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16384" windowHeight="8192" tabRatio="500" firstSheet="0" activeTab="13" autoFilterDateGrouping="1"/>
  </bookViews>
  <sheets>
    <sheet xmlns:r="http://schemas.openxmlformats.org/officeDocument/2006/relationships" name="HOME" sheetId="1" state="visible" r:id="rId1"/>
    <sheet xmlns:r="http://schemas.openxmlformats.org/officeDocument/2006/relationships" name="CONFIG" sheetId="2" state="visible" r:id="rId2"/>
    <sheet xmlns:r="http://schemas.openxmlformats.org/officeDocument/2006/relationships" name="METRICS" sheetId="3" state="visible" r:id="rId3"/>
    <sheet xmlns:r="http://schemas.openxmlformats.org/officeDocument/2006/relationships" name="DATABASE" sheetId="4" state="visible" r:id="rId4"/>
    <sheet xmlns:r="http://schemas.openxmlformats.org/officeDocument/2006/relationships" name="DASHBOARD" sheetId="5" state="visible" r:id="rId5"/>
    <sheet xmlns:r="http://schemas.openxmlformats.org/officeDocument/2006/relationships" name="PERFORMANCE LAB" sheetId="6" state="visible" r:id="rId6"/>
    <sheet xmlns:r="http://schemas.openxmlformats.org/officeDocument/2006/relationships" name="MONTE CARLO" sheetId="7" state="visible" r:id="rId7"/>
    <sheet xmlns:r="http://schemas.openxmlformats.org/officeDocument/2006/relationships" name="SETUPS" sheetId="8" state="visible" r:id="rId8"/>
    <sheet xmlns:r="http://schemas.openxmlformats.org/officeDocument/2006/relationships" name="CALENDAR" sheetId="9" state="visible" r:id="rId9"/>
    <sheet xmlns:r="http://schemas.openxmlformats.org/officeDocument/2006/relationships" name="HOW TO USE" sheetId="10" state="visible" r:id="rId10"/>
    <sheet xmlns:r="http://schemas.openxmlformats.org/officeDocument/2006/relationships" name="RULES" sheetId="11" state="visible" r:id="rId11"/>
    <sheet xmlns:r="http://schemas.openxmlformats.org/officeDocument/2006/relationships" name="JAN" sheetId="12" state="visible" r:id="rId12"/>
    <sheet xmlns:r="http://schemas.openxmlformats.org/officeDocument/2006/relationships" name="FEB" sheetId="13" state="visible" r:id="rId13"/>
    <sheet xmlns:r="http://schemas.openxmlformats.org/officeDocument/2006/relationships" name="MAR" sheetId="14" state="visible" r:id="rId14"/>
    <sheet xmlns:r="http://schemas.openxmlformats.org/officeDocument/2006/relationships" name="APR" sheetId="15" state="visible" r:id="rId15"/>
    <sheet xmlns:r="http://schemas.openxmlformats.org/officeDocument/2006/relationships" name="MAY" sheetId="16" state="visible" r:id="rId16"/>
    <sheet xmlns:r="http://schemas.openxmlformats.org/officeDocument/2006/relationships" name="JUN" sheetId="17" state="visible" r:id="rId17"/>
    <sheet xmlns:r="http://schemas.openxmlformats.org/officeDocument/2006/relationships" name="JUL" sheetId="18" state="visible" r:id="rId18"/>
    <sheet xmlns:r="http://schemas.openxmlformats.org/officeDocument/2006/relationships" name="AUG" sheetId="19" state="visible" r:id="rId19"/>
    <sheet xmlns:r="http://schemas.openxmlformats.org/officeDocument/2006/relationships" name="SEP" sheetId="20" state="visible" r:id="rId20"/>
    <sheet xmlns:r="http://schemas.openxmlformats.org/officeDocument/2006/relationships" name="OCT" sheetId="21" state="visible" r:id="rId21"/>
    <sheet xmlns:r="http://schemas.openxmlformats.org/officeDocument/2006/relationships" name="NOV" sheetId="22" state="visible" r:id="rId22"/>
    <sheet xmlns:r="http://schemas.openxmlformats.org/officeDocument/2006/relationships" name="DEC" sheetId="23" state="visible" r:id="rId23"/>
    <sheet xmlns:r="http://schemas.openxmlformats.org/officeDocument/2006/relationships" name="_CD" sheetId="24" state="hidden" r:id="rId24"/>
  </sheets>
  <definedNames>
    <definedName name="INSTRUMENT_LIST">CONFIG!$D$23:$D$30</definedName>
    <definedName name="SESSION_LIST">CONFIG!$D$33:$D$36</definedName>
    <definedName name="SETUP_LIST">CONFIG!$D$15:$D$20</definedName>
  </definedNames>
  <calcPr calcId="191028" fullCalcOnLoad="1" iterateDelta="0.0001"/>
</workbook>
</file>

<file path=xl/styles.xml><?xml version="1.0" encoding="utf-8"?>
<styleSheet xmlns="http://schemas.openxmlformats.org/spreadsheetml/2006/main">
  <numFmts count="10">
    <numFmt numFmtId="164" formatCode="\$#,##0"/>
    <numFmt numFmtId="165" formatCode="0.0%"/>
    <numFmt numFmtId="166" formatCode="0.0\x"/>
    <numFmt numFmtId="167" formatCode="dd\-mmm\-yyyy"/>
    <numFmt numFmtId="168" formatCode="\$#,##0.00"/>
    <numFmt numFmtId="169" formatCode="0.00\R"/>
    <numFmt numFmtId="170" formatCode="0.0"/>
    <numFmt numFmtId="171" formatCode="\$#,##0.00;[Red]&quot;($&quot;#,##0.00\)"/>
    <numFmt numFmtId="172" formatCode="0.000"/>
    <numFmt numFmtId="173" formatCode="\$#,##0.00;[Red]&quot;($&quot;#,##0.00\);\-"/>
  </numFmts>
  <fonts count="67">
    <font>
      <name val="Calibri"/>
      <charset val="1"/>
      <family val="2"/>
      <color theme="1"/>
      <sz val="11"/>
    </font>
    <font>
      <name val="Arial"/>
      <charset val="1"/>
      <b val="1"/>
      <color rgb="FFFFFFFF"/>
      <sz val="15"/>
    </font>
    <font>
      <name val="Arial"/>
      <charset val="1"/>
      <color rgb="FF666666"/>
      <sz val="9"/>
    </font>
    <font>
      <name val="Calibri"/>
      <charset val="1"/>
      <color rgb="FFFFB300"/>
      <sz val="9"/>
    </font>
    <font>
      <name val="Arial"/>
      <charset val="1"/>
      <b val="1"/>
      <color rgb="FFF0F4FF"/>
      <sz val="12"/>
    </font>
    <font>
      <name val="Arial"/>
      <charset val="1"/>
      <b val="1"/>
      <color rgb="FFB0B0B0"/>
      <sz val="9"/>
    </font>
    <font>
      <name val="Arial"/>
      <charset val="1"/>
      <b val="1"/>
      <color rgb="FFFFFFFF"/>
      <sz val="9"/>
    </font>
    <font>
      <name val="Calibri"/>
      <charset val="1"/>
      <b val="1"/>
      <color rgb="FFD42B2B"/>
      <sz val="11"/>
    </font>
    <font>
      <name val="Calibri"/>
      <charset val="1"/>
      <i val="1"/>
      <color rgb="FF607080"/>
      <sz val="8"/>
    </font>
    <font>
      <name val="Calibri"/>
      <charset val="1"/>
      <b val="1"/>
      <color rgb="FF607080"/>
      <sz val="9"/>
    </font>
    <font>
      <name val="Calibri"/>
      <charset val="1"/>
      <b val="1"/>
      <color rgb="FF00C8F0"/>
      <sz val="13"/>
    </font>
    <font>
      <name val="Calibri"/>
      <charset val="1"/>
      <b val="1"/>
      <color rgb="FF00C8F0"/>
      <sz val="8"/>
    </font>
    <font>
      <name val="Calibri"/>
      <charset val="1"/>
      <color rgb="FFB0BFD0"/>
      <sz val="9"/>
    </font>
    <font>
      <name val="Arial"/>
      <charset val="1"/>
      <color rgb="FFFFFFFF"/>
      <sz val="9"/>
    </font>
    <font>
      <name val="Calibri"/>
      <charset val="1"/>
      <color rgb="FF607080"/>
      <sz val="8"/>
    </font>
    <font>
      <name val="Calibri"/>
      <charset val="1"/>
      <i val="1"/>
      <color rgb="FF607080"/>
      <sz val="7"/>
    </font>
    <font>
      <name val="Calibri"/>
      <charset val="1"/>
      <b val="1"/>
      <color rgb="FF607080"/>
      <sz val="8"/>
    </font>
    <font>
      <name val="Arial"/>
      <charset val="1"/>
      <b val="1"/>
      <color rgb="FFFFFFFF"/>
      <sz val="11"/>
    </font>
    <font>
      <name val="Arial"/>
      <charset val="1"/>
      <b val="1"/>
      <color rgb="FFFFFFFF"/>
      <sz val="10"/>
    </font>
    <font>
      <name val="Arial"/>
      <charset val="1"/>
      <color rgb="FF00C851"/>
      <sz val="9"/>
    </font>
    <font>
      <name val="Calibri"/>
      <charset val="1"/>
      <family val="2"/>
      <color rgb="FFB0BFD0"/>
      <sz val="11"/>
    </font>
    <font>
      <name val="Calibri"/>
      <charset val="1"/>
      <b val="1"/>
      <color rgb="FFF0F4FF"/>
      <sz val="9"/>
    </font>
    <font>
      <name val="Calibri"/>
      <charset val="1"/>
      <b val="1"/>
      <color rgb="FFF0F4FF"/>
      <sz val="11"/>
    </font>
    <font>
      <name val="Calibri"/>
      <charset val="1"/>
      <b val="1"/>
      <color rgb="FFF0F4FF"/>
      <sz val="10"/>
    </font>
    <font>
      <name val="Calibri"/>
      <charset val="1"/>
      <b val="1"/>
      <color rgb="FFF0F4FF"/>
      <sz val="16"/>
    </font>
    <font>
      <name val="Calibri"/>
      <charset val="1"/>
      <color rgb="FFFFB300"/>
      <sz val="10"/>
    </font>
    <font>
      <name val="Calibri"/>
      <charset val="1"/>
      <b val="1"/>
      <color rgb="FFFFB300"/>
      <sz val="9"/>
    </font>
    <font>
      <name val="Calibri"/>
      <charset val="1"/>
      <b val="1"/>
      <color rgb="FFFFB300"/>
      <sz val="10"/>
    </font>
    <font>
      <name val="Calibri"/>
      <charset val="1"/>
      <b val="1"/>
      <color rgb="FFFFB300"/>
      <sz val="16"/>
    </font>
    <font>
      <name val="Arial"/>
      <charset val="1"/>
      <b val="1"/>
      <color rgb="FFD10000"/>
      <sz val="11"/>
    </font>
    <font>
      <name val="Calibri"/>
      <charset val="1"/>
      <color rgb="FFB0BFD0"/>
      <sz val="8"/>
    </font>
    <font>
      <name val="Calibri"/>
      <charset val="1"/>
      <color rgb="FFFFB300"/>
      <sz val="8"/>
    </font>
    <font>
      <name val="Calibri"/>
      <charset val="1"/>
      <b val="1"/>
      <color rgb="FFF0F4FF"/>
      <sz val="8"/>
    </font>
    <font>
      <name val="Arial"/>
      <charset val="1"/>
      <color rgb="FF666666"/>
      <sz val="8"/>
    </font>
    <font>
      <name val="Arial"/>
      <charset val="1"/>
      <color rgb="FFFFFFFF"/>
      <sz val="8"/>
    </font>
    <font>
      <name val="Arial"/>
      <charset val="1"/>
      <color rgb="FF666666"/>
      <sz val="7"/>
    </font>
    <font>
      <name val="Arial"/>
      <charset val="1"/>
      <b val="1"/>
      <color rgb="FFD10000"/>
      <sz val="16"/>
    </font>
    <font>
      <name val="Calibri"/>
      <charset val="1"/>
      <b val="1"/>
      <color rgb="FF607080"/>
      <sz val="7"/>
    </font>
    <font>
      <name val="Arial"/>
      <charset val="1"/>
      <b val="1"/>
      <color rgb="FFF0F4FF"/>
      <sz val="18"/>
    </font>
    <font>
      <name val="Arial"/>
      <charset val="1"/>
      <b val="1"/>
      <color rgb="FFFFA000"/>
      <sz val="9"/>
    </font>
    <font>
      <name val="Arial"/>
      <charset val="1"/>
      <color rgb="FFB0B0B0"/>
      <sz val="8"/>
    </font>
    <font>
      <name val="Arial"/>
      <charset val="1"/>
      <b val="1"/>
      <color rgb="FF666666"/>
      <sz val="7"/>
    </font>
    <font>
      <name val="Arial"/>
      <charset val="1"/>
      <b val="1"/>
      <color rgb="FFFFFFFF"/>
      <sz val="20"/>
    </font>
    <font>
      <name val="Arial"/>
      <charset val="1"/>
      <b val="1"/>
      <color rgb="FFFF4444"/>
      <sz val="16"/>
    </font>
    <font>
      <name val="Arial"/>
      <charset val="1"/>
      <color rgb="FFB0B0B0"/>
      <sz val="9"/>
    </font>
    <font>
      <name val="Arial"/>
      <charset val="1"/>
      <b val="1"/>
      <color rgb="FF00C851"/>
      <sz val="10"/>
    </font>
    <font>
      <name val="Arial"/>
      <charset val="1"/>
      <b val="1"/>
      <color rgb="FFFFFFFF"/>
      <sz val="34"/>
    </font>
    <font>
      <name val="Arial"/>
      <charset val="1"/>
      <b val="1"/>
      <color rgb="FFFFA000"/>
      <sz val="14"/>
    </font>
    <font>
      <name val="Arial"/>
      <charset val="1"/>
      <b val="1"/>
      <color rgb="FFFFA000"/>
      <sz val="28"/>
    </font>
    <font>
      <name val="Arial"/>
      <charset val="1"/>
      <b val="1"/>
      <color rgb="FFFFFFFF"/>
      <sz val="13"/>
    </font>
    <font>
      <name val="Arial"/>
      <charset val="1"/>
      <b val="1"/>
      <color rgb="FFFFA000"/>
      <sz val="11"/>
    </font>
    <font>
      <name val="Arial"/>
      <charset val="1"/>
      <b val="1"/>
      <color rgb="FFD10000"/>
      <sz val="14"/>
    </font>
    <font>
      <name val="Arial"/>
      <charset val="1"/>
      <b val="1"/>
      <color rgb="FFFFFFFF"/>
      <sz val="16"/>
    </font>
    <font>
      <name val="Arial"/>
      <charset val="1"/>
      <b val="1"/>
      <color rgb="FF666666"/>
      <sz val="8"/>
    </font>
    <font>
      <name val="Arial"/>
      <charset val="1"/>
      <color rgb="FFFF4444"/>
      <sz val="10"/>
    </font>
    <font>
      <name val="Arial"/>
      <charset val="1"/>
      <b val="1"/>
      <color rgb="FFFFFFFF"/>
      <sz val="28"/>
    </font>
    <font>
      <name val="Arial"/>
      <charset val="1"/>
      <b val="1"/>
      <color rgb="FFFFA000"/>
      <sz val="13"/>
    </font>
    <font>
      <name val="Arial"/>
      <charset val="1"/>
      <b val="1"/>
      <color rgb="FFB0B0B0"/>
      <sz val="8"/>
    </font>
    <font>
      <name val="Arial"/>
      <charset val="1"/>
      <b val="1"/>
      <color rgb="FFFF4444"/>
      <sz val="10"/>
    </font>
    <font>
      <name val="Arial"/>
      <charset val="1"/>
      <color rgb="FFFFFFFF"/>
      <sz val="10"/>
    </font>
    <font>
      <name val="Arial"/>
      <charset val="1"/>
      <b val="1"/>
      <color rgb="FF00C8F0"/>
      <sz val="12"/>
    </font>
    <font>
      <name val="Arial"/>
      <charset val="1"/>
      <b val="1"/>
      <color rgb="FFD10000"/>
      <sz val="13"/>
    </font>
    <font>
      <name val="Arial"/>
      <charset val="1"/>
      <b val="1"/>
      <color rgb="FFFFA000"/>
      <sz val="10"/>
    </font>
    <font>
      <name val="Arial"/>
      <charset val="1"/>
      <b val="1"/>
      <color rgb="FFD10000"/>
      <sz val="12"/>
    </font>
    <font>
      <name val="Arial"/>
      <charset val="1"/>
      <b val="1"/>
      <color rgb="FFFFFFFF"/>
      <sz val="12"/>
    </font>
    <font>
      <name val="Arial"/>
      <charset val="1"/>
      <b val="1"/>
      <color rgb="FFFF4444"/>
      <sz val="11"/>
    </font>
    <font>
      <name val="Arial"/>
      <charset val="1"/>
      <color rgb="FFB0B0B0"/>
      <sz val="10"/>
    </font>
  </fonts>
  <fills count="11">
    <fill>
      <patternFill/>
    </fill>
    <fill>
      <patternFill patternType="gray125"/>
    </fill>
    <fill>
      <patternFill patternType="solid">
        <fgColor rgb="FF0B1220"/>
        <bgColor rgb="FF0D0D0D"/>
      </patternFill>
    </fill>
    <fill>
      <patternFill patternType="solid">
        <fgColor rgb="FFD42B2B"/>
        <bgColor rgb="FFB01E1E"/>
      </patternFill>
    </fill>
    <fill>
      <patternFill patternType="solid">
        <fgColor rgb="FF152238"/>
        <bgColor rgb="FF0F1A2E"/>
      </patternFill>
    </fill>
    <fill>
      <patternFill patternType="solid">
        <fgColor rgb="FF0F1A2E"/>
        <bgColor rgb="FF152238"/>
      </patternFill>
    </fill>
    <fill>
      <patternFill patternType="solid">
        <fgColor rgb="FF1B2A42"/>
        <bgColor rgb="FF1A3050"/>
      </patternFill>
    </fill>
    <fill>
      <patternFill patternType="solid">
        <fgColor rgb="FF243350"/>
        <bgColor rgb="FF1A3050"/>
      </patternFill>
    </fill>
    <fill>
      <patternFill patternType="solid">
        <fgColor rgb="FF1A1A1A"/>
        <bgColor rgb="FF0F1A2E"/>
      </patternFill>
    </fill>
    <fill>
      <patternFill patternType="solid">
        <fgColor rgb="FF2A0808"/>
        <bgColor rgb="FF0D0D0D"/>
      </patternFill>
    </fill>
    <fill>
      <patternFill patternType="solid">
        <fgColor rgb="FFB01E1E"/>
        <bgColor rgb="FFD42B2B"/>
      </patternFill>
    </fill>
  </fills>
  <borders count="6">
    <border>
      <left/>
      <right/>
      <top/>
      <bottom/>
      <diagonal/>
    </border>
    <border>
      <left style="thick">
        <color rgb="FFD42B2B"/>
      </left>
      <right/>
      <top/>
      <bottom/>
      <diagonal/>
    </border>
    <border>
      <left style="medium">
        <color rgb="FF00C8F0"/>
      </left>
      <right/>
      <top/>
      <bottom style="thin">
        <color rgb="FF2A4870"/>
      </bottom>
      <diagonal/>
    </border>
    <border>
      <left style="thick">
        <color rgb="FFD10000"/>
      </left>
      <right/>
      <top/>
      <bottom/>
      <diagonal/>
    </border>
    <border>
      <left style="thick">
        <color rgb="FFFF8C00"/>
      </left>
      <right/>
      <top/>
      <bottom/>
      <diagonal/>
    </border>
    <border>
      <left style="medium">
        <color rgb="FF00C8F0"/>
      </left>
      <right/>
      <top/>
      <bottom/>
      <diagonal/>
    </border>
  </borders>
  <cellStyleXfs count="1">
    <xf numFmtId="0" fontId="0" fillId="0" borderId="0"/>
  </cellStyleXfs>
  <cellXfs count="186">
    <xf numFmtId="0" fontId="0" fillId="0" borderId="0" pivotButton="0" quotePrefix="0" xfId="0"/>
    <xf numFmtId="0" fontId="0" fillId="0" borderId="0" pivotButton="0" quotePrefix="0" xfId="0"/>
    <xf numFmtId="0" fontId="0" fillId="2" borderId="0" pivotButton="0" quotePrefix="0" xfId="0"/>
    <xf numFmtId="0" fontId="0" fillId="3" borderId="0" pivotButton="0" quotePrefix="0" xfId="0"/>
    <xf numFmtId="0" fontId="6" fillId="3" borderId="0" applyAlignment="1" pivotButton="0" quotePrefix="0" xfId="0">
      <alignment horizontal="center" vertical="center"/>
    </xf>
    <xf numFmtId="0" fontId="6" fillId="4" borderId="0" applyAlignment="1" pivotButton="0" quotePrefix="0" xfId="0">
      <alignment horizontal="center" vertical="center"/>
    </xf>
    <xf numFmtId="0" fontId="9" fillId="4" borderId="0" applyAlignment="1" pivotButton="0" quotePrefix="0" xfId="0">
      <alignment horizontal="left" vertical="center" indent="2"/>
    </xf>
    <xf numFmtId="0" fontId="10" fillId="6" borderId="2" applyAlignment="1" applyProtection="1" pivotButton="0" quotePrefix="0" xfId="0">
      <alignment horizontal="left" vertical="center" indent="2"/>
      <protection locked="0" hidden="0"/>
    </xf>
    <xf numFmtId="164" fontId="10" fillId="6" borderId="2" applyAlignment="1" applyProtection="1" pivotButton="0" quotePrefix="0" xfId="0">
      <alignment horizontal="left" vertical="center" indent="2"/>
      <protection locked="0" hidden="0"/>
    </xf>
    <xf numFmtId="165" fontId="10" fillId="6" borderId="2" applyAlignment="1" applyProtection="1" pivotButton="0" quotePrefix="0" xfId="0">
      <alignment horizontal="left" vertical="center" indent="2"/>
      <protection locked="0" hidden="0"/>
    </xf>
    <xf numFmtId="166" fontId="10" fillId="6" borderId="2" applyAlignment="1" applyProtection="1" pivotButton="0" quotePrefix="0" xfId="0">
      <alignment horizontal="left" vertical="center" indent="2"/>
      <protection locked="0" hidden="0"/>
    </xf>
    <xf numFmtId="1" fontId="10" fillId="6" borderId="2" applyAlignment="1" applyProtection="1" pivotButton="0" quotePrefix="0" xfId="0">
      <alignment horizontal="left" vertical="center" indent="2"/>
      <protection locked="0" hidden="0"/>
    </xf>
    <xf numFmtId="167" fontId="10" fillId="6" borderId="2" applyAlignment="1" applyProtection="1" pivotButton="0" quotePrefix="0" xfId="0">
      <alignment horizontal="left" vertical="center" indent="2"/>
      <protection locked="0" hidden="0"/>
    </xf>
    <xf numFmtId="0" fontId="11" fillId="4" borderId="0" pivotButton="0" quotePrefix="0" xfId="0"/>
    <xf numFmtId="0" fontId="12" fillId="5" borderId="0" applyProtection="1" pivotButton="0" quotePrefix="0" xfId="0">
      <protection locked="0" hidden="0"/>
    </xf>
    <xf numFmtId="0" fontId="13" fillId="5" borderId="0" applyProtection="1" pivotButton="0" quotePrefix="0" xfId="0">
      <protection locked="0" hidden="0"/>
    </xf>
    <xf numFmtId="0" fontId="14" fillId="2" borderId="0" pivotButton="0" quotePrefix="0" xfId="0"/>
    <xf numFmtId="0" fontId="14" fillId="5" borderId="0" applyAlignment="1" pivotButton="0" quotePrefix="0" xfId="0">
      <alignment horizontal="left" vertical="center" indent="2"/>
    </xf>
    <xf numFmtId="1" fontId="17" fillId="2" borderId="0" applyAlignment="1" pivotButton="0" quotePrefix="0" xfId="0">
      <alignment horizontal="right" vertical="center" indent="1"/>
    </xf>
    <xf numFmtId="165" fontId="17" fillId="2" borderId="0" applyAlignment="1" pivotButton="0" quotePrefix="0" xfId="0">
      <alignment horizontal="right" vertical="center" indent="1"/>
    </xf>
    <xf numFmtId="168" fontId="17" fillId="2" borderId="0" applyAlignment="1" pivotButton="0" quotePrefix="0" xfId="0">
      <alignment horizontal="right" vertical="center" indent="1"/>
    </xf>
    <xf numFmtId="2" fontId="17" fillId="2" borderId="0" applyAlignment="1" pivotButton="0" quotePrefix="0" xfId="0">
      <alignment horizontal="right" vertical="center" indent="1"/>
    </xf>
    <xf numFmtId="169" fontId="17" fillId="2" borderId="0" applyAlignment="1" pivotButton="0" quotePrefix="0" xfId="0">
      <alignment horizontal="right" vertical="center" indent="1"/>
    </xf>
    <xf numFmtId="170" fontId="17" fillId="2" borderId="0" applyAlignment="1" pivotButton="0" quotePrefix="0" xfId="0">
      <alignment horizontal="right" vertical="center" indent="1"/>
    </xf>
    <xf numFmtId="0" fontId="17" fillId="2" borderId="0" applyAlignment="1" pivotButton="0" quotePrefix="0" xfId="0">
      <alignment horizontal="right" vertical="center" indent="1"/>
    </xf>
    <xf numFmtId="2" fontId="17" fillId="2" borderId="0" pivotButton="0" quotePrefix="0" xfId="0"/>
    <xf numFmtId="0" fontId="14" fillId="5" borderId="0" pivotButton="0" quotePrefix="0" xfId="0"/>
    <xf numFmtId="168" fontId="18" fillId="2" borderId="0" pivotButton="0" quotePrefix="0" xfId="0"/>
    <xf numFmtId="0" fontId="13" fillId="2" borderId="0" pivotButton="0" quotePrefix="0" xfId="0"/>
    <xf numFmtId="165" fontId="19" fillId="2" borderId="0" pivotButton="0" quotePrefix="0" xfId="0"/>
    <xf numFmtId="165" fontId="20" fillId="2" borderId="0" pivotButton="0" quotePrefix="0" xfId="0"/>
    <xf numFmtId="0" fontId="20" fillId="2" borderId="0" pivotButton="0" quotePrefix="0" xfId="0"/>
    <xf numFmtId="0" fontId="12" fillId="4" borderId="0" applyAlignment="1" pivotButton="0" quotePrefix="0" xfId="0">
      <alignment horizontal="left" vertical="center" indent="3"/>
    </xf>
    <xf numFmtId="170" fontId="22" fillId="6" borderId="0" applyAlignment="1" pivotButton="0" quotePrefix="0" xfId="0">
      <alignment horizontal="right" vertical="center" indent="2"/>
    </xf>
    <xf numFmtId="0" fontId="0" fillId="5" borderId="0" pivotButton="0" quotePrefix="0" xfId="0"/>
    <xf numFmtId="0" fontId="23" fillId="3" borderId="0" applyAlignment="1" pivotButton="0" quotePrefix="0" xfId="0">
      <alignment horizontal="left" vertical="center" indent="3"/>
    </xf>
    <xf numFmtId="1" fontId="24" fillId="3" borderId="0" applyAlignment="1" pivotButton="0" quotePrefix="0" xfId="0">
      <alignment horizontal="right" vertical="center" indent="2"/>
    </xf>
    <xf numFmtId="49" fontId="25" fillId="6" borderId="0" applyAlignment="1" pivotButton="0" quotePrefix="0" xfId="0">
      <alignment horizontal="left" vertical="center" indent="2"/>
    </xf>
    <xf numFmtId="0" fontId="27" fillId="7" borderId="0" applyAlignment="1" pivotButton="0" quotePrefix="0" xfId="0">
      <alignment horizontal="left" vertical="center" indent="3"/>
    </xf>
    <xf numFmtId="1" fontId="28" fillId="7" borderId="0" applyAlignment="1" pivotButton="0" quotePrefix="0" xfId="0">
      <alignment horizontal="right" vertical="center" indent="2"/>
    </xf>
    <xf numFmtId="0" fontId="0" fillId="8" borderId="0" pivotButton="0" quotePrefix="0" xfId="0"/>
    <xf numFmtId="0" fontId="32" fillId="3" borderId="0" applyAlignment="1" pivotButton="0" quotePrefix="0" xfId="0">
      <alignment horizontal="center" vertical="center"/>
    </xf>
    <xf numFmtId="0" fontId="33" fillId="2" borderId="0" applyAlignment="1" pivotButton="0" quotePrefix="0" xfId="0">
      <alignment horizontal="center" vertical="center"/>
    </xf>
    <xf numFmtId="16" fontId="34" fillId="2" borderId="0" applyAlignment="1" pivotButton="0" quotePrefix="0" xfId="0">
      <alignment horizontal="center" vertical="center"/>
    </xf>
    <xf numFmtId="0" fontId="34" fillId="2" borderId="0" applyAlignment="1" pivotButton="0" quotePrefix="0" xfId="0">
      <alignment horizontal="center" vertical="center"/>
    </xf>
    <xf numFmtId="2" fontId="34" fillId="2" borderId="0" applyAlignment="1" pivotButton="0" quotePrefix="0" xfId="0">
      <alignment horizontal="center" vertical="center"/>
    </xf>
    <xf numFmtId="168" fontId="34" fillId="2" borderId="0" applyAlignment="1" pivotButton="0" quotePrefix="0" xfId="0">
      <alignment horizontal="center" vertical="center"/>
    </xf>
    <xf numFmtId="168" fontId="20" fillId="2" borderId="0" pivotButton="0" quotePrefix="0" xfId="0"/>
    <xf numFmtId="171" fontId="20" fillId="2" borderId="0" pivotButton="0" quotePrefix="0" xfId="0"/>
    <xf numFmtId="0" fontId="35" fillId="2" borderId="0" applyAlignment="1" pivotButton="0" quotePrefix="0" xfId="0">
      <alignment horizontal="center" vertical="center"/>
    </xf>
    <xf numFmtId="0" fontId="33" fillId="5" borderId="0" applyAlignment="1" pivotButton="0" quotePrefix="0" xfId="0">
      <alignment horizontal="center" vertical="center"/>
    </xf>
    <xf numFmtId="16" fontId="34" fillId="5" borderId="0" applyAlignment="1" pivotButton="0" quotePrefix="0" xfId="0">
      <alignment horizontal="center" vertical="center"/>
    </xf>
    <xf numFmtId="0" fontId="34" fillId="5" borderId="0" applyAlignment="1" pivotButton="0" quotePrefix="0" xfId="0">
      <alignment horizontal="center" vertical="center"/>
    </xf>
    <xf numFmtId="2" fontId="34" fillId="5" borderId="0" applyAlignment="1" pivotButton="0" quotePrefix="0" xfId="0">
      <alignment horizontal="center" vertical="center"/>
    </xf>
    <xf numFmtId="168" fontId="34" fillId="5" borderId="0" applyAlignment="1" pivotButton="0" quotePrefix="0" xfId="0">
      <alignment horizontal="center" vertical="center"/>
    </xf>
    <xf numFmtId="168" fontId="20" fillId="5" borderId="0" pivotButton="0" quotePrefix="0" xfId="0"/>
    <xf numFmtId="171" fontId="20" fillId="5" borderId="0" pivotButton="0" quotePrefix="0" xfId="0"/>
    <xf numFmtId="0" fontId="20" fillId="5" borderId="0" pivotButton="0" quotePrefix="0" xfId="0"/>
    <xf numFmtId="0" fontId="35" fillId="5" borderId="0" applyAlignment="1" pivotButton="0" quotePrefix="0" xfId="0">
      <alignment horizontal="center" vertical="center"/>
    </xf>
    <xf numFmtId="0" fontId="41" fillId="4" borderId="0" applyAlignment="1" pivotButton="0" quotePrefix="0" xfId="0">
      <alignment horizontal="center" vertical="center"/>
    </xf>
    <xf numFmtId="170" fontId="17" fillId="5" borderId="0" applyAlignment="1" pivotButton="0" quotePrefix="0" xfId="0">
      <alignment horizontal="center" vertical="center"/>
    </xf>
    <xf numFmtId="0" fontId="57" fillId="4" borderId="0" applyAlignment="1" pivotButton="0" quotePrefix="0" xfId="0">
      <alignment horizontal="center" vertical="center"/>
    </xf>
    <xf numFmtId="0" fontId="58" fillId="5" borderId="0" applyAlignment="1" pivotButton="0" quotePrefix="0" xfId="0">
      <alignment horizontal="center" vertical="center"/>
    </xf>
    <xf numFmtId="1" fontId="59" fillId="5" borderId="0" applyAlignment="1" pivotButton="0" quotePrefix="0" xfId="0">
      <alignment horizontal="center" vertical="center"/>
    </xf>
    <xf numFmtId="165" fontId="59" fillId="5" borderId="0" applyAlignment="1" pivotButton="0" quotePrefix="0" xfId="0">
      <alignment horizontal="center" vertical="center"/>
    </xf>
    <xf numFmtId="168" fontId="59" fillId="5" borderId="0" applyAlignment="1" pivotButton="0" quotePrefix="0" xfId="0">
      <alignment horizontal="center" vertical="center"/>
    </xf>
    <xf numFmtId="169" fontId="59" fillId="5" borderId="0" applyAlignment="1" pivotButton="0" quotePrefix="0" xfId="0">
      <alignment horizontal="center" vertical="center"/>
    </xf>
    <xf numFmtId="0" fontId="59" fillId="5" borderId="0" applyAlignment="1" pivotButton="0" quotePrefix="0" xfId="0">
      <alignment horizontal="center" vertical="center"/>
    </xf>
    <xf numFmtId="0" fontId="58" fillId="4" borderId="0" applyAlignment="1" pivotButton="0" quotePrefix="0" xfId="0">
      <alignment horizontal="center" vertical="center"/>
    </xf>
    <xf numFmtId="1" fontId="59" fillId="4" borderId="0" applyAlignment="1" pivotButton="0" quotePrefix="0" xfId="0">
      <alignment horizontal="center" vertical="center"/>
    </xf>
    <xf numFmtId="165" fontId="59" fillId="4" borderId="0" applyAlignment="1" pivotButton="0" quotePrefix="0" xfId="0">
      <alignment horizontal="center" vertical="center"/>
    </xf>
    <xf numFmtId="168" fontId="59" fillId="4" borderId="0" applyAlignment="1" pivotButton="0" quotePrefix="0" xfId="0">
      <alignment horizontal="center" vertical="center"/>
    </xf>
    <xf numFmtId="169" fontId="59" fillId="4" borderId="0" applyAlignment="1" pivotButton="0" quotePrefix="0" xfId="0">
      <alignment horizontal="center" vertical="center"/>
    </xf>
    <xf numFmtId="0" fontId="59" fillId="4" borderId="0" applyAlignment="1" pivotButton="0" quotePrefix="0" xfId="0">
      <alignment horizontal="center" vertical="center"/>
    </xf>
    <xf numFmtId="165" fontId="60" fillId="6" borderId="5" applyAlignment="1" pivotButton="0" quotePrefix="0" xfId="0">
      <alignment horizontal="right" vertical="center" indent="1"/>
    </xf>
    <xf numFmtId="168" fontId="60" fillId="6" borderId="5" applyAlignment="1" pivotButton="0" quotePrefix="0" xfId="0">
      <alignment horizontal="right" vertical="center" indent="1"/>
    </xf>
    <xf numFmtId="1" fontId="60" fillId="6" borderId="5" applyAlignment="1" applyProtection="1" pivotButton="0" quotePrefix="0" xfId="0">
      <alignment horizontal="right" vertical="center" indent="1"/>
      <protection locked="0" hidden="0"/>
    </xf>
    <xf numFmtId="0" fontId="11" fillId="4" borderId="0" applyAlignment="1" pivotButton="0" quotePrefix="0" xfId="0">
      <alignment horizontal="center" vertical="center"/>
    </xf>
    <xf numFmtId="172" fontId="33" fillId="2" borderId="0" applyAlignment="1" pivotButton="0" quotePrefix="0" xfId="0">
      <alignment horizontal="center" vertical="center"/>
    </xf>
    <xf numFmtId="168" fontId="20" fillId="2" borderId="0" applyAlignment="1" pivotButton="0" quotePrefix="0" xfId="0">
      <alignment horizontal="center" vertical="center"/>
    </xf>
    <xf numFmtId="165" fontId="20" fillId="2" borderId="0" applyAlignment="1" pivotButton="0" quotePrefix="0" xfId="0">
      <alignment horizontal="center" vertical="center"/>
    </xf>
    <xf numFmtId="0" fontId="45" fillId="2" borderId="0" applyAlignment="1" pivotButton="0" quotePrefix="0" xfId="0">
      <alignment horizontal="center" vertical="center"/>
    </xf>
    <xf numFmtId="172" fontId="33" fillId="5" borderId="0" applyAlignment="1" pivotButton="0" quotePrefix="0" xfId="0">
      <alignment horizontal="center" vertical="center"/>
    </xf>
    <xf numFmtId="168" fontId="20" fillId="5" borderId="0" applyAlignment="1" pivotButton="0" quotePrefix="0" xfId="0">
      <alignment horizontal="center" vertical="center"/>
    </xf>
    <xf numFmtId="165" fontId="20" fillId="5" borderId="0" applyAlignment="1" pivotButton="0" quotePrefix="0" xfId="0">
      <alignment horizontal="center" vertical="center"/>
    </xf>
    <xf numFmtId="0" fontId="45" fillId="5" borderId="0" applyAlignment="1" pivotButton="0" quotePrefix="0" xfId="0">
      <alignment horizontal="center" vertical="center"/>
    </xf>
    <xf numFmtId="0" fontId="11" fillId="7" borderId="0" applyAlignment="1" pivotButton="0" quotePrefix="0" xfId="0">
      <alignment horizontal="center" vertical="center"/>
    </xf>
    <xf numFmtId="0" fontId="62" fillId="5" borderId="0" applyAlignment="1" pivotButton="0" quotePrefix="0" xfId="0">
      <alignment horizontal="center" vertical="center"/>
    </xf>
    <xf numFmtId="0" fontId="62" fillId="4" borderId="0" applyAlignment="1" pivotButton="0" quotePrefix="0" xfId="0">
      <alignment horizontal="center" vertical="center"/>
    </xf>
    <xf numFmtId="15" fontId="13" fillId="2" borderId="0" applyAlignment="1" pivotButton="0" quotePrefix="0" xfId="0">
      <alignment horizontal="center" vertical="center"/>
    </xf>
    <xf numFmtId="168" fontId="13" fillId="2" borderId="0" applyAlignment="1" pivotButton="0" quotePrefix="0" xfId="0">
      <alignment horizontal="center" vertical="center"/>
    </xf>
    <xf numFmtId="0" fontId="13" fillId="2" borderId="0" applyAlignment="1" pivotButton="0" quotePrefix="0" xfId="0">
      <alignment horizontal="center" vertical="center"/>
    </xf>
    <xf numFmtId="15" fontId="13" fillId="5" borderId="0" applyAlignment="1" pivotButton="0" quotePrefix="0" xfId="0">
      <alignment horizontal="center" vertical="center"/>
    </xf>
    <xf numFmtId="168" fontId="13" fillId="5" borderId="0" applyAlignment="1" pivotButton="0" quotePrefix="0" xfId="0">
      <alignment horizontal="center" vertical="center"/>
    </xf>
    <xf numFmtId="0" fontId="13" fillId="5" borderId="0" applyAlignment="1" pivotButton="0" quotePrefix="0" xfId="0">
      <alignment horizontal="center" vertical="center"/>
    </xf>
    <xf numFmtId="0" fontId="32" fillId="10" borderId="0" applyAlignment="1" pivotButton="0" quotePrefix="0" xfId="0">
      <alignment horizontal="center" vertical="center"/>
    </xf>
    <xf numFmtId="16" fontId="13" fillId="4" borderId="0" applyAlignment="1" applyProtection="1" pivotButton="0" quotePrefix="0" xfId="0">
      <alignment horizontal="center" vertical="center"/>
      <protection locked="0" hidden="0"/>
    </xf>
    <xf numFmtId="0" fontId="13" fillId="4" borderId="0" applyAlignment="1" applyProtection="1" pivotButton="0" quotePrefix="0" xfId="0">
      <alignment horizontal="center" vertical="center"/>
      <protection locked="0" hidden="0"/>
    </xf>
    <xf numFmtId="2" fontId="13" fillId="6" borderId="0" applyAlignment="1" pivotButton="0" quotePrefix="0" xfId="0">
      <alignment horizontal="center" vertical="center"/>
    </xf>
    <xf numFmtId="169" fontId="13" fillId="6" borderId="0" applyAlignment="1" pivotButton="0" quotePrefix="0" xfId="0">
      <alignment horizontal="center" vertical="center"/>
    </xf>
    <xf numFmtId="0" fontId="13" fillId="6" borderId="0" applyAlignment="1" pivotButton="0" quotePrefix="0" xfId="0">
      <alignment horizontal="center" vertical="center"/>
    </xf>
    <xf numFmtId="173" fontId="13" fillId="4" borderId="0" applyAlignment="1" applyProtection="1" pivotButton="0" quotePrefix="0" xfId="0">
      <alignment horizontal="center" vertical="center"/>
      <protection locked="0" hidden="0"/>
    </xf>
    <xf numFmtId="0" fontId="13" fillId="4" borderId="0" applyAlignment="1" applyProtection="1" pivotButton="0" quotePrefix="0" xfId="0">
      <alignment horizontal="left" vertical="center" wrapText="1"/>
      <protection locked="0" hidden="0"/>
    </xf>
    <xf numFmtId="16" fontId="13" fillId="5" borderId="0" applyAlignment="1" applyProtection="1" pivotButton="0" quotePrefix="0" xfId="0">
      <alignment horizontal="center" vertical="center"/>
      <protection locked="0" hidden="0"/>
    </xf>
    <xf numFmtId="0" fontId="13" fillId="5" borderId="0" applyAlignment="1" applyProtection="1" pivotButton="0" quotePrefix="0" xfId="0">
      <alignment horizontal="center" vertical="center"/>
      <protection locked="0" hidden="0"/>
    </xf>
    <xf numFmtId="173" fontId="13" fillId="5" borderId="0" applyAlignment="1" applyProtection="1" pivotButton="0" quotePrefix="0" xfId="0">
      <alignment horizontal="center" vertical="center"/>
      <protection locked="0" hidden="0"/>
    </xf>
    <xf numFmtId="0" fontId="13" fillId="5" borderId="0" applyAlignment="1" applyProtection="1" pivotButton="0" quotePrefix="0" xfId="0">
      <alignment horizontal="left" vertical="center" wrapText="1"/>
      <protection locked="0" hidden="0"/>
    </xf>
    <xf numFmtId="168" fontId="0" fillId="0" borderId="0" pivotButton="0" quotePrefix="0" xfId="0"/>
    <xf numFmtId="165" fontId="0" fillId="0" borderId="0" pivotButton="0" quotePrefix="0" xfId="0"/>
    <xf numFmtId="170" fontId="0" fillId="0" borderId="0" pivotButton="0" quotePrefix="0" xfId="0"/>
    <xf numFmtId="0" fontId="4" fillId="4" borderId="1" applyAlignment="1" pivotButton="0" quotePrefix="0" xfId="0">
      <alignment horizontal="left" vertical="center" indent="3"/>
    </xf>
    <xf numFmtId="0" fontId="0" fillId="0" borderId="0" pivotButton="0" quotePrefix="0" xfId="0"/>
    <xf numFmtId="0" fontId="5" fillId="5" borderId="0" applyAlignment="1" pivotButton="0" quotePrefix="0" xfId="0">
      <alignment horizontal="left" vertical="center"/>
    </xf>
    <xf numFmtId="0" fontId="2" fillId="2" borderId="0" applyAlignment="1" pivotButton="0" quotePrefix="0" xfId="0">
      <alignment horizontal="center" vertical="center"/>
    </xf>
    <xf numFmtId="0" fontId="3" fillId="4" borderId="0" applyAlignment="1" pivotButton="0" quotePrefix="0" xfId="0">
      <alignment horizontal="left" vertical="center" wrapText="1"/>
    </xf>
    <xf numFmtId="0" fontId="4" fillId="3" borderId="1" applyAlignment="1" pivotButton="0" quotePrefix="0" xfId="0">
      <alignment horizontal="left" vertical="center" indent="3"/>
    </xf>
    <xf numFmtId="0" fontId="1" fillId="2" borderId="0" applyAlignment="1" pivotButton="0" quotePrefix="0" xfId="0">
      <alignment horizontal="center" vertical="center"/>
    </xf>
    <xf numFmtId="0" fontId="7" fillId="2" borderId="0" applyAlignment="1" pivotButton="0" quotePrefix="0" xfId="0">
      <alignment horizontal="left" vertical="center" indent="2"/>
    </xf>
    <xf numFmtId="0" fontId="8" fillId="5" borderId="0" applyAlignment="1" pivotButton="0" quotePrefix="0" xfId="0">
      <alignment horizontal="left" vertical="center"/>
    </xf>
    <xf numFmtId="0" fontId="14" fillId="4" borderId="0" applyAlignment="1" pivotButton="0" quotePrefix="0" xfId="0">
      <alignment horizontal="left" vertical="center"/>
    </xf>
    <xf numFmtId="0" fontId="16" fillId="4" borderId="0" applyAlignment="1" pivotButton="0" quotePrefix="0" xfId="0">
      <alignment horizontal="left" vertical="center" indent="2"/>
    </xf>
    <xf numFmtId="49" fontId="3" fillId="6" borderId="0" applyAlignment="1" pivotButton="0" quotePrefix="0" xfId="0">
      <alignment horizontal="left" vertical="center" wrapText="1" indent="2"/>
    </xf>
    <xf numFmtId="0" fontId="15" fillId="5" borderId="0" applyAlignment="1" pivotButton="0" quotePrefix="0" xfId="0">
      <alignment horizontal="right" vertical="center"/>
    </xf>
    <xf numFmtId="0" fontId="21" fillId="3" borderId="0" applyAlignment="1" pivotButton="0" quotePrefix="0" xfId="0">
      <alignment horizontal="left" vertical="center" indent="2"/>
    </xf>
    <xf numFmtId="0" fontId="26" fillId="6" borderId="0" applyAlignment="1" pivotButton="0" quotePrefix="0" xfId="0">
      <alignment horizontal="left" vertical="center" indent="2"/>
    </xf>
    <xf numFmtId="0" fontId="31" fillId="4" borderId="0" applyAlignment="1" pivotButton="0" quotePrefix="0" xfId="0">
      <alignment horizontal="left" vertical="center"/>
    </xf>
    <xf numFmtId="0" fontId="30" fillId="4" borderId="0" applyAlignment="1" pivotButton="0" quotePrefix="0" xfId="0">
      <alignment horizontal="left" vertical="center"/>
    </xf>
    <xf numFmtId="0" fontId="29" fillId="5" borderId="0" applyAlignment="1" pivotButton="0" quotePrefix="0" xfId="0">
      <alignment horizontal="right" vertical="center"/>
    </xf>
    <xf numFmtId="0" fontId="44" fillId="5" borderId="0" applyAlignment="1" pivotButton="0" quotePrefix="0" xfId="0">
      <alignment horizontal="left" vertical="center" indent="2"/>
    </xf>
    <xf numFmtId="0" fontId="43" fillId="9" borderId="0" applyAlignment="1" pivotButton="0" quotePrefix="0" xfId="0">
      <alignment horizontal="center" vertical="center"/>
    </xf>
    <xf numFmtId="168" fontId="17" fillId="4" borderId="0" applyAlignment="1" pivotButton="0" quotePrefix="0" xfId="0">
      <alignment horizontal="right" vertical="center" indent="1"/>
    </xf>
    <xf numFmtId="168" fontId="18" fillId="4" borderId="0" applyAlignment="1" pivotButton="0" quotePrefix="0" xfId="0">
      <alignment horizontal="center" vertical="center"/>
    </xf>
    <xf numFmtId="165" fontId="45" fillId="5" borderId="0" applyAlignment="1" pivotButton="0" quotePrefix="0" xfId="0">
      <alignment horizontal="center" vertical="center"/>
    </xf>
    <xf numFmtId="170" fontId="50" fillId="5" borderId="0" applyAlignment="1" pivotButton="0" quotePrefix="0" xfId="0">
      <alignment horizontal="center" vertical="center"/>
    </xf>
    <xf numFmtId="0" fontId="40" fillId="4" borderId="0" applyAlignment="1" pivotButton="0" quotePrefix="0" xfId="0">
      <alignment horizontal="left" vertical="center" indent="2"/>
    </xf>
    <xf numFmtId="0" fontId="6" fillId="3" borderId="0" applyAlignment="1" pivotButton="0" quotePrefix="0" xfId="0">
      <alignment horizontal="left" vertical="center" indent="2"/>
    </xf>
    <xf numFmtId="1" fontId="48" fillId="4" borderId="0" applyAlignment="1" pivotButton="0" quotePrefix="0" xfId="0">
      <alignment horizontal="center" vertical="center"/>
    </xf>
    <xf numFmtId="0" fontId="44" fillId="2" borderId="0" applyAlignment="1" pivotButton="0" quotePrefix="0" xfId="0">
      <alignment horizontal="left" vertical="center" wrapText="1" indent="2"/>
    </xf>
    <xf numFmtId="170" fontId="17" fillId="5" borderId="0" applyAlignment="1" pivotButton="0" quotePrefix="0" xfId="0">
      <alignment horizontal="center" vertical="center"/>
    </xf>
    <xf numFmtId="168" fontId="17" fillId="5" borderId="0" applyAlignment="1" pivotButton="0" quotePrefix="0" xfId="0">
      <alignment horizontal="right" vertical="center" indent="1"/>
    </xf>
    <xf numFmtId="0" fontId="40" fillId="5" borderId="0" applyAlignment="1" pivotButton="0" quotePrefix="0" xfId="0">
      <alignment horizontal="left" vertical="center" indent="2"/>
    </xf>
    <xf numFmtId="0" fontId="41" fillId="5" borderId="0" applyAlignment="1" pivotButton="0" quotePrefix="0" xfId="0">
      <alignment horizontal="center" vertical="center"/>
    </xf>
    <xf numFmtId="0" fontId="41" fillId="4" borderId="0" applyAlignment="1" pivotButton="0" quotePrefix="0" xfId="0">
      <alignment horizontal="center" vertical="center"/>
    </xf>
    <xf numFmtId="170" fontId="42" fillId="5" borderId="0" applyAlignment="1" pivotButton="0" quotePrefix="0" xfId="0">
      <alignment horizontal="center" vertical="center"/>
    </xf>
    <xf numFmtId="3" fontId="38" fillId="5" borderId="0" applyAlignment="1" pivotButton="0" quotePrefix="0" xfId="0">
      <alignment horizontal="center" vertical="center"/>
    </xf>
    <xf numFmtId="0" fontId="39" fillId="2" borderId="0" applyAlignment="1" pivotButton="0" quotePrefix="0" xfId="0">
      <alignment horizontal="center" vertical="center"/>
    </xf>
    <xf numFmtId="0" fontId="37" fillId="5" borderId="0" applyAlignment="1" pivotButton="0" quotePrefix="0" xfId="0">
      <alignment horizontal="center" vertical="center"/>
    </xf>
    <xf numFmtId="0" fontId="2" fillId="2" borderId="0" applyAlignment="1" pivotButton="0" quotePrefix="0" xfId="0">
      <alignment horizontal="right" vertical="center"/>
    </xf>
    <xf numFmtId="0" fontId="47" fillId="5" borderId="3" applyAlignment="1" pivotButton="0" quotePrefix="0" xfId="0">
      <alignment horizontal="center" vertical="center"/>
    </xf>
    <xf numFmtId="1" fontId="46" fillId="3" borderId="0" applyAlignment="1" pivotButton="0" quotePrefix="0" xfId="0">
      <alignment horizontal="center" vertical="center"/>
    </xf>
    <xf numFmtId="2" fontId="38" fillId="5" borderId="0" applyAlignment="1" pivotButton="0" quotePrefix="0" xfId="0">
      <alignment horizontal="center" vertical="center"/>
    </xf>
    <xf numFmtId="169" fontId="38" fillId="5" borderId="0" applyAlignment="1" pivotButton="0" quotePrefix="0" xfId="0">
      <alignment horizontal="center" vertical="center"/>
    </xf>
    <xf numFmtId="168" fontId="38" fillId="5" borderId="0" applyAlignment="1" pivotButton="0" quotePrefix="0" xfId="0">
      <alignment horizontal="center" vertical="center"/>
    </xf>
    <xf numFmtId="165" fontId="17" fillId="4" borderId="0" applyAlignment="1" pivotButton="0" quotePrefix="0" xfId="0">
      <alignment horizontal="right" vertical="center" indent="1"/>
    </xf>
    <xf numFmtId="0" fontId="36" fillId="2" borderId="0" applyAlignment="1" pivotButton="0" quotePrefix="0" xfId="0">
      <alignment horizontal="right" vertical="center"/>
    </xf>
    <xf numFmtId="165" fontId="17" fillId="5" borderId="0" applyAlignment="1" pivotButton="0" quotePrefix="0" xfId="0">
      <alignment horizontal="right" vertical="center" indent="1"/>
    </xf>
    <xf numFmtId="165" fontId="38" fillId="5" borderId="0" applyAlignment="1" pivotButton="0" quotePrefix="0" xfId="0">
      <alignment horizontal="center" vertical="center"/>
    </xf>
    <xf numFmtId="0" fontId="49" fillId="5" borderId="4" applyAlignment="1" pivotButton="0" quotePrefix="0" xfId="0">
      <alignment horizontal="center" vertical="center"/>
    </xf>
    <xf numFmtId="1" fontId="17" fillId="5" borderId="0" applyAlignment="1" pivotButton="0" quotePrefix="0" xfId="0">
      <alignment horizontal="right" vertical="center" indent="1"/>
    </xf>
    <xf numFmtId="1" fontId="17" fillId="4" borderId="0" applyAlignment="1" pivotButton="0" quotePrefix="0" xfId="0">
      <alignment horizontal="right" vertical="center" indent="1"/>
    </xf>
    <xf numFmtId="170" fontId="38" fillId="5" borderId="0" applyAlignment="1" pivotButton="0" quotePrefix="0" xfId="0">
      <alignment horizontal="center" vertical="center"/>
    </xf>
    <xf numFmtId="2" fontId="17" fillId="5" borderId="0" applyAlignment="1" pivotButton="0" quotePrefix="0" xfId="0">
      <alignment horizontal="right" vertical="center" indent="1"/>
    </xf>
    <xf numFmtId="0" fontId="39" fillId="4" borderId="0" applyAlignment="1" pivotButton="0" quotePrefix="0" xfId="0">
      <alignment horizontal="left" vertical="center" indent="2"/>
    </xf>
    <xf numFmtId="170" fontId="55" fillId="3" borderId="0" applyAlignment="1" pivotButton="0" quotePrefix="0" xfId="0">
      <alignment horizontal="center" vertical="center"/>
    </xf>
    <xf numFmtId="0" fontId="53" fillId="2" borderId="0" applyAlignment="1" pivotButton="0" quotePrefix="0" xfId="0">
      <alignment horizontal="left" vertical="center" indent="2"/>
    </xf>
    <xf numFmtId="0" fontId="54" fillId="2" borderId="0" applyAlignment="1" pivotButton="0" quotePrefix="0" xfId="0">
      <alignment horizontal="left" vertical="center" indent="2"/>
    </xf>
    <xf numFmtId="0" fontId="6" fillId="4" borderId="0" applyAlignment="1" pivotButton="0" quotePrefix="0" xfId="0">
      <alignment horizontal="left" vertical="center" indent="2"/>
    </xf>
    <xf numFmtId="0" fontId="18" fillId="5" borderId="3" applyAlignment="1" pivotButton="0" quotePrefix="0" xfId="0">
      <alignment horizontal="left" vertical="center" indent="2"/>
    </xf>
    <xf numFmtId="170" fontId="52" fillId="3" borderId="0" applyAlignment="1" pivotButton="0" quotePrefix="0" xfId="0">
      <alignment horizontal="center" vertical="center"/>
    </xf>
    <xf numFmtId="0" fontId="33" fillId="2" borderId="0" applyAlignment="1" pivotButton="0" quotePrefix="0" xfId="0">
      <alignment horizontal="right" vertical="center"/>
    </xf>
    <xf numFmtId="0" fontId="47" fillId="5" borderId="0" applyAlignment="1" pivotButton="0" quotePrefix="0" xfId="0">
      <alignment horizontal="center" vertical="center"/>
    </xf>
    <xf numFmtId="0" fontId="56" fillId="5" borderId="0" applyAlignment="1" pivotButton="0" quotePrefix="0" xfId="0">
      <alignment horizontal="center" vertical="center"/>
    </xf>
    <xf numFmtId="0" fontId="51" fillId="2" borderId="0" applyAlignment="1" pivotButton="0" quotePrefix="0" xfId="0">
      <alignment horizontal="right" vertical="center"/>
    </xf>
    <xf numFmtId="0" fontId="31" fillId="4" borderId="0" applyAlignment="1" pivotButton="0" quotePrefix="0" xfId="0">
      <alignment horizontal="left" vertical="center" wrapText="1"/>
    </xf>
    <xf numFmtId="0" fontId="61" fillId="2" borderId="0" applyAlignment="1" pivotButton="0" quotePrefix="0" xfId="0">
      <alignment horizontal="right" vertical="center"/>
    </xf>
    <xf numFmtId="0" fontId="63" fillId="2" borderId="0" applyAlignment="1" pivotButton="0" quotePrefix="0" xfId="0">
      <alignment horizontal="right" vertical="center"/>
    </xf>
    <xf numFmtId="0" fontId="66" fillId="5" borderId="0" applyAlignment="1" pivotButton="0" quotePrefix="0" xfId="0">
      <alignment horizontal="left" vertical="center" indent="2"/>
    </xf>
    <xf numFmtId="0" fontId="65" fillId="4" borderId="3" applyAlignment="1" pivotButton="0" quotePrefix="0" xfId="0">
      <alignment horizontal="left" vertical="center" indent="2"/>
    </xf>
    <xf numFmtId="0" fontId="66" fillId="2" borderId="0" applyAlignment="1" pivotButton="0" quotePrefix="0" xfId="0">
      <alignment horizontal="left" vertical="center" indent="2"/>
    </xf>
    <xf numFmtId="0" fontId="64" fillId="3" borderId="0" applyAlignment="1" pivotButton="0" quotePrefix="0" xfId="0">
      <alignment horizontal="right" vertical="center"/>
    </xf>
    <xf numFmtId="0" fontId="66" fillId="2" borderId="0" applyAlignment="1" applyProtection="1" pivotButton="0" quotePrefix="0" xfId="0">
      <alignment horizontal="left" vertical="center" indent="2"/>
      <protection locked="0" hidden="0"/>
    </xf>
    <xf numFmtId="0" fontId="66" fillId="5" borderId="0" applyAlignment="1" applyProtection="1" pivotButton="0" quotePrefix="0" xfId="0">
      <alignment horizontal="left" vertical="center" indent="2"/>
      <protection locked="0" hidden="0"/>
    </xf>
    <xf numFmtId="0" fontId="58" fillId="4" borderId="3" applyAlignment="1" pivotButton="0" quotePrefix="0" xfId="0">
      <alignment horizontal="left" vertical="center" indent="2"/>
    </xf>
    <xf numFmtId="0" fontId="49" fillId="3" borderId="0" applyAlignment="1" pivotButton="0" quotePrefix="0" xfId="0">
      <alignment horizontal="right" vertical="center"/>
    </xf>
    <xf numFmtId="0" fontId="0" fillId="0" borderId="1" pivotButton="0" quotePrefix="0" xfId="0"/>
    <xf numFmtId="0" fontId="0" fillId="0" borderId="0" applyProtection="1" pivotButton="0" quotePrefix="0" xfId="0">
      <protection locked="0" hidden="0"/>
    </xf>
  </cellXfs>
  <cellStyles count="1">
    <cellStyle name="Normal" xfId="0" builtinId="0"/>
  </cellStyles>
  <tableStyles count="0" defaultTableStyle="TableStyleMedium2" defaultPivotStyle="PivotStyleLight16"/>
  <colors>
    <indexedColors>
      <rgbColor rgb="FF000000"/>
      <rgbColor rgb="FFFFFFFF"/>
      <rgbColor rgb="FFD10000"/>
      <rgbColor rgb="FF00FF00"/>
      <rgbColor rgb="FF0000FF"/>
      <rgbColor rgb="FFFFFF00"/>
      <rgbColor rgb="FFFF00FF"/>
      <rgbColor rgb="FF00FFFF"/>
      <rgbColor rgb="FF0D0D0D"/>
      <rgbColor rgb="FF008000"/>
      <rgbColor rgb="FF0F1A2E"/>
      <rgbColor rgb="FF666666"/>
      <rgbColor rgb="FF800080"/>
      <rgbColor rgb="FF008080"/>
      <rgbColor rgb="FFB0BFD0"/>
      <rgbColor rgb="FF878787"/>
      <rgbColor rgb="FF9999FF"/>
      <rgbColor rgb="FFC0504D"/>
      <rgbColor rgb="FFF0F4FF"/>
      <rgbColor rgb="FFCCFFFF"/>
      <rgbColor rgb="FF2A0808"/>
      <rgbColor rgb="FFFF4444"/>
      <rgbColor rgb="FF1B2A42"/>
      <rgbColor rgb="FFD9D9D9"/>
      <rgbColor rgb="FF0B1220"/>
      <rgbColor rgb="FFFF00FF"/>
      <rgbColor rgb="FFFFFF00"/>
      <rgbColor rgb="FF00FFFF"/>
      <rgbColor rgb="FF800080"/>
      <rgbColor rgb="FF800000"/>
      <rgbColor rgb="FF008080"/>
      <rgbColor rgb="FF0000FF"/>
      <rgbColor rgb="FF00C8F0"/>
      <rgbColor rgb="FFCCFFFF"/>
      <rgbColor rgb="FFCCFFCC"/>
      <rgbColor rgb="FFFFFF99"/>
      <rgbColor rgb="FF99CCFF"/>
      <rgbColor rgb="FFFF99CC"/>
      <rgbColor rgb="FFCC99FF"/>
      <rgbColor rgb="FFFFCC99"/>
      <rgbColor rgb="FF4F81BD"/>
      <rgbColor rgb="FF33CCCC"/>
      <rgbColor rgb="FF9BBB59"/>
      <rgbColor rgb="FFFFB300"/>
      <rgbColor rgb="FFFFA000"/>
      <rgbColor rgb="FFFF8C00"/>
      <rgbColor rgb="FF607080"/>
      <rgbColor rgb="FFB0B0B0"/>
      <rgbColor rgb="FF1A3050"/>
      <rgbColor rgb="FF00C851"/>
      <rgbColor rgb="FF152238"/>
      <rgbColor rgb="FF1A1A1A"/>
      <rgbColor rgb="FFB01E1E"/>
      <rgbColor rgb="FFD42B2B"/>
      <rgbColor rgb="FF2A4870"/>
      <rgbColor rgb="FF24335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worksheet" Target="/xl/worksheets/sheet12.xml" Id="rId12"/><Relationship Type="http://schemas.openxmlformats.org/officeDocument/2006/relationships/worksheet" Target="/xl/worksheets/sheet13.xml" Id="rId13"/><Relationship Type="http://schemas.openxmlformats.org/officeDocument/2006/relationships/worksheet" Target="/xl/worksheets/sheet14.xml" Id="rId14"/><Relationship Type="http://schemas.openxmlformats.org/officeDocument/2006/relationships/worksheet" Target="/xl/worksheets/sheet15.xml" Id="rId15"/><Relationship Type="http://schemas.openxmlformats.org/officeDocument/2006/relationships/worksheet" Target="/xl/worksheets/sheet16.xml" Id="rId16"/><Relationship Type="http://schemas.openxmlformats.org/officeDocument/2006/relationships/worksheet" Target="/xl/worksheets/sheet17.xml" Id="rId17"/><Relationship Type="http://schemas.openxmlformats.org/officeDocument/2006/relationships/worksheet" Target="/xl/worksheets/sheet18.xml" Id="rId18"/><Relationship Type="http://schemas.openxmlformats.org/officeDocument/2006/relationships/worksheet" Target="/xl/worksheets/sheet19.xml" Id="rId19"/><Relationship Type="http://schemas.openxmlformats.org/officeDocument/2006/relationships/worksheet" Target="/xl/worksheets/sheet20.xml" Id="rId20"/><Relationship Type="http://schemas.openxmlformats.org/officeDocument/2006/relationships/worksheet" Target="/xl/worksheets/sheet21.xml" Id="rId21"/><Relationship Type="http://schemas.openxmlformats.org/officeDocument/2006/relationships/worksheet" Target="/xl/worksheets/sheet22.xml" Id="rId22"/><Relationship Type="http://schemas.openxmlformats.org/officeDocument/2006/relationships/worksheet" Target="/xl/worksheets/sheet23.xml" Id="rId23"/><Relationship Type="http://schemas.openxmlformats.org/officeDocument/2006/relationships/worksheet" Target="/xl/worksheets/sheet24.xml" Id="rId24"/><Relationship Type="http://schemas.openxmlformats.org/officeDocument/2006/relationships/styles" Target="styles.xml" Id="rId25"/><Relationship Type="http://schemas.openxmlformats.org/officeDocument/2006/relationships/theme" Target="theme/theme1.xml" Id="rId26"/></Relationships>
</file>

<file path=xl/charts/chart1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Monthly P&amp;L ($)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barChart>
        <barDir val="col"/>
        <grouping val="clustered"/>
        <varyColors val="0"/>
        <ser>
          <idx val="0"/>
          <order val="0"/>
          <tx>
            <strRef>
              <f>_CD!B1</f>
              <strCache>
                <ptCount val="1"/>
                <pt idx="0">
                  <v>P&amp;L</v>
                </pt>
              </strCache>
            </strRef>
          </tx>
          <spPr>
            <a:solidFill xmlns:a="http://schemas.openxmlformats.org/drawingml/2006/main">
              <a:srgbClr val="D10000"/>
            </a:solidFill>
            <a:ln xmlns:a="http://schemas.openxmlformats.org/drawingml/2006/main" w="9360">
              <a:solidFill>
                <a:srgbClr val="D10000"/>
              </a:solidFill>
              <a:prstDash val="solid"/>
              <a:round/>
            </a:ln>
          </spPr>
          <invertIfNegative val="0"/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1000" b="0" strike="noStrike">
                    <a:solidFill>
                      <a:srgbClr val="B0BFD0"/>
                    </a:solidFill>
                    <a:uFillTx/>
                    <a:latin typeface="Arial"/>
                  </a:defRPr>
                </a:pPr>
                <a:r>
                  <a:t/>
                </a:r>
                <a:endParaRPr lang="en-US"/>
              </a:p>
            </txPr>
            <dLblPos val="outEnd"/>
            <showLegendKey val="0"/>
            <showVal val="0"/>
            <showCatName val="0"/>
            <showSerName val="0"/>
            <showPercent val="0"/>
            <showBubbleSize val="1"/>
            <showLeaderLines val="0"/>
          </dLbls>
          <cat>
            <strRef>
              <f>_CD!$A$2:$A$13</f>
              <strCache>
                <ptCount val="12"/>
                <pt idx="0">
                  <v>JAN</v>
                </pt>
                <pt idx="1">
                  <v>FEB</v>
                </pt>
                <pt idx="2">
                  <v>MAR</v>
                </pt>
                <pt idx="3">
                  <v>APR</v>
                </pt>
                <pt idx="4">
                  <v>MAY</v>
                </pt>
                <pt idx="5">
                  <v>JUN</v>
                </pt>
                <pt idx="6">
                  <v>JUL</v>
                </pt>
                <pt idx="7">
                  <v>AUG</v>
                </pt>
                <pt idx="8">
                  <v>SEP</v>
                </pt>
                <pt idx="9">
                  <v>OCT</v>
                </pt>
                <pt idx="10">
                  <v>NOV</v>
                </pt>
                <pt idx="11">
                  <v>DEC</v>
                </pt>
              </strCache>
            </strRef>
          </cat>
          <val>
            <numRef>
              <f>_CD!$B$2:$B$13</f>
              <numCache>
                <formatCode>\$#,##0.00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axId val="30079974"/>
        <axId val="63549835"/>
      </barChart>
      <catAx>
        <axId val="30079974"/>
        <scaling>
          <orientation val="minMax"/>
        </scaling>
        <delete val="0"/>
        <axPos val="b"/>
        <numFmt formatCode="General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63549835"/>
        <crosses val="autoZero"/>
        <auto val="1"/>
        <lblAlgn val="ctr"/>
        <lblOffset val="100"/>
        <noMultiLvlLbl val="0"/>
      </catAx>
      <valAx>
        <axId val="63549835"/>
        <scaling>
          <orientation val="minMax"/>
        </scaling>
        <delete val="0"/>
        <axPos val="l"/>
        <majorGridlines>
          <spPr>
            <a:ln xmlns:a="http://schemas.openxmlformats.org/drawingml/2006/main" w="9360">
              <a:solidFill>
                <a:srgbClr val="1A3050"/>
              </a:solidFill>
              <a:prstDash val="solid"/>
              <a:round/>
            </a:ln>
          </spPr>
        </majorGridlines>
        <numFmt formatCode="\$#,##0.00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30079974"/>
        <crosses val="autoZero"/>
        <crossBetween val="between"/>
      </valAx>
    </plotArea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Win / Loss / BE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pieChart>
        <varyColors val="1"/>
        <ser>
          <idx val="0"/>
          <order val="0"/>
          <tx>
            <strRef>
              <f>_CD!B31</f>
              <strCache>
                <ptCount val="1"/>
                <pt idx="0">
                  <v>Count</v>
                </pt>
              </strCache>
            </strRef>
          </tx>
          <spPr>
            <a:solidFill xmlns:a="http://schemas.openxmlformats.org/drawingml/2006/main">
              <a:srgbClr val="D10000"/>
            </a:solidFill>
            <a:ln xmlns:a="http://schemas.openxmlformats.org/drawingml/2006/main" w="9360">
              <a:solidFill>
                <a:srgbClr val="D10000"/>
              </a:solidFill>
              <a:prstDash val="solid"/>
              <a:round/>
            </a:ln>
          </spPr>
          <dPt>
            <idx val="0"/>
            <bubble3D val="0"/>
            <spPr>
              <a:solidFill xmlns:a="http://schemas.openxmlformats.org/drawingml/2006/main">
                <a:srgbClr val="4F81BD"/>
              </a:solidFill>
              <a:ln xmlns:a="http://schemas.openxmlformats.org/drawingml/2006/main" w="9360">
                <a:solidFill>
                  <a:srgbClr val="D10000"/>
                </a:solidFill>
                <a:prstDash val="solid"/>
                <a:round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C0504D"/>
              </a:solidFill>
              <a:ln xmlns:a="http://schemas.openxmlformats.org/drawingml/2006/main" w="9360">
                <a:solidFill>
                  <a:srgbClr val="D10000"/>
                </a:solidFill>
                <a:prstDash val="solid"/>
                <a:round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BBB59"/>
              </a:solidFill>
              <a:ln xmlns:a="http://schemas.openxmlformats.org/drawingml/2006/main" w="9360">
                <a:solidFill>
                  <a:srgbClr val="D10000"/>
                </a:solidFill>
                <a:prstDash val="solid"/>
                <a:round/>
              </a:ln>
            </spPr>
          </dPt>
          <dLbls>
            <dLbl>
              <idx val="0"/>
              <spPr>
                <a:ln xmlns:a="http://schemas.openxmlformats.org/drawingml/2006/main">
                  <a:prstDash val="solid"/>
                </a:ln>
              </spPr>
              <txPr>
                <a:bodyPr xmlns:a="http://schemas.openxmlformats.org/drawingml/2006/main" wrap="square"/>
                <a:lstStyle xmlns:a="http://schemas.openxmlformats.org/drawingml/2006/main"/>
                <a:p xmlns:a="http://schemas.openxmlformats.org/drawingml/2006/main">
                  <a:pPr>
                    <a:defRPr sz="900" b="1" strike="noStrike">
                      <a:solidFill>
                        <a:srgbClr val="F0F4FF"/>
                      </a:solidFill>
                      <a:uFillTx/>
                      <a:latin typeface="Calibri"/>
                    </a:defRPr>
                  </a:pPr>
                  <a:r>
                    <a:t/>
                  </a:r>
                  <a:endParaRPr lang="en-US"/>
                </a:p>
              </txPr>
              <dLblPos val="outEnd"/>
              <showLegendKey val="0"/>
              <showVal val="0"/>
              <showCatName val="0"/>
              <showSerName val="0"/>
              <showPercent val="1"/>
              <showBubbleSize val="1"/>
            </dLbl>
            <dLbl>
              <idx val="1"/>
              <spPr>
                <a:ln xmlns:a="http://schemas.openxmlformats.org/drawingml/2006/main">
                  <a:prstDash val="solid"/>
                </a:ln>
              </spPr>
              <txPr>
                <a:bodyPr xmlns:a="http://schemas.openxmlformats.org/drawingml/2006/main" wrap="square"/>
                <a:lstStyle xmlns:a="http://schemas.openxmlformats.org/drawingml/2006/main"/>
                <a:p xmlns:a="http://schemas.openxmlformats.org/drawingml/2006/main">
                  <a:pPr>
                    <a:defRPr sz="900" b="1" strike="noStrike">
                      <a:solidFill>
                        <a:srgbClr val="F0F4FF"/>
                      </a:solidFill>
                      <a:uFillTx/>
                      <a:latin typeface="Calibri"/>
                    </a:defRPr>
                  </a:pPr>
                  <a:r>
                    <a:t/>
                  </a:r>
                  <a:endParaRPr lang="en-US"/>
                </a:p>
              </txPr>
              <dLblPos val="outEnd"/>
              <showLegendKey val="0"/>
              <showVal val="0"/>
              <showCatName val="0"/>
              <showSerName val="0"/>
              <showPercent val="1"/>
              <showBubbleSize val="1"/>
            </dLbl>
            <dLbl>
              <idx val="2"/>
              <spPr>
                <a:ln xmlns:a="http://schemas.openxmlformats.org/drawingml/2006/main">
                  <a:prstDash val="solid"/>
                </a:ln>
              </spPr>
              <txPr>
                <a:bodyPr xmlns:a="http://schemas.openxmlformats.org/drawingml/2006/main" wrap="square"/>
                <a:lstStyle xmlns:a="http://schemas.openxmlformats.org/drawingml/2006/main"/>
                <a:p xmlns:a="http://schemas.openxmlformats.org/drawingml/2006/main">
                  <a:pPr>
                    <a:defRPr sz="900" b="1" strike="noStrike">
                      <a:solidFill>
                        <a:srgbClr val="F0F4FF"/>
                      </a:solidFill>
                      <a:uFillTx/>
                      <a:latin typeface="Calibri"/>
                    </a:defRPr>
                  </a:pPr>
                  <a:r>
                    <a:t/>
                  </a:r>
                  <a:endParaRPr lang="en-US"/>
                </a:p>
              </txPr>
              <dLblPos val="outEnd"/>
              <showLegendKey val="0"/>
              <showVal val="0"/>
              <showCatName val="0"/>
              <showSerName val="0"/>
              <showPercent val="1"/>
              <showBubbleSize val="1"/>
            </dLbl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900" b="1" strike="noStrike">
                    <a:solidFill>
                      <a:srgbClr val="F0F4FF"/>
                    </a:solidFill>
                    <a:uFillTx/>
                    <a:latin typeface="Calibri"/>
                  </a:defRPr>
                </a:pPr>
                <a:r>
                  <a:t/>
                </a:r>
                <a:endParaRPr lang="en-US"/>
              </a:p>
            </txPr>
            <dLblPos val="outEnd"/>
            <showLegendKey val="0"/>
            <showVal val="0"/>
            <showCatName val="0"/>
            <showSerName val="0"/>
            <showPercent val="1"/>
            <showBubbleSize val="1"/>
            <showLeaderLines val="1"/>
          </dLbls>
          <cat>
            <strRef>
              <f>_CD!$A$32:$A$34</f>
              <strCache>
                <ptCount val="3"/>
                <pt idx="0">
                  <v>Wins</v>
                </pt>
                <pt idx="1">
                  <v>Losses</v>
                </pt>
                <pt idx="2">
                  <v>BE</v>
                </pt>
              </strCache>
            </strRef>
          </cat>
          <val>
            <numRef>
              <f>_CD!$B$32:$B$34</f>
              <numCache>
                <formatCode>General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r"/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000" b="0" strike="noStrike">
              <a:solidFill>
                <a:srgbClr val="B0BFD0"/>
              </a:solidFill>
              <a:uFillTx/>
              <a:latin typeface="Calibri"/>
            </a:defRPr>
          </a:pPr>
          <a:r>
            <a:t/>
          </a:r>
          <a:endParaRPr lang="en-US"/>
        </a:p>
      </txPr>
    </legend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Score Breakdown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barChart>
        <barDir val="bar"/>
        <grouping val="clustered"/>
        <varyColors val="0"/>
        <ser>
          <idx val="0"/>
          <order val="0"/>
          <tx>
            <strRef>
              <f>_CD!B16</f>
              <strCache>
                <ptCount val="1"/>
                <pt idx="0">
                  <v>Score</v>
                </pt>
              </strCache>
            </strRef>
          </tx>
          <spPr>
            <a:solidFill xmlns:a="http://schemas.openxmlformats.org/drawingml/2006/main">
              <a:srgbClr val="D10000"/>
            </a:solidFill>
            <a:ln xmlns:a="http://schemas.openxmlformats.org/drawingml/2006/main" w="9360">
              <a:solidFill>
                <a:srgbClr val="D10000"/>
              </a:solidFill>
              <a:prstDash val="solid"/>
              <a:round/>
            </a:ln>
          </spPr>
          <invertIfNegative val="0"/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1000" b="0" strike="noStrike">
                    <a:solidFill>
                      <a:srgbClr val="B0BFD0"/>
                    </a:solidFill>
                    <a:uFillTx/>
                    <a:latin typeface="Arial"/>
                  </a:defRPr>
                </a:pPr>
                <a:r>
                  <a:t/>
                </a:r>
                <a:endParaRPr lang="en-US"/>
              </a:p>
            </txPr>
            <dLblPos val="outEnd"/>
            <showLegendKey val="0"/>
            <showVal val="0"/>
            <showCatName val="0"/>
            <showSerName val="0"/>
            <showPercent val="0"/>
            <showBubbleSize val="1"/>
            <showLeaderLines val="0"/>
          </dLbls>
          <cat>
            <strRef>
              <f>_CD!$A$17:$A$21</f>
              <strCache>
                <ptCount val="5"/>
                <pt idx="0">
                  <v>Discipline</v>
                </pt>
                <pt idx="1">
                  <v>Risk Consist</v>
                </pt>
                <pt idx="2">
                  <v>Profit Stab</v>
                </pt>
                <pt idx="3">
                  <v>DD Control</v>
                </pt>
                <pt idx="4">
                  <v>Win Quality</v>
                </pt>
              </strCache>
            </strRef>
          </cat>
          <val>
            <numRef>
              <f>_CD!$B$17:$B$21</f>
              <numCache>
                <formatCode>0.0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100</v>
                </pt>
                <pt idx="4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axId val="93856824"/>
        <axId val="97804570"/>
      </barChart>
      <catAx>
        <axId val="93856824"/>
        <scaling>
          <orientation val="minMax"/>
        </scaling>
        <delete val="0"/>
        <axPos val="l"/>
        <numFmt formatCode="General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97804570"/>
        <crosses val="autoZero"/>
        <auto val="1"/>
        <lblAlgn val="ctr"/>
        <lblOffset val="100"/>
        <noMultiLvlLbl val="0"/>
      </catAx>
      <valAx>
        <axId val="97804570"/>
        <scaling>
          <orientation val="minMax"/>
        </scaling>
        <delete val="0"/>
        <axPos val="b"/>
        <majorGridlines>
          <spPr>
            <a:ln xmlns:a="http://schemas.openxmlformats.org/drawingml/2006/main" w="9360">
              <a:solidFill>
                <a:srgbClr val="1A3050"/>
              </a:solidFill>
              <a:prstDash val="solid"/>
              <a:round/>
            </a:ln>
          </spPr>
        </majorGridlines>
        <numFmt formatCode="0.0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93856824"/>
        <crosses val="autoZero"/>
        <crossBetween val="between"/>
      </valAx>
    </plotArea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Monthly P&amp;L Trend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lineChart>
        <grouping val="standard"/>
        <varyColors val="0"/>
        <ser>
          <idx val="0"/>
          <order val="0"/>
          <tx>
            <strRef>
              <f>_CD!B1</f>
              <strCache>
                <ptCount val="1"/>
                <pt idx="0">
                  <v>P&amp;L</v>
                </pt>
              </strCache>
            </strRef>
          </tx>
          <spPr>
            <a:ln xmlns:a="http://schemas.openxmlformats.org/drawingml/2006/main" w="24840">
              <a:solidFill>
                <a:srgbClr val="D10000"/>
              </a:solidFill>
              <a:prstDash val="solid"/>
              <a:round/>
            </a:ln>
          </spPr>
          <marker>
            <symbol val="circle"/>
            <size val="6"/>
            <spPr>
              <a:solidFill xmlns:a="http://schemas.openxmlformats.org/drawingml/2006/main">
                <a:srgbClr val="D10000"/>
              </a:solidFill>
              <a:ln xmlns:a="http://schemas.openxmlformats.org/drawingml/2006/main">
                <a:prstDash val="solid"/>
              </a:ln>
            </spPr>
          </marker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1000" b="0" strike="noStrike">
                    <a:solidFill>
                      <a:srgbClr val="B0BFD0"/>
                    </a:solidFill>
                    <a:uFillTx/>
                    <a:latin typeface="Arial"/>
                  </a:defRPr>
                </a:pPr>
                <a:r>
                  <a:t/>
                </a:r>
                <a:endParaRPr lang="en-US"/>
              </a:p>
            </txPr>
            <dLblPos val="r"/>
            <showLegendKey val="0"/>
            <showVal val="0"/>
            <showCatName val="0"/>
            <showSerName val="0"/>
            <showPercent val="0"/>
            <showBubbleSize val="1"/>
            <showLeaderLines val="0"/>
          </dLbls>
          <cat>
            <strRef>
              <f>_CD!$A$2:$A$13</f>
              <strCache>
                <ptCount val="12"/>
                <pt idx="0">
                  <v>JAN</v>
                </pt>
                <pt idx="1">
                  <v>FEB</v>
                </pt>
                <pt idx="2">
                  <v>MAR</v>
                </pt>
                <pt idx="3">
                  <v>APR</v>
                </pt>
                <pt idx="4">
                  <v>MAY</v>
                </pt>
                <pt idx="5">
                  <v>JUN</v>
                </pt>
                <pt idx="6">
                  <v>JUL</v>
                </pt>
                <pt idx="7">
                  <v>AUG</v>
                </pt>
                <pt idx="8">
                  <v>SEP</v>
                </pt>
                <pt idx="9">
                  <v>OCT</v>
                </pt>
                <pt idx="10">
                  <v>NOV</v>
                </pt>
                <pt idx="11">
                  <v>DEC</v>
                </pt>
              </strCache>
            </strRef>
          </cat>
          <val>
            <numRef>
              <f>_CD!$B$2:$B$13</f>
              <numCache>
                <formatCode>\$#,##0.00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hiLowLines>
          <spPr>
            <a:ln xmlns:a="http://schemas.openxmlformats.org/drawingml/2006/main" w="0">
              <a:noFill/>
              <a:prstDash val="solid"/>
            </a:ln>
          </spPr>
        </hiLowLines>
        <marker val="1"/>
        <smooth val="0"/>
        <axId val="54672035"/>
        <axId val="5380029"/>
      </lineChart>
      <catAx>
        <axId val="54672035"/>
        <scaling>
          <orientation val="minMax"/>
        </scaling>
        <delete val="0"/>
        <axPos val="b"/>
        <numFmt formatCode="General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5380029"/>
        <crosses val="autoZero"/>
        <auto val="1"/>
        <lblAlgn val="ctr"/>
        <lblOffset val="100"/>
        <noMultiLvlLbl val="0"/>
      </catAx>
      <valAx>
        <axId val="5380029"/>
        <scaling>
          <orientation val="minMax"/>
        </scaling>
        <delete val="0"/>
        <axPos val="l"/>
        <majorGridlines>
          <spPr>
            <a:ln xmlns:a="http://schemas.openxmlformats.org/drawingml/2006/main" w="9360">
              <a:solidFill>
                <a:srgbClr val="1A3050"/>
              </a:solidFill>
              <a:prstDash val="solid"/>
              <a:round/>
            </a:ln>
          </spPr>
        </majorGridlines>
        <numFmt formatCode="\$#,##0.00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54672035"/>
        <crosses val="autoZero"/>
        <crossBetween val="between"/>
      </valAx>
    </plotArea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P&amp;L by Setup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barChart>
        <barDir val="col"/>
        <grouping val="clustered"/>
        <varyColors val="0"/>
        <ser>
          <idx val="0"/>
          <order val="0"/>
          <tx>
            <strRef>
              <f>_CD!B23</f>
              <strCache>
                <ptCount val="1"/>
                <pt idx="0">
                  <v>P&amp;L</v>
                </pt>
              </strCache>
            </strRef>
          </tx>
          <spPr>
            <a:solidFill xmlns:a="http://schemas.openxmlformats.org/drawingml/2006/main">
              <a:srgbClr val="D10000"/>
            </a:solidFill>
            <a:ln xmlns:a="http://schemas.openxmlformats.org/drawingml/2006/main" w="9360">
              <a:solidFill>
                <a:srgbClr val="D10000"/>
              </a:solidFill>
              <a:prstDash val="solid"/>
              <a:round/>
            </a:ln>
          </spPr>
          <invertIfNegative val="0"/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1000" b="0" strike="noStrike">
                    <a:solidFill>
                      <a:srgbClr val="B0BFD0"/>
                    </a:solidFill>
                    <a:uFillTx/>
                    <a:latin typeface="Arial"/>
                  </a:defRPr>
                </a:pPr>
                <a:r>
                  <a:t/>
                </a:r>
                <a:endParaRPr lang="en-US"/>
              </a:p>
            </txPr>
            <dLblPos val="outEnd"/>
            <showLegendKey val="0"/>
            <showVal val="0"/>
            <showCatName val="0"/>
            <showSerName val="0"/>
            <showPercent val="0"/>
            <showBubbleSize val="1"/>
            <showLeaderLines val="0"/>
          </dLbls>
          <cat>
            <strRef>
              <f>_CD!$A$24:$A$29</f>
              <strCache>
                <ptCount val="6"/>
                <pt idx="0">
                  <v>Breakout</v>
                </pt>
                <pt idx="1">
                  <v>Pullback</v>
                </pt>
                <pt idx="2">
                  <v>Reversal</v>
                </pt>
                <pt idx="3">
                  <v>Scalp</v>
                </pt>
                <pt idx="4">
                  <v>Range</v>
                </pt>
                <pt idx="5">
                  <v>News</v>
                </pt>
              </strCache>
            </strRef>
          </cat>
          <val>
            <numRef>
              <f>_CD!$B$24:$B$29</f>
              <numCache>
                <formatCode>\$#,##0.00</formatCode>
                <ptCount val="6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axId val="39778016"/>
        <axId val="63256912"/>
      </barChart>
      <catAx>
        <axId val="39778016"/>
        <scaling>
          <orientation val="minMax"/>
        </scaling>
        <delete val="0"/>
        <axPos val="b"/>
        <numFmt formatCode="General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63256912"/>
        <crosses val="autoZero"/>
        <auto val="1"/>
        <lblAlgn val="ctr"/>
        <lblOffset val="100"/>
        <noMultiLvlLbl val="0"/>
      </catAx>
      <valAx>
        <axId val="63256912"/>
        <scaling>
          <orientation val="minMax"/>
        </scaling>
        <delete val="0"/>
        <axPos val="l"/>
        <majorGridlines>
          <spPr>
            <a:ln xmlns:a="http://schemas.openxmlformats.org/drawingml/2006/main" w="9360">
              <a:solidFill>
                <a:srgbClr val="1A3050"/>
              </a:solidFill>
              <a:prstDash val="solid"/>
              <a:round/>
            </a:ln>
          </spPr>
        </majorGridlines>
        <numFmt formatCode="\$#,##0.00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39778016"/>
        <crosses val="autoZero"/>
        <crossBetween val="between"/>
      </valAx>
    </plotArea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charts/chart6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Monthly Win Rate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lineChart>
        <grouping val="standard"/>
        <varyColors val="0"/>
        <ser>
          <idx val="0"/>
          <order val="0"/>
          <tx>
            <strRef>
              <f>_CD!D1</f>
              <strCache>
                <ptCount val="1"/>
                <pt idx="0">
                  <v>WinRate</v>
                </pt>
              </strCache>
            </strRef>
          </tx>
          <spPr>
            <a:ln xmlns:a="http://schemas.openxmlformats.org/drawingml/2006/main" w="24840">
              <a:solidFill>
                <a:srgbClr val="00C85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1000" b="0" strike="noStrike">
                    <a:solidFill>
                      <a:srgbClr val="B0BFD0"/>
                    </a:solidFill>
                    <a:uFillTx/>
                    <a:latin typeface="Arial"/>
                  </a:defRPr>
                </a:pPr>
                <a:r>
                  <a:t/>
                </a:r>
                <a:endParaRPr lang="en-US"/>
              </a:p>
            </txPr>
            <dLblPos val="r"/>
            <showLegendKey val="0"/>
            <showVal val="0"/>
            <showCatName val="0"/>
            <showSerName val="0"/>
            <showPercent val="0"/>
            <showBubbleSize val="1"/>
            <showLeaderLines val="0"/>
          </dLbls>
          <cat>
            <strRef>
              <f>_CD!$A$2:$A$13</f>
              <strCache>
                <ptCount val="12"/>
                <pt idx="0">
                  <v>JAN</v>
                </pt>
                <pt idx="1">
                  <v>FEB</v>
                </pt>
                <pt idx="2">
                  <v>MAR</v>
                </pt>
                <pt idx="3">
                  <v>APR</v>
                </pt>
                <pt idx="4">
                  <v>MAY</v>
                </pt>
                <pt idx="5">
                  <v>JUN</v>
                </pt>
                <pt idx="6">
                  <v>JUL</v>
                </pt>
                <pt idx="7">
                  <v>AUG</v>
                </pt>
                <pt idx="8">
                  <v>SEP</v>
                </pt>
                <pt idx="9">
                  <v>OCT</v>
                </pt>
                <pt idx="10">
                  <v>NOV</v>
                </pt>
                <pt idx="11">
                  <v>DEC</v>
                </pt>
              </strCache>
            </strRef>
          </cat>
          <val>
            <numRef>
              <f>_CD!$D$2:$D$13</f>
              <numCache>
                <formatCode>0.0%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hiLowLines>
          <spPr>
            <a:ln xmlns:a="http://schemas.openxmlformats.org/drawingml/2006/main" w="0">
              <a:noFill/>
              <a:prstDash val="solid"/>
            </a:ln>
          </spPr>
        </hiLowLines>
        <smooth val="0"/>
        <axId val="73866492"/>
        <axId val="86547779"/>
      </lineChart>
      <catAx>
        <axId val="73866492"/>
        <scaling>
          <orientation val="minMax"/>
        </scaling>
        <delete val="0"/>
        <axPos val="b"/>
        <numFmt formatCode="General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86547779"/>
        <crosses val="autoZero"/>
        <auto val="1"/>
        <lblAlgn val="ctr"/>
        <lblOffset val="100"/>
        <noMultiLvlLbl val="0"/>
      </catAx>
      <valAx>
        <axId val="86547779"/>
        <scaling>
          <orientation val="minMax"/>
        </scaling>
        <delete val="0"/>
        <axPos val="l"/>
        <majorGridlines>
          <spPr>
            <a:ln xmlns:a="http://schemas.openxmlformats.org/drawingml/2006/main" w="9360">
              <a:solidFill>
                <a:srgbClr val="1A3050"/>
              </a:solidFill>
              <a:prstDash val="solid"/>
              <a:round/>
            </a:ln>
          </spPr>
        </majorGridlines>
        <numFmt formatCode="0.0%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73866492"/>
        <crosses val="autoZero"/>
        <crossBetween val="between"/>
      </valAx>
    </plotArea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Simulated Equity Curve (F9 = new run)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lineChart>
        <grouping val="standard"/>
        <varyColors val="0"/>
        <ser>
          <idx val="0"/>
          <order val="0"/>
          <tx>
            <strRef>
              <f>'MONTE CARLO'!D23</f>
              <strCache>
                <ptCount val="1"/>
                <pt idx="0">
                  <v>EQUITY</v>
                </pt>
              </strCache>
            </strRef>
          </tx>
          <spPr>
            <a:ln xmlns:a="http://schemas.openxmlformats.org/drawingml/2006/main" w="20160">
              <a:solidFill>
                <a:srgbClr val="D10000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1000" b="0" strike="noStrike">
                    <a:solidFill>
                      <a:srgbClr val="B0BFD0"/>
                    </a:solidFill>
                    <a:uFillTx/>
                    <a:latin typeface="Arial"/>
                  </a:defRPr>
                </a:pPr>
                <a:r>
                  <a:t/>
                </a:r>
                <a:endParaRPr lang="en-US"/>
              </a:p>
            </txPr>
            <dLblPos val="r"/>
            <showLegendKey val="0"/>
            <showVal val="0"/>
            <showCatName val="0"/>
            <showSerName val="0"/>
            <showPercent val="0"/>
            <showBubbleSize val="1"/>
            <showLeaderLines val="0"/>
          </dLbls>
          <val>
            <numRef>
              <f>'MONTE CARLO'!$D$24:$D$123</f>
              <numCache>
                <formatCode>\$#,##0.00</formatCode>
                <ptCount val="10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  <pt idx="22">
                  <v>0</v>
                </pt>
                <pt idx="23">
                  <v>0</v>
                </pt>
                <pt idx="24">
                  <v>0</v>
                </pt>
                <pt idx="25">
                  <v>0</v>
                </pt>
                <pt idx="26">
                  <v>0</v>
                </pt>
                <pt idx="27">
                  <v>0</v>
                </pt>
                <pt idx="28">
                  <v>0</v>
                </pt>
                <pt idx="29">
                  <v>0</v>
                </pt>
                <pt idx="30">
                  <v>0</v>
                </pt>
                <pt idx="31">
                  <v>0</v>
                </pt>
                <pt idx="32">
                  <v>0</v>
                </pt>
                <pt idx="33">
                  <v>0</v>
                </pt>
                <pt idx="34">
                  <v>0</v>
                </pt>
                <pt idx="35">
                  <v>0</v>
                </pt>
                <pt idx="36">
                  <v>0</v>
                </pt>
                <pt idx="37">
                  <v>0</v>
                </pt>
                <pt idx="38">
                  <v>0</v>
                </pt>
                <pt idx="39">
                  <v>0</v>
                </pt>
                <pt idx="40">
                  <v>0</v>
                </pt>
                <pt idx="41">
                  <v>0</v>
                </pt>
                <pt idx="42">
                  <v>0</v>
                </pt>
                <pt idx="43">
                  <v>0</v>
                </pt>
                <pt idx="44">
                  <v>0</v>
                </pt>
                <pt idx="45">
                  <v>0</v>
                </pt>
                <pt idx="46">
                  <v>0</v>
                </pt>
                <pt idx="47">
                  <v>0</v>
                </pt>
                <pt idx="48">
                  <v>0</v>
                </pt>
                <pt idx="49">
                  <v>0</v>
                </pt>
                <pt idx="50">
                  <v>0</v>
                </pt>
                <pt idx="51">
                  <v>0</v>
                </pt>
                <pt idx="52">
                  <v>0</v>
                </pt>
                <pt idx="53">
                  <v>0</v>
                </pt>
                <pt idx="54">
                  <v>0</v>
                </pt>
                <pt idx="55">
                  <v>0</v>
                </pt>
                <pt idx="56">
                  <v>0</v>
                </pt>
                <pt idx="57">
                  <v>0</v>
                </pt>
                <pt idx="58">
                  <v>0</v>
                </pt>
                <pt idx="59">
                  <v>0</v>
                </pt>
                <pt idx="60">
                  <v>0</v>
                </pt>
                <pt idx="61">
                  <v>0</v>
                </pt>
                <pt idx="62">
                  <v>0</v>
                </pt>
                <pt idx="63">
                  <v>0</v>
                </pt>
                <pt idx="64">
                  <v>0</v>
                </pt>
                <pt idx="65">
                  <v>0</v>
                </pt>
                <pt idx="66">
                  <v>0</v>
                </pt>
                <pt idx="67">
                  <v>0</v>
                </pt>
                <pt idx="68">
                  <v>0</v>
                </pt>
                <pt idx="69">
                  <v>0</v>
                </pt>
                <pt idx="70">
                  <v>0</v>
                </pt>
                <pt idx="71">
                  <v>0</v>
                </pt>
                <pt idx="72">
                  <v>0</v>
                </pt>
                <pt idx="73">
                  <v>0</v>
                </pt>
                <pt idx="74">
                  <v>0</v>
                </pt>
                <pt idx="75">
                  <v>0</v>
                </pt>
                <pt idx="76">
                  <v>0</v>
                </pt>
                <pt idx="77">
                  <v>0</v>
                </pt>
                <pt idx="78">
                  <v>0</v>
                </pt>
                <pt idx="79">
                  <v>0</v>
                </pt>
                <pt idx="80">
                  <v>0</v>
                </pt>
                <pt idx="81">
                  <v>0</v>
                </pt>
                <pt idx="82">
                  <v>0</v>
                </pt>
                <pt idx="83">
                  <v>0</v>
                </pt>
                <pt idx="84">
                  <v>0</v>
                </pt>
                <pt idx="85">
                  <v>0</v>
                </pt>
                <pt idx="86">
                  <v>0</v>
                </pt>
                <pt idx="87">
                  <v>0</v>
                </pt>
                <pt idx="88">
                  <v>0</v>
                </pt>
                <pt idx="89">
                  <v>0</v>
                </pt>
                <pt idx="90">
                  <v>0</v>
                </pt>
                <pt idx="91">
                  <v>0</v>
                </pt>
                <pt idx="92">
                  <v>0</v>
                </pt>
                <pt idx="93">
                  <v>0</v>
                </pt>
                <pt idx="94">
                  <v>0</v>
                </pt>
                <pt idx="95">
                  <v>0</v>
                </pt>
                <pt idx="96">
                  <v>0</v>
                </pt>
                <pt idx="97">
                  <v>0</v>
                </pt>
                <pt idx="98">
                  <v>0</v>
                </pt>
                <pt idx="99">
                  <v>0</v>
                </pt>
              </numCache>
            </numRef>
          </val>
          <smooth val="1"/>
        </ser>
        <dLbls>
          <showLegendKey val="0"/>
          <showVal val="0"/>
          <showCatName val="0"/>
          <showSerName val="0"/>
          <showPercent val="0"/>
          <showBubbleSize val="0"/>
        </dLbls>
        <hiLowLines>
          <spPr>
            <a:ln xmlns:a="http://schemas.openxmlformats.org/drawingml/2006/main" w="0">
              <a:noFill/>
              <a:prstDash val="solid"/>
            </a:ln>
          </spPr>
        </hiLowLines>
        <smooth val="0"/>
        <axId val="94199735"/>
        <axId val="33853590"/>
      </lineChart>
      <catAx>
        <axId val="94199735"/>
        <scaling>
          <orientation val="minMax"/>
        </scaling>
        <delete val="0"/>
        <axPos val="b"/>
        <numFmt formatCode="General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33853590"/>
        <crosses val="autoZero"/>
        <auto val="1"/>
        <lblAlgn val="ctr"/>
        <lblOffset val="100"/>
        <noMultiLvlLbl val="0"/>
      </catAx>
      <valAx>
        <axId val="33853590"/>
        <scaling>
          <orientation val="minMax"/>
        </scaling>
        <delete val="0"/>
        <axPos val="l"/>
        <majorGridlines>
          <spPr>
            <a:ln xmlns:a="http://schemas.openxmlformats.org/drawingml/2006/main" w="9360">
              <a:solidFill>
                <a:srgbClr val="1A3050"/>
              </a:solidFill>
              <a:prstDash val="solid"/>
              <a:round/>
            </a:ln>
          </spPr>
        </majorGridlines>
        <numFmt formatCode="\$#,##0.00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94199735"/>
        <crosses val="autoZero"/>
        <crossBetween val="between"/>
      </valAx>
    </plotArea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Setup P&amp;L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barChart>
        <barDir val="col"/>
        <grouping val="clustered"/>
        <varyColors val="0"/>
        <ser>
          <idx val="0"/>
          <order val="0"/>
          <tx>
            <strRef>
              <f>_CD!B23</f>
              <strCache>
                <ptCount val="1"/>
                <pt idx="0">
                  <v>P&amp;L</v>
                </pt>
              </strCache>
            </strRef>
          </tx>
          <spPr>
            <a:solidFill xmlns:a="http://schemas.openxmlformats.org/drawingml/2006/main">
              <a:srgbClr val="D10000"/>
            </a:solidFill>
            <a:ln xmlns:a="http://schemas.openxmlformats.org/drawingml/2006/main" w="9360">
              <a:solidFill>
                <a:srgbClr val="D10000"/>
              </a:solidFill>
              <a:prstDash val="solid"/>
              <a:round/>
            </a:ln>
          </spPr>
          <invertIfNegative val="0"/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1000" b="0" strike="noStrike">
                    <a:solidFill>
                      <a:srgbClr val="B0BFD0"/>
                    </a:solidFill>
                    <a:uFillTx/>
                    <a:latin typeface="Arial"/>
                  </a:defRPr>
                </a:pPr>
                <a:r>
                  <a:t/>
                </a:r>
                <a:endParaRPr lang="en-US"/>
              </a:p>
            </txPr>
            <dLblPos val="outEnd"/>
            <showLegendKey val="0"/>
            <showVal val="0"/>
            <showCatName val="0"/>
            <showSerName val="0"/>
            <showPercent val="0"/>
            <showBubbleSize val="1"/>
            <showLeaderLines val="0"/>
          </dLbls>
          <cat>
            <strRef>
              <f>_CD!$A$24:$A$29</f>
              <strCache>
                <ptCount val="6"/>
                <pt idx="0">
                  <v>Breakout</v>
                </pt>
                <pt idx="1">
                  <v>Pullback</v>
                </pt>
                <pt idx="2">
                  <v>Reversal</v>
                </pt>
                <pt idx="3">
                  <v>Scalp</v>
                </pt>
                <pt idx="4">
                  <v>Range</v>
                </pt>
                <pt idx="5">
                  <v>News</v>
                </pt>
              </strCache>
            </strRef>
          </cat>
          <val>
            <numRef>
              <f>_CD!$B$24:$B$29</f>
              <numCache>
                <formatCode>\$#,##0.00</formatCode>
                <ptCount val="6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axId val="6531676"/>
        <axId val="7829626"/>
      </barChart>
      <catAx>
        <axId val="6531676"/>
        <scaling>
          <orientation val="minMax"/>
        </scaling>
        <delete val="0"/>
        <axPos val="b"/>
        <numFmt formatCode="General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7829626"/>
        <crosses val="autoZero"/>
        <auto val="1"/>
        <lblAlgn val="ctr"/>
        <lblOffset val="100"/>
        <noMultiLvlLbl val="0"/>
      </catAx>
      <valAx>
        <axId val="7829626"/>
        <scaling>
          <orientation val="minMax"/>
        </scaling>
        <delete val="0"/>
        <axPos val="l"/>
        <majorGridlines>
          <spPr>
            <a:ln xmlns:a="http://schemas.openxmlformats.org/drawingml/2006/main" w="9360">
              <a:solidFill>
                <a:srgbClr val="1A3050"/>
              </a:solidFill>
              <a:prstDash val="solid"/>
              <a:round/>
            </a:ln>
          </spPr>
        </majorGridlines>
        <numFmt formatCode="\$#,##0.00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6531676"/>
        <crosses val="autoZero"/>
        <crossBetween val="between"/>
      </valAx>
    </plotArea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 rot="0"/>
          <a:lstStyle xmlns:a="http://schemas.openxmlformats.org/drawingml/2006/main"/>
          <a:p xmlns:a="http://schemas.openxmlformats.org/drawingml/2006/main">
            <a:pPr>
              <a:defRPr sz="1300" b="0" strike="noStrike">
                <a:uFillTx/>
                <a:latin typeface="Arial"/>
              </a:defRPr>
            </a:pPr>
            <a:r>
              <a:rPr lang="en-US" sz="1800" b="1" strike="noStrike">
                <a:solidFill>
                  <a:srgbClr val="F0F4FF"/>
                </a:solidFill>
                <a:uFillTx/>
                <a:latin typeface="Calibri"/>
              </a:rPr>
              <a:t>Setup Win Rate %</a:t>
            </a:r>
          </a:p>
        </rich>
      </tx>
      <overlay val="0"/>
      <spPr>
        <a:noFill xmlns:a="http://schemas.openxmlformats.org/drawingml/2006/main"/>
        <a:ln xmlns:a="http://schemas.openxmlformats.org/drawingml/2006/main" w="0">
          <a:noFill/>
          <a:prstDash val="solid"/>
        </a:ln>
      </spPr>
    </title>
    <plotArea>
      <layout/>
      <barChart>
        <barDir val="col"/>
        <grouping val="clustered"/>
        <varyColors val="0"/>
        <ser>
          <idx val="0"/>
          <order val="0"/>
          <tx>
            <strRef>
              <f>_CD!C23</f>
              <strCache>
                <ptCount val="1"/>
                <pt idx="0">
                  <v>WinRate</v>
                </pt>
              </strCache>
            </strRef>
          </tx>
          <spPr>
            <a:solidFill xmlns:a="http://schemas.openxmlformats.org/drawingml/2006/main">
              <a:srgbClr val="00C851"/>
            </a:solidFill>
            <a:ln xmlns:a="http://schemas.openxmlformats.org/drawingml/2006/main" w="9360">
              <a:solidFill>
                <a:srgbClr val="00C851"/>
              </a:solidFill>
              <a:prstDash val="solid"/>
              <a:round/>
            </a:ln>
          </spPr>
          <invertIfNegative val="0"/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/>
              <a:lstStyle xmlns:a="http://schemas.openxmlformats.org/drawingml/2006/main"/>
              <a:p xmlns:a="http://schemas.openxmlformats.org/drawingml/2006/main">
                <a:pPr>
                  <a:defRPr sz="1000" b="0" strike="noStrike">
                    <a:solidFill>
                      <a:srgbClr val="B0BFD0"/>
                    </a:solidFill>
                    <a:uFillTx/>
                    <a:latin typeface="Arial"/>
                  </a:defRPr>
                </a:pPr>
                <a:r>
                  <a:t/>
                </a:r>
                <a:endParaRPr lang="en-US"/>
              </a:p>
            </txPr>
            <dLblPos val="outEnd"/>
            <showLegendKey val="0"/>
            <showVal val="0"/>
            <showCatName val="0"/>
            <showSerName val="0"/>
            <showPercent val="0"/>
            <showBubbleSize val="1"/>
            <showLeaderLines val="0"/>
          </dLbls>
          <cat>
            <strRef>
              <f>_CD!$A$24:$A$29</f>
              <strCache>
                <ptCount val="6"/>
                <pt idx="0">
                  <v>Breakout</v>
                </pt>
                <pt idx="1">
                  <v>Pullback</v>
                </pt>
                <pt idx="2">
                  <v>Reversal</v>
                </pt>
                <pt idx="3">
                  <v>Scalp</v>
                </pt>
                <pt idx="4">
                  <v>Range</v>
                </pt>
                <pt idx="5">
                  <v>News</v>
                </pt>
              </strCache>
            </strRef>
          </cat>
          <val>
            <numRef>
              <f>_CD!$C$24:$C$29</f>
              <numCache>
                <formatCode>0.0%</formatCode>
                <ptCount val="6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50"/>
        <axId val="85714697"/>
        <axId val="87592139"/>
      </barChart>
      <catAx>
        <axId val="85714697"/>
        <scaling>
          <orientation val="minMax"/>
        </scaling>
        <delete val="0"/>
        <axPos val="b"/>
        <numFmt formatCode="General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87592139"/>
        <crosses val="autoZero"/>
        <auto val="1"/>
        <lblAlgn val="ctr"/>
        <lblOffset val="100"/>
        <noMultiLvlLbl val="0"/>
      </catAx>
      <valAx>
        <axId val="87592139"/>
        <scaling>
          <orientation val="minMax"/>
        </scaling>
        <delete val="0"/>
        <axPos val="l"/>
        <majorGridlines>
          <spPr>
            <a:ln xmlns:a="http://schemas.openxmlformats.org/drawingml/2006/main" w="9360">
              <a:solidFill>
                <a:srgbClr val="1A3050"/>
              </a:solidFill>
              <a:prstDash val="solid"/>
              <a:round/>
            </a:ln>
          </spPr>
        </majorGridlines>
        <numFmt formatCode="0.0%" sourceLinked="0"/>
        <majorTickMark val="none"/>
        <minorTickMark val="none"/>
        <tickLblPos val="nextTo"/>
        <spPr>
          <a:ln xmlns:a="http://schemas.openxmlformats.org/drawingml/2006/main" w="9360">
            <a:solidFill>
              <a:srgbClr val="878787"/>
            </a:solidFill>
            <a:prstDash val="solid"/>
            <a:round/>
          </a:ln>
        </spPr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 b="0" strike="noStrike">
                <a:solidFill>
                  <a:srgbClr val="B0BFD0"/>
                </a:solidFill>
                <a:uFillTx/>
                <a:latin typeface="Calibri"/>
              </a:defRPr>
            </a:pPr>
            <a:r>
              <a:t/>
            </a:r>
            <a:endParaRPr lang="en-US"/>
          </a:p>
        </txPr>
        <crossAx val="85714697"/>
        <crosses val="autoZero"/>
        <crossBetween val="between"/>
      </valAx>
    </plotArea>
    <plotVisOnly val="1"/>
    <dispBlanksAs val="gap"/>
  </chart>
  <spPr>
    <a:solidFill xmlns:a="http://schemas.openxmlformats.org/drawingml/2006/main">
      <a:srgbClr val="0D0D0D"/>
    </a:solidFill>
    <a:ln xmlns:a="http://schemas.openxmlformats.org/drawingml/2006/main" w="9360">
      <a:solidFill>
        <a:srgbClr val="D9D9D9"/>
      </a:solidFill>
      <a:prstDash val="solid"/>
      <a:round/>
    </a:ln>
  </spPr>
</chartSpace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_rels/drawing10.xml.rels><Relationships xmlns="http://schemas.openxmlformats.org/package/2006/relationships"><Relationship Type="http://schemas.openxmlformats.org/officeDocument/2006/relationships/image" Target="/xl/media/image10.png" Id="rId1"/></Relationships>
</file>

<file path=xl/drawings/_rels/drawing11.xml.rels><Relationships xmlns="http://schemas.openxmlformats.org/package/2006/relationships"><Relationship Type="http://schemas.openxmlformats.org/officeDocument/2006/relationships/image" Target="/xl/media/image11.png" Id="rId1"/></Relationships>
</file>

<file path=xl/drawings/_rels/drawing12.xml.rels><Relationships xmlns="http://schemas.openxmlformats.org/package/2006/relationships"><Relationship Type="http://schemas.openxmlformats.org/officeDocument/2006/relationships/image" Target="/xl/media/image12.png" Id="rId1"/></Relationships>
</file>

<file path=xl/drawings/_rels/drawing13.xml.rels><Relationships xmlns="http://schemas.openxmlformats.org/package/2006/relationships"><Relationship Type="http://schemas.openxmlformats.org/officeDocument/2006/relationships/image" Target="/xl/media/image13.png" Id="rId1"/></Relationships>
</file>

<file path=xl/drawings/_rels/drawing14.xml.rels><Relationships xmlns="http://schemas.openxmlformats.org/package/2006/relationships"><Relationship Type="http://schemas.openxmlformats.org/officeDocument/2006/relationships/image" Target="/xl/media/image14.png" Id="rId1"/></Relationships>
</file>

<file path=xl/drawings/_rels/drawing15.xml.rels><Relationships xmlns="http://schemas.openxmlformats.org/package/2006/relationships"><Relationship Type="http://schemas.openxmlformats.org/officeDocument/2006/relationships/image" Target="/xl/media/image15.png" Id="rId1"/></Relationships>
</file>

<file path=xl/drawings/_rels/drawing16.xml.rels><Relationships xmlns="http://schemas.openxmlformats.org/package/2006/relationships"><Relationship Type="http://schemas.openxmlformats.org/officeDocument/2006/relationships/image" Target="/xl/media/image16.png" Id="rId1"/></Relationships>
</file>

<file path=xl/drawings/_rels/drawing17.xml.rels><Relationships xmlns="http://schemas.openxmlformats.org/package/2006/relationships"><Relationship Type="http://schemas.openxmlformats.org/officeDocument/2006/relationships/image" Target="/xl/media/image17.png" Id="rId1"/></Relationships>
</file>

<file path=xl/drawings/_rels/drawing18.xml.rels><Relationships xmlns="http://schemas.openxmlformats.org/package/2006/relationships"><Relationship Type="http://schemas.openxmlformats.org/officeDocument/2006/relationships/image" Target="/xl/media/image18.png" Id="rId1"/></Relationships>
</file>

<file path=xl/drawings/_rels/drawing19.xml.rels><Relationships xmlns="http://schemas.openxmlformats.org/package/2006/relationships"><Relationship Type="http://schemas.openxmlformats.org/officeDocument/2006/relationships/image" Target="/xl/media/image19.png" Id="rId1"/></Relationships>
</file>

<file path=xl/drawings/_rels/drawing2.xml.rels><Relationships xmlns="http://schemas.openxmlformats.org/package/2006/relationships"><Relationship Type="http://schemas.openxmlformats.org/officeDocument/2006/relationships/image" Target="/xl/media/image2.png" Id="rId1"/></Relationships>
</file>

<file path=xl/drawings/_rels/drawing20.xml.rels><Relationships xmlns="http://schemas.openxmlformats.org/package/2006/relationships"><Relationship Type="http://schemas.openxmlformats.org/officeDocument/2006/relationships/image" Target="/xl/media/image20.png" Id="rId1"/></Relationships>
</file>

<file path=xl/drawings/_rels/drawing21.xml.rels><Relationships xmlns="http://schemas.openxmlformats.org/package/2006/relationships"><Relationship Type="http://schemas.openxmlformats.org/officeDocument/2006/relationships/image" Target="/xl/media/image21.png" Id="rId1"/></Relationships>
</file>

<file path=xl/drawings/_rels/drawing22.xml.rels><Relationships xmlns="http://schemas.openxmlformats.org/package/2006/relationships"><Relationship Type="http://schemas.openxmlformats.org/officeDocument/2006/relationships/image" Target="/xl/media/image22.png" Id="rId1"/></Relationships>
</file>

<file path=xl/drawings/_rels/drawing23.xml.rels><Relationships xmlns="http://schemas.openxmlformats.org/package/2006/relationships"><Relationship Type="http://schemas.openxmlformats.org/officeDocument/2006/relationships/image" Target="/xl/media/image23.png" Id="rId1"/></Relationships>
</file>

<file path=xl/drawings/_rels/drawing3.xml.rels><Relationships xmlns="http://schemas.openxmlformats.org/package/2006/relationships"><Relationship Type="http://schemas.openxmlformats.org/officeDocument/2006/relationships/image" Target="/xl/media/image3.png" Id="rId1"/></Relationships>
</file>

<file path=xl/drawings/_rels/drawing4.xml.rels><Relationships xmlns="http://schemas.openxmlformats.org/package/2006/relationships"><Relationship Type="http://schemas.openxmlformats.org/officeDocument/2006/relationships/image" Target="/xl/media/image4.png" Id="rId1"/></Relationships>
</file>

<file path=xl/drawings/_rels/drawing5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image" Target="/xl/media/image5.png" Id="rId4"/></Relationships>
</file>

<file path=xl/drawings/_rels/drawing6.xml.rels><Relationships xmlns="http://schemas.openxmlformats.org/package/2006/relationships"><Relationship Type="http://schemas.openxmlformats.org/officeDocument/2006/relationships/chart" Target="/xl/charts/chart4.xml" Id="rId1"/><Relationship Type="http://schemas.openxmlformats.org/officeDocument/2006/relationships/chart" Target="/xl/charts/chart5.xml" Id="rId2"/><Relationship Type="http://schemas.openxmlformats.org/officeDocument/2006/relationships/chart" Target="/xl/charts/chart6.xml" Id="rId3"/><Relationship Type="http://schemas.openxmlformats.org/officeDocument/2006/relationships/image" Target="/xl/media/image6.png" Id="rId4"/></Relationships>
</file>

<file path=xl/drawings/_rels/drawing7.xml.rels><Relationships xmlns="http://schemas.openxmlformats.org/package/2006/relationships"><Relationship Type="http://schemas.openxmlformats.org/officeDocument/2006/relationships/chart" Target="/xl/charts/chart7.xml" Id="rId1"/><Relationship Type="http://schemas.openxmlformats.org/officeDocument/2006/relationships/image" Target="/xl/media/image7.png" Id="rId2"/></Relationships>
</file>

<file path=xl/drawings/_rels/drawing8.xml.rels><Relationships xmlns="http://schemas.openxmlformats.org/package/2006/relationships"><Relationship Type="http://schemas.openxmlformats.org/officeDocument/2006/relationships/chart" Target="/xl/charts/chart8.xml" Id="rId1"/><Relationship Type="http://schemas.openxmlformats.org/officeDocument/2006/relationships/chart" Target="/xl/charts/chart9.xml" Id="rId2"/><Relationship Type="http://schemas.openxmlformats.org/officeDocument/2006/relationships/image" Target="/xl/media/image8.png" Id="rId3"/></Relationships>
</file>

<file path=xl/drawings/_rels/drawing9.xml.rels><Relationships xmlns="http://schemas.openxmlformats.org/package/2006/relationships"><Relationship Type="http://schemas.openxmlformats.org/officeDocument/2006/relationships/image" Target="/xl/media/image9.png" Id="rId1"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142875</xdr:colOff>
      <xdr:row>0</xdr:row>
      <xdr:rowOff>142875</xdr:rowOff>
    </xdr:from>
    <xdr:to>
      <xdr:col>3</xdr:col>
      <xdr:colOff>476250</xdr:colOff>
      <xdr:row>1</xdr:row>
      <xdr:rowOff>142875</xdr:rowOff>
    </xdr:to>
    <xdr:pic>
      <xdr:nvPicPr>
        <xdr:cNvPr id="3" name="Image 2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142875" y="142875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0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209550</xdr:colOff>
      <xdr:row>0</xdr:row>
      <xdr:rowOff>85725</xdr:rowOff>
    </xdr:from>
    <xdr:to>
      <xdr:col>3</xdr:col>
      <xdr:colOff>209550</xdr:colOff>
      <xdr:row>1</xdr:row>
      <xdr:rowOff>133350</xdr:rowOff>
    </xdr:to>
    <xdr:pic>
      <xdr:nvPicPr>
        <xdr:cNvPr id="2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209550" y="85725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1</xdr:col>
      <xdr:colOff>200025</xdr:colOff>
      <xdr:row>0</xdr:row>
      <xdr:rowOff>76200</xdr:rowOff>
    </xdr:from>
    <xdr:to>
      <xdr:col>2</xdr:col>
      <xdr:colOff>1000125</xdr:colOff>
      <xdr:row>1</xdr:row>
      <xdr:rowOff>123825</xdr:rowOff>
    </xdr:to>
    <xdr:pic>
      <xdr:nvPicPr>
        <xdr:cNvPr id="2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333375" y="76200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152400</xdr:colOff>
      <xdr:row>0</xdr:row>
      <xdr:rowOff>85725</xdr:rowOff>
    </xdr:from>
    <xdr:to>
      <xdr:col>2</xdr:col>
      <xdr:colOff>485775</xdr:colOff>
      <xdr:row>1</xdr:row>
      <xdr:rowOff>133350</xdr:rowOff>
    </xdr:to>
    <xdr:pic>
      <xdr:nvPicPr>
        <xdr:cNvPr id="2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152400" y="85725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266700</xdr:colOff>
      <xdr:row>0</xdr:row>
      <xdr:rowOff>95250</xdr:rowOff>
    </xdr:from>
    <xdr:to>
      <xdr:col>2</xdr:col>
      <xdr:colOff>600075</xdr:colOff>
      <xdr:row>1</xdr:row>
      <xdr:rowOff>142875</xdr:rowOff>
    </xdr:to>
    <xdr:pic>
      <xdr:nvPicPr>
        <xdr:cNvPr id="2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266700" y="95250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371475</xdr:colOff>
      <xdr:row>0</xdr:row>
      <xdr:rowOff>95250</xdr:rowOff>
    </xdr:from>
    <xdr:to>
      <xdr:col>2</xdr:col>
      <xdr:colOff>704850</xdr:colOff>
      <xdr:row>1</xdr:row>
      <xdr:rowOff>142875</xdr:rowOff>
    </xdr:to>
    <xdr:pic>
      <xdr:nvPicPr>
        <xdr:cNvPr id="2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371475" y="95250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5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23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6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24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7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25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8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26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19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27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142875</xdr:colOff>
      <xdr:row>0</xdr:row>
      <xdr:rowOff>142875</xdr:rowOff>
    </xdr:from>
    <xdr:to>
      <xdr:col>1</xdr:col>
      <xdr:colOff>409575</xdr:colOff>
      <xdr:row>1</xdr:row>
      <xdr:rowOff>142875</xdr:rowOff>
    </xdr:to>
    <xdr:pic>
      <xdr:nvPicPr>
        <xdr:cNvPr id="3" name="Image 2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142875" y="142875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20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28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2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29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2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30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2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1</xdr:col>
      <xdr:colOff>998370</xdr:colOff>
      <xdr:row>0</xdr:row>
      <xdr:rowOff>427320</xdr:rowOff>
    </xdr:to>
    <xdr:pic>
      <xdr:nvPicPr>
        <xdr:cNvPr id="31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901520" cy="42732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161925</xdr:colOff>
      <xdr:row>0</xdr:row>
      <xdr:rowOff>0</xdr:rowOff>
    </xdr:from>
    <xdr:to>
      <xdr:col>0</xdr:col>
      <xdr:colOff>1924050</xdr:colOff>
      <xdr:row>0</xdr:row>
      <xdr:rowOff>390525</xdr:rowOff>
    </xdr:to>
    <xdr:pic>
      <xdr:nvPicPr>
        <xdr:cNvPr id="3" name="Image 2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161925" y="0"/>
          <a:ext cx="1762125" cy="390525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133350</xdr:colOff>
      <xdr:row>0</xdr:row>
      <xdr:rowOff>38100</xdr:rowOff>
    </xdr:from>
    <xdr:to>
      <xdr:col>2</xdr:col>
      <xdr:colOff>438150</xdr:colOff>
      <xdr:row>0</xdr:row>
      <xdr:rowOff>400050</xdr:rowOff>
    </xdr:to>
    <xdr:pic>
      <xdr:nvPicPr>
        <xdr:cNvPr id="2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133350" y="38100"/>
          <a:ext cx="1638300" cy="3619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5.xml><?xml version="1.0" encoding="utf-8"?>
<xdr:wsDr xmlns:a="http://schemas.openxmlformats.org/drawingml/2006/main" xmlns:ns2="http://schemas.openxmlformats.org/drawingml/2006/chart" xmlns:r="http://schemas.openxmlformats.org/officeDocument/2006/relationships" xmlns:xdr="http://schemas.openxmlformats.org/drawingml/2006/spreadsheetDrawing">
  <xdr:twoCellAnchor editAs="oneCell">
    <xdr:from>
      <xdr:col>17</xdr:col>
      <xdr:colOff>0</xdr:colOff>
      <xdr:row>4</xdr:row>
      <xdr:rowOff>0</xdr:rowOff>
    </xdr:from>
    <xdr:to>
      <xdr:col>33</xdr:col>
      <xdr:colOff>600</xdr:colOff>
      <xdr:row>26</xdr:row>
      <xdr:rowOff>236880</xdr:rowOff>
    </xdr:to>
    <xdr:graphicFrame>
      <xdr:nvGraphicFramePr>
        <xdr:cNvPr id="1" name="Chart 1"/>
        <xdr:cNvGraphicFramePr/>
      </xdr:nvGraphicFramePr>
      <xdr:xfrm/>
      <a:graphic>
        <a:graphicData uri="http://schemas.openxmlformats.org/drawingml/2006/chart">
          <ns2:chart r:id="rId1"/>
        </a:graphicData>
      </a:graphic>
    </xdr:graphicFrame>
    <xdr:clientData fLocksWithSheet="1" fPrintsWithSheet="1"/>
  </xdr:twoCellAnchor>
  <xdr:twoCellAnchor editAs="oneCell">
    <xdr:from>
      <xdr:col>17</xdr:col>
      <xdr:colOff>0</xdr:colOff>
      <xdr:row>29</xdr:row>
      <xdr:rowOff>0</xdr:rowOff>
    </xdr:from>
    <xdr:to>
      <xdr:col>23</xdr:col>
      <xdr:colOff>4230</xdr:colOff>
      <xdr:row>53</xdr:row>
      <xdr:rowOff>274680</xdr:rowOff>
    </xdr:to>
    <xdr:graphicFrame>
      <xdr:nvGraphicFramePr>
        <xdr:cNvPr id="2" name="Chart 2"/>
        <xdr:cNvGraphicFramePr/>
      </xdr:nvGraphicFramePr>
      <xdr:xfrm/>
      <a:graphic>
        <a:graphicData uri="http://schemas.openxmlformats.org/drawingml/2006/chart">
          <ns2:chart r:id="rId2"/>
        </a:graphicData>
      </a:graphic>
    </xdr:graphicFrame>
    <xdr:clientData fLocksWithSheet="1" fPrintsWithSheet="1"/>
  </xdr:twoCellAnchor>
  <xdr:twoCellAnchor editAs="oneCell">
    <xdr:from>
      <xdr:col>23</xdr:col>
      <xdr:colOff>0</xdr:colOff>
      <xdr:row>29</xdr:row>
      <xdr:rowOff>0</xdr:rowOff>
    </xdr:from>
    <xdr:to>
      <xdr:col>33</xdr:col>
      <xdr:colOff>600</xdr:colOff>
      <xdr:row>53</xdr:row>
      <xdr:rowOff>274680</xdr:rowOff>
    </xdr:to>
    <xdr:graphicFrame>
      <xdr:nvGraphicFramePr>
        <xdr:cNvPr id="3" name="Chart 3"/>
        <xdr:cNvGraphicFramePr/>
      </xdr:nvGraphicFramePr>
      <xdr:xfrm/>
      <a:graphic>
        <a:graphicData uri="http://schemas.openxmlformats.org/drawingml/2006/chart">
          <ns2:chart r:id="rId3"/>
        </a:graphicData>
      </a:graphic>
    </xdr:graphicFrame>
    <xdr:clientData fLocksWithSheet="1" fPrintsWithSheet="1"/>
  </xdr:twoCellAnchor>
  <xdr:twoCellAnchor editAs="oneCell">
    <xdr:from>
      <xdr:col>0</xdr:col>
      <xdr:colOff>247650</xdr:colOff>
      <xdr:row>0</xdr:row>
      <xdr:rowOff>114300</xdr:rowOff>
    </xdr:from>
    <xdr:to>
      <xdr:col>3</xdr:col>
      <xdr:colOff>381000</xdr:colOff>
      <xdr:row>1</xdr:row>
      <xdr:rowOff>114300</xdr:rowOff>
    </xdr:to>
    <xdr:pic>
      <xdr:nvPicPr>
        <xdr:cNvPr id="5" name="Image 4" descr="Picture"/>
        <xdr:cNvPicPr>
          <a:picLocks noMove="1" noResize="1" noSelect="1" noRot="1" noChangeAspect="1"/>
        </xdr:cNvPicPr>
      </xdr:nvPicPr>
      <xdr:blipFill>
        <a:blip r:embed="rId4"/>
        <a:stretch>
          <a:fillRect/>
        </a:stretch>
      </xdr:blipFill>
      <xdr:spPr>
        <a:xfrm>
          <a:off x="247650" y="114300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6.xml><?xml version="1.0" encoding="utf-8"?>
<xdr:wsDr xmlns:a="http://schemas.openxmlformats.org/drawingml/2006/main" xmlns:ns2="http://schemas.openxmlformats.org/drawingml/2006/chart" xmlns:r="http://schemas.openxmlformats.org/officeDocument/2006/relationships" xmlns:xdr="http://schemas.openxmlformats.org/drawingml/2006/spreadsheetDrawing">
  <xdr:twoCellAnchor editAs="oneCell">
    <xdr:from>
      <xdr:col>10</xdr:col>
      <xdr:colOff>0</xdr:colOff>
      <xdr:row>4</xdr:row>
      <xdr:rowOff>0</xdr:rowOff>
    </xdr:from>
    <xdr:to>
      <xdr:col>19</xdr:col>
      <xdr:colOff>796575</xdr:colOff>
      <xdr:row>26</xdr:row>
      <xdr:rowOff>236520</xdr:rowOff>
    </xdr:to>
    <xdr:graphicFrame>
      <xdr:nvGraphicFramePr>
        <xdr:cNvPr id="1" name="Chart 1"/>
        <xdr:cNvGraphicFramePr/>
      </xdr:nvGraphicFramePr>
      <xdr:xfrm/>
      <a:graphic>
        <a:graphicData uri="http://schemas.openxmlformats.org/drawingml/2006/chart">
          <ns2:chart r:id="rId1"/>
        </a:graphicData>
      </a:graphic>
    </xdr:graphicFrame>
    <xdr:clientData fLocksWithSheet="1" fPrintsWithSheet="1"/>
  </xdr:twoCellAnchor>
  <xdr:twoCellAnchor editAs="oneCell">
    <xdr:from>
      <xdr:col>10</xdr:col>
      <xdr:colOff>0</xdr:colOff>
      <xdr:row>29</xdr:row>
      <xdr:rowOff>0</xdr:rowOff>
    </xdr:from>
    <xdr:to>
      <xdr:col>19</xdr:col>
      <xdr:colOff>796575</xdr:colOff>
      <xdr:row>51</xdr:row>
      <xdr:rowOff>236520</xdr:rowOff>
    </xdr:to>
    <xdr:graphicFrame>
      <xdr:nvGraphicFramePr>
        <xdr:cNvPr id="2" name="Chart 2"/>
        <xdr:cNvGraphicFramePr/>
      </xdr:nvGraphicFramePr>
      <xdr:xfrm/>
      <a:graphic>
        <a:graphicData uri="http://schemas.openxmlformats.org/drawingml/2006/chart">
          <ns2:chart r:id="rId2"/>
        </a:graphicData>
      </a:graphic>
    </xdr:graphicFrame>
    <xdr:clientData fLocksWithSheet="1" fPrintsWithSheet="1"/>
  </xdr:twoCellAnchor>
  <xdr:twoCellAnchor editAs="oneCell">
    <xdr:from>
      <xdr:col>10</xdr:col>
      <xdr:colOff>0</xdr:colOff>
      <xdr:row>54</xdr:row>
      <xdr:rowOff>0</xdr:rowOff>
    </xdr:from>
    <xdr:to>
      <xdr:col>19</xdr:col>
      <xdr:colOff>796575</xdr:colOff>
      <xdr:row>76</xdr:row>
      <xdr:rowOff>189000</xdr:rowOff>
    </xdr:to>
    <xdr:graphicFrame>
      <xdr:nvGraphicFramePr>
        <xdr:cNvPr id="3" name="Chart 3"/>
        <xdr:cNvGraphicFramePr/>
      </xdr:nvGraphicFramePr>
      <xdr:xfrm/>
      <a:graphic>
        <a:graphicData uri="http://schemas.openxmlformats.org/drawingml/2006/chart">
          <ns2:chart r:id="rId3"/>
        </a:graphicData>
      </a:graphic>
    </xdr:graphicFrame>
    <xdr:clientData fLocksWithSheet="1" fPrintsWithSheet="1"/>
  </xdr:twoCellAnchor>
  <xdr:twoCellAnchor editAs="oneCell">
    <xdr:from>
      <xdr:col>0</xdr:col>
      <xdr:colOff>142875</xdr:colOff>
      <xdr:row>0</xdr:row>
      <xdr:rowOff>85725</xdr:rowOff>
    </xdr:from>
    <xdr:to>
      <xdr:col>2</xdr:col>
      <xdr:colOff>676275</xdr:colOff>
      <xdr:row>1</xdr:row>
      <xdr:rowOff>104775</xdr:rowOff>
    </xdr:to>
    <xdr:pic>
      <xdr:nvPicPr>
        <xdr:cNvPr id="5" name="Image 4" descr="Picture"/>
        <xdr:cNvPicPr>
          <a:picLocks noMove="1" noResize="1" noSelect="1" noRot="1" noChangeAspect="1"/>
        </xdr:cNvPicPr>
      </xdr:nvPicPr>
      <xdr:blipFill>
        <a:blip r:embed="rId4"/>
        <a:stretch>
          <a:fillRect/>
        </a:stretch>
      </xdr:blipFill>
      <xdr:spPr>
        <a:xfrm>
          <a:off x="142875" y="85725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7.xml><?xml version="1.0" encoding="utf-8"?>
<xdr:wsDr xmlns:a="http://schemas.openxmlformats.org/drawingml/2006/main" xmlns:ns2="http://schemas.openxmlformats.org/drawingml/2006/chart" xmlns:r="http://schemas.openxmlformats.org/officeDocument/2006/relationships" xmlns:xdr="http://schemas.openxmlformats.org/drawingml/2006/spreadsheetDrawing">
  <xdr:twoCellAnchor editAs="oneCell">
    <xdr:from>
      <xdr:col>8</xdr:col>
      <xdr:colOff>0</xdr:colOff>
      <xdr:row>5</xdr:row>
      <xdr:rowOff>0</xdr:rowOff>
    </xdr:from>
    <xdr:to>
      <xdr:col>17</xdr:col>
      <xdr:colOff>551160</xdr:colOff>
      <xdr:row>31</xdr:row>
      <xdr:rowOff>155160</xdr:rowOff>
    </xdr:to>
    <xdr:graphicFrame>
      <xdr:nvGraphicFramePr>
        <xdr:cNvPr id="1" name="Chart 1"/>
        <xdr:cNvGraphicFramePr/>
      </xdr:nvGraphicFramePr>
      <xdr:xfrm/>
      <a:graphic>
        <a:graphicData uri="http://schemas.openxmlformats.org/drawingml/2006/chart">
          <ns2:chart r:id="rId1"/>
        </a:graphicData>
      </a:graphic>
    </xdr:graphicFrame>
    <xdr:clientData fLocksWithSheet="1" fPrintsWithSheet="1"/>
  </xdr:twoCellAnchor>
  <xdr:twoCellAnchor editAs="oneCell">
    <xdr:from>
      <xdr:col>0</xdr:col>
      <xdr:colOff>209550</xdr:colOff>
      <xdr:row>0</xdr:row>
      <xdr:rowOff>104775</xdr:rowOff>
    </xdr:from>
    <xdr:to>
      <xdr:col>2</xdr:col>
      <xdr:colOff>876300</xdr:colOff>
      <xdr:row>1</xdr:row>
      <xdr:rowOff>123825</xdr:rowOff>
    </xdr:to>
    <xdr:pic>
      <xdr:nvPicPr>
        <xdr:cNvPr id="3" name="Image 2" descr="Picture"/>
        <xdr:cNvPicPr>
          <a:picLocks noMove="1" noResize="1" noSelect="1" noRot="1" noChangeAspect="1"/>
        </xdr:cNvPicPr>
      </xdr:nvPicPr>
      <xdr:blipFill>
        <a:blip r:embed="rId2"/>
        <a:stretch>
          <a:fillRect/>
        </a:stretch>
      </xdr:blipFill>
      <xdr:spPr>
        <a:xfrm>
          <a:off x="209550" y="104775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8.xml><?xml version="1.0" encoding="utf-8"?>
<xdr:wsDr xmlns:a="http://schemas.openxmlformats.org/drawingml/2006/main" xmlns:ns2="http://schemas.openxmlformats.org/drawingml/2006/chart" xmlns:r="http://schemas.openxmlformats.org/officeDocument/2006/relationships" xmlns:xdr="http://schemas.openxmlformats.org/drawingml/2006/spreadsheetDrawing">
  <xdr:twoCellAnchor editAs="oneCell">
    <xdr:from>
      <xdr:col>9</xdr:col>
      <xdr:colOff>0</xdr:colOff>
      <xdr:row>4</xdr:row>
      <xdr:rowOff>0</xdr:rowOff>
    </xdr:from>
    <xdr:to>
      <xdr:col>18</xdr:col>
      <xdr:colOff>160920</xdr:colOff>
      <xdr:row>25</xdr:row>
      <xdr:rowOff>84960</xdr:rowOff>
    </xdr:to>
    <xdr:graphicFrame>
      <xdr:nvGraphicFramePr>
        <xdr:cNvPr id="1" name="Chart 1"/>
        <xdr:cNvGraphicFramePr/>
      </xdr:nvGraphicFramePr>
      <xdr:xfrm/>
      <a:graphic>
        <a:graphicData uri="http://schemas.openxmlformats.org/drawingml/2006/chart">
          <ns2:chart r:id="rId1"/>
        </a:graphicData>
      </a:graphic>
    </xdr:graphicFrame>
    <xdr:clientData fLocksWithSheet="1" fPrintsWithSheet="1"/>
  </xdr:twoCellAnchor>
  <xdr:twoCellAnchor editAs="oneCell">
    <xdr:from>
      <xdr:col>9</xdr:col>
      <xdr:colOff>0</xdr:colOff>
      <xdr:row>20</xdr:row>
      <xdr:rowOff>0</xdr:rowOff>
    </xdr:from>
    <xdr:to>
      <xdr:col>18</xdr:col>
      <xdr:colOff>160920</xdr:colOff>
      <xdr:row>43</xdr:row>
      <xdr:rowOff>104040</xdr:rowOff>
    </xdr:to>
    <xdr:graphicFrame>
      <xdr:nvGraphicFramePr>
        <xdr:cNvPr id="2" name="Chart 2"/>
        <xdr:cNvGraphicFramePr/>
      </xdr:nvGraphicFramePr>
      <xdr:xfrm/>
      <a:graphic>
        <a:graphicData uri="http://schemas.openxmlformats.org/drawingml/2006/chart">
          <ns2:chart r:id="rId2"/>
        </a:graphicData>
      </a:graphic>
    </xdr:graphicFrame>
    <xdr:clientData fLocksWithSheet="1" fPrintsWithSheet="1"/>
  </xdr:twoCellAnchor>
  <xdr:twoCellAnchor editAs="oneCell">
    <xdr:from>
      <xdr:col>0</xdr:col>
      <xdr:colOff>209550</xdr:colOff>
      <xdr:row>0</xdr:row>
      <xdr:rowOff>104775</xdr:rowOff>
    </xdr:from>
    <xdr:to>
      <xdr:col>2</xdr:col>
      <xdr:colOff>476250</xdr:colOff>
      <xdr:row>1</xdr:row>
      <xdr:rowOff>123825</xdr:rowOff>
    </xdr:to>
    <xdr:pic>
      <xdr:nvPicPr>
        <xdr:cNvPr id="4" name="Image 3" descr="Picture"/>
        <xdr:cNvPicPr>
          <a:picLocks noMove="1" noResize="1" noSelect="1" noRot="1" noChangeAspect="1"/>
        </xdr:cNvPicPr>
      </xdr:nvPicPr>
      <xdr:blipFill>
        <a:blip r:embed="rId3"/>
        <a:stretch>
          <a:fillRect/>
        </a:stretch>
      </xdr:blipFill>
      <xdr:spPr>
        <a:xfrm>
          <a:off x="209550" y="104775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drawings/drawing9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238125</xdr:colOff>
      <xdr:row>0</xdr:row>
      <xdr:rowOff>76200</xdr:rowOff>
    </xdr:from>
    <xdr:to>
      <xdr:col>2</xdr:col>
      <xdr:colOff>571500</xdr:colOff>
      <xdr:row>1</xdr:row>
      <xdr:rowOff>152400</xdr:rowOff>
    </xdr:to>
    <xdr:pic>
      <xdr:nvPicPr>
        <xdr:cNvPr id="2" name="Image 1" descr="Picture"/>
        <xdr:cNvPicPr>
          <a:picLocks noMove="1" noResize="1" noSelect="1" noRot="1" noChangeAspect="1"/>
        </xdr:cNvPicPr>
      </xdr:nvPicPr>
      <xdr:blipFill>
        <a:blip r:embed="rId1"/>
        <a:stretch>
          <a:fillRect/>
        </a:stretch>
      </xdr:blipFill>
      <xdr:spPr>
        <a:xfrm>
          <a:off x="238125" y="76200"/>
          <a:ext cx="2133600" cy="476250"/>
        </a:xfrm>
        <a:prstGeom prst="rect">
          <xdr:avLst/>
        </a:prstGeom>
        <a:noFill/>
        <a:ln w="0">
          <a:noFill/>
          <a:prstDash val="solid"/>
        </a:ln>
      </xdr:spPr>
    </xdr:pic>
    <xdr:clientData fLocksWithSheet="1" fPrintsWithSheet="1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_rels/sheet10.xml.rels><Relationships xmlns="http://schemas.openxmlformats.org/package/2006/relationships"><Relationship Type="http://schemas.openxmlformats.org/officeDocument/2006/relationships/drawing" Target="/xl/drawings/drawing10.xml" Id="rId1"/></Relationships>
</file>

<file path=xl/worksheets/_rels/sheet11.xml.rels><Relationships xmlns="http://schemas.openxmlformats.org/package/2006/relationships"><Relationship Type="http://schemas.openxmlformats.org/officeDocument/2006/relationships/drawing" Target="/xl/drawings/drawing11.xml" Id="rId1"/></Relationships>
</file>

<file path=xl/worksheets/_rels/sheet12.xml.rels><Relationships xmlns="http://schemas.openxmlformats.org/package/2006/relationships"><Relationship Type="http://schemas.openxmlformats.org/officeDocument/2006/relationships/drawing" Target="/xl/drawings/drawing12.xml" Id="rId1"/></Relationships>
</file>

<file path=xl/worksheets/_rels/sheet13.xml.rels><Relationships xmlns="http://schemas.openxmlformats.org/package/2006/relationships"><Relationship Type="http://schemas.openxmlformats.org/officeDocument/2006/relationships/drawing" Target="/xl/drawings/drawing13.xml" Id="rId1"/></Relationships>
</file>

<file path=xl/worksheets/_rels/sheet14.xml.rels><Relationships xmlns="http://schemas.openxmlformats.org/package/2006/relationships"><Relationship Type="http://schemas.openxmlformats.org/officeDocument/2006/relationships/drawing" Target="/xl/drawings/drawing14.xml" Id="rId1"/></Relationships>
</file>

<file path=xl/worksheets/_rels/sheet15.xml.rels><Relationships xmlns="http://schemas.openxmlformats.org/package/2006/relationships"><Relationship Type="http://schemas.openxmlformats.org/officeDocument/2006/relationships/drawing" Target="/xl/drawings/drawing15.xml" Id="rId1"/></Relationships>
</file>

<file path=xl/worksheets/_rels/sheet16.xml.rels><Relationships xmlns="http://schemas.openxmlformats.org/package/2006/relationships"><Relationship Type="http://schemas.openxmlformats.org/officeDocument/2006/relationships/drawing" Target="/xl/drawings/drawing16.xml" Id="rId1"/></Relationships>
</file>

<file path=xl/worksheets/_rels/sheet17.xml.rels><Relationships xmlns="http://schemas.openxmlformats.org/package/2006/relationships"><Relationship Type="http://schemas.openxmlformats.org/officeDocument/2006/relationships/drawing" Target="/xl/drawings/drawing17.xml" Id="rId1"/></Relationships>
</file>

<file path=xl/worksheets/_rels/sheet18.xml.rels><Relationships xmlns="http://schemas.openxmlformats.org/package/2006/relationships"><Relationship Type="http://schemas.openxmlformats.org/officeDocument/2006/relationships/drawing" Target="/xl/drawings/drawing18.xml" Id="rId1"/></Relationships>
</file>

<file path=xl/worksheets/_rels/sheet19.xml.rels><Relationships xmlns="http://schemas.openxmlformats.org/package/2006/relationships"><Relationship Type="http://schemas.openxmlformats.org/officeDocument/2006/relationships/drawing" Target="/xl/drawings/drawing19.xml" Id="rId1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_rels/sheet20.xml.rels><Relationships xmlns="http://schemas.openxmlformats.org/package/2006/relationships"><Relationship Type="http://schemas.openxmlformats.org/officeDocument/2006/relationships/drawing" Target="/xl/drawings/drawing20.xml" Id="rId1"/></Relationships>
</file>

<file path=xl/worksheets/_rels/sheet21.xml.rels><Relationships xmlns="http://schemas.openxmlformats.org/package/2006/relationships"><Relationship Type="http://schemas.openxmlformats.org/officeDocument/2006/relationships/drawing" Target="/xl/drawings/drawing21.xml" Id="rId1"/></Relationships>
</file>

<file path=xl/worksheets/_rels/sheet22.xml.rels><Relationships xmlns="http://schemas.openxmlformats.org/package/2006/relationships"><Relationship Type="http://schemas.openxmlformats.org/officeDocument/2006/relationships/drawing" Target="/xl/drawings/drawing22.xml" Id="rId1"/></Relationships>
</file>

<file path=xl/worksheets/_rels/sheet23.xml.rels><Relationships xmlns="http://schemas.openxmlformats.org/package/2006/relationships"><Relationship Type="http://schemas.openxmlformats.org/officeDocument/2006/relationships/drawing" Target="/xl/drawings/drawing23.xml" Id="rId1"/></Relationships>
</file>

<file path=xl/worksheets/_rels/sheet3.xml.rels><Relationships xmlns="http://schemas.openxmlformats.org/package/2006/relationships"><Relationship Type="http://schemas.openxmlformats.org/officeDocument/2006/relationships/drawing" Target="/xl/drawings/drawing3.xml" Id="rId1"/></Relationships>
</file>

<file path=xl/worksheets/_rels/sheet4.xml.rels><Relationships xmlns="http://schemas.openxmlformats.org/package/2006/relationships"><Relationship Type="http://schemas.openxmlformats.org/officeDocument/2006/relationships/drawing" Target="/xl/drawings/drawing4.xml" Id="rId1"/></Relationships>
</file>

<file path=xl/worksheets/_rels/sheet5.xml.rels><Relationships xmlns="http://schemas.openxmlformats.org/package/2006/relationships"><Relationship Type="http://schemas.openxmlformats.org/officeDocument/2006/relationships/drawing" Target="/xl/drawings/drawing5.xml" Id="rId1"/></Relationships>
</file>

<file path=xl/worksheets/_rels/sheet6.xml.rels><Relationships xmlns="http://schemas.openxmlformats.org/package/2006/relationships"><Relationship Type="http://schemas.openxmlformats.org/officeDocument/2006/relationships/drawing" Target="/xl/drawings/drawing6.xml" Id="rId1"/></Relationships>
</file>

<file path=xl/worksheets/_rels/sheet7.xml.rels><Relationships xmlns="http://schemas.openxmlformats.org/package/2006/relationships"><Relationship Type="http://schemas.openxmlformats.org/officeDocument/2006/relationships/drawing" Target="/xl/drawings/drawing7.xml" Id="rId1"/></Relationships>
</file>

<file path=xl/worksheets/_rels/sheet8.xml.rels><Relationships xmlns="http://schemas.openxmlformats.org/package/2006/relationships"><Relationship Type="http://schemas.openxmlformats.org/officeDocument/2006/relationships/drawing" Target="/xl/drawings/drawing8.xml" Id="rId1"/></Relationships>
</file>

<file path=xl/worksheets/_rels/sheet9.xml.rels><Relationships xmlns="http://schemas.openxmlformats.org/package/2006/relationships"><Relationship Type="http://schemas.openxmlformats.org/officeDocument/2006/relationships/drawing" Target="/xl/drawings/drawing9.xml" Id="rId1"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L55"/>
  <sheetViews>
    <sheetView showGridLines="0" zoomScaleNormal="100" workbookViewId="0">
      <selection activeCell="A1" sqref="A1"/>
    </sheetView>
  </sheetViews>
  <sheetFormatPr baseColWidth="8" defaultColWidth="8.7109375" defaultRowHeight="15" customHeight="1"/>
  <cols>
    <col width="9" customWidth="1" style="111" min="1" max="12"/>
  </cols>
  <sheetData>
    <row r="1" ht="37.5" customHeight="1" s="111">
      <c r="A1" s="2" t="n"/>
      <c r="B1" s="2" t="n"/>
      <c r="C1" s="2" t="n"/>
      <c r="D1" s="2" t="n"/>
      <c r="E1" s="2" t="n"/>
      <c r="F1" s="2" t="n"/>
      <c r="G1" s="2" t="n"/>
      <c r="H1" s="2" t="n"/>
      <c r="I1" s="2" t="n"/>
      <c r="J1" s="2" t="n"/>
      <c r="K1" s="2" t="n"/>
      <c r="L1" s="2" t="n"/>
    </row>
    <row r="2" ht="37.5" customHeight="1" s="111">
      <c r="A2" s="2" t="n"/>
      <c r="B2" s="2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</row>
    <row r="3" ht="6" customHeight="1" s="111">
      <c r="A3" s="2" t="n"/>
      <c r="B3" s="2" t="n"/>
      <c r="C3" s="2" t="n"/>
      <c r="D3" s="2" t="n"/>
      <c r="E3" s="2" t="n"/>
      <c r="F3" s="2" t="n"/>
      <c r="G3" s="2" t="n"/>
      <c r="H3" s="2" t="n"/>
      <c r="I3" s="2" t="n"/>
      <c r="J3" s="2" t="n"/>
      <c r="K3" s="2" t="n"/>
      <c r="L3" s="2" t="n"/>
    </row>
    <row r="4" ht="31.5" customHeight="1" s="111">
      <c r="A4" s="116" t="inlineStr">
        <is>
          <t>TRADING PERFORMANCE LAB</t>
        </is>
      </c>
    </row>
    <row r="5" ht="21.75" customHeight="1" s="111">
      <c r="A5" s="113" t="inlineStr">
        <is>
          <t>Professional Grade Analytics  •  taurusarena.com</t>
        </is>
      </c>
    </row>
    <row r="6" ht="3" customHeight="1" s="111">
      <c r="A6" s="3" t="n"/>
      <c r="B6" s="3" t="n"/>
      <c r="C6" s="3" t="n"/>
      <c r="D6" s="3" t="n"/>
      <c r="E6" s="3" t="n"/>
      <c r="F6" s="3" t="n"/>
      <c r="G6" s="3" t="n"/>
      <c r="H6" s="3" t="n"/>
      <c r="I6" s="3" t="n"/>
      <c r="J6" s="3" t="n"/>
      <c r="K6" s="3" t="n"/>
      <c r="L6" s="3" t="n"/>
    </row>
    <row r="7" ht="7.5" customHeight="1" s="111">
      <c r="A7" s="2" t="n"/>
      <c r="B7" s="2" t="n"/>
      <c r="C7" s="2" t="n"/>
      <c r="D7" s="2" t="n"/>
      <c r="E7" s="2" t="n"/>
      <c r="F7" s="2" t="n"/>
      <c r="G7" s="2" t="n"/>
      <c r="H7" s="2" t="n"/>
      <c r="I7" s="2" t="n"/>
      <c r="J7" s="2" t="n"/>
      <c r="K7" s="2" t="n"/>
      <c r="L7" s="2" t="n"/>
    </row>
    <row r="8" ht="25.5" customHeight="1" s="111">
      <c r="A8" s="114" t="inlineStr">
        <is>
          <t xml:space="preserve">  ℹ️  DATABASE fills automatically from JAN–DEC monthly sheets. Never edit DATABASE directly.</t>
        </is>
      </c>
    </row>
    <row r="9" ht="9.75" customHeight="1" s="111">
      <c r="A9" s="2" t="n"/>
      <c r="B9" s="2" t="n"/>
      <c r="C9" s="2" t="n"/>
      <c r="D9" s="2" t="n"/>
      <c r="E9" s="2" t="n"/>
      <c r="F9" s="2" t="n"/>
      <c r="G9" s="2" t="n"/>
      <c r="H9" s="2" t="n"/>
      <c r="I9" s="2" t="n"/>
      <c r="J9" s="2" t="n"/>
      <c r="K9" s="2" t="n"/>
      <c r="L9" s="2" t="n"/>
    </row>
    <row r="10" ht="27.75" customHeight="1" s="111">
      <c r="A10" s="115" t="inlineStr">
        <is>
          <t>📊  DASHBOARD</t>
        </is>
      </c>
      <c r="L10" s="2" t="n"/>
    </row>
    <row r="11" ht="3.75" customHeight="1" s="111">
      <c r="A11" s="184" t="n"/>
      <c r="L11" s="2" t="n"/>
    </row>
    <row r="12" ht="15" customHeight="1" s="111">
      <c r="A12" s="2" t="n"/>
      <c r="B12" s="2" t="n"/>
      <c r="C12" s="2" t="n"/>
      <c r="D12" s="2" t="n"/>
      <c r="E12" s="2" t="n"/>
      <c r="F12" s="2" t="n"/>
      <c r="G12" s="2" t="n"/>
      <c r="H12" s="2" t="n"/>
      <c r="I12" s="2" t="n"/>
      <c r="J12" s="2" t="n"/>
      <c r="K12" s="2" t="n"/>
      <c r="L12" s="2" t="n"/>
    </row>
    <row r="13" ht="27.75" customHeight="1" s="111">
      <c r="A13" s="110" t="inlineStr">
        <is>
          <t>⚡  PERFORMANCE LAB</t>
        </is>
      </c>
      <c r="L13" s="2" t="n"/>
    </row>
    <row r="14" ht="3.75" customHeight="1" s="111">
      <c r="A14" s="184" t="n"/>
      <c r="L14" s="2" t="n"/>
    </row>
    <row r="15" ht="15" customHeight="1" s="111">
      <c r="A15" s="2" t="n"/>
      <c r="B15" s="2" t="n"/>
      <c r="C15" s="2" t="n"/>
      <c r="D15" s="2" t="n"/>
      <c r="E15" s="2" t="n"/>
      <c r="F15" s="2" t="n"/>
      <c r="G15" s="2" t="n"/>
      <c r="H15" s="2" t="n"/>
      <c r="I15" s="2" t="n"/>
      <c r="J15" s="2" t="n"/>
      <c r="K15" s="2" t="n"/>
      <c r="L15" s="2" t="n"/>
    </row>
    <row r="16" ht="27.75" customHeight="1" s="111">
      <c r="A16" s="110" t="inlineStr">
        <is>
          <t>🎲  MONTE CARLO SIM</t>
        </is>
      </c>
      <c r="L16" s="2" t="n"/>
    </row>
    <row r="17" ht="3.75" customHeight="1" s="111">
      <c r="A17" s="184" t="n"/>
      <c r="L17" s="2" t="n"/>
    </row>
    <row r="18" ht="15" customHeight="1" s="111">
      <c r="A18" s="2" t="n"/>
      <c r="B18" s="2" t="n"/>
      <c r="C18" s="2" t="n"/>
      <c r="D18" s="2" t="n"/>
      <c r="E18" s="2" t="n"/>
      <c r="F18" s="2" t="n"/>
      <c r="G18" s="2" t="n"/>
      <c r="H18" s="2" t="n"/>
      <c r="I18" s="2" t="n"/>
      <c r="J18" s="2" t="n"/>
      <c r="K18" s="2" t="n"/>
      <c r="L18" s="2" t="n"/>
    </row>
    <row r="19" ht="27.75" customHeight="1" s="111">
      <c r="A19" s="110" t="inlineStr">
        <is>
          <t>📊  SETUPS ANALYSIS</t>
        </is>
      </c>
      <c r="L19" s="2" t="n"/>
    </row>
    <row r="20" ht="3.75" customHeight="1" s="111">
      <c r="A20" s="184" t="n"/>
      <c r="L20" s="2" t="n"/>
    </row>
    <row r="21" ht="15" customHeight="1" s="111">
      <c r="A21" s="2" t="n"/>
      <c r="B21" s="2" t="n"/>
      <c r="C21" s="2" t="n"/>
      <c r="D21" s="2" t="n"/>
      <c r="E21" s="2" t="n"/>
      <c r="F21" s="2" t="n"/>
      <c r="G21" s="2" t="n"/>
      <c r="H21" s="2" t="n"/>
      <c r="I21" s="2" t="n"/>
      <c r="J21" s="2" t="n"/>
      <c r="K21" s="2" t="n"/>
      <c r="L21" s="2" t="n"/>
    </row>
    <row r="22" ht="27.75" customHeight="1" s="111">
      <c r="A22" s="110" t="inlineStr">
        <is>
          <t>📅  CALENDAR</t>
        </is>
      </c>
      <c r="L22" s="2" t="n"/>
    </row>
    <row r="23" ht="3.75" customHeight="1" s="111">
      <c r="A23" s="184" t="n"/>
      <c r="L23" s="2" t="n"/>
    </row>
    <row r="24" ht="15" customHeight="1" s="111">
      <c r="A24" s="2" t="n"/>
      <c r="B24" s="2" t="n"/>
      <c r="C24" s="2" t="n"/>
      <c r="D24" s="2" t="n"/>
      <c r="E24" s="2" t="n"/>
      <c r="F24" s="2" t="n"/>
      <c r="G24" s="2" t="n"/>
      <c r="H24" s="2" t="n"/>
      <c r="I24" s="2" t="n"/>
      <c r="J24" s="2" t="n"/>
      <c r="K24" s="2" t="n"/>
      <c r="L24" s="2" t="n"/>
    </row>
    <row r="25" ht="27.75" customHeight="1" s="111">
      <c r="A25" s="110" t="inlineStr">
        <is>
          <t>⚙   CONFIG</t>
        </is>
      </c>
      <c r="L25" s="2" t="n"/>
    </row>
    <row r="26" ht="3.75" customHeight="1" s="111">
      <c r="A26" s="184" t="n"/>
      <c r="L26" s="2" t="n"/>
    </row>
    <row r="27" ht="15" customHeight="1" s="11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</row>
    <row r="28" ht="27.75" customHeight="1" s="111">
      <c r="A28" s="110" t="inlineStr">
        <is>
          <t>📖  HOW TO USE</t>
        </is>
      </c>
      <c r="L28" s="2" t="n"/>
    </row>
    <row r="29" ht="3.75" customHeight="1" s="111">
      <c r="A29" s="184" t="n"/>
      <c r="L29" s="2" t="n"/>
    </row>
    <row r="30" ht="15" customHeight="1" s="111">
      <c r="A30" s="2" t="n"/>
      <c r="B30" s="2" t="n"/>
      <c r="C30" s="2" t="n"/>
      <c r="D30" s="2" t="n"/>
      <c r="E30" s="2" t="n"/>
      <c r="F30" s="2" t="n"/>
      <c r="G30" s="2" t="n"/>
      <c r="H30" s="2" t="n"/>
      <c r="I30" s="2" t="n"/>
      <c r="J30" s="2" t="n"/>
      <c r="K30" s="2" t="n"/>
      <c r="L30" s="2" t="n"/>
    </row>
    <row r="31" ht="15" customHeight="1" s="111">
      <c r="A31" s="2" t="n"/>
      <c r="B31" s="2" t="n"/>
      <c r="C31" s="2" t="n"/>
      <c r="D31" s="2" t="n"/>
      <c r="E31" s="2" t="n"/>
      <c r="F31" s="2" t="n"/>
      <c r="G31" s="2" t="n"/>
      <c r="H31" s="2" t="n"/>
      <c r="I31" s="2" t="n"/>
      <c r="J31" s="2" t="n"/>
      <c r="K31" s="2" t="n"/>
      <c r="L31" s="2" t="n"/>
    </row>
    <row r="32" ht="9.75" customHeight="1" s="111">
      <c r="A32" s="2" t="n"/>
      <c r="B32" s="2" t="n"/>
      <c r="C32" s="2" t="n"/>
      <c r="D32" s="2" t="n"/>
      <c r="E32" s="2" t="n"/>
      <c r="F32" s="2" t="n"/>
      <c r="G32" s="2" t="n"/>
      <c r="H32" s="2" t="n"/>
      <c r="I32" s="2" t="n"/>
      <c r="J32" s="2" t="n"/>
      <c r="K32" s="2" t="n"/>
      <c r="L32" s="2" t="n"/>
    </row>
    <row r="33" ht="18" customHeight="1" s="111">
      <c r="A33" s="112" t="inlineStr">
        <is>
          <t xml:space="preserve">  MONTHLY JOURNALS</t>
        </is>
      </c>
    </row>
    <row r="34" ht="27.75" customHeight="1" s="111">
      <c r="A34" s="4" t="inlineStr">
        <is>
          <t>JAN</t>
        </is>
      </c>
      <c r="B34" s="4" t="inlineStr">
        <is>
          <t>FEB</t>
        </is>
      </c>
      <c r="C34" s="4" t="inlineStr">
        <is>
          <t>MAR</t>
        </is>
      </c>
      <c r="D34" s="5" t="inlineStr">
        <is>
          <t>APR</t>
        </is>
      </c>
      <c r="E34" s="5" t="inlineStr">
        <is>
          <t>MAY</t>
        </is>
      </c>
      <c r="F34" s="5" t="inlineStr">
        <is>
          <t>JUN</t>
        </is>
      </c>
      <c r="G34" s="5" t="inlineStr">
        <is>
          <t>JUL</t>
        </is>
      </c>
      <c r="H34" s="5" t="inlineStr">
        <is>
          <t>AUG</t>
        </is>
      </c>
      <c r="I34" s="5" t="inlineStr">
        <is>
          <t>SEP</t>
        </is>
      </c>
      <c r="J34" s="5" t="inlineStr">
        <is>
          <t>OCT</t>
        </is>
      </c>
      <c r="K34" s="5" t="inlineStr">
        <is>
          <t>NOV</t>
        </is>
      </c>
      <c r="L34" s="5" t="inlineStr">
        <is>
          <t>DEC</t>
        </is>
      </c>
    </row>
    <row r="35" ht="15" customHeight="1" s="111">
      <c r="A35" s="2" t="n"/>
      <c r="B35" s="2" t="n"/>
      <c r="C35" s="2" t="n"/>
      <c r="D35" s="2" t="n"/>
      <c r="E35" s="2" t="n"/>
      <c r="F35" s="2" t="n"/>
      <c r="G35" s="2" t="n"/>
      <c r="H35" s="2" t="n"/>
      <c r="I35" s="2" t="n"/>
      <c r="J35" s="2" t="n"/>
      <c r="K35" s="2" t="n"/>
      <c r="L35" s="2" t="n"/>
    </row>
    <row r="36" ht="15" customHeight="1" s="111">
      <c r="A36" s="2" t="n"/>
      <c r="B36" s="2" t="n"/>
      <c r="C36" s="2" t="n"/>
      <c r="D36" s="2" t="n"/>
      <c r="E36" s="2" t="n"/>
      <c r="F36" s="2" t="n"/>
      <c r="G36" s="2" t="n"/>
      <c r="H36" s="2" t="n"/>
      <c r="I36" s="2" t="n"/>
      <c r="J36" s="2" t="n"/>
      <c r="K36" s="2" t="n"/>
      <c r="L36" s="2" t="n"/>
    </row>
    <row r="37" ht="15" customHeight="1" s="111">
      <c r="A37" s="2" t="n"/>
      <c r="B37" s="2" t="n"/>
      <c r="C37" s="2" t="n"/>
      <c r="D37" s="2" t="n"/>
      <c r="E37" s="2" t="n"/>
      <c r="F37" s="2" t="n"/>
      <c r="G37" s="2" t="n"/>
      <c r="H37" s="2" t="n"/>
      <c r="I37" s="2" t="n"/>
      <c r="J37" s="2" t="n"/>
      <c r="K37" s="2" t="n"/>
      <c r="L37" s="2" t="n"/>
    </row>
    <row r="38" ht="15" customHeight="1" s="111">
      <c r="A38" s="2" t="n"/>
      <c r="B38" s="2" t="n"/>
      <c r="C38" s="2" t="n"/>
      <c r="D38" s="2" t="n"/>
      <c r="E38" s="2" t="n"/>
      <c r="F38" s="2" t="n"/>
      <c r="G38" s="2" t="n"/>
      <c r="H38" s="2" t="n"/>
      <c r="I38" s="2" t="n"/>
      <c r="J38" s="2" t="n"/>
      <c r="K38" s="2" t="n"/>
      <c r="L38" s="2" t="n"/>
    </row>
    <row r="39" ht="15" customHeight="1" s="111">
      <c r="A39" s="2" t="n"/>
      <c r="B39" s="2" t="n"/>
      <c r="C39" s="2" t="n"/>
      <c r="D39" s="2" t="n"/>
      <c r="E39" s="2" t="n"/>
      <c r="F39" s="2" t="n"/>
      <c r="G39" s="2" t="n"/>
      <c r="H39" s="2" t="n"/>
      <c r="I39" s="2" t="n"/>
      <c r="J39" s="2" t="n"/>
      <c r="K39" s="2" t="n"/>
      <c r="L39" s="2" t="n"/>
    </row>
    <row r="40" ht="15" customHeight="1" s="111">
      <c r="A40" s="2" t="n"/>
      <c r="B40" s="2" t="n"/>
      <c r="C40" s="2" t="n"/>
      <c r="D40" s="2" t="n"/>
      <c r="E40" s="2" t="n"/>
      <c r="F40" s="2" t="n"/>
      <c r="G40" s="2" t="n"/>
      <c r="H40" s="2" t="n"/>
      <c r="I40" s="2" t="n"/>
      <c r="J40" s="2" t="n"/>
      <c r="K40" s="2" t="n"/>
      <c r="L40" s="2" t="n"/>
    </row>
    <row r="41" ht="15" customHeight="1" s="111">
      <c r="A41" s="2" t="n"/>
      <c r="B41" s="2" t="n"/>
      <c r="C41" s="2" t="n"/>
      <c r="D41" s="2" t="n"/>
      <c r="E41" s="2" t="n"/>
      <c r="F41" s="2" t="n"/>
      <c r="G41" s="2" t="n"/>
      <c r="H41" s="2" t="n"/>
      <c r="I41" s="2" t="n"/>
      <c r="J41" s="2" t="n"/>
      <c r="K41" s="2" t="n"/>
      <c r="L41" s="2" t="n"/>
    </row>
    <row r="42" ht="15" customHeight="1" s="111">
      <c r="A42" s="2" t="n"/>
      <c r="B42" s="2" t="n"/>
      <c r="C42" s="2" t="n"/>
      <c r="D42" s="2" t="n"/>
      <c r="E42" s="2" t="n"/>
      <c r="F42" s="2" t="n"/>
      <c r="G42" s="2" t="n"/>
      <c r="H42" s="2" t="n"/>
      <c r="I42" s="2" t="n"/>
      <c r="J42" s="2" t="n"/>
      <c r="K42" s="2" t="n"/>
      <c r="L42" s="2" t="n"/>
    </row>
    <row r="43" ht="15" customHeight="1" s="111">
      <c r="A43" s="2" t="n"/>
      <c r="B43" s="2" t="n"/>
      <c r="C43" s="2" t="n"/>
      <c r="D43" s="2" t="n"/>
      <c r="E43" s="2" t="n"/>
      <c r="F43" s="2" t="n"/>
      <c r="G43" s="2" t="n"/>
      <c r="H43" s="2" t="n"/>
      <c r="I43" s="2" t="n"/>
      <c r="J43" s="2" t="n"/>
      <c r="K43" s="2" t="n"/>
      <c r="L43" s="2" t="n"/>
    </row>
    <row r="44" ht="15" customHeight="1" s="111">
      <c r="A44" s="2" t="n"/>
      <c r="B44" s="2" t="n"/>
      <c r="C44" s="2" t="n"/>
      <c r="D44" s="2" t="n"/>
      <c r="E44" s="2" t="n"/>
      <c r="F44" s="2" t="n"/>
      <c r="G44" s="2" t="n"/>
      <c r="H44" s="2" t="n"/>
      <c r="I44" s="2" t="n"/>
      <c r="J44" s="2" t="n"/>
      <c r="K44" s="2" t="n"/>
      <c r="L44" s="2" t="n"/>
    </row>
    <row r="45" ht="15" customHeight="1" s="111">
      <c r="A45" s="2" t="n"/>
      <c r="B45" s="2" t="n"/>
      <c r="C45" s="2" t="n"/>
      <c r="D45" s="2" t="n"/>
      <c r="E45" s="2" t="n"/>
      <c r="F45" s="2" t="n"/>
      <c r="G45" s="2" t="n"/>
      <c r="H45" s="2" t="n"/>
      <c r="I45" s="2" t="n"/>
      <c r="J45" s="2" t="n"/>
      <c r="K45" s="2" t="n"/>
      <c r="L45" s="2" t="n"/>
    </row>
    <row r="46" ht="15" customHeight="1" s="111">
      <c r="A46" s="2" t="n"/>
      <c r="B46" s="2" t="n"/>
      <c r="C46" s="2" t="n"/>
      <c r="D46" s="2" t="n"/>
      <c r="E46" s="2" t="n"/>
      <c r="F46" s="2" t="n"/>
      <c r="G46" s="2" t="n"/>
      <c r="H46" s="2" t="n"/>
      <c r="I46" s="2" t="n"/>
      <c r="J46" s="2" t="n"/>
      <c r="K46" s="2" t="n"/>
      <c r="L46" s="2" t="n"/>
    </row>
    <row r="47" ht="15" customHeight="1" s="111">
      <c r="A47" s="2" t="n"/>
      <c r="B47" s="2" t="n"/>
      <c r="C47" s="2" t="n"/>
      <c r="D47" s="2" t="n"/>
      <c r="E47" s="2" t="n"/>
      <c r="F47" s="2" t="n"/>
      <c r="G47" s="2" t="n"/>
      <c r="H47" s="2" t="n"/>
      <c r="I47" s="2" t="n"/>
      <c r="J47" s="2" t="n"/>
      <c r="K47" s="2" t="n"/>
      <c r="L47" s="2" t="n"/>
    </row>
    <row r="48" ht="15" customHeight="1" s="111">
      <c r="A48" s="2" t="n"/>
      <c r="B48" s="2" t="n"/>
      <c r="C48" s="2" t="n"/>
      <c r="D48" s="2" t="n"/>
      <c r="E48" s="2" t="n"/>
      <c r="F48" s="2" t="n"/>
      <c r="G48" s="2" t="n"/>
      <c r="H48" s="2" t="n"/>
      <c r="I48" s="2" t="n"/>
      <c r="J48" s="2" t="n"/>
      <c r="K48" s="2" t="n"/>
      <c r="L48" s="2" t="n"/>
    </row>
    <row r="49" ht="15" customHeight="1" s="111">
      <c r="A49" s="2" t="n"/>
      <c r="B49" s="2" t="n"/>
      <c r="C49" s="2" t="n"/>
      <c r="D49" s="2" t="n"/>
      <c r="E49" s="2" t="n"/>
      <c r="F49" s="2" t="n"/>
      <c r="G49" s="2" t="n"/>
      <c r="H49" s="2" t="n"/>
      <c r="I49" s="2" t="n"/>
      <c r="J49" s="2" t="n"/>
      <c r="K49" s="2" t="n"/>
      <c r="L49" s="2" t="n"/>
    </row>
    <row r="50" ht="15" customHeight="1" s="111">
      <c r="A50" s="2" t="n"/>
      <c r="B50" s="2" t="n"/>
      <c r="C50" s="2" t="n"/>
      <c r="D50" s="2" t="n"/>
      <c r="E50" s="2" t="n"/>
      <c r="F50" s="2" t="n"/>
      <c r="G50" s="2" t="n"/>
      <c r="H50" s="2" t="n"/>
      <c r="I50" s="2" t="n"/>
      <c r="J50" s="2" t="n"/>
      <c r="K50" s="2" t="n"/>
      <c r="L50" s="2" t="n"/>
    </row>
    <row r="51" ht="15" customHeight="1" s="111">
      <c r="A51" s="2" t="n"/>
      <c r="B51" s="2" t="n"/>
      <c r="C51" s="2" t="n"/>
      <c r="D51" s="2" t="n"/>
      <c r="E51" s="2" t="n"/>
      <c r="F51" s="2" t="n"/>
      <c r="G51" s="2" t="n"/>
      <c r="H51" s="2" t="n"/>
      <c r="I51" s="2" t="n"/>
      <c r="J51" s="2" t="n"/>
      <c r="K51" s="2" t="n"/>
      <c r="L51" s="2" t="n"/>
    </row>
    <row r="52" ht="15" customHeight="1" s="111">
      <c r="A52" s="2" t="n"/>
      <c r="B52" s="2" t="n"/>
      <c r="C52" s="2" t="n"/>
      <c r="D52" s="2" t="n"/>
      <c r="E52" s="2" t="n"/>
      <c r="F52" s="2" t="n"/>
      <c r="G52" s="2" t="n"/>
      <c r="H52" s="2" t="n"/>
      <c r="I52" s="2" t="n"/>
      <c r="J52" s="2" t="n"/>
      <c r="K52" s="2" t="n"/>
      <c r="L52" s="2" t="n"/>
    </row>
    <row r="53" ht="15" customHeight="1" s="111">
      <c r="A53" s="2" t="n"/>
      <c r="B53" s="2" t="n"/>
      <c r="C53" s="2" t="n"/>
      <c r="D53" s="2" t="n"/>
      <c r="E53" s="2" t="n"/>
      <c r="F53" s="2" t="n"/>
      <c r="G53" s="2" t="n"/>
      <c r="H53" s="2" t="n"/>
      <c r="I53" s="2" t="n"/>
      <c r="J53" s="2" t="n"/>
      <c r="K53" s="2" t="n"/>
      <c r="L53" s="2" t="n"/>
    </row>
    <row r="54" ht="15" customHeight="1" s="111">
      <c r="A54" s="2" t="n"/>
      <c r="B54" s="2" t="n"/>
      <c r="C54" s="2" t="n"/>
      <c r="D54" s="2" t="n"/>
      <c r="E54" s="2" t="n"/>
      <c r="F54" s="2" t="n"/>
      <c r="G54" s="2" t="n"/>
      <c r="H54" s="2" t="n"/>
      <c r="I54" s="2" t="n"/>
      <c r="J54" s="2" t="n"/>
      <c r="K54" s="2" t="n"/>
      <c r="L54" s="2" t="n"/>
    </row>
    <row r="55" ht="15" customHeight="1" s="111">
      <c r="A55" s="2" t="n"/>
      <c r="B55" s="2" t="n"/>
      <c r="C55" s="2" t="n"/>
      <c r="D55" s="2" t="n"/>
      <c r="E55" s="2" t="n"/>
      <c r="F55" s="2" t="n"/>
      <c r="G55" s="2" t="n"/>
      <c r="H55" s="2" t="n"/>
      <c r="I55" s="2" t="n"/>
      <c r="J55" s="2" t="n"/>
      <c r="K55" s="2" t="n"/>
      <c r="L55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11">
    <mergeCell ref="A25:K26"/>
    <mergeCell ref="A22:K23"/>
    <mergeCell ref="A13:K14"/>
    <mergeCell ref="A28:K29"/>
    <mergeCell ref="A33:L33"/>
    <mergeCell ref="A5:L5"/>
    <mergeCell ref="A8:L8"/>
    <mergeCell ref="A16:K17"/>
    <mergeCell ref="A19:K20"/>
    <mergeCell ref="A10:K11"/>
    <mergeCell ref="A4:L4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L85"/>
  <sheetViews>
    <sheetView showGridLines="0" zoomScaleNormal="100" workbookViewId="0">
      <selection activeCell="A1" sqref="A1"/>
    </sheetView>
  </sheetViews>
  <sheetFormatPr baseColWidth="8" defaultColWidth="8.7109375" defaultRowHeight="15" customHeight="1"/>
  <cols>
    <col width="4" customWidth="1" style="111" min="1" max="1"/>
    <col width="14" customWidth="1" style="111" min="2" max="11"/>
  </cols>
  <sheetData>
    <row r="1" ht="33.75" customHeight="1" s="111">
      <c r="A1" s="2" t="n"/>
      <c r="B1" s="2" t="n"/>
      <c r="C1" s="2" t="n"/>
      <c r="D1" s="2" t="n"/>
      <c r="E1" s="179" t="inlineStr">
        <is>
          <t>📖  HOW TO USE  —  TAURUS TRADING PERFORMANCE LAB</t>
        </is>
      </c>
      <c r="L1" s="2" t="n"/>
    </row>
    <row r="2" ht="18" customHeight="1" s="111">
      <c r="A2" s="2" t="n"/>
      <c r="B2" s="2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2" t="n"/>
    </row>
    <row r="4" ht="6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</row>
    <row r="5" ht="7.5" customHeight="1" s="111">
      <c r="A5" s="2" t="n"/>
      <c r="B5" s="2" t="n"/>
      <c r="C5" s="2" t="n"/>
      <c r="D5" s="2" t="n"/>
      <c r="E5" s="2" t="n"/>
      <c r="F5" s="2" t="n"/>
      <c r="G5" s="2" t="n"/>
      <c r="H5" s="2" t="n"/>
      <c r="I5" s="2" t="n"/>
      <c r="J5" s="2" t="n"/>
      <c r="K5" s="2" t="n"/>
      <c r="L5" s="2" t="n"/>
    </row>
    <row r="6" ht="21.75" customHeight="1" s="111">
      <c r="A6" s="177" t="inlineStr">
        <is>
          <t>STEP 1 — CONFIGURE YOUR ACCOUNT</t>
        </is>
      </c>
      <c r="L6" s="2" t="n"/>
    </row>
    <row r="7" ht="19.5" customHeight="1" s="111">
      <c r="A7" s="178" t="inlineStr">
        <is>
          <t xml:space="preserve">  •  Open CONFIG sheet — enter Trader Name, Account Size, Starting Balance</t>
        </is>
      </c>
      <c r="L7" s="2" t="n"/>
    </row>
    <row r="8" ht="19.5" customHeight="1" s="111">
      <c r="A8" s="176" t="inlineStr">
        <is>
          <t xml:space="preserve">  •  Set Risk Per Trade % (e.g. 0.01 = 1%) and Max Daily Loss % (e.g. 0.03 = 3%)</t>
        </is>
      </c>
      <c r="L8" s="2" t="n"/>
    </row>
    <row r="9" ht="19.5" customHeight="1" s="111">
      <c r="A9" s="178" t="inlineStr">
        <is>
          <t xml:space="preserve">  •  Set Target R:R and Contract Size — auto-applies to all monthly formula columns</t>
        </is>
      </c>
      <c r="L9" s="2" t="n"/>
    </row>
    <row r="10" ht="19.5" customHeight="1" s="111">
      <c r="A10" s="176" t="inlineStr">
        <is>
          <t xml:space="preserve">  •  CONFIG also contains the dropdown source lists for Instrument, Setup and Session</t>
        </is>
      </c>
      <c r="L10" s="2" t="n"/>
    </row>
    <row r="11" ht="7.5" customHeight="1" s="111">
      <c r="A11" s="2" t="n"/>
      <c r="B11" s="2" t="n"/>
      <c r="C11" s="2" t="n"/>
      <c r="D11" s="2" t="n"/>
      <c r="E11" s="2" t="n"/>
      <c r="F11" s="2" t="n"/>
      <c r="G11" s="2" t="n"/>
      <c r="H11" s="2" t="n"/>
      <c r="I11" s="2" t="n"/>
      <c r="J11" s="2" t="n"/>
      <c r="K11" s="2" t="n"/>
      <c r="L11" s="2" t="n"/>
    </row>
    <row r="12" ht="21.75" customHeight="1" s="111">
      <c r="A12" s="177" t="inlineStr">
        <is>
          <t>STEP 2 — ENTER TRADES IN MONTHLY SHEETS</t>
        </is>
      </c>
      <c r="L12" s="2" t="n"/>
    </row>
    <row r="13" ht="19.5" customHeight="1" s="111">
      <c r="A13" s="178" t="inlineStr">
        <is>
          <t xml:space="preserve">  •  Open the month sheet (JAN, FEB…) for the current month</t>
        </is>
      </c>
      <c r="L13" s="2" t="n"/>
    </row>
    <row r="14" ht="19.5" customHeight="1" s="111">
      <c r="A14" s="176" t="inlineStr">
        <is>
          <t xml:space="preserve">  •  Enter: Date → Instrument (dropdown) → Setup (dropdown) → Direction → Entry → Stop → Target</t>
        </is>
      </c>
      <c r="L14" s="2" t="n"/>
    </row>
    <row r="15" ht="19.5" customHeight="1" s="111">
      <c r="A15" s="178" t="inlineStr">
        <is>
          <t xml:space="preserve">  •  After the trade closes, enter P&amp;L in the 'P&amp;L ($)' column</t>
        </is>
      </c>
      <c r="L15" s="2" t="n"/>
    </row>
    <row r="16" ht="19.5" customHeight="1" s="111">
      <c r="A16" s="176" t="inlineStr">
        <is>
          <t xml:space="preserve">  •  Select Yes / No for Followed Plan — this directly drives your Discipline Score</t>
        </is>
      </c>
      <c r="L16" s="2" t="n"/>
    </row>
    <row r="17" ht="19.5" customHeight="1" s="111">
      <c r="A17" s="178" t="inlineStr">
        <is>
          <t xml:space="preserve">  •  Optionally add: Session (dropdown), Duration (minutes), Notes</t>
        </is>
      </c>
      <c r="L17" s="2" t="n"/>
    </row>
    <row r="18" ht="19.5" customHeight="1" s="111">
      <c r="A18" s="176" t="inlineStr">
        <is>
          <t xml:space="preserve">  •  ⚠  Risk$, Reward$, R:R, Result, and Day of Week are FORMULA columns — do not overwrite them</t>
        </is>
      </c>
      <c r="L18" s="2" t="n"/>
    </row>
    <row r="19" ht="19.5" customHeight="1" s="111">
      <c r="A19" s="178" t="inlineStr">
        <is>
          <t xml:space="preserve">  •  ⚠  DATABASE fills automatically — NEVER edit it directly</t>
        </is>
      </c>
      <c r="L19" s="2" t="n"/>
    </row>
    <row r="20" ht="7.5" customHeight="1" s="111">
      <c r="A20" s="2" t="n"/>
      <c r="B20" s="2" t="n"/>
      <c r="C20" s="2" t="n"/>
      <c r="D20" s="2" t="n"/>
      <c r="E20" s="2" t="n"/>
      <c r="F20" s="2" t="n"/>
      <c r="G20" s="2" t="n"/>
      <c r="H20" s="2" t="n"/>
      <c r="I20" s="2" t="n"/>
      <c r="J20" s="2" t="n"/>
      <c r="K20" s="2" t="n"/>
      <c r="L20" s="2" t="n"/>
    </row>
    <row r="21" ht="21.75" customHeight="1" s="111">
      <c r="A21" s="177" t="inlineStr">
        <is>
          <t>STEP 3 — MONITOR YOUR DASHBOARD</t>
        </is>
      </c>
      <c r="L21" s="2" t="n"/>
    </row>
    <row r="22" ht="19.5" customHeight="1" s="111">
      <c r="A22" s="176" t="inlineStr">
        <is>
          <t xml:space="preserve">  •  DASHBOARD shows all 7 KPI cards, live — Trades, Win Rate, P&amp;L, PF, R:R, Drawdown, Taurus Score</t>
        </is>
      </c>
      <c r="L22" s="2" t="n"/>
    </row>
    <row r="23" ht="19.5" customHeight="1" s="111">
      <c r="A23" s="178" t="inlineStr">
        <is>
          <t xml:space="preserve">  •  5 Performance Score cards with letter grades (A+ to C)</t>
        </is>
      </c>
      <c r="L23" s="2" t="n"/>
    </row>
    <row r="24" ht="19.5" customHeight="1" s="111">
      <c r="A24" s="176" t="inlineStr">
        <is>
          <t xml:space="preserve">  •  Best Session and Best Day of Week tables update live</t>
        </is>
      </c>
      <c r="L24" s="2" t="n"/>
    </row>
    <row r="25" ht="19.5" customHeight="1" s="111">
      <c r="A25" s="178" t="inlineStr">
        <is>
          <t xml:space="preserve">  •  3 charts: Monthly P&amp;L bars, Win/Loss/BE pie, Score breakdown horizontal bars</t>
        </is>
      </c>
      <c r="L25" s="2" t="n"/>
    </row>
    <row r="26" ht="7.5" customHeight="1" s="111">
      <c r="A26" s="2" t="n"/>
      <c r="B26" s="2" t="n"/>
      <c r="C26" s="2" t="n"/>
      <c r="D26" s="2" t="n"/>
      <c r="E26" s="2" t="n"/>
      <c r="F26" s="2" t="n"/>
      <c r="G26" s="2" t="n"/>
      <c r="H26" s="2" t="n"/>
      <c r="I26" s="2" t="n"/>
      <c r="J26" s="2" t="n"/>
      <c r="K26" s="2" t="n"/>
      <c r="L26" s="2" t="n"/>
    </row>
    <row r="27" ht="21.75" customHeight="1" s="111">
      <c r="A27" s="177" t="inlineStr">
        <is>
          <t>STEP 4 — DEEP ANALYSIS IN PERFORMANCE LAB</t>
        </is>
      </c>
      <c r="L27" s="2" t="n"/>
    </row>
    <row r="28" ht="19.5" customHeight="1" s="111">
      <c r="A28" s="176" t="inlineStr">
        <is>
          <t xml:space="preserve">  •  PERFORMANCE LAB shows prop-desk grade analytics</t>
        </is>
      </c>
      <c r="L28" s="2" t="n"/>
    </row>
    <row r="29" ht="19.5" customHeight="1" s="111">
      <c r="A29" s="178" t="inlineStr">
        <is>
          <t xml:space="preserve">  •  Trader Report Card: 5 scored dimensions with progress bars, each graded A+ to C</t>
        </is>
      </c>
      <c r="L29" s="2" t="n"/>
    </row>
    <row r="30" ht="19.5" customHeight="1" s="111">
      <c r="A30" s="176" t="inlineStr">
        <is>
          <t xml:space="preserve">  •  Setup Performance table: trades, win rate, avg P&amp;L, avg R:R per setup</t>
        </is>
      </c>
      <c r="L30" s="2" t="n"/>
    </row>
    <row r="31" ht="19.5" customHeight="1" s="111">
      <c r="A31" s="178" t="inlineStr">
        <is>
          <t xml:space="preserve">  •  Charts: Monthly P&amp;L trend, P&amp;L by setup, Monthly win rate trend</t>
        </is>
      </c>
      <c r="L31" s="2" t="n"/>
    </row>
    <row r="32" ht="7.5" customHeight="1" s="111">
      <c r="A32" s="2" t="n"/>
      <c r="B32" s="2" t="n"/>
      <c r="C32" s="2" t="n"/>
      <c r="D32" s="2" t="n"/>
      <c r="E32" s="2" t="n"/>
      <c r="F32" s="2" t="n"/>
      <c r="G32" s="2" t="n"/>
      <c r="H32" s="2" t="n"/>
      <c r="I32" s="2" t="n"/>
      <c r="J32" s="2" t="n"/>
      <c r="K32" s="2" t="n"/>
      <c r="L32" s="2" t="n"/>
    </row>
    <row r="33" ht="21.75" customHeight="1" s="111">
      <c r="A33" s="177" t="inlineStr">
        <is>
          <t>STEP 5 — MONTE CARLO STRESS TEST</t>
        </is>
      </c>
      <c r="L33" s="2" t="n"/>
    </row>
    <row r="34" ht="19.5" customHeight="1" s="111">
      <c r="A34" s="176" t="inlineStr">
        <is>
          <t xml:space="preserve">  •  MONTE CARLO auto-fills inputs from your real statistics</t>
        </is>
      </c>
      <c r="L34" s="2" t="n"/>
    </row>
    <row r="35" ht="19.5" customHeight="1" s="111">
      <c r="A35" s="178" t="inlineStr">
        <is>
          <t xml:space="preserve">  •  Press F9 to run a new 100-trade simulation — equity curve updates live</t>
        </is>
      </c>
      <c r="L35" s="2" t="n"/>
    </row>
    <row r="36" ht="19.5" customHeight="1" s="111">
      <c r="A36" s="176" t="inlineStr">
        <is>
          <t xml:space="preserve">  •  Review Expected Final Equity, Loss Probability estimate, and Best/Worst case projections</t>
        </is>
      </c>
      <c r="L36" s="2" t="n"/>
    </row>
    <row r="37" ht="19.5" customHeight="1" s="111">
      <c r="A37" s="178" t="inlineStr">
        <is>
          <t xml:space="preserve">  •  ⚠  Loss Probability is a simplified estimate. It is directional, not a formal ruin probability</t>
        </is>
      </c>
      <c r="L37" s="2" t="n"/>
    </row>
    <row r="38" ht="7.5" customHeight="1" s="111">
      <c r="A38" s="2" t="n"/>
      <c r="B38" s="2" t="n"/>
      <c r="C38" s="2" t="n"/>
      <c r="D38" s="2" t="n"/>
      <c r="E38" s="2" t="n"/>
      <c r="F38" s="2" t="n"/>
      <c r="G38" s="2" t="n"/>
      <c r="H38" s="2" t="n"/>
      <c r="I38" s="2" t="n"/>
      <c r="J38" s="2" t="n"/>
      <c r="K38" s="2" t="n"/>
      <c r="L38" s="2" t="n"/>
    </row>
    <row r="39" ht="21.75" customHeight="1" s="111">
      <c r="A39" s="177" t="inlineStr">
        <is>
          <t>SCORE SYSTEM  —  How grades are calculated</t>
        </is>
      </c>
      <c r="L39" s="2" t="n"/>
    </row>
    <row r="40" ht="19.5" customHeight="1" s="111">
      <c r="A40" s="176" t="inlineStr">
        <is>
          <t xml:space="preserve">  •  80–100  →  A+  TAURUS LIVE TRADER ★★★  — Prop firm ready</t>
        </is>
      </c>
      <c r="L40" s="2" t="n"/>
    </row>
    <row r="41" ht="19.5" customHeight="1" s="111">
      <c r="A41" s="178" t="inlineStr">
        <is>
          <t xml:space="preserve">  •  65–79   →  A   CONSISTENT TRADER ★★  — Clear edge, refine process</t>
        </is>
      </c>
      <c r="L41" s="2" t="n"/>
    </row>
    <row r="42" ht="19.5" customHeight="1" s="111">
      <c r="A42" s="176" t="inlineStr">
        <is>
          <t xml:space="preserve">  •  50–64   →  B   DEVELOPING TRADER ★  — Showing promise, improve consistency</t>
        </is>
      </c>
      <c r="L42" s="2" t="n"/>
    </row>
    <row r="43" ht="19.5" customHeight="1" s="111">
      <c r="A43" s="178" t="inlineStr">
        <is>
          <t xml:space="preserve">  •  0–49    →  C   HIGH RISK TRADER  — Focus on risk control and discipline</t>
        </is>
      </c>
      <c r="L43" s="2" t="n"/>
    </row>
    <row r="44" ht="19.5" customHeight="1" s="111">
      <c r="A44" s="176" t="inlineStr">
        <is>
          <t xml:space="preserve">  •  Discipline Score = % of trades where Followed Plan = Yes</t>
        </is>
      </c>
      <c r="L44" s="2" t="n"/>
    </row>
    <row r="45" ht="19.5" customHeight="1" s="111">
      <c r="A45" s="178" t="inlineStr">
        <is>
          <t xml:space="preserve">  •  Risk Consistency = low StDev of R:R ratios across valid trades</t>
        </is>
      </c>
      <c r="L45" s="2" t="n"/>
    </row>
    <row r="46" ht="19.5" customHeight="1" s="111">
      <c r="A46" s="176" t="inlineStr">
        <is>
          <t xml:space="preserve">  •  Profit Stability = low P&amp;L volatility relative to average P&amp;L</t>
        </is>
      </c>
      <c r="L46" s="2" t="n"/>
    </row>
    <row r="47" ht="19.5" customHeight="1" s="111">
      <c r="A47" s="178" t="inlineStr">
        <is>
          <t xml:space="preserve">  •  Drawdown Control = max drawdown vs CONFIG Account Size (not Starting Balance)</t>
        </is>
      </c>
      <c r="L47" s="2" t="n"/>
    </row>
    <row r="48" ht="19.5" customHeight="1" s="111">
      <c r="A48" s="176" t="inlineStr">
        <is>
          <t xml:space="preserve">  •  Win Quality = avg win / avg loss size (target: &gt;1.5x)</t>
        </is>
      </c>
      <c r="L48" s="2" t="n"/>
    </row>
    <row r="49" ht="15" customHeight="1" s="111">
      <c r="A49" s="2" t="n"/>
      <c r="B49" s="2" t="n"/>
      <c r="C49" s="2" t="n"/>
      <c r="D49" s="2" t="n"/>
      <c r="E49" s="2" t="n"/>
      <c r="F49" s="2" t="n"/>
      <c r="G49" s="2" t="n"/>
      <c r="H49" s="2" t="n"/>
      <c r="I49" s="2" t="n"/>
      <c r="J49" s="2" t="n"/>
      <c r="K49" s="2" t="n"/>
      <c r="L49" s="2" t="n"/>
    </row>
    <row r="50" ht="15" customHeight="1" s="111">
      <c r="A50" s="2" t="n"/>
      <c r="B50" s="2" t="n"/>
      <c r="C50" s="2" t="n"/>
      <c r="D50" s="2" t="n"/>
      <c r="E50" s="2" t="n"/>
      <c r="F50" s="2" t="n"/>
      <c r="G50" s="2" t="n"/>
      <c r="H50" s="2" t="n"/>
      <c r="I50" s="2" t="n"/>
      <c r="J50" s="2" t="n"/>
      <c r="K50" s="2" t="n"/>
      <c r="L50" s="2" t="n"/>
    </row>
    <row r="51" ht="15" customHeight="1" s="111">
      <c r="A51" s="2" t="n"/>
      <c r="B51" s="2" t="n"/>
      <c r="C51" s="2" t="n"/>
      <c r="D51" s="2" t="n"/>
      <c r="E51" s="2" t="n"/>
      <c r="F51" s="2" t="n"/>
      <c r="G51" s="2" t="n"/>
      <c r="H51" s="2" t="n"/>
      <c r="I51" s="2" t="n"/>
      <c r="J51" s="2" t="n"/>
      <c r="K51" s="2" t="n"/>
      <c r="L51" s="2" t="n"/>
    </row>
    <row r="52" ht="15" customHeight="1" s="111">
      <c r="A52" s="2" t="n"/>
      <c r="B52" s="2" t="n"/>
      <c r="C52" s="2" t="n"/>
      <c r="D52" s="2" t="n"/>
      <c r="E52" s="2" t="n"/>
      <c r="F52" s="2" t="n"/>
      <c r="G52" s="2" t="n"/>
      <c r="H52" s="2" t="n"/>
      <c r="I52" s="2" t="n"/>
      <c r="J52" s="2" t="n"/>
      <c r="K52" s="2" t="n"/>
      <c r="L52" s="2" t="n"/>
    </row>
    <row r="53" ht="15" customHeight="1" s="111">
      <c r="A53" s="2" t="n"/>
      <c r="B53" s="2" t="n"/>
      <c r="C53" s="2" t="n"/>
      <c r="D53" s="2" t="n"/>
      <c r="E53" s="2" t="n"/>
      <c r="F53" s="2" t="n"/>
      <c r="G53" s="2" t="n"/>
      <c r="H53" s="2" t="n"/>
      <c r="I53" s="2" t="n"/>
      <c r="J53" s="2" t="n"/>
      <c r="K53" s="2" t="n"/>
      <c r="L53" s="2" t="n"/>
    </row>
    <row r="54" ht="15" customHeight="1" s="111">
      <c r="A54" s="2" t="n"/>
      <c r="B54" s="2" t="n"/>
      <c r="C54" s="2" t="n"/>
      <c r="D54" s="2" t="n"/>
      <c r="E54" s="2" t="n"/>
      <c r="F54" s="2" t="n"/>
      <c r="G54" s="2" t="n"/>
      <c r="H54" s="2" t="n"/>
      <c r="I54" s="2" t="n"/>
      <c r="J54" s="2" t="n"/>
      <c r="K54" s="2" t="n"/>
      <c r="L54" s="2" t="n"/>
    </row>
    <row r="55" ht="15" customHeight="1" s="111">
      <c r="A55" s="2" t="n"/>
      <c r="B55" s="2" t="n"/>
      <c r="C55" s="2" t="n"/>
      <c r="D55" s="2" t="n"/>
      <c r="E55" s="2" t="n"/>
      <c r="F55" s="2" t="n"/>
      <c r="G55" s="2" t="n"/>
      <c r="H55" s="2" t="n"/>
      <c r="I55" s="2" t="n"/>
      <c r="J55" s="2" t="n"/>
      <c r="K55" s="2" t="n"/>
      <c r="L55" s="2" t="n"/>
    </row>
    <row r="56" ht="15" customHeight="1" s="111">
      <c r="A56" s="2" t="n"/>
      <c r="B56" s="2" t="n"/>
      <c r="C56" s="2" t="n"/>
      <c r="D56" s="2" t="n"/>
      <c r="E56" s="2" t="n"/>
      <c r="F56" s="2" t="n"/>
      <c r="G56" s="2" t="n"/>
      <c r="H56" s="2" t="n"/>
      <c r="I56" s="2" t="n"/>
      <c r="J56" s="2" t="n"/>
      <c r="K56" s="2" t="n"/>
      <c r="L56" s="2" t="n"/>
    </row>
    <row r="57" ht="15" customHeight="1" s="111">
      <c r="A57" s="2" t="n"/>
      <c r="B57" s="2" t="n"/>
      <c r="C57" s="2" t="n"/>
      <c r="D57" s="2" t="n"/>
      <c r="E57" s="2" t="n"/>
      <c r="F57" s="2" t="n"/>
      <c r="G57" s="2" t="n"/>
      <c r="H57" s="2" t="n"/>
      <c r="I57" s="2" t="n"/>
      <c r="J57" s="2" t="n"/>
      <c r="K57" s="2" t="n"/>
      <c r="L57" s="2" t="n"/>
    </row>
    <row r="58" ht="15" customHeight="1" s="111">
      <c r="A58" s="2" t="n"/>
      <c r="B58" s="2" t="n"/>
      <c r="C58" s="2" t="n"/>
      <c r="D58" s="2" t="n"/>
      <c r="E58" s="2" t="n"/>
      <c r="F58" s="2" t="n"/>
      <c r="G58" s="2" t="n"/>
      <c r="H58" s="2" t="n"/>
      <c r="I58" s="2" t="n"/>
      <c r="J58" s="2" t="n"/>
      <c r="K58" s="2" t="n"/>
      <c r="L58" s="2" t="n"/>
    </row>
    <row r="59" ht="15" customHeight="1" s="111">
      <c r="A59" s="2" t="n"/>
      <c r="B59" s="2" t="n"/>
      <c r="C59" s="2" t="n"/>
      <c r="D59" s="2" t="n"/>
      <c r="E59" s="2" t="n"/>
      <c r="F59" s="2" t="n"/>
      <c r="G59" s="2" t="n"/>
      <c r="H59" s="2" t="n"/>
      <c r="I59" s="2" t="n"/>
      <c r="J59" s="2" t="n"/>
      <c r="K59" s="2" t="n"/>
      <c r="L59" s="2" t="n"/>
    </row>
    <row r="60" ht="15" customHeight="1" s="111">
      <c r="A60" s="2" t="n"/>
      <c r="B60" s="2" t="n"/>
      <c r="C60" s="2" t="n"/>
      <c r="D60" s="2" t="n"/>
      <c r="E60" s="2" t="n"/>
      <c r="F60" s="2" t="n"/>
      <c r="G60" s="2" t="n"/>
      <c r="H60" s="2" t="n"/>
      <c r="I60" s="2" t="n"/>
      <c r="J60" s="2" t="n"/>
      <c r="K60" s="2" t="n"/>
      <c r="L60" s="2" t="n"/>
    </row>
    <row r="61" ht="15" customHeight="1" s="111">
      <c r="A61" s="2" t="n"/>
      <c r="B61" s="2" t="n"/>
      <c r="C61" s="2" t="n"/>
      <c r="D61" s="2" t="n"/>
      <c r="E61" s="2" t="n"/>
      <c r="F61" s="2" t="n"/>
      <c r="G61" s="2" t="n"/>
      <c r="H61" s="2" t="n"/>
      <c r="I61" s="2" t="n"/>
      <c r="J61" s="2" t="n"/>
      <c r="K61" s="2" t="n"/>
      <c r="L61" s="2" t="n"/>
    </row>
    <row r="62" ht="15" customHeight="1" s="111">
      <c r="A62" s="2" t="n"/>
      <c r="B62" s="2" t="n"/>
      <c r="C62" s="2" t="n"/>
      <c r="D62" s="2" t="n"/>
      <c r="E62" s="2" t="n"/>
      <c r="F62" s="2" t="n"/>
      <c r="G62" s="2" t="n"/>
      <c r="H62" s="2" t="n"/>
      <c r="I62" s="2" t="n"/>
      <c r="J62" s="2" t="n"/>
      <c r="K62" s="2" t="n"/>
      <c r="L62" s="2" t="n"/>
    </row>
    <row r="63" ht="15" customHeight="1" s="111">
      <c r="A63" s="2" t="n"/>
      <c r="B63" s="2" t="n"/>
      <c r="C63" s="2" t="n"/>
      <c r="D63" s="2" t="n"/>
      <c r="E63" s="2" t="n"/>
      <c r="F63" s="2" t="n"/>
      <c r="G63" s="2" t="n"/>
      <c r="H63" s="2" t="n"/>
      <c r="I63" s="2" t="n"/>
      <c r="J63" s="2" t="n"/>
      <c r="K63" s="2" t="n"/>
      <c r="L63" s="2" t="n"/>
    </row>
    <row r="64" ht="15" customHeight="1" s="111">
      <c r="A64" s="2" t="n"/>
      <c r="B64" s="2" t="n"/>
      <c r="C64" s="2" t="n"/>
      <c r="D64" s="2" t="n"/>
      <c r="E64" s="2" t="n"/>
      <c r="F64" s="2" t="n"/>
      <c r="G64" s="2" t="n"/>
      <c r="H64" s="2" t="n"/>
      <c r="I64" s="2" t="n"/>
      <c r="J64" s="2" t="n"/>
      <c r="K64" s="2" t="n"/>
      <c r="L64" s="2" t="n"/>
    </row>
    <row r="65" ht="15" customHeight="1" s="111">
      <c r="A65" s="2" t="n"/>
      <c r="B65" s="2" t="n"/>
      <c r="C65" s="2" t="n"/>
      <c r="D65" s="2" t="n"/>
      <c r="E65" s="2" t="n"/>
      <c r="F65" s="2" t="n"/>
      <c r="G65" s="2" t="n"/>
      <c r="H65" s="2" t="n"/>
      <c r="I65" s="2" t="n"/>
      <c r="J65" s="2" t="n"/>
      <c r="K65" s="2" t="n"/>
      <c r="L65" s="2" t="n"/>
    </row>
    <row r="66" ht="15" customHeight="1" s="111">
      <c r="A66" s="2" t="n"/>
      <c r="B66" s="2" t="n"/>
      <c r="C66" s="2" t="n"/>
      <c r="D66" s="2" t="n"/>
      <c r="E66" s="2" t="n"/>
      <c r="F66" s="2" t="n"/>
      <c r="G66" s="2" t="n"/>
      <c r="H66" s="2" t="n"/>
      <c r="I66" s="2" t="n"/>
      <c r="J66" s="2" t="n"/>
      <c r="K66" s="2" t="n"/>
      <c r="L66" s="2" t="n"/>
    </row>
    <row r="67" ht="15" customHeight="1" s="111">
      <c r="A67" s="2" t="n"/>
      <c r="B67" s="2" t="n"/>
      <c r="C67" s="2" t="n"/>
      <c r="D67" s="2" t="n"/>
      <c r="E67" s="2" t="n"/>
      <c r="F67" s="2" t="n"/>
      <c r="G67" s="2" t="n"/>
      <c r="H67" s="2" t="n"/>
      <c r="I67" s="2" t="n"/>
      <c r="J67" s="2" t="n"/>
      <c r="K67" s="2" t="n"/>
      <c r="L67" s="2" t="n"/>
    </row>
    <row r="68" ht="15" customHeight="1" s="111">
      <c r="A68" s="2" t="n"/>
      <c r="B68" s="2" t="n"/>
      <c r="C68" s="2" t="n"/>
      <c r="D68" s="2" t="n"/>
      <c r="E68" s="2" t="n"/>
      <c r="F68" s="2" t="n"/>
      <c r="G68" s="2" t="n"/>
      <c r="H68" s="2" t="n"/>
      <c r="I68" s="2" t="n"/>
      <c r="J68" s="2" t="n"/>
      <c r="K68" s="2" t="n"/>
      <c r="L68" s="2" t="n"/>
    </row>
    <row r="69" ht="15" customHeight="1" s="111">
      <c r="A69" s="2" t="n"/>
      <c r="B69" s="2" t="n"/>
      <c r="C69" s="2" t="n"/>
      <c r="D69" s="2" t="n"/>
      <c r="E69" s="2" t="n"/>
      <c r="F69" s="2" t="n"/>
      <c r="G69" s="2" t="n"/>
      <c r="H69" s="2" t="n"/>
      <c r="I69" s="2" t="n"/>
      <c r="J69" s="2" t="n"/>
      <c r="K69" s="2" t="n"/>
      <c r="L69" s="2" t="n"/>
    </row>
    <row r="70" ht="15" customHeight="1" s="111">
      <c r="A70" s="2" t="n"/>
      <c r="B70" s="2" t="n"/>
      <c r="C70" s="2" t="n"/>
      <c r="D70" s="2" t="n"/>
      <c r="E70" s="2" t="n"/>
      <c r="F70" s="2" t="n"/>
      <c r="G70" s="2" t="n"/>
      <c r="H70" s="2" t="n"/>
      <c r="I70" s="2" t="n"/>
      <c r="J70" s="2" t="n"/>
      <c r="K70" s="2" t="n"/>
      <c r="L70" s="2" t="n"/>
    </row>
    <row r="71" ht="15" customHeight="1" s="111">
      <c r="A71" s="2" t="n"/>
      <c r="B71" s="2" t="n"/>
      <c r="C71" s="2" t="n"/>
      <c r="D71" s="2" t="n"/>
      <c r="E71" s="2" t="n"/>
      <c r="F71" s="2" t="n"/>
      <c r="G71" s="2" t="n"/>
      <c r="H71" s="2" t="n"/>
      <c r="I71" s="2" t="n"/>
      <c r="J71" s="2" t="n"/>
      <c r="K71" s="2" t="n"/>
      <c r="L71" s="2" t="n"/>
    </row>
    <row r="72" ht="15" customHeight="1" s="111">
      <c r="A72" s="2" t="n"/>
      <c r="B72" s="2" t="n"/>
      <c r="C72" s="2" t="n"/>
      <c r="D72" s="2" t="n"/>
      <c r="E72" s="2" t="n"/>
      <c r="F72" s="2" t="n"/>
      <c r="G72" s="2" t="n"/>
      <c r="H72" s="2" t="n"/>
      <c r="I72" s="2" t="n"/>
      <c r="J72" s="2" t="n"/>
      <c r="K72" s="2" t="n"/>
      <c r="L72" s="2" t="n"/>
    </row>
    <row r="73" ht="15" customHeight="1" s="111">
      <c r="A73" s="2" t="n"/>
      <c r="B73" s="2" t="n"/>
      <c r="C73" s="2" t="n"/>
      <c r="D73" s="2" t="n"/>
      <c r="E73" s="2" t="n"/>
      <c r="F73" s="2" t="n"/>
      <c r="G73" s="2" t="n"/>
      <c r="H73" s="2" t="n"/>
      <c r="I73" s="2" t="n"/>
      <c r="J73" s="2" t="n"/>
      <c r="K73" s="2" t="n"/>
      <c r="L73" s="2" t="n"/>
    </row>
    <row r="74" ht="15" customHeight="1" s="111">
      <c r="A74" s="2" t="n"/>
      <c r="B74" s="2" t="n"/>
      <c r="C74" s="2" t="n"/>
      <c r="D74" s="2" t="n"/>
      <c r="E74" s="2" t="n"/>
      <c r="F74" s="2" t="n"/>
      <c r="G74" s="2" t="n"/>
      <c r="H74" s="2" t="n"/>
      <c r="I74" s="2" t="n"/>
      <c r="J74" s="2" t="n"/>
      <c r="K74" s="2" t="n"/>
      <c r="L74" s="2" t="n"/>
    </row>
    <row r="75" ht="15" customHeight="1" s="111">
      <c r="A75" s="2" t="n"/>
      <c r="B75" s="2" t="n"/>
      <c r="C75" s="2" t="n"/>
      <c r="D75" s="2" t="n"/>
      <c r="E75" s="2" t="n"/>
      <c r="F75" s="2" t="n"/>
      <c r="G75" s="2" t="n"/>
      <c r="H75" s="2" t="n"/>
      <c r="I75" s="2" t="n"/>
      <c r="J75" s="2" t="n"/>
      <c r="K75" s="2" t="n"/>
      <c r="L75" s="2" t="n"/>
    </row>
    <row r="76" ht="15" customHeight="1" s="111">
      <c r="A76" s="2" t="n"/>
      <c r="B76" s="2" t="n"/>
      <c r="C76" s="2" t="n"/>
      <c r="D76" s="2" t="n"/>
      <c r="E76" s="2" t="n"/>
      <c r="F76" s="2" t="n"/>
      <c r="G76" s="2" t="n"/>
      <c r="H76" s="2" t="n"/>
      <c r="I76" s="2" t="n"/>
      <c r="J76" s="2" t="n"/>
      <c r="K76" s="2" t="n"/>
      <c r="L76" s="2" t="n"/>
    </row>
    <row r="77" ht="15" customHeight="1" s="111">
      <c r="A77" s="2" t="n"/>
      <c r="B77" s="2" t="n"/>
      <c r="C77" s="2" t="n"/>
      <c r="D77" s="2" t="n"/>
      <c r="E77" s="2" t="n"/>
      <c r="F77" s="2" t="n"/>
      <c r="G77" s="2" t="n"/>
      <c r="H77" s="2" t="n"/>
      <c r="I77" s="2" t="n"/>
      <c r="J77" s="2" t="n"/>
      <c r="K77" s="2" t="n"/>
      <c r="L77" s="2" t="n"/>
    </row>
    <row r="78" ht="15" customHeight="1" s="111">
      <c r="A78" s="2" t="n"/>
      <c r="B78" s="2" t="n"/>
      <c r="C78" s="2" t="n"/>
      <c r="D78" s="2" t="n"/>
      <c r="E78" s="2" t="n"/>
      <c r="F78" s="2" t="n"/>
      <c r="G78" s="2" t="n"/>
      <c r="H78" s="2" t="n"/>
      <c r="I78" s="2" t="n"/>
      <c r="J78" s="2" t="n"/>
      <c r="K78" s="2" t="n"/>
      <c r="L78" s="2" t="n"/>
    </row>
    <row r="79" ht="15" customHeight="1" s="111">
      <c r="A79" s="2" t="n"/>
      <c r="B79" s="2" t="n"/>
      <c r="C79" s="2" t="n"/>
      <c r="D79" s="2" t="n"/>
      <c r="E79" s="2" t="n"/>
      <c r="F79" s="2" t="n"/>
      <c r="G79" s="2" t="n"/>
      <c r="H79" s="2" t="n"/>
      <c r="I79" s="2" t="n"/>
      <c r="J79" s="2" t="n"/>
      <c r="K79" s="2" t="n"/>
      <c r="L79" s="2" t="n"/>
    </row>
    <row r="80" ht="15" customHeight="1" s="111">
      <c r="A80" s="2" t="n"/>
      <c r="B80" s="2" t="n"/>
      <c r="C80" s="2" t="n"/>
      <c r="D80" s="2" t="n"/>
      <c r="E80" s="2" t="n"/>
      <c r="F80" s="2" t="n"/>
      <c r="G80" s="2" t="n"/>
      <c r="H80" s="2" t="n"/>
      <c r="I80" s="2" t="n"/>
      <c r="J80" s="2" t="n"/>
      <c r="K80" s="2" t="n"/>
      <c r="L80" s="2" t="n"/>
    </row>
    <row r="81" ht="15" customHeight="1" s="111">
      <c r="A81" s="2" t="n"/>
      <c r="B81" s="2" t="n"/>
      <c r="C81" s="2" t="n"/>
      <c r="D81" s="2" t="n"/>
      <c r="E81" s="2" t="n"/>
      <c r="F81" s="2" t="n"/>
      <c r="G81" s="2" t="n"/>
      <c r="H81" s="2" t="n"/>
      <c r="I81" s="2" t="n"/>
      <c r="J81" s="2" t="n"/>
      <c r="K81" s="2" t="n"/>
      <c r="L81" s="2" t="n"/>
    </row>
    <row r="82" ht="15" customHeight="1" s="111">
      <c r="A82" s="2" t="n"/>
      <c r="B82" s="2" t="n"/>
      <c r="C82" s="2" t="n"/>
      <c r="D82" s="2" t="n"/>
      <c r="E82" s="2" t="n"/>
      <c r="F82" s="2" t="n"/>
      <c r="G82" s="2" t="n"/>
      <c r="H82" s="2" t="n"/>
      <c r="I82" s="2" t="n"/>
      <c r="J82" s="2" t="n"/>
      <c r="K82" s="2" t="n"/>
      <c r="L82" s="2" t="n"/>
    </row>
    <row r="83" ht="15" customHeight="1" s="111">
      <c r="A83" s="2" t="n"/>
      <c r="B83" s="2" t="n"/>
      <c r="C83" s="2" t="n"/>
      <c r="D83" s="2" t="n"/>
      <c r="E83" s="2" t="n"/>
      <c r="F83" s="2" t="n"/>
      <c r="G83" s="2" t="n"/>
      <c r="H83" s="2" t="n"/>
      <c r="I83" s="2" t="n"/>
      <c r="J83" s="2" t="n"/>
      <c r="K83" s="2" t="n"/>
      <c r="L83" s="2" t="n"/>
    </row>
    <row r="84" ht="15" customHeight="1" s="111">
      <c r="A84" s="2" t="n"/>
      <c r="B84" s="2" t="n"/>
      <c r="C84" s="2" t="n"/>
      <c r="D84" s="2" t="n"/>
      <c r="E84" s="2" t="n"/>
      <c r="F84" s="2" t="n"/>
      <c r="G84" s="2" t="n"/>
      <c r="H84" s="2" t="n"/>
      <c r="I84" s="2" t="n"/>
      <c r="J84" s="2" t="n"/>
      <c r="K84" s="2" t="n"/>
      <c r="L84" s="2" t="n"/>
    </row>
    <row r="85" ht="15" customHeight="1" s="111">
      <c r="A85" s="2" t="n"/>
      <c r="B85" s="2" t="n"/>
      <c r="C85" s="2" t="n"/>
      <c r="D85" s="2" t="n"/>
      <c r="E85" s="2" t="n"/>
      <c r="F85" s="2" t="n"/>
      <c r="G85" s="2" t="n"/>
      <c r="H85" s="2" t="n"/>
      <c r="I85" s="2" t="n"/>
      <c r="J85" s="2" t="n"/>
      <c r="K85" s="2" t="n"/>
      <c r="L85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39">
    <mergeCell ref="A34:K34"/>
    <mergeCell ref="A48:K48"/>
    <mergeCell ref="A30:K30"/>
    <mergeCell ref="A39:K39"/>
    <mergeCell ref="A15:K15"/>
    <mergeCell ref="A24:K24"/>
    <mergeCell ref="A36:K36"/>
    <mergeCell ref="A45:K45"/>
    <mergeCell ref="A6:K6"/>
    <mergeCell ref="A7:K7"/>
    <mergeCell ref="A25:K25"/>
    <mergeCell ref="A41:K41"/>
    <mergeCell ref="A16:K16"/>
    <mergeCell ref="A46:K46"/>
    <mergeCell ref="A37:K37"/>
    <mergeCell ref="A27:K27"/>
    <mergeCell ref="A12:K12"/>
    <mergeCell ref="A18:K18"/>
    <mergeCell ref="A21:K21"/>
    <mergeCell ref="A33:K33"/>
    <mergeCell ref="A47:K47"/>
    <mergeCell ref="A42:K42"/>
    <mergeCell ref="A14:K14"/>
    <mergeCell ref="E1:K1"/>
    <mergeCell ref="A17:K17"/>
    <mergeCell ref="A23:K23"/>
    <mergeCell ref="A8:K8"/>
    <mergeCell ref="A22:K22"/>
    <mergeCell ref="A35:K35"/>
    <mergeCell ref="A29:K29"/>
    <mergeCell ref="A43:K43"/>
    <mergeCell ref="A19:K19"/>
    <mergeCell ref="A10:K10"/>
    <mergeCell ref="A28:K28"/>
    <mergeCell ref="A13:K13"/>
    <mergeCell ref="A44:K44"/>
    <mergeCell ref="A40:K40"/>
    <mergeCell ref="A9:K9"/>
    <mergeCell ref="A31:K31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J70"/>
  <sheetViews>
    <sheetView showGridLines="0" zoomScaleNormal="100" workbookViewId="0">
      <selection activeCell="A1" sqref="A1"/>
    </sheetView>
  </sheetViews>
  <sheetFormatPr baseColWidth="8" defaultColWidth="8.7109375" defaultRowHeight="15" customHeight="1"/>
  <cols>
    <col width="2" customWidth="1" style="111" min="1" max="1"/>
    <col width="20" customWidth="1" style="111" min="2" max="8"/>
  </cols>
  <sheetData>
    <row r="1" ht="33.75" customHeight="1" s="111">
      <c r="A1" s="2" t="n"/>
      <c r="B1" s="2" t="n"/>
      <c r="C1" s="2" t="n"/>
      <c r="D1" s="2" t="n"/>
      <c r="E1" s="183" t="inlineStr">
        <is>
          <t>📋  MY TRADING RULES</t>
        </is>
      </c>
      <c r="I1" s="2" t="n"/>
      <c r="J1" s="2" t="n"/>
    </row>
    <row r="2" ht="18" customHeight="1" s="111">
      <c r="A2" s="2" t="n"/>
      <c r="B2" s="2" t="n"/>
      <c r="C2" s="2" t="n"/>
      <c r="D2" s="2" t="n"/>
      <c r="E2" s="169" t="inlineStr">
        <is>
          <t>Write your rules — hold yourself accountable every session</t>
        </is>
      </c>
      <c r="I2" s="2" t="n"/>
      <c r="J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2" t="n"/>
      <c r="J3" s="2" t="n"/>
    </row>
    <row r="4" ht="6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</row>
    <row r="5" ht="7.5" customHeight="1" s="111">
      <c r="A5" s="2" t="n"/>
      <c r="B5" s="2" t="n"/>
      <c r="C5" s="2" t="n"/>
      <c r="D5" s="2" t="n"/>
      <c r="E5" s="2" t="n"/>
      <c r="F5" s="2" t="n"/>
      <c r="G5" s="2" t="n"/>
      <c r="H5" s="2" t="n"/>
      <c r="I5" s="2" t="n"/>
      <c r="J5" s="2" t="n"/>
    </row>
    <row r="6" ht="21.75" customHeight="1" s="111">
      <c r="A6" s="182" t="inlineStr">
        <is>
          <t xml:space="preserve">  ▸  ENTRY RULES</t>
        </is>
      </c>
      <c r="I6" s="2" t="n"/>
      <c r="J6" s="2" t="n"/>
    </row>
    <row r="7" ht="21.75" customHeight="1" s="111">
      <c r="A7" s="180" t="inlineStr">
        <is>
          <t xml:space="preserve">Rule 1: </t>
        </is>
      </c>
      <c r="B7" s="185" t="n"/>
      <c r="C7" s="185" t="n"/>
      <c r="D7" s="185" t="n"/>
      <c r="E7" s="185" t="n"/>
      <c r="F7" s="185" t="n"/>
      <c r="G7" s="185" t="n"/>
      <c r="H7" s="185" t="n"/>
      <c r="I7" s="2" t="n"/>
      <c r="J7" s="2" t="n"/>
    </row>
    <row r="8" ht="21.75" customHeight="1" s="111">
      <c r="A8" s="181" t="inlineStr">
        <is>
          <t xml:space="preserve">Rule 2: </t>
        </is>
      </c>
      <c r="B8" s="185" t="n"/>
      <c r="C8" s="185" t="n"/>
      <c r="D8" s="185" t="n"/>
      <c r="E8" s="185" t="n"/>
      <c r="F8" s="185" t="n"/>
      <c r="G8" s="185" t="n"/>
      <c r="H8" s="185" t="n"/>
      <c r="I8" s="2" t="n"/>
      <c r="J8" s="2" t="n"/>
    </row>
    <row r="9" ht="21.75" customHeight="1" s="111">
      <c r="A9" s="180" t="inlineStr">
        <is>
          <t xml:space="preserve">Rule 3: </t>
        </is>
      </c>
      <c r="B9" s="185" t="n"/>
      <c r="C9" s="185" t="n"/>
      <c r="D9" s="185" t="n"/>
      <c r="E9" s="185" t="n"/>
      <c r="F9" s="185" t="n"/>
      <c r="G9" s="185" t="n"/>
      <c r="H9" s="185" t="n"/>
      <c r="I9" s="2" t="n"/>
      <c r="J9" s="2" t="n"/>
    </row>
    <row r="10" ht="21.75" customHeight="1" s="111">
      <c r="A10" s="181" t="inlineStr">
        <is>
          <t xml:space="preserve">Rule 4: </t>
        </is>
      </c>
      <c r="B10" s="185" t="n"/>
      <c r="C10" s="185" t="n"/>
      <c r="D10" s="185" t="n"/>
      <c r="E10" s="185" t="n"/>
      <c r="F10" s="185" t="n"/>
      <c r="G10" s="185" t="n"/>
      <c r="H10" s="185" t="n"/>
      <c r="I10" s="2" t="n"/>
      <c r="J10" s="2" t="n"/>
    </row>
    <row r="11" ht="21.75" customHeight="1" s="111">
      <c r="A11" s="180" t="inlineStr">
        <is>
          <t xml:space="preserve">Rule 5: </t>
        </is>
      </c>
      <c r="B11" s="185" t="n"/>
      <c r="C11" s="185" t="n"/>
      <c r="D11" s="185" t="n"/>
      <c r="E11" s="185" t="n"/>
      <c r="F11" s="185" t="n"/>
      <c r="G11" s="185" t="n"/>
      <c r="H11" s="185" t="n"/>
      <c r="I11" s="2" t="n"/>
      <c r="J11" s="2" t="n"/>
    </row>
    <row r="12" ht="15" customHeight="1" s="111">
      <c r="A12" s="2" t="n"/>
      <c r="B12" s="2" t="n"/>
      <c r="C12" s="2" t="n"/>
      <c r="D12" s="2" t="n"/>
      <c r="E12" s="2" t="n"/>
      <c r="F12" s="2" t="n"/>
      <c r="G12" s="2" t="n"/>
      <c r="H12" s="2" t="n"/>
      <c r="I12" s="2" t="n"/>
      <c r="J12" s="2" t="n"/>
    </row>
    <row r="13" ht="7.5" customHeight="1" s="111">
      <c r="A13" s="2" t="n"/>
      <c r="B13" s="2" t="n"/>
      <c r="C13" s="2" t="n"/>
      <c r="D13" s="2" t="n"/>
      <c r="E13" s="2" t="n"/>
      <c r="F13" s="2" t="n"/>
      <c r="G13" s="2" t="n"/>
      <c r="H13" s="2" t="n"/>
      <c r="I13" s="2" t="n"/>
      <c r="J13" s="2" t="n"/>
    </row>
    <row r="14" ht="21.75" customHeight="1" s="111">
      <c r="A14" s="182" t="inlineStr">
        <is>
          <t xml:space="preserve">  ▸  EXIT RULES</t>
        </is>
      </c>
      <c r="I14" s="2" t="n"/>
      <c r="J14" s="2" t="n"/>
    </row>
    <row r="15" ht="21.75" customHeight="1" s="111">
      <c r="A15" s="180" t="inlineStr">
        <is>
          <t xml:space="preserve">Rule 1: </t>
        </is>
      </c>
      <c r="B15" s="185" t="n"/>
      <c r="C15" s="185" t="n"/>
      <c r="D15" s="185" t="n"/>
      <c r="E15" s="185" t="n"/>
      <c r="F15" s="185" t="n"/>
      <c r="G15" s="185" t="n"/>
      <c r="H15" s="185" t="n"/>
      <c r="I15" s="2" t="n"/>
      <c r="J15" s="2" t="n"/>
    </row>
    <row r="16" ht="21.75" customHeight="1" s="111">
      <c r="A16" s="181" t="inlineStr">
        <is>
          <t xml:space="preserve">Rule 2: </t>
        </is>
      </c>
      <c r="B16" s="185" t="n"/>
      <c r="C16" s="185" t="n"/>
      <c r="D16" s="185" t="n"/>
      <c r="E16" s="185" t="n"/>
      <c r="F16" s="185" t="n"/>
      <c r="G16" s="185" t="n"/>
      <c r="H16" s="185" t="n"/>
      <c r="I16" s="2" t="n"/>
      <c r="J16" s="2" t="n"/>
    </row>
    <row r="17" ht="21.75" customHeight="1" s="111">
      <c r="A17" s="180" t="inlineStr">
        <is>
          <t xml:space="preserve">Rule 3: </t>
        </is>
      </c>
      <c r="B17" s="185" t="n"/>
      <c r="C17" s="185" t="n"/>
      <c r="D17" s="185" t="n"/>
      <c r="E17" s="185" t="n"/>
      <c r="F17" s="185" t="n"/>
      <c r="G17" s="185" t="n"/>
      <c r="H17" s="185" t="n"/>
      <c r="I17" s="2" t="n"/>
      <c r="J17" s="2" t="n"/>
    </row>
    <row r="18" ht="21.75" customHeight="1" s="111">
      <c r="A18" s="181" t="inlineStr">
        <is>
          <t xml:space="preserve">Rule 4: </t>
        </is>
      </c>
      <c r="B18" s="185" t="n"/>
      <c r="C18" s="185" t="n"/>
      <c r="D18" s="185" t="n"/>
      <c r="E18" s="185" t="n"/>
      <c r="F18" s="185" t="n"/>
      <c r="G18" s="185" t="n"/>
      <c r="H18" s="185" t="n"/>
      <c r="I18" s="2" t="n"/>
      <c r="J18" s="2" t="n"/>
    </row>
    <row r="19" ht="21.75" customHeight="1" s="111">
      <c r="A19" s="180" t="inlineStr">
        <is>
          <t xml:space="preserve">Rule 5: </t>
        </is>
      </c>
      <c r="B19" s="185" t="n"/>
      <c r="C19" s="185" t="n"/>
      <c r="D19" s="185" t="n"/>
      <c r="E19" s="185" t="n"/>
      <c r="F19" s="185" t="n"/>
      <c r="G19" s="185" t="n"/>
      <c r="H19" s="185" t="n"/>
      <c r="I19" s="2" t="n"/>
      <c r="J19" s="2" t="n"/>
    </row>
    <row r="20" ht="15" customHeight="1" s="111">
      <c r="A20" s="2" t="n"/>
      <c r="B20" s="2" t="n"/>
      <c r="C20" s="2" t="n"/>
      <c r="D20" s="2" t="n"/>
      <c r="E20" s="2" t="n"/>
      <c r="F20" s="2" t="n"/>
      <c r="G20" s="2" t="n"/>
      <c r="H20" s="2" t="n"/>
      <c r="I20" s="2" t="n"/>
      <c r="J20" s="2" t="n"/>
    </row>
    <row r="21" ht="7.5" customHeight="1" s="111">
      <c r="A21" s="2" t="n"/>
      <c r="B21" s="2" t="n"/>
      <c r="C21" s="2" t="n"/>
      <c r="D21" s="2" t="n"/>
      <c r="E21" s="2" t="n"/>
      <c r="F21" s="2" t="n"/>
      <c r="G21" s="2" t="n"/>
      <c r="H21" s="2" t="n"/>
      <c r="I21" s="2" t="n"/>
      <c r="J21" s="2" t="n"/>
    </row>
    <row r="22" ht="21.75" customHeight="1" s="111">
      <c r="A22" s="182" t="inlineStr">
        <is>
          <t xml:space="preserve">  ▸  RISK MANAGEMENT RULES</t>
        </is>
      </c>
      <c r="I22" s="2" t="n"/>
      <c r="J22" s="2" t="n"/>
    </row>
    <row r="23" ht="21.75" customHeight="1" s="111">
      <c r="A23" s="180" t="inlineStr">
        <is>
          <t xml:space="preserve">Rule 1: </t>
        </is>
      </c>
      <c r="B23" s="185" t="n"/>
      <c r="C23" s="185" t="n"/>
      <c r="D23" s="185" t="n"/>
      <c r="E23" s="185" t="n"/>
      <c r="F23" s="185" t="n"/>
      <c r="G23" s="185" t="n"/>
      <c r="H23" s="185" t="n"/>
      <c r="I23" s="2" t="n"/>
      <c r="J23" s="2" t="n"/>
    </row>
    <row r="24" ht="21.75" customHeight="1" s="111">
      <c r="A24" s="181" t="inlineStr">
        <is>
          <t xml:space="preserve">Rule 2: </t>
        </is>
      </c>
      <c r="B24" s="185" t="n"/>
      <c r="C24" s="185" t="n"/>
      <c r="D24" s="185" t="n"/>
      <c r="E24" s="185" t="n"/>
      <c r="F24" s="185" t="n"/>
      <c r="G24" s="185" t="n"/>
      <c r="H24" s="185" t="n"/>
      <c r="I24" s="2" t="n"/>
      <c r="J24" s="2" t="n"/>
    </row>
    <row r="25" ht="21.75" customHeight="1" s="111">
      <c r="A25" s="180" t="inlineStr">
        <is>
          <t xml:space="preserve">Rule 3: </t>
        </is>
      </c>
      <c r="B25" s="185" t="n"/>
      <c r="C25" s="185" t="n"/>
      <c r="D25" s="185" t="n"/>
      <c r="E25" s="185" t="n"/>
      <c r="F25" s="185" t="n"/>
      <c r="G25" s="185" t="n"/>
      <c r="H25" s="185" t="n"/>
      <c r="I25" s="2" t="n"/>
      <c r="J25" s="2" t="n"/>
    </row>
    <row r="26" ht="21.75" customHeight="1" s="111">
      <c r="A26" s="181" t="inlineStr">
        <is>
          <t xml:space="preserve">Rule 4: </t>
        </is>
      </c>
      <c r="B26" s="185" t="n"/>
      <c r="C26" s="185" t="n"/>
      <c r="D26" s="185" t="n"/>
      <c r="E26" s="185" t="n"/>
      <c r="F26" s="185" t="n"/>
      <c r="G26" s="185" t="n"/>
      <c r="H26" s="185" t="n"/>
      <c r="I26" s="2" t="n"/>
      <c r="J26" s="2" t="n"/>
    </row>
    <row r="27" ht="21.75" customHeight="1" s="111">
      <c r="A27" s="180" t="inlineStr">
        <is>
          <t xml:space="preserve">Rule 5: </t>
        </is>
      </c>
      <c r="B27" s="185" t="n"/>
      <c r="C27" s="185" t="n"/>
      <c r="D27" s="185" t="n"/>
      <c r="E27" s="185" t="n"/>
      <c r="F27" s="185" t="n"/>
      <c r="G27" s="185" t="n"/>
      <c r="H27" s="185" t="n"/>
      <c r="I27" s="2" t="n"/>
      <c r="J27" s="2" t="n"/>
    </row>
    <row r="28" ht="15" customHeight="1" s="11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</row>
    <row r="29" ht="7.5" customHeight="1" s="111">
      <c r="A29" s="2" t="n"/>
      <c r="B29" s="2" t="n"/>
      <c r="C29" s="2" t="n"/>
      <c r="D29" s="2" t="n"/>
      <c r="E29" s="2" t="n"/>
      <c r="F29" s="2" t="n"/>
      <c r="G29" s="2" t="n"/>
      <c r="H29" s="2" t="n"/>
      <c r="I29" s="2" t="n"/>
      <c r="J29" s="2" t="n"/>
    </row>
    <row r="30" ht="21.75" customHeight="1" s="111">
      <c r="A30" s="182" t="inlineStr">
        <is>
          <t xml:space="preserve">  ▸  DAILY ROUTINE</t>
        </is>
      </c>
      <c r="I30" s="2" t="n"/>
      <c r="J30" s="2" t="n"/>
    </row>
    <row r="31" ht="21.75" customHeight="1" s="111">
      <c r="A31" s="180" t="inlineStr">
        <is>
          <t xml:space="preserve">Rule 1: </t>
        </is>
      </c>
      <c r="B31" s="185" t="n"/>
      <c r="C31" s="185" t="n"/>
      <c r="D31" s="185" t="n"/>
      <c r="E31" s="185" t="n"/>
      <c r="F31" s="185" t="n"/>
      <c r="G31" s="185" t="n"/>
      <c r="H31" s="185" t="n"/>
      <c r="I31" s="2" t="n"/>
      <c r="J31" s="2" t="n"/>
    </row>
    <row r="32" ht="21.75" customHeight="1" s="111">
      <c r="A32" s="181" t="inlineStr">
        <is>
          <t xml:space="preserve">Rule 2: </t>
        </is>
      </c>
      <c r="B32" s="185" t="n"/>
      <c r="C32" s="185" t="n"/>
      <c r="D32" s="185" t="n"/>
      <c r="E32" s="185" t="n"/>
      <c r="F32" s="185" t="n"/>
      <c r="G32" s="185" t="n"/>
      <c r="H32" s="185" t="n"/>
      <c r="I32" s="2" t="n"/>
      <c r="J32" s="2" t="n"/>
    </row>
    <row r="33" ht="21.75" customHeight="1" s="111">
      <c r="A33" s="180" t="inlineStr">
        <is>
          <t xml:space="preserve">Rule 3: </t>
        </is>
      </c>
      <c r="B33" s="185" t="n"/>
      <c r="C33" s="185" t="n"/>
      <c r="D33" s="185" t="n"/>
      <c r="E33" s="185" t="n"/>
      <c r="F33" s="185" t="n"/>
      <c r="G33" s="185" t="n"/>
      <c r="H33" s="185" t="n"/>
      <c r="I33" s="2" t="n"/>
      <c r="J33" s="2" t="n"/>
    </row>
    <row r="34" ht="21.75" customHeight="1" s="111">
      <c r="A34" s="181" t="inlineStr">
        <is>
          <t xml:space="preserve">Rule 4: </t>
        </is>
      </c>
      <c r="B34" s="185" t="n"/>
      <c r="C34" s="185" t="n"/>
      <c r="D34" s="185" t="n"/>
      <c r="E34" s="185" t="n"/>
      <c r="F34" s="185" t="n"/>
      <c r="G34" s="185" t="n"/>
      <c r="H34" s="185" t="n"/>
      <c r="I34" s="2" t="n"/>
      <c r="J34" s="2" t="n"/>
    </row>
    <row r="35" ht="21.75" customHeight="1" s="111">
      <c r="A35" s="180" t="inlineStr">
        <is>
          <t xml:space="preserve">Rule 5: </t>
        </is>
      </c>
      <c r="B35" s="185" t="n"/>
      <c r="C35" s="185" t="n"/>
      <c r="D35" s="185" t="n"/>
      <c r="E35" s="185" t="n"/>
      <c r="F35" s="185" t="n"/>
      <c r="G35" s="185" t="n"/>
      <c r="H35" s="185" t="n"/>
      <c r="I35" s="2" t="n"/>
      <c r="J35" s="2" t="n"/>
    </row>
    <row r="36" ht="15" customHeight="1" s="111">
      <c r="A36" s="2" t="n"/>
      <c r="B36" s="2" t="n"/>
      <c r="C36" s="2" t="n"/>
      <c r="D36" s="2" t="n"/>
      <c r="E36" s="2" t="n"/>
      <c r="F36" s="2" t="n"/>
      <c r="G36" s="2" t="n"/>
      <c r="H36" s="2" t="n"/>
      <c r="I36" s="2" t="n"/>
      <c r="J36" s="2" t="n"/>
    </row>
    <row r="37" ht="7.5" customHeight="1" s="111">
      <c r="A37" s="2" t="n"/>
      <c r="B37" s="2" t="n"/>
      <c r="C37" s="2" t="n"/>
      <c r="D37" s="2" t="n"/>
      <c r="E37" s="2" t="n"/>
      <c r="F37" s="2" t="n"/>
      <c r="G37" s="2" t="n"/>
      <c r="H37" s="2" t="n"/>
      <c r="I37" s="2" t="n"/>
      <c r="J37" s="2" t="n"/>
    </row>
    <row r="38" ht="21.75" customHeight="1" s="111">
      <c r="A38" s="182" t="inlineStr">
        <is>
          <t xml:space="preserve">  ▸  PSYCHOLOGICAL RULES</t>
        </is>
      </c>
      <c r="I38" s="2" t="n"/>
      <c r="J38" s="2" t="n"/>
    </row>
    <row r="39" ht="21.75" customHeight="1" s="111">
      <c r="A39" s="180" t="inlineStr">
        <is>
          <t xml:space="preserve">Rule 1: </t>
        </is>
      </c>
      <c r="B39" s="185" t="n"/>
      <c r="C39" s="185" t="n"/>
      <c r="D39" s="185" t="n"/>
      <c r="E39" s="185" t="n"/>
      <c r="F39" s="185" t="n"/>
      <c r="G39" s="185" t="n"/>
      <c r="H39" s="185" t="n"/>
      <c r="I39" s="2" t="n"/>
      <c r="J39" s="2" t="n"/>
    </row>
    <row r="40" ht="21.75" customHeight="1" s="111">
      <c r="A40" s="181" t="inlineStr">
        <is>
          <t xml:space="preserve">Rule 2: </t>
        </is>
      </c>
      <c r="B40" s="185" t="n"/>
      <c r="C40" s="185" t="n"/>
      <c r="D40" s="185" t="n"/>
      <c r="E40" s="185" t="n"/>
      <c r="F40" s="185" t="n"/>
      <c r="G40" s="185" t="n"/>
      <c r="H40" s="185" t="n"/>
      <c r="I40" s="2" t="n"/>
      <c r="J40" s="2" t="n"/>
    </row>
    <row r="41" ht="21.75" customHeight="1" s="111">
      <c r="A41" s="180" t="inlineStr">
        <is>
          <t xml:space="preserve">Rule 3: </t>
        </is>
      </c>
      <c r="B41" s="185" t="n"/>
      <c r="C41" s="185" t="n"/>
      <c r="D41" s="185" t="n"/>
      <c r="E41" s="185" t="n"/>
      <c r="F41" s="185" t="n"/>
      <c r="G41" s="185" t="n"/>
      <c r="H41" s="185" t="n"/>
      <c r="I41" s="2" t="n"/>
      <c r="J41" s="2" t="n"/>
    </row>
    <row r="42" ht="21.75" customHeight="1" s="111">
      <c r="A42" s="181" t="inlineStr">
        <is>
          <t xml:space="preserve">Rule 4: </t>
        </is>
      </c>
      <c r="B42" s="185" t="n"/>
      <c r="C42" s="185" t="n"/>
      <c r="D42" s="185" t="n"/>
      <c r="E42" s="185" t="n"/>
      <c r="F42" s="185" t="n"/>
      <c r="G42" s="185" t="n"/>
      <c r="H42" s="185" t="n"/>
      <c r="I42" s="2" t="n"/>
      <c r="J42" s="2" t="n"/>
    </row>
    <row r="43" ht="21.75" customHeight="1" s="111">
      <c r="A43" s="180" t="inlineStr">
        <is>
          <t xml:space="preserve">Rule 5: </t>
        </is>
      </c>
      <c r="B43" s="185" t="n"/>
      <c r="C43" s="185" t="n"/>
      <c r="D43" s="185" t="n"/>
      <c r="E43" s="185" t="n"/>
      <c r="F43" s="185" t="n"/>
      <c r="G43" s="185" t="n"/>
      <c r="H43" s="185" t="n"/>
      <c r="I43" s="2" t="n"/>
      <c r="J43" s="2" t="n"/>
    </row>
    <row r="44" ht="15" customHeight="1" s="111">
      <c r="A44" s="2" t="n"/>
      <c r="B44" s="2" t="n"/>
      <c r="C44" s="2" t="n"/>
      <c r="D44" s="2" t="n"/>
      <c r="E44" s="2" t="n"/>
      <c r="F44" s="2" t="n"/>
      <c r="G44" s="2" t="n"/>
      <c r="H44" s="2" t="n"/>
      <c r="I44" s="2" t="n"/>
      <c r="J44" s="2" t="n"/>
    </row>
    <row r="45" ht="7.5" customHeight="1" s="111">
      <c r="A45" s="2" t="n"/>
      <c r="B45" s="2" t="n"/>
      <c r="C45" s="2" t="n"/>
      <c r="D45" s="2" t="n"/>
      <c r="E45" s="2" t="n"/>
      <c r="F45" s="2" t="n"/>
      <c r="G45" s="2" t="n"/>
      <c r="H45" s="2" t="n"/>
      <c r="I45" s="2" t="n"/>
      <c r="J45" s="2" t="n"/>
    </row>
    <row r="46" ht="21.75" customHeight="1" s="111">
      <c r="A46" s="182" t="inlineStr">
        <is>
          <t xml:space="preserve">  ▸  PROP FIRM RULES</t>
        </is>
      </c>
      <c r="I46" s="2" t="n"/>
      <c r="J46" s="2" t="n"/>
    </row>
    <row r="47" ht="21.75" customHeight="1" s="111">
      <c r="A47" s="180" t="inlineStr">
        <is>
          <t xml:space="preserve">Rule 1: </t>
        </is>
      </c>
      <c r="B47" s="185" t="n"/>
      <c r="C47" s="185" t="n"/>
      <c r="D47" s="185" t="n"/>
      <c r="E47" s="185" t="n"/>
      <c r="F47" s="185" t="n"/>
      <c r="G47" s="185" t="n"/>
      <c r="H47" s="185" t="n"/>
      <c r="I47" s="2" t="n"/>
      <c r="J47" s="2" t="n"/>
    </row>
    <row r="48" ht="21.75" customHeight="1" s="111">
      <c r="A48" s="181" t="inlineStr">
        <is>
          <t xml:space="preserve">Rule 2: </t>
        </is>
      </c>
      <c r="B48" s="185" t="n"/>
      <c r="C48" s="185" t="n"/>
      <c r="D48" s="185" t="n"/>
      <c r="E48" s="185" t="n"/>
      <c r="F48" s="185" t="n"/>
      <c r="G48" s="185" t="n"/>
      <c r="H48" s="185" t="n"/>
      <c r="I48" s="2" t="n"/>
      <c r="J48" s="2" t="n"/>
    </row>
    <row r="49" ht="21.75" customHeight="1" s="111">
      <c r="A49" s="180" t="inlineStr">
        <is>
          <t xml:space="preserve">Rule 3: </t>
        </is>
      </c>
      <c r="B49" s="185" t="n"/>
      <c r="C49" s="185" t="n"/>
      <c r="D49" s="185" t="n"/>
      <c r="E49" s="185" t="n"/>
      <c r="F49" s="185" t="n"/>
      <c r="G49" s="185" t="n"/>
      <c r="H49" s="185" t="n"/>
      <c r="I49" s="2" t="n"/>
      <c r="J49" s="2" t="n"/>
    </row>
    <row r="50" ht="21.75" customHeight="1" s="111">
      <c r="A50" s="181" t="inlineStr">
        <is>
          <t xml:space="preserve">Rule 4: </t>
        </is>
      </c>
      <c r="B50" s="185" t="n"/>
      <c r="C50" s="185" t="n"/>
      <c r="D50" s="185" t="n"/>
      <c r="E50" s="185" t="n"/>
      <c r="F50" s="185" t="n"/>
      <c r="G50" s="185" t="n"/>
      <c r="H50" s="185" t="n"/>
      <c r="I50" s="2" t="n"/>
      <c r="J50" s="2" t="n"/>
    </row>
    <row r="51" ht="21.75" customHeight="1" s="111">
      <c r="A51" s="180" t="inlineStr">
        <is>
          <t xml:space="preserve">Rule 5: </t>
        </is>
      </c>
      <c r="B51" s="185" t="n"/>
      <c r="C51" s="185" t="n"/>
      <c r="D51" s="185" t="n"/>
      <c r="E51" s="185" t="n"/>
      <c r="F51" s="185" t="n"/>
      <c r="G51" s="185" t="n"/>
      <c r="H51" s="185" t="n"/>
      <c r="I51" s="2" t="n"/>
      <c r="J51" s="2" t="n"/>
    </row>
    <row r="52" ht="15" customHeight="1" s="111">
      <c r="A52" s="2" t="n"/>
      <c r="B52" s="2" t="n"/>
      <c r="C52" s="2" t="n"/>
      <c r="D52" s="2" t="n"/>
      <c r="E52" s="2" t="n"/>
      <c r="F52" s="2" t="n"/>
      <c r="G52" s="2" t="n"/>
      <c r="H52" s="2" t="n"/>
      <c r="I52" s="2" t="n"/>
      <c r="J52" s="2" t="n"/>
    </row>
    <row r="53" ht="15" customHeight="1" s="111">
      <c r="A53" s="2" t="n"/>
      <c r="B53" s="2" t="n"/>
      <c r="C53" s="2" t="n"/>
      <c r="D53" s="2" t="n"/>
      <c r="E53" s="2" t="n"/>
      <c r="F53" s="2" t="n"/>
      <c r="G53" s="2" t="n"/>
      <c r="H53" s="2" t="n"/>
      <c r="I53" s="2" t="n"/>
      <c r="J53" s="2" t="n"/>
    </row>
    <row r="54" ht="15" customHeight="1" s="111">
      <c r="A54" s="2" t="n"/>
      <c r="B54" s="2" t="n"/>
      <c r="C54" s="2" t="n"/>
      <c r="D54" s="2" t="n"/>
      <c r="E54" s="2" t="n"/>
      <c r="F54" s="2" t="n"/>
      <c r="G54" s="2" t="n"/>
      <c r="H54" s="2" t="n"/>
      <c r="I54" s="2" t="n"/>
      <c r="J54" s="2" t="n"/>
    </row>
    <row r="55" ht="15" customHeight="1" s="111">
      <c r="A55" s="2" t="n"/>
      <c r="B55" s="2" t="n"/>
      <c r="C55" s="2" t="n"/>
      <c r="D55" s="2" t="n"/>
      <c r="E55" s="2" t="n"/>
      <c r="F55" s="2" t="n"/>
      <c r="G55" s="2" t="n"/>
      <c r="H55" s="2" t="n"/>
      <c r="I55" s="2" t="n"/>
      <c r="J55" s="2" t="n"/>
    </row>
    <row r="56" ht="15" customHeight="1" s="111">
      <c r="A56" s="2" t="n"/>
      <c r="B56" s="2" t="n"/>
      <c r="C56" s="2" t="n"/>
      <c r="D56" s="2" t="n"/>
      <c r="E56" s="2" t="n"/>
      <c r="F56" s="2" t="n"/>
      <c r="G56" s="2" t="n"/>
      <c r="H56" s="2" t="n"/>
      <c r="I56" s="2" t="n"/>
      <c r="J56" s="2" t="n"/>
    </row>
    <row r="57" ht="15" customHeight="1" s="111">
      <c r="A57" s="2" t="n"/>
      <c r="B57" s="2" t="n"/>
      <c r="C57" s="2" t="n"/>
      <c r="D57" s="2" t="n"/>
      <c r="E57" s="2" t="n"/>
      <c r="F57" s="2" t="n"/>
      <c r="G57" s="2" t="n"/>
      <c r="H57" s="2" t="n"/>
      <c r="I57" s="2" t="n"/>
      <c r="J57" s="2" t="n"/>
    </row>
    <row r="58" ht="15" customHeight="1" s="111">
      <c r="A58" s="2" t="n"/>
      <c r="B58" s="2" t="n"/>
      <c r="C58" s="2" t="n"/>
      <c r="D58" s="2" t="n"/>
      <c r="E58" s="2" t="n"/>
      <c r="F58" s="2" t="n"/>
      <c r="G58" s="2" t="n"/>
      <c r="H58" s="2" t="n"/>
      <c r="I58" s="2" t="n"/>
      <c r="J58" s="2" t="n"/>
    </row>
    <row r="59" ht="15" customHeight="1" s="111">
      <c r="A59" s="2" t="n"/>
      <c r="B59" s="2" t="n"/>
      <c r="C59" s="2" t="n"/>
      <c r="D59" s="2" t="n"/>
      <c r="E59" s="2" t="n"/>
      <c r="F59" s="2" t="n"/>
      <c r="G59" s="2" t="n"/>
      <c r="H59" s="2" t="n"/>
      <c r="I59" s="2" t="n"/>
      <c r="J59" s="2" t="n"/>
    </row>
    <row r="60" ht="15" customHeight="1" s="111">
      <c r="A60" s="2" t="n"/>
      <c r="B60" s="2" t="n"/>
      <c r="C60" s="2" t="n"/>
      <c r="D60" s="2" t="n"/>
      <c r="E60" s="2" t="n"/>
      <c r="F60" s="2" t="n"/>
      <c r="G60" s="2" t="n"/>
      <c r="H60" s="2" t="n"/>
      <c r="I60" s="2" t="n"/>
      <c r="J60" s="2" t="n"/>
    </row>
    <row r="61" ht="15" customHeight="1" s="111">
      <c r="A61" s="2" t="n"/>
      <c r="B61" s="2" t="n"/>
      <c r="C61" s="2" t="n"/>
      <c r="D61" s="2" t="n"/>
      <c r="E61" s="2" t="n"/>
      <c r="F61" s="2" t="n"/>
      <c r="G61" s="2" t="n"/>
      <c r="H61" s="2" t="n"/>
      <c r="I61" s="2" t="n"/>
      <c r="J61" s="2" t="n"/>
    </row>
    <row r="62" ht="15" customHeight="1" s="111">
      <c r="A62" s="2" t="n"/>
      <c r="B62" s="2" t="n"/>
      <c r="C62" s="2" t="n"/>
      <c r="D62" s="2" t="n"/>
      <c r="E62" s="2" t="n"/>
      <c r="F62" s="2" t="n"/>
      <c r="G62" s="2" t="n"/>
      <c r="H62" s="2" t="n"/>
      <c r="I62" s="2" t="n"/>
      <c r="J62" s="2" t="n"/>
    </row>
    <row r="63" ht="15" customHeight="1" s="111">
      <c r="A63" s="2" t="n"/>
      <c r="B63" s="2" t="n"/>
      <c r="C63" s="2" t="n"/>
      <c r="D63" s="2" t="n"/>
      <c r="E63" s="2" t="n"/>
      <c r="F63" s="2" t="n"/>
      <c r="G63" s="2" t="n"/>
      <c r="H63" s="2" t="n"/>
      <c r="I63" s="2" t="n"/>
      <c r="J63" s="2" t="n"/>
    </row>
    <row r="64" ht="15" customHeight="1" s="111">
      <c r="A64" s="2" t="n"/>
      <c r="B64" s="2" t="n"/>
      <c r="C64" s="2" t="n"/>
      <c r="D64" s="2" t="n"/>
      <c r="E64" s="2" t="n"/>
      <c r="F64" s="2" t="n"/>
      <c r="G64" s="2" t="n"/>
      <c r="H64" s="2" t="n"/>
      <c r="I64" s="2" t="n"/>
      <c r="J64" s="2" t="n"/>
    </row>
    <row r="65" ht="15" customHeight="1" s="111">
      <c r="A65" s="2" t="n"/>
      <c r="B65" s="2" t="n"/>
      <c r="C65" s="2" t="n"/>
      <c r="D65" s="2" t="n"/>
      <c r="E65" s="2" t="n"/>
      <c r="F65" s="2" t="n"/>
      <c r="G65" s="2" t="n"/>
      <c r="H65" s="2" t="n"/>
      <c r="I65" s="2" t="n"/>
      <c r="J65" s="2" t="n"/>
    </row>
    <row r="66" ht="15" customHeight="1" s="111">
      <c r="A66" s="2" t="n"/>
      <c r="B66" s="2" t="n"/>
      <c r="C66" s="2" t="n"/>
      <c r="D66" s="2" t="n"/>
      <c r="E66" s="2" t="n"/>
      <c r="F66" s="2" t="n"/>
      <c r="G66" s="2" t="n"/>
      <c r="H66" s="2" t="n"/>
      <c r="I66" s="2" t="n"/>
      <c r="J66" s="2" t="n"/>
    </row>
    <row r="67" ht="15" customHeight="1" s="111">
      <c r="A67" s="2" t="n"/>
      <c r="B67" s="2" t="n"/>
      <c r="C67" s="2" t="n"/>
      <c r="D67" s="2" t="n"/>
      <c r="E67" s="2" t="n"/>
      <c r="F67" s="2" t="n"/>
      <c r="G67" s="2" t="n"/>
      <c r="H67" s="2" t="n"/>
      <c r="I67" s="2" t="n"/>
      <c r="J67" s="2" t="n"/>
    </row>
    <row r="68" ht="15" customHeight="1" s="111">
      <c r="A68" s="2" t="n"/>
      <c r="B68" s="2" t="n"/>
      <c r="C68" s="2" t="n"/>
      <c r="D68" s="2" t="n"/>
      <c r="E68" s="2" t="n"/>
      <c r="F68" s="2" t="n"/>
      <c r="G68" s="2" t="n"/>
      <c r="H68" s="2" t="n"/>
      <c r="I68" s="2" t="n"/>
      <c r="J68" s="2" t="n"/>
    </row>
    <row r="69" ht="15" customHeight="1" s="111">
      <c r="A69" s="2" t="n"/>
      <c r="B69" s="2" t="n"/>
      <c r="C69" s="2" t="n"/>
      <c r="D69" s="2" t="n"/>
      <c r="E69" s="2" t="n"/>
      <c r="F69" s="2" t="n"/>
      <c r="G69" s="2" t="n"/>
      <c r="H69" s="2" t="n"/>
      <c r="I69" s="2" t="n"/>
      <c r="J69" s="2" t="n"/>
    </row>
    <row r="70" ht="15" customHeight="1" s="111">
      <c r="A70" s="2" t="n"/>
      <c r="B70" s="2" t="n"/>
      <c r="C70" s="2" t="n"/>
      <c r="D70" s="2" t="n"/>
      <c r="E70" s="2" t="n"/>
      <c r="F70" s="2" t="n"/>
      <c r="G70" s="2" t="n"/>
      <c r="H70" s="2" t="n"/>
      <c r="I70" s="2" t="n"/>
      <c r="J7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38">
    <mergeCell ref="A9:H9"/>
    <mergeCell ref="A48:H48"/>
    <mergeCell ref="A30:H30"/>
    <mergeCell ref="A39:H39"/>
    <mergeCell ref="A15:H15"/>
    <mergeCell ref="A24:H24"/>
    <mergeCell ref="A51:H51"/>
    <mergeCell ref="A11:H11"/>
    <mergeCell ref="A49:H49"/>
    <mergeCell ref="A6:H6"/>
    <mergeCell ref="A7:H7"/>
    <mergeCell ref="A25:H25"/>
    <mergeCell ref="A16:H16"/>
    <mergeCell ref="A41:H41"/>
    <mergeCell ref="A46:H46"/>
    <mergeCell ref="A27:H27"/>
    <mergeCell ref="A18:H18"/>
    <mergeCell ref="A50:H50"/>
    <mergeCell ref="A26:H26"/>
    <mergeCell ref="A42:H42"/>
    <mergeCell ref="A33:H33"/>
    <mergeCell ref="A14:H14"/>
    <mergeCell ref="A47:H47"/>
    <mergeCell ref="E1:H1"/>
    <mergeCell ref="A23:H23"/>
    <mergeCell ref="A32:H32"/>
    <mergeCell ref="A8:H8"/>
    <mergeCell ref="A22:H22"/>
    <mergeCell ref="A17:H17"/>
    <mergeCell ref="A35:H35"/>
    <mergeCell ref="A34:H34"/>
    <mergeCell ref="A43:H43"/>
    <mergeCell ref="A38:H38"/>
    <mergeCell ref="A10:H10"/>
    <mergeCell ref="A19:H19"/>
    <mergeCell ref="A31:H31"/>
    <mergeCell ref="E2:H2"/>
    <mergeCell ref="A40:H40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JANUARY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FEBRUARY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4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tabSelected="1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MARCH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5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APRIL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6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MAY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7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JUNE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8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JULY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19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AUGUST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40"/>
  <sheetViews>
    <sheetView showGridLines="0" zoomScaleNormal="100" workbookViewId="0">
      <selection activeCell="A1" sqref="A1"/>
    </sheetView>
  </sheetViews>
  <sheetFormatPr baseColWidth="8" defaultColWidth="8.7109375" defaultRowHeight="15" customHeight="1"/>
  <cols>
    <col width="28" customWidth="1" style="111" min="1" max="1"/>
    <col width="20" customWidth="1" style="111" min="2" max="2"/>
    <col width="4" customWidth="1" style="111" min="3" max="3"/>
    <col width="18" customWidth="1" style="111" min="4" max="4"/>
    <col width="8" customWidth="1" style="111" min="5" max="5"/>
  </cols>
  <sheetData>
    <row r="1" ht="37.5" customHeight="1" s="111">
      <c r="A1" s="2" t="n"/>
      <c r="B1" s="2" t="n"/>
      <c r="C1" s="2" t="n"/>
      <c r="D1" s="2" t="n"/>
      <c r="E1" s="2" t="n"/>
      <c r="F1" s="2" t="n"/>
      <c r="G1" s="2" t="n"/>
      <c r="H1" s="2" t="n"/>
    </row>
    <row r="2" ht="33.75" customHeight="1" s="111">
      <c r="A2" s="2" t="n"/>
      <c r="B2" s="2" t="n"/>
      <c r="C2" s="2" t="n"/>
      <c r="D2" s="2" t="n"/>
      <c r="E2" s="2" t="n"/>
      <c r="F2" s="2" t="n"/>
      <c r="G2" s="2" t="n"/>
      <c r="H2" s="2" t="n"/>
    </row>
    <row r="3" ht="30" customHeight="1" s="111">
      <c r="A3" s="117" t="inlineStr">
        <is>
          <t xml:space="preserve">  ⚙   CONFIGURATION</t>
        </is>
      </c>
      <c r="G3" s="2" t="n"/>
      <c r="H3" s="2" t="n"/>
    </row>
    <row r="4" ht="19.5" customHeight="1" s="111">
      <c r="A4" s="118" t="inlineStr">
        <is>
          <t xml:space="preserve">  All parameters auto-propagate to every sheet — edit only here.</t>
        </is>
      </c>
      <c r="G4" s="2" t="n"/>
      <c r="H4" s="2" t="n"/>
    </row>
    <row r="5" ht="27.75" customHeight="1" s="111">
      <c r="A5" s="6" t="inlineStr">
        <is>
          <t xml:space="preserve">  TRADER NAME</t>
        </is>
      </c>
      <c r="B5" s="7" t="inlineStr">
        <is>
          <t>Trader Name</t>
        </is>
      </c>
      <c r="C5" s="2" t="n"/>
      <c r="D5" s="2" t="n"/>
      <c r="E5" s="2" t="n"/>
      <c r="F5" s="2" t="n"/>
      <c r="G5" s="2" t="n"/>
      <c r="H5" s="2" t="n"/>
    </row>
    <row r="6" ht="27.75" customHeight="1" s="111">
      <c r="A6" s="6" t="inlineStr">
        <is>
          <t xml:space="preserve">  ACCOUNT SIZE ($)</t>
        </is>
      </c>
      <c r="B6" s="8" t="n">
        <v>50000</v>
      </c>
      <c r="C6" s="2" t="n"/>
      <c r="D6" s="2" t="n"/>
      <c r="E6" s="2" t="n"/>
      <c r="F6" s="2" t="n"/>
      <c r="G6" s="2" t="n"/>
      <c r="H6" s="2" t="n"/>
    </row>
    <row r="7" ht="27.75" customHeight="1" s="111">
      <c r="A7" s="6" t="inlineStr">
        <is>
          <t xml:space="preserve">  STARTING BALANCE ($)</t>
        </is>
      </c>
      <c r="B7" s="8" t="n">
        <v>50000</v>
      </c>
      <c r="C7" s="2" t="n"/>
      <c r="D7" s="2" t="n"/>
      <c r="E7" s="2" t="n"/>
      <c r="F7" s="2" t="n"/>
      <c r="G7" s="2" t="n"/>
      <c r="H7" s="2" t="n"/>
    </row>
    <row r="8" ht="27.75" customHeight="1" s="111">
      <c r="A8" s="6" t="inlineStr">
        <is>
          <t xml:space="preserve">  RISK PER TRADE (%)</t>
        </is>
      </c>
      <c r="B8" s="9" t="n">
        <v>0.01</v>
      </c>
      <c r="C8" s="2" t="n"/>
      <c r="D8" s="2" t="n"/>
      <c r="E8" s="2" t="n"/>
      <c r="F8" s="2" t="n"/>
      <c r="G8" s="2" t="n"/>
      <c r="H8" s="2" t="n"/>
    </row>
    <row r="9" ht="27.75" customHeight="1" s="111">
      <c r="A9" s="6" t="inlineStr">
        <is>
          <t xml:space="preserve">  MAX DAILY LOSS (%)</t>
        </is>
      </c>
      <c r="B9" s="9" t="n">
        <v>0.03</v>
      </c>
      <c r="C9" s="2" t="n"/>
      <c r="D9" s="2" t="n"/>
      <c r="E9" s="2" t="n"/>
      <c r="F9" s="2" t="n"/>
      <c r="G9" s="2" t="n"/>
      <c r="H9" s="2" t="n"/>
    </row>
    <row r="10" ht="27.75" customHeight="1" s="111">
      <c r="A10" s="6" t="inlineStr">
        <is>
          <t xml:space="preserve">  TARGET RISK:REWARD</t>
        </is>
      </c>
      <c r="B10" s="10" t="n">
        <v>2</v>
      </c>
      <c r="C10" s="2" t="n"/>
      <c r="D10" s="2" t="n"/>
      <c r="E10" s="2" t="n"/>
      <c r="F10" s="2" t="n"/>
      <c r="G10" s="2" t="n"/>
      <c r="H10" s="2" t="n"/>
    </row>
    <row r="11" ht="27.75" customHeight="1" s="111">
      <c r="A11" s="6" t="inlineStr">
        <is>
          <t xml:space="preserve">  CONTRACT SIZE</t>
        </is>
      </c>
      <c r="B11" s="11" t="n">
        <v>1</v>
      </c>
      <c r="C11" s="2" t="n"/>
      <c r="D11" s="2" t="n"/>
      <c r="E11" s="2" t="n"/>
      <c r="F11" s="2" t="n"/>
      <c r="G11" s="2" t="n"/>
      <c r="H11" s="2" t="n"/>
    </row>
    <row r="12" ht="27.75" customHeight="1" s="111">
      <c r="A12" s="6" t="inlineStr">
        <is>
          <t xml:space="preserve">  JOURNAL START DATE</t>
        </is>
      </c>
      <c r="B12" s="12" t="inlineStr">
        <is>
          <t>2025-01-01</t>
        </is>
      </c>
      <c r="C12" s="2" t="n"/>
      <c r="D12" s="2" t="n"/>
      <c r="E12" s="2" t="n"/>
      <c r="F12" s="2" t="n"/>
      <c r="G12" s="2" t="n"/>
      <c r="H12" s="2" t="n"/>
    </row>
    <row r="13" ht="3.75" customHeight="1" s="111">
      <c r="A13" s="2" t="n"/>
      <c r="B13" s="2" t="n"/>
      <c r="C13" s="2" t="n"/>
      <c r="D13" s="2" t="n"/>
      <c r="E13" s="2" t="n"/>
      <c r="F13" s="2" t="n"/>
      <c r="G13" s="2" t="n"/>
      <c r="H13" s="2" t="n"/>
    </row>
    <row r="14" ht="19.5" customHeight="1" s="111">
      <c r="A14" s="2" t="n"/>
      <c r="B14" s="2" t="n"/>
      <c r="C14" s="2" t="n"/>
      <c r="D14" s="13" t="inlineStr">
        <is>
          <t xml:space="preserve">  SETUP LIST</t>
        </is>
      </c>
      <c r="E14" s="2" t="n"/>
      <c r="F14" s="2" t="n"/>
      <c r="G14" s="2" t="n"/>
      <c r="H14" s="2" t="n"/>
    </row>
    <row r="15" ht="18" customHeight="1" s="111">
      <c r="A15" s="2" t="n"/>
      <c r="B15" s="2" t="n"/>
      <c r="C15" s="2" t="n"/>
      <c r="D15" s="14" t="inlineStr">
        <is>
          <t>Breakout</t>
        </is>
      </c>
      <c r="E15" s="2" t="n"/>
      <c r="F15" s="2" t="n"/>
      <c r="G15" s="2" t="n"/>
      <c r="H15" s="2" t="n"/>
    </row>
    <row r="16" ht="18" customHeight="1" s="111">
      <c r="A16" s="2" t="n"/>
      <c r="B16" s="2" t="n"/>
      <c r="C16" s="2" t="n"/>
      <c r="D16" s="14" t="inlineStr">
        <is>
          <t>Pullback</t>
        </is>
      </c>
      <c r="E16" s="2" t="n"/>
      <c r="F16" s="2" t="n"/>
      <c r="G16" s="2" t="n"/>
      <c r="H16" s="2" t="n"/>
    </row>
    <row r="17" ht="18" customHeight="1" s="111">
      <c r="A17" s="2" t="n"/>
      <c r="B17" s="2" t="n"/>
      <c r="C17" s="2" t="n"/>
      <c r="D17" s="14" t="inlineStr">
        <is>
          <t>Reversal</t>
        </is>
      </c>
      <c r="E17" s="2" t="n"/>
      <c r="F17" s="2" t="n"/>
      <c r="G17" s="2" t="n"/>
      <c r="H17" s="2" t="n"/>
    </row>
    <row r="18" ht="18" customHeight="1" s="111">
      <c r="A18" s="2" t="n"/>
      <c r="B18" s="2" t="n"/>
      <c r="C18" s="2" t="n"/>
      <c r="D18" s="14" t="inlineStr">
        <is>
          <t>Scalp</t>
        </is>
      </c>
      <c r="E18" s="2" t="n"/>
      <c r="F18" s="2" t="n"/>
      <c r="G18" s="2" t="n"/>
      <c r="H18" s="2" t="n"/>
    </row>
    <row r="19" ht="18" customHeight="1" s="111">
      <c r="A19" s="2" t="n"/>
      <c r="B19" s="2" t="n"/>
      <c r="C19" s="2" t="n"/>
      <c r="D19" s="14" t="inlineStr">
        <is>
          <t>Range</t>
        </is>
      </c>
      <c r="E19" s="2" t="n"/>
      <c r="F19" s="2" t="n"/>
      <c r="G19" s="2" t="n"/>
      <c r="H19" s="2" t="n"/>
    </row>
    <row r="20" ht="18" customHeight="1" s="111">
      <c r="A20" s="2" t="n"/>
      <c r="B20" s="2" t="n"/>
      <c r="C20" s="2" t="n"/>
      <c r="D20" s="14" t="inlineStr">
        <is>
          <t>News</t>
        </is>
      </c>
      <c r="E20" s="2" t="n"/>
      <c r="F20" s="2" t="n"/>
      <c r="G20" s="2" t="n"/>
      <c r="H20" s="2" t="n"/>
    </row>
    <row r="21" ht="15" customHeight="1" s="111">
      <c r="A21" s="2" t="n"/>
      <c r="B21" s="2" t="n"/>
      <c r="C21" s="2" t="n"/>
      <c r="D21" s="2" t="n"/>
      <c r="E21" s="2" t="n"/>
      <c r="F21" s="2" t="n"/>
      <c r="G21" s="2" t="n"/>
      <c r="H21" s="2" t="n"/>
    </row>
    <row r="22" ht="19.5" customHeight="1" s="111">
      <c r="A22" s="2" t="n"/>
      <c r="B22" s="2" t="n"/>
      <c r="C22" s="2" t="n"/>
      <c r="D22" s="13" t="inlineStr">
        <is>
          <t xml:space="preserve">  INSTRUMENT LIST</t>
        </is>
      </c>
      <c r="E22" s="2" t="n"/>
      <c r="F22" s="2" t="n"/>
      <c r="G22" s="2" t="n"/>
      <c r="H22" s="2" t="n"/>
    </row>
    <row r="23" ht="18" customHeight="1" s="111">
      <c r="A23" s="2" t="n"/>
      <c r="B23" s="2" t="n"/>
      <c r="C23" s="2" t="n"/>
      <c r="D23" s="14" t="inlineStr">
        <is>
          <t>ES</t>
        </is>
      </c>
      <c r="E23" s="2" t="n"/>
      <c r="F23" s="2" t="n"/>
      <c r="G23" s="2" t="n"/>
      <c r="H23" s="2" t="n"/>
    </row>
    <row r="24" ht="18" customHeight="1" s="111">
      <c r="A24" s="2" t="n"/>
      <c r="B24" s="2" t="n"/>
      <c r="C24" s="2" t="n"/>
      <c r="D24" s="14" t="inlineStr">
        <is>
          <t>NQ</t>
        </is>
      </c>
      <c r="E24" s="2" t="n"/>
      <c r="F24" s="2" t="n"/>
      <c r="G24" s="2" t="n"/>
      <c r="H24" s="2" t="n"/>
    </row>
    <row r="25" ht="18" customHeight="1" s="111">
      <c r="A25" s="2" t="n"/>
      <c r="B25" s="2" t="n"/>
      <c r="C25" s="2" t="n"/>
      <c r="D25" s="14" t="inlineStr">
        <is>
          <t>MNQ</t>
        </is>
      </c>
      <c r="E25" s="2" t="n"/>
      <c r="F25" s="2" t="n"/>
      <c r="G25" s="2" t="n"/>
      <c r="H25" s="2" t="n"/>
    </row>
    <row r="26" ht="18" customHeight="1" s="111">
      <c r="A26" s="2" t="n"/>
      <c r="B26" s="2" t="n"/>
      <c r="C26" s="2" t="n"/>
      <c r="D26" s="14" t="inlineStr">
        <is>
          <t>YM</t>
        </is>
      </c>
      <c r="E26" s="2" t="n"/>
      <c r="F26" s="2" t="n"/>
      <c r="G26" s="2" t="n"/>
      <c r="H26" s="2" t="n"/>
    </row>
    <row r="27" ht="18" customHeight="1" s="111">
      <c r="A27" s="2" t="n"/>
      <c r="B27" s="2" t="n"/>
      <c r="C27" s="2" t="n"/>
      <c r="D27" s="14" t="inlineStr">
        <is>
          <t>CL</t>
        </is>
      </c>
      <c r="E27" s="2" t="n"/>
      <c r="F27" s="2" t="n"/>
      <c r="G27" s="2" t="n"/>
      <c r="H27" s="2" t="n"/>
    </row>
    <row r="28" ht="18" customHeight="1" s="111">
      <c r="A28" s="2" t="n"/>
      <c r="B28" s="2" t="n"/>
      <c r="C28" s="2" t="n"/>
      <c r="D28" s="14" t="inlineStr">
        <is>
          <t>GC</t>
        </is>
      </c>
      <c r="E28" s="2" t="n"/>
      <c r="F28" s="2" t="n"/>
      <c r="G28" s="2" t="n"/>
      <c r="H28" s="2" t="n"/>
    </row>
    <row r="29" ht="18" customHeight="1" s="111">
      <c r="A29" s="2" t="n"/>
      <c r="B29" s="2" t="n"/>
      <c r="C29" s="2" t="n"/>
      <c r="D29" s="14" t="inlineStr">
        <is>
          <t>EUR/USD</t>
        </is>
      </c>
      <c r="E29" s="2" t="n"/>
      <c r="F29" s="2" t="n"/>
      <c r="G29" s="2" t="n"/>
      <c r="H29" s="2" t="n"/>
    </row>
    <row r="30" ht="18" customHeight="1" s="111">
      <c r="A30" s="2" t="n"/>
      <c r="B30" s="2" t="n"/>
      <c r="C30" s="2" t="n"/>
      <c r="D30" s="14" t="inlineStr">
        <is>
          <t>Other</t>
        </is>
      </c>
      <c r="E30" s="2" t="n"/>
      <c r="F30" s="2" t="n"/>
      <c r="G30" s="2" t="n"/>
      <c r="H30" s="2" t="n"/>
    </row>
    <row r="31" ht="15" customHeight="1" s="111">
      <c r="A31" s="2" t="n"/>
      <c r="B31" s="2" t="n"/>
      <c r="C31" s="2" t="n"/>
      <c r="D31" s="2" t="n"/>
      <c r="E31" s="2" t="n"/>
      <c r="F31" s="2" t="n"/>
      <c r="G31" s="2" t="n"/>
      <c r="H31" s="2" t="n"/>
    </row>
    <row r="32" ht="19.5" customHeight="1" s="111">
      <c r="A32" s="2" t="n"/>
      <c r="B32" s="2" t="n"/>
      <c r="C32" s="2" t="n"/>
      <c r="D32" s="13" t="inlineStr">
        <is>
          <t xml:space="preserve">  SESSION LIST</t>
        </is>
      </c>
      <c r="E32" s="2" t="n"/>
      <c r="F32" s="2" t="n"/>
      <c r="G32" s="2" t="n"/>
      <c r="H32" s="2" t="n"/>
    </row>
    <row r="33" ht="18" customHeight="1" s="111">
      <c r="A33" s="2" t="n"/>
      <c r="B33" s="2" t="n"/>
      <c r="C33" s="2" t="n"/>
      <c r="D33" s="14" t="inlineStr">
        <is>
          <t>London</t>
        </is>
      </c>
      <c r="E33" s="2" t="n"/>
      <c r="F33" s="2" t="n"/>
      <c r="G33" s="2" t="n"/>
      <c r="H33" s="2" t="n"/>
    </row>
    <row r="34" ht="18" customHeight="1" s="111">
      <c r="A34" s="2" t="n"/>
      <c r="B34" s="2" t="n"/>
      <c r="C34" s="2" t="n"/>
      <c r="D34" s="14" t="inlineStr">
        <is>
          <t>New York</t>
        </is>
      </c>
      <c r="E34" s="2" t="n"/>
      <c r="F34" s="2" t="n"/>
      <c r="G34" s="2" t="n"/>
      <c r="H34" s="2" t="n"/>
    </row>
    <row r="35" ht="18" customHeight="1" s="111">
      <c r="A35" s="2" t="n"/>
      <c r="B35" s="2" t="n"/>
      <c r="C35" s="2" t="n"/>
      <c r="D35" s="15" t="inlineStr">
        <is>
          <t>Asia</t>
        </is>
      </c>
      <c r="E35" s="2" t="n"/>
      <c r="F35" s="2" t="n"/>
      <c r="G35" s="2" t="n"/>
      <c r="H35" s="2" t="n"/>
    </row>
    <row r="36" ht="18" customHeight="1" s="111">
      <c r="A36" s="2" t="n"/>
      <c r="B36" s="2" t="n"/>
      <c r="C36" s="2" t="n"/>
      <c r="D36" s="15" t="inlineStr">
        <is>
          <t>London/NY Overlap</t>
        </is>
      </c>
      <c r="E36" s="2" t="n"/>
      <c r="F36" s="2" t="n"/>
      <c r="G36" s="2" t="n"/>
      <c r="H36" s="2" t="n"/>
    </row>
    <row r="37" ht="15" customHeight="1" s="111">
      <c r="A37" s="2" t="n"/>
      <c r="B37" s="2" t="n"/>
      <c r="C37" s="2" t="n"/>
      <c r="D37" s="2" t="n"/>
      <c r="E37" s="2" t="n"/>
      <c r="F37" s="2" t="n"/>
      <c r="G37" s="2" t="n"/>
      <c r="H37" s="2" t="n"/>
    </row>
    <row r="38" ht="15" customHeight="1" s="111">
      <c r="A38" s="2" t="n"/>
      <c r="B38" s="2" t="n"/>
      <c r="C38" s="2" t="n"/>
      <c r="D38" s="2" t="n"/>
      <c r="E38" s="2" t="n"/>
      <c r="F38" s="2" t="n"/>
      <c r="G38" s="2" t="n"/>
      <c r="H38" s="2" t="n"/>
    </row>
    <row r="39" ht="15" customHeight="1" s="111">
      <c r="A39" s="2" t="n"/>
      <c r="B39" s="2" t="n"/>
      <c r="C39" s="2" t="n"/>
      <c r="D39" s="2" t="n"/>
      <c r="E39" s="2" t="n"/>
      <c r="F39" s="2" t="n"/>
      <c r="G39" s="2" t="n"/>
      <c r="H39" s="2" t="n"/>
    </row>
    <row r="40" ht="15" customHeight="1" s="111">
      <c r="A40" s="2" t="n"/>
      <c r="B40" s="2" t="n"/>
      <c r="C40" s="2" t="n"/>
      <c r="D40" s="2" t="n"/>
      <c r="E40" s="2" t="n"/>
      <c r="F40" s="2" t="n"/>
      <c r="G40" s="2" t="n"/>
      <c r="H4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A3:F3"/>
    <mergeCell ref="A4:F4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20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SEPTEMBER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21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OCTOBER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22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NOVEMBER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23.xml><?xml version="1.0" encoding="utf-8"?>
<worksheet xmlns="http://schemas.openxmlformats.org/spreadsheetml/2006/main">
  <sheetPr>
    <outlinePr summaryBelow="1" summaryRight="1"/>
    <pageSetUpPr/>
  </sheetPr>
  <dimension ref="A1:R510"/>
  <sheetViews>
    <sheetView showGridLines="0" zoomScaleNormal="100" workbookViewId="0">
      <pane ySplit="5" topLeftCell="A6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1"/>
    <col width="15" customWidth="1" style="111" min="2" max="2"/>
    <col width="13" customWidth="1" style="111" min="3" max="3"/>
    <col width="11" customWidth="1" style="111" min="4" max="4"/>
    <col width="10" customWidth="1" style="111" min="5" max="7"/>
    <col width="11" customWidth="1" style="111" min="8" max="9"/>
    <col width="8" customWidth="1" style="111" min="10" max="10"/>
    <col width="9" customWidth="1" style="111" min="11" max="11"/>
    <col width="13" customWidth="1" style="111" min="12" max="13"/>
    <col width="32" customWidth="1" style="111" min="14" max="14"/>
    <col width="8" customWidth="1" style="111" min="15" max="15"/>
    <col width="20" customWidth="1" style="111" min="16" max="16"/>
    <col width="13" customWidth="1" style="111" min="17" max="17"/>
  </cols>
  <sheetData>
    <row r="1" ht="33.75" customHeight="1" s="111">
      <c r="A1" s="2" t="n"/>
      <c r="B1" s="2" t="n"/>
      <c r="C1" s="2" t="n"/>
      <c r="D1" s="2" t="n"/>
      <c r="E1" s="2" t="n"/>
      <c r="F1" s="2" t="n"/>
      <c r="G1" s="174" t="inlineStr">
        <is>
          <t>TAURUS PERFORMANCE LAB  —  DECEMBER</t>
        </is>
      </c>
      <c r="R1" s="2" t="n"/>
    </row>
    <row r="2" ht="19.5" customHeight="1" s="111">
      <c r="A2" s="2" t="n"/>
      <c r="B2" s="2" t="n"/>
      <c r="C2" s="2" t="n"/>
      <c r="D2" s="2" t="n"/>
      <c r="E2" s="2" t="n"/>
      <c r="F2" s="2" t="n"/>
      <c r="G2" s="169" t="inlineStr">
        <is>
          <t>Enter trades below. Formula columns (shaded) are protected.</t>
        </is>
      </c>
      <c r="R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2" t="n"/>
    </row>
    <row r="4" ht="7.5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</row>
    <row r="5" ht="21.75" customHeight="1" s="111">
      <c r="A5" s="41" t="inlineStr">
        <is>
          <t>DATE</t>
        </is>
      </c>
      <c r="B5" s="41" t="inlineStr">
        <is>
          <t>INSTRUMENT</t>
        </is>
      </c>
      <c r="C5" s="41" t="inlineStr">
        <is>
          <t>SETUP</t>
        </is>
      </c>
      <c r="D5" s="41" t="inlineStr">
        <is>
          <t>DIRECTION</t>
        </is>
      </c>
      <c r="E5" s="41" t="inlineStr">
        <is>
          <t>ENTRY</t>
        </is>
      </c>
      <c r="F5" s="41" t="inlineStr">
        <is>
          <t>STOP LOSS</t>
        </is>
      </c>
      <c r="G5" s="41" t="inlineStr">
        <is>
          <t>TARGET</t>
        </is>
      </c>
      <c r="H5" s="95" t="inlineStr">
        <is>
          <t>RISK</t>
        </is>
      </c>
      <c r="I5" s="95" t="inlineStr">
        <is>
          <t>REWARD</t>
        </is>
      </c>
      <c r="J5" s="95" t="inlineStr">
        <is>
          <t>R:R</t>
        </is>
      </c>
      <c r="K5" s="95" t="inlineStr">
        <is>
          <t>RESULT</t>
        </is>
      </c>
      <c r="L5" s="41" t="inlineStr">
        <is>
          <t>P&amp;L ($)</t>
        </is>
      </c>
      <c r="M5" s="41" t="inlineStr">
        <is>
          <t>FOLLOWED PLAN</t>
        </is>
      </c>
      <c r="N5" s="41" t="inlineStr">
        <is>
          <t>NOTES</t>
        </is>
      </c>
      <c r="O5" s="95" t="inlineStr">
        <is>
          <t>DAY</t>
        </is>
      </c>
      <c r="P5" s="41" t="inlineStr">
        <is>
          <t>SESSION</t>
        </is>
      </c>
      <c r="Q5" s="41" t="inlineStr">
        <is>
          <t>DURATION (MIN)</t>
        </is>
      </c>
      <c r="R5" s="2" t="n"/>
    </row>
    <row r="6" ht="18" customHeight="1" s="111">
      <c r="A6" s="96" t="n"/>
      <c r="B6" s="97" t="n"/>
      <c r="C6" s="97" t="n"/>
      <c r="D6" s="97" t="n"/>
      <c r="E6" s="97" t="n"/>
      <c r="F6" s="97" t="n"/>
      <c r="G6" s="97" t="n"/>
      <c r="H6" s="98">
        <f>IF(E6=0,0,IFERROR(ABS(E6-F6),0))</f>
        <v/>
      </c>
      <c r="I6" s="98">
        <f>IF(E6=0,0,IFERROR(ABS(G6-E6),0))</f>
        <v/>
      </c>
      <c r="J6" s="99">
        <f>IF(H6=0,"",IFERROR(I6/H6,0))</f>
        <v/>
      </c>
      <c r="K6" s="100">
        <f>IF(L6="","",IF(L6&gt;0,"Win",IF(L6&lt;0,"Loss","BE")))</f>
        <v/>
      </c>
      <c r="L6" s="101" t="n"/>
      <c r="M6" s="97" t="n"/>
      <c r="N6" s="102" t="n"/>
      <c r="O6" s="100">
        <f>IF(A6="","",TEXT(A6,"DDD"))</f>
        <v/>
      </c>
      <c r="P6" s="97" t="n"/>
      <c r="Q6" s="97" t="n"/>
      <c r="R6" s="2" t="n"/>
    </row>
    <row r="7" ht="18" customHeight="1" s="111">
      <c r="A7" s="103" t="n"/>
      <c r="B7" s="104" t="n"/>
      <c r="C7" s="104" t="n"/>
      <c r="D7" s="104" t="n"/>
      <c r="E7" s="104" t="n"/>
      <c r="F7" s="104" t="n"/>
      <c r="G7" s="104" t="n"/>
      <c r="H7" s="98">
        <f>IF(E7=0,0,IFERROR(ABS(E7-F7),0))</f>
        <v/>
      </c>
      <c r="I7" s="98">
        <f>IF(E7=0,0,IFERROR(ABS(G7-E7),0))</f>
        <v/>
      </c>
      <c r="J7" s="99">
        <f>IF(H7=0,"",IFERROR(I7/H7,0))</f>
        <v/>
      </c>
      <c r="K7" s="100">
        <f>IF(L7="","",IF(L7&gt;0,"Win",IF(L7&lt;0,"Loss","BE")))</f>
        <v/>
      </c>
      <c r="L7" s="105" t="n"/>
      <c r="M7" s="104" t="n"/>
      <c r="N7" s="106" t="n"/>
      <c r="O7" s="100">
        <f>IF(A7="","",TEXT(A7,"DDD"))</f>
        <v/>
      </c>
      <c r="P7" s="104" t="n"/>
      <c r="Q7" s="104" t="n"/>
      <c r="R7" s="2" t="n"/>
    </row>
    <row r="8" ht="18" customHeight="1" s="111">
      <c r="A8" s="96" t="n"/>
      <c r="B8" s="97" t="n"/>
      <c r="C8" s="97" t="n"/>
      <c r="D8" s="97" t="n"/>
      <c r="E8" s="97" t="n"/>
      <c r="F8" s="97" t="n"/>
      <c r="G8" s="97" t="n"/>
      <c r="H8" s="98">
        <f>IF(E8=0,0,IFERROR(ABS(E8-F8),0))</f>
        <v/>
      </c>
      <c r="I8" s="98">
        <f>IF(E8=0,0,IFERROR(ABS(G8-E8),0))</f>
        <v/>
      </c>
      <c r="J8" s="99">
        <f>IF(H8=0,"",IFERROR(I8/H8,0))</f>
        <v/>
      </c>
      <c r="K8" s="100">
        <f>IF(L8="","",IF(L8&gt;0,"Win",IF(L8&lt;0,"Loss","BE")))</f>
        <v/>
      </c>
      <c r="L8" s="101" t="n"/>
      <c r="M8" s="97" t="n"/>
      <c r="N8" s="102" t="n"/>
      <c r="O8" s="100">
        <f>IF(A8="","",TEXT(A8,"DDD"))</f>
        <v/>
      </c>
      <c r="P8" s="97" t="n"/>
      <c r="Q8" s="97" t="n"/>
      <c r="R8" s="2" t="n"/>
    </row>
    <row r="9" ht="18" customHeight="1" s="111">
      <c r="A9" s="103" t="n"/>
      <c r="B9" s="104" t="n"/>
      <c r="C9" s="104" t="n"/>
      <c r="D9" s="104" t="n"/>
      <c r="E9" s="104" t="n"/>
      <c r="F9" s="104" t="n"/>
      <c r="G9" s="104" t="n"/>
      <c r="H9" s="98">
        <f>IF(E9=0,0,IFERROR(ABS(E9-F9),0))</f>
        <v/>
      </c>
      <c r="I9" s="98">
        <f>IF(E9=0,0,IFERROR(ABS(G9-E9),0))</f>
        <v/>
      </c>
      <c r="J9" s="99">
        <f>IF(H9=0,"",IFERROR(I9/H9,0))</f>
        <v/>
      </c>
      <c r="K9" s="100">
        <f>IF(L9="","",IF(L9&gt;0,"Win",IF(L9&lt;0,"Loss","BE")))</f>
        <v/>
      </c>
      <c r="L9" s="105" t="n"/>
      <c r="M9" s="104" t="n"/>
      <c r="N9" s="106" t="n"/>
      <c r="O9" s="100">
        <f>IF(A9="","",TEXT(A9,"DDD"))</f>
        <v/>
      </c>
      <c r="P9" s="104" t="n"/>
      <c r="Q9" s="104" t="n"/>
      <c r="R9" s="2" t="n"/>
    </row>
    <row r="10" ht="18" customHeight="1" s="111">
      <c r="A10" s="96" t="n"/>
      <c r="B10" s="97" t="n"/>
      <c r="C10" s="97" t="n"/>
      <c r="D10" s="97" t="n"/>
      <c r="E10" s="97" t="n"/>
      <c r="F10" s="97" t="n"/>
      <c r="G10" s="97" t="n"/>
      <c r="H10" s="98">
        <f>IF(E10=0,0,IFERROR(ABS(E10-F10),0))</f>
        <v/>
      </c>
      <c r="I10" s="98">
        <f>IF(E10=0,0,IFERROR(ABS(G10-E10),0))</f>
        <v/>
      </c>
      <c r="J10" s="99">
        <f>IF(H10=0,"",IFERROR(I10/H10,0))</f>
        <v/>
      </c>
      <c r="K10" s="100">
        <f>IF(L10="","",IF(L10&gt;0,"Win",IF(L10&lt;0,"Loss","BE")))</f>
        <v/>
      </c>
      <c r="L10" s="101" t="n"/>
      <c r="M10" s="97" t="n"/>
      <c r="N10" s="102" t="n"/>
      <c r="O10" s="100">
        <f>IF(A10="","",TEXT(A10,"DDD"))</f>
        <v/>
      </c>
      <c r="P10" s="97" t="n"/>
      <c r="Q10" s="97" t="n"/>
      <c r="R10" s="2" t="n"/>
    </row>
    <row r="11" ht="18" customHeight="1" s="111">
      <c r="A11" s="103" t="n"/>
      <c r="B11" s="104" t="n"/>
      <c r="C11" s="104" t="n"/>
      <c r="D11" s="104" t="n"/>
      <c r="E11" s="104" t="n"/>
      <c r="F11" s="104" t="n"/>
      <c r="G11" s="104" t="n"/>
      <c r="H11" s="98">
        <f>IF(E11=0,0,IFERROR(ABS(E11-F11),0))</f>
        <v/>
      </c>
      <c r="I11" s="98">
        <f>IF(E11=0,0,IFERROR(ABS(G11-E11),0))</f>
        <v/>
      </c>
      <c r="J11" s="99">
        <f>IF(H11=0,"",IFERROR(I11/H11,0))</f>
        <v/>
      </c>
      <c r="K11" s="100">
        <f>IF(L11="","",IF(L11&gt;0,"Win",IF(L11&lt;0,"Loss","BE")))</f>
        <v/>
      </c>
      <c r="L11" s="105" t="n"/>
      <c r="M11" s="104" t="n"/>
      <c r="N11" s="106" t="n"/>
      <c r="O11" s="100">
        <f>IF(A11="","",TEXT(A11,"DDD"))</f>
        <v/>
      </c>
      <c r="P11" s="104" t="n"/>
      <c r="Q11" s="104" t="n"/>
      <c r="R11" s="2" t="n"/>
    </row>
    <row r="12" ht="18" customHeight="1" s="111">
      <c r="A12" s="96" t="n"/>
      <c r="B12" s="97" t="n"/>
      <c r="C12" s="97" t="n"/>
      <c r="D12" s="97" t="n"/>
      <c r="E12" s="97" t="n"/>
      <c r="F12" s="97" t="n"/>
      <c r="G12" s="97" t="n"/>
      <c r="H12" s="98">
        <f>IF(E12=0,0,IFERROR(ABS(E12-F12),0))</f>
        <v/>
      </c>
      <c r="I12" s="98">
        <f>IF(E12=0,0,IFERROR(ABS(G12-E12),0))</f>
        <v/>
      </c>
      <c r="J12" s="99">
        <f>IF(H12=0,"",IFERROR(I12/H12,0))</f>
        <v/>
      </c>
      <c r="K12" s="100">
        <f>IF(L12="","",IF(L12&gt;0,"Win",IF(L12&lt;0,"Loss","BE")))</f>
        <v/>
      </c>
      <c r="L12" s="101" t="n"/>
      <c r="M12" s="97" t="n"/>
      <c r="N12" s="102" t="n"/>
      <c r="O12" s="100">
        <f>IF(A12="","",TEXT(A12,"DDD"))</f>
        <v/>
      </c>
      <c r="P12" s="97" t="n"/>
      <c r="Q12" s="97" t="n"/>
      <c r="R12" s="2" t="n"/>
    </row>
    <row r="13" ht="18" customHeight="1" s="111">
      <c r="A13" s="103" t="n"/>
      <c r="B13" s="104" t="n"/>
      <c r="C13" s="104" t="n"/>
      <c r="D13" s="104" t="n"/>
      <c r="E13" s="104" t="n"/>
      <c r="F13" s="104" t="n"/>
      <c r="G13" s="104" t="n"/>
      <c r="H13" s="98">
        <f>IF(E13=0,0,IFERROR(ABS(E13-F13),0))</f>
        <v/>
      </c>
      <c r="I13" s="98">
        <f>IF(E13=0,0,IFERROR(ABS(G13-E13),0))</f>
        <v/>
      </c>
      <c r="J13" s="99">
        <f>IF(H13=0,"",IFERROR(I13/H13,0))</f>
        <v/>
      </c>
      <c r="K13" s="100">
        <f>IF(L13="","",IF(L13&gt;0,"Win",IF(L13&lt;0,"Loss","BE")))</f>
        <v/>
      </c>
      <c r="L13" s="105" t="n"/>
      <c r="M13" s="104" t="n"/>
      <c r="N13" s="106" t="n"/>
      <c r="O13" s="100">
        <f>IF(A13="","",TEXT(A13,"DDD"))</f>
        <v/>
      </c>
      <c r="P13" s="104" t="n"/>
      <c r="Q13" s="104" t="n"/>
      <c r="R13" s="2" t="n"/>
    </row>
    <row r="14" ht="18" customHeight="1" s="111">
      <c r="A14" s="96" t="n"/>
      <c r="B14" s="97" t="n"/>
      <c r="C14" s="97" t="n"/>
      <c r="D14" s="97" t="n"/>
      <c r="E14" s="97" t="n"/>
      <c r="F14" s="97" t="n"/>
      <c r="G14" s="97" t="n"/>
      <c r="H14" s="98">
        <f>IF(E14=0,0,IFERROR(ABS(E14-F14),0))</f>
        <v/>
      </c>
      <c r="I14" s="98">
        <f>IF(E14=0,0,IFERROR(ABS(G14-E14),0))</f>
        <v/>
      </c>
      <c r="J14" s="99">
        <f>IF(H14=0,"",IFERROR(I14/H14,0))</f>
        <v/>
      </c>
      <c r="K14" s="100">
        <f>IF(L14="","",IF(L14&gt;0,"Win",IF(L14&lt;0,"Loss","BE")))</f>
        <v/>
      </c>
      <c r="L14" s="101" t="n"/>
      <c r="M14" s="97" t="n"/>
      <c r="N14" s="102" t="n"/>
      <c r="O14" s="100">
        <f>IF(A14="","",TEXT(A14,"DDD"))</f>
        <v/>
      </c>
      <c r="P14" s="97" t="n"/>
      <c r="Q14" s="97" t="n"/>
      <c r="R14" s="2" t="n"/>
    </row>
    <row r="15" ht="18" customHeight="1" s="111">
      <c r="A15" s="103" t="n"/>
      <c r="B15" s="104" t="n"/>
      <c r="C15" s="104" t="n"/>
      <c r="D15" s="104" t="n"/>
      <c r="E15" s="104" t="n"/>
      <c r="F15" s="104" t="n"/>
      <c r="G15" s="104" t="n"/>
      <c r="H15" s="98">
        <f>IF(E15=0,0,IFERROR(ABS(E15-F15),0))</f>
        <v/>
      </c>
      <c r="I15" s="98">
        <f>IF(E15=0,0,IFERROR(ABS(G15-E15),0))</f>
        <v/>
      </c>
      <c r="J15" s="99">
        <f>IF(H15=0,"",IFERROR(I15/H15,0))</f>
        <v/>
      </c>
      <c r="K15" s="100">
        <f>IF(L15="","",IF(L15&gt;0,"Win",IF(L15&lt;0,"Loss","BE")))</f>
        <v/>
      </c>
      <c r="L15" s="105" t="n"/>
      <c r="M15" s="104" t="n"/>
      <c r="N15" s="106" t="n"/>
      <c r="O15" s="100">
        <f>IF(A15="","",TEXT(A15,"DDD"))</f>
        <v/>
      </c>
      <c r="P15" s="104" t="n"/>
      <c r="Q15" s="104" t="n"/>
      <c r="R15" s="2" t="n"/>
    </row>
    <row r="16" ht="18" customHeight="1" s="111">
      <c r="A16" s="96" t="n"/>
      <c r="B16" s="97" t="n"/>
      <c r="C16" s="97" t="n"/>
      <c r="D16" s="97" t="n"/>
      <c r="E16" s="97" t="n"/>
      <c r="F16" s="97" t="n"/>
      <c r="G16" s="97" t="n"/>
      <c r="H16" s="98">
        <f>IF(E16=0,0,IFERROR(ABS(E16-F16),0))</f>
        <v/>
      </c>
      <c r="I16" s="98">
        <f>IF(E16=0,0,IFERROR(ABS(G16-E16),0))</f>
        <v/>
      </c>
      <c r="J16" s="99">
        <f>IF(H16=0,"",IFERROR(I16/H16,0))</f>
        <v/>
      </c>
      <c r="K16" s="100">
        <f>IF(L16="","",IF(L16&gt;0,"Win",IF(L16&lt;0,"Loss","BE")))</f>
        <v/>
      </c>
      <c r="L16" s="101" t="n"/>
      <c r="M16" s="97" t="n"/>
      <c r="N16" s="102" t="n"/>
      <c r="O16" s="100">
        <f>IF(A16="","",TEXT(A16,"DDD"))</f>
        <v/>
      </c>
      <c r="P16" s="97" t="n"/>
      <c r="Q16" s="97" t="n"/>
      <c r="R16" s="2" t="n"/>
    </row>
    <row r="17" ht="18" customHeight="1" s="111">
      <c r="A17" s="103" t="n"/>
      <c r="B17" s="104" t="n"/>
      <c r="C17" s="104" t="n"/>
      <c r="D17" s="104" t="n"/>
      <c r="E17" s="104" t="n"/>
      <c r="F17" s="104" t="n"/>
      <c r="G17" s="104" t="n"/>
      <c r="H17" s="98">
        <f>IF(E17=0,0,IFERROR(ABS(E17-F17),0))</f>
        <v/>
      </c>
      <c r="I17" s="98">
        <f>IF(E17=0,0,IFERROR(ABS(G17-E17),0))</f>
        <v/>
      </c>
      <c r="J17" s="99">
        <f>IF(H17=0,"",IFERROR(I17/H17,0))</f>
        <v/>
      </c>
      <c r="K17" s="100">
        <f>IF(L17="","",IF(L17&gt;0,"Win",IF(L17&lt;0,"Loss","BE")))</f>
        <v/>
      </c>
      <c r="L17" s="105" t="n"/>
      <c r="M17" s="104" t="n"/>
      <c r="N17" s="106" t="n"/>
      <c r="O17" s="100">
        <f>IF(A17="","",TEXT(A17,"DDD"))</f>
        <v/>
      </c>
      <c r="P17" s="104" t="n"/>
      <c r="Q17" s="104" t="n"/>
      <c r="R17" s="2" t="n"/>
    </row>
    <row r="18" ht="18" customHeight="1" s="111">
      <c r="A18" s="96" t="n"/>
      <c r="B18" s="97" t="n"/>
      <c r="C18" s="97" t="n"/>
      <c r="D18" s="97" t="n"/>
      <c r="E18" s="97" t="n"/>
      <c r="F18" s="97" t="n"/>
      <c r="G18" s="97" t="n"/>
      <c r="H18" s="98">
        <f>IF(E18=0,0,IFERROR(ABS(E18-F18),0))</f>
        <v/>
      </c>
      <c r="I18" s="98">
        <f>IF(E18=0,0,IFERROR(ABS(G18-E18),0))</f>
        <v/>
      </c>
      <c r="J18" s="99">
        <f>IF(H18=0,"",IFERROR(I18/H18,0))</f>
        <v/>
      </c>
      <c r="K18" s="100">
        <f>IF(L18="","",IF(L18&gt;0,"Win",IF(L18&lt;0,"Loss","BE")))</f>
        <v/>
      </c>
      <c r="L18" s="101" t="n"/>
      <c r="M18" s="97" t="n"/>
      <c r="N18" s="102" t="n"/>
      <c r="O18" s="100">
        <f>IF(A18="","",TEXT(A18,"DDD"))</f>
        <v/>
      </c>
      <c r="P18" s="97" t="n"/>
      <c r="Q18" s="97" t="n"/>
      <c r="R18" s="2" t="n"/>
    </row>
    <row r="19" ht="18" customHeight="1" s="111">
      <c r="A19" s="103" t="n"/>
      <c r="B19" s="104" t="n"/>
      <c r="C19" s="104" t="n"/>
      <c r="D19" s="104" t="n"/>
      <c r="E19" s="104" t="n"/>
      <c r="F19" s="104" t="n"/>
      <c r="G19" s="104" t="n"/>
      <c r="H19" s="98">
        <f>IF(E19=0,0,IFERROR(ABS(E19-F19),0))</f>
        <v/>
      </c>
      <c r="I19" s="98">
        <f>IF(E19=0,0,IFERROR(ABS(G19-E19),0))</f>
        <v/>
      </c>
      <c r="J19" s="99">
        <f>IF(H19=0,"",IFERROR(I19/H19,0))</f>
        <v/>
      </c>
      <c r="K19" s="100">
        <f>IF(L19="","",IF(L19&gt;0,"Win",IF(L19&lt;0,"Loss","BE")))</f>
        <v/>
      </c>
      <c r="L19" s="105" t="n"/>
      <c r="M19" s="104" t="n"/>
      <c r="N19" s="106" t="n"/>
      <c r="O19" s="100">
        <f>IF(A19="","",TEXT(A19,"DDD"))</f>
        <v/>
      </c>
      <c r="P19" s="104" t="n"/>
      <c r="Q19" s="104" t="n"/>
      <c r="R19" s="2" t="n"/>
    </row>
    <row r="20" ht="18" customHeight="1" s="111">
      <c r="A20" s="96" t="n"/>
      <c r="B20" s="97" t="n"/>
      <c r="C20" s="97" t="n"/>
      <c r="D20" s="97" t="n"/>
      <c r="E20" s="97" t="n"/>
      <c r="F20" s="97" t="n"/>
      <c r="G20" s="97" t="n"/>
      <c r="H20" s="98">
        <f>IF(E20=0,0,IFERROR(ABS(E20-F20),0))</f>
        <v/>
      </c>
      <c r="I20" s="98">
        <f>IF(E20=0,0,IFERROR(ABS(G20-E20),0))</f>
        <v/>
      </c>
      <c r="J20" s="99">
        <f>IF(H20=0,"",IFERROR(I20/H20,0))</f>
        <v/>
      </c>
      <c r="K20" s="100">
        <f>IF(L20="","",IF(L20&gt;0,"Win",IF(L20&lt;0,"Loss","BE")))</f>
        <v/>
      </c>
      <c r="L20" s="101" t="n"/>
      <c r="M20" s="97" t="n"/>
      <c r="N20" s="102" t="n"/>
      <c r="O20" s="100">
        <f>IF(A20="","",TEXT(A20,"DDD"))</f>
        <v/>
      </c>
      <c r="P20" s="97" t="n"/>
      <c r="Q20" s="97" t="n"/>
      <c r="R20" s="2" t="n"/>
    </row>
    <row r="21" ht="18" customHeight="1" s="111">
      <c r="A21" s="103" t="n"/>
      <c r="B21" s="104" t="n"/>
      <c r="C21" s="104" t="n"/>
      <c r="D21" s="104" t="n"/>
      <c r="E21" s="104" t="n"/>
      <c r="F21" s="104" t="n"/>
      <c r="G21" s="104" t="n"/>
      <c r="H21" s="98">
        <f>IF(E21=0,0,IFERROR(ABS(E21-F21),0))</f>
        <v/>
      </c>
      <c r="I21" s="98">
        <f>IF(E21=0,0,IFERROR(ABS(G21-E21),0))</f>
        <v/>
      </c>
      <c r="J21" s="99">
        <f>IF(H21=0,"",IFERROR(I21/H21,0))</f>
        <v/>
      </c>
      <c r="K21" s="100">
        <f>IF(L21="","",IF(L21&gt;0,"Win",IF(L21&lt;0,"Loss","BE")))</f>
        <v/>
      </c>
      <c r="L21" s="105" t="n"/>
      <c r="M21" s="104" t="n"/>
      <c r="N21" s="106" t="n"/>
      <c r="O21" s="100">
        <f>IF(A21="","",TEXT(A21,"DDD"))</f>
        <v/>
      </c>
      <c r="P21" s="104" t="n"/>
      <c r="Q21" s="104" t="n"/>
      <c r="R21" s="2" t="n"/>
    </row>
    <row r="22" ht="18" customHeight="1" s="111">
      <c r="A22" s="96" t="n"/>
      <c r="B22" s="97" t="n"/>
      <c r="C22" s="97" t="n"/>
      <c r="D22" s="97" t="n"/>
      <c r="E22" s="97" t="n"/>
      <c r="F22" s="97" t="n"/>
      <c r="G22" s="97" t="n"/>
      <c r="H22" s="98">
        <f>IF(E22=0,0,IFERROR(ABS(E22-F22),0))</f>
        <v/>
      </c>
      <c r="I22" s="98">
        <f>IF(E22=0,0,IFERROR(ABS(G22-E22),0))</f>
        <v/>
      </c>
      <c r="J22" s="99">
        <f>IF(H22=0,"",IFERROR(I22/H22,0))</f>
        <v/>
      </c>
      <c r="K22" s="100">
        <f>IF(L22="","",IF(L22&gt;0,"Win",IF(L22&lt;0,"Loss","BE")))</f>
        <v/>
      </c>
      <c r="L22" s="101" t="n"/>
      <c r="M22" s="97" t="n"/>
      <c r="N22" s="102" t="n"/>
      <c r="O22" s="100">
        <f>IF(A22="","",TEXT(A22,"DDD"))</f>
        <v/>
      </c>
      <c r="P22" s="97" t="n"/>
      <c r="Q22" s="97" t="n"/>
      <c r="R22" s="2" t="n"/>
    </row>
    <row r="23" ht="18" customHeight="1" s="111">
      <c r="A23" s="103" t="n"/>
      <c r="B23" s="104" t="n"/>
      <c r="C23" s="104" t="n"/>
      <c r="D23" s="104" t="n"/>
      <c r="E23" s="104" t="n"/>
      <c r="F23" s="104" t="n"/>
      <c r="G23" s="104" t="n"/>
      <c r="H23" s="98">
        <f>IF(E23=0,0,IFERROR(ABS(E23-F23),0))</f>
        <v/>
      </c>
      <c r="I23" s="98">
        <f>IF(E23=0,0,IFERROR(ABS(G23-E23),0))</f>
        <v/>
      </c>
      <c r="J23" s="99">
        <f>IF(H23=0,"",IFERROR(I23/H23,0))</f>
        <v/>
      </c>
      <c r="K23" s="100">
        <f>IF(L23="","",IF(L23&gt;0,"Win",IF(L23&lt;0,"Loss","BE")))</f>
        <v/>
      </c>
      <c r="L23" s="105" t="n"/>
      <c r="M23" s="104" t="n"/>
      <c r="N23" s="106" t="n"/>
      <c r="O23" s="100">
        <f>IF(A23="","",TEXT(A23,"DDD"))</f>
        <v/>
      </c>
      <c r="P23" s="104" t="n"/>
      <c r="Q23" s="104" t="n"/>
      <c r="R23" s="2" t="n"/>
    </row>
    <row r="24" ht="18" customHeight="1" s="111">
      <c r="A24" s="96" t="n"/>
      <c r="B24" s="97" t="n"/>
      <c r="C24" s="97" t="n"/>
      <c r="D24" s="97" t="n"/>
      <c r="E24" s="97" t="n"/>
      <c r="F24" s="97" t="n"/>
      <c r="G24" s="97" t="n"/>
      <c r="H24" s="98">
        <f>IF(E24=0,0,IFERROR(ABS(E24-F24),0))</f>
        <v/>
      </c>
      <c r="I24" s="98">
        <f>IF(E24=0,0,IFERROR(ABS(G24-E24),0))</f>
        <v/>
      </c>
      <c r="J24" s="99">
        <f>IF(H24=0,"",IFERROR(I24/H24,0))</f>
        <v/>
      </c>
      <c r="K24" s="100">
        <f>IF(L24="","",IF(L24&gt;0,"Win",IF(L24&lt;0,"Loss","BE")))</f>
        <v/>
      </c>
      <c r="L24" s="101" t="n"/>
      <c r="M24" s="97" t="n"/>
      <c r="N24" s="102" t="n"/>
      <c r="O24" s="100">
        <f>IF(A24="","",TEXT(A24,"DDD"))</f>
        <v/>
      </c>
      <c r="P24" s="97" t="n"/>
      <c r="Q24" s="97" t="n"/>
      <c r="R24" s="2" t="n"/>
    </row>
    <row r="25" ht="18" customHeight="1" s="111">
      <c r="A25" s="103" t="n"/>
      <c r="B25" s="104" t="n"/>
      <c r="C25" s="104" t="n"/>
      <c r="D25" s="104" t="n"/>
      <c r="E25" s="104" t="n"/>
      <c r="F25" s="104" t="n"/>
      <c r="G25" s="104" t="n"/>
      <c r="H25" s="98">
        <f>IF(E25=0,0,IFERROR(ABS(E25-F25),0))</f>
        <v/>
      </c>
      <c r="I25" s="98">
        <f>IF(E25=0,0,IFERROR(ABS(G25-E25),0))</f>
        <v/>
      </c>
      <c r="J25" s="99">
        <f>IF(H25=0,"",IFERROR(I25/H25,0))</f>
        <v/>
      </c>
      <c r="K25" s="100">
        <f>IF(L25="","",IF(L25&gt;0,"Win",IF(L25&lt;0,"Loss","BE")))</f>
        <v/>
      </c>
      <c r="L25" s="105" t="n"/>
      <c r="M25" s="104" t="n"/>
      <c r="N25" s="106" t="n"/>
      <c r="O25" s="100">
        <f>IF(A25="","",TEXT(A25,"DDD"))</f>
        <v/>
      </c>
      <c r="P25" s="104" t="n"/>
      <c r="Q25" s="104" t="n"/>
      <c r="R25" s="2" t="n"/>
    </row>
    <row r="26" ht="18" customHeight="1" s="111">
      <c r="A26" s="96" t="n"/>
      <c r="B26" s="97" t="n"/>
      <c r="C26" s="97" t="n"/>
      <c r="D26" s="97" t="n"/>
      <c r="E26" s="97" t="n"/>
      <c r="F26" s="97" t="n"/>
      <c r="G26" s="97" t="n"/>
      <c r="H26" s="98">
        <f>IF(E26=0,0,IFERROR(ABS(E26-F26),0))</f>
        <v/>
      </c>
      <c r="I26" s="98">
        <f>IF(E26=0,0,IFERROR(ABS(G26-E26),0))</f>
        <v/>
      </c>
      <c r="J26" s="99">
        <f>IF(H26=0,"",IFERROR(I26/H26,0))</f>
        <v/>
      </c>
      <c r="K26" s="100">
        <f>IF(L26="","",IF(L26&gt;0,"Win",IF(L26&lt;0,"Loss","BE")))</f>
        <v/>
      </c>
      <c r="L26" s="101" t="n"/>
      <c r="M26" s="97" t="n"/>
      <c r="N26" s="102" t="n"/>
      <c r="O26" s="100">
        <f>IF(A26="","",TEXT(A26,"DDD"))</f>
        <v/>
      </c>
      <c r="P26" s="97" t="n"/>
      <c r="Q26" s="97" t="n"/>
      <c r="R26" s="2" t="n"/>
    </row>
    <row r="27" ht="18" customHeight="1" s="111">
      <c r="A27" s="103" t="n"/>
      <c r="B27" s="104" t="n"/>
      <c r="C27" s="104" t="n"/>
      <c r="D27" s="104" t="n"/>
      <c r="E27" s="104" t="n"/>
      <c r="F27" s="104" t="n"/>
      <c r="G27" s="104" t="n"/>
      <c r="H27" s="98">
        <f>IF(E27=0,0,IFERROR(ABS(E27-F27),0))</f>
        <v/>
      </c>
      <c r="I27" s="98">
        <f>IF(E27=0,0,IFERROR(ABS(G27-E27),0))</f>
        <v/>
      </c>
      <c r="J27" s="99">
        <f>IF(H27=0,"",IFERROR(I27/H27,0))</f>
        <v/>
      </c>
      <c r="K27" s="100">
        <f>IF(L27="","",IF(L27&gt;0,"Win",IF(L27&lt;0,"Loss","BE")))</f>
        <v/>
      </c>
      <c r="L27" s="105" t="n"/>
      <c r="M27" s="104" t="n"/>
      <c r="N27" s="106" t="n"/>
      <c r="O27" s="100">
        <f>IF(A27="","",TEXT(A27,"DDD"))</f>
        <v/>
      </c>
      <c r="P27" s="104" t="n"/>
      <c r="Q27" s="104" t="n"/>
      <c r="R27" s="2" t="n"/>
    </row>
    <row r="28" ht="18" customHeight="1" s="111">
      <c r="A28" s="96" t="n"/>
      <c r="B28" s="97" t="n"/>
      <c r="C28" s="97" t="n"/>
      <c r="D28" s="97" t="n"/>
      <c r="E28" s="97" t="n"/>
      <c r="F28" s="97" t="n"/>
      <c r="G28" s="97" t="n"/>
      <c r="H28" s="98">
        <f>IF(E28=0,0,IFERROR(ABS(E28-F28),0))</f>
        <v/>
      </c>
      <c r="I28" s="98">
        <f>IF(E28=0,0,IFERROR(ABS(G28-E28),0))</f>
        <v/>
      </c>
      <c r="J28" s="99">
        <f>IF(H28=0,"",IFERROR(I28/H28,0))</f>
        <v/>
      </c>
      <c r="K28" s="100">
        <f>IF(L28="","",IF(L28&gt;0,"Win",IF(L28&lt;0,"Loss","BE")))</f>
        <v/>
      </c>
      <c r="L28" s="101" t="n"/>
      <c r="M28" s="97" t="n"/>
      <c r="N28" s="102" t="n"/>
      <c r="O28" s="100">
        <f>IF(A28="","",TEXT(A28,"DDD"))</f>
        <v/>
      </c>
      <c r="P28" s="97" t="n"/>
      <c r="Q28" s="97" t="n"/>
      <c r="R28" s="2" t="n"/>
    </row>
    <row r="29" ht="18" customHeight="1" s="111">
      <c r="A29" s="103" t="n"/>
      <c r="B29" s="104" t="n"/>
      <c r="C29" s="104" t="n"/>
      <c r="D29" s="104" t="n"/>
      <c r="E29" s="104" t="n"/>
      <c r="F29" s="104" t="n"/>
      <c r="G29" s="104" t="n"/>
      <c r="H29" s="98">
        <f>IF(E29=0,0,IFERROR(ABS(E29-F29),0))</f>
        <v/>
      </c>
      <c r="I29" s="98">
        <f>IF(E29=0,0,IFERROR(ABS(G29-E29),0))</f>
        <v/>
      </c>
      <c r="J29" s="99">
        <f>IF(H29=0,"",IFERROR(I29/H29,0))</f>
        <v/>
      </c>
      <c r="K29" s="100">
        <f>IF(L29="","",IF(L29&gt;0,"Win",IF(L29&lt;0,"Loss","BE")))</f>
        <v/>
      </c>
      <c r="L29" s="105" t="n"/>
      <c r="M29" s="104" t="n"/>
      <c r="N29" s="106" t="n"/>
      <c r="O29" s="100">
        <f>IF(A29="","",TEXT(A29,"DDD"))</f>
        <v/>
      </c>
      <c r="P29" s="104" t="n"/>
      <c r="Q29" s="104" t="n"/>
      <c r="R29" s="2" t="n"/>
    </row>
    <row r="30" ht="18" customHeight="1" s="111">
      <c r="A30" s="96" t="n"/>
      <c r="B30" s="97" t="n"/>
      <c r="C30" s="97" t="n"/>
      <c r="D30" s="97" t="n"/>
      <c r="E30" s="97" t="n"/>
      <c r="F30" s="97" t="n"/>
      <c r="G30" s="97" t="n"/>
      <c r="H30" s="98">
        <f>IF(E30=0,0,IFERROR(ABS(E30-F30),0))</f>
        <v/>
      </c>
      <c r="I30" s="98">
        <f>IF(E30=0,0,IFERROR(ABS(G30-E30),0))</f>
        <v/>
      </c>
      <c r="J30" s="99">
        <f>IF(H30=0,"",IFERROR(I30/H30,0))</f>
        <v/>
      </c>
      <c r="K30" s="100">
        <f>IF(L30="","",IF(L30&gt;0,"Win",IF(L30&lt;0,"Loss","BE")))</f>
        <v/>
      </c>
      <c r="L30" s="101" t="n"/>
      <c r="M30" s="97" t="n"/>
      <c r="N30" s="102" t="n"/>
      <c r="O30" s="100">
        <f>IF(A30="","",TEXT(A30,"DDD"))</f>
        <v/>
      </c>
      <c r="P30" s="97" t="n"/>
      <c r="Q30" s="97" t="n"/>
      <c r="R30" s="2" t="n"/>
    </row>
    <row r="31" ht="18" customHeight="1" s="111">
      <c r="A31" s="103" t="n"/>
      <c r="B31" s="104" t="n"/>
      <c r="C31" s="104" t="n"/>
      <c r="D31" s="104" t="n"/>
      <c r="E31" s="104" t="n"/>
      <c r="F31" s="104" t="n"/>
      <c r="G31" s="104" t="n"/>
      <c r="H31" s="98">
        <f>IF(E31=0,0,IFERROR(ABS(E31-F31),0))</f>
        <v/>
      </c>
      <c r="I31" s="98">
        <f>IF(E31=0,0,IFERROR(ABS(G31-E31),0))</f>
        <v/>
      </c>
      <c r="J31" s="99">
        <f>IF(H31=0,"",IFERROR(I31/H31,0))</f>
        <v/>
      </c>
      <c r="K31" s="100">
        <f>IF(L31="","",IF(L31&gt;0,"Win",IF(L31&lt;0,"Loss","BE")))</f>
        <v/>
      </c>
      <c r="L31" s="105" t="n"/>
      <c r="M31" s="104" t="n"/>
      <c r="N31" s="106" t="n"/>
      <c r="O31" s="100">
        <f>IF(A31="","",TEXT(A31,"DDD"))</f>
        <v/>
      </c>
      <c r="P31" s="104" t="n"/>
      <c r="Q31" s="104" t="n"/>
      <c r="R31" s="2" t="n"/>
    </row>
    <row r="32" ht="18" customHeight="1" s="111">
      <c r="A32" s="96" t="n"/>
      <c r="B32" s="97" t="n"/>
      <c r="C32" s="97" t="n"/>
      <c r="D32" s="97" t="n"/>
      <c r="E32" s="97" t="n"/>
      <c r="F32" s="97" t="n"/>
      <c r="G32" s="97" t="n"/>
      <c r="H32" s="98">
        <f>IF(E32=0,0,IFERROR(ABS(E32-F32),0))</f>
        <v/>
      </c>
      <c r="I32" s="98">
        <f>IF(E32=0,0,IFERROR(ABS(G32-E32),0))</f>
        <v/>
      </c>
      <c r="J32" s="99">
        <f>IF(H32=0,"",IFERROR(I32/H32,0))</f>
        <v/>
      </c>
      <c r="K32" s="100">
        <f>IF(L32="","",IF(L32&gt;0,"Win",IF(L32&lt;0,"Loss","BE")))</f>
        <v/>
      </c>
      <c r="L32" s="101" t="n"/>
      <c r="M32" s="97" t="n"/>
      <c r="N32" s="102" t="n"/>
      <c r="O32" s="100">
        <f>IF(A32="","",TEXT(A32,"DDD"))</f>
        <v/>
      </c>
      <c r="P32" s="97" t="n"/>
      <c r="Q32" s="97" t="n"/>
      <c r="R32" s="2" t="n"/>
    </row>
    <row r="33" ht="18" customHeight="1" s="111">
      <c r="A33" s="103" t="n"/>
      <c r="B33" s="104" t="n"/>
      <c r="C33" s="104" t="n"/>
      <c r="D33" s="104" t="n"/>
      <c r="E33" s="104" t="n"/>
      <c r="F33" s="104" t="n"/>
      <c r="G33" s="104" t="n"/>
      <c r="H33" s="98">
        <f>IF(E33=0,0,IFERROR(ABS(E33-F33),0))</f>
        <v/>
      </c>
      <c r="I33" s="98">
        <f>IF(E33=0,0,IFERROR(ABS(G33-E33),0))</f>
        <v/>
      </c>
      <c r="J33" s="99">
        <f>IF(H33=0,"",IFERROR(I33/H33,0))</f>
        <v/>
      </c>
      <c r="K33" s="100">
        <f>IF(L33="","",IF(L33&gt;0,"Win",IF(L33&lt;0,"Loss","BE")))</f>
        <v/>
      </c>
      <c r="L33" s="105" t="n"/>
      <c r="M33" s="104" t="n"/>
      <c r="N33" s="106" t="n"/>
      <c r="O33" s="100">
        <f>IF(A33="","",TEXT(A33,"DDD"))</f>
        <v/>
      </c>
      <c r="P33" s="104" t="n"/>
      <c r="Q33" s="104" t="n"/>
      <c r="R33" s="2" t="n"/>
    </row>
    <row r="34" ht="18" customHeight="1" s="111">
      <c r="A34" s="96" t="n"/>
      <c r="B34" s="97" t="n"/>
      <c r="C34" s="97" t="n"/>
      <c r="D34" s="97" t="n"/>
      <c r="E34" s="97" t="n"/>
      <c r="F34" s="97" t="n"/>
      <c r="G34" s="97" t="n"/>
      <c r="H34" s="98">
        <f>IF(E34=0,0,IFERROR(ABS(E34-F34),0))</f>
        <v/>
      </c>
      <c r="I34" s="98">
        <f>IF(E34=0,0,IFERROR(ABS(G34-E34),0))</f>
        <v/>
      </c>
      <c r="J34" s="99">
        <f>IF(H34=0,"",IFERROR(I34/H34,0))</f>
        <v/>
      </c>
      <c r="K34" s="100">
        <f>IF(L34="","",IF(L34&gt;0,"Win",IF(L34&lt;0,"Loss","BE")))</f>
        <v/>
      </c>
      <c r="L34" s="101" t="n"/>
      <c r="M34" s="97" t="n"/>
      <c r="N34" s="102" t="n"/>
      <c r="O34" s="100">
        <f>IF(A34="","",TEXT(A34,"DDD"))</f>
        <v/>
      </c>
      <c r="P34" s="97" t="n"/>
      <c r="Q34" s="97" t="n"/>
      <c r="R34" s="2" t="n"/>
    </row>
    <row r="35" ht="18" customHeight="1" s="111">
      <c r="A35" s="103" t="n"/>
      <c r="B35" s="104" t="n"/>
      <c r="C35" s="104" t="n"/>
      <c r="D35" s="104" t="n"/>
      <c r="E35" s="104" t="n"/>
      <c r="F35" s="104" t="n"/>
      <c r="G35" s="104" t="n"/>
      <c r="H35" s="98">
        <f>IF(E35=0,0,IFERROR(ABS(E35-F35),0))</f>
        <v/>
      </c>
      <c r="I35" s="98">
        <f>IF(E35=0,0,IFERROR(ABS(G35-E35),0))</f>
        <v/>
      </c>
      <c r="J35" s="99">
        <f>IF(H35=0,"",IFERROR(I35/H35,0))</f>
        <v/>
      </c>
      <c r="K35" s="100">
        <f>IF(L35="","",IF(L35&gt;0,"Win",IF(L35&lt;0,"Loss","BE")))</f>
        <v/>
      </c>
      <c r="L35" s="105" t="n"/>
      <c r="M35" s="104" t="n"/>
      <c r="N35" s="106" t="n"/>
      <c r="O35" s="100">
        <f>IF(A35="","",TEXT(A35,"DDD"))</f>
        <v/>
      </c>
      <c r="P35" s="104" t="n"/>
      <c r="Q35" s="104" t="n"/>
      <c r="R35" s="2" t="n"/>
    </row>
    <row r="36" ht="18" customHeight="1" s="111">
      <c r="A36" s="96" t="n"/>
      <c r="B36" s="97" t="n"/>
      <c r="C36" s="97" t="n"/>
      <c r="D36" s="97" t="n"/>
      <c r="E36" s="97" t="n"/>
      <c r="F36" s="97" t="n"/>
      <c r="G36" s="97" t="n"/>
      <c r="H36" s="98">
        <f>IF(E36=0,0,IFERROR(ABS(E36-F36),0))</f>
        <v/>
      </c>
      <c r="I36" s="98">
        <f>IF(E36=0,0,IFERROR(ABS(G36-E36),0))</f>
        <v/>
      </c>
      <c r="J36" s="99">
        <f>IF(H36=0,"",IFERROR(I36/H36,0))</f>
        <v/>
      </c>
      <c r="K36" s="100">
        <f>IF(L36="","",IF(L36&gt;0,"Win",IF(L36&lt;0,"Loss","BE")))</f>
        <v/>
      </c>
      <c r="L36" s="101" t="n"/>
      <c r="M36" s="97" t="n"/>
      <c r="N36" s="102" t="n"/>
      <c r="O36" s="100">
        <f>IF(A36="","",TEXT(A36,"DDD"))</f>
        <v/>
      </c>
      <c r="P36" s="97" t="n"/>
      <c r="Q36" s="97" t="n"/>
      <c r="R36" s="2" t="n"/>
    </row>
    <row r="37" ht="18" customHeight="1" s="111">
      <c r="A37" s="103" t="n"/>
      <c r="B37" s="104" t="n"/>
      <c r="C37" s="104" t="n"/>
      <c r="D37" s="104" t="n"/>
      <c r="E37" s="104" t="n"/>
      <c r="F37" s="104" t="n"/>
      <c r="G37" s="104" t="n"/>
      <c r="H37" s="98">
        <f>IF(E37=0,0,IFERROR(ABS(E37-F37),0))</f>
        <v/>
      </c>
      <c r="I37" s="98">
        <f>IF(E37=0,0,IFERROR(ABS(G37-E37),0))</f>
        <v/>
      </c>
      <c r="J37" s="99">
        <f>IF(H37=0,"",IFERROR(I37/H37,0))</f>
        <v/>
      </c>
      <c r="K37" s="100">
        <f>IF(L37="","",IF(L37&gt;0,"Win",IF(L37&lt;0,"Loss","BE")))</f>
        <v/>
      </c>
      <c r="L37" s="105" t="n"/>
      <c r="M37" s="104" t="n"/>
      <c r="N37" s="106" t="n"/>
      <c r="O37" s="100">
        <f>IF(A37="","",TEXT(A37,"DDD"))</f>
        <v/>
      </c>
      <c r="P37" s="104" t="n"/>
      <c r="Q37" s="104" t="n"/>
      <c r="R37" s="2" t="n"/>
    </row>
    <row r="38" ht="18" customHeight="1" s="111">
      <c r="A38" s="96" t="n"/>
      <c r="B38" s="97" t="n"/>
      <c r="C38" s="97" t="n"/>
      <c r="D38" s="97" t="n"/>
      <c r="E38" s="97" t="n"/>
      <c r="F38" s="97" t="n"/>
      <c r="G38" s="97" t="n"/>
      <c r="H38" s="98">
        <f>IF(E38=0,0,IFERROR(ABS(E38-F38),0))</f>
        <v/>
      </c>
      <c r="I38" s="98">
        <f>IF(E38=0,0,IFERROR(ABS(G38-E38),0))</f>
        <v/>
      </c>
      <c r="J38" s="99">
        <f>IF(H38=0,"",IFERROR(I38/H38,0))</f>
        <v/>
      </c>
      <c r="K38" s="100">
        <f>IF(L38="","",IF(L38&gt;0,"Win",IF(L38&lt;0,"Loss","BE")))</f>
        <v/>
      </c>
      <c r="L38" s="101" t="n"/>
      <c r="M38" s="97" t="n"/>
      <c r="N38" s="102" t="n"/>
      <c r="O38" s="100">
        <f>IF(A38="","",TEXT(A38,"DDD"))</f>
        <v/>
      </c>
      <c r="P38" s="97" t="n"/>
      <c r="Q38" s="97" t="n"/>
      <c r="R38" s="2" t="n"/>
    </row>
    <row r="39" ht="18" customHeight="1" s="111">
      <c r="A39" s="103" t="n"/>
      <c r="B39" s="104" t="n"/>
      <c r="C39" s="104" t="n"/>
      <c r="D39" s="104" t="n"/>
      <c r="E39" s="104" t="n"/>
      <c r="F39" s="104" t="n"/>
      <c r="G39" s="104" t="n"/>
      <c r="H39" s="98">
        <f>IF(E39=0,0,IFERROR(ABS(E39-F39),0))</f>
        <v/>
      </c>
      <c r="I39" s="98">
        <f>IF(E39=0,0,IFERROR(ABS(G39-E39),0))</f>
        <v/>
      </c>
      <c r="J39" s="99">
        <f>IF(H39=0,"",IFERROR(I39/H39,0))</f>
        <v/>
      </c>
      <c r="K39" s="100">
        <f>IF(L39="","",IF(L39&gt;0,"Win",IF(L39&lt;0,"Loss","BE")))</f>
        <v/>
      </c>
      <c r="L39" s="105" t="n"/>
      <c r="M39" s="104" t="n"/>
      <c r="N39" s="106" t="n"/>
      <c r="O39" s="100">
        <f>IF(A39="","",TEXT(A39,"DDD"))</f>
        <v/>
      </c>
      <c r="P39" s="104" t="n"/>
      <c r="Q39" s="104" t="n"/>
      <c r="R39" s="2" t="n"/>
    </row>
    <row r="40" ht="18" customHeight="1" s="111">
      <c r="A40" s="96" t="n"/>
      <c r="B40" s="97" t="n"/>
      <c r="C40" s="97" t="n"/>
      <c r="D40" s="97" t="n"/>
      <c r="E40" s="97" t="n"/>
      <c r="F40" s="97" t="n"/>
      <c r="G40" s="97" t="n"/>
      <c r="H40" s="98">
        <f>IF(E40=0,0,IFERROR(ABS(E40-F40),0))</f>
        <v/>
      </c>
      <c r="I40" s="98">
        <f>IF(E40=0,0,IFERROR(ABS(G40-E40),0))</f>
        <v/>
      </c>
      <c r="J40" s="99">
        <f>IF(H40=0,"",IFERROR(I40/H40,0))</f>
        <v/>
      </c>
      <c r="K40" s="100">
        <f>IF(L40="","",IF(L40&gt;0,"Win",IF(L40&lt;0,"Loss","BE")))</f>
        <v/>
      </c>
      <c r="L40" s="101" t="n"/>
      <c r="M40" s="97" t="n"/>
      <c r="N40" s="102" t="n"/>
      <c r="O40" s="100">
        <f>IF(A40="","",TEXT(A40,"DDD"))</f>
        <v/>
      </c>
      <c r="P40" s="97" t="n"/>
      <c r="Q40" s="97" t="n"/>
      <c r="R40" s="2" t="n"/>
    </row>
    <row r="41" ht="18" customHeight="1" s="111">
      <c r="A41" s="103" t="n"/>
      <c r="B41" s="104" t="n"/>
      <c r="C41" s="104" t="n"/>
      <c r="D41" s="104" t="n"/>
      <c r="E41" s="104" t="n"/>
      <c r="F41" s="104" t="n"/>
      <c r="G41" s="104" t="n"/>
      <c r="H41" s="98">
        <f>IF(E41=0,0,IFERROR(ABS(E41-F41),0))</f>
        <v/>
      </c>
      <c r="I41" s="98">
        <f>IF(E41=0,0,IFERROR(ABS(G41-E41),0))</f>
        <v/>
      </c>
      <c r="J41" s="99">
        <f>IF(H41=0,"",IFERROR(I41/H41,0))</f>
        <v/>
      </c>
      <c r="K41" s="100">
        <f>IF(L41="","",IF(L41&gt;0,"Win",IF(L41&lt;0,"Loss","BE")))</f>
        <v/>
      </c>
      <c r="L41" s="105" t="n"/>
      <c r="M41" s="104" t="n"/>
      <c r="N41" s="106" t="n"/>
      <c r="O41" s="100">
        <f>IF(A41="","",TEXT(A41,"DDD"))</f>
        <v/>
      </c>
      <c r="P41" s="104" t="n"/>
      <c r="Q41" s="104" t="n"/>
      <c r="R41" s="2" t="n"/>
    </row>
    <row r="42" ht="18" customHeight="1" s="111">
      <c r="A42" s="96" t="n"/>
      <c r="B42" s="97" t="n"/>
      <c r="C42" s="97" t="n"/>
      <c r="D42" s="97" t="n"/>
      <c r="E42" s="97" t="n"/>
      <c r="F42" s="97" t="n"/>
      <c r="G42" s="97" t="n"/>
      <c r="H42" s="98">
        <f>IF(E42=0,0,IFERROR(ABS(E42-F42),0))</f>
        <v/>
      </c>
      <c r="I42" s="98">
        <f>IF(E42=0,0,IFERROR(ABS(G42-E42),0))</f>
        <v/>
      </c>
      <c r="J42" s="99">
        <f>IF(H42=0,"",IFERROR(I42/H42,0))</f>
        <v/>
      </c>
      <c r="K42" s="100">
        <f>IF(L42="","",IF(L42&gt;0,"Win",IF(L42&lt;0,"Loss","BE")))</f>
        <v/>
      </c>
      <c r="L42" s="101" t="n"/>
      <c r="M42" s="97" t="n"/>
      <c r="N42" s="102" t="n"/>
      <c r="O42" s="100">
        <f>IF(A42="","",TEXT(A42,"DDD"))</f>
        <v/>
      </c>
      <c r="P42" s="97" t="n"/>
      <c r="Q42" s="97" t="n"/>
      <c r="R42" s="2" t="n"/>
    </row>
    <row r="43" ht="18" customHeight="1" s="111">
      <c r="A43" s="103" t="n"/>
      <c r="B43" s="104" t="n"/>
      <c r="C43" s="104" t="n"/>
      <c r="D43" s="104" t="n"/>
      <c r="E43" s="104" t="n"/>
      <c r="F43" s="104" t="n"/>
      <c r="G43" s="104" t="n"/>
      <c r="H43" s="98">
        <f>IF(E43=0,0,IFERROR(ABS(E43-F43),0))</f>
        <v/>
      </c>
      <c r="I43" s="98">
        <f>IF(E43=0,0,IFERROR(ABS(G43-E43),0))</f>
        <v/>
      </c>
      <c r="J43" s="99">
        <f>IF(H43=0,"",IFERROR(I43/H43,0))</f>
        <v/>
      </c>
      <c r="K43" s="100">
        <f>IF(L43="","",IF(L43&gt;0,"Win",IF(L43&lt;0,"Loss","BE")))</f>
        <v/>
      </c>
      <c r="L43" s="105" t="n"/>
      <c r="M43" s="104" t="n"/>
      <c r="N43" s="106" t="n"/>
      <c r="O43" s="100">
        <f>IF(A43="","",TEXT(A43,"DDD"))</f>
        <v/>
      </c>
      <c r="P43" s="104" t="n"/>
      <c r="Q43" s="104" t="n"/>
      <c r="R43" s="2" t="n"/>
    </row>
    <row r="44" ht="18" customHeight="1" s="111">
      <c r="A44" s="96" t="n"/>
      <c r="B44" s="97" t="n"/>
      <c r="C44" s="97" t="n"/>
      <c r="D44" s="97" t="n"/>
      <c r="E44" s="97" t="n"/>
      <c r="F44" s="97" t="n"/>
      <c r="G44" s="97" t="n"/>
      <c r="H44" s="98">
        <f>IF(E44=0,0,IFERROR(ABS(E44-F44),0))</f>
        <v/>
      </c>
      <c r="I44" s="98">
        <f>IF(E44=0,0,IFERROR(ABS(G44-E44),0))</f>
        <v/>
      </c>
      <c r="J44" s="99">
        <f>IF(H44=0,"",IFERROR(I44/H44,0))</f>
        <v/>
      </c>
      <c r="K44" s="100">
        <f>IF(L44="","",IF(L44&gt;0,"Win",IF(L44&lt;0,"Loss","BE")))</f>
        <v/>
      </c>
      <c r="L44" s="101" t="n"/>
      <c r="M44" s="97" t="n"/>
      <c r="N44" s="102" t="n"/>
      <c r="O44" s="100">
        <f>IF(A44="","",TEXT(A44,"DDD"))</f>
        <v/>
      </c>
      <c r="P44" s="97" t="n"/>
      <c r="Q44" s="97" t="n"/>
      <c r="R44" s="2" t="n"/>
    </row>
    <row r="45" ht="18" customHeight="1" s="111">
      <c r="A45" s="103" t="n"/>
      <c r="B45" s="104" t="n"/>
      <c r="C45" s="104" t="n"/>
      <c r="D45" s="104" t="n"/>
      <c r="E45" s="104" t="n"/>
      <c r="F45" s="104" t="n"/>
      <c r="G45" s="104" t="n"/>
      <c r="H45" s="98">
        <f>IF(E45=0,0,IFERROR(ABS(E45-F45),0))</f>
        <v/>
      </c>
      <c r="I45" s="98">
        <f>IF(E45=0,0,IFERROR(ABS(G45-E45),0))</f>
        <v/>
      </c>
      <c r="J45" s="99">
        <f>IF(H45=0,"",IFERROR(I45/H45,0))</f>
        <v/>
      </c>
      <c r="K45" s="100">
        <f>IF(L45="","",IF(L45&gt;0,"Win",IF(L45&lt;0,"Loss","BE")))</f>
        <v/>
      </c>
      <c r="L45" s="105" t="n"/>
      <c r="M45" s="104" t="n"/>
      <c r="N45" s="106" t="n"/>
      <c r="O45" s="100">
        <f>IF(A45="","",TEXT(A45,"DDD"))</f>
        <v/>
      </c>
      <c r="P45" s="104" t="n"/>
      <c r="Q45" s="104" t="n"/>
      <c r="R45" s="2" t="n"/>
    </row>
    <row r="46" ht="18" customHeight="1" s="111">
      <c r="A46" s="96" t="n"/>
      <c r="B46" s="97" t="n"/>
      <c r="C46" s="97" t="n"/>
      <c r="D46" s="97" t="n"/>
      <c r="E46" s="97" t="n"/>
      <c r="F46" s="97" t="n"/>
      <c r="G46" s="97" t="n"/>
      <c r="H46" s="98">
        <f>IF(E46=0,0,IFERROR(ABS(E46-F46),0))</f>
        <v/>
      </c>
      <c r="I46" s="98">
        <f>IF(E46=0,0,IFERROR(ABS(G46-E46),0))</f>
        <v/>
      </c>
      <c r="J46" s="99">
        <f>IF(H46=0,"",IFERROR(I46/H46,0))</f>
        <v/>
      </c>
      <c r="K46" s="100">
        <f>IF(L46="","",IF(L46&gt;0,"Win",IF(L46&lt;0,"Loss","BE")))</f>
        <v/>
      </c>
      <c r="L46" s="101" t="n"/>
      <c r="M46" s="97" t="n"/>
      <c r="N46" s="102" t="n"/>
      <c r="O46" s="100">
        <f>IF(A46="","",TEXT(A46,"DDD"))</f>
        <v/>
      </c>
      <c r="P46" s="97" t="n"/>
      <c r="Q46" s="97" t="n"/>
      <c r="R46" s="2" t="n"/>
    </row>
    <row r="47" ht="18" customHeight="1" s="111">
      <c r="A47" s="103" t="n"/>
      <c r="B47" s="104" t="n"/>
      <c r="C47" s="104" t="n"/>
      <c r="D47" s="104" t="n"/>
      <c r="E47" s="104" t="n"/>
      <c r="F47" s="104" t="n"/>
      <c r="G47" s="104" t="n"/>
      <c r="H47" s="98">
        <f>IF(E47=0,0,IFERROR(ABS(E47-F47),0))</f>
        <v/>
      </c>
      <c r="I47" s="98">
        <f>IF(E47=0,0,IFERROR(ABS(G47-E47),0))</f>
        <v/>
      </c>
      <c r="J47" s="99">
        <f>IF(H47=0,"",IFERROR(I47/H47,0))</f>
        <v/>
      </c>
      <c r="K47" s="100">
        <f>IF(L47="","",IF(L47&gt;0,"Win",IF(L47&lt;0,"Loss","BE")))</f>
        <v/>
      </c>
      <c r="L47" s="105" t="n"/>
      <c r="M47" s="104" t="n"/>
      <c r="N47" s="106" t="n"/>
      <c r="O47" s="100">
        <f>IF(A47="","",TEXT(A47,"DDD"))</f>
        <v/>
      </c>
      <c r="P47" s="104" t="n"/>
      <c r="Q47" s="104" t="n"/>
      <c r="R47" s="2" t="n"/>
    </row>
    <row r="48" ht="18" customHeight="1" s="111">
      <c r="A48" s="96" t="n"/>
      <c r="B48" s="97" t="n"/>
      <c r="C48" s="97" t="n"/>
      <c r="D48" s="97" t="n"/>
      <c r="E48" s="97" t="n"/>
      <c r="F48" s="97" t="n"/>
      <c r="G48" s="97" t="n"/>
      <c r="H48" s="98">
        <f>IF(E48=0,0,IFERROR(ABS(E48-F48),0))</f>
        <v/>
      </c>
      <c r="I48" s="98">
        <f>IF(E48=0,0,IFERROR(ABS(G48-E48),0))</f>
        <v/>
      </c>
      <c r="J48" s="99">
        <f>IF(H48=0,"",IFERROR(I48/H48,0))</f>
        <v/>
      </c>
      <c r="K48" s="100">
        <f>IF(L48="","",IF(L48&gt;0,"Win",IF(L48&lt;0,"Loss","BE")))</f>
        <v/>
      </c>
      <c r="L48" s="101" t="n"/>
      <c r="M48" s="97" t="n"/>
      <c r="N48" s="102" t="n"/>
      <c r="O48" s="100">
        <f>IF(A48="","",TEXT(A48,"DDD"))</f>
        <v/>
      </c>
      <c r="P48" s="97" t="n"/>
      <c r="Q48" s="97" t="n"/>
      <c r="R48" s="2" t="n"/>
    </row>
    <row r="49" ht="18" customHeight="1" s="111">
      <c r="A49" s="103" t="n"/>
      <c r="B49" s="104" t="n"/>
      <c r="C49" s="104" t="n"/>
      <c r="D49" s="104" t="n"/>
      <c r="E49" s="104" t="n"/>
      <c r="F49" s="104" t="n"/>
      <c r="G49" s="104" t="n"/>
      <c r="H49" s="98">
        <f>IF(E49=0,0,IFERROR(ABS(E49-F49),0))</f>
        <v/>
      </c>
      <c r="I49" s="98">
        <f>IF(E49=0,0,IFERROR(ABS(G49-E49),0))</f>
        <v/>
      </c>
      <c r="J49" s="99">
        <f>IF(H49=0,"",IFERROR(I49/H49,0))</f>
        <v/>
      </c>
      <c r="K49" s="100">
        <f>IF(L49="","",IF(L49&gt;0,"Win",IF(L49&lt;0,"Loss","BE")))</f>
        <v/>
      </c>
      <c r="L49" s="105" t="n"/>
      <c r="M49" s="104" t="n"/>
      <c r="N49" s="106" t="n"/>
      <c r="O49" s="100">
        <f>IF(A49="","",TEXT(A49,"DDD"))</f>
        <v/>
      </c>
      <c r="P49" s="104" t="n"/>
      <c r="Q49" s="104" t="n"/>
      <c r="R49" s="2" t="n"/>
    </row>
    <row r="50" ht="18" customHeight="1" s="111">
      <c r="A50" s="96" t="n"/>
      <c r="B50" s="97" t="n"/>
      <c r="C50" s="97" t="n"/>
      <c r="D50" s="97" t="n"/>
      <c r="E50" s="97" t="n"/>
      <c r="F50" s="97" t="n"/>
      <c r="G50" s="97" t="n"/>
      <c r="H50" s="98">
        <f>IF(E50=0,0,IFERROR(ABS(E50-F50),0))</f>
        <v/>
      </c>
      <c r="I50" s="98">
        <f>IF(E50=0,0,IFERROR(ABS(G50-E50),0))</f>
        <v/>
      </c>
      <c r="J50" s="99">
        <f>IF(H50=0,"",IFERROR(I50/H50,0))</f>
        <v/>
      </c>
      <c r="K50" s="100">
        <f>IF(L50="","",IF(L50&gt;0,"Win",IF(L50&lt;0,"Loss","BE")))</f>
        <v/>
      </c>
      <c r="L50" s="101" t="n"/>
      <c r="M50" s="97" t="n"/>
      <c r="N50" s="102" t="n"/>
      <c r="O50" s="100">
        <f>IF(A50="","",TEXT(A50,"DDD"))</f>
        <v/>
      </c>
      <c r="P50" s="97" t="n"/>
      <c r="Q50" s="97" t="n"/>
      <c r="R50" s="2" t="n"/>
    </row>
    <row r="51" ht="18" customHeight="1" s="111">
      <c r="A51" s="103" t="n"/>
      <c r="B51" s="104" t="n"/>
      <c r="C51" s="104" t="n"/>
      <c r="D51" s="104" t="n"/>
      <c r="E51" s="104" t="n"/>
      <c r="F51" s="104" t="n"/>
      <c r="G51" s="104" t="n"/>
      <c r="H51" s="98">
        <f>IF(E51=0,0,IFERROR(ABS(E51-F51),0))</f>
        <v/>
      </c>
      <c r="I51" s="98">
        <f>IF(E51=0,0,IFERROR(ABS(G51-E51),0))</f>
        <v/>
      </c>
      <c r="J51" s="99">
        <f>IF(H51=0,"",IFERROR(I51/H51,0))</f>
        <v/>
      </c>
      <c r="K51" s="100">
        <f>IF(L51="","",IF(L51&gt;0,"Win",IF(L51&lt;0,"Loss","BE")))</f>
        <v/>
      </c>
      <c r="L51" s="105" t="n"/>
      <c r="M51" s="104" t="n"/>
      <c r="N51" s="106" t="n"/>
      <c r="O51" s="100">
        <f>IF(A51="","",TEXT(A51,"DDD"))</f>
        <v/>
      </c>
      <c r="P51" s="104" t="n"/>
      <c r="Q51" s="104" t="n"/>
      <c r="R51" s="2" t="n"/>
    </row>
    <row r="52" ht="18" customHeight="1" s="111">
      <c r="A52" s="96" t="n"/>
      <c r="B52" s="97" t="n"/>
      <c r="C52" s="97" t="n"/>
      <c r="D52" s="97" t="n"/>
      <c r="E52" s="97" t="n"/>
      <c r="F52" s="97" t="n"/>
      <c r="G52" s="97" t="n"/>
      <c r="H52" s="98">
        <f>IF(E52=0,0,IFERROR(ABS(E52-F52),0))</f>
        <v/>
      </c>
      <c r="I52" s="98">
        <f>IF(E52=0,0,IFERROR(ABS(G52-E52),0))</f>
        <v/>
      </c>
      <c r="J52" s="99">
        <f>IF(H52=0,"",IFERROR(I52/H52,0))</f>
        <v/>
      </c>
      <c r="K52" s="100">
        <f>IF(L52="","",IF(L52&gt;0,"Win",IF(L52&lt;0,"Loss","BE")))</f>
        <v/>
      </c>
      <c r="L52" s="101" t="n"/>
      <c r="M52" s="97" t="n"/>
      <c r="N52" s="102" t="n"/>
      <c r="O52" s="100">
        <f>IF(A52="","",TEXT(A52,"DDD"))</f>
        <v/>
      </c>
      <c r="P52" s="97" t="n"/>
      <c r="Q52" s="97" t="n"/>
      <c r="R52" s="2" t="n"/>
    </row>
    <row r="53" ht="18" customHeight="1" s="111">
      <c r="A53" s="103" t="n"/>
      <c r="B53" s="104" t="n"/>
      <c r="C53" s="104" t="n"/>
      <c r="D53" s="104" t="n"/>
      <c r="E53" s="104" t="n"/>
      <c r="F53" s="104" t="n"/>
      <c r="G53" s="104" t="n"/>
      <c r="H53" s="98">
        <f>IF(E53=0,0,IFERROR(ABS(E53-F53),0))</f>
        <v/>
      </c>
      <c r="I53" s="98">
        <f>IF(E53=0,0,IFERROR(ABS(G53-E53),0))</f>
        <v/>
      </c>
      <c r="J53" s="99">
        <f>IF(H53=0,"",IFERROR(I53/H53,0))</f>
        <v/>
      </c>
      <c r="K53" s="100">
        <f>IF(L53="","",IF(L53&gt;0,"Win",IF(L53&lt;0,"Loss","BE")))</f>
        <v/>
      </c>
      <c r="L53" s="105" t="n"/>
      <c r="M53" s="104" t="n"/>
      <c r="N53" s="106" t="n"/>
      <c r="O53" s="100">
        <f>IF(A53="","",TEXT(A53,"DDD"))</f>
        <v/>
      </c>
      <c r="P53" s="104" t="n"/>
      <c r="Q53" s="104" t="n"/>
      <c r="R53" s="2" t="n"/>
    </row>
    <row r="54" ht="18" customHeight="1" s="111">
      <c r="A54" s="96" t="n"/>
      <c r="B54" s="97" t="n"/>
      <c r="C54" s="97" t="n"/>
      <c r="D54" s="97" t="n"/>
      <c r="E54" s="97" t="n"/>
      <c r="F54" s="97" t="n"/>
      <c r="G54" s="97" t="n"/>
      <c r="H54" s="98">
        <f>IF(E54=0,0,IFERROR(ABS(E54-F54),0))</f>
        <v/>
      </c>
      <c r="I54" s="98">
        <f>IF(E54=0,0,IFERROR(ABS(G54-E54),0))</f>
        <v/>
      </c>
      <c r="J54" s="99">
        <f>IF(H54=0,"",IFERROR(I54/H54,0))</f>
        <v/>
      </c>
      <c r="K54" s="100">
        <f>IF(L54="","",IF(L54&gt;0,"Win",IF(L54&lt;0,"Loss","BE")))</f>
        <v/>
      </c>
      <c r="L54" s="101" t="n"/>
      <c r="M54" s="97" t="n"/>
      <c r="N54" s="102" t="n"/>
      <c r="O54" s="100">
        <f>IF(A54="","",TEXT(A54,"DDD"))</f>
        <v/>
      </c>
      <c r="P54" s="97" t="n"/>
      <c r="Q54" s="97" t="n"/>
      <c r="R54" s="2" t="n"/>
    </row>
    <row r="55" ht="18" customHeight="1" s="111">
      <c r="A55" s="103" t="n"/>
      <c r="B55" s="104" t="n"/>
      <c r="C55" s="104" t="n"/>
      <c r="D55" s="104" t="n"/>
      <c r="E55" s="104" t="n"/>
      <c r="F55" s="104" t="n"/>
      <c r="G55" s="104" t="n"/>
      <c r="H55" s="98">
        <f>IF(E55=0,0,IFERROR(ABS(E55-F55),0))</f>
        <v/>
      </c>
      <c r="I55" s="98">
        <f>IF(E55=0,0,IFERROR(ABS(G55-E55),0))</f>
        <v/>
      </c>
      <c r="J55" s="99">
        <f>IF(H55=0,"",IFERROR(I55/H55,0))</f>
        <v/>
      </c>
      <c r="K55" s="100">
        <f>IF(L55="","",IF(L55&gt;0,"Win",IF(L55&lt;0,"Loss","BE")))</f>
        <v/>
      </c>
      <c r="L55" s="105" t="n"/>
      <c r="M55" s="104" t="n"/>
      <c r="N55" s="106" t="n"/>
      <c r="O55" s="100">
        <f>IF(A55="","",TEXT(A55,"DDD"))</f>
        <v/>
      </c>
      <c r="P55" s="104" t="n"/>
      <c r="Q55" s="104" t="n"/>
      <c r="R55" s="2" t="n"/>
    </row>
    <row r="56" ht="18" customHeight="1" s="111">
      <c r="A56" s="96" t="n"/>
      <c r="B56" s="97" t="n"/>
      <c r="C56" s="97" t="n"/>
      <c r="D56" s="97" t="n"/>
      <c r="E56" s="97" t="n"/>
      <c r="F56" s="97" t="n"/>
      <c r="G56" s="97" t="n"/>
      <c r="H56" s="98">
        <f>IF(E56=0,0,IFERROR(ABS(E56-F56),0))</f>
        <v/>
      </c>
      <c r="I56" s="98">
        <f>IF(E56=0,0,IFERROR(ABS(G56-E56),0))</f>
        <v/>
      </c>
      <c r="J56" s="99">
        <f>IF(H56=0,"",IFERROR(I56/H56,0))</f>
        <v/>
      </c>
      <c r="K56" s="100">
        <f>IF(L56="","",IF(L56&gt;0,"Win",IF(L56&lt;0,"Loss","BE")))</f>
        <v/>
      </c>
      <c r="L56" s="101" t="n"/>
      <c r="M56" s="97" t="n"/>
      <c r="N56" s="102" t="n"/>
      <c r="O56" s="100">
        <f>IF(A56="","",TEXT(A56,"DDD"))</f>
        <v/>
      </c>
      <c r="P56" s="97" t="n"/>
      <c r="Q56" s="97" t="n"/>
      <c r="R56" s="2" t="n"/>
    </row>
    <row r="57" ht="18" customHeight="1" s="111">
      <c r="A57" s="103" t="n"/>
      <c r="B57" s="104" t="n"/>
      <c r="C57" s="104" t="n"/>
      <c r="D57" s="104" t="n"/>
      <c r="E57" s="104" t="n"/>
      <c r="F57" s="104" t="n"/>
      <c r="G57" s="104" t="n"/>
      <c r="H57" s="98">
        <f>IF(E57=0,0,IFERROR(ABS(E57-F57),0))</f>
        <v/>
      </c>
      <c r="I57" s="98">
        <f>IF(E57=0,0,IFERROR(ABS(G57-E57),0))</f>
        <v/>
      </c>
      <c r="J57" s="99">
        <f>IF(H57=0,"",IFERROR(I57/H57,0))</f>
        <v/>
      </c>
      <c r="K57" s="100">
        <f>IF(L57="","",IF(L57&gt;0,"Win",IF(L57&lt;0,"Loss","BE")))</f>
        <v/>
      </c>
      <c r="L57" s="105" t="n"/>
      <c r="M57" s="104" t="n"/>
      <c r="N57" s="106" t="n"/>
      <c r="O57" s="100">
        <f>IF(A57="","",TEXT(A57,"DDD"))</f>
        <v/>
      </c>
      <c r="P57" s="104" t="n"/>
      <c r="Q57" s="104" t="n"/>
      <c r="R57" s="2" t="n"/>
    </row>
    <row r="58" ht="18" customHeight="1" s="111">
      <c r="A58" s="96" t="n"/>
      <c r="B58" s="97" t="n"/>
      <c r="C58" s="97" t="n"/>
      <c r="D58" s="97" t="n"/>
      <c r="E58" s="97" t="n"/>
      <c r="F58" s="97" t="n"/>
      <c r="G58" s="97" t="n"/>
      <c r="H58" s="98">
        <f>IF(E58=0,0,IFERROR(ABS(E58-F58),0))</f>
        <v/>
      </c>
      <c r="I58" s="98">
        <f>IF(E58=0,0,IFERROR(ABS(G58-E58),0))</f>
        <v/>
      </c>
      <c r="J58" s="99">
        <f>IF(H58=0,"",IFERROR(I58/H58,0))</f>
        <v/>
      </c>
      <c r="K58" s="100">
        <f>IF(L58="","",IF(L58&gt;0,"Win",IF(L58&lt;0,"Loss","BE")))</f>
        <v/>
      </c>
      <c r="L58" s="101" t="n"/>
      <c r="M58" s="97" t="n"/>
      <c r="N58" s="102" t="n"/>
      <c r="O58" s="100">
        <f>IF(A58="","",TEXT(A58,"DDD"))</f>
        <v/>
      </c>
      <c r="P58" s="97" t="n"/>
      <c r="Q58" s="97" t="n"/>
      <c r="R58" s="2" t="n"/>
    </row>
    <row r="59" ht="18" customHeight="1" s="111">
      <c r="A59" s="103" t="n"/>
      <c r="B59" s="104" t="n"/>
      <c r="C59" s="104" t="n"/>
      <c r="D59" s="104" t="n"/>
      <c r="E59" s="104" t="n"/>
      <c r="F59" s="104" t="n"/>
      <c r="G59" s="104" t="n"/>
      <c r="H59" s="98">
        <f>IF(E59=0,0,IFERROR(ABS(E59-F59),0))</f>
        <v/>
      </c>
      <c r="I59" s="98">
        <f>IF(E59=0,0,IFERROR(ABS(G59-E59),0))</f>
        <v/>
      </c>
      <c r="J59" s="99">
        <f>IF(H59=0,"",IFERROR(I59/H59,0))</f>
        <v/>
      </c>
      <c r="K59" s="100">
        <f>IF(L59="","",IF(L59&gt;0,"Win",IF(L59&lt;0,"Loss","BE")))</f>
        <v/>
      </c>
      <c r="L59" s="105" t="n"/>
      <c r="M59" s="104" t="n"/>
      <c r="N59" s="106" t="n"/>
      <c r="O59" s="100">
        <f>IF(A59="","",TEXT(A59,"DDD"))</f>
        <v/>
      </c>
      <c r="P59" s="104" t="n"/>
      <c r="Q59" s="104" t="n"/>
      <c r="R59" s="2" t="n"/>
    </row>
    <row r="60" ht="18" customHeight="1" s="111">
      <c r="A60" s="96" t="n"/>
      <c r="B60" s="97" t="n"/>
      <c r="C60" s="97" t="n"/>
      <c r="D60" s="97" t="n"/>
      <c r="E60" s="97" t="n"/>
      <c r="F60" s="97" t="n"/>
      <c r="G60" s="97" t="n"/>
      <c r="H60" s="98">
        <f>IF(E60=0,0,IFERROR(ABS(E60-F60),0))</f>
        <v/>
      </c>
      <c r="I60" s="98">
        <f>IF(E60=0,0,IFERROR(ABS(G60-E60),0))</f>
        <v/>
      </c>
      <c r="J60" s="99">
        <f>IF(H60=0,"",IFERROR(I60/H60,0))</f>
        <v/>
      </c>
      <c r="K60" s="100">
        <f>IF(L60="","",IF(L60&gt;0,"Win",IF(L60&lt;0,"Loss","BE")))</f>
        <v/>
      </c>
      <c r="L60" s="101" t="n"/>
      <c r="M60" s="97" t="n"/>
      <c r="N60" s="102" t="n"/>
      <c r="O60" s="100">
        <f>IF(A60="","",TEXT(A60,"DDD"))</f>
        <v/>
      </c>
      <c r="P60" s="97" t="n"/>
      <c r="Q60" s="97" t="n"/>
      <c r="R60" s="2" t="n"/>
    </row>
    <row r="61" ht="18" customHeight="1" s="111">
      <c r="A61" s="103" t="n"/>
      <c r="B61" s="104" t="n"/>
      <c r="C61" s="104" t="n"/>
      <c r="D61" s="104" t="n"/>
      <c r="E61" s="104" t="n"/>
      <c r="F61" s="104" t="n"/>
      <c r="G61" s="104" t="n"/>
      <c r="H61" s="98">
        <f>IF(E61=0,0,IFERROR(ABS(E61-F61),0))</f>
        <v/>
      </c>
      <c r="I61" s="98">
        <f>IF(E61=0,0,IFERROR(ABS(G61-E61),0))</f>
        <v/>
      </c>
      <c r="J61" s="99">
        <f>IF(H61=0,"",IFERROR(I61/H61,0))</f>
        <v/>
      </c>
      <c r="K61" s="100">
        <f>IF(L61="","",IF(L61&gt;0,"Win",IF(L61&lt;0,"Loss","BE")))</f>
        <v/>
      </c>
      <c r="L61" s="105" t="n"/>
      <c r="M61" s="104" t="n"/>
      <c r="N61" s="106" t="n"/>
      <c r="O61" s="100">
        <f>IF(A61="","",TEXT(A61,"DDD"))</f>
        <v/>
      </c>
      <c r="P61" s="104" t="n"/>
      <c r="Q61" s="104" t="n"/>
      <c r="R61" s="2" t="n"/>
    </row>
    <row r="62" ht="18" customHeight="1" s="111">
      <c r="A62" s="96" t="n"/>
      <c r="B62" s="97" t="n"/>
      <c r="C62" s="97" t="n"/>
      <c r="D62" s="97" t="n"/>
      <c r="E62" s="97" t="n"/>
      <c r="F62" s="97" t="n"/>
      <c r="G62" s="97" t="n"/>
      <c r="H62" s="98">
        <f>IF(E62=0,0,IFERROR(ABS(E62-F62),0))</f>
        <v/>
      </c>
      <c r="I62" s="98">
        <f>IF(E62=0,0,IFERROR(ABS(G62-E62),0))</f>
        <v/>
      </c>
      <c r="J62" s="99">
        <f>IF(H62=0,"",IFERROR(I62/H62,0))</f>
        <v/>
      </c>
      <c r="K62" s="100">
        <f>IF(L62="","",IF(L62&gt;0,"Win",IF(L62&lt;0,"Loss","BE")))</f>
        <v/>
      </c>
      <c r="L62" s="101" t="n"/>
      <c r="M62" s="97" t="n"/>
      <c r="N62" s="102" t="n"/>
      <c r="O62" s="100">
        <f>IF(A62="","",TEXT(A62,"DDD"))</f>
        <v/>
      </c>
      <c r="P62" s="97" t="n"/>
      <c r="Q62" s="97" t="n"/>
      <c r="R62" s="2" t="n"/>
    </row>
    <row r="63" ht="18" customHeight="1" s="111">
      <c r="A63" s="103" t="n"/>
      <c r="B63" s="104" t="n"/>
      <c r="C63" s="104" t="n"/>
      <c r="D63" s="104" t="n"/>
      <c r="E63" s="104" t="n"/>
      <c r="F63" s="104" t="n"/>
      <c r="G63" s="104" t="n"/>
      <c r="H63" s="98">
        <f>IF(E63=0,0,IFERROR(ABS(E63-F63),0))</f>
        <v/>
      </c>
      <c r="I63" s="98">
        <f>IF(E63=0,0,IFERROR(ABS(G63-E63),0))</f>
        <v/>
      </c>
      <c r="J63" s="99">
        <f>IF(H63=0,"",IFERROR(I63/H63,0))</f>
        <v/>
      </c>
      <c r="K63" s="100">
        <f>IF(L63="","",IF(L63&gt;0,"Win",IF(L63&lt;0,"Loss","BE")))</f>
        <v/>
      </c>
      <c r="L63" s="105" t="n"/>
      <c r="M63" s="104" t="n"/>
      <c r="N63" s="106" t="n"/>
      <c r="O63" s="100">
        <f>IF(A63="","",TEXT(A63,"DDD"))</f>
        <v/>
      </c>
      <c r="P63" s="104" t="n"/>
      <c r="Q63" s="104" t="n"/>
      <c r="R63" s="2" t="n"/>
    </row>
    <row r="64" ht="18" customHeight="1" s="111">
      <c r="A64" s="96" t="n"/>
      <c r="B64" s="97" t="n"/>
      <c r="C64" s="97" t="n"/>
      <c r="D64" s="97" t="n"/>
      <c r="E64" s="97" t="n"/>
      <c r="F64" s="97" t="n"/>
      <c r="G64" s="97" t="n"/>
      <c r="H64" s="98">
        <f>IF(E64=0,0,IFERROR(ABS(E64-F64),0))</f>
        <v/>
      </c>
      <c r="I64" s="98">
        <f>IF(E64=0,0,IFERROR(ABS(G64-E64),0))</f>
        <v/>
      </c>
      <c r="J64" s="99">
        <f>IF(H64=0,"",IFERROR(I64/H64,0))</f>
        <v/>
      </c>
      <c r="K64" s="100">
        <f>IF(L64="","",IF(L64&gt;0,"Win",IF(L64&lt;0,"Loss","BE")))</f>
        <v/>
      </c>
      <c r="L64" s="101" t="n"/>
      <c r="M64" s="97" t="n"/>
      <c r="N64" s="102" t="n"/>
      <c r="O64" s="100">
        <f>IF(A64="","",TEXT(A64,"DDD"))</f>
        <v/>
      </c>
      <c r="P64" s="97" t="n"/>
      <c r="Q64" s="97" t="n"/>
      <c r="R64" s="2" t="n"/>
    </row>
    <row r="65" ht="18" customHeight="1" s="111">
      <c r="A65" s="103" t="n"/>
      <c r="B65" s="104" t="n"/>
      <c r="C65" s="104" t="n"/>
      <c r="D65" s="104" t="n"/>
      <c r="E65" s="104" t="n"/>
      <c r="F65" s="104" t="n"/>
      <c r="G65" s="104" t="n"/>
      <c r="H65" s="98">
        <f>IF(E65=0,0,IFERROR(ABS(E65-F65),0))</f>
        <v/>
      </c>
      <c r="I65" s="98">
        <f>IF(E65=0,0,IFERROR(ABS(G65-E65),0))</f>
        <v/>
      </c>
      <c r="J65" s="99">
        <f>IF(H65=0,"",IFERROR(I65/H65,0))</f>
        <v/>
      </c>
      <c r="K65" s="100">
        <f>IF(L65="","",IF(L65&gt;0,"Win",IF(L65&lt;0,"Loss","BE")))</f>
        <v/>
      </c>
      <c r="L65" s="105" t="n"/>
      <c r="M65" s="104" t="n"/>
      <c r="N65" s="106" t="n"/>
      <c r="O65" s="100">
        <f>IF(A65="","",TEXT(A65,"DDD"))</f>
        <v/>
      </c>
      <c r="P65" s="104" t="n"/>
      <c r="Q65" s="104" t="n"/>
      <c r="R65" s="2" t="n"/>
    </row>
    <row r="66" ht="18" customHeight="1" s="111">
      <c r="A66" s="96" t="n"/>
      <c r="B66" s="97" t="n"/>
      <c r="C66" s="97" t="n"/>
      <c r="D66" s="97" t="n"/>
      <c r="E66" s="97" t="n"/>
      <c r="F66" s="97" t="n"/>
      <c r="G66" s="97" t="n"/>
      <c r="H66" s="98">
        <f>IF(E66=0,0,IFERROR(ABS(E66-F66),0))</f>
        <v/>
      </c>
      <c r="I66" s="98">
        <f>IF(E66=0,0,IFERROR(ABS(G66-E66),0))</f>
        <v/>
      </c>
      <c r="J66" s="99">
        <f>IF(H66=0,"",IFERROR(I66/H66,0))</f>
        <v/>
      </c>
      <c r="K66" s="100">
        <f>IF(L66="","",IF(L66&gt;0,"Win",IF(L66&lt;0,"Loss","BE")))</f>
        <v/>
      </c>
      <c r="L66" s="101" t="n"/>
      <c r="M66" s="97" t="n"/>
      <c r="N66" s="102" t="n"/>
      <c r="O66" s="100">
        <f>IF(A66="","",TEXT(A66,"DDD"))</f>
        <v/>
      </c>
      <c r="P66" s="97" t="n"/>
      <c r="Q66" s="97" t="n"/>
      <c r="R66" s="2" t="n"/>
    </row>
    <row r="67" ht="18" customHeight="1" s="111">
      <c r="A67" s="103" t="n"/>
      <c r="B67" s="104" t="n"/>
      <c r="C67" s="104" t="n"/>
      <c r="D67" s="104" t="n"/>
      <c r="E67" s="104" t="n"/>
      <c r="F67" s="104" t="n"/>
      <c r="G67" s="104" t="n"/>
      <c r="H67" s="98">
        <f>IF(E67=0,0,IFERROR(ABS(E67-F67),0))</f>
        <v/>
      </c>
      <c r="I67" s="98">
        <f>IF(E67=0,0,IFERROR(ABS(G67-E67),0))</f>
        <v/>
      </c>
      <c r="J67" s="99">
        <f>IF(H67=0,"",IFERROR(I67/H67,0))</f>
        <v/>
      </c>
      <c r="K67" s="100">
        <f>IF(L67="","",IF(L67&gt;0,"Win",IF(L67&lt;0,"Loss","BE")))</f>
        <v/>
      </c>
      <c r="L67" s="105" t="n"/>
      <c r="M67" s="104" t="n"/>
      <c r="N67" s="106" t="n"/>
      <c r="O67" s="100">
        <f>IF(A67="","",TEXT(A67,"DDD"))</f>
        <v/>
      </c>
      <c r="P67" s="104" t="n"/>
      <c r="Q67" s="104" t="n"/>
      <c r="R67" s="2" t="n"/>
    </row>
    <row r="68" ht="18" customHeight="1" s="111">
      <c r="A68" s="96" t="n"/>
      <c r="B68" s="97" t="n"/>
      <c r="C68" s="97" t="n"/>
      <c r="D68" s="97" t="n"/>
      <c r="E68" s="97" t="n"/>
      <c r="F68" s="97" t="n"/>
      <c r="G68" s="97" t="n"/>
      <c r="H68" s="98">
        <f>IF(E68=0,0,IFERROR(ABS(E68-F68),0))</f>
        <v/>
      </c>
      <c r="I68" s="98">
        <f>IF(E68=0,0,IFERROR(ABS(G68-E68),0))</f>
        <v/>
      </c>
      <c r="J68" s="99">
        <f>IF(H68=0,"",IFERROR(I68/H68,0))</f>
        <v/>
      </c>
      <c r="K68" s="100">
        <f>IF(L68="","",IF(L68&gt;0,"Win",IF(L68&lt;0,"Loss","BE")))</f>
        <v/>
      </c>
      <c r="L68" s="101" t="n"/>
      <c r="M68" s="97" t="n"/>
      <c r="N68" s="102" t="n"/>
      <c r="O68" s="100">
        <f>IF(A68="","",TEXT(A68,"DDD"))</f>
        <v/>
      </c>
      <c r="P68" s="97" t="n"/>
      <c r="Q68" s="97" t="n"/>
      <c r="R68" s="2" t="n"/>
    </row>
    <row r="69" ht="18" customHeight="1" s="111">
      <c r="A69" s="103" t="n"/>
      <c r="B69" s="104" t="n"/>
      <c r="C69" s="104" t="n"/>
      <c r="D69" s="104" t="n"/>
      <c r="E69" s="104" t="n"/>
      <c r="F69" s="104" t="n"/>
      <c r="G69" s="104" t="n"/>
      <c r="H69" s="98">
        <f>IF(E69=0,0,IFERROR(ABS(E69-F69),0))</f>
        <v/>
      </c>
      <c r="I69" s="98">
        <f>IF(E69=0,0,IFERROR(ABS(G69-E69),0))</f>
        <v/>
      </c>
      <c r="J69" s="99">
        <f>IF(H69=0,"",IFERROR(I69/H69,0))</f>
        <v/>
      </c>
      <c r="K69" s="100">
        <f>IF(L69="","",IF(L69&gt;0,"Win",IF(L69&lt;0,"Loss","BE")))</f>
        <v/>
      </c>
      <c r="L69" s="105" t="n"/>
      <c r="M69" s="104" t="n"/>
      <c r="N69" s="106" t="n"/>
      <c r="O69" s="100">
        <f>IF(A69="","",TEXT(A69,"DDD"))</f>
        <v/>
      </c>
      <c r="P69" s="104" t="n"/>
      <c r="Q69" s="104" t="n"/>
      <c r="R69" s="2" t="n"/>
    </row>
    <row r="70" ht="18" customHeight="1" s="111">
      <c r="A70" s="96" t="n"/>
      <c r="B70" s="97" t="n"/>
      <c r="C70" s="97" t="n"/>
      <c r="D70" s="97" t="n"/>
      <c r="E70" s="97" t="n"/>
      <c r="F70" s="97" t="n"/>
      <c r="G70" s="97" t="n"/>
      <c r="H70" s="98">
        <f>IF(E70=0,0,IFERROR(ABS(E70-F70),0))</f>
        <v/>
      </c>
      <c r="I70" s="98">
        <f>IF(E70=0,0,IFERROR(ABS(G70-E70),0))</f>
        <v/>
      </c>
      <c r="J70" s="99">
        <f>IF(H70=0,"",IFERROR(I70/H70,0))</f>
        <v/>
      </c>
      <c r="K70" s="100">
        <f>IF(L70="","",IF(L70&gt;0,"Win",IF(L70&lt;0,"Loss","BE")))</f>
        <v/>
      </c>
      <c r="L70" s="101" t="n"/>
      <c r="M70" s="97" t="n"/>
      <c r="N70" s="102" t="n"/>
      <c r="O70" s="100">
        <f>IF(A70="","",TEXT(A70,"DDD"))</f>
        <v/>
      </c>
      <c r="P70" s="97" t="n"/>
      <c r="Q70" s="97" t="n"/>
      <c r="R70" s="2" t="n"/>
    </row>
    <row r="71" ht="18" customHeight="1" s="111">
      <c r="A71" s="103" t="n"/>
      <c r="B71" s="104" t="n"/>
      <c r="C71" s="104" t="n"/>
      <c r="D71" s="104" t="n"/>
      <c r="E71" s="104" t="n"/>
      <c r="F71" s="104" t="n"/>
      <c r="G71" s="104" t="n"/>
      <c r="H71" s="98">
        <f>IF(E71=0,0,IFERROR(ABS(E71-F71),0))</f>
        <v/>
      </c>
      <c r="I71" s="98">
        <f>IF(E71=0,0,IFERROR(ABS(G71-E71),0))</f>
        <v/>
      </c>
      <c r="J71" s="99">
        <f>IF(H71=0,"",IFERROR(I71/H71,0))</f>
        <v/>
      </c>
      <c r="K71" s="100">
        <f>IF(L71="","",IF(L71&gt;0,"Win",IF(L71&lt;0,"Loss","BE")))</f>
        <v/>
      </c>
      <c r="L71" s="105" t="n"/>
      <c r="M71" s="104" t="n"/>
      <c r="N71" s="106" t="n"/>
      <c r="O71" s="100">
        <f>IF(A71="","",TEXT(A71,"DDD"))</f>
        <v/>
      </c>
      <c r="P71" s="104" t="n"/>
      <c r="Q71" s="104" t="n"/>
      <c r="R71" s="2" t="n"/>
    </row>
    <row r="72" ht="18" customHeight="1" s="111">
      <c r="A72" s="96" t="n"/>
      <c r="B72" s="97" t="n"/>
      <c r="C72" s="97" t="n"/>
      <c r="D72" s="97" t="n"/>
      <c r="E72" s="97" t="n"/>
      <c r="F72" s="97" t="n"/>
      <c r="G72" s="97" t="n"/>
      <c r="H72" s="98">
        <f>IF(E72=0,0,IFERROR(ABS(E72-F72),0))</f>
        <v/>
      </c>
      <c r="I72" s="98">
        <f>IF(E72=0,0,IFERROR(ABS(G72-E72),0))</f>
        <v/>
      </c>
      <c r="J72" s="99">
        <f>IF(H72=0,"",IFERROR(I72/H72,0))</f>
        <v/>
      </c>
      <c r="K72" s="100">
        <f>IF(L72="","",IF(L72&gt;0,"Win",IF(L72&lt;0,"Loss","BE")))</f>
        <v/>
      </c>
      <c r="L72" s="101" t="n"/>
      <c r="M72" s="97" t="n"/>
      <c r="N72" s="102" t="n"/>
      <c r="O72" s="100">
        <f>IF(A72="","",TEXT(A72,"DDD"))</f>
        <v/>
      </c>
      <c r="P72" s="97" t="n"/>
      <c r="Q72" s="97" t="n"/>
      <c r="R72" s="2" t="n"/>
    </row>
    <row r="73" ht="18" customHeight="1" s="111">
      <c r="A73" s="103" t="n"/>
      <c r="B73" s="104" t="n"/>
      <c r="C73" s="104" t="n"/>
      <c r="D73" s="104" t="n"/>
      <c r="E73" s="104" t="n"/>
      <c r="F73" s="104" t="n"/>
      <c r="G73" s="104" t="n"/>
      <c r="H73" s="98">
        <f>IF(E73=0,0,IFERROR(ABS(E73-F73),0))</f>
        <v/>
      </c>
      <c r="I73" s="98">
        <f>IF(E73=0,0,IFERROR(ABS(G73-E73),0))</f>
        <v/>
      </c>
      <c r="J73" s="99">
        <f>IF(H73=0,"",IFERROR(I73/H73,0))</f>
        <v/>
      </c>
      <c r="K73" s="100">
        <f>IF(L73="","",IF(L73&gt;0,"Win",IF(L73&lt;0,"Loss","BE")))</f>
        <v/>
      </c>
      <c r="L73" s="105" t="n"/>
      <c r="M73" s="104" t="n"/>
      <c r="N73" s="106" t="n"/>
      <c r="O73" s="100">
        <f>IF(A73="","",TEXT(A73,"DDD"))</f>
        <v/>
      </c>
      <c r="P73" s="104" t="n"/>
      <c r="Q73" s="104" t="n"/>
      <c r="R73" s="2" t="n"/>
    </row>
    <row r="74" ht="18" customHeight="1" s="111">
      <c r="A74" s="96" t="n"/>
      <c r="B74" s="97" t="n"/>
      <c r="C74" s="97" t="n"/>
      <c r="D74" s="97" t="n"/>
      <c r="E74" s="97" t="n"/>
      <c r="F74" s="97" t="n"/>
      <c r="G74" s="97" t="n"/>
      <c r="H74" s="98">
        <f>IF(E74=0,0,IFERROR(ABS(E74-F74),0))</f>
        <v/>
      </c>
      <c r="I74" s="98">
        <f>IF(E74=0,0,IFERROR(ABS(G74-E74),0))</f>
        <v/>
      </c>
      <c r="J74" s="99">
        <f>IF(H74=0,"",IFERROR(I74/H74,0))</f>
        <v/>
      </c>
      <c r="K74" s="100">
        <f>IF(L74="","",IF(L74&gt;0,"Win",IF(L74&lt;0,"Loss","BE")))</f>
        <v/>
      </c>
      <c r="L74" s="101" t="n"/>
      <c r="M74" s="97" t="n"/>
      <c r="N74" s="102" t="n"/>
      <c r="O74" s="100">
        <f>IF(A74="","",TEXT(A74,"DDD"))</f>
        <v/>
      </c>
      <c r="P74" s="97" t="n"/>
      <c r="Q74" s="97" t="n"/>
      <c r="R74" s="2" t="n"/>
    </row>
    <row r="75" ht="18" customHeight="1" s="111">
      <c r="A75" s="103" t="n"/>
      <c r="B75" s="104" t="n"/>
      <c r="C75" s="104" t="n"/>
      <c r="D75" s="104" t="n"/>
      <c r="E75" s="104" t="n"/>
      <c r="F75" s="104" t="n"/>
      <c r="G75" s="104" t="n"/>
      <c r="H75" s="98">
        <f>IF(E75=0,0,IFERROR(ABS(E75-F75),0))</f>
        <v/>
      </c>
      <c r="I75" s="98">
        <f>IF(E75=0,0,IFERROR(ABS(G75-E75),0))</f>
        <v/>
      </c>
      <c r="J75" s="99">
        <f>IF(H75=0,"",IFERROR(I75/H75,0))</f>
        <v/>
      </c>
      <c r="K75" s="100">
        <f>IF(L75="","",IF(L75&gt;0,"Win",IF(L75&lt;0,"Loss","BE")))</f>
        <v/>
      </c>
      <c r="L75" s="105" t="n"/>
      <c r="M75" s="104" t="n"/>
      <c r="N75" s="106" t="n"/>
      <c r="O75" s="100">
        <f>IF(A75="","",TEXT(A75,"DDD"))</f>
        <v/>
      </c>
      <c r="P75" s="104" t="n"/>
      <c r="Q75" s="104" t="n"/>
      <c r="R75" s="2" t="n"/>
    </row>
    <row r="76" ht="18" customHeight="1" s="111">
      <c r="A76" s="96" t="n"/>
      <c r="B76" s="97" t="n"/>
      <c r="C76" s="97" t="n"/>
      <c r="D76" s="97" t="n"/>
      <c r="E76" s="97" t="n"/>
      <c r="F76" s="97" t="n"/>
      <c r="G76" s="97" t="n"/>
      <c r="H76" s="98">
        <f>IF(E76=0,0,IFERROR(ABS(E76-F76),0))</f>
        <v/>
      </c>
      <c r="I76" s="98">
        <f>IF(E76=0,0,IFERROR(ABS(G76-E76),0))</f>
        <v/>
      </c>
      <c r="J76" s="99">
        <f>IF(H76=0,"",IFERROR(I76/H76,0))</f>
        <v/>
      </c>
      <c r="K76" s="100">
        <f>IF(L76="","",IF(L76&gt;0,"Win",IF(L76&lt;0,"Loss","BE")))</f>
        <v/>
      </c>
      <c r="L76" s="101" t="n"/>
      <c r="M76" s="97" t="n"/>
      <c r="N76" s="102" t="n"/>
      <c r="O76" s="100">
        <f>IF(A76="","",TEXT(A76,"DDD"))</f>
        <v/>
      </c>
      <c r="P76" s="97" t="n"/>
      <c r="Q76" s="97" t="n"/>
      <c r="R76" s="2" t="n"/>
    </row>
    <row r="77" ht="18" customHeight="1" s="111">
      <c r="A77" s="103" t="n"/>
      <c r="B77" s="104" t="n"/>
      <c r="C77" s="104" t="n"/>
      <c r="D77" s="104" t="n"/>
      <c r="E77" s="104" t="n"/>
      <c r="F77" s="104" t="n"/>
      <c r="G77" s="104" t="n"/>
      <c r="H77" s="98">
        <f>IF(E77=0,0,IFERROR(ABS(E77-F77),0))</f>
        <v/>
      </c>
      <c r="I77" s="98">
        <f>IF(E77=0,0,IFERROR(ABS(G77-E77),0))</f>
        <v/>
      </c>
      <c r="J77" s="99">
        <f>IF(H77=0,"",IFERROR(I77/H77,0))</f>
        <v/>
      </c>
      <c r="K77" s="100">
        <f>IF(L77="","",IF(L77&gt;0,"Win",IF(L77&lt;0,"Loss","BE")))</f>
        <v/>
      </c>
      <c r="L77" s="105" t="n"/>
      <c r="M77" s="104" t="n"/>
      <c r="N77" s="106" t="n"/>
      <c r="O77" s="100">
        <f>IF(A77="","",TEXT(A77,"DDD"))</f>
        <v/>
      </c>
      <c r="P77" s="104" t="n"/>
      <c r="Q77" s="104" t="n"/>
      <c r="R77" s="2" t="n"/>
    </row>
    <row r="78" ht="18" customHeight="1" s="111">
      <c r="A78" s="96" t="n"/>
      <c r="B78" s="97" t="n"/>
      <c r="C78" s="97" t="n"/>
      <c r="D78" s="97" t="n"/>
      <c r="E78" s="97" t="n"/>
      <c r="F78" s="97" t="n"/>
      <c r="G78" s="97" t="n"/>
      <c r="H78" s="98">
        <f>IF(E78=0,0,IFERROR(ABS(E78-F78),0))</f>
        <v/>
      </c>
      <c r="I78" s="98">
        <f>IF(E78=0,0,IFERROR(ABS(G78-E78),0))</f>
        <v/>
      </c>
      <c r="J78" s="99">
        <f>IF(H78=0,"",IFERROR(I78/H78,0))</f>
        <v/>
      </c>
      <c r="K78" s="100">
        <f>IF(L78="","",IF(L78&gt;0,"Win",IF(L78&lt;0,"Loss","BE")))</f>
        <v/>
      </c>
      <c r="L78" s="101" t="n"/>
      <c r="M78" s="97" t="n"/>
      <c r="N78" s="102" t="n"/>
      <c r="O78" s="100">
        <f>IF(A78="","",TEXT(A78,"DDD"))</f>
        <v/>
      </c>
      <c r="P78" s="97" t="n"/>
      <c r="Q78" s="97" t="n"/>
      <c r="R78" s="2" t="n"/>
    </row>
    <row r="79" ht="18" customHeight="1" s="111">
      <c r="A79" s="103" t="n"/>
      <c r="B79" s="104" t="n"/>
      <c r="C79" s="104" t="n"/>
      <c r="D79" s="104" t="n"/>
      <c r="E79" s="104" t="n"/>
      <c r="F79" s="104" t="n"/>
      <c r="G79" s="104" t="n"/>
      <c r="H79" s="98">
        <f>IF(E79=0,0,IFERROR(ABS(E79-F79),0))</f>
        <v/>
      </c>
      <c r="I79" s="98">
        <f>IF(E79=0,0,IFERROR(ABS(G79-E79),0))</f>
        <v/>
      </c>
      <c r="J79" s="99">
        <f>IF(H79=0,"",IFERROR(I79/H79,0))</f>
        <v/>
      </c>
      <c r="K79" s="100">
        <f>IF(L79="","",IF(L79&gt;0,"Win",IF(L79&lt;0,"Loss","BE")))</f>
        <v/>
      </c>
      <c r="L79" s="105" t="n"/>
      <c r="M79" s="104" t="n"/>
      <c r="N79" s="106" t="n"/>
      <c r="O79" s="100">
        <f>IF(A79="","",TEXT(A79,"DDD"))</f>
        <v/>
      </c>
      <c r="P79" s="104" t="n"/>
      <c r="Q79" s="104" t="n"/>
      <c r="R79" s="2" t="n"/>
    </row>
    <row r="80" ht="18" customHeight="1" s="111">
      <c r="A80" s="96" t="n"/>
      <c r="B80" s="97" t="n"/>
      <c r="C80" s="97" t="n"/>
      <c r="D80" s="97" t="n"/>
      <c r="E80" s="97" t="n"/>
      <c r="F80" s="97" t="n"/>
      <c r="G80" s="97" t="n"/>
      <c r="H80" s="98">
        <f>IF(E80=0,0,IFERROR(ABS(E80-F80),0))</f>
        <v/>
      </c>
      <c r="I80" s="98">
        <f>IF(E80=0,0,IFERROR(ABS(G80-E80),0))</f>
        <v/>
      </c>
      <c r="J80" s="99">
        <f>IF(H80=0,"",IFERROR(I80/H80,0))</f>
        <v/>
      </c>
      <c r="K80" s="100">
        <f>IF(L80="","",IF(L80&gt;0,"Win",IF(L80&lt;0,"Loss","BE")))</f>
        <v/>
      </c>
      <c r="L80" s="101" t="n"/>
      <c r="M80" s="97" t="n"/>
      <c r="N80" s="102" t="n"/>
      <c r="O80" s="100">
        <f>IF(A80="","",TEXT(A80,"DDD"))</f>
        <v/>
      </c>
      <c r="P80" s="97" t="n"/>
      <c r="Q80" s="97" t="n"/>
      <c r="R80" s="2" t="n"/>
    </row>
    <row r="81" ht="18" customHeight="1" s="111">
      <c r="A81" s="103" t="n"/>
      <c r="B81" s="104" t="n"/>
      <c r="C81" s="104" t="n"/>
      <c r="D81" s="104" t="n"/>
      <c r="E81" s="104" t="n"/>
      <c r="F81" s="104" t="n"/>
      <c r="G81" s="104" t="n"/>
      <c r="H81" s="98">
        <f>IF(E81=0,0,IFERROR(ABS(E81-F81),0))</f>
        <v/>
      </c>
      <c r="I81" s="98">
        <f>IF(E81=0,0,IFERROR(ABS(G81-E81),0))</f>
        <v/>
      </c>
      <c r="J81" s="99">
        <f>IF(H81=0,"",IFERROR(I81/H81,0))</f>
        <v/>
      </c>
      <c r="K81" s="100">
        <f>IF(L81="","",IF(L81&gt;0,"Win",IF(L81&lt;0,"Loss","BE")))</f>
        <v/>
      </c>
      <c r="L81" s="105" t="n"/>
      <c r="M81" s="104" t="n"/>
      <c r="N81" s="106" t="n"/>
      <c r="O81" s="100">
        <f>IF(A81="","",TEXT(A81,"DDD"))</f>
        <v/>
      </c>
      <c r="P81" s="104" t="n"/>
      <c r="Q81" s="104" t="n"/>
      <c r="R81" s="2" t="n"/>
    </row>
    <row r="82" ht="18" customHeight="1" s="111">
      <c r="A82" s="96" t="n"/>
      <c r="B82" s="97" t="n"/>
      <c r="C82" s="97" t="n"/>
      <c r="D82" s="97" t="n"/>
      <c r="E82" s="97" t="n"/>
      <c r="F82" s="97" t="n"/>
      <c r="G82" s="97" t="n"/>
      <c r="H82" s="98">
        <f>IF(E82=0,0,IFERROR(ABS(E82-F82),0))</f>
        <v/>
      </c>
      <c r="I82" s="98">
        <f>IF(E82=0,0,IFERROR(ABS(G82-E82),0))</f>
        <v/>
      </c>
      <c r="J82" s="99">
        <f>IF(H82=0,"",IFERROR(I82/H82,0))</f>
        <v/>
      </c>
      <c r="K82" s="100">
        <f>IF(L82="","",IF(L82&gt;0,"Win",IF(L82&lt;0,"Loss","BE")))</f>
        <v/>
      </c>
      <c r="L82" s="101" t="n"/>
      <c r="M82" s="97" t="n"/>
      <c r="N82" s="102" t="n"/>
      <c r="O82" s="100">
        <f>IF(A82="","",TEXT(A82,"DDD"))</f>
        <v/>
      </c>
      <c r="P82" s="97" t="n"/>
      <c r="Q82" s="97" t="n"/>
      <c r="R82" s="2" t="n"/>
    </row>
    <row r="83" ht="18" customHeight="1" s="111">
      <c r="A83" s="103" t="n"/>
      <c r="B83" s="104" t="n"/>
      <c r="C83" s="104" t="n"/>
      <c r="D83" s="104" t="n"/>
      <c r="E83" s="104" t="n"/>
      <c r="F83" s="104" t="n"/>
      <c r="G83" s="104" t="n"/>
      <c r="H83" s="98">
        <f>IF(E83=0,0,IFERROR(ABS(E83-F83),0))</f>
        <v/>
      </c>
      <c r="I83" s="98">
        <f>IF(E83=0,0,IFERROR(ABS(G83-E83),0))</f>
        <v/>
      </c>
      <c r="J83" s="99">
        <f>IF(H83=0,"",IFERROR(I83/H83,0))</f>
        <v/>
      </c>
      <c r="K83" s="100">
        <f>IF(L83="","",IF(L83&gt;0,"Win",IF(L83&lt;0,"Loss","BE")))</f>
        <v/>
      </c>
      <c r="L83" s="105" t="n"/>
      <c r="M83" s="104" t="n"/>
      <c r="N83" s="106" t="n"/>
      <c r="O83" s="100">
        <f>IF(A83="","",TEXT(A83,"DDD"))</f>
        <v/>
      </c>
      <c r="P83" s="104" t="n"/>
      <c r="Q83" s="104" t="n"/>
      <c r="R83" s="2" t="n"/>
    </row>
    <row r="84" ht="18" customHeight="1" s="111">
      <c r="A84" s="96" t="n"/>
      <c r="B84" s="97" t="n"/>
      <c r="C84" s="97" t="n"/>
      <c r="D84" s="97" t="n"/>
      <c r="E84" s="97" t="n"/>
      <c r="F84" s="97" t="n"/>
      <c r="G84" s="97" t="n"/>
      <c r="H84" s="98">
        <f>IF(E84=0,0,IFERROR(ABS(E84-F84),0))</f>
        <v/>
      </c>
      <c r="I84" s="98">
        <f>IF(E84=0,0,IFERROR(ABS(G84-E84),0))</f>
        <v/>
      </c>
      <c r="J84" s="99">
        <f>IF(H84=0,"",IFERROR(I84/H84,0))</f>
        <v/>
      </c>
      <c r="K84" s="100">
        <f>IF(L84="","",IF(L84&gt;0,"Win",IF(L84&lt;0,"Loss","BE")))</f>
        <v/>
      </c>
      <c r="L84" s="101" t="n"/>
      <c r="M84" s="97" t="n"/>
      <c r="N84" s="102" t="n"/>
      <c r="O84" s="100">
        <f>IF(A84="","",TEXT(A84,"DDD"))</f>
        <v/>
      </c>
      <c r="P84" s="97" t="n"/>
      <c r="Q84" s="97" t="n"/>
      <c r="R84" s="2" t="n"/>
    </row>
    <row r="85" ht="18" customHeight="1" s="111">
      <c r="A85" s="103" t="n"/>
      <c r="B85" s="104" t="n"/>
      <c r="C85" s="104" t="n"/>
      <c r="D85" s="104" t="n"/>
      <c r="E85" s="104" t="n"/>
      <c r="F85" s="104" t="n"/>
      <c r="G85" s="104" t="n"/>
      <c r="H85" s="98">
        <f>IF(E85=0,0,IFERROR(ABS(E85-F85),0))</f>
        <v/>
      </c>
      <c r="I85" s="98">
        <f>IF(E85=0,0,IFERROR(ABS(G85-E85),0))</f>
        <v/>
      </c>
      <c r="J85" s="99">
        <f>IF(H85=0,"",IFERROR(I85/H85,0))</f>
        <v/>
      </c>
      <c r="K85" s="100">
        <f>IF(L85="","",IF(L85&gt;0,"Win",IF(L85&lt;0,"Loss","BE")))</f>
        <v/>
      </c>
      <c r="L85" s="105" t="n"/>
      <c r="M85" s="104" t="n"/>
      <c r="N85" s="106" t="n"/>
      <c r="O85" s="100">
        <f>IF(A85="","",TEXT(A85,"DDD"))</f>
        <v/>
      </c>
      <c r="P85" s="104" t="n"/>
      <c r="Q85" s="104" t="n"/>
      <c r="R85" s="2" t="n"/>
    </row>
    <row r="86" ht="18" customHeight="1" s="111">
      <c r="A86" s="96" t="n"/>
      <c r="B86" s="97" t="n"/>
      <c r="C86" s="97" t="n"/>
      <c r="D86" s="97" t="n"/>
      <c r="E86" s="97" t="n"/>
      <c r="F86" s="97" t="n"/>
      <c r="G86" s="97" t="n"/>
      <c r="H86" s="98">
        <f>IF(E86=0,0,IFERROR(ABS(E86-F86),0))</f>
        <v/>
      </c>
      <c r="I86" s="98">
        <f>IF(E86=0,0,IFERROR(ABS(G86-E86),0))</f>
        <v/>
      </c>
      <c r="J86" s="99">
        <f>IF(H86=0,"",IFERROR(I86/H86,0))</f>
        <v/>
      </c>
      <c r="K86" s="100">
        <f>IF(L86="","",IF(L86&gt;0,"Win",IF(L86&lt;0,"Loss","BE")))</f>
        <v/>
      </c>
      <c r="L86" s="101" t="n"/>
      <c r="M86" s="97" t="n"/>
      <c r="N86" s="102" t="n"/>
      <c r="O86" s="100">
        <f>IF(A86="","",TEXT(A86,"DDD"))</f>
        <v/>
      </c>
      <c r="P86" s="97" t="n"/>
      <c r="Q86" s="97" t="n"/>
      <c r="R86" s="2" t="n"/>
    </row>
    <row r="87" ht="18" customHeight="1" s="111">
      <c r="A87" s="103" t="n"/>
      <c r="B87" s="104" t="n"/>
      <c r="C87" s="104" t="n"/>
      <c r="D87" s="104" t="n"/>
      <c r="E87" s="104" t="n"/>
      <c r="F87" s="104" t="n"/>
      <c r="G87" s="104" t="n"/>
      <c r="H87" s="98">
        <f>IF(E87=0,0,IFERROR(ABS(E87-F87),0))</f>
        <v/>
      </c>
      <c r="I87" s="98">
        <f>IF(E87=0,0,IFERROR(ABS(G87-E87),0))</f>
        <v/>
      </c>
      <c r="J87" s="99">
        <f>IF(H87=0,"",IFERROR(I87/H87,0))</f>
        <v/>
      </c>
      <c r="K87" s="100">
        <f>IF(L87="","",IF(L87&gt;0,"Win",IF(L87&lt;0,"Loss","BE")))</f>
        <v/>
      </c>
      <c r="L87" s="105" t="n"/>
      <c r="M87" s="104" t="n"/>
      <c r="N87" s="106" t="n"/>
      <c r="O87" s="100">
        <f>IF(A87="","",TEXT(A87,"DDD"))</f>
        <v/>
      </c>
      <c r="P87" s="104" t="n"/>
      <c r="Q87" s="104" t="n"/>
      <c r="R87" s="2" t="n"/>
    </row>
    <row r="88" ht="18" customHeight="1" s="111">
      <c r="A88" s="96" t="n"/>
      <c r="B88" s="97" t="n"/>
      <c r="C88" s="97" t="n"/>
      <c r="D88" s="97" t="n"/>
      <c r="E88" s="97" t="n"/>
      <c r="F88" s="97" t="n"/>
      <c r="G88" s="97" t="n"/>
      <c r="H88" s="98">
        <f>IF(E88=0,0,IFERROR(ABS(E88-F88),0))</f>
        <v/>
      </c>
      <c r="I88" s="98">
        <f>IF(E88=0,0,IFERROR(ABS(G88-E88),0))</f>
        <v/>
      </c>
      <c r="J88" s="99">
        <f>IF(H88=0,"",IFERROR(I88/H88,0))</f>
        <v/>
      </c>
      <c r="K88" s="100">
        <f>IF(L88="","",IF(L88&gt;0,"Win",IF(L88&lt;0,"Loss","BE")))</f>
        <v/>
      </c>
      <c r="L88" s="101" t="n"/>
      <c r="M88" s="97" t="n"/>
      <c r="N88" s="102" t="n"/>
      <c r="O88" s="100">
        <f>IF(A88="","",TEXT(A88,"DDD"))</f>
        <v/>
      </c>
      <c r="P88" s="97" t="n"/>
      <c r="Q88" s="97" t="n"/>
      <c r="R88" s="2" t="n"/>
    </row>
    <row r="89" ht="18" customHeight="1" s="111">
      <c r="A89" s="103" t="n"/>
      <c r="B89" s="104" t="n"/>
      <c r="C89" s="104" t="n"/>
      <c r="D89" s="104" t="n"/>
      <c r="E89" s="104" t="n"/>
      <c r="F89" s="104" t="n"/>
      <c r="G89" s="104" t="n"/>
      <c r="H89" s="98">
        <f>IF(E89=0,0,IFERROR(ABS(E89-F89),0))</f>
        <v/>
      </c>
      <c r="I89" s="98">
        <f>IF(E89=0,0,IFERROR(ABS(G89-E89),0))</f>
        <v/>
      </c>
      <c r="J89" s="99">
        <f>IF(H89=0,"",IFERROR(I89/H89,0))</f>
        <v/>
      </c>
      <c r="K89" s="100">
        <f>IF(L89="","",IF(L89&gt;0,"Win",IF(L89&lt;0,"Loss","BE")))</f>
        <v/>
      </c>
      <c r="L89" s="105" t="n"/>
      <c r="M89" s="104" t="n"/>
      <c r="N89" s="106" t="n"/>
      <c r="O89" s="100">
        <f>IF(A89="","",TEXT(A89,"DDD"))</f>
        <v/>
      </c>
      <c r="P89" s="104" t="n"/>
      <c r="Q89" s="104" t="n"/>
      <c r="R89" s="2" t="n"/>
    </row>
    <row r="90" ht="18" customHeight="1" s="111">
      <c r="A90" s="96" t="n"/>
      <c r="B90" s="97" t="n"/>
      <c r="C90" s="97" t="n"/>
      <c r="D90" s="97" t="n"/>
      <c r="E90" s="97" t="n"/>
      <c r="F90" s="97" t="n"/>
      <c r="G90" s="97" t="n"/>
      <c r="H90" s="98">
        <f>IF(E90=0,0,IFERROR(ABS(E90-F90),0))</f>
        <v/>
      </c>
      <c r="I90" s="98">
        <f>IF(E90=0,0,IFERROR(ABS(G90-E90),0))</f>
        <v/>
      </c>
      <c r="J90" s="99">
        <f>IF(H90=0,"",IFERROR(I90/H90,0))</f>
        <v/>
      </c>
      <c r="K90" s="100">
        <f>IF(L90="","",IF(L90&gt;0,"Win",IF(L90&lt;0,"Loss","BE")))</f>
        <v/>
      </c>
      <c r="L90" s="101" t="n"/>
      <c r="M90" s="97" t="n"/>
      <c r="N90" s="102" t="n"/>
      <c r="O90" s="100">
        <f>IF(A90="","",TEXT(A90,"DDD"))</f>
        <v/>
      </c>
      <c r="P90" s="97" t="n"/>
      <c r="Q90" s="97" t="n"/>
      <c r="R90" s="2" t="n"/>
    </row>
    <row r="91" ht="18" customHeight="1" s="111">
      <c r="A91" s="103" t="n"/>
      <c r="B91" s="104" t="n"/>
      <c r="C91" s="104" t="n"/>
      <c r="D91" s="104" t="n"/>
      <c r="E91" s="104" t="n"/>
      <c r="F91" s="104" t="n"/>
      <c r="G91" s="104" t="n"/>
      <c r="H91" s="98">
        <f>IF(E91=0,0,IFERROR(ABS(E91-F91),0))</f>
        <v/>
      </c>
      <c r="I91" s="98">
        <f>IF(E91=0,0,IFERROR(ABS(G91-E91),0))</f>
        <v/>
      </c>
      <c r="J91" s="99">
        <f>IF(H91=0,"",IFERROR(I91/H91,0))</f>
        <v/>
      </c>
      <c r="K91" s="100">
        <f>IF(L91="","",IF(L91&gt;0,"Win",IF(L91&lt;0,"Loss","BE")))</f>
        <v/>
      </c>
      <c r="L91" s="105" t="n"/>
      <c r="M91" s="104" t="n"/>
      <c r="N91" s="106" t="n"/>
      <c r="O91" s="100">
        <f>IF(A91="","",TEXT(A91,"DDD"))</f>
        <v/>
      </c>
      <c r="P91" s="104" t="n"/>
      <c r="Q91" s="104" t="n"/>
      <c r="R91" s="2" t="n"/>
    </row>
    <row r="92" ht="18" customHeight="1" s="111">
      <c r="A92" s="96" t="n"/>
      <c r="B92" s="97" t="n"/>
      <c r="C92" s="97" t="n"/>
      <c r="D92" s="97" t="n"/>
      <c r="E92" s="97" t="n"/>
      <c r="F92" s="97" t="n"/>
      <c r="G92" s="97" t="n"/>
      <c r="H92" s="98">
        <f>IF(E92=0,0,IFERROR(ABS(E92-F92),0))</f>
        <v/>
      </c>
      <c r="I92" s="98">
        <f>IF(E92=0,0,IFERROR(ABS(G92-E92),0))</f>
        <v/>
      </c>
      <c r="J92" s="99">
        <f>IF(H92=0,"",IFERROR(I92/H92,0))</f>
        <v/>
      </c>
      <c r="K92" s="100">
        <f>IF(L92="","",IF(L92&gt;0,"Win",IF(L92&lt;0,"Loss","BE")))</f>
        <v/>
      </c>
      <c r="L92" s="101" t="n"/>
      <c r="M92" s="97" t="n"/>
      <c r="N92" s="102" t="n"/>
      <c r="O92" s="100">
        <f>IF(A92="","",TEXT(A92,"DDD"))</f>
        <v/>
      </c>
      <c r="P92" s="97" t="n"/>
      <c r="Q92" s="97" t="n"/>
      <c r="R92" s="2" t="n"/>
    </row>
    <row r="93" ht="18" customHeight="1" s="111">
      <c r="A93" s="103" t="n"/>
      <c r="B93" s="104" t="n"/>
      <c r="C93" s="104" t="n"/>
      <c r="D93" s="104" t="n"/>
      <c r="E93" s="104" t="n"/>
      <c r="F93" s="104" t="n"/>
      <c r="G93" s="104" t="n"/>
      <c r="H93" s="98">
        <f>IF(E93=0,0,IFERROR(ABS(E93-F93),0))</f>
        <v/>
      </c>
      <c r="I93" s="98">
        <f>IF(E93=0,0,IFERROR(ABS(G93-E93),0))</f>
        <v/>
      </c>
      <c r="J93" s="99">
        <f>IF(H93=0,"",IFERROR(I93/H93,0))</f>
        <v/>
      </c>
      <c r="K93" s="100">
        <f>IF(L93="","",IF(L93&gt;0,"Win",IF(L93&lt;0,"Loss","BE")))</f>
        <v/>
      </c>
      <c r="L93" s="105" t="n"/>
      <c r="M93" s="104" t="n"/>
      <c r="N93" s="106" t="n"/>
      <c r="O93" s="100">
        <f>IF(A93="","",TEXT(A93,"DDD"))</f>
        <v/>
      </c>
      <c r="P93" s="104" t="n"/>
      <c r="Q93" s="104" t="n"/>
      <c r="R93" s="2" t="n"/>
    </row>
    <row r="94" ht="18" customHeight="1" s="111">
      <c r="A94" s="96" t="n"/>
      <c r="B94" s="97" t="n"/>
      <c r="C94" s="97" t="n"/>
      <c r="D94" s="97" t="n"/>
      <c r="E94" s="97" t="n"/>
      <c r="F94" s="97" t="n"/>
      <c r="G94" s="97" t="n"/>
      <c r="H94" s="98">
        <f>IF(E94=0,0,IFERROR(ABS(E94-F94),0))</f>
        <v/>
      </c>
      <c r="I94" s="98">
        <f>IF(E94=0,0,IFERROR(ABS(G94-E94),0))</f>
        <v/>
      </c>
      <c r="J94" s="99">
        <f>IF(H94=0,"",IFERROR(I94/H94,0))</f>
        <v/>
      </c>
      <c r="K94" s="100">
        <f>IF(L94="","",IF(L94&gt;0,"Win",IF(L94&lt;0,"Loss","BE")))</f>
        <v/>
      </c>
      <c r="L94" s="101" t="n"/>
      <c r="M94" s="97" t="n"/>
      <c r="N94" s="102" t="n"/>
      <c r="O94" s="100">
        <f>IF(A94="","",TEXT(A94,"DDD"))</f>
        <v/>
      </c>
      <c r="P94" s="97" t="n"/>
      <c r="Q94" s="97" t="n"/>
      <c r="R94" s="2" t="n"/>
    </row>
    <row r="95" ht="18" customHeight="1" s="111">
      <c r="A95" s="103" t="n"/>
      <c r="B95" s="104" t="n"/>
      <c r="C95" s="104" t="n"/>
      <c r="D95" s="104" t="n"/>
      <c r="E95" s="104" t="n"/>
      <c r="F95" s="104" t="n"/>
      <c r="G95" s="104" t="n"/>
      <c r="H95" s="98">
        <f>IF(E95=0,0,IFERROR(ABS(E95-F95),0))</f>
        <v/>
      </c>
      <c r="I95" s="98">
        <f>IF(E95=0,0,IFERROR(ABS(G95-E95),0))</f>
        <v/>
      </c>
      <c r="J95" s="99">
        <f>IF(H95=0,"",IFERROR(I95/H95,0))</f>
        <v/>
      </c>
      <c r="K95" s="100">
        <f>IF(L95="","",IF(L95&gt;0,"Win",IF(L95&lt;0,"Loss","BE")))</f>
        <v/>
      </c>
      <c r="L95" s="105" t="n"/>
      <c r="M95" s="104" t="n"/>
      <c r="N95" s="106" t="n"/>
      <c r="O95" s="100">
        <f>IF(A95="","",TEXT(A95,"DDD"))</f>
        <v/>
      </c>
      <c r="P95" s="104" t="n"/>
      <c r="Q95" s="104" t="n"/>
      <c r="R95" s="2" t="n"/>
    </row>
    <row r="96" ht="18" customHeight="1" s="111">
      <c r="A96" s="96" t="n"/>
      <c r="B96" s="97" t="n"/>
      <c r="C96" s="97" t="n"/>
      <c r="D96" s="97" t="n"/>
      <c r="E96" s="97" t="n"/>
      <c r="F96" s="97" t="n"/>
      <c r="G96" s="97" t="n"/>
      <c r="H96" s="98">
        <f>IF(E96=0,0,IFERROR(ABS(E96-F96),0))</f>
        <v/>
      </c>
      <c r="I96" s="98">
        <f>IF(E96=0,0,IFERROR(ABS(G96-E96),0))</f>
        <v/>
      </c>
      <c r="J96" s="99">
        <f>IF(H96=0,"",IFERROR(I96/H96,0))</f>
        <v/>
      </c>
      <c r="K96" s="100">
        <f>IF(L96="","",IF(L96&gt;0,"Win",IF(L96&lt;0,"Loss","BE")))</f>
        <v/>
      </c>
      <c r="L96" s="101" t="n"/>
      <c r="M96" s="97" t="n"/>
      <c r="N96" s="102" t="n"/>
      <c r="O96" s="100">
        <f>IF(A96="","",TEXT(A96,"DDD"))</f>
        <v/>
      </c>
      <c r="P96" s="97" t="n"/>
      <c r="Q96" s="97" t="n"/>
      <c r="R96" s="2" t="n"/>
    </row>
    <row r="97" ht="18" customHeight="1" s="111">
      <c r="A97" s="103" t="n"/>
      <c r="B97" s="104" t="n"/>
      <c r="C97" s="104" t="n"/>
      <c r="D97" s="104" t="n"/>
      <c r="E97" s="104" t="n"/>
      <c r="F97" s="104" t="n"/>
      <c r="G97" s="104" t="n"/>
      <c r="H97" s="98">
        <f>IF(E97=0,0,IFERROR(ABS(E97-F97),0))</f>
        <v/>
      </c>
      <c r="I97" s="98">
        <f>IF(E97=0,0,IFERROR(ABS(G97-E97),0))</f>
        <v/>
      </c>
      <c r="J97" s="99">
        <f>IF(H97=0,"",IFERROR(I97/H97,0))</f>
        <v/>
      </c>
      <c r="K97" s="100">
        <f>IF(L97="","",IF(L97&gt;0,"Win",IF(L97&lt;0,"Loss","BE")))</f>
        <v/>
      </c>
      <c r="L97" s="105" t="n"/>
      <c r="M97" s="104" t="n"/>
      <c r="N97" s="106" t="n"/>
      <c r="O97" s="100">
        <f>IF(A97="","",TEXT(A97,"DDD"))</f>
        <v/>
      </c>
      <c r="P97" s="104" t="n"/>
      <c r="Q97" s="104" t="n"/>
      <c r="R97" s="2" t="n"/>
    </row>
    <row r="98" ht="18" customHeight="1" s="111">
      <c r="A98" s="96" t="n"/>
      <c r="B98" s="97" t="n"/>
      <c r="C98" s="97" t="n"/>
      <c r="D98" s="97" t="n"/>
      <c r="E98" s="97" t="n"/>
      <c r="F98" s="97" t="n"/>
      <c r="G98" s="97" t="n"/>
      <c r="H98" s="98">
        <f>IF(E98=0,0,IFERROR(ABS(E98-F98),0))</f>
        <v/>
      </c>
      <c r="I98" s="98">
        <f>IF(E98=0,0,IFERROR(ABS(G98-E98),0))</f>
        <v/>
      </c>
      <c r="J98" s="99">
        <f>IF(H98=0,"",IFERROR(I98/H98,0))</f>
        <v/>
      </c>
      <c r="K98" s="100">
        <f>IF(L98="","",IF(L98&gt;0,"Win",IF(L98&lt;0,"Loss","BE")))</f>
        <v/>
      </c>
      <c r="L98" s="101" t="n"/>
      <c r="M98" s="97" t="n"/>
      <c r="N98" s="102" t="n"/>
      <c r="O98" s="100">
        <f>IF(A98="","",TEXT(A98,"DDD"))</f>
        <v/>
      </c>
      <c r="P98" s="97" t="n"/>
      <c r="Q98" s="97" t="n"/>
      <c r="R98" s="2" t="n"/>
    </row>
    <row r="99" ht="18" customHeight="1" s="111">
      <c r="A99" s="103" t="n"/>
      <c r="B99" s="104" t="n"/>
      <c r="C99" s="104" t="n"/>
      <c r="D99" s="104" t="n"/>
      <c r="E99" s="104" t="n"/>
      <c r="F99" s="104" t="n"/>
      <c r="G99" s="104" t="n"/>
      <c r="H99" s="98">
        <f>IF(E99=0,0,IFERROR(ABS(E99-F99),0))</f>
        <v/>
      </c>
      <c r="I99" s="98">
        <f>IF(E99=0,0,IFERROR(ABS(G99-E99),0))</f>
        <v/>
      </c>
      <c r="J99" s="99">
        <f>IF(H99=0,"",IFERROR(I99/H99,0))</f>
        <v/>
      </c>
      <c r="K99" s="100">
        <f>IF(L99="","",IF(L99&gt;0,"Win",IF(L99&lt;0,"Loss","BE")))</f>
        <v/>
      </c>
      <c r="L99" s="105" t="n"/>
      <c r="M99" s="104" t="n"/>
      <c r="N99" s="106" t="n"/>
      <c r="O99" s="100">
        <f>IF(A99="","",TEXT(A99,"DDD"))</f>
        <v/>
      </c>
      <c r="P99" s="104" t="n"/>
      <c r="Q99" s="104" t="n"/>
      <c r="R99" s="2" t="n"/>
    </row>
    <row r="100" ht="18" customHeight="1" s="111">
      <c r="A100" s="96" t="n"/>
      <c r="B100" s="97" t="n"/>
      <c r="C100" s="97" t="n"/>
      <c r="D100" s="97" t="n"/>
      <c r="E100" s="97" t="n"/>
      <c r="F100" s="97" t="n"/>
      <c r="G100" s="97" t="n"/>
      <c r="H100" s="98">
        <f>IF(E100=0,0,IFERROR(ABS(E100-F100),0))</f>
        <v/>
      </c>
      <c r="I100" s="98">
        <f>IF(E100=0,0,IFERROR(ABS(G100-E100),0))</f>
        <v/>
      </c>
      <c r="J100" s="99">
        <f>IF(H100=0,"",IFERROR(I100/H100,0))</f>
        <v/>
      </c>
      <c r="K100" s="100">
        <f>IF(L100="","",IF(L100&gt;0,"Win",IF(L100&lt;0,"Loss","BE")))</f>
        <v/>
      </c>
      <c r="L100" s="101" t="n"/>
      <c r="M100" s="97" t="n"/>
      <c r="N100" s="102" t="n"/>
      <c r="O100" s="100">
        <f>IF(A100="","",TEXT(A100,"DDD"))</f>
        <v/>
      </c>
      <c r="P100" s="97" t="n"/>
      <c r="Q100" s="97" t="n"/>
      <c r="R100" s="2" t="n"/>
    </row>
    <row r="101" ht="18" customHeight="1" s="111">
      <c r="A101" s="103" t="n"/>
      <c r="B101" s="104" t="n"/>
      <c r="C101" s="104" t="n"/>
      <c r="D101" s="104" t="n"/>
      <c r="E101" s="104" t="n"/>
      <c r="F101" s="104" t="n"/>
      <c r="G101" s="104" t="n"/>
      <c r="H101" s="98">
        <f>IF(E101=0,0,IFERROR(ABS(E101-F101),0))</f>
        <v/>
      </c>
      <c r="I101" s="98">
        <f>IF(E101=0,0,IFERROR(ABS(G101-E101),0))</f>
        <v/>
      </c>
      <c r="J101" s="99">
        <f>IF(H101=0,"",IFERROR(I101/H101,0))</f>
        <v/>
      </c>
      <c r="K101" s="100">
        <f>IF(L101="","",IF(L101&gt;0,"Win",IF(L101&lt;0,"Loss","BE")))</f>
        <v/>
      </c>
      <c r="L101" s="105" t="n"/>
      <c r="M101" s="104" t="n"/>
      <c r="N101" s="106" t="n"/>
      <c r="O101" s="100">
        <f>IF(A101="","",TEXT(A101,"DDD"))</f>
        <v/>
      </c>
      <c r="P101" s="104" t="n"/>
      <c r="Q101" s="104" t="n"/>
      <c r="R101" s="2" t="n"/>
    </row>
    <row r="102" ht="18" customHeight="1" s="111">
      <c r="A102" s="96" t="n"/>
      <c r="B102" s="97" t="n"/>
      <c r="C102" s="97" t="n"/>
      <c r="D102" s="97" t="n"/>
      <c r="E102" s="97" t="n"/>
      <c r="F102" s="97" t="n"/>
      <c r="G102" s="97" t="n"/>
      <c r="H102" s="98">
        <f>IF(E102=0,0,IFERROR(ABS(E102-F102),0))</f>
        <v/>
      </c>
      <c r="I102" s="98">
        <f>IF(E102=0,0,IFERROR(ABS(G102-E102),0))</f>
        <v/>
      </c>
      <c r="J102" s="99">
        <f>IF(H102=0,"",IFERROR(I102/H102,0))</f>
        <v/>
      </c>
      <c r="K102" s="100">
        <f>IF(L102="","",IF(L102&gt;0,"Win",IF(L102&lt;0,"Loss","BE")))</f>
        <v/>
      </c>
      <c r="L102" s="101" t="n"/>
      <c r="M102" s="97" t="n"/>
      <c r="N102" s="102" t="n"/>
      <c r="O102" s="100">
        <f>IF(A102="","",TEXT(A102,"DDD"))</f>
        <v/>
      </c>
      <c r="P102" s="97" t="n"/>
      <c r="Q102" s="97" t="n"/>
      <c r="R102" s="2" t="n"/>
    </row>
    <row r="103" ht="18" customHeight="1" s="111">
      <c r="A103" s="103" t="n"/>
      <c r="B103" s="104" t="n"/>
      <c r="C103" s="104" t="n"/>
      <c r="D103" s="104" t="n"/>
      <c r="E103" s="104" t="n"/>
      <c r="F103" s="104" t="n"/>
      <c r="G103" s="104" t="n"/>
      <c r="H103" s="98">
        <f>IF(E103=0,0,IFERROR(ABS(E103-F103),0))</f>
        <v/>
      </c>
      <c r="I103" s="98">
        <f>IF(E103=0,0,IFERROR(ABS(G103-E103),0))</f>
        <v/>
      </c>
      <c r="J103" s="99">
        <f>IF(H103=0,"",IFERROR(I103/H103,0))</f>
        <v/>
      </c>
      <c r="K103" s="100">
        <f>IF(L103="","",IF(L103&gt;0,"Win",IF(L103&lt;0,"Loss","BE")))</f>
        <v/>
      </c>
      <c r="L103" s="105" t="n"/>
      <c r="M103" s="104" t="n"/>
      <c r="N103" s="106" t="n"/>
      <c r="O103" s="100">
        <f>IF(A103="","",TEXT(A103,"DDD"))</f>
        <v/>
      </c>
      <c r="P103" s="104" t="n"/>
      <c r="Q103" s="104" t="n"/>
      <c r="R103" s="2" t="n"/>
    </row>
    <row r="104" ht="18" customHeight="1" s="111">
      <c r="A104" s="96" t="n"/>
      <c r="B104" s="97" t="n"/>
      <c r="C104" s="97" t="n"/>
      <c r="D104" s="97" t="n"/>
      <c r="E104" s="97" t="n"/>
      <c r="F104" s="97" t="n"/>
      <c r="G104" s="97" t="n"/>
      <c r="H104" s="98">
        <f>IF(E104=0,0,IFERROR(ABS(E104-F104),0))</f>
        <v/>
      </c>
      <c r="I104" s="98">
        <f>IF(E104=0,0,IFERROR(ABS(G104-E104),0))</f>
        <v/>
      </c>
      <c r="J104" s="99">
        <f>IF(H104=0,"",IFERROR(I104/H104,0))</f>
        <v/>
      </c>
      <c r="K104" s="100">
        <f>IF(L104="","",IF(L104&gt;0,"Win",IF(L104&lt;0,"Loss","BE")))</f>
        <v/>
      </c>
      <c r="L104" s="101" t="n"/>
      <c r="M104" s="97" t="n"/>
      <c r="N104" s="102" t="n"/>
      <c r="O104" s="100">
        <f>IF(A104="","",TEXT(A104,"DDD"))</f>
        <v/>
      </c>
      <c r="P104" s="97" t="n"/>
      <c r="Q104" s="97" t="n"/>
      <c r="R104" s="2" t="n"/>
    </row>
    <row r="105" ht="18" customHeight="1" s="111">
      <c r="A105" s="103" t="n"/>
      <c r="B105" s="104" t="n"/>
      <c r="C105" s="104" t="n"/>
      <c r="D105" s="104" t="n"/>
      <c r="E105" s="104" t="n"/>
      <c r="F105" s="104" t="n"/>
      <c r="G105" s="104" t="n"/>
      <c r="H105" s="98">
        <f>IF(E105=0,0,IFERROR(ABS(E105-F105),0))</f>
        <v/>
      </c>
      <c r="I105" s="98">
        <f>IF(E105=0,0,IFERROR(ABS(G105-E105),0))</f>
        <v/>
      </c>
      <c r="J105" s="99">
        <f>IF(H105=0,"",IFERROR(I105/H105,0))</f>
        <v/>
      </c>
      <c r="K105" s="100">
        <f>IF(L105="","",IF(L105&gt;0,"Win",IF(L105&lt;0,"Loss","BE")))</f>
        <v/>
      </c>
      <c r="L105" s="105" t="n"/>
      <c r="M105" s="104" t="n"/>
      <c r="N105" s="106" t="n"/>
      <c r="O105" s="100">
        <f>IF(A105="","",TEXT(A105,"DDD"))</f>
        <v/>
      </c>
      <c r="P105" s="104" t="n"/>
      <c r="Q105" s="104" t="n"/>
      <c r="R105" s="2" t="n"/>
    </row>
    <row r="106" ht="18" customHeight="1" s="111">
      <c r="A106" s="96" t="n"/>
      <c r="B106" s="97" t="n"/>
      <c r="C106" s="97" t="n"/>
      <c r="D106" s="97" t="n"/>
      <c r="E106" s="97" t="n"/>
      <c r="F106" s="97" t="n"/>
      <c r="G106" s="97" t="n"/>
      <c r="H106" s="98">
        <f>IF(E106=0,0,IFERROR(ABS(E106-F106),0))</f>
        <v/>
      </c>
      <c r="I106" s="98">
        <f>IF(E106=0,0,IFERROR(ABS(G106-E106),0))</f>
        <v/>
      </c>
      <c r="J106" s="99">
        <f>IF(H106=0,"",IFERROR(I106/H106,0))</f>
        <v/>
      </c>
      <c r="K106" s="100">
        <f>IF(L106="","",IF(L106&gt;0,"Win",IF(L106&lt;0,"Loss","BE")))</f>
        <v/>
      </c>
      <c r="L106" s="101" t="n"/>
      <c r="M106" s="97" t="n"/>
      <c r="N106" s="102" t="n"/>
      <c r="O106" s="100">
        <f>IF(A106="","",TEXT(A106,"DDD"))</f>
        <v/>
      </c>
      <c r="P106" s="97" t="n"/>
      <c r="Q106" s="97" t="n"/>
      <c r="R106" s="2" t="n"/>
    </row>
    <row r="107" ht="18" customHeight="1" s="111">
      <c r="A107" s="103" t="n"/>
      <c r="B107" s="104" t="n"/>
      <c r="C107" s="104" t="n"/>
      <c r="D107" s="104" t="n"/>
      <c r="E107" s="104" t="n"/>
      <c r="F107" s="104" t="n"/>
      <c r="G107" s="104" t="n"/>
      <c r="H107" s="98">
        <f>IF(E107=0,0,IFERROR(ABS(E107-F107),0))</f>
        <v/>
      </c>
      <c r="I107" s="98">
        <f>IF(E107=0,0,IFERROR(ABS(G107-E107),0))</f>
        <v/>
      </c>
      <c r="J107" s="99">
        <f>IF(H107=0,"",IFERROR(I107/H107,0))</f>
        <v/>
      </c>
      <c r="K107" s="100">
        <f>IF(L107="","",IF(L107&gt;0,"Win",IF(L107&lt;0,"Loss","BE")))</f>
        <v/>
      </c>
      <c r="L107" s="105" t="n"/>
      <c r="M107" s="104" t="n"/>
      <c r="N107" s="106" t="n"/>
      <c r="O107" s="100">
        <f>IF(A107="","",TEXT(A107,"DDD"))</f>
        <v/>
      </c>
      <c r="P107" s="104" t="n"/>
      <c r="Q107" s="104" t="n"/>
      <c r="R107" s="2" t="n"/>
    </row>
    <row r="108" ht="18" customHeight="1" s="111">
      <c r="A108" s="96" t="n"/>
      <c r="B108" s="97" t="n"/>
      <c r="C108" s="97" t="n"/>
      <c r="D108" s="97" t="n"/>
      <c r="E108" s="97" t="n"/>
      <c r="F108" s="97" t="n"/>
      <c r="G108" s="97" t="n"/>
      <c r="H108" s="98">
        <f>IF(E108=0,0,IFERROR(ABS(E108-F108),0))</f>
        <v/>
      </c>
      <c r="I108" s="98">
        <f>IF(E108=0,0,IFERROR(ABS(G108-E108),0))</f>
        <v/>
      </c>
      <c r="J108" s="99">
        <f>IF(H108=0,"",IFERROR(I108/H108,0))</f>
        <v/>
      </c>
      <c r="K108" s="100">
        <f>IF(L108="","",IF(L108&gt;0,"Win",IF(L108&lt;0,"Loss","BE")))</f>
        <v/>
      </c>
      <c r="L108" s="101" t="n"/>
      <c r="M108" s="97" t="n"/>
      <c r="N108" s="102" t="n"/>
      <c r="O108" s="100">
        <f>IF(A108="","",TEXT(A108,"DDD"))</f>
        <v/>
      </c>
      <c r="P108" s="97" t="n"/>
      <c r="Q108" s="97" t="n"/>
      <c r="R108" s="2" t="n"/>
    </row>
    <row r="109" ht="18" customHeight="1" s="111">
      <c r="A109" s="103" t="n"/>
      <c r="B109" s="104" t="n"/>
      <c r="C109" s="104" t="n"/>
      <c r="D109" s="104" t="n"/>
      <c r="E109" s="104" t="n"/>
      <c r="F109" s="104" t="n"/>
      <c r="G109" s="104" t="n"/>
      <c r="H109" s="98">
        <f>IF(E109=0,0,IFERROR(ABS(E109-F109),0))</f>
        <v/>
      </c>
      <c r="I109" s="98">
        <f>IF(E109=0,0,IFERROR(ABS(G109-E109),0))</f>
        <v/>
      </c>
      <c r="J109" s="99">
        <f>IF(H109=0,"",IFERROR(I109/H109,0))</f>
        <v/>
      </c>
      <c r="K109" s="100">
        <f>IF(L109="","",IF(L109&gt;0,"Win",IF(L109&lt;0,"Loss","BE")))</f>
        <v/>
      </c>
      <c r="L109" s="105" t="n"/>
      <c r="M109" s="104" t="n"/>
      <c r="N109" s="106" t="n"/>
      <c r="O109" s="100">
        <f>IF(A109="","",TEXT(A109,"DDD"))</f>
        <v/>
      </c>
      <c r="P109" s="104" t="n"/>
      <c r="Q109" s="104" t="n"/>
      <c r="R109" s="2" t="n"/>
    </row>
    <row r="110" ht="18" customHeight="1" s="111">
      <c r="A110" s="96" t="n"/>
      <c r="B110" s="97" t="n"/>
      <c r="C110" s="97" t="n"/>
      <c r="D110" s="97" t="n"/>
      <c r="E110" s="97" t="n"/>
      <c r="F110" s="97" t="n"/>
      <c r="G110" s="97" t="n"/>
      <c r="H110" s="98">
        <f>IF(E110=0,0,IFERROR(ABS(E110-F110),0))</f>
        <v/>
      </c>
      <c r="I110" s="98">
        <f>IF(E110=0,0,IFERROR(ABS(G110-E110),0))</f>
        <v/>
      </c>
      <c r="J110" s="99">
        <f>IF(H110=0,"",IFERROR(I110/H110,0))</f>
        <v/>
      </c>
      <c r="K110" s="100">
        <f>IF(L110="","",IF(L110&gt;0,"Win",IF(L110&lt;0,"Loss","BE")))</f>
        <v/>
      </c>
      <c r="L110" s="101" t="n"/>
      <c r="M110" s="97" t="n"/>
      <c r="N110" s="102" t="n"/>
      <c r="O110" s="100">
        <f>IF(A110="","",TEXT(A110,"DDD"))</f>
        <v/>
      </c>
      <c r="P110" s="97" t="n"/>
      <c r="Q110" s="97" t="n"/>
      <c r="R110" s="2" t="n"/>
    </row>
    <row r="111" ht="18" customHeight="1" s="111">
      <c r="A111" s="103" t="n"/>
      <c r="B111" s="104" t="n"/>
      <c r="C111" s="104" t="n"/>
      <c r="D111" s="104" t="n"/>
      <c r="E111" s="104" t="n"/>
      <c r="F111" s="104" t="n"/>
      <c r="G111" s="104" t="n"/>
      <c r="H111" s="98">
        <f>IF(E111=0,0,IFERROR(ABS(E111-F111),0))</f>
        <v/>
      </c>
      <c r="I111" s="98">
        <f>IF(E111=0,0,IFERROR(ABS(G111-E111),0))</f>
        <v/>
      </c>
      <c r="J111" s="99">
        <f>IF(H111=0,"",IFERROR(I111/H111,0))</f>
        <v/>
      </c>
      <c r="K111" s="100">
        <f>IF(L111="","",IF(L111&gt;0,"Win",IF(L111&lt;0,"Loss","BE")))</f>
        <v/>
      </c>
      <c r="L111" s="105" t="n"/>
      <c r="M111" s="104" t="n"/>
      <c r="N111" s="106" t="n"/>
      <c r="O111" s="100">
        <f>IF(A111="","",TEXT(A111,"DDD"))</f>
        <v/>
      </c>
      <c r="P111" s="104" t="n"/>
      <c r="Q111" s="104" t="n"/>
      <c r="R111" s="2" t="n"/>
    </row>
    <row r="112" ht="18" customHeight="1" s="111">
      <c r="A112" s="96" t="n"/>
      <c r="B112" s="97" t="n"/>
      <c r="C112" s="97" t="n"/>
      <c r="D112" s="97" t="n"/>
      <c r="E112" s="97" t="n"/>
      <c r="F112" s="97" t="n"/>
      <c r="G112" s="97" t="n"/>
      <c r="H112" s="98">
        <f>IF(E112=0,0,IFERROR(ABS(E112-F112),0))</f>
        <v/>
      </c>
      <c r="I112" s="98">
        <f>IF(E112=0,0,IFERROR(ABS(G112-E112),0))</f>
        <v/>
      </c>
      <c r="J112" s="99">
        <f>IF(H112=0,"",IFERROR(I112/H112,0))</f>
        <v/>
      </c>
      <c r="K112" s="100">
        <f>IF(L112="","",IF(L112&gt;0,"Win",IF(L112&lt;0,"Loss","BE")))</f>
        <v/>
      </c>
      <c r="L112" s="101" t="n"/>
      <c r="M112" s="97" t="n"/>
      <c r="N112" s="102" t="n"/>
      <c r="O112" s="100">
        <f>IF(A112="","",TEXT(A112,"DDD"))</f>
        <v/>
      </c>
      <c r="P112" s="97" t="n"/>
      <c r="Q112" s="97" t="n"/>
      <c r="R112" s="2" t="n"/>
    </row>
    <row r="113" ht="18" customHeight="1" s="111">
      <c r="A113" s="103" t="n"/>
      <c r="B113" s="104" t="n"/>
      <c r="C113" s="104" t="n"/>
      <c r="D113" s="104" t="n"/>
      <c r="E113" s="104" t="n"/>
      <c r="F113" s="104" t="n"/>
      <c r="G113" s="104" t="n"/>
      <c r="H113" s="98">
        <f>IF(E113=0,0,IFERROR(ABS(E113-F113),0))</f>
        <v/>
      </c>
      <c r="I113" s="98">
        <f>IF(E113=0,0,IFERROR(ABS(G113-E113),0))</f>
        <v/>
      </c>
      <c r="J113" s="99">
        <f>IF(H113=0,"",IFERROR(I113/H113,0))</f>
        <v/>
      </c>
      <c r="K113" s="100">
        <f>IF(L113="","",IF(L113&gt;0,"Win",IF(L113&lt;0,"Loss","BE")))</f>
        <v/>
      </c>
      <c r="L113" s="105" t="n"/>
      <c r="M113" s="104" t="n"/>
      <c r="N113" s="106" t="n"/>
      <c r="O113" s="100">
        <f>IF(A113="","",TEXT(A113,"DDD"))</f>
        <v/>
      </c>
      <c r="P113" s="104" t="n"/>
      <c r="Q113" s="104" t="n"/>
      <c r="R113" s="2" t="n"/>
    </row>
    <row r="114" ht="18" customHeight="1" s="111">
      <c r="A114" s="96" t="n"/>
      <c r="B114" s="97" t="n"/>
      <c r="C114" s="97" t="n"/>
      <c r="D114" s="97" t="n"/>
      <c r="E114" s="97" t="n"/>
      <c r="F114" s="97" t="n"/>
      <c r="G114" s="97" t="n"/>
      <c r="H114" s="98">
        <f>IF(E114=0,0,IFERROR(ABS(E114-F114),0))</f>
        <v/>
      </c>
      <c r="I114" s="98">
        <f>IF(E114=0,0,IFERROR(ABS(G114-E114),0))</f>
        <v/>
      </c>
      <c r="J114" s="99">
        <f>IF(H114=0,"",IFERROR(I114/H114,0))</f>
        <v/>
      </c>
      <c r="K114" s="100">
        <f>IF(L114="","",IF(L114&gt;0,"Win",IF(L114&lt;0,"Loss","BE")))</f>
        <v/>
      </c>
      <c r="L114" s="101" t="n"/>
      <c r="M114" s="97" t="n"/>
      <c r="N114" s="102" t="n"/>
      <c r="O114" s="100">
        <f>IF(A114="","",TEXT(A114,"DDD"))</f>
        <v/>
      </c>
      <c r="P114" s="97" t="n"/>
      <c r="Q114" s="97" t="n"/>
      <c r="R114" s="2" t="n"/>
    </row>
    <row r="115" ht="18" customHeight="1" s="111">
      <c r="A115" s="103" t="n"/>
      <c r="B115" s="104" t="n"/>
      <c r="C115" s="104" t="n"/>
      <c r="D115" s="104" t="n"/>
      <c r="E115" s="104" t="n"/>
      <c r="F115" s="104" t="n"/>
      <c r="G115" s="104" t="n"/>
      <c r="H115" s="98">
        <f>IF(E115=0,0,IFERROR(ABS(E115-F115),0))</f>
        <v/>
      </c>
      <c r="I115" s="98">
        <f>IF(E115=0,0,IFERROR(ABS(G115-E115),0))</f>
        <v/>
      </c>
      <c r="J115" s="99">
        <f>IF(H115=0,"",IFERROR(I115/H115,0))</f>
        <v/>
      </c>
      <c r="K115" s="100">
        <f>IF(L115="","",IF(L115&gt;0,"Win",IF(L115&lt;0,"Loss","BE")))</f>
        <v/>
      </c>
      <c r="L115" s="105" t="n"/>
      <c r="M115" s="104" t="n"/>
      <c r="N115" s="106" t="n"/>
      <c r="O115" s="100">
        <f>IF(A115="","",TEXT(A115,"DDD"))</f>
        <v/>
      </c>
      <c r="P115" s="104" t="n"/>
      <c r="Q115" s="104" t="n"/>
      <c r="R115" s="2" t="n"/>
    </row>
    <row r="116" ht="18" customHeight="1" s="111">
      <c r="A116" s="96" t="n"/>
      <c r="B116" s="97" t="n"/>
      <c r="C116" s="97" t="n"/>
      <c r="D116" s="97" t="n"/>
      <c r="E116" s="97" t="n"/>
      <c r="F116" s="97" t="n"/>
      <c r="G116" s="97" t="n"/>
      <c r="H116" s="98">
        <f>IF(E116=0,0,IFERROR(ABS(E116-F116),0))</f>
        <v/>
      </c>
      <c r="I116" s="98">
        <f>IF(E116=0,0,IFERROR(ABS(G116-E116),0))</f>
        <v/>
      </c>
      <c r="J116" s="99">
        <f>IF(H116=0,"",IFERROR(I116/H116,0))</f>
        <v/>
      </c>
      <c r="K116" s="100">
        <f>IF(L116="","",IF(L116&gt;0,"Win",IF(L116&lt;0,"Loss","BE")))</f>
        <v/>
      </c>
      <c r="L116" s="101" t="n"/>
      <c r="M116" s="97" t="n"/>
      <c r="N116" s="102" t="n"/>
      <c r="O116" s="100">
        <f>IF(A116="","",TEXT(A116,"DDD"))</f>
        <v/>
      </c>
      <c r="P116" s="97" t="n"/>
      <c r="Q116" s="97" t="n"/>
      <c r="R116" s="2" t="n"/>
    </row>
    <row r="117" ht="18" customHeight="1" s="111">
      <c r="A117" s="103" t="n"/>
      <c r="B117" s="104" t="n"/>
      <c r="C117" s="104" t="n"/>
      <c r="D117" s="104" t="n"/>
      <c r="E117" s="104" t="n"/>
      <c r="F117" s="104" t="n"/>
      <c r="G117" s="104" t="n"/>
      <c r="H117" s="98">
        <f>IF(E117=0,0,IFERROR(ABS(E117-F117),0))</f>
        <v/>
      </c>
      <c r="I117" s="98">
        <f>IF(E117=0,0,IFERROR(ABS(G117-E117),0))</f>
        <v/>
      </c>
      <c r="J117" s="99">
        <f>IF(H117=0,"",IFERROR(I117/H117,0))</f>
        <v/>
      </c>
      <c r="K117" s="100">
        <f>IF(L117="","",IF(L117&gt;0,"Win",IF(L117&lt;0,"Loss","BE")))</f>
        <v/>
      </c>
      <c r="L117" s="105" t="n"/>
      <c r="M117" s="104" t="n"/>
      <c r="N117" s="106" t="n"/>
      <c r="O117" s="100">
        <f>IF(A117="","",TEXT(A117,"DDD"))</f>
        <v/>
      </c>
      <c r="P117" s="104" t="n"/>
      <c r="Q117" s="104" t="n"/>
      <c r="R117" s="2" t="n"/>
    </row>
    <row r="118" ht="18" customHeight="1" s="111">
      <c r="A118" s="96" t="n"/>
      <c r="B118" s="97" t="n"/>
      <c r="C118" s="97" t="n"/>
      <c r="D118" s="97" t="n"/>
      <c r="E118" s="97" t="n"/>
      <c r="F118" s="97" t="n"/>
      <c r="G118" s="97" t="n"/>
      <c r="H118" s="98">
        <f>IF(E118=0,0,IFERROR(ABS(E118-F118),0))</f>
        <v/>
      </c>
      <c r="I118" s="98">
        <f>IF(E118=0,0,IFERROR(ABS(G118-E118),0))</f>
        <v/>
      </c>
      <c r="J118" s="99">
        <f>IF(H118=0,"",IFERROR(I118/H118,0))</f>
        <v/>
      </c>
      <c r="K118" s="100">
        <f>IF(L118="","",IF(L118&gt;0,"Win",IF(L118&lt;0,"Loss","BE")))</f>
        <v/>
      </c>
      <c r="L118" s="101" t="n"/>
      <c r="M118" s="97" t="n"/>
      <c r="N118" s="102" t="n"/>
      <c r="O118" s="100">
        <f>IF(A118="","",TEXT(A118,"DDD"))</f>
        <v/>
      </c>
      <c r="P118" s="97" t="n"/>
      <c r="Q118" s="97" t="n"/>
      <c r="R118" s="2" t="n"/>
    </row>
    <row r="119" ht="18" customHeight="1" s="111">
      <c r="A119" s="103" t="n"/>
      <c r="B119" s="104" t="n"/>
      <c r="C119" s="104" t="n"/>
      <c r="D119" s="104" t="n"/>
      <c r="E119" s="104" t="n"/>
      <c r="F119" s="104" t="n"/>
      <c r="G119" s="104" t="n"/>
      <c r="H119" s="98">
        <f>IF(E119=0,0,IFERROR(ABS(E119-F119),0))</f>
        <v/>
      </c>
      <c r="I119" s="98">
        <f>IF(E119=0,0,IFERROR(ABS(G119-E119),0))</f>
        <v/>
      </c>
      <c r="J119" s="99">
        <f>IF(H119=0,"",IFERROR(I119/H119,0))</f>
        <v/>
      </c>
      <c r="K119" s="100">
        <f>IF(L119="","",IF(L119&gt;0,"Win",IF(L119&lt;0,"Loss","BE")))</f>
        <v/>
      </c>
      <c r="L119" s="105" t="n"/>
      <c r="M119" s="104" t="n"/>
      <c r="N119" s="106" t="n"/>
      <c r="O119" s="100">
        <f>IF(A119="","",TEXT(A119,"DDD"))</f>
        <v/>
      </c>
      <c r="P119" s="104" t="n"/>
      <c r="Q119" s="104" t="n"/>
      <c r="R119" s="2" t="n"/>
    </row>
    <row r="120" ht="18" customHeight="1" s="111">
      <c r="A120" s="96" t="n"/>
      <c r="B120" s="97" t="n"/>
      <c r="C120" s="97" t="n"/>
      <c r="D120" s="97" t="n"/>
      <c r="E120" s="97" t="n"/>
      <c r="F120" s="97" t="n"/>
      <c r="G120" s="97" t="n"/>
      <c r="H120" s="98">
        <f>IF(E120=0,0,IFERROR(ABS(E120-F120),0))</f>
        <v/>
      </c>
      <c r="I120" s="98">
        <f>IF(E120=0,0,IFERROR(ABS(G120-E120),0))</f>
        <v/>
      </c>
      <c r="J120" s="99">
        <f>IF(H120=0,"",IFERROR(I120/H120,0))</f>
        <v/>
      </c>
      <c r="K120" s="100">
        <f>IF(L120="","",IF(L120&gt;0,"Win",IF(L120&lt;0,"Loss","BE")))</f>
        <v/>
      </c>
      <c r="L120" s="101" t="n"/>
      <c r="M120" s="97" t="n"/>
      <c r="N120" s="102" t="n"/>
      <c r="O120" s="100">
        <f>IF(A120="","",TEXT(A120,"DDD"))</f>
        <v/>
      </c>
      <c r="P120" s="97" t="n"/>
      <c r="Q120" s="97" t="n"/>
      <c r="R120" s="2" t="n"/>
    </row>
    <row r="121" ht="18" customHeight="1" s="111">
      <c r="A121" s="103" t="n"/>
      <c r="B121" s="104" t="n"/>
      <c r="C121" s="104" t="n"/>
      <c r="D121" s="104" t="n"/>
      <c r="E121" s="104" t="n"/>
      <c r="F121" s="104" t="n"/>
      <c r="G121" s="104" t="n"/>
      <c r="H121" s="98">
        <f>IF(E121=0,0,IFERROR(ABS(E121-F121),0))</f>
        <v/>
      </c>
      <c r="I121" s="98">
        <f>IF(E121=0,0,IFERROR(ABS(G121-E121),0))</f>
        <v/>
      </c>
      <c r="J121" s="99">
        <f>IF(H121=0,"",IFERROR(I121/H121,0))</f>
        <v/>
      </c>
      <c r="K121" s="100">
        <f>IF(L121="","",IF(L121&gt;0,"Win",IF(L121&lt;0,"Loss","BE")))</f>
        <v/>
      </c>
      <c r="L121" s="105" t="n"/>
      <c r="M121" s="104" t="n"/>
      <c r="N121" s="106" t="n"/>
      <c r="O121" s="100">
        <f>IF(A121="","",TEXT(A121,"DDD"))</f>
        <v/>
      </c>
      <c r="P121" s="104" t="n"/>
      <c r="Q121" s="104" t="n"/>
      <c r="R121" s="2" t="n"/>
    </row>
    <row r="122" ht="18" customHeight="1" s="111">
      <c r="A122" s="96" t="n"/>
      <c r="B122" s="97" t="n"/>
      <c r="C122" s="97" t="n"/>
      <c r="D122" s="97" t="n"/>
      <c r="E122" s="97" t="n"/>
      <c r="F122" s="97" t="n"/>
      <c r="G122" s="97" t="n"/>
      <c r="H122" s="98">
        <f>IF(E122=0,0,IFERROR(ABS(E122-F122),0))</f>
        <v/>
      </c>
      <c r="I122" s="98">
        <f>IF(E122=0,0,IFERROR(ABS(G122-E122),0))</f>
        <v/>
      </c>
      <c r="J122" s="99">
        <f>IF(H122=0,"",IFERROR(I122/H122,0))</f>
        <v/>
      </c>
      <c r="K122" s="100">
        <f>IF(L122="","",IF(L122&gt;0,"Win",IF(L122&lt;0,"Loss","BE")))</f>
        <v/>
      </c>
      <c r="L122" s="101" t="n"/>
      <c r="M122" s="97" t="n"/>
      <c r="N122" s="102" t="n"/>
      <c r="O122" s="100">
        <f>IF(A122="","",TEXT(A122,"DDD"))</f>
        <v/>
      </c>
      <c r="P122" s="97" t="n"/>
      <c r="Q122" s="97" t="n"/>
      <c r="R122" s="2" t="n"/>
    </row>
    <row r="123" ht="18" customHeight="1" s="111">
      <c r="A123" s="103" t="n"/>
      <c r="B123" s="104" t="n"/>
      <c r="C123" s="104" t="n"/>
      <c r="D123" s="104" t="n"/>
      <c r="E123" s="104" t="n"/>
      <c r="F123" s="104" t="n"/>
      <c r="G123" s="104" t="n"/>
      <c r="H123" s="98">
        <f>IF(E123=0,0,IFERROR(ABS(E123-F123),0))</f>
        <v/>
      </c>
      <c r="I123" s="98">
        <f>IF(E123=0,0,IFERROR(ABS(G123-E123),0))</f>
        <v/>
      </c>
      <c r="J123" s="99">
        <f>IF(H123=0,"",IFERROR(I123/H123,0))</f>
        <v/>
      </c>
      <c r="K123" s="100">
        <f>IF(L123="","",IF(L123&gt;0,"Win",IF(L123&lt;0,"Loss","BE")))</f>
        <v/>
      </c>
      <c r="L123" s="105" t="n"/>
      <c r="M123" s="104" t="n"/>
      <c r="N123" s="106" t="n"/>
      <c r="O123" s="100">
        <f>IF(A123="","",TEXT(A123,"DDD"))</f>
        <v/>
      </c>
      <c r="P123" s="104" t="n"/>
      <c r="Q123" s="104" t="n"/>
      <c r="R123" s="2" t="n"/>
    </row>
    <row r="124" ht="18" customHeight="1" s="111">
      <c r="A124" s="96" t="n"/>
      <c r="B124" s="97" t="n"/>
      <c r="C124" s="97" t="n"/>
      <c r="D124" s="97" t="n"/>
      <c r="E124" s="97" t="n"/>
      <c r="F124" s="97" t="n"/>
      <c r="G124" s="97" t="n"/>
      <c r="H124" s="98">
        <f>IF(E124=0,0,IFERROR(ABS(E124-F124),0))</f>
        <v/>
      </c>
      <c r="I124" s="98">
        <f>IF(E124=0,0,IFERROR(ABS(G124-E124),0))</f>
        <v/>
      </c>
      <c r="J124" s="99">
        <f>IF(H124=0,"",IFERROR(I124/H124,0))</f>
        <v/>
      </c>
      <c r="K124" s="100">
        <f>IF(L124="","",IF(L124&gt;0,"Win",IF(L124&lt;0,"Loss","BE")))</f>
        <v/>
      </c>
      <c r="L124" s="101" t="n"/>
      <c r="M124" s="97" t="n"/>
      <c r="N124" s="102" t="n"/>
      <c r="O124" s="100">
        <f>IF(A124="","",TEXT(A124,"DDD"))</f>
        <v/>
      </c>
      <c r="P124" s="97" t="n"/>
      <c r="Q124" s="97" t="n"/>
      <c r="R124" s="2" t="n"/>
    </row>
    <row r="125" ht="18" customHeight="1" s="111">
      <c r="A125" s="103" t="n"/>
      <c r="B125" s="104" t="n"/>
      <c r="C125" s="104" t="n"/>
      <c r="D125" s="104" t="n"/>
      <c r="E125" s="104" t="n"/>
      <c r="F125" s="104" t="n"/>
      <c r="G125" s="104" t="n"/>
      <c r="H125" s="98">
        <f>IF(E125=0,0,IFERROR(ABS(E125-F125),0))</f>
        <v/>
      </c>
      <c r="I125" s="98">
        <f>IF(E125=0,0,IFERROR(ABS(G125-E125),0))</f>
        <v/>
      </c>
      <c r="J125" s="99">
        <f>IF(H125=0,"",IFERROR(I125/H125,0))</f>
        <v/>
      </c>
      <c r="K125" s="100">
        <f>IF(L125="","",IF(L125&gt;0,"Win",IF(L125&lt;0,"Loss","BE")))</f>
        <v/>
      </c>
      <c r="L125" s="105" t="n"/>
      <c r="M125" s="104" t="n"/>
      <c r="N125" s="106" t="n"/>
      <c r="O125" s="100">
        <f>IF(A125="","",TEXT(A125,"DDD"))</f>
        <v/>
      </c>
      <c r="P125" s="104" t="n"/>
      <c r="Q125" s="104" t="n"/>
      <c r="R125" s="2" t="n"/>
    </row>
    <row r="126" ht="18" customHeight="1" s="111">
      <c r="A126" s="96" t="n"/>
      <c r="B126" s="97" t="n"/>
      <c r="C126" s="97" t="n"/>
      <c r="D126" s="97" t="n"/>
      <c r="E126" s="97" t="n"/>
      <c r="F126" s="97" t="n"/>
      <c r="G126" s="97" t="n"/>
      <c r="H126" s="98">
        <f>IF(E126=0,0,IFERROR(ABS(E126-F126),0))</f>
        <v/>
      </c>
      <c r="I126" s="98">
        <f>IF(E126=0,0,IFERROR(ABS(G126-E126),0))</f>
        <v/>
      </c>
      <c r="J126" s="99">
        <f>IF(H126=0,"",IFERROR(I126/H126,0))</f>
        <v/>
      </c>
      <c r="K126" s="100">
        <f>IF(L126="","",IF(L126&gt;0,"Win",IF(L126&lt;0,"Loss","BE")))</f>
        <v/>
      </c>
      <c r="L126" s="101" t="n"/>
      <c r="M126" s="97" t="n"/>
      <c r="N126" s="102" t="n"/>
      <c r="O126" s="100">
        <f>IF(A126="","",TEXT(A126,"DDD"))</f>
        <v/>
      </c>
      <c r="P126" s="97" t="n"/>
      <c r="Q126" s="97" t="n"/>
      <c r="R126" s="2" t="n"/>
    </row>
    <row r="127" ht="18" customHeight="1" s="111">
      <c r="A127" s="103" t="n"/>
      <c r="B127" s="104" t="n"/>
      <c r="C127" s="104" t="n"/>
      <c r="D127" s="104" t="n"/>
      <c r="E127" s="104" t="n"/>
      <c r="F127" s="104" t="n"/>
      <c r="G127" s="104" t="n"/>
      <c r="H127" s="98">
        <f>IF(E127=0,0,IFERROR(ABS(E127-F127),0))</f>
        <v/>
      </c>
      <c r="I127" s="98">
        <f>IF(E127=0,0,IFERROR(ABS(G127-E127),0))</f>
        <v/>
      </c>
      <c r="J127" s="99">
        <f>IF(H127=0,"",IFERROR(I127/H127,0))</f>
        <v/>
      </c>
      <c r="K127" s="100">
        <f>IF(L127="","",IF(L127&gt;0,"Win",IF(L127&lt;0,"Loss","BE")))</f>
        <v/>
      </c>
      <c r="L127" s="105" t="n"/>
      <c r="M127" s="104" t="n"/>
      <c r="N127" s="106" t="n"/>
      <c r="O127" s="100">
        <f>IF(A127="","",TEXT(A127,"DDD"))</f>
        <v/>
      </c>
      <c r="P127" s="104" t="n"/>
      <c r="Q127" s="104" t="n"/>
      <c r="R127" s="2" t="n"/>
    </row>
    <row r="128" ht="18" customHeight="1" s="111">
      <c r="A128" s="96" t="n"/>
      <c r="B128" s="97" t="n"/>
      <c r="C128" s="97" t="n"/>
      <c r="D128" s="97" t="n"/>
      <c r="E128" s="97" t="n"/>
      <c r="F128" s="97" t="n"/>
      <c r="G128" s="97" t="n"/>
      <c r="H128" s="98">
        <f>IF(E128=0,0,IFERROR(ABS(E128-F128),0))</f>
        <v/>
      </c>
      <c r="I128" s="98">
        <f>IF(E128=0,0,IFERROR(ABS(G128-E128),0))</f>
        <v/>
      </c>
      <c r="J128" s="99">
        <f>IF(H128=0,"",IFERROR(I128/H128,0))</f>
        <v/>
      </c>
      <c r="K128" s="100">
        <f>IF(L128="","",IF(L128&gt;0,"Win",IF(L128&lt;0,"Loss","BE")))</f>
        <v/>
      </c>
      <c r="L128" s="101" t="n"/>
      <c r="M128" s="97" t="n"/>
      <c r="N128" s="102" t="n"/>
      <c r="O128" s="100">
        <f>IF(A128="","",TEXT(A128,"DDD"))</f>
        <v/>
      </c>
      <c r="P128" s="97" t="n"/>
      <c r="Q128" s="97" t="n"/>
      <c r="R128" s="2" t="n"/>
    </row>
    <row r="129" ht="18" customHeight="1" s="111">
      <c r="A129" s="103" t="n"/>
      <c r="B129" s="104" t="n"/>
      <c r="C129" s="104" t="n"/>
      <c r="D129" s="104" t="n"/>
      <c r="E129" s="104" t="n"/>
      <c r="F129" s="104" t="n"/>
      <c r="G129" s="104" t="n"/>
      <c r="H129" s="98">
        <f>IF(E129=0,0,IFERROR(ABS(E129-F129),0))</f>
        <v/>
      </c>
      <c r="I129" s="98">
        <f>IF(E129=0,0,IFERROR(ABS(G129-E129),0))</f>
        <v/>
      </c>
      <c r="J129" s="99">
        <f>IF(H129=0,"",IFERROR(I129/H129,0))</f>
        <v/>
      </c>
      <c r="K129" s="100">
        <f>IF(L129="","",IF(L129&gt;0,"Win",IF(L129&lt;0,"Loss","BE")))</f>
        <v/>
      </c>
      <c r="L129" s="105" t="n"/>
      <c r="M129" s="104" t="n"/>
      <c r="N129" s="106" t="n"/>
      <c r="O129" s="100">
        <f>IF(A129="","",TEXT(A129,"DDD"))</f>
        <v/>
      </c>
      <c r="P129" s="104" t="n"/>
      <c r="Q129" s="104" t="n"/>
      <c r="R129" s="2" t="n"/>
    </row>
    <row r="130" ht="18" customHeight="1" s="111">
      <c r="A130" s="96" t="n"/>
      <c r="B130" s="97" t="n"/>
      <c r="C130" s="97" t="n"/>
      <c r="D130" s="97" t="n"/>
      <c r="E130" s="97" t="n"/>
      <c r="F130" s="97" t="n"/>
      <c r="G130" s="97" t="n"/>
      <c r="H130" s="98">
        <f>IF(E130=0,0,IFERROR(ABS(E130-F130),0))</f>
        <v/>
      </c>
      <c r="I130" s="98">
        <f>IF(E130=0,0,IFERROR(ABS(G130-E130),0))</f>
        <v/>
      </c>
      <c r="J130" s="99">
        <f>IF(H130=0,"",IFERROR(I130/H130,0))</f>
        <v/>
      </c>
      <c r="K130" s="100">
        <f>IF(L130="","",IF(L130&gt;0,"Win",IF(L130&lt;0,"Loss","BE")))</f>
        <v/>
      </c>
      <c r="L130" s="101" t="n"/>
      <c r="M130" s="97" t="n"/>
      <c r="N130" s="102" t="n"/>
      <c r="O130" s="100">
        <f>IF(A130="","",TEXT(A130,"DDD"))</f>
        <v/>
      </c>
      <c r="P130" s="97" t="n"/>
      <c r="Q130" s="97" t="n"/>
      <c r="R130" s="2" t="n"/>
    </row>
    <row r="131" ht="18" customHeight="1" s="111">
      <c r="A131" s="103" t="n"/>
      <c r="B131" s="104" t="n"/>
      <c r="C131" s="104" t="n"/>
      <c r="D131" s="104" t="n"/>
      <c r="E131" s="104" t="n"/>
      <c r="F131" s="104" t="n"/>
      <c r="G131" s="104" t="n"/>
      <c r="H131" s="98">
        <f>IF(E131=0,0,IFERROR(ABS(E131-F131),0))</f>
        <v/>
      </c>
      <c r="I131" s="98">
        <f>IF(E131=0,0,IFERROR(ABS(G131-E131),0))</f>
        <v/>
      </c>
      <c r="J131" s="99">
        <f>IF(H131=0,"",IFERROR(I131/H131,0))</f>
        <v/>
      </c>
      <c r="K131" s="100">
        <f>IF(L131="","",IF(L131&gt;0,"Win",IF(L131&lt;0,"Loss","BE")))</f>
        <v/>
      </c>
      <c r="L131" s="105" t="n"/>
      <c r="M131" s="104" t="n"/>
      <c r="N131" s="106" t="n"/>
      <c r="O131" s="100">
        <f>IF(A131="","",TEXT(A131,"DDD"))</f>
        <v/>
      </c>
      <c r="P131" s="104" t="n"/>
      <c r="Q131" s="104" t="n"/>
      <c r="R131" s="2" t="n"/>
    </row>
    <row r="132" ht="18" customHeight="1" s="111">
      <c r="A132" s="96" t="n"/>
      <c r="B132" s="97" t="n"/>
      <c r="C132" s="97" t="n"/>
      <c r="D132" s="97" t="n"/>
      <c r="E132" s="97" t="n"/>
      <c r="F132" s="97" t="n"/>
      <c r="G132" s="97" t="n"/>
      <c r="H132" s="98">
        <f>IF(E132=0,0,IFERROR(ABS(E132-F132),0))</f>
        <v/>
      </c>
      <c r="I132" s="98">
        <f>IF(E132=0,0,IFERROR(ABS(G132-E132),0))</f>
        <v/>
      </c>
      <c r="J132" s="99">
        <f>IF(H132=0,"",IFERROR(I132/H132,0))</f>
        <v/>
      </c>
      <c r="K132" s="100">
        <f>IF(L132="","",IF(L132&gt;0,"Win",IF(L132&lt;0,"Loss","BE")))</f>
        <v/>
      </c>
      <c r="L132" s="101" t="n"/>
      <c r="M132" s="97" t="n"/>
      <c r="N132" s="102" t="n"/>
      <c r="O132" s="100">
        <f>IF(A132="","",TEXT(A132,"DDD"))</f>
        <v/>
      </c>
      <c r="P132" s="97" t="n"/>
      <c r="Q132" s="97" t="n"/>
      <c r="R132" s="2" t="n"/>
    </row>
    <row r="133" ht="18" customHeight="1" s="111">
      <c r="A133" s="103" t="n"/>
      <c r="B133" s="104" t="n"/>
      <c r="C133" s="104" t="n"/>
      <c r="D133" s="104" t="n"/>
      <c r="E133" s="104" t="n"/>
      <c r="F133" s="104" t="n"/>
      <c r="G133" s="104" t="n"/>
      <c r="H133" s="98">
        <f>IF(E133=0,0,IFERROR(ABS(E133-F133),0))</f>
        <v/>
      </c>
      <c r="I133" s="98">
        <f>IF(E133=0,0,IFERROR(ABS(G133-E133),0))</f>
        <v/>
      </c>
      <c r="J133" s="99">
        <f>IF(H133=0,"",IFERROR(I133/H133,0))</f>
        <v/>
      </c>
      <c r="K133" s="100">
        <f>IF(L133="","",IF(L133&gt;0,"Win",IF(L133&lt;0,"Loss","BE")))</f>
        <v/>
      </c>
      <c r="L133" s="105" t="n"/>
      <c r="M133" s="104" t="n"/>
      <c r="N133" s="106" t="n"/>
      <c r="O133" s="100">
        <f>IF(A133="","",TEXT(A133,"DDD"))</f>
        <v/>
      </c>
      <c r="P133" s="104" t="n"/>
      <c r="Q133" s="104" t="n"/>
      <c r="R133" s="2" t="n"/>
    </row>
    <row r="134" ht="18" customHeight="1" s="111">
      <c r="A134" s="96" t="n"/>
      <c r="B134" s="97" t="n"/>
      <c r="C134" s="97" t="n"/>
      <c r="D134" s="97" t="n"/>
      <c r="E134" s="97" t="n"/>
      <c r="F134" s="97" t="n"/>
      <c r="G134" s="97" t="n"/>
      <c r="H134" s="98">
        <f>IF(E134=0,0,IFERROR(ABS(E134-F134),0))</f>
        <v/>
      </c>
      <c r="I134" s="98">
        <f>IF(E134=0,0,IFERROR(ABS(G134-E134),0))</f>
        <v/>
      </c>
      <c r="J134" s="99">
        <f>IF(H134=0,"",IFERROR(I134/H134,0))</f>
        <v/>
      </c>
      <c r="K134" s="100">
        <f>IF(L134="","",IF(L134&gt;0,"Win",IF(L134&lt;0,"Loss","BE")))</f>
        <v/>
      </c>
      <c r="L134" s="101" t="n"/>
      <c r="M134" s="97" t="n"/>
      <c r="N134" s="102" t="n"/>
      <c r="O134" s="100">
        <f>IF(A134="","",TEXT(A134,"DDD"))</f>
        <v/>
      </c>
      <c r="P134" s="97" t="n"/>
      <c r="Q134" s="97" t="n"/>
      <c r="R134" s="2" t="n"/>
    </row>
    <row r="135" ht="18" customHeight="1" s="111">
      <c r="A135" s="103" t="n"/>
      <c r="B135" s="104" t="n"/>
      <c r="C135" s="104" t="n"/>
      <c r="D135" s="104" t="n"/>
      <c r="E135" s="104" t="n"/>
      <c r="F135" s="104" t="n"/>
      <c r="G135" s="104" t="n"/>
      <c r="H135" s="98">
        <f>IF(E135=0,0,IFERROR(ABS(E135-F135),0))</f>
        <v/>
      </c>
      <c r="I135" s="98">
        <f>IF(E135=0,0,IFERROR(ABS(G135-E135),0))</f>
        <v/>
      </c>
      <c r="J135" s="99">
        <f>IF(H135=0,"",IFERROR(I135/H135,0))</f>
        <v/>
      </c>
      <c r="K135" s="100">
        <f>IF(L135="","",IF(L135&gt;0,"Win",IF(L135&lt;0,"Loss","BE")))</f>
        <v/>
      </c>
      <c r="L135" s="105" t="n"/>
      <c r="M135" s="104" t="n"/>
      <c r="N135" s="106" t="n"/>
      <c r="O135" s="100">
        <f>IF(A135="","",TEXT(A135,"DDD"))</f>
        <v/>
      </c>
      <c r="P135" s="104" t="n"/>
      <c r="Q135" s="104" t="n"/>
      <c r="R135" s="2" t="n"/>
    </row>
    <row r="136" ht="18" customHeight="1" s="111">
      <c r="A136" s="96" t="n"/>
      <c r="B136" s="97" t="n"/>
      <c r="C136" s="97" t="n"/>
      <c r="D136" s="97" t="n"/>
      <c r="E136" s="97" t="n"/>
      <c r="F136" s="97" t="n"/>
      <c r="G136" s="97" t="n"/>
      <c r="H136" s="98">
        <f>IF(E136=0,0,IFERROR(ABS(E136-F136),0))</f>
        <v/>
      </c>
      <c r="I136" s="98">
        <f>IF(E136=0,0,IFERROR(ABS(G136-E136),0))</f>
        <v/>
      </c>
      <c r="J136" s="99">
        <f>IF(H136=0,"",IFERROR(I136/H136,0))</f>
        <v/>
      </c>
      <c r="K136" s="100">
        <f>IF(L136="","",IF(L136&gt;0,"Win",IF(L136&lt;0,"Loss","BE")))</f>
        <v/>
      </c>
      <c r="L136" s="101" t="n"/>
      <c r="M136" s="97" t="n"/>
      <c r="N136" s="102" t="n"/>
      <c r="O136" s="100">
        <f>IF(A136="","",TEXT(A136,"DDD"))</f>
        <v/>
      </c>
      <c r="P136" s="97" t="n"/>
      <c r="Q136" s="97" t="n"/>
      <c r="R136" s="2" t="n"/>
    </row>
    <row r="137" ht="18" customHeight="1" s="111">
      <c r="A137" s="103" t="n"/>
      <c r="B137" s="104" t="n"/>
      <c r="C137" s="104" t="n"/>
      <c r="D137" s="104" t="n"/>
      <c r="E137" s="104" t="n"/>
      <c r="F137" s="104" t="n"/>
      <c r="G137" s="104" t="n"/>
      <c r="H137" s="98">
        <f>IF(E137=0,0,IFERROR(ABS(E137-F137),0))</f>
        <v/>
      </c>
      <c r="I137" s="98">
        <f>IF(E137=0,0,IFERROR(ABS(G137-E137),0))</f>
        <v/>
      </c>
      <c r="J137" s="99">
        <f>IF(H137=0,"",IFERROR(I137/H137,0))</f>
        <v/>
      </c>
      <c r="K137" s="100">
        <f>IF(L137="","",IF(L137&gt;0,"Win",IF(L137&lt;0,"Loss","BE")))</f>
        <v/>
      </c>
      <c r="L137" s="105" t="n"/>
      <c r="M137" s="104" t="n"/>
      <c r="N137" s="106" t="n"/>
      <c r="O137" s="100">
        <f>IF(A137="","",TEXT(A137,"DDD"))</f>
        <v/>
      </c>
      <c r="P137" s="104" t="n"/>
      <c r="Q137" s="104" t="n"/>
      <c r="R137" s="2" t="n"/>
    </row>
    <row r="138" ht="18" customHeight="1" s="111">
      <c r="A138" s="96" t="n"/>
      <c r="B138" s="97" t="n"/>
      <c r="C138" s="97" t="n"/>
      <c r="D138" s="97" t="n"/>
      <c r="E138" s="97" t="n"/>
      <c r="F138" s="97" t="n"/>
      <c r="G138" s="97" t="n"/>
      <c r="H138" s="98">
        <f>IF(E138=0,0,IFERROR(ABS(E138-F138),0))</f>
        <v/>
      </c>
      <c r="I138" s="98">
        <f>IF(E138=0,0,IFERROR(ABS(G138-E138),0))</f>
        <v/>
      </c>
      <c r="J138" s="99">
        <f>IF(H138=0,"",IFERROR(I138/H138,0))</f>
        <v/>
      </c>
      <c r="K138" s="100">
        <f>IF(L138="","",IF(L138&gt;0,"Win",IF(L138&lt;0,"Loss","BE")))</f>
        <v/>
      </c>
      <c r="L138" s="101" t="n"/>
      <c r="M138" s="97" t="n"/>
      <c r="N138" s="102" t="n"/>
      <c r="O138" s="100">
        <f>IF(A138="","",TEXT(A138,"DDD"))</f>
        <v/>
      </c>
      <c r="P138" s="97" t="n"/>
      <c r="Q138" s="97" t="n"/>
      <c r="R138" s="2" t="n"/>
    </row>
    <row r="139" ht="18" customHeight="1" s="111">
      <c r="A139" s="103" t="n"/>
      <c r="B139" s="104" t="n"/>
      <c r="C139" s="104" t="n"/>
      <c r="D139" s="104" t="n"/>
      <c r="E139" s="104" t="n"/>
      <c r="F139" s="104" t="n"/>
      <c r="G139" s="104" t="n"/>
      <c r="H139" s="98">
        <f>IF(E139=0,0,IFERROR(ABS(E139-F139),0))</f>
        <v/>
      </c>
      <c r="I139" s="98">
        <f>IF(E139=0,0,IFERROR(ABS(G139-E139),0))</f>
        <v/>
      </c>
      <c r="J139" s="99">
        <f>IF(H139=0,"",IFERROR(I139/H139,0))</f>
        <v/>
      </c>
      <c r="K139" s="100">
        <f>IF(L139="","",IF(L139&gt;0,"Win",IF(L139&lt;0,"Loss","BE")))</f>
        <v/>
      </c>
      <c r="L139" s="105" t="n"/>
      <c r="M139" s="104" t="n"/>
      <c r="N139" s="106" t="n"/>
      <c r="O139" s="100">
        <f>IF(A139="","",TEXT(A139,"DDD"))</f>
        <v/>
      </c>
      <c r="P139" s="104" t="n"/>
      <c r="Q139" s="104" t="n"/>
      <c r="R139" s="2" t="n"/>
    </row>
    <row r="140" ht="18" customHeight="1" s="111">
      <c r="A140" s="96" t="n"/>
      <c r="B140" s="97" t="n"/>
      <c r="C140" s="97" t="n"/>
      <c r="D140" s="97" t="n"/>
      <c r="E140" s="97" t="n"/>
      <c r="F140" s="97" t="n"/>
      <c r="G140" s="97" t="n"/>
      <c r="H140" s="98">
        <f>IF(E140=0,0,IFERROR(ABS(E140-F140),0))</f>
        <v/>
      </c>
      <c r="I140" s="98">
        <f>IF(E140=0,0,IFERROR(ABS(G140-E140),0))</f>
        <v/>
      </c>
      <c r="J140" s="99">
        <f>IF(H140=0,"",IFERROR(I140/H140,0))</f>
        <v/>
      </c>
      <c r="K140" s="100">
        <f>IF(L140="","",IF(L140&gt;0,"Win",IF(L140&lt;0,"Loss","BE")))</f>
        <v/>
      </c>
      <c r="L140" s="101" t="n"/>
      <c r="M140" s="97" t="n"/>
      <c r="N140" s="102" t="n"/>
      <c r="O140" s="100">
        <f>IF(A140="","",TEXT(A140,"DDD"))</f>
        <v/>
      </c>
      <c r="P140" s="97" t="n"/>
      <c r="Q140" s="97" t="n"/>
      <c r="R140" s="2" t="n"/>
    </row>
    <row r="141" ht="18" customHeight="1" s="111">
      <c r="A141" s="103" t="n"/>
      <c r="B141" s="104" t="n"/>
      <c r="C141" s="104" t="n"/>
      <c r="D141" s="104" t="n"/>
      <c r="E141" s="104" t="n"/>
      <c r="F141" s="104" t="n"/>
      <c r="G141" s="104" t="n"/>
      <c r="H141" s="98">
        <f>IF(E141=0,0,IFERROR(ABS(E141-F141),0))</f>
        <v/>
      </c>
      <c r="I141" s="98">
        <f>IF(E141=0,0,IFERROR(ABS(G141-E141),0))</f>
        <v/>
      </c>
      <c r="J141" s="99">
        <f>IF(H141=0,"",IFERROR(I141/H141,0))</f>
        <v/>
      </c>
      <c r="K141" s="100">
        <f>IF(L141="","",IF(L141&gt;0,"Win",IF(L141&lt;0,"Loss","BE")))</f>
        <v/>
      </c>
      <c r="L141" s="105" t="n"/>
      <c r="M141" s="104" t="n"/>
      <c r="N141" s="106" t="n"/>
      <c r="O141" s="100">
        <f>IF(A141="","",TEXT(A141,"DDD"))</f>
        <v/>
      </c>
      <c r="P141" s="104" t="n"/>
      <c r="Q141" s="104" t="n"/>
      <c r="R141" s="2" t="n"/>
    </row>
    <row r="142" ht="18" customHeight="1" s="111">
      <c r="A142" s="96" t="n"/>
      <c r="B142" s="97" t="n"/>
      <c r="C142" s="97" t="n"/>
      <c r="D142" s="97" t="n"/>
      <c r="E142" s="97" t="n"/>
      <c r="F142" s="97" t="n"/>
      <c r="G142" s="97" t="n"/>
      <c r="H142" s="98">
        <f>IF(E142=0,0,IFERROR(ABS(E142-F142),0))</f>
        <v/>
      </c>
      <c r="I142" s="98">
        <f>IF(E142=0,0,IFERROR(ABS(G142-E142),0))</f>
        <v/>
      </c>
      <c r="J142" s="99">
        <f>IF(H142=0,"",IFERROR(I142/H142,0))</f>
        <v/>
      </c>
      <c r="K142" s="100">
        <f>IF(L142="","",IF(L142&gt;0,"Win",IF(L142&lt;0,"Loss","BE")))</f>
        <v/>
      </c>
      <c r="L142" s="101" t="n"/>
      <c r="M142" s="97" t="n"/>
      <c r="N142" s="102" t="n"/>
      <c r="O142" s="100">
        <f>IF(A142="","",TEXT(A142,"DDD"))</f>
        <v/>
      </c>
      <c r="P142" s="97" t="n"/>
      <c r="Q142" s="97" t="n"/>
      <c r="R142" s="2" t="n"/>
    </row>
    <row r="143" ht="18" customHeight="1" s="111">
      <c r="A143" s="103" t="n"/>
      <c r="B143" s="104" t="n"/>
      <c r="C143" s="104" t="n"/>
      <c r="D143" s="104" t="n"/>
      <c r="E143" s="104" t="n"/>
      <c r="F143" s="104" t="n"/>
      <c r="G143" s="104" t="n"/>
      <c r="H143" s="98">
        <f>IF(E143=0,0,IFERROR(ABS(E143-F143),0))</f>
        <v/>
      </c>
      <c r="I143" s="98">
        <f>IF(E143=0,0,IFERROR(ABS(G143-E143),0))</f>
        <v/>
      </c>
      <c r="J143" s="99">
        <f>IF(H143=0,"",IFERROR(I143/H143,0))</f>
        <v/>
      </c>
      <c r="K143" s="100">
        <f>IF(L143="","",IF(L143&gt;0,"Win",IF(L143&lt;0,"Loss","BE")))</f>
        <v/>
      </c>
      <c r="L143" s="105" t="n"/>
      <c r="M143" s="104" t="n"/>
      <c r="N143" s="106" t="n"/>
      <c r="O143" s="100">
        <f>IF(A143="","",TEXT(A143,"DDD"))</f>
        <v/>
      </c>
      <c r="P143" s="104" t="n"/>
      <c r="Q143" s="104" t="n"/>
      <c r="R143" s="2" t="n"/>
    </row>
    <row r="144" ht="18" customHeight="1" s="111">
      <c r="A144" s="96" t="n"/>
      <c r="B144" s="97" t="n"/>
      <c r="C144" s="97" t="n"/>
      <c r="D144" s="97" t="n"/>
      <c r="E144" s="97" t="n"/>
      <c r="F144" s="97" t="n"/>
      <c r="G144" s="97" t="n"/>
      <c r="H144" s="98">
        <f>IF(E144=0,0,IFERROR(ABS(E144-F144),0))</f>
        <v/>
      </c>
      <c r="I144" s="98">
        <f>IF(E144=0,0,IFERROR(ABS(G144-E144),0))</f>
        <v/>
      </c>
      <c r="J144" s="99">
        <f>IF(H144=0,"",IFERROR(I144/H144,0))</f>
        <v/>
      </c>
      <c r="K144" s="100">
        <f>IF(L144="","",IF(L144&gt;0,"Win",IF(L144&lt;0,"Loss","BE")))</f>
        <v/>
      </c>
      <c r="L144" s="101" t="n"/>
      <c r="M144" s="97" t="n"/>
      <c r="N144" s="102" t="n"/>
      <c r="O144" s="100">
        <f>IF(A144="","",TEXT(A144,"DDD"))</f>
        <v/>
      </c>
      <c r="P144" s="97" t="n"/>
      <c r="Q144" s="97" t="n"/>
      <c r="R144" s="2" t="n"/>
    </row>
    <row r="145" ht="18" customHeight="1" s="111">
      <c r="A145" s="103" t="n"/>
      <c r="B145" s="104" t="n"/>
      <c r="C145" s="104" t="n"/>
      <c r="D145" s="104" t="n"/>
      <c r="E145" s="104" t="n"/>
      <c r="F145" s="104" t="n"/>
      <c r="G145" s="104" t="n"/>
      <c r="H145" s="98">
        <f>IF(E145=0,0,IFERROR(ABS(E145-F145),0))</f>
        <v/>
      </c>
      <c r="I145" s="98">
        <f>IF(E145=0,0,IFERROR(ABS(G145-E145),0))</f>
        <v/>
      </c>
      <c r="J145" s="99">
        <f>IF(H145=0,"",IFERROR(I145/H145,0))</f>
        <v/>
      </c>
      <c r="K145" s="100">
        <f>IF(L145="","",IF(L145&gt;0,"Win",IF(L145&lt;0,"Loss","BE")))</f>
        <v/>
      </c>
      <c r="L145" s="105" t="n"/>
      <c r="M145" s="104" t="n"/>
      <c r="N145" s="106" t="n"/>
      <c r="O145" s="100">
        <f>IF(A145="","",TEXT(A145,"DDD"))</f>
        <v/>
      </c>
      <c r="P145" s="104" t="n"/>
      <c r="Q145" s="104" t="n"/>
      <c r="R145" s="2" t="n"/>
    </row>
    <row r="146" ht="18" customHeight="1" s="111">
      <c r="A146" s="96" t="n"/>
      <c r="B146" s="97" t="n"/>
      <c r="C146" s="97" t="n"/>
      <c r="D146" s="97" t="n"/>
      <c r="E146" s="97" t="n"/>
      <c r="F146" s="97" t="n"/>
      <c r="G146" s="97" t="n"/>
      <c r="H146" s="98">
        <f>IF(E146=0,0,IFERROR(ABS(E146-F146),0))</f>
        <v/>
      </c>
      <c r="I146" s="98">
        <f>IF(E146=0,0,IFERROR(ABS(G146-E146),0))</f>
        <v/>
      </c>
      <c r="J146" s="99">
        <f>IF(H146=0,"",IFERROR(I146/H146,0))</f>
        <v/>
      </c>
      <c r="K146" s="100">
        <f>IF(L146="","",IF(L146&gt;0,"Win",IF(L146&lt;0,"Loss","BE")))</f>
        <v/>
      </c>
      <c r="L146" s="101" t="n"/>
      <c r="M146" s="97" t="n"/>
      <c r="N146" s="102" t="n"/>
      <c r="O146" s="100">
        <f>IF(A146="","",TEXT(A146,"DDD"))</f>
        <v/>
      </c>
      <c r="P146" s="97" t="n"/>
      <c r="Q146" s="97" t="n"/>
      <c r="R146" s="2" t="n"/>
    </row>
    <row r="147" ht="18" customHeight="1" s="111">
      <c r="A147" s="103" t="n"/>
      <c r="B147" s="104" t="n"/>
      <c r="C147" s="104" t="n"/>
      <c r="D147" s="104" t="n"/>
      <c r="E147" s="104" t="n"/>
      <c r="F147" s="104" t="n"/>
      <c r="G147" s="104" t="n"/>
      <c r="H147" s="98">
        <f>IF(E147=0,0,IFERROR(ABS(E147-F147),0))</f>
        <v/>
      </c>
      <c r="I147" s="98">
        <f>IF(E147=0,0,IFERROR(ABS(G147-E147),0))</f>
        <v/>
      </c>
      <c r="J147" s="99">
        <f>IF(H147=0,"",IFERROR(I147/H147,0))</f>
        <v/>
      </c>
      <c r="K147" s="100">
        <f>IF(L147="","",IF(L147&gt;0,"Win",IF(L147&lt;0,"Loss","BE")))</f>
        <v/>
      </c>
      <c r="L147" s="105" t="n"/>
      <c r="M147" s="104" t="n"/>
      <c r="N147" s="106" t="n"/>
      <c r="O147" s="100">
        <f>IF(A147="","",TEXT(A147,"DDD"))</f>
        <v/>
      </c>
      <c r="P147" s="104" t="n"/>
      <c r="Q147" s="104" t="n"/>
      <c r="R147" s="2" t="n"/>
    </row>
    <row r="148" ht="18" customHeight="1" s="111">
      <c r="A148" s="96" t="n"/>
      <c r="B148" s="97" t="n"/>
      <c r="C148" s="97" t="n"/>
      <c r="D148" s="97" t="n"/>
      <c r="E148" s="97" t="n"/>
      <c r="F148" s="97" t="n"/>
      <c r="G148" s="97" t="n"/>
      <c r="H148" s="98">
        <f>IF(E148=0,0,IFERROR(ABS(E148-F148),0))</f>
        <v/>
      </c>
      <c r="I148" s="98">
        <f>IF(E148=0,0,IFERROR(ABS(G148-E148),0))</f>
        <v/>
      </c>
      <c r="J148" s="99">
        <f>IF(H148=0,"",IFERROR(I148/H148,0))</f>
        <v/>
      </c>
      <c r="K148" s="100">
        <f>IF(L148="","",IF(L148&gt;0,"Win",IF(L148&lt;0,"Loss","BE")))</f>
        <v/>
      </c>
      <c r="L148" s="101" t="n"/>
      <c r="M148" s="97" t="n"/>
      <c r="N148" s="102" t="n"/>
      <c r="O148" s="100">
        <f>IF(A148="","",TEXT(A148,"DDD"))</f>
        <v/>
      </c>
      <c r="P148" s="97" t="n"/>
      <c r="Q148" s="97" t="n"/>
      <c r="R148" s="2" t="n"/>
    </row>
    <row r="149" ht="18" customHeight="1" s="111">
      <c r="A149" s="103" t="n"/>
      <c r="B149" s="104" t="n"/>
      <c r="C149" s="104" t="n"/>
      <c r="D149" s="104" t="n"/>
      <c r="E149" s="104" t="n"/>
      <c r="F149" s="104" t="n"/>
      <c r="G149" s="104" t="n"/>
      <c r="H149" s="98">
        <f>IF(E149=0,0,IFERROR(ABS(E149-F149),0))</f>
        <v/>
      </c>
      <c r="I149" s="98">
        <f>IF(E149=0,0,IFERROR(ABS(G149-E149),0))</f>
        <v/>
      </c>
      <c r="J149" s="99">
        <f>IF(H149=0,"",IFERROR(I149/H149,0))</f>
        <v/>
      </c>
      <c r="K149" s="100">
        <f>IF(L149="","",IF(L149&gt;0,"Win",IF(L149&lt;0,"Loss","BE")))</f>
        <v/>
      </c>
      <c r="L149" s="105" t="n"/>
      <c r="M149" s="104" t="n"/>
      <c r="N149" s="106" t="n"/>
      <c r="O149" s="100">
        <f>IF(A149="","",TEXT(A149,"DDD"))</f>
        <v/>
      </c>
      <c r="P149" s="104" t="n"/>
      <c r="Q149" s="104" t="n"/>
      <c r="R149" s="2" t="n"/>
    </row>
    <row r="150" ht="18" customHeight="1" s="111">
      <c r="A150" s="96" t="n"/>
      <c r="B150" s="97" t="n"/>
      <c r="C150" s="97" t="n"/>
      <c r="D150" s="97" t="n"/>
      <c r="E150" s="97" t="n"/>
      <c r="F150" s="97" t="n"/>
      <c r="G150" s="97" t="n"/>
      <c r="H150" s="98">
        <f>IF(E150=0,0,IFERROR(ABS(E150-F150),0))</f>
        <v/>
      </c>
      <c r="I150" s="98">
        <f>IF(E150=0,0,IFERROR(ABS(G150-E150),0))</f>
        <v/>
      </c>
      <c r="J150" s="99">
        <f>IF(H150=0,"",IFERROR(I150/H150,0))</f>
        <v/>
      </c>
      <c r="K150" s="100">
        <f>IF(L150="","",IF(L150&gt;0,"Win",IF(L150&lt;0,"Loss","BE")))</f>
        <v/>
      </c>
      <c r="L150" s="101" t="n"/>
      <c r="M150" s="97" t="n"/>
      <c r="N150" s="102" t="n"/>
      <c r="O150" s="100">
        <f>IF(A150="","",TEXT(A150,"DDD"))</f>
        <v/>
      </c>
      <c r="P150" s="97" t="n"/>
      <c r="Q150" s="97" t="n"/>
      <c r="R150" s="2" t="n"/>
    </row>
    <row r="151" ht="18" customHeight="1" s="111">
      <c r="A151" s="103" t="n"/>
      <c r="B151" s="104" t="n"/>
      <c r="C151" s="104" t="n"/>
      <c r="D151" s="104" t="n"/>
      <c r="E151" s="104" t="n"/>
      <c r="F151" s="104" t="n"/>
      <c r="G151" s="104" t="n"/>
      <c r="H151" s="98">
        <f>IF(E151=0,0,IFERROR(ABS(E151-F151),0))</f>
        <v/>
      </c>
      <c r="I151" s="98">
        <f>IF(E151=0,0,IFERROR(ABS(G151-E151),0))</f>
        <v/>
      </c>
      <c r="J151" s="99">
        <f>IF(H151=0,"",IFERROR(I151/H151,0))</f>
        <v/>
      </c>
      <c r="K151" s="100">
        <f>IF(L151="","",IF(L151&gt;0,"Win",IF(L151&lt;0,"Loss","BE")))</f>
        <v/>
      </c>
      <c r="L151" s="105" t="n"/>
      <c r="M151" s="104" t="n"/>
      <c r="N151" s="106" t="n"/>
      <c r="O151" s="100">
        <f>IF(A151="","",TEXT(A151,"DDD"))</f>
        <v/>
      </c>
      <c r="P151" s="104" t="n"/>
      <c r="Q151" s="104" t="n"/>
      <c r="R151" s="2" t="n"/>
    </row>
    <row r="152" ht="18" customHeight="1" s="111">
      <c r="A152" s="96" t="n"/>
      <c r="B152" s="97" t="n"/>
      <c r="C152" s="97" t="n"/>
      <c r="D152" s="97" t="n"/>
      <c r="E152" s="97" t="n"/>
      <c r="F152" s="97" t="n"/>
      <c r="G152" s="97" t="n"/>
      <c r="H152" s="98">
        <f>IF(E152=0,0,IFERROR(ABS(E152-F152),0))</f>
        <v/>
      </c>
      <c r="I152" s="98">
        <f>IF(E152=0,0,IFERROR(ABS(G152-E152),0))</f>
        <v/>
      </c>
      <c r="J152" s="99">
        <f>IF(H152=0,"",IFERROR(I152/H152,0))</f>
        <v/>
      </c>
      <c r="K152" s="100">
        <f>IF(L152="","",IF(L152&gt;0,"Win",IF(L152&lt;0,"Loss","BE")))</f>
        <v/>
      </c>
      <c r="L152" s="101" t="n"/>
      <c r="M152" s="97" t="n"/>
      <c r="N152" s="102" t="n"/>
      <c r="O152" s="100">
        <f>IF(A152="","",TEXT(A152,"DDD"))</f>
        <v/>
      </c>
      <c r="P152" s="97" t="n"/>
      <c r="Q152" s="97" t="n"/>
      <c r="R152" s="2" t="n"/>
    </row>
    <row r="153" ht="18" customHeight="1" s="111">
      <c r="A153" s="103" t="n"/>
      <c r="B153" s="104" t="n"/>
      <c r="C153" s="104" t="n"/>
      <c r="D153" s="104" t="n"/>
      <c r="E153" s="104" t="n"/>
      <c r="F153" s="104" t="n"/>
      <c r="G153" s="104" t="n"/>
      <c r="H153" s="98">
        <f>IF(E153=0,0,IFERROR(ABS(E153-F153),0))</f>
        <v/>
      </c>
      <c r="I153" s="98">
        <f>IF(E153=0,0,IFERROR(ABS(G153-E153),0))</f>
        <v/>
      </c>
      <c r="J153" s="99">
        <f>IF(H153=0,"",IFERROR(I153/H153,0))</f>
        <v/>
      </c>
      <c r="K153" s="100">
        <f>IF(L153="","",IF(L153&gt;0,"Win",IF(L153&lt;0,"Loss","BE")))</f>
        <v/>
      </c>
      <c r="L153" s="105" t="n"/>
      <c r="M153" s="104" t="n"/>
      <c r="N153" s="106" t="n"/>
      <c r="O153" s="100">
        <f>IF(A153="","",TEXT(A153,"DDD"))</f>
        <v/>
      </c>
      <c r="P153" s="104" t="n"/>
      <c r="Q153" s="104" t="n"/>
      <c r="R153" s="2" t="n"/>
    </row>
    <row r="154" ht="18" customHeight="1" s="111">
      <c r="A154" s="96" t="n"/>
      <c r="B154" s="97" t="n"/>
      <c r="C154" s="97" t="n"/>
      <c r="D154" s="97" t="n"/>
      <c r="E154" s="97" t="n"/>
      <c r="F154" s="97" t="n"/>
      <c r="G154" s="97" t="n"/>
      <c r="H154" s="98">
        <f>IF(E154=0,0,IFERROR(ABS(E154-F154),0))</f>
        <v/>
      </c>
      <c r="I154" s="98">
        <f>IF(E154=0,0,IFERROR(ABS(G154-E154),0))</f>
        <v/>
      </c>
      <c r="J154" s="99">
        <f>IF(H154=0,"",IFERROR(I154/H154,0))</f>
        <v/>
      </c>
      <c r="K154" s="100">
        <f>IF(L154="","",IF(L154&gt;0,"Win",IF(L154&lt;0,"Loss","BE")))</f>
        <v/>
      </c>
      <c r="L154" s="101" t="n"/>
      <c r="M154" s="97" t="n"/>
      <c r="N154" s="102" t="n"/>
      <c r="O154" s="100">
        <f>IF(A154="","",TEXT(A154,"DDD"))</f>
        <v/>
      </c>
      <c r="P154" s="97" t="n"/>
      <c r="Q154" s="97" t="n"/>
      <c r="R154" s="2" t="n"/>
    </row>
    <row r="155" ht="18" customHeight="1" s="111">
      <c r="A155" s="103" t="n"/>
      <c r="B155" s="104" t="n"/>
      <c r="C155" s="104" t="n"/>
      <c r="D155" s="104" t="n"/>
      <c r="E155" s="104" t="n"/>
      <c r="F155" s="104" t="n"/>
      <c r="G155" s="104" t="n"/>
      <c r="H155" s="98">
        <f>IF(E155=0,0,IFERROR(ABS(E155-F155),0))</f>
        <v/>
      </c>
      <c r="I155" s="98">
        <f>IF(E155=0,0,IFERROR(ABS(G155-E155),0))</f>
        <v/>
      </c>
      <c r="J155" s="99">
        <f>IF(H155=0,"",IFERROR(I155/H155,0))</f>
        <v/>
      </c>
      <c r="K155" s="100">
        <f>IF(L155="","",IF(L155&gt;0,"Win",IF(L155&lt;0,"Loss","BE")))</f>
        <v/>
      </c>
      <c r="L155" s="105" t="n"/>
      <c r="M155" s="104" t="n"/>
      <c r="N155" s="106" t="n"/>
      <c r="O155" s="100">
        <f>IF(A155="","",TEXT(A155,"DDD"))</f>
        <v/>
      </c>
      <c r="P155" s="104" t="n"/>
      <c r="Q155" s="104" t="n"/>
      <c r="R155" s="2" t="n"/>
    </row>
    <row r="156" ht="18" customHeight="1" s="111">
      <c r="A156" s="96" t="n"/>
      <c r="B156" s="97" t="n"/>
      <c r="C156" s="97" t="n"/>
      <c r="D156" s="97" t="n"/>
      <c r="E156" s="97" t="n"/>
      <c r="F156" s="97" t="n"/>
      <c r="G156" s="97" t="n"/>
      <c r="H156" s="98">
        <f>IF(E156=0,0,IFERROR(ABS(E156-F156),0))</f>
        <v/>
      </c>
      <c r="I156" s="98">
        <f>IF(E156=0,0,IFERROR(ABS(G156-E156),0))</f>
        <v/>
      </c>
      <c r="J156" s="99">
        <f>IF(H156=0,"",IFERROR(I156/H156,0))</f>
        <v/>
      </c>
      <c r="K156" s="100">
        <f>IF(L156="","",IF(L156&gt;0,"Win",IF(L156&lt;0,"Loss","BE")))</f>
        <v/>
      </c>
      <c r="L156" s="101" t="n"/>
      <c r="M156" s="97" t="n"/>
      <c r="N156" s="102" t="n"/>
      <c r="O156" s="100">
        <f>IF(A156="","",TEXT(A156,"DDD"))</f>
        <v/>
      </c>
      <c r="P156" s="97" t="n"/>
      <c r="Q156" s="97" t="n"/>
      <c r="R156" s="2" t="n"/>
    </row>
    <row r="157" ht="18" customHeight="1" s="111">
      <c r="A157" s="103" t="n"/>
      <c r="B157" s="104" t="n"/>
      <c r="C157" s="104" t="n"/>
      <c r="D157" s="104" t="n"/>
      <c r="E157" s="104" t="n"/>
      <c r="F157" s="104" t="n"/>
      <c r="G157" s="104" t="n"/>
      <c r="H157" s="98">
        <f>IF(E157=0,0,IFERROR(ABS(E157-F157),0))</f>
        <v/>
      </c>
      <c r="I157" s="98">
        <f>IF(E157=0,0,IFERROR(ABS(G157-E157),0))</f>
        <v/>
      </c>
      <c r="J157" s="99">
        <f>IF(H157=0,"",IFERROR(I157/H157,0))</f>
        <v/>
      </c>
      <c r="K157" s="100">
        <f>IF(L157="","",IF(L157&gt;0,"Win",IF(L157&lt;0,"Loss","BE")))</f>
        <v/>
      </c>
      <c r="L157" s="105" t="n"/>
      <c r="M157" s="104" t="n"/>
      <c r="N157" s="106" t="n"/>
      <c r="O157" s="100">
        <f>IF(A157="","",TEXT(A157,"DDD"))</f>
        <v/>
      </c>
      <c r="P157" s="104" t="n"/>
      <c r="Q157" s="104" t="n"/>
      <c r="R157" s="2" t="n"/>
    </row>
    <row r="158" ht="18" customHeight="1" s="111">
      <c r="A158" s="96" t="n"/>
      <c r="B158" s="97" t="n"/>
      <c r="C158" s="97" t="n"/>
      <c r="D158" s="97" t="n"/>
      <c r="E158" s="97" t="n"/>
      <c r="F158" s="97" t="n"/>
      <c r="G158" s="97" t="n"/>
      <c r="H158" s="98">
        <f>IF(E158=0,0,IFERROR(ABS(E158-F158),0))</f>
        <v/>
      </c>
      <c r="I158" s="98">
        <f>IF(E158=0,0,IFERROR(ABS(G158-E158),0))</f>
        <v/>
      </c>
      <c r="J158" s="99">
        <f>IF(H158=0,"",IFERROR(I158/H158,0))</f>
        <v/>
      </c>
      <c r="K158" s="100">
        <f>IF(L158="","",IF(L158&gt;0,"Win",IF(L158&lt;0,"Loss","BE")))</f>
        <v/>
      </c>
      <c r="L158" s="101" t="n"/>
      <c r="M158" s="97" t="n"/>
      <c r="N158" s="102" t="n"/>
      <c r="O158" s="100">
        <f>IF(A158="","",TEXT(A158,"DDD"))</f>
        <v/>
      </c>
      <c r="P158" s="97" t="n"/>
      <c r="Q158" s="97" t="n"/>
      <c r="R158" s="2" t="n"/>
    </row>
    <row r="159" ht="18" customHeight="1" s="111">
      <c r="A159" s="103" t="n"/>
      <c r="B159" s="104" t="n"/>
      <c r="C159" s="104" t="n"/>
      <c r="D159" s="104" t="n"/>
      <c r="E159" s="104" t="n"/>
      <c r="F159" s="104" t="n"/>
      <c r="G159" s="104" t="n"/>
      <c r="H159" s="98">
        <f>IF(E159=0,0,IFERROR(ABS(E159-F159),0))</f>
        <v/>
      </c>
      <c r="I159" s="98">
        <f>IF(E159=0,0,IFERROR(ABS(G159-E159),0))</f>
        <v/>
      </c>
      <c r="J159" s="99">
        <f>IF(H159=0,"",IFERROR(I159/H159,0))</f>
        <v/>
      </c>
      <c r="K159" s="100">
        <f>IF(L159="","",IF(L159&gt;0,"Win",IF(L159&lt;0,"Loss","BE")))</f>
        <v/>
      </c>
      <c r="L159" s="105" t="n"/>
      <c r="M159" s="104" t="n"/>
      <c r="N159" s="106" t="n"/>
      <c r="O159" s="100">
        <f>IF(A159="","",TEXT(A159,"DDD"))</f>
        <v/>
      </c>
      <c r="P159" s="104" t="n"/>
      <c r="Q159" s="104" t="n"/>
      <c r="R159" s="2" t="n"/>
    </row>
    <row r="160" ht="18" customHeight="1" s="111">
      <c r="A160" s="96" t="n"/>
      <c r="B160" s="97" t="n"/>
      <c r="C160" s="97" t="n"/>
      <c r="D160" s="97" t="n"/>
      <c r="E160" s="97" t="n"/>
      <c r="F160" s="97" t="n"/>
      <c r="G160" s="97" t="n"/>
      <c r="H160" s="98">
        <f>IF(E160=0,0,IFERROR(ABS(E160-F160),0))</f>
        <v/>
      </c>
      <c r="I160" s="98">
        <f>IF(E160=0,0,IFERROR(ABS(G160-E160),0))</f>
        <v/>
      </c>
      <c r="J160" s="99">
        <f>IF(H160=0,"",IFERROR(I160/H160,0))</f>
        <v/>
      </c>
      <c r="K160" s="100">
        <f>IF(L160="","",IF(L160&gt;0,"Win",IF(L160&lt;0,"Loss","BE")))</f>
        <v/>
      </c>
      <c r="L160" s="101" t="n"/>
      <c r="M160" s="97" t="n"/>
      <c r="N160" s="102" t="n"/>
      <c r="O160" s="100">
        <f>IF(A160="","",TEXT(A160,"DDD"))</f>
        <v/>
      </c>
      <c r="P160" s="97" t="n"/>
      <c r="Q160" s="97" t="n"/>
      <c r="R160" s="2" t="n"/>
    </row>
    <row r="161" ht="18" customHeight="1" s="111">
      <c r="A161" s="103" t="n"/>
      <c r="B161" s="104" t="n"/>
      <c r="C161" s="104" t="n"/>
      <c r="D161" s="104" t="n"/>
      <c r="E161" s="104" t="n"/>
      <c r="F161" s="104" t="n"/>
      <c r="G161" s="104" t="n"/>
      <c r="H161" s="98">
        <f>IF(E161=0,0,IFERROR(ABS(E161-F161),0))</f>
        <v/>
      </c>
      <c r="I161" s="98">
        <f>IF(E161=0,0,IFERROR(ABS(G161-E161),0))</f>
        <v/>
      </c>
      <c r="J161" s="99">
        <f>IF(H161=0,"",IFERROR(I161/H161,0))</f>
        <v/>
      </c>
      <c r="K161" s="100">
        <f>IF(L161="","",IF(L161&gt;0,"Win",IF(L161&lt;0,"Loss","BE")))</f>
        <v/>
      </c>
      <c r="L161" s="105" t="n"/>
      <c r="M161" s="104" t="n"/>
      <c r="N161" s="106" t="n"/>
      <c r="O161" s="100">
        <f>IF(A161="","",TEXT(A161,"DDD"))</f>
        <v/>
      </c>
      <c r="P161" s="104" t="n"/>
      <c r="Q161" s="104" t="n"/>
      <c r="R161" s="2" t="n"/>
    </row>
    <row r="162" ht="18" customHeight="1" s="111">
      <c r="A162" s="96" t="n"/>
      <c r="B162" s="97" t="n"/>
      <c r="C162" s="97" t="n"/>
      <c r="D162" s="97" t="n"/>
      <c r="E162" s="97" t="n"/>
      <c r="F162" s="97" t="n"/>
      <c r="G162" s="97" t="n"/>
      <c r="H162" s="98">
        <f>IF(E162=0,0,IFERROR(ABS(E162-F162),0))</f>
        <v/>
      </c>
      <c r="I162" s="98">
        <f>IF(E162=0,0,IFERROR(ABS(G162-E162),0))</f>
        <v/>
      </c>
      <c r="J162" s="99">
        <f>IF(H162=0,"",IFERROR(I162/H162,0))</f>
        <v/>
      </c>
      <c r="K162" s="100">
        <f>IF(L162="","",IF(L162&gt;0,"Win",IF(L162&lt;0,"Loss","BE")))</f>
        <v/>
      </c>
      <c r="L162" s="101" t="n"/>
      <c r="M162" s="97" t="n"/>
      <c r="N162" s="102" t="n"/>
      <c r="O162" s="100">
        <f>IF(A162="","",TEXT(A162,"DDD"))</f>
        <v/>
      </c>
      <c r="P162" s="97" t="n"/>
      <c r="Q162" s="97" t="n"/>
      <c r="R162" s="2" t="n"/>
    </row>
    <row r="163" ht="18" customHeight="1" s="111">
      <c r="A163" s="103" t="n"/>
      <c r="B163" s="104" t="n"/>
      <c r="C163" s="104" t="n"/>
      <c r="D163" s="104" t="n"/>
      <c r="E163" s="104" t="n"/>
      <c r="F163" s="104" t="n"/>
      <c r="G163" s="104" t="n"/>
      <c r="H163" s="98">
        <f>IF(E163=0,0,IFERROR(ABS(E163-F163),0))</f>
        <v/>
      </c>
      <c r="I163" s="98">
        <f>IF(E163=0,0,IFERROR(ABS(G163-E163),0))</f>
        <v/>
      </c>
      <c r="J163" s="99">
        <f>IF(H163=0,"",IFERROR(I163/H163,0))</f>
        <v/>
      </c>
      <c r="K163" s="100">
        <f>IF(L163="","",IF(L163&gt;0,"Win",IF(L163&lt;0,"Loss","BE")))</f>
        <v/>
      </c>
      <c r="L163" s="105" t="n"/>
      <c r="M163" s="104" t="n"/>
      <c r="N163" s="106" t="n"/>
      <c r="O163" s="100">
        <f>IF(A163="","",TEXT(A163,"DDD"))</f>
        <v/>
      </c>
      <c r="P163" s="104" t="n"/>
      <c r="Q163" s="104" t="n"/>
      <c r="R163" s="2" t="n"/>
    </row>
    <row r="164" ht="18" customHeight="1" s="111">
      <c r="A164" s="96" t="n"/>
      <c r="B164" s="97" t="n"/>
      <c r="C164" s="97" t="n"/>
      <c r="D164" s="97" t="n"/>
      <c r="E164" s="97" t="n"/>
      <c r="F164" s="97" t="n"/>
      <c r="G164" s="97" t="n"/>
      <c r="H164" s="98">
        <f>IF(E164=0,0,IFERROR(ABS(E164-F164),0))</f>
        <v/>
      </c>
      <c r="I164" s="98">
        <f>IF(E164=0,0,IFERROR(ABS(G164-E164),0))</f>
        <v/>
      </c>
      <c r="J164" s="99">
        <f>IF(H164=0,"",IFERROR(I164/H164,0))</f>
        <v/>
      </c>
      <c r="K164" s="100">
        <f>IF(L164="","",IF(L164&gt;0,"Win",IF(L164&lt;0,"Loss","BE")))</f>
        <v/>
      </c>
      <c r="L164" s="101" t="n"/>
      <c r="M164" s="97" t="n"/>
      <c r="N164" s="102" t="n"/>
      <c r="O164" s="100">
        <f>IF(A164="","",TEXT(A164,"DDD"))</f>
        <v/>
      </c>
      <c r="P164" s="97" t="n"/>
      <c r="Q164" s="97" t="n"/>
      <c r="R164" s="2" t="n"/>
    </row>
    <row r="165" ht="18" customHeight="1" s="111">
      <c r="A165" s="103" t="n"/>
      <c r="B165" s="104" t="n"/>
      <c r="C165" s="104" t="n"/>
      <c r="D165" s="104" t="n"/>
      <c r="E165" s="104" t="n"/>
      <c r="F165" s="104" t="n"/>
      <c r="G165" s="104" t="n"/>
      <c r="H165" s="98">
        <f>IF(E165=0,0,IFERROR(ABS(E165-F165),0))</f>
        <v/>
      </c>
      <c r="I165" s="98">
        <f>IF(E165=0,0,IFERROR(ABS(G165-E165),0))</f>
        <v/>
      </c>
      <c r="J165" s="99">
        <f>IF(H165=0,"",IFERROR(I165/H165,0))</f>
        <v/>
      </c>
      <c r="K165" s="100">
        <f>IF(L165="","",IF(L165&gt;0,"Win",IF(L165&lt;0,"Loss","BE")))</f>
        <v/>
      </c>
      <c r="L165" s="105" t="n"/>
      <c r="M165" s="104" t="n"/>
      <c r="N165" s="106" t="n"/>
      <c r="O165" s="100">
        <f>IF(A165="","",TEXT(A165,"DDD"))</f>
        <v/>
      </c>
      <c r="P165" s="104" t="n"/>
      <c r="Q165" s="104" t="n"/>
      <c r="R165" s="2" t="n"/>
    </row>
    <row r="166" ht="18" customHeight="1" s="111">
      <c r="A166" s="96" t="n"/>
      <c r="B166" s="97" t="n"/>
      <c r="C166" s="97" t="n"/>
      <c r="D166" s="97" t="n"/>
      <c r="E166" s="97" t="n"/>
      <c r="F166" s="97" t="n"/>
      <c r="G166" s="97" t="n"/>
      <c r="H166" s="98">
        <f>IF(E166=0,0,IFERROR(ABS(E166-F166),0))</f>
        <v/>
      </c>
      <c r="I166" s="98">
        <f>IF(E166=0,0,IFERROR(ABS(G166-E166),0))</f>
        <v/>
      </c>
      <c r="J166" s="99">
        <f>IF(H166=0,"",IFERROR(I166/H166,0))</f>
        <v/>
      </c>
      <c r="K166" s="100">
        <f>IF(L166="","",IF(L166&gt;0,"Win",IF(L166&lt;0,"Loss","BE")))</f>
        <v/>
      </c>
      <c r="L166" s="101" t="n"/>
      <c r="M166" s="97" t="n"/>
      <c r="N166" s="102" t="n"/>
      <c r="O166" s="100">
        <f>IF(A166="","",TEXT(A166,"DDD"))</f>
        <v/>
      </c>
      <c r="P166" s="97" t="n"/>
      <c r="Q166" s="97" t="n"/>
      <c r="R166" s="2" t="n"/>
    </row>
    <row r="167" ht="18" customHeight="1" s="111">
      <c r="A167" s="103" t="n"/>
      <c r="B167" s="104" t="n"/>
      <c r="C167" s="104" t="n"/>
      <c r="D167" s="104" t="n"/>
      <c r="E167" s="104" t="n"/>
      <c r="F167" s="104" t="n"/>
      <c r="G167" s="104" t="n"/>
      <c r="H167" s="98">
        <f>IF(E167=0,0,IFERROR(ABS(E167-F167),0))</f>
        <v/>
      </c>
      <c r="I167" s="98">
        <f>IF(E167=0,0,IFERROR(ABS(G167-E167),0))</f>
        <v/>
      </c>
      <c r="J167" s="99">
        <f>IF(H167=0,"",IFERROR(I167/H167,0))</f>
        <v/>
      </c>
      <c r="K167" s="100">
        <f>IF(L167="","",IF(L167&gt;0,"Win",IF(L167&lt;0,"Loss","BE")))</f>
        <v/>
      </c>
      <c r="L167" s="105" t="n"/>
      <c r="M167" s="104" t="n"/>
      <c r="N167" s="106" t="n"/>
      <c r="O167" s="100">
        <f>IF(A167="","",TEXT(A167,"DDD"))</f>
        <v/>
      </c>
      <c r="P167" s="104" t="n"/>
      <c r="Q167" s="104" t="n"/>
      <c r="R167" s="2" t="n"/>
    </row>
    <row r="168" ht="18" customHeight="1" s="111">
      <c r="A168" s="96" t="n"/>
      <c r="B168" s="97" t="n"/>
      <c r="C168" s="97" t="n"/>
      <c r="D168" s="97" t="n"/>
      <c r="E168" s="97" t="n"/>
      <c r="F168" s="97" t="n"/>
      <c r="G168" s="97" t="n"/>
      <c r="H168" s="98">
        <f>IF(E168=0,0,IFERROR(ABS(E168-F168),0))</f>
        <v/>
      </c>
      <c r="I168" s="98">
        <f>IF(E168=0,0,IFERROR(ABS(G168-E168),0))</f>
        <v/>
      </c>
      <c r="J168" s="99">
        <f>IF(H168=0,"",IFERROR(I168/H168,0))</f>
        <v/>
      </c>
      <c r="K168" s="100">
        <f>IF(L168="","",IF(L168&gt;0,"Win",IF(L168&lt;0,"Loss","BE")))</f>
        <v/>
      </c>
      <c r="L168" s="101" t="n"/>
      <c r="M168" s="97" t="n"/>
      <c r="N168" s="102" t="n"/>
      <c r="O168" s="100">
        <f>IF(A168="","",TEXT(A168,"DDD"))</f>
        <v/>
      </c>
      <c r="P168" s="97" t="n"/>
      <c r="Q168" s="97" t="n"/>
      <c r="R168" s="2" t="n"/>
    </row>
    <row r="169" ht="18" customHeight="1" s="111">
      <c r="A169" s="103" t="n"/>
      <c r="B169" s="104" t="n"/>
      <c r="C169" s="104" t="n"/>
      <c r="D169" s="104" t="n"/>
      <c r="E169" s="104" t="n"/>
      <c r="F169" s="104" t="n"/>
      <c r="G169" s="104" t="n"/>
      <c r="H169" s="98">
        <f>IF(E169=0,0,IFERROR(ABS(E169-F169),0))</f>
        <v/>
      </c>
      <c r="I169" s="98">
        <f>IF(E169=0,0,IFERROR(ABS(G169-E169),0))</f>
        <v/>
      </c>
      <c r="J169" s="99">
        <f>IF(H169=0,"",IFERROR(I169/H169,0))</f>
        <v/>
      </c>
      <c r="K169" s="100">
        <f>IF(L169="","",IF(L169&gt;0,"Win",IF(L169&lt;0,"Loss","BE")))</f>
        <v/>
      </c>
      <c r="L169" s="105" t="n"/>
      <c r="M169" s="104" t="n"/>
      <c r="N169" s="106" t="n"/>
      <c r="O169" s="100">
        <f>IF(A169="","",TEXT(A169,"DDD"))</f>
        <v/>
      </c>
      <c r="P169" s="104" t="n"/>
      <c r="Q169" s="104" t="n"/>
      <c r="R169" s="2" t="n"/>
    </row>
    <row r="170" ht="18" customHeight="1" s="111">
      <c r="A170" s="96" t="n"/>
      <c r="B170" s="97" t="n"/>
      <c r="C170" s="97" t="n"/>
      <c r="D170" s="97" t="n"/>
      <c r="E170" s="97" t="n"/>
      <c r="F170" s="97" t="n"/>
      <c r="G170" s="97" t="n"/>
      <c r="H170" s="98">
        <f>IF(E170=0,0,IFERROR(ABS(E170-F170),0))</f>
        <v/>
      </c>
      <c r="I170" s="98">
        <f>IF(E170=0,0,IFERROR(ABS(G170-E170),0))</f>
        <v/>
      </c>
      <c r="J170" s="99">
        <f>IF(H170=0,"",IFERROR(I170/H170,0))</f>
        <v/>
      </c>
      <c r="K170" s="100">
        <f>IF(L170="","",IF(L170&gt;0,"Win",IF(L170&lt;0,"Loss","BE")))</f>
        <v/>
      </c>
      <c r="L170" s="101" t="n"/>
      <c r="M170" s="97" t="n"/>
      <c r="N170" s="102" t="n"/>
      <c r="O170" s="100">
        <f>IF(A170="","",TEXT(A170,"DDD"))</f>
        <v/>
      </c>
      <c r="P170" s="97" t="n"/>
      <c r="Q170" s="97" t="n"/>
      <c r="R170" s="2" t="n"/>
    </row>
    <row r="171" ht="18" customHeight="1" s="111">
      <c r="A171" s="103" t="n"/>
      <c r="B171" s="104" t="n"/>
      <c r="C171" s="104" t="n"/>
      <c r="D171" s="104" t="n"/>
      <c r="E171" s="104" t="n"/>
      <c r="F171" s="104" t="n"/>
      <c r="G171" s="104" t="n"/>
      <c r="H171" s="98">
        <f>IF(E171=0,0,IFERROR(ABS(E171-F171),0))</f>
        <v/>
      </c>
      <c r="I171" s="98">
        <f>IF(E171=0,0,IFERROR(ABS(G171-E171),0))</f>
        <v/>
      </c>
      <c r="J171" s="99">
        <f>IF(H171=0,"",IFERROR(I171/H171,0))</f>
        <v/>
      </c>
      <c r="K171" s="100">
        <f>IF(L171="","",IF(L171&gt;0,"Win",IF(L171&lt;0,"Loss","BE")))</f>
        <v/>
      </c>
      <c r="L171" s="105" t="n"/>
      <c r="M171" s="104" t="n"/>
      <c r="N171" s="106" t="n"/>
      <c r="O171" s="100">
        <f>IF(A171="","",TEXT(A171,"DDD"))</f>
        <v/>
      </c>
      <c r="P171" s="104" t="n"/>
      <c r="Q171" s="104" t="n"/>
      <c r="R171" s="2" t="n"/>
    </row>
    <row r="172" ht="18" customHeight="1" s="111">
      <c r="A172" s="96" t="n"/>
      <c r="B172" s="97" t="n"/>
      <c r="C172" s="97" t="n"/>
      <c r="D172" s="97" t="n"/>
      <c r="E172" s="97" t="n"/>
      <c r="F172" s="97" t="n"/>
      <c r="G172" s="97" t="n"/>
      <c r="H172" s="98">
        <f>IF(E172=0,0,IFERROR(ABS(E172-F172),0))</f>
        <v/>
      </c>
      <c r="I172" s="98">
        <f>IF(E172=0,0,IFERROR(ABS(G172-E172),0))</f>
        <v/>
      </c>
      <c r="J172" s="99">
        <f>IF(H172=0,"",IFERROR(I172/H172,0))</f>
        <v/>
      </c>
      <c r="K172" s="100">
        <f>IF(L172="","",IF(L172&gt;0,"Win",IF(L172&lt;0,"Loss","BE")))</f>
        <v/>
      </c>
      <c r="L172" s="101" t="n"/>
      <c r="M172" s="97" t="n"/>
      <c r="N172" s="102" t="n"/>
      <c r="O172" s="100">
        <f>IF(A172="","",TEXT(A172,"DDD"))</f>
        <v/>
      </c>
      <c r="P172" s="97" t="n"/>
      <c r="Q172" s="97" t="n"/>
      <c r="R172" s="2" t="n"/>
    </row>
    <row r="173" ht="18" customHeight="1" s="111">
      <c r="A173" s="103" t="n"/>
      <c r="B173" s="104" t="n"/>
      <c r="C173" s="104" t="n"/>
      <c r="D173" s="104" t="n"/>
      <c r="E173" s="104" t="n"/>
      <c r="F173" s="104" t="n"/>
      <c r="G173" s="104" t="n"/>
      <c r="H173" s="98">
        <f>IF(E173=0,0,IFERROR(ABS(E173-F173),0))</f>
        <v/>
      </c>
      <c r="I173" s="98">
        <f>IF(E173=0,0,IFERROR(ABS(G173-E173),0))</f>
        <v/>
      </c>
      <c r="J173" s="99">
        <f>IF(H173=0,"",IFERROR(I173/H173,0))</f>
        <v/>
      </c>
      <c r="K173" s="100">
        <f>IF(L173="","",IF(L173&gt;0,"Win",IF(L173&lt;0,"Loss","BE")))</f>
        <v/>
      </c>
      <c r="L173" s="105" t="n"/>
      <c r="M173" s="104" t="n"/>
      <c r="N173" s="106" t="n"/>
      <c r="O173" s="100">
        <f>IF(A173="","",TEXT(A173,"DDD"))</f>
        <v/>
      </c>
      <c r="P173" s="104" t="n"/>
      <c r="Q173" s="104" t="n"/>
      <c r="R173" s="2" t="n"/>
    </row>
    <row r="174" ht="18" customHeight="1" s="111">
      <c r="A174" s="96" t="n"/>
      <c r="B174" s="97" t="n"/>
      <c r="C174" s="97" t="n"/>
      <c r="D174" s="97" t="n"/>
      <c r="E174" s="97" t="n"/>
      <c r="F174" s="97" t="n"/>
      <c r="G174" s="97" t="n"/>
      <c r="H174" s="98">
        <f>IF(E174=0,0,IFERROR(ABS(E174-F174),0))</f>
        <v/>
      </c>
      <c r="I174" s="98">
        <f>IF(E174=0,0,IFERROR(ABS(G174-E174),0))</f>
        <v/>
      </c>
      <c r="J174" s="99">
        <f>IF(H174=0,"",IFERROR(I174/H174,0))</f>
        <v/>
      </c>
      <c r="K174" s="100">
        <f>IF(L174="","",IF(L174&gt;0,"Win",IF(L174&lt;0,"Loss","BE")))</f>
        <v/>
      </c>
      <c r="L174" s="101" t="n"/>
      <c r="M174" s="97" t="n"/>
      <c r="N174" s="102" t="n"/>
      <c r="O174" s="100">
        <f>IF(A174="","",TEXT(A174,"DDD"))</f>
        <v/>
      </c>
      <c r="P174" s="97" t="n"/>
      <c r="Q174" s="97" t="n"/>
      <c r="R174" s="2" t="n"/>
    </row>
    <row r="175" ht="18" customHeight="1" s="111">
      <c r="A175" s="103" t="n"/>
      <c r="B175" s="104" t="n"/>
      <c r="C175" s="104" t="n"/>
      <c r="D175" s="104" t="n"/>
      <c r="E175" s="104" t="n"/>
      <c r="F175" s="104" t="n"/>
      <c r="G175" s="104" t="n"/>
      <c r="H175" s="98">
        <f>IF(E175=0,0,IFERROR(ABS(E175-F175),0))</f>
        <v/>
      </c>
      <c r="I175" s="98">
        <f>IF(E175=0,0,IFERROR(ABS(G175-E175),0))</f>
        <v/>
      </c>
      <c r="J175" s="99">
        <f>IF(H175=0,"",IFERROR(I175/H175,0))</f>
        <v/>
      </c>
      <c r="K175" s="100">
        <f>IF(L175="","",IF(L175&gt;0,"Win",IF(L175&lt;0,"Loss","BE")))</f>
        <v/>
      </c>
      <c r="L175" s="105" t="n"/>
      <c r="M175" s="104" t="n"/>
      <c r="N175" s="106" t="n"/>
      <c r="O175" s="100">
        <f>IF(A175="","",TEXT(A175,"DDD"))</f>
        <v/>
      </c>
      <c r="P175" s="104" t="n"/>
      <c r="Q175" s="104" t="n"/>
      <c r="R175" s="2" t="n"/>
    </row>
    <row r="176" ht="18" customHeight="1" s="111">
      <c r="A176" s="96" t="n"/>
      <c r="B176" s="97" t="n"/>
      <c r="C176" s="97" t="n"/>
      <c r="D176" s="97" t="n"/>
      <c r="E176" s="97" t="n"/>
      <c r="F176" s="97" t="n"/>
      <c r="G176" s="97" t="n"/>
      <c r="H176" s="98">
        <f>IF(E176=0,0,IFERROR(ABS(E176-F176),0))</f>
        <v/>
      </c>
      <c r="I176" s="98">
        <f>IF(E176=0,0,IFERROR(ABS(G176-E176),0))</f>
        <v/>
      </c>
      <c r="J176" s="99">
        <f>IF(H176=0,"",IFERROR(I176/H176,0))</f>
        <v/>
      </c>
      <c r="K176" s="100">
        <f>IF(L176="","",IF(L176&gt;0,"Win",IF(L176&lt;0,"Loss","BE")))</f>
        <v/>
      </c>
      <c r="L176" s="101" t="n"/>
      <c r="M176" s="97" t="n"/>
      <c r="N176" s="102" t="n"/>
      <c r="O176" s="100">
        <f>IF(A176="","",TEXT(A176,"DDD"))</f>
        <v/>
      </c>
      <c r="P176" s="97" t="n"/>
      <c r="Q176" s="97" t="n"/>
      <c r="R176" s="2" t="n"/>
    </row>
    <row r="177" ht="18" customHeight="1" s="111">
      <c r="A177" s="103" t="n"/>
      <c r="B177" s="104" t="n"/>
      <c r="C177" s="104" t="n"/>
      <c r="D177" s="104" t="n"/>
      <c r="E177" s="104" t="n"/>
      <c r="F177" s="104" t="n"/>
      <c r="G177" s="104" t="n"/>
      <c r="H177" s="98">
        <f>IF(E177=0,0,IFERROR(ABS(E177-F177),0))</f>
        <v/>
      </c>
      <c r="I177" s="98">
        <f>IF(E177=0,0,IFERROR(ABS(G177-E177),0))</f>
        <v/>
      </c>
      <c r="J177" s="99">
        <f>IF(H177=0,"",IFERROR(I177/H177,0))</f>
        <v/>
      </c>
      <c r="K177" s="100">
        <f>IF(L177="","",IF(L177&gt;0,"Win",IF(L177&lt;0,"Loss","BE")))</f>
        <v/>
      </c>
      <c r="L177" s="105" t="n"/>
      <c r="M177" s="104" t="n"/>
      <c r="N177" s="106" t="n"/>
      <c r="O177" s="100">
        <f>IF(A177="","",TEXT(A177,"DDD"))</f>
        <v/>
      </c>
      <c r="P177" s="104" t="n"/>
      <c r="Q177" s="104" t="n"/>
      <c r="R177" s="2" t="n"/>
    </row>
    <row r="178" ht="18" customHeight="1" s="111">
      <c r="A178" s="96" t="n"/>
      <c r="B178" s="97" t="n"/>
      <c r="C178" s="97" t="n"/>
      <c r="D178" s="97" t="n"/>
      <c r="E178" s="97" t="n"/>
      <c r="F178" s="97" t="n"/>
      <c r="G178" s="97" t="n"/>
      <c r="H178" s="98">
        <f>IF(E178=0,0,IFERROR(ABS(E178-F178),0))</f>
        <v/>
      </c>
      <c r="I178" s="98">
        <f>IF(E178=0,0,IFERROR(ABS(G178-E178),0))</f>
        <v/>
      </c>
      <c r="J178" s="99">
        <f>IF(H178=0,"",IFERROR(I178/H178,0))</f>
        <v/>
      </c>
      <c r="K178" s="100">
        <f>IF(L178="","",IF(L178&gt;0,"Win",IF(L178&lt;0,"Loss","BE")))</f>
        <v/>
      </c>
      <c r="L178" s="101" t="n"/>
      <c r="M178" s="97" t="n"/>
      <c r="N178" s="102" t="n"/>
      <c r="O178" s="100">
        <f>IF(A178="","",TEXT(A178,"DDD"))</f>
        <v/>
      </c>
      <c r="P178" s="97" t="n"/>
      <c r="Q178" s="97" t="n"/>
      <c r="R178" s="2" t="n"/>
    </row>
    <row r="179" ht="18" customHeight="1" s="111">
      <c r="A179" s="103" t="n"/>
      <c r="B179" s="104" t="n"/>
      <c r="C179" s="104" t="n"/>
      <c r="D179" s="104" t="n"/>
      <c r="E179" s="104" t="n"/>
      <c r="F179" s="104" t="n"/>
      <c r="G179" s="104" t="n"/>
      <c r="H179" s="98">
        <f>IF(E179=0,0,IFERROR(ABS(E179-F179),0))</f>
        <v/>
      </c>
      <c r="I179" s="98">
        <f>IF(E179=0,0,IFERROR(ABS(G179-E179),0))</f>
        <v/>
      </c>
      <c r="J179" s="99">
        <f>IF(H179=0,"",IFERROR(I179/H179,0))</f>
        <v/>
      </c>
      <c r="K179" s="100">
        <f>IF(L179="","",IF(L179&gt;0,"Win",IF(L179&lt;0,"Loss","BE")))</f>
        <v/>
      </c>
      <c r="L179" s="105" t="n"/>
      <c r="M179" s="104" t="n"/>
      <c r="N179" s="106" t="n"/>
      <c r="O179" s="100">
        <f>IF(A179="","",TEXT(A179,"DDD"))</f>
        <v/>
      </c>
      <c r="P179" s="104" t="n"/>
      <c r="Q179" s="104" t="n"/>
      <c r="R179" s="2" t="n"/>
    </row>
    <row r="180" ht="18" customHeight="1" s="111">
      <c r="A180" s="96" t="n"/>
      <c r="B180" s="97" t="n"/>
      <c r="C180" s="97" t="n"/>
      <c r="D180" s="97" t="n"/>
      <c r="E180" s="97" t="n"/>
      <c r="F180" s="97" t="n"/>
      <c r="G180" s="97" t="n"/>
      <c r="H180" s="98">
        <f>IF(E180=0,0,IFERROR(ABS(E180-F180),0))</f>
        <v/>
      </c>
      <c r="I180" s="98">
        <f>IF(E180=0,0,IFERROR(ABS(G180-E180),0))</f>
        <v/>
      </c>
      <c r="J180" s="99">
        <f>IF(H180=0,"",IFERROR(I180/H180,0))</f>
        <v/>
      </c>
      <c r="K180" s="100">
        <f>IF(L180="","",IF(L180&gt;0,"Win",IF(L180&lt;0,"Loss","BE")))</f>
        <v/>
      </c>
      <c r="L180" s="101" t="n"/>
      <c r="M180" s="97" t="n"/>
      <c r="N180" s="102" t="n"/>
      <c r="O180" s="100">
        <f>IF(A180="","",TEXT(A180,"DDD"))</f>
        <v/>
      </c>
      <c r="P180" s="97" t="n"/>
      <c r="Q180" s="97" t="n"/>
      <c r="R180" s="2" t="n"/>
    </row>
    <row r="181" ht="18" customHeight="1" s="111">
      <c r="A181" s="103" t="n"/>
      <c r="B181" s="104" t="n"/>
      <c r="C181" s="104" t="n"/>
      <c r="D181" s="104" t="n"/>
      <c r="E181" s="104" t="n"/>
      <c r="F181" s="104" t="n"/>
      <c r="G181" s="104" t="n"/>
      <c r="H181" s="98">
        <f>IF(E181=0,0,IFERROR(ABS(E181-F181),0))</f>
        <v/>
      </c>
      <c r="I181" s="98">
        <f>IF(E181=0,0,IFERROR(ABS(G181-E181),0))</f>
        <v/>
      </c>
      <c r="J181" s="99">
        <f>IF(H181=0,"",IFERROR(I181/H181,0))</f>
        <v/>
      </c>
      <c r="K181" s="100">
        <f>IF(L181="","",IF(L181&gt;0,"Win",IF(L181&lt;0,"Loss","BE")))</f>
        <v/>
      </c>
      <c r="L181" s="105" t="n"/>
      <c r="M181" s="104" t="n"/>
      <c r="N181" s="106" t="n"/>
      <c r="O181" s="100">
        <f>IF(A181="","",TEXT(A181,"DDD"))</f>
        <v/>
      </c>
      <c r="P181" s="104" t="n"/>
      <c r="Q181" s="104" t="n"/>
      <c r="R181" s="2" t="n"/>
    </row>
    <row r="182" ht="18" customHeight="1" s="111">
      <c r="A182" s="96" t="n"/>
      <c r="B182" s="97" t="n"/>
      <c r="C182" s="97" t="n"/>
      <c r="D182" s="97" t="n"/>
      <c r="E182" s="97" t="n"/>
      <c r="F182" s="97" t="n"/>
      <c r="G182" s="97" t="n"/>
      <c r="H182" s="98">
        <f>IF(E182=0,0,IFERROR(ABS(E182-F182),0))</f>
        <v/>
      </c>
      <c r="I182" s="98">
        <f>IF(E182=0,0,IFERROR(ABS(G182-E182),0))</f>
        <v/>
      </c>
      <c r="J182" s="99">
        <f>IF(H182=0,"",IFERROR(I182/H182,0))</f>
        <v/>
      </c>
      <c r="K182" s="100">
        <f>IF(L182="","",IF(L182&gt;0,"Win",IF(L182&lt;0,"Loss","BE")))</f>
        <v/>
      </c>
      <c r="L182" s="101" t="n"/>
      <c r="M182" s="97" t="n"/>
      <c r="N182" s="102" t="n"/>
      <c r="O182" s="100">
        <f>IF(A182="","",TEXT(A182,"DDD"))</f>
        <v/>
      </c>
      <c r="P182" s="97" t="n"/>
      <c r="Q182" s="97" t="n"/>
      <c r="R182" s="2" t="n"/>
    </row>
    <row r="183" ht="18" customHeight="1" s="111">
      <c r="A183" s="103" t="n"/>
      <c r="B183" s="104" t="n"/>
      <c r="C183" s="104" t="n"/>
      <c r="D183" s="104" t="n"/>
      <c r="E183" s="104" t="n"/>
      <c r="F183" s="104" t="n"/>
      <c r="G183" s="104" t="n"/>
      <c r="H183" s="98">
        <f>IF(E183=0,0,IFERROR(ABS(E183-F183),0))</f>
        <v/>
      </c>
      <c r="I183" s="98">
        <f>IF(E183=0,0,IFERROR(ABS(G183-E183),0))</f>
        <v/>
      </c>
      <c r="J183" s="99">
        <f>IF(H183=0,"",IFERROR(I183/H183,0))</f>
        <v/>
      </c>
      <c r="K183" s="100">
        <f>IF(L183="","",IF(L183&gt;0,"Win",IF(L183&lt;0,"Loss","BE")))</f>
        <v/>
      </c>
      <c r="L183" s="105" t="n"/>
      <c r="M183" s="104" t="n"/>
      <c r="N183" s="106" t="n"/>
      <c r="O183" s="100">
        <f>IF(A183="","",TEXT(A183,"DDD"))</f>
        <v/>
      </c>
      <c r="P183" s="104" t="n"/>
      <c r="Q183" s="104" t="n"/>
      <c r="R183" s="2" t="n"/>
    </row>
    <row r="184" ht="18" customHeight="1" s="111">
      <c r="A184" s="96" t="n"/>
      <c r="B184" s="97" t="n"/>
      <c r="C184" s="97" t="n"/>
      <c r="D184" s="97" t="n"/>
      <c r="E184" s="97" t="n"/>
      <c r="F184" s="97" t="n"/>
      <c r="G184" s="97" t="n"/>
      <c r="H184" s="98">
        <f>IF(E184=0,0,IFERROR(ABS(E184-F184),0))</f>
        <v/>
      </c>
      <c r="I184" s="98">
        <f>IF(E184=0,0,IFERROR(ABS(G184-E184),0))</f>
        <v/>
      </c>
      <c r="J184" s="99">
        <f>IF(H184=0,"",IFERROR(I184/H184,0))</f>
        <v/>
      </c>
      <c r="K184" s="100">
        <f>IF(L184="","",IF(L184&gt;0,"Win",IF(L184&lt;0,"Loss","BE")))</f>
        <v/>
      </c>
      <c r="L184" s="101" t="n"/>
      <c r="M184" s="97" t="n"/>
      <c r="N184" s="102" t="n"/>
      <c r="O184" s="100">
        <f>IF(A184="","",TEXT(A184,"DDD"))</f>
        <v/>
      </c>
      <c r="P184" s="97" t="n"/>
      <c r="Q184" s="97" t="n"/>
      <c r="R184" s="2" t="n"/>
    </row>
    <row r="185" ht="18" customHeight="1" s="111">
      <c r="A185" s="103" t="n"/>
      <c r="B185" s="104" t="n"/>
      <c r="C185" s="104" t="n"/>
      <c r="D185" s="104" t="n"/>
      <c r="E185" s="104" t="n"/>
      <c r="F185" s="104" t="n"/>
      <c r="G185" s="104" t="n"/>
      <c r="H185" s="98">
        <f>IF(E185=0,0,IFERROR(ABS(E185-F185),0))</f>
        <v/>
      </c>
      <c r="I185" s="98">
        <f>IF(E185=0,0,IFERROR(ABS(G185-E185),0))</f>
        <v/>
      </c>
      <c r="J185" s="99">
        <f>IF(H185=0,"",IFERROR(I185/H185,0))</f>
        <v/>
      </c>
      <c r="K185" s="100">
        <f>IF(L185="","",IF(L185&gt;0,"Win",IF(L185&lt;0,"Loss","BE")))</f>
        <v/>
      </c>
      <c r="L185" s="105" t="n"/>
      <c r="M185" s="104" t="n"/>
      <c r="N185" s="106" t="n"/>
      <c r="O185" s="100">
        <f>IF(A185="","",TEXT(A185,"DDD"))</f>
        <v/>
      </c>
      <c r="P185" s="104" t="n"/>
      <c r="Q185" s="104" t="n"/>
      <c r="R185" s="2" t="n"/>
    </row>
    <row r="186" ht="18" customHeight="1" s="111">
      <c r="A186" s="96" t="n"/>
      <c r="B186" s="97" t="n"/>
      <c r="C186" s="97" t="n"/>
      <c r="D186" s="97" t="n"/>
      <c r="E186" s="97" t="n"/>
      <c r="F186" s="97" t="n"/>
      <c r="G186" s="97" t="n"/>
      <c r="H186" s="98">
        <f>IF(E186=0,0,IFERROR(ABS(E186-F186),0))</f>
        <v/>
      </c>
      <c r="I186" s="98">
        <f>IF(E186=0,0,IFERROR(ABS(G186-E186),0))</f>
        <v/>
      </c>
      <c r="J186" s="99">
        <f>IF(H186=0,"",IFERROR(I186/H186,0))</f>
        <v/>
      </c>
      <c r="K186" s="100">
        <f>IF(L186="","",IF(L186&gt;0,"Win",IF(L186&lt;0,"Loss","BE")))</f>
        <v/>
      </c>
      <c r="L186" s="101" t="n"/>
      <c r="M186" s="97" t="n"/>
      <c r="N186" s="102" t="n"/>
      <c r="O186" s="100">
        <f>IF(A186="","",TEXT(A186,"DDD"))</f>
        <v/>
      </c>
      <c r="P186" s="97" t="n"/>
      <c r="Q186" s="97" t="n"/>
      <c r="R186" s="2" t="n"/>
    </row>
    <row r="187" ht="18" customHeight="1" s="111">
      <c r="A187" s="103" t="n"/>
      <c r="B187" s="104" t="n"/>
      <c r="C187" s="104" t="n"/>
      <c r="D187" s="104" t="n"/>
      <c r="E187" s="104" t="n"/>
      <c r="F187" s="104" t="n"/>
      <c r="G187" s="104" t="n"/>
      <c r="H187" s="98">
        <f>IF(E187=0,0,IFERROR(ABS(E187-F187),0))</f>
        <v/>
      </c>
      <c r="I187" s="98">
        <f>IF(E187=0,0,IFERROR(ABS(G187-E187),0))</f>
        <v/>
      </c>
      <c r="J187" s="99">
        <f>IF(H187=0,"",IFERROR(I187/H187,0))</f>
        <v/>
      </c>
      <c r="K187" s="100">
        <f>IF(L187="","",IF(L187&gt;0,"Win",IF(L187&lt;0,"Loss","BE")))</f>
        <v/>
      </c>
      <c r="L187" s="105" t="n"/>
      <c r="M187" s="104" t="n"/>
      <c r="N187" s="106" t="n"/>
      <c r="O187" s="100">
        <f>IF(A187="","",TEXT(A187,"DDD"))</f>
        <v/>
      </c>
      <c r="P187" s="104" t="n"/>
      <c r="Q187" s="104" t="n"/>
      <c r="R187" s="2" t="n"/>
    </row>
    <row r="188" ht="18" customHeight="1" s="111">
      <c r="A188" s="96" t="n"/>
      <c r="B188" s="97" t="n"/>
      <c r="C188" s="97" t="n"/>
      <c r="D188" s="97" t="n"/>
      <c r="E188" s="97" t="n"/>
      <c r="F188" s="97" t="n"/>
      <c r="G188" s="97" t="n"/>
      <c r="H188" s="98">
        <f>IF(E188=0,0,IFERROR(ABS(E188-F188),0))</f>
        <v/>
      </c>
      <c r="I188" s="98">
        <f>IF(E188=0,0,IFERROR(ABS(G188-E188),0))</f>
        <v/>
      </c>
      <c r="J188" s="99">
        <f>IF(H188=0,"",IFERROR(I188/H188,0))</f>
        <v/>
      </c>
      <c r="K188" s="100">
        <f>IF(L188="","",IF(L188&gt;0,"Win",IF(L188&lt;0,"Loss","BE")))</f>
        <v/>
      </c>
      <c r="L188" s="101" t="n"/>
      <c r="M188" s="97" t="n"/>
      <c r="N188" s="102" t="n"/>
      <c r="O188" s="100">
        <f>IF(A188="","",TEXT(A188,"DDD"))</f>
        <v/>
      </c>
      <c r="P188" s="97" t="n"/>
      <c r="Q188" s="97" t="n"/>
      <c r="R188" s="2" t="n"/>
    </row>
    <row r="189" ht="18" customHeight="1" s="111">
      <c r="A189" s="103" t="n"/>
      <c r="B189" s="104" t="n"/>
      <c r="C189" s="104" t="n"/>
      <c r="D189" s="104" t="n"/>
      <c r="E189" s="104" t="n"/>
      <c r="F189" s="104" t="n"/>
      <c r="G189" s="104" t="n"/>
      <c r="H189" s="98">
        <f>IF(E189=0,0,IFERROR(ABS(E189-F189),0))</f>
        <v/>
      </c>
      <c r="I189" s="98">
        <f>IF(E189=0,0,IFERROR(ABS(G189-E189),0))</f>
        <v/>
      </c>
      <c r="J189" s="99">
        <f>IF(H189=0,"",IFERROR(I189/H189,0))</f>
        <v/>
      </c>
      <c r="K189" s="100">
        <f>IF(L189="","",IF(L189&gt;0,"Win",IF(L189&lt;0,"Loss","BE")))</f>
        <v/>
      </c>
      <c r="L189" s="105" t="n"/>
      <c r="M189" s="104" t="n"/>
      <c r="N189" s="106" t="n"/>
      <c r="O189" s="100">
        <f>IF(A189="","",TEXT(A189,"DDD"))</f>
        <v/>
      </c>
      <c r="P189" s="104" t="n"/>
      <c r="Q189" s="104" t="n"/>
      <c r="R189" s="2" t="n"/>
    </row>
    <row r="190" ht="18" customHeight="1" s="111">
      <c r="A190" s="96" t="n"/>
      <c r="B190" s="97" t="n"/>
      <c r="C190" s="97" t="n"/>
      <c r="D190" s="97" t="n"/>
      <c r="E190" s="97" t="n"/>
      <c r="F190" s="97" t="n"/>
      <c r="G190" s="97" t="n"/>
      <c r="H190" s="98">
        <f>IF(E190=0,0,IFERROR(ABS(E190-F190),0))</f>
        <v/>
      </c>
      <c r="I190" s="98">
        <f>IF(E190=0,0,IFERROR(ABS(G190-E190),0))</f>
        <v/>
      </c>
      <c r="J190" s="99">
        <f>IF(H190=0,"",IFERROR(I190/H190,0))</f>
        <v/>
      </c>
      <c r="K190" s="100">
        <f>IF(L190="","",IF(L190&gt;0,"Win",IF(L190&lt;0,"Loss","BE")))</f>
        <v/>
      </c>
      <c r="L190" s="101" t="n"/>
      <c r="M190" s="97" t="n"/>
      <c r="N190" s="102" t="n"/>
      <c r="O190" s="100">
        <f>IF(A190="","",TEXT(A190,"DDD"))</f>
        <v/>
      </c>
      <c r="P190" s="97" t="n"/>
      <c r="Q190" s="97" t="n"/>
      <c r="R190" s="2" t="n"/>
    </row>
    <row r="191" ht="18" customHeight="1" s="111">
      <c r="A191" s="103" t="n"/>
      <c r="B191" s="104" t="n"/>
      <c r="C191" s="104" t="n"/>
      <c r="D191" s="104" t="n"/>
      <c r="E191" s="104" t="n"/>
      <c r="F191" s="104" t="n"/>
      <c r="G191" s="104" t="n"/>
      <c r="H191" s="98">
        <f>IF(E191=0,0,IFERROR(ABS(E191-F191),0))</f>
        <v/>
      </c>
      <c r="I191" s="98">
        <f>IF(E191=0,0,IFERROR(ABS(G191-E191),0))</f>
        <v/>
      </c>
      <c r="J191" s="99">
        <f>IF(H191=0,"",IFERROR(I191/H191,0))</f>
        <v/>
      </c>
      <c r="K191" s="100">
        <f>IF(L191="","",IF(L191&gt;0,"Win",IF(L191&lt;0,"Loss","BE")))</f>
        <v/>
      </c>
      <c r="L191" s="105" t="n"/>
      <c r="M191" s="104" t="n"/>
      <c r="N191" s="106" t="n"/>
      <c r="O191" s="100">
        <f>IF(A191="","",TEXT(A191,"DDD"))</f>
        <v/>
      </c>
      <c r="P191" s="104" t="n"/>
      <c r="Q191" s="104" t="n"/>
      <c r="R191" s="2" t="n"/>
    </row>
    <row r="192" ht="18" customHeight="1" s="111">
      <c r="A192" s="96" t="n"/>
      <c r="B192" s="97" t="n"/>
      <c r="C192" s="97" t="n"/>
      <c r="D192" s="97" t="n"/>
      <c r="E192" s="97" t="n"/>
      <c r="F192" s="97" t="n"/>
      <c r="G192" s="97" t="n"/>
      <c r="H192" s="98">
        <f>IF(E192=0,0,IFERROR(ABS(E192-F192),0))</f>
        <v/>
      </c>
      <c r="I192" s="98">
        <f>IF(E192=0,0,IFERROR(ABS(G192-E192),0))</f>
        <v/>
      </c>
      <c r="J192" s="99">
        <f>IF(H192=0,"",IFERROR(I192/H192,0))</f>
        <v/>
      </c>
      <c r="K192" s="100">
        <f>IF(L192="","",IF(L192&gt;0,"Win",IF(L192&lt;0,"Loss","BE")))</f>
        <v/>
      </c>
      <c r="L192" s="101" t="n"/>
      <c r="M192" s="97" t="n"/>
      <c r="N192" s="102" t="n"/>
      <c r="O192" s="100">
        <f>IF(A192="","",TEXT(A192,"DDD"))</f>
        <v/>
      </c>
      <c r="P192" s="97" t="n"/>
      <c r="Q192" s="97" t="n"/>
      <c r="R192" s="2" t="n"/>
    </row>
    <row r="193" ht="18" customHeight="1" s="111">
      <c r="A193" s="103" t="n"/>
      <c r="B193" s="104" t="n"/>
      <c r="C193" s="104" t="n"/>
      <c r="D193" s="104" t="n"/>
      <c r="E193" s="104" t="n"/>
      <c r="F193" s="104" t="n"/>
      <c r="G193" s="104" t="n"/>
      <c r="H193" s="98">
        <f>IF(E193=0,0,IFERROR(ABS(E193-F193),0))</f>
        <v/>
      </c>
      <c r="I193" s="98">
        <f>IF(E193=0,0,IFERROR(ABS(G193-E193),0))</f>
        <v/>
      </c>
      <c r="J193" s="99">
        <f>IF(H193=0,"",IFERROR(I193/H193,0))</f>
        <v/>
      </c>
      <c r="K193" s="100">
        <f>IF(L193="","",IF(L193&gt;0,"Win",IF(L193&lt;0,"Loss","BE")))</f>
        <v/>
      </c>
      <c r="L193" s="105" t="n"/>
      <c r="M193" s="104" t="n"/>
      <c r="N193" s="106" t="n"/>
      <c r="O193" s="100">
        <f>IF(A193="","",TEXT(A193,"DDD"))</f>
        <v/>
      </c>
      <c r="P193" s="104" t="n"/>
      <c r="Q193" s="104" t="n"/>
      <c r="R193" s="2" t="n"/>
    </row>
    <row r="194" ht="18" customHeight="1" s="111">
      <c r="A194" s="96" t="n"/>
      <c r="B194" s="97" t="n"/>
      <c r="C194" s="97" t="n"/>
      <c r="D194" s="97" t="n"/>
      <c r="E194" s="97" t="n"/>
      <c r="F194" s="97" t="n"/>
      <c r="G194" s="97" t="n"/>
      <c r="H194" s="98">
        <f>IF(E194=0,0,IFERROR(ABS(E194-F194),0))</f>
        <v/>
      </c>
      <c r="I194" s="98">
        <f>IF(E194=0,0,IFERROR(ABS(G194-E194),0))</f>
        <v/>
      </c>
      <c r="J194" s="99">
        <f>IF(H194=0,"",IFERROR(I194/H194,0))</f>
        <v/>
      </c>
      <c r="K194" s="100">
        <f>IF(L194="","",IF(L194&gt;0,"Win",IF(L194&lt;0,"Loss","BE")))</f>
        <v/>
      </c>
      <c r="L194" s="101" t="n"/>
      <c r="M194" s="97" t="n"/>
      <c r="N194" s="102" t="n"/>
      <c r="O194" s="100">
        <f>IF(A194="","",TEXT(A194,"DDD"))</f>
        <v/>
      </c>
      <c r="P194" s="97" t="n"/>
      <c r="Q194" s="97" t="n"/>
      <c r="R194" s="2" t="n"/>
    </row>
    <row r="195" ht="18" customHeight="1" s="111">
      <c r="A195" s="103" t="n"/>
      <c r="B195" s="104" t="n"/>
      <c r="C195" s="104" t="n"/>
      <c r="D195" s="104" t="n"/>
      <c r="E195" s="104" t="n"/>
      <c r="F195" s="104" t="n"/>
      <c r="G195" s="104" t="n"/>
      <c r="H195" s="98">
        <f>IF(E195=0,0,IFERROR(ABS(E195-F195),0))</f>
        <v/>
      </c>
      <c r="I195" s="98">
        <f>IF(E195=0,0,IFERROR(ABS(G195-E195),0))</f>
        <v/>
      </c>
      <c r="J195" s="99">
        <f>IF(H195=0,"",IFERROR(I195/H195,0))</f>
        <v/>
      </c>
      <c r="K195" s="100">
        <f>IF(L195="","",IF(L195&gt;0,"Win",IF(L195&lt;0,"Loss","BE")))</f>
        <v/>
      </c>
      <c r="L195" s="105" t="n"/>
      <c r="M195" s="104" t="n"/>
      <c r="N195" s="106" t="n"/>
      <c r="O195" s="100">
        <f>IF(A195="","",TEXT(A195,"DDD"))</f>
        <v/>
      </c>
      <c r="P195" s="104" t="n"/>
      <c r="Q195" s="104" t="n"/>
      <c r="R195" s="2" t="n"/>
    </row>
    <row r="196" ht="18" customHeight="1" s="111">
      <c r="A196" s="96" t="n"/>
      <c r="B196" s="97" t="n"/>
      <c r="C196" s="97" t="n"/>
      <c r="D196" s="97" t="n"/>
      <c r="E196" s="97" t="n"/>
      <c r="F196" s="97" t="n"/>
      <c r="G196" s="97" t="n"/>
      <c r="H196" s="98">
        <f>IF(E196=0,0,IFERROR(ABS(E196-F196),0))</f>
        <v/>
      </c>
      <c r="I196" s="98">
        <f>IF(E196=0,0,IFERROR(ABS(G196-E196),0))</f>
        <v/>
      </c>
      <c r="J196" s="99">
        <f>IF(H196=0,"",IFERROR(I196/H196,0))</f>
        <v/>
      </c>
      <c r="K196" s="100">
        <f>IF(L196="","",IF(L196&gt;0,"Win",IF(L196&lt;0,"Loss","BE")))</f>
        <v/>
      </c>
      <c r="L196" s="101" t="n"/>
      <c r="M196" s="97" t="n"/>
      <c r="N196" s="102" t="n"/>
      <c r="O196" s="100">
        <f>IF(A196="","",TEXT(A196,"DDD"))</f>
        <v/>
      </c>
      <c r="P196" s="97" t="n"/>
      <c r="Q196" s="97" t="n"/>
      <c r="R196" s="2" t="n"/>
    </row>
    <row r="197" ht="18" customHeight="1" s="111">
      <c r="A197" s="103" t="n"/>
      <c r="B197" s="104" t="n"/>
      <c r="C197" s="104" t="n"/>
      <c r="D197" s="104" t="n"/>
      <c r="E197" s="104" t="n"/>
      <c r="F197" s="104" t="n"/>
      <c r="G197" s="104" t="n"/>
      <c r="H197" s="98">
        <f>IF(E197=0,0,IFERROR(ABS(E197-F197),0))</f>
        <v/>
      </c>
      <c r="I197" s="98">
        <f>IF(E197=0,0,IFERROR(ABS(G197-E197),0))</f>
        <v/>
      </c>
      <c r="J197" s="99">
        <f>IF(H197=0,"",IFERROR(I197/H197,0))</f>
        <v/>
      </c>
      <c r="K197" s="100">
        <f>IF(L197="","",IF(L197&gt;0,"Win",IF(L197&lt;0,"Loss","BE")))</f>
        <v/>
      </c>
      <c r="L197" s="105" t="n"/>
      <c r="M197" s="104" t="n"/>
      <c r="N197" s="106" t="n"/>
      <c r="O197" s="100">
        <f>IF(A197="","",TEXT(A197,"DDD"))</f>
        <v/>
      </c>
      <c r="P197" s="104" t="n"/>
      <c r="Q197" s="104" t="n"/>
      <c r="R197" s="2" t="n"/>
    </row>
    <row r="198" ht="18" customHeight="1" s="111">
      <c r="A198" s="96" t="n"/>
      <c r="B198" s="97" t="n"/>
      <c r="C198" s="97" t="n"/>
      <c r="D198" s="97" t="n"/>
      <c r="E198" s="97" t="n"/>
      <c r="F198" s="97" t="n"/>
      <c r="G198" s="97" t="n"/>
      <c r="H198" s="98">
        <f>IF(E198=0,0,IFERROR(ABS(E198-F198),0))</f>
        <v/>
      </c>
      <c r="I198" s="98">
        <f>IF(E198=0,0,IFERROR(ABS(G198-E198),0))</f>
        <v/>
      </c>
      <c r="J198" s="99">
        <f>IF(H198=0,"",IFERROR(I198/H198,0))</f>
        <v/>
      </c>
      <c r="K198" s="100">
        <f>IF(L198="","",IF(L198&gt;0,"Win",IF(L198&lt;0,"Loss","BE")))</f>
        <v/>
      </c>
      <c r="L198" s="101" t="n"/>
      <c r="M198" s="97" t="n"/>
      <c r="N198" s="102" t="n"/>
      <c r="O198" s="100">
        <f>IF(A198="","",TEXT(A198,"DDD"))</f>
        <v/>
      </c>
      <c r="P198" s="97" t="n"/>
      <c r="Q198" s="97" t="n"/>
      <c r="R198" s="2" t="n"/>
    </row>
    <row r="199" ht="18" customHeight="1" s="111">
      <c r="A199" s="103" t="n"/>
      <c r="B199" s="104" t="n"/>
      <c r="C199" s="104" t="n"/>
      <c r="D199" s="104" t="n"/>
      <c r="E199" s="104" t="n"/>
      <c r="F199" s="104" t="n"/>
      <c r="G199" s="104" t="n"/>
      <c r="H199" s="98">
        <f>IF(E199=0,0,IFERROR(ABS(E199-F199),0))</f>
        <v/>
      </c>
      <c r="I199" s="98">
        <f>IF(E199=0,0,IFERROR(ABS(G199-E199),0))</f>
        <v/>
      </c>
      <c r="J199" s="99">
        <f>IF(H199=0,"",IFERROR(I199/H199,0))</f>
        <v/>
      </c>
      <c r="K199" s="100">
        <f>IF(L199="","",IF(L199&gt;0,"Win",IF(L199&lt;0,"Loss","BE")))</f>
        <v/>
      </c>
      <c r="L199" s="105" t="n"/>
      <c r="M199" s="104" t="n"/>
      <c r="N199" s="106" t="n"/>
      <c r="O199" s="100">
        <f>IF(A199="","",TEXT(A199,"DDD"))</f>
        <v/>
      </c>
      <c r="P199" s="104" t="n"/>
      <c r="Q199" s="104" t="n"/>
      <c r="R199" s="2" t="n"/>
    </row>
    <row r="200" ht="18" customHeight="1" s="111">
      <c r="A200" s="96" t="n"/>
      <c r="B200" s="97" t="n"/>
      <c r="C200" s="97" t="n"/>
      <c r="D200" s="97" t="n"/>
      <c r="E200" s="97" t="n"/>
      <c r="F200" s="97" t="n"/>
      <c r="G200" s="97" t="n"/>
      <c r="H200" s="98">
        <f>IF(E200=0,0,IFERROR(ABS(E200-F200),0))</f>
        <v/>
      </c>
      <c r="I200" s="98">
        <f>IF(E200=0,0,IFERROR(ABS(G200-E200),0))</f>
        <v/>
      </c>
      <c r="J200" s="99">
        <f>IF(H200=0,"",IFERROR(I200/H200,0))</f>
        <v/>
      </c>
      <c r="K200" s="100">
        <f>IF(L200="","",IF(L200&gt;0,"Win",IF(L200&lt;0,"Loss","BE")))</f>
        <v/>
      </c>
      <c r="L200" s="101" t="n"/>
      <c r="M200" s="97" t="n"/>
      <c r="N200" s="102" t="n"/>
      <c r="O200" s="100">
        <f>IF(A200="","",TEXT(A200,"DDD"))</f>
        <v/>
      </c>
      <c r="P200" s="97" t="n"/>
      <c r="Q200" s="97" t="n"/>
      <c r="R200" s="2" t="n"/>
    </row>
    <row r="201" ht="18" customHeight="1" s="111">
      <c r="A201" s="103" t="n"/>
      <c r="B201" s="104" t="n"/>
      <c r="C201" s="104" t="n"/>
      <c r="D201" s="104" t="n"/>
      <c r="E201" s="104" t="n"/>
      <c r="F201" s="104" t="n"/>
      <c r="G201" s="104" t="n"/>
      <c r="H201" s="98">
        <f>IF(E201=0,0,IFERROR(ABS(E201-F201),0))</f>
        <v/>
      </c>
      <c r="I201" s="98">
        <f>IF(E201=0,0,IFERROR(ABS(G201-E201),0))</f>
        <v/>
      </c>
      <c r="J201" s="99">
        <f>IF(H201=0,"",IFERROR(I201/H201,0))</f>
        <v/>
      </c>
      <c r="K201" s="100">
        <f>IF(L201="","",IF(L201&gt;0,"Win",IF(L201&lt;0,"Loss","BE")))</f>
        <v/>
      </c>
      <c r="L201" s="105" t="n"/>
      <c r="M201" s="104" t="n"/>
      <c r="N201" s="106" t="n"/>
      <c r="O201" s="100">
        <f>IF(A201="","",TEXT(A201,"DDD"))</f>
        <v/>
      </c>
      <c r="P201" s="104" t="n"/>
      <c r="Q201" s="104" t="n"/>
      <c r="R201" s="2" t="n"/>
    </row>
    <row r="202" ht="18" customHeight="1" s="111">
      <c r="A202" s="96" t="n"/>
      <c r="B202" s="97" t="n"/>
      <c r="C202" s="97" t="n"/>
      <c r="D202" s="97" t="n"/>
      <c r="E202" s="97" t="n"/>
      <c r="F202" s="97" t="n"/>
      <c r="G202" s="97" t="n"/>
      <c r="H202" s="98">
        <f>IF(E202=0,0,IFERROR(ABS(E202-F202),0))</f>
        <v/>
      </c>
      <c r="I202" s="98">
        <f>IF(E202=0,0,IFERROR(ABS(G202-E202),0))</f>
        <v/>
      </c>
      <c r="J202" s="99">
        <f>IF(H202=0,"",IFERROR(I202/H202,0))</f>
        <v/>
      </c>
      <c r="K202" s="100">
        <f>IF(L202="","",IF(L202&gt;0,"Win",IF(L202&lt;0,"Loss","BE")))</f>
        <v/>
      </c>
      <c r="L202" s="101" t="n"/>
      <c r="M202" s="97" t="n"/>
      <c r="N202" s="102" t="n"/>
      <c r="O202" s="100">
        <f>IF(A202="","",TEXT(A202,"DDD"))</f>
        <v/>
      </c>
      <c r="P202" s="97" t="n"/>
      <c r="Q202" s="97" t="n"/>
      <c r="R202" s="2" t="n"/>
    </row>
    <row r="203" ht="18" customHeight="1" s="111">
      <c r="A203" s="103" t="n"/>
      <c r="B203" s="104" t="n"/>
      <c r="C203" s="104" t="n"/>
      <c r="D203" s="104" t="n"/>
      <c r="E203" s="104" t="n"/>
      <c r="F203" s="104" t="n"/>
      <c r="G203" s="104" t="n"/>
      <c r="H203" s="98">
        <f>IF(E203=0,0,IFERROR(ABS(E203-F203),0))</f>
        <v/>
      </c>
      <c r="I203" s="98">
        <f>IF(E203=0,0,IFERROR(ABS(G203-E203),0))</f>
        <v/>
      </c>
      <c r="J203" s="99">
        <f>IF(H203=0,"",IFERROR(I203/H203,0))</f>
        <v/>
      </c>
      <c r="K203" s="100">
        <f>IF(L203="","",IF(L203&gt;0,"Win",IF(L203&lt;0,"Loss","BE")))</f>
        <v/>
      </c>
      <c r="L203" s="105" t="n"/>
      <c r="M203" s="104" t="n"/>
      <c r="N203" s="106" t="n"/>
      <c r="O203" s="100">
        <f>IF(A203="","",TEXT(A203,"DDD"))</f>
        <v/>
      </c>
      <c r="P203" s="104" t="n"/>
      <c r="Q203" s="104" t="n"/>
      <c r="R203" s="2" t="n"/>
    </row>
    <row r="204" ht="18" customHeight="1" s="111">
      <c r="A204" s="96" t="n"/>
      <c r="B204" s="97" t="n"/>
      <c r="C204" s="97" t="n"/>
      <c r="D204" s="97" t="n"/>
      <c r="E204" s="97" t="n"/>
      <c r="F204" s="97" t="n"/>
      <c r="G204" s="97" t="n"/>
      <c r="H204" s="98">
        <f>IF(E204=0,0,IFERROR(ABS(E204-F204),0))</f>
        <v/>
      </c>
      <c r="I204" s="98">
        <f>IF(E204=0,0,IFERROR(ABS(G204-E204),0))</f>
        <v/>
      </c>
      <c r="J204" s="99">
        <f>IF(H204=0,"",IFERROR(I204/H204,0))</f>
        <v/>
      </c>
      <c r="K204" s="100">
        <f>IF(L204="","",IF(L204&gt;0,"Win",IF(L204&lt;0,"Loss","BE")))</f>
        <v/>
      </c>
      <c r="L204" s="101" t="n"/>
      <c r="M204" s="97" t="n"/>
      <c r="N204" s="102" t="n"/>
      <c r="O204" s="100">
        <f>IF(A204="","",TEXT(A204,"DDD"))</f>
        <v/>
      </c>
      <c r="P204" s="97" t="n"/>
      <c r="Q204" s="97" t="n"/>
      <c r="R204" s="2" t="n"/>
    </row>
    <row r="205" ht="18" customHeight="1" s="111">
      <c r="A205" s="103" t="n"/>
      <c r="B205" s="104" t="n"/>
      <c r="C205" s="104" t="n"/>
      <c r="D205" s="104" t="n"/>
      <c r="E205" s="104" t="n"/>
      <c r="F205" s="104" t="n"/>
      <c r="G205" s="104" t="n"/>
      <c r="H205" s="98">
        <f>IF(E205=0,0,IFERROR(ABS(E205-F205),0))</f>
        <v/>
      </c>
      <c r="I205" s="98">
        <f>IF(E205=0,0,IFERROR(ABS(G205-E205),0))</f>
        <v/>
      </c>
      <c r="J205" s="99">
        <f>IF(H205=0,"",IFERROR(I205/H205,0))</f>
        <v/>
      </c>
      <c r="K205" s="100">
        <f>IF(L205="","",IF(L205&gt;0,"Win",IF(L205&lt;0,"Loss","BE")))</f>
        <v/>
      </c>
      <c r="L205" s="105" t="n"/>
      <c r="M205" s="104" t="n"/>
      <c r="N205" s="106" t="n"/>
      <c r="O205" s="100">
        <f>IF(A205="","",TEXT(A205,"DDD"))</f>
        <v/>
      </c>
      <c r="P205" s="104" t="n"/>
      <c r="Q205" s="104" t="n"/>
      <c r="R205" s="2" t="n"/>
    </row>
    <row r="206" ht="18" customHeight="1" s="111">
      <c r="A206" s="96" t="n"/>
      <c r="B206" s="97" t="n"/>
      <c r="C206" s="97" t="n"/>
      <c r="D206" s="97" t="n"/>
      <c r="E206" s="97" t="n"/>
      <c r="F206" s="97" t="n"/>
      <c r="G206" s="97" t="n"/>
      <c r="H206" s="98">
        <f>IF(E206=0,0,IFERROR(ABS(E206-F206),0))</f>
        <v/>
      </c>
      <c r="I206" s="98">
        <f>IF(E206=0,0,IFERROR(ABS(G206-E206),0))</f>
        <v/>
      </c>
      <c r="J206" s="99">
        <f>IF(H206=0,"",IFERROR(I206/H206,0))</f>
        <v/>
      </c>
      <c r="K206" s="100">
        <f>IF(L206="","",IF(L206&gt;0,"Win",IF(L206&lt;0,"Loss","BE")))</f>
        <v/>
      </c>
      <c r="L206" s="101" t="n"/>
      <c r="M206" s="97" t="n"/>
      <c r="N206" s="102" t="n"/>
      <c r="O206" s="100">
        <f>IF(A206="","",TEXT(A206,"DDD"))</f>
        <v/>
      </c>
      <c r="P206" s="97" t="n"/>
      <c r="Q206" s="97" t="n"/>
      <c r="R206" s="2" t="n"/>
    </row>
    <row r="207" ht="18" customHeight="1" s="111">
      <c r="A207" s="103" t="n"/>
      <c r="B207" s="104" t="n"/>
      <c r="C207" s="104" t="n"/>
      <c r="D207" s="104" t="n"/>
      <c r="E207" s="104" t="n"/>
      <c r="F207" s="104" t="n"/>
      <c r="G207" s="104" t="n"/>
      <c r="H207" s="98">
        <f>IF(E207=0,0,IFERROR(ABS(E207-F207),0))</f>
        <v/>
      </c>
      <c r="I207" s="98">
        <f>IF(E207=0,0,IFERROR(ABS(G207-E207),0))</f>
        <v/>
      </c>
      <c r="J207" s="99">
        <f>IF(H207=0,"",IFERROR(I207/H207,0))</f>
        <v/>
      </c>
      <c r="K207" s="100">
        <f>IF(L207="","",IF(L207&gt;0,"Win",IF(L207&lt;0,"Loss","BE")))</f>
        <v/>
      </c>
      <c r="L207" s="105" t="n"/>
      <c r="M207" s="104" t="n"/>
      <c r="N207" s="106" t="n"/>
      <c r="O207" s="100">
        <f>IF(A207="","",TEXT(A207,"DDD"))</f>
        <v/>
      </c>
      <c r="P207" s="104" t="n"/>
      <c r="Q207" s="104" t="n"/>
      <c r="R207" s="2" t="n"/>
    </row>
    <row r="208" ht="18" customHeight="1" s="111">
      <c r="A208" s="96" t="n"/>
      <c r="B208" s="97" t="n"/>
      <c r="C208" s="97" t="n"/>
      <c r="D208" s="97" t="n"/>
      <c r="E208" s="97" t="n"/>
      <c r="F208" s="97" t="n"/>
      <c r="G208" s="97" t="n"/>
      <c r="H208" s="98">
        <f>IF(E208=0,0,IFERROR(ABS(E208-F208),0))</f>
        <v/>
      </c>
      <c r="I208" s="98">
        <f>IF(E208=0,0,IFERROR(ABS(G208-E208),0))</f>
        <v/>
      </c>
      <c r="J208" s="99">
        <f>IF(H208=0,"",IFERROR(I208/H208,0))</f>
        <v/>
      </c>
      <c r="K208" s="100">
        <f>IF(L208="","",IF(L208&gt;0,"Win",IF(L208&lt;0,"Loss","BE")))</f>
        <v/>
      </c>
      <c r="L208" s="101" t="n"/>
      <c r="M208" s="97" t="n"/>
      <c r="N208" s="102" t="n"/>
      <c r="O208" s="100">
        <f>IF(A208="","",TEXT(A208,"DDD"))</f>
        <v/>
      </c>
      <c r="P208" s="97" t="n"/>
      <c r="Q208" s="97" t="n"/>
      <c r="R208" s="2" t="n"/>
    </row>
    <row r="209" ht="18" customHeight="1" s="111">
      <c r="A209" s="103" t="n"/>
      <c r="B209" s="104" t="n"/>
      <c r="C209" s="104" t="n"/>
      <c r="D209" s="104" t="n"/>
      <c r="E209" s="104" t="n"/>
      <c r="F209" s="104" t="n"/>
      <c r="G209" s="104" t="n"/>
      <c r="H209" s="98">
        <f>IF(E209=0,0,IFERROR(ABS(E209-F209),0))</f>
        <v/>
      </c>
      <c r="I209" s="98">
        <f>IF(E209=0,0,IFERROR(ABS(G209-E209),0))</f>
        <v/>
      </c>
      <c r="J209" s="99">
        <f>IF(H209=0,"",IFERROR(I209/H209,0))</f>
        <v/>
      </c>
      <c r="K209" s="100">
        <f>IF(L209="","",IF(L209&gt;0,"Win",IF(L209&lt;0,"Loss","BE")))</f>
        <v/>
      </c>
      <c r="L209" s="105" t="n"/>
      <c r="M209" s="104" t="n"/>
      <c r="N209" s="106" t="n"/>
      <c r="O209" s="100">
        <f>IF(A209="","",TEXT(A209,"DDD"))</f>
        <v/>
      </c>
      <c r="P209" s="104" t="n"/>
      <c r="Q209" s="104" t="n"/>
      <c r="R209" s="2" t="n"/>
    </row>
    <row r="210" ht="18" customHeight="1" s="111">
      <c r="A210" s="96" t="n"/>
      <c r="B210" s="97" t="n"/>
      <c r="C210" s="97" t="n"/>
      <c r="D210" s="97" t="n"/>
      <c r="E210" s="97" t="n"/>
      <c r="F210" s="97" t="n"/>
      <c r="G210" s="97" t="n"/>
      <c r="H210" s="98">
        <f>IF(E210=0,0,IFERROR(ABS(E210-F210),0))</f>
        <v/>
      </c>
      <c r="I210" s="98">
        <f>IF(E210=0,0,IFERROR(ABS(G210-E210),0))</f>
        <v/>
      </c>
      <c r="J210" s="99">
        <f>IF(H210=0,"",IFERROR(I210/H210,0))</f>
        <v/>
      </c>
      <c r="K210" s="100">
        <f>IF(L210="","",IF(L210&gt;0,"Win",IF(L210&lt;0,"Loss","BE")))</f>
        <v/>
      </c>
      <c r="L210" s="101" t="n"/>
      <c r="M210" s="97" t="n"/>
      <c r="N210" s="102" t="n"/>
      <c r="O210" s="100">
        <f>IF(A210="","",TEXT(A210,"DDD"))</f>
        <v/>
      </c>
      <c r="P210" s="97" t="n"/>
      <c r="Q210" s="97" t="n"/>
      <c r="R210" s="2" t="n"/>
    </row>
    <row r="211" ht="18" customHeight="1" s="111">
      <c r="A211" s="103" t="n"/>
      <c r="B211" s="104" t="n"/>
      <c r="C211" s="104" t="n"/>
      <c r="D211" s="104" t="n"/>
      <c r="E211" s="104" t="n"/>
      <c r="F211" s="104" t="n"/>
      <c r="G211" s="104" t="n"/>
      <c r="H211" s="98">
        <f>IF(E211=0,0,IFERROR(ABS(E211-F211),0))</f>
        <v/>
      </c>
      <c r="I211" s="98">
        <f>IF(E211=0,0,IFERROR(ABS(G211-E211),0))</f>
        <v/>
      </c>
      <c r="J211" s="99">
        <f>IF(H211=0,"",IFERROR(I211/H211,0))</f>
        <v/>
      </c>
      <c r="K211" s="100">
        <f>IF(L211="","",IF(L211&gt;0,"Win",IF(L211&lt;0,"Loss","BE")))</f>
        <v/>
      </c>
      <c r="L211" s="105" t="n"/>
      <c r="M211" s="104" t="n"/>
      <c r="N211" s="106" t="n"/>
      <c r="O211" s="100">
        <f>IF(A211="","",TEXT(A211,"DDD"))</f>
        <v/>
      </c>
      <c r="P211" s="104" t="n"/>
      <c r="Q211" s="104" t="n"/>
      <c r="R211" s="2" t="n"/>
    </row>
    <row r="212" ht="18" customHeight="1" s="111">
      <c r="A212" s="96" t="n"/>
      <c r="B212" s="97" t="n"/>
      <c r="C212" s="97" t="n"/>
      <c r="D212" s="97" t="n"/>
      <c r="E212" s="97" t="n"/>
      <c r="F212" s="97" t="n"/>
      <c r="G212" s="97" t="n"/>
      <c r="H212" s="98">
        <f>IF(E212=0,0,IFERROR(ABS(E212-F212),0))</f>
        <v/>
      </c>
      <c r="I212" s="98">
        <f>IF(E212=0,0,IFERROR(ABS(G212-E212),0))</f>
        <v/>
      </c>
      <c r="J212" s="99">
        <f>IF(H212=0,"",IFERROR(I212/H212,0))</f>
        <v/>
      </c>
      <c r="K212" s="100">
        <f>IF(L212="","",IF(L212&gt;0,"Win",IF(L212&lt;0,"Loss","BE")))</f>
        <v/>
      </c>
      <c r="L212" s="101" t="n"/>
      <c r="M212" s="97" t="n"/>
      <c r="N212" s="102" t="n"/>
      <c r="O212" s="100">
        <f>IF(A212="","",TEXT(A212,"DDD"))</f>
        <v/>
      </c>
      <c r="P212" s="97" t="n"/>
      <c r="Q212" s="97" t="n"/>
      <c r="R212" s="2" t="n"/>
    </row>
    <row r="213" ht="18" customHeight="1" s="111">
      <c r="A213" s="103" t="n"/>
      <c r="B213" s="104" t="n"/>
      <c r="C213" s="104" t="n"/>
      <c r="D213" s="104" t="n"/>
      <c r="E213" s="104" t="n"/>
      <c r="F213" s="104" t="n"/>
      <c r="G213" s="104" t="n"/>
      <c r="H213" s="98">
        <f>IF(E213=0,0,IFERROR(ABS(E213-F213),0))</f>
        <v/>
      </c>
      <c r="I213" s="98">
        <f>IF(E213=0,0,IFERROR(ABS(G213-E213),0))</f>
        <v/>
      </c>
      <c r="J213" s="99">
        <f>IF(H213=0,"",IFERROR(I213/H213,0))</f>
        <v/>
      </c>
      <c r="K213" s="100">
        <f>IF(L213="","",IF(L213&gt;0,"Win",IF(L213&lt;0,"Loss","BE")))</f>
        <v/>
      </c>
      <c r="L213" s="105" t="n"/>
      <c r="M213" s="104" t="n"/>
      <c r="N213" s="106" t="n"/>
      <c r="O213" s="100">
        <f>IF(A213="","",TEXT(A213,"DDD"))</f>
        <v/>
      </c>
      <c r="P213" s="104" t="n"/>
      <c r="Q213" s="104" t="n"/>
      <c r="R213" s="2" t="n"/>
    </row>
    <row r="214" ht="18" customHeight="1" s="111">
      <c r="A214" s="96" t="n"/>
      <c r="B214" s="97" t="n"/>
      <c r="C214" s="97" t="n"/>
      <c r="D214" s="97" t="n"/>
      <c r="E214" s="97" t="n"/>
      <c r="F214" s="97" t="n"/>
      <c r="G214" s="97" t="n"/>
      <c r="H214" s="98">
        <f>IF(E214=0,0,IFERROR(ABS(E214-F214),0))</f>
        <v/>
      </c>
      <c r="I214" s="98">
        <f>IF(E214=0,0,IFERROR(ABS(G214-E214),0))</f>
        <v/>
      </c>
      <c r="J214" s="99">
        <f>IF(H214=0,"",IFERROR(I214/H214,0))</f>
        <v/>
      </c>
      <c r="K214" s="100">
        <f>IF(L214="","",IF(L214&gt;0,"Win",IF(L214&lt;0,"Loss","BE")))</f>
        <v/>
      </c>
      <c r="L214" s="101" t="n"/>
      <c r="M214" s="97" t="n"/>
      <c r="N214" s="102" t="n"/>
      <c r="O214" s="100">
        <f>IF(A214="","",TEXT(A214,"DDD"))</f>
        <v/>
      </c>
      <c r="P214" s="97" t="n"/>
      <c r="Q214" s="97" t="n"/>
      <c r="R214" s="2" t="n"/>
    </row>
    <row r="215" ht="18" customHeight="1" s="111">
      <c r="A215" s="103" t="n"/>
      <c r="B215" s="104" t="n"/>
      <c r="C215" s="104" t="n"/>
      <c r="D215" s="104" t="n"/>
      <c r="E215" s="104" t="n"/>
      <c r="F215" s="104" t="n"/>
      <c r="G215" s="104" t="n"/>
      <c r="H215" s="98">
        <f>IF(E215=0,0,IFERROR(ABS(E215-F215),0))</f>
        <v/>
      </c>
      <c r="I215" s="98">
        <f>IF(E215=0,0,IFERROR(ABS(G215-E215),0))</f>
        <v/>
      </c>
      <c r="J215" s="99">
        <f>IF(H215=0,"",IFERROR(I215/H215,0))</f>
        <v/>
      </c>
      <c r="K215" s="100">
        <f>IF(L215="","",IF(L215&gt;0,"Win",IF(L215&lt;0,"Loss","BE")))</f>
        <v/>
      </c>
      <c r="L215" s="105" t="n"/>
      <c r="M215" s="104" t="n"/>
      <c r="N215" s="106" t="n"/>
      <c r="O215" s="100">
        <f>IF(A215="","",TEXT(A215,"DDD"))</f>
        <v/>
      </c>
      <c r="P215" s="104" t="n"/>
      <c r="Q215" s="104" t="n"/>
      <c r="R215" s="2" t="n"/>
    </row>
    <row r="216" ht="18" customHeight="1" s="111">
      <c r="A216" s="96" t="n"/>
      <c r="B216" s="97" t="n"/>
      <c r="C216" s="97" t="n"/>
      <c r="D216" s="97" t="n"/>
      <c r="E216" s="97" t="n"/>
      <c r="F216" s="97" t="n"/>
      <c r="G216" s="97" t="n"/>
      <c r="H216" s="98">
        <f>IF(E216=0,0,IFERROR(ABS(E216-F216),0))</f>
        <v/>
      </c>
      <c r="I216" s="98">
        <f>IF(E216=0,0,IFERROR(ABS(G216-E216),0))</f>
        <v/>
      </c>
      <c r="J216" s="99">
        <f>IF(H216=0,"",IFERROR(I216/H216,0))</f>
        <v/>
      </c>
      <c r="K216" s="100">
        <f>IF(L216="","",IF(L216&gt;0,"Win",IF(L216&lt;0,"Loss","BE")))</f>
        <v/>
      </c>
      <c r="L216" s="101" t="n"/>
      <c r="M216" s="97" t="n"/>
      <c r="N216" s="102" t="n"/>
      <c r="O216" s="100">
        <f>IF(A216="","",TEXT(A216,"DDD"))</f>
        <v/>
      </c>
      <c r="P216" s="97" t="n"/>
      <c r="Q216" s="97" t="n"/>
      <c r="R216" s="2" t="n"/>
    </row>
    <row r="217" ht="18" customHeight="1" s="111">
      <c r="A217" s="103" t="n"/>
      <c r="B217" s="104" t="n"/>
      <c r="C217" s="104" t="n"/>
      <c r="D217" s="104" t="n"/>
      <c r="E217" s="104" t="n"/>
      <c r="F217" s="104" t="n"/>
      <c r="G217" s="104" t="n"/>
      <c r="H217" s="98">
        <f>IF(E217=0,0,IFERROR(ABS(E217-F217),0))</f>
        <v/>
      </c>
      <c r="I217" s="98">
        <f>IF(E217=0,0,IFERROR(ABS(G217-E217),0))</f>
        <v/>
      </c>
      <c r="J217" s="99">
        <f>IF(H217=0,"",IFERROR(I217/H217,0))</f>
        <v/>
      </c>
      <c r="K217" s="100">
        <f>IF(L217="","",IF(L217&gt;0,"Win",IF(L217&lt;0,"Loss","BE")))</f>
        <v/>
      </c>
      <c r="L217" s="105" t="n"/>
      <c r="M217" s="104" t="n"/>
      <c r="N217" s="106" t="n"/>
      <c r="O217" s="100">
        <f>IF(A217="","",TEXT(A217,"DDD"))</f>
        <v/>
      </c>
      <c r="P217" s="104" t="n"/>
      <c r="Q217" s="104" t="n"/>
      <c r="R217" s="2" t="n"/>
    </row>
    <row r="218" ht="18" customHeight="1" s="111">
      <c r="A218" s="96" t="n"/>
      <c r="B218" s="97" t="n"/>
      <c r="C218" s="97" t="n"/>
      <c r="D218" s="97" t="n"/>
      <c r="E218" s="97" t="n"/>
      <c r="F218" s="97" t="n"/>
      <c r="G218" s="97" t="n"/>
      <c r="H218" s="98">
        <f>IF(E218=0,0,IFERROR(ABS(E218-F218),0))</f>
        <v/>
      </c>
      <c r="I218" s="98">
        <f>IF(E218=0,0,IFERROR(ABS(G218-E218),0))</f>
        <v/>
      </c>
      <c r="J218" s="99">
        <f>IF(H218=0,"",IFERROR(I218/H218,0))</f>
        <v/>
      </c>
      <c r="K218" s="100">
        <f>IF(L218="","",IF(L218&gt;0,"Win",IF(L218&lt;0,"Loss","BE")))</f>
        <v/>
      </c>
      <c r="L218" s="101" t="n"/>
      <c r="M218" s="97" t="n"/>
      <c r="N218" s="102" t="n"/>
      <c r="O218" s="100">
        <f>IF(A218="","",TEXT(A218,"DDD"))</f>
        <v/>
      </c>
      <c r="P218" s="97" t="n"/>
      <c r="Q218" s="97" t="n"/>
      <c r="R218" s="2" t="n"/>
    </row>
    <row r="219" ht="18" customHeight="1" s="111">
      <c r="A219" s="103" t="n"/>
      <c r="B219" s="104" t="n"/>
      <c r="C219" s="104" t="n"/>
      <c r="D219" s="104" t="n"/>
      <c r="E219" s="104" t="n"/>
      <c r="F219" s="104" t="n"/>
      <c r="G219" s="104" t="n"/>
      <c r="H219" s="98">
        <f>IF(E219=0,0,IFERROR(ABS(E219-F219),0))</f>
        <v/>
      </c>
      <c r="I219" s="98">
        <f>IF(E219=0,0,IFERROR(ABS(G219-E219),0))</f>
        <v/>
      </c>
      <c r="J219" s="99">
        <f>IF(H219=0,"",IFERROR(I219/H219,0))</f>
        <v/>
      </c>
      <c r="K219" s="100">
        <f>IF(L219="","",IF(L219&gt;0,"Win",IF(L219&lt;0,"Loss","BE")))</f>
        <v/>
      </c>
      <c r="L219" s="105" t="n"/>
      <c r="M219" s="104" t="n"/>
      <c r="N219" s="106" t="n"/>
      <c r="O219" s="100">
        <f>IF(A219="","",TEXT(A219,"DDD"))</f>
        <v/>
      </c>
      <c r="P219" s="104" t="n"/>
      <c r="Q219" s="104" t="n"/>
      <c r="R219" s="2" t="n"/>
    </row>
    <row r="220" ht="18" customHeight="1" s="111">
      <c r="A220" s="96" t="n"/>
      <c r="B220" s="97" t="n"/>
      <c r="C220" s="97" t="n"/>
      <c r="D220" s="97" t="n"/>
      <c r="E220" s="97" t="n"/>
      <c r="F220" s="97" t="n"/>
      <c r="G220" s="97" t="n"/>
      <c r="H220" s="98">
        <f>IF(E220=0,0,IFERROR(ABS(E220-F220),0))</f>
        <v/>
      </c>
      <c r="I220" s="98">
        <f>IF(E220=0,0,IFERROR(ABS(G220-E220),0))</f>
        <v/>
      </c>
      <c r="J220" s="99">
        <f>IF(H220=0,"",IFERROR(I220/H220,0))</f>
        <v/>
      </c>
      <c r="K220" s="100">
        <f>IF(L220="","",IF(L220&gt;0,"Win",IF(L220&lt;0,"Loss","BE")))</f>
        <v/>
      </c>
      <c r="L220" s="101" t="n"/>
      <c r="M220" s="97" t="n"/>
      <c r="N220" s="102" t="n"/>
      <c r="O220" s="100">
        <f>IF(A220="","",TEXT(A220,"DDD"))</f>
        <v/>
      </c>
      <c r="P220" s="97" t="n"/>
      <c r="Q220" s="97" t="n"/>
      <c r="R220" s="2" t="n"/>
    </row>
    <row r="221" ht="18" customHeight="1" s="111">
      <c r="A221" s="103" t="n"/>
      <c r="B221" s="104" t="n"/>
      <c r="C221" s="104" t="n"/>
      <c r="D221" s="104" t="n"/>
      <c r="E221" s="104" t="n"/>
      <c r="F221" s="104" t="n"/>
      <c r="G221" s="104" t="n"/>
      <c r="H221" s="98">
        <f>IF(E221=0,0,IFERROR(ABS(E221-F221),0))</f>
        <v/>
      </c>
      <c r="I221" s="98">
        <f>IF(E221=0,0,IFERROR(ABS(G221-E221),0))</f>
        <v/>
      </c>
      <c r="J221" s="99">
        <f>IF(H221=0,"",IFERROR(I221/H221,0))</f>
        <v/>
      </c>
      <c r="K221" s="100">
        <f>IF(L221="","",IF(L221&gt;0,"Win",IF(L221&lt;0,"Loss","BE")))</f>
        <v/>
      </c>
      <c r="L221" s="105" t="n"/>
      <c r="M221" s="104" t="n"/>
      <c r="N221" s="106" t="n"/>
      <c r="O221" s="100">
        <f>IF(A221="","",TEXT(A221,"DDD"))</f>
        <v/>
      </c>
      <c r="P221" s="104" t="n"/>
      <c r="Q221" s="104" t="n"/>
      <c r="R221" s="2" t="n"/>
    </row>
    <row r="222" ht="18" customHeight="1" s="111">
      <c r="A222" s="96" t="n"/>
      <c r="B222" s="97" t="n"/>
      <c r="C222" s="97" t="n"/>
      <c r="D222" s="97" t="n"/>
      <c r="E222" s="97" t="n"/>
      <c r="F222" s="97" t="n"/>
      <c r="G222" s="97" t="n"/>
      <c r="H222" s="98">
        <f>IF(E222=0,0,IFERROR(ABS(E222-F222),0))</f>
        <v/>
      </c>
      <c r="I222" s="98">
        <f>IF(E222=0,0,IFERROR(ABS(G222-E222),0))</f>
        <v/>
      </c>
      <c r="J222" s="99">
        <f>IF(H222=0,"",IFERROR(I222/H222,0))</f>
        <v/>
      </c>
      <c r="K222" s="100">
        <f>IF(L222="","",IF(L222&gt;0,"Win",IF(L222&lt;0,"Loss","BE")))</f>
        <v/>
      </c>
      <c r="L222" s="101" t="n"/>
      <c r="M222" s="97" t="n"/>
      <c r="N222" s="102" t="n"/>
      <c r="O222" s="100">
        <f>IF(A222="","",TEXT(A222,"DDD"))</f>
        <v/>
      </c>
      <c r="P222" s="97" t="n"/>
      <c r="Q222" s="97" t="n"/>
      <c r="R222" s="2" t="n"/>
    </row>
    <row r="223" ht="18" customHeight="1" s="111">
      <c r="A223" s="103" t="n"/>
      <c r="B223" s="104" t="n"/>
      <c r="C223" s="104" t="n"/>
      <c r="D223" s="104" t="n"/>
      <c r="E223" s="104" t="n"/>
      <c r="F223" s="104" t="n"/>
      <c r="G223" s="104" t="n"/>
      <c r="H223" s="98">
        <f>IF(E223=0,0,IFERROR(ABS(E223-F223),0))</f>
        <v/>
      </c>
      <c r="I223" s="98">
        <f>IF(E223=0,0,IFERROR(ABS(G223-E223),0))</f>
        <v/>
      </c>
      <c r="J223" s="99">
        <f>IF(H223=0,"",IFERROR(I223/H223,0))</f>
        <v/>
      </c>
      <c r="K223" s="100">
        <f>IF(L223="","",IF(L223&gt;0,"Win",IF(L223&lt;0,"Loss","BE")))</f>
        <v/>
      </c>
      <c r="L223" s="105" t="n"/>
      <c r="M223" s="104" t="n"/>
      <c r="N223" s="106" t="n"/>
      <c r="O223" s="100">
        <f>IF(A223="","",TEXT(A223,"DDD"))</f>
        <v/>
      </c>
      <c r="P223" s="104" t="n"/>
      <c r="Q223" s="104" t="n"/>
      <c r="R223" s="2" t="n"/>
    </row>
    <row r="224" ht="18" customHeight="1" s="111">
      <c r="A224" s="96" t="n"/>
      <c r="B224" s="97" t="n"/>
      <c r="C224" s="97" t="n"/>
      <c r="D224" s="97" t="n"/>
      <c r="E224" s="97" t="n"/>
      <c r="F224" s="97" t="n"/>
      <c r="G224" s="97" t="n"/>
      <c r="H224" s="98">
        <f>IF(E224=0,0,IFERROR(ABS(E224-F224),0))</f>
        <v/>
      </c>
      <c r="I224" s="98">
        <f>IF(E224=0,0,IFERROR(ABS(G224-E224),0))</f>
        <v/>
      </c>
      <c r="J224" s="99">
        <f>IF(H224=0,"",IFERROR(I224/H224,0))</f>
        <v/>
      </c>
      <c r="K224" s="100">
        <f>IF(L224="","",IF(L224&gt;0,"Win",IF(L224&lt;0,"Loss","BE")))</f>
        <v/>
      </c>
      <c r="L224" s="101" t="n"/>
      <c r="M224" s="97" t="n"/>
      <c r="N224" s="102" t="n"/>
      <c r="O224" s="100">
        <f>IF(A224="","",TEXT(A224,"DDD"))</f>
        <v/>
      </c>
      <c r="P224" s="97" t="n"/>
      <c r="Q224" s="97" t="n"/>
      <c r="R224" s="2" t="n"/>
    </row>
    <row r="225" ht="18" customHeight="1" s="111">
      <c r="A225" s="103" t="n"/>
      <c r="B225" s="104" t="n"/>
      <c r="C225" s="104" t="n"/>
      <c r="D225" s="104" t="n"/>
      <c r="E225" s="104" t="n"/>
      <c r="F225" s="104" t="n"/>
      <c r="G225" s="104" t="n"/>
      <c r="H225" s="98">
        <f>IF(E225=0,0,IFERROR(ABS(E225-F225),0))</f>
        <v/>
      </c>
      <c r="I225" s="98">
        <f>IF(E225=0,0,IFERROR(ABS(G225-E225),0))</f>
        <v/>
      </c>
      <c r="J225" s="99">
        <f>IF(H225=0,"",IFERROR(I225/H225,0))</f>
        <v/>
      </c>
      <c r="K225" s="100">
        <f>IF(L225="","",IF(L225&gt;0,"Win",IF(L225&lt;0,"Loss","BE")))</f>
        <v/>
      </c>
      <c r="L225" s="105" t="n"/>
      <c r="M225" s="104" t="n"/>
      <c r="N225" s="106" t="n"/>
      <c r="O225" s="100">
        <f>IF(A225="","",TEXT(A225,"DDD"))</f>
        <v/>
      </c>
      <c r="P225" s="104" t="n"/>
      <c r="Q225" s="104" t="n"/>
      <c r="R225" s="2" t="n"/>
    </row>
    <row r="226" ht="18" customHeight="1" s="111">
      <c r="A226" s="96" t="n"/>
      <c r="B226" s="97" t="n"/>
      <c r="C226" s="97" t="n"/>
      <c r="D226" s="97" t="n"/>
      <c r="E226" s="97" t="n"/>
      <c r="F226" s="97" t="n"/>
      <c r="G226" s="97" t="n"/>
      <c r="H226" s="98">
        <f>IF(E226=0,0,IFERROR(ABS(E226-F226),0))</f>
        <v/>
      </c>
      <c r="I226" s="98">
        <f>IF(E226=0,0,IFERROR(ABS(G226-E226),0))</f>
        <v/>
      </c>
      <c r="J226" s="99">
        <f>IF(H226=0,"",IFERROR(I226/H226,0))</f>
        <v/>
      </c>
      <c r="K226" s="100">
        <f>IF(L226="","",IF(L226&gt;0,"Win",IF(L226&lt;0,"Loss","BE")))</f>
        <v/>
      </c>
      <c r="L226" s="101" t="n"/>
      <c r="M226" s="97" t="n"/>
      <c r="N226" s="102" t="n"/>
      <c r="O226" s="100">
        <f>IF(A226="","",TEXT(A226,"DDD"))</f>
        <v/>
      </c>
      <c r="P226" s="97" t="n"/>
      <c r="Q226" s="97" t="n"/>
      <c r="R226" s="2" t="n"/>
    </row>
    <row r="227" ht="18" customHeight="1" s="111">
      <c r="A227" s="103" t="n"/>
      <c r="B227" s="104" t="n"/>
      <c r="C227" s="104" t="n"/>
      <c r="D227" s="104" t="n"/>
      <c r="E227" s="104" t="n"/>
      <c r="F227" s="104" t="n"/>
      <c r="G227" s="104" t="n"/>
      <c r="H227" s="98">
        <f>IF(E227=0,0,IFERROR(ABS(E227-F227),0))</f>
        <v/>
      </c>
      <c r="I227" s="98">
        <f>IF(E227=0,0,IFERROR(ABS(G227-E227),0))</f>
        <v/>
      </c>
      <c r="J227" s="99">
        <f>IF(H227=0,"",IFERROR(I227/H227,0))</f>
        <v/>
      </c>
      <c r="K227" s="100">
        <f>IF(L227="","",IF(L227&gt;0,"Win",IF(L227&lt;0,"Loss","BE")))</f>
        <v/>
      </c>
      <c r="L227" s="105" t="n"/>
      <c r="M227" s="104" t="n"/>
      <c r="N227" s="106" t="n"/>
      <c r="O227" s="100">
        <f>IF(A227="","",TEXT(A227,"DDD"))</f>
        <v/>
      </c>
      <c r="P227" s="104" t="n"/>
      <c r="Q227" s="104" t="n"/>
      <c r="R227" s="2" t="n"/>
    </row>
    <row r="228" ht="18" customHeight="1" s="111">
      <c r="A228" s="96" t="n"/>
      <c r="B228" s="97" t="n"/>
      <c r="C228" s="97" t="n"/>
      <c r="D228" s="97" t="n"/>
      <c r="E228" s="97" t="n"/>
      <c r="F228" s="97" t="n"/>
      <c r="G228" s="97" t="n"/>
      <c r="H228" s="98">
        <f>IF(E228=0,0,IFERROR(ABS(E228-F228),0))</f>
        <v/>
      </c>
      <c r="I228" s="98">
        <f>IF(E228=0,0,IFERROR(ABS(G228-E228),0))</f>
        <v/>
      </c>
      <c r="J228" s="99">
        <f>IF(H228=0,"",IFERROR(I228/H228,0))</f>
        <v/>
      </c>
      <c r="K228" s="100">
        <f>IF(L228="","",IF(L228&gt;0,"Win",IF(L228&lt;0,"Loss","BE")))</f>
        <v/>
      </c>
      <c r="L228" s="101" t="n"/>
      <c r="M228" s="97" t="n"/>
      <c r="N228" s="102" t="n"/>
      <c r="O228" s="100">
        <f>IF(A228="","",TEXT(A228,"DDD"))</f>
        <v/>
      </c>
      <c r="P228" s="97" t="n"/>
      <c r="Q228" s="97" t="n"/>
      <c r="R228" s="2" t="n"/>
    </row>
    <row r="229" ht="18" customHeight="1" s="111">
      <c r="A229" s="103" t="n"/>
      <c r="B229" s="104" t="n"/>
      <c r="C229" s="104" t="n"/>
      <c r="D229" s="104" t="n"/>
      <c r="E229" s="104" t="n"/>
      <c r="F229" s="104" t="n"/>
      <c r="G229" s="104" t="n"/>
      <c r="H229" s="98">
        <f>IF(E229=0,0,IFERROR(ABS(E229-F229),0))</f>
        <v/>
      </c>
      <c r="I229" s="98">
        <f>IF(E229=0,0,IFERROR(ABS(G229-E229),0))</f>
        <v/>
      </c>
      <c r="J229" s="99">
        <f>IF(H229=0,"",IFERROR(I229/H229,0))</f>
        <v/>
      </c>
      <c r="K229" s="100">
        <f>IF(L229="","",IF(L229&gt;0,"Win",IF(L229&lt;0,"Loss","BE")))</f>
        <v/>
      </c>
      <c r="L229" s="105" t="n"/>
      <c r="M229" s="104" t="n"/>
      <c r="N229" s="106" t="n"/>
      <c r="O229" s="100">
        <f>IF(A229="","",TEXT(A229,"DDD"))</f>
        <v/>
      </c>
      <c r="P229" s="104" t="n"/>
      <c r="Q229" s="104" t="n"/>
      <c r="R229" s="2" t="n"/>
    </row>
    <row r="230" ht="18" customHeight="1" s="111">
      <c r="A230" s="96" t="n"/>
      <c r="B230" s="97" t="n"/>
      <c r="C230" s="97" t="n"/>
      <c r="D230" s="97" t="n"/>
      <c r="E230" s="97" t="n"/>
      <c r="F230" s="97" t="n"/>
      <c r="G230" s="97" t="n"/>
      <c r="H230" s="98">
        <f>IF(E230=0,0,IFERROR(ABS(E230-F230),0))</f>
        <v/>
      </c>
      <c r="I230" s="98">
        <f>IF(E230=0,0,IFERROR(ABS(G230-E230),0))</f>
        <v/>
      </c>
      <c r="J230" s="99">
        <f>IF(H230=0,"",IFERROR(I230/H230,0))</f>
        <v/>
      </c>
      <c r="K230" s="100">
        <f>IF(L230="","",IF(L230&gt;0,"Win",IF(L230&lt;0,"Loss","BE")))</f>
        <v/>
      </c>
      <c r="L230" s="101" t="n"/>
      <c r="M230" s="97" t="n"/>
      <c r="N230" s="102" t="n"/>
      <c r="O230" s="100">
        <f>IF(A230="","",TEXT(A230,"DDD"))</f>
        <v/>
      </c>
      <c r="P230" s="97" t="n"/>
      <c r="Q230" s="97" t="n"/>
      <c r="R230" s="2" t="n"/>
    </row>
    <row r="231" ht="18" customHeight="1" s="111">
      <c r="A231" s="103" t="n"/>
      <c r="B231" s="104" t="n"/>
      <c r="C231" s="104" t="n"/>
      <c r="D231" s="104" t="n"/>
      <c r="E231" s="104" t="n"/>
      <c r="F231" s="104" t="n"/>
      <c r="G231" s="104" t="n"/>
      <c r="H231" s="98">
        <f>IF(E231=0,0,IFERROR(ABS(E231-F231),0))</f>
        <v/>
      </c>
      <c r="I231" s="98">
        <f>IF(E231=0,0,IFERROR(ABS(G231-E231),0))</f>
        <v/>
      </c>
      <c r="J231" s="99">
        <f>IF(H231=0,"",IFERROR(I231/H231,0))</f>
        <v/>
      </c>
      <c r="K231" s="100">
        <f>IF(L231="","",IF(L231&gt;0,"Win",IF(L231&lt;0,"Loss","BE")))</f>
        <v/>
      </c>
      <c r="L231" s="105" t="n"/>
      <c r="M231" s="104" t="n"/>
      <c r="N231" s="106" t="n"/>
      <c r="O231" s="100">
        <f>IF(A231="","",TEXT(A231,"DDD"))</f>
        <v/>
      </c>
      <c r="P231" s="104" t="n"/>
      <c r="Q231" s="104" t="n"/>
      <c r="R231" s="2" t="n"/>
    </row>
    <row r="232" ht="18" customHeight="1" s="111">
      <c r="A232" s="96" t="n"/>
      <c r="B232" s="97" t="n"/>
      <c r="C232" s="97" t="n"/>
      <c r="D232" s="97" t="n"/>
      <c r="E232" s="97" t="n"/>
      <c r="F232" s="97" t="n"/>
      <c r="G232" s="97" t="n"/>
      <c r="H232" s="98">
        <f>IF(E232=0,0,IFERROR(ABS(E232-F232),0))</f>
        <v/>
      </c>
      <c r="I232" s="98">
        <f>IF(E232=0,0,IFERROR(ABS(G232-E232),0))</f>
        <v/>
      </c>
      <c r="J232" s="99">
        <f>IF(H232=0,"",IFERROR(I232/H232,0))</f>
        <v/>
      </c>
      <c r="K232" s="100">
        <f>IF(L232="","",IF(L232&gt;0,"Win",IF(L232&lt;0,"Loss","BE")))</f>
        <v/>
      </c>
      <c r="L232" s="101" t="n"/>
      <c r="M232" s="97" t="n"/>
      <c r="N232" s="102" t="n"/>
      <c r="O232" s="100">
        <f>IF(A232="","",TEXT(A232,"DDD"))</f>
        <v/>
      </c>
      <c r="P232" s="97" t="n"/>
      <c r="Q232" s="97" t="n"/>
      <c r="R232" s="2" t="n"/>
    </row>
    <row r="233" ht="18" customHeight="1" s="111">
      <c r="A233" s="103" t="n"/>
      <c r="B233" s="104" t="n"/>
      <c r="C233" s="104" t="n"/>
      <c r="D233" s="104" t="n"/>
      <c r="E233" s="104" t="n"/>
      <c r="F233" s="104" t="n"/>
      <c r="G233" s="104" t="n"/>
      <c r="H233" s="98">
        <f>IF(E233=0,0,IFERROR(ABS(E233-F233),0))</f>
        <v/>
      </c>
      <c r="I233" s="98">
        <f>IF(E233=0,0,IFERROR(ABS(G233-E233),0))</f>
        <v/>
      </c>
      <c r="J233" s="99">
        <f>IF(H233=0,"",IFERROR(I233/H233,0))</f>
        <v/>
      </c>
      <c r="K233" s="100">
        <f>IF(L233="","",IF(L233&gt;0,"Win",IF(L233&lt;0,"Loss","BE")))</f>
        <v/>
      </c>
      <c r="L233" s="105" t="n"/>
      <c r="M233" s="104" t="n"/>
      <c r="N233" s="106" t="n"/>
      <c r="O233" s="100">
        <f>IF(A233="","",TEXT(A233,"DDD"))</f>
        <v/>
      </c>
      <c r="P233" s="104" t="n"/>
      <c r="Q233" s="104" t="n"/>
      <c r="R233" s="2" t="n"/>
    </row>
    <row r="234" ht="18" customHeight="1" s="111">
      <c r="A234" s="96" t="n"/>
      <c r="B234" s="97" t="n"/>
      <c r="C234" s="97" t="n"/>
      <c r="D234" s="97" t="n"/>
      <c r="E234" s="97" t="n"/>
      <c r="F234" s="97" t="n"/>
      <c r="G234" s="97" t="n"/>
      <c r="H234" s="98">
        <f>IF(E234=0,0,IFERROR(ABS(E234-F234),0))</f>
        <v/>
      </c>
      <c r="I234" s="98">
        <f>IF(E234=0,0,IFERROR(ABS(G234-E234),0))</f>
        <v/>
      </c>
      <c r="J234" s="99">
        <f>IF(H234=0,"",IFERROR(I234/H234,0))</f>
        <v/>
      </c>
      <c r="K234" s="100">
        <f>IF(L234="","",IF(L234&gt;0,"Win",IF(L234&lt;0,"Loss","BE")))</f>
        <v/>
      </c>
      <c r="L234" s="101" t="n"/>
      <c r="M234" s="97" t="n"/>
      <c r="N234" s="102" t="n"/>
      <c r="O234" s="100">
        <f>IF(A234="","",TEXT(A234,"DDD"))</f>
        <v/>
      </c>
      <c r="P234" s="97" t="n"/>
      <c r="Q234" s="97" t="n"/>
      <c r="R234" s="2" t="n"/>
    </row>
    <row r="235" ht="18" customHeight="1" s="111">
      <c r="A235" s="103" t="n"/>
      <c r="B235" s="104" t="n"/>
      <c r="C235" s="104" t="n"/>
      <c r="D235" s="104" t="n"/>
      <c r="E235" s="104" t="n"/>
      <c r="F235" s="104" t="n"/>
      <c r="G235" s="104" t="n"/>
      <c r="H235" s="98">
        <f>IF(E235=0,0,IFERROR(ABS(E235-F235),0))</f>
        <v/>
      </c>
      <c r="I235" s="98">
        <f>IF(E235=0,0,IFERROR(ABS(G235-E235),0))</f>
        <v/>
      </c>
      <c r="J235" s="99">
        <f>IF(H235=0,"",IFERROR(I235/H235,0))</f>
        <v/>
      </c>
      <c r="K235" s="100">
        <f>IF(L235="","",IF(L235&gt;0,"Win",IF(L235&lt;0,"Loss","BE")))</f>
        <v/>
      </c>
      <c r="L235" s="105" t="n"/>
      <c r="M235" s="104" t="n"/>
      <c r="N235" s="106" t="n"/>
      <c r="O235" s="100">
        <f>IF(A235="","",TEXT(A235,"DDD"))</f>
        <v/>
      </c>
      <c r="P235" s="104" t="n"/>
      <c r="Q235" s="104" t="n"/>
      <c r="R235" s="2" t="n"/>
    </row>
    <row r="236" ht="18" customHeight="1" s="111">
      <c r="A236" s="96" t="n"/>
      <c r="B236" s="97" t="n"/>
      <c r="C236" s="97" t="n"/>
      <c r="D236" s="97" t="n"/>
      <c r="E236" s="97" t="n"/>
      <c r="F236" s="97" t="n"/>
      <c r="G236" s="97" t="n"/>
      <c r="H236" s="98">
        <f>IF(E236=0,0,IFERROR(ABS(E236-F236),0))</f>
        <v/>
      </c>
      <c r="I236" s="98">
        <f>IF(E236=0,0,IFERROR(ABS(G236-E236),0))</f>
        <v/>
      </c>
      <c r="J236" s="99">
        <f>IF(H236=0,"",IFERROR(I236/H236,0))</f>
        <v/>
      </c>
      <c r="K236" s="100">
        <f>IF(L236="","",IF(L236&gt;0,"Win",IF(L236&lt;0,"Loss","BE")))</f>
        <v/>
      </c>
      <c r="L236" s="101" t="n"/>
      <c r="M236" s="97" t="n"/>
      <c r="N236" s="102" t="n"/>
      <c r="O236" s="100">
        <f>IF(A236="","",TEXT(A236,"DDD"))</f>
        <v/>
      </c>
      <c r="P236" s="97" t="n"/>
      <c r="Q236" s="97" t="n"/>
      <c r="R236" s="2" t="n"/>
    </row>
    <row r="237" ht="18" customHeight="1" s="111">
      <c r="A237" s="103" t="n"/>
      <c r="B237" s="104" t="n"/>
      <c r="C237" s="104" t="n"/>
      <c r="D237" s="104" t="n"/>
      <c r="E237" s="104" t="n"/>
      <c r="F237" s="104" t="n"/>
      <c r="G237" s="104" t="n"/>
      <c r="H237" s="98">
        <f>IF(E237=0,0,IFERROR(ABS(E237-F237),0))</f>
        <v/>
      </c>
      <c r="I237" s="98">
        <f>IF(E237=0,0,IFERROR(ABS(G237-E237),0))</f>
        <v/>
      </c>
      <c r="J237" s="99">
        <f>IF(H237=0,"",IFERROR(I237/H237,0))</f>
        <v/>
      </c>
      <c r="K237" s="100">
        <f>IF(L237="","",IF(L237&gt;0,"Win",IF(L237&lt;0,"Loss","BE")))</f>
        <v/>
      </c>
      <c r="L237" s="105" t="n"/>
      <c r="M237" s="104" t="n"/>
      <c r="N237" s="106" t="n"/>
      <c r="O237" s="100">
        <f>IF(A237="","",TEXT(A237,"DDD"))</f>
        <v/>
      </c>
      <c r="P237" s="104" t="n"/>
      <c r="Q237" s="104" t="n"/>
      <c r="R237" s="2" t="n"/>
    </row>
    <row r="238" ht="18" customHeight="1" s="111">
      <c r="A238" s="96" t="n"/>
      <c r="B238" s="97" t="n"/>
      <c r="C238" s="97" t="n"/>
      <c r="D238" s="97" t="n"/>
      <c r="E238" s="97" t="n"/>
      <c r="F238" s="97" t="n"/>
      <c r="G238" s="97" t="n"/>
      <c r="H238" s="98">
        <f>IF(E238=0,0,IFERROR(ABS(E238-F238),0))</f>
        <v/>
      </c>
      <c r="I238" s="98">
        <f>IF(E238=0,0,IFERROR(ABS(G238-E238),0))</f>
        <v/>
      </c>
      <c r="J238" s="99">
        <f>IF(H238=0,"",IFERROR(I238/H238,0))</f>
        <v/>
      </c>
      <c r="K238" s="100">
        <f>IF(L238="","",IF(L238&gt;0,"Win",IF(L238&lt;0,"Loss","BE")))</f>
        <v/>
      </c>
      <c r="L238" s="101" t="n"/>
      <c r="M238" s="97" t="n"/>
      <c r="N238" s="102" t="n"/>
      <c r="O238" s="100">
        <f>IF(A238="","",TEXT(A238,"DDD"))</f>
        <v/>
      </c>
      <c r="P238" s="97" t="n"/>
      <c r="Q238" s="97" t="n"/>
      <c r="R238" s="2" t="n"/>
    </row>
    <row r="239" ht="18" customHeight="1" s="111">
      <c r="A239" s="103" t="n"/>
      <c r="B239" s="104" t="n"/>
      <c r="C239" s="104" t="n"/>
      <c r="D239" s="104" t="n"/>
      <c r="E239" s="104" t="n"/>
      <c r="F239" s="104" t="n"/>
      <c r="G239" s="104" t="n"/>
      <c r="H239" s="98">
        <f>IF(E239=0,0,IFERROR(ABS(E239-F239),0))</f>
        <v/>
      </c>
      <c r="I239" s="98">
        <f>IF(E239=0,0,IFERROR(ABS(G239-E239),0))</f>
        <v/>
      </c>
      <c r="J239" s="99">
        <f>IF(H239=0,"",IFERROR(I239/H239,0))</f>
        <v/>
      </c>
      <c r="K239" s="100">
        <f>IF(L239="","",IF(L239&gt;0,"Win",IF(L239&lt;0,"Loss","BE")))</f>
        <v/>
      </c>
      <c r="L239" s="105" t="n"/>
      <c r="M239" s="104" t="n"/>
      <c r="N239" s="106" t="n"/>
      <c r="O239" s="100">
        <f>IF(A239="","",TEXT(A239,"DDD"))</f>
        <v/>
      </c>
      <c r="P239" s="104" t="n"/>
      <c r="Q239" s="104" t="n"/>
      <c r="R239" s="2" t="n"/>
    </row>
    <row r="240" ht="18" customHeight="1" s="111">
      <c r="A240" s="96" t="n"/>
      <c r="B240" s="97" t="n"/>
      <c r="C240" s="97" t="n"/>
      <c r="D240" s="97" t="n"/>
      <c r="E240" s="97" t="n"/>
      <c r="F240" s="97" t="n"/>
      <c r="G240" s="97" t="n"/>
      <c r="H240" s="98">
        <f>IF(E240=0,0,IFERROR(ABS(E240-F240),0))</f>
        <v/>
      </c>
      <c r="I240" s="98">
        <f>IF(E240=0,0,IFERROR(ABS(G240-E240),0))</f>
        <v/>
      </c>
      <c r="J240" s="99">
        <f>IF(H240=0,"",IFERROR(I240/H240,0))</f>
        <v/>
      </c>
      <c r="K240" s="100">
        <f>IF(L240="","",IF(L240&gt;0,"Win",IF(L240&lt;0,"Loss","BE")))</f>
        <v/>
      </c>
      <c r="L240" s="101" t="n"/>
      <c r="M240" s="97" t="n"/>
      <c r="N240" s="102" t="n"/>
      <c r="O240" s="100">
        <f>IF(A240="","",TEXT(A240,"DDD"))</f>
        <v/>
      </c>
      <c r="P240" s="97" t="n"/>
      <c r="Q240" s="97" t="n"/>
      <c r="R240" s="2" t="n"/>
    </row>
    <row r="241" ht="18" customHeight="1" s="111">
      <c r="A241" s="103" t="n"/>
      <c r="B241" s="104" t="n"/>
      <c r="C241" s="104" t="n"/>
      <c r="D241" s="104" t="n"/>
      <c r="E241" s="104" t="n"/>
      <c r="F241" s="104" t="n"/>
      <c r="G241" s="104" t="n"/>
      <c r="H241" s="98">
        <f>IF(E241=0,0,IFERROR(ABS(E241-F241),0))</f>
        <v/>
      </c>
      <c r="I241" s="98">
        <f>IF(E241=0,0,IFERROR(ABS(G241-E241),0))</f>
        <v/>
      </c>
      <c r="J241" s="99">
        <f>IF(H241=0,"",IFERROR(I241/H241,0))</f>
        <v/>
      </c>
      <c r="K241" s="100">
        <f>IF(L241="","",IF(L241&gt;0,"Win",IF(L241&lt;0,"Loss","BE")))</f>
        <v/>
      </c>
      <c r="L241" s="105" t="n"/>
      <c r="M241" s="104" t="n"/>
      <c r="N241" s="106" t="n"/>
      <c r="O241" s="100">
        <f>IF(A241="","",TEXT(A241,"DDD"))</f>
        <v/>
      </c>
      <c r="P241" s="104" t="n"/>
      <c r="Q241" s="104" t="n"/>
      <c r="R241" s="2" t="n"/>
    </row>
    <row r="242" ht="18" customHeight="1" s="111">
      <c r="A242" s="96" t="n"/>
      <c r="B242" s="97" t="n"/>
      <c r="C242" s="97" t="n"/>
      <c r="D242" s="97" t="n"/>
      <c r="E242" s="97" t="n"/>
      <c r="F242" s="97" t="n"/>
      <c r="G242" s="97" t="n"/>
      <c r="H242" s="98">
        <f>IF(E242=0,0,IFERROR(ABS(E242-F242),0))</f>
        <v/>
      </c>
      <c r="I242" s="98">
        <f>IF(E242=0,0,IFERROR(ABS(G242-E242),0))</f>
        <v/>
      </c>
      <c r="J242" s="99">
        <f>IF(H242=0,"",IFERROR(I242/H242,0))</f>
        <v/>
      </c>
      <c r="K242" s="100">
        <f>IF(L242="","",IF(L242&gt;0,"Win",IF(L242&lt;0,"Loss","BE")))</f>
        <v/>
      </c>
      <c r="L242" s="101" t="n"/>
      <c r="M242" s="97" t="n"/>
      <c r="N242" s="102" t="n"/>
      <c r="O242" s="100">
        <f>IF(A242="","",TEXT(A242,"DDD"))</f>
        <v/>
      </c>
      <c r="P242" s="97" t="n"/>
      <c r="Q242" s="97" t="n"/>
      <c r="R242" s="2" t="n"/>
    </row>
    <row r="243" ht="18" customHeight="1" s="111">
      <c r="A243" s="103" t="n"/>
      <c r="B243" s="104" t="n"/>
      <c r="C243" s="104" t="n"/>
      <c r="D243" s="104" t="n"/>
      <c r="E243" s="104" t="n"/>
      <c r="F243" s="104" t="n"/>
      <c r="G243" s="104" t="n"/>
      <c r="H243" s="98">
        <f>IF(E243=0,0,IFERROR(ABS(E243-F243),0))</f>
        <v/>
      </c>
      <c r="I243" s="98">
        <f>IF(E243=0,0,IFERROR(ABS(G243-E243),0))</f>
        <v/>
      </c>
      <c r="J243" s="99">
        <f>IF(H243=0,"",IFERROR(I243/H243,0))</f>
        <v/>
      </c>
      <c r="K243" s="100">
        <f>IF(L243="","",IF(L243&gt;0,"Win",IF(L243&lt;0,"Loss","BE")))</f>
        <v/>
      </c>
      <c r="L243" s="105" t="n"/>
      <c r="M243" s="104" t="n"/>
      <c r="N243" s="106" t="n"/>
      <c r="O243" s="100">
        <f>IF(A243="","",TEXT(A243,"DDD"))</f>
        <v/>
      </c>
      <c r="P243" s="104" t="n"/>
      <c r="Q243" s="104" t="n"/>
      <c r="R243" s="2" t="n"/>
    </row>
    <row r="244" ht="18" customHeight="1" s="111">
      <c r="A244" s="96" t="n"/>
      <c r="B244" s="97" t="n"/>
      <c r="C244" s="97" t="n"/>
      <c r="D244" s="97" t="n"/>
      <c r="E244" s="97" t="n"/>
      <c r="F244" s="97" t="n"/>
      <c r="G244" s="97" t="n"/>
      <c r="H244" s="98">
        <f>IF(E244=0,0,IFERROR(ABS(E244-F244),0))</f>
        <v/>
      </c>
      <c r="I244" s="98">
        <f>IF(E244=0,0,IFERROR(ABS(G244-E244),0))</f>
        <v/>
      </c>
      <c r="J244" s="99">
        <f>IF(H244=0,"",IFERROR(I244/H244,0))</f>
        <v/>
      </c>
      <c r="K244" s="100">
        <f>IF(L244="","",IF(L244&gt;0,"Win",IF(L244&lt;0,"Loss","BE")))</f>
        <v/>
      </c>
      <c r="L244" s="101" t="n"/>
      <c r="M244" s="97" t="n"/>
      <c r="N244" s="102" t="n"/>
      <c r="O244" s="100">
        <f>IF(A244="","",TEXT(A244,"DDD"))</f>
        <v/>
      </c>
      <c r="P244" s="97" t="n"/>
      <c r="Q244" s="97" t="n"/>
      <c r="R244" s="2" t="n"/>
    </row>
    <row r="245" ht="18" customHeight="1" s="111">
      <c r="A245" s="103" t="n"/>
      <c r="B245" s="104" t="n"/>
      <c r="C245" s="104" t="n"/>
      <c r="D245" s="104" t="n"/>
      <c r="E245" s="104" t="n"/>
      <c r="F245" s="104" t="n"/>
      <c r="G245" s="104" t="n"/>
      <c r="H245" s="98">
        <f>IF(E245=0,0,IFERROR(ABS(E245-F245),0))</f>
        <v/>
      </c>
      <c r="I245" s="98">
        <f>IF(E245=0,0,IFERROR(ABS(G245-E245),0))</f>
        <v/>
      </c>
      <c r="J245" s="99">
        <f>IF(H245=0,"",IFERROR(I245/H245,0))</f>
        <v/>
      </c>
      <c r="K245" s="100">
        <f>IF(L245="","",IF(L245&gt;0,"Win",IF(L245&lt;0,"Loss","BE")))</f>
        <v/>
      </c>
      <c r="L245" s="105" t="n"/>
      <c r="M245" s="104" t="n"/>
      <c r="N245" s="106" t="n"/>
      <c r="O245" s="100">
        <f>IF(A245="","",TEXT(A245,"DDD"))</f>
        <v/>
      </c>
      <c r="P245" s="104" t="n"/>
      <c r="Q245" s="104" t="n"/>
      <c r="R245" s="2" t="n"/>
    </row>
    <row r="246" ht="18" customHeight="1" s="111">
      <c r="A246" s="96" t="n"/>
      <c r="B246" s="97" t="n"/>
      <c r="C246" s="97" t="n"/>
      <c r="D246" s="97" t="n"/>
      <c r="E246" s="97" t="n"/>
      <c r="F246" s="97" t="n"/>
      <c r="G246" s="97" t="n"/>
      <c r="H246" s="98">
        <f>IF(E246=0,0,IFERROR(ABS(E246-F246),0))</f>
        <v/>
      </c>
      <c r="I246" s="98">
        <f>IF(E246=0,0,IFERROR(ABS(G246-E246),0))</f>
        <v/>
      </c>
      <c r="J246" s="99">
        <f>IF(H246=0,"",IFERROR(I246/H246,0))</f>
        <v/>
      </c>
      <c r="K246" s="100">
        <f>IF(L246="","",IF(L246&gt;0,"Win",IF(L246&lt;0,"Loss","BE")))</f>
        <v/>
      </c>
      <c r="L246" s="101" t="n"/>
      <c r="M246" s="97" t="n"/>
      <c r="N246" s="102" t="n"/>
      <c r="O246" s="100">
        <f>IF(A246="","",TEXT(A246,"DDD"))</f>
        <v/>
      </c>
      <c r="P246" s="97" t="n"/>
      <c r="Q246" s="97" t="n"/>
      <c r="R246" s="2" t="n"/>
    </row>
    <row r="247" ht="18" customHeight="1" s="111">
      <c r="A247" s="103" t="n"/>
      <c r="B247" s="104" t="n"/>
      <c r="C247" s="104" t="n"/>
      <c r="D247" s="104" t="n"/>
      <c r="E247" s="104" t="n"/>
      <c r="F247" s="104" t="n"/>
      <c r="G247" s="104" t="n"/>
      <c r="H247" s="98">
        <f>IF(E247=0,0,IFERROR(ABS(E247-F247),0))</f>
        <v/>
      </c>
      <c r="I247" s="98">
        <f>IF(E247=0,0,IFERROR(ABS(G247-E247),0))</f>
        <v/>
      </c>
      <c r="J247" s="99">
        <f>IF(H247=0,"",IFERROR(I247/H247,0))</f>
        <v/>
      </c>
      <c r="K247" s="100">
        <f>IF(L247="","",IF(L247&gt;0,"Win",IF(L247&lt;0,"Loss","BE")))</f>
        <v/>
      </c>
      <c r="L247" s="105" t="n"/>
      <c r="M247" s="104" t="n"/>
      <c r="N247" s="106" t="n"/>
      <c r="O247" s="100">
        <f>IF(A247="","",TEXT(A247,"DDD"))</f>
        <v/>
      </c>
      <c r="P247" s="104" t="n"/>
      <c r="Q247" s="104" t="n"/>
      <c r="R247" s="2" t="n"/>
    </row>
    <row r="248" ht="18" customHeight="1" s="111">
      <c r="A248" s="96" t="n"/>
      <c r="B248" s="97" t="n"/>
      <c r="C248" s="97" t="n"/>
      <c r="D248" s="97" t="n"/>
      <c r="E248" s="97" t="n"/>
      <c r="F248" s="97" t="n"/>
      <c r="G248" s="97" t="n"/>
      <c r="H248" s="98">
        <f>IF(E248=0,0,IFERROR(ABS(E248-F248),0))</f>
        <v/>
      </c>
      <c r="I248" s="98">
        <f>IF(E248=0,0,IFERROR(ABS(G248-E248),0))</f>
        <v/>
      </c>
      <c r="J248" s="99">
        <f>IF(H248=0,"",IFERROR(I248/H248,0))</f>
        <v/>
      </c>
      <c r="K248" s="100">
        <f>IF(L248="","",IF(L248&gt;0,"Win",IF(L248&lt;0,"Loss","BE")))</f>
        <v/>
      </c>
      <c r="L248" s="101" t="n"/>
      <c r="M248" s="97" t="n"/>
      <c r="N248" s="102" t="n"/>
      <c r="O248" s="100">
        <f>IF(A248="","",TEXT(A248,"DDD"))</f>
        <v/>
      </c>
      <c r="P248" s="97" t="n"/>
      <c r="Q248" s="97" t="n"/>
      <c r="R248" s="2" t="n"/>
    </row>
    <row r="249" ht="18" customHeight="1" s="111">
      <c r="A249" s="103" t="n"/>
      <c r="B249" s="104" t="n"/>
      <c r="C249" s="104" t="n"/>
      <c r="D249" s="104" t="n"/>
      <c r="E249" s="104" t="n"/>
      <c r="F249" s="104" t="n"/>
      <c r="G249" s="104" t="n"/>
      <c r="H249" s="98">
        <f>IF(E249=0,0,IFERROR(ABS(E249-F249),0))</f>
        <v/>
      </c>
      <c r="I249" s="98">
        <f>IF(E249=0,0,IFERROR(ABS(G249-E249),0))</f>
        <v/>
      </c>
      <c r="J249" s="99">
        <f>IF(H249=0,"",IFERROR(I249/H249,0))</f>
        <v/>
      </c>
      <c r="K249" s="100">
        <f>IF(L249="","",IF(L249&gt;0,"Win",IF(L249&lt;0,"Loss","BE")))</f>
        <v/>
      </c>
      <c r="L249" s="105" t="n"/>
      <c r="M249" s="104" t="n"/>
      <c r="N249" s="106" t="n"/>
      <c r="O249" s="100">
        <f>IF(A249="","",TEXT(A249,"DDD"))</f>
        <v/>
      </c>
      <c r="P249" s="104" t="n"/>
      <c r="Q249" s="104" t="n"/>
      <c r="R249" s="2" t="n"/>
    </row>
    <row r="250" ht="18" customHeight="1" s="111">
      <c r="A250" s="96" t="n"/>
      <c r="B250" s="97" t="n"/>
      <c r="C250" s="97" t="n"/>
      <c r="D250" s="97" t="n"/>
      <c r="E250" s="97" t="n"/>
      <c r="F250" s="97" t="n"/>
      <c r="G250" s="97" t="n"/>
      <c r="H250" s="98">
        <f>IF(E250=0,0,IFERROR(ABS(E250-F250),0))</f>
        <v/>
      </c>
      <c r="I250" s="98">
        <f>IF(E250=0,0,IFERROR(ABS(G250-E250),0))</f>
        <v/>
      </c>
      <c r="J250" s="99">
        <f>IF(H250=0,"",IFERROR(I250/H250,0))</f>
        <v/>
      </c>
      <c r="K250" s="100">
        <f>IF(L250="","",IF(L250&gt;0,"Win",IF(L250&lt;0,"Loss","BE")))</f>
        <v/>
      </c>
      <c r="L250" s="101" t="n"/>
      <c r="M250" s="97" t="n"/>
      <c r="N250" s="102" t="n"/>
      <c r="O250" s="100">
        <f>IF(A250="","",TEXT(A250,"DDD"))</f>
        <v/>
      </c>
      <c r="P250" s="97" t="n"/>
      <c r="Q250" s="97" t="n"/>
      <c r="R250" s="2" t="n"/>
    </row>
    <row r="251" ht="18" customHeight="1" s="111">
      <c r="A251" s="103" t="n"/>
      <c r="B251" s="104" t="n"/>
      <c r="C251" s="104" t="n"/>
      <c r="D251" s="104" t="n"/>
      <c r="E251" s="104" t="n"/>
      <c r="F251" s="104" t="n"/>
      <c r="G251" s="104" t="n"/>
      <c r="H251" s="98">
        <f>IF(E251=0,0,IFERROR(ABS(E251-F251),0))</f>
        <v/>
      </c>
      <c r="I251" s="98">
        <f>IF(E251=0,0,IFERROR(ABS(G251-E251),0))</f>
        <v/>
      </c>
      <c r="J251" s="99">
        <f>IF(H251=0,"",IFERROR(I251/H251,0))</f>
        <v/>
      </c>
      <c r="K251" s="100">
        <f>IF(L251="","",IF(L251&gt;0,"Win",IF(L251&lt;0,"Loss","BE")))</f>
        <v/>
      </c>
      <c r="L251" s="105" t="n"/>
      <c r="M251" s="104" t="n"/>
      <c r="N251" s="106" t="n"/>
      <c r="O251" s="100">
        <f>IF(A251="","",TEXT(A251,"DDD"))</f>
        <v/>
      </c>
      <c r="P251" s="104" t="n"/>
      <c r="Q251" s="104" t="n"/>
      <c r="R251" s="2" t="n"/>
    </row>
    <row r="252" ht="18" customHeight="1" s="111">
      <c r="A252" s="96" t="n"/>
      <c r="B252" s="97" t="n"/>
      <c r="C252" s="97" t="n"/>
      <c r="D252" s="97" t="n"/>
      <c r="E252" s="97" t="n"/>
      <c r="F252" s="97" t="n"/>
      <c r="G252" s="97" t="n"/>
      <c r="H252" s="98">
        <f>IF(E252=0,0,IFERROR(ABS(E252-F252),0))</f>
        <v/>
      </c>
      <c r="I252" s="98">
        <f>IF(E252=0,0,IFERROR(ABS(G252-E252),0))</f>
        <v/>
      </c>
      <c r="J252" s="99">
        <f>IF(H252=0,"",IFERROR(I252/H252,0))</f>
        <v/>
      </c>
      <c r="K252" s="100">
        <f>IF(L252="","",IF(L252&gt;0,"Win",IF(L252&lt;0,"Loss","BE")))</f>
        <v/>
      </c>
      <c r="L252" s="101" t="n"/>
      <c r="M252" s="97" t="n"/>
      <c r="N252" s="102" t="n"/>
      <c r="O252" s="100">
        <f>IF(A252="","",TEXT(A252,"DDD"))</f>
        <v/>
      </c>
      <c r="P252" s="97" t="n"/>
      <c r="Q252" s="97" t="n"/>
      <c r="R252" s="2" t="n"/>
    </row>
    <row r="253" ht="18" customHeight="1" s="111">
      <c r="A253" s="103" t="n"/>
      <c r="B253" s="104" t="n"/>
      <c r="C253" s="104" t="n"/>
      <c r="D253" s="104" t="n"/>
      <c r="E253" s="104" t="n"/>
      <c r="F253" s="104" t="n"/>
      <c r="G253" s="104" t="n"/>
      <c r="H253" s="98">
        <f>IF(E253=0,0,IFERROR(ABS(E253-F253),0))</f>
        <v/>
      </c>
      <c r="I253" s="98">
        <f>IF(E253=0,0,IFERROR(ABS(G253-E253),0))</f>
        <v/>
      </c>
      <c r="J253" s="99">
        <f>IF(H253=0,"",IFERROR(I253/H253,0))</f>
        <v/>
      </c>
      <c r="K253" s="100">
        <f>IF(L253="","",IF(L253&gt;0,"Win",IF(L253&lt;0,"Loss","BE")))</f>
        <v/>
      </c>
      <c r="L253" s="105" t="n"/>
      <c r="M253" s="104" t="n"/>
      <c r="N253" s="106" t="n"/>
      <c r="O253" s="100">
        <f>IF(A253="","",TEXT(A253,"DDD"))</f>
        <v/>
      </c>
      <c r="P253" s="104" t="n"/>
      <c r="Q253" s="104" t="n"/>
      <c r="R253" s="2" t="n"/>
    </row>
    <row r="254" ht="18" customHeight="1" s="111">
      <c r="A254" s="96" t="n"/>
      <c r="B254" s="97" t="n"/>
      <c r="C254" s="97" t="n"/>
      <c r="D254" s="97" t="n"/>
      <c r="E254" s="97" t="n"/>
      <c r="F254" s="97" t="n"/>
      <c r="G254" s="97" t="n"/>
      <c r="H254" s="98">
        <f>IF(E254=0,0,IFERROR(ABS(E254-F254),0))</f>
        <v/>
      </c>
      <c r="I254" s="98">
        <f>IF(E254=0,0,IFERROR(ABS(G254-E254),0))</f>
        <v/>
      </c>
      <c r="J254" s="99">
        <f>IF(H254=0,"",IFERROR(I254/H254,0))</f>
        <v/>
      </c>
      <c r="K254" s="100">
        <f>IF(L254="","",IF(L254&gt;0,"Win",IF(L254&lt;0,"Loss","BE")))</f>
        <v/>
      </c>
      <c r="L254" s="101" t="n"/>
      <c r="M254" s="97" t="n"/>
      <c r="N254" s="102" t="n"/>
      <c r="O254" s="100">
        <f>IF(A254="","",TEXT(A254,"DDD"))</f>
        <v/>
      </c>
      <c r="P254" s="97" t="n"/>
      <c r="Q254" s="97" t="n"/>
      <c r="R254" s="2" t="n"/>
    </row>
    <row r="255" ht="18" customHeight="1" s="111">
      <c r="A255" s="103" t="n"/>
      <c r="B255" s="104" t="n"/>
      <c r="C255" s="104" t="n"/>
      <c r="D255" s="104" t="n"/>
      <c r="E255" s="104" t="n"/>
      <c r="F255" s="104" t="n"/>
      <c r="G255" s="104" t="n"/>
      <c r="H255" s="98">
        <f>IF(E255=0,0,IFERROR(ABS(E255-F255),0))</f>
        <v/>
      </c>
      <c r="I255" s="98">
        <f>IF(E255=0,0,IFERROR(ABS(G255-E255),0))</f>
        <v/>
      </c>
      <c r="J255" s="99">
        <f>IF(H255=0,"",IFERROR(I255/H255,0))</f>
        <v/>
      </c>
      <c r="K255" s="100">
        <f>IF(L255="","",IF(L255&gt;0,"Win",IF(L255&lt;0,"Loss","BE")))</f>
        <v/>
      </c>
      <c r="L255" s="105" t="n"/>
      <c r="M255" s="104" t="n"/>
      <c r="N255" s="106" t="n"/>
      <c r="O255" s="100">
        <f>IF(A255="","",TEXT(A255,"DDD"))</f>
        <v/>
      </c>
      <c r="P255" s="104" t="n"/>
      <c r="Q255" s="104" t="n"/>
      <c r="R255" s="2" t="n"/>
    </row>
    <row r="256" ht="18" customHeight="1" s="111">
      <c r="A256" s="96" t="n"/>
      <c r="B256" s="97" t="n"/>
      <c r="C256" s="97" t="n"/>
      <c r="D256" s="97" t="n"/>
      <c r="E256" s="97" t="n"/>
      <c r="F256" s="97" t="n"/>
      <c r="G256" s="97" t="n"/>
      <c r="H256" s="98">
        <f>IF(E256=0,0,IFERROR(ABS(E256-F256),0))</f>
        <v/>
      </c>
      <c r="I256" s="98">
        <f>IF(E256=0,0,IFERROR(ABS(G256-E256),0))</f>
        <v/>
      </c>
      <c r="J256" s="99">
        <f>IF(H256=0,"",IFERROR(I256/H256,0))</f>
        <v/>
      </c>
      <c r="K256" s="100">
        <f>IF(L256="","",IF(L256&gt;0,"Win",IF(L256&lt;0,"Loss","BE")))</f>
        <v/>
      </c>
      <c r="L256" s="101" t="n"/>
      <c r="M256" s="97" t="n"/>
      <c r="N256" s="102" t="n"/>
      <c r="O256" s="100">
        <f>IF(A256="","",TEXT(A256,"DDD"))</f>
        <v/>
      </c>
      <c r="P256" s="97" t="n"/>
      <c r="Q256" s="97" t="n"/>
      <c r="R256" s="2" t="n"/>
    </row>
    <row r="257" ht="18" customHeight="1" s="111">
      <c r="A257" s="103" t="n"/>
      <c r="B257" s="104" t="n"/>
      <c r="C257" s="104" t="n"/>
      <c r="D257" s="104" t="n"/>
      <c r="E257" s="104" t="n"/>
      <c r="F257" s="104" t="n"/>
      <c r="G257" s="104" t="n"/>
      <c r="H257" s="98">
        <f>IF(E257=0,0,IFERROR(ABS(E257-F257),0))</f>
        <v/>
      </c>
      <c r="I257" s="98">
        <f>IF(E257=0,0,IFERROR(ABS(G257-E257),0))</f>
        <v/>
      </c>
      <c r="J257" s="99">
        <f>IF(H257=0,"",IFERROR(I257/H257,0))</f>
        <v/>
      </c>
      <c r="K257" s="100">
        <f>IF(L257="","",IF(L257&gt;0,"Win",IF(L257&lt;0,"Loss","BE")))</f>
        <v/>
      </c>
      <c r="L257" s="105" t="n"/>
      <c r="M257" s="104" t="n"/>
      <c r="N257" s="106" t="n"/>
      <c r="O257" s="100">
        <f>IF(A257="","",TEXT(A257,"DDD"))</f>
        <v/>
      </c>
      <c r="P257" s="104" t="n"/>
      <c r="Q257" s="104" t="n"/>
      <c r="R257" s="2" t="n"/>
    </row>
    <row r="258" ht="18" customHeight="1" s="111">
      <c r="A258" s="96" t="n"/>
      <c r="B258" s="97" t="n"/>
      <c r="C258" s="97" t="n"/>
      <c r="D258" s="97" t="n"/>
      <c r="E258" s="97" t="n"/>
      <c r="F258" s="97" t="n"/>
      <c r="G258" s="97" t="n"/>
      <c r="H258" s="98">
        <f>IF(E258=0,0,IFERROR(ABS(E258-F258),0))</f>
        <v/>
      </c>
      <c r="I258" s="98">
        <f>IF(E258=0,0,IFERROR(ABS(G258-E258),0))</f>
        <v/>
      </c>
      <c r="J258" s="99">
        <f>IF(H258=0,"",IFERROR(I258/H258,0))</f>
        <v/>
      </c>
      <c r="K258" s="100">
        <f>IF(L258="","",IF(L258&gt;0,"Win",IF(L258&lt;0,"Loss","BE")))</f>
        <v/>
      </c>
      <c r="L258" s="101" t="n"/>
      <c r="M258" s="97" t="n"/>
      <c r="N258" s="102" t="n"/>
      <c r="O258" s="100">
        <f>IF(A258="","",TEXT(A258,"DDD"))</f>
        <v/>
      </c>
      <c r="P258" s="97" t="n"/>
      <c r="Q258" s="97" t="n"/>
      <c r="R258" s="2" t="n"/>
    </row>
    <row r="259" ht="18" customHeight="1" s="111">
      <c r="A259" s="103" t="n"/>
      <c r="B259" s="104" t="n"/>
      <c r="C259" s="104" t="n"/>
      <c r="D259" s="104" t="n"/>
      <c r="E259" s="104" t="n"/>
      <c r="F259" s="104" t="n"/>
      <c r="G259" s="104" t="n"/>
      <c r="H259" s="98">
        <f>IF(E259=0,0,IFERROR(ABS(E259-F259),0))</f>
        <v/>
      </c>
      <c r="I259" s="98">
        <f>IF(E259=0,0,IFERROR(ABS(G259-E259),0))</f>
        <v/>
      </c>
      <c r="J259" s="99">
        <f>IF(H259=0,"",IFERROR(I259/H259,0))</f>
        <v/>
      </c>
      <c r="K259" s="100">
        <f>IF(L259="","",IF(L259&gt;0,"Win",IF(L259&lt;0,"Loss","BE")))</f>
        <v/>
      </c>
      <c r="L259" s="105" t="n"/>
      <c r="M259" s="104" t="n"/>
      <c r="N259" s="106" t="n"/>
      <c r="O259" s="100">
        <f>IF(A259="","",TEXT(A259,"DDD"))</f>
        <v/>
      </c>
      <c r="P259" s="104" t="n"/>
      <c r="Q259" s="104" t="n"/>
      <c r="R259" s="2" t="n"/>
    </row>
    <row r="260" ht="18" customHeight="1" s="111">
      <c r="A260" s="96" t="n"/>
      <c r="B260" s="97" t="n"/>
      <c r="C260" s="97" t="n"/>
      <c r="D260" s="97" t="n"/>
      <c r="E260" s="97" t="n"/>
      <c r="F260" s="97" t="n"/>
      <c r="G260" s="97" t="n"/>
      <c r="H260" s="98">
        <f>IF(E260=0,0,IFERROR(ABS(E260-F260),0))</f>
        <v/>
      </c>
      <c r="I260" s="98">
        <f>IF(E260=0,0,IFERROR(ABS(G260-E260),0))</f>
        <v/>
      </c>
      <c r="J260" s="99">
        <f>IF(H260=0,"",IFERROR(I260/H260,0))</f>
        <v/>
      </c>
      <c r="K260" s="100">
        <f>IF(L260="","",IF(L260&gt;0,"Win",IF(L260&lt;0,"Loss","BE")))</f>
        <v/>
      </c>
      <c r="L260" s="101" t="n"/>
      <c r="M260" s="97" t="n"/>
      <c r="N260" s="102" t="n"/>
      <c r="O260" s="100">
        <f>IF(A260="","",TEXT(A260,"DDD"))</f>
        <v/>
      </c>
      <c r="P260" s="97" t="n"/>
      <c r="Q260" s="97" t="n"/>
      <c r="R260" s="2" t="n"/>
    </row>
    <row r="261" ht="18" customHeight="1" s="111">
      <c r="A261" s="103" t="n"/>
      <c r="B261" s="104" t="n"/>
      <c r="C261" s="104" t="n"/>
      <c r="D261" s="104" t="n"/>
      <c r="E261" s="104" t="n"/>
      <c r="F261" s="104" t="n"/>
      <c r="G261" s="104" t="n"/>
      <c r="H261" s="98">
        <f>IF(E261=0,0,IFERROR(ABS(E261-F261),0))</f>
        <v/>
      </c>
      <c r="I261" s="98">
        <f>IF(E261=0,0,IFERROR(ABS(G261-E261),0))</f>
        <v/>
      </c>
      <c r="J261" s="99">
        <f>IF(H261=0,"",IFERROR(I261/H261,0))</f>
        <v/>
      </c>
      <c r="K261" s="100">
        <f>IF(L261="","",IF(L261&gt;0,"Win",IF(L261&lt;0,"Loss","BE")))</f>
        <v/>
      </c>
      <c r="L261" s="105" t="n"/>
      <c r="M261" s="104" t="n"/>
      <c r="N261" s="106" t="n"/>
      <c r="O261" s="100">
        <f>IF(A261="","",TEXT(A261,"DDD"))</f>
        <v/>
      </c>
      <c r="P261" s="104" t="n"/>
      <c r="Q261" s="104" t="n"/>
      <c r="R261" s="2" t="n"/>
    </row>
    <row r="262" ht="18" customHeight="1" s="111">
      <c r="A262" s="96" t="n"/>
      <c r="B262" s="97" t="n"/>
      <c r="C262" s="97" t="n"/>
      <c r="D262" s="97" t="n"/>
      <c r="E262" s="97" t="n"/>
      <c r="F262" s="97" t="n"/>
      <c r="G262" s="97" t="n"/>
      <c r="H262" s="98">
        <f>IF(E262=0,0,IFERROR(ABS(E262-F262),0))</f>
        <v/>
      </c>
      <c r="I262" s="98">
        <f>IF(E262=0,0,IFERROR(ABS(G262-E262),0))</f>
        <v/>
      </c>
      <c r="J262" s="99">
        <f>IF(H262=0,"",IFERROR(I262/H262,0))</f>
        <v/>
      </c>
      <c r="K262" s="100">
        <f>IF(L262="","",IF(L262&gt;0,"Win",IF(L262&lt;0,"Loss","BE")))</f>
        <v/>
      </c>
      <c r="L262" s="101" t="n"/>
      <c r="M262" s="97" t="n"/>
      <c r="N262" s="102" t="n"/>
      <c r="O262" s="100">
        <f>IF(A262="","",TEXT(A262,"DDD"))</f>
        <v/>
      </c>
      <c r="P262" s="97" t="n"/>
      <c r="Q262" s="97" t="n"/>
      <c r="R262" s="2" t="n"/>
    </row>
    <row r="263" ht="18" customHeight="1" s="111">
      <c r="A263" s="103" t="n"/>
      <c r="B263" s="104" t="n"/>
      <c r="C263" s="104" t="n"/>
      <c r="D263" s="104" t="n"/>
      <c r="E263" s="104" t="n"/>
      <c r="F263" s="104" t="n"/>
      <c r="G263" s="104" t="n"/>
      <c r="H263" s="98">
        <f>IF(E263=0,0,IFERROR(ABS(E263-F263),0))</f>
        <v/>
      </c>
      <c r="I263" s="98">
        <f>IF(E263=0,0,IFERROR(ABS(G263-E263),0))</f>
        <v/>
      </c>
      <c r="J263" s="99">
        <f>IF(H263=0,"",IFERROR(I263/H263,0))</f>
        <v/>
      </c>
      <c r="K263" s="100">
        <f>IF(L263="","",IF(L263&gt;0,"Win",IF(L263&lt;0,"Loss","BE")))</f>
        <v/>
      </c>
      <c r="L263" s="105" t="n"/>
      <c r="M263" s="104" t="n"/>
      <c r="N263" s="106" t="n"/>
      <c r="O263" s="100">
        <f>IF(A263="","",TEXT(A263,"DDD"))</f>
        <v/>
      </c>
      <c r="P263" s="104" t="n"/>
      <c r="Q263" s="104" t="n"/>
      <c r="R263" s="2" t="n"/>
    </row>
    <row r="264" ht="18" customHeight="1" s="111">
      <c r="A264" s="96" t="n"/>
      <c r="B264" s="97" t="n"/>
      <c r="C264" s="97" t="n"/>
      <c r="D264" s="97" t="n"/>
      <c r="E264" s="97" t="n"/>
      <c r="F264" s="97" t="n"/>
      <c r="G264" s="97" t="n"/>
      <c r="H264" s="98">
        <f>IF(E264=0,0,IFERROR(ABS(E264-F264),0))</f>
        <v/>
      </c>
      <c r="I264" s="98">
        <f>IF(E264=0,0,IFERROR(ABS(G264-E264),0))</f>
        <v/>
      </c>
      <c r="J264" s="99">
        <f>IF(H264=0,"",IFERROR(I264/H264,0))</f>
        <v/>
      </c>
      <c r="K264" s="100">
        <f>IF(L264="","",IF(L264&gt;0,"Win",IF(L264&lt;0,"Loss","BE")))</f>
        <v/>
      </c>
      <c r="L264" s="101" t="n"/>
      <c r="M264" s="97" t="n"/>
      <c r="N264" s="102" t="n"/>
      <c r="O264" s="100">
        <f>IF(A264="","",TEXT(A264,"DDD"))</f>
        <v/>
      </c>
      <c r="P264" s="97" t="n"/>
      <c r="Q264" s="97" t="n"/>
      <c r="R264" s="2" t="n"/>
    </row>
    <row r="265" ht="18" customHeight="1" s="111">
      <c r="A265" s="103" t="n"/>
      <c r="B265" s="104" t="n"/>
      <c r="C265" s="104" t="n"/>
      <c r="D265" s="104" t="n"/>
      <c r="E265" s="104" t="n"/>
      <c r="F265" s="104" t="n"/>
      <c r="G265" s="104" t="n"/>
      <c r="H265" s="98">
        <f>IF(E265=0,0,IFERROR(ABS(E265-F265),0))</f>
        <v/>
      </c>
      <c r="I265" s="98">
        <f>IF(E265=0,0,IFERROR(ABS(G265-E265),0))</f>
        <v/>
      </c>
      <c r="J265" s="99">
        <f>IF(H265=0,"",IFERROR(I265/H265,0))</f>
        <v/>
      </c>
      <c r="K265" s="100">
        <f>IF(L265="","",IF(L265&gt;0,"Win",IF(L265&lt;0,"Loss","BE")))</f>
        <v/>
      </c>
      <c r="L265" s="105" t="n"/>
      <c r="M265" s="104" t="n"/>
      <c r="N265" s="106" t="n"/>
      <c r="O265" s="100">
        <f>IF(A265="","",TEXT(A265,"DDD"))</f>
        <v/>
      </c>
      <c r="P265" s="104" t="n"/>
      <c r="Q265" s="104" t="n"/>
      <c r="R265" s="2" t="n"/>
    </row>
    <row r="266" ht="18" customHeight="1" s="111">
      <c r="A266" s="96" t="n"/>
      <c r="B266" s="97" t="n"/>
      <c r="C266" s="97" t="n"/>
      <c r="D266" s="97" t="n"/>
      <c r="E266" s="97" t="n"/>
      <c r="F266" s="97" t="n"/>
      <c r="G266" s="97" t="n"/>
      <c r="H266" s="98">
        <f>IF(E266=0,0,IFERROR(ABS(E266-F266),0))</f>
        <v/>
      </c>
      <c r="I266" s="98">
        <f>IF(E266=0,0,IFERROR(ABS(G266-E266),0))</f>
        <v/>
      </c>
      <c r="J266" s="99">
        <f>IF(H266=0,"",IFERROR(I266/H266,0))</f>
        <v/>
      </c>
      <c r="K266" s="100">
        <f>IF(L266="","",IF(L266&gt;0,"Win",IF(L266&lt;0,"Loss","BE")))</f>
        <v/>
      </c>
      <c r="L266" s="101" t="n"/>
      <c r="M266" s="97" t="n"/>
      <c r="N266" s="102" t="n"/>
      <c r="O266" s="100">
        <f>IF(A266="","",TEXT(A266,"DDD"))</f>
        <v/>
      </c>
      <c r="P266" s="97" t="n"/>
      <c r="Q266" s="97" t="n"/>
      <c r="R266" s="2" t="n"/>
    </row>
    <row r="267" ht="18" customHeight="1" s="111">
      <c r="A267" s="103" t="n"/>
      <c r="B267" s="104" t="n"/>
      <c r="C267" s="104" t="n"/>
      <c r="D267" s="104" t="n"/>
      <c r="E267" s="104" t="n"/>
      <c r="F267" s="104" t="n"/>
      <c r="G267" s="104" t="n"/>
      <c r="H267" s="98">
        <f>IF(E267=0,0,IFERROR(ABS(E267-F267),0))</f>
        <v/>
      </c>
      <c r="I267" s="98">
        <f>IF(E267=0,0,IFERROR(ABS(G267-E267),0))</f>
        <v/>
      </c>
      <c r="J267" s="99">
        <f>IF(H267=0,"",IFERROR(I267/H267,0))</f>
        <v/>
      </c>
      <c r="K267" s="100">
        <f>IF(L267="","",IF(L267&gt;0,"Win",IF(L267&lt;0,"Loss","BE")))</f>
        <v/>
      </c>
      <c r="L267" s="105" t="n"/>
      <c r="M267" s="104" t="n"/>
      <c r="N267" s="106" t="n"/>
      <c r="O267" s="100">
        <f>IF(A267="","",TEXT(A267,"DDD"))</f>
        <v/>
      </c>
      <c r="P267" s="104" t="n"/>
      <c r="Q267" s="104" t="n"/>
      <c r="R267" s="2" t="n"/>
    </row>
    <row r="268" ht="18" customHeight="1" s="111">
      <c r="A268" s="96" t="n"/>
      <c r="B268" s="97" t="n"/>
      <c r="C268" s="97" t="n"/>
      <c r="D268" s="97" t="n"/>
      <c r="E268" s="97" t="n"/>
      <c r="F268" s="97" t="n"/>
      <c r="G268" s="97" t="n"/>
      <c r="H268" s="98">
        <f>IF(E268=0,0,IFERROR(ABS(E268-F268),0))</f>
        <v/>
      </c>
      <c r="I268" s="98">
        <f>IF(E268=0,0,IFERROR(ABS(G268-E268),0))</f>
        <v/>
      </c>
      <c r="J268" s="99">
        <f>IF(H268=0,"",IFERROR(I268/H268,0))</f>
        <v/>
      </c>
      <c r="K268" s="100">
        <f>IF(L268="","",IF(L268&gt;0,"Win",IF(L268&lt;0,"Loss","BE")))</f>
        <v/>
      </c>
      <c r="L268" s="101" t="n"/>
      <c r="M268" s="97" t="n"/>
      <c r="N268" s="102" t="n"/>
      <c r="O268" s="100">
        <f>IF(A268="","",TEXT(A268,"DDD"))</f>
        <v/>
      </c>
      <c r="P268" s="97" t="n"/>
      <c r="Q268" s="97" t="n"/>
      <c r="R268" s="2" t="n"/>
    </row>
    <row r="269" ht="18" customHeight="1" s="111">
      <c r="A269" s="103" t="n"/>
      <c r="B269" s="104" t="n"/>
      <c r="C269" s="104" t="n"/>
      <c r="D269" s="104" t="n"/>
      <c r="E269" s="104" t="n"/>
      <c r="F269" s="104" t="n"/>
      <c r="G269" s="104" t="n"/>
      <c r="H269" s="98">
        <f>IF(E269=0,0,IFERROR(ABS(E269-F269),0))</f>
        <v/>
      </c>
      <c r="I269" s="98">
        <f>IF(E269=0,0,IFERROR(ABS(G269-E269),0))</f>
        <v/>
      </c>
      <c r="J269" s="99">
        <f>IF(H269=0,"",IFERROR(I269/H269,0))</f>
        <v/>
      </c>
      <c r="K269" s="100">
        <f>IF(L269="","",IF(L269&gt;0,"Win",IF(L269&lt;0,"Loss","BE")))</f>
        <v/>
      </c>
      <c r="L269" s="105" t="n"/>
      <c r="M269" s="104" t="n"/>
      <c r="N269" s="106" t="n"/>
      <c r="O269" s="100">
        <f>IF(A269="","",TEXT(A269,"DDD"))</f>
        <v/>
      </c>
      <c r="P269" s="104" t="n"/>
      <c r="Q269" s="104" t="n"/>
      <c r="R269" s="2" t="n"/>
    </row>
    <row r="270" ht="18" customHeight="1" s="111">
      <c r="A270" s="96" t="n"/>
      <c r="B270" s="97" t="n"/>
      <c r="C270" s="97" t="n"/>
      <c r="D270" s="97" t="n"/>
      <c r="E270" s="97" t="n"/>
      <c r="F270" s="97" t="n"/>
      <c r="G270" s="97" t="n"/>
      <c r="H270" s="98">
        <f>IF(E270=0,0,IFERROR(ABS(E270-F270),0))</f>
        <v/>
      </c>
      <c r="I270" s="98">
        <f>IF(E270=0,0,IFERROR(ABS(G270-E270),0))</f>
        <v/>
      </c>
      <c r="J270" s="99">
        <f>IF(H270=0,"",IFERROR(I270/H270,0))</f>
        <v/>
      </c>
      <c r="K270" s="100">
        <f>IF(L270="","",IF(L270&gt;0,"Win",IF(L270&lt;0,"Loss","BE")))</f>
        <v/>
      </c>
      <c r="L270" s="101" t="n"/>
      <c r="M270" s="97" t="n"/>
      <c r="N270" s="102" t="n"/>
      <c r="O270" s="100">
        <f>IF(A270="","",TEXT(A270,"DDD"))</f>
        <v/>
      </c>
      <c r="P270" s="97" t="n"/>
      <c r="Q270" s="97" t="n"/>
      <c r="R270" s="2" t="n"/>
    </row>
    <row r="271" ht="18" customHeight="1" s="111">
      <c r="A271" s="103" t="n"/>
      <c r="B271" s="104" t="n"/>
      <c r="C271" s="104" t="n"/>
      <c r="D271" s="104" t="n"/>
      <c r="E271" s="104" t="n"/>
      <c r="F271" s="104" t="n"/>
      <c r="G271" s="104" t="n"/>
      <c r="H271" s="98">
        <f>IF(E271=0,0,IFERROR(ABS(E271-F271),0))</f>
        <v/>
      </c>
      <c r="I271" s="98">
        <f>IF(E271=0,0,IFERROR(ABS(G271-E271),0))</f>
        <v/>
      </c>
      <c r="J271" s="99">
        <f>IF(H271=0,"",IFERROR(I271/H271,0))</f>
        <v/>
      </c>
      <c r="K271" s="100">
        <f>IF(L271="","",IF(L271&gt;0,"Win",IF(L271&lt;0,"Loss","BE")))</f>
        <v/>
      </c>
      <c r="L271" s="105" t="n"/>
      <c r="M271" s="104" t="n"/>
      <c r="N271" s="106" t="n"/>
      <c r="O271" s="100">
        <f>IF(A271="","",TEXT(A271,"DDD"))</f>
        <v/>
      </c>
      <c r="P271" s="104" t="n"/>
      <c r="Q271" s="104" t="n"/>
      <c r="R271" s="2" t="n"/>
    </row>
    <row r="272" ht="18" customHeight="1" s="111">
      <c r="A272" s="96" t="n"/>
      <c r="B272" s="97" t="n"/>
      <c r="C272" s="97" t="n"/>
      <c r="D272" s="97" t="n"/>
      <c r="E272" s="97" t="n"/>
      <c r="F272" s="97" t="n"/>
      <c r="G272" s="97" t="n"/>
      <c r="H272" s="98">
        <f>IF(E272=0,0,IFERROR(ABS(E272-F272),0))</f>
        <v/>
      </c>
      <c r="I272" s="98">
        <f>IF(E272=0,0,IFERROR(ABS(G272-E272),0))</f>
        <v/>
      </c>
      <c r="J272" s="99">
        <f>IF(H272=0,"",IFERROR(I272/H272,0))</f>
        <v/>
      </c>
      <c r="K272" s="100">
        <f>IF(L272="","",IF(L272&gt;0,"Win",IF(L272&lt;0,"Loss","BE")))</f>
        <v/>
      </c>
      <c r="L272" s="101" t="n"/>
      <c r="M272" s="97" t="n"/>
      <c r="N272" s="102" t="n"/>
      <c r="O272" s="100">
        <f>IF(A272="","",TEXT(A272,"DDD"))</f>
        <v/>
      </c>
      <c r="P272" s="97" t="n"/>
      <c r="Q272" s="97" t="n"/>
      <c r="R272" s="2" t="n"/>
    </row>
    <row r="273" ht="18" customHeight="1" s="111">
      <c r="A273" s="103" t="n"/>
      <c r="B273" s="104" t="n"/>
      <c r="C273" s="104" t="n"/>
      <c r="D273" s="104" t="n"/>
      <c r="E273" s="104" t="n"/>
      <c r="F273" s="104" t="n"/>
      <c r="G273" s="104" t="n"/>
      <c r="H273" s="98">
        <f>IF(E273=0,0,IFERROR(ABS(E273-F273),0))</f>
        <v/>
      </c>
      <c r="I273" s="98">
        <f>IF(E273=0,0,IFERROR(ABS(G273-E273),0))</f>
        <v/>
      </c>
      <c r="J273" s="99">
        <f>IF(H273=0,"",IFERROR(I273/H273,0))</f>
        <v/>
      </c>
      <c r="K273" s="100">
        <f>IF(L273="","",IF(L273&gt;0,"Win",IF(L273&lt;0,"Loss","BE")))</f>
        <v/>
      </c>
      <c r="L273" s="105" t="n"/>
      <c r="M273" s="104" t="n"/>
      <c r="N273" s="106" t="n"/>
      <c r="O273" s="100">
        <f>IF(A273="","",TEXT(A273,"DDD"))</f>
        <v/>
      </c>
      <c r="P273" s="104" t="n"/>
      <c r="Q273" s="104" t="n"/>
      <c r="R273" s="2" t="n"/>
    </row>
    <row r="274" ht="18" customHeight="1" s="111">
      <c r="A274" s="96" t="n"/>
      <c r="B274" s="97" t="n"/>
      <c r="C274" s="97" t="n"/>
      <c r="D274" s="97" t="n"/>
      <c r="E274" s="97" t="n"/>
      <c r="F274" s="97" t="n"/>
      <c r="G274" s="97" t="n"/>
      <c r="H274" s="98">
        <f>IF(E274=0,0,IFERROR(ABS(E274-F274),0))</f>
        <v/>
      </c>
      <c r="I274" s="98">
        <f>IF(E274=0,0,IFERROR(ABS(G274-E274),0))</f>
        <v/>
      </c>
      <c r="J274" s="99">
        <f>IF(H274=0,"",IFERROR(I274/H274,0))</f>
        <v/>
      </c>
      <c r="K274" s="100">
        <f>IF(L274="","",IF(L274&gt;0,"Win",IF(L274&lt;0,"Loss","BE")))</f>
        <v/>
      </c>
      <c r="L274" s="101" t="n"/>
      <c r="M274" s="97" t="n"/>
      <c r="N274" s="102" t="n"/>
      <c r="O274" s="100">
        <f>IF(A274="","",TEXT(A274,"DDD"))</f>
        <v/>
      </c>
      <c r="P274" s="97" t="n"/>
      <c r="Q274" s="97" t="n"/>
      <c r="R274" s="2" t="n"/>
    </row>
    <row r="275" ht="18" customHeight="1" s="111">
      <c r="A275" s="103" t="n"/>
      <c r="B275" s="104" t="n"/>
      <c r="C275" s="104" t="n"/>
      <c r="D275" s="104" t="n"/>
      <c r="E275" s="104" t="n"/>
      <c r="F275" s="104" t="n"/>
      <c r="G275" s="104" t="n"/>
      <c r="H275" s="98">
        <f>IF(E275=0,0,IFERROR(ABS(E275-F275),0))</f>
        <v/>
      </c>
      <c r="I275" s="98">
        <f>IF(E275=0,0,IFERROR(ABS(G275-E275),0))</f>
        <v/>
      </c>
      <c r="J275" s="99">
        <f>IF(H275=0,"",IFERROR(I275/H275,0))</f>
        <v/>
      </c>
      <c r="K275" s="100">
        <f>IF(L275="","",IF(L275&gt;0,"Win",IF(L275&lt;0,"Loss","BE")))</f>
        <v/>
      </c>
      <c r="L275" s="105" t="n"/>
      <c r="M275" s="104" t="n"/>
      <c r="N275" s="106" t="n"/>
      <c r="O275" s="100">
        <f>IF(A275="","",TEXT(A275,"DDD"))</f>
        <v/>
      </c>
      <c r="P275" s="104" t="n"/>
      <c r="Q275" s="104" t="n"/>
      <c r="R275" s="2" t="n"/>
    </row>
    <row r="276" ht="18" customHeight="1" s="111">
      <c r="A276" s="96" t="n"/>
      <c r="B276" s="97" t="n"/>
      <c r="C276" s="97" t="n"/>
      <c r="D276" s="97" t="n"/>
      <c r="E276" s="97" t="n"/>
      <c r="F276" s="97" t="n"/>
      <c r="G276" s="97" t="n"/>
      <c r="H276" s="98">
        <f>IF(E276=0,0,IFERROR(ABS(E276-F276),0))</f>
        <v/>
      </c>
      <c r="I276" s="98">
        <f>IF(E276=0,0,IFERROR(ABS(G276-E276),0))</f>
        <v/>
      </c>
      <c r="J276" s="99">
        <f>IF(H276=0,"",IFERROR(I276/H276,0))</f>
        <v/>
      </c>
      <c r="K276" s="100">
        <f>IF(L276="","",IF(L276&gt;0,"Win",IF(L276&lt;0,"Loss","BE")))</f>
        <v/>
      </c>
      <c r="L276" s="101" t="n"/>
      <c r="M276" s="97" t="n"/>
      <c r="N276" s="102" t="n"/>
      <c r="O276" s="100">
        <f>IF(A276="","",TEXT(A276,"DDD"))</f>
        <v/>
      </c>
      <c r="P276" s="97" t="n"/>
      <c r="Q276" s="97" t="n"/>
      <c r="R276" s="2" t="n"/>
    </row>
    <row r="277" ht="18" customHeight="1" s="111">
      <c r="A277" s="103" t="n"/>
      <c r="B277" s="104" t="n"/>
      <c r="C277" s="104" t="n"/>
      <c r="D277" s="104" t="n"/>
      <c r="E277" s="104" t="n"/>
      <c r="F277" s="104" t="n"/>
      <c r="G277" s="104" t="n"/>
      <c r="H277" s="98">
        <f>IF(E277=0,0,IFERROR(ABS(E277-F277),0))</f>
        <v/>
      </c>
      <c r="I277" s="98">
        <f>IF(E277=0,0,IFERROR(ABS(G277-E277),0))</f>
        <v/>
      </c>
      <c r="J277" s="99">
        <f>IF(H277=0,"",IFERROR(I277/H277,0))</f>
        <v/>
      </c>
      <c r="K277" s="100">
        <f>IF(L277="","",IF(L277&gt;0,"Win",IF(L277&lt;0,"Loss","BE")))</f>
        <v/>
      </c>
      <c r="L277" s="105" t="n"/>
      <c r="M277" s="104" t="n"/>
      <c r="N277" s="106" t="n"/>
      <c r="O277" s="100">
        <f>IF(A277="","",TEXT(A277,"DDD"))</f>
        <v/>
      </c>
      <c r="P277" s="104" t="n"/>
      <c r="Q277" s="104" t="n"/>
      <c r="R277" s="2" t="n"/>
    </row>
    <row r="278" ht="18" customHeight="1" s="111">
      <c r="A278" s="96" t="n"/>
      <c r="B278" s="97" t="n"/>
      <c r="C278" s="97" t="n"/>
      <c r="D278" s="97" t="n"/>
      <c r="E278" s="97" t="n"/>
      <c r="F278" s="97" t="n"/>
      <c r="G278" s="97" t="n"/>
      <c r="H278" s="98">
        <f>IF(E278=0,0,IFERROR(ABS(E278-F278),0))</f>
        <v/>
      </c>
      <c r="I278" s="98">
        <f>IF(E278=0,0,IFERROR(ABS(G278-E278),0))</f>
        <v/>
      </c>
      <c r="J278" s="99">
        <f>IF(H278=0,"",IFERROR(I278/H278,0))</f>
        <v/>
      </c>
      <c r="K278" s="100">
        <f>IF(L278="","",IF(L278&gt;0,"Win",IF(L278&lt;0,"Loss","BE")))</f>
        <v/>
      </c>
      <c r="L278" s="101" t="n"/>
      <c r="M278" s="97" t="n"/>
      <c r="N278" s="102" t="n"/>
      <c r="O278" s="100">
        <f>IF(A278="","",TEXT(A278,"DDD"))</f>
        <v/>
      </c>
      <c r="P278" s="97" t="n"/>
      <c r="Q278" s="97" t="n"/>
      <c r="R278" s="2" t="n"/>
    </row>
    <row r="279" ht="18" customHeight="1" s="111">
      <c r="A279" s="103" t="n"/>
      <c r="B279" s="104" t="n"/>
      <c r="C279" s="104" t="n"/>
      <c r="D279" s="104" t="n"/>
      <c r="E279" s="104" t="n"/>
      <c r="F279" s="104" t="n"/>
      <c r="G279" s="104" t="n"/>
      <c r="H279" s="98">
        <f>IF(E279=0,0,IFERROR(ABS(E279-F279),0))</f>
        <v/>
      </c>
      <c r="I279" s="98">
        <f>IF(E279=0,0,IFERROR(ABS(G279-E279),0))</f>
        <v/>
      </c>
      <c r="J279" s="99">
        <f>IF(H279=0,"",IFERROR(I279/H279,0))</f>
        <v/>
      </c>
      <c r="K279" s="100">
        <f>IF(L279="","",IF(L279&gt;0,"Win",IF(L279&lt;0,"Loss","BE")))</f>
        <v/>
      </c>
      <c r="L279" s="105" t="n"/>
      <c r="M279" s="104" t="n"/>
      <c r="N279" s="106" t="n"/>
      <c r="O279" s="100">
        <f>IF(A279="","",TEXT(A279,"DDD"))</f>
        <v/>
      </c>
      <c r="P279" s="104" t="n"/>
      <c r="Q279" s="104" t="n"/>
      <c r="R279" s="2" t="n"/>
    </row>
    <row r="280" ht="18" customHeight="1" s="111">
      <c r="A280" s="96" t="n"/>
      <c r="B280" s="97" t="n"/>
      <c r="C280" s="97" t="n"/>
      <c r="D280" s="97" t="n"/>
      <c r="E280" s="97" t="n"/>
      <c r="F280" s="97" t="n"/>
      <c r="G280" s="97" t="n"/>
      <c r="H280" s="98">
        <f>IF(E280=0,0,IFERROR(ABS(E280-F280),0))</f>
        <v/>
      </c>
      <c r="I280" s="98">
        <f>IF(E280=0,0,IFERROR(ABS(G280-E280),0))</f>
        <v/>
      </c>
      <c r="J280" s="99">
        <f>IF(H280=0,"",IFERROR(I280/H280,0))</f>
        <v/>
      </c>
      <c r="K280" s="100">
        <f>IF(L280="","",IF(L280&gt;0,"Win",IF(L280&lt;0,"Loss","BE")))</f>
        <v/>
      </c>
      <c r="L280" s="101" t="n"/>
      <c r="M280" s="97" t="n"/>
      <c r="N280" s="102" t="n"/>
      <c r="O280" s="100">
        <f>IF(A280="","",TEXT(A280,"DDD"))</f>
        <v/>
      </c>
      <c r="P280" s="97" t="n"/>
      <c r="Q280" s="97" t="n"/>
      <c r="R280" s="2" t="n"/>
    </row>
    <row r="281" ht="18" customHeight="1" s="111">
      <c r="A281" s="103" t="n"/>
      <c r="B281" s="104" t="n"/>
      <c r="C281" s="104" t="n"/>
      <c r="D281" s="104" t="n"/>
      <c r="E281" s="104" t="n"/>
      <c r="F281" s="104" t="n"/>
      <c r="G281" s="104" t="n"/>
      <c r="H281" s="98">
        <f>IF(E281=0,0,IFERROR(ABS(E281-F281),0))</f>
        <v/>
      </c>
      <c r="I281" s="98">
        <f>IF(E281=0,0,IFERROR(ABS(G281-E281),0))</f>
        <v/>
      </c>
      <c r="J281" s="99">
        <f>IF(H281=0,"",IFERROR(I281/H281,0))</f>
        <v/>
      </c>
      <c r="K281" s="100">
        <f>IF(L281="","",IF(L281&gt;0,"Win",IF(L281&lt;0,"Loss","BE")))</f>
        <v/>
      </c>
      <c r="L281" s="105" t="n"/>
      <c r="M281" s="104" t="n"/>
      <c r="N281" s="106" t="n"/>
      <c r="O281" s="100">
        <f>IF(A281="","",TEXT(A281,"DDD"))</f>
        <v/>
      </c>
      <c r="P281" s="104" t="n"/>
      <c r="Q281" s="104" t="n"/>
      <c r="R281" s="2" t="n"/>
    </row>
    <row r="282" ht="18" customHeight="1" s="111">
      <c r="A282" s="96" t="n"/>
      <c r="B282" s="97" t="n"/>
      <c r="C282" s="97" t="n"/>
      <c r="D282" s="97" t="n"/>
      <c r="E282" s="97" t="n"/>
      <c r="F282" s="97" t="n"/>
      <c r="G282" s="97" t="n"/>
      <c r="H282" s="98">
        <f>IF(E282=0,0,IFERROR(ABS(E282-F282),0))</f>
        <v/>
      </c>
      <c r="I282" s="98">
        <f>IF(E282=0,0,IFERROR(ABS(G282-E282),0))</f>
        <v/>
      </c>
      <c r="J282" s="99">
        <f>IF(H282=0,"",IFERROR(I282/H282,0))</f>
        <v/>
      </c>
      <c r="K282" s="100">
        <f>IF(L282="","",IF(L282&gt;0,"Win",IF(L282&lt;0,"Loss","BE")))</f>
        <v/>
      </c>
      <c r="L282" s="101" t="n"/>
      <c r="M282" s="97" t="n"/>
      <c r="N282" s="102" t="n"/>
      <c r="O282" s="100">
        <f>IF(A282="","",TEXT(A282,"DDD"))</f>
        <v/>
      </c>
      <c r="P282" s="97" t="n"/>
      <c r="Q282" s="97" t="n"/>
      <c r="R282" s="2" t="n"/>
    </row>
    <row r="283" ht="18" customHeight="1" s="111">
      <c r="A283" s="103" t="n"/>
      <c r="B283" s="104" t="n"/>
      <c r="C283" s="104" t="n"/>
      <c r="D283" s="104" t="n"/>
      <c r="E283" s="104" t="n"/>
      <c r="F283" s="104" t="n"/>
      <c r="G283" s="104" t="n"/>
      <c r="H283" s="98">
        <f>IF(E283=0,0,IFERROR(ABS(E283-F283),0))</f>
        <v/>
      </c>
      <c r="I283" s="98">
        <f>IF(E283=0,0,IFERROR(ABS(G283-E283),0))</f>
        <v/>
      </c>
      <c r="J283" s="99">
        <f>IF(H283=0,"",IFERROR(I283/H283,0))</f>
        <v/>
      </c>
      <c r="K283" s="100">
        <f>IF(L283="","",IF(L283&gt;0,"Win",IF(L283&lt;0,"Loss","BE")))</f>
        <v/>
      </c>
      <c r="L283" s="105" t="n"/>
      <c r="M283" s="104" t="n"/>
      <c r="N283" s="106" t="n"/>
      <c r="O283" s="100">
        <f>IF(A283="","",TEXT(A283,"DDD"))</f>
        <v/>
      </c>
      <c r="P283" s="104" t="n"/>
      <c r="Q283" s="104" t="n"/>
      <c r="R283" s="2" t="n"/>
    </row>
    <row r="284" ht="18" customHeight="1" s="111">
      <c r="A284" s="96" t="n"/>
      <c r="B284" s="97" t="n"/>
      <c r="C284" s="97" t="n"/>
      <c r="D284" s="97" t="n"/>
      <c r="E284" s="97" t="n"/>
      <c r="F284" s="97" t="n"/>
      <c r="G284" s="97" t="n"/>
      <c r="H284" s="98">
        <f>IF(E284=0,0,IFERROR(ABS(E284-F284),0))</f>
        <v/>
      </c>
      <c r="I284" s="98">
        <f>IF(E284=0,0,IFERROR(ABS(G284-E284),0))</f>
        <v/>
      </c>
      <c r="J284" s="99">
        <f>IF(H284=0,"",IFERROR(I284/H284,0))</f>
        <v/>
      </c>
      <c r="K284" s="100">
        <f>IF(L284="","",IF(L284&gt;0,"Win",IF(L284&lt;0,"Loss","BE")))</f>
        <v/>
      </c>
      <c r="L284" s="101" t="n"/>
      <c r="M284" s="97" t="n"/>
      <c r="N284" s="102" t="n"/>
      <c r="O284" s="100">
        <f>IF(A284="","",TEXT(A284,"DDD"))</f>
        <v/>
      </c>
      <c r="P284" s="97" t="n"/>
      <c r="Q284" s="97" t="n"/>
      <c r="R284" s="2" t="n"/>
    </row>
    <row r="285" ht="18" customHeight="1" s="111">
      <c r="A285" s="103" t="n"/>
      <c r="B285" s="104" t="n"/>
      <c r="C285" s="104" t="n"/>
      <c r="D285" s="104" t="n"/>
      <c r="E285" s="104" t="n"/>
      <c r="F285" s="104" t="n"/>
      <c r="G285" s="104" t="n"/>
      <c r="H285" s="98">
        <f>IF(E285=0,0,IFERROR(ABS(E285-F285),0))</f>
        <v/>
      </c>
      <c r="I285" s="98">
        <f>IF(E285=0,0,IFERROR(ABS(G285-E285),0))</f>
        <v/>
      </c>
      <c r="J285" s="99">
        <f>IF(H285=0,"",IFERROR(I285/H285,0))</f>
        <v/>
      </c>
      <c r="K285" s="100">
        <f>IF(L285="","",IF(L285&gt;0,"Win",IF(L285&lt;0,"Loss","BE")))</f>
        <v/>
      </c>
      <c r="L285" s="105" t="n"/>
      <c r="M285" s="104" t="n"/>
      <c r="N285" s="106" t="n"/>
      <c r="O285" s="100">
        <f>IF(A285="","",TEXT(A285,"DDD"))</f>
        <v/>
      </c>
      <c r="P285" s="104" t="n"/>
      <c r="Q285" s="104" t="n"/>
      <c r="R285" s="2" t="n"/>
    </row>
    <row r="286" ht="18" customHeight="1" s="111">
      <c r="A286" s="96" t="n"/>
      <c r="B286" s="97" t="n"/>
      <c r="C286" s="97" t="n"/>
      <c r="D286" s="97" t="n"/>
      <c r="E286" s="97" t="n"/>
      <c r="F286" s="97" t="n"/>
      <c r="G286" s="97" t="n"/>
      <c r="H286" s="98">
        <f>IF(E286=0,0,IFERROR(ABS(E286-F286),0))</f>
        <v/>
      </c>
      <c r="I286" s="98">
        <f>IF(E286=0,0,IFERROR(ABS(G286-E286),0))</f>
        <v/>
      </c>
      <c r="J286" s="99">
        <f>IF(H286=0,"",IFERROR(I286/H286,0))</f>
        <v/>
      </c>
      <c r="K286" s="100">
        <f>IF(L286="","",IF(L286&gt;0,"Win",IF(L286&lt;0,"Loss","BE")))</f>
        <v/>
      </c>
      <c r="L286" s="101" t="n"/>
      <c r="M286" s="97" t="n"/>
      <c r="N286" s="102" t="n"/>
      <c r="O286" s="100">
        <f>IF(A286="","",TEXT(A286,"DDD"))</f>
        <v/>
      </c>
      <c r="P286" s="97" t="n"/>
      <c r="Q286" s="97" t="n"/>
      <c r="R286" s="2" t="n"/>
    </row>
    <row r="287" ht="18" customHeight="1" s="111">
      <c r="A287" s="103" t="n"/>
      <c r="B287" s="104" t="n"/>
      <c r="C287" s="104" t="n"/>
      <c r="D287" s="104" t="n"/>
      <c r="E287" s="104" t="n"/>
      <c r="F287" s="104" t="n"/>
      <c r="G287" s="104" t="n"/>
      <c r="H287" s="98">
        <f>IF(E287=0,0,IFERROR(ABS(E287-F287),0))</f>
        <v/>
      </c>
      <c r="I287" s="98">
        <f>IF(E287=0,0,IFERROR(ABS(G287-E287),0))</f>
        <v/>
      </c>
      <c r="J287" s="99">
        <f>IF(H287=0,"",IFERROR(I287/H287,0))</f>
        <v/>
      </c>
      <c r="K287" s="100">
        <f>IF(L287="","",IF(L287&gt;0,"Win",IF(L287&lt;0,"Loss","BE")))</f>
        <v/>
      </c>
      <c r="L287" s="105" t="n"/>
      <c r="M287" s="104" t="n"/>
      <c r="N287" s="106" t="n"/>
      <c r="O287" s="100">
        <f>IF(A287="","",TEXT(A287,"DDD"))</f>
        <v/>
      </c>
      <c r="P287" s="104" t="n"/>
      <c r="Q287" s="104" t="n"/>
      <c r="R287" s="2" t="n"/>
    </row>
    <row r="288" ht="18" customHeight="1" s="111">
      <c r="A288" s="96" t="n"/>
      <c r="B288" s="97" t="n"/>
      <c r="C288" s="97" t="n"/>
      <c r="D288" s="97" t="n"/>
      <c r="E288" s="97" t="n"/>
      <c r="F288" s="97" t="n"/>
      <c r="G288" s="97" t="n"/>
      <c r="H288" s="98">
        <f>IF(E288=0,0,IFERROR(ABS(E288-F288),0))</f>
        <v/>
      </c>
      <c r="I288" s="98">
        <f>IF(E288=0,0,IFERROR(ABS(G288-E288),0))</f>
        <v/>
      </c>
      <c r="J288" s="99">
        <f>IF(H288=0,"",IFERROR(I288/H288,0))</f>
        <v/>
      </c>
      <c r="K288" s="100">
        <f>IF(L288="","",IF(L288&gt;0,"Win",IF(L288&lt;0,"Loss","BE")))</f>
        <v/>
      </c>
      <c r="L288" s="101" t="n"/>
      <c r="M288" s="97" t="n"/>
      <c r="N288" s="102" t="n"/>
      <c r="O288" s="100">
        <f>IF(A288="","",TEXT(A288,"DDD"))</f>
        <v/>
      </c>
      <c r="P288" s="97" t="n"/>
      <c r="Q288" s="97" t="n"/>
      <c r="R288" s="2" t="n"/>
    </row>
    <row r="289" ht="18" customHeight="1" s="111">
      <c r="A289" s="103" t="n"/>
      <c r="B289" s="104" t="n"/>
      <c r="C289" s="104" t="n"/>
      <c r="D289" s="104" t="n"/>
      <c r="E289" s="104" t="n"/>
      <c r="F289" s="104" t="n"/>
      <c r="G289" s="104" t="n"/>
      <c r="H289" s="98">
        <f>IF(E289=0,0,IFERROR(ABS(E289-F289),0))</f>
        <v/>
      </c>
      <c r="I289" s="98">
        <f>IF(E289=0,0,IFERROR(ABS(G289-E289),0))</f>
        <v/>
      </c>
      <c r="J289" s="99">
        <f>IF(H289=0,"",IFERROR(I289/H289,0))</f>
        <v/>
      </c>
      <c r="K289" s="100">
        <f>IF(L289="","",IF(L289&gt;0,"Win",IF(L289&lt;0,"Loss","BE")))</f>
        <v/>
      </c>
      <c r="L289" s="105" t="n"/>
      <c r="M289" s="104" t="n"/>
      <c r="N289" s="106" t="n"/>
      <c r="O289" s="100">
        <f>IF(A289="","",TEXT(A289,"DDD"))</f>
        <v/>
      </c>
      <c r="P289" s="104" t="n"/>
      <c r="Q289" s="104" t="n"/>
      <c r="R289" s="2" t="n"/>
    </row>
    <row r="290" ht="18" customHeight="1" s="111">
      <c r="A290" s="96" t="n"/>
      <c r="B290" s="97" t="n"/>
      <c r="C290" s="97" t="n"/>
      <c r="D290" s="97" t="n"/>
      <c r="E290" s="97" t="n"/>
      <c r="F290" s="97" t="n"/>
      <c r="G290" s="97" t="n"/>
      <c r="H290" s="98">
        <f>IF(E290=0,0,IFERROR(ABS(E290-F290),0))</f>
        <v/>
      </c>
      <c r="I290" s="98">
        <f>IF(E290=0,0,IFERROR(ABS(G290-E290),0))</f>
        <v/>
      </c>
      <c r="J290" s="99">
        <f>IF(H290=0,"",IFERROR(I290/H290,0))</f>
        <v/>
      </c>
      <c r="K290" s="100">
        <f>IF(L290="","",IF(L290&gt;0,"Win",IF(L290&lt;0,"Loss","BE")))</f>
        <v/>
      </c>
      <c r="L290" s="101" t="n"/>
      <c r="M290" s="97" t="n"/>
      <c r="N290" s="102" t="n"/>
      <c r="O290" s="100">
        <f>IF(A290="","",TEXT(A290,"DDD"))</f>
        <v/>
      </c>
      <c r="P290" s="97" t="n"/>
      <c r="Q290" s="97" t="n"/>
      <c r="R290" s="2" t="n"/>
    </row>
    <row r="291" ht="18" customHeight="1" s="111">
      <c r="A291" s="103" t="n"/>
      <c r="B291" s="104" t="n"/>
      <c r="C291" s="104" t="n"/>
      <c r="D291" s="104" t="n"/>
      <c r="E291" s="104" t="n"/>
      <c r="F291" s="104" t="n"/>
      <c r="G291" s="104" t="n"/>
      <c r="H291" s="98">
        <f>IF(E291=0,0,IFERROR(ABS(E291-F291),0))</f>
        <v/>
      </c>
      <c r="I291" s="98">
        <f>IF(E291=0,0,IFERROR(ABS(G291-E291),0))</f>
        <v/>
      </c>
      <c r="J291" s="99">
        <f>IF(H291=0,"",IFERROR(I291/H291,0))</f>
        <v/>
      </c>
      <c r="K291" s="100">
        <f>IF(L291="","",IF(L291&gt;0,"Win",IF(L291&lt;0,"Loss","BE")))</f>
        <v/>
      </c>
      <c r="L291" s="105" t="n"/>
      <c r="M291" s="104" t="n"/>
      <c r="N291" s="106" t="n"/>
      <c r="O291" s="100">
        <f>IF(A291="","",TEXT(A291,"DDD"))</f>
        <v/>
      </c>
      <c r="P291" s="104" t="n"/>
      <c r="Q291" s="104" t="n"/>
      <c r="R291" s="2" t="n"/>
    </row>
    <row r="292" ht="18" customHeight="1" s="111">
      <c r="A292" s="96" t="n"/>
      <c r="B292" s="97" t="n"/>
      <c r="C292" s="97" t="n"/>
      <c r="D292" s="97" t="n"/>
      <c r="E292" s="97" t="n"/>
      <c r="F292" s="97" t="n"/>
      <c r="G292" s="97" t="n"/>
      <c r="H292" s="98">
        <f>IF(E292=0,0,IFERROR(ABS(E292-F292),0))</f>
        <v/>
      </c>
      <c r="I292" s="98">
        <f>IF(E292=0,0,IFERROR(ABS(G292-E292),0))</f>
        <v/>
      </c>
      <c r="J292" s="99">
        <f>IF(H292=0,"",IFERROR(I292/H292,0))</f>
        <v/>
      </c>
      <c r="K292" s="100">
        <f>IF(L292="","",IF(L292&gt;0,"Win",IF(L292&lt;0,"Loss","BE")))</f>
        <v/>
      </c>
      <c r="L292" s="101" t="n"/>
      <c r="M292" s="97" t="n"/>
      <c r="N292" s="102" t="n"/>
      <c r="O292" s="100">
        <f>IF(A292="","",TEXT(A292,"DDD"))</f>
        <v/>
      </c>
      <c r="P292" s="97" t="n"/>
      <c r="Q292" s="97" t="n"/>
      <c r="R292" s="2" t="n"/>
    </row>
    <row r="293" ht="18" customHeight="1" s="111">
      <c r="A293" s="103" t="n"/>
      <c r="B293" s="104" t="n"/>
      <c r="C293" s="104" t="n"/>
      <c r="D293" s="104" t="n"/>
      <c r="E293" s="104" t="n"/>
      <c r="F293" s="104" t="n"/>
      <c r="G293" s="104" t="n"/>
      <c r="H293" s="98">
        <f>IF(E293=0,0,IFERROR(ABS(E293-F293),0))</f>
        <v/>
      </c>
      <c r="I293" s="98">
        <f>IF(E293=0,0,IFERROR(ABS(G293-E293),0))</f>
        <v/>
      </c>
      <c r="J293" s="99">
        <f>IF(H293=0,"",IFERROR(I293/H293,0))</f>
        <v/>
      </c>
      <c r="K293" s="100">
        <f>IF(L293="","",IF(L293&gt;0,"Win",IF(L293&lt;0,"Loss","BE")))</f>
        <v/>
      </c>
      <c r="L293" s="105" t="n"/>
      <c r="M293" s="104" t="n"/>
      <c r="N293" s="106" t="n"/>
      <c r="O293" s="100">
        <f>IF(A293="","",TEXT(A293,"DDD"))</f>
        <v/>
      </c>
      <c r="P293" s="104" t="n"/>
      <c r="Q293" s="104" t="n"/>
      <c r="R293" s="2" t="n"/>
    </row>
    <row r="294" ht="18" customHeight="1" s="111">
      <c r="A294" s="96" t="n"/>
      <c r="B294" s="97" t="n"/>
      <c r="C294" s="97" t="n"/>
      <c r="D294" s="97" t="n"/>
      <c r="E294" s="97" t="n"/>
      <c r="F294" s="97" t="n"/>
      <c r="G294" s="97" t="n"/>
      <c r="H294" s="98">
        <f>IF(E294=0,0,IFERROR(ABS(E294-F294),0))</f>
        <v/>
      </c>
      <c r="I294" s="98">
        <f>IF(E294=0,0,IFERROR(ABS(G294-E294),0))</f>
        <v/>
      </c>
      <c r="J294" s="99">
        <f>IF(H294=0,"",IFERROR(I294/H294,0))</f>
        <v/>
      </c>
      <c r="K294" s="100">
        <f>IF(L294="","",IF(L294&gt;0,"Win",IF(L294&lt;0,"Loss","BE")))</f>
        <v/>
      </c>
      <c r="L294" s="101" t="n"/>
      <c r="M294" s="97" t="n"/>
      <c r="N294" s="102" t="n"/>
      <c r="O294" s="100">
        <f>IF(A294="","",TEXT(A294,"DDD"))</f>
        <v/>
      </c>
      <c r="P294" s="97" t="n"/>
      <c r="Q294" s="97" t="n"/>
      <c r="R294" s="2" t="n"/>
    </row>
    <row r="295" ht="18" customHeight="1" s="111">
      <c r="A295" s="103" t="n"/>
      <c r="B295" s="104" t="n"/>
      <c r="C295" s="104" t="n"/>
      <c r="D295" s="104" t="n"/>
      <c r="E295" s="104" t="n"/>
      <c r="F295" s="104" t="n"/>
      <c r="G295" s="104" t="n"/>
      <c r="H295" s="98">
        <f>IF(E295=0,0,IFERROR(ABS(E295-F295),0))</f>
        <v/>
      </c>
      <c r="I295" s="98">
        <f>IF(E295=0,0,IFERROR(ABS(G295-E295),0))</f>
        <v/>
      </c>
      <c r="J295" s="99">
        <f>IF(H295=0,"",IFERROR(I295/H295,0))</f>
        <v/>
      </c>
      <c r="K295" s="100">
        <f>IF(L295="","",IF(L295&gt;0,"Win",IF(L295&lt;0,"Loss","BE")))</f>
        <v/>
      </c>
      <c r="L295" s="105" t="n"/>
      <c r="M295" s="104" t="n"/>
      <c r="N295" s="106" t="n"/>
      <c r="O295" s="100">
        <f>IF(A295="","",TEXT(A295,"DDD"))</f>
        <v/>
      </c>
      <c r="P295" s="104" t="n"/>
      <c r="Q295" s="104" t="n"/>
      <c r="R295" s="2" t="n"/>
    </row>
    <row r="296" ht="18" customHeight="1" s="111">
      <c r="A296" s="96" t="n"/>
      <c r="B296" s="97" t="n"/>
      <c r="C296" s="97" t="n"/>
      <c r="D296" s="97" t="n"/>
      <c r="E296" s="97" t="n"/>
      <c r="F296" s="97" t="n"/>
      <c r="G296" s="97" t="n"/>
      <c r="H296" s="98">
        <f>IF(E296=0,0,IFERROR(ABS(E296-F296),0))</f>
        <v/>
      </c>
      <c r="I296" s="98">
        <f>IF(E296=0,0,IFERROR(ABS(G296-E296),0))</f>
        <v/>
      </c>
      <c r="J296" s="99">
        <f>IF(H296=0,"",IFERROR(I296/H296,0))</f>
        <v/>
      </c>
      <c r="K296" s="100">
        <f>IF(L296="","",IF(L296&gt;0,"Win",IF(L296&lt;0,"Loss","BE")))</f>
        <v/>
      </c>
      <c r="L296" s="101" t="n"/>
      <c r="M296" s="97" t="n"/>
      <c r="N296" s="102" t="n"/>
      <c r="O296" s="100">
        <f>IF(A296="","",TEXT(A296,"DDD"))</f>
        <v/>
      </c>
      <c r="P296" s="97" t="n"/>
      <c r="Q296" s="97" t="n"/>
      <c r="R296" s="2" t="n"/>
    </row>
    <row r="297" ht="18" customHeight="1" s="111">
      <c r="A297" s="103" t="n"/>
      <c r="B297" s="104" t="n"/>
      <c r="C297" s="104" t="n"/>
      <c r="D297" s="104" t="n"/>
      <c r="E297" s="104" t="n"/>
      <c r="F297" s="104" t="n"/>
      <c r="G297" s="104" t="n"/>
      <c r="H297" s="98">
        <f>IF(E297=0,0,IFERROR(ABS(E297-F297),0))</f>
        <v/>
      </c>
      <c r="I297" s="98">
        <f>IF(E297=0,0,IFERROR(ABS(G297-E297),0))</f>
        <v/>
      </c>
      <c r="J297" s="99">
        <f>IF(H297=0,"",IFERROR(I297/H297,0))</f>
        <v/>
      </c>
      <c r="K297" s="100">
        <f>IF(L297="","",IF(L297&gt;0,"Win",IF(L297&lt;0,"Loss","BE")))</f>
        <v/>
      </c>
      <c r="L297" s="105" t="n"/>
      <c r="M297" s="104" t="n"/>
      <c r="N297" s="106" t="n"/>
      <c r="O297" s="100">
        <f>IF(A297="","",TEXT(A297,"DDD"))</f>
        <v/>
      </c>
      <c r="P297" s="104" t="n"/>
      <c r="Q297" s="104" t="n"/>
      <c r="R297" s="2" t="n"/>
    </row>
    <row r="298" ht="18" customHeight="1" s="111">
      <c r="A298" s="96" t="n"/>
      <c r="B298" s="97" t="n"/>
      <c r="C298" s="97" t="n"/>
      <c r="D298" s="97" t="n"/>
      <c r="E298" s="97" t="n"/>
      <c r="F298" s="97" t="n"/>
      <c r="G298" s="97" t="n"/>
      <c r="H298" s="98">
        <f>IF(E298=0,0,IFERROR(ABS(E298-F298),0))</f>
        <v/>
      </c>
      <c r="I298" s="98">
        <f>IF(E298=0,0,IFERROR(ABS(G298-E298),0))</f>
        <v/>
      </c>
      <c r="J298" s="99">
        <f>IF(H298=0,"",IFERROR(I298/H298,0))</f>
        <v/>
      </c>
      <c r="K298" s="100">
        <f>IF(L298="","",IF(L298&gt;0,"Win",IF(L298&lt;0,"Loss","BE")))</f>
        <v/>
      </c>
      <c r="L298" s="101" t="n"/>
      <c r="M298" s="97" t="n"/>
      <c r="N298" s="102" t="n"/>
      <c r="O298" s="100">
        <f>IF(A298="","",TEXT(A298,"DDD"))</f>
        <v/>
      </c>
      <c r="P298" s="97" t="n"/>
      <c r="Q298" s="97" t="n"/>
      <c r="R298" s="2" t="n"/>
    </row>
    <row r="299" ht="18" customHeight="1" s="111">
      <c r="A299" s="103" t="n"/>
      <c r="B299" s="104" t="n"/>
      <c r="C299" s="104" t="n"/>
      <c r="D299" s="104" t="n"/>
      <c r="E299" s="104" t="n"/>
      <c r="F299" s="104" t="n"/>
      <c r="G299" s="104" t="n"/>
      <c r="H299" s="98">
        <f>IF(E299=0,0,IFERROR(ABS(E299-F299),0))</f>
        <v/>
      </c>
      <c r="I299" s="98">
        <f>IF(E299=0,0,IFERROR(ABS(G299-E299),0))</f>
        <v/>
      </c>
      <c r="J299" s="99">
        <f>IF(H299=0,"",IFERROR(I299/H299,0))</f>
        <v/>
      </c>
      <c r="K299" s="100">
        <f>IF(L299="","",IF(L299&gt;0,"Win",IF(L299&lt;0,"Loss","BE")))</f>
        <v/>
      </c>
      <c r="L299" s="105" t="n"/>
      <c r="M299" s="104" t="n"/>
      <c r="N299" s="106" t="n"/>
      <c r="O299" s="100">
        <f>IF(A299="","",TEXT(A299,"DDD"))</f>
        <v/>
      </c>
      <c r="P299" s="104" t="n"/>
      <c r="Q299" s="104" t="n"/>
      <c r="R299" s="2" t="n"/>
    </row>
    <row r="300" ht="18" customHeight="1" s="111">
      <c r="A300" s="96" t="n"/>
      <c r="B300" s="97" t="n"/>
      <c r="C300" s="97" t="n"/>
      <c r="D300" s="97" t="n"/>
      <c r="E300" s="97" t="n"/>
      <c r="F300" s="97" t="n"/>
      <c r="G300" s="97" t="n"/>
      <c r="H300" s="98">
        <f>IF(E300=0,0,IFERROR(ABS(E300-F300),0))</f>
        <v/>
      </c>
      <c r="I300" s="98">
        <f>IF(E300=0,0,IFERROR(ABS(G300-E300),0))</f>
        <v/>
      </c>
      <c r="J300" s="99">
        <f>IF(H300=0,"",IFERROR(I300/H300,0))</f>
        <v/>
      </c>
      <c r="K300" s="100">
        <f>IF(L300="","",IF(L300&gt;0,"Win",IF(L300&lt;0,"Loss","BE")))</f>
        <v/>
      </c>
      <c r="L300" s="101" t="n"/>
      <c r="M300" s="97" t="n"/>
      <c r="N300" s="102" t="n"/>
      <c r="O300" s="100">
        <f>IF(A300="","",TEXT(A300,"DDD"))</f>
        <v/>
      </c>
      <c r="P300" s="97" t="n"/>
      <c r="Q300" s="97" t="n"/>
      <c r="R300" s="2" t="n"/>
    </row>
    <row r="301" ht="18" customHeight="1" s="111">
      <c r="A301" s="103" t="n"/>
      <c r="B301" s="104" t="n"/>
      <c r="C301" s="104" t="n"/>
      <c r="D301" s="104" t="n"/>
      <c r="E301" s="104" t="n"/>
      <c r="F301" s="104" t="n"/>
      <c r="G301" s="104" t="n"/>
      <c r="H301" s="98">
        <f>IF(E301=0,0,IFERROR(ABS(E301-F301),0))</f>
        <v/>
      </c>
      <c r="I301" s="98">
        <f>IF(E301=0,0,IFERROR(ABS(G301-E301),0))</f>
        <v/>
      </c>
      <c r="J301" s="99">
        <f>IF(H301=0,"",IFERROR(I301/H301,0))</f>
        <v/>
      </c>
      <c r="K301" s="100">
        <f>IF(L301="","",IF(L301&gt;0,"Win",IF(L301&lt;0,"Loss","BE")))</f>
        <v/>
      </c>
      <c r="L301" s="105" t="n"/>
      <c r="M301" s="104" t="n"/>
      <c r="N301" s="106" t="n"/>
      <c r="O301" s="100">
        <f>IF(A301="","",TEXT(A301,"DDD"))</f>
        <v/>
      </c>
      <c r="P301" s="104" t="n"/>
      <c r="Q301" s="104" t="n"/>
      <c r="R301" s="2" t="n"/>
    </row>
    <row r="302" ht="18" customHeight="1" s="111">
      <c r="A302" s="96" t="n"/>
      <c r="B302" s="97" t="n"/>
      <c r="C302" s="97" t="n"/>
      <c r="D302" s="97" t="n"/>
      <c r="E302" s="97" t="n"/>
      <c r="F302" s="97" t="n"/>
      <c r="G302" s="97" t="n"/>
      <c r="H302" s="98">
        <f>IF(E302=0,0,IFERROR(ABS(E302-F302),0))</f>
        <v/>
      </c>
      <c r="I302" s="98">
        <f>IF(E302=0,0,IFERROR(ABS(G302-E302),0))</f>
        <v/>
      </c>
      <c r="J302" s="99">
        <f>IF(H302=0,"",IFERROR(I302/H302,0))</f>
        <v/>
      </c>
      <c r="K302" s="100">
        <f>IF(L302="","",IF(L302&gt;0,"Win",IF(L302&lt;0,"Loss","BE")))</f>
        <v/>
      </c>
      <c r="L302" s="101" t="n"/>
      <c r="M302" s="97" t="n"/>
      <c r="N302" s="102" t="n"/>
      <c r="O302" s="100">
        <f>IF(A302="","",TEXT(A302,"DDD"))</f>
        <v/>
      </c>
      <c r="P302" s="97" t="n"/>
      <c r="Q302" s="97" t="n"/>
      <c r="R302" s="2" t="n"/>
    </row>
    <row r="303" ht="18" customHeight="1" s="111">
      <c r="A303" s="103" t="n"/>
      <c r="B303" s="104" t="n"/>
      <c r="C303" s="104" t="n"/>
      <c r="D303" s="104" t="n"/>
      <c r="E303" s="104" t="n"/>
      <c r="F303" s="104" t="n"/>
      <c r="G303" s="104" t="n"/>
      <c r="H303" s="98">
        <f>IF(E303=0,0,IFERROR(ABS(E303-F303),0))</f>
        <v/>
      </c>
      <c r="I303" s="98">
        <f>IF(E303=0,0,IFERROR(ABS(G303-E303),0))</f>
        <v/>
      </c>
      <c r="J303" s="99">
        <f>IF(H303=0,"",IFERROR(I303/H303,0))</f>
        <v/>
      </c>
      <c r="K303" s="100">
        <f>IF(L303="","",IF(L303&gt;0,"Win",IF(L303&lt;0,"Loss","BE")))</f>
        <v/>
      </c>
      <c r="L303" s="105" t="n"/>
      <c r="M303" s="104" t="n"/>
      <c r="N303" s="106" t="n"/>
      <c r="O303" s="100">
        <f>IF(A303="","",TEXT(A303,"DDD"))</f>
        <v/>
      </c>
      <c r="P303" s="104" t="n"/>
      <c r="Q303" s="104" t="n"/>
      <c r="R303" s="2" t="n"/>
    </row>
    <row r="304" ht="18" customHeight="1" s="111">
      <c r="A304" s="96" t="n"/>
      <c r="B304" s="97" t="n"/>
      <c r="C304" s="97" t="n"/>
      <c r="D304" s="97" t="n"/>
      <c r="E304" s="97" t="n"/>
      <c r="F304" s="97" t="n"/>
      <c r="G304" s="97" t="n"/>
      <c r="H304" s="98">
        <f>IF(E304=0,0,IFERROR(ABS(E304-F304),0))</f>
        <v/>
      </c>
      <c r="I304" s="98">
        <f>IF(E304=0,0,IFERROR(ABS(G304-E304),0))</f>
        <v/>
      </c>
      <c r="J304" s="99">
        <f>IF(H304=0,"",IFERROR(I304/H304,0))</f>
        <v/>
      </c>
      <c r="K304" s="100">
        <f>IF(L304="","",IF(L304&gt;0,"Win",IF(L304&lt;0,"Loss","BE")))</f>
        <v/>
      </c>
      <c r="L304" s="101" t="n"/>
      <c r="M304" s="97" t="n"/>
      <c r="N304" s="102" t="n"/>
      <c r="O304" s="100">
        <f>IF(A304="","",TEXT(A304,"DDD"))</f>
        <v/>
      </c>
      <c r="P304" s="97" t="n"/>
      <c r="Q304" s="97" t="n"/>
      <c r="R304" s="2" t="n"/>
    </row>
    <row r="305" ht="18" customHeight="1" s="111">
      <c r="A305" s="103" t="n"/>
      <c r="B305" s="104" t="n"/>
      <c r="C305" s="104" t="n"/>
      <c r="D305" s="104" t="n"/>
      <c r="E305" s="104" t="n"/>
      <c r="F305" s="104" t="n"/>
      <c r="G305" s="104" t="n"/>
      <c r="H305" s="98">
        <f>IF(E305=0,0,IFERROR(ABS(E305-F305),0))</f>
        <v/>
      </c>
      <c r="I305" s="98">
        <f>IF(E305=0,0,IFERROR(ABS(G305-E305),0))</f>
        <v/>
      </c>
      <c r="J305" s="99">
        <f>IF(H305=0,"",IFERROR(I305/H305,0))</f>
        <v/>
      </c>
      <c r="K305" s="100">
        <f>IF(L305="","",IF(L305&gt;0,"Win",IF(L305&lt;0,"Loss","BE")))</f>
        <v/>
      </c>
      <c r="L305" s="105" t="n"/>
      <c r="M305" s="104" t="n"/>
      <c r="N305" s="106" t="n"/>
      <c r="O305" s="100">
        <f>IF(A305="","",TEXT(A305,"DDD"))</f>
        <v/>
      </c>
      <c r="P305" s="104" t="n"/>
      <c r="Q305" s="104" t="n"/>
      <c r="R305" s="2" t="n"/>
    </row>
    <row r="306" ht="18" customHeight="1" s="111">
      <c r="A306" s="96" t="n"/>
      <c r="B306" s="97" t="n"/>
      <c r="C306" s="97" t="n"/>
      <c r="D306" s="97" t="n"/>
      <c r="E306" s="97" t="n"/>
      <c r="F306" s="97" t="n"/>
      <c r="G306" s="97" t="n"/>
      <c r="H306" s="98">
        <f>IF(E306=0,0,IFERROR(ABS(E306-F306),0))</f>
        <v/>
      </c>
      <c r="I306" s="98">
        <f>IF(E306=0,0,IFERROR(ABS(G306-E306),0))</f>
        <v/>
      </c>
      <c r="J306" s="99">
        <f>IF(H306=0,"",IFERROR(I306/H306,0))</f>
        <v/>
      </c>
      <c r="K306" s="100">
        <f>IF(L306="","",IF(L306&gt;0,"Win",IF(L306&lt;0,"Loss","BE")))</f>
        <v/>
      </c>
      <c r="L306" s="101" t="n"/>
      <c r="M306" s="97" t="n"/>
      <c r="N306" s="102" t="n"/>
      <c r="O306" s="100">
        <f>IF(A306="","",TEXT(A306,"DDD"))</f>
        <v/>
      </c>
      <c r="P306" s="97" t="n"/>
      <c r="Q306" s="97" t="n"/>
      <c r="R306" s="2" t="n"/>
    </row>
    <row r="307" ht="18" customHeight="1" s="111">
      <c r="A307" s="103" t="n"/>
      <c r="B307" s="104" t="n"/>
      <c r="C307" s="104" t="n"/>
      <c r="D307" s="104" t="n"/>
      <c r="E307" s="104" t="n"/>
      <c r="F307" s="104" t="n"/>
      <c r="G307" s="104" t="n"/>
      <c r="H307" s="98">
        <f>IF(E307=0,0,IFERROR(ABS(E307-F307),0))</f>
        <v/>
      </c>
      <c r="I307" s="98">
        <f>IF(E307=0,0,IFERROR(ABS(G307-E307),0))</f>
        <v/>
      </c>
      <c r="J307" s="99">
        <f>IF(H307=0,"",IFERROR(I307/H307,0))</f>
        <v/>
      </c>
      <c r="K307" s="100">
        <f>IF(L307="","",IF(L307&gt;0,"Win",IF(L307&lt;0,"Loss","BE")))</f>
        <v/>
      </c>
      <c r="L307" s="105" t="n"/>
      <c r="M307" s="104" t="n"/>
      <c r="N307" s="106" t="n"/>
      <c r="O307" s="100">
        <f>IF(A307="","",TEXT(A307,"DDD"))</f>
        <v/>
      </c>
      <c r="P307" s="104" t="n"/>
      <c r="Q307" s="104" t="n"/>
      <c r="R307" s="2" t="n"/>
    </row>
    <row r="308" ht="18" customHeight="1" s="111">
      <c r="A308" s="96" t="n"/>
      <c r="B308" s="97" t="n"/>
      <c r="C308" s="97" t="n"/>
      <c r="D308" s="97" t="n"/>
      <c r="E308" s="97" t="n"/>
      <c r="F308" s="97" t="n"/>
      <c r="G308" s="97" t="n"/>
      <c r="H308" s="98">
        <f>IF(E308=0,0,IFERROR(ABS(E308-F308),0))</f>
        <v/>
      </c>
      <c r="I308" s="98">
        <f>IF(E308=0,0,IFERROR(ABS(G308-E308),0))</f>
        <v/>
      </c>
      <c r="J308" s="99">
        <f>IF(H308=0,"",IFERROR(I308/H308,0))</f>
        <v/>
      </c>
      <c r="K308" s="100">
        <f>IF(L308="","",IF(L308&gt;0,"Win",IF(L308&lt;0,"Loss","BE")))</f>
        <v/>
      </c>
      <c r="L308" s="101" t="n"/>
      <c r="M308" s="97" t="n"/>
      <c r="N308" s="102" t="n"/>
      <c r="O308" s="100">
        <f>IF(A308="","",TEXT(A308,"DDD"))</f>
        <v/>
      </c>
      <c r="P308" s="97" t="n"/>
      <c r="Q308" s="97" t="n"/>
      <c r="R308" s="2" t="n"/>
    </row>
    <row r="309" ht="18" customHeight="1" s="111">
      <c r="A309" s="103" t="n"/>
      <c r="B309" s="104" t="n"/>
      <c r="C309" s="104" t="n"/>
      <c r="D309" s="104" t="n"/>
      <c r="E309" s="104" t="n"/>
      <c r="F309" s="104" t="n"/>
      <c r="G309" s="104" t="n"/>
      <c r="H309" s="98">
        <f>IF(E309=0,0,IFERROR(ABS(E309-F309),0))</f>
        <v/>
      </c>
      <c r="I309" s="98">
        <f>IF(E309=0,0,IFERROR(ABS(G309-E309),0))</f>
        <v/>
      </c>
      <c r="J309" s="99">
        <f>IF(H309=0,"",IFERROR(I309/H309,0))</f>
        <v/>
      </c>
      <c r="K309" s="100">
        <f>IF(L309="","",IF(L309&gt;0,"Win",IF(L309&lt;0,"Loss","BE")))</f>
        <v/>
      </c>
      <c r="L309" s="105" t="n"/>
      <c r="M309" s="104" t="n"/>
      <c r="N309" s="106" t="n"/>
      <c r="O309" s="100">
        <f>IF(A309="","",TEXT(A309,"DDD"))</f>
        <v/>
      </c>
      <c r="P309" s="104" t="n"/>
      <c r="Q309" s="104" t="n"/>
      <c r="R309" s="2" t="n"/>
    </row>
    <row r="310" ht="18" customHeight="1" s="111">
      <c r="A310" s="96" t="n"/>
      <c r="B310" s="97" t="n"/>
      <c r="C310" s="97" t="n"/>
      <c r="D310" s="97" t="n"/>
      <c r="E310" s="97" t="n"/>
      <c r="F310" s="97" t="n"/>
      <c r="G310" s="97" t="n"/>
      <c r="H310" s="98">
        <f>IF(E310=0,0,IFERROR(ABS(E310-F310),0))</f>
        <v/>
      </c>
      <c r="I310" s="98">
        <f>IF(E310=0,0,IFERROR(ABS(G310-E310),0))</f>
        <v/>
      </c>
      <c r="J310" s="99">
        <f>IF(H310=0,"",IFERROR(I310/H310,0))</f>
        <v/>
      </c>
      <c r="K310" s="100">
        <f>IF(L310="","",IF(L310&gt;0,"Win",IF(L310&lt;0,"Loss","BE")))</f>
        <v/>
      </c>
      <c r="L310" s="101" t="n"/>
      <c r="M310" s="97" t="n"/>
      <c r="N310" s="102" t="n"/>
      <c r="O310" s="100">
        <f>IF(A310="","",TEXT(A310,"DDD"))</f>
        <v/>
      </c>
      <c r="P310" s="97" t="n"/>
      <c r="Q310" s="97" t="n"/>
      <c r="R310" s="2" t="n"/>
    </row>
    <row r="311" ht="18" customHeight="1" s="111">
      <c r="A311" s="103" t="n"/>
      <c r="B311" s="104" t="n"/>
      <c r="C311" s="104" t="n"/>
      <c r="D311" s="104" t="n"/>
      <c r="E311" s="104" t="n"/>
      <c r="F311" s="104" t="n"/>
      <c r="G311" s="104" t="n"/>
      <c r="H311" s="98">
        <f>IF(E311=0,0,IFERROR(ABS(E311-F311),0))</f>
        <v/>
      </c>
      <c r="I311" s="98">
        <f>IF(E311=0,0,IFERROR(ABS(G311-E311),0))</f>
        <v/>
      </c>
      <c r="J311" s="99">
        <f>IF(H311=0,"",IFERROR(I311/H311,0))</f>
        <v/>
      </c>
      <c r="K311" s="100">
        <f>IF(L311="","",IF(L311&gt;0,"Win",IF(L311&lt;0,"Loss","BE")))</f>
        <v/>
      </c>
      <c r="L311" s="105" t="n"/>
      <c r="M311" s="104" t="n"/>
      <c r="N311" s="106" t="n"/>
      <c r="O311" s="100">
        <f>IF(A311="","",TEXT(A311,"DDD"))</f>
        <v/>
      </c>
      <c r="P311" s="104" t="n"/>
      <c r="Q311" s="104" t="n"/>
      <c r="R311" s="2" t="n"/>
    </row>
    <row r="312" ht="18" customHeight="1" s="111">
      <c r="A312" s="96" t="n"/>
      <c r="B312" s="97" t="n"/>
      <c r="C312" s="97" t="n"/>
      <c r="D312" s="97" t="n"/>
      <c r="E312" s="97" t="n"/>
      <c r="F312" s="97" t="n"/>
      <c r="G312" s="97" t="n"/>
      <c r="H312" s="98">
        <f>IF(E312=0,0,IFERROR(ABS(E312-F312),0))</f>
        <v/>
      </c>
      <c r="I312" s="98">
        <f>IF(E312=0,0,IFERROR(ABS(G312-E312),0))</f>
        <v/>
      </c>
      <c r="J312" s="99">
        <f>IF(H312=0,"",IFERROR(I312/H312,0))</f>
        <v/>
      </c>
      <c r="K312" s="100">
        <f>IF(L312="","",IF(L312&gt;0,"Win",IF(L312&lt;0,"Loss","BE")))</f>
        <v/>
      </c>
      <c r="L312" s="101" t="n"/>
      <c r="M312" s="97" t="n"/>
      <c r="N312" s="102" t="n"/>
      <c r="O312" s="100">
        <f>IF(A312="","",TEXT(A312,"DDD"))</f>
        <v/>
      </c>
      <c r="P312" s="97" t="n"/>
      <c r="Q312" s="97" t="n"/>
      <c r="R312" s="2" t="n"/>
    </row>
    <row r="313" ht="18" customHeight="1" s="111">
      <c r="A313" s="103" t="n"/>
      <c r="B313" s="104" t="n"/>
      <c r="C313" s="104" t="n"/>
      <c r="D313" s="104" t="n"/>
      <c r="E313" s="104" t="n"/>
      <c r="F313" s="104" t="n"/>
      <c r="G313" s="104" t="n"/>
      <c r="H313" s="98">
        <f>IF(E313=0,0,IFERROR(ABS(E313-F313),0))</f>
        <v/>
      </c>
      <c r="I313" s="98">
        <f>IF(E313=0,0,IFERROR(ABS(G313-E313),0))</f>
        <v/>
      </c>
      <c r="J313" s="99">
        <f>IF(H313=0,"",IFERROR(I313/H313,0))</f>
        <v/>
      </c>
      <c r="K313" s="100">
        <f>IF(L313="","",IF(L313&gt;0,"Win",IF(L313&lt;0,"Loss","BE")))</f>
        <v/>
      </c>
      <c r="L313" s="105" t="n"/>
      <c r="M313" s="104" t="n"/>
      <c r="N313" s="106" t="n"/>
      <c r="O313" s="100">
        <f>IF(A313="","",TEXT(A313,"DDD"))</f>
        <v/>
      </c>
      <c r="P313" s="104" t="n"/>
      <c r="Q313" s="104" t="n"/>
      <c r="R313" s="2" t="n"/>
    </row>
    <row r="314" ht="18" customHeight="1" s="111">
      <c r="A314" s="96" t="n"/>
      <c r="B314" s="97" t="n"/>
      <c r="C314" s="97" t="n"/>
      <c r="D314" s="97" t="n"/>
      <c r="E314" s="97" t="n"/>
      <c r="F314" s="97" t="n"/>
      <c r="G314" s="97" t="n"/>
      <c r="H314" s="98">
        <f>IF(E314=0,0,IFERROR(ABS(E314-F314),0))</f>
        <v/>
      </c>
      <c r="I314" s="98">
        <f>IF(E314=0,0,IFERROR(ABS(G314-E314),0))</f>
        <v/>
      </c>
      <c r="J314" s="99">
        <f>IF(H314=0,"",IFERROR(I314/H314,0))</f>
        <v/>
      </c>
      <c r="K314" s="100">
        <f>IF(L314="","",IF(L314&gt;0,"Win",IF(L314&lt;0,"Loss","BE")))</f>
        <v/>
      </c>
      <c r="L314" s="101" t="n"/>
      <c r="M314" s="97" t="n"/>
      <c r="N314" s="102" t="n"/>
      <c r="O314" s="100">
        <f>IF(A314="","",TEXT(A314,"DDD"))</f>
        <v/>
      </c>
      <c r="P314" s="97" t="n"/>
      <c r="Q314" s="97" t="n"/>
      <c r="R314" s="2" t="n"/>
    </row>
    <row r="315" ht="18" customHeight="1" s="111">
      <c r="A315" s="103" t="n"/>
      <c r="B315" s="104" t="n"/>
      <c r="C315" s="104" t="n"/>
      <c r="D315" s="104" t="n"/>
      <c r="E315" s="104" t="n"/>
      <c r="F315" s="104" t="n"/>
      <c r="G315" s="104" t="n"/>
      <c r="H315" s="98">
        <f>IF(E315=0,0,IFERROR(ABS(E315-F315),0))</f>
        <v/>
      </c>
      <c r="I315" s="98">
        <f>IF(E315=0,0,IFERROR(ABS(G315-E315),0))</f>
        <v/>
      </c>
      <c r="J315" s="99">
        <f>IF(H315=0,"",IFERROR(I315/H315,0))</f>
        <v/>
      </c>
      <c r="K315" s="100">
        <f>IF(L315="","",IF(L315&gt;0,"Win",IF(L315&lt;0,"Loss","BE")))</f>
        <v/>
      </c>
      <c r="L315" s="105" t="n"/>
      <c r="M315" s="104" t="n"/>
      <c r="N315" s="106" t="n"/>
      <c r="O315" s="100">
        <f>IF(A315="","",TEXT(A315,"DDD"))</f>
        <v/>
      </c>
      <c r="P315" s="104" t="n"/>
      <c r="Q315" s="104" t="n"/>
      <c r="R315" s="2" t="n"/>
    </row>
    <row r="316" ht="18" customHeight="1" s="111">
      <c r="A316" s="96" t="n"/>
      <c r="B316" s="97" t="n"/>
      <c r="C316" s="97" t="n"/>
      <c r="D316" s="97" t="n"/>
      <c r="E316" s="97" t="n"/>
      <c r="F316" s="97" t="n"/>
      <c r="G316" s="97" t="n"/>
      <c r="H316" s="98">
        <f>IF(E316=0,0,IFERROR(ABS(E316-F316),0))</f>
        <v/>
      </c>
      <c r="I316" s="98">
        <f>IF(E316=0,0,IFERROR(ABS(G316-E316),0))</f>
        <v/>
      </c>
      <c r="J316" s="99">
        <f>IF(H316=0,"",IFERROR(I316/H316,0))</f>
        <v/>
      </c>
      <c r="K316" s="100">
        <f>IF(L316="","",IF(L316&gt;0,"Win",IF(L316&lt;0,"Loss","BE")))</f>
        <v/>
      </c>
      <c r="L316" s="101" t="n"/>
      <c r="M316" s="97" t="n"/>
      <c r="N316" s="102" t="n"/>
      <c r="O316" s="100">
        <f>IF(A316="","",TEXT(A316,"DDD"))</f>
        <v/>
      </c>
      <c r="P316" s="97" t="n"/>
      <c r="Q316" s="97" t="n"/>
      <c r="R316" s="2" t="n"/>
    </row>
    <row r="317" ht="18" customHeight="1" s="111">
      <c r="A317" s="103" t="n"/>
      <c r="B317" s="104" t="n"/>
      <c r="C317" s="104" t="n"/>
      <c r="D317" s="104" t="n"/>
      <c r="E317" s="104" t="n"/>
      <c r="F317" s="104" t="n"/>
      <c r="G317" s="104" t="n"/>
      <c r="H317" s="98">
        <f>IF(E317=0,0,IFERROR(ABS(E317-F317),0))</f>
        <v/>
      </c>
      <c r="I317" s="98">
        <f>IF(E317=0,0,IFERROR(ABS(G317-E317),0))</f>
        <v/>
      </c>
      <c r="J317" s="99">
        <f>IF(H317=0,"",IFERROR(I317/H317,0))</f>
        <v/>
      </c>
      <c r="K317" s="100">
        <f>IF(L317="","",IF(L317&gt;0,"Win",IF(L317&lt;0,"Loss","BE")))</f>
        <v/>
      </c>
      <c r="L317" s="105" t="n"/>
      <c r="M317" s="104" t="n"/>
      <c r="N317" s="106" t="n"/>
      <c r="O317" s="100">
        <f>IF(A317="","",TEXT(A317,"DDD"))</f>
        <v/>
      </c>
      <c r="P317" s="104" t="n"/>
      <c r="Q317" s="104" t="n"/>
      <c r="R317" s="2" t="n"/>
    </row>
    <row r="318" ht="18" customHeight="1" s="111">
      <c r="A318" s="96" t="n"/>
      <c r="B318" s="97" t="n"/>
      <c r="C318" s="97" t="n"/>
      <c r="D318" s="97" t="n"/>
      <c r="E318" s="97" t="n"/>
      <c r="F318" s="97" t="n"/>
      <c r="G318" s="97" t="n"/>
      <c r="H318" s="98">
        <f>IF(E318=0,0,IFERROR(ABS(E318-F318),0))</f>
        <v/>
      </c>
      <c r="I318" s="98">
        <f>IF(E318=0,0,IFERROR(ABS(G318-E318),0))</f>
        <v/>
      </c>
      <c r="J318" s="99">
        <f>IF(H318=0,"",IFERROR(I318/H318,0))</f>
        <v/>
      </c>
      <c r="K318" s="100">
        <f>IF(L318="","",IF(L318&gt;0,"Win",IF(L318&lt;0,"Loss","BE")))</f>
        <v/>
      </c>
      <c r="L318" s="101" t="n"/>
      <c r="M318" s="97" t="n"/>
      <c r="N318" s="102" t="n"/>
      <c r="O318" s="100">
        <f>IF(A318="","",TEXT(A318,"DDD"))</f>
        <v/>
      </c>
      <c r="P318" s="97" t="n"/>
      <c r="Q318" s="97" t="n"/>
      <c r="R318" s="2" t="n"/>
    </row>
    <row r="319" ht="18" customHeight="1" s="111">
      <c r="A319" s="103" t="n"/>
      <c r="B319" s="104" t="n"/>
      <c r="C319" s="104" t="n"/>
      <c r="D319" s="104" t="n"/>
      <c r="E319" s="104" t="n"/>
      <c r="F319" s="104" t="n"/>
      <c r="G319" s="104" t="n"/>
      <c r="H319" s="98">
        <f>IF(E319=0,0,IFERROR(ABS(E319-F319),0))</f>
        <v/>
      </c>
      <c r="I319" s="98">
        <f>IF(E319=0,0,IFERROR(ABS(G319-E319),0))</f>
        <v/>
      </c>
      <c r="J319" s="99">
        <f>IF(H319=0,"",IFERROR(I319/H319,0))</f>
        <v/>
      </c>
      <c r="K319" s="100">
        <f>IF(L319="","",IF(L319&gt;0,"Win",IF(L319&lt;0,"Loss","BE")))</f>
        <v/>
      </c>
      <c r="L319" s="105" t="n"/>
      <c r="M319" s="104" t="n"/>
      <c r="N319" s="106" t="n"/>
      <c r="O319" s="100">
        <f>IF(A319="","",TEXT(A319,"DDD"))</f>
        <v/>
      </c>
      <c r="P319" s="104" t="n"/>
      <c r="Q319" s="104" t="n"/>
      <c r="R319" s="2" t="n"/>
    </row>
    <row r="320" ht="18" customHeight="1" s="111">
      <c r="A320" s="96" t="n"/>
      <c r="B320" s="97" t="n"/>
      <c r="C320" s="97" t="n"/>
      <c r="D320" s="97" t="n"/>
      <c r="E320" s="97" t="n"/>
      <c r="F320" s="97" t="n"/>
      <c r="G320" s="97" t="n"/>
      <c r="H320" s="98">
        <f>IF(E320=0,0,IFERROR(ABS(E320-F320),0))</f>
        <v/>
      </c>
      <c r="I320" s="98">
        <f>IF(E320=0,0,IFERROR(ABS(G320-E320),0))</f>
        <v/>
      </c>
      <c r="J320" s="99">
        <f>IF(H320=0,"",IFERROR(I320/H320,0))</f>
        <v/>
      </c>
      <c r="K320" s="100">
        <f>IF(L320="","",IF(L320&gt;0,"Win",IF(L320&lt;0,"Loss","BE")))</f>
        <v/>
      </c>
      <c r="L320" s="101" t="n"/>
      <c r="M320" s="97" t="n"/>
      <c r="N320" s="102" t="n"/>
      <c r="O320" s="100">
        <f>IF(A320="","",TEXT(A320,"DDD"))</f>
        <v/>
      </c>
      <c r="P320" s="97" t="n"/>
      <c r="Q320" s="97" t="n"/>
      <c r="R320" s="2" t="n"/>
    </row>
    <row r="321" ht="18" customHeight="1" s="111">
      <c r="A321" s="103" t="n"/>
      <c r="B321" s="104" t="n"/>
      <c r="C321" s="104" t="n"/>
      <c r="D321" s="104" t="n"/>
      <c r="E321" s="104" t="n"/>
      <c r="F321" s="104" t="n"/>
      <c r="G321" s="104" t="n"/>
      <c r="H321" s="98">
        <f>IF(E321=0,0,IFERROR(ABS(E321-F321),0))</f>
        <v/>
      </c>
      <c r="I321" s="98">
        <f>IF(E321=0,0,IFERROR(ABS(G321-E321),0))</f>
        <v/>
      </c>
      <c r="J321" s="99">
        <f>IF(H321=0,"",IFERROR(I321/H321,0))</f>
        <v/>
      </c>
      <c r="K321" s="100">
        <f>IF(L321="","",IF(L321&gt;0,"Win",IF(L321&lt;0,"Loss","BE")))</f>
        <v/>
      </c>
      <c r="L321" s="105" t="n"/>
      <c r="M321" s="104" t="n"/>
      <c r="N321" s="106" t="n"/>
      <c r="O321" s="100">
        <f>IF(A321="","",TEXT(A321,"DDD"))</f>
        <v/>
      </c>
      <c r="P321" s="104" t="n"/>
      <c r="Q321" s="104" t="n"/>
      <c r="R321" s="2" t="n"/>
    </row>
    <row r="322" ht="18" customHeight="1" s="111">
      <c r="A322" s="96" t="n"/>
      <c r="B322" s="97" t="n"/>
      <c r="C322" s="97" t="n"/>
      <c r="D322" s="97" t="n"/>
      <c r="E322" s="97" t="n"/>
      <c r="F322" s="97" t="n"/>
      <c r="G322" s="97" t="n"/>
      <c r="H322" s="98">
        <f>IF(E322=0,0,IFERROR(ABS(E322-F322),0))</f>
        <v/>
      </c>
      <c r="I322" s="98">
        <f>IF(E322=0,0,IFERROR(ABS(G322-E322),0))</f>
        <v/>
      </c>
      <c r="J322" s="99">
        <f>IF(H322=0,"",IFERROR(I322/H322,0))</f>
        <v/>
      </c>
      <c r="K322" s="100">
        <f>IF(L322="","",IF(L322&gt;0,"Win",IF(L322&lt;0,"Loss","BE")))</f>
        <v/>
      </c>
      <c r="L322" s="101" t="n"/>
      <c r="M322" s="97" t="n"/>
      <c r="N322" s="102" t="n"/>
      <c r="O322" s="100">
        <f>IF(A322="","",TEXT(A322,"DDD"))</f>
        <v/>
      </c>
      <c r="P322" s="97" t="n"/>
      <c r="Q322" s="97" t="n"/>
      <c r="R322" s="2" t="n"/>
    </row>
    <row r="323" ht="18" customHeight="1" s="111">
      <c r="A323" s="103" t="n"/>
      <c r="B323" s="104" t="n"/>
      <c r="C323" s="104" t="n"/>
      <c r="D323" s="104" t="n"/>
      <c r="E323" s="104" t="n"/>
      <c r="F323" s="104" t="n"/>
      <c r="G323" s="104" t="n"/>
      <c r="H323" s="98">
        <f>IF(E323=0,0,IFERROR(ABS(E323-F323),0))</f>
        <v/>
      </c>
      <c r="I323" s="98">
        <f>IF(E323=0,0,IFERROR(ABS(G323-E323),0))</f>
        <v/>
      </c>
      <c r="J323" s="99">
        <f>IF(H323=0,"",IFERROR(I323/H323,0))</f>
        <v/>
      </c>
      <c r="K323" s="100">
        <f>IF(L323="","",IF(L323&gt;0,"Win",IF(L323&lt;0,"Loss","BE")))</f>
        <v/>
      </c>
      <c r="L323" s="105" t="n"/>
      <c r="M323" s="104" t="n"/>
      <c r="N323" s="106" t="n"/>
      <c r="O323" s="100">
        <f>IF(A323="","",TEXT(A323,"DDD"))</f>
        <v/>
      </c>
      <c r="P323" s="104" t="n"/>
      <c r="Q323" s="104" t="n"/>
      <c r="R323" s="2" t="n"/>
    </row>
    <row r="324" ht="18" customHeight="1" s="111">
      <c r="A324" s="96" t="n"/>
      <c r="B324" s="97" t="n"/>
      <c r="C324" s="97" t="n"/>
      <c r="D324" s="97" t="n"/>
      <c r="E324" s="97" t="n"/>
      <c r="F324" s="97" t="n"/>
      <c r="G324" s="97" t="n"/>
      <c r="H324" s="98">
        <f>IF(E324=0,0,IFERROR(ABS(E324-F324),0))</f>
        <v/>
      </c>
      <c r="I324" s="98">
        <f>IF(E324=0,0,IFERROR(ABS(G324-E324),0))</f>
        <v/>
      </c>
      <c r="J324" s="99">
        <f>IF(H324=0,"",IFERROR(I324/H324,0))</f>
        <v/>
      </c>
      <c r="K324" s="100">
        <f>IF(L324="","",IF(L324&gt;0,"Win",IF(L324&lt;0,"Loss","BE")))</f>
        <v/>
      </c>
      <c r="L324" s="101" t="n"/>
      <c r="M324" s="97" t="n"/>
      <c r="N324" s="102" t="n"/>
      <c r="O324" s="100">
        <f>IF(A324="","",TEXT(A324,"DDD"))</f>
        <v/>
      </c>
      <c r="P324" s="97" t="n"/>
      <c r="Q324" s="97" t="n"/>
      <c r="R324" s="2" t="n"/>
    </row>
    <row r="325" ht="18" customHeight="1" s="111">
      <c r="A325" s="103" t="n"/>
      <c r="B325" s="104" t="n"/>
      <c r="C325" s="104" t="n"/>
      <c r="D325" s="104" t="n"/>
      <c r="E325" s="104" t="n"/>
      <c r="F325" s="104" t="n"/>
      <c r="G325" s="104" t="n"/>
      <c r="H325" s="98">
        <f>IF(E325=0,0,IFERROR(ABS(E325-F325),0))</f>
        <v/>
      </c>
      <c r="I325" s="98">
        <f>IF(E325=0,0,IFERROR(ABS(G325-E325),0))</f>
        <v/>
      </c>
      <c r="J325" s="99">
        <f>IF(H325=0,"",IFERROR(I325/H325,0))</f>
        <v/>
      </c>
      <c r="K325" s="100">
        <f>IF(L325="","",IF(L325&gt;0,"Win",IF(L325&lt;0,"Loss","BE")))</f>
        <v/>
      </c>
      <c r="L325" s="105" t="n"/>
      <c r="M325" s="104" t="n"/>
      <c r="N325" s="106" t="n"/>
      <c r="O325" s="100">
        <f>IF(A325="","",TEXT(A325,"DDD"))</f>
        <v/>
      </c>
      <c r="P325" s="104" t="n"/>
      <c r="Q325" s="104" t="n"/>
      <c r="R325" s="2" t="n"/>
    </row>
    <row r="326" ht="18" customHeight="1" s="111">
      <c r="A326" s="96" t="n"/>
      <c r="B326" s="97" t="n"/>
      <c r="C326" s="97" t="n"/>
      <c r="D326" s="97" t="n"/>
      <c r="E326" s="97" t="n"/>
      <c r="F326" s="97" t="n"/>
      <c r="G326" s="97" t="n"/>
      <c r="H326" s="98">
        <f>IF(E326=0,0,IFERROR(ABS(E326-F326),0))</f>
        <v/>
      </c>
      <c r="I326" s="98">
        <f>IF(E326=0,0,IFERROR(ABS(G326-E326),0))</f>
        <v/>
      </c>
      <c r="J326" s="99">
        <f>IF(H326=0,"",IFERROR(I326/H326,0))</f>
        <v/>
      </c>
      <c r="K326" s="100">
        <f>IF(L326="","",IF(L326&gt;0,"Win",IF(L326&lt;0,"Loss","BE")))</f>
        <v/>
      </c>
      <c r="L326" s="101" t="n"/>
      <c r="M326" s="97" t="n"/>
      <c r="N326" s="102" t="n"/>
      <c r="O326" s="100">
        <f>IF(A326="","",TEXT(A326,"DDD"))</f>
        <v/>
      </c>
      <c r="P326" s="97" t="n"/>
      <c r="Q326" s="97" t="n"/>
      <c r="R326" s="2" t="n"/>
    </row>
    <row r="327" ht="18" customHeight="1" s="111">
      <c r="A327" s="103" t="n"/>
      <c r="B327" s="104" t="n"/>
      <c r="C327" s="104" t="n"/>
      <c r="D327" s="104" t="n"/>
      <c r="E327" s="104" t="n"/>
      <c r="F327" s="104" t="n"/>
      <c r="G327" s="104" t="n"/>
      <c r="H327" s="98">
        <f>IF(E327=0,0,IFERROR(ABS(E327-F327),0))</f>
        <v/>
      </c>
      <c r="I327" s="98">
        <f>IF(E327=0,0,IFERROR(ABS(G327-E327),0))</f>
        <v/>
      </c>
      <c r="J327" s="99">
        <f>IF(H327=0,"",IFERROR(I327/H327,0))</f>
        <v/>
      </c>
      <c r="K327" s="100">
        <f>IF(L327="","",IF(L327&gt;0,"Win",IF(L327&lt;0,"Loss","BE")))</f>
        <v/>
      </c>
      <c r="L327" s="105" t="n"/>
      <c r="M327" s="104" t="n"/>
      <c r="N327" s="106" t="n"/>
      <c r="O327" s="100">
        <f>IF(A327="","",TEXT(A327,"DDD"))</f>
        <v/>
      </c>
      <c r="P327" s="104" t="n"/>
      <c r="Q327" s="104" t="n"/>
      <c r="R327" s="2" t="n"/>
    </row>
    <row r="328" ht="18" customHeight="1" s="111">
      <c r="A328" s="96" t="n"/>
      <c r="B328" s="97" t="n"/>
      <c r="C328" s="97" t="n"/>
      <c r="D328" s="97" t="n"/>
      <c r="E328" s="97" t="n"/>
      <c r="F328" s="97" t="n"/>
      <c r="G328" s="97" t="n"/>
      <c r="H328" s="98">
        <f>IF(E328=0,0,IFERROR(ABS(E328-F328),0))</f>
        <v/>
      </c>
      <c r="I328" s="98">
        <f>IF(E328=0,0,IFERROR(ABS(G328-E328),0))</f>
        <v/>
      </c>
      <c r="J328" s="99">
        <f>IF(H328=0,"",IFERROR(I328/H328,0))</f>
        <v/>
      </c>
      <c r="K328" s="100">
        <f>IF(L328="","",IF(L328&gt;0,"Win",IF(L328&lt;0,"Loss","BE")))</f>
        <v/>
      </c>
      <c r="L328" s="101" t="n"/>
      <c r="M328" s="97" t="n"/>
      <c r="N328" s="102" t="n"/>
      <c r="O328" s="100">
        <f>IF(A328="","",TEXT(A328,"DDD"))</f>
        <v/>
      </c>
      <c r="P328" s="97" t="n"/>
      <c r="Q328" s="97" t="n"/>
      <c r="R328" s="2" t="n"/>
    </row>
    <row r="329" ht="18" customHeight="1" s="111">
      <c r="A329" s="103" t="n"/>
      <c r="B329" s="104" t="n"/>
      <c r="C329" s="104" t="n"/>
      <c r="D329" s="104" t="n"/>
      <c r="E329" s="104" t="n"/>
      <c r="F329" s="104" t="n"/>
      <c r="G329" s="104" t="n"/>
      <c r="H329" s="98">
        <f>IF(E329=0,0,IFERROR(ABS(E329-F329),0))</f>
        <v/>
      </c>
      <c r="I329" s="98">
        <f>IF(E329=0,0,IFERROR(ABS(G329-E329),0))</f>
        <v/>
      </c>
      <c r="J329" s="99">
        <f>IF(H329=0,"",IFERROR(I329/H329,0))</f>
        <v/>
      </c>
      <c r="K329" s="100">
        <f>IF(L329="","",IF(L329&gt;0,"Win",IF(L329&lt;0,"Loss","BE")))</f>
        <v/>
      </c>
      <c r="L329" s="105" t="n"/>
      <c r="M329" s="104" t="n"/>
      <c r="N329" s="106" t="n"/>
      <c r="O329" s="100">
        <f>IF(A329="","",TEXT(A329,"DDD"))</f>
        <v/>
      </c>
      <c r="P329" s="104" t="n"/>
      <c r="Q329" s="104" t="n"/>
      <c r="R329" s="2" t="n"/>
    </row>
    <row r="330" ht="18" customHeight="1" s="111">
      <c r="A330" s="96" t="n"/>
      <c r="B330" s="97" t="n"/>
      <c r="C330" s="97" t="n"/>
      <c r="D330" s="97" t="n"/>
      <c r="E330" s="97" t="n"/>
      <c r="F330" s="97" t="n"/>
      <c r="G330" s="97" t="n"/>
      <c r="H330" s="98">
        <f>IF(E330=0,0,IFERROR(ABS(E330-F330),0))</f>
        <v/>
      </c>
      <c r="I330" s="98">
        <f>IF(E330=0,0,IFERROR(ABS(G330-E330),0))</f>
        <v/>
      </c>
      <c r="J330" s="99">
        <f>IF(H330=0,"",IFERROR(I330/H330,0))</f>
        <v/>
      </c>
      <c r="K330" s="100">
        <f>IF(L330="","",IF(L330&gt;0,"Win",IF(L330&lt;0,"Loss","BE")))</f>
        <v/>
      </c>
      <c r="L330" s="101" t="n"/>
      <c r="M330" s="97" t="n"/>
      <c r="N330" s="102" t="n"/>
      <c r="O330" s="100">
        <f>IF(A330="","",TEXT(A330,"DDD"))</f>
        <v/>
      </c>
      <c r="P330" s="97" t="n"/>
      <c r="Q330" s="97" t="n"/>
      <c r="R330" s="2" t="n"/>
    </row>
    <row r="331" ht="18" customHeight="1" s="111">
      <c r="A331" s="103" t="n"/>
      <c r="B331" s="104" t="n"/>
      <c r="C331" s="104" t="n"/>
      <c r="D331" s="104" t="n"/>
      <c r="E331" s="104" t="n"/>
      <c r="F331" s="104" t="n"/>
      <c r="G331" s="104" t="n"/>
      <c r="H331" s="98">
        <f>IF(E331=0,0,IFERROR(ABS(E331-F331),0))</f>
        <v/>
      </c>
      <c r="I331" s="98">
        <f>IF(E331=0,0,IFERROR(ABS(G331-E331),0))</f>
        <v/>
      </c>
      <c r="J331" s="99">
        <f>IF(H331=0,"",IFERROR(I331/H331,0))</f>
        <v/>
      </c>
      <c r="K331" s="100">
        <f>IF(L331="","",IF(L331&gt;0,"Win",IF(L331&lt;0,"Loss","BE")))</f>
        <v/>
      </c>
      <c r="L331" s="105" t="n"/>
      <c r="M331" s="104" t="n"/>
      <c r="N331" s="106" t="n"/>
      <c r="O331" s="100">
        <f>IF(A331="","",TEXT(A331,"DDD"))</f>
        <v/>
      </c>
      <c r="P331" s="104" t="n"/>
      <c r="Q331" s="104" t="n"/>
      <c r="R331" s="2" t="n"/>
    </row>
    <row r="332" ht="18" customHeight="1" s="111">
      <c r="A332" s="96" t="n"/>
      <c r="B332" s="97" t="n"/>
      <c r="C332" s="97" t="n"/>
      <c r="D332" s="97" t="n"/>
      <c r="E332" s="97" t="n"/>
      <c r="F332" s="97" t="n"/>
      <c r="G332" s="97" t="n"/>
      <c r="H332" s="98">
        <f>IF(E332=0,0,IFERROR(ABS(E332-F332),0))</f>
        <v/>
      </c>
      <c r="I332" s="98">
        <f>IF(E332=0,0,IFERROR(ABS(G332-E332),0))</f>
        <v/>
      </c>
      <c r="J332" s="99">
        <f>IF(H332=0,"",IFERROR(I332/H332,0))</f>
        <v/>
      </c>
      <c r="K332" s="100">
        <f>IF(L332="","",IF(L332&gt;0,"Win",IF(L332&lt;0,"Loss","BE")))</f>
        <v/>
      </c>
      <c r="L332" s="101" t="n"/>
      <c r="M332" s="97" t="n"/>
      <c r="N332" s="102" t="n"/>
      <c r="O332" s="100">
        <f>IF(A332="","",TEXT(A332,"DDD"))</f>
        <v/>
      </c>
      <c r="P332" s="97" t="n"/>
      <c r="Q332" s="97" t="n"/>
      <c r="R332" s="2" t="n"/>
    </row>
    <row r="333" ht="18" customHeight="1" s="111">
      <c r="A333" s="103" t="n"/>
      <c r="B333" s="104" t="n"/>
      <c r="C333" s="104" t="n"/>
      <c r="D333" s="104" t="n"/>
      <c r="E333" s="104" t="n"/>
      <c r="F333" s="104" t="n"/>
      <c r="G333" s="104" t="n"/>
      <c r="H333" s="98">
        <f>IF(E333=0,0,IFERROR(ABS(E333-F333),0))</f>
        <v/>
      </c>
      <c r="I333" s="98">
        <f>IF(E333=0,0,IFERROR(ABS(G333-E333),0))</f>
        <v/>
      </c>
      <c r="J333" s="99">
        <f>IF(H333=0,"",IFERROR(I333/H333,0))</f>
        <v/>
      </c>
      <c r="K333" s="100">
        <f>IF(L333="","",IF(L333&gt;0,"Win",IF(L333&lt;0,"Loss","BE")))</f>
        <v/>
      </c>
      <c r="L333" s="105" t="n"/>
      <c r="M333" s="104" t="n"/>
      <c r="N333" s="106" t="n"/>
      <c r="O333" s="100">
        <f>IF(A333="","",TEXT(A333,"DDD"))</f>
        <v/>
      </c>
      <c r="P333" s="104" t="n"/>
      <c r="Q333" s="104" t="n"/>
      <c r="R333" s="2" t="n"/>
    </row>
    <row r="334" ht="18" customHeight="1" s="111">
      <c r="A334" s="96" t="n"/>
      <c r="B334" s="97" t="n"/>
      <c r="C334" s="97" t="n"/>
      <c r="D334" s="97" t="n"/>
      <c r="E334" s="97" t="n"/>
      <c r="F334" s="97" t="n"/>
      <c r="G334" s="97" t="n"/>
      <c r="H334" s="98">
        <f>IF(E334=0,0,IFERROR(ABS(E334-F334),0))</f>
        <v/>
      </c>
      <c r="I334" s="98">
        <f>IF(E334=0,0,IFERROR(ABS(G334-E334),0))</f>
        <v/>
      </c>
      <c r="J334" s="99">
        <f>IF(H334=0,"",IFERROR(I334/H334,0))</f>
        <v/>
      </c>
      <c r="K334" s="100">
        <f>IF(L334="","",IF(L334&gt;0,"Win",IF(L334&lt;0,"Loss","BE")))</f>
        <v/>
      </c>
      <c r="L334" s="101" t="n"/>
      <c r="M334" s="97" t="n"/>
      <c r="N334" s="102" t="n"/>
      <c r="O334" s="100">
        <f>IF(A334="","",TEXT(A334,"DDD"))</f>
        <v/>
      </c>
      <c r="P334" s="97" t="n"/>
      <c r="Q334" s="97" t="n"/>
      <c r="R334" s="2" t="n"/>
    </row>
    <row r="335" ht="18" customHeight="1" s="111">
      <c r="A335" s="103" t="n"/>
      <c r="B335" s="104" t="n"/>
      <c r="C335" s="104" t="n"/>
      <c r="D335" s="104" t="n"/>
      <c r="E335" s="104" t="n"/>
      <c r="F335" s="104" t="n"/>
      <c r="G335" s="104" t="n"/>
      <c r="H335" s="98">
        <f>IF(E335=0,0,IFERROR(ABS(E335-F335),0))</f>
        <v/>
      </c>
      <c r="I335" s="98">
        <f>IF(E335=0,0,IFERROR(ABS(G335-E335),0))</f>
        <v/>
      </c>
      <c r="J335" s="99">
        <f>IF(H335=0,"",IFERROR(I335/H335,0))</f>
        <v/>
      </c>
      <c r="K335" s="100">
        <f>IF(L335="","",IF(L335&gt;0,"Win",IF(L335&lt;0,"Loss","BE")))</f>
        <v/>
      </c>
      <c r="L335" s="105" t="n"/>
      <c r="M335" s="104" t="n"/>
      <c r="N335" s="106" t="n"/>
      <c r="O335" s="100">
        <f>IF(A335="","",TEXT(A335,"DDD"))</f>
        <v/>
      </c>
      <c r="P335" s="104" t="n"/>
      <c r="Q335" s="104" t="n"/>
      <c r="R335" s="2" t="n"/>
    </row>
    <row r="336" ht="18" customHeight="1" s="111">
      <c r="A336" s="96" t="n"/>
      <c r="B336" s="97" t="n"/>
      <c r="C336" s="97" t="n"/>
      <c r="D336" s="97" t="n"/>
      <c r="E336" s="97" t="n"/>
      <c r="F336" s="97" t="n"/>
      <c r="G336" s="97" t="n"/>
      <c r="H336" s="98">
        <f>IF(E336=0,0,IFERROR(ABS(E336-F336),0))</f>
        <v/>
      </c>
      <c r="I336" s="98">
        <f>IF(E336=0,0,IFERROR(ABS(G336-E336),0))</f>
        <v/>
      </c>
      <c r="J336" s="99">
        <f>IF(H336=0,"",IFERROR(I336/H336,0))</f>
        <v/>
      </c>
      <c r="K336" s="100">
        <f>IF(L336="","",IF(L336&gt;0,"Win",IF(L336&lt;0,"Loss","BE")))</f>
        <v/>
      </c>
      <c r="L336" s="101" t="n"/>
      <c r="M336" s="97" t="n"/>
      <c r="N336" s="102" t="n"/>
      <c r="O336" s="100">
        <f>IF(A336="","",TEXT(A336,"DDD"))</f>
        <v/>
      </c>
      <c r="P336" s="97" t="n"/>
      <c r="Q336" s="97" t="n"/>
      <c r="R336" s="2" t="n"/>
    </row>
    <row r="337" ht="18" customHeight="1" s="111">
      <c r="A337" s="103" t="n"/>
      <c r="B337" s="104" t="n"/>
      <c r="C337" s="104" t="n"/>
      <c r="D337" s="104" t="n"/>
      <c r="E337" s="104" t="n"/>
      <c r="F337" s="104" t="n"/>
      <c r="G337" s="104" t="n"/>
      <c r="H337" s="98">
        <f>IF(E337=0,0,IFERROR(ABS(E337-F337),0))</f>
        <v/>
      </c>
      <c r="I337" s="98">
        <f>IF(E337=0,0,IFERROR(ABS(G337-E337),0))</f>
        <v/>
      </c>
      <c r="J337" s="99">
        <f>IF(H337=0,"",IFERROR(I337/H337,0))</f>
        <v/>
      </c>
      <c r="K337" s="100">
        <f>IF(L337="","",IF(L337&gt;0,"Win",IF(L337&lt;0,"Loss","BE")))</f>
        <v/>
      </c>
      <c r="L337" s="105" t="n"/>
      <c r="M337" s="104" t="n"/>
      <c r="N337" s="106" t="n"/>
      <c r="O337" s="100">
        <f>IF(A337="","",TEXT(A337,"DDD"))</f>
        <v/>
      </c>
      <c r="P337" s="104" t="n"/>
      <c r="Q337" s="104" t="n"/>
      <c r="R337" s="2" t="n"/>
    </row>
    <row r="338" ht="18" customHeight="1" s="111">
      <c r="A338" s="96" t="n"/>
      <c r="B338" s="97" t="n"/>
      <c r="C338" s="97" t="n"/>
      <c r="D338" s="97" t="n"/>
      <c r="E338" s="97" t="n"/>
      <c r="F338" s="97" t="n"/>
      <c r="G338" s="97" t="n"/>
      <c r="H338" s="98">
        <f>IF(E338=0,0,IFERROR(ABS(E338-F338),0))</f>
        <v/>
      </c>
      <c r="I338" s="98">
        <f>IF(E338=0,0,IFERROR(ABS(G338-E338),0))</f>
        <v/>
      </c>
      <c r="J338" s="99">
        <f>IF(H338=0,"",IFERROR(I338/H338,0))</f>
        <v/>
      </c>
      <c r="K338" s="100">
        <f>IF(L338="","",IF(L338&gt;0,"Win",IF(L338&lt;0,"Loss","BE")))</f>
        <v/>
      </c>
      <c r="L338" s="101" t="n"/>
      <c r="M338" s="97" t="n"/>
      <c r="N338" s="102" t="n"/>
      <c r="O338" s="100">
        <f>IF(A338="","",TEXT(A338,"DDD"))</f>
        <v/>
      </c>
      <c r="P338" s="97" t="n"/>
      <c r="Q338" s="97" t="n"/>
      <c r="R338" s="2" t="n"/>
    </row>
    <row r="339" ht="18" customHeight="1" s="111">
      <c r="A339" s="103" t="n"/>
      <c r="B339" s="104" t="n"/>
      <c r="C339" s="104" t="n"/>
      <c r="D339" s="104" t="n"/>
      <c r="E339" s="104" t="n"/>
      <c r="F339" s="104" t="n"/>
      <c r="G339" s="104" t="n"/>
      <c r="H339" s="98">
        <f>IF(E339=0,0,IFERROR(ABS(E339-F339),0))</f>
        <v/>
      </c>
      <c r="I339" s="98">
        <f>IF(E339=0,0,IFERROR(ABS(G339-E339),0))</f>
        <v/>
      </c>
      <c r="J339" s="99">
        <f>IF(H339=0,"",IFERROR(I339/H339,0))</f>
        <v/>
      </c>
      <c r="K339" s="100">
        <f>IF(L339="","",IF(L339&gt;0,"Win",IF(L339&lt;0,"Loss","BE")))</f>
        <v/>
      </c>
      <c r="L339" s="105" t="n"/>
      <c r="M339" s="104" t="n"/>
      <c r="N339" s="106" t="n"/>
      <c r="O339" s="100">
        <f>IF(A339="","",TEXT(A339,"DDD"))</f>
        <v/>
      </c>
      <c r="P339" s="104" t="n"/>
      <c r="Q339" s="104" t="n"/>
      <c r="R339" s="2" t="n"/>
    </row>
    <row r="340" ht="18" customHeight="1" s="111">
      <c r="A340" s="96" t="n"/>
      <c r="B340" s="97" t="n"/>
      <c r="C340" s="97" t="n"/>
      <c r="D340" s="97" t="n"/>
      <c r="E340" s="97" t="n"/>
      <c r="F340" s="97" t="n"/>
      <c r="G340" s="97" t="n"/>
      <c r="H340" s="98">
        <f>IF(E340=0,0,IFERROR(ABS(E340-F340),0))</f>
        <v/>
      </c>
      <c r="I340" s="98">
        <f>IF(E340=0,0,IFERROR(ABS(G340-E340),0))</f>
        <v/>
      </c>
      <c r="J340" s="99">
        <f>IF(H340=0,"",IFERROR(I340/H340,0))</f>
        <v/>
      </c>
      <c r="K340" s="100">
        <f>IF(L340="","",IF(L340&gt;0,"Win",IF(L340&lt;0,"Loss","BE")))</f>
        <v/>
      </c>
      <c r="L340" s="101" t="n"/>
      <c r="M340" s="97" t="n"/>
      <c r="N340" s="102" t="n"/>
      <c r="O340" s="100">
        <f>IF(A340="","",TEXT(A340,"DDD"))</f>
        <v/>
      </c>
      <c r="P340" s="97" t="n"/>
      <c r="Q340" s="97" t="n"/>
      <c r="R340" s="2" t="n"/>
    </row>
    <row r="341" ht="18" customHeight="1" s="111">
      <c r="A341" s="103" t="n"/>
      <c r="B341" s="104" t="n"/>
      <c r="C341" s="104" t="n"/>
      <c r="D341" s="104" t="n"/>
      <c r="E341" s="104" t="n"/>
      <c r="F341" s="104" t="n"/>
      <c r="G341" s="104" t="n"/>
      <c r="H341" s="98">
        <f>IF(E341=0,0,IFERROR(ABS(E341-F341),0))</f>
        <v/>
      </c>
      <c r="I341" s="98">
        <f>IF(E341=0,0,IFERROR(ABS(G341-E341),0))</f>
        <v/>
      </c>
      <c r="J341" s="99">
        <f>IF(H341=0,"",IFERROR(I341/H341,0))</f>
        <v/>
      </c>
      <c r="K341" s="100">
        <f>IF(L341="","",IF(L341&gt;0,"Win",IF(L341&lt;0,"Loss","BE")))</f>
        <v/>
      </c>
      <c r="L341" s="105" t="n"/>
      <c r="M341" s="104" t="n"/>
      <c r="N341" s="106" t="n"/>
      <c r="O341" s="100">
        <f>IF(A341="","",TEXT(A341,"DDD"))</f>
        <v/>
      </c>
      <c r="P341" s="104" t="n"/>
      <c r="Q341" s="104" t="n"/>
      <c r="R341" s="2" t="n"/>
    </row>
    <row r="342" ht="18" customHeight="1" s="111">
      <c r="A342" s="96" t="n"/>
      <c r="B342" s="97" t="n"/>
      <c r="C342" s="97" t="n"/>
      <c r="D342" s="97" t="n"/>
      <c r="E342" s="97" t="n"/>
      <c r="F342" s="97" t="n"/>
      <c r="G342" s="97" t="n"/>
      <c r="H342" s="98">
        <f>IF(E342=0,0,IFERROR(ABS(E342-F342),0))</f>
        <v/>
      </c>
      <c r="I342" s="98">
        <f>IF(E342=0,0,IFERROR(ABS(G342-E342),0))</f>
        <v/>
      </c>
      <c r="J342" s="99">
        <f>IF(H342=0,"",IFERROR(I342/H342,0))</f>
        <v/>
      </c>
      <c r="K342" s="100">
        <f>IF(L342="","",IF(L342&gt;0,"Win",IF(L342&lt;0,"Loss","BE")))</f>
        <v/>
      </c>
      <c r="L342" s="101" t="n"/>
      <c r="M342" s="97" t="n"/>
      <c r="N342" s="102" t="n"/>
      <c r="O342" s="100">
        <f>IF(A342="","",TEXT(A342,"DDD"))</f>
        <v/>
      </c>
      <c r="P342" s="97" t="n"/>
      <c r="Q342" s="97" t="n"/>
      <c r="R342" s="2" t="n"/>
    </row>
    <row r="343" ht="18" customHeight="1" s="111">
      <c r="A343" s="103" t="n"/>
      <c r="B343" s="104" t="n"/>
      <c r="C343" s="104" t="n"/>
      <c r="D343" s="104" t="n"/>
      <c r="E343" s="104" t="n"/>
      <c r="F343" s="104" t="n"/>
      <c r="G343" s="104" t="n"/>
      <c r="H343" s="98">
        <f>IF(E343=0,0,IFERROR(ABS(E343-F343),0))</f>
        <v/>
      </c>
      <c r="I343" s="98">
        <f>IF(E343=0,0,IFERROR(ABS(G343-E343),0))</f>
        <v/>
      </c>
      <c r="J343" s="99">
        <f>IF(H343=0,"",IFERROR(I343/H343,0))</f>
        <v/>
      </c>
      <c r="K343" s="100">
        <f>IF(L343="","",IF(L343&gt;0,"Win",IF(L343&lt;0,"Loss","BE")))</f>
        <v/>
      </c>
      <c r="L343" s="105" t="n"/>
      <c r="M343" s="104" t="n"/>
      <c r="N343" s="106" t="n"/>
      <c r="O343" s="100">
        <f>IF(A343="","",TEXT(A343,"DDD"))</f>
        <v/>
      </c>
      <c r="P343" s="104" t="n"/>
      <c r="Q343" s="104" t="n"/>
      <c r="R343" s="2" t="n"/>
    </row>
    <row r="344" ht="18" customHeight="1" s="111">
      <c r="A344" s="96" t="n"/>
      <c r="B344" s="97" t="n"/>
      <c r="C344" s="97" t="n"/>
      <c r="D344" s="97" t="n"/>
      <c r="E344" s="97" t="n"/>
      <c r="F344" s="97" t="n"/>
      <c r="G344" s="97" t="n"/>
      <c r="H344" s="98">
        <f>IF(E344=0,0,IFERROR(ABS(E344-F344),0))</f>
        <v/>
      </c>
      <c r="I344" s="98">
        <f>IF(E344=0,0,IFERROR(ABS(G344-E344),0))</f>
        <v/>
      </c>
      <c r="J344" s="99">
        <f>IF(H344=0,"",IFERROR(I344/H344,0))</f>
        <v/>
      </c>
      <c r="K344" s="100">
        <f>IF(L344="","",IF(L344&gt;0,"Win",IF(L344&lt;0,"Loss","BE")))</f>
        <v/>
      </c>
      <c r="L344" s="101" t="n"/>
      <c r="M344" s="97" t="n"/>
      <c r="N344" s="102" t="n"/>
      <c r="O344" s="100">
        <f>IF(A344="","",TEXT(A344,"DDD"))</f>
        <v/>
      </c>
      <c r="P344" s="97" t="n"/>
      <c r="Q344" s="97" t="n"/>
      <c r="R344" s="2" t="n"/>
    </row>
    <row r="345" ht="18" customHeight="1" s="111">
      <c r="A345" s="103" t="n"/>
      <c r="B345" s="104" t="n"/>
      <c r="C345" s="104" t="n"/>
      <c r="D345" s="104" t="n"/>
      <c r="E345" s="104" t="n"/>
      <c r="F345" s="104" t="n"/>
      <c r="G345" s="104" t="n"/>
      <c r="H345" s="98">
        <f>IF(E345=0,0,IFERROR(ABS(E345-F345),0))</f>
        <v/>
      </c>
      <c r="I345" s="98">
        <f>IF(E345=0,0,IFERROR(ABS(G345-E345),0))</f>
        <v/>
      </c>
      <c r="J345" s="99">
        <f>IF(H345=0,"",IFERROR(I345/H345,0))</f>
        <v/>
      </c>
      <c r="K345" s="100">
        <f>IF(L345="","",IF(L345&gt;0,"Win",IF(L345&lt;0,"Loss","BE")))</f>
        <v/>
      </c>
      <c r="L345" s="105" t="n"/>
      <c r="M345" s="104" t="n"/>
      <c r="N345" s="106" t="n"/>
      <c r="O345" s="100">
        <f>IF(A345="","",TEXT(A345,"DDD"))</f>
        <v/>
      </c>
      <c r="P345" s="104" t="n"/>
      <c r="Q345" s="104" t="n"/>
      <c r="R345" s="2" t="n"/>
    </row>
    <row r="346" ht="18" customHeight="1" s="111">
      <c r="A346" s="96" t="n"/>
      <c r="B346" s="97" t="n"/>
      <c r="C346" s="97" t="n"/>
      <c r="D346" s="97" t="n"/>
      <c r="E346" s="97" t="n"/>
      <c r="F346" s="97" t="n"/>
      <c r="G346" s="97" t="n"/>
      <c r="H346" s="98">
        <f>IF(E346=0,0,IFERROR(ABS(E346-F346),0))</f>
        <v/>
      </c>
      <c r="I346" s="98">
        <f>IF(E346=0,0,IFERROR(ABS(G346-E346),0))</f>
        <v/>
      </c>
      <c r="J346" s="99">
        <f>IF(H346=0,"",IFERROR(I346/H346,0))</f>
        <v/>
      </c>
      <c r="K346" s="100">
        <f>IF(L346="","",IF(L346&gt;0,"Win",IF(L346&lt;0,"Loss","BE")))</f>
        <v/>
      </c>
      <c r="L346" s="101" t="n"/>
      <c r="M346" s="97" t="n"/>
      <c r="N346" s="102" t="n"/>
      <c r="O346" s="100">
        <f>IF(A346="","",TEXT(A346,"DDD"))</f>
        <v/>
      </c>
      <c r="P346" s="97" t="n"/>
      <c r="Q346" s="97" t="n"/>
      <c r="R346" s="2" t="n"/>
    </row>
    <row r="347" ht="18" customHeight="1" s="111">
      <c r="A347" s="103" t="n"/>
      <c r="B347" s="104" t="n"/>
      <c r="C347" s="104" t="n"/>
      <c r="D347" s="104" t="n"/>
      <c r="E347" s="104" t="n"/>
      <c r="F347" s="104" t="n"/>
      <c r="G347" s="104" t="n"/>
      <c r="H347" s="98">
        <f>IF(E347=0,0,IFERROR(ABS(E347-F347),0))</f>
        <v/>
      </c>
      <c r="I347" s="98">
        <f>IF(E347=0,0,IFERROR(ABS(G347-E347),0))</f>
        <v/>
      </c>
      <c r="J347" s="99">
        <f>IF(H347=0,"",IFERROR(I347/H347,0))</f>
        <v/>
      </c>
      <c r="K347" s="100">
        <f>IF(L347="","",IF(L347&gt;0,"Win",IF(L347&lt;0,"Loss","BE")))</f>
        <v/>
      </c>
      <c r="L347" s="105" t="n"/>
      <c r="M347" s="104" t="n"/>
      <c r="N347" s="106" t="n"/>
      <c r="O347" s="100">
        <f>IF(A347="","",TEXT(A347,"DDD"))</f>
        <v/>
      </c>
      <c r="P347" s="104" t="n"/>
      <c r="Q347" s="104" t="n"/>
      <c r="R347" s="2" t="n"/>
    </row>
    <row r="348" ht="18" customHeight="1" s="111">
      <c r="A348" s="96" t="n"/>
      <c r="B348" s="97" t="n"/>
      <c r="C348" s="97" t="n"/>
      <c r="D348" s="97" t="n"/>
      <c r="E348" s="97" t="n"/>
      <c r="F348" s="97" t="n"/>
      <c r="G348" s="97" t="n"/>
      <c r="H348" s="98">
        <f>IF(E348=0,0,IFERROR(ABS(E348-F348),0))</f>
        <v/>
      </c>
      <c r="I348" s="98">
        <f>IF(E348=0,0,IFERROR(ABS(G348-E348),0))</f>
        <v/>
      </c>
      <c r="J348" s="99">
        <f>IF(H348=0,"",IFERROR(I348/H348,0))</f>
        <v/>
      </c>
      <c r="K348" s="100">
        <f>IF(L348="","",IF(L348&gt;0,"Win",IF(L348&lt;0,"Loss","BE")))</f>
        <v/>
      </c>
      <c r="L348" s="101" t="n"/>
      <c r="M348" s="97" t="n"/>
      <c r="N348" s="102" t="n"/>
      <c r="O348" s="100">
        <f>IF(A348="","",TEXT(A348,"DDD"))</f>
        <v/>
      </c>
      <c r="P348" s="97" t="n"/>
      <c r="Q348" s="97" t="n"/>
      <c r="R348" s="2" t="n"/>
    </row>
    <row r="349" ht="18" customHeight="1" s="111">
      <c r="A349" s="103" t="n"/>
      <c r="B349" s="104" t="n"/>
      <c r="C349" s="104" t="n"/>
      <c r="D349" s="104" t="n"/>
      <c r="E349" s="104" t="n"/>
      <c r="F349" s="104" t="n"/>
      <c r="G349" s="104" t="n"/>
      <c r="H349" s="98">
        <f>IF(E349=0,0,IFERROR(ABS(E349-F349),0))</f>
        <v/>
      </c>
      <c r="I349" s="98">
        <f>IF(E349=0,0,IFERROR(ABS(G349-E349),0))</f>
        <v/>
      </c>
      <c r="J349" s="99">
        <f>IF(H349=0,"",IFERROR(I349/H349,0))</f>
        <v/>
      </c>
      <c r="K349" s="100">
        <f>IF(L349="","",IF(L349&gt;0,"Win",IF(L349&lt;0,"Loss","BE")))</f>
        <v/>
      </c>
      <c r="L349" s="105" t="n"/>
      <c r="M349" s="104" t="n"/>
      <c r="N349" s="106" t="n"/>
      <c r="O349" s="100">
        <f>IF(A349="","",TEXT(A349,"DDD"))</f>
        <v/>
      </c>
      <c r="P349" s="104" t="n"/>
      <c r="Q349" s="104" t="n"/>
      <c r="R349" s="2" t="n"/>
    </row>
    <row r="350" ht="18" customHeight="1" s="111">
      <c r="A350" s="96" t="n"/>
      <c r="B350" s="97" t="n"/>
      <c r="C350" s="97" t="n"/>
      <c r="D350" s="97" t="n"/>
      <c r="E350" s="97" t="n"/>
      <c r="F350" s="97" t="n"/>
      <c r="G350" s="97" t="n"/>
      <c r="H350" s="98">
        <f>IF(E350=0,0,IFERROR(ABS(E350-F350),0))</f>
        <v/>
      </c>
      <c r="I350" s="98">
        <f>IF(E350=0,0,IFERROR(ABS(G350-E350),0))</f>
        <v/>
      </c>
      <c r="J350" s="99">
        <f>IF(H350=0,"",IFERROR(I350/H350,0))</f>
        <v/>
      </c>
      <c r="K350" s="100">
        <f>IF(L350="","",IF(L350&gt;0,"Win",IF(L350&lt;0,"Loss","BE")))</f>
        <v/>
      </c>
      <c r="L350" s="101" t="n"/>
      <c r="M350" s="97" t="n"/>
      <c r="N350" s="102" t="n"/>
      <c r="O350" s="100">
        <f>IF(A350="","",TEXT(A350,"DDD"))</f>
        <v/>
      </c>
      <c r="P350" s="97" t="n"/>
      <c r="Q350" s="97" t="n"/>
      <c r="R350" s="2" t="n"/>
    </row>
    <row r="351" ht="18" customHeight="1" s="111">
      <c r="A351" s="103" t="n"/>
      <c r="B351" s="104" t="n"/>
      <c r="C351" s="104" t="n"/>
      <c r="D351" s="104" t="n"/>
      <c r="E351" s="104" t="n"/>
      <c r="F351" s="104" t="n"/>
      <c r="G351" s="104" t="n"/>
      <c r="H351" s="98">
        <f>IF(E351=0,0,IFERROR(ABS(E351-F351),0))</f>
        <v/>
      </c>
      <c r="I351" s="98">
        <f>IF(E351=0,0,IFERROR(ABS(G351-E351),0))</f>
        <v/>
      </c>
      <c r="J351" s="99">
        <f>IF(H351=0,"",IFERROR(I351/H351,0))</f>
        <v/>
      </c>
      <c r="K351" s="100">
        <f>IF(L351="","",IF(L351&gt;0,"Win",IF(L351&lt;0,"Loss","BE")))</f>
        <v/>
      </c>
      <c r="L351" s="105" t="n"/>
      <c r="M351" s="104" t="n"/>
      <c r="N351" s="106" t="n"/>
      <c r="O351" s="100">
        <f>IF(A351="","",TEXT(A351,"DDD"))</f>
        <v/>
      </c>
      <c r="P351" s="104" t="n"/>
      <c r="Q351" s="104" t="n"/>
      <c r="R351" s="2" t="n"/>
    </row>
    <row r="352" ht="18" customHeight="1" s="111">
      <c r="A352" s="96" t="n"/>
      <c r="B352" s="97" t="n"/>
      <c r="C352" s="97" t="n"/>
      <c r="D352" s="97" t="n"/>
      <c r="E352" s="97" t="n"/>
      <c r="F352" s="97" t="n"/>
      <c r="G352" s="97" t="n"/>
      <c r="H352" s="98">
        <f>IF(E352=0,0,IFERROR(ABS(E352-F352),0))</f>
        <v/>
      </c>
      <c r="I352" s="98">
        <f>IF(E352=0,0,IFERROR(ABS(G352-E352),0))</f>
        <v/>
      </c>
      <c r="J352" s="99">
        <f>IF(H352=0,"",IFERROR(I352/H352,0))</f>
        <v/>
      </c>
      <c r="K352" s="100">
        <f>IF(L352="","",IF(L352&gt;0,"Win",IF(L352&lt;0,"Loss","BE")))</f>
        <v/>
      </c>
      <c r="L352" s="101" t="n"/>
      <c r="M352" s="97" t="n"/>
      <c r="N352" s="102" t="n"/>
      <c r="O352" s="100">
        <f>IF(A352="","",TEXT(A352,"DDD"))</f>
        <v/>
      </c>
      <c r="P352" s="97" t="n"/>
      <c r="Q352" s="97" t="n"/>
      <c r="R352" s="2" t="n"/>
    </row>
    <row r="353" ht="18" customHeight="1" s="111">
      <c r="A353" s="103" t="n"/>
      <c r="B353" s="104" t="n"/>
      <c r="C353" s="104" t="n"/>
      <c r="D353" s="104" t="n"/>
      <c r="E353" s="104" t="n"/>
      <c r="F353" s="104" t="n"/>
      <c r="G353" s="104" t="n"/>
      <c r="H353" s="98">
        <f>IF(E353=0,0,IFERROR(ABS(E353-F353),0))</f>
        <v/>
      </c>
      <c r="I353" s="98">
        <f>IF(E353=0,0,IFERROR(ABS(G353-E353),0))</f>
        <v/>
      </c>
      <c r="J353" s="99">
        <f>IF(H353=0,"",IFERROR(I353/H353,0))</f>
        <v/>
      </c>
      <c r="K353" s="100">
        <f>IF(L353="","",IF(L353&gt;0,"Win",IF(L353&lt;0,"Loss","BE")))</f>
        <v/>
      </c>
      <c r="L353" s="105" t="n"/>
      <c r="M353" s="104" t="n"/>
      <c r="N353" s="106" t="n"/>
      <c r="O353" s="100">
        <f>IF(A353="","",TEXT(A353,"DDD"))</f>
        <v/>
      </c>
      <c r="P353" s="104" t="n"/>
      <c r="Q353" s="104" t="n"/>
      <c r="R353" s="2" t="n"/>
    </row>
    <row r="354" ht="18" customHeight="1" s="111">
      <c r="A354" s="96" t="n"/>
      <c r="B354" s="97" t="n"/>
      <c r="C354" s="97" t="n"/>
      <c r="D354" s="97" t="n"/>
      <c r="E354" s="97" t="n"/>
      <c r="F354" s="97" t="n"/>
      <c r="G354" s="97" t="n"/>
      <c r="H354" s="98">
        <f>IF(E354=0,0,IFERROR(ABS(E354-F354),0))</f>
        <v/>
      </c>
      <c r="I354" s="98">
        <f>IF(E354=0,0,IFERROR(ABS(G354-E354),0))</f>
        <v/>
      </c>
      <c r="J354" s="99">
        <f>IF(H354=0,"",IFERROR(I354/H354,0))</f>
        <v/>
      </c>
      <c r="K354" s="100">
        <f>IF(L354="","",IF(L354&gt;0,"Win",IF(L354&lt;0,"Loss","BE")))</f>
        <v/>
      </c>
      <c r="L354" s="101" t="n"/>
      <c r="M354" s="97" t="n"/>
      <c r="N354" s="102" t="n"/>
      <c r="O354" s="100">
        <f>IF(A354="","",TEXT(A354,"DDD"))</f>
        <v/>
      </c>
      <c r="P354" s="97" t="n"/>
      <c r="Q354" s="97" t="n"/>
      <c r="R354" s="2" t="n"/>
    </row>
    <row r="355" ht="18" customHeight="1" s="111">
      <c r="A355" s="103" t="n"/>
      <c r="B355" s="104" t="n"/>
      <c r="C355" s="104" t="n"/>
      <c r="D355" s="104" t="n"/>
      <c r="E355" s="104" t="n"/>
      <c r="F355" s="104" t="n"/>
      <c r="G355" s="104" t="n"/>
      <c r="H355" s="98">
        <f>IF(E355=0,0,IFERROR(ABS(E355-F355),0))</f>
        <v/>
      </c>
      <c r="I355" s="98">
        <f>IF(E355=0,0,IFERROR(ABS(G355-E355),0))</f>
        <v/>
      </c>
      <c r="J355" s="99">
        <f>IF(H355=0,"",IFERROR(I355/H355,0))</f>
        <v/>
      </c>
      <c r="K355" s="100">
        <f>IF(L355="","",IF(L355&gt;0,"Win",IF(L355&lt;0,"Loss","BE")))</f>
        <v/>
      </c>
      <c r="L355" s="105" t="n"/>
      <c r="M355" s="104" t="n"/>
      <c r="N355" s="106" t="n"/>
      <c r="O355" s="100">
        <f>IF(A355="","",TEXT(A355,"DDD"))</f>
        <v/>
      </c>
      <c r="P355" s="104" t="n"/>
      <c r="Q355" s="104" t="n"/>
      <c r="R355" s="2" t="n"/>
    </row>
    <row r="356" ht="18" customHeight="1" s="111">
      <c r="A356" s="96" t="n"/>
      <c r="B356" s="97" t="n"/>
      <c r="C356" s="97" t="n"/>
      <c r="D356" s="97" t="n"/>
      <c r="E356" s="97" t="n"/>
      <c r="F356" s="97" t="n"/>
      <c r="G356" s="97" t="n"/>
      <c r="H356" s="98">
        <f>IF(E356=0,0,IFERROR(ABS(E356-F356),0))</f>
        <v/>
      </c>
      <c r="I356" s="98">
        <f>IF(E356=0,0,IFERROR(ABS(G356-E356),0))</f>
        <v/>
      </c>
      <c r="J356" s="99">
        <f>IF(H356=0,"",IFERROR(I356/H356,0))</f>
        <v/>
      </c>
      <c r="K356" s="100">
        <f>IF(L356="","",IF(L356&gt;0,"Win",IF(L356&lt;0,"Loss","BE")))</f>
        <v/>
      </c>
      <c r="L356" s="101" t="n"/>
      <c r="M356" s="97" t="n"/>
      <c r="N356" s="102" t="n"/>
      <c r="O356" s="100">
        <f>IF(A356="","",TEXT(A356,"DDD"))</f>
        <v/>
      </c>
      <c r="P356" s="97" t="n"/>
      <c r="Q356" s="97" t="n"/>
      <c r="R356" s="2" t="n"/>
    </row>
    <row r="357" ht="18" customHeight="1" s="111">
      <c r="A357" s="103" t="n"/>
      <c r="B357" s="104" t="n"/>
      <c r="C357" s="104" t="n"/>
      <c r="D357" s="104" t="n"/>
      <c r="E357" s="104" t="n"/>
      <c r="F357" s="104" t="n"/>
      <c r="G357" s="104" t="n"/>
      <c r="H357" s="98">
        <f>IF(E357=0,0,IFERROR(ABS(E357-F357),0))</f>
        <v/>
      </c>
      <c r="I357" s="98">
        <f>IF(E357=0,0,IFERROR(ABS(G357-E357),0))</f>
        <v/>
      </c>
      <c r="J357" s="99">
        <f>IF(H357=0,"",IFERROR(I357/H357,0))</f>
        <v/>
      </c>
      <c r="K357" s="100">
        <f>IF(L357="","",IF(L357&gt;0,"Win",IF(L357&lt;0,"Loss","BE")))</f>
        <v/>
      </c>
      <c r="L357" s="105" t="n"/>
      <c r="M357" s="104" t="n"/>
      <c r="N357" s="106" t="n"/>
      <c r="O357" s="100">
        <f>IF(A357="","",TEXT(A357,"DDD"))</f>
        <v/>
      </c>
      <c r="P357" s="104" t="n"/>
      <c r="Q357" s="104" t="n"/>
      <c r="R357" s="2" t="n"/>
    </row>
    <row r="358" ht="18" customHeight="1" s="111">
      <c r="A358" s="96" t="n"/>
      <c r="B358" s="97" t="n"/>
      <c r="C358" s="97" t="n"/>
      <c r="D358" s="97" t="n"/>
      <c r="E358" s="97" t="n"/>
      <c r="F358" s="97" t="n"/>
      <c r="G358" s="97" t="n"/>
      <c r="H358" s="98">
        <f>IF(E358=0,0,IFERROR(ABS(E358-F358),0))</f>
        <v/>
      </c>
      <c r="I358" s="98">
        <f>IF(E358=0,0,IFERROR(ABS(G358-E358),0))</f>
        <v/>
      </c>
      <c r="J358" s="99">
        <f>IF(H358=0,"",IFERROR(I358/H358,0))</f>
        <v/>
      </c>
      <c r="K358" s="100">
        <f>IF(L358="","",IF(L358&gt;0,"Win",IF(L358&lt;0,"Loss","BE")))</f>
        <v/>
      </c>
      <c r="L358" s="101" t="n"/>
      <c r="M358" s="97" t="n"/>
      <c r="N358" s="102" t="n"/>
      <c r="O358" s="100">
        <f>IF(A358="","",TEXT(A358,"DDD"))</f>
        <v/>
      </c>
      <c r="P358" s="97" t="n"/>
      <c r="Q358" s="97" t="n"/>
      <c r="R358" s="2" t="n"/>
    </row>
    <row r="359" ht="18" customHeight="1" s="111">
      <c r="A359" s="103" t="n"/>
      <c r="B359" s="104" t="n"/>
      <c r="C359" s="104" t="n"/>
      <c r="D359" s="104" t="n"/>
      <c r="E359" s="104" t="n"/>
      <c r="F359" s="104" t="n"/>
      <c r="G359" s="104" t="n"/>
      <c r="H359" s="98">
        <f>IF(E359=0,0,IFERROR(ABS(E359-F359),0))</f>
        <v/>
      </c>
      <c r="I359" s="98">
        <f>IF(E359=0,0,IFERROR(ABS(G359-E359),0))</f>
        <v/>
      </c>
      <c r="J359" s="99">
        <f>IF(H359=0,"",IFERROR(I359/H359,0))</f>
        <v/>
      </c>
      <c r="K359" s="100">
        <f>IF(L359="","",IF(L359&gt;0,"Win",IF(L359&lt;0,"Loss","BE")))</f>
        <v/>
      </c>
      <c r="L359" s="105" t="n"/>
      <c r="M359" s="104" t="n"/>
      <c r="N359" s="106" t="n"/>
      <c r="O359" s="100">
        <f>IF(A359="","",TEXT(A359,"DDD"))</f>
        <v/>
      </c>
      <c r="P359" s="104" t="n"/>
      <c r="Q359" s="104" t="n"/>
      <c r="R359" s="2" t="n"/>
    </row>
    <row r="360" ht="18" customHeight="1" s="111">
      <c r="A360" s="96" t="n"/>
      <c r="B360" s="97" t="n"/>
      <c r="C360" s="97" t="n"/>
      <c r="D360" s="97" t="n"/>
      <c r="E360" s="97" t="n"/>
      <c r="F360" s="97" t="n"/>
      <c r="G360" s="97" t="n"/>
      <c r="H360" s="98">
        <f>IF(E360=0,0,IFERROR(ABS(E360-F360),0))</f>
        <v/>
      </c>
      <c r="I360" s="98">
        <f>IF(E360=0,0,IFERROR(ABS(G360-E360),0))</f>
        <v/>
      </c>
      <c r="J360" s="99">
        <f>IF(H360=0,"",IFERROR(I360/H360,0))</f>
        <v/>
      </c>
      <c r="K360" s="100">
        <f>IF(L360="","",IF(L360&gt;0,"Win",IF(L360&lt;0,"Loss","BE")))</f>
        <v/>
      </c>
      <c r="L360" s="101" t="n"/>
      <c r="M360" s="97" t="n"/>
      <c r="N360" s="102" t="n"/>
      <c r="O360" s="100">
        <f>IF(A360="","",TEXT(A360,"DDD"))</f>
        <v/>
      </c>
      <c r="P360" s="97" t="n"/>
      <c r="Q360" s="97" t="n"/>
      <c r="R360" s="2" t="n"/>
    </row>
    <row r="361" ht="18" customHeight="1" s="111">
      <c r="A361" s="103" t="n"/>
      <c r="B361" s="104" t="n"/>
      <c r="C361" s="104" t="n"/>
      <c r="D361" s="104" t="n"/>
      <c r="E361" s="104" t="n"/>
      <c r="F361" s="104" t="n"/>
      <c r="G361" s="104" t="n"/>
      <c r="H361" s="98">
        <f>IF(E361=0,0,IFERROR(ABS(E361-F361),0))</f>
        <v/>
      </c>
      <c r="I361" s="98">
        <f>IF(E361=0,0,IFERROR(ABS(G361-E361),0))</f>
        <v/>
      </c>
      <c r="J361" s="99">
        <f>IF(H361=0,"",IFERROR(I361/H361,0))</f>
        <v/>
      </c>
      <c r="K361" s="100">
        <f>IF(L361="","",IF(L361&gt;0,"Win",IF(L361&lt;0,"Loss","BE")))</f>
        <v/>
      </c>
      <c r="L361" s="105" t="n"/>
      <c r="M361" s="104" t="n"/>
      <c r="N361" s="106" t="n"/>
      <c r="O361" s="100">
        <f>IF(A361="","",TEXT(A361,"DDD"))</f>
        <v/>
      </c>
      <c r="P361" s="104" t="n"/>
      <c r="Q361" s="104" t="n"/>
      <c r="R361" s="2" t="n"/>
    </row>
    <row r="362" ht="18" customHeight="1" s="111">
      <c r="A362" s="96" t="n"/>
      <c r="B362" s="97" t="n"/>
      <c r="C362" s="97" t="n"/>
      <c r="D362" s="97" t="n"/>
      <c r="E362" s="97" t="n"/>
      <c r="F362" s="97" t="n"/>
      <c r="G362" s="97" t="n"/>
      <c r="H362" s="98">
        <f>IF(E362=0,0,IFERROR(ABS(E362-F362),0))</f>
        <v/>
      </c>
      <c r="I362" s="98">
        <f>IF(E362=0,0,IFERROR(ABS(G362-E362),0))</f>
        <v/>
      </c>
      <c r="J362" s="99">
        <f>IF(H362=0,"",IFERROR(I362/H362,0))</f>
        <v/>
      </c>
      <c r="K362" s="100">
        <f>IF(L362="","",IF(L362&gt;0,"Win",IF(L362&lt;0,"Loss","BE")))</f>
        <v/>
      </c>
      <c r="L362" s="101" t="n"/>
      <c r="M362" s="97" t="n"/>
      <c r="N362" s="102" t="n"/>
      <c r="O362" s="100">
        <f>IF(A362="","",TEXT(A362,"DDD"))</f>
        <v/>
      </c>
      <c r="P362" s="97" t="n"/>
      <c r="Q362" s="97" t="n"/>
      <c r="R362" s="2" t="n"/>
    </row>
    <row r="363" ht="18" customHeight="1" s="111">
      <c r="A363" s="103" t="n"/>
      <c r="B363" s="104" t="n"/>
      <c r="C363" s="104" t="n"/>
      <c r="D363" s="104" t="n"/>
      <c r="E363" s="104" t="n"/>
      <c r="F363" s="104" t="n"/>
      <c r="G363" s="104" t="n"/>
      <c r="H363" s="98">
        <f>IF(E363=0,0,IFERROR(ABS(E363-F363),0))</f>
        <v/>
      </c>
      <c r="I363" s="98">
        <f>IF(E363=0,0,IFERROR(ABS(G363-E363),0))</f>
        <v/>
      </c>
      <c r="J363" s="99">
        <f>IF(H363=0,"",IFERROR(I363/H363,0))</f>
        <v/>
      </c>
      <c r="K363" s="100">
        <f>IF(L363="","",IF(L363&gt;0,"Win",IF(L363&lt;0,"Loss","BE")))</f>
        <v/>
      </c>
      <c r="L363" s="105" t="n"/>
      <c r="M363" s="104" t="n"/>
      <c r="N363" s="106" t="n"/>
      <c r="O363" s="100">
        <f>IF(A363="","",TEXT(A363,"DDD"))</f>
        <v/>
      </c>
      <c r="P363" s="104" t="n"/>
      <c r="Q363" s="104" t="n"/>
      <c r="R363" s="2" t="n"/>
    </row>
    <row r="364" ht="18" customHeight="1" s="111">
      <c r="A364" s="96" t="n"/>
      <c r="B364" s="97" t="n"/>
      <c r="C364" s="97" t="n"/>
      <c r="D364" s="97" t="n"/>
      <c r="E364" s="97" t="n"/>
      <c r="F364" s="97" t="n"/>
      <c r="G364" s="97" t="n"/>
      <c r="H364" s="98">
        <f>IF(E364=0,0,IFERROR(ABS(E364-F364),0))</f>
        <v/>
      </c>
      <c r="I364" s="98">
        <f>IF(E364=0,0,IFERROR(ABS(G364-E364),0))</f>
        <v/>
      </c>
      <c r="J364" s="99">
        <f>IF(H364=0,"",IFERROR(I364/H364,0))</f>
        <v/>
      </c>
      <c r="K364" s="100">
        <f>IF(L364="","",IF(L364&gt;0,"Win",IF(L364&lt;0,"Loss","BE")))</f>
        <v/>
      </c>
      <c r="L364" s="101" t="n"/>
      <c r="M364" s="97" t="n"/>
      <c r="N364" s="102" t="n"/>
      <c r="O364" s="100">
        <f>IF(A364="","",TEXT(A364,"DDD"))</f>
        <v/>
      </c>
      <c r="P364" s="97" t="n"/>
      <c r="Q364" s="97" t="n"/>
      <c r="R364" s="2" t="n"/>
    </row>
    <row r="365" ht="18" customHeight="1" s="111">
      <c r="A365" s="103" t="n"/>
      <c r="B365" s="104" t="n"/>
      <c r="C365" s="104" t="n"/>
      <c r="D365" s="104" t="n"/>
      <c r="E365" s="104" t="n"/>
      <c r="F365" s="104" t="n"/>
      <c r="G365" s="104" t="n"/>
      <c r="H365" s="98">
        <f>IF(E365=0,0,IFERROR(ABS(E365-F365),0))</f>
        <v/>
      </c>
      <c r="I365" s="98">
        <f>IF(E365=0,0,IFERROR(ABS(G365-E365),0))</f>
        <v/>
      </c>
      <c r="J365" s="99">
        <f>IF(H365=0,"",IFERROR(I365/H365,0))</f>
        <v/>
      </c>
      <c r="K365" s="100">
        <f>IF(L365="","",IF(L365&gt;0,"Win",IF(L365&lt;0,"Loss","BE")))</f>
        <v/>
      </c>
      <c r="L365" s="105" t="n"/>
      <c r="M365" s="104" t="n"/>
      <c r="N365" s="106" t="n"/>
      <c r="O365" s="100">
        <f>IF(A365="","",TEXT(A365,"DDD"))</f>
        <v/>
      </c>
      <c r="P365" s="104" t="n"/>
      <c r="Q365" s="104" t="n"/>
      <c r="R365" s="2" t="n"/>
    </row>
    <row r="366" ht="18" customHeight="1" s="111">
      <c r="A366" s="96" t="n"/>
      <c r="B366" s="97" t="n"/>
      <c r="C366" s="97" t="n"/>
      <c r="D366" s="97" t="n"/>
      <c r="E366" s="97" t="n"/>
      <c r="F366" s="97" t="n"/>
      <c r="G366" s="97" t="n"/>
      <c r="H366" s="98">
        <f>IF(E366=0,0,IFERROR(ABS(E366-F366),0))</f>
        <v/>
      </c>
      <c r="I366" s="98">
        <f>IF(E366=0,0,IFERROR(ABS(G366-E366),0))</f>
        <v/>
      </c>
      <c r="J366" s="99">
        <f>IF(H366=0,"",IFERROR(I366/H366,0))</f>
        <v/>
      </c>
      <c r="K366" s="100">
        <f>IF(L366="","",IF(L366&gt;0,"Win",IF(L366&lt;0,"Loss","BE")))</f>
        <v/>
      </c>
      <c r="L366" s="101" t="n"/>
      <c r="M366" s="97" t="n"/>
      <c r="N366" s="102" t="n"/>
      <c r="O366" s="100">
        <f>IF(A366="","",TEXT(A366,"DDD"))</f>
        <v/>
      </c>
      <c r="P366" s="97" t="n"/>
      <c r="Q366" s="97" t="n"/>
      <c r="R366" s="2" t="n"/>
    </row>
    <row r="367" ht="18" customHeight="1" s="111">
      <c r="A367" s="103" t="n"/>
      <c r="B367" s="104" t="n"/>
      <c r="C367" s="104" t="n"/>
      <c r="D367" s="104" t="n"/>
      <c r="E367" s="104" t="n"/>
      <c r="F367" s="104" t="n"/>
      <c r="G367" s="104" t="n"/>
      <c r="H367" s="98">
        <f>IF(E367=0,0,IFERROR(ABS(E367-F367),0))</f>
        <v/>
      </c>
      <c r="I367" s="98">
        <f>IF(E367=0,0,IFERROR(ABS(G367-E367),0))</f>
        <v/>
      </c>
      <c r="J367" s="99">
        <f>IF(H367=0,"",IFERROR(I367/H367,0))</f>
        <v/>
      </c>
      <c r="K367" s="100">
        <f>IF(L367="","",IF(L367&gt;0,"Win",IF(L367&lt;0,"Loss","BE")))</f>
        <v/>
      </c>
      <c r="L367" s="105" t="n"/>
      <c r="M367" s="104" t="n"/>
      <c r="N367" s="106" t="n"/>
      <c r="O367" s="100">
        <f>IF(A367="","",TEXT(A367,"DDD"))</f>
        <v/>
      </c>
      <c r="P367" s="104" t="n"/>
      <c r="Q367" s="104" t="n"/>
      <c r="R367" s="2" t="n"/>
    </row>
    <row r="368" ht="18" customHeight="1" s="111">
      <c r="A368" s="96" t="n"/>
      <c r="B368" s="97" t="n"/>
      <c r="C368" s="97" t="n"/>
      <c r="D368" s="97" t="n"/>
      <c r="E368" s="97" t="n"/>
      <c r="F368" s="97" t="n"/>
      <c r="G368" s="97" t="n"/>
      <c r="H368" s="98">
        <f>IF(E368=0,0,IFERROR(ABS(E368-F368),0))</f>
        <v/>
      </c>
      <c r="I368" s="98">
        <f>IF(E368=0,0,IFERROR(ABS(G368-E368),0))</f>
        <v/>
      </c>
      <c r="J368" s="99">
        <f>IF(H368=0,"",IFERROR(I368/H368,0))</f>
        <v/>
      </c>
      <c r="K368" s="100">
        <f>IF(L368="","",IF(L368&gt;0,"Win",IF(L368&lt;0,"Loss","BE")))</f>
        <v/>
      </c>
      <c r="L368" s="101" t="n"/>
      <c r="M368" s="97" t="n"/>
      <c r="N368" s="102" t="n"/>
      <c r="O368" s="100">
        <f>IF(A368="","",TEXT(A368,"DDD"))</f>
        <v/>
      </c>
      <c r="P368" s="97" t="n"/>
      <c r="Q368" s="97" t="n"/>
      <c r="R368" s="2" t="n"/>
    </row>
    <row r="369" ht="18" customHeight="1" s="111">
      <c r="A369" s="103" t="n"/>
      <c r="B369" s="104" t="n"/>
      <c r="C369" s="104" t="n"/>
      <c r="D369" s="104" t="n"/>
      <c r="E369" s="104" t="n"/>
      <c r="F369" s="104" t="n"/>
      <c r="G369" s="104" t="n"/>
      <c r="H369" s="98">
        <f>IF(E369=0,0,IFERROR(ABS(E369-F369),0))</f>
        <v/>
      </c>
      <c r="I369" s="98">
        <f>IF(E369=0,0,IFERROR(ABS(G369-E369),0))</f>
        <v/>
      </c>
      <c r="J369" s="99">
        <f>IF(H369=0,"",IFERROR(I369/H369,0))</f>
        <v/>
      </c>
      <c r="K369" s="100">
        <f>IF(L369="","",IF(L369&gt;0,"Win",IF(L369&lt;0,"Loss","BE")))</f>
        <v/>
      </c>
      <c r="L369" s="105" t="n"/>
      <c r="M369" s="104" t="n"/>
      <c r="N369" s="106" t="n"/>
      <c r="O369" s="100">
        <f>IF(A369="","",TEXT(A369,"DDD"))</f>
        <v/>
      </c>
      <c r="P369" s="104" t="n"/>
      <c r="Q369" s="104" t="n"/>
      <c r="R369" s="2" t="n"/>
    </row>
    <row r="370" ht="18" customHeight="1" s="111">
      <c r="A370" s="96" t="n"/>
      <c r="B370" s="97" t="n"/>
      <c r="C370" s="97" t="n"/>
      <c r="D370" s="97" t="n"/>
      <c r="E370" s="97" t="n"/>
      <c r="F370" s="97" t="n"/>
      <c r="G370" s="97" t="n"/>
      <c r="H370" s="98">
        <f>IF(E370=0,0,IFERROR(ABS(E370-F370),0))</f>
        <v/>
      </c>
      <c r="I370" s="98">
        <f>IF(E370=0,0,IFERROR(ABS(G370-E370),0))</f>
        <v/>
      </c>
      <c r="J370" s="99">
        <f>IF(H370=0,"",IFERROR(I370/H370,0))</f>
        <v/>
      </c>
      <c r="K370" s="100">
        <f>IF(L370="","",IF(L370&gt;0,"Win",IF(L370&lt;0,"Loss","BE")))</f>
        <v/>
      </c>
      <c r="L370" s="101" t="n"/>
      <c r="M370" s="97" t="n"/>
      <c r="N370" s="102" t="n"/>
      <c r="O370" s="100">
        <f>IF(A370="","",TEXT(A370,"DDD"))</f>
        <v/>
      </c>
      <c r="P370" s="97" t="n"/>
      <c r="Q370" s="97" t="n"/>
      <c r="R370" s="2" t="n"/>
    </row>
    <row r="371" ht="18" customHeight="1" s="111">
      <c r="A371" s="103" t="n"/>
      <c r="B371" s="104" t="n"/>
      <c r="C371" s="104" t="n"/>
      <c r="D371" s="104" t="n"/>
      <c r="E371" s="104" t="n"/>
      <c r="F371" s="104" t="n"/>
      <c r="G371" s="104" t="n"/>
      <c r="H371" s="98">
        <f>IF(E371=0,0,IFERROR(ABS(E371-F371),0))</f>
        <v/>
      </c>
      <c r="I371" s="98">
        <f>IF(E371=0,0,IFERROR(ABS(G371-E371),0))</f>
        <v/>
      </c>
      <c r="J371" s="99">
        <f>IF(H371=0,"",IFERROR(I371/H371,0))</f>
        <v/>
      </c>
      <c r="K371" s="100">
        <f>IF(L371="","",IF(L371&gt;0,"Win",IF(L371&lt;0,"Loss","BE")))</f>
        <v/>
      </c>
      <c r="L371" s="105" t="n"/>
      <c r="M371" s="104" t="n"/>
      <c r="N371" s="106" t="n"/>
      <c r="O371" s="100">
        <f>IF(A371="","",TEXT(A371,"DDD"))</f>
        <v/>
      </c>
      <c r="P371" s="104" t="n"/>
      <c r="Q371" s="104" t="n"/>
      <c r="R371" s="2" t="n"/>
    </row>
    <row r="372" ht="18" customHeight="1" s="111">
      <c r="A372" s="96" t="n"/>
      <c r="B372" s="97" t="n"/>
      <c r="C372" s="97" t="n"/>
      <c r="D372" s="97" t="n"/>
      <c r="E372" s="97" t="n"/>
      <c r="F372" s="97" t="n"/>
      <c r="G372" s="97" t="n"/>
      <c r="H372" s="98">
        <f>IF(E372=0,0,IFERROR(ABS(E372-F372),0))</f>
        <v/>
      </c>
      <c r="I372" s="98">
        <f>IF(E372=0,0,IFERROR(ABS(G372-E372),0))</f>
        <v/>
      </c>
      <c r="J372" s="99">
        <f>IF(H372=0,"",IFERROR(I372/H372,0))</f>
        <v/>
      </c>
      <c r="K372" s="100">
        <f>IF(L372="","",IF(L372&gt;0,"Win",IF(L372&lt;0,"Loss","BE")))</f>
        <v/>
      </c>
      <c r="L372" s="101" t="n"/>
      <c r="M372" s="97" t="n"/>
      <c r="N372" s="102" t="n"/>
      <c r="O372" s="100">
        <f>IF(A372="","",TEXT(A372,"DDD"))</f>
        <v/>
      </c>
      <c r="P372" s="97" t="n"/>
      <c r="Q372" s="97" t="n"/>
      <c r="R372" s="2" t="n"/>
    </row>
    <row r="373" ht="18" customHeight="1" s="111">
      <c r="A373" s="103" t="n"/>
      <c r="B373" s="104" t="n"/>
      <c r="C373" s="104" t="n"/>
      <c r="D373" s="104" t="n"/>
      <c r="E373" s="104" t="n"/>
      <c r="F373" s="104" t="n"/>
      <c r="G373" s="104" t="n"/>
      <c r="H373" s="98">
        <f>IF(E373=0,0,IFERROR(ABS(E373-F373),0))</f>
        <v/>
      </c>
      <c r="I373" s="98">
        <f>IF(E373=0,0,IFERROR(ABS(G373-E373),0))</f>
        <v/>
      </c>
      <c r="J373" s="99">
        <f>IF(H373=0,"",IFERROR(I373/H373,0))</f>
        <v/>
      </c>
      <c r="K373" s="100">
        <f>IF(L373="","",IF(L373&gt;0,"Win",IF(L373&lt;0,"Loss","BE")))</f>
        <v/>
      </c>
      <c r="L373" s="105" t="n"/>
      <c r="M373" s="104" t="n"/>
      <c r="N373" s="106" t="n"/>
      <c r="O373" s="100">
        <f>IF(A373="","",TEXT(A373,"DDD"))</f>
        <v/>
      </c>
      <c r="P373" s="104" t="n"/>
      <c r="Q373" s="104" t="n"/>
      <c r="R373" s="2" t="n"/>
    </row>
    <row r="374" ht="18" customHeight="1" s="111">
      <c r="A374" s="96" t="n"/>
      <c r="B374" s="97" t="n"/>
      <c r="C374" s="97" t="n"/>
      <c r="D374" s="97" t="n"/>
      <c r="E374" s="97" t="n"/>
      <c r="F374" s="97" t="n"/>
      <c r="G374" s="97" t="n"/>
      <c r="H374" s="98">
        <f>IF(E374=0,0,IFERROR(ABS(E374-F374),0))</f>
        <v/>
      </c>
      <c r="I374" s="98">
        <f>IF(E374=0,0,IFERROR(ABS(G374-E374),0))</f>
        <v/>
      </c>
      <c r="J374" s="99">
        <f>IF(H374=0,"",IFERROR(I374/H374,0))</f>
        <v/>
      </c>
      <c r="K374" s="100">
        <f>IF(L374="","",IF(L374&gt;0,"Win",IF(L374&lt;0,"Loss","BE")))</f>
        <v/>
      </c>
      <c r="L374" s="101" t="n"/>
      <c r="M374" s="97" t="n"/>
      <c r="N374" s="102" t="n"/>
      <c r="O374" s="100">
        <f>IF(A374="","",TEXT(A374,"DDD"))</f>
        <v/>
      </c>
      <c r="P374" s="97" t="n"/>
      <c r="Q374" s="97" t="n"/>
      <c r="R374" s="2" t="n"/>
    </row>
    <row r="375" ht="18" customHeight="1" s="111">
      <c r="A375" s="103" t="n"/>
      <c r="B375" s="104" t="n"/>
      <c r="C375" s="104" t="n"/>
      <c r="D375" s="104" t="n"/>
      <c r="E375" s="104" t="n"/>
      <c r="F375" s="104" t="n"/>
      <c r="G375" s="104" t="n"/>
      <c r="H375" s="98">
        <f>IF(E375=0,0,IFERROR(ABS(E375-F375),0))</f>
        <v/>
      </c>
      <c r="I375" s="98">
        <f>IF(E375=0,0,IFERROR(ABS(G375-E375),0))</f>
        <v/>
      </c>
      <c r="J375" s="99">
        <f>IF(H375=0,"",IFERROR(I375/H375,0))</f>
        <v/>
      </c>
      <c r="K375" s="100">
        <f>IF(L375="","",IF(L375&gt;0,"Win",IF(L375&lt;0,"Loss","BE")))</f>
        <v/>
      </c>
      <c r="L375" s="105" t="n"/>
      <c r="M375" s="104" t="n"/>
      <c r="N375" s="106" t="n"/>
      <c r="O375" s="100">
        <f>IF(A375="","",TEXT(A375,"DDD"))</f>
        <v/>
      </c>
      <c r="P375" s="104" t="n"/>
      <c r="Q375" s="104" t="n"/>
      <c r="R375" s="2" t="n"/>
    </row>
    <row r="376" ht="18" customHeight="1" s="111">
      <c r="A376" s="96" t="n"/>
      <c r="B376" s="97" t="n"/>
      <c r="C376" s="97" t="n"/>
      <c r="D376" s="97" t="n"/>
      <c r="E376" s="97" t="n"/>
      <c r="F376" s="97" t="n"/>
      <c r="G376" s="97" t="n"/>
      <c r="H376" s="98">
        <f>IF(E376=0,0,IFERROR(ABS(E376-F376),0))</f>
        <v/>
      </c>
      <c r="I376" s="98">
        <f>IF(E376=0,0,IFERROR(ABS(G376-E376),0))</f>
        <v/>
      </c>
      <c r="J376" s="99">
        <f>IF(H376=0,"",IFERROR(I376/H376,0))</f>
        <v/>
      </c>
      <c r="K376" s="100">
        <f>IF(L376="","",IF(L376&gt;0,"Win",IF(L376&lt;0,"Loss","BE")))</f>
        <v/>
      </c>
      <c r="L376" s="101" t="n"/>
      <c r="M376" s="97" t="n"/>
      <c r="N376" s="102" t="n"/>
      <c r="O376" s="100">
        <f>IF(A376="","",TEXT(A376,"DDD"))</f>
        <v/>
      </c>
      <c r="P376" s="97" t="n"/>
      <c r="Q376" s="97" t="n"/>
      <c r="R376" s="2" t="n"/>
    </row>
    <row r="377" ht="18" customHeight="1" s="111">
      <c r="A377" s="103" t="n"/>
      <c r="B377" s="104" t="n"/>
      <c r="C377" s="104" t="n"/>
      <c r="D377" s="104" t="n"/>
      <c r="E377" s="104" t="n"/>
      <c r="F377" s="104" t="n"/>
      <c r="G377" s="104" t="n"/>
      <c r="H377" s="98">
        <f>IF(E377=0,0,IFERROR(ABS(E377-F377),0))</f>
        <v/>
      </c>
      <c r="I377" s="98">
        <f>IF(E377=0,0,IFERROR(ABS(G377-E377),0))</f>
        <v/>
      </c>
      <c r="J377" s="99">
        <f>IF(H377=0,"",IFERROR(I377/H377,0))</f>
        <v/>
      </c>
      <c r="K377" s="100">
        <f>IF(L377="","",IF(L377&gt;0,"Win",IF(L377&lt;0,"Loss","BE")))</f>
        <v/>
      </c>
      <c r="L377" s="105" t="n"/>
      <c r="M377" s="104" t="n"/>
      <c r="N377" s="106" t="n"/>
      <c r="O377" s="100">
        <f>IF(A377="","",TEXT(A377,"DDD"))</f>
        <v/>
      </c>
      <c r="P377" s="104" t="n"/>
      <c r="Q377" s="104" t="n"/>
      <c r="R377" s="2" t="n"/>
    </row>
    <row r="378" ht="18" customHeight="1" s="111">
      <c r="A378" s="96" t="n"/>
      <c r="B378" s="97" t="n"/>
      <c r="C378" s="97" t="n"/>
      <c r="D378" s="97" t="n"/>
      <c r="E378" s="97" t="n"/>
      <c r="F378" s="97" t="n"/>
      <c r="G378" s="97" t="n"/>
      <c r="H378" s="98">
        <f>IF(E378=0,0,IFERROR(ABS(E378-F378),0))</f>
        <v/>
      </c>
      <c r="I378" s="98">
        <f>IF(E378=0,0,IFERROR(ABS(G378-E378),0))</f>
        <v/>
      </c>
      <c r="J378" s="99">
        <f>IF(H378=0,"",IFERROR(I378/H378,0))</f>
        <v/>
      </c>
      <c r="K378" s="100">
        <f>IF(L378="","",IF(L378&gt;0,"Win",IF(L378&lt;0,"Loss","BE")))</f>
        <v/>
      </c>
      <c r="L378" s="101" t="n"/>
      <c r="M378" s="97" t="n"/>
      <c r="N378" s="102" t="n"/>
      <c r="O378" s="100">
        <f>IF(A378="","",TEXT(A378,"DDD"))</f>
        <v/>
      </c>
      <c r="P378" s="97" t="n"/>
      <c r="Q378" s="97" t="n"/>
      <c r="R378" s="2" t="n"/>
    </row>
    <row r="379" ht="18" customHeight="1" s="111">
      <c r="A379" s="103" t="n"/>
      <c r="B379" s="104" t="n"/>
      <c r="C379" s="104" t="n"/>
      <c r="D379" s="104" t="n"/>
      <c r="E379" s="104" t="n"/>
      <c r="F379" s="104" t="n"/>
      <c r="G379" s="104" t="n"/>
      <c r="H379" s="98">
        <f>IF(E379=0,0,IFERROR(ABS(E379-F379),0))</f>
        <v/>
      </c>
      <c r="I379" s="98">
        <f>IF(E379=0,0,IFERROR(ABS(G379-E379),0))</f>
        <v/>
      </c>
      <c r="J379" s="99">
        <f>IF(H379=0,"",IFERROR(I379/H379,0))</f>
        <v/>
      </c>
      <c r="K379" s="100">
        <f>IF(L379="","",IF(L379&gt;0,"Win",IF(L379&lt;0,"Loss","BE")))</f>
        <v/>
      </c>
      <c r="L379" s="105" t="n"/>
      <c r="M379" s="104" t="n"/>
      <c r="N379" s="106" t="n"/>
      <c r="O379" s="100">
        <f>IF(A379="","",TEXT(A379,"DDD"))</f>
        <v/>
      </c>
      <c r="P379" s="104" t="n"/>
      <c r="Q379" s="104" t="n"/>
      <c r="R379" s="2" t="n"/>
    </row>
    <row r="380" ht="18" customHeight="1" s="111">
      <c r="A380" s="96" t="n"/>
      <c r="B380" s="97" t="n"/>
      <c r="C380" s="97" t="n"/>
      <c r="D380" s="97" t="n"/>
      <c r="E380" s="97" t="n"/>
      <c r="F380" s="97" t="n"/>
      <c r="G380" s="97" t="n"/>
      <c r="H380" s="98">
        <f>IF(E380=0,0,IFERROR(ABS(E380-F380),0))</f>
        <v/>
      </c>
      <c r="I380" s="98">
        <f>IF(E380=0,0,IFERROR(ABS(G380-E380),0))</f>
        <v/>
      </c>
      <c r="J380" s="99">
        <f>IF(H380=0,"",IFERROR(I380/H380,0))</f>
        <v/>
      </c>
      <c r="K380" s="100">
        <f>IF(L380="","",IF(L380&gt;0,"Win",IF(L380&lt;0,"Loss","BE")))</f>
        <v/>
      </c>
      <c r="L380" s="101" t="n"/>
      <c r="M380" s="97" t="n"/>
      <c r="N380" s="102" t="n"/>
      <c r="O380" s="100">
        <f>IF(A380="","",TEXT(A380,"DDD"))</f>
        <v/>
      </c>
      <c r="P380" s="97" t="n"/>
      <c r="Q380" s="97" t="n"/>
      <c r="R380" s="2" t="n"/>
    </row>
    <row r="381" ht="18" customHeight="1" s="111">
      <c r="A381" s="103" t="n"/>
      <c r="B381" s="104" t="n"/>
      <c r="C381" s="104" t="n"/>
      <c r="D381" s="104" t="n"/>
      <c r="E381" s="104" t="n"/>
      <c r="F381" s="104" t="n"/>
      <c r="G381" s="104" t="n"/>
      <c r="H381" s="98">
        <f>IF(E381=0,0,IFERROR(ABS(E381-F381),0))</f>
        <v/>
      </c>
      <c r="I381" s="98">
        <f>IF(E381=0,0,IFERROR(ABS(G381-E381),0))</f>
        <v/>
      </c>
      <c r="J381" s="99">
        <f>IF(H381=0,"",IFERROR(I381/H381,0))</f>
        <v/>
      </c>
      <c r="K381" s="100">
        <f>IF(L381="","",IF(L381&gt;0,"Win",IF(L381&lt;0,"Loss","BE")))</f>
        <v/>
      </c>
      <c r="L381" s="105" t="n"/>
      <c r="M381" s="104" t="n"/>
      <c r="N381" s="106" t="n"/>
      <c r="O381" s="100">
        <f>IF(A381="","",TEXT(A381,"DDD"))</f>
        <v/>
      </c>
      <c r="P381" s="104" t="n"/>
      <c r="Q381" s="104" t="n"/>
      <c r="R381" s="2" t="n"/>
    </row>
    <row r="382" ht="18" customHeight="1" s="111">
      <c r="A382" s="96" t="n"/>
      <c r="B382" s="97" t="n"/>
      <c r="C382" s="97" t="n"/>
      <c r="D382" s="97" t="n"/>
      <c r="E382" s="97" t="n"/>
      <c r="F382" s="97" t="n"/>
      <c r="G382" s="97" t="n"/>
      <c r="H382" s="98">
        <f>IF(E382=0,0,IFERROR(ABS(E382-F382),0))</f>
        <v/>
      </c>
      <c r="I382" s="98">
        <f>IF(E382=0,0,IFERROR(ABS(G382-E382),0))</f>
        <v/>
      </c>
      <c r="J382" s="99">
        <f>IF(H382=0,"",IFERROR(I382/H382,0))</f>
        <v/>
      </c>
      <c r="K382" s="100">
        <f>IF(L382="","",IF(L382&gt;0,"Win",IF(L382&lt;0,"Loss","BE")))</f>
        <v/>
      </c>
      <c r="L382" s="101" t="n"/>
      <c r="M382" s="97" t="n"/>
      <c r="N382" s="102" t="n"/>
      <c r="O382" s="100">
        <f>IF(A382="","",TEXT(A382,"DDD"))</f>
        <v/>
      </c>
      <c r="P382" s="97" t="n"/>
      <c r="Q382" s="97" t="n"/>
      <c r="R382" s="2" t="n"/>
    </row>
    <row r="383" ht="18" customHeight="1" s="111">
      <c r="A383" s="103" t="n"/>
      <c r="B383" s="104" t="n"/>
      <c r="C383" s="104" t="n"/>
      <c r="D383" s="104" t="n"/>
      <c r="E383" s="104" t="n"/>
      <c r="F383" s="104" t="n"/>
      <c r="G383" s="104" t="n"/>
      <c r="H383" s="98">
        <f>IF(E383=0,0,IFERROR(ABS(E383-F383),0))</f>
        <v/>
      </c>
      <c r="I383" s="98">
        <f>IF(E383=0,0,IFERROR(ABS(G383-E383),0))</f>
        <v/>
      </c>
      <c r="J383" s="99">
        <f>IF(H383=0,"",IFERROR(I383/H383,0))</f>
        <v/>
      </c>
      <c r="K383" s="100">
        <f>IF(L383="","",IF(L383&gt;0,"Win",IF(L383&lt;0,"Loss","BE")))</f>
        <v/>
      </c>
      <c r="L383" s="105" t="n"/>
      <c r="M383" s="104" t="n"/>
      <c r="N383" s="106" t="n"/>
      <c r="O383" s="100">
        <f>IF(A383="","",TEXT(A383,"DDD"))</f>
        <v/>
      </c>
      <c r="P383" s="104" t="n"/>
      <c r="Q383" s="104" t="n"/>
      <c r="R383" s="2" t="n"/>
    </row>
    <row r="384" ht="18" customHeight="1" s="111">
      <c r="A384" s="96" t="n"/>
      <c r="B384" s="97" t="n"/>
      <c r="C384" s="97" t="n"/>
      <c r="D384" s="97" t="n"/>
      <c r="E384" s="97" t="n"/>
      <c r="F384" s="97" t="n"/>
      <c r="G384" s="97" t="n"/>
      <c r="H384" s="98">
        <f>IF(E384=0,0,IFERROR(ABS(E384-F384),0))</f>
        <v/>
      </c>
      <c r="I384" s="98">
        <f>IF(E384=0,0,IFERROR(ABS(G384-E384),0))</f>
        <v/>
      </c>
      <c r="J384" s="99">
        <f>IF(H384=0,"",IFERROR(I384/H384,0))</f>
        <v/>
      </c>
      <c r="K384" s="100">
        <f>IF(L384="","",IF(L384&gt;0,"Win",IF(L384&lt;0,"Loss","BE")))</f>
        <v/>
      </c>
      <c r="L384" s="101" t="n"/>
      <c r="M384" s="97" t="n"/>
      <c r="N384" s="102" t="n"/>
      <c r="O384" s="100">
        <f>IF(A384="","",TEXT(A384,"DDD"))</f>
        <v/>
      </c>
      <c r="P384" s="97" t="n"/>
      <c r="Q384" s="97" t="n"/>
      <c r="R384" s="2" t="n"/>
    </row>
    <row r="385" ht="18" customHeight="1" s="111">
      <c r="A385" s="103" t="n"/>
      <c r="B385" s="104" t="n"/>
      <c r="C385" s="104" t="n"/>
      <c r="D385" s="104" t="n"/>
      <c r="E385" s="104" t="n"/>
      <c r="F385" s="104" t="n"/>
      <c r="G385" s="104" t="n"/>
      <c r="H385" s="98">
        <f>IF(E385=0,0,IFERROR(ABS(E385-F385),0))</f>
        <v/>
      </c>
      <c r="I385" s="98">
        <f>IF(E385=0,0,IFERROR(ABS(G385-E385),0))</f>
        <v/>
      </c>
      <c r="J385" s="99">
        <f>IF(H385=0,"",IFERROR(I385/H385,0))</f>
        <v/>
      </c>
      <c r="K385" s="100">
        <f>IF(L385="","",IF(L385&gt;0,"Win",IF(L385&lt;0,"Loss","BE")))</f>
        <v/>
      </c>
      <c r="L385" s="105" t="n"/>
      <c r="M385" s="104" t="n"/>
      <c r="N385" s="106" t="n"/>
      <c r="O385" s="100">
        <f>IF(A385="","",TEXT(A385,"DDD"))</f>
        <v/>
      </c>
      <c r="P385" s="104" t="n"/>
      <c r="Q385" s="104" t="n"/>
      <c r="R385" s="2" t="n"/>
    </row>
    <row r="386" ht="18" customHeight="1" s="111">
      <c r="A386" s="96" t="n"/>
      <c r="B386" s="97" t="n"/>
      <c r="C386" s="97" t="n"/>
      <c r="D386" s="97" t="n"/>
      <c r="E386" s="97" t="n"/>
      <c r="F386" s="97" t="n"/>
      <c r="G386" s="97" t="n"/>
      <c r="H386" s="98">
        <f>IF(E386=0,0,IFERROR(ABS(E386-F386),0))</f>
        <v/>
      </c>
      <c r="I386" s="98">
        <f>IF(E386=0,0,IFERROR(ABS(G386-E386),0))</f>
        <v/>
      </c>
      <c r="J386" s="99">
        <f>IF(H386=0,"",IFERROR(I386/H386,0))</f>
        <v/>
      </c>
      <c r="K386" s="100">
        <f>IF(L386="","",IF(L386&gt;0,"Win",IF(L386&lt;0,"Loss","BE")))</f>
        <v/>
      </c>
      <c r="L386" s="101" t="n"/>
      <c r="M386" s="97" t="n"/>
      <c r="N386" s="102" t="n"/>
      <c r="O386" s="100">
        <f>IF(A386="","",TEXT(A386,"DDD"))</f>
        <v/>
      </c>
      <c r="P386" s="97" t="n"/>
      <c r="Q386" s="97" t="n"/>
      <c r="R386" s="2" t="n"/>
    </row>
    <row r="387" ht="18" customHeight="1" s="111">
      <c r="A387" s="103" t="n"/>
      <c r="B387" s="104" t="n"/>
      <c r="C387" s="104" t="n"/>
      <c r="D387" s="104" t="n"/>
      <c r="E387" s="104" t="n"/>
      <c r="F387" s="104" t="n"/>
      <c r="G387" s="104" t="n"/>
      <c r="H387" s="98">
        <f>IF(E387=0,0,IFERROR(ABS(E387-F387),0))</f>
        <v/>
      </c>
      <c r="I387" s="98">
        <f>IF(E387=0,0,IFERROR(ABS(G387-E387),0))</f>
        <v/>
      </c>
      <c r="J387" s="99">
        <f>IF(H387=0,"",IFERROR(I387/H387,0))</f>
        <v/>
      </c>
      <c r="K387" s="100">
        <f>IF(L387="","",IF(L387&gt;0,"Win",IF(L387&lt;0,"Loss","BE")))</f>
        <v/>
      </c>
      <c r="L387" s="105" t="n"/>
      <c r="M387" s="104" t="n"/>
      <c r="N387" s="106" t="n"/>
      <c r="O387" s="100">
        <f>IF(A387="","",TEXT(A387,"DDD"))</f>
        <v/>
      </c>
      <c r="P387" s="104" t="n"/>
      <c r="Q387" s="104" t="n"/>
      <c r="R387" s="2" t="n"/>
    </row>
    <row r="388" ht="18" customHeight="1" s="111">
      <c r="A388" s="96" t="n"/>
      <c r="B388" s="97" t="n"/>
      <c r="C388" s="97" t="n"/>
      <c r="D388" s="97" t="n"/>
      <c r="E388" s="97" t="n"/>
      <c r="F388" s="97" t="n"/>
      <c r="G388" s="97" t="n"/>
      <c r="H388" s="98">
        <f>IF(E388=0,0,IFERROR(ABS(E388-F388),0))</f>
        <v/>
      </c>
      <c r="I388" s="98">
        <f>IF(E388=0,0,IFERROR(ABS(G388-E388),0))</f>
        <v/>
      </c>
      <c r="J388" s="99">
        <f>IF(H388=0,"",IFERROR(I388/H388,0))</f>
        <v/>
      </c>
      <c r="K388" s="100">
        <f>IF(L388="","",IF(L388&gt;0,"Win",IF(L388&lt;0,"Loss","BE")))</f>
        <v/>
      </c>
      <c r="L388" s="101" t="n"/>
      <c r="M388" s="97" t="n"/>
      <c r="N388" s="102" t="n"/>
      <c r="O388" s="100">
        <f>IF(A388="","",TEXT(A388,"DDD"))</f>
        <v/>
      </c>
      <c r="P388" s="97" t="n"/>
      <c r="Q388" s="97" t="n"/>
      <c r="R388" s="2" t="n"/>
    </row>
    <row r="389" ht="18" customHeight="1" s="111">
      <c r="A389" s="103" t="n"/>
      <c r="B389" s="104" t="n"/>
      <c r="C389" s="104" t="n"/>
      <c r="D389" s="104" t="n"/>
      <c r="E389" s="104" t="n"/>
      <c r="F389" s="104" t="n"/>
      <c r="G389" s="104" t="n"/>
      <c r="H389" s="98">
        <f>IF(E389=0,0,IFERROR(ABS(E389-F389),0))</f>
        <v/>
      </c>
      <c r="I389" s="98">
        <f>IF(E389=0,0,IFERROR(ABS(G389-E389),0))</f>
        <v/>
      </c>
      <c r="J389" s="99">
        <f>IF(H389=0,"",IFERROR(I389/H389,0))</f>
        <v/>
      </c>
      <c r="K389" s="100">
        <f>IF(L389="","",IF(L389&gt;0,"Win",IF(L389&lt;0,"Loss","BE")))</f>
        <v/>
      </c>
      <c r="L389" s="105" t="n"/>
      <c r="M389" s="104" t="n"/>
      <c r="N389" s="106" t="n"/>
      <c r="O389" s="100">
        <f>IF(A389="","",TEXT(A389,"DDD"))</f>
        <v/>
      </c>
      <c r="P389" s="104" t="n"/>
      <c r="Q389" s="104" t="n"/>
      <c r="R389" s="2" t="n"/>
    </row>
    <row r="390" ht="18" customHeight="1" s="111">
      <c r="A390" s="96" t="n"/>
      <c r="B390" s="97" t="n"/>
      <c r="C390" s="97" t="n"/>
      <c r="D390" s="97" t="n"/>
      <c r="E390" s="97" t="n"/>
      <c r="F390" s="97" t="n"/>
      <c r="G390" s="97" t="n"/>
      <c r="H390" s="98">
        <f>IF(E390=0,0,IFERROR(ABS(E390-F390),0))</f>
        <v/>
      </c>
      <c r="I390" s="98">
        <f>IF(E390=0,0,IFERROR(ABS(G390-E390),0))</f>
        <v/>
      </c>
      <c r="J390" s="99">
        <f>IF(H390=0,"",IFERROR(I390/H390,0))</f>
        <v/>
      </c>
      <c r="K390" s="100">
        <f>IF(L390="","",IF(L390&gt;0,"Win",IF(L390&lt;0,"Loss","BE")))</f>
        <v/>
      </c>
      <c r="L390" s="101" t="n"/>
      <c r="M390" s="97" t="n"/>
      <c r="N390" s="102" t="n"/>
      <c r="O390" s="100">
        <f>IF(A390="","",TEXT(A390,"DDD"))</f>
        <v/>
      </c>
      <c r="P390" s="97" t="n"/>
      <c r="Q390" s="97" t="n"/>
      <c r="R390" s="2" t="n"/>
    </row>
    <row r="391" ht="18" customHeight="1" s="111">
      <c r="A391" s="103" t="n"/>
      <c r="B391" s="104" t="n"/>
      <c r="C391" s="104" t="n"/>
      <c r="D391" s="104" t="n"/>
      <c r="E391" s="104" t="n"/>
      <c r="F391" s="104" t="n"/>
      <c r="G391" s="104" t="n"/>
      <c r="H391" s="98">
        <f>IF(E391=0,0,IFERROR(ABS(E391-F391),0))</f>
        <v/>
      </c>
      <c r="I391" s="98">
        <f>IF(E391=0,0,IFERROR(ABS(G391-E391),0))</f>
        <v/>
      </c>
      <c r="J391" s="99">
        <f>IF(H391=0,"",IFERROR(I391/H391,0))</f>
        <v/>
      </c>
      <c r="K391" s="100">
        <f>IF(L391="","",IF(L391&gt;0,"Win",IF(L391&lt;0,"Loss","BE")))</f>
        <v/>
      </c>
      <c r="L391" s="105" t="n"/>
      <c r="M391" s="104" t="n"/>
      <c r="N391" s="106" t="n"/>
      <c r="O391" s="100">
        <f>IF(A391="","",TEXT(A391,"DDD"))</f>
        <v/>
      </c>
      <c r="P391" s="104" t="n"/>
      <c r="Q391" s="104" t="n"/>
      <c r="R391" s="2" t="n"/>
    </row>
    <row r="392" ht="18" customHeight="1" s="111">
      <c r="A392" s="96" t="n"/>
      <c r="B392" s="97" t="n"/>
      <c r="C392" s="97" t="n"/>
      <c r="D392" s="97" t="n"/>
      <c r="E392" s="97" t="n"/>
      <c r="F392" s="97" t="n"/>
      <c r="G392" s="97" t="n"/>
      <c r="H392" s="98">
        <f>IF(E392=0,0,IFERROR(ABS(E392-F392),0))</f>
        <v/>
      </c>
      <c r="I392" s="98">
        <f>IF(E392=0,0,IFERROR(ABS(G392-E392),0))</f>
        <v/>
      </c>
      <c r="J392" s="99">
        <f>IF(H392=0,"",IFERROR(I392/H392,0))</f>
        <v/>
      </c>
      <c r="K392" s="100">
        <f>IF(L392="","",IF(L392&gt;0,"Win",IF(L392&lt;0,"Loss","BE")))</f>
        <v/>
      </c>
      <c r="L392" s="101" t="n"/>
      <c r="M392" s="97" t="n"/>
      <c r="N392" s="102" t="n"/>
      <c r="O392" s="100">
        <f>IF(A392="","",TEXT(A392,"DDD"))</f>
        <v/>
      </c>
      <c r="P392" s="97" t="n"/>
      <c r="Q392" s="97" t="n"/>
      <c r="R392" s="2" t="n"/>
    </row>
    <row r="393" ht="18" customHeight="1" s="111">
      <c r="A393" s="103" t="n"/>
      <c r="B393" s="104" t="n"/>
      <c r="C393" s="104" t="n"/>
      <c r="D393" s="104" t="n"/>
      <c r="E393" s="104" t="n"/>
      <c r="F393" s="104" t="n"/>
      <c r="G393" s="104" t="n"/>
      <c r="H393" s="98">
        <f>IF(E393=0,0,IFERROR(ABS(E393-F393),0))</f>
        <v/>
      </c>
      <c r="I393" s="98">
        <f>IF(E393=0,0,IFERROR(ABS(G393-E393),0))</f>
        <v/>
      </c>
      <c r="J393" s="99">
        <f>IF(H393=0,"",IFERROR(I393/H393,0))</f>
        <v/>
      </c>
      <c r="K393" s="100">
        <f>IF(L393="","",IF(L393&gt;0,"Win",IF(L393&lt;0,"Loss","BE")))</f>
        <v/>
      </c>
      <c r="L393" s="105" t="n"/>
      <c r="M393" s="104" t="n"/>
      <c r="N393" s="106" t="n"/>
      <c r="O393" s="100">
        <f>IF(A393="","",TEXT(A393,"DDD"))</f>
        <v/>
      </c>
      <c r="P393" s="104" t="n"/>
      <c r="Q393" s="104" t="n"/>
      <c r="R393" s="2" t="n"/>
    </row>
    <row r="394" ht="18" customHeight="1" s="111">
      <c r="A394" s="96" t="n"/>
      <c r="B394" s="97" t="n"/>
      <c r="C394" s="97" t="n"/>
      <c r="D394" s="97" t="n"/>
      <c r="E394" s="97" t="n"/>
      <c r="F394" s="97" t="n"/>
      <c r="G394" s="97" t="n"/>
      <c r="H394" s="98">
        <f>IF(E394=0,0,IFERROR(ABS(E394-F394),0))</f>
        <v/>
      </c>
      <c r="I394" s="98">
        <f>IF(E394=0,0,IFERROR(ABS(G394-E394),0))</f>
        <v/>
      </c>
      <c r="J394" s="99">
        <f>IF(H394=0,"",IFERROR(I394/H394,0))</f>
        <v/>
      </c>
      <c r="K394" s="100">
        <f>IF(L394="","",IF(L394&gt;0,"Win",IF(L394&lt;0,"Loss","BE")))</f>
        <v/>
      </c>
      <c r="L394" s="101" t="n"/>
      <c r="M394" s="97" t="n"/>
      <c r="N394" s="102" t="n"/>
      <c r="O394" s="100">
        <f>IF(A394="","",TEXT(A394,"DDD"))</f>
        <v/>
      </c>
      <c r="P394" s="97" t="n"/>
      <c r="Q394" s="97" t="n"/>
      <c r="R394" s="2" t="n"/>
    </row>
    <row r="395" ht="18" customHeight="1" s="111">
      <c r="A395" s="103" t="n"/>
      <c r="B395" s="104" t="n"/>
      <c r="C395" s="104" t="n"/>
      <c r="D395" s="104" t="n"/>
      <c r="E395" s="104" t="n"/>
      <c r="F395" s="104" t="n"/>
      <c r="G395" s="104" t="n"/>
      <c r="H395" s="98">
        <f>IF(E395=0,0,IFERROR(ABS(E395-F395),0))</f>
        <v/>
      </c>
      <c r="I395" s="98">
        <f>IF(E395=0,0,IFERROR(ABS(G395-E395),0))</f>
        <v/>
      </c>
      <c r="J395" s="99">
        <f>IF(H395=0,"",IFERROR(I395/H395,0))</f>
        <v/>
      </c>
      <c r="K395" s="100">
        <f>IF(L395="","",IF(L395&gt;0,"Win",IF(L395&lt;0,"Loss","BE")))</f>
        <v/>
      </c>
      <c r="L395" s="105" t="n"/>
      <c r="M395" s="104" t="n"/>
      <c r="N395" s="106" t="n"/>
      <c r="O395" s="100">
        <f>IF(A395="","",TEXT(A395,"DDD"))</f>
        <v/>
      </c>
      <c r="P395" s="104" t="n"/>
      <c r="Q395" s="104" t="n"/>
      <c r="R395" s="2" t="n"/>
    </row>
    <row r="396" ht="18" customHeight="1" s="111">
      <c r="A396" s="96" t="n"/>
      <c r="B396" s="97" t="n"/>
      <c r="C396" s="97" t="n"/>
      <c r="D396" s="97" t="n"/>
      <c r="E396" s="97" t="n"/>
      <c r="F396" s="97" t="n"/>
      <c r="G396" s="97" t="n"/>
      <c r="H396" s="98">
        <f>IF(E396=0,0,IFERROR(ABS(E396-F396),0))</f>
        <v/>
      </c>
      <c r="I396" s="98">
        <f>IF(E396=0,0,IFERROR(ABS(G396-E396),0))</f>
        <v/>
      </c>
      <c r="J396" s="99">
        <f>IF(H396=0,"",IFERROR(I396/H396,0))</f>
        <v/>
      </c>
      <c r="K396" s="100">
        <f>IF(L396="","",IF(L396&gt;0,"Win",IF(L396&lt;0,"Loss","BE")))</f>
        <v/>
      </c>
      <c r="L396" s="101" t="n"/>
      <c r="M396" s="97" t="n"/>
      <c r="N396" s="102" t="n"/>
      <c r="O396" s="100">
        <f>IF(A396="","",TEXT(A396,"DDD"))</f>
        <v/>
      </c>
      <c r="P396" s="97" t="n"/>
      <c r="Q396" s="97" t="n"/>
      <c r="R396" s="2" t="n"/>
    </row>
    <row r="397" ht="18" customHeight="1" s="111">
      <c r="A397" s="103" t="n"/>
      <c r="B397" s="104" t="n"/>
      <c r="C397" s="104" t="n"/>
      <c r="D397" s="104" t="n"/>
      <c r="E397" s="104" t="n"/>
      <c r="F397" s="104" t="n"/>
      <c r="G397" s="104" t="n"/>
      <c r="H397" s="98">
        <f>IF(E397=0,0,IFERROR(ABS(E397-F397),0))</f>
        <v/>
      </c>
      <c r="I397" s="98">
        <f>IF(E397=0,0,IFERROR(ABS(G397-E397),0))</f>
        <v/>
      </c>
      <c r="J397" s="99">
        <f>IF(H397=0,"",IFERROR(I397/H397,0))</f>
        <v/>
      </c>
      <c r="K397" s="100">
        <f>IF(L397="","",IF(L397&gt;0,"Win",IF(L397&lt;0,"Loss","BE")))</f>
        <v/>
      </c>
      <c r="L397" s="105" t="n"/>
      <c r="M397" s="104" t="n"/>
      <c r="N397" s="106" t="n"/>
      <c r="O397" s="100">
        <f>IF(A397="","",TEXT(A397,"DDD"))</f>
        <v/>
      </c>
      <c r="P397" s="104" t="n"/>
      <c r="Q397" s="104" t="n"/>
      <c r="R397" s="2" t="n"/>
    </row>
    <row r="398" ht="18" customHeight="1" s="111">
      <c r="A398" s="96" t="n"/>
      <c r="B398" s="97" t="n"/>
      <c r="C398" s="97" t="n"/>
      <c r="D398" s="97" t="n"/>
      <c r="E398" s="97" t="n"/>
      <c r="F398" s="97" t="n"/>
      <c r="G398" s="97" t="n"/>
      <c r="H398" s="98">
        <f>IF(E398=0,0,IFERROR(ABS(E398-F398),0))</f>
        <v/>
      </c>
      <c r="I398" s="98">
        <f>IF(E398=0,0,IFERROR(ABS(G398-E398),0))</f>
        <v/>
      </c>
      <c r="J398" s="99">
        <f>IF(H398=0,"",IFERROR(I398/H398,0))</f>
        <v/>
      </c>
      <c r="K398" s="100">
        <f>IF(L398="","",IF(L398&gt;0,"Win",IF(L398&lt;0,"Loss","BE")))</f>
        <v/>
      </c>
      <c r="L398" s="101" t="n"/>
      <c r="M398" s="97" t="n"/>
      <c r="N398" s="102" t="n"/>
      <c r="O398" s="100">
        <f>IF(A398="","",TEXT(A398,"DDD"))</f>
        <v/>
      </c>
      <c r="P398" s="97" t="n"/>
      <c r="Q398" s="97" t="n"/>
      <c r="R398" s="2" t="n"/>
    </row>
    <row r="399" ht="18" customHeight="1" s="111">
      <c r="A399" s="103" t="n"/>
      <c r="B399" s="104" t="n"/>
      <c r="C399" s="104" t="n"/>
      <c r="D399" s="104" t="n"/>
      <c r="E399" s="104" t="n"/>
      <c r="F399" s="104" t="n"/>
      <c r="G399" s="104" t="n"/>
      <c r="H399" s="98">
        <f>IF(E399=0,0,IFERROR(ABS(E399-F399),0))</f>
        <v/>
      </c>
      <c r="I399" s="98">
        <f>IF(E399=0,0,IFERROR(ABS(G399-E399),0))</f>
        <v/>
      </c>
      <c r="J399" s="99">
        <f>IF(H399=0,"",IFERROR(I399/H399,0))</f>
        <v/>
      </c>
      <c r="K399" s="100">
        <f>IF(L399="","",IF(L399&gt;0,"Win",IF(L399&lt;0,"Loss","BE")))</f>
        <v/>
      </c>
      <c r="L399" s="105" t="n"/>
      <c r="M399" s="104" t="n"/>
      <c r="N399" s="106" t="n"/>
      <c r="O399" s="100">
        <f>IF(A399="","",TEXT(A399,"DDD"))</f>
        <v/>
      </c>
      <c r="P399" s="104" t="n"/>
      <c r="Q399" s="104" t="n"/>
      <c r="R399" s="2" t="n"/>
    </row>
    <row r="400" ht="18" customHeight="1" s="111">
      <c r="A400" s="96" t="n"/>
      <c r="B400" s="97" t="n"/>
      <c r="C400" s="97" t="n"/>
      <c r="D400" s="97" t="n"/>
      <c r="E400" s="97" t="n"/>
      <c r="F400" s="97" t="n"/>
      <c r="G400" s="97" t="n"/>
      <c r="H400" s="98">
        <f>IF(E400=0,0,IFERROR(ABS(E400-F400),0))</f>
        <v/>
      </c>
      <c r="I400" s="98">
        <f>IF(E400=0,0,IFERROR(ABS(G400-E400),0))</f>
        <v/>
      </c>
      <c r="J400" s="99">
        <f>IF(H400=0,"",IFERROR(I400/H400,0))</f>
        <v/>
      </c>
      <c r="K400" s="100">
        <f>IF(L400="","",IF(L400&gt;0,"Win",IF(L400&lt;0,"Loss","BE")))</f>
        <v/>
      </c>
      <c r="L400" s="101" t="n"/>
      <c r="M400" s="97" t="n"/>
      <c r="N400" s="102" t="n"/>
      <c r="O400" s="100">
        <f>IF(A400="","",TEXT(A400,"DDD"))</f>
        <v/>
      </c>
      <c r="P400" s="97" t="n"/>
      <c r="Q400" s="97" t="n"/>
      <c r="R400" s="2" t="n"/>
    </row>
    <row r="401" ht="18" customHeight="1" s="111">
      <c r="A401" s="103" t="n"/>
      <c r="B401" s="104" t="n"/>
      <c r="C401" s="104" t="n"/>
      <c r="D401" s="104" t="n"/>
      <c r="E401" s="104" t="n"/>
      <c r="F401" s="104" t="n"/>
      <c r="G401" s="104" t="n"/>
      <c r="H401" s="98">
        <f>IF(E401=0,0,IFERROR(ABS(E401-F401),0))</f>
        <v/>
      </c>
      <c r="I401" s="98">
        <f>IF(E401=0,0,IFERROR(ABS(G401-E401),0))</f>
        <v/>
      </c>
      <c r="J401" s="99">
        <f>IF(H401=0,"",IFERROR(I401/H401,0))</f>
        <v/>
      </c>
      <c r="K401" s="100">
        <f>IF(L401="","",IF(L401&gt;0,"Win",IF(L401&lt;0,"Loss","BE")))</f>
        <v/>
      </c>
      <c r="L401" s="105" t="n"/>
      <c r="M401" s="104" t="n"/>
      <c r="N401" s="106" t="n"/>
      <c r="O401" s="100">
        <f>IF(A401="","",TEXT(A401,"DDD"))</f>
        <v/>
      </c>
      <c r="P401" s="104" t="n"/>
      <c r="Q401" s="104" t="n"/>
      <c r="R401" s="2" t="n"/>
    </row>
    <row r="402" ht="18" customHeight="1" s="111">
      <c r="A402" s="96" t="n"/>
      <c r="B402" s="97" t="n"/>
      <c r="C402" s="97" t="n"/>
      <c r="D402" s="97" t="n"/>
      <c r="E402" s="97" t="n"/>
      <c r="F402" s="97" t="n"/>
      <c r="G402" s="97" t="n"/>
      <c r="H402" s="98">
        <f>IF(E402=0,0,IFERROR(ABS(E402-F402),0))</f>
        <v/>
      </c>
      <c r="I402" s="98">
        <f>IF(E402=0,0,IFERROR(ABS(G402-E402),0))</f>
        <v/>
      </c>
      <c r="J402" s="99">
        <f>IF(H402=0,"",IFERROR(I402/H402,0))</f>
        <v/>
      </c>
      <c r="K402" s="100">
        <f>IF(L402="","",IF(L402&gt;0,"Win",IF(L402&lt;0,"Loss","BE")))</f>
        <v/>
      </c>
      <c r="L402" s="101" t="n"/>
      <c r="M402" s="97" t="n"/>
      <c r="N402" s="102" t="n"/>
      <c r="O402" s="100">
        <f>IF(A402="","",TEXT(A402,"DDD"))</f>
        <v/>
      </c>
      <c r="P402" s="97" t="n"/>
      <c r="Q402" s="97" t="n"/>
      <c r="R402" s="2" t="n"/>
    </row>
    <row r="403" ht="18" customHeight="1" s="111">
      <c r="A403" s="103" t="n"/>
      <c r="B403" s="104" t="n"/>
      <c r="C403" s="104" t="n"/>
      <c r="D403" s="104" t="n"/>
      <c r="E403" s="104" t="n"/>
      <c r="F403" s="104" t="n"/>
      <c r="G403" s="104" t="n"/>
      <c r="H403" s="98">
        <f>IF(E403=0,0,IFERROR(ABS(E403-F403),0))</f>
        <v/>
      </c>
      <c r="I403" s="98">
        <f>IF(E403=0,0,IFERROR(ABS(G403-E403),0))</f>
        <v/>
      </c>
      <c r="J403" s="99">
        <f>IF(H403=0,"",IFERROR(I403/H403,0))</f>
        <v/>
      </c>
      <c r="K403" s="100">
        <f>IF(L403="","",IF(L403&gt;0,"Win",IF(L403&lt;0,"Loss","BE")))</f>
        <v/>
      </c>
      <c r="L403" s="105" t="n"/>
      <c r="M403" s="104" t="n"/>
      <c r="N403" s="106" t="n"/>
      <c r="O403" s="100">
        <f>IF(A403="","",TEXT(A403,"DDD"))</f>
        <v/>
      </c>
      <c r="P403" s="104" t="n"/>
      <c r="Q403" s="104" t="n"/>
      <c r="R403" s="2" t="n"/>
    </row>
    <row r="404" ht="18" customHeight="1" s="111">
      <c r="A404" s="96" t="n"/>
      <c r="B404" s="97" t="n"/>
      <c r="C404" s="97" t="n"/>
      <c r="D404" s="97" t="n"/>
      <c r="E404" s="97" t="n"/>
      <c r="F404" s="97" t="n"/>
      <c r="G404" s="97" t="n"/>
      <c r="H404" s="98">
        <f>IF(E404=0,0,IFERROR(ABS(E404-F404),0))</f>
        <v/>
      </c>
      <c r="I404" s="98">
        <f>IF(E404=0,0,IFERROR(ABS(G404-E404),0))</f>
        <v/>
      </c>
      <c r="J404" s="99">
        <f>IF(H404=0,"",IFERROR(I404/H404,0))</f>
        <v/>
      </c>
      <c r="K404" s="100">
        <f>IF(L404="","",IF(L404&gt;0,"Win",IF(L404&lt;0,"Loss","BE")))</f>
        <v/>
      </c>
      <c r="L404" s="101" t="n"/>
      <c r="M404" s="97" t="n"/>
      <c r="N404" s="102" t="n"/>
      <c r="O404" s="100">
        <f>IF(A404="","",TEXT(A404,"DDD"))</f>
        <v/>
      </c>
      <c r="P404" s="97" t="n"/>
      <c r="Q404" s="97" t="n"/>
      <c r="R404" s="2" t="n"/>
    </row>
    <row r="405" ht="18" customHeight="1" s="111">
      <c r="A405" s="103" t="n"/>
      <c r="B405" s="104" t="n"/>
      <c r="C405" s="104" t="n"/>
      <c r="D405" s="104" t="n"/>
      <c r="E405" s="104" t="n"/>
      <c r="F405" s="104" t="n"/>
      <c r="G405" s="104" t="n"/>
      <c r="H405" s="98">
        <f>IF(E405=0,0,IFERROR(ABS(E405-F405),0))</f>
        <v/>
      </c>
      <c r="I405" s="98">
        <f>IF(E405=0,0,IFERROR(ABS(G405-E405),0))</f>
        <v/>
      </c>
      <c r="J405" s="99">
        <f>IF(H405=0,"",IFERROR(I405/H405,0))</f>
        <v/>
      </c>
      <c r="K405" s="100">
        <f>IF(L405="","",IF(L405&gt;0,"Win",IF(L405&lt;0,"Loss","BE")))</f>
        <v/>
      </c>
      <c r="L405" s="105" t="n"/>
      <c r="M405" s="104" t="n"/>
      <c r="N405" s="106" t="n"/>
      <c r="O405" s="100">
        <f>IF(A405="","",TEXT(A405,"DDD"))</f>
        <v/>
      </c>
      <c r="P405" s="104" t="n"/>
      <c r="Q405" s="104" t="n"/>
      <c r="R405" s="2" t="n"/>
    </row>
    <row r="406" ht="18" customHeight="1" s="111">
      <c r="A406" s="96" t="n"/>
      <c r="B406" s="97" t="n"/>
      <c r="C406" s="97" t="n"/>
      <c r="D406" s="97" t="n"/>
      <c r="E406" s="97" t="n"/>
      <c r="F406" s="97" t="n"/>
      <c r="G406" s="97" t="n"/>
      <c r="H406" s="98">
        <f>IF(E406=0,0,IFERROR(ABS(E406-F406),0))</f>
        <v/>
      </c>
      <c r="I406" s="98">
        <f>IF(E406=0,0,IFERROR(ABS(G406-E406),0))</f>
        <v/>
      </c>
      <c r="J406" s="99">
        <f>IF(H406=0,"",IFERROR(I406/H406,0))</f>
        <v/>
      </c>
      <c r="K406" s="100">
        <f>IF(L406="","",IF(L406&gt;0,"Win",IF(L406&lt;0,"Loss","BE")))</f>
        <v/>
      </c>
      <c r="L406" s="101" t="n"/>
      <c r="M406" s="97" t="n"/>
      <c r="N406" s="102" t="n"/>
      <c r="O406" s="100">
        <f>IF(A406="","",TEXT(A406,"DDD"))</f>
        <v/>
      </c>
      <c r="P406" s="97" t="n"/>
      <c r="Q406" s="97" t="n"/>
      <c r="R406" s="2" t="n"/>
    </row>
    <row r="407" ht="18" customHeight="1" s="111">
      <c r="A407" s="103" t="n"/>
      <c r="B407" s="104" t="n"/>
      <c r="C407" s="104" t="n"/>
      <c r="D407" s="104" t="n"/>
      <c r="E407" s="104" t="n"/>
      <c r="F407" s="104" t="n"/>
      <c r="G407" s="104" t="n"/>
      <c r="H407" s="98">
        <f>IF(E407=0,0,IFERROR(ABS(E407-F407),0))</f>
        <v/>
      </c>
      <c r="I407" s="98">
        <f>IF(E407=0,0,IFERROR(ABS(G407-E407),0))</f>
        <v/>
      </c>
      <c r="J407" s="99">
        <f>IF(H407=0,"",IFERROR(I407/H407,0))</f>
        <v/>
      </c>
      <c r="K407" s="100">
        <f>IF(L407="","",IF(L407&gt;0,"Win",IF(L407&lt;0,"Loss","BE")))</f>
        <v/>
      </c>
      <c r="L407" s="105" t="n"/>
      <c r="M407" s="104" t="n"/>
      <c r="N407" s="106" t="n"/>
      <c r="O407" s="100">
        <f>IF(A407="","",TEXT(A407,"DDD"))</f>
        <v/>
      </c>
      <c r="P407" s="104" t="n"/>
      <c r="Q407" s="104" t="n"/>
      <c r="R407" s="2" t="n"/>
    </row>
    <row r="408" ht="18" customHeight="1" s="111">
      <c r="A408" s="96" t="n"/>
      <c r="B408" s="97" t="n"/>
      <c r="C408" s="97" t="n"/>
      <c r="D408" s="97" t="n"/>
      <c r="E408" s="97" t="n"/>
      <c r="F408" s="97" t="n"/>
      <c r="G408" s="97" t="n"/>
      <c r="H408" s="98">
        <f>IF(E408=0,0,IFERROR(ABS(E408-F408),0))</f>
        <v/>
      </c>
      <c r="I408" s="98">
        <f>IF(E408=0,0,IFERROR(ABS(G408-E408),0))</f>
        <v/>
      </c>
      <c r="J408" s="99">
        <f>IF(H408=0,"",IFERROR(I408/H408,0))</f>
        <v/>
      </c>
      <c r="K408" s="100">
        <f>IF(L408="","",IF(L408&gt;0,"Win",IF(L408&lt;0,"Loss","BE")))</f>
        <v/>
      </c>
      <c r="L408" s="101" t="n"/>
      <c r="M408" s="97" t="n"/>
      <c r="N408" s="102" t="n"/>
      <c r="O408" s="100">
        <f>IF(A408="","",TEXT(A408,"DDD"))</f>
        <v/>
      </c>
      <c r="P408" s="97" t="n"/>
      <c r="Q408" s="97" t="n"/>
      <c r="R408" s="2" t="n"/>
    </row>
    <row r="409" ht="18" customHeight="1" s="111">
      <c r="A409" s="103" t="n"/>
      <c r="B409" s="104" t="n"/>
      <c r="C409" s="104" t="n"/>
      <c r="D409" s="104" t="n"/>
      <c r="E409" s="104" t="n"/>
      <c r="F409" s="104" t="n"/>
      <c r="G409" s="104" t="n"/>
      <c r="H409" s="98">
        <f>IF(E409=0,0,IFERROR(ABS(E409-F409),0))</f>
        <v/>
      </c>
      <c r="I409" s="98">
        <f>IF(E409=0,0,IFERROR(ABS(G409-E409),0))</f>
        <v/>
      </c>
      <c r="J409" s="99">
        <f>IF(H409=0,"",IFERROR(I409/H409,0))</f>
        <v/>
      </c>
      <c r="K409" s="100">
        <f>IF(L409="","",IF(L409&gt;0,"Win",IF(L409&lt;0,"Loss","BE")))</f>
        <v/>
      </c>
      <c r="L409" s="105" t="n"/>
      <c r="M409" s="104" t="n"/>
      <c r="N409" s="106" t="n"/>
      <c r="O409" s="100">
        <f>IF(A409="","",TEXT(A409,"DDD"))</f>
        <v/>
      </c>
      <c r="P409" s="104" t="n"/>
      <c r="Q409" s="104" t="n"/>
      <c r="R409" s="2" t="n"/>
    </row>
    <row r="410" ht="18" customHeight="1" s="111">
      <c r="A410" s="96" t="n"/>
      <c r="B410" s="97" t="n"/>
      <c r="C410" s="97" t="n"/>
      <c r="D410" s="97" t="n"/>
      <c r="E410" s="97" t="n"/>
      <c r="F410" s="97" t="n"/>
      <c r="G410" s="97" t="n"/>
      <c r="H410" s="98">
        <f>IF(E410=0,0,IFERROR(ABS(E410-F410),0))</f>
        <v/>
      </c>
      <c r="I410" s="98">
        <f>IF(E410=0,0,IFERROR(ABS(G410-E410),0))</f>
        <v/>
      </c>
      <c r="J410" s="99">
        <f>IF(H410=0,"",IFERROR(I410/H410,0))</f>
        <v/>
      </c>
      <c r="K410" s="100">
        <f>IF(L410="","",IF(L410&gt;0,"Win",IF(L410&lt;0,"Loss","BE")))</f>
        <v/>
      </c>
      <c r="L410" s="101" t="n"/>
      <c r="M410" s="97" t="n"/>
      <c r="N410" s="102" t="n"/>
      <c r="O410" s="100">
        <f>IF(A410="","",TEXT(A410,"DDD"))</f>
        <v/>
      </c>
      <c r="P410" s="97" t="n"/>
      <c r="Q410" s="97" t="n"/>
      <c r="R410" s="2" t="n"/>
    </row>
    <row r="411" ht="18" customHeight="1" s="111">
      <c r="A411" s="103" t="n"/>
      <c r="B411" s="104" t="n"/>
      <c r="C411" s="104" t="n"/>
      <c r="D411" s="104" t="n"/>
      <c r="E411" s="104" t="n"/>
      <c r="F411" s="104" t="n"/>
      <c r="G411" s="104" t="n"/>
      <c r="H411" s="98">
        <f>IF(E411=0,0,IFERROR(ABS(E411-F411),0))</f>
        <v/>
      </c>
      <c r="I411" s="98">
        <f>IF(E411=0,0,IFERROR(ABS(G411-E411),0))</f>
        <v/>
      </c>
      <c r="J411" s="99">
        <f>IF(H411=0,"",IFERROR(I411/H411,0))</f>
        <v/>
      </c>
      <c r="K411" s="100">
        <f>IF(L411="","",IF(L411&gt;0,"Win",IF(L411&lt;0,"Loss","BE")))</f>
        <v/>
      </c>
      <c r="L411" s="105" t="n"/>
      <c r="M411" s="104" t="n"/>
      <c r="N411" s="106" t="n"/>
      <c r="O411" s="100">
        <f>IF(A411="","",TEXT(A411,"DDD"))</f>
        <v/>
      </c>
      <c r="P411" s="104" t="n"/>
      <c r="Q411" s="104" t="n"/>
      <c r="R411" s="2" t="n"/>
    </row>
    <row r="412" ht="18" customHeight="1" s="111">
      <c r="A412" s="96" t="n"/>
      <c r="B412" s="97" t="n"/>
      <c r="C412" s="97" t="n"/>
      <c r="D412" s="97" t="n"/>
      <c r="E412" s="97" t="n"/>
      <c r="F412" s="97" t="n"/>
      <c r="G412" s="97" t="n"/>
      <c r="H412" s="98">
        <f>IF(E412=0,0,IFERROR(ABS(E412-F412),0))</f>
        <v/>
      </c>
      <c r="I412" s="98">
        <f>IF(E412=0,0,IFERROR(ABS(G412-E412),0))</f>
        <v/>
      </c>
      <c r="J412" s="99">
        <f>IF(H412=0,"",IFERROR(I412/H412,0))</f>
        <v/>
      </c>
      <c r="K412" s="100">
        <f>IF(L412="","",IF(L412&gt;0,"Win",IF(L412&lt;0,"Loss","BE")))</f>
        <v/>
      </c>
      <c r="L412" s="101" t="n"/>
      <c r="M412" s="97" t="n"/>
      <c r="N412" s="102" t="n"/>
      <c r="O412" s="100">
        <f>IF(A412="","",TEXT(A412,"DDD"))</f>
        <v/>
      </c>
      <c r="P412" s="97" t="n"/>
      <c r="Q412" s="97" t="n"/>
      <c r="R412" s="2" t="n"/>
    </row>
    <row r="413" ht="18" customHeight="1" s="111">
      <c r="A413" s="103" t="n"/>
      <c r="B413" s="104" t="n"/>
      <c r="C413" s="104" t="n"/>
      <c r="D413" s="104" t="n"/>
      <c r="E413" s="104" t="n"/>
      <c r="F413" s="104" t="n"/>
      <c r="G413" s="104" t="n"/>
      <c r="H413" s="98">
        <f>IF(E413=0,0,IFERROR(ABS(E413-F413),0))</f>
        <v/>
      </c>
      <c r="I413" s="98">
        <f>IF(E413=0,0,IFERROR(ABS(G413-E413),0))</f>
        <v/>
      </c>
      <c r="J413" s="99">
        <f>IF(H413=0,"",IFERROR(I413/H413,0))</f>
        <v/>
      </c>
      <c r="K413" s="100">
        <f>IF(L413="","",IF(L413&gt;0,"Win",IF(L413&lt;0,"Loss","BE")))</f>
        <v/>
      </c>
      <c r="L413" s="105" t="n"/>
      <c r="M413" s="104" t="n"/>
      <c r="N413" s="106" t="n"/>
      <c r="O413" s="100">
        <f>IF(A413="","",TEXT(A413,"DDD"))</f>
        <v/>
      </c>
      <c r="P413" s="104" t="n"/>
      <c r="Q413" s="104" t="n"/>
      <c r="R413" s="2" t="n"/>
    </row>
    <row r="414" ht="18" customHeight="1" s="111">
      <c r="A414" s="96" t="n"/>
      <c r="B414" s="97" t="n"/>
      <c r="C414" s="97" t="n"/>
      <c r="D414" s="97" t="n"/>
      <c r="E414" s="97" t="n"/>
      <c r="F414" s="97" t="n"/>
      <c r="G414" s="97" t="n"/>
      <c r="H414" s="98">
        <f>IF(E414=0,0,IFERROR(ABS(E414-F414),0))</f>
        <v/>
      </c>
      <c r="I414" s="98">
        <f>IF(E414=0,0,IFERROR(ABS(G414-E414),0))</f>
        <v/>
      </c>
      <c r="J414" s="99">
        <f>IF(H414=0,"",IFERROR(I414/H414,0))</f>
        <v/>
      </c>
      <c r="K414" s="100">
        <f>IF(L414="","",IF(L414&gt;0,"Win",IF(L414&lt;0,"Loss","BE")))</f>
        <v/>
      </c>
      <c r="L414" s="101" t="n"/>
      <c r="M414" s="97" t="n"/>
      <c r="N414" s="102" t="n"/>
      <c r="O414" s="100">
        <f>IF(A414="","",TEXT(A414,"DDD"))</f>
        <v/>
      </c>
      <c r="P414" s="97" t="n"/>
      <c r="Q414" s="97" t="n"/>
      <c r="R414" s="2" t="n"/>
    </row>
    <row r="415" ht="18" customHeight="1" s="111">
      <c r="A415" s="103" t="n"/>
      <c r="B415" s="104" t="n"/>
      <c r="C415" s="104" t="n"/>
      <c r="D415" s="104" t="n"/>
      <c r="E415" s="104" t="n"/>
      <c r="F415" s="104" t="n"/>
      <c r="G415" s="104" t="n"/>
      <c r="H415" s="98">
        <f>IF(E415=0,0,IFERROR(ABS(E415-F415),0))</f>
        <v/>
      </c>
      <c r="I415" s="98">
        <f>IF(E415=0,0,IFERROR(ABS(G415-E415),0))</f>
        <v/>
      </c>
      <c r="J415" s="99">
        <f>IF(H415=0,"",IFERROR(I415/H415,0))</f>
        <v/>
      </c>
      <c r="K415" s="100">
        <f>IF(L415="","",IF(L415&gt;0,"Win",IF(L415&lt;0,"Loss","BE")))</f>
        <v/>
      </c>
      <c r="L415" s="105" t="n"/>
      <c r="M415" s="104" t="n"/>
      <c r="N415" s="106" t="n"/>
      <c r="O415" s="100">
        <f>IF(A415="","",TEXT(A415,"DDD"))</f>
        <v/>
      </c>
      <c r="P415" s="104" t="n"/>
      <c r="Q415" s="104" t="n"/>
      <c r="R415" s="2" t="n"/>
    </row>
    <row r="416" ht="18" customHeight="1" s="111">
      <c r="A416" s="96" t="n"/>
      <c r="B416" s="97" t="n"/>
      <c r="C416" s="97" t="n"/>
      <c r="D416" s="97" t="n"/>
      <c r="E416" s="97" t="n"/>
      <c r="F416" s="97" t="n"/>
      <c r="G416" s="97" t="n"/>
      <c r="H416" s="98">
        <f>IF(E416=0,0,IFERROR(ABS(E416-F416),0))</f>
        <v/>
      </c>
      <c r="I416" s="98">
        <f>IF(E416=0,0,IFERROR(ABS(G416-E416),0))</f>
        <v/>
      </c>
      <c r="J416" s="99">
        <f>IF(H416=0,"",IFERROR(I416/H416,0))</f>
        <v/>
      </c>
      <c r="K416" s="100">
        <f>IF(L416="","",IF(L416&gt;0,"Win",IF(L416&lt;0,"Loss","BE")))</f>
        <v/>
      </c>
      <c r="L416" s="101" t="n"/>
      <c r="M416" s="97" t="n"/>
      <c r="N416" s="102" t="n"/>
      <c r="O416" s="100">
        <f>IF(A416="","",TEXT(A416,"DDD"))</f>
        <v/>
      </c>
      <c r="P416" s="97" t="n"/>
      <c r="Q416" s="97" t="n"/>
      <c r="R416" s="2" t="n"/>
    </row>
    <row r="417" ht="18" customHeight="1" s="111">
      <c r="A417" s="103" t="n"/>
      <c r="B417" s="104" t="n"/>
      <c r="C417" s="104" t="n"/>
      <c r="D417" s="104" t="n"/>
      <c r="E417" s="104" t="n"/>
      <c r="F417" s="104" t="n"/>
      <c r="G417" s="104" t="n"/>
      <c r="H417" s="98">
        <f>IF(E417=0,0,IFERROR(ABS(E417-F417),0))</f>
        <v/>
      </c>
      <c r="I417" s="98">
        <f>IF(E417=0,0,IFERROR(ABS(G417-E417),0))</f>
        <v/>
      </c>
      <c r="J417" s="99">
        <f>IF(H417=0,"",IFERROR(I417/H417,0))</f>
        <v/>
      </c>
      <c r="K417" s="100">
        <f>IF(L417="","",IF(L417&gt;0,"Win",IF(L417&lt;0,"Loss","BE")))</f>
        <v/>
      </c>
      <c r="L417" s="105" t="n"/>
      <c r="M417" s="104" t="n"/>
      <c r="N417" s="106" t="n"/>
      <c r="O417" s="100">
        <f>IF(A417="","",TEXT(A417,"DDD"))</f>
        <v/>
      </c>
      <c r="P417" s="104" t="n"/>
      <c r="Q417" s="104" t="n"/>
      <c r="R417" s="2" t="n"/>
    </row>
    <row r="418" ht="18" customHeight="1" s="111">
      <c r="A418" s="96" t="n"/>
      <c r="B418" s="97" t="n"/>
      <c r="C418" s="97" t="n"/>
      <c r="D418" s="97" t="n"/>
      <c r="E418" s="97" t="n"/>
      <c r="F418" s="97" t="n"/>
      <c r="G418" s="97" t="n"/>
      <c r="H418" s="98">
        <f>IF(E418=0,0,IFERROR(ABS(E418-F418),0))</f>
        <v/>
      </c>
      <c r="I418" s="98">
        <f>IF(E418=0,0,IFERROR(ABS(G418-E418),0))</f>
        <v/>
      </c>
      <c r="J418" s="99">
        <f>IF(H418=0,"",IFERROR(I418/H418,0))</f>
        <v/>
      </c>
      <c r="K418" s="100">
        <f>IF(L418="","",IF(L418&gt;0,"Win",IF(L418&lt;0,"Loss","BE")))</f>
        <v/>
      </c>
      <c r="L418" s="101" t="n"/>
      <c r="M418" s="97" t="n"/>
      <c r="N418" s="102" t="n"/>
      <c r="O418" s="100">
        <f>IF(A418="","",TEXT(A418,"DDD"))</f>
        <v/>
      </c>
      <c r="P418" s="97" t="n"/>
      <c r="Q418" s="97" t="n"/>
      <c r="R418" s="2" t="n"/>
    </row>
    <row r="419" ht="18" customHeight="1" s="111">
      <c r="A419" s="103" t="n"/>
      <c r="B419" s="104" t="n"/>
      <c r="C419" s="104" t="n"/>
      <c r="D419" s="104" t="n"/>
      <c r="E419" s="104" t="n"/>
      <c r="F419" s="104" t="n"/>
      <c r="G419" s="104" t="n"/>
      <c r="H419" s="98">
        <f>IF(E419=0,0,IFERROR(ABS(E419-F419),0))</f>
        <v/>
      </c>
      <c r="I419" s="98">
        <f>IF(E419=0,0,IFERROR(ABS(G419-E419),0))</f>
        <v/>
      </c>
      <c r="J419" s="99">
        <f>IF(H419=0,"",IFERROR(I419/H419,0))</f>
        <v/>
      </c>
      <c r="K419" s="100">
        <f>IF(L419="","",IF(L419&gt;0,"Win",IF(L419&lt;0,"Loss","BE")))</f>
        <v/>
      </c>
      <c r="L419" s="105" t="n"/>
      <c r="M419" s="104" t="n"/>
      <c r="N419" s="106" t="n"/>
      <c r="O419" s="100">
        <f>IF(A419="","",TEXT(A419,"DDD"))</f>
        <v/>
      </c>
      <c r="P419" s="104" t="n"/>
      <c r="Q419" s="104" t="n"/>
      <c r="R419" s="2" t="n"/>
    </row>
    <row r="420" ht="18" customHeight="1" s="111">
      <c r="A420" s="96" t="n"/>
      <c r="B420" s="97" t="n"/>
      <c r="C420" s="97" t="n"/>
      <c r="D420" s="97" t="n"/>
      <c r="E420" s="97" t="n"/>
      <c r="F420" s="97" t="n"/>
      <c r="G420" s="97" t="n"/>
      <c r="H420" s="98">
        <f>IF(E420=0,0,IFERROR(ABS(E420-F420),0))</f>
        <v/>
      </c>
      <c r="I420" s="98">
        <f>IF(E420=0,0,IFERROR(ABS(G420-E420),0))</f>
        <v/>
      </c>
      <c r="J420" s="99">
        <f>IF(H420=0,"",IFERROR(I420/H420,0))</f>
        <v/>
      </c>
      <c r="K420" s="100">
        <f>IF(L420="","",IF(L420&gt;0,"Win",IF(L420&lt;0,"Loss","BE")))</f>
        <v/>
      </c>
      <c r="L420" s="101" t="n"/>
      <c r="M420" s="97" t="n"/>
      <c r="N420" s="102" t="n"/>
      <c r="O420" s="100">
        <f>IF(A420="","",TEXT(A420,"DDD"))</f>
        <v/>
      </c>
      <c r="P420" s="97" t="n"/>
      <c r="Q420" s="97" t="n"/>
      <c r="R420" s="2" t="n"/>
    </row>
    <row r="421" ht="18" customHeight="1" s="111">
      <c r="A421" s="103" t="n"/>
      <c r="B421" s="104" t="n"/>
      <c r="C421" s="104" t="n"/>
      <c r="D421" s="104" t="n"/>
      <c r="E421" s="104" t="n"/>
      <c r="F421" s="104" t="n"/>
      <c r="G421" s="104" t="n"/>
      <c r="H421" s="98">
        <f>IF(E421=0,0,IFERROR(ABS(E421-F421),0))</f>
        <v/>
      </c>
      <c r="I421" s="98">
        <f>IF(E421=0,0,IFERROR(ABS(G421-E421),0))</f>
        <v/>
      </c>
      <c r="J421" s="99">
        <f>IF(H421=0,"",IFERROR(I421/H421,0))</f>
        <v/>
      </c>
      <c r="K421" s="100">
        <f>IF(L421="","",IF(L421&gt;0,"Win",IF(L421&lt;0,"Loss","BE")))</f>
        <v/>
      </c>
      <c r="L421" s="105" t="n"/>
      <c r="M421" s="104" t="n"/>
      <c r="N421" s="106" t="n"/>
      <c r="O421" s="100">
        <f>IF(A421="","",TEXT(A421,"DDD"))</f>
        <v/>
      </c>
      <c r="P421" s="104" t="n"/>
      <c r="Q421" s="104" t="n"/>
      <c r="R421" s="2" t="n"/>
    </row>
    <row r="422" ht="18" customHeight="1" s="111">
      <c r="A422" s="96" t="n"/>
      <c r="B422" s="97" t="n"/>
      <c r="C422" s="97" t="n"/>
      <c r="D422" s="97" t="n"/>
      <c r="E422" s="97" t="n"/>
      <c r="F422" s="97" t="n"/>
      <c r="G422" s="97" t="n"/>
      <c r="H422" s="98">
        <f>IF(E422=0,0,IFERROR(ABS(E422-F422),0))</f>
        <v/>
      </c>
      <c r="I422" s="98">
        <f>IF(E422=0,0,IFERROR(ABS(G422-E422),0))</f>
        <v/>
      </c>
      <c r="J422" s="99">
        <f>IF(H422=0,"",IFERROR(I422/H422,0))</f>
        <v/>
      </c>
      <c r="K422" s="100">
        <f>IF(L422="","",IF(L422&gt;0,"Win",IF(L422&lt;0,"Loss","BE")))</f>
        <v/>
      </c>
      <c r="L422" s="101" t="n"/>
      <c r="M422" s="97" t="n"/>
      <c r="N422" s="102" t="n"/>
      <c r="O422" s="100">
        <f>IF(A422="","",TEXT(A422,"DDD"))</f>
        <v/>
      </c>
      <c r="P422" s="97" t="n"/>
      <c r="Q422" s="97" t="n"/>
      <c r="R422" s="2" t="n"/>
    </row>
    <row r="423" ht="18" customHeight="1" s="111">
      <c r="A423" s="103" t="n"/>
      <c r="B423" s="104" t="n"/>
      <c r="C423" s="104" t="n"/>
      <c r="D423" s="104" t="n"/>
      <c r="E423" s="104" t="n"/>
      <c r="F423" s="104" t="n"/>
      <c r="G423" s="104" t="n"/>
      <c r="H423" s="98">
        <f>IF(E423=0,0,IFERROR(ABS(E423-F423),0))</f>
        <v/>
      </c>
      <c r="I423" s="98">
        <f>IF(E423=0,0,IFERROR(ABS(G423-E423),0))</f>
        <v/>
      </c>
      <c r="J423" s="99">
        <f>IF(H423=0,"",IFERROR(I423/H423,0))</f>
        <v/>
      </c>
      <c r="K423" s="100">
        <f>IF(L423="","",IF(L423&gt;0,"Win",IF(L423&lt;0,"Loss","BE")))</f>
        <v/>
      </c>
      <c r="L423" s="105" t="n"/>
      <c r="M423" s="104" t="n"/>
      <c r="N423" s="106" t="n"/>
      <c r="O423" s="100">
        <f>IF(A423="","",TEXT(A423,"DDD"))</f>
        <v/>
      </c>
      <c r="P423" s="104" t="n"/>
      <c r="Q423" s="104" t="n"/>
      <c r="R423" s="2" t="n"/>
    </row>
    <row r="424" ht="18" customHeight="1" s="111">
      <c r="A424" s="96" t="n"/>
      <c r="B424" s="97" t="n"/>
      <c r="C424" s="97" t="n"/>
      <c r="D424" s="97" t="n"/>
      <c r="E424" s="97" t="n"/>
      <c r="F424" s="97" t="n"/>
      <c r="G424" s="97" t="n"/>
      <c r="H424" s="98">
        <f>IF(E424=0,0,IFERROR(ABS(E424-F424),0))</f>
        <v/>
      </c>
      <c r="I424" s="98">
        <f>IF(E424=0,0,IFERROR(ABS(G424-E424),0))</f>
        <v/>
      </c>
      <c r="J424" s="99">
        <f>IF(H424=0,"",IFERROR(I424/H424,0))</f>
        <v/>
      </c>
      <c r="K424" s="100">
        <f>IF(L424="","",IF(L424&gt;0,"Win",IF(L424&lt;0,"Loss","BE")))</f>
        <v/>
      </c>
      <c r="L424" s="101" t="n"/>
      <c r="M424" s="97" t="n"/>
      <c r="N424" s="102" t="n"/>
      <c r="O424" s="100">
        <f>IF(A424="","",TEXT(A424,"DDD"))</f>
        <v/>
      </c>
      <c r="P424" s="97" t="n"/>
      <c r="Q424" s="97" t="n"/>
      <c r="R424" s="2" t="n"/>
    </row>
    <row r="425" ht="18" customHeight="1" s="111">
      <c r="A425" s="103" t="n"/>
      <c r="B425" s="104" t="n"/>
      <c r="C425" s="104" t="n"/>
      <c r="D425" s="104" t="n"/>
      <c r="E425" s="104" t="n"/>
      <c r="F425" s="104" t="n"/>
      <c r="G425" s="104" t="n"/>
      <c r="H425" s="98">
        <f>IF(E425=0,0,IFERROR(ABS(E425-F425),0))</f>
        <v/>
      </c>
      <c r="I425" s="98">
        <f>IF(E425=0,0,IFERROR(ABS(G425-E425),0))</f>
        <v/>
      </c>
      <c r="J425" s="99">
        <f>IF(H425=0,"",IFERROR(I425/H425,0))</f>
        <v/>
      </c>
      <c r="K425" s="100">
        <f>IF(L425="","",IF(L425&gt;0,"Win",IF(L425&lt;0,"Loss","BE")))</f>
        <v/>
      </c>
      <c r="L425" s="105" t="n"/>
      <c r="M425" s="104" t="n"/>
      <c r="N425" s="106" t="n"/>
      <c r="O425" s="100">
        <f>IF(A425="","",TEXT(A425,"DDD"))</f>
        <v/>
      </c>
      <c r="P425" s="104" t="n"/>
      <c r="Q425" s="104" t="n"/>
      <c r="R425" s="2" t="n"/>
    </row>
    <row r="426" ht="18" customHeight="1" s="111">
      <c r="A426" s="96" t="n"/>
      <c r="B426" s="97" t="n"/>
      <c r="C426" s="97" t="n"/>
      <c r="D426" s="97" t="n"/>
      <c r="E426" s="97" t="n"/>
      <c r="F426" s="97" t="n"/>
      <c r="G426" s="97" t="n"/>
      <c r="H426" s="98">
        <f>IF(E426=0,0,IFERROR(ABS(E426-F426),0))</f>
        <v/>
      </c>
      <c r="I426" s="98">
        <f>IF(E426=0,0,IFERROR(ABS(G426-E426),0))</f>
        <v/>
      </c>
      <c r="J426" s="99">
        <f>IF(H426=0,"",IFERROR(I426/H426,0))</f>
        <v/>
      </c>
      <c r="K426" s="100">
        <f>IF(L426="","",IF(L426&gt;0,"Win",IF(L426&lt;0,"Loss","BE")))</f>
        <v/>
      </c>
      <c r="L426" s="101" t="n"/>
      <c r="M426" s="97" t="n"/>
      <c r="N426" s="102" t="n"/>
      <c r="O426" s="100">
        <f>IF(A426="","",TEXT(A426,"DDD"))</f>
        <v/>
      </c>
      <c r="P426" s="97" t="n"/>
      <c r="Q426" s="97" t="n"/>
      <c r="R426" s="2" t="n"/>
    </row>
    <row r="427" ht="18" customHeight="1" s="111">
      <c r="A427" s="103" t="n"/>
      <c r="B427" s="104" t="n"/>
      <c r="C427" s="104" t="n"/>
      <c r="D427" s="104" t="n"/>
      <c r="E427" s="104" t="n"/>
      <c r="F427" s="104" t="n"/>
      <c r="G427" s="104" t="n"/>
      <c r="H427" s="98">
        <f>IF(E427=0,0,IFERROR(ABS(E427-F427),0))</f>
        <v/>
      </c>
      <c r="I427" s="98">
        <f>IF(E427=0,0,IFERROR(ABS(G427-E427),0))</f>
        <v/>
      </c>
      <c r="J427" s="99">
        <f>IF(H427=0,"",IFERROR(I427/H427,0))</f>
        <v/>
      </c>
      <c r="K427" s="100">
        <f>IF(L427="","",IF(L427&gt;0,"Win",IF(L427&lt;0,"Loss","BE")))</f>
        <v/>
      </c>
      <c r="L427" s="105" t="n"/>
      <c r="M427" s="104" t="n"/>
      <c r="N427" s="106" t="n"/>
      <c r="O427" s="100">
        <f>IF(A427="","",TEXT(A427,"DDD"))</f>
        <v/>
      </c>
      <c r="P427" s="104" t="n"/>
      <c r="Q427" s="104" t="n"/>
      <c r="R427" s="2" t="n"/>
    </row>
    <row r="428" ht="18" customHeight="1" s="111">
      <c r="A428" s="96" t="n"/>
      <c r="B428" s="97" t="n"/>
      <c r="C428" s="97" t="n"/>
      <c r="D428" s="97" t="n"/>
      <c r="E428" s="97" t="n"/>
      <c r="F428" s="97" t="n"/>
      <c r="G428" s="97" t="n"/>
      <c r="H428" s="98">
        <f>IF(E428=0,0,IFERROR(ABS(E428-F428),0))</f>
        <v/>
      </c>
      <c r="I428" s="98">
        <f>IF(E428=0,0,IFERROR(ABS(G428-E428),0))</f>
        <v/>
      </c>
      <c r="J428" s="99">
        <f>IF(H428=0,"",IFERROR(I428/H428,0))</f>
        <v/>
      </c>
      <c r="K428" s="100">
        <f>IF(L428="","",IF(L428&gt;0,"Win",IF(L428&lt;0,"Loss","BE")))</f>
        <v/>
      </c>
      <c r="L428" s="101" t="n"/>
      <c r="M428" s="97" t="n"/>
      <c r="N428" s="102" t="n"/>
      <c r="O428" s="100">
        <f>IF(A428="","",TEXT(A428,"DDD"))</f>
        <v/>
      </c>
      <c r="P428" s="97" t="n"/>
      <c r="Q428" s="97" t="n"/>
      <c r="R428" s="2" t="n"/>
    </row>
    <row r="429" ht="18" customHeight="1" s="111">
      <c r="A429" s="103" t="n"/>
      <c r="B429" s="104" t="n"/>
      <c r="C429" s="104" t="n"/>
      <c r="D429" s="104" t="n"/>
      <c r="E429" s="104" t="n"/>
      <c r="F429" s="104" t="n"/>
      <c r="G429" s="104" t="n"/>
      <c r="H429" s="98">
        <f>IF(E429=0,0,IFERROR(ABS(E429-F429),0))</f>
        <v/>
      </c>
      <c r="I429" s="98">
        <f>IF(E429=0,0,IFERROR(ABS(G429-E429),0))</f>
        <v/>
      </c>
      <c r="J429" s="99">
        <f>IF(H429=0,"",IFERROR(I429/H429,0))</f>
        <v/>
      </c>
      <c r="K429" s="100">
        <f>IF(L429="","",IF(L429&gt;0,"Win",IF(L429&lt;0,"Loss","BE")))</f>
        <v/>
      </c>
      <c r="L429" s="105" t="n"/>
      <c r="M429" s="104" t="n"/>
      <c r="N429" s="106" t="n"/>
      <c r="O429" s="100">
        <f>IF(A429="","",TEXT(A429,"DDD"))</f>
        <v/>
      </c>
      <c r="P429" s="104" t="n"/>
      <c r="Q429" s="104" t="n"/>
      <c r="R429" s="2" t="n"/>
    </row>
    <row r="430" ht="18" customHeight="1" s="111">
      <c r="A430" s="96" t="n"/>
      <c r="B430" s="97" t="n"/>
      <c r="C430" s="97" t="n"/>
      <c r="D430" s="97" t="n"/>
      <c r="E430" s="97" t="n"/>
      <c r="F430" s="97" t="n"/>
      <c r="G430" s="97" t="n"/>
      <c r="H430" s="98">
        <f>IF(E430=0,0,IFERROR(ABS(E430-F430),0))</f>
        <v/>
      </c>
      <c r="I430" s="98">
        <f>IF(E430=0,0,IFERROR(ABS(G430-E430),0))</f>
        <v/>
      </c>
      <c r="J430" s="99">
        <f>IF(H430=0,"",IFERROR(I430/H430,0))</f>
        <v/>
      </c>
      <c r="K430" s="100">
        <f>IF(L430="","",IF(L430&gt;0,"Win",IF(L430&lt;0,"Loss","BE")))</f>
        <v/>
      </c>
      <c r="L430" s="101" t="n"/>
      <c r="M430" s="97" t="n"/>
      <c r="N430" s="102" t="n"/>
      <c r="O430" s="100">
        <f>IF(A430="","",TEXT(A430,"DDD"))</f>
        <v/>
      </c>
      <c r="P430" s="97" t="n"/>
      <c r="Q430" s="97" t="n"/>
      <c r="R430" s="2" t="n"/>
    </row>
    <row r="431" ht="18" customHeight="1" s="111">
      <c r="A431" s="103" t="n"/>
      <c r="B431" s="104" t="n"/>
      <c r="C431" s="104" t="n"/>
      <c r="D431" s="104" t="n"/>
      <c r="E431" s="104" t="n"/>
      <c r="F431" s="104" t="n"/>
      <c r="G431" s="104" t="n"/>
      <c r="H431" s="98">
        <f>IF(E431=0,0,IFERROR(ABS(E431-F431),0))</f>
        <v/>
      </c>
      <c r="I431" s="98">
        <f>IF(E431=0,0,IFERROR(ABS(G431-E431),0))</f>
        <v/>
      </c>
      <c r="J431" s="99">
        <f>IF(H431=0,"",IFERROR(I431/H431,0))</f>
        <v/>
      </c>
      <c r="K431" s="100">
        <f>IF(L431="","",IF(L431&gt;0,"Win",IF(L431&lt;0,"Loss","BE")))</f>
        <v/>
      </c>
      <c r="L431" s="105" t="n"/>
      <c r="M431" s="104" t="n"/>
      <c r="N431" s="106" t="n"/>
      <c r="O431" s="100">
        <f>IF(A431="","",TEXT(A431,"DDD"))</f>
        <v/>
      </c>
      <c r="P431" s="104" t="n"/>
      <c r="Q431" s="104" t="n"/>
      <c r="R431" s="2" t="n"/>
    </row>
    <row r="432" ht="18" customHeight="1" s="111">
      <c r="A432" s="96" t="n"/>
      <c r="B432" s="97" t="n"/>
      <c r="C432" s="97" t="n"/>
      <c r="D432" s="97" t="n"/>
      <c r="E432" s="97" t="n"/>
      <c r="F432" s="97" t="n"/>
      <c r="G432" s="97" t="n"/>
      <c r="H432" s="98">
        <f>IF(E432=0,0,IFERROR(ABS(E432-F432),0))</f>
        <v/>
      </c>
      <c r="I432" s="98">
        <f>IF(E432=0,0,IFERROR(ABS(G432-E432),0))</f>
        <v/>
      </c>
      <c r="J432" s="99">
        <f>IF(H432=0,"",IFERROR(I432/H432,0))</f>
        <v/>
      </c>
      <c r="K432" s="100">
        <f>IF(L432="","",IF(L432&gt;0,"Win",IF(L432&lt;0,"Loss","BE")))</f>
        <v/>
      </c>
      <c r="L432" s="101" t="n"/>
      <c r="M432" s="97" t="n"/>
      <c r="N432" s="102" t="n"/>
      <c r="O432" s="100">
        <f>IF(A432="","",TEXT(A432,"DDD"))</f>
        <v/>
      </c>
      <c r="P432" s="97" t="n"/>
      <c r="Q432" s="97" t="n"/>
      <c r="R432" s="2" t="n"/>
    </row>
    <row r="433" ht="18" customHeight="1" s="111">
      <c r="A433" s="103" t="n"/>
      <c r="B433" s="104" t="n"/>
      <c r="C433" s="104" t="n"/>
      <c r="D433" s="104" t="n"/>
      <c r="E433" s="104" t="n"/>
      <c r="F433" s="104" t="n"/>
      <c r="G433" s="104" t="n"/>
      <c r="H433" s="98">
        <f>IF(E433=0,0,IFERROR(ABS(E433-F433),0))</f>
        <v/>
      </c>
      <c r="I433" s="98">
        <f>IF(E433=0,0,IFERROR(ABS(G433-E433),0))</f>
        <v/>
      </c>
      <c r="J433" s="99">
        <f>IF(H433=0,"",IFERROR(I433/H433,0))</f>
        <v/>
      </c>
      <c r="K433" s="100">
        <f>IF(L433="","",IF(L433&gt;0,"Win",IF(L433&lt;0,"Loss","BE")))</f>
        <v/>
      </c>
      <c r="L433" s="105" t="n"/>
      <c r="M433" s="104" t="n"/>
      <c r="N433" s="106" t="n"/>
      <c r="O433" s="100">
        <f>IF(A433="","",TEXT(A433,"DDD"))</f>
        <v/>
      </c>
      <c r="P433" s="104" t="n"/>
      <c r="Q433" s="104" t="n"/>
      <c r="R433" s="2" t="n"/>
    </row>
    <row r="434" ht="18" customHeight="1" s="111">
      <c r="A434" s="96" t="n"/>
      <c r="B434" s="97" t="n"/>
      <c r="C434" s="97" t="n"/>
      <c r="D434" s="97" t="n"/>
      <c r="E434" s="97" t="n"/>
      <c r="F434" s="97" t="n"/>
      <c r="G434" s="97" t="n"/>
      <c r="H434" s="98">
        <f>IF(E434=0,0,IFERROR(ABS(E434-F434),0))</f>
        <v/>
      </c>
      <c r="I434" s="98">
        <f>IF(E434=0,0,IFERROR(ABS(G434-E434),0))</f>
        <v/>
      </c>
      <c r="J434" s="99">
        <f>IF(H434=0,"",IFERROR(I434/H434,0))</f>
        <v/>
      </c>
      <c r="K434" s="100">
        <f>IF(L434="","",IF(L434&gt;0,"Win",IF(L434&lt;0,"Loss","BE")))</f>
        <v/>
      </c>
      <c r="L434" s="101" t="n"/>
      <c r="M434" s="97" t="n"/>
      <c r="N434" s="102" t="n"/>
      <c r="O434" s="100">
        <f>IF(A434="","",TEXT(A434,"DDD"))</f>
        <v/>
      </c>
      <c r="P434" s="97" t="n"/>
      <c r="Q434" s="97" t="n"/>
      <c r="R434" s="2" t="n"/>
    </row>
    <row r="435" ht="18" customHeight="1" s="111">
      <c r="A435" s="103" t="n"/>
      <c r="B435" s="104" t="n"/>
      <c r="C435" s="104" t="n"/>
      <c r="D435" s="104" t="n"/>
      <c r="E435" s="104" t="n"/>
      <c r="F435" s="104" t="n"/>
      <c r="G435" s="104" t="n"/>
      <c r="H435" s="98">
        <f>IF(E435=0,0,IFERROR(ABS(E435-F435),0))</f>
        <v/>
      </c>
      <c r="I435" s="98">
        <f>IF(E435=0,0,IFERROR(ABS(G435-E435),0))</f>
        <v/>
      </c>
      <c r="J435" s="99">
        <f>IF(H435=0,"",IFERROR(I435/H435,0))</f>
        <v/>
      </c>
      <c r="K435" s="100">
        <f>IF(L435="","",IF(L435&gt;0,"Win",IF(L435&lt;0,"Loss","BE")))</f>
        <v/>
      </c>
      <c r="L435" s="105" t="n"/>
      <c r="M435" s="104" t="n"/>
      <c r="N435" s="106" t="n"/>
      <c r="O435" s="100">
        <f>IF(A435="","",TEXT(A435,"DDD"))</f>
        <v/>
      </c>
      <c r="P435" s="104" t="n"/>
      <c r="Q435" s="104" t="n"/>
      <c r="R435" s="2" t="n"/>
    </row>
    <row r="436" ht="18" customHeight="1" s="111">
      <c r="A436" s="96" t="n"/>
      <c r="B436" s="97" t="n"/>
      <c r="C436" s="97" t="n"/>
      <c r="D436" s="97" t="n"/>
      <c r="E436" s="97" t="n"/>
      <c r="F436" s="97" t="n"/>
      <c r="G436" s="97" t="n"/>
      <c r="H436" s="98">
        <f>IF(E436=0,0,IFERROR(ABS(E436-F436),0))</f>
        <v/>
      </c>
      <c r="I436" s="98">
        <f>IF(E436=0,0,IFERROR(ABS(G436-E436),0))</f>
        <v/>
      </c>
      <c r="J436" s="99">
        <f>IF(H436=0,"",IFERROR(I436/H436,0))</f>
        <v/>
      </c>
      <c r="K436" s="100">
        <f>IF(L436="","",IF(L436&gt;0,"Win",IF(L436&lt;0,"Loss","BE")))</f>
        <v/>
      </c>
      <c r="L436" s="101" t="n"/>
      <c r="M436" s="97" t="n"/>
      <c r="N436" s="102" t="n"/>
      <c r="O436" s="100">
        <f>IF(A436="","",TEXT(A436,"DDD"))</f>
        <v/>
      </c>
      <c r="P436" s="97" t="n"/>
      <c r="Q436" s="97" t="n"/>
      <c r="R436" s="2" t="n"/>
    </row>
    <row r="437" ht="18" customHeight="1" s="111">
      <c r="A437" s="103" t="n"/>
      <c r="B437" s="104" t="n"/>
      <c r="C437" s="104" t="n"/>
      <c r="D437" s="104" t="n"/>
      <c r="E437" s="104" t="n"/>
      <c r="F437" s="104" t="n"/>
      <c r="G437" s="104" t="n"/>
      <c r="H437" s="98">
        <f>IF(E437=0,0,IFERROR(ABS(E437-F437),0))</f>
        <v/>
      </c>
      <c r="I437" s="98">
        <f>IF(E437=0,0,IFERROR(ABS(G437-E437),0))</f>
        <v/>
      </c>
      <c r="J437" s="99">
        <f>IF(H437=0,"",IFERROR(I437/H437,0))</f>
        <v/>
      </c>
      <c r="K437" s="100">
        <f>IF(L437="","",IF(L437&gt;0,"Win",IF(L437&lt;0,"Loss","BE")))</f>
        <v/>
      </c>
      <c r="L437" s="105" t="n"/>
      <c r="M437" s="104" t="n"/>
      <c r="N437" s="106" t="n"/>
      <c r="O437" s="100">
        <f>IF(A437="","",TEXT(A437,"DDD"))</f>
        <v/>
      </c>
      <c r="P437" s="104" t="n"/>
      <c r="Q437" s="104" t="n"/>
      <c r="R437" s="2" t="n"/>
    </row>
    <row r="438" ht="18" customHeight="1" s="111">
      <c r="A438" s="96" t="n"/>
      <c r="B438" s="97" t="n"/>
      <c r="C438" s="97" t="n"/>
      <c r="D438" s="97" t="n"/>
      <c r="E438" s="97" t="n"/>
      <c r="F438" s="97" t="n"/>
      <c r="G438" s="97" t="n"/>
      <c r="H438" s="98">
        <f>IF(E438=0,0,IFERROR(ABS(E438-F438),0))</f>
        <v/>
      </c>
      <c r="I438" s="98">
        <f>IF(E438=0,0,IFERROR(ABS(G438-E438),0))</f>
        <v/>
      </c>
      <c r="J438" s="99">
        <f>IF(H438=0,"",IFERROR(I438/H438,0))</f>
        <v/>
      </c>
      <c r="K438" s="100">
        <f>IF(L438="","",IF(L438&gt;0,"Win",IF(L438&lt;0,"Loss","BE")))</f>
        <v/>
      </c>
      <c r="L438" s="101" t="n"/>
      <c r="M438" s="97" t="n"/>
      <c r="N438" s="102" t="n"/>
      <c r="O438" s="100">
        <f>IF(A438="","",TEXT(A438,"DDD"))</f>
        <v/>
      </c>
      <c r="P438" s="97" t="n"/>
      <c r="Q438" s="97" t="n"/>
      <c r="R438" s="2" t="n"/>
    </row>
    <row r="439" ht="18" customHeight="1" s="111">
      <c r="A439" s="103" t="n"/>
      <c r="B439" s="104" t="n"/>
      <c r="C439" s="104" t="n"/>
      <c r="D439" s="104" t="n"/>
      <c r="E439" s="104" t="n"/>
      <c r="F439" s="104" t="n"/>
      <c r="G439" s="104" t="n"/>
      <c r="H439" s="98">
        <f>IF(E439=0,0,IFERROR(ABS(E439-F439),0))</f>
        <v/>
      </c>
      <c r="I439" s="98">
        <f>IF(E439=0,0,IFERROR(ABS(G439-E439),0))</f>
        <v/>
      </c>
      <c r="J439" s="99">
        <f>IF(H439=0,"",IFERROR(I439/H439,0))</f>
        <v/>
      </c>
      <c r="K439" s="100">
        <f>IF(L439="","",IF(L439&gt;0,"Win",IF(L439&lt;0,"Loss","BE")))</f>
        <v/>
      </c>
      <c r="L439" s="105" t="n"/>
      <c r="M439" s="104" t="n"/>
      <c r="N439" s="106" t="n"/>
      <c r="O439" s="100">
        <f>IF(A439="","",TEXT(A439,"DDD"))</f>
        <v/>
      </c>
      <c r="P439" s="104" t="n"/>
      <c r="Q439" s="104" t="n"/>
      <c r="R439" s="2" t="n"/>
    </row>
    <row r="440" ht="18" customHeight="1" s="111">
      <c r="A440" s="96" t="n"/>
      <c r="B440" s="97" t="n"/>
      <c r="C440" s="97" t="n"/>
      <c r="D440" s="97" t="n"/>
      <c r="E440" s="97" t="n"/>
      <c r="F440" s="97" t="n"/>
      <c r="G440" s="97" t="n"/>
      <c r="H440" s="98">
        <f>IF(E440=0,0,IFERROR(ABS(E440-F440),0))</f>
        <v/>
      </c>
      <c r="I440" s="98">
        <f>IF(E440=0,0,IFERROR(ABS(G440-E440),0))</f>
        <v/>
      </c>
      <c r="J440" s="99">
        <f>IF(H440=0,"",IFERROR(I440/H440,0))</f>
        <v/>
      </c>
      <c r="K440" s="100">
        <f>IF(L440="","",IF(L440&gt;0,"Win",IF(L440&lt;0,"Loss","BE")))</f>
        <v/>
      </c>
      <c r="L440" s="101" t="n"/>
      <c r="M440" s="97" t="n"/>
      <c r="N440" s="102" t="n"/>
      <c r="O440" s="100">
        <f>IF(A440="","",TEXT(A440,"DDD"))</f>
        <v/>
      </c>
      <c r="P440" s="97" t="n"/>
      <c r="Q440" s="97" t="n"/>
      <c r="R440" s="2" t="n"/>
    </row>
    <row r="441" ht="18" customHeight="1" s="111">
      <c r="A441" s="103" t="n"/>
      <c r="B441" s="104" t="n"/>
      <c r="C441" s="104" t="n"/>
      <c r="D441" s="104" t="n"/>
      <c r="E441" s="104" t="n"/>
      <c r="F441" s="104" t="n"/>
      <c r="G441" s="104" t="n"/>
      <c r="H441" s="98">
        <f>IF(E441=0,0,IFERROR(ABS(E441-F441),0))</f>
        <v/>
      </c>
      <c r="I441" s="98">
        <f>IF(E441=0,0,IFERROR(ABS(G441-E441),0))</f>
        <v/>
      </c>
      <c r="J441" s="99">
        <f>IF(H441=0,"",IFERROR(I441/H441,0))</f>
        <v/>
      </c>
      <c r="K441" s="100">
        <f>IF(L441="","",IF(L441&gt;0,"Win",IF(L441&lt;0,"Loss","BE")))</f>
        <v/>
      </c>
      <c r="L441" s="105" t="n"/>
      <c r="M441" s="104" t="n"/>
      <c r="N441" s="106" t="n"/>
      <c r="O441" s="100">
        <f>IF(A441="","",TEXT(A441,"DDD"))</f>
        <v/>
      </c>
      <c r="P441" s="104" t="n"/>
      <c r="Q441" s="104" t="n"/>
      <c r="R441" s="2" t="n"/>
    </row>
    <row r="442" ht="18" customHeight="1" s="111">
      <c r="A442" s="96" t="n"/>
      <c r="B442" s="97" t="n"/>
      <c r="C442" s="97" t="n"/>
      <c r="D442" s="97" t="n"/>
      <c r="E442" s="97" t="n"/>
      <c r="F442" s="97" t="n"/>
      <c r="G442" s="97" t="n"/>
      <c r="H442" s="98">
        <f>IF(E442=0,0,IFERROR(ABS(E442-F442),0))</f>
        <v/>
      </c>
      <c r="I442" s="98">
        <f>IF(E442=0,0,IFERROR(ABS(G442-E442),0))</f>
        <v/>
      </c>
      <c r="J442" s="99">
        <f>IF(H442=0,"",IFERROR(I442/H442,0))</f>
        <v/>
      </c>
      <c r="K442" s="100">
        <f>IF(L442="","",IF(L442&gt;0,"Win",IF(L442&lt;0,"Loss","BE")))</f>
        <v/>
      </c>
      <c r="L442" s="101" t="n"/>
      <c r="M442" s="97" t="n"/>
      <c r="N442" s="102" t="n"/>
      <c r="O442" s="100">
        <f>IF(A442="","",TEXT(A442,"DDD"))</f>
        <v/>
      </c>
      <c r="P442" s="97" t="n"/>
      <c r="Q442" s="97" t="n"/>
      <c r="R442" s="2" t="n"/>
    </row>
    <row r="443" ht="18" customHeight="1" s="111">
      <c r="A443" s="103" t="n"/>
      <c r="B443" s="104" t="n"/>
      <c r="C443" s="104" t="n"/>
      <c r="D443" s="104" t="n"/>
      <c r="E443" s="104" t="n"/>
      <c r="F443" s="104" t="n"/>
      <c r="G443" s="104" t="n"/>
      <c r="H443" s="98">
        <f>IF(E443=0,0,IFERROR(ABS(E443-F443),0))</f>
        <v/>
      </c>
      <c r="I443" s="98">
        <f>IF(E443=0,0,IFERROR(ABS(G443-E443),0))</f>
        <v/>
      </c>
      <c r="J443" s="99">
        <f>IF(H443=0,"",IFERROR(I443/H443,0))</f>
        <v/>
      </c>
      <c r="K443" s="100">
        <f>IF(L443="","",IF(L443&gt;0,"Win",IF(L443&lt;0,"Loss","BE")))</f>
        <v/>
      </c>
      <c r="L443" s="105" t="n"/>
      <c r="M443" s="104" t="n"/>
      <c r="N443" s="106" t="n"/>
      <c r="O443" s="100">
        <f>IF(A443="","",TEXT(A443,"DDD"))</f>
        <v/>
      </c>
      <c r="P443" s="104" t="n"/>
      <c r="Q443" s="104" t="n"/>
      <c r="R443" s="2" t="n"/>
    </row>
    <row r="444" ht="18" customHeight="1" s="111">
      <c r="A444" s="96" t="n"/>
      <c r="B444" s="97" t="n"/>
      <c r="C444" s="97" t="n"/>
      <c r="D444" s="97" t="n"/>
      <c r="E444" s="97" t="n"/>
      <c r="F444" s="97" t="n"/>
      <c r="G444" s="97" t="n"/>
      <c r="H444" s="98">
        <f>IF(E444=0,0,IFERROR(ABS(E444-F444),0))</f>
        <v/>
      </c>
      <c r="I444" s="98">
        <f>IF(E444=0,0,IFERROR(ABS(G444-E444),0))</f>
        <v/>
      </c>
      <c r="J444" s="99">
        <f>IF(H444=0,"",IFERROR(I444/H444,0))</f>
        <v/>
      </c>
      <c r="K444" s="100">
        <f>IF(L444="","",IF(L444&gt;0,"Win",IF(L444&lt;0,"Loss","BE")))</f>
        <v/>
      </c>
      <c r="L444" s="101" t="n"/>
      <c r="M444" s="97" t="n"/>
      <c r="N444" s="102" t="n"/>
      <c r="O444" s="100">
        <f>IF(A444="","",TEXT(A444,"DDD"))</f>
        <v/>
      </c>
      <c r="P444" s="97" t="n"/>
      <c r="Q444" s="97" t="n"/>
      <c r="R444" s="2" t="n"/>
    </row>
    <row r="445" ht="18" customHeight="1" s="111">
      <c r="A445" s="103" t="n"/>
      <c r="B445" s="104" t="n"/>
      <c r="C445" s="104" t="n"/>
      <c r="D445" s="104" t="n"/>
      <c r="E445" s="104" t="n"/>
      <c r="F445" s="104" t="n"/>
      <c r="G445" s="104" t="n"/>
      <c r="H445" s="98">
        <f>IF(E445=0,0,IFERROR(ABS(E445-F445),0))</f>
        <v/>
      </c>
      <c r="I445" s="98">
        <f>IF(E445=0,0,IFERROR(ABS(G445-E445),0))</f>
        <v/>
      </c>
      <c r="J445" s="99">
        <f>IF(H445=0,"",IFERROR(I445/H445,0))</f>
        <v/>
      </c>
      <c r="K445" s="100">
        <f>IF(L445="","",IF(L445&gt;0,"Win",IF(L445&lt;0,"Loss","BE")))</f>
        <v/>
      </c>
      <c r="L445" s="105" t="n"/>
      <c r="M445" s="104" t="n"/>
      <c r="N445" s="106" t="n"/>
      <c r="O445" s="100">
        <f>IF(A445="","",TEXT(A445,"DDD"))</f>
        <v/>
      </c>
      <c r="P445" s="104" t="n"/>
      <c r="Q445" s="104" t="n"/>
      <c r="R445" s="2" t="n"/>
    </row>
    <row r="446" ht="18" customHeight="1" s="111">
      <c r="A446" s="96" t="n"/>
      <c r="B446" s="97" t="n"/>
      <c r="C446" s="97" t="n"/>
      <c r="D446" s="97" t="n"/>
      <c r="E446" s="97" t="n"/>
      <c r="F446" s="97" t="n"/>
      <c r="G446" s="97" t="n"/>
      <c r="H446" s="98">
        <f>IF(E446=0,0,IFERROR(ABS(E446-F446),0))</f>
        <v/>
      </c>
      <c r="I446" s="98">
        <f>IF(E446=0,0,IFERROR(ABS(G446-E446),0))</f>
        <v/>
      </c>
      <c r="J446" s="99">
        <f>IF(H446=0,"",IFERROR(I446/H446,0))</f>
        <v/>
      </c>
      <c r="K446" s="100">
        <f>IF(L446="","",IF(L446&gt;0,"Win",IF(L446&lt;0,"Loss","BE")))</f>
        <v/>
      </c>
      <c r="L446" s="101" t="n"/>
      <c r="M446" s="97" t="n"/>
      <c r="N446" s="102" t="n"/>
      <c r="O446" s="100">
        <f>IF(A446="","",TEXT(A446,"DDD"))</f>
        <v/>
      </c>
      <c r="P446" s="97" t="n"/>
      <c r="Q446" s="97" t="n"/>
      <c r="R446" s="2" t="n"/>
    </row>
    <row r="447" ht="18" customHeight="1" s="111">
      <c r="A447" s="103" t="n"/>
      <c r="B447" s="104" t="n"/>
      <c r="C447" s="104" t="n"/>
      <c r="D447" s="104" t="n"/>
      <c r="E447" s="104" t="n"/>
      <c r="F447" s="104" t="n"/>
      <c r="G447" s="104" t="n"/>
      <c r="H447" s="98">
        <f>IF(E447=0,0,IFERROR(ABS(E447-F447),0))</f>
        <v/>
      </c>
      <c r="I447" s="98">
        <f>IF(E447=0,0,IFERROR(ABS(G447-E447),0))</f>
        <v/>
      </c>
      <c r="J447" s="99">
        <f>IF(H447=0,"",IFERROR(I447/H447,0))</f>
        <v/>
      </c>
      <c r="K447" s="100">
        <f>IF(L447="","",IF(L447&gt;0,"Win",IF(L447&lt;0,"Loss","BE")))</f>
        <v/>
      </c>
      <c r="L447" s="105" t="n"/>
      <c r="M447" s="104" t="n"/>
      <c r="N447" s="106" t="n"/>
      <c r="O447" s="100">
        <f>IF(A447="","",TEXT(A447,"DDD"))</f>
        <v/>
      </c>
      <c r="P447" s="104" t="n"/>
      <c r="Q447" s="104" t="n"/>
      <c r="R447" s="2" t="n"/>
    </row>
    <row r="448" ht="18" customHeight="1" s="111">
      <c r="A448" s="96" t="n"/>
      <c r="B448" s="97" t="n"/>
      <c r="C448" s="97" t="n"/>
      <c r="D448" s="97" t="n"/>
      <c r="E448" s="97" t="n"/>
      <c r="F448" s="97" t="n"/>
      <c r="G448" s="97" t="n"/>
      <c r="H448" s="98">
        <f>IF(E448=0,0,IFERROR(ABS(E448-F448),0))</f>
        <v/>
      </c>
      <c r="I448" s="98">
        <f>IF(E448=0,0,IFERROR(ABS(G448-E448),0))</f>
        <v/>
      </c>
      <c r="J448" s="99">
        <f>IF(H448=0,"",IFERROR(I448/H448,0))</f>
        <v/>
      </c>
      <c r="K448" s="100">
        <f>IF(L448="","",IF(L448&gt;0,"Win",IF(L448&lt;0,"Loss","BE")))</f>
        <v/>
      </c>
      <c r="L448" s="101" t="n"/>
      <c r="M448" s="97" t="n"/>
      <c r="N448" s="102" t="n"/>
      <c r="O448" s="100">
        <f>IF(A448="","",TEXT(A448,"DDD"))</f>
        <v/>
      </c>
      <c r="P448" s="97" t="n"/>
      <c r="Q448" s="97" t="n"/>
      <c r="R448" s="2" t="n"/>
    </row>
    <row r="449" ht="18" customHeight="1" s="111">
      <c r="A449" s="103" t="n"/>
      <c r="B449" s="104" t="n"/>
      <c r="C449" s="104" t="n"/>
      <c r="D449" s="104" t="n"/>
      <c r="E449" s="104" t="n"/>
      <c r="F449" s="104" t="n"/>
      <c r="G449" s="104" t="n"/>
      <c r="H449" s="98">
        <f>IF(E449=0,0,IFERROR(ABS(E449-F449),0))</f>
        <v/>
      </c>
      <c r="I449" s="98">
        <f>IF(E449=0,0,IFERROR(ABS(G449-E449),0))</f>
        <v/>
      </c>
      <c r="J449" s="99">
        <f>IF(H449=0,"",IFERROR(I449/H449,0))</f>
        <v/>
      </c>
      <c r="K449" s="100">
        <f>IF(L449="","",IF(L449&gt;0,"Win",IF(L449&lt;0,"Loss","BE")))</f>
        <v/>
      </c>
      <c r="L449" s="105" t="n"/>
      <c r="M449" s="104" t="n"/>
      <c r="N449" s="106" t="n"/>
      <c r="O449" s="100">
        <f>IF(A449="","",TEXT(A449,"DDD"))</f>
        <v/>
      </c>
      <c r="P449" s="104" t="n"/>
      <c r="Q449" s="104" t="n"/>
      <c r="R449" s="2" t="n"/>
    </row>
    <row r="450" ht="18" customHeight="1" s="111">
      <c r="A450" s="96" t="n"/>
      <c r="B450" s="97" t="n"/>
      <c r="C450" s="97" t="n"/>
      <c r="D450" s="97" t="n"/>
      <c r="E450" s="97" t="n"/>
      <c r="F450" s="97" t="n"/>
      <c r="G450" s="97" t="n"/>
      <c r="H450" s="98">
        <f>IF(E450=0,0,IFERROR(ABS(E450-F450),0))</f>
        <v/>
      </c>
      <c r="I450" s="98">
        <f>IF(E450=0,0,IFERROR(ABS(G450-E450),0))</f>
        <v/>
      </c>
      <c r="J450" s="99">
        <f>IF(H450=0,"",IFERROR(I450/H450,0))</f>
        <v/>
      </c>
      <c r="K450" s="100">
        <f>IF(L450="","",IF(L450&gt;0,"Win",IF(L450&lt;0,"Loss","BE")))</f>
        <v/>
      </c>
      <c r="L450" s="101" t="n"/>
      <c r="M450" s="97" t="n"/>
      <c r="N450" s="102" t="n"/>
      <c r="O450" s="100">
        <f>IF(A450="","",TEXT(A450,"DDD"))</f>
        <v/>
      </c>
      <c r="P450" s="97" t="n"/>
      <c r="Q450" s="97" t="n"/>
      <c r="R450" s="2" t="n"/>
    </row>
    <row r="451" ht="18" customHeight="1" s="111">
      <c r="A451" s="103" t="n"/>
      <c r="B451" s="104" t="n"/>
      <c r="C451" s="104" t="n"/>
      <c r="D451" s="104" t="n"/>
      <c r="E451" s="104" t="n"/>
      <c r="F451" s="104" t="n"/>
      <c r="G451" s="104" t="n"/>
      <c r="H451" s="98">
        <f>IF(E451=0,0,IFERROR(ABS(E451-F451),0))</f>
        <v/>
      </c>
      <c r="I451" s="98">
        <f>IF(E451=0,0,IFERROR(ABS(G451-E451),0))</f>
        <v/>
      </c>
      <c r="J451" s="99">
        <f>IF(H451=0,"",IFERROR(I451/H451,0))</f>
        <v/>
      </c>
      <c r="K451" s="100">
        <f>IF(L451="","",IF(L451&gt;0,"Win",IF(L451&lt;0,"Loss","BE")))</f>
        <v/>
      </c>
      <c r="L451" s="105" t="n"/>
      <c r="M451" s="104" t="n"/>
      <c r="N451" s="106" t="n"/>
      <c r="O451" s="100">
        <f>IF(A451="","",TEXT(A451,"DDD"))</f>
        <v/>
      </c>
      <c r="P451" s="104" t="n"/>
      <c r="Q451" s="104" t="n"/>
      <c r="R451" s="2" t="n"/>
    </row>
    <row r="452" ht="18" customHeight="1" s="111">
      <c r="A452" s="96" t="n"/>
      <c r="B452" s="97" t="n"/>
      <c r="C452" s="97" t="n"/>
      <c r="D452" s="97" t="n"/>
      <c r="E452" s="97" t="n"/>
      <c r="F452" s="97" t="n"/>
      <c r="G452" s="97" t="n"/>
      <c r="H452" s="98">
        <f>IF(E452=0,0,IFERROR(ABS(E452-F452),0))</f>
        <v/>
      </c>
      <c r="I452" s="98">
        <f>IF(E452=0,0,IFERROR(ABS(G452-E452),0))</f>
        <v/>
      </c>
      <c r="J452" s="99">
        <f>IF(H452=0,"",IFERROR(I452/H452,0))</f>
        <v/>
      </c>
      <c r="K452" s="100">
        <f>IF(L452="","",IF(L452&gt;0,"Win",IF(L452&lt;0,"Loss","BE")))</f>
        <v/>
      </c>
      <c r="L452" s="101" t="n"/>
      <c r="M452" s="97" t="n"/>
      <c r="N452" s="102" t="n"/>
      <c r="O452" s="100">
        <f>IF(A452="","",TEXT(A452,"DDD"))</f>
        <v/>
      </c>
      <c r="P452" s="97" t="n"/>
      <c r="Q452" s="97" t="n"/>
      <c r="R452" s="2" t="n"/>
    </row>
    <row r="453" ht="18" customHeight="1" s="111">
      <c r="A453" s="103" t="n"/>
      <c r="B453" s="104" t="n"/>
      <c r="C453" s="104" t="n"/>
      <c r="D453" s="104" t="n"/>
      <c r="E453" s="104" t="n"/>
      <c r="F453" s="104" t="n"/>
      <c r="G453" s="104" t="n"/>
      <c r="H453" s="98">
        <f>IF(E453=0,0,IFERROR(ABS(E453-F453),0))</f>
        <v/>
      </c>
      <c r="I453" s="98">
        <f>IF(E453=0,0,IFERROR(ABS(G453-E453),0))</f>
        <v/>
      </c>
      <c r="J453" s="99">
        <f>IF(H453=0,"",IFERROR(I453/H453,0))</f>
        <v/>
      </c>
      <c r="K453" s="100">
        <f>IF(L453="","",IF(L453&gt;0,"Win",IF(L453&lt;0,"Loss","BE")))</f>
        <v/>
      </c>
      <c r="L453" s="105" t="n"/>
      <c r="M453" s="104" t="n"/>
      <c r="N453" s="106" t="n"/>
      <c r="O453" s="100">
        <f>IF(A453="","",TEXT(A453,"DDD"))</f>
        <v/>
      </c>
      <c r="P453" s="104" t="n"/>
      <c r="Q453" s="104" t="n"/>
      <c r="R453" s="2" t="n"/>
    </row>
    <row r="454" ht="18" customHeight="1" s="111">
      <c r="A454" s="96" t="n"/>
      <c r="B454" s="97" t="n"/>
      <c r="C454" s="97" t="n"/>
      <c r="D454" s="97" t="n"/>
      <c r="E454" s="97" t="n"/>
      <c r="F454" s="97" t="n"/>
      <c r="G454" s="97" t="n"/>
      <c r="H454" s="98">
        <f>IF(E454=0,0,IFERROR(ABS(E454-F454),0))</f>
        <v/>
      </c>
      <c r="I454" s="98">
        <f>IF(E454=0,0,IFERROR(ABS(G454-E454),0))</f>
        <v/>
      </c>
      <c r="J454" s="99">
        <f>IF(H454=0,"",IFERROR(I454/H454,0))</f>
        <v/>
      </c>
      <c r="K454" s="100">
        <f>IF(L454="","",IF(L454&gt;0,"Win",IF(L454&lt;0,"Loss","BE")))</f>
        <v/>
      </c>
      <c r="L454" s="101" t="n"/>
      <c r="M454" s="97" t="n"/>
      <c r="N454" s="102" t="n"/>
      <c r="O454" s="100">
        <f>IF(A454="","",TEXT(A454,"DDD"))</f>
        <v/>
      </c>
      <c r="P454" s="97" t="n"/>
      <c r="Q454" s="97" t="n"/>
      <c r="R454" s="2" t="n"/>
    </row>
    <row r="455" ht="18" customHeight="1" s="111">
      <c r="A455" s="103" t="n"/>
      <c r="B455" s="104" t="n"/>
      <c r="C455" s="104" t="n"/>
      <c r="D455" s="104" t="n"/>
      <c r="E455" s="104" t="n"/>
      <c r="F455" s="104" t="n"/>
      <c r="G455" s="104" t="n"/>
      <c r="H455" s="98">
        <f>IF(E455=0,0,IFERROR(ABS(E455-F455),0))</f>
        <v/>
      </c>
      <c r="I455" s="98">
        <f>IF(E455=0,0,IFERROR(ABS(G455-E455),0))</f>
        <v/>
      </c>
      <c r="J455" s="99">
        <f>IF(H455=0,"",IFERROR(I455/H455,0))</f>
        <v/>
      </c>
      <c r="K455" s="100">
        <f>IF(L455="","",IF(L455&gt;0,"Win",IF(L455&lt;0,"Loss","BE")))</f>
        <v/>
      </c>
      <c r="L455" s="105" t="n"/>
      <c r="M455" s="104" t="n"/>
      <c r="N455" s="106" t="n"/>
      <c r="O455" s="100">
        <f>IF(A455="","",TEXT(A455,"DDD"))</f>
        <v/>
      </c>
      <c r="P455" s="104" t="n"/>
      <c r="Q455" s="104" t="n"/>
      <c r="R455" s="2" t="n"/>
    </row>
    <row r="456" ht="18" customHeight="1" s="111">
      <c r="A456" s="96" t="n"/>
      <c r="B456" s="97" t="n"/>
      <c r="C456" s="97" t="n"/>
      <c r="D456" s="97" t="n"/>
      <c r="E456" s="97" t="n"/>
      <c r="F456" s="97" t="n"/>
      <c r="G456" s="97" t="n"/>
      <c r="H456" s="98">
        <f>IF(E456=0,0,IFERROR(ABS(E456-F456),0))</f>
        <v/>
      </c>
      <c r="I456" s="98">
        <f>IF(E456=0,0,IFERROR(ABS(G456-E456),0))</f>
        <v/>
      </c>
      <c r="J456" s="99">
        <f>IF(H456=0,"",IFERROR(I456/H456,0))</f>
        <v/>
      </c>
      <c r="K456" s="100">
        <f>IF(L456="","",IF(L456&gt;0,"Win",IF(L456&lt;0,"Loss","BE")))</f>
        <v/>
      </c>
      <c r="L456" s="101" t="n"/>
      <c r="M456" s="97" t="n"/>
      <c r="N456" s="102" t="n"/>
      <c r="O456" s="100">
        <f>IF(A456="","",TEXT(A456,"DDD"))</f>
        <v/>
      </c>
      <c r="P456" s="97" t="n"/>
      <c r="Q456" s="97" t="n"/>
      <c r="R456" s="2" t="n"/>
    </row>
    <row r="457" ht="18" customHeight="1" s="111">
      <c r="A457" s="103" t="n"/>
      <c r="B457" s="104" t="n"/>
      <c r="C457" s="104" t="n"/>
      <c r="D457" s="104" t="n"/>
      <c r="E457" s="104" t="n"/>
      <c r="F457" s="104" t="n"/>
      <c r="G457" s="104" t="n"/>
      <c r="H457" s="98">
        <f>IF(E457=0,0,IFERROR(ABS(E457-F457),0))</f>
        <v/>
      </c>
      <c r="I457" s="98">
        <f>IF(E457=0,0,IFERROR(ABS(G457-E457),0))</f>
        <v/>
      </c>
      <c r="J457" s="99">
        <f>IF(H457=0,"",IFERROR(I457/H457,0))</f>
        <v/>
      </c>
      <c r="K457" s="100">
        <f>IF(L457="","",IF(L457&gt;0,"Win",IF(L457&lt;0,"Loss","BE")))</f>
        <v/>
      </c>
      <c r="L457" s="105" t="n"/>
      <c r="M457" s="104" t="n"/>
      <c r="N457" s="106" t="n"/>
      <c r="O457" s="100">
        <f>IF(A457="","",TEXT(A457,"DDD"))</f>
        <v/>
      </c>
      <c r="P457" s="104" t="n"/>
      <c r="Q457" s="104" t="n"/>
      <c r="R457" s="2" t="n"/>
    </row>
    <row r="458" ht="18" customHeight="1" s="111">
      <c r="A458" s="96" t="n"/>
      <c r="B458" s="97" t="n"/>
      <c r="C458" s="97" t="n"/>
      <c r="D458" s="97" t="n"/>
      <c r="E458" s="97" t="n"/>
      <c r="F458" s="97" t="n"/>
      <c r="G458" s="97" t="n"/>
      <c r="H458" s="98">
        <f>IF(E458=0,0,IFERROR(ABS(E458-F458),0))</f>
        <v/>
      </c>
      <c r="I458" s="98">
        <f>IF(E458=0,0,IFERROR(ABS(G458-E458),0))</f>
        <v/>
      </c>
      <c r="J458" s="99">
        <f>IF(H458=0,"",IFERROR(I458/H458,0))</f>
        <v/>
      </c>
      <c r="K458" s="100">
        <f>IF(L458="","",IF(L458&gt;0,"Win",IF(L458&lt;0,"Loss","BE")))</f>
        <v/>
      </c>
      <c r="L458" s="101" t="n"/>
      <c r="M458" s="97" t="n"/>
      <c r="N458" s="102" t="n"/>
      <c r="O458" s="100">
        <f>IF(A458="","",TEXT(A458,"DDD"))</f>
        <v/>
      </c>
      <c r="P458" s="97" t="n"/>
      <c r="Q458" s="97" t="n"/>
      <c r="R458" s="2" t="n"/>
    </row>
    <row r="459" ht="18" customHeight="1" s="111">
      <c r="A459" s="103" t="n"/>
      <c r="B459" s="104" t="n"/>
      <c r="C459" s="104" t="n"/>
      <c r="D459" s="104" t="n"/>
      <c r="E459" s="104" t="n"/>
      <c r="F459" s="104" t="n"/>
      <c r="G459" s="104" t="n"/>
      <c r="H459" s="98">
        <f>IF(E459=0,0,IFERROR(ABS(E459-F459),0))</f>
        <v/>
      </c>
      <c r="I459" s="98">
        <f>IF(E459=0,0,IFERROR(ABS(G459-E459),0))</f>
        <v/>
      </c>
      <c r="J459" s="99">
        <f>IF(H459=0,"",IFERROR(I459/H459,0))</f>
        <v/>
      </c>
      <c r="K459" s="100">
        <f>IF(L459="","",IF(L459&gt;0,"Win",IF(L459&lt;0,"Loss","BE")))</f>
        <v/>
      </c>
      <c r="L459" s="105" t="n"/>
      <c r="M459" s="104" t="n"/>
      <c r="N459" s="106" t="n"/>
      <c r="O459" s="100">
        <f>IF(A459="","",TEXT(A459,"DDD"))</f>
        <v/>
      </c>
      <c r="P459" s="104" t="n"/>
      <c r="Q459" s="104" t="n"/>
      <c r="R459" s="2" t="n"/>
    </row>
    <row r="460" ht="18" customHeight="1" s="111">
      <c r="A460" s="96" t="n"/>
      <c r="B460" s="97" t="n"/>
      <c r="C460" s="97" t="n"/>
      <c r="D460" s="97" t="n"/>
      <c r="E460" s="97" t="n"/>
      <c r="F460" s="97" t="n"/>
      <c r="G460" s="97" t="n"/>
      <c r="H460" s="98">
        <f>IF(E460=0,0,IFERROR(ABS(E460-F460),0))</f>
        <v/>
      </c>
      <c r="I460" s="98">
        <f>IF(E460=0,0,IFERROR(ABS(G460-E460),0))</f>
        <v/>
      </c>
      <c r="J460" s="99">
        <f>IF(H460=0,"",IFERROR(I460/H460,0))</f>
        <v/>
      </c>
      <c r="K460" s="100">
        <f>IF(L460="","",IF(L460&gt;0,"Win",IF(L460&lt;0,"Loss","BE")))</f>
        <v/>
      </c>
      <c r="L460" s="101" t="n"/>
      <c r="M460" s="97" t="n"/>
      <c r="N460" s="102" t="n"/>
      <c r="O460" s="100">
        <f>IF(A460="","",TEXT(A460,"DDD"))</f>
        <v/>
      </c>
      <c r="P460" s="97" t="n"/>
      <c r="Q460" s="97" t="n"/>
      <c r="R460" s="2" t="n"/>
    </row>
    <row r="461" ht="18" customHeight="1" s="111">
      <c r="A461" s="103" t="n"/>
      <c r="B461" s="104" t="n"/>
      <c r="C461" s="104" t="n"/>
      <c r="D461" s="104" t="n"/>
      <c r="E461" s="104" t="n"/>
      <c r="F461" s="104" t="n"/>
      <c r="G461" s="104" t="n"/>
      <c r="H461" s="98">
        <f>IF(E461=0,0,IFERROR(ABS(E461-F461),0))</f>
        <v/>
      </c>
      <c r="I461" s="98">
        <f>IF(E461=0,0,IFERROR(ABS(G461-E461),0))</f>
        <v/>
      </c>
      <c r="J461" s="99">
        <f>IF(H461=0,"",IFERROR(I461/H461,0))</f>
        <v/>
      </c>
      <c r="K461" s="100">
        <f>IF(L461="","",IF(L461&gt;0,"Win",IF(L461&lt;0,"Loss","BE")))</f>
        <v/>
      </c>
      <c r="L461" s="105" t="n"/>
      <c r="M461" s="104" t="n"/>
      <c r="N461" s="106" t="n"/>
      <c r="O461" s="100">
        <f>IF(A461="","",TEXT(A461,"DDD"))</f>
        <v/>
      </c>
      <c r="P461" s="104" t="n"/>
      <c r="Q461" s="104" t="n"/>
      <c r="R461" s="2" t="n"/>
    </row>
    <row r="462" ht="18" customHeight="1" s="111">
      <c r="A462" s="96" t="n"/>
      <c r="B462" s="97" t="n"/>
      <c r="C462" s="97" t="n"/>
      <c r="D462" s="97" t="n"/>
      <c r="E462" s="97" t="n"/>
      <c r="F462" s="97" t="n"/>
      <c r="G462" s="97" t="n"/>
      <c r="H462" s="98">
        <f>IF(E462=0,0,IFERROR(ABS(E462-F462),0))</f>
        <v/>
      </c>
      <c r="I462" s="98">
        <f>IF(E462=0,0,IFERROR(ABS(G462-E462),0))</f>
        <v/>
      </c>
      <c r="J462" s="99">
        <f>IF(H462=0,"",IFERROR(I462/H462,0))</f>
        <v/>
      </c>
      <c r="K462" s="100">
        <f>IF(L462="","",IF(L462&gt;0,"Win",IF(L462&lt;0,"Loss","BE")))</f>
        <v/>
      </c>
      <c r="L462" s="101" t="n"/>
      <c r="M462" s="97" t="n"/>
      <c r="N462" s="102" t="n"/>
      <c r="O462" s="100">
        <f>IF(A462="","",TEXT(A462,"DDD"))</f>
        <v/>
      </c>
      <c r="P462" s="97" t="n"/>
      <c r="Q462" s="97" t="n"/>
      <c r="R462" s="2" t="n"/>
    </row>
    <row r="463" ht="18" customHeight="1" s="111">
      <c r="A463" s="103" t="n"/>
      <c r="B463" s="104" t="n"/>
      <c r="C463" s="104" t="n"/>
      <c r="D463" s="104" t="n"/>
      <c r="E463" s="104" t="n"/>
      <c r="F463" s="104" t="n"/>
      <c r="G463" s="104" t="n"/>
      <c r="H463" s="98">
        <f>IF(E463=0,0,IFERROR(ABS(E463-F463),0))</f>
        <v/>
      </c>
      <c r="I463" s="98">
        <f>IF(E463=0,0,IFERROR(ABS(G463-E463),0))</f>
        <v/>
      </c>
      <c r="J463" s="99">
        <f>IF(H463=0,"",IFERROR(I463/H463,0))</f>
        <v/>
      </c>
      <c r="K463" s="100">
        <f>IF(L463="","",IF(L463&gt;0,"Win",IF(L463&lt;0,"Loss","BE")))</f>
        <v/>
      </c>
      <c r="L463" s="105" t="n"/>
      <c r="M463" s="104" t="n"/>
      <c r="N463" s="106" t="n"/>
      <c r="O463" s="100">
        <f>IF(A463="","",TEXT(A463,"DDD"))</f>
        <v/>
      </c>
      <c r="P463" s="104" t="n"/>
      <c r="Q463" s="104" t="n"/>
      <c r="R463" s="2" t="n"/>
    </row>
    <row r="464" ht="18" customHeight="1" s="111">
      <c r="A464" s="96" t="n"/>
      <c r="B464" s="97" t="n"/>
      <c r="C464" s="97" t="n"/>
      <c r="D464" s="97" t="n"/>
      <c r="E464" s="97" t="n"/>
      <c r="F464" s="97" t="n"/>
      <c r="G464" s="97" t="n"/>
      <c r="H464" s="98">
        <f>IF(E464=0,0,IFERROR(ABS(E464-F464),0))</f>
        <v/>
      </c>
      <c r="I464" s="98">
        <f>IF(E464=0,0,IFERROR(ABS(G464-E464),0))</f>
        <v/>
      </c>
      <c r="J464" s="99">
        <f>IF(H464=0,"",IFERROR(I464/H464,0))</f>
        <v/>
      </c>
      <c r="K464" s="100">
        <f>IF(L464="","",IF(L464&gt;0,"Win",IF(L464&lt;0,"Loss","BE")))</f>
        <v/>
      </c>
      <c r="L464" s="101" t="n"/>
      <c r="M464" s="97" t="n"/>
      <c r="N464" s="102" t="n"/>
      <c r="O464" s="100">
        <f>IF(A464="","",TEXT(A464,"DDD"))</f>
        <v/>
      </c>
      <c r="P464" s="97" t="n"/>
      <c r="Q464" s="97" t="n"/>
      <c r="R464" s="2" t="n"/>
    </row>
    <row r="465" ht="18" customHeight="1" s="111">
      <c r="A465" s="103" t="n"/>
      <c r="B465" s="104" t="n"/>
      <c r="C465" s="104" t="n"/>
      <c r="D465" s="104" t="n"/>
      <c r="E465" s="104" t="n"/>
      <c r="F465" s="104" t="n"/>
      <c r="G465" s="104" t="n"/>
      <c r="H465" s="98">
        <f>IF(E465=0,0,IFERROR(ABS(E465-F465),0))</f>
        <v/>
      </c>
      <c r="I465" s="98">
        <f>IF(E465=0,0,IFERROR(ABS(G465-E465),0))</f>
        <v/>
      </c>
      <c r="J465" s="99">
        <f>IF(H465=0,"",IFERROR(I465/H465,0))</f>
        <v/>
      </c>
      <c r="K465" s="100">
        <f>IF(L465="","",IF(L465&gt;0,"Win",IF(L465&lt;0,"Loss","BE")))</f>
        <v/>
      </c>
      <c r="L465" s="105" t="n"/>
      <c r="M465" s="104" t="n"/>
      <c r="N465" s="106" t="n"/>
      <c r="O465" s="100">
        <f>IF(A465="","",TEXT(A465,"DDD"))</f>
        <v/>
      </c>
      <c r="P465" s="104" t="n"/>
      <c r="Q465" s="104" t="n"/>
      <c r="R465" s="2" t="n"/>
    </row>
    <row r="466" ht="18" customHeight="1" s="111">
      <c r="A466" s="96" t="n"/>
      <c r="B466" s="97" t="n"/>
      <c r="C466" s="97" t="n"/>
      <c r="D466" s="97" t="n"/>
      <c r="E466" s="97" t="n"/>
      <c r="F466" s="97" t="n"/>
      <c r="G466" s="97" t="n"/>
      <c r="H466" s="98">
        <f>IF(E466=0,0,IFERROR(ABS(E466-F466),0))</f>
        <v/>
      </c>
      <c r="I466" s="98">
        <f>IF(E466=0,0,IFERROR(ABS(G466-E466),0))</f>
        <v/>
      </c>
      <c r="J466" s="99">
        <f>IF(H466=0,"",IFERROR(I466/H466,0))</f>
        <v/>
      </c>
      <c r="K466" s="100">
        <f>IF(L466="","",IF(L466&gt;0,"Win",IF(L466&lt;0,"Loss","BE")))</f>
        <v/>
      </c>
      <c r="L466" s="101" t="n"/>
      <c r="M466" s="97" t="n"/>
      <c r="N466" s="102" t="n"/>
      <c r="O466" s="100">
        <f>IF(A466="","",TEXT(A466,"DDD"))</f>
        <v/>
      </c>
      <c r="P466" s="97" t="n"/>
      <c r="Q466" s="97" t="n"/>
      <c r="R466" s="2" t="n"/>
    </row>
    <row r="467" ht="18" customHeight="1" s="111">
      <c r="A467" s="103" t="n"/>
      <c r="B467" s="104" t="n"/>
      <c r="C467" s="104" t="n"/>
      <c r="D467" s="104" t="n"/>
      <c r="E467" s="104" t="n"/>
      <c r="F467" s="104" t="n"/>
      <c r="G467" s="104" t="n"/>
      <c r="H467" s="98">
        <f>IF(E467=0,0,IFERROR(ABS(E467-F467),0))</f>
        <v/>
      </c>
      <c r="I467" s="98">
        <f>IF(E467=0,0,IFERROR(ABS(G467-E467),0))</f>
        <v/>
      </c>
      <c r="J467" s="99">
        <f>IF(H467=0,"",IFERROR(I467/H467,0))</f>
        <v/>
      </c>
      <c r="K467" s="100">
        <f>IF(L467="","",IF(L467&gt;0,"Win",IF(L467&lt;0,"Loss","BE")))</f>
        <v/>
      </c>
      <c r="L467" s="105" t="n"/>
      <c r="M467" s="104" t="n"/>
      <c r="N467" s="106" t="n"/>
      <c r="O467" s="100">
        <f>IF(A467="","",TEXT(A467,"DDD"))</f>
        <v/>
      </c>
      <c r="P467" s="104" t="n"/>
      <c r="Q467" s="104" t="n"/>
      <c r="R467" s="2" t="n"/>
    </row>
    <row r="468" ht="18" customHeight="1" s="111">
      <c r="A468" s="96" t="n"/>
      <c r="B468" s="97" t="n"/>
      <c r="C468" s="97" t="n"/>
      <c r="D468" s="97" t="n"/>
      <c r="E468" s="97" t="n"/>
      <c r="F468" s="97" t="n"/>
      <c r="G468" s="97" t="n"/>
      <c r="H468" s="98">
        <f>IF(E468=0,0,IFERROR(ABS(E468-F468),0))</f>
        <v/>
      </c>
      <c r="I468" s="98">
        <f>IF(E468=0,0,IFERROR(ABS(G468-E468),0))</f>
        <v/>
      </c>
      <c r="J468" s="99">
        <f>IF(H468=0,"",IFERROR(I468/H468,0))</f>
        <v/>
      </c>
      <c r="K468" s="100">
        <f>IF(L468="","",IF(L468&gt;0,"Win",IF(L468&lt;0,"Loss","BE")))</f>
        <v/>
      </c>
      <c r="L468" s="101" t="n"/>
      <c r="M468" s="97" t="n"/>
      <c r="N468" s="102" t="n"/>
      <c r="O468" s="100">
        <f>IF(A468="","",TEXT(A468,"DDD"))</f>
        <v/>
      </c>
      <c r="P468" s="97" t="n"/>
      <c r="Q468" s="97" t="n"/>
      <c r="R468" s="2" t="n"/>
    </row>
    <row r="469" ht="18" customHeight="1" s="111">
      <c r="A469" s="103" t="n"/>
      <c r="B469" s="104" t="n"/>
      <c r="C469" s="104" t="n"/>
      <c r="D469" s="104" t="n"/>
      <c r="E469" s="104" t="n"/>
      <c r="F469" s="104" t="n"/>
      <c r="G469" s="104" t="n"/>
      <c r="H469" s="98">
        <f>IF(E469=0,0,IFERROR(ABS(E469-F469),0))</f>
        <v/>
      </c>
      <c r="I469" s="98">
        <f>IF(E469=0,0,IFERROR(ABS(G469-E469),0))</f>
        <v/>
      </c>
      <c r="J469" s="99">
        <f>IF(H469=0,"",IFERROR(I469/H469,0))</f>
        <v/>
      </c>
      <c r="K469" s="100">
        <f>IF(L469="","",IF(L469&gt;0,"Win",IF(L469&lt;0,"Loss","BE")))</f>
        <v/>
      </c>
      <c r="L469" s="105" t="n"/>
      <c r="M469" s="104" t="n"/>
      <c r="N469" s="106" t="n"/>
      <c r="O469" s="100">
        <f>IF(A469="","",TEXT(A469,"DDD"))</f>
        <v/>
      </c>
      <c r="P469" s="104" t="n"/>
      <c r="Q469" s="104" t="n"/>
      <c r="R469" s="2" t="n"/>
    </row>
    <row r="470" ht="18" customHeight="1" s="111">
      <c r="A470" s="96" t="n"/>
      <c r="B470" s="97" t="n"/>
      <c r="C470" s="97" t="n"/>
      <c r="D470" s="97" t="n"/>
      <c r="E470" s="97" t="n"/>
      <c r="F470" s="97" t="n"/>
      <c r="G470" s="97" t="n"/>
      <c r="H470" s="98">
        <f>IF(E470=0,0,IFERROR(ABS(E470-F470),0))</f>
        <v/>
      </c>
      <c r="I470" s="98">
        <f>IF(E470=0,0,IFERROR(ABS(G470-E470),0))</f>
        <v/>
      </c>
      <c r="J470" s="99">
        <f>IF(H470=0,"",IFERROR(I470/H470,0))</f>
        <v/>
      </c>
      <c r="K470" s="100">
        <f>IF(L470="","",IF(L470&gt;0,"Win",IF(L470&lt;0,"Loss","BE")))</f>
        <v/>
      </c>
      <c r="L470" s="101" t="n"/>
      <c r="M470" s="97" t="n"/>
      <c r="N470" s="102" t="n"/>
      <c r="O470" s="100">
        <f>IF(A470="","",TEXT(A470,"DDD"))</f>
        <v/>
      </c>
      <c r="P470" s="97" t="n"/>
      <c r="Q470" s="97" t="n"/>
      <c r="R470" s="2" t="n"/>
    </row>
    <row r="471" ht="18" customHeight="1" s="111">
      <c r="A471" s="103" t="n"/>
      <c r="B471" s="104" t="n"/>
      <c r="C471" s="104" t="n"/>
      <c r="D471" s="104" t="n"/>
      <c r="E471" s="104" t="n"/>
      <c r="F471" s="104" t="n"/>
      <c r="G471" s="104" t="n"/>
      <c r="H471" s="98">
        <f>IF(E471=0,0,IFERROR(ABS(E471-F471),0))</f>
        <v/>
      </c>
      <c r="I471" s="98">
        <f>IF(E471=0,0,IFERROR(ABS(G471-E471),0))</f>
        <v/>
      </c>
      <c r="J471" s="99">
        <f>IF(H471=0,"",IFERROR(I471/H471,0))</f>
        <v/>
      </c>
      <c r="K471" s="100">
        <f>IF(L471="","",IF(L471&gt;0,"Win",IF(L471&lt;0,"Loss","BE")))</f>
        <v/>
      </c>
      <c r="L471" s="105" t="n"/>
      <c r="M471" s="104" t="n"/>
      <c r="N471" s="106" t="n"/>
      <c r="O471" s="100">
        <f>IF(A471="","",TEXT(A471,"DDD"))</f>
        <v/>
      </c>
      <c r="P471" s="104" t="n"/>
      <c r="Q471" s="104" t="n"/>
      <c r="R471" s="2" t="n"/>
    </row>
    <row r="472" ht="18" customHeight="1" s="111">
      <c r="A472" s="96" t="n"/>
      <c r="B472" s="97" t="n"/>
      <c r="C472" s="97" t="n"/>
      <c r="D472" s="97" t="n"/>
      <c r="E472" s="97" t="n"/>
      <c r="F472" s="97" t="n"/>
      <c r="G472" s="97" t="n"/>
      <c r="H472" s="98">
        <f>IF(E472=0,0,IFERROR(ABS(E472-F472),0))</f>
        <v/>
      </c>
      <c r="I472" s="98">
        <f>IF(E472=0,0,IFERROR(ABS(G472-E472),0))</f>
        <v/>
      </c>
      <c r="J472" s="99">
        <f>IF(H472=0,"",IFERROR(I472/H472,0))</f>
        <v/>
      </c>
      <c r="K472" s="100">
        <f>IF(L472="","",IF(L472&gt;0,"Win",IF(L472&lt;0,"Loss","BE")))</f>
        <v/>
      </c>
      <c r="L472" s="101" t="n"/>
      <c r="M472" s="97" t="n"/>
      <c r="N472" s="102" t="n"/>
      <c r="O472" s="100">
        <f>IF(A472="","",TEXT(A472,"DDD"))</f>
        <v/>
      </c>
      <c r="P472" s="97" t="n"/>
      <c r="Q472" s="97" t="n"/>
      <c r="R472" s="2" t="n"/>
    </row>
    <row r="473" ht="18" customHeight="1" s="111">
      <c r="A473" s="103" t="n"/>
      <c r="B473" s="104" t="n"/>
      <c r="C473" s="104" t="n"/>
      <c r="D473" s="104" t="n"/>
      <c r="E473" s="104" t="n"/>
      <c r="F473" s="104" t="n"/>
      <c r="G473" s="104" t="n"/>
      <c r="H473" s="98">
        <f>IF(E473=0,0,IFERROR(ABS(E473-F473),0))</f>
        <v/>
      </c>
      <c r="I473" s="98">
        <f>IF(E473=0,0,IFERROR(ABS(G473-E473),0))</f>
        <v/>
      </c>
      <c r="J473" s="99">
        <f>IF(H473=0,"",IFERROR(I473/H473,0))</f>
        <v/>
      </c>
      <c r="K473" s="100">
        <f>IF(L473="","",IF(L473&gt;0,"Win",IF(L473&lt;0,"Loss","BE")))</f>
        <v/>
      </c>
      <c r="L473" s="105" t="n"/>
      <c r="M473" s="104" t="n"/>
      <c r="N473" s="106" t="n"/>
      <c r="O473" s="100">
        <f>IF(A473="","",TEXT(A473,"DDD"))</f>
        <v/>
      </c>
      <c r="P473" s="104" t="n"/>
      <c r="Q473" s="104" t="n"/>
      <c r="R473" s="2" t="n"/>
    </row>
    <row r="474" ht="18" customHeight="1" s="111">
      <c r="A474" s="96" t="n"/>
      <c r="B474" s="97" t="n"/>
      <c r="C474" s="97" t="n"/>
      <c r="D474" s="97" t="n"/>
      <c r="E474" s="97" t="n"/>
      <c r="F474" s="97" t="n"/>
      <c r="G474" s="97" t="n"/>
      <c r="H474" s="98">
        <f>IF(E474=0,0,IFERROR(ABS(E474-F474),0))</f>
        <v/>
      </c>
      <c r="I474" s="98">
        <f>IF(E474=0,0,IFERROR(ABS(G474-E474),0))</f>
        <v/>
      </c>
      <c r="J474" s="99">
        <f>IF(H474=0,"",IFERROR(I474/H474,0))</f>
        <v/>
      </c>
      <c r="K474" s="100">
        <f>IF(L474="","",IF(L474&gt;0,"Win",IF(L474&lt;0,"Loss","BE")))</f>
        <v/>
      </c>
      <c r="L474" s="101" t="n"/>
      <c r="M474" s="97" t="n"/>
      <c r="N474" s="102" t="n"/>
      <c r="O474" s="100">
        <f>IF(A474="","",TEXT(A474,"DDD"))</f>
        <v/>
      </c>
      <c r="P474" s="97" t="n"/>
      <c r="Q474" s="97" t="n"/>
      <c r="R474" s="2" t="n"/>
    </row>
    <row r="475" ht="18" customHeight="1" s="111">
      <c r="A475" s="103" t="n"/>
      <c r="B475" s="104" t="n"/>
      <c r="C475" s="104" t="n"/>
      <c r="D475" s="104" t="n"/>
      <c r="E475" s="104" t="n"/>
      <c r="F475" s="104" t="n"/>
      <c r="G475" s="104" t="n"/>
      <c r="H475" s="98">
        <f>IF(E475=0,0,IFERROR(ABS(E475-F475),0))</f>
        <v/>
      </c>
      <c r="I475" s="98">
        <f>IF(E475=0,0,IFERROR(ABS(G475-E475),0))</f>
        <v/>
      </c>
      <c r="J475" s="99">
        <f>IF(H475=0,"",IFERROR(I475/H475,0))</f>
        <v/>
      </c>
      <c r="K475" s="100">
        <f>IF(L475="","",IF(L475&gt;0,"Win",IF(L475&lt;0,"Loss","BE")))</f>
        <v/>
      </c>
      <c r="L475" s="105" t="n"/>
      <c r="M475" s="104" t="n"/>
      <c r="N475" s="106" t="n"/>
      <c r="O475" s="100">
        <f>IF(A475="","",TEXT(A475,"DDD"))</f>
        <v/>
      </c>
      <c r="P475" s="104" t="n"/>
      <c r="Q475" s="104" t="n"/>
      <c r="R475" s="2" t="n"/>
    </row>
    <row r="476" ht="18" customHeight="1" s="111">
      <c r="A476" s="96" t="n"/>
      <c r="B476" s="97" t="n"/>
      <c r="C476" s="97" t="n"/>
      <c r="D476" s="97" t="n"/>
      <c r="E476" s="97" t="n"/>
      <c r="F476" s="97" t="n"/>
      <c r="G476" s="97" t="n"/>
      <c r="H476" s="98">
        <f>IF(E476=0,0,IFERROR(ABS(E476-F476),0))</f>
        <v/>
      </c>
      <c r="I476" s="98">
        <f>IF(E476=0,0,IFERROR(ABS(G476-E476),0))</f>
        <v/>
      </c>
      <c r="J476" s="99">
        <f>IF(H476=0,"",IFERROR(I476/H476,0))</f>
        <v/>
      </c>
      <c r="K476" s="100">
        <f>IF(L476="","",IF(L476&gt;0,"Win",IF(L476&lt;0,"Loss","BE")))</f>
        <v/>
      </c>
      <c r="L476" s="101" t="n"/>
      <c r="M476" s="97" t="n"/>
      <c r="N476" s="102" t="n"/>
      <c r="O476" s="100">
        <f>IF(A476="","",TEXT(A476,"DDD"))</f>
        <v/>
      </c>
      <c r="P476" s="97" t="n"/>
      <c r="Q476" s="97" t="n"/>
      <c r="R476" s="2" t="n"/>
    </row>
    <row r="477" ht="18" customHeight="1" s="111">
      <c r="A477" s="103" t="n"/>
      <c r="B477" s="104" t="n"/>
      <c r="C477" s="104" t="n"/>
      <c r="D477" s="104" t="n"/>
      <c r="E477" s="104" t="n"/>
      <c r="F477" s="104" t="n"/>
      <c r="G477" s="104" t="n"/>
      <c r="H477" s="98">
        <f>IF(E477=0,0,IFERROR(ABS(E477-F477),0))</f>
        <v/>
      </c>
      <c r="I477" s="98">
        <f>IF(E477=0,0,IFERROR(ABS(G477-E477),0))</f>
        <v/>
      </c>
      <c r="J477" s="99">
        <f>IF(H477=0,"",IFERROR(I477/H477,0))</f>
        <v/>
      </c>
      <c r="K477" s="100">
        <f>IF(L477="","",IF(L477&gt;0,"Win",IF(L477&lt;0,"Loss","BE")))</f>
        <v/>
      </c>
      <c r="L477" s="105" t="n"/>
      <c r="M477" s="104" t="n"/>
      <c r="N477" s="106" t="n"/>
      <c r="O477" s="100">
        <f>IF(A477="","",TEXT(A477,"DDD"))</f>
        <v/>
      </c>
      <c r="P477" s="104" t="n"/>
      <c r="Q477" s="104" t="n"/>
      <c r="R477" s="2" t="n"/>
    </row>
    <row r="478" ht="18" customHeight="1" s="111">
      <c r="A478" s="96" t="n"/>
      <c r="B478" s="97" t="n"/>
      <c r="C478" s="97" t="n"/>
      <c r="D478" s="97" t="n"/>
      <c r="E478" s="97" t="n"/>
      <c r="F478" s="97" t="n"/>
      <c r="G478" s="97" t="n"/>
      <c r="H478" s="98">
        <f>IF(E478=0,0,IFERROR(ABS(E478-F478),0))</f>
        <v/>
      </c>
      <c r="I478" s="98">
        <f>IF(E478=0,0,IFERROR(ABS(G478-E478),0))</f>
        <v/>
      </c>
      <c r="J478" s="99">
        <f>IF(H478=0,"",IFERROR(I478/H478,0))</f>
        <v/>
      </c>
      <c r="K478" s="100">
        <f>IF(L478="","",IF(L478&gt;0,"Win",IF(L478&lt;0,"Loss","BE")))</f>
        <v/>
      </c>
      <c r="L478" s="101" t="n"/>
      <c r="M478" s="97" t="n"/>
      <c r="N478" s="102" t="n"/>
      <c r="O478" s="100">
        <f>IF(A478="","",TEXT(A478,"DDD"))</f>
        <v/>
      </c>
      <c r="P478" s="97" t="n"/>
      <c r="Q478" s="97" t="n"/>
      <c r="R478" s="2" t="n"/>
    </row>
    <row r="479" ht="18" customHeight="1" s="111">
      <c r="A479" s="103" t="n"/>
      <c r="B479" s="104" t="n"/>
      <c r="C479" s="104" t="n"/>
      <c r="D479" s="104" t="n"/>
      <c r="E479" s="104" t="n"/>
      <c r="F479" s="104" t="n"/>
      <c r="G479" s="104" t="n"/>
      <c r="H479" s="98">
        <f>IF(E479=0,0,IFERROR(ABS(E479-F479),0))</f>
        <v/>
      </c>
      <c r="I479" s="98">
        <f>IF(E479=0,0,IFERROR(ABS(G479-E479),0))</f>
        <v/>
      </c>
      <c r="J479" s="99">
        <f>IF(H479=0,"",IFERROR(I479/H479,0))</f>
        <v/>
      </c>
      <c r="K479" s="100">
        <f>IF(L479="","",IF(L479&gt;0,"Win",IF(L479&lt;0,"Loss","BE")))</f>
        <v/>
      </c>
      <c r="L479" s="105" t="n"/>
      <c r="M479" s="104" t="n"/>
      <c r="N479" s="106" t="n"/>
      <c r="O479" s="100">
        <f>IF(A479="","",TEXT(A479,"DDD"))</f>
        <v/>
      </c>
      <c r="P479" s="104" t="n"/>
      <c r="Q479" s="104" t="n"/>
      <c r="R479" s="2" t="n"/>
    </row>
    <row r="480" ht="18" customHeight="1" s="111">
      <c r="A480" s="96" t="n"/>
      <c r="B480" s="97" t="n"/>
      <c r="C480" s="97" t="n"/>
      <c r="D480" s="97" t="n"/>
      <c r="E480" s="97" t="n"/>
      <c r="F480" s="97" t="n"/>
      <c r="G480" s="97" t="n"/>
      <c r="H480" s="98">
        <f>IF(E480=0,0,IFERROR(ABS(E480-F480),0))</f>
        <v/>
      </c>
      <c r="I480" s="98">
        <f>IF(E480=0,0,IFERROR(ABS(G480-E480),0))</f>
        <v/>
      </c>
      <c r="J480" s="99">
        <f>IF(H480=0,"",IFERROR(I480/H480,0))</f>
        <v/>
      </c>
      <c r="K480" s="100">
        <f>IF(L480="","",IF(L480&gt;0,"Win",IF(L480&lt;0,"Loss","BE")))</f>
        <v/>
      </c>
      <c r="L480" s="101" t="n"/>
      <c r="M480" s="97" t="n"/>
      <c r="N480" s="102" t="n"/>
      <c r="O480" s="100">
        <f>IF(A480="","",TEXT(A480,"DDD"))</f>
        <v/>
      </c>
      <c r="P480" s="97" t="n"/>
      <c r="Q480" s="97" t="n"/>
      <c r="R480" s="2" t="n"/>
    </row>
    <row r="481" ht="18" customHeight="1" s="111">
      <c r="A481" s="103" t="n"/>
      <c r="B481" s="104" t="n"/>
      <c r="C481" s="104" t="n"/>
      <c r="D481" s="104" t="n"/>
      <c r="E481" s="104" t="n"/>
      <c r="F481" s="104" t="n"/>
      <c r="G481" s="104" t="n"/>
      <c r="H481" s="98">
        <f>IF(E481=0,0,IFERROR(ABS(E481-F481),0))</f>
        <v/>
      </c>
      <c r="I481" s="98">
        <f>IF(E481=0,0,IFERROR(ABS(G481-E481),0))</f>
        <v/>
      </c>
      <c r="J481" s="99">
        <f>IF(H481=0,"",IFERROR(I481/H481,0))</f>
        <v/>
      </c>
      <c r="K481" s="100">
        <f>IF(L481="","",IF(L481&gt;0,"Win",IF(L481&lt;0,"Loss","BE")))</f>
        <v/>
      </c>
      <c r="L481" s="105" t="n"/>
      <c r="M481" s="104" t="n"/>
      <c r="N481" s="106" t="n"/>
      <c r="O481" s="100">
        <f>IF(A481="","",TEXT(A481,"DDD"))</f>
        <v/>
      </c>
      <c r="P481" s="104" t="n"/>
      <c r="Q481" s="104" t="n"/>
      <c r="R481" s="2" t="n"/>
    </row>
    <row r="482" ht="18" customHeight="1" s="111">
      <c r="A482" s="96" t="n"/>
      <c r="B482" s="97" t="n"/>
      <c r="C482" s="97" t="n"/>
      <c r="D482" s="97" t="n"/>
      <c r="E482" s="97" t="n"/>
      <c r="F482" s="97" t="n"/>
      <c r="G482" s="97" t="n"/>
      <c r="H482" s="98">
        <f>IF(E482=0,0,IFERROR(ABS(E482-F482),0))</f>
        <v/>
      </c>
      <c r="I482" s="98">
        <f>IF(E482=0,0,IFERROR(ABS(G482-E482),0))</f>
        <v/>
      </c>
      <c r="J482" s="99">
        <f>IF(H482=0,"",IFERROR(I482/H482,0))</f>
        <v/>
      </c>
      <c r="K482" s="100">
        <f>IF(L482="","",IF(L482&gt;0,"Win",IF(L482&lt;0,"Loss","BE")))</f>
        <v/>
      </c>
      <c r="L482" s="101" t="n"/>
      <c r="M482" s="97" t="n"/>
      <c r="N482" s="102" t="n"/>
      <c r="O482" s="100">
        <f>IF(A482="","",TEXT(A482,"DDD"))</f>
        <v/>
      </c>
      <c r="P482" s="97" t="n"/>
      <c r="Q482" s="97" t="n"/>
      <c r="R482" s="2" t="n"/>
    </row>
    <row r="483" ht="18" customHeight="1" s="111">
      <c r="A483" s="103" t="n"/>
      <c r="B483" s="104" t="n"/>
      <c r="C483" s="104" t="n"/>
      <c r="D483" s="104" t="n"/>
      <c r="E483" s="104" t="n"/>
      <c r="F483" s="104" t="n"/>
      <c r="G483" s="104" t="n"/>
      <c r="H483" s="98">
        <f>IF(E483=0,0,IFERROR(ABS(E483-F483),0))</f>
        <v/>
      </c>
      <c r="I483" s="98">
        <f>IF(E483=0,0,IFERROR(ABS(G483-E483),0))</f>
        <v/>
      </c>
      <c r="J483" s="99">
        <f>IF(H483=0,"",IFERROR(I483/H483,0))</f>
        <v/>
      </c>
      <c r="K483" s="100">
        <f>IF(L483="","",IF(L483&gt;0,"Win",IF(L483&lt;0,"Loss","BE")))</f>
        <v/>
      </c>
      <c r="L483" s="105" t="n"/>
      <c r="M483" s="104" t="n"/>
      <c r="N483" s="106" t="n"/>
      <c r="O483" s="100">
        <f>IF(A483="","",TEXT(A483,"DDD"))</f>
        <v/>
      </c>
      <c r="P483" s="104" t="n"/>
      <c r="Q483" s="104" t="n"/>
      <c r="R483" s="2" t="n"/>
    </row>
    <row r="484" ht="18" customHeight="1" s="111">
      <c r="A484" s="96" t="n"/>
      <c r="B484" s="97" t="n"/>
      <c r="C484" s="97" t="n"/>
      <c r="D484" s="97" t="n"/>
      <c r="E484" s="97" t="n"/>
      <c r="F484" s="97" t="n"/>
      <c r="G484" s="97" t="n"/>
      <c r="H484" s="98">
        <f>IF(E484=0,0,IFERROR(ABS(E484-F484),0))</f>
        <v/>
      </c>
      <c r="I484" s="98">
        <f>IF(E484=0,0,IFERROR(ABS(G484-E484),0))</f>
        <v/>
      </c>
      <c r="J484" s="99">
        <f>IF(H484=0,"",IFERROR(I484/H484,0))</f>
        <v/>
      </c>
      <c r="K484" s="100">
        <f>IF(L484="","",IF(L484&gt;0,"Win",IF(L484&lt;0,"Loss","BE")))</f>
        <v/>
      </c>
      <c r="L484" s="101" t="n"/>
      <c r="M484" s="97" t="n"/>
      <c r="N484" s="102" t="n"/>
      <c r="O484" s="100">
        <f>IF(A484="","",TEXT(A484,"DDD"))</f>
        <v/>
      </c>
      <c r="P484" s="97" t="n"/>
      <c r="Q484" s="97" t="n"/>
      <c r="R484" s="2" t="n"/>
    </row>
    <row r="485" ht="18" customHeight="1" s="111">
      <c r="A485" s="103" t="n"/>
      <c r="B485" s="104" t="n"/>
      <c r="C485" s="104" t="n"/>
      <c r="D485" s="104" t="n"/>
      <c r="E485" s="104" t="n"/>
      <c r="F485" s="104" t="n"/>
      <c r="G485" s="104" t="n"/>
      <c r="H485" s="98">
        <f>IF(E485=0,0,IFERROR(ABS(E485-F485),0))</f>
        <v/>
      </c>
      <c r="I485" s="98">
        <f>IF(E485=0,0,IFERROR(ABS(G485-E485),0))</f>
        <v/>
      </c>
      <c r="J485" s="99">
        <f>IF(H485=0,"",IFERROR(I485/H485,0))</f>
        <v/>
      </c>
      <c r="K485" s="100">
        <f>IF(L485="","",IF(L485&gt;0,"Win",IF(L485&lt;0,"Loss","BE")))</f>
        <v/>
      </c>
      <c r="L485" s="105" t="n"/>
      <c r="M485" s="104" t="n"/>
      <c r="N485" s="106" t="n"/>
      <c r="O485" s="100">
        <f>IF(A485="","",TEXT(A485,"DDD"))</f>
        <v/>
      </c>
      <c r="P485" s="104" t="n"/>
      <c r="Q485" s="104" t="n"/>
      <c r="R485" s="2" t="n"/>
    </row>
    <row r="486" ht="18" customHeight="1" s="111">
      <c r="A486" s="96" t="n"/>
      <c r="B486" s="97" t="n"/>
      <c r="C486" s="97" t="n"/>
      <c r="D486" s="97" t="n"/>
      <c r="E486" s="97" t="n"/>
      <c r="F486" s="97" t="n"/>
      <c r="G486" s="97" t="n"/>
      <c r="H486" s="98">
        <f>IF(E486=0,0,IFERROR(ABS(E486-F486),0))</f>
        <v/>
      </c>
      <c r="I486" s="98">
        <f>IF(E486=0,0,IFERROR(ABS(G486-E486),0))</f>
        <v/>
      </c>
      <c r="J486" s="99">
        <f>IF(H486=0,"",IFERROR(I486/H486,0))</f>
        <v/>
      </c>
      <c r="K486" s="100">
        <f>IF(L486="","",IF(L486&gt;0,"Win",IF(L486&lt;0,"Loss","BE")))</f>
        <v/>
      </c>
      <c r="L486" s="101" t="n"/>
      <c r="M486" s="97" t="n"/>
      <c r="N486" s="102" t="n"/>
      <c r="O486" s="100">
        <f>IF(A486="","",TEXT(A486,"DDD"))</f>
        <v/>
      </c>
      <c r="P486" s="97" t="n"/>
      <c r="Q486" s="97" t="n"/>
      <c r="R486" s="2" t="n"/>
    </row>
    <row r="487" ht="18" customHeight="1" s="111">
      <c r="A487" s="103" t="n"/>
      <c r="B487" s="104" t="n"/>
      <c r="C487" s="104" t="n"/>
      <c r="D487" s="104" t="n"/>
      <c r="E487" s="104" t="n"/>
      <c r="F487" s="104" t="n"/>
      <c r="G487" s="104" t="n"/>
      <c r="H487" s="98">
        <f>IF(E487=0,0,IFERROR(ABS(E487-F487),0))</f>
        <v/>
      </c>
      <c r="I487" s="98">
        <f>IF(E487=0,0,IFERROR(ABS(G487-E487),0))</f>
        <v/>
      </c>
      <c r="J487" s="99">
        <f>IF(H487=0,"",IFERROR(I487/H487,0))</f>
        <v/>
      </c>
      <c r="K487" s="100">
        <f>IF(L487="","",IF(L487&gt;0,"Win",IF(L487&lt;0,"Loss","BE")))</f>
        <v/>
      </c>
      <c r="L487" s="105" t="n"/>
      <c r="M487" s="104" t="n"/>
      <c r="N487" s="106" t="n"/>
      <c r="O487" s="100">
        <f>IF(A487="","",TEXT(A487,"DDD"))</f>
        <v/>
      </c>
      <c r="P487" s="104" t="n"/>
      <c r="Q487" s="104" t="n"/>
      <c r="R487" s="2" t="n"/>
    </row>
    <row r="488" ht="18" customHeight="1" s="111">
      <c r="A488" s="96" t="n"/>
      <c r="B488" s="97" t="n"/>
      <c r="C488" s="97" t="n"/>
      <c r="D488" s="97" t="n"/>
      <c r="E488" s="97" t="n"/>
      <c r="F488" s="97" t="n"/>
      <c r="G488" s="97" t="n"/>
      <c r="H488" s="98">
        <f>IF(E488=0,0,IFERROR(ABS(E488-F488),0))</f>
        <v/>
      </c>
      <c r="I488" s="98">
        <f>IF(E488=0,0,IFERROR(ABS(G488-E488),0))</f>
        <v/>
      </c>
      <c r="J488" s="99">
        <f>IF(H488=0,"",IFERROR(I488/H488,0))</f>
        <v/>
      </c>
      <c r="K488" s="100">
        <f>IF(L488="","",IF(L488&gt;0,"Win",IF(L488&lt;0,"Loss","BE")))</f>
        <v/>
      </c>
      <c r="L488" s="101" t="n"/>
      <c r="M488" s="97" t="n"/>
      <c r="N488" s="102" t="n"/>
      <c r="O488" s="100">
        <f>IF(A488="","",TEXT(A488,"DDD"))</f>
        <v/>
      </c>
      <c r="P488" s="97" t="n"/>
      <c r="Q488" s="97" t="n"/>
      <c r="R488" s="2" t="n"/>
    </row>
    <row r="489" ht="18" customHeight="1" s="111">
      <c r="A489" s="103" t="n"/>
      <c r="B489" s="104" t="n"/>
      <c r="C489" s="104" t="n"/>
      <c r="D489" s="104" t="n"/>
      <c r="E489" s="104" t="n"/>
      <c r="F489" s="104" t="n"/>
      <c r="G489" s="104" t="n"/>
      <c r="H489" s="98">
        <f>IF(E489=0,0,IFERROR(ABS(E489-F489),0))</f>
        <v/>
      </c>
      <c r="I489" s="98">
        <f>IF(E489=0,0,IFERROR(ABS(G489-E489),0))</f>
        <v/>
      </c>
      <c r="J489" s="99">
        <f>IF(H489=0,"",IFERROR(I489/H489,0))</f>
        <v/>
      </c>
      <c r="K489" s="100">
        <f>IF(L489="","",IF(L489&gt;0,"Win",IF(L489&lt;0,"Loss","BE")))</f>
        <v/>
      </c>
      <c r="L489" s="105" t="n"/>
      <c r="M489" s="104" t="n"/>
      <c r="N489" s="106" t="n"/>
      <c r="O489" s="100">
        <f>IF(A489="","",TEXT(A489,"DDD"))</f>
        <v/>
      </c>
      <c r="P489" s="104" t="n"/>
      <c r="Q489" s="104" t="n"/>
      <c r="R489" s="2" t="n"/>
    </row>
    <row r="490" ht="18" customHeight="1" s="111">
      <c r="A490" s="96" t="n"/>
      <c r="B490" s="97" t="n"/>
      <c r="C490" s="97" t="n"/>
      <c r="D490" s="97" t="n"/>
      <c r="E490" s="97" t="n"/>
      <c r="F490" s="97" t="n"/>
      <c r="G490" s="97" t="n"/>
      <c r="H490" s="98">
        <f>IF(E490=0,0,IFERROR(ABS(E490-F490),0))</f>
        <v/>
      </c>
      <c r="I490" s="98">
        <f>IF(E490=0,0,IFERROR(ABS(G490-E490),0))</f>
        <v/>
      </c>
      <c r="J490" s="99">
        <f>IF(H490=0,"",IFERROR(I490/H490,0))</f>
        <v/>
      </c>
      <c r="K490" s="100">
        <f>IF(L490="","",IF(L490&gt;0,"Win",IF(L490&lt;0,"Loss","BE")))</f>
        <v/>
      </c>
      <c r="L490" s="101" t="n"/>
      <c r="M490" s="97" t="n"/>
      <c r="N490" s="102" t="n"/>
      <c r="O490" s="100">
        <f>IF(A490="","",TEXT(A490,"DDD"))</f>
        <v/>
      </c>
      <c r="P490" s="97" t="n"/>
      <c r="Q490" s="97" t="n"/>
      <c r="R490" s="2" t="n"/>
    </row>
    <row r="491" ht="18" customHeight="1" s="111">
      <c r="A491" s="103" t="n"/>
      <c r="B491" s="104" t="n"/>
      <c r="C491" s="104" t="n"/>
      <c r="D491" s="104" t="n"/>
      <c r="E491" s="104" t="n"/>
      <c r="F491" s="104" t="n"/>
      <c r="G491" s="104" t="n"/>
      <c r="H491" s="98">
        <f>IF(E491=0,0,IFERROR(ABS(E491-F491),0))</f>
        <v/>
      </c>
      <c r="I491" s="98">
        <f>IF(E491=0,0,IFERROR(ABS(G491-E491),0))</f>
        <v/>
      </c>
      <c r="J491" s="99">
        <f>IF(H491=0,"",IFERROR(I491/H491,0))</f>
        <v/>
      </c>
      <c r="K491" s="100">
        <f>IF(L491="","",IF(L491&gt;0,"Win",IF(L491&lt;0,"Loss","BE")))</f>
        <v/>
      </c>
      <c r="L491" s="105" t="n"/>
      <c r="M491" s="104" t="n"/>
      <c r="N491" s="106" t="n"/>
      <c r="O491" s="100">
        <f>IF(A491="","",TEXT(A491,"DDD"))</f>
        <v/>
      </c>
      <c r="P491" s="104" t="n"/>
      <c r="Q491" s="104" t="n"/>
      <c r="R491" s="2" t="n"/>
    </row>
    <row r="492" ht="18" customHeight="1" s="111">
      <c r="A492" s="96" t="n"/>
      <c r="B492" s="97" t="n"/>
      <c r="C492" s="97" t="n"/>
      <c r="D492" s="97" t="n"/>
      <c r="E492" s="97" t="n"/>
      <c r="F492" s="97" t="n"/>
      <c r="G492" s="97" t="n"/>
      <c r="H492" s="98">
        <f>IF(E492=0,0,IFERROR(ABS(E492-F492),0))</f>
        <v/>
      </c>
      <c r="I492" s="98">
        <f>IF(E492=0,0,IFERROR(ABS(G492-E492),0))</f>
        <v/>
      </c>
      <c r="J492" s="99">
        <f>IF(H492=0,"",IFERROR(I492/H492,0))</f>
        <v/>
      </c>
      <c r="K492" s="100">
        <f>IF(L492="","",IF(L492&gt;0,"Win",IF(L492&lt;0,"Loss","BE")))</f>
        <v/>
      </c>
      <c r="L492" s="101" t="n"/>
      <c r="M492" s="97" t="n"/>
      <c r="N492" s="102" t="n"/>
      <c r="O492" s="100">
        <f>IF(A492="","",TEXT(A492,"DDD"))</f>
        <v/>
      </c>
      <c r="P492" s="97" t="n"/>
      <c r="Q492" s="97" t="n"/>
      <c r="R492" s="2" t="n"/>
    </row>
    <row r="493" ht="18" customHeight="1" s="111">
      <c r="A493" s="103" t="n"/>
      <c r="B493" s="104" t="n"/>
      <c r="C493" s="104" t="n"/>
      <c r="D493" s="104" t="n"/>
      <c r="E493" s="104" t="n"/>
      <c r="F493" s="104" t="n"/>
      <c r="G493" s="104" t="n"/>
      <c r="H493" s="98">
        <f>IF(E493=0,0,IFERROR(ABS(E493-F493),0))</f>
        <v/>
      </c>
      <c r="I493" s="98">
        <f>IF(E493=0,0,IFERROR(ABS(G493-E493),0))</f>
        <v/>
      </c>
      <c r="J493" s="99">
        <f>IF(H493=0,"",IFERROR(I493/H493,0))</f>
        <v/>
      </c>
      <c r="K493" s="100">
        <f>IF(L493="","",IF(L493&gt;0,"Win",IF(L493&lt;0,"Loss","BE")))</f>
        <v/>
      </c>
      <c r="L493" s="105" t="n"/>
      <c r="M493" s="104" t="n"/>
      <c r="N493" s="106" t="n"/>
      <c r="O493" s="100">
        <f>IF(A493="","",TEXT(A493,"DDD"))</f>
        <v/>
      </c>
      <c r="P493" s="104" t="n"/>
      <c r="Q493" s="104" t="n"/>
      <c r="R493" s="2" t="n"/>
    </row>
    <row r="494" ht="18" customHeight="1" s="111">
      <c r="A494" s="96" t="n"/>
      <c r="B494" s="97" t="n"/>
      <c r="C494" s="97" t="n"/>
      <c r="D494" s="97" t="n"/>
      <c r="E494" s="97" t="n"/>
      <c r="F494" s="97" t="n"/>
      <c r="G494" s="97" t="n"/>
      <c r="H494" s="98">
        <f>IF(E494=0,0,IFERROR(ABS(E494-F494),0))</f>
        <v/>
      </c>
      <c r="I494" s="98">
        <f>IF(E494=0,0,IFERROR(ABS(G494-E494),0))</f>
        <v/>
      </c>
      <c r="J494" s="99">
        <f>IF(H494=0,"",IFERROR(I494/H494,0))</f>
        <v/>
      </c>
      <c r="K494" s="100">
        <f>IF(L494="","",IF(L494&gt;0,"Win",IF(L494&lt;0,"Loss","BE")))</f>
        <v/>
      </c>
      <c r="L494" s="101" t="n"/>
      <c r="M494" s="97" t="n"/>
      <c r="N494" s="102" t="n"/>
      <c r="O494" s="100">
        <f>IF(A494="","",TEXT(A494,"DDD"))</f>
        <v/>
      </c>
      <c r="P494" s="97" t="n"/>
      <c r="Q494" s="97" t="n"/>
      <c r="R494" s="2" t="n"/>
    </row>
    <row r="495" ht="18" customHeight="1" s="111">
      <c r="A495" s="103" t="n"/>
      <c r="B495" s="104" t="n"/>
      <c r="C495" s="104" t="n"/>
      <c r="D495" s="104" t="n"/>
      <c r="E495" s="104" t="n"/>
      <c r="F495" s="104" t="n"/>
      <c r="G495" s="104" t="n"/>
      <c r="H495" s="98">
        <f>IF(E495=0,0,IFERROR(ABS(E495-F495),0))</f>
        <v/>
      </c>
      <c r="I495" s="98">
        <f>IF(E495=0,0,IFERROR(ABS(G495-E495),0))</f>
        <v/>
      </c>
      <c r="J495" s="99">
        <f>IF(H495=0,"",IFERROR(I495/H495,0))</f>
        <v/>
      </c>
      <c r="K495" s="100">
        <f>IF(L495="","",IF(L495&gt;0,"Win",IF(L495&lt;0,"Loss","BE")))</f>
        <v/>
      </c>
      <c r="L495" s="105" t="n"/>
      <c r="M495" s="104" t="n"/>
      <c r="N495" s="106" t="n"/>
      <c r="O495" s="100">
        <f>IF(A495="","",TEXT(A495,"DDD"))</f>
        <v/>
      </c>
      <c r="P495" s="104" t="n"/>
      <c r="Q495" s="104" t="n"/>
      <c r="R495" s="2" t="n"/>
    </row>
    <row r="496" ht="18" customHeight="1" s="111">
      <c r="A496" s="96" t="n"/>
      <c r="B496" s="97" t="n"/>
      <c r="C496" s="97" t="n"/>
      <c r="D496" s="97" t="n"/>
      <c r="E496" s="97" t="n"/>
      <c r="F496" s="97" t="n"/>
      <c r="G496" s="97" t="n"/>
      <c r="H496" s="98">
        <f>IF(E496=0,0,IFERROR(ABS(E496-F496),0))</f>
        <v/>
      </c>
      <c r="I496" s="98">
        <f>IF(E496=0,0,IFERROR(ABS(G496-E496),0))</f>
        <v/>
      </c>
      <c r="J496" s="99">
        <f>IF(H496=0,"",IFERROR(I496/H496,0))</f>
        <v/>
      </c>
      <c r="K496" s="100">
        <f>IF(L496="","",IF(L496&gt;0,"Win",IF(L496&lt;0,"Loss","BE")))</f>
        <v/>
      </c>
      <c r="L496" s="101" t="n"/>
      <c r="M496" s="97" t="n"/>
      <c r="N496" s="102" t="n"/>
      <c r="O496" s="100">
        <f>IF(A496="","",TEXT(A496,"DDD"))</f>
        <v/>
      </c>
      <c r="P496" s="97" t="n"/>
      <c r="Q496" s="97" t="n"/>
      <c r="R496" s="2" t="n"/>
    </row>
    <row r="497" ht="18" customHeight="1" s="111">
      <c r="A497" s="103" t="n"/>
      <c r="B497" s="104" t="n"/>
      <c r="C497" s="104" t="n"/>
      <c r="D497" s="104" t="n"/>
      <c r="E497" s="104" t="n"/>
      <c r="F497" s="104" t="n"/>
      <c r="G497" s="104" t="n"/>
      <c r="H497" s="98">
        <f>IF(E497=0,0,IFERROR(ABS(E497-F497),0))</f>
        <v/>
      </c>
      <c r="I497" s="98">
        <f>IF(E497=0,0,IFERROR(ABS(G497-E497),0))</f>
        <v/>
      </c>
      <c r="J497" s="99">
        <f>IF(H497=0,"",IFERROR(I497/H497,0))</f>
        <v/>
      </c>
      <c r="K497" s="100">
        <f>IF(L497="","",IF(L497&gt;0,"Win",IF(L497&lt;0,"Loss","BE")))</f>
        <v/>
      </c>
      <c r="L497" s="105" t="n"/>
      <c r="M497" s="104" t="n"/>
      <c r="N497" s="106" t="n"/>
      <c r="O497" s="100">
        <f>IF(A497="","",TEXT(A497,"DDD"))</f>
        <v/>
      </c>
      <c r="P497" s="104" t="n"/>
      <c r="Q497" s="104" t="n"/>
      <c r="R497" s="2" t="n"/>
    </row>
    <row r="498" ht="18" customHeight="1" s="111">
      <c r="A498" s="96" t="n"/>
      <c r="B498" s="97" t="n"/>
      <c r="C498" s="97" t="n"/>
      <c r="D498" s="97" t="n"/>
      <c r="E498" s="97" t="n"/>
      <c r="F498" s="97" t="n"/>
      <c r="G498" s="97" t="n"/>
      <c r="H498" s="98">
        <f>IF(E498=0,0,IFERROR(ABS(E498-F498),0))</f>
        <v/>
      </c>
      <c r="I498" s="98">
        <f>IF(E498=0,0,IFERROR(ABS(G498-E498),0))</f>
        <v/>
      </c>
      <c r="J498" s="99">
        <f>IF(H498=0,"",IFERROR(I498/H498,0))</f>
        <v/>
      </c>
      <c r="K498" s="100">
        <f>IF(L498="","",IF(L498&gt;0,"Win",IF(L498&lt;0,"Loss","BE")))</f>
        <v/>
      </c>
      <c r="L498" s="101" t="n"/>
      <c r="M498" s="97" t="n"/>
      <c r="N498" s="102" t="n"/>
      <c r="O498" s="100">
        <f>IF(A498="","",TEXT(A498,"DDD"))</f>
        <v/>
      </c>
      <c r="P498" s="97" t="n"/>
      <c r="Q498" s="97" t="n"/>
      <c r="R498" s="2" t="n"/>
    </row>
    <row r="499" ht="18" customHeight="1" s="111">
      <c r="A499" s="103" t="n"/>
      <c r="B499" s="104" t="n"/>
      <c r="C499" s="104" t="n"/>
      <c r="D499" s="104" t="n"/>
      <c r="E499" s="104" t="n"/>
      <c r="F499" s="104" t="n"/>
      <c r="G499" s="104" t="n"/>
      <c r="H499" s="98">
        <f>IF(E499=0,0,IFERROR(ABS(E499-F499),0))</f>
        <v/>
      </c>
      <c r="I499" s="98">
        <f>IF(E499=0,0,IFERROR(ABS(G499-E499),0))</f>
        <v/>
      </c>
      <c r="J499" s="99">
        <f>IF(H499=0,"",IFERROR(I499/H499,0))</f>
        <v/>
      </c>
      <c r="K499" s="100">
        <f>IF(L499="","",IF(L499&gt;0,"Win",IF(L499&lt;0,"Loss","BE")))</f>
        <v/>
      </c>
      <c r="L499" s="105" t="n"/>
      <c r="M499" s="104" t="n"/>
      <c r="N499" s="106" t="n"/>
      <c r="O499" s="100">
        <f>IF(A499="","",TEXT(A499,"DDD"))</f>
        <v/>
      </c>
      <c r="P499" s="104" t="n"/>
      <c r="Q499" s="104" t="n"/>
      <c r="R499" s="2" t="n"/>
    </row>
    <row r="500" ht="18" customHeight="1" s="111">
      <c r="A500" s="96" t="n"/>
      <c r="B500" s="97" t="n"/>
      <c r="C500" s="97" t="n"/>
      <c r="D500" s="97" t="n"/>
      <c r="E500" s="97" t="n"/>
      <c r="F500" s="97" t="n"/>
      <c r="G500" s="97" t="n"/>
      <c r="H500" s="98">
        <f>IF(E500=0,0,IFERROR(ABS(E500-F500),0))</f>
        <v/>
      </c>
      <c r="I500" s="98">
        <f>IF(E500=0,0,IFERROR(ABS(G500-E500),0))</f>
        <v/>
      </c>
      <c r="J500" s="99">
        <f>IF(H500=0,"",IFERROR(I500/H500,0))</f>
        <v/>
      </c>
      <c r="K500" s="100">
        <f>IF(L500="","",IF(L500&gt;0,"Win",IF(L500&lt;0,"Loss","BE")))</f>
        <v/>
      </c>
      <c r="L500" s="101" t="n"/>
      <c r="M500" s="97" t="n"/>
      <c r="N500" s="102" t="n"/>
      <c r="O500" s="100">
        <f>IF(A500="","",TEXT(A500,"DDD"))</f>
        <v/>
      </c>
      <c r="P500" s="97" t="n"/>
      <c r="Q500" s="97" t="n"/>
      <c r="R500" s="2" t="n"/>
    </row>
    <row r="501" ht="18" customHeight="1" s="111">
      <c r="A501" s="103" t="n"/>
      <c r="B501" s="104" t="n"/>
      <c r="C501" s="104" t="n"/>
      <c r="D501" s="104" t="n"/>
      <c r="E501" s="104" t="n"/>
      <c r="F501" s="104" t="n"/>
      <c r="G501" s="104" t="n"/>
      <c r="H501" s="98">
        <f>IF(E501=0,0,IFERROR(ABS(E501-F501),0))</f>
        <v/>
      </c>
      <c r="I501" s="98">
        <f>IF(E501=0,0,IFERROR(ABS(G501-E501),0))</f>
        <v/>
      </c>
      <c r="J501" s="99">
        <f>IF(H501=0,"",IFERROR(I501/H501,0))</f>
        <v/>
      </c>
      <c r="K501" s="100">
        <f>IF(L501="","",IF(L501&gt;0,"Win",IF(L501&lt;0,"Loss","BE")))</f>
        <v/>
      </c>
      <c r="L501" s="105" t="n"/>
      <c r="M501" s="104" t="n"/>
      <c r="N501" s="106" t="n"/>
      <c r="O501" s="100">
        <f>IF(A501="","",TEXT(A501,"DDD"))</f>
        <v/>
      </c>
      <c r="P501" s="104" t="n"/>
      <c r="Q501" s="104" t="n"/>
      <c r="R501" s="2" t="n"/>
    </row>
    <row r="502" ht="18" customHeight="1" s="111">
      <c r="A502" s="96" t="n"/>
      <c r="B502" s="97" t="n"/>
      <c r="C502" s="97" t="n"/>
      <c r="D502" s="97" t="n"/>
      <c r="E502" s="97" t="n"/>
      <c r="F502" s="97" t="n"/>
      <c r="G502" s="97" t="n"/>
      <c r="H502" s="98">
        <f>IF(E502=0,0,IFERROR(ABS(E502-F502),0))</f>
        <v/>
      </c>
      <c r="I502" s="98">
        <f>IF(E502=0,0,IFERROR(ABS(G502-E502),0))</f>
        <v/>
      </c>
      <c r="J502" s="99">
        <f>IF(H502=0,"",IFERROR(I502/H502,0))</f>
        <v/>
      </c>
      <c r="K502" s="100">
        <f>IF(L502="","",IF(L502&gt;0,"Win",IF(L502&lt;0,"Loss","BE")))</f>
        <v/>
      </c>
      <c r="L502" s="101" t="n"/>
      <c r="M502" s="97" t="n"/>
      <c r="N502" s="102" t="n"/>
      <c r="O502" s="100">
        <f>IF(A502="","",TEXT(A502,"DDD"))</f>
        <v/>
      </c>
      <c r="P502" s="97" t="n"/>
      <c r="Q502" s="97" t="n"/>
      <c r="R502" s="2" t="n"/>
    </row>
    <row r="503" ht="18" customHeight="1" s="111">
      <c r="A503" s="103" t="n"/>
      <c r="B503" s="104" t="n"/>
      <c r="C503" s="104" t="n"/>
      <c r="D503" s="104" t="n"/>
      <c r="E503" s="104" t="n"/>
      <c r="F503" s="104" t="n"/>
      <c r="G503" s="104" t="n"/>
      <c r="H503" s="98">
        <f>IF(E503=0,0,IFERROR(ABS(E503-F503),0))</f>
        <v/>
      </c>
      <c r="I503" s="98">
        <f>IF(E503=0,0,IFERROR(ABS(G503-E503),0))</f>
        <v/>
      </c>
      <c r="J503" s="99">
        <f>IF(H503=0,"",IFERROR(I503/H503,0))</f>
        <v/>
      </c>
      <c r="K503" s="100">
        <f>IF(L503="","",IF(L503&gt;0,"Win",IF(L503&lt;0,"Loss","BE")))</f>
        <v/>
      </c>
      <c r="L503" s="105" t="n"/>
      <c r="M503" s="104" t="n"/>
      <c r="N503" s="106" t="n"/>
      <c r="O503" s="100">
        <f>IF(A503="","",TEXT(A503,"DDD"))</f>
        <v/>
      </c>
      <c r="P503" s="104" t="n"/>
      <c r="Q503" s="104" t="n"/>
      <c r="R503" s="2" t="n"/>
    </row>
    <row r="504" ht="18" customHeight="1" s="111">
      <c r="A504" s="96" t="n"/>
      <c r="B504" s="97" t="n"/>
      <c r="C504" s="97" t="n"/>
      <c r="D504" s="97" t="n"/>
      <c r="E504" s="97" t="n"/>
      <c r="F504" s="97" t="n"/>
      <c r="G504" s="97" t="n"/>
      <c r="H504" s="98">
        <f>IF(E504=0,0,IFERROR(ABS(E504-F504),0))</f>
        <v/>
      </c>
      <c r="I504" s="98">
        <f>IF(E504=0,0,IFERROR(ABS(G504-E504),0))</f>
        <v/>
      </c>
      <c r="J504" s="99">
        <f>IF(H504=0,"",IFERROR(I504/H504,0))</f>
        <v/>
      </c>
      <c r="K504" s="100">
        <f>IF(L504="","",IF(L504&gt;0,"Win",IF(L504&lt;0,"Loss","BE")))</f>
        <v/>
      </c>
      <c r="L504" s="101" t="n"/>
      <c r="M504" s="97" t="n"/>
      <c r="N504" s="102" t="n"/>
      <c r="O504" s="100">
        <f>IF(A504="","",TEXT(A504,"DDD"))</f>
        <v/>
      </c>
      <c r="P504" s="97" t="n"/>
      <c r="Q504" s="97" t="n"/>
      <c r="R504" s="2" t="n"/>
    </row>
    <row r="505" ht="18" customHeight="1" s="111">
      <c r="A505" s="103" t="n"/>
      <c r="B505" s="104" t="n"/>
      <c r="C505" s="104" t="n"/>
      <c r="D505" s="104" t="n"/>
      <c r="E505" s="104" t="n"/>
      <c r="F505" s="104" t="n"/>
      <c r="G505" s="104" t="n"/>
      <c r="H505" s="98">
        <f>IF(E505=0,0,IFERROR(ABS(E505-F505),0))</f>
        <v/>
      </c>
      <c r="I505" s="98">
        <f>IF(E505=0,0,IFERROR(ABS(G505-E505),0))</f>
        <v/>
      </c>
      <c r="J505" s="99">
        <f>IF(H505=0,"",IFERROR(I505/H505,0))</f>
        <v/>
      </c>
      <c r="K505" s="100">
        <f>IF(L505="","",IF(L505&gt;0,"Win",IF(L505&lt;0,"Loss","BE")))</f>
        <v/>
      </c>
      <c r="L505" s="105" t="n"/>
      <c r="M505" s="104" t="n"/>
      <c r="N505" s="106" t="n"/>
      <c r="O505" s="100">
        <f>IF(A505="","",TEXT(A505,"DDD"))</f>
        <v/>
      </c>
      <c r="P505" s="104" t="n"/>
      <c r="Q505" s="104" t="n"/>
      <c r="R505" s="2" t="n"/>
    </row>
    <row r="506" ht="15" customHeight="1" s="111">
      <c r="A506" s="2" t="n"/>
      <c r="B506" s="2" t="n"/>
      <c r="C506" s="2" t="n"/>
      <c r="D506" s="2" t="n"/>
      <c r="E506" s="2" t="n"/>
      <c r="F506" s="2" t="n"/>
      <c r="G506" s="2" t="n"/>
      <c r="H506" s="2" t="n"/>
      <c r="I506" s="2" t="n"/>
      <c r="J506" s="2" t="n"/>
      <c r="K506" s="2" t="n"/>
      <c r="L506" s="2" t="n"/>
      <c r="M506" s="2" t="n"/>
      <c r="N506" s="2" t="n"/>
      <c r="O506" s="2" t="n"/>
      <c r="P506" s="2" t="n"/>
      <c r="Q506" s="2" t="n"/>
      <c r="R506" s="2" t="n"/>
    </row>
    <row r="507" ht="15" customHeight="1" s="111">
      <c r="A507" s="2" t="n"/>
      <c r="B507" s="2" t="n"/>
      <c r="C507" s="2" t="n"/>
      <c r="D507" s="2" t="n"/>
      <c r="E507" s="2" t="n"/>
      <c r="F507" s="2" t="n"/>
      <c r="G507" s="2" t="n"/>
      <c r="H507" s="2" t="n"/>
      <c r="I507" s="2" t="n"/>
      <c r="J507" s="2" t="n"/>
      <c r="K507" s="2" t="n"/>
      <c r="L507" s="2" t="n"/>
      <c r="M507" s="2" t="n"/>
      <c r="N507" s="2" t="n"/>
      <c r="O507" s="2" t="n"/>
      <c r="P507" s="2" t="n"/>
      <c r="Q507" s="2" t="n"/>
      <c r="R507" s="2" t="n"/>
    </row>
    <row r="508" ht="15" customHeight="1" s="111">
      <c r="A508" s="2" t="n"/>
      <c r="B508" s="2" t="n"/>
      <c r="C508" s="2" t="n"/>
      <c r="D508" s="2" t="n"/>
      <c r="E508" s="2" t="n"/>
      <c r="F508" s="2" t="n"/>
      <c r="G508" s="2" t="n"/>
      <c r="H508" s="2" t="n"/>
      <c r="I508" s="2" t="n"/>
      <c r="J508" s="2" t="n"/>
      <c r="K508" s="2" t="n"/>
      <c r="L508" s="2" t="n"/>
      <c r="M508" s="2" t="n"/>
      <c r="N508" s="2" t="n"/>
      <c r="O508" s="2" t="n"/>
      <c r="P508" s="2" t="n"/>
      <c r="Q508" s="2" t="n"/>
      <c r="R508" s="2" t="n"/>
    </row>
    <row r="509" ht="15" customHeight="1" s="111">
      <c r="A509" s="2" t="n"/>
      <c r="B509" s="2" t="n"/>
      <c r="C509" s="2" t="n"/>
      <c r="D509" s="2" t="n"/>
      <c r="E509" s="2" t="n"/>
      <c r="F509" s="2" t="n"/>
      <c r="G509" s="2" t="n"/>
      <c r="H509" s="2" t="n"/>
      <c r="I509" s="2" t="n"/>
      <c r="J509" s="2" t="n"/>
      <c r="K509" s="2" t="n"/>
      <c r="L509" s="2" t="n"/>
      <c r="M509" s="2" t="n"/>
      <c r="N509" s="2" t="n"/>
      <c r="O509" s="2" t="n"/>
      <c r="P509" s="2" t="n"/>
      <c r="Q509" s="2" t="n"/>
      <c r="R509" s="2" t="n"/>
    </row>
    <row r="510" ht="15" customHeight="1" s="111">
      <c r="A510" s="2" t="n"/>
      <c r="B510" s="2" t="n"/>
      <c r="C510" s="2" t="n"/>
      <c r="D510" s="2" t="n"/>
      <c r="E510" s="2" t="n"/>
      <c r="F510" s="2" t="n"/>
      <c r="G510" s="2" t="n"/>
      <c r="H510" s="2" t="n"/>
      <c r="I510" s="2" t="n"/>
      <c r="J510" s="2" t="n"/>
      <c r="K510" s="2" t="n"/>
      <c r="L510" s="2" t="n"/>
      <c r="M510" s="2" t="n"/>
      <c r="N510" s="2" t="n"/>
      <c r="O510" s="2" t="n"/>
      <c r="P510" s="2" t="n"/>
      <c r="Q510" s="2" t="n"/>
      <c r="R51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2">
    <mergeCell ref="G1:Q1"/>
    <mergeCell ref="G2:Q2"/>
  </mergeCells>
  <dataValidations count="6">
    <dataValidation sqref="B6:B505" showDropDown="0" showInputMessage="0" showErrorMessage="0" allowBlank="1" type="list">
      <formula1>INSTRUMENT_LIST</formula1>
      <formula2>0</formula2>
    </dataValidation>
    <dataValidation sqref="C6:C505" showDropDown="0" showInputMessage="0" showErrorMessage="0" allowBlank="1" type="list">
      <formula1>SETUP_LIST</formula1>
      <formula2>0</formula2>
    </dataValidation>
    <dataValidation sqref="D6:D505" showDropDown="0" showInputMessage="0" showErrorMessage="0" allowBlank="1" type="list">
      <formula1>"Long,Short"</formula1>
      <formula2>0</formula2>
    </dataValidation>
    <dataValidation sqref="K6:K505" showDropDown="0" showInputMessage="0" showErrorMessage="0" allowBlank="1" type="list">
      <formula1>"Win,Loss,BE"</formula1>
      <formula2>0</formula2>
    </dataValidation>
    <dataValidation sqref="M6:M505" showDropDown="0" showInputMessage="0" showErrorMessage="0" allowBlank="1" type="list">
      <formula1>"Yes,No"</formula1>
      <formula2>0</formula2>
    </dataValidation>
    <dataValidation sqref="P6:P505" showDropDown="0" showInputMessage="0" showErrorMessage="0" allowBlank="1" type="list">
      <formula1>SESSION_LIST</formula1>
      <formula2>0</formula2>
    </dataValidation>
  </dataValidation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24.xml><?xml version="1.0" encoding="utf-8"?>
<worksheet xmlns="http://schemas.openxmlformats.org/spreadsheetml/2006/main">
  <sheetPr>
    <outlinePr summaryBelow="1" summaryRight="1"/>
    <pageSetUpPr/>
  </sheetPr>
  <dimension ref="A1:D34"/>
  <sheetViews>
    <sheetView showGridLines="0" zoomScaleNormal="100" workbookViewId="0">
      <selection activeCell="A1" sqref="A1"/>
    </sheetView>
  </sheetViews>
  <sheetFormatPr baseColWidth="8" defaultColWidth="8.7109375" defaultRowHeight="15" customHeight="1"/>
  <sheetData>
    <row r="1" ht="15" customHeight="1" s="111">
      <c r="A1" t="inlineStr">
        <is>
          <t>Month</t>
        </is>
      </c>
      <c r="B1" t="inlineStr">
        <is>
          <t>P&amp;L</t>
        </is>
      </c>
      <c r="C1" t="inlineStr">
        <is>
          <t>Trades</t>
        </is>
      </c>
      <c r="D1" t="inlineStr">
        <is>
          <t>WinRate</t>
        </is>
      </c>
    </row>
    <row r="2" ht="15" customHeight="1" s="111">
      <c r="A2" t="inlineStr">
        <is>
          <t>JAN</t>
        </is>
      </c>
      <c r="B2" s="107">
        <f>METRICS!B29</f>
        <v/>
      </c>
      <c r="C2">
        <f>METRICS!C29</f>
        <v/>
      </c>
      <c r="D2" s="108">
        <f>METRICS!D29</f>
        <v/>
      </c>
    </row>
    <row r="3" ht="15" customHeight="1" s="111">
      <c r="A3" t="inlineStr">
        <is>
          <t>FEB</t>
        </is>
      </c>
      <c r="B3" s="107">
        <f>METRICS!B30</f>
        <v/>
      </c>
      <c r="C3">
        <f>METRICS!C30</f>
        <v/>
      </c>
      <c r="D3" s="108">
        <f>METRICS!D30</f>
        <v/>
      </c>
    </row>
    <row r="4" ht="15" customHeight="1" s="111">
      <c r="A4" t="inlineStr">
        <is>
          <t>MAR</t>
        </is>
      </c>
      <c r="B4" s="107">
        <f>METRICS!B31</f>
        <v/>
      </c>
      <c r="C4">
        <f>METRICS!C31</f>
        <v/>
      </c>
      <c r="D4" s="108">
        <f>METRICS!D31</f>
        <v/>
      </c>
    </row>
    <row r="5" ht="15" customHeight="1" s="111">
      <c r="A5" t="inlineStr">
        <is>
          <t>APR</t>
        </is>
      </c>
      <c r="B5" s="107">
        <f>METRICS!B32</f>
        <v/>
      </c>
      <c r="C5">
        <f>METRICS!C32</f>
        <v/>
      </c>
      <c r="D5" s="108">
        <f>METRICS!D32</f>
        <v/>
      </c>
    </row>
    <row r="6" ht="15" customHeight="1" s="111">
      <c r="A6" t="inlineStr">
        <is>
          <t>MAY</t>
        </is>
      </c>
      <c r="B6" s="107">
        <f>METRICS!B33</f>
        <v/>
      </c>
      <c r="C6">
        <f>METRICS!C33</f>
        <v/>
      </c>
      <c r="D6" s="108">
        <f>METRICS!D33</f>
        <v/>
      </c>
    </row>
    <row r="7" ht="15" customHeight="1" s="111">
      <c r="A7" t="inlineStr">
        <is>
          <t>JUN</t>
        </is>
      </c>
      <c r="B7" s="107">
        <f>METRICS!B34</f>
        <v/>
      </c>
      <c r="C7">
        <f>METRICS!C34</f>
        <v/>
      </c>
      <c r="D7" s="108">
        <f>METRICS!D34</f>
        <v/>
      </c>
    </row>
    <row r="8" ht="15" customHeight="1" s="111">
      <c r="A8" t="inlineStr">
        <is>
          <t>JUL</t>
        </is>
      </c>
      <c r="B8" s="107">
        <f>METRICS!B35</f>
        <v/>
      </c>
      <c r="C8">
        <f>METRICS!C35</f>
        <v/>
      </c>
      <c r="D8" s="108">
        <f>METRICS!D35</f>
        <v/>
      </c>
    </row>
    <row r="9" ht="15" customHeight="1" s="111">
      <c r="A9" t="inlineStr">
        <is>
          <t>AUG</t>
        </is>
      </c>
      <c r="B9" s="107">
        <f>METRICS!B36</f>
        <v/>
      </c>
      <c r="C9">
        <f>METRICS!C36</f>
        <v/>
      </c>
      <c r="D9" s="108">
        <f>METRICS!D36</f>
        <v/>
      </c>
    </row>
    <row r="10" ht="15" customHeight="1" s="111">
      <c r="A10" t="inlineStr">
        <is>
          <t>SEP</t>
        </is>
      </c>
      <c r="B10" s="107">
        <f>METRICS!B37</f>
        <v/>
      </c>
      <c r="C10">
        <f>METRICS!C37</f>
        <v/>
      </c>
      <c r="D10" s="108">
        <f>METRICS!D37</f>
        <v/>
      </c>
    </row>
    <row r="11" ht="15" customHeight="1" s="111">
      <c r="A11" t="inlineStr">
        <is>
          <t>OCT</t>
        </is>
      </c>
      <c r="B11" s="107">
        <f>METRICS!B38</f>
        <v/>
      </c>
      <c r="C11">
        <f>METRICS!C38</f>
        <v/>
      </c>
      <c r="D11" s="108">
        <f>METRICS!D38</f>
        <v/>
      </c>
    </row>
    <row r="12" ht="15" customHeight="1" s="111">
      <c r="A12" t="inlineStr">
        <is>
          <t>NOV</t>
        </is>
      </c>
      <c r="B12" s="107">
        <f>METRICS!B39</f>
        <v/>
      </c>
      <c r="C12">
        <f>METRICS!C39</f>
        <v/>
      </c>
      <c r="D12" s="108">
        <f>METRICS!D39</f>
        <v/>
      </c>
    </row>
    <row r="13" ht="15" customHeight="1" s="111">
      <c r="A13" t="inlineStr">
        <is>
          <t>DEC</t>
        </is>
      </c>
      <c r="B13" s="107">
        <f>METRICS!B40</f>
        <v/>
      </c>
      <c r="C13">
        <f>METRICS!C40</f>
        <v/>
      </c>
      <c r="D13" s="108">
        <f>METRICS!D40</f>
        <v/>
      </c>
    </row>
    <row r="16" ht="15" customHeight="1" s="111">
      <c r="A16" t="inlineStr">
        <is>
          <t>Metric</t>
        </is>
      </c>
      <c r="B16" t="inlineStr">
        <is>
          <t>Score</t>
        </is>
      </c>
    </row>
    <row r="17" ht="15" customHeight="1" s="111">
      <c r="A17" t="inlineStr">
        <is>
          <t>Discipline</t>
        </is>
      </c>
      <c r="B17" s="109">
        <f>METRICS!B20</f>
        <v/>
      </c>
    </row>
    <row r="18" ht="15" customHeight="1" s="111">
      <c r="A18" t="inlineStr">
        <is>
          <t>Risk Consist</t>
        </is>
      </c>
      <c r="B18" s="109">
        <f>METRICS!B21</f>
        <v/>
      </c>
    </row>
    <row r="19" ht="15" customHeight="1" s="111">
      <c r="A19" t="inlineStr">
        <is>
          <t>Profit Stab</t>
        </is>
      </c>
      <c r="B19" s="109">
        <f>METRICS!B22</f>
        <v/>
      </c>
    </row>
    <row r="20" ht="15" customHeight="1" s="111">
      <c r="A20" t="inlineStr">
        <is>
          <t>DD Control</t>
        </is>
      </c>
      <c r="B20" s="109">
        <f>METRICS!B23</f>
        <v/>
      </c>
    </row>
    <row r="21" ht="15" customHeight="1" s="111">
      <c r="A21" t="inlineStr">
        <is>
          <t>Win Quality</t>
        </is>
      </c>
      <c r="B21" s="109">
        <f>METRICS!B24</f>
        <v/>
      </c>
    </row>
    <row r="23" ht="15" customHeight="1" s="111">
      <c r="A23" t="inlineStr">
        <is>
          <t>Setup</t>
        </is>
      </c>
      <c r="B23" t="inlineStr">
        <is>
          <t>P&amp;L</t>
        </is>
      </c>
      <c r="C23" t="inlineStr">
        <is>
          <t>WinRate</t>
        </is>
      </c>
    </row>
    <row r="24" ht="15" customHeight="1" s="111">
      <c r="A24">
        <f>CONFIG!$D$15</f>
        <v/>
      </c>
      <c r="B24" s="107">
        <f>METRICS!B43</f>
        <v/>
      </c>
      <c r="C24" s="108">
        <f>METRICS!D43</f>
        <v/>
      </c>
    </row>
    <row r="25" ht="15" customHeight="1" s="111">
      <c r="A25">
        <f>CONFIG!$D$16</f>
        <v/>
      </c>
      <c r="B25" s="107">
        <f>METRICS!B44</f>
        <v/>
      </c>
      <c r="C25" s="108">
        <f>METRICS!D44</f>
        <v/>
      </c>
    </row>
    <row r="26" ht="15" customHeight="1" s="111">
      <c r="A26">
        <f>CONFIG!$D$17</f>
        <v/>
      </c>
      <c r="B26" s="107">
        <f>METRICS!B45</f>
        <v/>
      </c>
      <c r="C26" s="108">
        <f>METRICS!D45</f>
        <v/>
      </c>
    </row>
    <row r="27" ht="15" customHeight="1" s="111">
      <c r="A27">
        <f>CONFIG!$D$18</f>
        <v/>
      </c>
      <c r="B27" s="107">
        <f>METRICS!B46</f>
        <v/>
      </c>
      <c r="C27" s="108">
        <f>METRICS!D46</f>
        <v/>
      </c>
    </row>
    <row r="28" ht="15" customHeight="1" s="111">
      <c r="A28">
        <f>CONFIG!$D$19</f>
        <v/>
      </c>
      <c r="B28" s="107">
        <f>METRICS!B47</f>
        <v/>
      </c>
      <c r="C28" s="108">
        <f>METRICS!D47</f>
        <v/>
      </c>
    </row>
    <row r="29" ht="15" customHeight="1" s="111">
      <c r="A29">
        <f>CONFIG!$D$20</f>
        <v/>
      </c>
      <c r="B29" s="107">
        <f>METRICS!B48</f>
        <v/>
      </c>
      <c r="C29" s="108">
        <f>METRICS!D48</f>
        <v/>
      </c>
    </row>
    <row r="31" ht="15" customHeight="1" s="111">
      <c r="A31" t="inlineStr">
        <is>
          <t>Result</t>
        </is>
      </c>
      <c r="B31" t="inlineStr">
        <is>
          <t>Count</t>
        </is>
      </c>
    </row>
    <row r="32" ht="15" customHeight="1" s="111">
      <c r="A32" t="inlineStr">
        <is>
          <t>Wins</t>
        </is>
      </c>
      <c r="B32">
        <f>IFERROR(COUNTIFS(DATABASE!$L$5:$L$6004,"Win",DATABASE!$X$5:$X$6004,1),0)</f>
        <v/>
      </c>
    </row>
    <row r="33" ht="15" customHeight="1" s="111">
      <c r="A33" t="inlineStr">
        <is>
          <t>Losses</t>
        </is>
      </c>
      <c r="B33">
        <f>IFERROR(COUNTIFS(DATABASE!$L$5:$L$6004,"Loss",DATABASE!$X$5:$X$6004,1),0)</f>
        <v/>
      </c>
    </row>
    <row r="34" ht="15" customHeight="1" s="111">
      <c r="A34" t="inlineStr">
        <is>
          <t>BE</t>
        </is>
      </c>
      <c r="B34">
        <f>IFERROR(COUNTIFS(DATABASE!$L$5:$L$6004,"BE",DATABASE!$X$5:$X$6004,1),0)</f>
        <v/>
      </c>
    </row>
  </sheetData>
  <pageMargins left="0.75" right="0.75" top="1" bottom="1" header="0.511811023622047" footer="0.511811023622047"/>
  <pageSetup orientation="portrait" paperSize="9" horizontalDpi="300" verticalDpi="300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J85"/>
  <sheetViews>
    <sheetView showGridLines="0" zoomScaleNormal="100" workbookViewId="0">
      <selection activeCell="A1" sqref="A1"/>
    </sheetView>
  </sheetViews>
  <sheetFormatPr baseColWidth="8" defaultColWidth="8.7109375" defaultRowHeight="15" customHeight="1"/>
  <cols>
    <col width="32" customWidth="1" style="111" min="1" max="1"/>
    <col width="16" customWidth="1" style="111" min="2" max="2"/>
    <col width="12" customWidth="1" style="111" min="3" max="6"/>
  </cols>
  <sheetData>
    <row r="1" ht="33.75" customHeight="1" s="111">
      <c r="A1" s="16" t="n"/>
      <c r="B1" s="2" t="n"/>
      <c r="C1" s="2" t="n"/>
      <c r="D1" s="122" t="inlineStr">
        <is>
          <t>METRICS — auto-calculated. Referenced by DASHBOARD &amp; PERF LAB.</t>
        </is>
      </c>
    </row>
    <row r="2" ht="18" customHeight="1" s="111">
      <c r="A2" s="119" t="inlineStr">
        <is>
          <t xml:space="preserve">  Do not edit formulas here. They auto-update when you enter trades.</t>
        </is>
      </c>
    </row>
    <row r="3" ht="18.75" customHeight="1" s="111">
      <c r="A3" s="120" t="inlineStr">
        <is>
          <t xml:space="preserve">  ▸  ── CORE METRICS</t>
        </is>
      </c>
      <c r="F3" s="2" t="n"/>
    </row>
    <row r="4" ht="18.75" customHeight="1" s="111">
      <c r="A4" s="17" t="inlineStr">
        <is>
          <t>TOTAL TRADES</t>
        </is>
      </c>
      <c r="B4" s="18">
        <f>SUMPRODUCT((DATABASE!$X$5:$X$6004)*1)</f>
        <v/>
      </c>
      <c r="C4" s="2" t="n"/>
      <c r="D4" s="2" t="n"/>
      <c r="E4" s="2" t="n"/>
      <c r="F4" s="2" t="n"/>
    </row>
    <row r="5" ht="18.75" customHeight="1" s="111">
      <c r="A5" s="17" t="inlineStr">
        <is>
          <t>TOTAL WINS</t>
        </is>
      </c>
      <c r="B5" s="18">
        <f>COUNTIFS(DATABASE!$L$5:$L$6004,"Win",DATABASE!$X$5:$X$6004,1)</f>
        <v/>
      </c>
      <c r="C5" s="2" t="n"/>
      <c r="D5" s="2" t="n"/>
      <c r="E5" s="2" t="n"/>
      <c r="F5" s="2" t="n"/>
    </row>
    <row r="6" ht="18.75" customHeight="1" s="111">
      <c r="A6" s="17" t="inlineStr">
        <is>
          <t>TOTAL LOSSES</t>
        </is>
      </c>
      <c r="B6" s="18">
        <f>COUNTIFS(DATABASE!$L$5:$L$6004,"Loss",DATABASE!$X$5:$X$6004,1)</f>
        <v/>
      </c>
      <c r="C6" s="2" t="n"/>
      <c r="D6" s="2" t="n"/>
      <c r="E6" s="2" t="n"/>
      <c r="F6" s="2" t="n"/>
    </row>
    <row r="7" ht="18.75" customHeight="1" s="111">
      <c r="A7" s="17" t="inlineStr">
        <is>
          <t>WIN RATE</t>
        </is>
      </c>
      <c r="B7" s="19">
        <f>IFERROR(COUNTIFS(DATABASE!$L$5:$L$6004,"Win",DATABASE!$X$5:$X$6004,1)/SUMPRODUCT((DATABASE!$X$5:$X$6004)*1),0)</f>
        <v/>
      </c>
      <c r="C7" s="2" t="n"/>
      <c r="D7" s="2" t="n"/>
      <c r="E7" s="2" t="n"/>
      <c r="F7" s="2" t="n"/>
    </row>
    <row r="8" ht="18.75" customHeight="1" s="111">
      <c r="A8" s="17" t="inlineStr">
        <is>
          <t>TOTAL P&amp;L ($)</t>
        </is>
      </c>
      <c r="B8" s="20">
        <f>SUMPRODUCT((DATABASE!$X$5:$X$6004)*(DATABASE!$M$5:$M$6004))</f>
        <v/>
      </c>
      <c r="C8" s="2" t="n"/>
      <c r="D8" s="2" t="n"/>
      <c r="E8" s="2" t="n"/>
      <c r="F8" s="2" t="n"/>
    </row>
    <row r="9" ht="18.75" customHeight="1" s="111">
      <c r="A9" s="17" t="inlineStr">
        <is>
          <t>PROFIT FACTOR</t>
        </is>
      </c>
      <c r="B9" s="21">
        <f>IFERROR(IFERROR(SUMIFS(DATABASE!$M$5:$M$6004,DATABASE!$M$5:$M$6004,"&gt;0",DATABASE!$X$5:$X$6004,1),0)/ABS(IFERROR(SUMIFS(DATABASE!$M$5:$M$6004,DATABASE!$M$5:$M$6004,"&lt;0",DATABASE!$X$5:$X$6004,1),0)),0)</f>
        <v/>
      </c>
      <c r="C9" s="2" t="n"/>
      <c r="D9" s="2" t="n"/>
      <c r="E9" s="2" t="n"/>
      <c r="F9" s="2" t="n"/>
    </row>
    <row r="10" ht="18.75" customHeight="1" s="111">
      <c r="A10" s="17" t="inlineStr">
        <is>
          <t>AVG R:R</t>
        </is>
      </c>
      <c r="B10" s="22">
        <f>IFERROR(AVERAGEIFS(DATABASE!$K$5:$K$6004,DATABASE!$K$5:$K$6004,"&gt;0",DATABASE!$X$5:$X$6004,1),0)</f>
        <v/>
      </c>
      <c r="C10" s="2" t="n"/>
      <c r="D10" s="2" t="n"/>
      <c r="E10" s="2" t="n"/>
      <c r="F10" s="2" t="n"/>
    </row>
    <row r="11" ht="18.75" customHeight="1" s="111">
      <c r="A11" s="17" t="inlineStr">
        <is>
          <t>AVG WIN ($)</t>
        </is>
      </c>
      <c r="B11" s="20">
        <f>IFERROR(AVERAGEIFS(DATABASE!$M$5:$M$6004,DATABASE!$M$5:$M$6004,"&gt;0",DATABASE!$X$5:$X$6004,1),0)</f>
        <v/>
      </c>
      <c r="C11" s="2" t="n"/>
      <c r="D11" s="2" t="n"/>
      <c r="E11" s="2" t="n"/>
      <c r="F11" s="2" t="n"/>
    </row>
    <row r="12" ht="18.75" customHeight="1" s="111">
      <c r="A12" s="17" t="inlineStr">
        <is>
          <t>AVG LOSS ($)</t>
        </is>
      </c>
      <c r="B12" s="20">
        <f>IFERROR(ABS(AVERAGEIFS(DATABASE!$M$5:$M$6004,DATABASE!$M$5:$M$6004,"&lt;0",DATABASE!$X$5:$X$6004,1)),0)</f>
        <v/>
      </c>
      <c r="C12" s="2" t="n"/>
      <c r="D12" s="2" t="n"/>
      <c r="E12" s="2" t="n"/>
      <c r="F12" s="2" t="n"/>
    </row>
    <row r="13" ht="18.75" customHeight="1" s="111">
      <c r="A13" s="17" t="inlineStr">
        <is>
          <t>MAX DRAWDOWN ($)</t>
        </is>
      </c>
      <c r="B13" s="20">
        <f>IFERROR(MIN(DATABASE!$U$5:$U$6004),0)</f>
        <v/>
      </c>
      <c r="C13" s="2" t="n"/>
      <c r="D13" s="2" t="n"/>
      <c r="E13" s="2" t="n"/>
      <c r="F13" s="2" t="n"/>
    </row>
    <row r="14" ht="18.75" customHeight="1" s="111">
      <c r="A14" s="17" t="inlineStr">
        <is>
          <t>DRAWDOWN % OF ACCT</t>
        </is>
      </c>
      <c r="B14" s="19">
        <f>IFERROR(ABS(IFERROR(MIN(DATABASE!$U$5:$U$6004),0))/CONFIG!$B$6,0)</f>
        <v/>
      </c>
      <c r="C14" s="2" t="n"/>
      <c r="D14" s="2" t="n"/>
      <c r="E14" s="2" t="n"/>
      <c r="F14" s="2" t="n"/>
    </row>
    <row r="15" ht="18.75" customHeight="1" s="111">
      <c r="A15" s="17" t="inlineStr">
        <is>
          <t>DISCIPLINE RATE</t>
        </is>
      </c>
      <c r="B15" s="19">
        <f>IFERROR(COUNTIFS(DATABASE!$N$5:$N$6004,"Yes",DATABASE!$X$5:$X$6004,1)/SUMPRODUCT((DATABASE!$X$5:$X$6004)*1),0)</f>
        <v/>
      </c>
      <c r="C15" s="2" t="n"/>
      <c r="D15" s="2" t="n"/>
      <c r="E15" s="2" t="n"/>
      <c r="F15" s="2" t="n"/>
    </row>
    <row r="16" ht="18.75" customHeight="1" s="111">
      <c r="A16" s="17" t="inlineStr">
        <is>
          <t>OFF-PLAN TRADES</t>
        </is>
      </c>
      <c r="B16" s="18">
        <f>IFERROR(COUNTIFS(DATABASE!$N$5:$N$6004,"No",DATABASE!$X$5:$X$6004,1),0)</f>
        <v/>
      </c>
      <c r="C16" s="2" t="n"/>
      <c r="D16" s="2" t="n"/>
      <c r="E16" s="2" t="n"/>
      <c r="F16" s="2" t="n"/>
    </row>
    <row r="17" ht="18.75" customHeight="1" s="111">
      <c r="A17" s="17" t="inlineStr">
        <is>
          <t>EXPECTANCY ($)</t>
        </is>
      </c>
      <c r="B17" s="20">
        <f>IFERROR((COUNTIFS(DATABASE!$L$5:$L$6004,"Win",DATABASE!$X$5:$X$6004,1)/SUMPRODUCT((DATABASE!$X$5:$X$6004)*1))*AVERAGEIFS(DATABASE!$M$5:$M$6004,DATABASE!$M$5:$M$6004,"&gt;0",DATABASE!$X$5:$X$6004,1)-(1-(COUNTIFS(DATABASE!$L$5:$L$6004,"Win",DATABASE!$X$5:$X$6004,1)/SUMPRODUCT((DATABASE!$X$5:$X$6004)*1)))*ABS(AVERAGEIFS(DATABASE!$M$5:$M$6004,DATABASE!$M$5:$M$6004,"&lt;0",DATABASE!$X$5:$X$6004,1)),0)</f>
        <v/>
      </c>
      <c r="C17" s="2" t="n"/>
      <c r="D17" s="2" t="n"/>
      <c r="E17" s="2" t="n"/>
      <c r="F17" s="2" t="n"/>
    </row>
    <row r="18" ht="18.75" customHeight="1" s="111">
      <c r="A18" s="17" t="inlineStr">
        <is>
          <t>SHARPE (TRADE-LEVEL)</t>
        </is>
      </c>
      <c r="B18" s="21">
        <f>IFERROR(AVERAGE(IF((DATABASE!$X$5:$X$6004)=1,(DATABASE!$M$5:$M$6004),""))/MAX(STDEV(IF((DATABASE!$X$5:$X$6004)=1,(DATABASE!$M$5:$M$6004),"")),0.01),0)</f>
        <v/>
      </c>
      <c r="C18" s="2" t="n"/>
      <c r="D18" s="2" t="n"/>
      <c r="E18" s="2" t="n"/>
      <c r="F18" s="2" t="n"/>
    </row>
    <row r="19" ht="18.75" customHeight="1" s="111">
      <c r="A19" s="17" t="inlineStr">
        <is>
          <t>KELLY (HALF)</t>
        </is>
      </c>
      <c r="B19" s="19">
        <f>IFERROR(0.5*((COUNTIFS(DATABASE!$L$5:$L$6004,"Win",DATABASE!$X$5:$X$6004,1)/SUMPRODUCT((DATABASE!$X$5:$X$6004)*1))-((1-(COUNTIFS(DATABASE!$L$5:$L$6004,"Win",DATABASE!$X$5:$X$6004,1)/SUMPRODUCT((DATABASE!$X$5:$X$6004)*1)))*ABS(AVERAGEIFS(DATABASE!$M$5:$M$6004,DATABASE!$M$5:$M$6004,"&lt;0",DATABASE!$X$5:$X$6004,1))/MAX(AVERAGEIFS(DATABASE!$M$5:$M$6004,DATABASE!$M$5:$M$6004,"&gt;0",DATABASE!$X$5:$X$6004,1),0.01))),0)</f>
        <v/>
      </c>
      <c r="C19" s="2" t="n"/>
      <c r="D19" s="2" t="n"/>
      <c r="E19" s="2" t="n"/>
      <c r="F19" s="2" t="n"/>
    </row>
    <row r="20" ht="18.75" customHeight="1" s="111">
      <c r="A20" s="17" t="inlineStr">
        <is>
          <t>SCORE: DISCIPLINE</t>
        </is>
      </c>
      <c r="B20" s="23">
        <f>MIN(100,IFERROR(COUNTIFS(DATABASE!$N$5:$N$6004,"Yes",DATABASE!$X$5:$X$6004,1)/SUMPRODUCT((DATABASE!$X$5:$X$6004)*1),0)*100)</f>
        <v/>
      </c>
      <c r="C20" s="2" t="n"/>
      <c r="D20" s="2" t="n"/>
      <c r="E20" s="2" t="n"/>
      <c r="F20" s="2" t="n"/>
    </row>
    <row r="21" ht="18.75" customHeight="1" s="111">
      <c r="A21" s="17" t="inlineStr">
        <is>
          <t>SCORE: RISK CONSISTENCY</t>
        </is>
      </c>
      <c r="B21" s="23">
        <f>IFERROR(MAX(0,100-(STDEV(IF((DATABASE!$X$5:$X$6004)=1,IF((DATABASE!$K$5:$K$6004)&lt;&gt;"",(DATABASE!$K$5:$K$6004),""),""))/MAX(AVERAGE(IF((DATABASE!$X$5:$X$6004)=1,IF((DATABASE!$K$5:$K$6004)&lt;&gt;"",(DATABASE!$K$5:$K$6004),""),"")),0.01))*50),0)</f>
        <v/>
      </c>
      <c r="C21" s="2" t="n"/>
      <c r="D21" s="2" t="n"/>
      <c r="E21" s="2" t="n"/>
      <c r="F21" s="2" t="n"/>
    </row>
    <row r="22" ht="18.75" customHeight="1" s="111">
      <c r="A22" s="17" t="inlineStr">
        <is>
          <t>SCORE: PROFIT STABILITY</t>
        </is>
      </c>
      <c r="B22" s="23">
        <f>IFERROR(MAX(0,100-STDEV(IF((DATABASE!$X$5:$X$6004)=1,(DATABASE!$M$5:$M$6004),""))/MAX(ABS(AVERAGE(IF((DATABASE!$X$5:$X$6004)=1,(DATABASE!$M$5:$M$6004),""))),1)*10),0)</f>
        <v/>
      </c>
      <c r="C22" s="2" t="n"/>
      <c r="D22" s="2" t="n"/>
      <c r="E22" s="2" t="n"/>
      <c r="F22" s="2" t="n"/>
    </row>
    <row r="23" ht="18.75" customHeight="1" s="111">
      <c r="A23" s="17" t="inlineStr">
        <is>
          <t>SCORE: DRAWDOWN CTRL</t>
        </is>
      </c>
      <c r="B23" s="23">
        <f>IFERROR(MAX(0,100-(ABS(IFERROR(MIN(DATABASE!$U$5:$U$6004),0))/CONFIG!$B$6)*100),0)</f>
        <v/>
      </c>
      <c r="C23" s="2" t="n"/>
      <c r="D23" s="2" t="n"/>
      <c r="E23" s="2" t="n"/>
      <c r="F23" s="2" t="n"/>
    </row>
    <row r="24" ht="18.75" customHeight="1" s="111">
      <c r="A24" s="17" t="inlineStr">
        <is>
          <t>SCORE: WIN QUALITY</t>
        </is>
      </c>
      <c r="B24" s="23">
        <f>IFERROR(MIN(100,IFERROR(AVERAGEIFS(DATABASE!$M$5:$M$6004,DATABASE!$M$5:$M$6004,"&gt;0",DATABASE!$X$5:$X$6004,1),0)/MAX(ABS(IFERROR(AVERAGEIFS(DATABASE!$M$5:$M$6004,DATABASE!$M$5:$M$6004,"&lt;0",DATABASE!$X$5:$X$6004,1),0)),0.01)*33),0)</f>
        <v/>
      </c>
      <c r="C24" s="2" t="n"/>
      <c r="D24" s="2" t="n"/>
      <c r="E24" s="2" t="n"/>
      <c r="F24" s="2" t="n"/>
    </row>
    <row r="25" ht="18.75" customHeight="1" s="111">
      <c r="A25" s="17" t="inlineStr">
        <is>
          <t>OVERALL TAURUS SCORE</t>
        </is>
      </c>
      <c r="B25" s="23">
        <f>IFERROR(AVERAGE(B20,B21,B22,B23,B24),0)</f>
        <v/>
      </c>
      <c r="C25" s="2" t="n"/>
      <c r="D25" s="2" t="n"/>
      <c r="E25" s="2" t="n"/>
      <c r="F25" s="2" t="n"/>
    </row>
    <row r="26" ht="18.75" customHeight="1" s="111">
      <c r="A26" s="17" t="inlineStr">
        <is>
          <t>TRADER GRADE</t>
        </is>
      </c>
      <c r="B26" s="24">
        <f>IF(B25&gt;=80,"A+  ELITE",IF(B25&gt;=65,"A  CONSISTENT",IF(B25&gt;=50,"B  DEVELOPING","C  HIGH RISK")))</f>
        <v/>
      </c>
      <c r="C26" s="2" t="n"/>
      <c r="D26" s="2" t="n"/>
      <c r="E26" s="2" t="n"/>
      <c r="F26" s="2" t="n"/>
    </row>
    <row r="27" ht="18.75" customHeight="1" s="111">
      <c r="A27" s="17" t="inlineStr">
        <is>
          <t>Avg Trades / Day</t>
        </is>
      </c>
      <c r="B27" s="25">
        <f>IFERROR(B4/SUMPRODUCT((DATABASE!$X$5:$X$6004=1)/COUNTIFS(DATABASE!$B$5:$B$6004,DATABASE!$B$5:$B$6004,DATABASE!$X$5:$X$6004,1)),0)</f>
        <v/>
      </c>
      <c r="C27" s="2" t="n"/>
      <c r="D27" s="2" t="n"/>
      <c r="E27" s="2" t="n"/>
      <c r="F27" s="2" t="n"/>
    </row>
    <row r="28" ht="18.75" customHeight="1" s="111">
      <c r="A28" s="120" t="inlineStr">
        <is>
          <t xml:space="preserve">  ▸  ── MONTHLY STATS</t>
        </is>
      </c>
      <c r="F28" s="2" t="n"/>
    </row>
    <row r="29" ht="18.75" customHeight="1" s="111">
      <c r="A29" s="26" t="inlineStr">
        <is>
          <t>JAN</t>
        </is>
      </c>
      <c r="B29" s="27">
        <f>IFERROR(SUMPRODUCT((EXACT(DATABASE!$A$5:$A$6004,"JAN"))*(DATABASE!$X$5:$X$6004)*(DATABASE!$M$5:$M$6004)),0)</f>
        <v/>
      </c>
      <c r="C29" s="28">
        <f>IFERROR(SUMPRODUCT((EXACT(DATABASE!$A$5:$A$6004,"JAN"))*(DATABASE!$X$5:$X$6004)),0)</f>
        <v/>
      </c>
      <c r="D29" s="29">
        <f>IFERROR(SUMPRODUCT((EXACT(DATABASE!$A$5:$A$6004,"JAN"))*EXACT(DATABASE!$L$5:$L$6004,"Win"))/SUMPRODUCT((EXACT(DATABASE!$A$5:$A$6004,"JAN"))*(DATABASE!$X$5:$X$6004)),0)</f>
        <v/>
      </c>
      <c r="E29" s="2" t="n"/>
      <c r="F29" s="2" t="n"/>
    </row>
    <row r="30" ht="18.75" customHeight="1" s="111">
      <c r="A30" s="26" t="inlineStr">
        <is>
          <t>FEB</t>
        </is>
      </c>
      <c r="B30" s="27">
        <f>IFERROR(SUMPRODUCT((EXACT(DATABASE!$A$5:$A$6004,"FEB"))*(DATABASE!$X$5:$X$6004)*(DATABASE!$M$5:$M$6004)),0)</f>
        <v/>
      </c>
      <c r="C30" s="28">
        <f>IFERROR(SUMPRODUCT((EXACT(DATABASE!$A$5:$A$6004,"FEB"))*(DATABASE!$X$5:$X$6004)),0)</f>
        <v/>
      </c>
      <c r="D30" s="29">
        <f>IFERROR(SUMPRODUCT((EXACT(DATABASE!$A$5:$A$6004,"FEB"))*EXACT(DATABASE!$L$5:$L$6004,"Win"))/SUMPRODUCT((EXACT(DATABASE!$A$5:$A$6004,"FEB"))*(DATABASE!$X$5:$X$6004)),0)</f>
        <v/>
      </c>
      <c r="E30" s="2" t="n"/>
      <c r="F30" s="2" t="n"/>
    </row>
    <row r="31" ht="18.75" customHeight="1" s="111">
      <c r="A31" s="26" t="inlineStr">
        <is>
          <t>MAR</t>
        </is>
      </c>
      <c r="B31" s="27">
        <f>IFERROR(SUMPRODUCT((EXACT(DATABASE!$A$5:$A$6004,"MAR"))*(DATABASE!$X$5:$X$6004)*(DATABASE!$M$5:$M$6004)),0)</f>
        <v/>
      </c>
      <c r="C31" s="28">
        <f>IFERROR(SUMPRODUCT((EXACT(DATABASE!$A$5:$A$6004,"MAR"))*(DATABASE!$X$5:$X$6004)),0)</f>
        <v/>
      </c>
      <c r="D31" s="29">
        <f>IFERROR(SUMPRODUCT((EXACT(DATABASE!$A$5:$A$6004,"MAR"))*EXACT(DATABASE!$L$5:$L$6004,"Win"))/SUMPRODUCT((EXACT(DATABASE!$A$5:$A$6004,"MAR"))*(DATABASE!$X$5:$X$6004)),0)</f>
        <v/>
      </c>
      <c r="E31" s="2" t="n"/>
      <c r="F31" s="2" t="n"/>
    </row>
    <row r="32" ht="18.75" customHeight="1" s="111">
      <c r="A32" s="26" t="inlineStr">
        <is>
          <t>APR</t>
        </is>
      </c>
      <c r="B32" s="27">
        <f>IFERROR(SUMPRODUCT((EXACT(DATABASE!$A$5:$A$6004,"APR"))*(DATABASE!$X$5:$X$6004)*(DATABASE!$M$5:$M$6004)),0)</f>
        <v/>
      </c>
      <c r="C32" s="28">
        <f>IFERROR(SUMPRODUCT((EXACT(DATABASE!$A$5:$A$6004,"APR"))*(DATABASE!$X$5:$X$6004)),0)</f>
        <v/>
      </c>
      <c r="D32" s="29">
        <f>IFERROR(SUMPRODUCT((EXACT(DATABASE!$A$5:$A$6004,"APR"))*EXACT(DATABASE!$L$5:$L$6004,"Win"))/SUMPRODUCT((EXACT(DATABASE!$A$5:$A$6004,"APR"))*(DATABASE!$X$5:$X$6004)),0)</f>
        <v/>
      </c>
      <c r="E32" s="2" t="n"/>
      <c r="F32" s="2" t="n"/>
    </row>
    <row r="33" ht="18.75" customHeight="1" s="111">
      <c r="A33" s="26" t="inlineStr">
        <is>
          <t>MAY</t>
        </is>
      </c>
      <c r="B33" s="27">
        <f>IFERROR(SUMPRODUCT((EXACT(DATABASE!$A$5:$A$6004,"MAY"))*(DATABASE!$X$5:$X$6004)*(DATABASE!$M$5:$M$6004)),0)</f>
        <v/>
      </c>
      <c r="C33" s="28">
        <f>IFERROR(SUMPRODUCT((EXACT(DATABASE!$A$5:$A$6004,"MAY"))*(DATABASE!$X$5:$X$6004)),0)</f>
        <v/>
      </c>
      <c r="D33" s="29">
        <f>IFERROR(SUMPRODUCT((EXACT(DATABASE!$A$5:$A$6004,"MAY"))*EXACT(DATABASE!$L$5:$L$6004,"Win"))/SUMPRODUCT((EXACT(DATABASE!$A$5:$A$6004,"MAY"))*(DATABASE!$X$5:$X$6004)),0)</f>
        <v/>
      </c>
      <c r="E33" s="2" t="n"/>
      <c r="F33" s="2" t="n"/>
    </row>
    <row r="34" ht="18.75" customHeight="1" s="111">
      <c r="A34" s="26" t="inlineStr">
        <is>
          <t>JUN</t>
        </is>
      </c>
      <c r="B34" s="27">
        <f>IFERROR(SUMPRODUCT((EXACT(DATABASE!$A$5:$A$6004,"JUN"))*(DATABASE!$X$5:$X$6004)*(DATABASE!$M$5:$M$6004)),0)</f>
        <v/>
      </c>
      <c r="C34" s="28">
        <f>IFERROR(SUMPRODUCT((EXACT(DATABASE!$A$5:$A$6004,"JUN"))*(DATABASE!$X$5:$X$6004)),0)</f>
        <v/>
      </c>
      <c r="D34" s="29">
        <f>IFERROR(SUMPRODUCT((EXACT(DATABASE!$A$5:$A$6004,"JUN"))*EXACT(DATABASE!$L$5:$L$6004,"Win"))/SUMPRODUCT((EXACT(DATABASE!$A$5:$A$6004,"JUN"))*(DATABASE!$X$5:$X$6004)),0)</f>
        <v/>
      </c>
      <c r="E34" s="2" t="n"/>
      <c r="F34" s="2" t="n"/>
    </row>
    <row r="35" ht="18.75" customHeight="1" s="111">
      <c r="A35" s="26" t="inlineStr">
        <is>
          <t>JUL</t>
        </is>
      </c>
      <c r="B35" s="27">
        <f>IFERROR(SUMPRODUCT((EXACT(DATABASE!$A$5:$A$6004,"JUL"))*(DATABASE!$X$5:$X$6004)*(DATABASE!$M$5:$M$6004)),0)</f>
        <v/>
      </c>
      <c r="C35" s="28">
        <f>IFERROR(SUMPRODUCT((EXACT(DATABASE!$A$5:$A$6004,"JUL"))*(DATABASE!$X$5:$X$6004)),0)</f>
        <v/>
      </c>
      <c r="D35" s="29">
        <f>IFERROR(SUMPRODUCT((EXACT(DATABASE!$A$5:$A$6004,"JUL"))*EXACT(DATABASE!$L$5:$L$6004,"Win"))/SUMPRODUCT((EXACT(DATABASE!$A$5:$A$6004,"JUL"))*(DATABASE!$X$5:$X$6004)),0)</f>
        <v/>
      </c>
      <c r="E35" s="2" t="n"/>
      <c r="F35" s="2" t="n"/>
    </row>
    <row r="36" ht="18.75" customHeight="1" s="111">
      <c r="A36" s="26" t="inlineStr">
        <is>
          <t>AUG</t>
        </is>
      </c>
      <c r="B36" s="27">
        <f>IFERROR(SUMPRODUCT((EXACT(DATABASE!$A$5:$A$6004,"AUG"))*(DATABASE!$X$5:$X$6004)*(DATABASE!$M$5:$M$6004)),0)</f>
        <v/>
      </c>
      <c r="C36" s="28">
        <f>IFERROR(SUMPRODUCT((EXACT(DATABASE!$A$5:$A$6004,"AUG"))*(DATABASE!$X$5:$X$6004)),0)</f>
        <v/>
      </c>
      <c r="D36" s="29">
        <f>IFERROR(SUMPRODUCT((EXACT(DATABASE!$A$5:$A$6004,"AUG"))*EXACT(DATABASE!$L$5:$L$6004,"Win"))/SUMPRODUCT((EXACT(DATABASE!$A$5:$A$6004,"AUG"))*(DATABASE!$X$5:$X$6004)),0)</f>
        <v/>
      </c>
      <c r="E36" s="2" t="n"/>
      <c r="F36" s="2" t="n"/>
    </row>
    <row r="37" ht="18.75" customHeight="1" s="111">
      <c r="A37" s="26" t="inlineStr">
        <is>
          <t>SEP</t>
        </is>
      </c>
      <c r="B37" s="27">
        <f>IFERROR(SUMPRODUCT((EXACT(DATABASE!$A$5:$A$6004,"SEP"))*(DATABASE!$X$5:$X$6004)*(DATABASE!$M$5:$M$6004)),0)</f>
        <v/>
      </c>
      <c r="C37" s="28">
        <f>IFERROR(SUMPRODUCT((EXACT(DATABASE!$A$5:$A$6004,"SEP"))*(DATABASE!$X$5:$X$6004)),0)</f>
        <v/>
      </c>
      <c r="D37" s="29">
        <f>IFERROR(SUMPRODUCT((EXACT(DATABASE!$A$5:$A$6004,"SEP"))*EXACT(DATABASE!$L$5:$L$6004,"Win"))/SUMPRODUCT((EXACT(DATABASE!$A$5:$A$6004,"SEP"))*(DATABASE!$X$5:$X$6004)),0)</f>
        <v/>
      </c>
      <c r="E37" s="2" t="n"/>
      <c r="F37" s="2" t="n"/>
    </row>
    <row r="38" ht="18.75" customHeight="1" s="111">
      <c r="A38" s="26" t="inlineStr">
        <is>
          <t>OCT</t>
        </is>
      </c>
      <c r="B38" s="27">
        <f>IFERROR(SUMPRODUCT((EXACT(DATABASE!$A$5:$A$6004,"OCT"))*(DATABASE!$X$5:$X$6004)*(DATABASE!$M$5:$M$6004)),0)</f>
        <v/>
      </c>
      <c r="C38" s="28">
        <f>IFERROR(SUMPRODUCT((EXACT(DATABASE!$A$5:$A$6004,"OCT"))*(DATABASE!$X$5:$X$6004)),0)</f>
        <v/>
      </c>
      <c r="D38" s="29">
        <f>IFERROR(SUMPRODUCT((EXACT(DATABASE!$A$5:$A$6004,"OCT"))*EXACT(DATABASE!$L$5:$L$6004,"Win"))/SUMPRODUCT((EXACT(DATABASE!$A$5:$A$6004,"OCT"))*(DATABASE!$X$5:$X$6004)),0)</f>
        <v/>
      </c>
      <c r="E38" s="2" t="n"/>
      <c r="F38" s="2" t="n"/>
    </row>
    <row r="39" ht="18.75" customHeight="1" s="111">
      <c r="A39" s="26" t="inlineStr">
        <is>
          <t>NOV</t>
        </is>
      </c>
      <c r="B39" s="27">
        <f>IFERROR(SUMPRODUCT((EXACT(DATABASE!$A$5:$A$6004,"NOV"))*(DATABASE!$X$5:$X$6004)*(DATABASE!$M$5:$M$6004)),0)</f>
        <v/>
      </c>
      <c r="C39" s="28">
        <f>IFERROR(SUMPRODUCT((EXACT(DATABASE!$A$5:$A$6004,"NOV"))*(DATABASE!$X$5:$X$6004)),0)</f>
        <v/>
      </c>
      <c r="D39" s="29">
        <f>IFERROR(SUMPRODUCT((EXACT(DATABASE!$A$5:$A$6004,"NOV"))*EXACT(DATABASE!$L$5:$L$6004,"Win"))/SUMPRODUCT((EXACT(DATABASE!$A$5:$A$6004,"NOV"))*(DATABASE!$X$5:$X$6004)),0)</f>
        <v/>
      </c>
      <c r="E39" s="2" t="n"/>
      <c r="F39" s="2" t="n"/>
    </row>
    <row r="40" ht="18.75" customHeight="1" s="111">
      <c r="A40" s="26" t="inlineStr">
        <is>
          <t>DEC</t>
        </is>
      </c>
      <c r="B40" s="27">
        <f>IFERROR(SUMPRODUCT((EXACT(DATABASE!$A$5:$A$6004,"DEC"))*(DATABASE!$X$5:$X$6004)*(DATABASE!$M$5:$M$6004)),0)</f>
        <v/>
      </c>
      <c r="C40" s="28">
        <f>IFERROR(SUMPRODUCT((EXACT(DATABASE!$A$5:$A$6004,"DEC"))*(DATABASE!$X$5:$X$6004)),0)</f>
        <v/>
      </c>
      <c r="D40" s="29">
        <f>IFERROR(SUMPRODUCT((EXACT(DATABASE!$A$5:$A$6004,"DEC"))*EXACT(DATABASE!$L$5:$L$6004,"Win"))/SUMPRODUCT((EXACT(DATABASE!$A$5:$A$6004,"DEC"))*(DATABASE!$X$5:$X$6004)),0)</f>
        <v/>
      </c>
      <c r="E40" s="2" t="n"/>
      <c r="F40" s="2" t="n"/>
    </row>
    <row r="41" ht="15" customHeight="1" s="111">
      <c r="A41" s="2" t="n"/>
      <c r="B41" s="2" t="n"/>
      <c r="C41" s="2" t="n"/>
      <c r="D41" s="2" t="n"/>
      <c r="E41" s="2" t="n"/>
      <c r="F41" s="2" t="n"/>
    </row>
    <row r="42" ht="18.75" customHeight="1" s="111">
      <c r="A42" s="120" t="inlineStr">
        <is>
          <t xml:space="preserve">  ▸  ── SETUP STATS</t>
        </is>
      </c>
      <c r="F42" s="2" t="n"/>
    </row>
    <row r="43" ht="18.75" customHeight="1" s="111">
      <c r="A43" s="26">
        <f>CONFIG!$D$15</f>
        <v/>
      </c>
      <c r="B43" s="27">
        <f>IFERROR(SUMIFS(DATABASE!$M$5:$M$6004,DATABASE!$D$5:$D$6004,$A43,DATABASE!$X$5:$X$6004,1),0)</f>
        <v/>
      </c>
      <c r="C43" s="28">
        <f>IFERROR(COUNTIFS(DATABASE!$D$5:$D$6004,$A43,DATABASE!$X$5:$X$6004,1),0)</f>
        <v/>
      </c>
      <c r="D43" s="30">
        <f>IFERROR(COUNTIFS(DATABASE!$D$5:$D$6004,$A43,DATABASE!$L$5:$L$6004,"Win",DATABASE!$X$5:$X$6004,1)/COUNTIFS(DATABASE!$D$5:$D$6004,$A43,DATABASE!$X$5:$X$6004,1),0)</f>
        <v/>
      </c>
      <c r="E43" s="2" t="n"/>
      <c r="F43" s="2" t="n"/>
    </row>
    <row r="44" ht="18.75" customHeight="1" s="111">
      <c r="A44" s="26">
        <f>CONFIG!$D$16</f>
        <v/>
      </c>
      <c r="B44" s="27">
        <f>IFERROR(SUMIFS(DATABASE!$M$5:$M$6004,DATABASE!$D$5:$D$6004,$A44,DATABASE!$X$5:$X$6004,1),0)</f>
        <v/>
      </c>
      <c r="C44" s="28">
        <f>IFERROR(COUNTIFS(DATABASE!$D$5:$D$6004,$A44,DATABASE!$X$5:$X$6004,1),0)</f>
        <v/>
      </c>
      <c r="D44" s="30">
        <f>IFERROR(COUNTIFS(DATABASE!$D$5:$D$6004,$A44,DATABASE!$L$5:$L$6004,"Win",DATABASE!$X$5:$X$6004,1)/COUNTIFS(DATABASE!$D$5:$D$6004,$A44,DATABASE!$X$5:$X$6004,1),0)</f>
        <v/>
      </c>
      <c r="E44" s="2" t="n"/>
      <c r="F44" s="2" t="n"/>
    </row>
    <row r="45" ht="18.75" customHeight="1" s="111">
      <c r="A45" s="26">
        <f>CONFIG!$D$17</f>
        <v/>
      </c>
      <c r="B45" s="27">
        <f>IFERROR(SUMIFS(DATABASE!$M$5:$M$6004,DATABASE!$D$5:$D$6004,$A45,DATABASE!$X$5:$X$6004,1),0)</f>
        <v/>
      </c>
      <c r="C45" s="28">
        <f>IFERROR(COUNTIFS(DATABASE!$D$5:$D$6004,$A45,DATABASE!$X$5:$X$6004,1),0)</f>
        <v/>
      </c>
      <c r="D45" s="30">
        <f>IFERROR(COUNTIFS(DATABASE!$D$5:$D$6004,$A45,DATABASE!$L$5:$L$6004,"Win",DATABASE!$X$5:$X$6004,1)/COUNTIFS(DATABASE!$D$5:$D$6004,$A45,DATABASE!$X$5:$X$6004,1),0)</f>
        <v/>
      </c>
      <c r="E45" s="2" t="n"/>
      <c r="F45" s="2" t="n"/>
    </row>
    <row r="46" ht="18.75" customHeight="1" s="111">
      <c r="A46" s="26">
        <f>CONFIG!$D$18</f>
        <v/>
      </c>
      <c r="B46" s="27">
        <f>IFERROR(SUMIFS(DATABASE!$M$5:$M$6004,DATABASE!$D$5:$D$6004,$A46,DATABASE!$X$5:$X$6004,1),0)</f>
        <v/>
      </c>
      <c r="C46" s="28">
        <f>IFERROR(COUNTIFS(DATABASE!$D$5:$D$6004,$A46,DATABASE!$X$5:$X$6004,1),0)</f>
        <v/>
      </c>
      <c r="D46" s="30">
        <f>IFERROR(COUNTIFS(DATABASE!$D$5:$D$6004,$A46,DATABASE!$L$5:$L$6004,"Win",DATABASE!$X$5:$X$6004,1)/COUNTIFS(DATABASE!$D$5:$D$6004,$A46,DATABASE!$X$5:$X$6004,1),0)</f>
        <v/>
      </c>
      <c r="E46" s="2" t="n"/>
      <c r="F46" s="2" t="n"/>
    </row>
    <row r="47" ht="18.75" customHeight="1" s="111">
      <c r="A47" s="26">
        <f>CONFIG!$D$19</f>
        <v/>
      </c>
      <c r="B47" s="27">
        <f>IFERROR(SUMIFS(DATABASE!$M$5:$M$6004,DATABASE!$D$5:$D$6004,$A47,DATABASE!$X$5:$X$6004,1),0)</f>
        <v/>
      </c>
      <c r="C47" s="28">
        <f>IFERROR(COUNTIFS(DATABASE!$D$5:$D$6004,$A47,DATABASE!$X$5:$X$6004,1),0)</f>
        <v/>
      </c>
      <c r="D47" s="30">
        <f>IFERROR(COUNTIFS(DATABASE!$D$5:$D$6004,$A47,DATABASE!$L$5:$L$6004,"Win",DATABASE!$X$5:$X$6004,1)/COUNTIFS(DATABASE!$D$5:$D$6004,$A47,DATABASE!$X$5:$X$6004,1),0)</f>
        <v/>
      </c>
      <c r="E47" s="2" t="n"/>
      <c r="F47" s="2" t="n"/>
    </row>
    <row r="48" ht="18.75" customHeight="1" s="111">
      <c r="A48" s="26">
        <f>CONFIG!$D$20</f>
        <v/>
      </c>
      <c r="B48" s="27">
        <f>IFERROR(SUMIFS(DATABASE!$M$5:$M$6004,DATABASE!$D$5:$D$6004,$A48,DATABASE!$X$5:$X$6004,1),0)</f>
        <v/>
      </c>
      <c r="C48" s="28">
        <f>IFERROR(COUNTIFS(DATABASE!$D$5:$D$6004,$A48,DATABASE!$X$5:$X$6004,1),0)</f>
        <v/>
      </c>
      <c r="D48" s="30">
        <f>IFERROR(COUNTIFS(DATABASE!$D$5:$D$6004,$A48,DATABASE!$L$5:$L$6004,"Win",DATABASE!$X$5:$X$6004,1)/COUNTIFS(DATABASE!$D$5:$D$6004,$A48,DATABASE!$X$5:$X$6004,1),0)</f>
        <v/>
      </c>
      <c r="E48" s="2" t="n"/>
      <c r="F48" s="2" t="n"/>
    </row>
    <row r="49" ht="15" customHeight="1" s="111">
      <c r="A49" s="2" t="n"/>
      <c r="B49" s="2" t="n"/>
      <c r="C49" s="2" t="n"/>
      <c r="D49" s="2" t="n"/>
      <c r="E49" s="2" t="n"/>
      <c r="F49" s="2" t="n"/>
    </row>
    <row r="50" ht="18.75" customHeight="1" s="111">
      <c r="A50" s="120" t="inlineStr">
        <is>
          <t xml:space="preserve">  ▸  ── SESSION STATS</t>
        </is>
      </c>
      <c r="F50" s="2" t="n"/>
    </row>
    <row r="51" ht="18.75" customHeight="1" s="111">
      <c r="A51" s="26">
        <f>CONFIG!$D$33</f>
        <v/>
      </c>
      <c r="B51" s="27">
        <f>IFERROR(SUMPRODUCT((TRIM(DATABASE!$Q$5:$Q$6004)=TRIM($A51))*DATABASE!$X$5:$X$6004*DATABASE!$M$5:$M$6004),0)</f>
        <v/>
      </c>
      <c r="C51" s="30">
        <f>IFERROR(SUMPRODUCT((TRIM(DATABASE!$Q$5:$Q$6004)=TRIM($A51))*(DATABASE!$L$5:$L$6004="Win")*DATABASE!$X$5:$X$6004)/SUMPRODUCT((TRIM(DATABASE!$Q$5:$Q$6004)=TRIM($A51))*DATABASE!$X$5:$X$6004),0)</f>
        <v/>
      </c>
      <c r="D51" s="31">
        <f>IFERROR(SUMPRODUCT((TRIM(DATABASE!$Q$5:$Q$6004)=TRIM($A51))*DATABASE!$X$5:$X$6004),0)</f>
        <v/>
      </c>
      <c r="E51" s="2" t="n"/>
      <c r="F51" s="2" t="n"/>
    </row>
    <row r="52" ht="18.75" customHeight="1" s="111">
      <c r="A52" s="26">
        <f>CONFIG!$D$34</f>
        <v/>
      </c>
      <c r="B52" s="27">
        <f>IFERROR(SUMPRODUCT((TRIM(DATABASE!$Q$5:$Q$6004)=TRIM($A52))*DATABASE!$X$5:$X$6004*DATABASE!$M$5:$M$6004),0)</f>
        <v/>
      </c>
      <c r="C52" s="30">
        <f>IFERROR(SUMPRODUCT((TRIM(DATABASE!$Q$5:$Q$6004)=TRIM($A52))*(DATABASE!$L$5:$L$6004="Win")*DATABASE!$X$5:$X$6004)/SUMPRODUCT((TRIM(DATABASE!$Q$5:$Q$6004)=TRIM($A52))*DATABASE!$X$5:$X$6004),0)</f>
        <v/>
      </c>
      <c r="D52" s="31">
        <f>IFERROR(SUMPRODUCT((TRIM(DATABASE!$Q$5:$Q$6004)=TRIM($A52))*DATABASE!$X$5:$X$6004),0)</f>
        <v/>
      </c>
      <c r="E52" s="2" t="n"/>
      <c r="F52" s="2" t="n"/>
    </row>
    <row r="53" ht="18.75" customHeight="1" s="111">
      <c r="A53" s="26">
        <f>CONFIG!$D$35</f>
        <v/>
      </c>
      <c r="B53" s="27">
        <f>IFERROR(SUMPRODUCT((TRIM(DATABASE!$Q$5:$Q$6004)=TRIM($A53))*DATABASE!$X$5:$X$6004*DATABASE!$M$5:$M$6004),0)</f>
        <v/>
      </c>
      <c r="C53" s="30">
        <f>IFERROR(SUMPRODUCT((TRIM(DATABASE!$Q$5:$Q$6004)=TRIM($A53))*(DATABASE!$L$5:$L$6004="Win")*DATABASE!$X$5:$X$6004)/SUMPRODUCT((TRIM(DATABASE!$Q$5:$Q$6004)=TRIM($A53))*DATABASE!$X$5:$X$6004),0)</f>
        <v/>
      </c>
      <c r="D53" s="31">
        <f>IFERROR(SUMPRODUCT((TRIM(DATABASE!$Q$5:$Q$6004)=TRIM($A53))*DATABASE!$X$5:$X$6004),0)</f>
        <v/>
      </c>
      <c r="E53" s="2" t="n"/>
      <c r="F53" s="2" t="n"/>
    </row>
    <row r="54" ht="18.75" customHeight="1" s="111">
      <c r="A54" s="26">
        <f>CONFIG!$D$36</f>
        <v/>
      </c>
      <c r="B54" s="27">
        <f>IFERROR(SUMPRODUCT((TRIM(DATABASE!$Q$5:$Q$6004)=TRIM($A54))*DATABASE!$X$5:$X$6004*DATABASE!$M$5:$M$6004),0)</f>
        <v/>
      </c>
      <c r="C54" s="30">
        <f>IFERROR(SUMPRODUCT((TRIM(DATABASE!$Q$5:$Q$6004)=TRIM($A54))*(DATABASE!$L$5:$L$6004="Win")*DATABASE!$X$5:$X$6004)/SUMPRODUCT((TRIM(DATABASE!$Q$5:$Q$6004)=TRIM($A54))*DATABASE!$X$5:$X$6004),0)</f>
        <v/>
      </c>
      <c r="D54" s="31">
        <f>IFERROR(SUMPRODUCT((TRIM(DATABASE!$Q$5:$Q$6004)=TRIM($A54))*DATABASE!$X$5:$X$6004),0)</f>
        <v/>
      </c>
      <c r="E54" s="2" t="n"/>
      <c r="F54" s="2" t="n"/>
    </row>
    <row r="55" ht="15" customHeight="1" s="111">
      <c r="A55" s="2" t="n"/>
      <c r="B55" s="2" t="n"/>
      <c r="C55" s="2" t="n"/>
      <c r="D55" s="2" t="n"/>
      <c r="E55" s="2" t="n"/>
      <c r="F55" s="2" t="n"/>
    </row>
    <row r="56" ht="18.75" customHeight="1" s="111">
      <c r="A56" s="120" t="inlineStr">
        <is>
          <t xml:space="preserve">  ▸  ── DAY-OF-WEEK STATS</t>
        </is>
      </c>
      <c r="F56" s="2" t="n"/>
    </row>
    <row r="57" ht="18.75" customHeight="1" s="111">
      <c r="A57" s="26" t="inlineStr">
        <is>
          <t>Mon</t>
        </is>
      </c>
      <c r="B57" s="27">
        <f>IFERROR(SUMPRODUCT((ISNUMBER(DATABASE!$B$5:$B$6004))*(WEEKDAY(DATABASE!$B$5:$B$6004,2)=1)*DATABASE!$X$5:$X$6004*DATABASE!$M$5:$M$6004),0)</f>
        <v/>
      </c>
      <c r="C57" s="30">
        <f>IFERROR(SUMPRODUCT((ISNUMBER(DATABASE!$B$5:$B$6004))*(WEEKDAY(DATABASE!$B$5:$B$6004,2)=1)*(DATABASE!$L$5:$L$6004="Win")*DATABASE!$X$5:$X$6004)/SUMPRODUCT((ISNUMBER(DATABASE!$B$5:$B$6004))*(WEEKDAY(DATABASE!$B$5:$B$6004,2)=1)*DATABASE!$X$5:$X$6004),0)</f>
        <v/>
      </c>
      <c r="D57" s="31">
        <f>IFERROR(SUMPRODUCT((ISNUMBER(DATABASE!$B$5:$B$6004))*(WEEKDAY(DATABASE!$B$5:$B$6004,2)=1)*DATABASE!$X$5:$X$6004),0)</f>
        <v/>
      </c>
      <c r="E57" s="2" t="n"/>
      <c r="F57" s="2" t="n"/>
    </row>
    <row r="58" ht="18.75" customHeight="1" s="111">
      <c r="A58" s="26" t="inlineStr">
        <is>
          <t>Tue</t>
        </is>
      </c>
      <c r="B58" s="27">
        <f>IFERROR(SUMPRODUCT((ISNUMBER(DATABASE!$B$5:$B$6004))*(WEEKDAY(DATABASE!$B$5:$B$6004,2)=2)*DATABASE!$X$5:$X$6004*DATABASE!$M$5:$M$6004),0)</f>
        <v/>
      </c>
      <c r="C58" s="30">
        <f>IFERROR(SUMPRODUCT((ISNUMBER(DATABASE!$B$5:$B$6004))*(WEEKDAY(DATABASE!$B$5:$B$6004,2)=2)*(DATABASE!$L$5:$L$6004="Win")*DATABASE!$X$5:$X$6004)/SUMPRODUCT((ISNUMBER(DATABASE!$B$5:$B$6004))*(WEEKDAY(DATABASE!$B$5:$B$6004,2)=2)*DATABASE!$X$5:$X$6004),0)</f>
        <v/>
      </c>
      <c r="D58" s="31">
        <f>IFERROR(SUMPRODUCT((ISNUMBER(DATABASE!$B$5:$B$6004))*(WEEKDAY(DATABASE!$B$5:$B$6004,2)=2)*DATABASE!$X$5:$X$6004),0)</f>
        <v/>
      </c>
      <c r="E58" s="2" t="n"/>
      <c r="F58" s="2" t="n"/>
    </row>
    <row r="59" ht="18.75" customHeight="1" s="111">
      <c r="A59" s="26" t="inlineStr">
        <is>
          <t>Wed</t>
        </is>
      </c>
      <c r="B59" s="27">
        <f>IFERROR(SUMPRODUCT((ISNUMBER(DATABASE!$B$5:$B$6004))*(WEEKDAY(DATABASE!$B$5:$B$6004,2)=3)*DATABASE!$X$5:$X$6004*DATABASE!$M$5:$M$6004),0)</f>
        <v/>
      </c>
      <c r="C59" s="30">
        <f>IFERROR(SUMPRODUCT((ISNUMBER(DATABASE!$B$5:$B$6004))*(WEEKDAY(DATABASE!$B$5:$B$6004,2)=3)*(DATABASE!$L$5:$L$6004="Win")*DATABASE!$X$5:$X$6004)/SUMPRODUCT((ISNUMBER(DATABASE!$B$5:$B$6004))*(WEEKDAY(DATABASE!$B$5:$B$6004,2)=3)*DATABASE!$X$5:$X$6004),0)</f>
        <v/>
      </c>
      <c r="D59" s="31">
        <f>IFERROR(SUMPRODUCT((ISNUMBER(DATABASE!$B$5:$B$6004))*(WEEKDAY(DATABASE!$B$5:$B$6004,2)=3)*DATABASE!$X$5:$X$6004),0)</f>
        <v/>
      </c>
      <c r="E59" s="2" t="n"/>
      <c r="F59" s="2" t="n"/>
    </row>
    <row r="60" ht="18.75" customHeight="1" s="111">
      <c r="A60" s="26" t="inlineStr">
        <is>
          <t>Thu</t>
        </is>
      </c>
      <c r="B60" s="27">
        <f>IFERROR(SUMPRODUCT((ISNUMBER(DATABASE!$B$5:$B$6004))*(WEEKDAY(DATABASE!$B$5:$B$6004,2)=4)*DATABASE!$X$5:$X$6004*DATABASE!$M$5:$M$6004),0)</f>
        <v/>
      </c>
      <c r="C60" s="30">
        <f>IFERROR(SUMPRODUCT((ISNUMBER(DATABASE!$B$5:$B$6004))*(WEEKDAY(DATABASE!$B$5:$B$6004,2)=4)*(DATABASE!$L$5:$L$6004="Win")*DATABASE!$X$5:$X$6004)/SUMPRODUCT((ISNUMBER(DATABASE!$B$5:$B$6004))*(WEEKDAY(DATABASE!$B$5:$B$6004,2)=4)*DATABASE!$X$5:$X$6004),0)</f>
        <v/>
      </c>
      <c r="D60" s="31">
        <f>IFERROR(SUMPRODUCT((ISNUMBER(DATABASE!$B$5:$B$6004))*(WEEKDAY(DATABASE!$B$5:$B$6004,2)=4)*DATABASE!$X$5:$X$6004),0)</f>
        <v/>
      </c>
      <c r="E60" s="2" t="n"/>
      <c r="F60" s="2" t="n"/>
    </row>
    <row r="61" ht="18.75" customHeight="1" s="111">
      <c r="A61" s="26" t="inlineStr">
        <is>
          <t>Fri</t>
        </is>
      </c>
      <c r="B61" s="27">
        <f>IFERROR(SUMPRODUCT((ISNUMBER(DATABASE!$B$5:$B$6004))*(WEEKDAY(DATABASE!$B$5:$B$6004,2)=5)*DATABASE!$X$5:$X$6004*DATABASE!$M$5:$M$6004),0)</f>
        <v/>
      </c>
      <c r="C61" s="30">
        <f>IFERROR(SUMPRODUCT((ISNUMBER(DATABASE!$B$5:$B$6004))*(WEEKDAY(DATABASE!$B$5:$B$6004,2)=5)*(DATABASE!$L$5:$L$6004="Win")*DATABASE!$X$5:$X$6004)/SUMPRODUCT((ISNUMBER(DATABASE!$B$5:$B$6004))*(WEEKDAY(DATABASE!$B$5:$B$6004,2)=5)*DATABASE!$X$5:$X$6004),0)</f>
        <v/>
      </c>
      <c r="D61" s="31">
        <f>IFERROR(SUMPRODUCT((ISNUMBER(DATABASE!$B$5:$B$6004))*(WEEKDAY(DATABASE!$B$5:$B$6004,2)=5)*DATABASE!$X$5:$X$6004),0)</f>
        <v/>
      </c>
      <c r="E61" s="2" t="n"/>
      <c r="F61" s="2" t="n"/>
    </row>
    <row r="62" ht="15" customHeight="1" s="111">
      <c r="A62" s="2" t="n"/>
      <c r="B62" s="2" t="n"/>
      <c r="C62" s="2" t="n"/>
      <c r="D62" s="2" t="n"/>
      <c r="E62" s="2" t="n"/>
      <c r="F62" s="2" t="n"/>
    </row>
    <row r="63" ht="15" customHeight="1" s="111">
      <c r="A63" s="2" t="n"/>
      <c r="B63" s="2" t="n"/>
      <c r="C63" s="2" t="n"/>
      <c r="D63" s="2" t="n"/>
      <c r="E63" s="2" t="n"/>
      <c r="F63" s="2" t="n"/>
    </row>
    <row r="64" ht="15" customHeight="1" s="111">
      <c r="A64" s="2" t="n"/>
      <c r="B64" s="2" t="n"/>
      <c r="C64" s="2" t="n"/>
      <c r="D64" s="2" t="n"/>
      <c r="E64" s="2" t="n"/>
      <c r="F64" s="2" t="n"/>
    </row>
    <row r="65" ht="15" customHeight="1" s="111">
      <c r="A65" s="2" t="n"/>
      <c r="B65" s="2" t="n"/>
      <c r="C65" s="2" t="n"/>
      <c r="D65" s="2" t="n"/>
      <c r="E65" s="2" t="n"/>
      <c r="F65" s="2" t="n"/>
    </row>
    <row r="66" ht="15" customHeight="1" s="111">
      <c r="A66" s="2" t="n"/>
      <c r="B66" s="2" t="n"/>
      <c r="C66" s="2" t="n"/>
      <c r="D66" s="2" t="n"/>
      <c r="E66" s="2" t="n"/>
      <c r="F66" s="2" t="n"/>
    </row>
    <row r="67" ht="15" customHeight="1" s="111">
      <c r="A67" s="2" t="n"/>
      <c r="B67" s="2" t="n"/>
      <c r="C67" s="2" t="n"/>
      <c r="D67" s="2" t="n"/>
      <c r="E67" s="2" t="n"/>
      <c r="F67" s="2" t="n"/>
    </row>
    <row r="68" ht="9.75" customHeight="1" s="111">
      <c r="A68" s="2" t="n"/>
      <c r="B68" s="2" t="n"/>
      <c r="C68" s="2" t="n"/>
      <c r="D68" s="2" t="n"/>
      <c r="E68" s="2" t="n"/>
      <c r="F68" s="2" t="n"/>
    </row>
    <row r="69" ht="21.75" customHeight="1" s="111">
      <c r="A69" s="2" t="n"/>
      <c r="B69" s="2" t="n"/>
      <c r="C69" s="2" t="n"/>
      <c r="D69" s="123" t="inlineStr">
        <is>
          <t xml:space="preserve">  ▸  TAURUS TRADER SCORE</t>
        </is>
      </c>
    </row>
    <row r="70" ht="25.5" customHeight="1" s="111">
      <c r="A70" s="2" t="n"/>
      <c r="B70" s="2" t="n"/>
      <c r="C70" s="2" t="n"/>
      <c r="D70" s="32" t="inlineStr">
        <is>
          <t>Discipline Score</t>
        </is>
      </c>
      <c r="E70" s="33">
        <f>MIN(100,MAX(0,B15*100))</f>
        <v/>
      </c>
      <c r="F70" s="34" t="n"/>
    </row>
    <row r="71" ht="25.5" customHeight="1" s="111">
      <c r="A71" s="2" t="n"/>
      <c r="B71" s="2" t="n"/>
      <c r="C71" s="2" t="n"/>
      <c r="D71" s="32" t="inlineStr">
        <is>
          <t>Win Rate Score</t>
        </is>
      </c>
      <c r="E71" s="33">
        <f>MIN(100,MAX(0,((B7-0.35)/0.3)*80+20))</f>
        <v/>
      </c>
      <c r="F71" s="34" t="n"/>
    </row>
    <row r="72" ht="25.5" customHeight="1" s="111">
      <c r="A72" s="2" t="n"/>
      <c r="B72" s="2" t="n"/>
      <c r="C72" s="2" t="n"/>
      <c r="D72" s="32" t="inlineStr">
        <is>
          <t>Expectancy Score</t>
        </is>
      </c>
      <c r="E72" s="33">
        <f>MIN(100,MAX(0,(IFERROR(B17/MAX(ABS(B11),1),0)/0.5)*100))</f>
        <v/>
      </c>
      <c r="F72" s="34" t="n"/>
    </row>
    <row r="73" ht="25.5" customHeight="1" s="111">
      <c r="A73" s="2" t="n"/>
      <c r="B73" s="2" t="n"/>
      <c r="C73" s="2" t="n"/>
      <c r="D73" s="32" t="inlineStr">
        <is>
          <t>Drawdown Control Score</t>
        </is>
      </c>
      <c r="E73" s="33">
        <f>MIN(100,MAX(0,100-(B14*1000)))</f>
        <v/>
      </c>
      <c r="F73" s="34" t="n"/>
    </row>
    <row r="74" ht="25.5" customHeight="1" s="111">
      <c r="A74" s="2" t="n"/>
      <c r="B74" s="2" t="n"/>
      <c r="C74" s="2" t="n"/>
      <c r="D74" s="32" t="inlineStr">
        <is>
          <t>Trading Behavior Score</t>
        </is>
      </c>
      <c r="E74" s="33">
        <f>MIN(100,MAX(0,100-((B27-3)*15)))</f>
        <v/>
      </c>
      <c r="F74" s="34" t="n"/>
    </row>
    <row r="75" ht="25.5" customHeight="1" s="111">
      <c r="A75" s="2" t="n"/>
      <c r="B75" s="2" t="n"/>
      <c r="C75" s="2" t="n"/>
      <c r="D75" s="35" t="inlineStr">
        <is>
          <t>TAURUS TRADER SCORE</t>
        </is>
      </c>
      <c r="E75" s="36">
        <f>ROUND((E70*0.25)+(E71*0.15)+(E72*0.25)+(E73*0.2)+(E74*0.15),0)</f>
        <v/>
      </c>
      <c r="F75" s="34" t="n"/>
    </row>
    <row r="76" ht="25.5" customHeight="1" s="111">
      <c r="A76" s="2" t="n"/>
      <c r="B76" s="2" t="n"/>
      <c r="C76" s="2" t="n"/>
      <c r="D76" s="32" t="inlineStr">
        <is>
          <t>Trader Level</t>
        </is>
      </c>
      <c r="E76" s="37">
        <f>IF(E75&lt;40,"Beginner Trader",IF(E75&lt;60,"Developing Trader",IF(E75&lt;75,"Consistent Trader",IF(E75&lt;90,"Advanced Trader","Live Taurus Trader"))))</f>
        <v/>
      </c>
      <c r="F76" s="34" t="n"/>
    </row>
    <row r="77" ht="21.75" customHeight="1" s="111">
      <c r="A77" s="2" t="n"/>
      <c r="B77" s="2" t="n"/>
      <c r="C77" s="2" t="n"/>
      <c r="D77" s="124" t="inlineStr">
        <is>
          <t xml:space="preserve">  ▸  FUNDING READINESS INDICATOR</t>
        </is>
      </c>
    </row>
    <row r="78" ht="25.5" customHeight="1" s="111">
      <c r="A78" s="2" t="n"/>
      <c r="B78" s="2" t="n"/>
      <c r="C78" s="2" t="n"/>
      <c r="D78" s="32" t="inlineStr">
        <is>
          <t>Win Rate Readiness</t>
        </is>
      </c>
      <c r="E78" s="33">
        <f>MIN(100,MAX(0,((B7-0.4)/0.15)*100))</f>
        <v/>
      </c>
      <c r="F78" s="34" t="n"/>
    </row>
    <row r="79" ht="25.5" customHeight="1" s="111">
      <c r="A79" s="2" t="n"/>
      <c r="B79" s="2" t="n"/>
      <c r="C79" s="2" t="n"/>
      <c r="D79" s="32" t="inlineStr">
        <is>
          <t>Expectancy Readiness</t>
        </is>
      </c>
      <c r="E79" s="33">
        <f>MIN(100,MAX(0,(IFERROR(B17/MAX(ABS(B11),1),0)/0.25)*100))</f>
        <v/>
      </c>
      <c r="F79" s="34" t="n"/>
    </row>
    <row r="80" ht="25.5" customHeight="1" s="111">
      <c r="A80" s="2" t="n"/>
      <c r="B80" s="2" t="n"/>
      <c r="C80" s="2" t="n"/>
      <c r="D80" s="32" t="inlineStr">
        <is>
          <t>Discipline Readiness</t>
        </is>
      </c>
      <c r="E80" s="33">
        <f>MIN(100,MAX(0,((B15-0.6)/0.4)*100))</f>
        <v/>
      </c>
      <c r="F80" s="34" t="n"/>
    </row>
    <row r="81" ht="25.5" customHeight="1" s="111">
      <c r="A81" s="2" t="n"/>
      <c r="B81" s="2" t="n"/>
      <c r="C81" s="2" t="n"/>
      <c r="D81" s="32" t="inlineStr">
        <is>
          <t>Drawdown Readiness</t>
        </is>
      </c>
      <c r="E81" s="33">
        <f>MIN(100,MAX(0,100-(B14*1250)))</f>
        <v/>
      </c>
      <c r="F81" s="34" t="n"/>
    </row>
    <row r="82" ht="25.5" customHeight="1" s="111">
      <c r="A82" s="2" t="n"/>
      <c r="B82" s="2" t="n"/>
      <c r="C82" s="2" t="n"/>
      <c r="D82" s="38" t="inlineStr">
        <is>
          <t>FUNDING READINESS SCORE</t>
        </is>
      </c>
      <c r="E82" s="39">
        <f>ROUND((E78*0.25)+(E79*0.3)+(E80*0.25)+(E81*0.2),0)</f>
        <v/>
      </c>
      <c r="F82" s="34" t="n"/>
    </row>
    <row r="83" ht="25.5" customHeight="1" s="111">
      <c r="A83" s="2" t="n"/>
      <c r="B83" s="2" t="n"/>
      <c r="C83" s="2" t="n"/>
      <c r="D83" s="32" t="inlineStr">
        <is>
          <t>Funding Status</t>
        </is>
      </c>
      <c r="E83" s="37">
        <f>IF(E82&lt;40,"Not Ready",IF(E82&lt;60,"Almost Ready",IF(E82&lt;80,"Ready for Funding","Live Account Candidate")))</f>
        <v/>
      </c>
      <c r="F83" s="34" t="n"/>
    </row>
    <row r="84" ht="60" customHeight="1" s="111">
      <c r="A84" s="2" t="n"/>
      <c r="B84" s="2" t="n"/>
      <c r="C84" s="2" t="n"/>
      <c r="D84" s="32" t="inlineStr">
        <is>
          <t>Suggested Next Step</t>
        </is>
      </c>
      <c r="E84" s="121">
        <f>IF(E83="Not Ready","Focus on discipline and consistency before attempting a challenge.",IF(E83="Almost Ready","You are getting close. Improve your execution and drawdown control.",IF(E83="Ready for Funding","Your metrics suggest that you may be ready for a prop challenge.","You show the profile of a trader approaching live-account readiness.")))</f>
        <v/>
      </c>
    </row>
    <row r="85" ht="9.75" customHeight="1" s="111">
      <c r="A85" s="2" t="n"/>
      <c r="B85" s="2" t="n"/>
      <c r="C85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10">
    <mergeCell ref="A2:F2"/>
    <mergeCell ref="A50:E50"/>
    <mergeCell ref="A28:E28"/>
    <mergeCell ref="A42:E42"/>
    <mergeCell ref="E84:F84"/>
    <mergeCell ref="D1:J1"/>
    <mergeCell ref="D69:F69"/>
    <mergeCell ref="D77:F77"/>
    <mergeCell ref="A56:E56"/>
    <mergeCell ref="A3:E3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Z6004"/>
  <sheetViews>
    <sheetView showGridLines="0" zoomScaleNormal="100" workbookViewId="0">
      <pane ySplit="4" topLeftCell="A5" activePane="bottomLeft" state="frozen"/>
      <selection pane="bottomLeft" activeCell="A1" sqref="A1"/>
    </sheetView>
  </sheetViews>
  <sheetFormatPr baseColWidth="8" defaultColWidth="8.7109375" defaultRowHeight="15" customHeight="1"/>
  <cols>
    <col width="8" customWidth="1" style="111" min="1" max="1"/>
    <col width="12" customWidth="1" style="111" min="2" max="2"/>
    <col width="14" customWidth="1" style="111" min="3" max="3"/>
    <col width="13" customWidth="1" style="111" min="4" max="4"/>
    <col width="10" customWidth="1" style="111" min="5" max="5"/>
    <col width="9" customWidth="1" style="111" min="6" max="8"/>
    <col width="10" customWidth="1" style="111" min="9" max="10"/>
    <col width="8" customWidth="1" style="111" min="11" max="11"/>
    <col width="9" customWidth="1" style="111" min="12" max="12"/>
    <col width="13" customWidth="1" style="111" min="13" max="13"/>
    <col width="9" customWidth="1" style="111" min="14" max="14"/>
    <col width="28" customWidth="1" style="111" min="15" max="15"/>
    <col width="7" customWidth="1" style="111" min="16" max="16"/>
    <col width="18" customWidth="1" style="111" min="17" max="17"/>
    <col width="11" customWidth="1" style="111" min="18" max="18"/>
    <col width="14" customWidth="1" style="111" min="19" max="21"/>
    <col width="12" customWidth="1" style="111" min="22" max="22"/>
    <col width="9" customWidth="1" style="111" min="23" max="23"/>
    <col width="7" customWidth="1" style="111" min="24" max="24"/>
  </cols>
  <sheetData>
    <row r="1" ht="33.75" customHeight="1" s="111">
      <c r="A1" s="34" t="n"/>
      <c r="B1" s="34" t="n"/>
      <c r="C1" s="34" t="n"/>
      <c r="D1" s="34" t="n"/>
      <c r="E1" s="127" t="inlineStr">
        <is>
          <t>TAURUS DATABASE — Auto-fills from JAN–DEC  ⚠  DO NOT EDIT MANUALLY</t>
        </is>
      </c>
      <c r="Y1" s="34" t="n"/>
      <c r="Z1" s="40" t="n"/>
    </row>
    <row r="2" ht="19.5" customHeight="1" s="111">
      <c r="A2" s="126" t="inlineStr">
        <is>
          <t xml:space="preserve">  Trades entered in monthly sheets appear here automatically. Equity is continuous across all 12 months.</t>
        </is>
      </c>
      <c r="Y2" s="34" t="n"/>
      <c r="Z2" s="40" t="n"/>
    </row>
    <row r="3" ht="19.5" customHeight="1" s="111">
      <c r="A3" s="125" t="inlineStr">
        <is>
          <t xml:space="preserve">  Global Equity = continuous account curve. Drawdown = equity vs peak. Valid = 1 means a real trade was entered.</t>
        </is>
      </c>
      <c r="Y3" s="34" t="n"/>
      <c r="Z3" s="40" t="n"/>
    </row>
    <row r="4" ht="21.75" customHeight="1" s="111">
      <c r="A4" s="41" t="inlineStr">
        <is>
          <t>MONTH</t>
        </is>
      </c>
      <c r="B4" s="41" t="inlineStr">
        <is>
          <t>DATE</t>
        </is>
      </c>
      <c r="C4" s="41" t="inlineStr">
        <is>
          <t>INSTR</t>
        </is>
      </c>
      <c r="D4" s="41" t="inlineStr">
        <is>
          <t>SETUP</t>
        </is>
      </c>
      <c r="E4" s="41" t="inlineStr">
        <is>
          <t>DIR</t>
        </is>
      </c>
      <c r="F4" s="41" t="inlineStr">
        <is>
          <t>ENTRY</t>
        </is>
      </c>
      <c r="G4" s="41" t="inlineStr">
        <is>
          <t>STOP</t>
        </is>
      </c>
      <c r="H4" s="41" t="inlineStr">
        <is>
          <t>TARGET</t>
        </is>
      </c>
      <c r="I4" s="41" t="inlineStr">
        <is>
          <t>RISK</t>
        </is>
      </c>
      <c r="J4" s="41" t="inlineStr">
        <is>
          <t>REWARD</t>
        </is>
      </c>
      <c r="K4" s="41" t="inlineStr">
        <is>
          <t>R:R</t>
        </is>
      </c>
      <c r="L4" s="41" t="inlineStr">
        <is>
          <t>RESULT</t>
        </is>
      </c>
      <c r="M4" s="41" t="inlineStr">
        <is>
          <t>P&amp;L ($)</t>
        </is>
      </c>
      <c r="N4" s="41" t="inlineStr">
        <is>
          <t>PLAN</t>
        </is>
      </c>
      <c r="O4" s="41" t="inlineStr">
        <is>
          <t>NOTES</t>
        </is>
      </c>
      <c r="P4" s="41" t="inlineStr">
        <is>
          <t>DAY</t>
        </is>
      </c>
      <c r="Q4" s="41" t="inlineStr">
        <is>
          <t>SESSION</t>
        </is>
      </c>
      <c r="R4" s="41" t="inlineStr">
        <is>
          <t>DURATION</t>
        </is>
      </c>
      <c r="S4" s="41" t="inlineStr">
        <is>
          <t>GLOBAL EQUITY</t>
        </is>
      </c>
      <c r="T4" s="41" t="inlineStr">
        <is>
          <t>PEAK EQUITY</t>
        </is>
      </c>
      <c r="U4" s="41" t="inlineStr">
        <is>
          <t>DRAWDOWN ($)</t>
        </is>
      </c>
      <c r="V4" s="41" t="inlineStr">
        <is>
          <t>DAILY P&amp;L</t>
        </is>
      </c>
      <c r="W4" s="41" t="inlineStr">
        <is>
          <t>DAILY #</t>
        </is>
      </c>
      <c r="X4" s="41" t="inlineStr">
        <is>
          <t>VALID</t>
        </is>
      </c>
      <c r="Y4" s="34" t="n"/>
      <c r="Z4" s="40" t="n"/>
    </row>
    <row r="5" ht="15" customHeight="1" s="111">
      <c r="A5" s="42" t="inlineStr">
        <is>
          <t>JAN</t>
        </is>
      </c>
      <c r="B5" s="43">
        <f>JAN!A6</f>
        <v/>
      </c>
      <c r="C5" s="44">
        <f>JAN!B6</f>
        <v/>
      </c>
      <c r="D5" s="44">
        <f>JAN!C6</f>
        <v/>
      </c>
      <c r="E5" s="44">
        <f>JAN!D6</f>
        <v/>
      </c>
      <c r="F5" s="44">
        <f>JAN!E6</f>
        <v/>
      </c>
      <c r="G5" s="44">
        <f>JAN!F6</f>
        <v/>
      </c>
      <c r="H5" s="44">
        <f>JAN!G6</f>
        <v/>
      </c>
      <c r="I5" s="45">
        <f>JAN!H6</f>
        <v/>
      </c>
      <c r="J5" s="45">
        <f>JAN!I6</f>
        <v/>
      </c>
      <c r="K5" s="44">
        <f>JAN!J6</f>
        <v/>
      </c>
      <c r="L5" s="44">
        <f>JAN!K6</f>
        <v/>
      </c>
      <c r="M5" s="46">
        <f>JAN!L6</f>
        <v/>
      </c>
      <c r="N5" s="44">
        <f>JAN!M6</f>
        <v/>
      </c>
      <c r="O5" s="44">
        <f>JAN!N6</f>
        <v/>
      </c>
      <c r="P5" s="44">
        <f>JAN!O6</f>
        <v/>
      </c>
      <c r="Q5" s="44">
        <f>JAN!P6</f>
        <v/>
      </c>
      <c r="R5" s="44">
        <f>JAN!Q6</f>
        <v/>
      </c>
      <c r="S5" s="46">
        <f>CONFIG!$B$7+IF(X5=0,0,M5)</f>
        <v/>
      </c>
      <c r="T5" s="47">
        <f>S5</f>
        <v/>
      </c>
      <c r="U5" s="48">
        <f>S5-T5</f>
        <v/>
      </c>
      <c r="V5" s="47">
        <f>IFERROR(SUMIFS(DATABASE!$M$5:$M$6004,DATABASE!$B$5:$B$6004,B5,DATABASE!$X$5:$X$6004,1),0)</f>
        <v/>
      </c>
      <c r="W5" s="31">
        <f>IFERROR(COUNTIFS(DATABASE!$B$5:$B$6004,B5,DATABASE!$X$5:$X$6004,1),0)</f>
        <v/>
      </c>
      <c r="X5" s="49">
        <f>--AND(ISNUMBER(B5),C5&lt;&gt;"",L5&lt;&gt;"",M5&lt;&gt;"")</f>
        <v/>
      </c>
      <c r="Y5" s="34" t="n"/>
      <c r="Z5" s="40" t="n"/>
    </row>
    <row r="6" ht="15" customHeight="1" s="111">
      <c r="A6" s="50" t="inlineStr">
        <is>
          <t>JAN</t>
        </is>
      </c>
      <c r="B6" s="51">
        <f>JAN!A7</f>
        <v/>
      </c>
      <c r="C6" s="52">
        <f>JAN!B7</f>
        <v/>
      </c>
      <c r="D6" s="52">
        <f>JAN!C7</f>
        <v/>
      </c>
      <c r="E6" s="52">
        <f>JAN!D7</f>
        <v/>
      </c>
      <c r="F6" s="52">
        <f>JAN!E7</f>
        <v/>
      </c>
      <c r="G6" s="52">
        <f>JAN!F7</f>
        <v/>
      </c>
      <c r="H6" s="52">
        <f>JAN!G7</f>
        <v/>
      </c>
      <c r="I6" s="53">
        <f>JAN!H7</f>
        <v/>
      </c>
      <c r="J6" s="53">
        <f>JAN!I7</f>
        <v/>
      </c>
      <c r="K6" s="52">
        <f>JAN!J7</f>
        <v/>
      </c>
      <c r="L6" s="52">
        <f>JAN!K7</f>
        <v/>
      </c>
      <c r="M6" s="54">
        <f>JAN!L7</f>
        <v/>
      </c>
      <c r="N6" s="52">
        <f>JAN!M7</f>
        <v/>
      </c>
      <c r="O6" s="52">
        <f>JAN!N7</f>
        <v/>
      </c>
      <c r="P6" s="52">
        <f>JAN!O7</f>
        <v/>
      </c>
      <c r="Q6" s="52">
        <f>JAN!P7</f>
        <v/>
      </c>
      <c r="R6" s="52">
        <f>JAN!Q7</f>
        <v/>
      </c>
      <c r="S6" s="54">
        <f>S5+IF(X6=0,0,M6)</f>
        <v/>
      </c>
      <c r="T6" s="55">
        <f>MAX(T5,S6)</f>
        <v/>
      </c>
      <c r="U6" s="56">
        <f>S6-T6</f>
        <v/>
      </c>
      <c r="V6" s="55">
        <f>IFERROR(SUMIFS(DATABASE!$M$5:$M$6004,DATABASE!$B$5:$B$6004,B6,DATABASE!$X$5:$X$6004,1),0)</f>
        <v/>
      </c>
      <c r="W6" s="57">
        <f>IFERROR(COUNTIFS(DATABASE!$B$5:$B$6004,B6,DATABASE!$X$5:$X$6004,1),0)</f>
        <v/>
      </c>
      <c r="X6" s="58">
        <f>--AND(ISNUMBER(B6),C6&lt;&gt;"",L6&lt;&gt;"",M6&lt;&gt;"")</f>
        <v/>
      </c>
      <c r="Y6" s="34" t="n"/>
      <c r="Z6" s="40" t="n"/>
    </row>
    <row r="7" ht="15" customHeight="1" s="111">
      <c r="A7" s="42" t="inlineStr">
        <is>
          <t>JAN</t>
        </is>
      </c>
      <c r="B7" s="43">
        <f>JAN!A8</f>
        <v/>
      </c>
      <c r="C7" s="44">
        <f>JAN!B8</f>
        <v/>
      </c>
      <c r="D7" s="44">
        <f>JAN!C8</f>
        <v/>
      </c>
      <c r="E7" s="44">
        <f>JAN!D8</f>
        <v/>
      </c>
      <c r="F7" s="44">
        <f>JAN!E8</f>
        <v/>
      </c>
      <c r="G7" s="44">
        <f>JAN!F8</f>
        <v/>
      </c>
      <c r="H7" s="44">
        <f>JAN!G8</f>
        <v/>
      </c>
      <c r="I7" s="45">
        <f>JAN!H8</f>
        <v/>
      </c>
      <c r="J7" s="45">
        <f>JAN!I8</f>
        <v/>
      </c>
      <c r="K7" s="44">
        <f>JAN!J8</f>
        <v/>
      </c>
      <c r="L7" s="44">
        <f>JAN!K8</f>
        <v/>
      </c>
      <c r="M7" s="46">
        <f>JAN!L8</f>
        <v/>
      </c>
      <c r="N7" s="44">
        <f>JAN!M8</f>
        <v/>
      </c>
      <c r="O7" s="44">
        <f>JAN!N8</f>
        <v/>
      </c>
      <c r="P7" s="44">
        <f>JAN!O8</f>
        <v/>
      </c>
      <c r="Q7" s="44">
        <f>JAN!P8</f>
        <v/>
      </c>
      <c r="R7" s="44">
        <f>JAN!Q8</f>
        <v/>
      </c>
      <c r="S7" s="46">
        <f>S6+IF(X7=0,0,M7)</f>
        <v/>
      </c>
      <c r="T7" s="47">
        <f>MAX(T6,S7)</f>
        <v/>
      </c>
      <c r="U7" s="48">
        <f>S7-T7</f>
        <v/>
      </c>
      <c r="V7" s="47">
        <f>IFERROR(SUMIFS(DATABASE!$M$5:$M$6004,DATABASE!$B$5:$B$6004,B7,DATABASE!$X$5:$X$6004,1),0)</f>
        <v/>
      </c>
      <c r="W7" s="31">
        <f>IFERROR(COUNTIFS(DATABASE!$B$5:$B$6004,B7,DATABASE!$X$5:$X$6004,1),0)</f>
        <v/>
      </c>
      <c r="X7" s="49">
        <f>--AND(ISNUMBER(B7),C7&lt;&gt;"",L7&lt;&gt;"",M7&lt;&gt;"")</f>
        <v/>
      </c>
      <c r="Y7" s="34" t="n"/>
      <c r="Z7" s="40" t="n"/>
    </row>
    <row r="8" ht="15" customHeight="1" s="111">
      <c r="A8" s="50" t="inlineStr">
        <is>
          <t>JAN</t>
        </is>
      </c>
      <c r="B8" s="51">
        <f>JAN!A9</f>
        <v/>
      </c>
      <c r="C8" s="52">
        <f>JAN!B9</f>
        <v/>
      </c>
      <c r="D8" s="52">
        <f>JAN!C9</f>
        <v/>
      </c>
      <c r="E8" s="52">
        <f>JAN!D9</f>
        <v/>
      </c>
      <c r="F8" s="52">
        <f>JAN!E9</f>
        <v/>
      </c>
      <c r="G8" s="52">
        <f>JAN!F9</f>
        <v/>
      </c>
      <c r="H8" s="52">
        <f>JAN!G9</f>
        <v/>
      </c>
      <c r="I8" s="53">
        <f>JAN!H9</f>
        <v/>
      </c>
      <c r="J8" s="53">
        <f>JAN!I9</f>
        <v/>
      </c>
      <c r="K8" s="52">
        <f>JAN!J9</f>
        <v/>
      </c>
      <c r="L8" s="52">
        <f>JAN!K9</f>
        <v/>
      </c>
      <c r="M8" s="54">
        <f>JAN!L9</f>
        <v/>
      </c>
      <c r="N8" s="52">
        <f>JAN!M9</f>
        <v/>
      </c>
      <c r="O8" s="52">
        <f>JAN!N9</f>
        <v/>
      </c>
      <c r="P8" s="52">
        <f>JAN!O9</f>
        <v/>
      </c>
      <c r="Q8" s="52">
        <f>JAN!P9</f>
        <v/>
      </c>
      <c r="R8" s="52">
        <f>JAN!Q9</f>
        <v/>
      </c>
      <c r="S8" s="54">
        <f>S7+IF(X8=0,0,M8)</f>
        <v/>
      </c>
      <c r="T8" s="55">
        <f>MAX(T7,S8)</f>
        <v/>
      </c>
      <c r="U8" s="56">
        <f>S8-T8</f>
        <v/>
      </c>
      <c r="V8" s="55">
        <f>IFERROR(SUMIFS(DATABASE!$M$5:$M$6004,DATABASE!$B$5:$B$6004,B8,DATABASE!$X$5:$X$6004,1),0)</f>
        <v/>
      </c>
      <c r="W8" s="57">
        <f>IFERROR(COUNTIFS(DATABASE!$B$5:$B$6004,B8,DATABASE!$X$5:$X$6004,1),0)</f>
        <v/>
      </c>
      <c r="X8" s="58">
        <f>--AND(ISNUMBER(B8),C8&lt;&gt;"",L8&lt;&gt;"",M8&lt;&gt;"")</f>
        <v/>
      </c>
      <c r="Y8" s="34" t="n"/>
      <c r="Z8" s="40" t="n"/>
    </row>
    <row r="9" ht="15" customHeight="1" s="111">
      <c r="A9" s="42" t="inlineStr">
        <is>
          <t>JAN</t>
        </is>
      </c>
      <c r="B9" s="43">
        <f>JAN!A10</f>
        <v/>
      </c>
      <c r="C9" s="44">
        <f>JAN!B10</f>
        <v/>
      </c>
      <c r="D9" s="44">
        <f>JAN!C10</f>
        <v/>
      </c>
      <c r="E9" s="44">
        <f>JAN!D10</f>
        <v/>
      </c>
      <c r="F9" s="44">
        <f>JAN!E10</f>
        <v/>
      </c>
      <c r="G9" s="44">
        <f>JAN!F10</f>
        <v/>
      </c>
      <c r="H9" s="44">
        <f>JAN!G10</f>
        <v/>
      </c>
      <c r="I9" s="45">
        <f>JAN!H10</f>
        <v/>
      </c>
      <c r="J9" s="45">
        <f>JAN!I10</f>
        <v/>
      </c>
      <c r="K9" s="44">
        <f>JAN!J10</f>
        <v/>
      </c>
      <c r="L9" s="44">
        <f>JAN!K10</f>
        <v/>
      </c>
      <c r="M9" s="46">
        <f>JAN!L10</f>
        <v/>
      </c>
      <c r="N9" s="44">
        <f>JAN!M10</f>
        <v/>
      </c>
      <c r="O9" s="44">
        <f>JAN!N10</f>
        <v/>
      </c>
      <c r="P9" s="44">
        <f>JAN!O10</f>
        <v/>
      </c>
      <c r="Q9" s="44">
        <f>JAN!P10</f>
        <v/>
      </c>
      <c r="R9" s="44">
        <f>JAN!Q10</f>
        <v/>
      </c>
      <c r="S9" s="46">
        <f>S8+IF(X9=0,0,M9)</f>
        <v/>
      </c>
      <c r="T9" s="47">
        <f>MAX(T8,S9)</f>
        <v/>
      </c>
      <c r="U9" s="48">
        <f>S9-T9</f>
        <v/>
      </c>
      <c r="V9" s="47">
        <f>IFERROR(SUMIFS(DATABASE!$M$5:$M$6004,DATABASE!$B$5:$B$6004,B9,DATABASE!$X$5:$X$6004,1),0)</f>
        <v/>
      </c>
      <c r="W9" s="31">
        <f>IFERROR(COUNTIFS(DATABASE!$B$5:$B$6004,B9,DATABASE!$X$5:$X$6004,1),0)</f>
        <v/>
      </c>
      <c r="X9" s="49">
        <f>--AND(ISNUMBER(B9),C9&lt;&gt;"",L9&lt;&gt;"",M9&lt;&gt;"")</f>
        <v/>
      </c>
    </row>
    <row r="10" ht="15" customHeight="1" s="111">
      <c r="A10" s="50" t="inlineStr">
        <is>
          <t>JAN</t>
        </is>
      </c>
      <c r="B10" s="51">
        <f>JAN!A11</f>
        <v/>
      </c>
      <c r="C10" s="52">
        <f>JAN!B11</f>
        <v/>
      </c>
      <c r="D10" s="52">
        <f>JAN!C11</f>
        <v/>
      </c>
      <c r="E10" s="52">
        <f>JAN!D11</f>
        <v/>
      </c>
      <c r="F10" s="52">
        <f>JAN!E11</f>
        <v/>
      </c>
      <c r="G10" s="52">
        <f>JAN!F11</f>
        <v/>
      </c>
      <c r="H10" s="52">
        <f>JAN!G11</f>
        <v/>
      </c>
      <c r="I10" s="53">
        <f>JAN!H11</f>
        <v/>
      </c>
      <c r="J10" s="53">
        <f>JAN!I11</f>
        <v/>
      </c>
      <c r="K10" s="52">
        <f>JAN!J11</f>
        <v/>
      </c>
      <c r="L10" s="52">
        <f>JAN!K11</f>
        <v/>
      </c>
      <c r="M10" s="54">
        <f>JAN!L11</f>
        <v/>
      </c>
      <c r="N10" s="52">
        <f>JAN!M11</f>
        <v/>
      </c>
      <c r="O10" s="52">
        <f>JAN!N11</f>
        <v/>
      </c>
      <c r="P10" s="52">
        <f>JAN!O11</f>
        <v/>
      </c>
      <c r="Q10" s="52">
        <f>JAN!P11</f>
        <v/>
      </c>
      <c r="R10" s="52">
        <f>JAN!Q11</f>
        <v/>
      </c>
      <c r="S10" s="54">
        <f>S9+IF(X10=0,0,M10)</f>
        <v/>
      </c>
      <c r="T10" s="55">
        <f>MAX(T9,S10)</f>
        <v/>
      </c>
      <c r="U10" s="56">
        <f>S10-T10</f>
        <v/>
      </c>
      <c r="V10" s="55">
        <f>IFERROR(SUMIFS(DATABASE!$M$5:$M$6004,DATABASE!$B$5:$B$6004,B10,DATABASE!$X$5:$X$6004,1),0)</f>
        <v/>
      </c>
      <c r="W10" s="57">
        <f>IFERROR(COUNTIFS(DATABASE!$B$5:$B$6004,B10,DATABASE!$X$5:$X$6004,1),0)</f>
        <v/>
      </c>
      <c r="X10" s="58">
        <f>--AND(ISNUMBER(B10),C10&lt;&gt;"",L10&lt;&gt;"",M10&lt;&gt;"")</f>
        <v/>
      </c>
    </row>
    <row r="11" ht="15" customHeight="1" s="111">
      <c r="A11" s="42" t="inlineStr">
        <is>
          <t>JAN</t>
        </is>
      </c>
      <c r="B11" s="43">
        <f>JAN!A12</f>
        <v/>
      </c>
      <c r="C11" s="44">
        <f>JAN!B12</f>
        <v/>
      </c>
      <c r="D11" s="44">
        <f>JAN!C12</f>
        <v/>
      </c>
      <c r="E11" s="44">
        <f>JAN!D12</f>
        <v/>
      </c>
      <c r="F11" s="44">
        <f>JAN!E12</f>
        <v/>
      </c>
      <c r="G11" s="44">
        <f>JAN!F12</f>
        <v/>
      </c>
      <c r="H11" s="44">
        <f>JAN!G12</f>
        <v/>
      </c>
      <c r="I11" s="45">
        <f>JAN!H12</f>
        <v/>
      </c>
      <c r="J11" s="45">
        <f>JAN!I12</f>
        <v/>
      </c>
      <c r="K11" s="44">
        <f>JAN!J12</f>
        <v/>
      </c>
      <c r="L11" s="44">
        <f>JAN!K12</f>
        <v/>
      </c>
      <c r="M11" s="46">
        <f>JAN!L12</f>
        <v/>
      </c>
      <c r="N11" s="44">
        <f>JAN!M12</f>
        <v/>
      </c>
      <c r="O11" s="44">
        <f>JAN!N12</f>
        <v/>
      </c>
      <c r="P11" s="44">
        <f>JAN!O12</f>
        <v/>
      </c>
      <c r="Q11" s="44">
        <f>JAN!P12</f>
        <v/>
      </c>
      <c r="R11" s="44">
        <f>JAN!Q12</f>
        <v/>
      </c>
      <c r="S11" s="46">
        <f>S10+IF(X11=0,0,M11)</f>
        <v/>
      </c>
      <c r="T11" s="47">
        <f>MAX(T10,S11)</f>
        <v/>
      </c>
      <c r="U11" s="48">
        <f>S11-T11</f>
        <v/>
      </c>
      <c r="V11" s="47">
        <f>IFERROR(SUMIFS(DATABASE!$M$5:$M$6004,DATABASE!$B$5:$B$6004,B11,DATABASE!$X$5:$X$6004,1),0)</f>
        <v/>
      </c>
      <c r="W11" s="31">
        <f>IFERROR(COUNTIFS(DATABASE!$B$5:$B$6004,B11,DATABASE!$X$5:$X$6004,1),0)</f>
        <v/>
      </c>
      <c r="X11" s="49">
        <f>--AND(ISNUMBER(B11),C11&lt;&gt;"",L11&lt;&gt;"",M11&lt;&gt;"")</f>
        <v/>
      </c>
    </row>
    <row r="12" ht="15" customHeight="1" s="111">
      <c r="A12" s="50" t="inlineStr">
        <is>
          <t>JAN</t>
        </is>
      </c>
      <c r="B12" s="51">
        <f>JAN!A13</f>
        <v/>
      </c>
      <c r="C12" s="52">
        <f>JAN!B13</f>
        <v/>
      </c>
      <c r="D12" s="52">
        <f>JAN!C13</f>
        <v/>
      </c>
      <c r="E12" s="52">
        <f>JAN!D13</f>
        <v/>
      </c>
      <c r="F12" s="52">
        <f>JAN!E13</f>
        <v/>
      </c>
      <c r="G12" s="52">
        <f>JAN!F13</f>
        <v/>
      </c>
      <c r="H12" s="52">
        <f>JAN!G13</f>
        <v/>
      </c>
      <c r="I12" s="53">
        <f>JAN!H13</f>
        <v/>
      </c>
      <c r="J12" s="53">
        <f>JAN!I13</f>
        <v/>
      </c>
      <c r="K12" s="52">
        <f>JAN!J13</f>
        <v/>
      </c>
      <c r="L12" s="52">
        <f>JAN!K13</f>
        <v/>
      </c>
      <c r="M12" s="54">
        <f>JAN!L13</f>
        <v/>
      </c>
      <c r="N12" s="52">
        <f>JAN!M13</f>
        <v/>
      </c>
      <c r="O12" s="52">
        <f>JAN!N13</f>
        <v/>
      </c>
      <c r="P12" s="52">
        <f>JAN!O13</f>
        <v/>
      </c>
      <c r="Q12" s="52">
        <f>JAN!P13</f>
        <v/>
      </c>
      <c r="R12" s="52">
        <f>JAN!Q13</f>
        <v/>
      </c>
      <c r="S12" s="54">
        <f>S11+IF(X12=0,0,M12)</f>
        <v/>
      </c>
      <c r="T12" s="55">
        <f>MAX(T11,S12)</f>
        <v/>
      </c>
      <c r="U12" s="56">
        <f>S12-T12</f>
        <v/>
      </c>
      <c r="V12" s="55">
        <f>IFERROR(SUMIFS(DATABASE!$M$5:$M$6004,DATABASE!$B$5:$B$6004,B12,DATABASE!$X$5:$X$6004,1),0)</f>
        <v/>
      </c>
      <c r="W12" s="57">
        <f>IFERROR(COUNTIFS(DATABASE!$B$5:$B$6004,B12,DATABASE!$X$5:$X$6004,1),0)</f>
        <v/>
      </c>
      <c r="X12" s="58">
        <f>--AND(ISNUMBER(B12),C12&lt;&gt;"",L12&lt;&gt;"",M12&lt;&gt;"")</f>
        <v/>
      </c>
    </row>
    <row r="13" ht="15" customHeight="1" s="111">
      <c r="A13" s="42" t="inlineStr">
        <is>
          <t>JAN</t>
        </is>
      </c>
      <c r="B13" s="43">
        <f>JAN!A14</f>
        <v/>
      </c>
      <c r="C13" s="44">
        <f>JAN!B14</f>
        <v/>
      </c>
      <c r="D13" s="44">
        <f>JAN!C14</f>
        <v/>
      </c>
      <c r="E13" s="44">
        <f>JAN!D14</f>
        <v/>
      </c>
      <c r="F13" s="44">
        <f>JAN!E14</f>
        <v/>
      </c>
      <c r="G13" s="44">
        <f>JAN!F14</f>
        <v/>
      </c>
      <c r="H13" s="44">
        <f>JAN!G14</f>
        <v/>
      </c>
      <c r="I13" s="45">
        <f>JAN!H14</f>
        <v/>
      </c>
      <c r="J13" s="45">
        <f>JAN!I14</f>
        <v/>
      </c>
      <c r="K13" s="44">
        <f>JAN!J14</f>
        <v/>
      </c>
      <c r="L13" s="44">
        <f>JAN!K14</f>
        <v/>
      </c>
      <c r="M13" s="46">
        <f>JAN!L14</f>
        <v/>
      </c>
      <c r="N13" s="44">
        <f>JAN!M14</f>
        <v/>
      </c>
      <c r="O13" s="44">
        <f>JAN!N14</f>
        <v/>
      </c>
      <c r="P13" s="44">
        <f>JAN!O14</f>
        <v/>
      </c>
      <c r="Q13" s="44">
        <f>JAN!P14</f>
        <v/>
      </c>
      <c r="R13" s="44">
        <f>JAN!Q14</f>
        <v/>
      </c>
      <c r="S13" s="46">
        <f>S12+IF(X13=0,0,M13)</f>
        <v/>
      </c>
      <c r="T13" s="47">
        <f>MAX(T12,S13)</f>
        <v/>
      </c>
      <c r="U13" s="48">
        <f>S13-T13</f>
        <v/>
      </c>
      <c r="V13" s="47">
        <f>IFERROR(SUMIFS(DATABASE!$M$5:$M$6004,DATABASE!$B$5:$B$6004,B13,DATABASE!$X$5:$X$6004,1),0)</f>
        <v/>
      </c>
      <c r="W13" s="31">
        <f>IFERROR(COUNTIFS(DATABASE!$B$5:$B$6004,B13,DATABASE!$X$5:$X$6004,1),0)</f>
        <v/>
      </c>
      <c r="X13" s="49">
        <f>--AND(ISNUMBER(B13),C13&lt;&gt;"",L13&lt;&gt;"",M13&lt;&gt;"")</f>
        <v/>
      </c>
    </row>
    <row r="14" ht="15" customHeight="1" s="111">
      <c r="A14" s="50" t="inlineStr">
        <is>
          <t>JAN</t>
        </is>
      </c>
      <c r="B14" s="51">
        <f>JAN!A15</f>
        <v/>
      </c>
      <c r="C14" s="52">
        <f>JAN!B15</f>
        <v/>
      </c>
      <c r="D14" s="52">
        <f>JAN!C15</f>
        <v/>
      </c>
      <c r="E14" s="52">
        <f>JAN!D15</f>
        <v/>
      </c>
      <c r="F14" s="52">
        <f>JAN!E15</f>
        <v/>
      </c>
      <c r="G14" s="52">
        <f>JAN!F15</f>
        <v/>
      </c>
      <c r="H14" s="52">
        <f>JAN!G15</f>
        <v/>
      </c>
      <c r="I14" s="53">
        <f>JAN!H15</f>
        <v/>
      </c>
      <c r="J14" s="53">
        <f>JAN!I15</f>
        <v/>
      </c>
      <c r="K14" s="52">
        <f>JAN!J15</f>
        <v/>
      </c>
      <c r="L14" s="52">
        <f>JAN!K15</f>
        <v/>
      </c>
      <c r="M14" s="54">
        <f>JAN!L15</f>
        <v/>
      </c>
      <c r="N14" s="52">
        <f>JAN!M15</f>
        <v/>
      </c>
      <c r="O14" s="52">
        <f>JAN!N15</f>
        <v/>
      </c>
      <c r="P14" s="52">
        <f>JAN!O15</f>
        <v/>
      </c>
      <c r="Q14" s="52">
        <f>JAN!P15</f>
        <v/>
      </c>
      <c r="R14" s="52">
        <f>JAN!Q15</f>
        <v/>
      </c>
      <c r="S14" s="54">
        <f>S13+IF(X14=0,0,M14)</f>
        <v/>
      </c>
      <c r="T14" s="55">
        <f>MAX(T13,S14)</f>
        <v/>
      </c>
      <c r="U14" s="56">
        <f>S14-T14</f>
        <v/>
      </c>
      <c r="V14" s="55">
        <f>IFERROR(SUMIFS(DATABASE!$M$5:$M$6004,DATABASE!$B$5:$B$6004,B14,DATABASE!$X$5:$X$6004,1),0)</f>
        <v/>
      </c>
      <c r="W14" s="57">
        <f>IFERROR(COUNTIFS(DATABASE!$B$5:$B$6004,B14,DATABASE!$X$5:$X$6004,1),0)</f>
        <v/>
      </c>
      <c r="X14" s="58">
        <f>--AND(ISNUMBER(B14),C14&lt;&gt;"",L14&lt;&gt;"",M14&lt;&gt;"")</f>
        <v/>
      </c>
    </row>
    <row r="15" ht="15" customHeight="1" s="111">
      <c r="A15" s="42" t="inlineStr">
        <is>
          <t>JAN</t>
        </is>
      </c>
      <c r="B15" s="43">
        <f>JAN!A16</f>
        <v/>
      </c>
      <c r="C15" s="44">
        <f>JAN!B16</f>
        <v/>
      </c>
      <c r="D15" s="44">
        <f>JAN!C16</f>
        <v/>
      </c>
      <c r="E15" s="44">
        <f>JAN!D16</f>
        <v/>
      </c>
      <c r="F15" s="44">
        <f>JAN!E16</f>
        <v/>
      </c>
      <c r="G15" s="44">
        <f>JAN!F16</f>
        <v/>
      </c>
      <c r="H15" s="44">
        <f>JAN!G16</f>
        <v/>
      </c>
      <c r="I15" s="45">
        <f>JAN!H16</f>
        <v/>
      </c>
      <c r="J15" s="45">
        <f>JAN!I16</f>
        <v/>
      </c>
      <c r="K15" s="44">
        <f>JAN!J16</f>
        <v/>
      </c>
      <c r="L15" s="44">
        <f>JAN!K16</f>
        <v/>
      </c>
      <c r="M15" s="46">
        <f>JAN!L16</f>
        <v/>
      </c>
      <c r="N15" s="44">
        <f>JAN!M16</f>
        <v/>
      </c>
      <c r="O15" s="44">
        <f>JAN!N16</f>
        <v/>
      </c>
      <c r="P15" s="44">
        <f>JAN!O16</f>
        <v/>
      </c>
      <c r="Q15" s="44">
        <f>JAN!P16</f>
        <v/>
      </c>
      <c r="R15" s="44">
        <f>JAN!Q16</f>
        <v/>
      </c>
      <c r="S15" s="46">
        <f>S14+IF(X15=0,0,M15)</f>
        <v/>
      </c>
      <c r="T15" s="47">
        <f>MAX(T14,S15)</f>
        <v/>
      </c>
      <c r="U15" s="48">
        <f>S15-T15</f>
        <v/>
      </c>
      <c r="V15" s="47">
        <f>IFERROR(SUMIFS(DATABASE!$M$5:$M$6004,DATABASE!$B$5:$B$6004,B15,DATABASE!$X$5:$X$6004,1),0)</f>
        <v/>
      </c>
      <c r="W15" s="31">
        <f>IFERROR(COUNTIFS(DATABASE!$B$5:$B$6004,B15,DATABASE!$X$5:$X$6004,1),0)</f>
        <v/>
      </c>
      <c r="X15" s="49">
        <f>--AND(ISNUMBER(B15),C15&lt;&gt;"",L15&lt;&gt;"",M15&lt;&gt;"")</f>
        <v/>
      </c>
    </row>
    <row r="16" ht="15" customHeight="1" s="111">
      <c r="A16" s="50" t="inlineStr">
        <is>
          <t>JAN</t>
        </is>
      </c>
      <c r="B16" s="51">
        <f>JAN!A17</f>
        <v/>
      </c>
      <c r="C16" s="52">
        <f>JAN!B17</f>
        <v/>
      </c>
      <c r="D16" s="52">
        <f>JAN!C17</f>
        <v/>
      </c>
      <c r="E16" s="52">
        <f>JAN!D17</f>
        <v/>
      </c>
      <c r="F16" s="52">
        <f>JAN!E17</f>
        <v/>
      </c>
      <c r="G16" s="52">
        <f>JAN!F17</f>
        <v/>
      </c>
      <c r="H16" s="52">
        <f>JAN!G17</f>
        <v/>
      </c>
      <c r="I16" s="53">
        <f>JAN!H17</f>
        <v/>
      </c>
      <c r="J16" s="53">
        <f>JAN!I17</f>
        <v/>
      </c>
      <c r="K16" s="52">
        <f>JAN!J17</f>
        <v/>
      </c>
      <c r="L16" s="52">
        <f>JAN!K17</f>
        <v/>
      </c>
      <c r="M16" s="54">
        <f>JAN!L17</f>
        <v/>
      </c>
      <c r="N16" s="52">
        <f>JAN!M17</f>
        <v/>
      </c>
      <c r="O16" s="52">
        <f>JAN!N17</f>
        <v/>
      </c>
      <c r="P16" s="52">
        <f>JAN!O17</f>
        <v/>
      </c>
      <c r="Q16" s="52">
        <f>JAN!P17</f>
        <v/>
      </c>
      <c r="R16" s="52">
        <f>JAN!Q17</f>
        <v/>
      </c>
      <c r="S16" s="54">
        <f>S15+IF(X16=0,0,M16)</f>
        <v/>
      </c>
      <c r="T16" s="55">
        <f>MAX(T15,S16)</f>
        <v/>
      </c>
      <c r="U16" s="56">
        <f>S16-T16</f>
        <v/>
      </c>
      <c r="V16" s="55">
        <f>IFERROR(SUMIFS(DATABASE!$M$5:$M$6004,DATABASE!$B$5:$B$6004,B16,DATABASE!$X$5:$X$6004,1),0)</f>
        <v/>
      </c>
      <c r="W16" s="57">
        <f>IFERROR(COUNTIFS(DATABASE!$B$5:$B$6004,B16,DATABASE!$X$5:$X$6004,1),0)</f>
        <v/>
      </c>
      <c r="X16" s="58">
        <f>--AND(ISNUMBER(B16),C16&lt;&gt;"",L16&lt;&gt;"",M16&lt;&gt;"")</f>
        <v/>
      </c>
    </row>
    <row r="17" ht="15" customHeight="1" s="111">
      <c r="A17" s="42" t="inlineStr">
        <is>
          <t>JAN</t>
        </is>
      </c>
      <c r="B17" s="43">
        <f>JAN!A18</f>
        <v/>
      </c>
      <c r="C17" s="44">
        <f>JAN!B18</f>
        <v/>
      </c>
      <c r="D17" s="44">
        <f>JAN!C18</f>
        <v/>
      </c>
      <c r="E17" s="44">
        <f>JAN!D18</f>
        <v/>
      </c>
      <c r="F17" s="44">
        <f>JAN!E18</f>
        <v/>
      </c>
      <c r="G17" s="44">
        <f>JAN!F18</f>
        <v/>
      </c>
      <c r="H17" s="44">
        <f>JAN!G18</f>
        <v/>
      </c>
      <c r="I17" s="45">
        <f>JAN!H18</f>
        <v/>
      </c>
      <c r="J17" s="45">
        <f>JAN!I18</f>
        <v/>
      </c>
      <c r="K17" s="44">
        <f>JAN!J18</f>
        <v/>
      </c>
      <c r="L17" s="44">
        <f>JAN!K18</f>
        <v/>
      </c>
      <c r="M17" s="46">
        <f>JAN!L18</f>
        <v/>
      </c>
      <c r="N17" s="44">
        <f>JAN!M18</f>
        <v/>
      </c>
      <c r="O17" s="44">
        <f>JAN!N18</f>
        <v/>
      </c>
      <c r="P17" s="44">
        <f>JAN!O18</f>
        <v/>
      </c>
      <c r="Q17" s="44">
        <f>JAN!P18</f>
        <v/>
      </c>
      <c r="R17" s="44">
        <f>JAN!Q18</f>
        <v/>
      </c>
      <c r="S17" s="46">
        <f>S16+IF(X17=0,0,M17)</f>
        <v/>
      </c>
      <c r="T17" s="47">
        <f>MAX(T16,S17)</f>
        <v/>
      </c>
      <c r="U17" s="48">
        <f>S17-T17</f>
        <v/>
      </c>
      <c r="V17" s="47">
        <f>IFERROR(SUMIFS(DATABASE!$M$5:$M$6004,DATABASE!$B$5:$B$6004,B17,DATABASE!$X$5:$X$6004,1),0)</f>
        <v/>
      </c>
      <c r="W17" s="31">
        <f>IFERROR(COUNTIFS(DATABASE!$B$5:$B$6004,B17,DATABASE!$X$5:$X$6004,1),0)</f>
        <v/>
      </c>
      <c r="X17" s="49">
        <f>--AND(ISNUMBER(B17),C17&lt;&gt;"",L17&lt;&gt;"",M17&lt;&gt;"")</f>
        <v/>
      </c>
    </row>
    <row r="18" ht="15" customHeight="1" s="111">
      <c r="A18" s="50" t="inlineStr">
        <is>
          <t>JAN</t>
        </is>
      </c>
      <c r="B18" s="51">
        <f>JAN!A19</f>
        <v/>
      </c>
      <c r="C18" s="52">
        <f>JAN!B19</f>
        <v/>
      </c>
      <c r="D18" s="52">
        <f>JAN!C19</f>
        <v/>
      </c>
      <c r="E18" s="52">
        <f>JAN!D19</f>
        <v/>
      </c>
      <c r="F18" s="52">
        <f>JAN!E19</f>
        <v/>
      </c>
      <c r="G18" s="52">
        <f>JAN!F19</f>
        <v/>
      </c>
      <c r="H18" s="52">
        <f>JAN!G19</f>
        <v/>
      </c>
      <c r="I18" s="53">
        <f>JAN!H19</f>
        <v/>
      </c>
      <c r="J18" s="53">
        <f>JAN!I19</f>
        <v/>
      </c>
      <c r="K18" s="52">
        <f>JAN!J19</f>
        <v/>
      </c>
      <c r="L18" s="52">
        <f>JAN!K19</f>
        <v/>
      </c>
      <c r="M18" s="54">
        <f>JAN!L19</f>
        <v/>
      </c>
      <c r="N18" s="52">
        <f>JAN!M19</f>
        <v/>
      </c>
      <c r="O18" s="52">
        <f>JAN!N19</f>
        <v/>
      </c>
      <c r="P18" s="52">
        <f>JAN!O19</f>
        <v/>
      </c>
      <c r="Q18" s="52">
        <f>JAN!P19</f>
        <v/>
      </c>
      <c r="R18" s="52">
        <f>JAN!Q19</f>
        <v/>
      </c>
      <c r="S18" s="54">
        <f>S17+IF(X18=0,0,M18)</f>
        <v/>
      </c>
      <c r="T18" s="55">
        <f>MAX(T17,S18)</f>
        <v/>
      </c>
      <c r="U18" s="56">
        <f>S18-T18</f>
        <v/>
      </c>
      <c r="V18" s="55">
        <f>IFERROR(SUMIFS(DATABASE!$M$5:$M$6004,DATABASE!$B$5:$B$6004,B18,DATABASE!$X$5:$X$6004,1),0)</f>
        <v/>
      </c>
      <c r="W18" s="57">
        <f>IFERROR(COUNTIFS(DATABASE!$B$5:$B$6004,B18,DATABASE!$X$5:$X$6004,1),0)</f>
        <v/>
      </c>
      <c r="X18" s="58">
        <f>--AND(ISNUMBER(B18),C18&lt;&gt;"",L18&lt;&gt;"",M18&lt;&gt;"")</f>
        <v/>
      </c>
    </row>
    <row r="19" ht="15" customHeight="1" s="111">
      <c r="A19" s="42" t="inlineStr">
        <is>
          <t>JAN</t>
        </is>
      </c>
      <c r="B19" s="43">
        <f>JAN!A20</f>
        <v/>
      </c>
      <c r="C19" s="44">
        <f>JAN!B20</f>
        <v/>
      </c>
      <c r="D19" s="44">
        <f>JAN!C20</f>
        <v/>
      </c>
      <c r="E19" s="44">
        <f>JAN!D20</f>
        <v/>
      </c>
      <c r="F19" s="44">
        <f>JAN!E20</f>
        <v/>
      </c>
      <c r="G19" s="44">
        <f>JAN!F20</f>
        <v/>
      </c>
      <c r="H19" s="44">
        <f>JAN!G20</f>
        <v/>
      </c>
      <c r="I19" s="45">
        <f>JAN!H20</f>
        <v/>
      </c>
      <c r="J19" s="45">
        <f>JAN!I20</f>
        <v/>
      </c>
      <c r="K19" s="44">
        <f>JAN!J20</f>
        <v/>
      </c>
      <c r="L19" s="44">
        <f>JAN!K20</f>
        <v/>
      </c>
      <c r="M19" s="46">
        <f>JAN!L20</f>
        <v/>
      </c>
      <c r="N19" s="44">
        <f>JAN!M20</f>
        <v/>
      </c>
      <c r="O19" s="44">
        <f>JAN!N20</f>
        <v/>
      </c>
      <c r="P19" s="44">
        <f>JAN!O20</f>
        <v/>
      </c>
      <c r="Q19" s="44">
        <f>JAN!P20</f>
        <v/>
      </c>
      <c r="R19" s="44">
        <f>JAN!Q20</f>
        <v/>
      </c>
      <c r="S19" s="46">
        <f>S18+IF(X19=0,0,M19)</f>
        <v/>
      </c>
      <c r="T19" s="47">
        <f>MAX(T18,S19)</f>
        <v/>
      </c>
      <c r="U19" s="48">
        <f>S19-T19</f>
        <v/>
      </c>
      <c r="V19" s="47">
        <f>IFERROR(SUMIFS(DATABASE!$M$5:$M$6004,DATABASE!$B$5:$B$6004,B19,DATABASE!$X$5:$X$6004,1),0)</f>
        <v/>
      </c>
      <c r="W19" s="31">
        <f>IFERROR(COUNTIFS(DATABASE!$B$5:$B$6004,B19,DATABASE!$X$5:$X$6004,1),0)</f>
        <v/>
      </c>
      <c r="X19" s="49">
        <f>--AND(ISNUMBER(B19),C19&lt;&gt;"",L19&lt;&gt;"",M19&lt;&gt;"")</f>
        <v/>
      </c>
    </row>
    <row r="20" ht="15" customHeight="1" s="111">
      <c r="A20" s="50" t="inlineStr">
        <is>
          <t>JAN</t>
        </is>
      </c>
      <c r="B20" s="51">
        <f>JAN!A21</f>
        <v/>
      </c>
      <c r="C20" s="52">
        <f>JAN!B21</f>
        <v/>
      </c>
      <c r="D20" s="52">
        <f>JAN!C21</f>
        <v/>
      </c>
      <c r="E20" s="52">
        <f>JAN!D21</f>
        <v/>
      </c>
      <c r="F20" s="52">
        <f>JAN!E21</f>
        <v/>
      </c>
      <c r="G20" s="52">
        <f>JAN!F21</f>
        <v/>
      </c>
      <c r="H20" s="52">
        <f>JAN!G21</f>
        <v/>
      </c>
      <c r="I20" s="53">
        <f>JAN!H21</f>
        <v/>
      </c>
      <c r="J20" s="53">
        <f>JAN!I21</f>
        <v/>
      </c>
      <c r="K20" s="52">
        <f>JAN!J21</f>
        <v/>
      </c>
      <c r="L20" s="52">
        <f>JAN!K21</f>
        <v/>
      </c>
      <c r="M20" s="54">
        <f>JAN!L21</f>
        <v/>
      </c>
      <c r="N20" s="52">
        <f>JAN!M21</f>
        <v/>
      </c>
      <c r="O20" s="52">
        <f>JAN!N21</f>
        <v/>
      </c>
      <c r="P20" s="52">
        <f>JAN!O21</f>
        <v/>
      </c>
      <c r="Q20" s="52">
        <f>JAN!P21</f>
        <v/>
      </c>
      <c r="R20" s="52">
        <f>JAN!Q21</f>
        <v/>
      </c>
      <c r="S20" s="54">
        <f>S19+IF(X20=0,0,M20)</f>
        <v/>
      </c>
      <c r="T20" s="55">
        <f>MAX(T19,S20)</f>
        <v/>
      </c>
      <c r="U20" s="56">
        <f>S20-T20</f>
        <v/>
      </c>
      <c r="V20" s="55">
        <f>IFERROR(SUMIFS(DATABASE!$M$5:$M$6004,DATABASE!$B$5:$B$6004,B20,DATABASE!$X$5:$X$6004,1),0)</f>
        <v/>
      </c>
      <c r="W20" s="57">
        <f>IFERROR(COUNTIFS(DATABASE!$B$5:$B$6004,B20,DATABASE!$X$5:$X$6004,1),0)</f>
        <v/>
      </c>
      <c r="X20" s="58">
        <f>--AND(ISNUMBER(B20),C20&lt;&gt;"",L20&lt;&gt;"",M20&lt;&gt;"")</f>
        <v/>
      </c>
    </row>
    <row r="21" ht="15" customHeight="1" s="111">
      <c r="A21" s="42" t="inlineStr">
        <is>
          <t>JAN</t>
        </is>
      </c>
      <c r="B21" s="43">
        <f>JAN!A22</f>
        <v/>
      </c>
      <c r="C21" s="44">
        <f>JAN!B22</f>
        <v/>
      </c>
      <c r="D21" s="44">
        <f>JAN!C22</f>
        <v/>
      </c>
      <c r="E21" s="44">
        <f>JAN!D22</f>
        <v/>
      </c>
      <c r="F21" s="44">
        <f>JAN!E22</f>
        <v/>
      </c>
      <c r="G21" s="44">
        <f>JAN!F22</f>
        <v/>
      </c>
      <c r="H21" s="44">
        <f>JAN!G22</f>
        <v/>
      </c>
      <c r="I21" s="45">
        <f>JAN!H22</f>
        <v/>
      </c>
      <c r="J21" s="45">
        <f>JAN!I22</f>
        <v/>
      </c>
      <c r="K21" s="44">
        <f>JAN!J22</f>
        <v/>
      </c>
      <c r="L21" s="44">
        <f>JAN!K22</f>
        <v/>
      </c>
      <c r="M21" s="46">
        <f>JAN!L22</f>
        <v/>
      </c>
      <c r="N21" s="44">
        <f>JAN!M22</f>
        <v/>
      </c>
      <c r="O21" s="44">
        <f>JAN!N22</f>
        <v/>
      </c>
      <c r="P21" s="44">
        <f>JAN!O22</f>
        <v/>
      </c>
      <c r="Q21" s="44">
        <f>JAN!P22</f>
        <v/>
      </c>
      <c r="R21" s="44">
        <f>JAN!Q22</f>
        <v/>
      </c>
      <c r="S21" s="46">
        <f>S20+IF(X21=0,0,M21)</f>
        <v/>
      </c>
      <c r="T21" s="47">
        <f>MAX(T20,S21)</f>
        <v/>
      </c>
      <c r="U21" s="48">
        <f>S21-T21</f>
        <v/>
      </c>
      <c r="V21" s="47">
        <f>IFERROR(SUMIFS(DATABASE!$M$5:$M$6004,DATABASE!$B$5:$B$6004,B21,DATABASE!$X$5:$X$6004,1),0)</f>
        <v/>
      </c>
      <c r="W21" s="31">
        <f>IFERROR(COUNTIFS(DATABASE!$B$5:$B$6004,B21,DATABASE!$X$5:$X$6004,1),0)</f>
        <v/>
      </c>
      <c r="X21" s="49">
        <f>--AND(ISNUMBER(B21),C21&lt;&gt;"",L21&lt;&gt;"",M21&lt;&gt;"")</f>
        <v/>
      </c>
    </row>
    <row r="22" ht="15" customHeight="1" s="111">
      <c r="A22" s="50" t="inlineStr">
        <is>
          <t>JAN</t>
        </is>
      </c>
      <c r="B22" s="51">
        <f>JAN!A23</f>
        <v/>
      </c>
      <c r="C22" s="52">
        <f>JAN!B23</f>
        <v/>
      </c>
      <c r="D22" s="52">
        <f>JAN!C23</f>
        <v/>
      </c>
      <c r="E22" s="52">
        <f>JAN!D23</f>
        <v/>
      </c>
      <c r="F22" s="52">
        <f>JAN!E23</f>
        <v/>
      </c>
      <c r="G22" s="52">
        <f>JAN!F23</f>
        <v/>
      </c>
      <c r="H22" s="52">
        <f>JAN!G23</f>
        <v/>
      </c>
      <c r="I22" s="53">
        <f>JAN!H23</f>
        <v/>
      </c>
      <c r="J22" s="53">
        <f>JAN!I23</f>
        <v/>
      </c>
      <c r="K22" s="52">
        <f>JAN!J23</f>
        <v/>
      </c>
      <c r="L22" s="52">
        <f>JAN!K23</f>
        <v/>
      </c>
      <c r="M22" s="54">
        <f>JAN!L23</f>
        <v/>
      </c>
      <c r="N22" s="52">
        <f>JAN!M23</f>
        <v/>
      </c>
      <c r="O22" s="52">
        <f>JAN!N23</f>
        <v/>
      </c>
      <c r="P22" s="52">
        <f>JAN!O23</f>
        <v/>
      </c>
      <c r="Q22" s="52">
        <f>JAN!P23</f>
        <v/>
      </c>
      <c r="R22" s="52">
        <f>JAN!Q23</f>
        <v/>
      </c>
      <c r="S22" s="54">
        <f>S21+IF(X22=0,0,M22)</f>
        <v/>
      </c>
      <c r="T22" s="55">
        <f>MAX(T21,S22)</f>
        <v/>
      </c>
      <c r="U22" s="56">
        <f>S22-T22</f>
        <v/>
      </c>
      <c r="V22" s="55">
        <f>IFERROR(SUMIFS(DATABASE!$M$5:$M$6004,DATABASE!$B$5:$B$6004,B22,DATABASE!$X$5:$X$6004,1),0)</f>
        <v/>
      </c>
      <c r="W22" s="57">
        <f>IFERROR(COUNTIFS(DATABASE!$B$5:$B$6004,B22,DATABASE!$X$5:$X$6004,1),0)</f>
        <v/>
      </c>
      <c r="X22" s="58">
        <f>--AND(ISNUMBER(B22),C22&lt;&gt;"",L22&lt;&gt;"",M22&lt;&gt;"")</f>
        <v/>
      </c>
    </row>
    <row r="23" ht="15" customHeight="1" s="111">
      <c r="A23" s="42" t="inlineStr">
        <is>
          <t>JAN</t>
        </is>
      </c>
      <c r="B23" s="43">
        <f>JAN!A24</f>
        <v/>
      </c>
      <c r="C23" s="44">
        <f>JAN!B24</f>
        <v/>
      </c>
      <c r="D23" s="44">
        <f>JAN!C24</f>
        <v/>
      </c>
      <c r="E23" s="44">
        <f>JAN!D24</f>
        <v/>
      </c>
      <c r="F23" s="44">
        <f>JAN!E24</f>
        <v/>
      </c>
      <c r="G23" s="44">
        <f>JAN!F24</f>
        <v/>
      </c>
      <c r="H23" s="44">
        <f>JAN!G24</f>
        <v/>
      </c>
      <c r="I23" s="45">
        <f>JAN!H24</f>
        <v/>
      </c>
      <c r="J23" s="45">
        <f>JAN!I24</f>
        <v/>
      </c>
      <c r="K23" s="44">
        <f>JAN!J24</f>
        <v/>
      </c>
      <c r="L23" s="44">
        <f>JAN!K24</f>
        <v/>
      </c>
      <c r="M23" s="46">
        <f>JAN!L24</f>
        <v/>
      </c>
      <c r="N23" s="44">
        <f>JAN!M24</f>
        <v/>
      </c>
      <c r="O23" s="44">
        <f>JAN!N24</f>
        <v/>
      </c>
      <c r="P23" s="44">
        <f>JAN!O24</f>
        <v/>
      </c>
      <c r="Q23" s="44">
        <f>JAN!P24</f>
        <v/>
      </c>
      <c r="R23" s="44">
        <f>JAN!Q24</f>
        <v/>
      </c>
      <c r="S23" s="46">
        <f>S22+IF(X23=0,0,M23)</f>
        <v/>
      </c>
      <c r="T23" s="47">
        <f>MAX(T22,S23)</f>
        <v/>
      </c>
      <c r="U23" s="48">
        <f>S23-T23</f>
        <v/>
      </c>
      <c r="V23" s="47">
        <f>IFERROR(SUMIFS(DATABASE!$M$5:$M$6004,DATABASE!$B$5:$B$6004,B23,DATABASE!$X$5:$X$6004,1),0)</f>
        <v/>
      </c>
      <c r="W23" s="31">
        <f>IFERROR(COUNTIFS(DATABASE!$B$5:$B$6004,B23,DATABASE!$X$5:$X$6004,1),0)</f>
        <v/>
      </c>
      <c r="X23" s="49">
        <f>--AND(ISNUMBER(B23),C23&lt;&gt;"",L23&lt;&gt;"",M23&lt;&gt;"")</f>
        <v/>
      </c>
    </row>
    <row r="24" ht="15" customHeight="1" s="111">
      <c r="A24" s="50" t="inlineStr">
        <is>
          <t>JAN</t>
        </is>
      </c>
      <c r="B24" s="51">
        <f>JAN!A25</f>
        <v/>
      </c>
      <c r="C24" s="52">
        <f>JAN!B25</f>
        <v/>
      </c>
      <c r="D24" s="52">
        <f>JAN!C25</f>
        <v/>
      </c>
      <c r="E24" s="52">
        <f>JAN!D25</f>
        <v/>
      </c>
      <c r="F24" s="52">
        <f>JAN!E25</f>
        <v/>
      </c>
      <c r="G24" s="52">
        <f>JAN!F25</f>
        <v/>
      </c>
      <c r="H24" s="52">
        <f>JAN!G25</f>
        <v/>
      </c>
      <c r="I24" s="53">
        <f>JAN!H25</f>
        <v/>
      </c>
      <c r="J24" s="53">
        <f>JAN!I25</f>
        <v/>
      </c>
      <c r="K24" s="52">
        <f>JAN!J25</f>
        <v/>
      </c>
      <c r="L24" s="52">
        <f>JAN!K25</f>
        <v/>
      </c>
      <c r="M24" s="54">
        <f>JAN!L25</f>
        <v/>
      </c>
      <c r="N24" s="52">
        <f>JAN!M25</f>
        <v/>
      </c>
      <c r="O24" s="52">
        <f>JAN!N25</f>
        <v/>
      </c>
      <c r="P24" s="52">
        <f>JAN!O25</f>
        <v/>
      </c>
      <c r="Q24" s="52">
        <f>JAN!P25</f>
        <v/>
      </c>
      <c r="R24" s="52">
        <f>JAN!Q25</f>
        <v/>
      </c>
      <c r="S24" s="54">
        <f>S23+IF(X24=0,0,M24)</f>
        <v/>
      </c>
      <c r="T24" s="55">
        <f>MAX(T23,S24)</f>
        <v/>
      </c>
      <c r="U24" s="56">
        <f>S24-T24</f>
        <v/>
      </c>
      <c r="V24" s="55">
        <f>IFERROR(SUMIFS(DATABASE!$M$5:$M$6004,DATABASE!$B$5:$B$6004,B24,DATABASE!$X$5:$X$6004,1),0)</f>
        <v/>
      </c>
      <c r="W24" s="57">
        <f>IFERROR(COUNTIFS(DATABASE!$B$5:$B$6004,B24,DATABASE!$X$5:$X$6004,1),0)</f>
        <v/>
      </c>
      <c r="X24" s="58">
        <f>--AND(ISNUMBER(B24),C24&lt;&gt;"",L24&lt;&gt;"",M24&lt;&gt;"")</f>
        <v/>
      </c>
    </row>
    <row r="25" ht="15" customHeight="1" s="111">
      <c r="A25" s="42" t="inlineStr">
        <is>
          <t>JAN</t>
        </is>
      </c>
      <c r="B25" s="43">
        <f>JAN!A26</f>
        <v/>
      </c>
      <c r="C25" s="44">
        <f>JAN!B26</f>
        <v/>
      </c>
      <c r="D25" s="44">
        <f>JAN!C26</f>
        <v/>
      </c>
      <c r="E25" s="44">
        <f>JAN!D26</f>
        <v/>
      </c>
      <c r="F25" s="44">
        <f>JAN!E26</f>
        <v/>
      </c>
      <c r="G25" s="44">
        <f>JAN!F26</f>
        <v/>
      </c>
      <c r="H25" s="44">
        <f>JAN!G26</f>
        <v/>
      </c>
      <c r="I25" s="45">
        <f>JAN!H26</f>
        <v/>
      </c>
      <c r="J25" s="45">
        <f>JAN!I26</f>
        <v/>
      </c>
      <c r="K25" s="44">
        <f>JAN!J26</f>
        <v/>
      </c>
      <c r="L25" s="44">
        <f>JAN!K26</f>
        <v/>
      </c>
      <c r="M25" s="46">
        <f>JAN!L26</f>
        <v/>
      </c>
      <c r="N25" s="44">
        <f>JAN!M26</f>
        <v/>
      </c>
      <c r="O25" s="44">
        <f>JAN!N26</f>
        <v/>
      </c>
      <c r="P25" s="44">
        <f>JAN!O26</f>
        <v/>
      </c>
      <c r="Q25" s="44">
        <f>JAN!P26</f>
        <v/>
      </c>
      <c r="R25" s="44">
        <f>JAN!Q26</f>
        <v/>
      </c>
      <c r="S25" s="46">
        <f>S24+IF(X25=0,0,M25)</f>
        <v/>
      </c>
      <c r="T25" s="47">
        <f>MAX(T24,S25)</f>
        <v/>
      </c>
      <c r="U25" s="48">
        <f>S25-T25</f>
        <v/>
      </c>
      <c r="V25" s="47">
        <f>IFERROR(SUMIFS(DATABASE!$M$5:$M$6004,DATABASE!$B$5:$B$6004,B25,DATABASE!$X$5:$X$6004,1),0)</f>
        <v/>
      </c>
      <c r="W25" s="31">
        <f>IFERROR(COUNTIFS(DATABASE!$B$5:$B$6004,B25,DATABASE!$X$5:$X$6004,1),0)</f>
        <v/>
      </c>
      <c r="X25" s="49">
        <f>--AND(ISNUMBER(B25),C25&lt;&gt;"",L25&lt;&gt;"",M25&lt;&gt;"")</f>
        <v/>
      </c>
    </row>
    <row r="26" ht="15" customHeight="1" s="111">
      <c r="A26" s="50" t="inlineStr">
        <is>
          <t>JAN</t>
        </is>
      </c>
      <c r="B26" s="51">
        <f>JAN!A27</f>
        <v/>
      </c>
      <c r="C26" s="52">
        <f>JAN!B27</f>
        <v/>
      </c>
      <c r="D26" s="52">
        <f>JAN!C27</f>
        <v/>
      </c>
      <c r="E26" s="52">
        <f>JAN!D27</f>
        <v/>
      </c>
      <c r="F26" s="52">
        <f>JAN!E27</f>
        <v/>
      </c>
      <c r="G26" s="52">
        <f>JAN!F27</f>
        <v/>
      </c>
      <c r="H26" s="52">
        <f>JAN!G27</f>
        <v/>
      </c>
      <c r="I26" s="53">
        <f>JAN!H27</f>
        <v/>
      </c>
      <c r="J26" s="53">
        <f>JAN!I27</f>
        <v/>
      </c>
      <c r="K26" s="52">
        <f>JAN!J27</f>
        <v/>
      </c>
      <c r="L26" s="52">
        <f>JAN!K27</f>
        <v/>
      </c>
      <c r="M26" s="54">
        <f>JAN!L27</f>
        <v/>
      </c>
      <c r="N26" s="52">
        <f>JAN!M27</f>
        <v/>
      </c>
      <c r="O26" s="52">
        <f>JAN!N27</f>
        <v/>
      </c>
      <c r="P26" s="52">
        <f>JAN!O27</f>
        <v/>
      </c>
      <c r="Q26" s="52">
        <f>JAN!P27</f>
        <v/>
      </c>
      <c r="R26" s="52">
        <f>JAN!Q27</f>
        <v/>
      </c>
      <c r="S26" s="54">
        <f>S25+IF(X26=0,0,M26)</f>
        <v/>
      </c>
      <c r="T26" s="55">
        <f>MAX(T25,S26)</f>
        <v/>
      </c>
      <c r="U26" s="56">
        <f>S26-T26</f>
        <v/>
      </c>
      <c r="V26" s="55">
        <f>IFERROR(SUMIFS(DATABASE!$M$5:$M$6004,DATABASE!$B$5:$B$6004,B26,DATABASE!$X$5:$X$6004,1),0)</f>
        <v/>
      </c>
      <c r="W26" s="57">
        <f>IFERROR(COUNTIFS(DATABASE!$B$5:$B$6004,B26,DATABASE!$X$5:$X$6004,1),0)</f>
        <v/>
      </c>
      <c r="X26" s="58">
        <f>--AND(ISNUMBER(B26),C26&lt;&gt;"",L26&lt;&gt;"",M26&lt;&gt;"")</f>
        <v/>
      </c>
    </row>
    <row r="27" ht="15" customHeight="1" s="111">
      <c r="A27" s="42" t="inlineStr">
        <is>
          <t>JAN</t>
        </is>
      </c>
      <c r="B27" s="43">
        <f>JAN!A28</f>
        <v/>
      </c>
      <c r="C27" s="44">
        <f>JAN!B28</f>
        <v/>
      </c>
      <c r="D27" s="44">
        <f>JAN!C28</f>
        <v/>
      </c>
      <c r="E27" s="44">
        <f>JAN!D28</f>
        <v/>
      </c>
      <c r="F27" s="44">
        <f>JAN!E28</f>
        <v/>
      </c>
      <c r="G27" s="44">
        <f>JAN!F28</f>
        <v/>
      </c>
      <c r="H27" s="44">
        <f>JAN!G28</f>
        <v/>
      </c>
      <c r="I27" s="45">
        <f>JAN!H28</f>
        <v/>
      </c>
      <c r="J27" s="45">
        <f>JAN!I28</f>
        <v/>
      </c>
      <c r="K27" s="44">
        <f>JAN!J28</f>
        <v/>
      </c>
      <c r="L27" s="44">
        <f>JAN!K28</f>
        <v/>
      </c>
      <c r="M27" s="46">
        <f>JAN!L28</f>
        <v/>
      </c>
      <c r="N27" s="44">
        <f>JAN!M28</f>
        <v/>
      </c>
      <c r="O27" s="44">
        <f>JAN!N28</f>
        <v/>
      </c>
      <c r="P27" s="44">
        <f>JAN!O28</f>
        <v/>
      </c>
      <c r="Q27" s="44">
        <f>JAN!P28</f>
        <v/>
      </c>
      <c r="R27" s="44">
        <f>JAN!Q28</f>
        <v/>
      </c>
      <c r="S27" s="46">
        <f>S26+IF(X27=0,0,M27)</f>
        <v/>
      </c>
      <c r="T27" s="47">
        <f>MAX(T26,S27)</f>
        <v/>
      </c>
      <c r="U27" s="48">
        <f>S27-T27</f>
        <v/>
      </c>
      <c r="V27" s="47">
        <f>IFERROR(SUMIFS(DATABASE!$M$5:$M$6004,DATABASE!$B$5:$B$6004,B27,DATABASE!$X$5:$X$6004,1),0)</f>
        <v/>
      </c>
      <c r="W27" s="31">
        <f>IFERROR(COUNTIFS(DATABASE!$B$5:$B$6004,B27,DATABASE!$X$5:$X$6004,1),0)</f>
        <v/>
      </c>
      <c r="X27" s="49">
        <f>--AND(ISNUMBER(B27),C27&lt;&gt;"",L27&lt;&gt;"",M27&lt;&gt;"")</f>
        <v/>
      </c>
    </row>
    <row r="28" ht="15" customHeight="1" s="111">
      <c r="A28" s="50" t="inlineStr">
        <is>
          <t>JAN</t>
        </is>
      </c>
      <c r="B28" s="51">
        <f>JAN!A29</f>
        <v/>
      </c>
      <c r="C28" s="52">
        <f>JAN!B29</f>
        <v/>
      </c>
      <c r="D28" s="52">
        <f>JAN!C29</f>
        <v/>
      </c>
      <c r="E28" s="52">
        <f>JAN!D29</f>
        <v/>
      </c>
      <c r="F28" s="52">
        <f>JAN!E29</f>
        <v/>
      </c>
      <c r="G28" s="52">
        <f>JAN!F29</f>
        <v/>
      </c>
      <c r="H28" s="52">
        <f>JAN!G29</f>
        <v/>
      </c>
      <c r="I28" s="53">
        <f>JAN!H29</f>
        <v/>
      </c>
      <c r="J28" s="53">
        <f>JAN!I29</f>
        <v/>
      </c>
      <c r="K28" s="52">
        <f>JAN!J29</f>
        <v/>
      </c>
      <c r="L28" s="52">
        <f>JAN!K29</f>
        <v/>
      </c>
      <c r="M28" s="54">
        <f>JAN!L29</f>
        <v/>
      </c>
      <c r="N28" s="52">
        <f>JAN!M29</f>
        <v/>
      </c>
      <c r="O28" s="52">
        <f>JAN!N29</f>
        <v/>
      </c>
      <c r="P28" s="52">
        <f>JAN!O29</f>
        <v/>
      </c>
      <c r="Q28" s="52">
        <f>JAN!P29</f>
        <v/>
      </c>
      <c r="R28" s="52">
        <f>JAN!Q29</f>
        <v/>
      </c>
      <c r="S28" s="54">
        <f>S27+IF(X28=0,0,M28)</f>
        <v/>
      </c>
      <c r="T28" s="55">
        <f>MAX(T27,S28)</f>
        <v/>
      </c>
      <c r="U28" s="56">
        <f>S28-T28</f>
        <v/>
      </c>
      <c r="V28" s="55">
        <f>IFERROR(SUMIFS(DATABASE!$M$5:$M$6004,DATABASE!$B$5:$B$6004,B28,DATABASE!$X$5:$X$6004,1),0)</f>
        <v/>
      </c>
      <c r="W28" s="57">
        <f>IFERROR(COUNTIFS(DATABASE!$B$5:$B$6004,B28,DATABASE!$X$5:$X$6004,1),0)</f>
        <v/>
      </c>
      <c r="X28" s="58">
        <f>--AND(ISNUMBER(B28),C28&lt;&gt;"",L28&lt;&gt;"",M28&lt;&gt;"")</f>
        <v/>
      </c>
    </row>
    <row r="29" ht="15" customHeight="1" s="111">
      <c r="A29" s="42" t="inlineStr">
        <is>
          <t>JAN</t>
        </is>
      </c>
      <c r="B29" s="43">
        <f>JAN!A30</f>
        <v/>
      </c>
      <c r="C29" s="44">
        <f>JAN!B30</f>
        <v/>
      </c>
      <c r="D29" s="44">
        <f>JAN!C30</f>
        <v/>
      </c>
      <c r="E29" s="44">
        <f>JAN!D30</f>
        <v/>
      </c>
      <c r="F29" s="44">
        <f>JAN!E30</f>
        <v/>
      </c>
      <c r="G29" s="44">
        <f>JAN!F30</f>
        <v/>
      </c>
      <c r="H29" s="44">
        <f>JAN!G30</f>
        <v/>
      </c>
      <c r="I29" s="45">
        <f>JAN!H30</f>
        <v/>
      </c>
      <c r="J29" s="45">
        <f>JAN!I30</f>
        <v/>
      </c>
      <c r="K29" s="44">
        <f>JAN!J30</f>
        <v/>
      </c>
      <c r="L29" s="44">
        <f>JAN!K30</f>
        <v/>
      </c>
      <c r="M29" s="46">
        <f>JAN!L30</f>
        <v/>
      </c>
      <c r="N29" s="44">
        <f>JAN!M30</f>
        <v/>
      </c>
      <c r="O29" s="44">
        <f>JAN!N30</f>
        <v/>
      </c>
      <c r="P29" s="44">
        <f>JAN!O30</f>
        <v/>
      </c>
      <c r="Q29" s="44">
        <f>JAN!P30</f>
        <v/>
      </c>
      <c r="R29" s="44">
        <f>JAN!Q30</f>
        <v/>
      </c>
      <c r="S29" s="46">
        <f>S28+IF(X29=0,0,M29)</f>
        <v/>
      </c>
      <c r="T29" s="47">
        <f>MAX(T28,S29)</f>
        <v/>
      </c>
      <c r="U29" s="48">
        <f>S29-T29</f>
        <v/>
      </c>
      <c r="V29" s="47">
        <f>IFERROR(SUMIFS(DATABASE!$M$5:$M$6004,DATABASE!$B$5:$B$6004,B29,DATABASE!$X$5:$X$6004,1),0)</f>
        <v/>
      </c>
      <c r="W29" s="31">
        <f>IFERROR(COUNTIFS(DATABASE!$B$5:$B$6004,B29,DATABASE!$X$5:$X$6004,1),0)</f>
        <v/>
      </c>
      <c r="X29" s="49">
        <f>--AND(ISNUMBER(B29),C29&lt;&gt;"",L29&lt;&gt;"",M29&lt;&gt;"")</f>
        <v/>
      </c>
    </row>
    <row r="30" ht="15" customHeight="1" s="111">
      <c r="A30" s="50" t="inlineStr">
        <is>
          <t>JAN</t>
        </is>
      </c>
      <c r="B30" s="51">
        <f>JAN!A31</f>
        <v/>
      </c>
      <c r="C30" s="52">
        <f>JAN!B31</f>
        <v/>
      </c>
      <c r="D30" s="52">
        <f>JAN!C31</f>
        <v/>
      </c>
      <c r="E30" s="52">
        <f>JAN!D31</f>
        <v/>
      </c>
      <c r="F30" s="52">
        <f>JAN!E31</f>
        <v/>
      </c>
      <c r="G30" s="52">
        <f>JAN!F31</f>
        <v/>
      </c>
      <c r="H30" s="52">
        <f>JAN!G31</f>
        <v/>
      </c>
      <c r="I30" s="53">
        <f>JAN!H31</f>
        <v/>
      </c>
      <c r="J30" s="53">
        <f>JAN!I31</f>
        <v/>
      </c>
      <c r="K30" s="52">
        <f>JAN!J31</f>
        <v/>
      </c>
      <c r="L30" s="52">
        <f>JAN!K31</f>
        <v/>
      </c>
      <c r="M30" s="54">
        <f>JAN!L31</f>
        <v/>
      </c>
      <c r="N30" s="52">
        <f>JAN!M31</f>
        <v/>
      </c>
      <c r="O30" s="52">
        <f>JAN!N31</f>
        <v/>
      </c>
      <c r="P30" s="52">
        <f>JAN!O31</f>
        <v/>
      </c>
      <c r="Q30" s="52">
        <f>JAN!P31</f>
        <v/>
      </c>
      <c r="R30" s="52">
        <f>JAN!Q31</f>
        <v/>
      </c>
      <c r="S30" s="54">
        <f>S29+IF(X30=0,0,M30)</f>
        <v/>
      </c>
      <c r="T30" s="55">
        <f>MAX(T29,S30)</f>
        <v/>
      </c>
      <c r="U30" s="56">
        <f>S30-T30</f>
        <v/>
      </c>
      <c r="V30" s="55">
        <f>IFERROR(SUMIFS(DATABASE!$M$5:$M$6004,DATABASE!$B$5:$B$6004,B30,DATABASE!$X$5:$X$6004,1),0)</f>
        <v/>
      </c>
      <c r="W30" s="57">
        <f>IFERROR(COUNTIFS(DATABASE!$B$5:$B$6004,B30,DATABASE!$X$5:$X$6004,1),0)</f>
        <v/>
      </c>
      <c r="X30" s="58">
        <f>--AND(ISNUMBER(B30),C30&lt;&gt;"",L30&lt;&gt;"",M30&lt;&gt;"")</f>
        <v/>
      </c>
    </row>
    <row r="31" ht="15" customHeight="1" s="111">
      <c r="A31" s="42" t="inlineStr">
        <is>
          <t>JAN</t>
        </is>
      </c>
      <c r="B31" s="43">
        <f>JAN!A32</f>
        <v/>
      </c>
      <c r="C31" s="44">
        <f>JAN!B32</f>
        <v/>
      </c>
      <c r="D31" s="44">
        <f>JAN!C32</f>
        <v/>
      </c>
      <c r="E31" s="44">
        <f>JAN!D32</f>
        <v/>
      </c>
      <c r="F31" s="44">
        <f>JAN!E32</f>
        <v/>
      </c>
      <c r="G31" s="44">
        <f>JAN!F32</f>
        <v/>
      </c>
      <c r="H31" s="44">
        <f>JAN!G32</f>
        <v/>
      </c>
      <c r="I31" s="45">
        <f>JAN!H32</f>
        <v/>
      </c>
      <c r="J31" s="45">
        <f>JAN!I32</f>
        <v/>
      </c>
      <c r="K31" s="44">
        <f>JAN!J32</f>
        <v/>
      </c>
      <c r="L31" s="44">
        <f>JAN!K32</f>
        <v/>
      </c>
      <c r="M31" s="46">
        <f>JAN!L32</f>
        <v/>
      </c>
      <c r="N31" s="44">
        <f>JAN!M32</f>
        <v/>
      </c>
      <c r="O31" s="44">
        <f>JAN!N32</f>
        <v/>
      </c>
      <c r="P31" s="44">
        <f>JAN!O32</f>
        <v/>
      </c>
      <c r="Q31" s="44">
        <f>JAN!P32</f>
        <v/>
      </c>
      <c r="R31" s="44">
        <f>JAN!Q32</f>
        <v/>
      </c>
      <c r="S31" s="46">
        <f>S30+IF(X31=0,0,M31)</f>
        <v/>
      </c>
      <c r="T31" s="47">
        <f>MAX(T30,S31)</f>
        <v/>
      </c>
      <c r="U31" s="48">
        <f>S31-T31</f>
        <v/>
      </c>
      <c r="V31" s="47">
        <f>IFERROR(SUMIFS(DATABASE!$M$5:$M$6004,DATABASE!$B$5:$B$6004,B31,DATABASE!$X$5:$X$6004,1),0)</f>
        <v/>
      </c>
      <c r="W31" s="31">
        <f>IFERROR(COUNTIFS(DATABASE!$B$5:$B$6004,B31,DATABASE!$X$5:$X$6004,1),0)</f>
        <v/>
      </c>
      <c r="X31" s="49">
        <f>--AND(ISNUMBER(B31),C31&lt;&gt;"",L31&lt;&gt;"",M31&lt;&gt;"")</f>
        <v/>
      </c>
    </row>
    <row r="32" ht="15" customHeight="1" s="111">
      <c r="A32" s="50" t="inlineStr">
        <is>
          <t>JAN</t>
        </is>
      </c>
      <c r="B32" s="51">
        <f>JAN!A33</f>
        <v/>
      </c>
      <c r="C32" s="52">
        <f>JAN!B33</f>
        <v/>
      </c>
      <c r="D32" s="52">
        <f>JAN!C33</f>
        <v/>
      </c>
      <c r="E32" s="52">
        <f>JAN!D33</f>
        <v/>
      </c>
      <c r="F32" s="52">
        <f>JAN!E33</f>
        <v/>
      </c>
      <c r="G32" s="52">
        <f>JAN!F33</f>
        <v/>
      </c>
      <c r="H32" s="52">
        <f>JAN!G33</f>
        <v/>
      </c>
      <c r="I32" s="53">
        <f>JAN!H33</f>
        <v/>
      </c>
      <c r="J32" s="53">
        <f>JAN!I33</f>
        <v/>
      </c>
      <c r="K32" s="52">
        <f>JAN!J33</f>
        <v/>
      </c>
      <c r="L32" s="52">
        <f>JAN!K33</f>
        <v/>
      </c>
      <c r="M32" s="54">
        <f>JAN!L33</f>
        <v/>
      </c>
      <c r="N32" s="52">
        <f>JAN!M33</f>
        <v/>
      </c>
      <c r="O32" s="52">
        <f>JAN!N33</f>
        <v/>
      </c>
      <c r="P32" s="52">
        <f>JAN!O33</f>
        <v/>
      </c>
      <c r="Q32" s="52">
        <f>JAN!P33</f>
        <v/>
      </c>
      <c r="R32" s="52">
        <f>JAN!Q33</f>
        <v/>
      </c>
      <c r="S32" s="54">
        <f>S31+IF(X32=0,0,M32)</f>
        <v/>
      </c>
      <c r="T32" s="55">
        <f>MAX(T31,S32)</f>
        <v/>
      </c>
      <c r="U32" s="56">
        <f>S32-T32</f>
        <v/>
      </c>
      <c r="V32" s="55">
        <f>IFERROR(SUMIFS(DATABASE!$M$5:$M$6004,DATABASE!$B$5:$B$6004,B32,DATABASE!$X$5:$X$6004,1),0)</f>
        <v/>
      </c>
      <c r="W32" s="57">
        <f>IFERROR(COUNTIFS(DATABASE!$B$5:$B$6004,B32,DATABASE!$X$5:$X$6004,1),0)</f>
        <v/>
      </c>
      <c r="X32" s="58">
        <f>--AND(ISNUMBER(B32),C32&lt;&gt;"",L32&lt;&gt;"",M32&lt;&gt;"")</f>
        <v/>
      </c>
    </row>
    <row r="33" ht="15" customHeight="1" s="111">
      <c r="A33" s="42" t="inlineStr">
        <is>
          <t>JAN</t>
        </is>
      </c>
      <c r="B33" s="43">
        <f>JAN!A34</f>
        <v/>
      </c>
      <c r="C33" s="44">
        <f>JAN!B34</f>
        <v/>
      </c>
      <c r="D33" s="44">
        <f>JAN!C34</f>
        <v/>
      </c>
      <c r="E33" s="44">
        <f>JAN!D34</f>
        <v/>
      </c>
      <c r="F33" s="44">
        <f>JAN!E34</f>
        <v/>
      </c>
      <c r="G33" s="44">
        <f>JAN!F34</f>
        <v/>
      </c>
      <c r="H33" s="44">
        <f>JAN!G34</f>
        <v/>
      </c>
      <c r="I33" s="45">
        <f>JAN!H34</f>
        <v/>
      </c>
      <c r="J33" s="45">
        <f>JAN!I34</f>
        <v/>
      </c>
      <c r="K33" s="44">
        <f>JAN!J34</f>
        <v/>
      </c>
      <c r="L33" s="44">
        <f>JAN!K34</f>
        <v/>
      </c>
      <c r="M33" s="46">
        <f>JAN!L34</f>
        <v/>
      </c>
      <c r="N33" s="44">
        <f>JAN!M34</f>
        <v/>
      </c>
      <c r="O33" s="44">
        <f>JAN!N34</f>
        <v/>
      </c>
      <c r="P33" s="44">
        <f>JAN!O34</f>
        <v/>
      </c>
      <c r="Q33" s="44">
        <f>JAN!P34</f>
        <v/>
      </c>
      <c r="R33" s="44">
        <f>JAN!Q34</f>
        <v/>
      </c>
      <c r="S33" s="46">
        <f>S32+IF(X33=0,0,M33)</f>
        <v/>
      </c>
      <c r="T33" s="47">
        <f>MAX(T32,S33)</f>
        <v/>
      </c>
      <c r="U33" s="48">
        <f>S33-T33</f>
        <v/>
      </c>
      <c r="V33" s="47">
        <f>IFERROR(SUMIFS(DATABASE!$M$5:$M$6004,DATABASE!$B$5:$B$6004,B33,DATABASE!$X$5:$X$6004,1),0)</f>
        <v/>
      </c>
      <c r="W33" s="31">
        <f>IFERROR(COUNTIFS(DATABASE!$B$5:$B$6004,B33,DATABASE!$X$5:$X$6004,1),0)</f>
        <v/>
      </c>
      <c r="X33" s="49">
        <f>--AND(ISNUMBER(B33),C33&lt;&gt;"",L33&lt;&gt;"",M33&lt;&gt;"")</f>
        <v/>
      </c>
    </row>
    <row r="34" ht="15" customHeight="1" s="111">
      <c r="A34" s="50" t="inlineStr">
        <is>
          <t>JAN</t>
        </is>
      </c>
      <c r="B34" s="51">
        <f>JAN!A35</f>
        <v/>
      </c>
      <c r="C34" s="52">
        <f>JAN!B35</f>
        <v/>
      </c>
      <c r="D34" s="52">
        <f>JAN!C35</f>
        <v/>
      </c>
      <c r="E34" s="52">
        <f>JAN!D35</f>
        <v/>
      </c>
      <c r="F34" s="52">
        <f>JAN!E35</f>
        <v/>
      </c>
      <c r="G34" s="52">
        <f>JAN!F35</f>
        <v/>
      </c>
      <c r="H34" s="52">
        <f>JAN!G35</f>
        <v/>
      </c>
      <c r="I34" s="53">
        <f>JAN!H35</f>
        <v/>
      </c>
      <c r="J34" s="53">
        <f>JAN!I35</f>
        <v/>
      </c>
      <c r="K34" s="52">
        <f>JAN!J35</f>
        <v/>
      </c>
      <c r="L34" s="52">
        <f>JAN!K35</f>
        <v/>
      </c>
      <c r="M34" s="54">
        <f>JAN!L35</f>
        <v/>
      </c>
      <c r="N34" s="52">
        <f>JAN!M35</f>
        <v/>
      </c>
      <c r="O34" s="52">
        <f>JAN!N35</f>
        <v/>
      </c>
      <c r="P34" s="52">
        <f>JAN!O35</f>
        <v/>
      </c>
      <c r="Q34" s="52">
        <f>JAN!P35</f>
        <v/>
      </c>
      <c r="R34" s="52">
        <f>JAN!Q35</f>
        <v/>
      </c>
      <c r="S34" s="54">
        <f>S33+IF(X34=0,0,M34)</f>
        <v/>
      </c>
      <c r="T34" s="55">
        <f>MAX(T33,S34)</f>
        <v/>
      </c>
      <c r="U34" s="56">
        <f>S34-T34</f>
        <v/>
      </c>
      <c r="V34" s="55">
        <f>IFERROR(SUMIFS(DATABASE!$M$5:$M$6004,DATABASE!$B$5:$B$6004,B34,DATABASE!$X$5:$X$6004,1),0)</f>
        <v/>
      </c>
      <c r="W34" s="57">
        <f>IFERROR(COUNTIFS(DATABASE!$B$5:$B$6004,B34,DATABASE!$X$5:$X$6004,1),0)</f>
        <v/>
      </c>
      <c r="X34" s="58">
        <f>--AND(ISNUMBER(B34),C34&lt;&gt;"",L34&lt;&gt;"",M34&lt;&gt;"")</f>
        <v/>
      </c>
    </row>
    <row r="35" ht="15" customHeight="1" s="111">
      <c r="A35" s="42" t="inlineStr">
        <is>
          <t>JAN</t>
        </is>
      </c>
      <c r="B35" s="43">
        <f>JAN!A36</f>
        <v/>
      </c>
      <c r="C35" s="44">
        <f>JAN!B36</f>
        <v/>
      </c>
      <c r="D35" s="44">
        <f>JAN!C36</f>
        <v/>
      </c>
      <c r="E35" s="44">
        <f>JAN!D36</f>
        <v/>
      </c>
      <c r="F35" s="44">
        <f>JAN!E36</f>
        <v/>
      </c>
      <c r="G35" s="44">
        <f>JAN!F36</f>
        <v/>
      </c>
      <c r="H35" s="44">
        <f>JAN!G36</f>
        <v/>
      </c>
      <c r="I35" s="45">
        <f>JAN!H36</f>
        <v/>
      </c>
      <c r="J35" s="45">
        <f>JAN!I36</f>
        <v/>
      </c>
      <c r="K35" s="44">
        <f>JAN!J36</f>
        <v/>
      </c>
      <c r="L35" s="44">
        <f>JAN!K36</f>
        <v/>
      </c>
      <c r="M35" s="46">
        <f>JAN!L36</f>
        <v/>
      </c>
      <c r="N35" s="44">
        <f>JAN!M36</f>
        <v/>
      </c>
      <c r="O35" s="44">
        <f>JAN!N36</f>
        <v/>
      </c>
      <c r="P35" s="44">
        <f>JAN!O36</f>
        <v/>
      </c>
      <c r="Q35" s="44">
        <f>JAN!P36</f>
        <v/>
      </c>
      <c r="R35" s="44">
        <f>JAN!Q36</f>
        <v/>
      </c>
      <c r="S35" s="46">
        <f>S34+IF(X35=0,0,M35)</f>
        <v/>
      </c>
      <c r="T35" s="47">
        <f>MAX(T34,S35)</f>
        <v/>
      </c>
      <c r="U35" s="48">
        <f>S35-T35</f>
        <v/>
      </c>
      <c r="V35" s="47">
        <f>IFERROR(SUMIFS(DATABASE!$M$5:$M$6004,DATABASE!$B$5:$B$6004,B35,DATABASE!$X$5:$X$6004,1),0)</f>
        <v/>
      </c>
      <c r="W35" s="31">
        <f>IFERROR(COUNTIFS(DATABASE!$B$5:$B$6004,B35,DATABASE!$X$5:$X$6004,1),0)</f>
        <v/>
      </c>
      <c r="X35" s="49">
        <f>--AND(ISNUMBER(B35),C35&lt;&gt;"",L35&lt;&gt;"",M35&lt;&gt;"")</f>
        <v/>
      </c>
    </row>
    <row r="36" ht="15" customHeight="1" s="111">
      <c r="A36" s="50" t="inlineStr">
        <is>
          <t>JAN</t>
        </is>
      </c>
      <c r="B36" s="51">
        <f>JAN!A37</f>
        <v/>
      </c>
      <c r="C36" s="52">
        <f>JAN!B37</f>
        <v/>
      </c>
      <c r="D36" s="52">
        <f>JAN!C37</f>
        <v/>
      </c>
      <c r="E36" s="52">
        <f>JAN!D37</f>
        <v/>
      </c>
      <c r="F36" s="52">
        <f>JAN!E37</f>
        <v/>
      </c>
      <c r="G36" s="52">
        <f>JAN!F37</f>
        <v/>
      </c>
      <c r="H36" s="52">
        <f>JAN!G37</f>
        <v/>
      </c>
      <c r="I36" s="53">
        <f>JAN!H37</f>
        <v/>
      </c>
      <c r="J36" s="53">
        <f>JAN!I37</f>
        <v/>
      </c>
      <c r="K36" s="52">
        <f>JAN!J37</f>
        <v/>
      </c>
      <c r="L36" s="52">
        <f>JAN!K37</f>
        <v/>
      </c>
      <c r="M36" s="54">
        <f>JAN!L37</f>
        <v/>
      </c>
      <c r="N36" s="52">
        <f>JAN!M37</f>
        <v/>
      </c>
      <c r="O36" s="52">
        <f>JAN!N37</f>
        <v/>
      </c>
      <c r="P36" s="52">
        <f>JAN!O37</f>
        <v/>
      </c>
      <c r="Q36" s="52">
        <f>JAN!P37</f>
        <v/>
      </c>
      <c r="R36" s="52">
        <f>JAN!Q37</f>
        <v/>
      </c>
      <c r="S36" s="54">
        <f>S35+IF(X36=0,0,M36)</f>
        <v/>
      </c>
      <c r="T36" s="55">
        <f>MAX(T35,S36)</f>
        <v/>
      </c>
      <c r="U36" s="56">
        <f>S36-T36</f>
        <v/>
      </c>
      <c r="V36" s="55">
        <f>IFERROR(SUMIFS(DATABASE!$M$5:$M$6004,DATABASE!$B$5:$B$6004,B36,DATABASE!$X$5:$X$6004,1),0)</f>
        <v/>
      </c>
      <c r="W36" s="57">
        <f>IFERROR(COUNTIFS(DATABASE!$B$5:$B$6004,B36,DATABASE!$X$5:$X$6004,1),0)</f>
        <v/>
      </c>
      <c r="X36" s="58">
        <f>--AND(ISNUMBER(B36),C36&lt;&gt;"",L36&lt;&gt;"",M36&lt;&gt;"")</f>
        <v/>
      </c>
    </row>
    <row r="37" ht="15" customHeight="1" s="111">
      <c r="A37" s="42" t="inlineStr">
        <is>
          <t>JAN</t>
        </is>
      </c>
      <c r="B37" s="43">
        <f>JAN!A38</f>
        <v/>
      </c>
      <c r="C37" s="44">
        <f>JAN!B38</f>
        <v/>
      </c>
      <c r="D37" s="44">
        <f>JAN!C38</f>
        <v/>
      </c>
      <c r="E37" s="44">
        <f>JAN!D38</f>
        <v/>
      </c>
      <c r="F37" s="44">
        <f>JAN!E38</f>
        <v/>
      </c>
      <c r="G37" s="44">
        <f>JAN!F38</f>
        <v/>
      </c>
      <c r="H37" s="44">
        <f>JAN!G38</f>
        <v/>
      </c>
      <c r="I37" s="45">
        <f>JAN!H38</f>
        <v/>
      </c>
      <c r="J37" s="45">
        <f>JAN!I38</f>
        <v/>
      </c>
      <c r="K37" s="44">
        <f>JAN!J38</f>
        <v/>
      </c>
      <c r="L37" s="44">
        <f>JAN!K38</f>
        <v/>
      </c>
      <c r="M37" s="46">
        <f>JAN!L38</f>
        <v/>
      </c>
      <c r="N37" s="44">
        <f>JAN!M38</f>
        <v/>
      </c>
      <c r="O37" s="44">
        <f>JAN!N38</f>
        <v/>
      </c>
      <c r="P37" s="44">
        <f>JAN!O38</f>
        <v/>
      </c>
      <c r="Q37" s="44">
        <f>JAN!P38</f>
        <v/>
      </c>
      <c r="R37" s="44">
        <f>JAN!Q38</f>
        <v/>
      </c>
      <c r="S37" s="46">
        <f>S36+IF(X37=0,0,M37)</f>
        <v/>
      </c>
      <c r="T37" s="47">
        <f>MAX(T36,S37)</f>
        <v/>
      </c>
      <c r="U37" s="48">
        <f>S37-T37</f>
        <v/>
      </c>
      <c r="V37" s="47">
        <f>IFERROR(SUMIFS(DATABASE!$M$5:$M$6004,DATABASE!$B$5:$B$6004,B37,DATABASE!$X$5:$X$6004,1),0)</f>
        <v/>
      </c>
      <c r="W37" s="31">
        <f>IFERROR(COUNTIFS(DATABASE!$B$5:$B$6004,B37,DATABASE!$X$5:$X$6004,1),0)</f>
        <v/>
      </c>
      <c r="X37" s="49">
        <f>--AND(ISNUMBER(B37),C37&lt;&gt;"",L37&lt;&gt;"",M37&lt;&gt;"")</f>
        <v/>
      </c>
    </row>
    <row r="38" ht="15" customHeight="1" s="111">
      <c r="A38" s="50" t="inlineStr">
        <is>
          <t>JAN</t>
        </is>
      </c>
      <c r="B38" s="51">
        <f>JAN!A39</f>
        <v/>
      </c>
      <c r="C38" s="52">
        <f>JAN!B39</f>
        <v/>
      </c>
      <c r="D38" s="52">
        <f>JAN!C39</f>
        <v/>
      </c>
      <c r="E38" s="52">
        <f>JAN!D39</f>
        <v/>
      </c>
      <c r="F38" s="52">
        <f>JAN!E39</f>
        <v/>
      </c>
      <c r="G38" s="52">
        <f>JAN!F39</f>
        <v/>
      </c>
      <c r="H38" s="52">
        <f>JAN!G39</f>
        <v/>
      </c>
      <c r="I38" s="53">
        <f>JAN!H39</f>
        <v/>
      </c>
      <c r="J38" s="53">
        <f>JAN!I39</f>
        <v/>
      </c>
      <c r="K38" s="52">
        <f>JAN!J39</f>
        <v/>
      </c>
      <c r="L38" s="52">
        <f>JAN!K39</f>
        <v/>
      </c>
      <c r="M38" s="54">
        <f>JAN!L39</f>
        <v/>
      </c>
      <c r="N38" s="52">
        <f>JAN!M39</f>
        <v/>
      </c>
      <c r="O38" s="52">
        <f>JAN!N39</f>
        <v/>
      </c>
      <c r="P38" s="52">
        <f>JAN!O39</f>
        <v/>
      </c>
      <c r="Q38" s="52">
        <f>JAN!P39</f>
        <v/>
      </c>
      <c r="R38" s="52">
        <f>JAN!Q39</f>
        <v/>
      </c>
      <c r="S38" s="54">
        <f>S37+IF(X38=0,0,M38)</f>
        <v/>
      </c>
      <c r="T38" s="55">
        <f>MAX(T37,S38)</f>
        <v/>
      </c>
      <c r="U38" s="56">
        <f>S38-T38</f>
        <v/>
      </c>
      <c r="V38" s="55">
        <f>IFERROR(SUMIFS(DATABASE!$M$5:$M$6004,DATABASE!$B$5:$B$6004,B38,DATABASE!$X$5:$X$6004,1),0)</f>
        <v/>
      </c>
      <c r="W38" s="57">
        <f>IFERROR(COUNTIFS(DATABASE!$B$5:$B$6004,B38,DATABASE!$X$5:$X$6004,1),0)</f>
        <v/>
      </c>
      <c r="X38" s="58">
        <f>--AND(ISNUMBER(B38),C38&lt;&gt;"",L38&lt;&gt;"",M38&lt;&gt;"")</f>
        <v/>
      </c>
    </row>
    <row r="39" ht="15" customHeight="1" s="111">
      <c r="A39" s="42" t="inlineStr">
        <is>
          <t>JAN</t>
        </is>
      </c>
      <c r="B39" s="43">
        <f>JAN!A40</f>
        <v/>
      </c>
      <c r="C39" s="44">
        <f>JAN!B40</f>
        <v/>
      </c>
      <c r="D39" s="44">
        <f>JAN!C40</f>
        <v/>
      </c>
      <c r="E39" s="44">
        <f>JAN!D40</f>
        <v/>
      </c>
      <c r="F39" s="44">
        <f>JAN!E40</f>
        <v/>
      </c>
      <c r="G39" s="44">
        <f>JAN!F40</f>
        <v/>
      </c>
      <c r="H39" s="44">
        <f>JAN!G40</f>
        <v/>
      </c>
      <c r="I39" s="45">
        <f>JAN!H40</f>
        <v/>
      </c>
      <c r="J39" s="45">
        <f>JAN!I40</f>
        <v/>
      </c>
      <c r="K39" s="44">
        <f>JAN!J40</f>
        <v/>
      </c>
      <c r="L39" s="44">
        <f>JAN!K40</f>
        <v/>
      </c>
      <c r="M39" s="46">
        <f>JAN!L40</f>
        <v/>
      </c>
      <c r="N39" s="44">
        <f>JAN!M40</f>
        <v/>
      </c>
      <c r="O39" s="44">
        <f>JAN!N40</f>
        <v/>
      </c>
      <c r="P39" s="44">
        <f>JAN!O40</f>
        <v/>
      </c>
      <c r="Q39" s="44">
        <f>JAN!P40</f>
        <v/>
      </c>
      <c r="R39" s="44">
        <f>JAN!Q40</f>
        <v/>
      </c>
      <c r="S39" s="46">
        <f>S38+IF(X39=0,0,M39)</f>
        <v/>
      </c>
      <c r="T39" s="47">
        <f>MAX(T38,S39)</f>
        <v/>
      </c>
      <c r="U39" s="48">
        <f>S39-T39</f>
        <v/>
      </c>
      <c r="V39" s="47">
        <f>IFERROR(SUMIFS(DATABASE!$M$5:$M$6004,DATABASE!$B$5:$B$6004,B39,DATABASE!$X$5:$X$6004,1),0)</f>
        <v/>
      </c>
      <c r="W39" s="31">
        <f>IFERROR(COUNTIFS(DATABASE!$B$5:$B$6004,B39,DATABASE!$X$5:$X$6004,1),0)</f>
        <v/>
      </c>
      <c r="X39" s="49">
        <f>--AND(ISNUMBER(B39),C39&lt;&gt;"",L39&lt;&gt;"",M39&lt;&gt;"")</f>
        <v/>
      </c>
    </row>
    <row r="40" ht="15" customHeight="1" s="111">
      <c r="A40" s="50" t="inlineStr">
        <is>
          <t>JAN</t>
        </is>
      </c>
      <c r="B40" s="51">
        <f>JAN!A41</f>
        <v/>
      </c>
      <c r="C40" s="52">
        <f>JAN!B41</f>
        <v/>
      </c>
      <c r="D40" s="52">
        <f>JAN!C41</f>
        <v/>
      </c>
      <c r="E40" s="52">
        <f>JAN!D41</f>
        <v/>
      </c>
      <c r="F40" s="52">
        <f>JAN!E41</f>
        <v/>
      </c>
      <c r="G40" s="52">
        <f>JAN!F41</f>
        <v/>
      </c>
      <c r="H40" s="52">
        <f>JAN!G41</f>
        <v/>
      </c>
      <c r="I40" s="53">
        <f>JAN!H41</f>
        <v/>
      </c>
      <c r="J40" s="53">
        <f>JAN!I41</f>
        <v/>
      </c>
      <c r="K40" s="52">
        <f>JAN!J41</f>
        <v/>
      </c>
      <c r="L40" s="52">
        <f>JAN!K41</f>
        <v/>
      </c>
      <c r="M40" s="54">
        <f>JAN!L41</f>
        <v/>
      </c>
      <c r="N40" s="52">
        <f>JAN!M41</f>
        <v/>
      </c>
      <c r="O40" s="52">
        <f>JAN!N41</f>
        <v/>
      </c>
      <c r="P40" s="52">
        <f>JAN!O41</f>
        <v/>
      </c>
      <c r="Q40" s="52">
        <f>JAN!P41</f>
        <v/>
      </c>
      <c r="R40" s="52">
        <f>JAN!Q41</f>
        <v/>
      </c>
      <c r="S40" s="54">
        <f>S39+IF(X40=0,0,M40)</f>
        <v/>
      </c>
      <c r="T40" s="55">
        <f>MAX(T39,S40)</f>
        <v/>
      </c>
      <c r="U40" s="56">
        <f>S40-T40</f>
        <v/>
      </c>
      <c r="V40" s="55">
        <f>IFERROR(SUMIFS(DATABASE!$M$5:$M$6004,DATABASE!$B$5:$B$6004,B40,DATABASE!$X$5:$X$6004,1),0)</f>
        <v/>
      </c>
      <c r="W40" s="57">
        <f>IFERROR(COUNTIFS(DATABASE!$B$5:$B$6004,B40,DATABASE!$X$5:$X$6004,1),0)</f>
        <v/>
      </c>
      <c r="X40" s="58">
        <f>--AND(ISNUMBER(B40),C40&lt;&gt;"",L40&lt;&gt;"",M40&lt;&gt;"")</f>
        <v/>
      </c>
    </row>
    <row r="41" ht="15" customHeight="1" s="111">
      <c r="A41" s="42" t="inlineStr">
        <is>
          <t>JAN</t>
        </is>
      </c>
      <c r="B41" s="43">
        <f>JAN!A42</f>
        <v/>
      </c>
      <c r="C41" s="44">
        <f>JAN!B42</f>
        <v/>
      </c>
      <c r="D41" s="44">
        <f>JAN!C42</f>
        <v/>
      </c>
      <c r="E41" s="44">
        <f>JAN!D42</f>
        <v/>
      </c>
      <c r="F41" s="44">
        <f>JAN!E42</f>
        <v/>
      </c>
      <c r="G41" s="44">
        <f>JAN!F42</f>
        <v/>
      </c>
      <c r="H41" s="44">
        <f>JAN!G42</f>
        <v/>
      </c>
      <c r="I41" s="45">
        <f>JAN!H42</f>
        <v/>
      </c>
      <c r="J41" s="45">
        <f>JAN!I42</f>
        <v/>
      </c>
      <c r="K41" s="44">
        <f>JAN!J42</f>
        <v/>
      </c>
      <c r="L41" s="44">
        <f>JAN!K42</f>
        <v/>
      </c>
      <c r="M41" s="46">
        <f>JAN!L42</f>
        <v/>
      </c>
      <c r="N41" s="44">
        <f>JAN!M42</f>
        <v/>
      </c>
      <c r="O41" s="44">
        <f>JAN!N42</f>
        <v/>
      </c>
      <c r="P41" s="44">
        <f>JAN!O42</f>
        <v/>
      </c>
      <c r="Q41" s="44">
        <f>JAN!P42</f>
        <v/>
      </c>
      <c r="R41" s="44">
        <f>JAN!Q42</f>
        <v/>
      </c>
      <c r="S41" s="46">
        <f>S40+IF(X41=0,0,M41)</f>
        <v/>
      </c>
      <c r="T41" s="47">
        <f>MAX(T40,S41)</f>
        <v/>
      </c>
      <c r="U41" s="48">
        <f>S41-T41</f>
        <v/>
      </c>
      <c r="V41" s="47">
        <f>IFERROR(SUMIFS(DATABASE!$M$5:$M$6004,DATABASE!$B$5:$B$6004,B41,DATABASE!$X$5:$X$6004,1),0)</f>
        <v/>
      </c>
      <c r="W41" s="31">
        <f>IFERROR(COUNTIFS(DATABASE!$B$5:$B$6004,B41,DATABASE!$X$5:$X$6004,1),0)</f>
        <v/>
      </c>
      <c r="X41" s="49">
        <f>--AND(ISNUMBER(B41),C41&lt;&gt;"",L41&lt;&gt;"",M41&lt;&gt;"")</f>
        <v/>
      </c>
    </row>
    <row r="42" ht="15" customHeight="1" s="111">
      <c r="A42" s="50" t="inlineStr">
        <is>
          <t>JAN</t>
        </is>
      </c>
      <c r="B42" s="51">
        <f>JAN!A43</f>
        <v/>
      </c>
      <c r="C42" s="52">
        <f>JAN!B43</f>
        <v/>
      </c>
      <c r="D42" s="52">
        <f>JAN!C43</f>
        <v/>
      </c>
      <c r="E42" s="52">
        <f>JAN!D43</f>
        <v/>
      </c>
      <c r="F42" s="52">
        <f>JAN!E43</f>
        <v/>
      </c>
      <c r="G42" s="52">
        <f>JAN!F43</f>
        <v/>
      </c>
      <c r="H42" s="52">
        <f>JAN!G43</f>
        <v/>
      </c>
      <c r="I42" s="53">
        <f>JAN!H43</f>
        <v/>
      </c>
      <c r="J42" s="53">
        <f>JAN!I43</f>
        <v/>
      </c>
      <c r="K42" s="52">
        <f>JAN!J43</f>
        <v/>
      </c>
      <c r="L42" s="52">
        <f>JAN!K43</f>
        <v/>
      </c>
      <c r="M42" s="54">
        <f>JAN!L43</f>
        <v/>
      </c>
      <c r="N42" s="52">
        <f>JAN!M43</f>
        <v/>
      </c>
      <c r="O42" s="52">
        <f>JAN!N43</f>
        <v/>
      </c>
      <c r="P42" s="52">
        <f>JAN!O43</f>
        <v/>
      </c>
      <c r="Q42" s="52">
        <f>JAN!P43</f>
        <v/>
      </c>
      <c r="R42" s="52">
        <f>JAN!Q43</f>
        <v/>
      </c>
      <c r="S42" s="54">
        <f>S41+IF(X42=0,0,M42)</f>
        <v/>
      </c>
      <c r="T42" s="55">
        <f>MAX(T41,S42)</f>
        <v/>
      </c>
      <c r="U42" s="56">
        <f>S42-T42</f>
        <v/>
      </c>
      <c r="V42" s="55">
        <f>IFERROR(SUMIFS(DATABASE!$M$5:$M$6004,DATABASE!$B$5:$B$6004,B42,DATABASE!$X$5:$X$6004,1),0)</f>
        <v/>
      </c>
      <c r="W42" s="57">
        <f>IFERROR(COUNTIFS(DATABASE!$B$5:$B$6004,B42,DATABASE!$X$5:$X$6004,1),0)</f>
        <v/>
      </c>
      <c r="X42" s="58">
        <f>--AND(ISNUMBER(B42),C42&lt;&gt;"",L42&lt;&gt;"",M42&lt;&gt;"")</f>
        <v/>
      </c>
    </row>
    <row r="43" ht="15" customHeight="1" s="111">
      <c r="A43" s="42" t="inlineStr">
        <is>
          <t>JAN</t>
        </is>
      </c>
      <c r="B43" s="43">
        <f>JAN!A44</f>
        <v/>
      </c>
      <c r="C43" s="44">
        <f>JAN!B44</f>
        <v/>
      </c>
      <c r="D43" s="44">
        <f>JAN!C44</f>
        <v/>
      </c>
      <c r="E43" s="44">
        <f>JAN!D44</f>
        <v/>
      </c>
      <c r="F43" s="44">
        <f>JAN!E44</f>
        <v/>
      </c>
      <c r="G43" s="44">
        <f>JAN!F44</f>
        <v/>
      </c>
      <c r="H43" s="44">
        <f>JAN!G44</f>
        <v/>
      </c>
      <c r="I43" s="45">
        <f>JAN!H44</f>
        <v/>
      </c>
      <c r="J43" s="45">
        <f>JAN!I44</f>
        <v/>
      </c>
      <c r="K43" s="44">
        <f>JAN!J44</f>
        <v/>
      </c>
      <c r="L43" s="44">
        <f>JAN!K44</f>
        <v/>
      </c>
      <c r="M43" s="46">
        <f>JAN!L44</f>
        <v/>
      </c>
      <c r="N43" s="44">
        <f>JAN!M44</f>
        <v/>
      </c>
      <c r="O43" s="44">
        <f>JAN!N44</f>
        <v/>
      </c>
      <c r="P43" s="44">
        <f>JAN!O44</f>
        <v/>
      </c>
      <c r="Q43" s="44">
        <f>JAN!P44</f>
        <v/>
      </c>
      <c r="R43" s="44">
        <f>JAN!Q44</f>
        <v/>
      </c>
      <c r="S43" s="46">
        <f>S42+IF(X43=0,0,M43)</f>
        <v/>
      </c>
      <c r="T43" s="47">
        <f>MAX(T42,S43)</f>
        <v/>
      </c>
      <c r="U43" s="48">
        <f>S43-T43</f>
        <v/>
      </c>
      <c r="V43" s="47">
        <f>IFERROR(SUMIFS(DATABASE!$M$5:$M$6004,DATABASE!$B$5:$B$6004,B43,DATABASE!$X$5:$X$6004,1),0)</f>
        <v/>
      </c>
      <c r="W43" s="31">
        <f>IFERROR(COUNTIFS(DATABASE!$B$5:$B$6004,B43,DATABASE!$X$5:$X$6004,1),0)</f>
        <v/>
      </c>
      <c r="X43" s="49">
        <f>--AND(ISNUMBER(B43),C43&lt;&gt;"",L43&lt;&gt;"",M43&lt;&gt;"")</f>
        <v/>
      </c>
    </row>
    <row r="44" ht="15" customHeight="1" s="111">
      <c r="A44" s="50" t="inlineStr">
        <is>
          <t>JAN</t>
        </is>
      </c>
      <c r="B44" s="51">
        <f>JAN!A45</f>
        <v/>
      </c>
      <c r="C44" s="52">
        <f>JAN!B45</f>
        <v/>
      </c>
      <c r="D44" s="52">
        <f>JAN!C45</f>
        <v/>
      </c>
      <c r="E44" s="52">
        <f>JAN!D45</f>
        <v/>
      </c>
      <c r="F44" s="52">
        <f>JAN!E45</f>
        <v/>
      </c>
      <c r="G44" s="52">
        <f>JAN!F45</f>
        <v/>
      </c>
      <c r="H44" s="52">
        <f>JAN!G45</f>
        <v/>
      </c>
      <c r="I44" s="53">
        <f>JAN!H45</f>
        <v/>
      </c>
      <c r="J44" s="53">
        <f>JAN!I45</f>
        <v/>
      </c>
      <c r="K44" s="52">
        <f>JAN!J45</f>
        <v/>
      </c>
      <c r="L44" s="52">
        <f>JAN!K45</f>
        <v/>
      </c>
      <c r="M44" s="54">
        <f>JAN!L45</f>
        <v/>
      </c>
      <c r="N44" s="52">
        <f>JAN!M45</f>
        <v/>
      </c>
      <c r="O44" s="52">
        <f>JAN!N45</f>
        <v/>
      </c>
      <c r="P44" s="52">
        <f>JAN!O45</f>
        <v/>
      </c>
      <c r="Q44" s="52">
        <f>JAN!P45</f>
        <v/>
      </c>
      <c r="R44" s="52">
        <f>JAN!Q45</f>
        <v/>
      </c>
      <c r="S44" s="54">
        <f>S43+IF(X44=0,0,M44)</f>
        <v/>
      </c>
      <c r="T44" s="55">
        <f>MAX(T43,S44)</f>
        <v/>
      </c>
      <c r="U44" s="56">
        <f>S44-T44</f>
        <v/>
      </c>
      <c r="V44" s="55">
        <f>IFERROR(SUMIFS(DATABASE!$M$5:$M$6004,DATABASE!$B$5:$B$6004,B44,DATABASE!$X$5:$X$6004,1),0)</f>
        <v/>
      </c>
      <c r="W44" s="57">
        <f>IFERROR(COUNTIFS(DATABASE!$B$5:$B$6004,B44,DATABASE!$X$5:$X$6004,1),0)</f>
        <v/>
      </c>
      <c r="X44" s="58">
        <f>--AND(ISNUMBER(B44),C44&lt;&gt;"",L44&lt;&gt;"",M44&lt;&gt;"")</f>
        <v/>
      </c>
    </row>
    <row r="45" ht="15" customHeight="1" s="111">
      <c r="A45" s="42" t="inlineStr">
        <is>
          <t>JAN</t>
        </is>
      </c>
      <c r="B45" s="43">
        <f>JAN!A46</f>
        <v/>
      </c>
      <c r="C45" s="44">
        <f>JAN!B46</f>
        <v/>
      </c>
      <c r="D45" s="44">
        <f>JAN!C46</f>
        <v/>
      </c>
      <c r="E45" s="44">
        <f>JAN!D46</f>
        <v/>
      </c>
      <c r="F45" s="44">
        <f>JAN!E46</f>
        <v/>
      </c>
      <c r="G45" s="44">
        <f>JAN!F46</f>
        <v/>
      </c>
      <c r="H45" s="44">
        <f>JAN!G46</f>
        <v/>
      </c>
      <c r="I45" s="45">
        <f>JAN!H46</f>
        <v/>
      </c>
      <c r="J45" s="45">
        <f>JAN!I46</f>
        <v/>
      </c>
      <c r="K45" s="44">
        <f>JAN!J46</f>
        <v/>
      </c>
      <c r="L45" s="44">
        <f>JAN!K46</f>
        <v/>
      </c>
      <c r="M45" s="46">
        <f>JAN!L46</f>
        <v/>
      </c>
      <c r="N45" s="44">
        <f>JAN!M46</f>
        <v/>
      </c>
      <c r="O45" s="44">
        <f>JAN!N46</f>
        <v/>
      </c>
      <c r="P45" s="44">
        <f>JAN!O46</f>
        <v/>
      </c>
      <c r="Q45" s="44">
        <f>JAN!P46</f>
        <v/>
      </c>
      <c r="R45" s="44">
        <f>JAN!Q46</f>
        <v/>
      </c>
      <c r="S45" s="46">
        <f>S44+IF(X45=0,0,M45)</f>
        <v/>
      </c>
      <c r="T45" s="47">
        <f>MAX(T44,S45)</f>
        <v/>
      </c>
      <c r="U45" s="48">
        <f>S45-T45</f>
        <v/>
      </c>
      <c r="V45" s="47">
        <f>IFERROR(SUMIFS(DATABASE!$M$5:$M$6004,DATABASE!$B$5:$B$6004,B45,DATABASE!$X$5:$X$6004,1),0)</f>
        <v/>
      </c>
      <c r="W45" s="31">
        <f>IFERROR(COUNTIFS(DATABASE!$B$5:$B$6004,B45,DATABASE!$X$5:$X$6004,1),0)</f>
        <v/>
      </c>
      <c r="X45" s="49">
        <f>--AND(ISNUMBER(B45),C45&lt;&gt;"",L45&lt;&gt;"",M45&lt;&gt;"")</f>
        <v/>
      </c>
    </row>
    <row r="46" ht="15" customHeight="1" s="111">
      <c r="A46" s="50" t="inlineStr">
        <is>
          <t>JAN</t>
        </is>
      </c>
      <c r="B46" s="51">
        <f>JAN!A47</f>
        <v/>
      </c>
      <c r="C46" s="52">
        <f>JAN!B47</f>
        <v/>
      </c>
      <c r="D46" s="52">
        <f>JAN!C47</f>
        <v/>
      </c>
      <c r="E46" s="52">
        <f>JAN!D47</f>
        <v/>
      </c>
      <c r="F46" s="52">
        <f>JAN!E47</f>
        <v/>
      </c>
      <c r="G46" s="52">
        <f>JAN!F47</f>
        <v/>
      </c>
      <c r="H46" s="52">
        <f>JAN!G47</f>
        <v/>
      </c>
      <c r="I46" s="53">
        <f>JAN!H47</f>
        <v/>
      </c>
      <c r="J46" s="53">
        <f>JAN!I47</f>
        <v/>
      </c>
      <c r="K46" s="52">
        <f>JAN!J47</f>
        <v/>
      </c>
      <c r="L46" s="52">
        <f>JAN!K47</f>
        <v/>
      </c>
      <c r="M46" s="54">
        <f>JAN!L47</f>
        <v/>
      </c>
      <c r="N46" s="52">
        <f>JAN!M47</f>
        <v/>
      </c>
      <c r="O46" s="52">
        <f>JAN!N47</f>
        <v/>
      </c>
      <c r="P46" s="52">
        <f>JAN!O47</f>
        <v/>
      </c>
      <c r="Q46" s="52">
        <f>JAN!P47</f>
        <v/>
      </c>
      <c r="R46" s="52">
        <f>JAN!Q47</f>
        <v/>
      </c>
      <c r="S46" s="54">
        <f>S45+IF(X46=0,0,M46)</f>
        <v/>
      </c>
      <c r="T46" s="55">
        <f>MAX(T45,S46)</f>
        <v/>
      </c>
      <c r="U46" s="56">
        <f>S46-T46</f>
        <v/>
      </c>
      <c r="V46" s="55">
        <f>IFERROR(SUMIFS(DATABASE!$M$5:$M$6004,DATABASE!$B$5:$B$6004,B46,DATABASE!$X$5:$X$6004,1),0)</f>
        <v/>
      </c>
      <c r="W46" s="57">
        <f>IFERROR(COUNTIFS(DATABASE!$B$5:$B$6004,B46,DATABASE!$X$5:$X$6004,1),0)</f>
        <v/>
      </c>
      <c r="X46" s="58">
        <f>--AND(ISNUMBER(B46),C46&lt;&gt;"",L46&lt;&gt;"",M46&lt;&gt;"")</f>
        <v/>
      </c>
    </row>
    <row r="47" ht="15" customHeight="1" s="111">
      <c r="A47" s="42" t="inlineStr">
        <is>
          <t>JAN</t>
        </is>
      </c>
      <c r="B47" s="43">
        <f>JAN!A48</f>
        <v/>
      </c>
      <c r="C47" s="44">
        <f>JAN!B48</f>
        <v/>
      </c>
      <c r="D47" s="44">
        <f>JAN!C48</f>
        <v/>
      </c>
      <c r="E47" s="44">
        <f>JAN!D48</f>
        <v/>
      </c>
      <c r="F47" s="44">
        <f>JAN!E48</f>
        <v/>
      </c>
      <c r="G47" s="44">
        <f>JAN!F48</f>
        <v/>
      </c>
      <c r="H47" s="44">
        <f>JAN!G48</f>
        <v/>
      </c>
      <c r="I47" s="45">
        <f>JAN!H48</f>
        <v/>
      </c>
      <c r="J47" s="45">
        <f>JAN!I48</f>
        <v/>
      </c>
      <c r="K47" s="44">
        <f>JAN!J48</f>
        <v/>
      </c>
      <c r="L47" s="44">
        <f>JAN!K48</f>
        <v/>
      </c>
      <c r="M47" s="46">
        <f>JAN!L48</f>
        <v/>
      </c>
      <c r="N47" s="44">
        <f>JAN!M48</f>
        <v/>
      </c>
      <c r="O47" s="44">
        <f>JAN!N48</f>
        <v/>
      </c>
      <c r="P47" s="44">
        <f>JAN!O48</f>
        <v/>
      </c>
      <c r="Q47" s="44">
        <f>JAN!P48</f>
        <v/>
      </c>
      <c r="R47" s="44">
        <f>JAN!Q48</f>
        <v/>
      </c>
      <c r="S47" s="46">
        <f>S46+IF(X47=0,0,M47)</f>
        <v/>
      </c>
      <c r="T47" s="47">
        <f>MAX(T46,S47)</f>
        <v/>
      </c>
      <c r="U47" s="48">
        <f>S47-T47</f>
        <v/>
      </c>
      <c r="V47" s="47">
        <f>IFERROR(SUMIFS(DATABASE!$M$5:$M$6004,DATABASE!$B$5:$B$6004,B47,DATABASE!$X$5:$X$6004,1),0)</f>
        <v/>
      </c>
      <c r="W47" s="31">
        <f>IFERROR(COUNTIFS(DATABASE!$B$5:$B$6004,B47,DATABASE!$X$5:$X$6004,1),0)</f>
        <v/>
      </c>
      <c r="X47" s="49">
        <f>--AND(ISNUMBER(B47),C47&lt;&gt;"",L47&lt;&gt;"",M47&lt;&gt;"")</f>
        <v/>
      </c>
    </row>
    <row r="48" ht="15" customHeight="1" s="111">
      <c r="A48" s="50" t="inlineStr">
        <is>
          <t>JAN</t>
        </is>
      </c>
      <c r="B48" s="51">
        <f>JAN!A49</f>
        <v/>
      </c>
      <c r="C48" s="52">
        <f>JAN!B49</f>
        <v/>
      </c>
      <c r="D48" s="52">
        <f>JAN!C49</f>
        <v/>
      </c>
      <c r="E48" s="52">
        <f>JAN!D49</f>
        <v/>
      </c>
      <c r="F48" s="52">
        <f>JAN!E49</f>
        <v/>
      </c>
      <c r="G48" s="52">
        <f>JAN!F49</f>
        <v/>
      </c>
      <c r="H48" s="52">
        <f>JAN!G49</f>
        <v/>
      </c>
      <c r="I48" s="53">
        <f>JAN!H49</f>
        <v/>
      </c>
      <c r="J48" s="53">
        <f>JAN!I49</f>
        <v/>
      </c>
      <c r="K48" s="52">
        <f>JAN!J49</f>
        <v/>
      </c>
      <c r="L48" s="52">
        <f>JAN!K49</f>
        <v/>
      </c>
      <c r="M48" s="54">
        <f>JAN!L49</f>
        <v/>
      </c>
      <c r="N48" s="52">
        <f>JAN!M49</f>
        <v/>
      </c>
      <c r="O48" s="52">
        <f>JAN!N49</f>
        <v/>
      </c>
      <c r="P48" s="52">
        <f>JAN!O49</f>
        <v/>
      </c>
      <c r="Q48" s="52">
        <f>JAN!P49</f>
        <v/>
      </c>
      <c r="R48" s="52">
        <f>JAN!Q49</f>
        <v/>
      </c>
      <c r="S48" s="54">
        <f>S47+IF(X48=0,0,M48)</f>
        <v/>
      </c>
      <c r="T48" s="55">
        <f>MAX(T47,S48)</f>
        <v/>
      </c>
      <c r="U48" s="56">
        <f>S48-T48</f>
        <v/>
      </c>
      <c r="V48" s="55">
        <f>IFERROR(SUMIFS(DATABASE!$M$5:$M$6004,DATABASE!$B$5:$B$6004,B48,DATABASE!$X$5:$X$6004,1),0)</f>
        <v/>
      </c>
      <c r="W48" s="57">
        <f>IFERROR(COUNTIFS(DATABASE!$B$5:$B$6004,B48,DATABASE!$X$5:$X$6004,1),0)</f>
        <v/>
      </c>
      <c r="X48" s="58">
        <f>--AND(ISNUMBER(B48),C48&lt;&gt;"",L48&lt;&gt;"",M48&lt;&gt;"")</f>
        <v/>
      </c>
    </row>
    <row r="49" ht="15" customHeight="1" s="111">
      <c r="A49" s="42" t="inlineStr">
        <is>
          <t>JAN</t>
        </is>
      </c>
      <c r="B49" s="43">
        <f>JAN!A50</f>
        <v/>
      </c>
      <c r="C49" s="44">
        <f>JAN!B50</f>
        <v/>
      </c>
      <c r="D49" s="44">
        <f>JAN!C50</f>
        <v/>
      </c>
      <c r="E49" s="44">
        <f>JAN!D50</f>
        <v/>
      </c>
      <c r="F49" s="44">
        <f>JAN!E50</f>
        <v/>
      </c>
      <c r="G49" s="44">
        <f>JAN!F50</f>
        <v/>
      </c>
      <c r="H49" s="44">
        <f>JAN!G50</f>
        <v/>
      </c>
      <c r="I49" s="45">
        <f>JAN!H50</f>
        <v/>
      </c>
      <c r="J49" s="45">
        <f>JAN!I50</f>
        <v/>
      </c>
      <c r="K49" s="44">
        <f>JAN!J50</f>
        <v/>
      </c>
      <c r="L49" s="44">
        <f>JAN!K50</f>
        <v/>
      </c>
      <c r="M49" s="46">
        <f>JAN!L50</f>
        <v/>
      </c>
      <c r="N49" s="44">
        <f>JAN!M50</f>
        <v/>
      </c>
      <c r="O49" s="44">
        <f>JAN!N50</f>
        <v/>
      </c>
      <c r="P49" s="44">
        <f>JAN!O50</f>
        <v/>
      </c>
      <c r="Q49" s="44">
        <f>JAN!P50</f>
        <v/>
      </c>
      <c r="R49" s="44">
        <f>JAN!Q50</f>
        <v/>
      </c>
      <c r="S49" s="46">
        <f>S48+IF(X49=0,0,M49)</f>
        <v/>
      </c>
      <c r="T49" s="47">
        <f>MAX(T48,S49)</f>
        <v/>
      </c>
      <c r="U49" s="48">
        <f>S49-T49</f>
        <v/>
      </c>
      <c r="V49" s="47">
        <f>IFERROR(SUMIFS(DATABASE!$M$5:$M$6004,DATABASE!$B$5:$B$6004,B49,DATABASE!$X$5:$X$6004,1),0)</f>
        <v/>
      </c>
      <c r="W49" s="31">
        <f>IFERROR(COUNTIFS(DATABASE!$B$5:$B$6004,B49,DATABASE!$X$5:$X$6004,1),0)</f>
        <v/>
      </c>
      <c r="X49" s="49">
        <f>--AND(ISNUMBER(B49),C49&lt;&gt;"",L49&lt;&gt;"",M49&lt;&gt;"")</f>
        <v/>
      </c>
    </row>
    <row r="50" ht="15" customHeight="1" s="111">
      <c r="A50" s="50" t="inlineStr">
        <is>
          <t>JAN</t>
        </is>
      </c>
      <c r="B50" s="51">
        <f>JAN!A51</f>
        <v/>
      </c>
      <c r="C50" s="52">
        <f>JAN!B51</f>
        <v/>
      </c>
      <c r="D50" s="52">
        <f>JAN!C51</f>
        <v/>
      </c>
      <c r="E50" s="52">
        <f>JAN!D51</f>
        <v/>
      </c>
      <c r="F50" s="52">
        <f>JAN!E51</f>
        <v/>
      </c>
      <c r="G50" s="52">
        <f>JAN!F51</f>
        <v/>
      </c>
      <c r="H50" s="52">
        <f>JAN!G51</f>
        <v/>
      </c>
      <c r="I50" s="53">
        <f>JAN!H51</f>
        <v/>
      </c>
      <c r="J50" s="53">
        <f>JAN!I51</f>
        <v/>
      </c>
      <c r="K50" s="52">
        <f>JAN!J51</f>
        <v/>
      </c>
      <c r="L50" s="52">
        <f>JAN!K51</f>
        <v/>
      </c>
      <c r="M50" s="54">
        <f>JAN!L51</f>
        <v/>
      </c>
      <c r="N50" s="52">
        <f>JAN!M51</f>
        <v/>
      </c>
      <c r="O50" s="52">
        <f>JAN!N51</f>
        <v/>
      </c>
      <c r="P50" s="52">
        <f>JAN!O51</f>
        <v/>
      </c>
      <c r="Q50" s="52">
        <f>JAN!P51</f>
        <v/>
      </c>
      <c r="R50" s="52">
        <f>JAN!Q51</f>
        <v/>
      </c>
      <c r="S50" s="54">
        <f>S49+IF(X50=0,0,M50)</f>
        <v/>
      </c>
      <c r="T50" s="55">
        <f>MAX(T49,S50)</f>
        <v/>
      </c>
      <c r="U50" s="56">
        <f>S50-T50</f>
        <v/>
      </c>
      <c r="V50" s="55">
        <f>IFERROR(SUMIFS(DATABASE!$M$5:$M$6004,DATABASE!$B$5:$B$6004,B50,DATABASE!$X$5:$X$6004,1),0)</f>
        <v/>
      </c>
      <c r="W50" s="57">
        <f>IFERROR(COUNTIFS(DATABASE!$B$5:$B$6004,B50,DATABASE!$X$5:$X$6004,1),0)</f>
        <v/>
      </c>
      <c r="X50" s="58">
        <f>--AND(ISNUMBER(B50),C50&lt;&gt;"",L50&lt;&gt;"",M50&lt;&gt;"")</f>
        <v/>
      </c>
    </row>
    <row r="51" ht="15" customHeight="1" s="111">
      <c r="A51" s="42" t="inlineStr">
        <is>
          <t>JAN</t>
        </is>
      </c>
      <c r="B51" s="43">
        <f>JAN!A52</f>
        <v/>
      </c>
      <c r="C51" s="44">
        <f>JAN!B52</f>
        <v/>
      </c>
      <c r="D51" s="44">
        <f>JAN!C52</f>
        <v/>
      </c>
      <c r="E51" s="44">
        <f>JAN!D52</f>
        <v/>
      </c>
      <c r="F51" s="44">
        <f>JAN!E52</f>
        <v/>
      </c>
      <c r="G51" s="44">
        <f>JAN!F52</f>
        <v/>
      </c>
      <c r="H51" s="44">
        <f>JAN!G52</f>
        <v/>
      </c>
      <c r="I51" s="45">
        <f>JAN!H52</f>
        <v/>
      </c>
      <c r="J51" s="45">
        <f>JAN!I52</f>
        <v/>
      </c>
      <c r="K51" s="44">
        <f>JAN!J52</f>
        <v/>
      </c>
      <c r="L51" s="44">
        <f>JAN!K52</f>
        <v/>
      </c>
      <c r="M51" s="46">
        <f>JAN!L52</f>
        <v/>
      </c>
      <c r="N51" s="44">
        <f>JAN!M52</f>
        <v/>
      </c>
      <c r="O51" s="44">
        <f>JAN!N52</f>
        <v/>
      </c>
      <c r="P51" s="44">
        <f>JAN!O52</f>
        <v/>
      </c>
      <c r="Q51" s="44">
        <f>JAN!P52</f>
        <v/>
      </c>
      <c r="R51" s="44">
        <f>JAN!Q52</f>
        <v/>
      </c>
      <c r="S51" s="46">
        <f>S50+IF(X51=0,0,M51)</f>
        <v/>
      </c>
      <c r="T51" s="47">
        <f>MAX(T50,S51)</f>
        <v/>
      </c>
      <c r="U51" s="48">
        <f>S51-T51</f>
        <v/>
      </c>
      <c r="V51" s="47">
        <f>IFERROR(SUMIFS(DATABASE!$M$5:$M$6004,DATABASE!$B$5:$B$6004,B51,DATABASE!$X$5:$X$6004,1),0)</f>
        <v/>
      </c>
      <c r="W51" s="31">
        <f>IFERROR(COUNTIFS(DATABASE!$B$5:$B$6004,B51,DATABASE!$X$5:$X$6004,1),0)</f>
        <v/>
      </c>
      <c r="X51" s="49">
        <f>--AND(ISNUMBER(B51),C51&lt;&gt;"",L51&lt;&gt;"",M51&lt;&gt;"")</f>
        <v/>
      </c>
    </row>
    <row r="52" ht="15" customHeight="1" s="111">
      <c r="A52" s="50" t="inlineStr">
        <is>
          <t>JAN</t>
        </is>
      </c>
      <c r="B52" s="51">
        <f>JAN!A53</f>
        <v/>
      </c>
      <c r="C52" s="52">
        <f>JAN!B53</f>
        <v/>
      </c>
      <c r="D52" s="52">
        <f>JAN!C53</f>
        <v/>
      </c>
      <c r="E52" s="52">
        <f>JAN!D53</f>
        <v/>
      </c>
      <c r="F52" s="52">
        <f>JAN!E53</f>
        <v/>
      </c>
      <c r="G52" s="52">
        <f>JAN!F53</f>
        <v/>
      </c>
      <c r="H52" s="52">
        <f>JAN!G53</f>
        <v/>
      </c>
      <c r="I52" s="53">
        <f>JAN!H53</f>
        <v/>
      </c>
      <c r="J52" s="53">
        <f>JAN!I53</f>
        <v/>
      </c>
      <c r="K52" s="52">
        <f>JAN!J53</f>
        <v/>
      </c>
      <c r="L52" s="52">
        <f>JAN!K53</f>
        <v/>
      </c>
      <c r="M52" s="54">
        <f>JAN!L53</f>
        <v/>
      </c>
      <c r="N52" s="52">
        <f>JAN!M53</f>
        <v/>
      </c>
      <c r="O52" s="52">
        <f>JAN!N53</f>
        <v/>
      </c>
      <c r="P52" s="52">
        <f>JAN!O53</f>
        <v/>
      </c>
      <c r="Q52" s="52">
        <f>JAN!P53</f>
        <v/>
      </c>
      <c r="R52" s="52">
        <f>JAN!Q53</f>
        <v/>
      </c>
      <c r="S52" s="54">
        <f>S51+IF(X52=0,0,M52)</f>
        <v/>
      </c>
      <c r="T52" s="55">
        <f>MAX(T51,S52)</f>
        <v/>
      </c>
      <c r="U52" s="56">
        <f>S52-T52</f>
        <v/>
      </c>
      <c r="V52" s="55">
        <f>IFERROR(SUMIFS(DATABASE!$M$5:$M$6004,DATABASE!$B$5:$B$6004,B52,DATABASE!$X$5:$X$6004,1),0)</f>
        <v/>
      </c>
      <c r="W52" s="57">
        <f>IFERROR(COUNTIFS(DATABASE!$B$5:$B$6004,B52,DATABASE!$X$5:$X$6004,1),0)</f>
        <v/>
      </c>
      <c r="X52" s="58">
        <f>--AND(ISNUMBER(B52),C52&lt;&gt;"",L52&lt;&gt;"",M52&lt;&gt;"")</f>
        <v/>
      </c>
    </row>
    <row r="53" ht="15" customHeight="1" s="111">
      <c r="A53" s="42" t="inlineStr">
        <is>
          <t>JAN</t>
        </is>
      </c>
      <c r="B53" s="43">
        <f>JAN!A54</f>
        <v/>
      </c>
      <c r="C53" s="44">
        <f>JAN!B54</f>
        <v/>
      </c>
      <c r="D53" s="44">
        <f>JAN!C54</f>
        <v/>
      </c>
      <c r="E53" s="44">
        <f>JAN!D54</f>
        <v/>
      </c>
      <c r="F53" s="44">
        <f>JAN!E54</f>
        <v/>
      </c>
      <c r="G53" s="44">
        <f>JAN!F54</f>
        <v/>
      </c>
      <c r="H53" s="44">
        <f>JAN!G54</f>
        <v/>
      </c>
      <c r="I53" s="45">
        <f>JAN!H54</f>
        <v/>
      </c>
      <c r="J53" s="45">
        <f>JAN!I54</f>
        <v/>
      </c>
      <c r="K53" s="44">
        <f>JAN!J54</f>
        <v/>
      </c>
      <c r="L53" s="44">
        <f>JAN!K54</f>
        <v/>
      </c>
      <c r="M53" s="46">
        <f>JAN!L54</f>
        <v/>
      </c>
      <c r="N53" s="44">
        <f>JAN!M54</f>
        <v/>
      </c>
      <c r="O53" s="44">
        <f>JAN!N54</f>
        <v/>
      </c>
      <c r="P53" s="44">
        <f>JAN!O54</f>
        <v/>
      </c>
      <c r="Q53" s="44">
        <f>JAN!P54</f>
        <v/>
      </c>
      <c r="R53" s="44">
        <f>JAN!Q54</f>
        <v/>
      </c>
      <c r="S53" s="46">
        <f>S52+IF(X53=0,0,M53)</f>
        <v/>
      </c>
      <c r="T53" s="47">
        <f>MAX(T52,S53)</f>
        <v/>
      </c>
      <c r="U53" s="48">
        <f>S53-T53</f>
        <v/>
      </c>
      <c r="V53" s="47">
        <f>IFERROR(SUMIFS(DATABASE!$M$5:$M$6004,DATABASE!$B$5:$B$6004,B53,DATABASE!$X$5:$X$6004,1),0)</f>
        <v/>
      </c>
      <c r="W53" s="31">
        <f>IFERROR(COUNTIFS(DATABASE!$B$5:$B$6004,B53,DATABASE!$X$5:$X$6004,1),0)</f>
        <v/>
      </c>
      <c r="X53" s="49">
        <f>--AND(ISNUMBER(B53),C53&lt;&gt;"",L53&lt;&gt;"",M53&lt;&gt;"")</f>
        <v/>
      </c>
    </row>
    <row r="54" ht="15" customHeight="1" s="111">
      <c r="A54" s="50" t="inlineStr">
        <is>
          <t>JAN</t>
        </is>
      </c>
      <c r="B54" s="51">
        <f>JAN!A55</f>
        <v/>
      </c>
      <c r="C54" s="52">
        <f>JAN!B55</f>
        <v/>
      </c>
      <c r="D54" s="52">
        <f>JAN!C55</f>
        <v/>
      </c>
      <c r="E54" s="52">
        <f>JAN!D55</f>
        <v/>
      </c>
      <c r="F54" s="52">
        <f>JAN!E55</f>
        <v/>
      </c>
      <c r="G54" s="52">
        <f>JAN!F55</f>
        <v/>
      </c>
      <c r="H54" s="52">
        <f>JAN!G55</f>
        <v/>
      </c>
      <c r="I54" s="53">
        <f>JAN!H55</f>
        <v/>
      </c>
      <c r="J54" s="53">
        <f>JAN!I55</f>
        <v/>
      </c>
      <c r="K54" s="52">
        <f>JAN!J55</f>
        <v/>
      </c>
      <c r="L54" s="52">
        <f>JAN!K55</f>
        <v/>
      </c>
      <c r="M54" s="54">
        <f>JAN!L55</f>
        <v/>
      </c>
      <c r="N54" s="52">
        <f>JAN!M55</f>
        <v/>
      </c>
      <c r="O54" s="52">
        <f>JAN!N55</f>
        <v/>
      </c>
      <c r="P54" s="52">
        <f>JAN!O55</f>
        <v/>
      </c>
      <c r="Q54" s="52">
        <f>JAN!P55</f>
        <v/>
      </c>
      <c r="R54" s="52">
        <f>JAN!Q55</f>
        <v/>
      </c>
      <c r="S54" s="54">
        <f>S53+IF(X54=0,0,M54)</f>
        <v/>
      </c>
      <c r="T54" s="55">
        <f>MAX(T53,S54)</f>
        <v/>
      </c>
      <c r="U54" s="56">
        <f>S54-T54</f>
        <v/>
      </c>
      <c r="V54" s="55">
        <f>IFERROR(SUMIFS(DATABASE!$M$5:$M$6004,DATABASE!$B$5:$B$6004,B54,DATABASE!$X$5:$X$6004,1),0)</f>
        <v/>
      </c>
      <c r="W54" s="57">
        <f>IFERROR(COUNTIFS(DATABASE!$B$5:$B$6004,B54,DATABASE!$X$5:$X$6004,1),0)</f>
        <v/>
      </c>
      <c r="X54" s="58">
        <f>--AND(ISNUMBER(B54),C54&lt;&gt;"",L54&lt;&gt;"",M54&lt;&gt;"")</f>
        <v/>
      </c>
    </row>
    <row r="55" ht="15" customHeight="1" s="111">
      <c r="A55" s="42" t="inlineStr">
        <is>
          <t>JAN</t>
        </is>
      </c>
      <c r="B55" s="43">
        <f>JAN!A56</f>
        <v/>
      </c>
      <c r="C55" s="44">
        <f>JAN!B56</f>
        <v/>
      </c>
      <c r="D55" s="44">
        <f>JAN!C56</f>
        <v/>
      </c>
      <c r="E55" s="44">
        <f>JAN!D56</f>
        <v/>
      </c>
      <c r="F55" s="44">
        <f>JAN!E56</f>
        <v/>
      </c>
      <c r="G55" s="44">
        <f>JAN!F56</f>
        <v/>
      </c>
      <c r="H55" s="44">
        <f>JAN!G56</f>
        <v/>
      </c>
      <c r="I55" s="45">
        <f>JAN!H56</f>
        <v/>
      </c>
      <c r="J55" s="45">
        <f>JAN!I56</f>
        <v/>
      </c>
      <c r="K55" s="44">
        <f>JAN!J56</f>
        <v/>
      </c>
      <c r="L55" s="44">
        <f>JAN!K56</f>
        <v/>
      </c>
      <c r="M55" s="46">
        <f>JAN!L56</f>
        <v/>
      </c>
      <c r="N55" s="44">
        <f>JAN!M56</f>
        <v/>
      </c>
      <c r="O55" s="44">
        <f>JAN!N56</f>
        <v/>
      </c>
      <c r="P55" s="44">
        <f>JAN!O56</f>
        <v/>
      </c>
      <c r="Q55" s="44">
        <f>JAN!P56</f>
        <v/>
      </c>
      <c r="R55" s="44">
        <f>JAN!Q56</f>
        <v/>
      </c>
      <c r="S55" s="46">
        <f>S54+IF(X55=0,0,M55)</f>
        <v/>
      </c>
      <c r="T55" s="47">
        <f>MAX(T54,S55)</f>
        <v/>
      </c>
      <c r="U55" s="48">
        <f>S55-T55</f>
        <v/>
      </c>
      <c r="V55" s="47">
        <f>IFERROR(SUMIFS(DATABASE!$M$5:$M$6004,DATABASE!$B$5:$B$6004,B55,DATABASE!$X$5:$X$6004,1),0)</f>
        <v/>
      </c>
      <c r="W55" s="31">
        <f>IFERROR(COUNTIFS(DATABASE!$B$5:$B$6004,B55,DATABASE!$X$5:$X$6004,1),0)</f>
        <v/>
      </c>
      <c r="X55" s="49">
        <f>--AND(ISNUMBER(B55),C55&lt;&gt;"",L55&lt;&gt;"",M55&lt;&gt;"")</f>
        <v/>
      </c>
    </row>
    <row r="56" ht="15" customHeight="1" s="111">
      <c r="A56" s="50" t="inlineStr">
        <is>
          <t>JAN</t>
        </is>
      </c>
      <c r="B56" s="51">
        <f>JAN!A57</f>
        <v/>
      </c>
      <c r="C56" s="52">
        <f>JAN!B57</f>
        <v/>
      </c>
      <c r="D56" s="52">
        <f>JAN!C57</f>
        <v/>
      </c>
      <c r="E56" s="52">
        <f>JAN!D57</f>
        <v/>
      </c>
      <c r="F56" s="52">
        <f>JAN!E57</f>
        <v/>
      </c>
      <c r="G56" s="52">
        <f>JAN!F57</f>
        <v/>
      </c>
      <c r="H56" s="52">
        <f>JAN!G57</f>
        <v/>
      </c>
      <c r="I56" s="53">
        <f>JAN!H57</f>
        <v/>
      </c>
      <c r="J56" s="53">
        <f>JAN!I57</f>
        <v/>
      </c>
      <c r="K56" s="52">
        <f>JAN!J57</f>
        <v/>
      </c>
      <c r="L56" s="52">
        <f>JAN!K57</f>
        <v/>
      </c>
      <c r="M56" s="54">
        <f>JAN!L57</f>
        <v/>
      </c>
      <c r="N56" s="52">
        <f>JAN!M57</f>
        <v/>
      </c>
      <c r="O56" s="52">
        <f>JAN!N57</f>
        <v/>
      </c>
      <c r="P56" s="52">
        <f>JAN!O57</f>
        <v/>
      </c>
      <c r="Q56" s="52">
        <f>JAN!P57</f>
        <v/>
      </c>
      <c r="R56" s="52">
        <f>JAN!Q57</f>
        <v/>
      </c>
      <c r="S56" s="54">
        <f>S55+IF(X56=0,0,M56)</f>
        <v/>
      </c>
      <c r="T56" s="55">
        <f>MAX(T55,S56)</f>
        <v/>
      </c>
      <c r="U56" s="56">
        <f>S56-T56</f>
        <v/>
      </c>
      <c r="V56" s="55">
        <f>IFERROR(SUMIFS(DATABASE!$M$5:$M$6004,DATABASE!$B$5:$B$6004,B56,DATABASE!$X$5:$X$6004,1),0)</f>
        <v/>
      </c>
      <c r="W56" s="57">
        <f>IFERROR(COUNTIFS(DATABASE!$B$5:$B$6004,B56,DATABASE!$X$5:$X$6004,1),0)</f>
        <v/>
      </c>
      <c r="X56" s="58">
        <f>--AND(ISNUMBER(B56),C56&lt;&gt;"",L56&lt;&gt;"",M56&lt;&gt;"")</f>
        <v/>
      </c>
    </row>
    <row r="57" ht="15" customHeight="1" s="111">
      <c r="A57" s="42" t="inlineStr">
        <is>
          <t>JAN</t>
        </is>
      </c>
      <c r="B57" s="43">
        <f>JAN!A58</f>
        <v/>
      </c>
      <c r="C57" s="44">
        <f>JAN!B58</f>
        <v/>
      </c>
      <c r="D57" s="44">
        <f>JAN!C58</f>
        <v/>
      </c>
      <c r="E57" s="44">
        <f>JAN!D58</f>
        <v/>
      </c>
      <c r="F57" s="44">
        <f>JAN!E58</f>
        <v/>
      </c>
      <c r="G57" s="44">
        <f>JAN!F58</f>
        <v/>
      </c>
      <c r="H57" s="44">
        <f>JAN!G58</f>
        <v/>
      </c>
      <c r="I57" s="45">
        <f>JAN!H58</f>
        <v/>
      </c>
      <c r="J57" s="45">
        <f>JAN!I58</f>
        <v/>
      </c>
      <c r="K57" s="44">
        <f>JAN!J58</f>
        <v/>
      </c>
      <c r="L57" s="44">
        <f>JAN!K58</f>
        <v/>
      </c>
      <c r="M57" s="46">
        <f>JAN!L58</f>
        <v/>
      </c>
      <c r="N57" s="44">
        <f>JAN!M58</f>
        <v/>
      </c>
      <c r="O57" s="44">
        <f>JAN!N58</f>
        <v/>
      </c>
      <c r="P57" s="44">
        <f>JAN!O58</f>
        <v/>
      </c>
      <c r="Q57" s="44">
        <f>JAN!P58</f>
        <v/>
      </c>
      <c r="R57" s="44">
        <f>JAN!Q58</f>
        <v/>
      </c>
      <c r="S57" s="46">
        <f>S56+IF(X57=0,0,M57)</f>
        <v/>
      </c>
      <c r="T57" s="47">
        <f>MAX(T56,S57)</f>
        <v/>
      </c>
      <c r="U57" s="48">
        <f>S57-T57</f>
        <v/>
      </c>
      <c r="V57" s="47">
        <f>IFERROR(SUMIFS(DATABASE!$M$5:$M$6004,DATABASE!$B$5:$B$6004,B57,DATABASE!$X$5:$X$6004,1),0)</f>
        <v/>
      </c>
      <c r="W57" s="31">
        <f>IFERROR(COUNTIFS(DATABASE!$B$5:$B$6004,B57,DATABASE!$X$5:$X$6004,1),0)</f>
        <v/>
      </c>
      <c r="X57" s="49">
        <f>--AND(ISNUMBER(B57),C57&lt;&gt;"",L57&lt;&gt;"",M57&lt;&gt;"")</f>
        <v/>
      </c>
    </row>
    <row r="58" ht="15" customHeight="1" s="111">
      <c r="A58" s="50" t="inlineStr">
        <is>
          <t>JAN</t>
        </is>
      </c>
      <c r="B58" s="51">
        <f>JAN!A59</f>
        <v/>
      </c>
      <c r="C58" s="52">
        <f>JAN!B59</f>
        <v/>
      </c>
      <c r="D58" s="52">
        <f>JAN!C59</f>
        <v/>
      </c>
      <c r="E58" s="52">
        <f>JAN!D59</f>
        <v/>
      </c>
      <c r="F58" s="52">
        <f>JAN!E59</f>
        <v/>
      </c>
      <c r="G58" s="52">
        <f>JAN!F59</f>
        <v/>
      </c>
      <c r="H58" s="52">
        <f>JAN!G59</f>
        <v/>
      </c>
      <c r="I58" s="53">
        <f>JAN!H59</f>
        <v/>
      </c>
      <c r="J58" s="53">
        <f>JAN!I59</f>
        <v/>
      </c>
      <c r="K58" s="52">
        <f>JAN!J59</f>
        <v/>
      </c>
      <c r="L58" s="52">
        <f>JAN!K59</f>
        <v/>
      </c>
      <c r="M58" s="54">
        <f>JAN!L59</f>
        <v/>
      </c>
      <c r="N58" s="52">
        <f>JAN!M59</f>
        <v/>
      </c>
      <c r="O58" s="52">
        <f>JAN!N59</f>
        <v/>
      </c>
      <c r="P58" s="52">
        <f>JAN!O59</f>
        <v/>
      </c>
      <c r="Q58" s="52">
        <f>JAN!P59</f>
        <v/>
      </c>
      <c r="R58" s="52">
        <f>JAN!Q59</f>
        <v/>
      </c>
      <c r="S58" s="54">
        <f>S57+IF(X58=0,0,M58)</f>
        <v/>
      </c>
      <c r="T58" s="55">
        <f>MAX(T57,S58)</f>
        <v/>
      </c>
      <c r="U58" s="56">
        <f>S58-T58</f>
        <v/>
      </c>
      <c r="V58" s="55">
        <f>IFERROR(SUMIFS(DATABASE!$M$5:$M$6004,DATABASE!$B$5:$B$6004,B58,DATABASE!$X$5:$X$6004,1),0)</f>
        <v/>
      </c>
      <c r="W58" s="57">
        <f>IFERROR(COUNTIFS(DATABASE!$B$5:$B$6004,B58,DATABASE!$X$5:$X$6004,1),0)</f>
        <v/>
      </c>
      <c r="X58" s="58">
        <f>--AND(ISNUMBER(B58),C58&lt;&gt;"",L58&lt;&gt;"",M58&lt;&gt;"")</f>
        <v/>
      </c>
    </row>
    <row r="59" ht="15" customHeight="1" s="111">
      <c r="A59" s="42" t="inlineStr">
        <is>
          <t>JAN</t>
        </is>
      </c>
      <c r="B59" s="43">
        <f>JAN!A60</f>
        <v/>
      </c>
      <c r="C59" s="44">
        <f>JAN!B60</f>
        <v/>
      </c>
      <c r="D59" s="44">
        <f>JAN!C60</f>
        <v/>
      </c>
      <c r="E59" s="44">
        <f>JAN!D60</f>
        <v/>
      </c>
      <c r="F59" s="44">
        <f>JAN!E60</f>
        <v/>
      </c>
      <c r="G59" s="44">
        <f>JAN!F60</f>
        <v/>
      </c>
      <c r="H59" s="44">
        <f>JAN!G60</f>
        <v/>
      </c>
      <c r="I59" s="45">
        <f>JAN!H60</f>
        <v/>
      </c>
      <c r="J59" s="45">
        <f>JAN!I60</f>
        <v/>
      </c>
      <c r="K59" s="44">
        <f>JAN!J60</f>
        <v/>
      </c>
      <c r="L59" s="44">
        <f>JAN!K60</f>
        <v/>
      </c>
      <c r="M59" s="46">
        <f>JAN!L60</f>
        <v/>
      </c>
      <c r="N59" s="44">
        <f>JAN!M60</f>
        <v/>
      </c>
      <c r="O59" s="44">
        <f>JAN!N60</f>
        <v/>
      </c>
      <c r="P59" s="44">
        <f>JAN!O60</f>
        <v/>
      </c>
      <c r="Q59" s="44">
        <f>JAN!P60</f>
        <v/>
      </c>
      <c r="R59" s="44">
        <f>JAN!Q60</f>
        <v/>
      </c>
      <c r="S59" s="46">
        <f>S58+IF(X59=0,0,M59)</f>
        <v/>
      </c>
      <c r="T59" s="47">
        <f>MAX(T58,S59)</f>
        <v/>
      </c>
      <c r="U59" s="48">
        <f>S59-T59</f>
        <v/>
      </c>
      <c r="V59" s="47">
        <f>IFERROR(SUMIFS(DATABASE!$M$5:$M$6004,DATABASE!$B$5:$B$6004,B59,DATABASE!$X$5:$X$6004,1),0)</f>
        <v/>
      </c>
      <c r="W59" s="31">
        <f>IFERROR(COUNTIFS(DATABASE!$B$5:$B$6004,B59,DATABASE!$X$5:$X$6004,1),0)</f>
        <v/>
      </c>
      <c r="X59" s="49">
        <f>--AND(ISNUMBER(B59),C59&lt;&gt;"",L59&lt;&gt;"",M59&lt;&gt;"")</f>
        <v/>
      </c>
    </row>
    <row r="60" ht="15" customHeight="1" s="111">
      <c r="A60" s="50" t="inlineStr">
        <is>
          <t>JAN</t>
        </is>
      </c>
      <c r="B60" s="51">
        <f>JAN!A61</f>
        <v/>
      </c>
      <c r="C60" s="52">
        <f>JAN!B61</f>
        <v/>
      </c>
      <c r="D60" s="52">
        <f>JAN!C61</f>
        <v/>
      </c>
      <c r="E60" s="52">
        <f>JAN!D61</f>
        <v/>
      </c>
      <c r="F60" s="52">
        <f>JAN!E61</f>
        <v/>
      </c>
      <c r="G60" s="52">
        <f>JAN!F61</f>
        <v/>
      </c>
      <c r="H60" s="52">
        <f>JAN!G61</f>
        <v/>
      </c>
      <c r="I60" s="53">
        <f>JAN!H61</f>
        <v/>
      </c>
      <c r="J60" s="53">
        <f>JAN!I61</f>
        <v/>
      </c>
      <c r="K60" s="52">
        <f>JAN!J61</f>
        <v/>
      </c>
      <c r="L60" s="52">
        <f>JAN!K61</f>
        <v/>
      </c>
      <c r="M60" s="54">
        <f>JAN!L61</f>
        <v/>
      </c>
      <c r="N60" s="52">
        <f>JAN!M61</f>
        <v/>
      </c>
      <c r="O60" s="52">
        <f>JAN!N61</f>
        <v/>
      </c>
      <c r="P60" s="52">
        <f>JAN!O61</f>
        <v/>
      </c>
      <c r="Q60" s="52">
        <f>JAN!P61</f>
        <v/>
      </c>
      <c r="R60" s="52">
        <f>JAN!Q61</f>
        <v/>
      </c>
      <c r="S60" s="54">
        <f>S59+IF(X60=0,0,M60)</f>
        <v/>
      </c>
      <c r="T60" s="55">
        <f>MAX(T59,S60)</f>
        <v/>
      </c>
      <c r="U60" s="56">
        <f>S60-T60</f>
        <v/>
      </c>
      <c r="V60" s="55">
        <f>IFERROR(SUMIFS(DATABASE!$M$5:$M$6004,DATABASE!$B$5:$B$6004,B60,DATABASE!$X$5:$X$6004,1),0)</f>
        <v/>
      </c>
      <c r="W60" s="57">
        <f>IFERROR(COUNTIFS(DATABASE!$B$5:$B$6004,B60,DATABASE!$X$5:$X$6004,1),0)</f>
        <v/>
      </c>
      <c r="X60" s="58">
        <f>--AND(ISNUMBER(B60),C60&lt;&gt;"",L60&lt;&gt;"",M60&lt;&gt;"")</f>
        <v/>
      </c>
    </row>
    <row r="61" ht="15" customHeight="1" s="111">
      <c r="A61" s="42" t="inlineStr">
        <is>
          <t>JAN</t>
        </is>
      </c>
      <c r="B61" s="43">
        <f>JAN!A62</f>
        <v/>
      </c>
      <c r="C61" s="44">
        <f>JAN!B62</f>
        <v/>
      </c>
      <c r="D61" s="44">
        <f>JAN!C62</f>
        <v/>
      </c>
      <c r="E61" s="44">
        <f>JAN!D62</f>
        <v/>
      </c>
      <c r="F61" s="44">
        <f>JAN!E62</f>
        <v/>
      </c>
      <c r="G61" s="44">
        <f>JAN!F62</f>
        <v/>
      </c>
      <c r="H61" s="44">
        <f>JAN!G62</f>
        <v/>
      </c>
      <c r="I61" s="45">
        <f>JAN!H62</f>
        <v/>
      </c>
      <c r="J61" s="45">
        <f>JAN!I62</f>
        <v/>
      </c>
      <c r="K61" s="44">
        <f>JAN!J62</f>
        <v/>
      </c>
      <c r="L61" s="44">
        <f>JAN!K62</f>
        <v/>
      </c>
      <c r="M61" s="46">
        <f>JAN!L62</f>
        <v/>
      </c>
      <c r="N61" s="44">
        <f>JAN!M62</f>
        <v/>
      </c>
      <c r="O61" s="44">
        <f>JAN!N62</f>
        <v/>
      </c>
      <c r="P61" s="44">
        <f>JAN!O62</f>
        <v/>
      </c>
      <c r="Q61" s="44">
        <f>JAN!P62</f>
        <v/>
      </c>
      <c r="R61" s="44">
        <f>JAN!Q62</f>
        <v/>
      </c>
      <c r="S61" s="46">
        <f>S60+IF(X61=0,0,M61)</f>
        <v/>
      </c>
      <c r="T61" s="47">
        <f>MAX(T60,S61)</f>
        <v/>
      </c>
      <c r="U61" s="48">
        <f>S61-T61</f>
        <v/>
      </c>
      <c r="V61" s="47">
        <f>IFERROR(SUMIFS(DATABASE!$M$5:$M$6004,DATABASE!$B$5:$B$6004,B61,DATABASE!$X$5:$X$6004,1),0)</f>
        <v/>
      </c>
      <c r="W61" s="31">
        <f>IFERROR(COUNTIFS(DATABASE!$B$5:$B$6004,B61,DATABASE!$X$5:$X$6004,1),0)</f>
        <v/>
      </c>
      <c r="X61" s="49">
        <f>--AND(ISNUMBER(B61),C61&lt;&gt;"",L61&lt;&gt;"",M61&lt;&gt;"")</f>
        <v/>
      </c>
    </row>
    <row r="62" ht="15" customHeight="1" s="111">
      <c r="A62" s="50" t="inlineStr">
        <is>
          <t>JAN</t>
        </is>
      </c>
      <c r="B62" s="51">
        <f>JAN!A63</f>
        <v/>
      </c>
      <c r="C62" s="52">
        <f>JAN!B63</f>
        <v/>
      </c>
      <c r="D62" s="52">
        <f>JAN!C63</f>
        <v/>
      </c>
      <c r="E62" s="52">
        <f>JAN!D63</f>
        <v/>
      </c>
      <c r="F62" s="52">
        <f>JAN!E63</f>
        <v/>
      </c>
      <c r="G62" s="52">
        <f>JAN!F63</f>
        <v/>
      </c>
      <c r="H62" s="52">
        <f>JAN!G63</f>
        <v/>
      </c>
      <c r="I62" s="53">
        <f>JAN!H63</f>
        <v/>
      </c>
      <c r="J62" s="53">
        <f>JAN!I63</f>
        <v/>
      </c>
      <c r="K62" s="52">
        <f>JAN!J63</f>
        <v/>
      </c>
      <c r="L62" s="52">
        <f>JAN!K63</f>
        <v/>
      </c>
      <c r="M62" s="54">
        <f>JAN!L63</f>
        <v/>
      </c>
      <c r="N62" s="52">
        <f>JAN!M63</f>
        <v/>
      </c>
      <c r="O62" s="52">
        <f>JAN!N63</f>
        <v/>
      </c>
      <c r="P62" s="52">
        <f>JAN!O63</f>
        <v/>
      </c>
      <c r="Q62" s="52">
        <f>JAN!P63</f>
        <v/>
      </c>
      <c r="R62" s="52">
        <f>JAN!Q63</f>
        <v/>
      </c>
      <c r="S62" s="54">
        <f>S61+IF(X62=0,0,M62)</f>
        <v/>
      </c>
      <c r="T62" s="55">
        <f>MAX(T61,S62)</f>
        <v/>
      </c>
      <c r="U62" s="56">
        <f>S62-T62</f>
        <v/>
      </c>
      <c r="V62" s="55">
        <f>IFERROR(SUMIFS(DATABASE!$M$5:$M$6004,DATABASE!$B$5:$B$6004,B62,DATABASE!$X$5:$X$6004,1),0)</f>
        <v/>
      </c>
      <c r="W62" s="57">
        <f>IFERROR(COUNTIFS(DATABASE!$B$5:$B$6004,B62,DATABASE!$X$5:$X$6004,1),0)</f>
        <v/>
      </c>
      <c r="X62" s="58">
        <f>--AND(ISNUMBER(B62),C62&lt;&gt;"",L62&lt;&gt;"",M62&lt;&gt;"")</f>
        <v/>
      </c>
    </row>
    <row r="63" ht="15" customHeight="1" s="111">
      <c r="A63" s="42" t="inlineStr">
        <is>
          <t>JAN</t>
        </is>
      </c>
      <c r="B63" s="43">
        <f>JAN!A64</f>
        <v/>
      </c>
      <c r="C63" s="44">
        <f>JAN!B64</f>
        <v/>
      </c>
      <c r="D63" s="44">
        <f>JAN!C64</f>
        <v/>
      </c>
      <c r="E63" s="44">
        <f>JAN!D64</f>
        <v/>
      </c>
      <c r="F63" s="44">
        <f>JAN!E64</f>
        <v/>
      </c>
      <c r="G63" s="44">
        <f>JAN!F64</f>
        <v/>
      </c>
      <c r="H63" s="44">
        <f>JAN!G64</f>
        <v/>
      </c>
      <c r="I63" s="45">
        <f>JAN!H64</f>
        <v/>
      </c>
      <c r="J63" s="45">
        <f>JAN!I64</f>
        <v/>
      </c>
      <c r="K63" s="44">
        <f>JAN!J64</f>
        <v/>
      </c>
      <c r="L63" s="44">
        <f>JAN!K64</f>
        <v/>
      </c>
      <c r="M63" s="46">
        <f>JAN!L64</f>
        <v/>
      </c>
      <c r="N63" s="44">
        <f>JAN!M64</f>
        <v/>
      </c>
      <c r="O63" s="44">
        <f>JAN!N64</f>
        <v/>
      </c>
      <c r="P63" s="44">
        <f>JAN!O64</f>
        <v/>
      </c>
      <c r="Q63" s="44">
        <f>JAN!P64</f>
        <v/>
      </c>
      <c r="R63" s="44">
        <f>JAN!Q64</f>
        <v/>
      </c>
      <c r="S63" s="46">
        <f>S62+IF(X63=0,0,M63)</f>
        <v/>
      </c>
      <c r="T63" s="47">
        <f>MAX(T62,S63)</f>
        <v/>
      </c>
      <c r="U63" s="48">
        <f>S63-T63</f>
        <v/>
      </c>
      <c r="V63" s="47">
        <f>IFERROR(SUMIFS(DATABASE!$M$5:$M$6004,DATABASE!$B$5:$B$6004,B63,DATABASE!$X$5:$X$6004,1),0)</f>
        <v/>
      </c>
      <c r="W63" s="31">
        <f>IFERROR(COUNTIFS(DATABASE!$B$5:$B$6004,B63,DATABASE!$X$5:$X$6004,1),0)</f>
        <v/>
      </c>
      <c r="X63" s="49">
        <f>--AND(ISNUMBER(B63),C63&lt;&gt;"",L63&lt;&gt;"",M63&lt;&gt;"")</f>
        <v/>
      </c>
    </row>
    <row r="64" ht="15" customHeight="1" s="111">
      <c r="A64" s="50" t="inlineStr">
        <is>
          <t>JAN</t>
        </is>
      </c>
      <c r="B64" s="51">
        <f>JAN!A65</f>
        <v/>
      </c>
      <c r="C64" s="52">
        <f>JAN!B65</f>
        <v/>
      </c>
      <c r="D64" s="52">
        <f>JAN!C65</f>
        <v/>
      </c>
      <c r="E64" s="52">
        <f>JAN!D65</f>
        <v/>
      </c>
      <c r="F64" s="52">
        <f>JAN!E65</f>
        <v/>
      </c>
      <c r="G64" s="52">
        <f>JAN!F65</f>
        <v/>
      </c>
      <c r="H64" s="52">
        <f>JAN!G65</f>
        <v/>
      </c>
      <c r="I64" s="53">
        <f>JAN!H65</f>
        <v/>
      </c>
      <c r="J64" s="53">
        <f>JAN!I65</f>
        <v/>
      </c>
      <c r="K64" s="52">
        <f>JAN!J65</f>
        <v/>
      </c>
      <c r="L64" s="52">
        <f>JAN!K65</f>
        <v/>
      </c>
      <c r="M64" s="54">
        <f>JAN!L65</f>
        <v/>
      </c>
      <c r="N64" s="52">
        <f>JAN!M65</f>
        <v/>
      </c>
      <c r="O64" s="52">
        <f>JAN!N65</f>
        <v/>
      </c>
      <c r="P64" s="52">
        <f>JAN!O65</f>
        <v/>
      </c>
      <c r="Q64" s="52">
        <f>JAN!P65</f>
        <v/>
      </c>
      <c r="R64" s="52">
        <f>JAN!Q65</f>
        <v/>
      </c>
      <c r="S64" s="54">
        <f>S63+IF(X64=0,0,M64)</f>
        <v/>
      </c>
      <c r="T64" s="55">
        <f>MAX(T63,S64)</f>
        <v/>
      </c>
      <c r="U64" s="56">
        <f>S64-T64</f>
        <v/>
      </c>
      <c r="V64" s="55">
        <f>IFERROR(SUMIFS(DATABASE!$M$5:$M$6004,DATABASE!$B$5:$B$6004,B64,DATABASE!$X$5:$X$6004,1),0)</f>
        <v/>
      </c>
      <c r="W64" s="57">
        <f>IFERROR(COUNTIFS(DATABASE!$B$5:$B$6004,B64,DATABASE!$X$5:$X$6004,1),0)</f>
        <v/>
      </c>
      <c r="X64" s="58">
        <f>--AND(ISNUMBER(B64),C64&lt;&gt;"",L64&lt;&gt;"",M64&lt;&gt;"")</f>
        <v/>
      </c>
    </row>
    <row r="65" ht="15" customHeight="1" s="111">
      <c r="A65" s="42" t="inlineStr">
        <is>
          <t>JAN</t>
        </is>
      </c>
      <c r="B65" s="43">
        <f>JAN!A66</f>
        <v/>
      </c>
      <c r="C65" s="44">
        <f>JAN!B66</f>
        <v/>
      </c>
      <c r="D65" s="44">
        <f>JAN!C66</f>
        <v/>
      </c>
      <c r="E65" s="44">
        <f>JAN!D66</f>
        <v/>
      </c>
      <c r="F65" s="44">
        <f>JAN!E66</f>
        <v/>
      </c>
      <c r="G65" s="44">
        <f>JAN!F66</f>
        <v/>
      </c>
      <c r="H65" s="44">
        <f>JAN!G66</f>
        <v/>
      </c>
      <c r="I65" s="45">
        <f>JAN!H66</f>
        <v/>
      </c>
      <c r="J65" s="45">
        <f>JAN!I66</f>
        <v/>
      </c>
      <c r="K65" s="44">
        <f>JAN!J66</f>
        <v/>
      </c>
      <c r="L65" s="44">
        <f>JAN!K66</f>
        <v/>
      </c>
      <c r="M65" s="46">
        <f>JAN!L66</f>
        <v/>
      </c>
      <c r="N65" s="44">
        <f>JAN!M66</f>
        <v/>
      </c>
      <c r="O65" s="44">
        <f>JAN!N66</f>
        <v/>
      </c>
      <c r="P65" s="44">
        <f>JAN!O66</f>
        <v/>
      </c>
      <c r="Q65" s="44">
        <f>JAN!P66</f>
        <v/>
      </c>
      <c r="R65" s="44">
        <f>JAN!Q66</f>
        <v/>
      </c>
      <c r="S65" s="46">
        <f>S64+IF(X65=0,0,M65)</f>
        <v/>
      </c>
      <c r="T65" s="47">
        <f>MAX(T64,S65)</f>
        <v/>
      </c>
      <c r="U65" s="48">
        <f>S65-T65</f>
        <v/>
      </c>
      <c r="V65" s="47">
        <f>IFERROR(SUMIFS(DATABASE!$M$5:$M$6004,DATABASE!$B$5:$B$6004,B65,DATABASE!$X$5:$X$6004,1),0)</f>
        <v/>
      </c>
      <c r="W65" s="31">
        <f>IFERROR(COUNTIFS(DATABASE!$B$5:$B$6004,B65,DATABASE!$X$5:$X$6004,1),0)</f>
        <v/>
      </c>
      <c r="X65" s="49">
        <f>--AND(ISNUMBER(B65),C65&lt;&gt;"",L65&lt;&gt;"",M65&lt;&gt;"")</f>
        <v/>
      </c>
    </row>
    <row r="66" ht="15" customHeight="1" s="111">
      <c r="A66" s="50" t="inlineStr">
        <is>
          <t>JAN</t>
        </is>
      </c>
      <c r="B66" s="51">
        <f>JAN!A67</f>
        <v/>
      </c>
      <c r="C66" s="52">
        <f>JAN!B67</f>
        <v/>
      </c>
      <c r="D66" s="52">
        <f>JAN!C67</f>
        <v/>
      </c>
      <c r="E66" s="52">
        <f>JAN!D67</f>
        <v/>
      </c>
      <c r="F66" s="52">
        <f>JAN!E67</f>
        <v/>
      </c>
      <c r="G66" s="52">
        <f>JAN!F67</f>
        <v/>
      </c>
      <c r="H66" s="52">
        <f>JAN!G67</f>
        <v/>
      </c>
      <c r="I66" s="53">
        <f>JAN!H67</f>
        <v/>
      </c>
      <c r="J66" s="53">
        <f>JAN!I67</f>
        <v/>
      </c>
      <c r="K66" s="52">
        <f>JAN!J67</f>
        <v/>
      </c>
      <c r="L66" s="52">
        <f>JAN!K67</f>
        <v/>
      </c>
      <c r="M66" s="54">
        <f>JAN!L67</f>
        <v/>
      </c>
      <c r="N66" s="52">
        <f>JAN!M67</f>
        <v/>
      </c>
      <c r="O66" s="52">
        <f>JAN!N67</f>
        <v/>
      </c>
      <c r="P66" s="52">
        <f>JAN!O67</f>
        <v/>
      </c>
      <c r="Q66" s="52">
        <f>JAN!P67</f>
        <v/>
      </c>
      <c r="R66" s="52">
        <f>JAN!Q67</f>
        <v/>
      </c>
      <c r="S66" s="54">
        <f>S65+IF(X66=0,0,M66)</f>
        <v/>
      </c>
      <c r="T66" s="55">
        <f>MAX(T65,S66)</f>
        <v/>
      </c>
      <c r="U66" s="56">
        <f>S66-T66</f>
        <v/>
      </c>
      <c r="V66" s="55">
        <f>IFERROR(SUMIFS(DATABASE!$M$5:$M$6004,DATABASE!$B$5:$B$6004,B66,DATABASE!$X$5:$X$6004,1),0)</f>
        <v/>
      </c>
      <c r="W66" s="57">
        <f>IFERROR(COUNTIFS(DATABASE!$B$5:$B$6004,B66,DATABASE!$X$5:$X$6004,1),0)</f>
        <v/>
      </c>
      <c r="X66" s="58">
        <f>--AND(ISNUMBER(B66),C66&lt;&gt;"",L66&lt;&gt;"",M66&lt;&gt;"")</f>
        <v/>
      </c>
    </row>
    <row r="67" ht="15" customHeight="1" s="111">
      <c r="A67" s="42" t="inlineStr">
        <is>
          <t>JAN</t>
        </is>
      </c>
      <c r="B67" s="43">
        <f>JAN!A68</f>
        <v/>
      </c>
      <c r="C67" s="44">
        <f>JAN!B68</f>
        <v/>
      </c>
      <c r="D67" s="44">
        <f>JAN!C68</f>
        <v/>
      </c>
      <c r="E67" s="44">
        <f>JAN!D68</f>
        <v/>
      </c>
      <c r="F67" s="44">
        <f>JAN!E68</f>
        <v/>
      </c>
      <c r="G67" s="44">
        <f>JAN!F68</f>
        <v/>
      </c>
      <c r="H67" s="44">
        <f>JAN!G68</f>
        <v/>
      </c>
      <c r="I67" s="45">
        <f>JAN!H68</f>
        <v/>
      </c>
      <c r="J67" s="45">
        <f>JAN!I68</f>
        <v/>
      </c>
      <c r="K67" s="44">
        <f>JAN!J68</f>
        <v/>
      </c>
      <c r="L67" s="44">
        <f>JAN!K68</f>
        <v/>
      </c>
      <c r="M67" s="46">
        <f>JAN!L68</f>
        <v/>
      </c>
      <c r="N67" s="44">
        <f>JAN!M68</f>
        <v/>
      </c>
      <c r="O67" s="44">
        <f>JAN!N68</f>
        <v/>
      </c>
      <c r="P67" s="44">
        <f>JAN!O68</f>
        <v/>
      </c>
      <c r="Q67" s="44">
        <f>JAN!P68</f>
        <v/>
      </c>
      <c r="R67" s="44">
        <f>JAN!Q68</f>
        <v/>
      </c>
      <c r="S67" s="46">
        <f>S66+IF(X67=0,0,M67)</f>
        <v/>
      </c>
      <c r="T67" s="47">
        <f>MAX(T66,S67)</f>
        <v/>
      </c>
      <c r="U67" s="48">
        <f>S67-T67</f>
        <v/>
      </c>
      <c r="V67" s="47">
        <f>IFERROR(SUMIFS(DATABASE!$M$5:$M$6004,DATABASE!$B$5:$B$6004,B67,DATABASE!$X$5:$X$6004,1),0)</f>
        <v/>
      </c>
      <c r="W67" s="31">
        <f>IFERROR(COUNTIFS(DATABASE!$B$5:$B$6004,B67,DATABASE!$X$5:$X$6004,1),0)</f>
        <v/>
      </c>
      <c r="X67" s="49">
        <f>--AND(ISNUMBER(B67),C67&lt;&gt;"",L67&lt;&gt;"",M67&lt;&gt;"")</f>
        <v/>
      </c>
    </row>
    <row r="68" ht="15" customHeight="1" s="111">
      <c r="A68" s="50" t="inlineStr">
        <is>
          <t>JAN</t>
        </is>
      </c>
      <c r="B68" s="51">
        <f>JAN!A69</f>
        <v/>
      </c>
      <c r="C68" s="52">
        <f>JAN!B69</f>
        <v/>
      </c>
      <c r="D68" s="52">
        <f>JAN!C69</f>
        <v/>
      </c>
      <c r="E68" s="52">
        <f>JAN!D69</f>
        <v/>
      </c>
      <c r="F68" s="52">
        <f>JAN!E69</f>
        <v/>
      </c>
      <c r="G68" s="52">
        <f>JAN!F69</f>
        <v/>
      </c>
      <c r="H68" s="52">
        <f>JAN!G69</f>
        <v/>
      </c>
      <c r="I68" s="53">
        <f>JAN!H69</f>
        <v/>
      </c>
      <c r="J68" s="53">
        <f>JAN!I69</f>
        <v/>
      </c>
      <c r="K68" s="52">
        <f>JAN!J69</f>
        <v/>
      </c>
      <c r="L68" s="52">
        <f>JAN!K69</f>
        <v/>
      </c>
      <c r="M68" s="54">
        <f>JAN!L69</f>
        <v/>
      </c>
      <c r="N68" s="52">
        <f>JAN!M69</f>
        <v/>
      </c>
      <c r="O68" s="52">
        <f>JAN!N69</f>
        <v/>
      </c>
      <c r="P68" s="52">
        <f>JAN!O69</f>
        <v/>
      </c>
      <c r="Q68" s="52">
        <f>JAN!P69</f>
        <v/>
      </c>
      <c r="R68" s="52">
        <f>JAN!Q69</f>
        <v/>
      </c>
      <c r="S68" s="54">
        <f>S67+IF(X68=0,0,M68)</f>
        <v/>
      </c>
      <c r="T68" s="55">
        <f>MAX(T67,S68)</f>
        <v/>
      </c>
      <c r="U68" s="56">
        <f>S68-T68</f>
        <v/>
      </c>
      <c r="V68" s="55">
        <f>IFERROR(SUMIFS(DATABASE!$M$5:$M$6004,DATABASE!$B$5:$B$6004,B68,DATABASE!$X$5:$X$6004,1),0)</f>
        <v/>
      </c>
      <c r="W68" s="57">
        <f>IFERROR(COUNTIFS(DATABASE!$B$5:$B$6004,B68,DATABASE!$X$5:$X$6004,1),0)</f>
        <v/>
      </c>
      <c r="X68" s="58">
        <f>--AND(ISNUMBER(B68),C68&lt;&gt;"",L68&lt;&gt;"",M68&lt;&gt;"")</f>
        <v/>
      </c>
    </row>
    <row r="69" ht="15" customHeight="1" s="111">
      <c r="A69" s="42" t="inlineStr">
        <is>
          <t>JAN</t>
        </is>
      </c>
      <c r="B69" s="43">
        <f>JAN!A70</f>
        <v/>
      </c>
      <c r="C69" s="44">
        <f>JAN!B70</f>
        <v/>
      </c>
      <c r="D69" s="44">
        <f>JAN!C70</f>
        <v/>
      </c>
      <c r="E69" s="44">
        <f>JAN!D70</f>
        <v/>
      </c>
      <c r="F69" s="44">
        <f>JAN!E70</f>
        <v/>
      </c>
      <c r="G69" s="44">
        <f>JAN!F70</f>
        <v/>
      </c>
      <c r="H69" s="44">
        <f>JAN!G70</f>
        <v/>
      </c>
      <c r="I69" s="45">
        <f>JAN!H70</f>
        <v/>
      </c>
      <c r="J69" s="45">
        <f>JAN!I70</f>
        <v/>
      </c>
      <c r="K69" s="44">
        <f>JAN!J70</f>
        <v/>
      </c>
      <c r="L69" s="44">
        <f>JAN!K70</f>
        <v/>
      </c>
      <c r="M69" s="46">
        <f>JAN!L70</f>
        <v/>
      </c>
      <c r="N69" s="44">
        <f>JAN!M70</f>
        <v/>
      </c>
      <c r="O69" s="44">
        <f>JAN!N70</f>
        <v/>
      </c>
      <c r="P69" s="44">
        <f>JAN!O70</f>
        <v/>
      </c>
      <c r="Q69" s="44">
        <f>JAN!P70</f>
        <v/>
      </c>
      <c r="R69" s="44">
        <f>JAN!Q70</f>
        <v/>
      </c>
      <c r="S69" s="46">
        <f>S68+IF(X69=0,0,M69)</f>
        <v/>
      </c>
      <c r="T69" s="47">
        <f>MAX(T68,S69)</f>
        <v/>
      </c>
      <c r="U69" s="48">
        <f>S69-T69</f>
        <v/>
      </c>
      <c r="V69" s="47">
        <f>IFERROR(SUMIFS(DATABASE!$M$5:$M$6004,DATABASE!$B$5:$B$6004,B69,DATABASE!$X$5:$X$6004,1),0)</f>
        <v/>
      </c>
      <c r="W69" s="31">
        <f>IFERROR(COUNTIFS(DATABASE!$B$5:$B$6004,B69,DATABASE!$X$5:$X$6004,1),0)</f>
        <v/>
      </c>
      <c r="X69" s="49">
        <f>--AND(ISNUMBER(B69),C69&lt;&gt;"",L69&lt;&gt;"",M69&lt;&gt;"")</f>
        <v/>
      </c>
    </row>
    <row r="70" ht="15" customHeight="1" s="111">
      <c r="A70" s="50" t="inlineStr">
        <is>
          <t>JAN</t>
        </is>
      </c>
      <c r="B70" s="51">
        <f>JAN!A71</f>
        <v/>
      </c>
      <c r="C70" s="52">
        <f>JAN!B71</f>
        <v/>
      </c>
      <c r="D70" s="52">
        <f>JAN!C71</f>
        <v/>
      </c>
      <c r="E70" s="52">
        <f>JAN!D71</f>
        <v/>
      </c>
      <c r="F70" s="52">
        <f>JAN!E71</f>
        <v/>
      </c>
      <c r="G70" s="52">
        <f>JAN!F71</f>
        <v/>
      </c>
      <c r="H70" s="52">
        <f>JAN!G71</f>
        <v/>
      </c>
      <c r="I70" s="53">
        <f>JAN!H71</f>
        <v/>
      </c>
      <c r="J70" s="53">
        <f>JAN!I71</f>
        <v/>
      </c>
      <c r="K70" s="52">
        <f>JAN!J71</f>
        <v/>
      </c>
      <c r="L70" s="52">
        <f>JAN!K71</f>
        <v/>
      </c>
      <c r="M70" s="54">
        <f>JAN!L71</f>
        <v/>
      </c>
      <c r="N70" s="52">
        <f>JAN!M71</f>
        <v/>
      </c>
      <c r="O70" s="52">
        <f>JAN!N71</f>
        <v/>
      </c>
      <c r="P70" s="52">
        <f>JAN!O71</f>
        <v/>
      </c>
      <c r="Q70" s="52">
        <f>JAN!P71</f>
        <v/>
      </c>
      <c r="R70" s="52">
        <f>JAN!Q71</f>
        <v/>
      </c>
      <c r="S70" s="54">
        <f>S69+IF(X70=0,0,M70)</f>
        <v/>
      </c>
      <c r="T70" s="55">
        <f>MAX(T69,S70)</f>
        <v/>
      </c>
      <c r="U70" s="56">
        <f>S70-T70</f>
        <v/>
      </c>
      <c r="V70" s="55">
        <f>IFERROR(SUMIFS(DATABASE!$M$5:$M$6004,DATABASE!$B$5:$B$6004,B70,DATABASE!$X$5:$X$6004,1),0)</f>
        <v/>
      </c>
      <c r="W70" s="57">
        <f>IFERROR(COUNTIFS(DATABASE!$B$5:$B$6004,B70,DATABASE!$X$5:$X$6004,1),0)</f>
        <v/>
      </c>
      <c r="X70" s="58">
        <f>--AND(ISNUMBER(B70),C70&lt;&gt;"",L70&lt;&gt;"",M70&lt;&gt;"")</f>
        <v/>
      </c>
    </row>
    <row r="71" ht="15" customHeight="1" s="111">
      <c r="A71" s="42" t="inlineStr">
        <is>
          <t>JAN</t>
        </is>
      </c>
      <c r="B71" s="43">
        <f>JAN!A72</f>
        <v/>
      </c>
      <c r="C71" s="44">
        <f>JAN!B72</f>
        <v/>
      </c>
      <c r="D71" s="44">
        <f>JAN!C72</f>
        <v/>
      </c>
      <c r="E71" s="44">
        <f>JAN!D72</f>
        <v/>
      </c>
      <c r="F71" s="44">
        <f>JAN!E72</f>
        <v/>
      </c>
      <c r="G71" s="44">
        <f>JAN!F72</f>
        <v/>
      </c>
      <c r="H71" s="44">
        <f>JAN!G72</f>
        <v/>
      </c>
      <c r="I71" s="45">
        <f>JAN!H72</f>
        <v/>
      </c>
      <c r="J71" s="45">
        <f>JAN!I72</f>
        <v/>
      </c>
      <c r="K71" s="44">
        <f>JAN!J72</f>
        <v/>
      </c>
      <c r="L71" s="44">
        <f>JAN!K72</f>
        <v/>
      </c>
      <c r="M71" s="46">
        <f>JAN!L72</f>
        <v/>
      </c>
      <c r="N71" s="44">
        <f>JAN!M72</f>
        <v/>
      </c>
      <c r="O71" s="44">
        <f>JAN!N72</f>
        <v/>
      </c>
      <c r="P71" s="44">
        <f>JAN!O72</f>
        <v/>
      </c>
      <c r="Q71" s="44">
        <f>JAN!P72</f>
        <v/>
      </c>
      <c r="R71" s="44">
        <f>JAN!Q72</f>
        <v/>
      </c>
      <c r="S71" s="46">
        <f>S70+IF(X71=0,0,M71)</f>
        <v/>
      </c>
      <c r="T71" s="47">
        <f>MAX(T70,S71)</f>
        <v/>
      </c>
      <c r="U71" s="48">
        <f>S71-T71</f>
        <v/>
      </c>
      <c r="V71" s="47">
        <f>IFERROR(SUMIFS(DATABASE!$M$5:$M$6004,DATABASE!$B$5:$B$6004,B71,DATABASE!$X$5:$X$6004,1),0)</f>
        <v/>
      </c>
      <c r="W71" s="31">
        <f>IFERROR(COUNTIFS(DATABASE!$B$5:$B$6004,B71,DATABASE!$X$5:$X$6004,1),0)</f>
        <v/>
      </c>
      <c r="X71" s="49">
        <f>--AND(ISNUMBER(B71),C71&lt;&gt;"",L71&lt;&gt;"",M71&lt;&gt;"")</f>
        <v/>
      </c>
    </row>
    <row r="72" ht="15" customHeight="1" s="111">
      <c r="A72" s="50" t="inlineStr">
        <is>
          <t>JAN</t>
        </is>
      </c>
      <c r="B72" s="51">
        <f>JAN!A73</f>
        <v/>
      </c>
      <c r="C72" s="52">
        <f>JAN!B73</f>
        <v/>
      </c>
      <c r="D72" s="52">
        <f>JAN!C73</f>
        <v/>
      </c>
      <c r="E72" s="52">
        <f>JAN!D73</f>
        <v/>
      </c>
      <c r="F72" s="52">
        <f>JAN!E73</f>
        <v/>
      </c>
      <c r="G72" s="52">
        <f>JAN!F73</f>
        <v/>
      </c>
      <c r="H72" s="52">
        <f>JAN!G73</f>
        <v/>
      </c>
      <c r="I72" s="53">
        <f>JAN!H73</f>
        <v/>
      </c>
      <c r="J72" s="53">
        <f>JAN!I73</f>
        <v/>
      </c>
      <c r="K72" s="52">
        <f>JAN!J73</f>
        <v/>
      </c>
      <c r="L72" s="52">
        <f>JAN!K73</f>
        <v/>
      </c>
      <c r="M72" s="54">
        <f>JAN!L73</f>
        <v/>
      </c>
      <c r="N72" s="52">
        <f>JAN!M73</f>
        <v/>
      </c>
      <c r="O72" s="52">
        <f>JAN!N73</f>
        <v/>
      </c>
      <c r="P72" s="52">
        <f>JAN!O73</f>
        <v/>
      </c>
      <c r="Q72" s="52">
        <f>JAN!P73</f>
        <v/>
      </c>
      <c r="R72" s="52">
        <f>JAN!Q73</f>
        <v/>
      </c>
      <c r="S72" s="54">
        <f>S71+IF(X72=0,0,M72)</f>
        <v/>
      </c>
      <c r="T72" s="55">
        <f>MAX(T71,S72)</f>
        <v/>
      </c>
      <c r="U72" s="56">
        <f>S72-T72</f>
        <v/>
      </c>
      <c r="V72" s="55">
        <f>IFERROR(SUMIFS(DATABASE!$M$5:$M$6004,DATABASE!$B$5:$B$6004,B72,DATABASE!$X$5:$X$6004,1),0)</f>
        <v/>
      </c>
      <c r="W72" s="57">
        <f>IFERROR(COUNTIFS(DATABASE!$B$5:$B$6004,B72,DATABASE!$X$5:$X$6004,1),0)</f>
        <v/>
      </c>
      <c r="X72" s="58">
        <f>--AND(ISNUMBER(B72),C72&lt;&gt;"",L72&lt;&gt;"",M72&lt;&gt;"")</f>
        <v/>
      </c>
    </row>
    <row r="73" ht="15" customHeight="1" s="111">
      <c r="A73" s="42" t="inlineStr">
        <is>
          <t>JAN</t>
        </is>
      </c>
      <c r="B73" s="43">
        <f>JAN!A74</f>
        <v/>
      </c>
      <c r="C73" s="44">
        <f>JAN!B74</f>
        <v/>
      </c>
      <c r="D73" s="44">
        <f>JAN!C74</f>
        <v/>
      </c>
      <c r="E73" s="44">
        <f>JAN!D74</f>
        <v/>
      </c>
      <c r="F73" s="44">
        <f>JAN!E74</f>
        <v/>
      </c>
      <c r="G73" s="44">
        <f>JAN!F74</f>
        <v/>
      </c>
      <c r="H73" s="44">
        <f>JAN!G74</f>
        <v/>
      </c>
      <c r="I73" s="45">
        <f>JAN!H74</f>
        <v/>
      </c>
      <c r="J73" s="45">
        <f>JAN!I74</f>
        <v/>
      </c>
      <c r="K73" s="44">
        <f>JAN!J74</f>
        <v/>
      </c>
      <c r="L73" s="44">
        <f>JAN!K74</f>
        <v/>
      </c>
      <c r="M73" s="46">
        <f>JAN!L74</f>
        <v/>
      </c>
      <c r="N73" s="44">
        <f>JAN!M74</f>
        <v/>
      </c>
      <c r="O73" s="44">
        <f>JAN!N74</f>
        <v/>
      </c>
      <c r="P73" s="44">
        <f>JAN!O74</f>
        <v/>
      </c>
      <c r="Q73" s="44">
        <f>JAN!P74</f>
        <v/>
      </c>
      <c r="R73" s="44">
        <f>JAN!Q74</f>
        <v/>
      </c>
      <c r="S73" s="46">
        <f>S72+IF(X73=0,0,M73)</f>
        <v/>
      </c>
      <c r="T73" s="47">
        <f>MAX(T72,S73)</f>
        <v/>
      </c>
      <c r="U73" s="48">
        <f>S73-T73</f>
        <v/>
      </c>
      <c r="V73" s="47">
        <f>IFERROR(SUMIFS(DATABASE!$M$5:$M$6004,DATABASE!$B$5:$B$6004,B73,DATABASE!$X$5:$X$6004,1),0)</f>
        <v/>
      </c>
      <c r="W73" s="31">
        <f>IFERROR(COUNTIFS(DATABASE!$B$5:$B$6004,B73,DATABASE!$X$5:$X$6004,1),0)</f>
        <v/>
      </c>
      <c r="X73" s="49">
        <f>--AND(ISNUMBER(B73),C73&lt;&gt;"",L73&lt;&gt;"",M73&lt;&gt;"")</f>
        <v/>
      </c>
    </row>
    <row r="74" ht="15" customHeight="1" s="111">
      <c r="A74" s="50" t="inlineStr">
        <is>
          <t>JAN</t>
        </is>
      </c>
      <c r="B74" s="51">
        <f>JAN!A75</f>
        <v/>
      </c>
      <c r="C74" s="52">
        <f>JAN!B75</f>
        <v/>
      </c>
      <c r="D74" s="52">
        <f>JAN!C75</f>
        <v/>
      </c>
      <c r="E74" s="52">
        <f>JAN!D75</f>
        <v/>
      </c>
      <c r="F74" s="52">
        <f>JAN!E75</f>
        <v/>
      </c>
      <c r="G74" s="52">
        <f>JAN!F75</f>
        <v/>
      </c>
      <c r="H74" s="52">
        <f>JAN!G75</f>
        <v/>
      </c>
      <c r="I74" s="53">
        <f>JAN!H75</f>
        <v/>
      </c>
      <c r="J74" s="53">
        <f>JAN!I75</f>
        <v/>
      </c>
      <c r="K74" s="52">
        <f>JAN!J75</f>
        <v/>
      </c>
      <c r="L74" s="52">
        <f>JAN!K75</f>
        <v/>
      </c>
      <c r="M74" s="54">
        <f>JAN!L75</f>
        <v/>
      </c>
      <c r="N74" s="52">
        <f>JAN!M75</f>
        <v/>
      </c>
      <c r="O74" s="52">
        <f>JAN!N75</f>
        <v/>
      </c>
      <c r="P74" s="52">
        <f>JAN!O75</f>
        <v/>
      </c>
      <c r="Q74" s="52">
        <f>JAN!P75</f>
        <v/>
      </c>
      <c r="R74" s="52">
        <f>JAN!Q75</f>
        <v/>
      </c>
      <c r="S74" s="54">
        <f>S73+IF(X74=0,0,M74)</f>
        <v/>
      </c>
      <c r="T74" s="55">
        <f>MAX(T73,S74)</f>
        <v/>
      </c>
      <c r="U74" s="56">
        <f>S74-T74</f>
        <v/>
      </c>
      <c r="V74" s="55">
        <f>IFERROR(SUMIFS(DATABASE!$M$5:$M$6004,DATABASE!$B$5:$B$6004,B74,DATABASE!$X$5:$X$6004,1),0)</f>
        <v/>
      </c>
      <c r="W74" s="57">
        <f>IFERROR(COUNTIFS(DATABASE!$B$5:$B$6004,B74,DATABASE!$X$5:$X$6004,1),0)</f>
        <v/>
      </c>
      <c r="X74" s="58">
        <f>--AND(ISNUMBER(B74),C74&lt;&gt;"",L74&lt;&gt;"",M74&lt;&gt;"")</f>
        <v/>
      </c>
    </row>
    <row r="75" ht="15" customHeight="1" s="111">
      <c r="A75" s="42" t="inlineStr">
        <is>
          <t>JAN</t>
        </is>
      </c>
      <c r="B75" s="43">
        <f>JAN!A76</f>
        <v/>
      </c>
      <c r="C75" s="44">
        <f>JAN!B76</f>
        <v/>
      </c>
      <c r="D75" s="44">
        <f>JAN!C76</f>
        <v/>
      </c>
      <c r="E75" s="44">
        <f>JAN!D76</f>
        <v/>
      </c>
      <c r="F75" s="44">
        <f>JAN!E76</f>
        <v/>
      </c>
      <c r="G75" s="44">
        <f>JAN!F76</f>
        <v/>
      </c>
      <c r="H75" s="44">
        <f>JAN!G76</f>
        <v/>
      </c>
      <c r="I75" s="45">
        <f>JAN!H76</f>
        <v/>
      </c>
      <c r="J75" s="45">
        <f>JAN!I76</f>
        <v/>
      </c>
      <c r="K75" s="44">
        <f>JAN!J76</f>
        <v/>
      </c>
      <c r="L75" s="44">
        <f>JAN!K76</f>
        <v/>
      </c>
      <c r="M75" s="46">
        <f>JAN!L76</f>
        <v/>
      </c>
      <c r="N75" s="44">
        <f>JAN!M76</f>
        <v/>
      </c>
      <c r="O75" s="44">
        <f>JAN!N76</f>
        <v/>
      </c>
      <c r="P75" s="44">
        <f>JAN!O76</f>
        <v/>
      </c>
      <c r="Q75" s="44">
        <f>JAN!P76</f>
        <v/>
      </c>
      <c r="R75" s="44">
        <f>JAN!Q76</f>
        <v/>
      </c>
      <c r="S75" s="46">
        <f>S74+IF(X75=0,0,M75)</f>
        <v/>
      </c>
      <c r="T75" s="47">
        <f>MAX(T74,S75)</f>
        <v/>
      </c>
      <c r="U75" s="48">
        <f>S75-T75</f>
        <v/>
      </c>
      <c r="V75" s="47">
        <f>IFERROR(SUMIFS(DATABASE!$M$5:$M$6004,DATABASE!$B$5:$B$6004,B75,DATABASE!$X$5:$X$6004,1),0)</f>
        <v/>
      </c>
      <c r="W75" s="31">
        <f>IFERROR(COUNTIFS(DATABASE!$B$5:$B$6004,B75,DATABASE!$X$5:$X$6004,1),0)</f>
        <v/>
      </c>
      <c r="X75" s="49">
        <f>--AND(ISNUMBER(B75),C75&lt;&gt;"",L75&lt;&gt;"",M75&lt;&gt;"")</f>
        <v/>
      </c>
    </row>
    <row r="76" ht="15" customHeight="1" s="111">
      <c r="A76" s="50" t="inlineStr">
        <is>
          <t>JAN</t>
        </is>
      </c>
      <c r="B76" s="51">
        <f>JAN!A77</f>
        <v/>
      </c>
      <c r="C76" s="52">
        <f>JAN!B77</f>
        <v/>
      </c>
      <c r="D76" s="52">
        <f>JAN!C77</f>
        <v/>
      </c>
      <c r="E76" s="52">
        <f>JAN!D77</f>
        <v/>
      </c>
      <c r="F76" s="52">
        <f>JAN!E77</f>
        <v/>
      </c>
      <c r="G76" s="52">
        <f>JAN!F77</f>
        <v/>
      </c>
      <c r="H76" s="52">
        <f>JAN!G77</f>
        <v/>
      </c>
      <c r="I76" s="53">
        <f>JAN!H77</f>
        <v/>
      </c>
      <c r="J76" s="53">
        <f>JAN!I77</f>
        <v/>
      </c>
      <c r="K76" s="52">
        <f>JAN!J77</f>
        <v/>
      </c>
      <c r="L76" s="52">
        <f>JAN!K77</f>
        <v/>
      </c>
      <c r="M76" s="54">
        <f>JAN!L77</f>
        <v/>
      </c>
      <c r="N76" s="52">
        <f>JAN!M77</f>
        <v/>
      </c>
      <c r="O76" s="52">
        <f>JAN!N77</f>
        <v/>
      </c>
      <c r="P76" s="52">
        <f>JAN!O77</f>
        <v/>
      </c>
      <c r="Q76" s="52">
        <f>JAN!P77</f>
        <v/>
      </c>
      <c r="R76" s="52">
        <f>JAN!Q77</f>
        <v/>
      </c>
      <c r="S76" s="54">
        <f>S75+IF(X76=0,0,M76)</f>
        <v/>
      </c>
      <c r="T76" s="55">
        <f>MAX(T75,S76)</f>
        <v/>
      </c>
      <c r="U76" s="56">
        <f>S76-T76</f>
        <v/>
      </c>
      <c r="V76" s="55">
        <f>IFERROR(SUMIFS(DATABASE!$M$5:$M$6004,DATABASE!$B$5:$B$6004,B76,DATABASE!$X$5:$X$6004,1),0)</f>
        <v/>
      </c>
      <c r="W76" s="57">
        <f>IFERROR(COUNTIFS(DATABASE!$B$5:$B$6004,B76,DATABASE!$X$5:$X$6004,1),0)</f>
        <v/>
      </c>
      <c r="X76" s="58">
        <f>--AND(ISNUMBER(B76),C76&lt;&gt;"",L76&lt;&gt;"",M76&lt;&gt;"")</f>
        <v/>
      </c>
    </row>
    <row r="77" ht="15" customHeight="1" s="111">
      <c r="A77" s="42" t="inlineStr">
        <is>
          <t>JAN</t>
        </is>
      </c>
      <c r="B77" s="43">
        <f>JAN!A78</f>
        <v/>
      </c>
      <c r="C77" s="44">
        <f>JAN!B78</f>
        <v/>
      </c>
      <c r="D77" s="44">
        <f>JAN!C78</f>
        <v/>
      </c>
      <c r="E77" s="44">
        <f>JAN!D78</f>
        <v/>
      </c>
      <c r="F77" s="44">
        <f>JAN!E78</f>
        <v/>
      </c>
      <c r="G77" s="44">
        <f>JAN!F78</f>
        <v/>
      </c>
      <c r="H77" s="44">
        <f>JAN!G78</f>
        <v/>
      </c>
      <c r="I77" s="45">
        <f>JAN!H78</f>
        <v/>
      </c>
      <c r="J77" s="45">
        <f>JAN!I78</f>
        <v/>
      </c>
      <c r="K77" s="44">
        <f>JAN!J78</f>
        <v/>
      </c>
      <c r="L77" s="44">
        <f>JAN!K78</f>
        <v/>
      </c>
      <c r="M77" s="46">
        <f>JAN!L78</f>
        <v/>
      </c>
      <c r="N77" s="44">
        <f>JAN!M78</f>
        <v/>
      </c>
      <c r="O77" s="44">
        <f>JAN!N78</f>
        <v/>
      </c>
      <c r="P77" s="44">
        <f>JAN!O78</f>
        <v/>
      </c>
      <c r="Q77" s="44">
        <f>JAN!P78</f>
        <v/>
      </c>
      <c r="R77" s="44">
        <f>JAN!Q78</f>
        <v/>
      </c>
      <c r="S77" s="46">
        <f>S76+IF(X77=0,0,M77)</f>
        <v/>
      </c>
      <c r="T77" s="47">
        <f>MAX(T76,S77)</f>
        <v/>
      </c>
      <c r="U77" s="48">
        <f>S77-T77</f>
        <v/>
      </c>
      <c r="V77" s="47">
        <f>IFERROR(SUMIFS(DATABASE!$M$5:$M$6004,DATABASE!$B$5:$B$6004,B77,DATABASE!$X$5:$X$6004,1),0)</f>
        <v/>
      </c>
      <c r="W77" s="31">
        <f>IFERROR(COUNTIFS(DATABASE!$B$5:$B$6004,B77,DATABASE!$X$5:$X$6004,1),0)</f>
        <v/>
      </c>
      <c r="X77" s="49">
        <f>--AND(ISNUMBER(B77),C77&lt;&gt;"",L77&lt;&gt;"",M77&lt;&gt;"")</f>
        <v/>
      </c>
    </row>
    <row r="78" ht="15" customHeight="1" s="111">
      <c r="A78" s="50" t="inlineStr">
        <is>
          <t>JAN</t>
        </is>
      </c>
      <c r="B78" s="51">
        <f>JAN!A79</f>
        <v/>
      </c>
      <c r="C78" s="52">
        <f>JAN!B79</f>
        <v/>
      </c>
      <c r="D78" s="52">
        <f>JAN!C79</f>
        <v/>
      </c>
      <c r="E78" s="52">
        <f>JAN!D79</f>
        <v/>
      </c>
      <c r="F78" s="52">
        <f>JAN!E79</f>
        <v/>
      </c>
      <c r="G78" s="52">
        <f>JAN!F79</f>
        <v/>
      </c>
      <c r="H78" s="52">
        <f>JAN!G79</f>
        <v/>
      </c>
      <c r="I78" s="53">
        <f>JAN!H79</f>
        <v/>
      </c>
      <c r="J78" s="53">
        <f>JAN!I79</f>
        <v/>
      </c>
      <c r="K78" s="52">
        <f>JAN!J79</f>
        <v/>
      </c>
      <c r="L78" s="52">
        <f>JAN!K79</f>
        <v/>
      </c>
      <c r="M78" s="54">
        <f>JAN!L79</f>
        <v/>
      </c>
      <c r="N78" s="52">
        <f>JAN!M79</f>
        <v/>
      </c>
      <c r="O78" s="52">
        <f>JAN!N79</f>
        <v/>
      </c>
      <c r="P78" s="52">
        <f>JAN!O79</f>
        <v/>
      </c>
      <c r="Q78" s="52">
        <f>JAN!P79</f>
        <v/>
      </c>
      <c r="R78" s="52">
        <f>JAN!Q79</f>
        <v/>
      </c>
      <c r="S78" s="54">
        <f>S77+IF(X78=0,0,M78)</f>
        <v/>
      </c>
      <c r="T78" s="55">
        <f>MAX(T77,S78)</f>
        <v/>
      </c>
      <c r="U78" s="56">
        <f>S78-T78</f>
        <v/>
      </c>
      <c r="V78" s="55">
        <f>IFERROR(SUMIFS(DATABASE!$M$5:$M$6004,DATABASE!$B$5:$B$6004,B78,DATABASE!$X$5:$X$6004,1),0)</f>
        <v/>
      </c>
      <c r="W78" s="57">
        <f>IFERROR(COUNTIFS(DATABASE!$B$5:$B$6004,B78,DATABASE!$X$5:$X$6004,1),0)</f>
        <v/>
      </c>
      <c r="X78" s="58">
        <f>--AND(ISNUMBER(B78),C78&lt;&gt;"",L78&lt;&gt;"",M78&lt;&gt;"")</f>
        <v/>
      </c>
    </row>
    <row r="79" ht="15" customHeight="1" s="111">
      <c r="A79" s="42" t="inlineStr">
        <is>
          <t>JAN</t>
        </is>
      </c>
      <c r="B79" s="43">
        <f>JAN!A80</f>
        <v/>
      </c>
      <c r="C79" s="44">
        <f>JAN!B80</f>
        <v/>
      </c>
      <c r="D79" s="44">
        <f>JAN!C80</f>
        <v/>
      </c>
      <c r="E79" s="44">
        <f>JAN!D80</f>
        <v/>
      </c>
      <c r="F79" s="44">
        <f>JAN!E80</f>
        <v/>
      </c>
      <c r="G79" s="44">
        <f>JAN!F80</f>
        <v/>
      </c>
      <c r="H79" s="44">
        <f>JAN!G80</f>
        <v/>
      </c>
      <c r="I79" s="45">
        <f>JAN!H80</f>
        <v/>
      </c>
      <c r="J79" s="45">
        <f>JAN!I80</f>
        <v/>
      </c>
      <c r="K79" s="44">
        <f>JAN!J80</f>
        <v/>
      </c>
      <c r="L79" s="44">
        <f>JAN!K80</f>
        <v/>
      </c>
      <c r="M79" s="46">
        <f>JAN!L80</f>
        <v/>
      </c>
      <c r="N79" s="44">
        <f>JAN!M80</f>
        <v/>
      </c>
      <c r="O79" s="44">
        <f>JAN!N80</f>
        <v/>
      </c>
      <c r="P79" s="44">
        <f>JAN!O80</f>
        <v/>
      </c>
      <c r="Q79" s="44">
        <f>JAN!P80</f>
        <v/>
      </c>
      <c r="R79" s="44">
        <f>JAN!Q80</f>
        <v/>
      </c>
      <c r="S79" s="46">
        <f>S78+IF(X79=0,0,M79)</f>
        <v/>
      </c>
      <c r="T79" s="47">
        <f>MAX(T78,S79)</f>
        <v/>
      </c>
      <c r="U79" s="48">
        <f>S79-T79</f>
        <v/>
      </c>
      <c r="V79" s="47">
        <f>IFERROR(SUMIFS(DATABASE!$M$5:$M$6004,DATABASE!$B$5:$B$6004,B79,DATABASE!$X$5:$X$6004,1),0)</f>
        <v/>
      </c>
      <c r="W79" s="31">
        <f>IFERROR(COUNTIFS(DATABASE!$B$5:$B$6004,B79,DATABASE!$X$5:$X$6004,1),0)</f>
        <v/>
      </c>
      <c r="X79" s="49">
        <f>--AND(ISNUMBER(B79),C79&lt;&gt;"",L79&lt;&gt;"",M79&lt;&gt;"")</f>
        <v/>
      </c>
    </row>
    <row r="80" ht="15" customHeight="1" s="111">
      <c r="A80" s="50" t="inlineStr">
        <is>
          <t>JAN</t>
        </is>
      </c>
      <c r="B80" s="51">
        <f>JAN!A81</f>
        <v/>
      </c>
      <c r="C80" s="52">
        <f>JAN!B81</f>
        <v/>
      </c>
      <c r="D80" s="52">
        <f>JAN!C81</f>
        <v/>
      </c>
      <c r="E80" s="52">
        <f>JAN!D81</f>
        <v/>
      </c>
      <c r="F80" s="52">
        <f>JAN!E81</f>
        <v/>
      </c>
      <c r="G80" s="52">
        <f>JAN!F81</f>
        <v/>
      </c>
      <c r="H80" s="52">
        <f>JAN!G81</f>
        <v/>
      </c>
      <c r="I80" s="53">
        <f>JAN!H81</f>
        <v/>
      </c>
      <c r="J80" s="53">
        <f>JAN!I81</f>
        <v/>
      </c>
      <c r="K80" s="52">
        <f>JAN!J81</f>
        <v/>
      </c>
      <c r="L80" s="52">
        <f>JAN!K81</f>
        <v/>
      </c>
      <c r="M80" s="54">
        <f>JAN!L81</f>
        <v/>
      </c>
      <c r="N80" s="52">
        <f>JAN!M81</f>
        <v/>
      </c>
      <c r="O80" s="52">
        <f>JAN!N81</f>
        <v/>
      </c>
      <c r="P80" s="52">
        <f>JAN!O81</f>
        <v/>
      </c>
      <c r="Q80" s="52">
        <f>JAN!P81</f>
        <v/>
      </c>
      <c r="R80" s="52">
        <f>JAN!Q81</f>
        <v/>
      </c>
      <c r="S80" s="54">
        <f>S79+IF(X80=0,0,M80)</f>
        <v/>
      </c>
      <c r="T80" s="55">
        <f>MAX(T79,S80)</f>
        <v/>
      </c>
      <c r="U80" s="56">
        <f>S80-T80</f>
        <v/>
      </c>
      <c r="V80" s="55">
        <f>IFERROR(SUMIFS(DATABASE!$M$5:$M$6004,DATABASE!$B$5:$B$6004,B80,DATABASE!$X$5:$X$6004,1),0)</f>
        <v/>
      </c>
      <c r="W80" s="57">
        <f>IFERROR(COUNTIFS(DATABASE!$B$5:$B$6004,B80,DATABASE!$X$5:$X$6004,1),0)</f>
        <v/>
      </c>
      <c r="X80" s="58">
        <f>--AND(ISNUMBER(B80),C80&lt;&gt;"",L80&lt;&gt;"",M80&lt;&gt;"")</f>
        <v/>
      </c>
    </row>
    <row r="81" ht="15" customHeight="1" s="111">
      <c r="A81" s="42" t="inlineStr">
        <is>
          <t>JAN</t>
        </is>
      </c>
      <c r="B81" s="43">
        <f>JAN!A82</f>
        <v/>
      </c>
      <c r="C81" s="44">
        <f>JAN!B82</f>
        <v/>
      </c>
      <c r="D81" s="44">
        <f>JAN!C82</f>
        <v/>
      </c>
      <c r="E81" s="44">
        <f>JAN!D82</f>
        <v/>
      </c>
      <c r="F81" s="44">
        <f>JAN!E82</f>
        <v/>
      </c>
      <c r="G81" s="44">
        <f>JAN!F82</f>
        <v/>
      </c>
      <c r="H81" s="44">
        <f>JAN!G82</f>
        <v/>
      </c>
      <c r="I81" s="45">
        <f>JAN!H82</f>
        <v/>
      </c>
      <c r="J81" s="45">
        <f>JAN!I82</f>
        <v/>
      </c>
      <c r="K81" s="44">
        <f>JAN!J82</f>
        <v/>
      </c>
      <c r="L81" s="44">
        <f>JAN!K82</f>
        <v/>
      </c>
      <c r="M81" s="46">
        <f>JAN!L82</f>
        <v/>
      </c>
      <c r="N81" s="44">
        <f>JAN!M82</f>
        <v/>
      </c>
      <c r="O81" s="44">
        <f>JAN!N82</f>
        <v/>
      </c>
      <c r="P81" s="44">
        <f>JAN!O82</f>
        <v/>
      </c>
      <c r="Q81" s="44">
        <f>JAN!P82</f>
        <v/>
      </c>
      <c r="R81" s="44">
        <f>JAN!Q82</f>
        <v/>
      </c>
      <c r="S81" s="46">
        <f>S80+IF(X81=0,0,M81)</f>
        <v/>
      </c>
      <c r="T81" s="47">
        <f>MAX(T80,S81)</f>
        <v/>
      </c>
      <c r="U81" s="48">
        <f>S81-T81</f>
        <v/>
      </c>
      <c r="V81" s="47">
        <f>IFERROR(SUMIFS(DATABASE!$M$5:$M$6004,DATABASE!$B$5:$B$6004,B81,DATABASE!$X$5:$X$6004,1),0)</f>
        <v/>
      </c>
      <c r="W81" s="31">
        <f>IFERROR(COUNTIFS(DATABASE!$B$5:$B$6004,B81,DATABASE!$X$5:$X$6004,1),0)</f>
        <v/>
      </c>
      <c r="X81" s="49">
        <f>--AND(ISNUMBER(B81),C81&lt;&gt;"",L81&lt;&gt;"",M81&lt;&gt;"")</f>
        <v/>
      </c>
    </row>
    <row r="82" ht="15" customHeight="1" s="111">
      <c r="A82" s="50" t="inlineStr">
        <is>
          <t>JAN</t>
        </is>
      </c>
      <c r="B82" s="51">
        <f>JAN!A83</f>
        <v/>
      </c>
      <c r="C82" s="52">
        <f>JAN!B83</f>
        <v/>
      </c>
      <c r="D82" s="52">
        <f>JAN!C83</f>
        <v/>
      </c>
      <c r="E82" s="52">
        <f>JAN!D83</f>
        <v/>
      </c>
      <c r="F82" s="52">
        <f>JAN!E83</f>
        <v/>
      </c>
      <c r="G82" s="52">
        <f>JAN!F83</f>
        <v/>
      </c>
      <c r="H82" s="52">
        <f>JAN!G83</f>
        <v/>
      </c>
      <c r="I82" s="53">
        <f>JAN!H83</f>
        <v/>
      </c>
      <c r="J82" s="53">
        <f>JAN!I83</f>
        <v/>
      </c>
      <c r="K82" s="52">
        <f>JAN!J83</f>
        <v/>
      </c>
      <c r="L82" s="52">
        <f>JAN!K83</f>
        <v/>
      </c>
      <c r="M82" s="54">
        <f>JAN!L83</f>
        <v/>
      </c>
      <c r="N82" s="52">
        <f>JAN!M83</f>
        <v/>
      </c>
      <c r="O82" s="52">
        <f>JAN!N83</f>
        <v/>
      </c>
      <c r="P82" s="52">
        <f>JAN!O83</f>
        <v/>
      </c>
      <c r="Q82" s="52">
        <f>JAN!P83</f>
        <v/>
      </c>
      <c r="R82" s="52">
        <f>JAN!Q83</f>
        <v/>
      </c>
      <c r="S82" s="54">
        <f>S81+IF(X82=0,0,M82)</f>
        <v/>
      </c>
      <c r="T82" s="55">
        <f>MAX(T81,S82)</f>
        <v/>
      </c>
      <c r="U82" s="56">
        <f>S82-T82</f>
        <v/>
      </c>
      <c r="V82" s="55">
        <f>IFERROR(SUMIFS(DATABASE!$M$5:$M$6004,DATABASE!$B$5:$B$6004,B82,DATABASE!$X$5:$X$6004,1),0)</f>
        <v/>
      </c>
      <c r="W82" s="57">
        <f>IFERROR(COUNTIFS(DATABASE!$B$5:$B$6004,B82,DATABASE!$X$5:$X$6004,1),0)</f>
        <v/>
      </c>
      <c r="X82" s="58">
        <f>--AND(ISNUMBER(B82),C82&lt;&gt;"",L82&lt;&gt;"",M82&lt;&gt;"")</f>
        <v/>
      </c>
    </row>
    <row r="83" ht="15" customHeight="1" s="111">
      <c r="A83" s="42" t="inlineStr">
        <is>
          <t>JAN</t>
        </is>
      </c>
      <c r="B83" s="43">
        <f>JAN!A84</f>
        <v/>
      </c>
      <c r="C83" s="44">
        <f>JAN!B84</f>
        <v/>
      </c>
      <c r="D83" s="44">
        <f>JAN!C84</f>
        <v/>
      </c>
      <c r="E83" s="44">
        <f>JAN!D84</f>
        <v/>
      </c>
      <c r="F83" s="44">
        <f>JAN!E84</f>
        <v/>
      </c>
      <c r="G83" s="44">
        <f>JAN!F84</f>
        <v/>
      </c>
      <c r="H83" s="44">
        <f>JAN!G84</f>
        <v/>
      </c>
      <c r="I83" s="45">
        <f>JAN!H84</f>
        <v/>
      </c>
      <c r="J83" s="45">
        <f>JAN!I84</f>
        <v/>
      </c>
      <c r="K83" s="44">
        <f>JAN!J84</f>
        <v/>
      </c>
      <c r="L83" s="44">
        <f>JAN!K84</f>
        <v/>
      </c>
      <c r="M83" s="46">
        <f>JAN!L84</f>
        <v/>
      </c>
      <c r="N83" s="44">
        <f>JAN!M84</f>
        <v/>
      </c>
      <c r="O83" s="44">
        <f>JAN!N84</f>
        <v/>
      </c>
      <c r="P83" s="44">
        <f>JAN!O84</f>
        <v/>
      </c>
      <c r="Q83" s="44">
        <f>JAN!P84</f>
        <v/>
      </c>
      <c r="R83" s="44">
        <f>JAN!Q84</f>
        <v/>
      </c>
      <c r="S83" s="46">
        <f>S82+IF(X83=0,0,M83)</f>
        <v/>
      </c>
      <c r="T83" s="47">
        <f>MAX(T82,S83)</f>
        <v/>
      </c>
      <c r="U83" s="48">
        <f>S83-T83</f>
        <v/>
      </c>
      <c r="V83" s="47">
        <f>IFERROR(SUMIFS(DATABASE!$M$5:$M$6004,DATABASE!$B$5:$B$6004,B83,DATABASE!$X$5:$X$6004,1),0)</f>
        <v/>
      </c>
      <c r="W83" s="31">
        <f>IFERROR(COUNTIFS(DATABASE!$B$5:$B$6004,B83,DATABASE!$X$5:$X$6004,1),0)</f>
        <v/>
      </c>
      <c r="X83" s="49">
        <f>--AND(ISNUMBER(B83),C83&lt;&gt;"",L83&lt;&gt;"",M83&lt;&gt;"")</f>
        <v/>
      </c>
    </row>
    <row r="84" ht="15" customHeight="1" s="111">
      <c r="A84" s="50" t="inlineStr">
        <is>
          <t>JAN</t>
        </is>
      </c>
      <c r="B84" s="51">
        <f>JAN!A85</f>
        <v/>
      </c>
      <c r="C84" s="52">
        <f>JAN!B85</f>
        <v/>
      </c>
      <c r="D84" s="52">
        <f>JAN!C85</f>
        <v/>
      </c>
      <c r="E84" s="52">
        <f>JAN!D85</f>
        <v/>
      </c>
      <c r="F84" s="52">
        <f>JAN!E85</f>
        <v/>
      </c>
      <c r="G84" s="52">
        <f>JAN!F85</f>
        <v/>
      </c>
      <c r="H84" s="52">
        <f>JAN!G85</f>
        <v/>
      </c>
      <c r="I84" s="53">
        <f>JAN!H85</f>
        <v/>
      </c>
      <c r="J84" s="53">
        <f>JAN!I85</f>
        <v/>
      </c>
      <c r="K84" s="52">
        <f>JAN!J85</f>
        <v/>
      </c>
      <c r="L84" s="52">
        <f>JAN!K85</f>
        <v/>
      </c>
      <c r="M84" s="54">
        <f>JAN!L85</f>
        <v/>
      </c>
      <c r="N84" s="52">
        <f>JAN!M85</f>
        <v/>
      </c>
      <c r="O84" s="52">
        <f>JAN!N85</f>
        <v/>
      </c>
      <c r="P84" s="52">
        <f>JAN!O85</f>
        <v/>
      </c>
      <c r="Q84" s="52">
        <f>JAN!P85</f>
        <v/>
      </c>
      <c r="R84" s="52">
        <f>JAN!Q85</f>
        <v/>
      </c>
      <c r="S84" s="54">
        <f>S83+IF(X84=0,0,M84)</f>
        <v/>
      </c>
      <c r="T84" s="55">
        <f>MAX(T83,S84)</f>
        <v/>
      </c>
      <c r="U84" s="56">
        <f>S84-T84</f>
        <v/>
      </c>
      <c r="V84" s="55">
        <f>IFERROR(SUMIFS(DATABASE!$M$5:$M$6004,DATABASE!$B$5:$B$6004,B84,DATABASE!$X$5:$X$6004,1),0)</f>
        <v/>
      </c>
      <c r="W84" s="57">
        <f>IFERROR(COUNTIFS(DATABASE!$B$5:$B$6004,B84,DATABASE!$X$5:$X$6004,1),0)</f>
        <v/>
      </c>
      <c r="X84" s="58">
        <f>--AND(ISNUMBER(B84),C84&lt;&gt;"",L84&lt;&gt;"",M84&lt;&gt;"")</f>
        <v/>
      </c>
    </row>
    <row r="85" ht="15" customHeight="1" s="111">
      <c r="A85" s="42" t="inlineStr">
        <is>
          <t>JAN</t>
        </is>
      </c>
      <c r="B85" s="43">
        <f>JAN!A86</f>
        <v/>
      </c>
      <c r="C85" s="44">
        <f>JAN!B86</f>
        <v/>
      </c>
      <c r="D85" s="44">
        <f>JAN!C86</f>
        <v/>
      </c>
      <c r="E85" s="44">
        <f>JAN!D86</f>
        <v/>
      </c>
      <c r="F85" s="44">
        <f>JAN!E86</f>
        <v/>
      </c>
      <c r="G85" s="44">
        <f>JAN!F86</f>
        <v/>
      </c>
      <c r="H85" s="44">
        <f>JAN!G86</f>
        <v/>
      </c>
      <c r="I85" s="45">
        <f>JAN!H86</f>
        <v/>
      </c>
      <c r="J85" s="45">
        <f>JAN!I86</f>
        <v/>
      </c>
      <c r="K85" s="44">
        <f>JAN!J86</f>
        <v/>
      </c>
      <c r="L85" s="44">
        <f>JAN!K86</f>
        <v/>
      </c>
      <c r="M85" s="46">
        <f>JAN!L86</f>
        <v/>
      </c>
      <c r="N85" s="44">
        <f>JAN!M86</f>
        <v/>
      </c>
      <c r="O85" s="44">
        <f>JAN!N86</f>
        <v/>
      </c>
      <c r="P85" s="44">
        <f>JAN!O86</f>
        <v/>
      </c>
      <c r="Q85" s="44">
        <f>JAN!P86</f>
        <v/>
      </c>
      <c r="R85" s="44">
        <f>JAN!Q86</f>
        <v/>
      </c>
      <c r="S85" s="46">
        <f>S84+IF(X85=0,0,M85)</f>
        <v/>
      </c>
      <c r="T85" s="47">
        <f>MAX(T84,S85)</f>
        <v/>
      </c>
      <c r="U85" s="48">
        <f>S85-T85</f>
        <v/>
      </c>
      <c r="V85" s="47">
        <f>IFERROR(SUMIFS(DATABASE!$M$5:$M$6004,DATABASE!$B$5:$B$6004,B85,DATABASE!$X$5:$X$6004,1),0)</f>
        <v/>
      </c>
      <c r="W85" s="31">
        <f>IFERROR(COUNTIFS(DATABASE!$B$5:$B$6004,B85,DATABASE!$X$5:$X$6004,1),0)</f>
        <v/>
      </c>
      <c r="X85" s="49">
        <f>--AND(ISNUMBER(B85),C85&lt;&gt;"",L85&lt;&gt;"",M85&lt;&gt;"")</f>
        <v/>
      </c>
    </row>
    <row r="86" ht="15" customHeight="1" s="111">
      <c r="A86" s="50" t="inlineStr">
        <is>
          <t>JAN</t>
        </is>
      </c>
      <c r="B86" s="51">
        <f>JAN!A87</f>
        <v/>
      </c>
      <c r="C86" s="52">
        <f>JAN!B87</f>
        <v/>
      </c>
      <c r="D86" s="52">
        <f>JAN!C87</f>
        <v/>
      </c>
      <c r="E86" s="52">
        <f>JAN!D87</f>
        <v/>
      </c>
      <c r="F86" s="52">
        <f>JAN!E87</f>
        <v/>
      </c>
      <c r="G86" s="52">
        <f>JAN!F87</f>
        <v/>
      </c>
      <c r="H86" s="52">
        <f>JAN!G87</f>
        <v/>
      </c>
      <c r="I86" s="53">
        <f>JAN!H87</f>
        <v/>
      </c>
      <c r="J86" s="53">
        <f>JAN!I87</f>
        <v/>
      </c>
      <c r="K86" s="52">
        <f>JAN!J87</f>
        <v/>
      </c>
      <c r="L86" s="52">
        <f>JAN!K87</f>
        <v/>
      </c>
      <c r="M86" s="54">
        <f>JAN!L87</f>
        <v/>
      </c>
      <c r="N86" s="52">
        <f>JAN!M87</f>
        <v/>
      </c>
      <c r="O86" s="52">
        <f>JAN!N87</f>
        <v/>
      </c>
      <c r="P86" s="52">
        <f>JAN!O87</f>
        <v/>
      </c>
      <c r="Q86" s="52">
        <f>JAN!P87</f>
        <v/>
      </c>
      <c r="R86" s="52">
        <f>JAN!Q87</f>
        <v/>
      </c>
      <c r="S86" s="54">
        <f>S85+IF(X86=0,0,M86)</f>
        <v/>
      </c>
      <c r="T86" s="55">
        <f>MAX(T85,S86)</f>
        <v/>
      </c>
      <c r="U86" s="56">
        <f>S86-T86</f>
        <v/>
      </c>
      <c r="V86" s="55">
        <f>IFERROR(SUMIFS(DATABASE!$M$5:$M$6004,DATABASE!$B$5:$B$6004,B86,DATABASE!$X$5:$X$6004,1),0)</f>
        <v/>
      </c>
      <c r="W86" s="57">
        <f>IFERROR(COUNTIFS(DATABASE!$B$5:$B$6004,B86,DATABASE!$X$5:$X$6004,1),0)</f>
        <v/>
      </c>
      <c r="X86" s="58">
        <f>--AND(ISNUMBER(B86),C86&lt;&gt;"",L86&lt;&gt;"",M86&lt;&gt;"")</f>
        <v/>
      </c>
    </row>
    <row r="87" ht="15" customHeight="1" s="111">
      <c r="A87" s="42" t="inlineStr">
        <is>
          <t>JAN</t>
        </is>
      </c>
      <c r="B87" s="43">
        <f>JAN!A88</f>
        <v/>
      </c>
      <c r="C87" s="44">
        <f>JAN!B88</f>
        <v/>
      </c>
      <c r="D87" s="44">
        <f>JAN!C88</f>
        <v/>
      </c>
      <c r="E87" s="44">
        <f>JAN!D88</f>
        <v/>
      </c>
      <c r="F87" s="44">
        <f>JAN!E88</f>
        <v/>
      </c>
      <c r="G87" s="44">
        <f>JAN!F88</f>
        <v/>
      </c>
      <c r="H87" s="44">
        <f>JAN!G88</f>
        <v/>
      </c>
      <c r="I87" s="45">
        <f>JAN!H88</f>
        <v/>
      </c>
      <c r="J87" s="45">
        <f>JAN!I88</f>
        <v/>
      </c>
      <c r="K87" s="44">
        <f>JAN!J88</f>
        <v/>
      </c>
      <c r="L87" s="44">
        <f>JAN!K88</f>
        <v/>
      </c>
      <c r="M87" s="46">
        <f>JAN!L88</f>
        <v/>
      </c>
      <c r="N87" s="44">
        <f>JAN!M88</f>
        <v/>
      </c>
      <c r="O87" s="44">
        <f>JAN!N88</f>
        <v/>
      </c>
      <c r="P87" s="44">
        <f>JAN!O88</f>
        <v/>
      </c>
      <c r="Q87" s="44">
        <f>JAN!P88</f>
        <v/>
      </c>
      <c r="R87" s="44">
        <f>JAN!Q88</f>
        <v/>
      </c>
      <c r="S87" s="46">
        <f>S86+IF(X87=0,0,M87)</f>
        <v/>
      </c>
      <c r="T87" s="47">
        <f>MAX(T86,S87)</f>
        <v/>
      </c>
      <c r="U87" s="48">
        <f>S87-T87</f>
        <v/>
      </c>
      <c r="V87" s="47">
        <f>IFERROR(SUMIFS(DATABASE!$M$5:$M$6004,DATABASE!$B$5:$B$6004,B87,DATABASE!$X$5:$X$6004,1),0)</f>
        <v/>
      </c>
      <c r="W87" s="31">
        <f>IFERROR(COUNTIFS(DATABASE!$B$5:$B$6004,B87,DATABASE!$X$5:$X$6004,1),0)</f>
        <v/>
      </c>
      <c r="X87" s="49">
        <f>--AND(ISNUMBER(B87),C87&lt;&gt;"",L87&lt;&gt;"",M87&lt;&gt;"")</f>
        <v/>
      </c>
    </row>
    <row r="88" ht="15" customHeight="1" s="111">
      <c r="A88" s="50" t="inlineStr">
        <is>
          <t>JAN</t>
        </is>
      </c>
      <c r="B88" s="51">
        <f>JAN!A89</f>
        <v/>
      </c>
      <c r="C88" s="52">
        <f>JAN!B89</f>
        <v/>
      </c>
      <c r="D88" s="52">
        <f>JAN!C89</f>
        <v/>
      </c>
      <c r="E88" s="52">
        <f>JAN!D89</f>
        <v/>
      </c>
      <c r="F88" s="52">
        <f>JAN!E89</f>
        <v/>
      </c>
      <c r="G88" s="52">
        <f>JAN!F89</f>
        <v/>
      </c>
      <c r="H88" s="52">
        <f>JAN!G89</f>
        <v/>
      </c>
      <c r="I88" s="53">
        <f>JAN!H89</f>
        <v/>
      </c>
      <c r="J88" s="53">
        <f>JAN!I89</f>
        <v/>
      </c>
      <c r="K88" s="52">
        <f>JAN!J89</f>
        <v/>
      </c>
      <c r="L88" s="52">
        <f>JAN!K89</f>
        <v/>
      </c>
      <c r="M88" s="54">
        <f>JAN!L89</f>
        <v/>
      </c>
      <c r="N88" s="52">
        <f>JAN!M89</f>
        <v/>
      </c>
      <c r="O88" s="52">
        <f>JAN!N89</f>
        <v/>
      </c>
      <c r="P88" s="52">
        <f>JAN!O89</f>
        <v/>
      </c>
      <c r="Q88" s="52">
        <f>JAN!P89</f>
        <v/>
      </c>
      <c r="R88" s="52">
        <f>JAN!Q89</f>
        <v/>
      </c>
      <c r="S88" s="54">
        <f>S87+IF(X88=0,0,M88)</f>
        <v/>
      </c>
      <c r="T88" s="55">
        <f>MAX(T87,S88)</f>
        <v/>
      </c>
      <c r="U88" s="56">
        <f>S88-T88</f>
        <v/>
      </c>
      <c r="V88" s="55">
        <f>IFERROR(SUMIFS(DATABASE!$M$5:$M$6004,DATABASE!$B$5:$B$6004,B88,DATABASE!$X$5:$X$6004,1),0)</f>
        <v/>
      </c>
      <c r="W88" s="57">
        <f>IFERROR(COUNTIFS(DATABASE!$B$5:$B$6004,B88,DATABASE!$X$5:$X$6004,1),0)</f>
        <v/>
      </c>
      <c r="X88" s="58">
        <f>--AND(ISNUMBER(B88),C88&lt;&gt;"",L88&lt;&gt;"",M88&lt;&gt;"")</f>
        <v/>
      </c>
    </row>
    <row r="89" ht="15" customHeight="1" s="111">
      <c r="A89" s="42" t="inlineStr">
        <is>
          <t>JAN</t>
        </is>
      </c>
      <c r="B89" s="43">
        <f>JAN!A90</f>
        <v/>
      </c>
      <c r="C89" s="44">
        <f>JAN!B90</f>
        <v/>
      </c>
      <c r="D89" s="44">
        <f>JAN!C90</f>
        <v/>
      </c>
      <c r="E89" s="44">
        <f>JAN!D90</f>
        <v/>
      </c>
      <c r="F89" s="44">
        <f>JAN!E90</f>
        <v/>
      </c>
      <c r="G89" s="44">
        <f>JAN!F90</f>
        <v/>
      </c>
      <c r="H89" s="44">
        <f>JAN!G90</f>
        <v/>
      </c>
      <c r="I89" s="45">
        <f>JAN!H90</f>
        <v/>
      </c>
      <c r="J89" s="45">
        <f>JAN!I90</f>
        <v/>
      </c>
      <c r="K89" s="44">
        <f>JAN!J90</f>
        <v/>
      </c>
      <c r="L89" s="44">
        <f>JAN!K90</f>
        <v/>
      </c>
      <c r="M89" s="46">
        <f>JAN!L90</f>
        <v/>
      </c>
      <c r="N89" s="44">
        <f>JAN!M90</f>
        <v/>
      </c>
      <c r="O89" s="44">
        <f>JAN!N90</f>
        <v/>
      </c>
      <c r="P89" s="44">
        <f>JAN!O90</f>
        <v/>
      </c>
      <c r="Q89" s="44">
        <f>JAN!P90</f>
        <v/>
      </c>
      <c r="R89" s="44">
        <f>JAN!Q90</f>
        <v/>
      </c>
      <c r="S89" s="46">
        <f>S88+IF(X89=0,0,M89)</f>
        <v/>
      </c>
      <c r="T89" s="47">
        <f>MAX(T88,S89)</f>
        <v/>
      </c>
      <c r="U89" s="48">
        <f>S89-T89</f>
        <v/>
      </c>
      <c r="V89" s="47">
        <f>IFERROR(SUMIFS(DATABASE!$M$5:$M$6004,DATABASE!$B$5:$B$6004,B89,DATABASE!$X$5:$X$6004,1),0)</f>
        <v/>
      </c>
      <c r="W89" s="31">
        <f>IFERROR(COUNTIFS(DATABASE!$B$5:$B$6004,B89,DATABASE!$X$5:$X$6004,1),0)</f>
        <v/>
      </c>
      <c r="X89" s="49">
        <f>--AND(ISNUMBER(B89),C89&lt;&gt;"",L89&lt;&gt;"",M89&lt;&gt;"")</f>
        <v/>
      </c>
    </row>
    <row r="90" ht="15" customHeight="1" s="111">
      <c r="A90" s="50" t="inlineStr">
        <is>
          <t>JAN</t>
        </is>
      </c>
      <c r="B90" s="51">
        <f>JAN!A91</f>
        <v/>
      </c>
      <c r="C90" s="52">
        <f>JAN!B91</f>
        <v/>
      </c>
      <c r="D90" s="52">
        <f>JAN!C91</f>
        <v/>
      </c>
      <c r="E90" s="52">
        <f>JAN!D91</f>
        <v/>
      </c>
      <c r="F90" s="52">
        <f>JAN!E91</f>
        <v/>
      </c>
      <c r="G90" s="52">
        <f>JAN!F91</f>
        <v/>
      </c>
      <c r="H90" s="52">
        <f>JAN!G91</f>
        <v/>
      </c>
      <c r="I90" s="53">
        <f>JAN!H91</f>
        <v/>
      </c>
      <c r="J90" s="53">
        <f>JAN!I91</f>
        <v/>
      </c>
      <c r="K90" s="52">
        <f>JAN!J91</f>
        <v/>
      </c>
      <c r="L90" s="52">
        <f>JAN!K91</f>
        <v/>
      </c>
      <c r="M90" s="54">
        <f>JAN!L91</f>
        <v/>
      </c>
      <c r="N90" s="52">
        <f>JAN!M91</f>
        <v/>
      </c>
      <c r="O90" s="52">
        <f>JAN!N91</f>
        <v/>
      </c>
      <c r="P90" s="52">
        <f>JAN!O91</f>
        <v/>
      </c>
      <c r="Q90" s="52">
        <f>JAN!P91</f>
        <v/>
      </c>
      <c r="R90" s="52">
        <f>JAN!Q91</f>
        <v/>
      </c>
      <c r="S90" s="54">
        <f>S89+IF(X90=0,0,M90)</f>
        <v/>
      </c>
      <c r="T90" s="55">
        <f>MAX(T89,S90)</f>
        <v/>
      </c>
      <c r="U90" s="56">
        <f>S90-T90</f>
        <v/>
      </c>
      <c r="V90" s="55">
        <f>IFERROR(SUMIFS(DATABASE!$M$5:$M$6004,DATABASE!$B$5:$B$6004,B90,DATABASE!$X$5:$X$6004,1),0)</f>
        <v/>
      </c>
      <c r="W90" s="57">
        <f>IFERROR(COUNTIFS(DATABASE!$B$5:$B$6004,B90,DATABASE!$X$5:$X$6004,1),0)</f>
        <v/>
      </c>
      <c r="X90" s="58">
        <f>--AND(ISNUMBER(B90),C90&lt;&gt;"",L90&lt;&gt;"",M90&lt;&gt;"")</f>
        <v/>
      </c>
    </row>
    <row r="91" ht="15" customHeight="1" s="111">
      <c r="A91" s="42" t="inlineStr">
        <is>
          <t>JAN</t>
        </is>
      </c>
      <c r="B91" s="43">
        <f>JAN!A92</f>
        <v/>
      </c>
      <c r="C91" s="44">
        <f>JAN!B92</f>
        <v/>
      </c>
      <c r="D91" s="44">
        <f>JAN!C92</f>
        <v/>
      </c>
      <c r="E91" s="44">
        <f>JAN!D92</f>
        <v/>
      </c>
      <c r="F91" s="44">
        <f>JAN!E92</f>
        <v/>
      </c>
      <c r="G91" s="44">
        <f>JAN!F92</f>
        <v/>
      </c>
      <c r="H91" s="44">
        <f>JAN!G92</f>
        <v/>
      </c>
      <c r="I91" s="45">
        <f>JAN!H92</f>
        <v/>
      </c>
      <c r="J91" s="45">
        <f>JAN!I92</f>
        <v/>
      </c>
      <c r="K91" s="44">
        <f>JAN!J92</f>
        <v/>
      </c>
      <c r="L91" s="44">
        <f>JAN!K92</f>
        <v/>
      </c>
      <c r="M91" s="46">
        <f>JAN!L92</f>
        <v/>
      </c>
      <c r="N91" s="44">
        <f>JAN!M92</f>
        <v/>
      </c>
      <c r="O91" s="44">
        <f>JAN!N92</f>
        <v/>
      </c>
      <c r="P91" s="44">
        <f>JAN!O92</f>
        <v/>
      </c>
      <c r="Q91" s="44">
        <f>JAN!P92</f>
        <v/>
      </c>
      <c r="R91" s="44">
        <f>JAN!Q92</f>
        <v/>
      </c>
      <c r="S91" s="46">
        <f>S90+IF(X91=0,0,M91)</f>
        <v/>
      </c>
      <c r="T91" s="47">
        <f>MAX(T90,S91)</f>
        <v/>
      </c>
      <c r="U91" s="48">
        <f>S91-T91</f>
        <v/>
      </c>
      <c r="V91" s="47">
        <f>IFERROR(SUMIFS(DATABASE!$M$5:$M$6004,DATABASE!$B$5:$B$6004,B91,DATABASE!$X$5:$X$6004,1),0)</f>
        <v/>
      </c>
      <c r="W91" s="31">
        <f>IFERROR(COUNTIFS(DATABASE!$B$5:$B$6004,B91,DATABASE!$X$5:$X$6004,1),0)</f>
        <v/>
      </c>
      <c r="X91" s="49">
        <f>--AND(ISNUMBER(B91),C91&lt;&gt;"",L91&lt;&gt;"",M91&lt;&gt;"")</f>
        <v/>
      </c>
    </row>
    <row r="92" ht="15" customHeight="1" s="111">
      <c r="A92" s="50" t="inlineStr">
        <is>
          <t>JAN</t>
        </is>
      </c>
      <c r="B92" s="51">
        <f>JAN!A93</f>
        <v/>
      </c>
      <c r="C92" s="52">
        <f>JAN!B93</f>
        <v/>
      </c>
      <c r="D92" s="52">
        <f>JAN!C93</f>
        <v/>
      </c>
      <c r="E92" s="52">
        <f>JAN!D93</f>
        <v/>
      </c>
      <c r="F92" s="52">
        <f>JAN!E93</f>
        <v/>
      </c>
      <c r="G92" s="52">
        <f>JAN!F93</f>
        <v/>
      </c>
      <c r="H92" s="52">
        <f>JAN!G93</f>
        <v/>
      </c>
      <c r="I92" s="53">
        <f>JAN!H93</f>
        <v/>
      </c>
      <c r="J92" s="53">
        <f>JAN!I93</f>
        <v/>
      </c>
      <c r="K92" s="52">
        <f>JAN!J93</f>
        <v/>
      </c>
      <c r="L92" s="52">
        <f>JAN!K93</f>
        <v/>
      </c>
      <c r="M92" s="54">
        <f>JAN!L93</f>
        <v/>
      </c>
      <c r="N92" s="52">
        <f>JAN!M93</f>
        <v/>
      </c>
      <c r="O92" s="52">
        <f>JAN!N93</f>
        <v/>
      </c>
      <c r="P92" s="52">
        <f>JAN!O93</f>
        <v/>
      </c>
      <c r="Q92" s="52">
        <f>JAN!P93</f>
        <v/>
      </c>
      <c r="R92" s="52">
        <f>JAN!Q93</f>
        <v/>
      </c>
      <c r="S92" s="54">
        <f>S91+IF(X92=0,0,M92)</f>
        <v/>
      </c>
      <c r="T92" s="55">
        <f>MAX(T91,S92)</f>
        <v/>
      </c>
      <c r="U92" s="56">
        <f>S92-T92</f>
        <v/>
      </c>
      <c r="V92" s="55">
        <f>IFERROR(SUMIFS(DATABASE!$M$5:$M$6004,DATABASE!$B$5:$B$6004,B92,DATABASE!$X$5:$X$6004,1),0)</f>
        <v/>
      </c>
      <c r="W92" s="57">
        <f>IFERROR(COUNTIFS(DATABASE!$B$5:$B$6004,B92,DATABASE!$X$5:$X$6004,1),0)</f>
        <v/>
      </c>
      <c r="X92" s="58">
        <f>--AND(ISNUMBER(B92),C92&lt;&gt;"",L92&lt;&gt;"",M92&lt;&gt;"")</f>
        <v/>
      </c>
    </row>
    <row r="93" ht="15" customHeight="1" s="111">
      <c r="A93" s="42" t="inlineStr">
        <is>
          <t>JAN</t>
        </is>
      </c>
      <c r="B93" s="43">
        <f>JAN!A94</f>
        <v/>
      </c>
      <c r="C93" s="44">
        <f>JAN!B94</f>
        <v/>
      </c>
      <c r="D93" s="44">
        <f>JAN!C94</f>
        <v/>
      </c>
      <c r="E93" s="44">
        <f>JAN!D94</f>
        <v/>
      </c>
      <c r="F93" s="44">
        <f>JAN!E94</f>
        <v/>
      </c>
      <c r="G93" s="44">
        <f>JAN!F94</f>
        <v/>
      </c>
      <c r="H93" s="44">
        <f>JAN!G94</f>
        <v/>
      </c>
      <c r="I93" s="45">
        <f>JAN!H94</f>
        <v/>
      </c>
      <c r="J93" s="45">
        <f>JAN!I94</f>
        <v/>
      </c>
      <c r="K93" s="44">
        <f>JAN!J94</f>
        <v/>
      </c>
      <c r="L93" s="44">
        <f>JAN!K94</f>
        <v/>
      </c>
      <c r="M93" s="46">
        <f>JAN!L94</f>
        <v/>
      </c>
      <c r="N93" s="44">
        <f>JAN!M94</f>
        <v/>
      </c>
      <c r="O93" s="44">
        <f>JAN!N94</f>
        <v/>
      </c>
      <c r="P93" s="44">
        <f>JAN!O94</f>
        <v/>
      </c>
      <c r="Q93" s="44">
        <f>JAN!P94</f>
        <v/>
      </c>
      <c r="R93" s="44">
        <f>JAN!Q94</f>
        <v/>
      </c>
      <c r="S93" s="46">
        <f>S92+IF(X93=0,0,M93)</f>
        <v/>
      </c>
      <c r="T93" s="47">
        <f>MAX(T92,S93)</f>
        <v/>
      </c>
      <c r="U93" s="48">
        <f>S93-T93</f>
        <v/>
      </c>
      <c r="V93" s="47">
        <f>IFERROR(SUMIFS(DATABASE!$M$5:$M$6004,DATABASE!$B$5:$B$6004,B93,DATABASE!$X$5:$X$6004,1),0)</f>
        <v/>
      </c>
      <c r="W93" s="31">
        <f>IFERROR(COUNTIFS(DATABASE!$B$5:$B$6004,B93,DATABASE!$X$5:$X$6004,1),0)</f>
        <v/>
      </c>
      <c r="X93" s="49">
        <f>--AND(ISNUMBER(B93),C93&lt;&gt;"",L93&lt;&gt;"",M93&lt;&gt;"")</f>
        <v/>
      </c>
    </row>
    <row r="94" ht="15" customHeight="1" s="111">
      <c r="A94" s="50" t="inlineStr">
        <is>
          <t>JAN</t>
        </is>
      </c>
      <c r="B94" s="51">
        <f>JAN!A95</f>
        <v/>
      </c>
      <c r="C94" s="52">
        <f>JAN!B95</f>
        <v/>
      </c>
      <c r="D94" s="52">
        <f>JAN!C95</f>
        <v/>
      </c>
      <c r="E94" s="52">
        <f>JAN!D95</f>
        <v/>
      </c>
      <c r="F94" s="52">
        <f>JAN!E95</f>
        <v/>
      </c>
      <c r="G94" s="52">
        <f>JAN!F95</f>
        <v/>
      </c>
      <c r="H94" s="52">
        <f>JAN!G95</f>
        <v/>
      </c>
      <c r="I94" s="53">
        <f>JAN!H95</f>
        <v/>
      </c>
      <c r="J94" s="53">
        <f>JAN!I95</f>
        <v/>
      </c>
      <c r="K94" s="52">
        <f>JAN!J95</f>
        <v/>
      </c>
      <c r="L94" s="52">
        <f>JAN!K95</f>
        <v/>
      </c>
      <c r="M94" s="54">
        <f>JAN!L95</f>
        <v/>
      </c>
      <c r="N94" s="52">
        <f>JAN!M95</f>
        <v/>
      </c>
      <c r="O94" s="52">
        <f>JAN!N95</f>
        <v/>
      </c>
      <c r="P94" s="52">
        <f>JAN!O95</f>
        <v/>
      </c>
      <c r="Q94" s="52">
        <f>JAN!P95</f>
        <v/>
      </c>
      <c r="R94" s="52">
        <f>JAN!Q95</f>
        <v/>
      </c>
      <c r="S94" s="54">
        <f>S93+IF(X94=0,0,M94)</f>
        <v/>
      </c>
      <c r="T94" s="55">
        <f>MAX(T93,S94)</f>
        <v/>
      </c>
      <c r="U94" s="56">
        <f>S94-T94</f>
        <v/>
      </c>
      <c r="V94" s="55">
        <f>IFERROR(SUMIFS(DATABASE!$M$5:$M$6004,DATABASE!$B$5:$B$6004,B94,DATABASE!$X$5:$X$6004,1),0)</f>
        <v/>
      </c>
      <c r="W94" s="57">
        <f>IFERROR(COUNTIFS(DATABASE!$B$5:$B$6004,B94,DATABASE!$X$5:$X$6004,1),0)</f>
        <v/>
      </c>
      <c r="X94" s="58">
        <f>--AND(ISNUMBER(B94),C94&lt;&gt;"",L94&lt;&gt;"",M94&lt;&gt;"")</f>
        <v/>
      </c>
    </row>
    <row r="95" ht="15" customHeight="1" s="111">
      <c r="A95" s="42" t="inlineStr">
        <is>
          <t>JAN</t>
        </is>
      </c>
      <c r="B95" s="43">
        <f>JAN!A96</f>
        <v/>
      </c>
      <c r="C95" s="44">
        <f>JAN!B96</f>
        <v/>
      </c>
      <c r="D95" s="44">
        <f>JAN!C96</f>
        <v/>
      </c>
      <c r="E95" s="44">
        <f>JAN!D96</f>
        <v/>
      </c>
      <c r="F95" s="44">
        <f>JAN!E96</f>
        <v/>
      </c>
      <c r="G95" s="44">
        <f>JAN!F96</f>
        <v/>
      </c>
      <c r="H95" s="44">
        <f>JAN!G96</f>
        <v/>
      </c>
      <c r="I95" s="45">
        <f>JAN!H96</f>
        <v/>
      </c>
      <c r="J95" s="45">
        <f>JAN!I96</f>
        <v/>
      </c>
      <c r="K95" s="44">
        <f>JAN!J96</f>
        <v/>
      </c>
      <c r="L95" s="44">
        <f>JAN!K96</f>
        <v/>
      </c>
      <c r="M95" s="46">
        <f>JAN!L96</f>
        <v/>
      </c>
      <c r="N95" s="44">
        <f>JAN!M96</f>
        <v/>
      </c>
      <c r="O95" s="44">
        <f>JAN!N96</f>
        <v/>
      </c>
      <c r="P95" s="44">
        <f>JAN!O96</f>
        <v/>
      </c>
      <c r="Q95" s="44">
        <f>JAN!P96</f>
        <v/>
      </c>
      <c r="R95" s="44">
        <f>JAN!Q96</f>
        <v/>
      </c>
      <c r="S95" s="46">
        <f>S94+IF(X95=0,0,M95)</f>
        <v/>
      </c>
      <c r="T95" s="47">
        <f>MAX(T94,S95)</f>
        <v/>
      </c>
      <c r="U95" s="48">
        <f>S95-T95</f>
        <v/>
      </c>
      <c r="V95" s="47">
        <f>IFERROR(SUMIFS(DATABASE!$M$5:$M$6004,DATABASE!$B$5:$B$6004,B95,DATABASE!$X$5:$X$6004,1),0)</f>
        <v/>
      </c>
      <c r="W95" s="31">
        <f>IFERROR(COUNTIFS(DATABASE!$B$5:$B$6004,B95,DATABASE!$X$5:$X$6004,1),0)</f>
        <v/>
      </c>
      <c r="X95" s="49">
        <f>--AND(ISNUMBER(B95),C95&lt;&gt;"",L95&lt;&gt;"",M95&lt;&gt;"")</f>
        <v/>
      </c>
    </row>
    <row r="96" ht="15" customHeight="1" s="111">
      <c r="A96" s="50" t="inlineStr">
        <is>
          <t>JAN</t>
        </is>
      </c>
      <c r="B96" s="51">
        <f>JAN!A97</f>
        <v/>
      </c>
      <c r="C96" s="52">
        <f>JAN!B97</f>
        <v/>
      </c>
      <c r="D96" s="52">
        <f>JAN!C97</f>
        <v/>
      </c>
      <c r="E96" s="52">
        <f>JAN!D97</f>
        <v/>
      </c>
      <c r="F96" s="52">
        <f>JAN!E97</f>
        <v/>
      </c>
      <c r="G96" s="52">
        <f>JAN!F97</f>
        <v/>
      </c>
      <c r="H96" s="52">
        <f>JAN!G97</f>
        <v/>
      </c>
      <c r="I96" s="53">
        <f>JAN!H97</f>
        <v/>
      </c>
      <c r="J96" s="53">
        <f>JAN!I97</f>
        <v/>
      </c>
      <c r="K96" s="52">
        <f>JAN!J97</f>
        <v/>
      </c>
      <c r="L96" s="52">
        <f>JAN!K97</f>
        <v/>
      </c>
      <c r="M96" s="54">
        <f>JAN!L97</f>
        <v/>
      </c>
      <c r="N96" s="52">
        <f>JAN!M97</f>
        <v/>
      </c>
      <c r="O96" s="52">
        <f>JAN!N97</f>
        <v/>
      </c>
      <c r="P96" s="52">
        <f>JAN!O97</f>
        <v/>
      </c>
      <c r="Q96" s="52">
        <f>JAN!P97</f>
        <v/>
      </c>
      <c r="R96" s="52">
        <f>JAN!Q97</f>
        <v/>
      </c>
      <c r="S96" s="54">
        <f>S95+IF(X96=0,0,M96)</f>
        <v/>
      </c>
      <c r="T96" s="55">
        <f>MAX(T95,S96)</f>
        <v/>
      </c>
      <c r="U96" s="56">
        <f>S96-T96</f>
        <v/>
      </c>
      <c r="V96" s="55">
        <f>IFERROR(SUMIFS(DATABASE!$M$5:$M$6004,DATABASE!$B$5:$B$6004,B96,DATABASE!$X$5:$X$6004,1),0)</f>
        <v/>
      </c>
      <c r="W96" s="57">
        <f>IFERROR(COUNTIFS(DATABASE!$B$5:$B$6004,B96,DATABASE!$X$5:$X$6004,1),0)</f>
        <v/>
      </c>
      <c r="X96" s="58">
        <f>--AND(ISNUMBER(B96),C96&lt;&gt;"",L96&lt;&gt;"",M96&lt;&gt;"")</f>
        <v/>
      </c>
    </row>
    <row r="97" ht="15" customHeight="1" s="111">
      <c r="A97" s="42" t="inlineStr">
        <is>
          <t>JAN</t>
        </is>
      </c>
      <c r="B97" s="43">
        <f>JAN!A98</f>
        <v/>
      </c>
      <c r="C97" s="44">
        <f>JAN!B98</f>
        <v/>
      </c>
      <c r="D97" s="44">
        <f>JAN!C98</f>
        <v/>
      </c>
      <c r="E97" s="44">
        <f>JAN!D98</f>
        <v/>
      </c>
      <c r="F97" s="44">
        <f>JAN!E98</f>
        <v/>
      </c>
      <c r="G97" s="44">
        <f>JAN!F98</f>
        <v/>
      </c>
      <c r="H97" s="44">
        <f>JAN!G98</f>
        <v/>
      </c>
      <c r="I97" s="45">
        <f>JAN!H98</f>
        <v/>
      </c>
      <c r="J97" s="45">
        <f>JAN!I98</f>
        <v/>
      </c>
      <c r="K97" s="44">
        <f>JAN!J98</f>
        <v/>
      </c>
      <c r="L97" s="44">
        <f>JAN!K98</f>
        <v/>
      </c>
      <c r="M97" s="46">
        <f>JAN!L98</f>
        <v/>
      </c>
      <c r="N97" s="44">
        <f>JAN!M98</f>
        <v/>
      </c>
      <c r="O97" s="44">
        <f>JAN!N98</f>
        <v/>
      </c>
      <c r="P97" s="44">
        <f>JAN!O98</f>
        <v/>
      </c>
      <c r="Q97" s="44">
        <f>JAN!P98</f>
        <v/>
      </c>
      <c r="R97" s="44">
        <f>JAN!Q98</f>
        <v/>
      </c>
      <c r="S97" s="46">
        <f>S96+IF(X97=0,0,M97)</f>
        <v/>
      </c>
      <c r="T97" s="47">
        <f>MAX(T96,S97)</f>
        <v/>
      </c>
      <c r="U97" s="48">
        <f>S97-T97</f>
        <v/>
      </c>
      <c r="V97" s="47">
        <f>IFERROR(SUMIFS(DATABASE!$M$5:$M$6004,DATABASE!$B$5:$B$6004,B97,DATABASE!$X$5:$X$6004,1),0)</f>
        <v/>
      </c>
      <c r="W97" s="31">
        <f>IFERROR(COUNTIFS(DATABASE!$B$5:$B$6004,B97,DATABASE!$X$5:$X$6004,1),0)</f>
        <v/>
      </c>
      <c r="X97" s="49">
        <f>--AND(ISNUMBER(B97),C97&lt;&gt;"",L97&lt;&gt;"",M97&lt;&gt;"")</f>
        <v/>
      </c>
    </row>
    <row r="98" ht="15" customHeight="1" s="111">
      <c r="A98" s="50" t="inlineStr">
        <is>
          <t>JAN</t>
        </is>
      </c>
      <c r="B98" s="51">
        <f>JAN!A99</f>
        <v/>
      </c>
      <c r="C98" s="52">
        <f>JAN!B99</f>
        <v/>
      </c>
      <c r="D98" s="52">
        <f>JAN!C99</f>
        <v/>
      </c>
      <c r="E98" s="52">
        <f>JAN!D99</f>
        <v/>
      </c>
      <c r="F98" s="52">
        <f>JAN!E99</f>
        <v/>
      </c>
      <c r="G98" s="52">
        <f>JAN!F99</f>
        <v/>
      </c>
      <c r="H98" s="52">
        <f>JAN!G99</f>
        <v/>
      </c>
      <c r="I98" s="53">
        <f>JAN!H99</f>
        <v/>
      </c>
      <c r="J98" s="53">
        <f>JAN!I99</f>
        <v/>
      </c>
      <c r="K98" s="52">
        <f>JAN!J99</f>
        <v/>
      </c>
      <c r="L98" s="52">
        <f>JAN!K99</f>
        <v/>
      </c>
      <c r="M98" s="54">
        <f>JAN!L99</f>
        <v/>
      </c>
      <c r="N98" s="52">
        <f>JAN!M99</f>
        <v/>
      </c>
      <c r="O98" s="52">
        <f>JAN!N99</f>
        <v/>
      </c>
      <c r="P98" s="52">
        <f>JAN!O99</f>
        <v/>
      </c>
      <c r="Q98" s="52">
        <f>JAN!P99</f>
        <v/>
      </c>
      <c r="R98" s="52">
        <f>JAN!Q99</f>
        <v/>
      </c>
      <c r="S98" s="54">
        <f>S97+IF(X98=0,0,M98)</f>
        <v/>
      </c>
      <c r="T98" s="55">
        <f>MAX(T97,S98)</f>
        <v/>
      </c>
      <c r="U98" s="56">
        <f>S98-T98</f>
        <v/>
      </c>
      <c r="V98" s="55">
        <f>IFERROR(SUMIFS(DATABASE!$M$5:$M$6004,DATABASE!$B$5:$B$6004,B98,DATABASE!$X$5:$X$6004,1),0)</f>
        <v/>
      </c>
      <c r="W98" s="57">
        <f>IFERROR(COUNTIFS(DATABASE!$B$5:$B$6004,B98,DATABASE!$X$5:$X$6004,1),0)</f>
        <v/>
      </c>
      <c r="X98" s="58">
        <f>--AND(ISNUMBER(B98),C98&lt;&gt;"",L98&lt;&gt;"",M98&lt;&gt;"")</f>
        <v/>
      </c>
    </row>
    <row r="99" ht="15" customHeight="1" s="111">
      <c r="A99" s="42" t="inlineStr">
        <is>
          <t>JAN</t>
        </is>
      </c>
      <c r="B99" s="43">
        <f>JAN!A100</f>
        <v/>
      </c>
      <c r="C99" s="44">
        <f>JAN!B100</f>
        <v/>
      </c>
      <c r="D99" s="44">
        <f>JAN!C100</f>
        <v/>
      </c>
      <c r="E99" s="44">
        <f>JAN!D100</f>
        <v/>
      </c>
      <c r="F99" s="44">
        <f>JAN!E100</f>
        <v/>
      </c>
      <c r="G99" s="44">
        <f>JAN!F100</f>
        <v/>
      </c>
      <c r="H99" s="44">
        <f>JAN!G100</f>
        <v/>
      </c>
      <c r="I99" s="45">
        <f>JAN!H100</f>
        <v/>
      </c>
      <c r="J99" s="45">
        <f>JAN!I100</f>
        <v/>
      </c>
      <c r="K99" s="44">
        <f>JAN!J100</f>
        <v/>
      </c>
      <c r="L99" s="44">
        <f>JAN!K100</f>
        <v/>
      </c>
      <c r="M99" s="46">
        <f>JAN!L100</f>
        <v/>
      </c>
      <c r="N99" s="44">
        <f>JAN!M100</f>
        <v/>
      </c>
      <c r="O99" s="44">
        <f>JAN!N100</f>
        <v/>
      </c>
      <c r="P99" s="44">
        <f>JAN!O100</f>
        <v/>
      </c>
      <c r="Q99" s="44">
        <f>JAN!P100</f>
        <v/>
      </c>
      <c r="R99" s="44">
        <f>JAN!Q100</f>
        <v/>
      </c>
      <c r="S99" s="46">
        <f>S98+IF(X99=0,0,M99)</f>
        <v/>
      </c>
      <c r="T99" s="47">
        <f>MAX(T98,S99)</f>
        <v/>
      </c>
      <c r="U99" s="48">
        <f>S99-T99</f>
        <v/>
      </c>
      <c r="V99" s="47">
        <f>IFERROR(SUMIFS(DATABASE!$M$5:$M$6004,DATABASE!$B$5:$B$6004,B99,DATABASE!$X$5:$X$6004,1),0)</f>
        <v/>
      </c>
      <c r="W99" s="31">
        <f>IFERROR(COUNTIFS(DATABASE!$B$5:$B$6004,B99,DATABASE!$X$5:$X$6004,1),0)</f>
        <v/>
      </c>
      <c r="X99" s="49">
        <f>--AND(ISNUMBER(B99),C99&lt;&gt;"",L99&lt;&gt;"",M99&lt;&gt;"")</f>
        <v/>
      </c>
    </row>
    <row r="100" ht="15" customHeight="1" s="111">
      <c r="A100" s="50" t="inlineStr">
        <is>
          <t>JAN</t>
        </is>
      </c>
      <c r="B100" s="51">
        <f>JAN!A101</f>
        <v/>
      </c>
      <c r="C100" s="52">
        <f>JAN!B101</f>
        <v/>
      </c>
      <c r="D100" s="52">
        <f>JAN!C101</f>
        <v/>
      </c>
      <c r="E100" s="52">
        <f>JAN!D101</f>
        <v/>
      </c>
      <c r="F100" s="52">
        <f>JAN!E101</f>
        <v/>
      </c>
      <c r="G100" s="52">
        <f>JAN!F101</f>
        <v/>
      </c>
      <c r="H100" s="52">
        <f>JAN!G101</f>
        <v/>
      </c>
      <c r="I100" s="53">
        <f>JAN!H101</f>
        <v/>
      </c>
      <c r="J100" s="53">
        <f>JAN!I101</f>
        <v/>
      </c>
      <c r="K100" s="52">
        <f>JAN!J101</f>
        <v/>
      </c>
      <c r="L100" s="52">
        <f>JAN!K101</f>
        <v/>
      </c>
      <c r="M100" s="54">
        <f>JAN!L101</f>
        <v/>
      </c>
      <c r="N100" s="52">
        <f>JAN!M101</f>
        <v/>
      </c>
      <c r="O100" s="52">
        <f>JAN!N101</f>
        <v/>
      </c>
      <c r="P100" s="52">
        <f>JAN!O101</f>
        <v/>
      </c>
      <c r="Q100" s="52">
        <f>JAN!P101</f>
        <v/>
      </c>
      <c r="R100" s="52">
        <f>JAN!Q101</f>
        <v/>
      </c>
      <c r="S100" s="54">
        <f>S99+IF(X100=0,0,M100)</f>
        <v/>
      </c>
      <c r="T100" s="55">
        <f>MAX(T99,S100)</f>
        <v/>
      </c>
      <c r="U100" s="56">
        <f>S100-T100</f>
        <v/>
      </c>
      <c r="V100" s="55">
        <f>IFERROR(SUMIFS(DATABASE!$M$5:$M$6004,DATABASE!$B$5:$B$6004,B100,DATABASE!$X$5:$X$6004,1),0)</f>
        <v/>
      </c>
      <c r="W100" s="57">
        <f>IFERROR(COUNTIFS(DATABASE!$B$5:$B$6004,B100,DATABASE!$X$5:$X$6004,1),0)</f>
        <v/>
      </c>
      <c r="X100" s="58">
        <f>--AND(ISNUMBER(B100),C100&lt;&gt;"",L100&lt;&gt;"",M100&lt;&gt;"")</f>
        <v/>
      </c>
    </row>
    <row r="101" ht="15" customHeight="1" s="111">
      <c r="A101" s="42" t="inlineStr">
        <is>
          <t>JAN</t>
        </is>
      </c>
      <c r="B101" s="43">
        <f>JAN!A102</f>
        <v/>
      </c>
      <c r="C101" s="44">
        <f>JAN!B102</f>
        <v/>
      </c>
      <c r="D101" s="44">
        <f>JAN!C102</f>
        <v/>
      </c>
      <c r="E101" s="44">
        <f>JAN!D102</f>
        <v/>
      </c>
      <c r="F101" s="44">
        <f>JAN!E102</f>
        <v/>
      </c>
      <c r="G101" s="44">
        <f>JAN!F102</f>
        <v/>
      </c>
      <c r="H101" s="44">
        <f>JAN!G102</f>
        <v/>
      </c>
      <c r="I101" s="45">
        <f>JAN!H102</f>
        <v/>
      </c>
      <c r="J101" s="45">
        <f>JAN!I102</f>
        <v/>
      </c>
      <c r="K101" s="44">
        <f>JAN!J102</f>
        <v/>
      </c>
      <c r="L101" s="44">
        <f>JAN!K102</f>
        <v/>
      </c>
      <c r="M101" s="46">
        <f>JAN!L102</f>
        <v/>
      </c>
      <c r="N101" s="44">
        <f>JAN!M102</f>
        <v/>
      </c>
      <c r="O101" s="44">
        <f>JAN!N102</f>
        <v/>
      </c>
      <c r="P101" s="44">
        <f>JAN!O102</f>
        <v/>
      </c>
      <c r="Q101" s="44">
        <f>JAN!P102</f>
        <v/>
      </c>
      <c r="R101" s="44">
        <f>JAN!Q102</f>
        <v/>
      </c>
      <c r="S101" s="46">
        <f>S100+IF(X101=0,0,M101)</f>
        <v/>
      </c>
      <c r="T101" s="47">
        <f>MAX(T100,S101)</f>
        <v/>
      </c>
      <c r="U101" s="48">
        <f>S101-T101</f>
        <v/>
      </c>
      <c r="V101" s="47">
        <f>IFERROR(SUMIFS(DATABASE!$M$5:$M$6004,DATABASE!$B$5:$B$6004,B101,DATABASE!$X$5:$X$6004,1),0)</f>
        <v/>
      </c>
      <c r="W101" s="31">
        <f>IFERROR(COUNTIFS(DATABASE!$B$5:$B$6004,B101,DATABASE!$X$5:$X$6004,1),0)</f>
        <v/>
      </c>
      <c r="X101" s="49">
        <f>--AND(ISNUMBER(B101),C101&lt;&gt;"",L101&lt;&gt;"",M101&lt;&gt;"")</f>
        <v/>
      </c>
    </row>
    <row r="102" ht="15" customHeight="1" s="111">
      <c r="A102" s="50" t="inlineStr">
        <is>
          <t>JAN</t>
        </is>
      </c>
      <c r="B102" s="51">
        <f>JAN!A103</f>
        <v/>
      </c>
      <c r="C102" s="52">
        <f>JAN!B103</f>
        <v/>
      </c>
      <c r="D102" s="52">
        <f>JAN!C103</f>
        <v/>
      </c>
      <c r="E102" s="52">
        <f>JAN!D103</f>
        <v/>
      </c>
      <c r="F102" s="52">
        <f>JAN!E103</f>
        <v/>
      </c>
      <c r="G102" s="52">
        <f>JAN!F103</f>
        <v/>
      </c>
      <c r="H102" s="52">
        <f>JAN!G103</f>
        <v/>
      </c>
      <c r="I102" s="53">
        <f>JAN!H103</f>
        <v/>
      </c>
      <c r="J102" s="53">
        <f>JAN!I103</f>
        <v/>
      </c>
      <c r="K102" s="52">
        <f>JAN!J103</f>
        <v/>
      </c>
      <c r="L102" s="52">
        <f>JAN!K103</f>
        <v/>
      </c>
      <c r="M102" s="54">
        <f>JAN!L103</f>
        <v/>
      </c>
      <c r="N102" s="52">
        <f>JAN!M103</f>
        <v/>
      </c>
      <c r="O102" s="52">
        <f>JAN!N103</f>
        <v/>
      </c>
      <c r="P102" s="52">
        <f>JAN!O103</f>
        <v/>
      </c>
      <c r="Q102" s="52">
        <f>JAN!P103</f>
        <v/>
      </c>
      <c r="R102" s="52">
        <f>JAN!Q103</f>
        <v/>
      </c>
      <c r="S102" s="54">
        <f>S101+IF(X102=0,0,M102)</f>
        <v/>
      </c>
      <c r="T102" s="55">
        <f>MAX(T101,S102)</f>
        <v/>
      </c>
      <c r="U102" s="56">
        <f>S102-T102</f>
        <v/>
      </c>
      <c r="V102" s="55">
        <f>IFERROR(SUMIFS(DATABASE!$M$5:$M$6004,DATABASE!$B$5:$B$6004,B102,DATABASE!$X$5:$X$6004,1),0)</f>
        <v/>
      </c>
      <c r="W102" s="57">
        <f>IFERROR(COUNTIFS(DATABASE!$B$5:$B$6004,B102,DATABASE!$X$5:$X$6004,1),0)</f>
        <v/>
      </c>
      <c r="X102" s="58">
        <f>--AND(ISNUMBER(B102),C102&lt;&gt;"",L102&lt;&gt;"",M102&lt;&gt;"")</f>
        <v/>
      </c>
    </row>
    <row r="103" ht="15" customHeight="1" s="111">
      <c r="A103" s="42" t="inlineStr">
        <is>
          <t>JAN</t>
        </is>
      </c>
      <c r="B103" s="43">
        <f>JAN!A104</f>
        <v/>
      </c>
      <c r="C103" s="44">
        <f>JAN!B104</f>
        <v/>
      </c>
      <c r="D103" s="44">
        <f>JAN!C104</f>
        <v/>
      </c>
      <c r="E103" s="44">
        <f>JAN!D104</f>
        <v/>
      </c>
      <c r="F103" s="44">
        <f>JAN!E104</f>
        <v/>
      </c>
      <c r="G103" s="44">
        <f>JAN!F104</f>
        <v/>
      </c>
      <c r="H103" s="44">
        <f>JAN!G104</f>
        <v/>
      </c>
      <c r="I103" s="45">
        <f>JAN!H104</f>
        <v/>
      </c>
      <c r="J103" s="45">
        <f>JAN!I104</f>
        <v/>
      </c>
      <c r="K103" s="44">
        <f>JAN!J104</f>
        <v/>
      </c>
      <c r="L103" s="44">
        <f>JAN!K104</f>
        <v/>
      </c>
      <c r="M103" s="46">
        <f>JAN!L104</f>
        <v/>
      </c>
      <c r="N103" s="44">
        <f>JAN!M104</f>
        <v/>
      </c>
      <c r="O103" s="44">
        <f>JAN!N104</f>
        <v/>
      </c>
      <c r="P103" s="44">
        <f>JAN!O104</f>
        <v/>
      </c>
      <c r="Q103" s="44">
        <f>JAN!P104</f>
        <v/>
      </c>
      <c r="R103" s="44">
        <f>JAN!Q104</f>
        <v/>
      </c>
      <c r="S103" s="46">
        <f>S102+IF(X103=0,0,M103)</f>
        <v/>
      </c>
      <c r="T103" s="47">
        <f>MAX(T102,S103)</f>
        <v/>
      </c>
      <c r="U103" s="48">
        <f>S103-T103</f>
        <v/>
      </c>
      <c r="V103" s="47">
        <f>IFERROR(SUMIFS(DATABASE!$M$5:$M$6004,DATABASE!$B$5:$B$6004,B103,DATABASE!$X$5:$X$6004,1),0)</f>
        <v/>
      </c>
      <c r="W103" s="31">
        <f>IFERROR(COUNTIFS(DATABASE!$B$5:$B$6004,B103,DATABASE!$X$5:$X$6004,1),0)</f>
        <v/>
      </c>
      <c r="X103" s="49">
        <f>--AND(ISNUMBER(B103),C103&lt;&gt;"",L103&lt;&gt;"",M103&lt;&gt;"")</f>
        <v/>
      </c>
    </row>
    <row r="104" ht="15" customHeight="1" s="111">
      <c r="A104" s="50" t="inlineStr">
        <is>
          <t>JAN</t>
        </is>
      </c>
      <c r="B104" s="51">
        <f>JAN!A105</f>
        <v/>
      </c>
      <c r="C104" s="52">
        <f>JAN!B105</f>
        <v/>
      </c>
      <c r="D104" s="52">
        <f>JAN!C105</f>
        <v/>
      </c>
      <c r="E104" s="52">
        <f>JAN!D105</f>
        <v/>
      </c>
      <c r="F104" s="52">
        <f>JAN!E105</f>
        <v/>
      </c>
      <c r="G104" s="52">
        <f>JAN!F105</f>
        <v/>
      </c>
      <c r="H104" s="52">
        <f>JAN!G105</f>
        <v/>
      </c>
      <c r="I104" s="53">
        <f>JAN!H105</f>
        <v/>
      </c>
      <c r="J104" s="53">
        <f>JAN!I105</f>
        <v/>
      </c>
      <c r="K104" s="52">
        <f>JAN!J105</f>
        <v/>
      </c>
      <c r="L104" s="52">
        <f>JAN!K105</f>
        <v/>
      </c>
      <c r="M104" s="54">
        <f>JAN!L105</f>
        <v/>
      </c>
      <c r="N104" s="52">
        <f>JAN!M105</f>
        <v/>
      </c>
      <c r="O104" s="52">
        <f>JAN!N105</f>
        <v/>
      </c>
      <c r="P104" s="52">
        <f>JAN!O105</f>
        <v/>
      </c>
      <c r="Q104" s="52">
        <f>JAN!P105</f>
        <v/>
      </c>
      <c r="R104" s="52">
        <f>JAN!Q105</f>
        <v/>
      </c>
      <c r="S104" s="54">
        <f>S103+IF(X104=0,0,M104)</f>
        <v/>
      </c>
      <c r="T104" s="55">
        <f>MAX(T103,S104)</f>
        <v/>
      </c>
      <c r="U104" s="56">
        <f>S104-T104</f>
        <v/>
      </c>
      <c r="V104" s="55">
        <f>IFERROR(SUMIFS(DATABASE!$M$5:$M$6004,DATABASE!$B$5:$B$6004,B104,DATABASE!$X$5:$X$6004,1),0)</f>
        <v/>
      </c>
      <c r="W104" s="57">
        <f>IFERROR(COUNTIFS(DATABASE!$B$5:$B$6004,B104,DATABASE!$X$5:$X$6004,1),0)</f>
        <v/>
      </c>
      <c r="X104" s="58">
        <f>--AND(ISNUMBER(B104),C104&lt;&gt;"",L104&lt;&gt;"",M104&lt;&gt;"")</f>
        <v/>
      </c>
    </row>
    <row r="105" ht="15" customHeight="1" s="111">
      <c r="A105" s="42" t="inlineStr">
        <is>
          <t>JAN</t>
        </is>
      </c>
      <c r="B105" s="43">
        <f>JAN!A106</f>
        <v/>
      </c>
      <c r="C105" s="44">
        <f>JAN!B106</f>
        <v/>
      </c>
      <c r="D105" s="44">
        <f>JAN!C106</f>
        <v/>
      </c>
      <c r="E105" s="44">
        <f>JAN!D106</f>
        <v/>
      </c>
      <c r="F105" s="44">
        <f>JAN!E106</f>
        <v/>
      </c>
      <c r="G105" s="44">
        <f>JAN!F106</f>
        <v/>
      </c>
      <c r="H105" s="44">
        <f>JAN!G106</f>
        <v/>
      </c>
      <c r="I105" s="45">
        <f>JAN!H106</f>
        <v/>
      </c>
      <c r="J105" s="45">
        <f>JAN!I106</f>
        <v/>
      </c>
      <c r="K105" s="44">
        <f>JAN!J106</f>
        <v/>
      </c>
      <c r="L105" s="44">
        <f>JAN!K106</f>
        <v/>
      </c>
      <c r="M105" s="46">
        <f>JAN!L106</f>
        <v/>
      </c>
      <c r="N105" s="44">
        <f>JAN!M106</f>
        <v/>
      </c>
      <c r="O105" s="44">
        <f>JAN!N106</f>
        <v/>
      </c>
      <c r="P105" s="44">
        <f>JAN!O106</f>
        <v/>
      </c>
      <c r="Q105" s="44">
        <f>JAN!P106</f>
        <v/>
      </c>
      <c r="R105" s="44">
        <f>JAN!Q106</f>
        <v/>
      </c>
      <c r="S105" s="46">
        <f>S104+IF(X105=0,0,M105)</f>
        <v/>
      </c>
      <c r="T105" s="47">
        <f>MAX(T104,S105)</f>
        <v/>
      </c>
      <c r="U105" s="48">
        <f>S105-T105</f>
        <v/>
      </c>
      <c r="V105" s="47">
        <f>IFERROR(SUMIFS(DATABASE!$M$5:$M$6004,DATABASE!$B$5:$B$6004,B105,DATABASE!$X$5:$X$6004,1),0)</f>
        <v/>
      </c>
      <c r="W105" s="31">
        <f>IFERROR(COUNTIFS(DATABASE!$B$5:$B$6004,B105,DATABASE!$X$5:$X$6004,1),0)</f>
        <v/>
      </c>
      <c r="X105" s="49">
        <f>--AND(ISNUMBER(B105),C105&lt;&gt;"",L105&lt;&gt;"",M105&lt;&gt;"")</f>
        <v/>
      </c>
    </row>
    <row r="106" ht="15" customHeight="1" s="111">
      <c r="A106" s="50" t="inlineStr">
        <is>
          <t>JAN</t>
        </is>
      </c>
      <c r="B106" s="51">
        <f>JAN!A107</f>
        <v/>
      </c>
      <c r="C106" s="52">
        <f>JAN!B107</f>
        <v/>
      </c>
      <c r="D106" s="52">
        <f>JAN!C107</f>
        <v/>
      </c>
      <c r="E106" s="52">
        <f>JAN!D107</f>
        <v/>
      </c>
      <c r="F106" s="52">
        <f>JAN!E107</f>
        <v/>
      </c>
      <c r="G106" s="52">
        <f>JAN!F107</f>
        <v/>
      </c>
      <c r="H106" s="52">
        <f>JAN!G107</f>
        <v/>
      </c>
      <c r="I106" s="53">
        <f>JAN!H107</f>
        <v/>
      </c>
      <c r="J106" s="53">
        <f>JAN!I107</f>
        <v/>
      </c>
      <c r="K106" s="52">
        <f>JAN!J107</f>
        <v/>
      </c>
      <c r="L106" s="52">
        <f>JAN!K107</f>
        <v/>
      </c>
      <c r="M106" s="54">
        <f>JAN!L107</f>
        <v/>
      </c>
      <c r="N106" s="52">
        <f>JAN!M107</f>
        <v/>
      </c>
      <c r="O106" s="52">
        <f>JAN!N107</f>
        <v/>
      </c>
      <c r="P106" s="52">
        <f>JAN!O107</f>
        <v/>
      </c>
      <c r="Q106" s="52">
        <f>JAN!P107</f>
        <v/>
      </c>
      <c r="R106" s="52">
        <f>JAN!Q107</f>
        <v/>
      </c>
      <c r="S106" s="54">
        <f>S105+IF(X106=0,0,M106)</f>
        <v/>
      </c>
      <c r="T106" s="55">
        <f>MAX(T105,S106)</f>
        <v/>
      </c>
      <c r="U106" s="56">
        <f>S106-T106</f>
        <v/>
      </c>
      <c r="V106" s="55">
        <f>IFERROR(SUMIFS(DATABASE!$M$5:$M$6004,DATABASE!$B$5:$B$6004,B106,DATABASE!$X$5:$X$6004,1),0)</f>
        <v/>
      </c>
      <c r="W106" s="57">
        <f>IFERROR(COUNTIFS(DATABASE!$B$5:$B$6004,B106,DATABASE!$X$5:$X$6004,1),0)</f>
        <v/>
      </c>
      <c r="X106" s="58">
        <f>--AND(ISNUMBER(B106),C106&lt;&gt;"",L106&lt;&gt;"",M106&lt;&gt;"")</f>
        <v/>
      </c>
    </row>
    <row r="107" ht="15" customHeight="1" s="111">
      <c r="A107" s="42" t="inlineStr">
        <is>
          <t>JAN</t>
        </is>
      </c>
      <c r="B107" s="43">
        <f>JAN!A108</f>
        <v/>
      </c>
      <c r="C107" s="44">
        <f>JAN!B108</f>
        <v/>
      </c>
      <c r="D107" s="44">
        <f>JAN!C108</f>
        <v/>
      </c>
      <c r="E107" s="44">
        <f>JAN!D108</f>
        <v/>
      </c>
      <c r="F107" s="44">
        <f>JAN!E108</f>
        <v/>
      </c>
      <c r="G107" s="44">
        <f>JAN!F108</f>
        <v/>
      </c>
      <c r="H107" s="44">
        <f>JAN!G108</f>
        <v/>
      </c>
      <c r="I107" s="45">
        <f>JAN!H108</f>
        <v/>
      </c>
      <c r="J107" s="45">
        <f>JAN!I108</f>
        <v/>
      </c>
      <c r="K107" s="44">
        <f>JAN!J108</f>
        <v/>
      </c>
      <c r="L107" s="44">
        <f>JAN!K108</f>
        <v/>
      </c>
      <c r="M107" s="46">
        <f>JAN!L108</f>
        <v/>
      </c>
      <c r="N107" s="44">
        <f>JAN!M108</f>
        <v/>
      </c>
      <c r="O107" s="44">
        <f>JAN!N108</f>
        <v/>
      </c>
      <c r="P107" s="44">
        <f>JAN!O108</f>
        <v/>
      </c>
      <c r="Q107" s="44">
        <f>JAN!P108</f>
        <v/>
      </c>
      <c r="R107" s="44">
        <f>JAN!Q108</f>
        <v/>
      </c>
      <c r="S107" s="46">
        <f>S106+IF(X107=0,0,M107)</f>
        <v/>
      </c>
      <c r="T107" s="47">
        <f>MAX(T106,S107)</f>
        <v/>
      </c>
      <c r="U107" s="48">
        <f>S107-T107</f>
        <v/>
      </c>
      <c r="V107" s="47">
        <f>IFERROR(SUMIFS(DATABASE!$M$5:$M$6004,DATABASE!$B$5:$B$6004,B107,DATABASE!$X$5:$X$6004,1),0)</f>
        <v/>
      </c>
      <c r="W107" s="31">
        <f>IFERROR(COUNTIFS(DATABASE!$B$5:$B$6004,B107,DATABASE!$X$5:$X$6004,1),0)</f>
        <v/>
      </c>
      <c r="X107" s="49">
        <f>--AND(ISNUMBER(B107),C107&lt;&gt;"",L107&lt;&gt;"",M107&lt;&gt;"")</f>
        <v/>
      </c>
    </row>
    <row r="108" ht="15" customHeight="1" s="111">
      <c r="A108" s="50" t="inlineStr">
        <is>
          <t>JAN</t>
        </is>
      </c>
      <c r="B108" s="51">
        <f>JAN!A109</f>
        <v/>
      </c>
      <c r="C108" s="52">
        <f>JAN!B109</f>
        <v/>
      </c>
      <c r="D108" s="52">
        <f>JAN!C109</f>
        <v/>
      </c>
      <c r="E108" s="52">
        <f>JAN!D109</f>
        <v/>
      </c>
      <c r="F108" s="52">
        <f>JAN!E109</f>
        <v/>
      </c>
      <c r="G108" s="52">
        <f>JAN!F109</f>
        <v/>
      </c>
      <c r="H108" s="52">
        <f>JAN!G109</f>
        <v/>
      </c>
      <c r="I108" s="53">
        <f>JAN!H109</f>
        <v/>
      </c>
      <c r="J108" s="53">
        <f>JAN!I109</f>
        <v/>
      </c>
      <c r="K108" s="52">
        <f>JAN!J109</f>
        <v/>
      </c>
      <c r="L108" s="52">
        <f>JAN!K109</f>
        <v/>
      </c>
      <c r="M108" s="54">
        <f>JAN!L109</f>
        <v/>
      </c>
      <c r="N108" s="52">
        <f>JAN!M109</f>
        <v/>
      </c>
      <c r="O108" s="52">
        <f>JAN!N109</f>
        <v/>
      </c>
      <c r="P108" s="52">
        <f>JAN!O109</f>
        <v/>
      </c>
      <c r="Q108" s="52">
        <f>JAN!P109</f>
        <v/>
      </c>
      <c r="R108" s="52">
        <f>JAN!Q109</f>
        <v/>
      </c>
      <c r="S108" s="54">
        <f>S107+IF(X108=0,0,M108)</f>
        <v/>
      </c>
      <c r="T108" s="55">
        <f>MAX(T107,S108)</f>
        <v/>
      </c>
      <c r="U108" s="56">
        <f>S108-T108</f>
        <v/>
      </c>
      <c r="V108" s="55">
        <f>IFERROR(SUMIFS(DATABASE!$M$5:$M$6004,DATABASE!$B$5:$B$6004,B108,DATABASE!$X$5:$X$6004,1),0)</f>
        <v/>
      </c>
      <c r="W108" s="57">
        <f>IFERROR(COUNTIFS(DATABASE!$B$5:$B$6004,B108,DATABASE!$X$5:$X$6004,1),0)</f>
        <v/>
      </c>
      <c r="X108" s="58">
        <f>--AND(ISNUMBER(B108),C108&lt;&gt;"",L108&lt;&gt;"",M108&lt;&gt;"")</f>
        <v/>
      </c>
    </row>
    <row r="109" ht="15" customHeight="1" s="111">
      <c r="A109" s="42" t="inlineStr">
        <is>
          <t>JAN</t>
        </is>
      </c>
      <c r="B109" s="43">
        <f>JAN!A110</f>
        <v/>
      </c>
      <c r="C109" s="44">
        <f>JAN!B110</f>
        <v/>
      </c>
      <c r="D109" s="44">
        <f>JAN!C110</f>
        <v/>
      </c>
      <c r="E109" s="44">
        <f>JAN!D110</f>
        <v/>
      </c>
      <c r="F109" s="44">
        <f>JAN!E110</f>
        <v/>
      </c>
      <c r="G109" s="44">
        <f>JAN!F110</f>
        <v/>
      </c>
      <c r="H109" s="44">
        <f>JAN!G110</f>
        <v/>
      </c>
      <c r="I109" s="45">
        <f>JAN!H110</f>
        <v/>
      </c>
      <c r="J109" s="45">
        <f>JAN!I110</f>
        <v/>
      </c>
      <c r="K109" s="44">
        <f>JAN!J110</f>
        <v/>
      </c>
      <c r="L109" s="44">
        <f>JAN!K110</f>
        <v/>
      </c>
      <c r="M109" s="46">
        <f>JAN!L110</f>
        <v/>
      </c>
      <c r="N109" s="44">
        <f>JAN!M110</f>
        <v/>
      </c>
      <c r="O109" s="44">
        <f>JAN!N110</f>
        <v/>
      </c>
      <c r="P109" s="44">
        <f>JAN!O110</f>
        <v/>
      </c>
      <c r="Q109" s="44">
        <f>JAN!P110</f>
        <v/>
      </c>
      <c r="R109" s="44">
        <f>JAN!Q110</f>
        <v/>
      </c>
      <c r="S109" s="46">
        <f>S108+IF(X109=0,0,M109)</f>
        <v/>
      </c>
      <c r="T109" s="47">
        <f>MAX(T108,S109)</f>
        <v/>
      </c>
      <c r="U109" s="48">
        <f>S109-T109</f>
        <v/>
      </c>
      <c r="V109" s="47">
        <f>IFERROR(SUMIFS(DATABASE!$M$5:$M$6004,DATABASE!$B$5:$B$6004,B109,DATABASE!$X$5:$X$6004,1),0)</f>
        <v/>
      </c>
      <c r="W109" s="31">
        <f>IFERROR(COUNTIFS(DATABASE!$B$5:$B$6004,B109,DATABASE!$X$5:$X$6004,1),0)</f>
        <v/>
      </c>
      <c r="X109" s="49">
        <f>--AND(ISNUMBER(B109),C109&lt;&gt;"",L109&lt;&gt;"",M109&lt;&gt;"")</f>
        <v/>
      </c>
    </row>
    <row r="110" ht="15" customHeight="1" s="111">
      <c r="A110" s="50" t="inlineStr">
        <is>
          <t>JAN</t>
        </is>
      </c>
      <c r="B110" s="51">
        <f>JAN!A111</f>
        <v/>
      </c>
      <c r="C110" s="52">
        <f>JAN!B111</f>
        <v/>
      </c>
      <c r="D110" s="52">
        <f>JAN!C111</f>
        <v/>
      </c>
      <c r="E110" s="52">
        <f>JAN!D111</f>
        <v/>
      </c>
      <c r="F110" s="52">
        <f>JAN!E111</f>
        <v/>
      </c>
      <c r="G110" s="52">
        <f>JAN!F111</f>
        <v/>
      </c>
      <c r="H110" s="52">
        <f>JAN!G111</f>
        <v/>
      </c>
      <c r="I110" s="53">
        <f>JAN!H111</f>
        <v/>
      </c>
      <c r="J110" s="53">
        <f>JAN!I111</f>
        <v/>
      </c>
      <c r="K110" s="52">
        <f>JAN!J111</f>
        <v/>
      </c>
      <c r="L110" s="52">
        <f>JAN!K111</f>
        <v/>
      </c>
      <c r="M110" s="54">
        <f>JAN!L111</f>
        <v/>
      </c>
      <c r="N110" s="52">
        <f>JAN!M111</f>
        <v/>
      </c>
      <c r="O110" s="52">
        <f>JAN!N111</f>
        <v/>
      </c>
      <c r="P110" s="52">
        <f>JAN!O111</f>
        <v/>
      </c>
      <c r="Q110" s="52">
        <f>JAN!P111</f>
        <v/>
      </c>
      <c r="R110" s="52">
        <f>JAN!Q111</f>
        <v/>
      </c>
      <c r="S110" s="54">
        <f>S109+IF(X110=0,0,M110)</f>
        <v/>
      </c>
      <c r="T110" s="55">
        <f>MAX(T109,S110)</f>
        <v/>
      </c>
      <c r="U110" s="56">
        <f>S110-T110</f>
        <v/>
      </c>
      <c r="V110" s="55">
        <f>IFERROR(SUMIFS(DATABASE!$M$5:$M$6004,DATABASE!$B$5:$B$6004,B110,DATABASE!$X$5:$X$6004,1),0)</f>
        <v/>
      </c>
      <c r="W110" s="57">
        <f>IFERROR(COUNTIFS(DATABASE!$B$5:$B$6004,B110,DATABASE!$X$5:$X$6004,1),0)</f>
        <v/>
      </c>
      <c r="X110" s="58">
        <f>--AND(ISNUMBER(B110),C110&lt;&gt;"",L110&lt;&gt;"",M110&lt;&gt;"")</f>
        <v/>
      </c>
    </row>
    <row r="111" ht="15" customHeight="1" s="111">
      <c r="A111" s="42" t="inlineStr">
        <is>
          <t>JAN</t>
        </is>
      </c>
      <c r="B111" s="43">
        <f>JAN!A112</f>
        <v/>
      </c>
      <c r="C111" s="44">
        <f>JAN!B112</f>
        <v/>
      </c>
      <c r="D111" s="44">
        <f>JAN!C112</f>
        <v/>
      </c>
      <c r="E111" s="44">
        <f>JAN!D112</f>
        <v/>
      </c>
      <c r="F111" s="44">
        <f>JAN!E112</f>
        <v/>
      </c>
      <c r="G111" s="44">
        <f>JAN!F112</f>
        <v/>
      </c>
      <c r="H111" s="44">
        <f>JAN!G112</f>
        <v/>
      </c>
      <c r="I111" s="45">
        <f>JAN!H112</f>
        <v/>
      </c>
      <c r="J111" s="45">
        <f>JAN!I112</f>
        <v/>
      </c>
      <c r="K111" s="44">
        <f>JAN!J112</f>
        <v/>
      </c>
      <c r="L111" s="44">
        <f>JAN!K112</f>
        <v/>
      </c>
      <c r="M111" s="46">
        <f>JAN!L112</f>
        <v/>
      </c>
      <c r="N111" s="44">
        <f>JAN!M112</f>
        <v/>
      </c>
      <c r="O111" s="44">
        <f>JAN!N112</f>
        <v/>
      </c>
      <c r="P111" s="44">
        <f>JAN!O112</f>
        <v/>
      </c>
      <c r="Q111" s="44">
        <f>JAN!P112</f>
        <v/>
      </c>
      <c r="R111" s="44">
        <f>JAN!Q112</f>
        <v/>
      </c>
      <c r="S111" s="46">
        <f>S110+IF(X111=0,0,M111)</f>
        <v/>
      </c>
      <c r="T111" s="47">
        <f>MAX(T110,S111)</f>
        <v/>
      </c>
      <c r="U111" s="48">
        <f>S111-T111</f>
        <v/>
      </c>
      <c r="V111" s="47">
        <f>IFERROR(SUMIFS(DATABASE!$M$5:$M$6004,DATABASE!$B$5:$B$6004,B111,DATABASE!$X$5:$X$6004,1),0)</f>
        <v/>
      </c>
      <c r="W111" s="31">
        <f>IFERROR(COUNTIFS(DATABASE!$B$5:$B$6004,B111,DATABASE!$X$5:$X$6004,1),0)</f>
        <v/>
      </c>
      <c r="X111" s="49">
        <f>--AND(ISNUMBER(B111),C111&lt;&gt;"",L111&lt;&gt;"",M111&lt;&gt;"")</f>
        <v/>
      </c>
    </row>
    <row r="112" ht="15" customHeight="1" s="111">
      <c r="A112" s="50" t="inlineStr">
        <is>
          <t>JAN</t>
        </is>
      </c>
      <c r="B112" s="51">
        <f>JAN!A113</f>
        <v/>
      </c>
      <c r="C112" s="52">
        <f>JAN!B113</f>
        <v/>
      </c>
      <c r="D112" s="52">
        <f>JAN!C113</f>
        <v/>
      </c>
      <c r="E112" s="52">
        <f>JAN!D113</f>
        <v/>
      </c>
      <c r="F112" s="52">
        <f>JAN!E113</f>
        <v/>
      </c>
      <c r="G112" s="52">
        <f>JAN!F113</f>
        <v/>
      </c>
      <c r="H112" s="52">
        <f>JAN!G113</f>
        <v/>
      </c>
      <c r="I112" s="53">
        <f>JAN!H113</f>
        <v/>
      </c>
      <c r="J112" s="53">
        <f>JAN!I113</f>
        <v/>
      </c>
      <c r="K112" s="52">
        <f>JAN!J113</f>
        <v/>
      </c>
      <c r="L112" s="52">
        <f>JAN!K113</f>
        <v/>
      </c>
      <c r="M112" s="54">
        <f>JAN!L113</f>
        <v/>
      </c>
      <c r="N112" s="52">
        <f>JAN!M113</f>
        <v/>
      </c>
      <c r="O112" s="52">
        <f>JAN!N113</f>
        <v/>
      </c>
      <c r="P112" s="52">
        <f>JAN!O113</f>
        <v/>
      </c>
      <c r="Q112" s="52">
        <f>JAN!P113</f>
        <v/>
      </c>
      <c r="R112" s="52">
        <f>JAN!Q113</f>
        <v/>
      </c>
      <c r="S112" s="54">
        <f>S111+IF(X112=0,0,M112)</f>
        <v/>
      </c>
      <c r="T112" s="55">
        <f>MAX(T111,S112)</f>
        <v/>
      </c>
      <c r="U112" s="56">
        <f>S112-T112</f>
        <v/>
      </c>
      <c r="V112" s="55">
        <f>IFERROR(SUMIFS(DATABASE!$M$5:$M$6004,DATABASE!$B$5:$B$6004,B112,DATABASE!$X$5:$X$6004,1),0)</f>
        <v/>
      </c>
      <c r="W112" s="57">
        <f>IFERROR(COUNTIFS(DATABASE!$B$5:$B$6004,B112,DATABASE!$X$5:$X$6004,1),0)</f>
        <v/>
      </c>
      <c r="X112" s="58">
        <f>--AND(ISNUMBER(B112),C112&lt;&gt;"",L112&lt;&gt;"",M112&lt;&gt;"")</f>
        <v/>
      </c>
    </row>
    <row r="113" ht="15" customHeight="1" s="111">
      <c r="A113" s="42" t="inlineStr">
        <is>
          <t>JAN</t>
        </is>
      </c>
      <c r="B113" s="43">
        <f>JAN!A114</f>
        <v/>
      </c>
      <c r="C113" s="44">
        <f>JAN!B114</f>
        <v/>
      </c>
      <c r="D113" s="44">
        <f>JAN!C114</f>
        <v/>
      </c>
      <c r="E113" s="44">
        <f>JAN!D114</f>
        <v/>
      </c>
      <c r="F113" s="44">
        <f>JAN!E114</f>
        <v/>
      </c>
      <c r="G113" s="44">
        <f>JAN!F114</f>
        <v/>
      </c>
      <c r="H113" s="44">
        <f>JAN!G114</f>
        <v/>
      </c>
      <c r="I113" s="45">
        <f>JAN!H114</f>
        <v/>
      </c>
      <c r="J113" s="45">
        <f>JAN!I114</f>
        <v/>
      </c>
      <c r="K113" s="44">
        <f>JAN!J114</f>
        <v/>
      </c>
      <c r="L113" s="44">
        <f>JAN!K114</f>
        <v/>
      </c>
      <c r="M113" s="46">
        <f>JAN!L114</f>
        <v/>
      </c>
      <c r="N113" s="44">
        <f>JAN!M114</f>
        <v/>
      </c>
      <c r="O113" s="44">
        <f>JAN!N114</f>
        <v/>
      </c>
      <c r="P113" s="44">
        <f>JAN!O114</f>
        <v/>
      </c>
      <c r="Q113" s="44">
        <f>JAN!P114</f>
        <v/>
      </c>
      <c r="R113" s="44">
        <f>JAN!Q114</f>
        <v/>
      </c>
      <c r="S113" s="46">
        <f>S112+IF(X113=0,0,M113)</f>
        <v/>
      </c>
      <c r="T113" s="47">
        <f>MAX(T112,S113)</f>
        <v/>
      </c>
      <c r="U113" s="48">
        <f>S113-T113</f>
        <v/>
      </c>
      <c r="V113" s="47">
        <f>IFERROR(SUMIFS(DATABASE!$M$5:$M$6004,DATABASE!$B$5:$B$6004,B113,DATABASE!$X$5:$X$6004,1),0)</f>
        <v/>
      </c>
      <c r="W113" s="31">
        <f>IFERROR(COUNTIFS(DATABASE!$B$5:$B$6004,B113,DATABASE!$X$5:$X$6004,1),0)</f>
        <v/>
      </c>
      <c r="X113" s="49">
        <f>--AND(ISNUMBER(B113),C113&lt;&gt;"",L113&lt;&gt;"",M113&lt;&gt;"")</f>
        <v/>
      </c>
    </row>
    <row r="114" ht="15" customHeight="1" s="111">
      <c r="A114" s="50" t="inlineStr">
        <is>
          <t>JAN</t>
        </is>
      </c>
      <c r="B114" s="51">
        <f>JAN!A115</f>
        <v/>
      </c>
      <c r="C114" s="52">
        <f>JAN!B115</f>
        <v/>
      </c>
      <c r="D114" s="52">
        <f>JAN!C115</f>
        <v/>
      </c>
      <c r="E114" s="52">
        <f>JAN!D115</f>
        <v/>
      </c>
      <c r="F114" s="52">
        <f>JAN!E115</f>
        <v/>
      </c>
      <c r="G114" s="52">
        <f>JAN!F115</f>
        <v/>
      </c>
      <c r="H114" s="52">
        <f>JAN!G115</f>
        <v/>
      </c>
      <c r="I114" s="53">
        <f>JAN!H115</f>
        <v/>
      </c>
      <c r="J114" s="53">
        <f>JAN!I115</f>
        <v/>
      </c>
      <c r="K114" s="52">
        <f>JAN!J115</f>
        <v/>
      </c>
      <c r="L114" s="52">
        <f>JAN!K115</f>
        <v/>
      </c>
      <c r="M114" s="54">
        <f>JAN!L115</f>
        <v/>
      </c>
      <c r="N114" s="52">
        <f>JAN!M115</f>
        <v/>
      </c>
      <c r="O114" s="52">
        <f>JAN!N115</f>
        <v/>
      </c>
      <c r="P114" s="52">
        <f>JAN!O115</f>
        <v/>
      </c>
      <c r="Q114" s="52">
        <f>JAN!P115</f>
        <v/>
      </c>
      <c r="R114" s="52">
        <f>JAN!Q115</f>
        <v/>
      </c>
      <c r="S114" s="54">
        <f>S113+IF(X114=0,0,M114)</f>
        <v/>
      </c>
      <c r="T114" s="55">
        <f>MAX(T113,S114)</f>
        <v/>
      </c>
      <c r="U114" s="56">
        <f>S114-T114</f>
        <v/>
      </c>
      <c r="V114" s="55">
        <f>IFERROR(SUMIFS(DATABASE!$M$5:$M$6004,DATABASE!$B$5:$B$6004,B114,DATABASE!$X$5:$X$6004,1),0)</f>
        <v/>
      </c>
      <c r="W114" s="57">
        <f>IFERROR(COUNTIFS(DATABASE!$B$5:$B$6004,B114,DATABASE!$X$5:$X$6004,1),0)</f>
        <v/>
      </c>
      <c r="X114" s="58">
        <f>--AND(ISNUMBER(B114),C114&lt;&gt;"",L114&lt;&gt;"",M114&lt;&gt;"")</f>
        <v/>
      </c>
    </row>
    <row r="115" ht="15" customHeight="1" s="111">
      <c r="A115" s="42" t="inlineStr">
        <is>
          <t>JAN</t>
        </is>
      </c>
      <c r="B115" s="43">
        <f>JAN!A116</f>
        <v/>
      </c>
      <c r="C115" s="44">
        <f>JAN!B116</f>
        <v/>
      </c>
      <c r="D115" s="44">
        <f>JAN!C116</f>
        <v/>
      </c>
      <c r="E115" s="44">
        <f>JAN!D116</f>
        <v/>
      </c>
      <c r="F115" s="44">
        <f>JAN!E116</f>
        <v/>
      </c>
      <c r="G115" s="44">
        <f>JAN!F116</f>
        <v/>
      </c>
      <c r="H115" s="44">
        <f>JAN!G116</f>
        <v/>
      </c>
      <c r="I115" s="45">
        <f>JAN!H116</f>
        <v/>
      </c>
      <c r="J115" s="45">
        <f>JAN!I116</f>
        <v/>
      </c>
      <c r="K115" s="44">
        <f>JAN!J116</f>
        <v/>
      </c>
      <c r="L115" s="44">
        <f>JAN!K116</f>
        <v/>
      </c>
      <c r="M115" s="46">
        <f>JAN!L116</f>
        <v/>
      </c>
      <c r="N115" s="44">
        <f>JAN!M116</f>
        <v/>
      </c>
      <c r="O115" s="44">
        <f>JAN!N116</f>
        <v/>
      </c>
      <c r="P115" s="44">
        <f>JAN!O116</f>
        <v/>
      </c>
      <c r="Q115" s="44">
        <f>JAN!P116</f>
        <v/>
      </c>
      <c r="R115" s="44">
        <f>JAN!Q116</f>
        <v/>
      </c>
      <c r="S115" s="46">
        <f>S114+IF(X115=0,0,M115)</f>
        <v/>
      </c>
      <c r="T115" s="47">
        <f>MAX(T114,S115)</f>
        <v/>
      </c>
      <c r="U115" s="48">
        <f>S115-T115</f>
        <v/>
      </c>
      <c r="V115" s="47">
        <f>IFERROR(SUMIFS(DATABASE!$M$5:$M$6004,DATABASE!$B$5:$B$6004,B115,DATABASE!$X$5:$X$6004,1),0)</f>
        <v/>
      </c>
      <c r="W115" s="31">
        <f>IFERROR(COUNTIFS(DATABASE!$B$5:$B$6004,B115,DATABASE!$X$5:$X$6004,1),0)</f>
        <v/>
      </c>
      <c r="X115" s="49">
        <f>--AND(ISNUMBER(B115),C115&lt;&gt;"",L115&lt;&gt;"",M115&lt;&gt;"")</f>
        <v/>
      </c>
    </row>
    <row r="116" ht="15" customHeight="1" s="111">
      <c r="A116" s="50" t="inlineStr">
        <is>
          <t>JAN</t>
        </is>
      </c>
      <c r="B116" s="51">
        <f>JAN!A117</f>
        <v/>
      </c>
      <c r="C116" s="52">
        <f>JAN!B117</f>
        <v/>
      </c>
      <c r="D116" s="52">
        <f>JAN!C117</f>
        <v/>
      </c>
      <c r="E116" s="52">
        <f>JAN!D117</f>
        <v/>
      </c>
      <c r="F116" s="52">
        <f>JAN!E117</f>
        <v/>
      </c>
      <c r="G116" s="52">
        <f>JAN!F117</f>
        <v/>
      </c>
      <c r="H116" s="52">
        <f>JAN!G117</f>
        <v/>
      </c>
      <c r="I116" s="53">
        <f>JAN!H117</f>
        <v/>
      </c>
      <c r="J116" s="53">
        <f>JAN!I117</f>
        <v/>
      </c>
      <c r="K116" s="52">
        <f>JAN!J117</f>
        <v/>
      </c>
      <c r="L116" s="52">
        <f>JAN!K117</f>
        <v/>
      </c>
      <c r="M116" s="54">
        <f>JAN!L117</f>
        <v/>
      </c>
      <c r="N116" s="52">
        <f>JAN!M117</f>
        <v/>
      </c>
      <c r="O116" s="52">
        <f>JAN!N117</f>
        <v/>
      </c>
      <c r="P116" s="52">
        <f>JAN!O117</f>
        <v/>
      </c>
      <c r="Q116" s="52">
        <f>JAN!P117</f>
        <v/>
      </c>
      <c r="R116" s="52">
        <f>JAN!Q117</f>
        <v/>
      </c>
      <c r="S116" s="54">
        <f>S115+IF(X116=0,0,M116)</f>
        <v/>
      </c>
      <c r="T116" s="55">
        <f>MAX(T115,S116)</f>
        <v/>
      </c>
      <c r="U116" s="56">
        <f>S116-T116</f>
        <v/>
      </c>
      <c r="V116" s="55">
        <f>IFERROR(SUMIFS(DATABASE!$M$5:$M$6004,DATABASE!$B$5:$B$6004,B116,DATABASE!$X$5:$X$6004,1),0)</f>
        <v/>
      </c>
      <c r="W116" s="57">
        <f>IFERROR(COUNTIFS(DATABASE!$B$5:$B$6004,B116,DATABASE!$X$5:$X$6004,1),0)</f>
        <v/>
      </c>
      <c r="X116" s="58">
        <f>--AND(ISNUMBER(B116),C116&lt;&gt;"",L116&lt;&gt;"",M116&lt;&gt;"")</f>
        <v/>
      </c>
    </row>
    <row r="117" ht="15" customHeight="1" s="111">
      <c r="A117" s="42" t="inlineStr">
        <is>
          <t>JAN</t>
        </is>
      </c>
      <c r="B117" s="43">
        <f>JAN!A118</f>
        <v/>
      </c>
      <c r="C117" s="44">
        <f>JAN!B118</f>
        <v/>
      </c>
      <c r="D117" s="44">
        <f>JAN!C118</f>
        <v/>
      </c>
      <c r="E117" s="44">
        <f>JAN!D118</f>
        <v/>
      </c>
      <c r="F117" s="44">
        <f>JAN!E118</f>
        <v/>
      </c>
      <c r="G117" s="44">
        <f>JAN!F118</f>
        <v/>
      </c>
      <c r="H117" s="44">
        <f>JAN!G118</f>
        <v/>
      </c>
      <c r="I117" s="45">
        <f>JAN!H118</f>
        <v/>
      </c>
      <c r="J117" s="45">
        <f>JAN!I118</f>
        <v/>
      </c>
      <c r="K117" s="44">
        <f>JAN!J118</f>
        <v/>
      </c>
      <c r="L117" s="44">
        <f>JAN!K118</f>
        <v/>
      </c>
      <c r="M117" s="46">
        <f>JAN!L118</f>
        <v/>
      </c>
      <c r="N117" s="44">
        <f>JAN!M118</f>
        <v/>
      </c>
      <c r="O117" s="44">
        <f>JAN!N118</f>
        <v/>
      </c>
      <c r="P117" s="44">
        <f>JAN!O118</f>
        <v/>
      </c>
      <c r="Q117" s="44">
        <f>JAN!P118</f>
        <v/>
      </c>
      <c r="R117" s="44">
        <f>JAN!Q118</f>
        <v/>
      </c>
      <c r="S117" s="46">
        <f>S116+IF(X117=0,0,M117)</f>
        <v/>
      </c>
      <c r="T117" s="47">
        <f>MAX(T116,S117)</f>
        <v/>
      </c>
      <c r="U117" s="48">
        <f>S117-T117</f>
        <v/>
      </c>
      <c r="V117" s="47">
        <f>IFERROR(SUMIFS(DATABASE!$M$5:$M$6004,DATABASE!$B$5:$B$6004,B117,DATABASE!$X$5:$X$6004,1),0)</f>
        <v/>
      </c>
      <c r="W117" s="31">
        <f>IFERROR(COUNTIFS(DATABASE!$B$5:$B$6004,B117,DATABASE!$X$5:$X$6004,1),0)</f>
        <v/>
      </c>
      <c r="X117" s="49">
        <f>--AND(ISNUMBER(B117),C117&lt;&gt;"",L117&lt;&gt;"",M117&lt;&gt;"")</f>
        <v/>
      </c>
    </row>
    <row r="118" ht="15" customHeight="1" s="111">
      <c r="A118" s="50" t="inlineStr">
        <is>
          <t>JAN</t>
        </is>
      </c>
      <c r="B118" s="51">
        <f>JAN!A119</f>
        <v/>
      </c>
      <c r="C118" s="52">
        <f>JAN!B119</f>
        <v/>
      </c>
      <c r="D118" s="52">
        <f>JAN!C119</f>
        <v/>
      </c>
      <c r="E118" s="52">
        <f>JAN!D119</f>
        <v/>
      </c>
      <c r="F118" s="52">
        <f>JAN!E119</f>
        <v/>
      </c>
      <c r="G118" s="52">
        <f>JAN!F119</f>
        <v/>
      </c>
      <c r="H118" s="52">
        <f>JAN!G119</f>
        <v/>
      </c>
      <c r="I118" s="53">
        <f>JAN!H119</f>
        <v/>
      </c>
      <c r="J118" s="53">
        <f>JAN!I119</f>
        <v/>
      </c>
      <c r="K118" s="52">
        <f>JAN!J119</f>
        <v/>
      </c>
      <c r="L118" s="52">
        <f>JAN!K119</f>
        <v/>
      </c>
      <c r="M118" s="54">
        <f>JAN!L119</f>
        <v/>
      </c>
      <c r="N118" s="52">
        <f>JAN!M119</f>
        <v/>
      </c>
      <c r="O118" s="52">
        <f>JAN!N119</f>
        <v/>
      </c>
      <c r="P118" s="52">
        <f>JAN!O119</f>
        <v/>
      </c>
      <c r="Q118" s="52">
        <f>JAN!P119</f>
        <v/>
      </c>
      <c r="R118" s="52">
        <f>JAN!Q119</f>
        <v/>
      </c>
      <c r="S118" s="54">
        <f>S117+IF(X118=0,0,M118)</f>
        <v/>
      </c>
      <c r="T118" s="55">
        <f>MAX(T117,S118)</f>
        <v/>
      </c>
      <c r="U118" s="56">
        <f>S118-T118</f>
        <v/>
      </c>
      <c r="V118" s="55">
        <f>IFERROR(SUMIFS(DATABASE!$M$5:$M$6004,DATABASE!$B$5:$B$6004,B118,DATABASE!$X$5:$X$6004,1),0)</f>
        <v/>
      </c>
      <c r="W118" s="57">
        <f>IFERROR(COUNTIFS(DATABASE!$B$5:$B$6004,B118,DATABASE!$X$5:$X$6004,1),0)</f>
        <v/>
      </c>
      <c r="X118" s="58">
        <f>--AND(ISNUMBER(B118),C118&lt;&gt;"",L118&lt;&gt;"",M118&lt;&gt;"")</f>
        <v/>
      </c>
    </row>
    <row r="119" ht="15" customHeight="1" s="111">
      <c r="A119" s="42" t="inlineStr">
        <is>
          <t>JAN</t>
        </is>
      </c>
      <c r="B119" s="43">
        <f>JAN!A120</f>
        <v/>
      </c>
      <c r="C119" s="44">
        <f>JAN!B120</f>
        <v/>
      </c>
      <c r="D119" s="44">
        <f>JAN!C120</f>
        <v/>
      </c>
      <c r="E119" s="44">
        <f>JAN!D120</f>
        <v/>
      </c>
      <c r="F119" s="44">
        <f>JAN!E120</f>
        <v/>
      </c>
      <c r="G119" s="44">
        <f>JAN!F120</f>
        <v/>
      </c>
      <c r="H119" s="44">
        <f>JAN!G120</f>
        <v/>
      </c>
      <c r="I119" s="45">
        <f>JAN!H120</f>
        <v/>
      </c>
      <c r="J119" s="45">
        <f>JAN!I120</f>
        <v/>
      </c>
      <c r="K119" s="44">
        <f>JAN!J120</f>
        <v/>
      </c>
      <c r="L119" s="44">
        <f>JAN!K120</f>
        <v/>
      </c>
      <c r="M119" s="46">
        <f>JAN!L120</f>
        <v/>
      </c>
      <c r="N119" s="44">
        <f>JAN!M120</f>
        <v/>
      </c>
      <c r="O119" s="44">
        <f>JAN!N120</f>
        <v/>
      </c>
      <c r="P119" s="44">
        <f>JAN!O120</f>
        <v/>
      </c>
      <c r="Q119" s="44">
        <f>JAN!P120</f>
        <v/>
      </c>
      <c r="R119" s="44">
        <f>JAN!Q120</f>
        <v/>
      </c>
      <c r="S119" s="46">
        <f>S118+IF(X119=0,0,M119)</f>
        <v/>
      </c>
      <c r="T119" s="47">
        <f>MAX(T118,S119)</f>
        <v/>
      </c>
      <c r="U119" s="48">
        <f>S119-T119</f>
        <v/>
      </c>
      <c r="V119" s="47">
        <f>IFERROR(SUMIFS(DATABASE!$M$5:$M$6004,DATABASE!$B$5:$B$6004,B119,DATABASE!$X$5:$X$6004,1),0)</f>
        <v/>
      </c>
      <c r="W119" s="31">
        <f>IFERROR(COUNTIFS(DATABASE!$B$5:$B$6004,B119,DATABASE!$X$5:$X$6004,1),0)</f>
        <v/>
      </c>
      <c r="X119" s="49">
        <f>--AND(ISNUMBER(B119),C119&lt;&gt;"",L119&lt;&gt;"",M119&lt;&gt;"")</f>
        <v/>
      </c>
    </row>
    <row r="120" ht="15" customHeight="1" s="111">
      <c r="A120" s="50" t="inlineStr">
        <is>
          <t>JAN</t>
        </is>
      </c>
      <c r="B120" s="51">
        <f>JAN!A121</f>
        <v/>
      </c>
      <c r="C120" s="52">
        <f>JAN!B121</f>
        <v/>
      </c>
      <c r="D120" s="52">
        <f>JAN!C121</f>
        <v/>
      </c>
      <c r="E120" s="52">
        <f>JAN!D121</f>
        <v/>
      </c>
      <c r="F120" s="52">
        <f>JAN!E121</f>
        <v/>
      </c>
      <c r="G120" s="52">
        <f>JAN!F121</f>
        <v/>
      </c>
      <c r="H120" s="52">
        <f>JAN!G121</f>
        <v/>
      </c>
      <c r="I120" s="53">
        <f>JAN!H121</f>
        <v/>
      </c>
      <c r="J120" s="53">
        <f>JAN!I121</f>
        <v/>
      </c>
      <c r="K120" s="52">
        <f>JAN!J121</f>
        <v/>
      </c>
      <c r="L120" s="52">
        <f>JAN!K121</f>
        <v/>
      </c>
      <c r="M120" s="54">
        <f>JAN!L121</f>
        <v/>
      </c>
      <c r="N120" s="52">
        <f>JAN!M121</f>
        <v/>
      </c>
      <c r="O120" s="52">
        <f>JAN!N121</f>
        <v/>
      </c>
      <c r="P120" s="52">
        <f>JAN!O121</f>
        <v/>
      </c>
      <c r="Q120" s="52">
        <f>JAN!P121</f>
        <v/>
      </c>
      <c r="R120" s="52">
        <f>JAN!Q121</f>
        <v/>
      </c>
      <c r="S120" s="54">
        <f>S119+IF(X120=0,0,M120)</f>
        <v/>
      </c>
      <c r="T120" s="55">
        <f>MAX(T119,S120)</f>
        <v/>
      </c>
      <c r="U120" s="56">
        <f>S120-T120</f>
        <v/>
      </c>
      <c r="V120" s="55">
        <f>IFERROR(SUMIFS(DATABASE!$M$5:$M$6004,DATABASE!$B$5:$B$6004,B120,DATABASE!$X$5:$X$6004,1),0)</f>
        <v/>
      </c>
      <c r="W120" s="57">
        <f>IFERROR(COUNTIFS(DATABASE!$B$5:$B$6004,B120,DATABASE!$X$5:$X$6004,1),0)</f>
        <v/>
      </c>
      <c r="X120" s="58">
        <f>--AND(ISNUMBER(B120),C120&lt;&gt;"",L120&lt;&gt;"",M120&lt;&gt;"")</f>
        <v/>
      </c>
    </row>
    <row r="121" ht="15" customHeight="1" s="111">
      <c r="A121" s="42" t="inlineStr">
        <is>
          <t>JAN</t>
        </is>
      </c>
      <c r="B121" s="43">
        <f>JAN!A122</f>
        <v/>
      </c>
      <c r="C121" s="44">
        <f>JAN!B122</f>
        <v/>
      </c>
      <c r="D121" s="44">
        <f>JAN!C122</f>
        <v/>
      </c>
      <c r="E121" s="44">
        <f>JAN!D122</f>
        <v/>
      </c>
      <c r="F121" s="44">
        <f>JAN!E122</f>
        <v/>
      </c>
      <c r="G121" s="44">
        <f>JAN!F122</f>
        <v/>
      </c>
      <c r="H121" s="44">
        <f>JAN!G122</f>
        <v/>
      </c>
      <c r="I121" s="45">
        <f>JAN!H122</f>
        <v/>
      </c>
      <c r="J121" s="45">
        <f>JAN!I122</f>
        <v/>
      </c>
      <c r="K121" s="44">
        <f>JAN!J122</f>
        <v/>
      </c>
      <c r="L121" s="44">
        <f>JAN!K122</f>
        <v/>
      </c>
      <c r="M121" s="46">
        <f>JAN!L122</f>
        <v/>
      </c>
      <c r="N121" s="44">
        <f>JAN!M122</f>
        <v/>
      </c>
      <c r="O121" s="44">
        <f>JAN!N122</f>
        <v/>
      </c>
      <c r="P121" s="44">
        <f>JAN!O122</f>
        <v/>
      </c>
      <c r="Q121" s="44">
        <f>JAN!P122</f>
        <v/>
      </c>
      <c r="R121" s="44">
        <f>JAN!Q122</f>
        <v/>
      </c>
      <c r="S121" s="46">
        <f>S120+IF(X121=0,0,M121)</f>
        <v/>
      </c>
      <c r="T121" s="47">
        <f>MAX(T120,S121)</f>
        <v/>
      </c>
      <c r="U121" s="48">
        <f>S121-T121</f>
        <v/>
      </c>
      <c r="V121" s="47">
        <f>IFERROR(SUMIFS(DATABASE!$M$5:$M$6004,DATABASE!$B$5:$B$6004,B121,DATABASE!$X$5:$X$6004,1),0)</f>
        <v/>
      </c>
      <c r="W121" s="31">
        <f>IFERROR(COUNTIFS(DATABASE!$B$5:$B$6004,B121,DATABASE!$X$5:$X$6004,1),0)</f>
        <v/>
      </c>
      <c r="X121" s="49">
        <f>--AND(ISNUMBER(B121),C121&lt;&gt;"",L121&lt;&gt;"",M121&lt;&gt;"")</f>
        <v/>
      </c>
    </row>
    <row r="122" ht="15" customHeight="1" s="111">
      <c r="A122" s="50" t="inlineStr">
        <is>
          <t>JAN</t>
        </is>
      </c>
      <c r="B122" s="51">
        <f>JAN!A123</f>
        <v/>
      </c>
      <c r="C122" s="52">
        <f>JAN!B123</f>
        <v/>
      </c>
      <c r="D122" s="52">
        <f>JAN!C123</f>
        <v/>
      </c>
      <c r="E122" s="52">
        <f>JAN!D123</f>
        <v/>
      </c>
      <c r="F122" s="52">
        <f>JAN!E123</f>
        <v/>
      </c>
      <c r="G122" s="52">
        <f>JAN!F123</f>
        <v/>
      </c>
      <c r="H122" s="52">
        <f>JAN!G123</f>
        <v/>
      </c>
      <c r="I122" s="53">
        <f>JAN!H123</f>
        <v/>
      </c>
      <c r="J122" s="53">
        <f>JAN!I123</f>
        <v/>
      </c>
      <c r="K122" s="52">
        <f>JAN!J123</f>
        <v/>
      </c>
      <c r="L122" s="52">
        <f>JAN!K123</f>
        <v/>
      </c>
      <c r="M122" s="54">
        <f>JAN!L123</f>
        <v/>
      </c>
      <c r="N122" s="52">
        <f>JAN!M123</f>
        <v/>
      </c>
      <c r="O122" s="52">
        <f>JAN!N123</f>
        <v/>
      </c>
      <c r="P122" s="52">
        <f>JAN!O123</f>
        <v/>
      </c>
      <c r="Q122" s="52">
        <f>JAN!P123</f>
        <v/>
      </c>
      <c r="R122" s="52">
        <f>JAN!Q123</f>
        <v/>
      </c>
      <c r="S122" s="54">
        <f>S121+IF(X122=0,0,M122)</f>
        <v/>
      </c>
      <c r="T122" s="55">
        <f>MAX(T121,S122)</f>
        <v/>
      </c>
      <c r="U122" s="56">
        <f>S122-T122</f>
        <v/>
      </c>
      <c r="V122" s="55">
        <f>IFERROR(SUMIFS(DATABASE!$M$5:$M$6004,DATABASE!$B$5:$B$6004,B122,DATABASE!$X$5:$X$6004,1),0)</f>
        <v/>
      </c>
      <c r="W122" s="57">
        <f>IFERROR(COUNTIFS(DATABASE!$B$5:$B$6004,B122,DATABASE!$X$5:$X$6004,1),0)</f>
        <v/>
      </c>
      <c r="X122" s="58">
        <f>--AND(ISNUMBER(B122),C122&lt;&gt;"",L122&lt;&gt;"",M122&lt;&gt;"")</f>
        <v/>
      </c>
    </row>
    <row r="123" ht="15" customHeight="1" s="111">
      <c r="A123" s="42" t="inlineStr">
        <is>
          <t>JAN</t>
        </is>
      </c>
      <c r="B123" s="43">
        <f>JAN!A124</f>
        <v/>
      </c>
      <c r="C123" s="44">
        <f>JAN!B124</f>
        <v/>
      </c>
      <c r="D123" s="44">
        <f>JAN!C124</f>
        <v/>
      </c>
      <c r="E123" s="44">
        <f>JAN!D124</f>
        <v/>
      </c>
      <c r="F123" s="44">
        <f>JAN!E124</f>
        <v/>
      </c>
      <c r="G123" s="44">
        <f>JAN!F124</f>
        <v/>
      </c>
      <c r="H123" s="44">
        <f>JAN!G124</f>
        <v/>
      </c>
      <c r="I123" s="45">
        <f>JAN!H124</f>
        <v/>
      </c>
      <c r="J123" s="45">
        <f>JAN!I124</f>
        <v/>
      </c>
      <c r="K123" s="44">
        <f>JAN!J124</f>
        <v/>
      </c>
      <c r="L123" s="44">
        <f>JAN!K124</f>
        <v/>
      </c>
      <c r="M123" s="46">
        <f>JAN!L124</f>
        <v/>
      </c>
      <c r="N123" s="44">
        <f>JAN!M124</f>
        <v/>
      </c>
      <c r="O123" s="44">
        <f>JAN!N124</f>
        <v/>
      </c>
      <c r="P123" s="44">
        <f>JAN!O124</f>
        <v/>
      </c>
      <c r="Q123" s="44">
        <f>JAN!P124</f>
        <v/>
      </c>
      <c r="R123" s="44">
        <f>JAN!Q124</f>
        <v/>
      </c>
      <c r="S123" s="46">
        <f>S122+IF(X123=0,0,M123)</f>
        <v/>
      </c>
      <c r="T123" s="47">
        <f>MAX(T122,S123)</f>
        <v/>
      </c>
      <c r="U123" s="48">
        <f>S123-T123</f>
        <v/>
      </c>
      <c r="V123" s="47">
        <f>IFERROR(SUMIFS(DATABASE!$M$5:$M$6004,DATABASE!$B$5:$B$6004,B123,DATABASE!$X$5:$X$6004,1),0)</f>
        <v/>
      </c>
      <c r="W123" s="31">
        <f>IFERROR(COUNTIFS(DATABASE!$B$5:$B$6004,B123,DATABASE!$X$5:$X$6004,1),0)</f>
        <v/>
      </c>
      <c r="X123" s="49">
        <f>--AND(ISNUMBER(B123),C123&lt;&gt;"",L123&lt;&gt;"",M123&lt;&gt;"")</f>
        <v/>
      </c>
    </row>
    <row r="124" ht="15" customHeight="1" s="111">
      <c r="A124" s="50" t="inlineStr">
        <is>
          <t>JAN</t>
        </is>
      </c>
      <c r="B124" s="51">
        <f>JAN!A125</f>
        <v/>
      </c>
      <c r="C124" s="52">
        <f>JAN!B125</f>
        <v/>
      </c>
      <c r="D124" s="52">
        <f>JAN!C125</f>
        <v/>
      </c>
      <c r="E124" s="52">
        <f>JAN!D125</f>
        <v/>
      </c>
      <c r="F124" s="52">
        <f>JAN!E125</f>
        <v/>
      </c>
      <c r="G124" s="52">
        <f>JAN!F125</f>
        <v/>
      </c>
      <c r="H124" s="52">
        <f>JAN!G125</f>
        <v/>
      </c>
      <c r="I124" s="53">
        <f>JAN!H125</f>
        <v/>
      </c>
      <c r="J124" s="53">
        <f>JAN!I125</f>
        <v/>
      </c>
      <c r="K124" s="52">
        <f>JAN!J125</f>
        <v/>
      </c>
      <c r="L124" s="52">
        <f>JAN!K125</f>
        <v/>
      </c>
      <c r="M124" s="54">
        <f>JAN!L125</f>
        <v/>
      </c>
      <c r="N124" s="52">
        <f>JAN!M125</f>
        <v/>
      </c>
      <c r="O124" s="52">
        <f>JAN!N125</f>
        <v/>
      </c>
      <c r="P124" s="52">
        <f>JAN!O125</f>
        <v/>
      </c>
      <c r="Q124" s="52">
        <f>JAN!P125</f>
        <v/>
      </c>
      <c r="R124" s="52">
        <f>JAN!Q125</f>
        <v/>
      </c>
      <c r="S124" s="54">
        <f>S123+IF(X124=0,0,M124)</f>
        <v/>
      </c>
      <c r="T124" s="55">
        <f>MAX(T123,S124)</f>
        <v/>
      </c>
      <c r="U124" s="56">
        <f>S124-T124</f>
        <v/>
      </c>
      <c r="V124" s="55">
        <f>IFERROR(SUMIFS(DATABASE!$M$5:$M$6004,DATABASE!$B$5:$B$6004,B124,DATABASE!$X$5:$X$6004,1),0)</f>
        <v/>
      </c>
      <c r="W124" s="57">
        <f>IFERROR(COUNTIFS(DATABASE!$B$5:$B$6004,B124,DATABASE!$X$5:$X$6004,1),0)</f>
        <v/>
      </c>
      <c r="X124" s="58">
        <f>--AND(ISNUMBER(B124),C124&lt;&gt;"",L124&lt;&gt;"",M124&lt;&gt;"")</f>
        <v/>
      </c>
    </row>
    <row r="125" ht="15" customHeight="1" s="111">
      <c r="A125" s="42" t="inlineStr">
        <is>
          <t>JAN</t>
        </is>
      </c>
      <c r="B125" s="43">
        <f>JAN!A126</f>
        <v/>
      </c>
      <c r="C125" s="44">
        <f>JAN!B126</f>
        <v/>
      </c>
      <c r="D125" s="44">
        <f>JAN!C126</f>
        <v/>
      </c>
      <c r="E125" s="44">
        <f>JAN!D126</f>
        <v/>
      </c>
      <c r="F125" s="44">
        <f>JAN!E126</f>
        <v/>
      </c>
      <c r="G125" s="44">
        <f>JAN!F126</f>
        <v/>
      </c>
      <c r="H125" s="44">
        <f>JAN!G126</f>
        <v/>
      </c>
      <c r="I125" s="45">
        <f>JAN!H126</f>
        <v/>
      </c>
      <c r="J125" s="45">
        <f>JAN!I126</f>
        <v/>
      </c>
      <c r="K125" s="44">
        <f>JAN!J126</f>
        <v/>
      </c>
      <c r="L125" s="44">
        <f>JAN!K126</f>
        <v/>
      </c>
      <c r="M125" s="46">
        <f>JAN!L126</f>
        <v/>
      </c>
      <c r="N125" s="44">
        <f>JAN!M126</f>
        <v/>
      </c>
      <c r="O125" s="44">
        <f>JAN!N126</f>
        <v/>
      </c>
      <c r="P125" s="44">
        <f>JAN!O126</f>
        <v/>
      </c>
      <c r="Q125" s="44">
        <f>JAN!P126</f>
        <v/>
      </c>
      <c r="R125" s="44">
        <f>JAN!Q126</f>
        <v/>
      </c>
      <c r="S125" s="46">
        <f>S124+IF(X125=0,0,M125)</f>
        <v/>
      </c>
      <c r="T125" s="47">
        <f>MAX(T124,S125)</f>
        <v/>
      </c>
      <c r="U125" s="48">
        <f>S125-T125</f>
        <v/>
      </c>
      <c r="V125" s="47">
        <f>IFERROR(SUMIFS(DATABASE!$M$5:$M$6004,DATABASE!$B$5:$B$6004,B125,DATABASE!$X$5:$X$6004,1),0)</f>
        <v/>
      </c>
      <c r="W125" s="31">
        <f>IFERROR(COUNTIFS(DATABASE!$B$5:$B$6004,B125,DATABASE!$X$5:$X$6004,1),0)</f>
        <v/>
      </c>
      <c r="X125" s="49">
        <f>--AND(ISNUMBER(B125),C125&lt;&gt;"",L125&lt;&gt;"",M125&lt;&gt;"")</f>
        <v/>
      </c>
    </row>
    <row r="126" ht="15" customHeight="1" s="111">
      <c r="A126" s="50" t="inlineStr">
        <is>
          <t>JAN</t>
        </is>
      </c>
      <c r="B126" s="51">
        <f>JAN!A127</f>
        <v/>
      </c>
      <c r="C126" s="52">
        <f>JAN!B127</f>
        <v/>
      </c>
      <c r="D126" s="52">
        <f>JAN!C127</f>
        <v/>
      </c>
      <c r="E126" s="52">
        <f>JAN!D127</f>
        <v/>
      </c>
      <c r="F126" s="52">
        <f>JAN!E127</f>
        <v/>
      </c>
      <c r="G126" s="52">
        <f>JAN!F127</f>
        <v/>
      </c>
      <c r="H126" s="52">
        <f>JAN!G127</f>
        <v/>
      </c>
      <c r="I126" s="53">
        <f>JAN!H127</f>
        <v/>
      </c>
      <c r="J126" s="53">
        <f>JAN!I127</f>
        <v/>
      </c>
      <c r="K126" s="52">
        <f>JAN!J127</f>
        <v/>
      </c>
      <c r="L126" s="52">
        <f>JAN!K127</f>
        <v/>
      </c>
      <c r="M126" s="54">
        <f>JAN!L127</f>
        <v/>
      </c>
      <c r="N126" s="52">
        <f>JAN!M127</f>
        <v/>
      </c>
      <c r="O126" s="52">
        <f>JAN!N127</f>
        <v/>
      </c>
      <c r="P126" s="52">
        <f>JAN!O127</f>
        <v/>
      </c>
      <c r="Q126" s="52">
        <f>JAN!P127</f>
        <v/>
      </c>
      <c r="R126" s="52">
        <f>JAN!Q127</f>
        <v/>
      </c>
      <c r="S126" s="54">
        <f>S125+IF(X126=0,0,M126)</f>
        <v/>
      </c>
      <c r="T126" s="55">
        <f>MAX(T125,S126)</f>
        <v/>
      </c>
      <c r="U126" s="56">
        <f>S126-T126</f>
        <v/>
      </c>
      <c r="V126" s="55">
        <f>IFERROR(SUMIFS(DATABASE!$M$5:$M$6004,DATABASE!$B$5:$B$6004,B126,DATABASE!$X$5:$X$6004,1),0)</f>
        <v/>
      </c>
      <c r="W126" s="57">
        <f>IFERROR(COUNTIFS(DATABASE!$B$5:$B$6004,B126,DATABASE!$X$5:$X$6004,1),0)</f>
        <v/>
      </c>
      <c r="X126" s="58">
        <f>--AND(ISNUMBER(B126),C126&lt;&gt;"",L126&lt;&gt;"",M126&lt;&gt;"")</f>
        <v/>
      </c>
    </row>
    <row r="127" ht="15" customHeight="1" s="111">
      <c r="A127" s="42" t="inlineStr">
        <is>
          <t>JAN</t>
        </is>
      </c>
      <c r="B127" s="43">
        <f>JAN!A128</f>
        <v/>
      </c>
      <c r="C127" s="44">
        <f>JAN!B128</f>
        <v/>
      </c>
      <c r="D127" s="44">
        <f>JAN!C128</f>
        <v/>
      </c>
      <c r="E127" s="44">
        <f>JAN!D128</f>
        <v/>
      </c>
      <c r="F127" s="44">
        <f>JAN!E128</f>
        <v/>
      </c>
      <c r="G127" s="44">
        <f>JAN!F128</f>
        <v/>
      </c>
      <c r="H127" s="44">
        <f>JAN!G128</f>
        <v/>
      </c>
      <c r="I127" s="45">
        <f>JAN!H128</f>
        <v/>
      </c>
      <c r="J127" s="45">
        <f>JAN!I128</f>
        <v/>
      </c>
      <c r="K127" s="44">
        <f>JAN!J128</f>
        <v/>
      </c>
      <c r="L127" s="44">
        <f>JAN!K128</f>
        <v/>
      </c>
      <c r="M127" s="46">
        <f>JAN!L128</f>
        <v/>
      </c>
      <c r="N127" s="44">
        <f>JAN!M128</f>
        <v/>
      </c>
      <c r="O127" s="44">
        <f>JAN!N128</f>
        <v/>
      </c>
      <c r="P127" s="44">
        <f>JAN!O128</f>
        <v/>
      </c>
      <c r="Q127" s="44">
        <f>JAN!P128</f>
        <v/>
      </c>
      <c r="R127" s="44">
        <f>JAN!Q128</f>
        <v/>
      </c>
      <c r="S127" s="46">
        <f>S126+IF(X127=0,0,M127)</f>
        <v/>
      </c>
      <c r="T127" s="47">
        <f>MAX(T126,S127)</f>
        <v/>
      </c>
      <c r="U127" s="48">
        <f>S127-T127</f>
        <v/>
      </c>
      <c r="V127" s="47">
        <f>IFERROR(SUMIFS(DATABASE!$M$5:$M$6004,DATABASE!$B$5:$B$6004,B127,DATABASE!$X$5:$X$6004,1),0)</f>
        <v/>
      </c>
      <c r="W127" s="31">
        <f>IFERROR(COUNTIFS(DATABASE!$B$5:$B$6004,B127,DATABASE!$X$5:$X$6004,1),0)</f>
        <v/>
      </c>
      <c r="X127" s="49">
        <f>--AND(ISNUMBER(B127),C127&lt;&gt;"",L127&lt;&gt;"",M127&lt;&gt;"")</f>
        <v/>
      </c>
    </row>
    <row r="128" ht="15" customHeight="1" s="111">
      <c r="A128" s="50" t="inlineStr">
        <is>
          <t>JAN</t>
        </is>
      </c>
      <c r="B128" s="51">
        <f>JAN!A129</f>
        <v/>
      </c>
      <c r="C128" s="52">
        <f>JAN!B129</f>
        <v/>
      </c>
      <c r="D128" s="52">
        <f>JAN!C129</f>
        <v/>
      </c>
      <c r="E128" s="52">
        <f>JAN!D129</f>
        <v/>
      </c>
      <c r="F128" s="52">
        <f>JAN!E129</f>
        <v/>
      </c>
      <c r="G128" s="52">
        <f>JAN!F129</f>
        <v/>
      </c>
      <c r="H128" s="52">
        <f>JAN!G129</f>
        <v/>
      </c>
      <c r="I128" s="53">
        <f>JAN!H129</f>
        <v/>
      </c>
      <c r="J128" s="53">
        <f>JAN!I129</f>
        <v/>
      </c>
      <c r="K128" s="52">
        <f>JAN!J129</f>
        <v/>
      </c>
      <c r="L128" s="52">
        <f>JAN!K129</f>
        <v/>
      </c>
      <c r="M128" s="54">
        <f>JAN!L129</f>
        <v/>
      </c>
      <c r="N128" s="52">
        <f>JAN!M129</f>
        <v/>
      </c>
      <c r="O128" s="52">
        <f>JAN!N129</f>
        <v/>
      </c>
      <c r="P128" s="52">
        <f>JAN!O129</f>
        <v/>
      </c>
      <c r="Q128" s="52">
        <f>JAN!P129</f>
        <v/>
      </c>
      <c r="R128" s="52">
        <f>JAN!Q129</f>
        <v/>
      </c>
      <c r="S128" s="54">
        <f>S127+IF(X128=0,0,M128)</f>
        <v/>
      </c>
      <c r="T128" s="55">
        <f>MAX(T127,S128)</f>
        <v/>
      </c>
      <c r="U128" s="56">
        <f>S128-T128</f>
        <v/>
      </c>
      <c r="V128" s="55">
        <f>IFERROR(SUMIFS(DATABASE!$M$5:$M$6004,DATABASE!$B$5:$B$6004,B128,DATABASE!$X$5:$X$6004,1),0)</f>
        <v/>
      </c>
      <c r="W128" s="57">
        <f>IFERROR(COUNTIFS(DATABASE!$B$5:$B$6004,B128,DATABASE!$X$5:$X$6004,1),0)</f>
        <v/>
      </c>
      <c r="X128" s="58">
        <f>--AND(ISNUMBER(B128),C128&lt;&gt;"",L128&lt;&gt;"",M128&lt;&gt;"")</f>
        <v/>
      </c>
    </row>
    <row r="129" ht="15" customHeight="1" s="111">
      <c r="A129" s="42" t="inlineStr">
        <is>
          <t>JAN</t>
        </is>
      </c>
      <c r="B129" s="43">
        <f>JAN!A130</f>
        <v/>
      </c>
      <c r="C129" s="44">
        <f>JAN!B130</f>
        <v/>
      </c>
      <c r="D129" s="44">
        <f>JAN!C130</f>
        <v/>
      </c>
      <c r="E129" s="44">
        <f>JAN!D130</f>
        <v/>
      </c>
      <c r="F129" s="44">
        <f>JAN!E130</f>
        <v/>
      </c>
      <c r="G129" s="44">
        <f>JAN!F130</f>
        <v/>
      </c>
      <c r="H129" s="44">
        <f>JAN!G130</f>
        <v/>
      </c>
      <c r="I129" s="45">
        <f>JAN!H130</f>
        <v/>
      </c>
      <c r="J129" s="45">
        <f>JAN!I130</f>
        <v/>
      </c>
      <c r="K129" s="44">
        <f>JAN!J130</f>
        <v/>
      </c>
      <c r="L129" s="44">
        <f>JAN!K130</f>
        <v/>
      </c>
      <c r="M129" s="46">
        <f>JAN!L130</f>
        <v/>
      </c>
      <c r="N129" s="44">
        <f>JAN!M130</f>
        <v/>
      </c>
      <c r="O129" s="44">
        <f>JAN!N130</f>
        <v/>
      </c>
      <c r="P129" s="44">
        <f>JAN!O130</f>
        <v/>
      </c>
      <c r="Q129" s="44">
        <f>JAN!P130</f>
        <v/>
      </c>
      <c r="R129" s="44">
        <f>JAN!Q130</f>
        <v/>
      </c>
      <c r="S129" s="46">
        <f>S128+IF(X129=0,0,M129)</f>
        <v/>
      </c>
      <c r="T129" s="47">
        <f>MAX(T128,S129)</f>
        <v/>
      </c>
      <c r="U129" s="48">
        <f>S129-T129</f>
        <v/>
      </c>
      <c r="V129" s="47">
        <f>IFERROR(SUMIFS(DATABASE!$M$5:$M$6004,DATABASE!$B$5:$B$6004,B129,DATABASE!$X$5:$X$6004,1),0)</f>
        <v/>
      </c>
      <c r="W129" s="31">
        <f>IFERROR(COUNTIFS(DATABASE!$B$5:$B$6004,B129,DATABASE!$X$5:$X$6004,1),0)</f>
        <v/>
      </c>
      <c r="X129" s="49">
        <f>--AND(ISNUMBER(B129),C129&lt;&gt;"",L129&lt;&gt;"",M129&lt;&gt;"")</f>
        <v/>
      </c>
    </row>
    <row r="130" ht="15" customHeight="1" s="111">
      <c r="A130" s="50" t="inlineStr">
        <is>
          <t>JAN</t>
        </is>
      </c>
      <c r="B130" s="51">
        <f>JAN!A131</f>
        <v/>
      </c>
      <c r="C130" s="52">
        <f>JAN!B131</f>
        <v/>
      </c>
      <c r="D130" s="52">
        <f>JAN!C131</f>
        <v/>
      </c>
      <c r="E130" s="52">
        <f>JAN!D131</f>
        <v/>
      </c>
      <c r="F130" s="52">
        <f>JAN!E131</f>
        <v/>
      </c>
      <c r="G130" s="52">
        <f>JAN!F131</f>
        <v/>
      </c>
      <c r="H130" s="52">
        <f>JAN!G131</f>
        <v/>
      </c>
      <c r="I130" s="53">
        <f>JAN!H131</f>
        <v/>
      </c>
      <c r="J130" s="53">
        <f>JAN!I131</f>
        <v/>
      </c>
      <c r="K130" s="52">
        <f>JAN!J131</f>
        <v/>
      </c>
      <c r="L130" s="52">
        <f>JAN!K131</f>
        <v/>
      </c>
      <c r="M130" s="54">
        <f>JAN!L131</f>
        <v/>
      </c>
      <c r="N130" s="52">
        <f>JAN!M131</f>
        <v/>
      </c>
      <c r="O130" s="52">
        <f>JAN!N131</f>
        <v/>
      </c>
      <c r="P130" s="52">
        <f>JAN!O131</f>
        <v/>
      </c>
      <c r="Q130" s="52">
        <f>JAN!P131</f>
        <v/>
      </c>
      <c r="R130" s="52">
        <f>JAN!Q131</f>
        <v/>
      </c>
      <c r="S130" s="54">
        <f>S129+IF(X130=0,0,M130)</f>
        <v/>
      </c>
      <c r="T130" s="55">
        <f>MAX(T129,S130)</f>
        <v/>
      </c>
      <c r="U130" s="56">
        <f>S130-T130</f>
        <v/>
      </c>
      <c r="V130" s="55">
        <f>IFERROR(SUMIFS(DATABASE!$M$5:$M$6004,DATABASE!$B$5:$B$6004,B130,DATABASE!$X$5:$X$6004,1),0)</f>
        <v/>
      </c>
      <c r="W130" s="57">
        <f>IFERROR(COUNTIFS(DATABASE!$B$5:$B$6004,B130,DATABASE!$X$5:$X$6004,1),0)</f>
        <v/>
      </c>
      <c r="X130" s="58">
        <f>--AND(ISNUMBER(B130),C130&lt;&gt;"",L130&lt;&gt;"",M130&lt;&gt;"")</f>
        <v/>
      </c>
    </row>
    <row r="131" ht="15" customHeight="1" s="111">
      <c r="A131" s="42" t="inlineStr">
        <is>
          <t>JAN</t>
        </is>
      </c>
      <c r="B131" s="43">
        <f>JAN!A132</f>
        <v/>
      </c>
      <c r="C131" s="44">
        <f>JAN!B132</f>
        <v/>
      </c>
      <c r="D131" s="44">
        <f>JAN!C132</f>
        <v/>
      </c>
      <c r="E131" s="44">
        <f>JAN!D132</f>
        <v/>
      </c>
      <c r="F131" s="44">
        <f>JAN!E132</f>
        <v/>
      </c>
      <c r="G131" s="44">
        <f>JAN!F132</f>
        <v/>
      </c>
      <c r="H131" s="44">
        <f>JAN!G132</f>
        <v/>
      </c>
      <c r="I131" s="45">
        <f>JAN!H132</f>
        <v/>
      </c>
      <c r="J131" s="45">
        <f>JAN!I132</f>
        <v/>
      </c>
      <c r="K131" s="44">
        <f>JAN!J132</f>
        <v/>
      </c>
      <c r="L131" s="44">
        <f>JAN!K132</f>
        <v/>
      </c>
      <c r="M131" s="46">
        <f>JAN!L132</f>
        <v/>
      </c>
      <c r="N131" s="44">
        <f>JAN!M132</f>
        <v/>
      </c>
      <c r="O131" s="44">
        <f>JAN!N132</f>
        <v/>
      </c>
      <c r="P131" s="44">
        <f>JAN!O132</f>
        <v/>
      </c>
      <c r="Q131" s="44">
        <f>JAN!P132</f>
        <v/>
      </c>
      <c r="R131" s="44">
        <f>JAN!Q132</f>
        <v/>
      </c>
      <c r="S131" s="46">
        <f>S130+IF(X131=0,0,M131)</f>
        <v/>
      </c>
      <c r="T131" s="47">
        <f>MAX(T130,S131)</f>
        <v/>
      </c>
      <c r="U131" s="48">
        <f>S131-T131</f>
        <v/>
      </c>
      <c r="V131" s="47">
        <f>IFERROR(SUMIFS(DATABASE!$M$5:$M$6004,DATABASE!$B$5:$B$6004,B131,DATABASE!$X$5:$X$6004,1),0)</f>
        <v/>
      </c>
      <c r="W131" s="31">
        <f>IFERROR(COUNTIFS(DATABASE!$B$5:$B$6004,B131,DATABASE!$X$5:$X$6004,1),0)</f>
        <v/>
      </c>
      <c r="X131" s="49">
        <f>--AND(ISNUMBER(B131),C131&lt;&gt;"",L131&lt;&gt;"",M131&lt;&gt;"")</f>
        <v/>
      </c>
    </row>
    <row r="132" ht="15" customHeight="1" s="111">
      <c r="A132" s="50" t="inlineStr">
        <is>
          <t>JAN</t>
        </is>
      </c>
      <c r="B132" s="51">
        <f>JAN!A133</f>
        <v/>
      </c>
      <c r="C132" s="52">
        <f>JAN!B133</f>
        <v/>
      </c>
      <c r="D132" s="52">
        <f>JAN!C133</f>
        <v/>
      </c>
      <c r="E132" s="52">
        <f>JAN!D133</f>
        <v/>
      </c>
      <c r="F132" s="52">
        <f>JAN!E133</f>
        <v/>
      </c>
      <c r="G132" s="52">
        <f>JAN!F133</f>
        <v/>
      </c>
      <c r="H132" s="52">
        <f>JAN!G133</f>
        <v/>
      </c>
      <c r="I132" s="53">
        <f>JAN!H133</f>
        <v/>
      </c>
      <c r="J132" s="53">
        <f>JAN!I133</f>
        <v/>
      </c>
      <c r="K132" s="52">
        <f>JAN!J133</f>
        <v/>
      </c>
      <c r="L132" s="52">
        <f>JAN!K133</f>
        <v/>
      </c>
      <c r="M132" s="54">
        <f>JAN!L133</f>
        <v/>
      </c>
      <c r="N132" s="52">
        <f>JAN!M133</f>
        <v/>
      </c>
      <c r="O132" s="52">
        <f>JAN!N133</f>
        <v/>
      </c>
      <c r="P132" s="52">
        <f>JAN!O133</f>
        <v/>
      </c>
      <c r="Q132" s="52">
        <f>JAN!P133</f>
        <v/>
      </c>
      <c r="R132" s="52">
        <f>JAN!Q133</f>
        <v/>
      </c>
      <c r="S132" s="54">
        <f>S131+IF(X132=0,0,M132)</f>
        <v/>
      </c>
      <c r="T132" s="55">
        <f>MAX(T131,S132)</f>
        <v/>
      </c>
      <c r="U132" s="56">
        <f>S132-T132</f>
        <v/>
      </c>
      <c r="V132" s="55">
        <f>IFERROR(SUMIFS(DATABASE!$M$5:$M$6004,DATABASE!$B$5:$B$6004,B132,DATABASE!$X$5:$X$6004,1),0)</f>
        <v/>
      </c>
      <c r="W132" s="57">
        <f>IFERROR(COUNTIFS(DATABASE!$B$5:$B$6004,B132,DATABASE!$X$5:$X$6004,1),0)</f>
        <v/>
      </c>
      <c r="X132" s="58">
        <f>--AND(ISNUMBER(B132),C132&lt;&gt;"",L132&lt;&gt;"",M132&lt;&gt;"")</f>
        <v/>
      </c>
    </row>
    <row r="133" ht="15" customHeight="1" s="111">
      <c r="A133" s="42" t="inlineStr">
        <is>
          <t>JAN</t>
        </is>
      </c>
      <c r="B133" s="43">
        <f>JAN!A134</f>
        <v/>
      </c>
      <c r="C133" s="44">
        <f>JAN!B134</f>
        <v/>
      </c>
      <c r="D133" s="44">
        <f>JAN!C134</f>
        <v/>
      </c>
      <c r="E133" s="44">
        <f>JAN!D134</f>
        <v/>
      </c>
      <c r="F133" s="44">
        <f>JAN!E134</f>
        <v/>
      </c>
      <c r="G133" s="44">
        <f>JAN!F134</f>
        <v/>
      </c>
      <c r="H133" s="44">
        <f>JAN!G134</f>
        <v/>
      </c>
      <c r="I133" s="45">
        <f>JAN!H134</f>
        <v/>
      </c>
      <c r="J133" s="45">
        <f>JAN!I134</f>
        <v/>
      </c>
      <c r="K133" s="44">
        <f>JAN!J134</f>
        <v/>
      </c>
      <c r="L133" s="44">
        <f>JAN!K134</f>
        <v/>
      </c>
      <c r="M133" s="46">
        <f>JAN!L134</f>
        <v/>
      </c>
      <c r="N133" s="44">
        <f>JAN!M134</f>
        <v/>
      </c>
      <c r="O133" s="44">
        <f>JAN!N134</f>
        <v/>
      </c>
      <c r="P133" s="44">
        <f>JAN!O134</f>
        <v/>
      </c>
      <c r="Q133" s="44">
        <f>JAN!P134</f>
        <v/>
      </c>
      <c r="R133" s="44">
        <f>JAN!Q134</f>
        <v/>
      </c>
      <c r="S133" s="46">
        <f>S132+IF(X133=0,0,M133)</f>
        <v/>
      </c>
      <c r="T133" s="47">
        <f>MAX(T132,S133)</f>
        <v/>
      </c>
      <c r="U133" s="48">
        <f>S133-T133</f>
        <v/>
      </c>
      <c r="V133" s="47">
        <f>IFERROR(SUMIFS(DATABASE!$M$5:$M$6004,DATABASE!$B$5:$B$6004,B133,DATABASE!$X$5:$X$6004,1),0)</f>
        <v/>
      </c>
      <c r="W133" s="31">
        <f>IFERROR(COUNTIFS(DATABASE!$B$5:$B$6004,B133,DATABASE!$X$5:$X$6004,1),0)</f>
        <v/>
      </c>
      <c r="X133" s="49">
        <f>--AND(ISNUMBER(B133),C133&lt;&gt;"",L133&lt;&gt;"",M133&lt;&gt;"")</f>
        <v/>
      </c>
    </row>
    <row r="134" ht="15" customHeight="1" s="111">
      <c r="A134" s="50" t="inlineStr">
        <is>
          <t>JAN</t>
        </is>
      </c>
      <c r="B134" s="51">
        <f>JAN!A135</f>
        <v/>
      </c>
      <c r="C134" s="52">
        <f>JAN!B135</f>
        <v/>
      </c>
      <c r="D134" s="52">
        <f>JAN!C135</f>
        <v/>
      </c>
      <c r="E134" s="52">
        <f>JAN!D135</f>
        <v/>
      </c>
      <c r="F134" s="52">
        <f>JAN!E135</f>
        <v/>
      </c>
      <c r="G134" s="52">
        <f>JAN!F135</f>
        <v/>
      </c>
      <c r="H134" s="52">
        <f>JAN!G135</f>
        <v/>
      </c>
      <c r="I134" s="53">
        <f>JAN!H135</f>
        <v/>
      </c>
      <c r="J134" s="53">
        <f>JAN!I135</f>
        <v/>
      </c>
      <c r="K134" s="52">
        <f>JAN!J135</f>
        <v/>
      </c>
      <c r="L134" s="52">
        <f>JAN!K135</f>
        <v/>
      </c>
      <c r="M134" s="54">
        <f>JAN!L135</f>
        <v/>
      </c>
      <c r="N134" s="52">
        <f>JAN!M135</f>
        <v/>
      </c>
      <c r="O134" s="52">
        <f>JAN!N135</f>
        <v/>
      </c>
      <c r="P134" s="52">
        <f>JAN!O135</f>
        <v/>
      </c>
      <c r="Q134" s="52">
        <f>JAN!P135</f>
        <v/>
      </c>
      <c r="R134" s="52">
        <f>JAN!Q135</f>
        <v/>
      </c>
      <c r="S134" s="54">
        <f>S133+IF(X134=0,0,M134)</f>
        <v/>
      </c>
      <c r="T134" s="55">
        <f>MAX(T133,S134)</f>
        <v/>
      </c>
      <c r="U134" s="56">
        <f>S134-T134</f>
        <v/>
      </c>
      <c r="V134" s="55">
        <f>IFERROR(SUMIFS(DATABASE!$M$5:$M$6004,DATABASE!$B$5:$B$6004,B134,DATABASE!$X$5:$X$6004,1),0)</f>
        <v/>
      </c>
      <c r="W134" s="57">
        <f>IFERROR(COUNTIFS(DATABASE!$B$5:$B$6004,B134,DATABASE!$X$5:$X$6004,1),0)</f>
        <v/>
      </c>
      <c r="X134" s="58">
        <f>--AND(ISNUMBER(B134),C134&lt;&gt;"",L134&lt;&gt;"",M134&lt;&gt;"")</f>
        <v/>
      </c>
    </row>
    <row r="135" ht="15" customHeight="1" s="111">
      <c r="A135" s="42" t="inlineStr">
        <is>
          <t>JAN</t>
        </is>
      </c>
      <c r="B135" s="43">
        <f>JAN!A136</f>
        <v/>
      </c>
      <c r="C135" s="44">
        <f>JAN!B136</f>
        <v/>
      </c>
      <c r="D135" s="44">
        <f>JAN!C136</f>
        <v/>
      </c>
      <c r="E135" s="44">
        <f>JAN!D136</f>
        <v/>
      </c>
      <c r="F135" s="44">
        <f>JAN!E136</f>
        <v/>
      </c>
      <c r="G135" s="44">
        <f>JAN!F136</f>
        <v/>
      </c>
      <c r="H135" s="44">
        <f>JAN!G136</f>
        <v/>
      </c>
      <c r="I135" s="45">
        <f>JAN!H136</f>
        <v/>
      </c>
      <c r="J135" s="45">
        <f>JAN!I136</f>
        <v/>
      </c>
      <c r="K135" s="44">
        <f>JAN!J136</f>
        <v/>
      </c>
      <c r="L135" s="44">
        <f>JAN!K136</f>
        <v/>
      </c>
      <c r="M135" s="46">
        <f>JAN!L136</f>
        <v/>
      </c>
      <c r="N135" s="44">
        <f>JAN!M136</f>
        <v/>
      </c>
      <c r="O135" s="44">
        <f>JAN!N136</f>
        <v/>
      </c>
      <c r="P135" s="44">
        <f>JAN!O136</f>
        <v/>
      </c>
      <c r="Q135" s="44">
        <f>JAN!P136</f>
        <v/>
      </c>
      <c r="R135" s="44">
        <f>JAN!Q136</f>
        <v/>
      </c>
      <c r="S135" s="46">
        <f>S134+IF(X135=0,0,M135)</f>
        <v/>
      </c>
      <c r="T135" s="47">
        <f>MAX(T134,S135)</f>
        <v/>
      </c>
      <c r="U135" s="48">
        <f>S135-T135</f>
        <v/>
      </c>
      <c r="V135" s="47">
        <f>IFERROR(SUMIFS(DATABASE!$M$5:$M$6004,DATABASE!$B$5:$B$6004,B135,DATABASE!$X$5:$X$6004,1),0)</f>
        <v/>
      </c>
      <c r="W135" s="31">
        <f>IFERROR(COUNTIFS(DATABASE!$B$5:$B$6004,B135,DATABASE!$X$5:$X$6004,1),0)</f>
        <v/>
      </c>
      <c r="X135" s="49">
        <f>--AND(ISNUMBER(B135),C135&lt;&gt;"",L135&lt;&gt;"",M135&lt;&gt;"")</f>
        <v/>
      </c>
    </row>
    <row r="136" ht="15" customHeight="1" s="111">
      <c r="A136" s="50" t="inlineStr">
        <is>
          <t>JAN</t>
        </is>
      </c>
      <c r="B136" s="51">
        <f>JAN!A137</f>
        <v/>
      </c>
      <c r="C136" s="52">
        <f>JAN!B137</f>
        <v/>
      </c>
      <c r="D136" s="52">
        <f>JAN!C137</f>
        <v/>
      </c>
      <c r="E136" s="52">
        <f>JAN!D137</f>
        <v/>
      </c>
      <c r="F136" s="52">
        <f>JAN!E137</f>
        <v/>
      </c>
      <c r="G136" s="52">
        <f>JAN!F137</f>
        <v/>
      </c>
      <c r="H136" s="52">
        <f>JAN!G137</f>
        <v/>
      </c>
      <c r="I136" s="53">
        <f>JAN!H137</f>
        <v/>
      </c>
      <c r="J136" s="53">
        <f>JAN!I137</f>
        <v/>
      </c>
      <c r="K136" s="52">
        <f>JAN!J137</f>
        <v/>
      </c>
      <c r="L136" s="52">
        <f>JAN!K137</f>
        <v/>
      </c>
      <c r="M136" s="54">
        <f>JAN!L137</f>
        <v/>
      </c>
      <c r="N136" s="52">
        <f>JAN!M137</f>
        <v/>
      </c>
      <c r="O136" s="52">
        <f>JAN!N137</f>
        <v/>
      </c>
      <c r="P136" s="52">
        <f>JAN!O137</f>
        <v/>
      </c>
      <c r="Q136" s="52">
        <f>JAN!P137</f>
        <v/>
      </c>
      <c r="R136" s="52">
        <f>JAN!Q137</f>
        <v/>
      </c>
      <c r="S136" s="54">
        <f>S135+IF(X136=0,0,M136)</f>
        <v/>
      </c>
      <c r="T136" s="55">
        <f>MAX(T135,S136)</f>
        <v/>
      </c>
      <c r="U136" s="56">
        <f>S136-T136</f>
        <v/>
      </c>
      <c r="V136" s="55">
        <f>IFERROR(SUMIFS(DATABASE!$M$5:$M$6004,DATABASE!$B$5:$B$6004,B136,DATABASE!$X$5:$X$6004,1),0)</f>
        <v/>
      </c>
      <c r="W136" s="57">
        <f>IFERROR(COUNTIFS(DATABASE!$B$5:$B$6004,B136,DATABASE!$X$5:$X$6004,1),0)</f>
        <v/>
      </c>
      <c r="X136" s="58">
        <f>--AND(ISNUMBER(B136),C136&lt;&gt;"",L136&lt;&gt;"",M136&lt;&gt;"")</f>
        <v/>
      </c>
    </row>
    <row r="137" ht="15" customHeight="1" s="111">
      <c r="A137" s="42" t="inlineStr">
        <is>
          <t>JAN</t>
        </is>
      </c>
      <c r="B137" s="43">
        <f>JAN!A138</f>
        <v/>
      </c>
      <c r="C137" s="44">
        <f>JAN!B138</f>
        <v/>
      </c>
      <c r="D137" s="44">
        <f>JAN!C138</f>
        <v/>
      </c>
      <c r="E137" s="44">
        <f>JAN!D138</f>
        <v/>
      </c>
      <c r="F137" s="44">
        <f>JAN!E138</f>
        <v/>
      </c>
      <c r="G137" s="44">
        <f>JAN!F138</f>
        <v/>
      </c>
      <c r="H137" s="44">
        <f>JAN!G138</f>
        <v/>
      </c>
      <c r="I137" s="45">
        <f>JAN!H138</f>
        <v/>
      </c>
      <c r="J137" s="45">
        <f>JAN!I138</f>
        <v/>
      </c>
      <c r="K137" s="44">
        <f>JAN!J138</f>
        <v/>
      </c>
      <c r="L137" s="44">
        <f>JAN!K138</f>
        <v/>
      </c>
      <c r="M137" s="46">
        <f>JAN!L138</f>
        <v/>
      </c>
      <c r="N137" s="44">
        <f>JAN!M138</f>
        <v/>
      </c>
      <c r="O137" s="44">
        <f>JAN!N138</f>
        <v/>
      </c>
      <c r="P137" s="44">
        <f>JAN!O138</f>
        <v/>
      </c>
      <c r="Q137" s="44">
        <f>JAN!P138</f>
        <v/>
      </c>
      <c r="R137" s="44">
        <f>JAN!Q138</f>
        <v/>
      </c>
      <c r="S137" s="46">
        <f>S136+IF(X137=0,0,M137)</f>
        <v/>
      </c>
      <c r="T137" s="47">
        <f>MAX(T136,S137)</f>
        <v/>
      </c>
      <c r="U137" s="48">
        <f>S137-T137</f>
        <v/>
      </c>
      <c r="V137" s="47">
        <f>IFERROR(SUMIFS(DATABASE!$M$5:$M$6004,DATABASE!$B$5:$B$6004,B137,DATABASE!$X$5:$X$6004,1),0)</f>
        <v/>
      </c>
      <c r="W137" s="31">
        <f>IFERROR(COUNTIFS(DATABASE!$B$5:$B$6004,B137,DATABASE!$X$5:$X$6004,1),0)</f>
        <v/>
      </c>
      <c r="X137" s="49">
        <f>--AND(ISNUMBER(B137),C137&lt;&gt;"",L137&lt;&gt;"",M137&lt;&gt;"")</f>
        <v/>
      </c>
    </row>
    <row r="138" ht="15" customHeight="1" s="111">
      <c r="A138" s="50" t="inlineStr">
        <is>
          <t>JAN</t>
        </is>
      </c>
      <c r="B138" s="51">
        <f>JAN!A139</f>
        <v/>
      </c>
      <c r="C138" s="52">
        <f>JAN!B139</f>
        <v/>
      </c>
      <c r="D138" s="52">
        <f>JAN!C139</f>
        <v/>
      </c>
      <c r="E138" s="52">
        <f>JAN!D139</f>
        <v/>
      </c>
      <c r="F138" s="52">
        <f>JAN!E139</f>
        <v/>
      </c>
      <c r="G138" s="52">
        <f>JAN!F139</f>
        <v/>
      </c>
      <c r="H138" s="52">
        <f>JAN!G139</f>
        <v/>
      </c>
      <c r="I138" s="53">
        <f>JAN!H139</f>
        <v/>
      </c>
      <c r="J138" s="53">
        <f>JAN!I139</f>
        <v/>
      </c>
      <c r="K138" s="52">
        <f>JAN!J139</f>
        <v/>
      </c>
      <c r="L138" s="52">
        <f>JAN!K139</f>
        <v/>
      </c>
      <c r="M138" s="54">
        <f>JAN!L139</f>
        <v/>
      </c>
      <c r="N138" s="52">
        <f>JAN!M139</f>
        <v/>
      </c>
      <c r="O138" s="52">
        <f>JAN!N139</f>
        <v/>
      </c>
      <c r="P138" s="52">
        <f>JAN!O139</f>
        <v/>
      </c>
      <c r="Q138" s="52">
        <f>JAN!P139</f>
        <v/>
      </c>
      <c r="R138" s="52">
        <f>JAN!Q139</f>
        <v/>
      </c>
      <c r="S138" s="54">
        <f>S137+IF(X138=0,0,M138)</f>
        <v/>
      </c>
      <c r="T138" s="55">
        <f>MAX(T137,S138)</f>
        <v/>
      </c>
      <c r="U138" s="56">
        <f>S138-T138</f>
        <v/>
      </c>
      <c r="V138" s="55">
        <f>IFERROR(SUMIFS(DATABASE!$M$5:$M$6004,DATABASE!$B$5:$B$6004,B138,DATABASE!$X$5:$X$6004,1),0)</f>
        <v/>
      </c>
      <c r="W138" s="57">
        <f>IFERROR(COUNTIFS(DATABASE!$B$5:$B$6004,B138,DATABASE!$X$5:$X$6004,1),0)</f>
        <v/>
      </c>
      <c r="X138" s="58">
        <f>--AND(ISNUMBER(B138),C138&lt;&gt;"",L138&lt;&gt;"",M138&lt;&gt;"")</f>
        <v/>
      </c>
    </row>
    <row r="139" ht="15" customHeight="1" s="111">
      <c r="A139" s="42" t="inlineStr">
        <is>
          <t>JAN</t>
        </is>
      </c>
      <c r="B139" s="43">
        <f>JAN!A140</f>
        <v/>
      </c>
      <c r="C139" s="44">
        <f>JAN!B140</f>
        <v/>
      </c>
      <c r="D139" s="44">
        <f>JAN!C140</f>
        <v/>
      </c>
      <c r="E139" s="44">
        <f>JAN!D140</f>
        <v/>
      </c>
      <c r="F139" s="44">
        <f>JAN!E140</f>
        <v/>
      </c>
      <c r="G139" s="44">
        <f>JAN!F140</f>
        <v/>
      </c>
      <c r="H139" s="44">
        <f>JAN!G140</f>
        <v/>
      </c>
      <c r="I139" s="45">
        <f>JAN!H140</f>
        <v/>
      </c>
      <c r="J139" s="45">
        <f>JAN!I140</f>
        <v/>
      </c>
      <c r="K139" s="44">
        <f>JAN!J140</f>
        <v/>
      </c>
      <c r="L139" s="44">
        <f>JAN!K140</f>
        <v/>
      </c>
      <c r="M139" s="46">
        <f>JAN!L140</f>
        <v/>
      </c>
      <c r="N139" s="44">
        <f>JAN!M140</f>
        <v/>
      </c>
      <c r="O139" s="44">
        <f>JAN!N140</f>
        <v/>
      </c>
      <c r="P139" s="44">
        <f>JAN!O140</f>
        <v/>
      </c>
      <c r="Q139" s="44">
        <f>JAN!P140</f>
        <v/>
      </c>
      <c r="R139" s="44">
        <f>JAN!Q140</f>
        <v/>
      </c>
      <c r="S139" s="46">
        <f>S138+IF(X139=0,0,M139)</f>
        <v/>
      </c>
      <c r="T139" s="47">
        <f>MAX(T138,S139)</f>
        <v/>
      </c>
      <c r="U139" s="48">
        <f>S139-T139</f>
        <v/>
      </c>
      <c r="V139" s="47">
        <f>IFERROR(SUMIFS(DATABASE!$M$5:$M$6004,DATABASE!$B$5:$B$6004,B139,DATABASE!$X$5:$X$6004,1),0)</f>
        <v/>
      </c>
      <c r="W139" s="31">
        <f>IFERROR(COUNTIFS(DATABASE!$B$5:$B$6004,B139,DATABASE!$X$5:$X$6004,1),0)</f>
        <v/>
      </c>
      <c r="X139" s="49">
        <f>--AND(ISNUMBER(B139),C139&lt;&gt;"",L139&lt;&gt;"",M139&lt;&gt;"")</f>
        <v/>
      </c>
    </row>
    <row r="140" ht="15" customHeight="1" s="111">
      <c r="A140" s="50" t="inlineStr">
        <is>
          <t>JAN</t>
        </is>
      </c>
      <c r="B140" s="51">
        <f>JAN!A141</f>
        <v/>
      </c>
      <c r="C140" s="52">
        <f>JAN!B141</f>
        <v/>
      </c>
      <c r="D140" s="52">
        <f>JAN!C141</f>
        <v/>
      </c>
      <c r="E140" s="52">
        <f>JAN!D141</f>
        <v/>
      </c>
      <c r="F140" s="52">
        <f>JAN!E141</f>
        <v/>
      </c>
      <c r="G140" s="52">
        <f>JAN!F141</f>
        <v/>
      </c>
      <c r="H140" s="52">
        <f>JAN!G141</f>
        <v/>
      </c>
      <c r="I140" s="53">
        <f>JAN!H141</f>
        <v/>
      </c>
      <c r="J140" s="53">
        <f>JAN!I141</f>
        <v/>
      </c>
      <c r="K140" s="52">
        <f>JAN!J141</f>
        <v/>
      </c>
      <c r="L140" s="52">
        <f>JAN!K141</f>
        <v/>
      </c>
      <c r="M140" s="54">
        <f>JAN!L141</f>
        <v/>
      </c>
      <c r="N140" s="52">
        <f>JAN!M141</f>
        <v/>
      </c>
      <c r="O140" s="52">
        <f>JAN!N141</f>
        <v/>
      </c>
      <c r="P140" s="52">
        <f>JAN!O141</f>
        <v/>
      </c>
      <c r="Q140" s="52">
        <f>JAN!P141</f>
        <v/>
      </c>
      <c r="R140" s="52">
        <f>JAN!Q141</f>
        <v/>
      </c>
      <c r="S140" s="54">
        <f>S139+IF(X140=0,0,M140)</f>
        <v/>
      </c>
      <c r="T140" s="55">
        <f>MAX(T139,S140)</f>
        <v/>
      </c>
      <c r="U140" s="56">
        <f>S140-T140</f>
        <v/>
      </c>
      <c r="V140" s="55">
        <f>IFERROR(SUMIFS(DATABASE!$M$5:$M$6004,DATABASE!$B$5:$B$6004,B140,DATABASE!$X$5:$X$6004,1),0)</f>
        <v/>
      </c>
      <c r="W140" s="57">
        <f>IFERROR(COUNTIFS(DATABASE!$B$5:$B$6004,B140,DATABASE!$X$5:$X$6004,1),0)</f>
        <v/>
      </c>
      <c r="X140" s="58">
        <f>--AND(ISNUMBER(B140),C140&lt;&gt;"",L140&lt;&gt;"",M140&lt;&gt;"")</f>
        <v/>
      </c>
    </row>
    <row r="141" ht="15" customHeight="1" s="111">
      <c r="A141" s="42" t="inlineStr">
        <is>
          <t>JAN</t>
        </is>
      </c>
      <c r="B141" s="43">
        <f>JAN!A142</f>
        <v/>
      </c>
      <c r="C141" s="44">
        <f>JAN!B142</f>
        <v/>
      </c>
      <c r="D141" s="44">
        <f>JAN!C142</f>
        <v/>
      </c>
      <c r="E141" s="44">
        <f>JAN!D142</f>
        <v/>
      </c>
      <c r="F141" s="44">
        <f>JAN!E142</f>
        <v/>
      </c>
      <c r="G141" s="44">
        <f>JAN!F142</f>
        <v/>
      </c>
      <c r="H141" s="44">
        <f>JAN!G142</f>
        <v/>
      </c>
      <c r="I141" s="45">
        <f>JAN!H142</f>
        <v/>
      </c>
      <c r="J141" s="45">
        <f>JAN!I142</f>
        <v/>
      </c>
      <c r="K141" s="44">
        <f>JAN!J142</f>
        <v/>
      </c>
      <c r="L141" s="44">
        <f>JAN!K142</f>
        <v/>
      </c>
      <c r="M141" s="46">
        <f>JAN!L142</f>
        <v/>
      </c>
      <c r="N141" s="44">
        <f>JAN!M142</f>
        <v/>
      </c>
      <c r="O141" s="44">
        <f>JAN!N142</f>
        <v/>
      </c>
      <c r="P141" s="44">
        <f>JAN!O142</f>
        <v/>
      </c>
      <c r="Q141" s="44">
        <f>JAN!P142</f>
        <v/>
      </c>
      <c r="R141" s="44">
        <f>JAN!Q142</f>
        <v/>
      </c>
      <c r="S141" s="46">
        <f>S140+IF(X141=0,0,M141)</f>
        <v/>
      </c>
      <c r="T141" s="47">
        <f>MAX(T140,S141)</f>
        <v/>
      </c>
      <c r="U141" s="48">
        <f>S141-T141</f>
        <v/>
      </c>
      <c r="V141" s="47">
        <f>IFERROR(SUMIFS(DATABASE!$M$5:$M$6004,DATABASE!$B$5:$B$6004,B141,DATABASE!$X$5:$X$6004,1),0)</f>
        <v/>
      </c>
      <c r="W141" s="31">
        <f>IFERROR(COUNTIFS(DATABASE!$B$5:$B$6004,B141,DATABASE!$X$5:$X$6004,1),0)</f>
        <v/>
      </c>
      <c r="X141" s="49">
        <f>--AND(ISNUMBER(B141),C141&lt;&gt;"",L141&lt;&gt;"",M141&lt;&gt;"")</f>
        <v/>
      </c>
    </row>
    <row r="142" ht="15" customHeight="1" s="111">
      <c r="A142" s="50" t="inlineStr">
        <is>
          <t>JAN</t>
        </is>
      </c>
      <c r="B142" s="51">
        <f>JAN!A143</f>
        <v/>
      </c>
      <c r="C142" s="52">
        <f>JAN!B143</f>
        <v/>
      </c>
      <c r="D142" s="52">
        <f>JAN!C143</f>
        <v/>
      </c>
      <c r="E142" s="52">
        <f>JAN!D143</f>
        <v/>
      </c>
      <c r="F142" s="52">
        <f>JAN!E143</f>
        <v/>
      </c>
      <c r="G142" s="52">
        <f>JAN!F143</f>
        <v/>
      </c>
      <c r="H142" s="52">
        <f>JAN!G143</f>
        <v/>
      </c>
      <c r="I142" s="53">
        <f>JAN!H143</f>
        <v/>
      </c>
      <c r="J142" s="53">
        <f>JAN!I143</f>
        <v/>
      </c>
      <c r="K142" s="52">
        <f>JAN!J143</f>
        <v/>
      </c>
      <c r="L142" s="52">
        <f>JAN!K143</f>
        <v/>
      </c>
      <c r="M142" s="54">
        <f>JAN!L143</f>
        <v/>
      </c>
      <c r="N142" s="52">
        <f>JAN!M143</f>
        <v/>
      </c>
      <c r="O142" s="52">
        <f>JAN!N143</f>
        <v/>
      </c>
      <c r="P142" s="52">
        <f>JAN!O143</f>
        <v/>
      </c>
      <c r="Q142" s="52">
        <f>JAN!P143</f>
        <v/>
      </c>
      <c r="R142" s="52">
        <f>JAN!Q143</f>
        <v/>
      </c>
      <c r="S142" s="54">
        <f>S141+IF(X142=0,0,M142)</f>
        <v/>
      </c>
      <c r="T142" s="55">
        <f>MAX(T141,S142)</f>
        <v/>
      </c>
      <c r="U142" s="56">
        <f>S142-T142</f>
        <v/>
      </c>
      <c r="V142" s="55">
        <f>IFERROR(SUMIFS(DATABASE!$M$5:$M$6004,DATABASE!$B$5:$B$6004,B142,DATABASE!$X$5:$X$6004,1),0)</f>
        <v/>
      </c>
      <c r="W142" s="57">
        <f>IFERROR(COUNTIFS(DATABASE!$B$5:$B$6004,B142,DATABASE!$X$5:$X$6004,1),0)</f>
        <v/>
      </c>
      <c r="X142" s="58">
        <f>--AND(ISNUMBER(B142),C142&lt;&gt;"",L142&lt;&gt;"",M142&lt;&gt;"")</f>
        <v/>
      </c>
    </row>
    <row r="143" ht="15" customHeight="1" s="111">
      <c r="A143" s="42" t="inlineStr">
        <is>
          <t>JAN</t>
        </is>
      </c>
      <c r="B143" s="43">
        <f>JAN!A144</f>
        <v/>
      </c>
      <c r="C143" s="44">
        <f>JAN!B144</f>
        <v/>
      </c>
      <c r="D143" s="44">
        <f>JAN!C144</f>
        <v/>
      </c>
      <c r="E143" s="44">
        <f>JAN!D144</f>
        <v/>
      </c>
      <c r="F143" s="44">
        <f>JAN!E144</f>
        <v/>
      </c>
      <c r="G143" s="44">
        <f>JAN!F144</f>
        <v/>
      </c>
      <c r="H143" s="44">
        <f>JAN!G144</f>
        <v/>
      </c>
      <c r="I143" s="45">
        <f>JAN!H144</f>
        <v/>
      </c>
      <c r="J143" s="45">
        <f>JAN!I144</f>
        <v/>
      </c>
      <c r="K143" s="44">
        <f>JAN!J144</f>
        <v/>
      </c>
      <c r="L143" s="44">
        <f>JAN!K144</f>
        <v/>
      </c>
      <c r="M143" s="46">
        <f>JAN!L144</f>
        <v/>
      </c>
      <c r="N143" s="44">
        <f>JAN!M144</f>
        <v/>
      </c>
      <c r="O143" s="44">
        <f>JAN!N144</f>
        <v/>
      </c>
      <c r="P143" s="44">
        <f>JAN!O144</f>
        <v/>
      </c>
      <c r="Q143" s="44">
        <f>JAN!P144</f>
        <v/>
      </c>
      <c r="R143" s="44">
        <f>JAN!Q144</f>
        <v/>
      </c>
      <c r="S143" s="46">
        <f>S142+IF(X143=0,0,M143)</f>
        <v/>
      </c>
      <c r="T143" s="47">
        <f>MAX(T142,S143)</f>
        <v/>
      </c>
      <c r="U143" s="48">
        <f>S143-T143</f>
        <v/>
      </c>
      <c r="V143" s="47">
        <f>IFERROR(SUMIFS(DATABASE!$M$5:$M$6004,DATABASE!$B$5:$B$6004,B143,DATABASE!$X$5:$X$6004,1),0)</f>
        <v/>
      </c>
      <c r="W143" s="31">
        <f>IFERROR(COUNTIFS(DATABASE!$B$5:$B$6004,B143,DATABASE!$X$5:$X$6004,1),0)</f>
        <v/>
      </c>
      <c r="X143" s="49">
        <f>--AND(ISNUMBER(B143),C143&lt;&gt;"",L143&lt;&gt;"",M143&lt;&gt;"")</f>
        <v/>
      </c>
    </row>
    <row r="144" ht="15" customHeight="1" s="111">
      <c r="A144" s="50" t="inlineStr">
        <is>
          <t>JAN</t>
        </is>
      </c>
      <c r="B144" s="51">
        <f>JAN!A145</f>
        <v/>
      </c>
      <c r="C144" s="52">
        <f>JAN!B145</f>
        <v/>
      </c>
      <c r="D144" s="52">
        <f>JAN!C145</f>
        <v/>
      </c>
      <c r="E144" s="52">
        <f>JAN!D145</f>
        <v/>
      </c>
      <c r="F144" s="52">
        <f>JAN!E145</f>
        <v/>
      </c>
      <c r="G144" s="52">
        <f>JAN!F145</f>
        <v/>
      </c>
      <c r="H144" s="52">
        <f>JAN!G145</f>
        <v/>
      </c>
      <c r="I144" s="53">
        <f>JAN!H145</f>
        <v/>
      </c>
      <c r="J144" s="53">
        <f>JAN!I145</f>
        <v/>
      </c>
      <c r="K144" s="52">
        <f>JAN!J145</f>
        <v/>
      </c>
      <c r="L144" s="52">
        <f>JAN!K145</f>
        <v/>
      </c>
      <c r="M144" s="54">
        <f>JAN!L145</f>
        <v/>
      </c>
      <c r="N144" s="52">
        <f>JAN!M145</f>
        <v/>
      </c>
      <c r="O144" s="52">
        <f>JAN!N145</f>
        <v/>
      </c>
      <c r="P144" s="52">
        <f>JAN!O145</f>
        <v/>
      </c>
      <c r="Q144" s="52">
        <f>JAN!P145</f>
        <v/>
      </c>
      <c r="R144" s="52">
        <f>JAN!Q145</f>
        <v/>
      </c>
      <c r="S144" s="54">
        <f>S143+IF(X144=0,0,M144)</f>
        <v/>
      </c>
      <c r="T144" s="55">
        <f>MAX(T143,S144)</f>
        <v/>
      </c>
      <c r="U144" s="56">
        <f>S144-T144</f>
        <v/>
      </c>
      <c r="V144" s="55">
        <f>IFERROR(SUMIFS(DATABASE!$M$5:$M$6004,DATABASE!$B$5:$B$6004,B144,DATABASE!$X$5:$X$6004,1),0)</f>
        <v/>
      </c>
      <c r="W144" s="57">
        <f>IFERROR(COUNTIFS(DATABASE!$B$5:$B$6004,B144,DATABASE!$X$5:$X$6004,1),0)</f>
        <v/>
      </c>
      <c r="X144" s="58">
        <f>--AND(ISNUMBER(B144),C144&lt;&gt;"",L144&lt;&gt;"",M144&lt;&gt;"")</f>
        <v/>
      </c>
    </row>
    <row r="145" ht="15" customHeight="1" s="111">
      <c r="A145" s="42" t="inlineStr">
        <is>
          <t>JAN</t>
        </is>
      </c>
      <c r="B145" s="43">
        <f>JAN!A146</f>
        <v/>
      </c>
      <c r="C145" s="44">
        <f>JAN!B146</f>
        <v/>
      </c>
      <c r="D145" s="44">
        <f>JAN!C146</f>
        <v/>
      </c>
      <c r="E145" s="44">
        <f>JAN!D146</f>
        <v/>
      </c>
      <c r="F145" s="44">
        <f>JAN!E146</f>
        <v/>
      </c>
      <c r="G145" s="44">
        <f>JAN!F146</f>
        <v/>
      </c>
      <c r="H145" s="44">
        <f>JAN!G146</f>
        <v/>
      </c>
      <c r="I145" s="45">
        <f>JAN!H146</f>
        <v/>
      </c>
      <c r="J145" s="45">
        <f>JAN!I146</f>
        <v/>
      </c>
      <c r="K145" s="44">
        <f>JAN!J146</f>
        <v/>
      </c>
      <c r="L145" s="44">
        <f>JAN!K146</f>
        <v/>
      </c>
      <c r="M145" s="46">
        <f>JAN!L146</f>
        <v/>
      </c>
      <c r="N145" s="44">
        <f>JAN!M146</f>
        <v/>
      </c>
      <c r="O145" s="44">
        <f>JAN!N146</f>
        <v/>
      </c>
      <c r="P145" s="44">
        <f>JAN!O146</f>
        <v/>
      </c>
      <c r="Q145" s="44">
        <f>JAN!P146</f>
        <v/>
      </c>
      <c r="R145" s="44">
        <f>JAN!Q146</f>
        <v/>
      </c>
      <c r="S145" s="46">
        <f>S144+IF(X145=0,0,M145)</f>
        <v/>
      </c>
      <c r="T145" s="47">
        <f>MAX(T144,S145)</f>
        <v/>
      </c>
      <c r="U145" s="48">
        <f>S145-T145</f>
        <v/>
      </c>
      <c r="V145" s="47">
        <f>IFERROR(SUMIFS(DATABASE!$M$5:$M$6004,DATABASE!$B$5:$B$6004,B145,DATABASE!$X$5:$X$6004,1),0)</f>
        <v/>
      </c>
      <c r="W145" s="31">
        <f>IFERROR(COUNTIFS(DATABASE!$B$5:$B$6004,B145,DATABASE!$X$5:$X$6004,1),0)</f>
        <v/>
      </c>
      <c r="X145" s="49">
        <f>--AND(ISNUMBER(B145),C145&lt;&gt;"",L145&lt;&gt;"",M145&lt;&gt;"")</f>
        <v/>
      </c>
    </row>
    <row r="146" ht="15" customHeight="1" s="111">
      <c r="A146" s="50" t="inlineStr">
        <is>
          <t>JAN</t>
        </is>
      </c>
      <c r="B146" s="51">
        <f>JAN!A147</f>
        <v/>
      </c>
      <c r="C146" s="52">
        <f>JAN!B147</f>
        <v/>
      </c>
      <c r="D146" s="52">
        <f>JAN!C147</f>
        <v/>
      </c>
      <c r="E146" s="52">
        <f>JAN!D147</f>
        <v/>
      </c>
      <c r="F146" s="52">
        <f>JAN!E147</f>
        <v/>
      </c>
      <c r="G146" s="52">
        <f>JAN!F147</f>
        <v/>
      </c>
      <c r="H146" s="52">
        <f>JAN!G147</f>
        <v/>
      </c>
      <c r="I146" s="53">
        <f>JAN!H147</f>
        <v/>
      </c>
      <c r="J146" s="53">
        <f>JAN!I147</f>
        <v/>
      </c>
      <c r="K146" s="52">
        <f>JAN!J147</f>
        <v/>
      </c>
      <c r="L146" s="52">
        <f>JAN!K147</f>
        <v/>
      </c>
      <c r="M146" s="54">
        <f>JAN!L147</f>
        <v/>
      </c>
      <c r="N146" s="52">
        <f>JAN!M147</f>
        <v/>
      </c>
      <c r="O146" s="52">
        <f>JAN!N147</f>
        <v/>
      </c>
      <c r="P146" s="52">
        <f>JAN!O147</f>
        <v/>
      </c>
      <c r="Q146" s="52">
        <f>JAN!P147</f>
        <v/>
      </c>
      <c r="R146" s="52">
        <f>JAN!Q147</f>
        <v/>
      </c>
      <c r="S146" s="54">
        <f>S145+IF(X146=0,0,M146)</f>
        <v/>
      </c>
      <c r="T146" s="55">
        <f>MAX(T145,S146)</f>
        <v/>
      </c>
      <c r="U146" s="56">
        <f>S146-T146</f>
        <v/>
      </c>
      <c r="V146" s="55">
        <f>IFERROR(SUMIFS(DATABASE!$M$5:$M$6004,DATABASE!$B$5:$B$6004,B146,DATABASE!$X$5:$X$6004,1),0)</f>
        <v/>
      </c>
      <c r="W146" s="57">
        <f>IFERROR(COUNTIFS(DATABASE!$B$5:$B$6004,B146,DATABASE!$X$5:$X$6004,1),0)</f>
        <v/>
      </c>
      <c r="X146" s="58">
        <f>--AND(ISNUMBER(B146),C146&lt;&gt;"",L146&lt;&gt;"",M146&lt;&gt;"")</f>
        <v/>
      </c>
    </row>
    <row r="147" ht="15" customHeight="1" s="111">
      <c r="A147" s="42" t="inlineStr">
        <is>
          <t>JAN</t>
        </is>
      </c>
      <c r="B147" s="43">
        <f>JAN!A148</f>
        <v/>
      </c>
      <c r="C147" s="44">
        <f>JAN!B148</f>
        <v/>
      </c>
      <c r="D147" s="44">
        <f>JAN!C148</f>
        <v/>
      </c>
      <c r="E147" s="44">
        <f>JAN!D148</f>
        <v/>
      </c>
      <c r="F147" s="44">
        <f>JAN!E148</f>
        <v/>
      </c>
      <c r="G147" s="44">
        <f>JAN!F148</f>
        <v/>
      </c>
      <c r="H147" s="44">
        <f>JAN!G148</f>
        <v/>
      </c>
      <c r="I147" s="45">
        <f>JAN!H148</f>
        <v/>
      </c>
      <c r="J147" s="45">
        <f>JAN!I148</f>
        <v/>
      </c>
      <c r="K147" s="44">
        <f>JAN!J148</f>
        <v/>
      </c>
      <c r="L147" s="44">
        <f>JAN!K148</f>
        <v/>
      </c>
      <c r="M147" s="46">
        <f>JAN!L148</f>
        <v/>
      </c>
      <c r="N147" s="44">
        <f>JAN!M148</f>
        <v/>
      </c>
      <c r="O147" s="44">
        <f>JAN!N148</f>
        <v/>
      </c>
      <c r="P147" s="44">
        <f>JAN!O148</f>
        <v/>
      </c>
      <c r="Q147" s="44">
        <f>JAN!P148</f>
        <v/>
      </c>
      <c r="R147" s="44">
        <f>JAN!Q148</f>
        <v/>
      </c>
      <c r="S147" s="46">
        <f>S146+IF(X147=0,0,M147)</f>
        <v/>
      </c>
      <c r="T147" s="47">
        <f>MAX(T146,S147)</f>
        <v/>
      </c>
      <c r="U147" s="48">
        <f>S147-T147</f>
        <v/>
      </c>
      <c r="V147" s="47">
        <f>IFERROR(SUMIFS(DATABASE!$M$5:$M$6004,DATABASE!$B$5:$B$6004,B147,DATABASE!$X$5:$X$6004,1),0)</f>
        <v/>
      </c>
      <c r="W147" s="31">
        <f>IFERROR(COUNTIFS(DATABASE!$B$5:$B$6004,B147,DATABASE!$X$5:$X$6004,1),0)</f>
        <v/>
      </c>
      <c r="X147" s="49">
        <f>--AND(ISNUMBER(B147),C147&lt;&gt;"",L147&lt;&gt;"",M147&lt;&gt;"")</f>
        <v/>
      </c>
    </row>
    <row r="148" ht="15" customHeight="1" s="111">
      <c r="A148" s="50" t="inlineStr">
        <is>
          <t>JAN</t>
        </is>
      </c>
      <c r="B148" s="51">
        <f>JAN!A149</f>
        <v/>
      </c>
      <c r="C148" s="52">
        <f>JAN!B149</f>
        <v/>
      </c>
      <c r="D148" s="52">
        <f>JAN!C149</f>
        <v/>
      </c>
      <c r="E148" s="52">
        <f>JAN!D149</f>
        <v/>
      </c>
      <c r="F148" s="52">
        <f>JAN!E149</f>
        <v/>
      </c>
      <c r="G148" s="52">
        <f>JAN!F149</f>
        <v/>
      </c>
      <c r="H148" s="52">
        <f>JAN!G149</f>
        <v/>
      </c>
      <c r="I148" s="53">
        <f>JAN!H149</f>
        <v/>
      </c>
      <c r="J148" s="53">
        <f>JAN!I149</f>
        <v/>
      </c>
      <c r="K148" s="52">
        <f>JAN!J149</f>
        <v/>
      </c>
      <c r="L148" s="52">
        <f>JAN!K149</f>
        <v/>
      </c>
      <c r="M148" s="54">
        <f>JAN!L149</f>
        <v/>
      </c>
      <c r="N148" s="52">
        <f>JAN!M149</f>
        <v/>
      </c>
      <c r="O148" s="52">
        <f>JAN!N149</f>
        <v/>
      </c>
      <c r="P148" s="52">
        <f>JAN!O149</f>
        <v/>
      </c>
      <c r="Q148" s="52">
        <f>JAN!P149</f>
        <v/>
      </c>
      <c r="R148" s="52">
        <f>JAN!Q149</f>
        <v/>
      </c>
      <c r="S148" s="54">
        <f>S147+IF(X148=0,0,M148)</f>
        <v/>
      </c>
      <c r="T148" s="55">
        <f>MAX(T147,S148)</f>
        <v/>
      </c>
      <c r="U148" s="56">
        <f>S148-T148</f>
        <v/>
      </c>
      <c r="V148" s="55">
        <f>IFERROR(SUMIFS(DATABASE!$M$5:$M$6004,DATABASE!$B$5:$B$6004,B148,DATABASE!$X$5:$X$6004,1),0)</f>
        <v/>
      </c>
      <c r="W148" s="57">
        <f>IFERROR(COUNTIFS(DATABASE!$B$5:$B$6004,B148,DATABASE!$X$5:$X$6004,1),0)</f>
        <v/>
      </c>
      <c r="X148" s="58">
        <f>--AND(ISNUMBER(B148),C148&lt;&gt;"",L148&lt;&gt;"",M148&lt;&gt;"")</f>
        <v/>
      </c>
    </row>
    <row r="149" ht="15" customHeight="1" s="111">
      <c r="A149" s="42" t="inlineStr">
        <is>
          <t>JAN</t>
        </is>
      </c>
      <c r="B149" s="43">
        <f>JAN!A150</f>
        <v/>
      </c>
      <c r="C149" s="44">
        <f>JAN!B150</f>
        <v/>
      </c>
      <c r="D149" s="44">
        <f>JAN!C150</f>
        <v/>
      </c>
      <c r="E149" s="44">
        <f>JAN!D150</f>
        <v/>
      </c>
      <c r="F149" s="44">
        <f>JAN!E150</f>
        <v/>
      </c>
      <c r="G149" s="44">
        <f>JAN!F150</f>
        <v/>
      </c>
      <c r="H149" s="44">
        <f>JAN!G150</f>
        <v/>
      </c>
      <c r="I149" s="45">
        <f>JAN!H150</f>
        <v/>
      </c>
      <c r="J149" s="45">
        <f>JAN!I150</f>
        <v/>
      </c>
      <c r="K149" s="44">
        <f>JAN!J150</f>
        <v/>
      </c>
      <c r="L149" s="44">
        <f>JAN!K150</f>
        <v/>
      </c>
      <c r="M149" s="46">
        <f>JAN!L150</f>
        <v/>
      </c>
      <c r="N149" s="44">
        <f>JAN!M150</f>
        <v/>
      </c>
      <c r="O149" s="44">
        <f>JAN!N150</f>
        <v/>
      </c>
      <c r="P149" s="44">
        <f>JAN!O150</f>
        <v/>
      </c>
      <c r="Q149" s="44">
        <f>JAN!P150</f>
        <v/>
      </c>
      <c r="R149" s="44">
        <f>JAN!Q150</f>
        <v/>
      </c>
      <c r="S149" s="46">
        <f>S148+IF(X149=0,0,M149)</f>
        <v/>
      </c>
      <c r="T149" s="47">
        <f>MAX(T148,S149)</f>
        <v/>
      </c>
      <c r="U149" s="48">
        <f>S149-T149</f>
        <v/>
      </c>
      <c r="V149" s="47">
        <f>IFERROR(SUMIFS(DATABASE!$M$5:$M$6004,DATABASE!$B$5:$B$6004,B149,DATABASE!$X$5:$X$6004,1),0)</f>
        <v/>
      </c>
      <c r="W149" s="31">
        <f>IFERROR(COUNTIFS(DATABASE!$B$5:$B$6004,B149,DATABASE!$X$5:$X$6004,1),0)</f>
        <v/>
      </c>
      <c r="X149" s="49">
        <f>--AND(ISNUMBER(B149),C149&lt;&gt;"",L149&lt;&gt;"",M149&lt;&gt;"")</f>
        <v/>
      </c>
    </row>
    <row r="150" ht="15" customHeight="1" s="111">
      <c r="A150" s="50" t="inlineStr">
        <is>
          <t>JAN</t>
        </is>
      </c>
      <c r="B150" s="51">
        <f>JAN!A151</f>
        <v/>
      </c>
      <c r="C150" s="52">
        <f>JAN!B151</f>
        <v/>
      </c>
      <c r="D150" s="52">
        <f>JAN!C151</f>
        <v/>
      </c>
      <c r="E150" s="52">
        <f>JAN!D151</f>
        <v/>
      </c>
      <c r="F150" s="52">
        <f>JAN!E151</f>
        <v/>
      </c>
      <c r="G150" s="52">
        <f>JAN!F151</f>
        <v/>
      </c>
      <c r="H150" s="52">
        <f>JAN!G151</f>
        <v/>
      </c>
      <c r="I150" s="53">
        <f>JAN!H151</f>
        <v/>
      </c>
      <c r="J150" s="53">
        <f>JAN!I151</f>
        <v/>
      </c>
      <c r="K150" s="52">
        <f>JAN!J151</f>
        <v/>
      </c>
      <c r="L150" s="52">
        <f>JAN!K151</f>
        <v/>
      </c>
      <c r="M150" s="54">
        <f>JAN!L151</f>
        <v/>
      </c>
      <c r="N150" s="52">
        <f>JAN!M151</f>
        <v/>
      </c>
      <c r="O150" s="52">
        <f>JAN!N151</f>
        <v/>
      </c>
      <c r="P150" s="52">
        <f>JAN!O151</f>
        <v/>
      </c>
      <c r="Q150" s="52">
        <f>JAN!P151</f>
        <v/>
      </c>
      <c r="R150" s="52">
        <f>JAN!Q151</f>
        <v/>
      </c>
      <c r="S150" s="54">
        <f>S149+IF(X150=0,0,M150)</f>
        <v/>
      </c>
      <c r="T150" s="55">
        <f>MAX(T149,S150)</f>
        <v/>
      </c>
      <c r="U150" s="56">
        <f>S150-T150</f>
        <v/>
      </c>
      <c r="V150" s="55">
        <f>IFERROR(SUMIFS(DATABASE!$M$5:$M$6004,DATABASE!$B$5:$B$6004,B150,DATABASE!$X$5:$X$6004,1),0)</f>
        <v/>
      </c>
      <c r="W150" s="57">
        <f>IFERROR(COUNTIFS(DATABASE!$B$5:$B$6004,B150,DATABASE!$X$5:$X$6004,1),0)</f>
        <v/>
      </c>
      <c r="X150" s="58">
        <f>--AND(ISNUMBER(B150),C150&lt;&gt;"",L150&lt;&gt;"",M150&lt;&gt;"")</f>
        <v/>
      </c>
    </row>
    <row r="151" ht="15" customHeight="1" s="111">
      <c r="A151" s="42" t="inlineStr">
        <is>
          <t>JAN</t>
        </is>
      </c>
      <c r="B151" s="43">
        <f>JAN!A152</f>
        <v/>
      </c>
      <c r="C151" s="44">
        <f>JAN!B152</f>
        <v/>
      </c>
      <c r="D151" s="44">
        <f>JAN!C152</f>
        <v/>
      </c>
      <c r="E151" s="44">
        <f>JAN!D152</f>
        <v/>
      </c>
      <c r="F151" s="44">
        <f>JAN!E152</f>
        <v/>
      </c>
      <c r="G151" s="44">
        <f>JAN!F152</f>
        <v/>
      </c>
      <c r="H151" s="44">
        <f>JAN!G152</f>
        <v/>
      </c>
      <c r="I151" s="45">
        <f>JAN!H152</f>
        <v/>
      </c>
      <c r="J151" s="45">
        <f>JAN!I152</f>
        <v/>
      </c>
      <c r="K151" s="44">
        <f>JAN!J152</f>
        <v/>
      </c>
      <c r="L151" s="44">
        <f>JAN!K152</f>
        <v/>
      </c>
      <c r="M151" s="46">
        <f>JAN!L152</f>
        <v/>
      </c>
      <c r="N151" s="44">
        <f>JAN!M152</f>
        <v/>
      </c>
      <c r="O151" s="44">
        <f>JAN!N152</f>
        <v/>
      </c>
      <c r="P151" s="44">
        <f>JAN!O152</f>
        <v/>
      </c>
      <c r="Q151" s="44">
        <f>JAN!P152</f>
        <v/>
      </c>
      <c r="R151" s="44">
        <f>JAN!Q152</f>
        <v/>
      </c>
      <c r="S151" s="46">
        <f>S150+IF(X151=0,0,M151)</f>
        <v/>
      </c>
      <c r="T151" s="47">
        <f>MAX(T150,S151)</f>
        <v/>
      </c>
      <c r="U151" s="48">
        <f>S151-T151</f>
        <v/>
      </c>
      <c r="V151" s="47">
        <f>IFERROR(SUMIFS(DATABASE!$M$5:$M$6004,DATABASE!$B$5:$B$6004,B151,DATABASE!$X$5:$X$6004,1),0)</f>
        <v/>
      </c>
      <c r="W151" s="31">
        <f>IFERROR(COUNTIFS(DATABASE!$B$5:$B$6004,B151,DATABASE!$X$5:$X$6004,1),0)</f>
        <v/>
      </c>
      <c r="X151" s="49">
        <f>--AND(ISNUMBER(B151),C151&lt;&gt;"",L151&lt;&gt;"",M151&lt;&gt;"")</f>
        <v/>
      </c>
    </row>
    <row r="152" ht="15" customHeight="1" s="111">
      <c r="A152" s="50" t="inlineStr">
        <is>
          <t>JAN</t>
        </is>
      </c>
      <c r="B152" s="51">
        <f>JAN!A153</f>
        <v/>
      </c>
      <c r="C152" s="52">
        <f>JAN!B153</f>
        <v/>
      </c>
      <c r="D152" s="52">
        <f>JAN!C153</f>
        <v/>
      </c>
      <c r="E152" s="52">
        <f>JAN!D153</f>
        <v/>
      </c>
      <c r="F152" s="52">
        <f>JAN!E153</f>
        <v/>
      </c>
      <c r="G152" s="52">
        <f>JAN!F153</f>
        <v/>
      </c>
      <c r="H152" s="52">
        <f>JAN!G153</f>
        <v/>
      </c>
      <c r="I152" s="53">
        <f>JAN!H153</f>
        <v/>
      </c>
      <c r="J152" s="53">
        <f>JAN!I153</f>
        <v/>
      </c>
      <c r="K152" s="52">
        <f>JAN!J153</f>
        <v/>
      </c>
      <c r="L152" s="52">
        <f>JAN!K153</f>
        <v/>
      </c>
      <c r="M152" s="54">
        <f>JAN!L153</f>
        <v/>
      </c>
      <c r="N152" s="52">
        <f>JAN!M153</f>
        <v/>
      </c>
      <c r="O152" s="52">
        <f>JAN!N153</f>
        <v/>
      </c>
      <c r="P152" s="52">
        <f>JAN!O153</f>
        <v/>
      </c>
      <c r="Q152" s="52">
        <f>JAN!P153</f>
        <v/>
      </c>
      <c r="R152" s="52">
        <f>JAN!Q153</f>
        <v/>
      </c>
      <c r="S152" s="54">
        <f>S151+IF(X152=0,0,M152)</f>
        <v/>
      </c>
      <c r="T152" s="55">
        <f>MAX(T151,S152)</f>
        <v/>
      </c>
      <c r="U152" s="56">
        <f>S152-T152</f>
        <v/>
      </c>
      <c r="V152" s="55">
        <f>IFERROR(SUMIFS(DATABASE!$M$5:$M$6004,DATABASE!$B$5:$B$6004,B152,DATABASE!$X$5:$X$6004,1),0)</f>
        <v/>
      </c>
      <c r="W152" s="57">
        <f>IFERROR(COUNTIFS(DATABASE!$B$5:$B$6004,B152,DATABASE!$X$5:$X$6004,1),0)</f>
        <v/>
      </c>
      <c r="X152" s="58">
        <f>--AND(ISNUMBER(B152),C152&lt;&gt;"",L152&lt;&gt;"",M152&lt;&gt;"")</f>
        <v/>
      </c>
    </row>
    <row r="153" ht="15" customHeight="1" s="111">
      <c r="A153" s="42" t="inlineStr">
        <is>
          <t>JAN</t>
        </is>
      </c>
      <c r="B153" s="43">
        <f>JAN!A154</f>
        <v/>
      </c>
      <c r="C153" s="44">
        <f>JAN!B154</f>
        <v/>
      </c>
      <c r="D153" s="44">
        <f>JAN!C154</f>
        <v/>
      </c>
      <c r="E153" s="44">
        <f>JAN!D154</f>
        <v/>
      </c>
      <c r="F153" s="44">
        <f>JAN!E154</f>
        <v/>
      </c>
      <c r="G153" s="44">
        <f>JAN!F154</f>
        <v/>
      </c>
      <c r="H153" s="44">
        <f>JAN!G154</f>
        <v/>
      </c>
      <c r="I153" s="45">
        <f>JAN!H154</f>
        <v/>
      </c>
      <c r="J153" s="45">
        <f>JAN!I154</f>
        <v/>
      </c>
      <c r="K153" s="44">
        <f>JAN!J154</f>
        <v/>
      </c>
      <c r="L153" s="44">
        <f>JAN!K154</f>
        <v/>
      </c>
      <c r="M153" s="46">
        <f>JAN!L154</f>
        <v/>
      </c>
      <c r="N153" s="44">
        <f>JAN!M154</f>
        <v/>
      </c>
      <c r="O153" s="44">
        <f>JAN!N154</f>
        <v/>
      </c>
      <c r="P153" s="44">
        <f>JAN!O154</f>
        <v/>
      </c>
      <c r="Q153" s="44">
        <f>JAN!P154</f>
        <v/>
      </c>
      <c r="R153" s="44">
        <f>JAN!Q154</f>
        <v/>
      </c>
      <c r="S153" s="46">
        <f>S152+IF(X153=0,0,M153)</f>
        <v/>
      </c>
      <c r="T153" s="47">
        <f>MAX(T152,S153)</f>
        <v/>
      </c>
      <c r="U153" s="48">
        <f>S153-T153</f>
        <v/>
      </c>
      <c r="V153" s="47">
        <f>IFERROR(SUMIFS(DATABASE!$M$5:$M$6004,DATABASE!$B$5:$B$6004,B153,DATABASE!$X$5:$X$6004,1),0)</f>
        <v/>
      </c>
      <c r="W153" s="31">
        <f>IFERROR(COUNTIFS(DATABASE!$B$5:$B$6004,B153,DATABASE!$X$5:$X$6004,1),0)</f>
        <v/>
      </c>
      <c r="X153" s="49">
        <f>--AND(ISNUMBER(B153),C153&lt;&gt;"",L153&lt;&gt;"",M153&lt;&gt;"")</f>
        <v/>
      </c>
    </row>
    <row r="154" ht="15" customHeight="1" s="111">
      <c r="A154" s="50" t="inlineStr">
        <is>
          <t>JAN</t>
        </is>
      </c>
      <c r="B154" s="51">
        <f>JAN!A155</f>
        <v/>
      </c>
      <c r="C154" s="52">
        <f>JAN!B155</f>
        <v/>
      </c>
      <c r="D154" s="52">
        <f>JAN!C155</f>
        <v/>
      </c>
      <c r="E154" s="52">
        <f>JAN!D155</f>
        <v/>
      </c>
      <c r="F154" s="52">
        <f>JAN!E155</f>
        <v/>
      </c>
      <c r="G154" s="52">
        <f>JAN!F155</f>
        <v/>
      </c>
      <c r="H154" s="52">
        <f>JAN!G155</f>
        <v/>
      </c>
      <c r="I154" s="53">
        <f>JAN!H155</f>
        <v/>
      </c>
      <c r="J154" s="53">
        <f>JAN!I155</f>
        <v/>
      </c>
      <c r="K154" s="52">
        <f>JAN!J155</f>
        <v/>
      </c>
      <c r="L154" s="52">
        <f>JAN!K155</f>
        <v/>
      </c>
      <c r="M154" s="54">
        <f>JAN!L155</f>
        <v/>
      </c>
      <c r="N154" s="52">
        <f>JAN!M155</f>
        <v/>
      </c>
      <c r="O154" s="52">
        <f>JAN!N155</f>
        <v/>
      </c>
      <c r="P154" s="52">
        <f>JAN!O155</f>
        <v/>
      </c>
      <c r="Q154" s="52">
        <f>JAN!P155</f>
        <v/>
      </c>
      <c r="R154" s="52">
        <f>JAN!Q155</f>
        <v/>
      </c>
      <c r="S154" s="54">
        <f>S153+IF(X154=0,0,M154)</f>
        <v/>
      </c>
      <c r="T154" s="55">
        <f>MAX(T153,S154)</f>
        <v/>
      </c>
      <c r="U154" s="56">
        <f>S154-T154</f>
        <v/>
      </c>
      <c r="V154" s="55">
        <f>IFERROR(SUMIFS(DATABASE!$M$5:$M$6004,DATABASE!$B$5:$B$6004,B154,DATABASE!$X$5:$X$6004,1),0)</f>
        <v/>
      </c>
      <c r="W154" s="57">
        <f>IFERROR(COUNTIFS(DATABASE!$B$5:$B$6004,B154,DATABASE!$X$5:$X$6004,1),0)</f>
        <v/>
      </c>
      <c r="X154" s="58">
        <f>--AND(ISNUMBER(B154),C154&lt;&gt;"",L154&lt;&gt;"",M154&lt;&gt;"")</f>
        <v/>
      </c>
    </row>
    <row r="155" ht="15" customHeight="1" s="111">
      <c r="A155" s="42" t="inlineStr">
        <is>
          <t>JAN</t>
        </is>
      </c>
      <c r="B155" s="43">
        <f>JAN!A156</f>
        <v/>
      </c>
      <c r="C155" s="44">
        <f>JAN!B156</f>
        <v/>
      </c>
      <c r="D155" s="44">
        <f>JAN!C156</f>
        <v/>
      </c>
      <c r="E155" s="44">
        <f>JAN!D156</f>
        <v/>
      </c>
      <c r="F155" s="44">
        <f>JAN!E156</f>
        <v/>
      </c>
      <c r="G155" s="44">
        <f>JAN!F156</f>
        <v/>
      </c>
      <c r="H155" s="44">
        <f>JAN!G156</f>
        <v/>
      </c>
      <c r="I155" s="45">
        <f>JAN!H156</f>
        <v/>
      </c>
      <c r="J155" s="45">
        <f>JAN!I156</f>
        <v/>
      </c>
      <c r="K155" s="44">
        <f>JAN!J156</f>
        <v/>
      </c>
      <c r="L155" s="44">
        <f>JAN!K156</f>
        <v/>
      </c>
      <c r="M155" s="46">
        <f>JAN!L156</f>
        <v/>
      </c>
      <c r="N155" s="44">
        <f>JAN!M156</f>
        <v/>
      </c>
      <c r="O155" s="44">
        <f>JAN!N156</f>
        <v/>
      </c>
      <c r="P155" s="44">
        <f>JAN!O156</f>
        <v/>
      </c>
      <c r="Q155" s="44">
        <f>JAN!P156</f>
        <v/>
      </c>
      <c r="R155" s="44">
        <f>JAN!Q156</f>
        <v/>
      </c>
      <c r="S155" s="46">
        <f>S154+IF(X155=0,0,M155)</f>
        <v/>
      </c>
      <c r="T155" s="47">
        <f>MAX(T154,S155)</f>
        <v/>
      </c>
      <c r="U155" s="48">
        <f>S155-T155</f>
        <v/>
      </c>
      <c r="V155" s="47">
        <f>IFERROR(SUMIFS(DATABASE!$M$5:$M$6004,DATABASE!$B$5:$B$6004,B155,DATABASE!$X$5:$X$6004,1),0)</f>
        <v/>
      </c>
      <c r="W155" s="31">
        <f>IFERROR(COUNTIFS(DATABASE!$B$5:$B$6004,B155,DATABASE!$X$5:$X$6004,1),0)</f>
        <v/>
      </c>
      <c r="X155" s="49">
        <f>--AND(ISNUMBER(B155),C155&lt;&gt;"",L155&lt;&gt;"",M155&lt;&gt;"")</f>
        <v/>
      </c>
    </row>
    <row r="156" ht="15" customHeight="1" s="111">
      <c r="A156" s="50" t="inlineStr">
        <is>
          <t>JAN</t>
        </is>
      </c>
      <c r="B156" s="51">
        <f>JAN!A157</f>
        <v/>
      </c>
      <c r="C156" s="52">
        <f>JAN!B157</f>
        <v/>
      </c>
      <c r="D156" s="52">
        <f>JAN!C157</f>
        <v/>
      </c>
      <c r="E156" s="52">
        <f>JAN!D157</f>
        <v/>
      </c>
      <c r="F156" s="52">
        <f>JAN!E157</f>
        <v/>
      </c>
      <c r="G156" s="52">
        <f>JAN!F157</f>
        <v/>
      </c>
      <c r="H156" s="52">
        <f>JAN!G157</f>
        <v/>
      </c>
      <c r="I156" s="53">
        <f>JAN!H157</f>
        <v/>
      </c>
      <c r="J156" s="53">
        <f>JAN!I157</f>
        <v/>
      </c>
      <c r="K156" s="52">
        <f>JAN!J157</f>
        <v/>
      </c>
      <c r="L156" s="52">
        <f>JAN!K157</f>
        <v/>
      </c>
      <c r="M156" s="54">
        <f>JAN!L157</f>
        <v/>
      </c>
      <c r="N156" s="52">
        <f>JAN!M157</f>
        <v/>
      </c>
      <c r="O156" s="52">
        <f>JAN!N157</f>
        <v/>
      </c>
      <c r="P156" s="52">
        <f>JAN!O157</f>
        <v/>
      </c>
      <c r="Q156" s="52">
        <f>JAN!P157</f>
        <v/>
      </c>
      <c r="R156" s="52">
        <f>JAN!Q157</f>
        <v/>
      </c>
      <c r="S156" s="54">
        <f>S155+IF(X156=0,0,M156)</f>
        <v/>
      </c>
      <c r="T156" s="55">
        <f>MAX(T155,S156)</f>
        <v/>
      </c>
      <c r="U156" s="56">
        <f>S156-T156</f>
        <v/>
      </c>
      <c r="V156" s="55">
        <f>IFERROR(SUMIFS(DATABASE!$M$5:$M$6004,DATABASE!$B$5:$B$6004,B156,DATABASE!$X$5:$X$6004,1),0)</f>
        <v/>
      </c>
      <c r="W156" s="57">
        <f>IFERROR(COUNTIFS(DATABASE!$B$5:$B$6004,B156,DATABASE!$X$5:$X$6004,1),0)</f>
        <v/>
      </c>
      <c r="X156" s="58">
        <f>--AND(ISNUMBER(B156),C156&lt;&gt;"",L156&lt;&gt;"",M156&lt;&gt;"")</f>
        <v/>
      </c>
    </row>
    <row r="157" ht="15" customHeight="1" s="111">
      <c r="A157" s="42" t="inlineStr">
        <is>
          <t>JAN</t>
        </is>
      </c>
      <c r="B157" s="43">
        <f>JAN!A158</f>
        <v/>
      </c>
      <c r="C157" s="44">
        <f>JAN!B158</f>
        <v/>
      </c>
      <c r="D157" s="44">
        <f>JAN!C158</f>
        <v/>
      </c>
      <c r="E157" s="44">
        <f>JAN!D158</f>
        <v/>
      </c>
      <c r="F157" s="44">
        <f>JAN!E158</f>
        <v/>
      </c>
      <c r="G157" s="44">
        <f>JAN!F158</f>
        <v/>
      </c>
      <c r="H157" s="44">
        <f>JAN!G158</f>
        <v/>
      </c>
      <c r="I157" s="45">
        <f>JAN!H158</f>
        <v/>
      </c>
      <c r="J157" s="45">
        <f>JAN!I158</f>
        <v/>
      </c>
      <c r="K157" s="44">
        <f>JAN!J158</f>
        <v/>
      </c>
      <c r="L157" s="44">
        <f>JAN!K158</f>
        <v/>
      </c>
      <c r="M157" s="46">
        <f>JAN!L158</f>
        <v/>
      </c>
      <c r="N157" s="44">
        <f>JAN!M158</f>
        <v/>
      </c>
      <c r="O157" s="44">
        <f>JAN!N158</f>
        <v/>
      </c>
      <c r="P157" s="44">
        <f>JAN!O158</f>
        <v/>
      </c>
      <c r="Q157" s="44">
        <f>JAN!P158</f>
        <v/>
      </c>
      <c r="R157" s="44">
        <f>JAN!Q158</f>
        <v/>
      </c>
      <c r="S157" s="46">
        <f>S156+IF(X157=0,0,M157)</f>
        <v/>
      </c>
      <c r="T157" s="47">
        <f>MAX(T156,S157)</f>
        <v/>
      </c>
      <c r="U157" s="48">
        <f>S157-T157</f>
        <v/>
      </c>
      <c r="V157" s="47">
        <f>IFERROR(SUMIFS(DATABASE!$M$5:$M$6004,DATABASE!$B$5:$B$6004,B157,DATABASE!$X$5:$X$6004,1),0)</f>
        <v/>
      </c>
      <c r="W157" s="31">
        <f>IFERROR(COUNTIFS(DATABASE!$B$5:$B$6004,B157,DATABASE!$X$5:$X$6004,1),0)</f>
        <v/>
      </c>
      <c r="X157" s="49">
        <f>--AND(ISNUMBER(B157),C157&lt;&gt;"",L157&lt;&gt;"",M157&lt;&gt;"")</f>
        <v/>
      </c>
    </row>
    <row r="158" ht="15" customHeight="1" s="111">
      <c r="A158" s="50" t="inlineStr">
        <is>
          <t>JAN</t>
        </is>
      </c>
      <c r="B158" s="51">
        <f>JAN!A159</f>
        <v/>
      </c>
      <c r="C158" s="52">
        <f>JAN!B159</f>
        <v/>
      </c>
      <c r="D158" s="52">
        <f>JAN!C159</f>
        <v/>
      </c>
      <c r="E158" s="52">
        <f>JAN!D159</f>
        <v/>
      </c>
      <c r="F158" s="52">
        <f>JAN!E159</f>
        <v/>
      </c>
      <c r="G158" s="52">
        <f>JAN!F159</f>
        <v/>
      </c>
      <c r="H158" s="52">
        <f>JAN!G159</f>
        <v/>
      </c>
      <c r="I158" s="53">
        <f>JAN!H159</f>
        <v/>
      </c>
      <c r="J158" s="53">
        <f>JAN!I159</f>
        <v/>
      </c>
      <c r="K158" s="52">
        <f>JAN!J159</f>
        <v/>
      </c>
      <c r="L158" s="52">
        <f>JAN!K159</f>
        <v/>
      </c>
      <c r="M158" s="54">
        <f>JAN!L159</f>
        <v/>
      </c>
      <c r="N158" s="52">
        <f>JAN!M159</f>
        <v/>
      </c>
      <c r="O158" s="52">
        <f>JAN!N159</f>
        <v/>
      </c>
      <c r="P158" s="52">
        <f>JAN!O159</f>
        <v/>
      </c>
      <c r="Q158" s="52">
        <f>JAN!P159</f>
        <v/>
      </c>
      <c r="R158" s="52">
        <f>JAN!Q159</f>
        <v/>
      </c>
      <c r="S158" s="54">
        <f>S157+IF(X158=0,0,M158)</f>
        <v/>
      </c>
      <c r="T158" s="55">
        <f>MAX(T157,S158)</f>
        <v/>
      </c>
      <c r="U158" s="56">
        <f>S158-T158</f>
        <v/>
      </c>
      <c r="V158" s="55">
        <f>IFERROR(SUMIFS(DATABASE!$M$5:$M$6004,DATABASE!$B$5:$B$6004,B158,DATABASE!$X$5:$X$6004,1),0)</f>
        <v/>
      </c>
      <c r="W158" s="57">
        <f>IFERROR(COUNTIFS(DATABASE!$B$5:$B$6004,B158,DATABASE!$X$5:$X$6004,1),0)</f>
        <v/>
      </c>
      <c r="X158" s="58">
        <f>--AND(ISNUMBER(B158),C158&lt;&gt;"",L158&lt;&gt;"",M158&lt;&gt;"")</f>
        <v/>
      </c>
    </row>
    <row r="159" ht="15" customHeight="1" s="111">
      <c r="A159" s="42" t="inlineStr">
        <is>
          <t>JAN</t>
        </is>
      </c>
      <c r="B159" s="43">
        <f>JAN!A160</f>
        <v/>
      </c>
      <c r="C159" s="44">
        <f>JAN!B160</f>
        <v/>
      </c>
      <c r="D159" s="44">
        <f>JAN!C160</f>
        <v/>
      </c>
      <c r="E159" s="44">
        <f>JAN!D160</f>
        <v/>
      </c>
      <c r="F159" s="44">
        <f>JAN!E160</f>
        <v/>
      </c>
      <c r="G159" s="44">
        <f>JAN!F160</f>
        <v/>
      </c>
      <c r="H159" s="44">
        <f>JAN!G160</f>
        <v/>
      </c>
      <c r="I159" s="45">
        <f>JAN!H160</f>
        <v/>
      </c>
      <c r="J159" s="45">
        <f>JAN!I160</f>
        <v/>
      </c>
      <c r="K159" s="44">
        <f>JAN!J160</f>
        <v/>
      </c>
      <c r="L159" s="44">
        <f>JAN!K160</f>
        <v/>
      </c>
      <c r="M159" s="46">
        <f>JAN!L160</f>
        <v/>
      </c>
      <c r="N159" s="44">
        <f>JAN!M160</f>
        <v/>
      </c>
      <c r="O159" s="44">
        <f>JAN!N160</f>
        <v/>
      </c>
      <c r="P159" s="44">
        <f>JAN!O160</f>
        <v/>
      </c>
      <c r="Q159" s="44">
        <f>JAN!P160</f>
        <v/>
      </c>
      <c r="R159" s="44">
        <f>JAN!Q160</f>
        <v/>
      </c>
      <c r="S159" s="46">
        <f>S158+IF(X159=0,0,M159)</f>
        <v/>
      </c>
      <c r="T159" s="47">
        <f>MAX(T158,S159)</f>
        <v/>
      </c>
      <c r="U159" s="48">
        <f>S159-T159</f>
        <v/>
      </c>
      <c r="V159" s="47">
        <f>IFERROR(SUMIFS(DATABASE!$M$5:$M$6004,DATABASE!$B$5:$B$6004,B159,DATABASE!$X$5:$X$6004,1),0)</f>
        <v/>
      </c>
      <c r="W159" s="31">
        <f>IFERROR(COUNTIFS(DATABASE!$B$5:$B$6004,B159,DATABASE!$X$5:$X$6004,1),0)</f>
        <v/>
      </c>
      <c r="X159" s="49">
        <f>--AND(ISNUMBER(B159),C159&lt;&gt;"",L159&lt;&gt;"",M159&lt;&gt;"")</f>
        <v/>
      </c>
    </row>
    <row r="160" ht="15" customHeight="1" s="111">
      <c r="A160" s="50" t="inlineStr">
        <is>
          <t>JAN</t>
        </is>
      </c>
      <c r="B160" s="51">
        <f>JAN!A161</f>
        <v/>
      </c>
      <c r="C160" s="52">
        <f>JAN!B161</f>
        <v/>
      </c>
      <c r="D160" s="52">
        <f>JAN!C161</f>
        <v/>
      </c>
      <c r="E160" s="52">
        <f>JAN!D161</f>
        <v/>
      </c>
      <c r="F160" s="52">
        <f>JAN!E161</f>
        <v/>
      </c>
      <c r="G160" s="52">
        <f>JAN!F161</f>
        <v/>
      </c>
      <c r="H160" s="52">
        <f>JAN!G161</f>
        <v/>
      </c>
      <c r="I160" s="53">
        <f>JAN!H161</f>
        <v/>
      </c>
      <c r="J160" s="53">
        <f>JAN!I161</f>
        <v/>
      </c>
      <c r="K160" s="52">
        <f>JAN!J161</f>
        <v/>
      </c>
      <c r="L160" s="52">
        <f>JAN!K161</f>
        <v/>
      </c>
      <c r="M160" s="54">
        <f>JAN!L161</f>
        <v/>
      </c>
      <c r="N160" s="52">
        <f>JAN!M161</f>
        <v/>
      </c>
      <c r="O160" s="52">
        <f>JAN!N161</f>
        <v/>
      </c>
      <c r="P160" s="52">
        <f>JAN!O161</f>
        <v/>
      </c>
      <c r="Q160" s="52">
        <f>JAN!P161</f>
        <v/>
      </c>
      <c r="R160" s="52">
        <f>JAN!Q161</f>
        <v/>
      </c>
      <c r="S160" s="54">
        <f>S159+IF(X160=0,0,M160)</f>
        <v/>
      </c>
      <c r="T160" s="55">
        <f>MAX(T159,S160)</f>
        <v/>
      </c>
      <c r="U160" s="56">
        <f>S160-T160</f>
        <v/>
      </c>
      <c r="V160" s="55">
        <f>IFERROR(SUMIFS(DATABASE!$M$5:$M$6004,DATABASE!$B$5:$B$6004,B160,DATABASE!$X$5:$X$6004,1),0)</f>
        <v/>
      </c>
      <c r="W160" s="57">
        <f>IFERROR(COUNTIFS(DATABASE!$B$5:$B$6004,B160,DATABASE!$X$5:$X$6004,1),0)</f>
        <v/>
      </c>
      <c r="X160" s="58">
        <f>--AND(ISNUMBER(B160),C160&lt;&gt;"",L160&lt;&gt;"",M160&lt;&gt;"")</f>
        <v/>
      </c>
    </row>
    <row r="161" ht="15" customHeight="1" s="111">
      <c r="A161" s="42" t="inlineStr">
        <is>
          <t>JAN</t>
        </is>
      </c>
      <c r="B161" s="43">
        <f>JAN!A162</f>
        <v/>
      </c>
      <c r="C161" s="44">
        <f>JAN!B162</f>
        <v/>
      </c>
      <c r="D161" s="44">
        <f>JAN!C162</f>
        <v/>
      </c>
      <c r="E161" s="44">
        <f>JAN!D162</f>
        <v/>
      </c>
      <c r="F161" s="44">
        <f>JAN!E162</f>
        <v/>
      </c>
      <c r="G161" s="44">
        <f>JAN!F162</f>
        <v/>
      </c>
      <c r="H161" s="44">
        <f>JAN!G162</f>
        <v/>
      </c>
      <c r="I161" s="45">
        <f>JAN!H162</f>
        <v/>
      </c>
      <c r="J161" s="45">
        <f>JAN!I162</f>
        <v/>
      </c>
      <c r="K161" s="44">
        <f>JAN!J162</f>
        <v/>
      </c>
      <c r="L161" s="44">
        <f>JAN!K162</f>
        <v/>
      </c>
      <c r="M161" s="46">
        <f>JAN!L162</f>
        <v/>
      </c>
      <c r="N161" s="44">
        <f>JAN!M162</f>
        <v/>
      </c>
      <c r="O161" s="44">
        <f>JAN!N162</f>
        <v/>
      </c>
      <c r="P161" s="44">
        <f>JAN!O162</f>
        <v/>
      </c>
      <c r="Q161" s="44">
        <f>JAN!P162</f>
        <v/>
      </c>
      <c r="R161" s="44">
        <f>JAN!Q162</f>
        <v/>
      </c>
      <c r="S161" s="46">
        <f>S160+IF(X161=0,0,M161)</f>
        <v/>
      </c>
      <c r="T161" s="47">
        <f>MAX(T160,S161)</f>
        <v/>
      </c>
      <c r="U161" s="48">
        <f>S161-T161</f>
        <v/>
      </c>
      <c r="V161" s="47">
        <f>IFERROR(SUMIFS(DATABASE!$M$5:$M$6004,DATABASE!$B$5:$B$6004,B161,DATABASE!$X$5:$X$6004,1),0)</f>
        <v/>
      </c>
      <c r="W161" s="31">
        <f>IFERROR(COUNTIFS(DATABASE!$B$5:$B$6004,B161,DATABASE!$X$5:$X$6004,1),0)</f>
        <v/>
      </c>
      <c r="X161" s="49">
        <f>--AND(ISNUMBER(B161),C161&lt;&gt;"",L161&lt;&gt;"",M161&lt;&gt;"")</f>
        <v/>
      </c>
    </row>
    <row r="162" ht="15" customHeight="1" s="111">
      <c r="A162" s="50" t="inlineStr">
        <is>
          <t>JAN</t>
        </is>
      </c>
      <c r="B162" s="51">
        <f>JAN!A163</f>
        <v/>
      </c>
      <c r="C162" s="52">
        <f>JAN!B163</f>
        <v/>
      </c>
      <c r="D162" s="52">
        <f>JAN!C163</f>
        <v/>
      </c>
      <c r="E162" s="52">
        <f>JAN!D163</f>
        <v/>
      </c>
      <c r="F162" s="52">
        <f>JAN!E163</f>
        <v/>
      </c>
      <c r="G162" s="52">
        <f>JAN!F163</f>
        <v/>
      </c>
      <c r="H162" s="52">
        <f>JAN!G163</f>
        <v/>
      </c>
      <c r="I162" s="53">
        <f>JAN!H163</f>
        <v/>
      </c>
      <c r="J162" s="53">
        <f>JAN!I163</f>
        <v/>
      </c>
      <c r="K162" s="52">
        <f>JAN!J163</f>
        <v/>
      </c>
      <c r="L162" s="52">
        <f>JAN!K163</f>
        <v/>
      </c>
      <c r="M162" s="54">
        <f>JAN!L163</f>
        <v/>
      </c>
      <c r="N162" s="52">
        <f>JAN!M163</f>
        <v/>
      </c>
      <c r="O162" s="52">
        <f>JAN!N163</f>
        <v/>
      </c>
      <c r="P162" s="52">
        <f>JAN!O163</f>
        <v/>
      </c>
      <c r="Q162" s="52">
        <f>JAN!P163</f>
        <v/>
      </c>
      <c r="R162" s="52">
        <f>JAN!Q163</f>
        <v/>
      </c>
      <c r="S162" s="54">
        <f>S161+IF(X162=0,0,M162)</f>
        <v/>
      </c>
      <c r="T162" s="55">
        <f>MAX(T161,S162)</f>
        <v/>
      </c>
      <c r="U162" s="56">
        <f>S162-T162</f>
        <v/>
      </c>
      <c r="V162" s="55">
        <f>IFERROR(SUMIFS(DATABASE!$M$5:$M$6004,DATABASE!$B$5:$B$6004,B162,DATABASE!$X$5:$X$6004,1),0)</f>
        <v/>
      </c>
      <c r="W162" s="57">
        <f>IFERROR(COUNTIFS(DATABASE!$B$5:$B$6004,B162,DATABASE!$X$5:$X$6004,1),0)</f>
        <v/>
      </c>
      <c r="X162" s="58">
        <f>--AND(ISNUMBER(B162),C162&lt;&gt;"",L162&lt;&gt;"",M162&lt;&gt;"")</f>
        <v/>
      </c>
    </row>
    <row r="163" ht="15" customHeight="1" s="111">
      <c r="A163" s="42" t="inlineStr">
        <is>
          <t>JAN</t>
        </is>
      </c>
      <c r="B163" s="43">
        <f>JAN!A164</f>
        <v/>
      </c>
      <c r="C163" s="44">
        <f>JAN!B164</f>
        <v/>
      </c>
      <c r="D163" s="44">
        <f>JAN!C164</f>
        <v/>
      </c>
      <c r="E163" s="44">
        <f>JAN!D164</f>
        <v/>
      </c>
      <c r="F163" s="44">
        <f>JAN!E164</f>
        <v/>
      </c>
      <c r="G163" s="44">
        <f>JAN!F164</f>
        <v/>
      </c>
      <c r="H163" s="44">
        <f>JAN!G164</f>
        <v/>
      </c>
      <c r="I163" s="45">
        <f>JAN!H164</f>
        <v/>
      </c>
      <c r="J163" s="45">
        <f>JAN!I164</f>
        <v/>
      </c>
      <c r="K163" s="44">
        <f>JAN!J164</f>
        <v/>
      </c>
      <c r="L163" s="44">
        <f>JAN!K164</f>
        <v/>
      </c>
      <c r="M163" s="46">
        <f>JAN!L164</f>
        <v/>
      </c>
      <c r="N163" s="44">
        <f>JAN!M164</f>
        <v/>
      </c>
      <c r="O163" s="44">
        <f>JAN!N164</f>
        <v/>
      </c>
      <c r="P163" s="44">
        <f>JAN!O164</f>
        <v/>
      </c>
      <c r="Q163" s="44">
        <f>JAN!P164</f>
        <v/>
      </c>
      <c r="R163" s="44">
        <f>JAN!Q164</f>
        <v/>
      </c>
      <c r="S163" s="46">
        <f>S162+IF(X163=0,0,M163)</f>
        <v/>
      </c>
      <c r="T163" s="47">
        <f>MAX(T162,S163)</f>
        <v/>
      </c>
      <c r="U163" s="48">
        <f>S163-T163</f>
        <v/>
      </c>
      <c r="V163" s="47">
        <f>IFERROR(SUMIFS(DATABASE!$M$5:$M$6004,DATABASE!$B$5:$B$6004,B163,DATABASE!$X$5:$X$6004,1),0)</f>
        <v/>
      </c>
      <c r="W163" s="31">
        <f>IFERROR(COUNTIFS(DATABASE!$B$5:$B$6004,B163,DATABASE!$X$5:$X$6004,1),0)</f>
        <v/>
      </c>
      <c r="X163" s="49">
        <f>--AND(ISNUMBER(B163),C163&lt;&gt;"",L163&lt;&gt;"",M163&lt;&gt;"")</f>
        <v/>
      </c>
    </row>
    <row r="164" ht="15" customHeight="1" s="111">
      <c r="A164" s="50" t="inlineStr">
        <is>
          <t>JAN</t>
        </is>
      </c>
      <c r="B164" s="51">
        <f>JAN!A165</f>
        <v/>
      </c>
      <c r="C164" s="52">
        <f>JAN!B165</f>
        <v/>
      </c>
      <c r="D164" s="52">
        <f>JAN!C165</f>
        <v/>
      </c>
      <c r="E164" s="52">
        <f>JAN!D165</f>
        <v/>
      </c>
      <c r="F164" s="52">
        <f>JAN!E165</f>
        <v/>
      </c>
      <c r="G164" s="52">
        <f>JAN!F165</f>
        <v/>
      </c>
      <c r="H164" s="52">
        <f>JAN!G165</f>
        <v/>
      </c>
      <c r="I164" s="53">
        <f>JAN!H165</f>
        <v/>
      </c>
      <c r="J164" s="53">
        <f>JAN!I165</f>
        <v/>
      </c>
      <c r="K164" s="52">
        <f>JAN!J165</f>
        <v/>
      </c>
      <c r="L164" s="52">
        <f>JAN!K165</f>
        <v/>
      </c>
      <c r="M164" s="54">
        <f>JAN!L165</f>
        <v/>
      </c>
      <c r="N164" s="52">
        <f>JAN!M165</f>
        <v/>
      </c>
      <c r="O164" s="52">
        <f>JAN!N165</f>
        <v/>
      </c>
      <c r="P164" s="52">
        <f>JAN!O165</f>
        <v/>
      </c>
      <c r="Q164" s="52">
        <f>JAN!P165</f>
        <v/>
      </c>
      <c r="R164" s="52">
        <f>JAN!Q165</f>
        <v/>
      </c>
      <c r="S164" s="54">
        <f>S163+IF(X164=0,0,M164)</f>
        <v/>
      </c>
      <c r="T164" s="55">
        <f>MAX(T163,S164)</f>
        <v/>
      </c>
      <c r="U164" s="56">
        <f>S164-T164</f>
        <v/>
      </c>
      <c r="V164" s="55">
        <f>IFERROR(SUMIFS(DATABASE!$M$5:$M$6004,DATABASE!$B$5:$B$6004,B164,DATABASE!$X$5:$X$6004,1),0)</f>
        <v/>
      </c>
      <c r="W164" s="57">
        <f>IFERROR(COUNTIFS(DATABASE!$B$5:$B$6004,B164,DATABASE!$X$5:$X$6004,1),0)</f>
        <v/>
      </c>
      <c r="X164" s="58">
        <f>--AND(ISNUMBER(B164),C164&lt;&gt;"",L164&lt;&gt;"",M164&lt;&gt;"")</f>
        <v/>
      </c>
    </row>
    <row r="165" ht="15" customHeight="1" s="111">
      <c r="A165" s="42" t="inlineStr">
        <is>
          <t>JAN</t>
        </is>
      </c>
      <c r="B165" s="43">
        <f>JAN!A166</f>
        <v/>
      </c>
      <c r="C165" s="44">
        <f>JAN!B166</f>
        <v/>
      </c>
      <c r="D165" s="44">
        <f>JAN!C166</f>
        <v/>
      </c>
      <c r="E165" s="44">
        <f>JAN!D166</f>
        <v/>
      </c>
      <c r="F165" s="44">
        <f>JAN!E166</f>
        <v/>
      </c>
      <c r="G165" s="44">
        <f>JAN!F166</f>
        <v/>
      </c>
      <c r="H165" s="44">
        <f>JAN!G166</f>
        <v/>
      </c>
      <c r="I165" s="45">
        <f>JAN!H166</f>
        <v/>
      </c>
      <c r="J165" s="45">
        <f>JAN!I166</f>
        <v/>
      </c>
      <c r="K165" s="44">
        <f>JAN!J166</f>
        <v/>
      </c>
      <c r="L165" s="44">
        <f>JAN!K166</f>
        <v/>
      </c>
      <c r="M165" s="46">
        <f>JAN!L166</f>
        <v/>
      </c>
      <c r="N165" s="44">
        <f>JAN!M166</f>
        <v/>
      </c>
      <c r="O165" s="44">
        <f>JAN!N166</f>
        <v/>
      </c>
      <c r="P165" s="44">
        <f>JAN!O166</f>
        <v/>
      </c>
      <c r="Q165" s="44">
        <f>JAN!P166</f>
        <v/>
      </c>
      <c r="R165" s="44">
        <f>JAN!Q166</f>
        <v/>
      </c>
      <c r="S165" s="46">
        <f>S164+IF(X165=0,0,M165)</f>
        <v/>
      </c>
      <c r="T165" s="47">
        <f>MAX(T164,S165)</f>
        <v/>
      </c>
      <c r="U165" s="48">
        <f>S165-T165</f>
        <v/>
      </c>
      <c r="V165" s="47">
        <f>IFERROR(SUMIFS(DATABASE!$M$5:$M$6004,DATABASE!$B$5:$B$6004,B165,DATABASE!$X$5:$X$6004,1),0)</f>
        <v/>
      </c>
      <c r="W165" s="31">
        <f>IFERROR(COUNTIFS(DATABASE!$B$5:$B$6004,B165,DATABASE!$X$5:$X$6004,1),0)</f>
        <v/>
      </c>
      <c r="X165" s="49">
        <f>--AND(ISNUMBER(B165),C165&lt;&gt;"",L165&lt;&gt;"",M165&lt;&gt;"")</f>
        <v/>
      </c>
    </row>
    <row r="166" ht="15" customHeight="1" s="111">
      <c r="A166" s="50" t="inlineStr">
        <is>
          <t>JAN</t>
        </is>
      </c>
      <c r="B166" s="51">
        <f>JAN!A167</f>
        <v/>
      </c>
      <c r="C166" s="52">
        <f>JAN!B167</f>
        <v/>
      </c>
      <c r="D166" s="52">
        <f>JAN!C167</f>
        <v/>
      </c>
      <c r="E166" s="52">
        <f>JAN!D167</f>
        <v/>
      </c>
      <c r="F166" s="52">
        <f>JAN!E167</f>
        <v/>
      </c>
      <c r="G166" s="52">
        <f>JAN!F167</f>
        <v/>
      </c>
      <c r="H166" s="52">
        <f>JAN!G167</f>
        <v/>
      </c>
      <c r="I166" s="53">
        <f>JAN!H167</f>
        <v/>
      </c>
      <c r="J166" s="53">
        <f>JAN!I167</f>
        <v/>
      </c>
      <c r="K166" s="52">
        <f>JAN!J167</f>
        <v/>
      </c>
      <c r="L166" s="52">
        <f>JAN!K167</f>
        <v/>
      </c>
      <c r="M166" s="54">
        <f>JAN!L167</f>
        <v/>
      </c>
      <c r="N166" s="52">
        <f>JAN!M167</f>
        <v/>
      </c>
      <c r="O166" s="52">
        <f>JAN!N167</f>
        <v/>
      </c>
      <c r="P166" s="52">
        <f>JAN!O167</f>
        <v/>
      </c>
      <c r="Q166" s="52">
        <f>JAN!P167</f>
        <v/>
      </c>
      <c r="R166" s="52">
        <f>JAN!Q167</f>
        <v/>
      </c>
      <c r="S166" s="54">
        <f>S165+IF(X166=0,0,M166)</f>
        <v/>
      </c>
      <c r="T166" s="55">
        <f>MAX(T165,S166)</f>
        <v/>
      </c>
      <c r="U166" s="56">
        <f>S166-T166</f>
        <v/>
      </c>
      <c r="V166" s="55">
        <f>IFERROR(SUMIFS(DATABASE!$M$5:$M$6004,DATABASE!$B$5:$B$6004,B166,DATABASE!$X$5:$X$6004,1),0)</f>
        <v/>
      </c>
      <c r="W166" s="57">
        <f>IFERROR(COUNTIFS(DATABASE!$B$5:$B$6004,B166,DATABASE!$X$5:$X$6004,1),0)</f>
        <v/>
      </c>
      <c r="X166" s="58">
        <f>--AND(ISNUMBER(B166),C166&lt;&gt;"",L166&lt;&gt;"",M166&lt;&gt;"")</f>
        <v/>
      </c>
    </row>
    <row r="167" ht="15" customHeight="1" s="111">
      <c r="A167" s="42" t="inlineStr">
        <is>
          <t>JAN</t>
        </is>
      </c>
      <c r="B167" s="43">
        <f>JAN!A168</f>
        <v/>
      </c>
      <c r="C167" s="44">
        <f>JAN!B168</f>
        <v/>
      </c>
      <c r="D167" s="44">
        <f>JAN!C168</f>
        <v/>
      </c>
      <c r="E167" s="44">
        <f>JAN!D168</f>
        <v/>
      </c>
      <c r="F167" s="44">
        <f>JAN!E168</f>
        <v/>
      </c>
      <c r="G167" s="44">
        <f>JAN!F168</f>
        <v/>
      </c>
      <c r="H167" s="44">
        <f>JAN!G168</f>
        <v/>
      </c>
      <c r="I167" s="45">
        <f>JAN!H168</f>
        <v/>
      </c>
      <c r="J167" s="45">
        <f>JAN!I168</f>
        <v/>
      </c>
      <c r="K167" s="44">
        <f>JAN!J168</f>
        <v/>
      </c>
      <c r="L167" s="44">
        <f>JAN!K168</f>
        <v/>
      </c>
      <c r="M167" s="46">
        <f>JAN!L168</f>
        <v/>
      </c>
      <c r="N167" s="44">
        <f>JAN!M168</f>
        <v/>
      </c>
      <c r="O167" s="44">
        <f>JAN!N168</f>
        <v/>
      </c>
      <c r="P167" s="44">
        <f>JAN!O168</f>
        <v/>
      </c>
      <c r="Q167" s="44">
        <f>JAN!P168</f>
        <v/>
      </c>
      <c r="R167" s="44">
        <f>JAN!Q168</f>
        <v/>
      </c>
      <c r="S167" s="46">
        <f>S166+IF(X167=0,0,M167)</f>
        <v/>
      </c>
      <c r="T167" s="47">
        <f>MAX(T166,S167)</f>
        <v/>
      </c>
      <c r="U167" s="48">
        <f>S167-T167</f>
        <v/>
      </c>
      <c r="V167" s="47">
        <f>IFERROR(SUMIFS(DATABASE!$M$5:$M$6004,DATABASE!$B$5:$B$6004,B167,DATABASE!$X$5:$X$6004,1),0)</f>
        <v/>
      </c>
      <c r="W167" s="31">
        <f>IFERROR(COUNTIFS(DATABASE!$B$5:$B$6004,B167,DATABASE!$X$5:$X$6004,1),0)</f>
        <v/>
      </c>
      <c r="X167" s="49">
        <f>--AND(ISNUMBER(B167),C167&lt;&gt;"",L167&lt;&gt;"",M167&lt;&gt;"")</f>
        <v/>
      </c>
    </row>
    <row r="168" ht="15" customHeight="1" s="111">
      <c r="A168" s="50" t="inlineStr">
        <is>
          <t>JAN</t>
        </is>
      </c>
      <c r="B168" s="51">
        <f>JAN!A169</f>
        <v/>
      </c>
      <c r="C168" s="52">
        <f>JAN!B169</f>
        <v/>
      </c>
      <c r="D168" s="52">
        <f>JAN!C169</f>
        <v/>
      </c>
      <c r="E168" s="52">
        <f>JAN!D169</f>
        <v/>
      </c>
      <c r="F168" s="52">
        <f>JAN!E169</f>
        <v/>
      </c>
      <c r="G168" s="52">
        <f>JAN!F169</f>
        <v/>
      </c>
      <c r="H168" s="52">
        <f>JAN!G169</f>
        <v/>
      </c>
      <c r="I168" s="53">
        <f>JAN!H169</f>
        <v/>
      </c>
      <c r="J168" s="53">
        <f>JAN!I169</f>
        <v/>
      </c>
      <c r="K168" s="52">
        <f>JAN!J169</f>
        <v/>
      </c>
      <c r="L168" s="52">
        <f>JAN!K169</f>
        <v/>
      </c>
      <c r="M168" s="54">
        <f>JAN!L169</f>
        <v/>
      </c>
      <c r="N168" s="52">
        <f>JAN!M169</f>
        <v/>
      </c>
      <c r="O168" s="52">
        <f>JAN!N169</f>
        <v/>
      </c>
      <c r="P168" s="52">
        <f>JAN!O169</f>
        <v/>
      </c>
      <c r="Q168" s="52">
        <f>JAN!P169</f>
        <v/>
      </c>
      <c r="R168" s="52">
        <f>JAN!Q169</f>
        <v/>
      </c>
      <c r="S168" s="54">
        <f>S167+IF(X168=0,0,M168)</f>
        <v/>
      </c>
      <c r="T168" s="55">
        <f>MAX(T167,S168)</f>
        <v/>
      </c>
      <c r="U168" s="56">
        <f>S168-T168</f>
        <v/>
      </c>
      <c r="V168" s="55">
        <f>IFERROR(SUMIFS(DATABASE!$M$5:$M$6004,DATABASE!$B$5:$B$6004,B168,DATABASE!$X$5:$X$6004,1),0)</f>
        <v/>
      </c>
      <c r="W168" s="57">
        <f>IFERROR(COUNTIFS(DATABASE!$B$5:$B$6004,B168,DATABASE!$X$5:$X$6004,1),0)</f>
        <v/>
      </c>
      <c r="X168" s="58">
        <f>--AND(ISNUMBER(B168),C168&lt;&gt;"",L168&lt;&gt;"",M168&lt;&gt;"")</f>
        <v/>
      </c>
    </row>
    <row r="169" ht="15" customHeight="1" s="111">
      <c r="A169" s="42" t="inlineStr">
        <is>
          <t>JAN</t>
        </is>
      </c>
      <c r="B169" s="43">
        <f>JAN!A170</f>
        <v/>
      </c>
      <c r="C169" s="44">
        <f>JAN!B170</f>
        <v/>
      </c>
      <c r="D169" s="44">
        <f>JAN!C170</f>
        <v/>
      </c>
      <c r="E169" s="44">
        <f>JAN!D170</f>
        <v/>
      </c>
      <c r="F169" s="44">
        <f>JAN!E170</f>
        <v/>
      </c>
      <c r="G169" s="44">
        <f>JAN!F170</f>
        <v/>
      </c>
      <c r="H169" s="44">
        <f>JAN!G170</f>
        <v/>
      </c>
      <c r="I169" s="45">
        <f>JAN!H170</f>
        <v/>
      </c>
      <c r="J169" s="45">
        <f>JAN!I170</f>
        <v/>
      </c>
      <c r="K169" s="44">
        <f>JAN!J170</f>
        <v/>
      </c>
      <c r="L169" s="44">
        <f>JAN!K170</f>
        <v/>
      </c>
      <c r="M169" s="46">
        <f>JAN!L170</f>
        <v/>
      </c>
      <c r="N169" s="44">
        <f>JAN!M170</f>
        <v/>
      </c>
      <c r="O169" s="44">
        <f>JAN!N170</f>
        <v/>
      </c>
      <c r="P169" s="44">
        <f>JAN!O170</f>
        <v/>
      </c>
      <c r="Q169" s="44">
        <f>JAN!P170</f>
        <v/>
      </c>
      <c r="R169" s="44">
        <f>JAN!Q170</f>
        <v/>
      </c>
      <c r="S169" s="46">
        <f>S168+IF(X169=0,0,M169)</f>
        <v/>
      </c>
      <c r="T169" s="47">
        <f>MAX(T168,S169)</f>
        <v/>
      </c>
      <c r="U169" s="48">
        <f>S169-T169</f>
        <v/>
      </c>
      <c r="V169" s="47">
        <f>IFERROR(SUMIFS(DATABASE!$M$5:$M$6004,DATABASE!$B$5:$B$6004,B169,DATABASE!$X$5:$X$6004,1),0)</f>
        <v/>
      </c>
      <c r="W169" s="31">
        <f>IFERROR(COUNTIFS(DATABASE!$B$5:$B$6004,B169,DATABASE!$X$5:$X$6004,1),0)</f>
        <v/>
      </c>
      <c r="X169" s="49">
        <f>--AND(ISNUMBER(B169),C169&lt;&gt;"",L169&lt;&gt;"",M169&lt;&gt;"")</f>
        <v/>
      </c>
    </row>
    <row r="170" ht="15" customHeight="1" s="111">
      <c r="A170" s="50" t="inlineStr">
        <is>
          <t>JAN</t>
        </is>
      </c>
      <c r="B170" s="51">
        <f>JAN!A171</f>
        <v/>
      </c>
      <c r="C170" s="52">
        <f>JAN!B171</f>
        <v/>
      </c>
      <c r="D170" s="52">
        <f>JAN!C171</f>
        <v/>
      </c>
      <c r="E170" s="52">
        <f>JAN!D171</f>
        <v/>
      </c>
      <c r="F170" s="52">
        <f>JAN!E171</f>
        <v/>
      </c>
      <c r="G170" s="52">
        <f>JAN!F171</f>
        <v/>
      </c>
      <c r="H170" s="52">
        <f>JAN!G171</f>
        <v/>
      </c>
      <c r="I170" s="53">
        <f>JAN!H171</f>
        <v/>
      </c>
      <c r="J170" s="53">
        <f>JAN!I171</f>
        <v/>
      </c>
      <c r="K170" s="52">
        <f>JAN!J171</f>
        <v/>
      </c>
      <c r="L170" s="52">
        <f>JAN!K171</f>
        <v/>
      </c>
      <c r="M170" s="54">
        <f>JAN!L171</f>
        <v/>
      </c>
      <c r="N170" s="52">
        <f>JAN!M171</f>
        <v/>
      </c>
      <c r="O170" s="52">
        <f>JAN!N171</f>
        <v/>
      </c>
      <c r="P170" s="52">
        <f>JAN!O171</f>
        <v/>
      </c>
      <c r="Q170" s="52">
        <f>JAN!P171</f>
        <v/>
      </c>
      <c r="R170" s="52">
        <f>JAN!Q171</f>
        <v/>
      </c>
      <c r="S170" s="54">
        <f>S169+IF(X170=0,0,M170)</f>
        <v/>
      </c>
      <c r="T170" s="55">
        <f>MAX(T169,S170)</f>
        <v/>
      </c>
      <c r="U170" s="56">
        <f>S170-T170</f>
        <v/>
      </c>
      <c r="V170" s="55">
        <f>IFERROR(SUMIFS(DATABASE!$M$5:$M$6004,DATABASE!$B$5:$B$6004,B170,DATABASE!$X$5:$X$6004,1),0)</f>
        <v/>
      </c>
      <c r="W170" s="57">
        <f>IFERROR(COUNTIFS(DATABASE!$B$5:$B$6004,B170,DATABASE!$X$5:$X$6004,1),0)</f>
        <v/>
      </c>
      <c r="X170" s="58">
        <f>--AND(ISNUMBER(B170),C170&lt;&gt;"",L170&lt;&gt;"",M170&lt;&gt;"")</f>
        <v/>
      </c>
    </row>
    <row r="171" ht="15" customHeight="1" s="111">
      <c r="A171" s="42" t="inlineStr">
        <is>
          <t>JAN</t>
        </is>
      </c>
      <c r="B171" s="43">
        <f>JAN!A172</f>
        <v/>
      </c>
      <c r="C171" s="44">
        <f>JAN!B172</f>
        <v/>
      </c>
      <c r="D171" s="44">
        <f>JAN!C172</f>
        <v/>
      </c>
      <c r="E171" s="44">
        <f>JAN!D172</f>
        <v/>
      </c>
      <c r="F171" s="44">
        <f>JAN!E172</f>
        <v/>
      </c>
      <c r="G171" s="44">
        <f>JAN!F172</f>
        <v/>
      </c>
      <c r="H171" s="44">
        <f>JAN!G172</f>
        <v/>
      </c>
      <c r="I171" s="45">
        <f>JAN!H172</f>
        <v/>
      </c>
      <c r="J171" s="45">
        <f>JAN!I172</f>
        <v/>
      </c>
      <c r="K171" s="44">
        <f>JAN!J172</f>
        <v/>
      </c>
      <c r="L171" s="44">
        <f>JAN!K172</f>
        <v/>
      </c>
      <c r="M171" s="46">
        <f>JAN!L172</f>
        <v/>
      </c>
      <c r="N171" s="44">
        <f>JAN!M172</f>
        <v/>
      </c>
      <c r="O171" s="44">
        <f>JAN!N172</f>
        <v/>
      </c>
      <c r="P171" s="44">
        <f>JAN!O172</f>
        <v/>
      </c>
      <c r="Q171" s="44">
        <f>JAN!P172</f>
        <v/>
      </c>
      <c r="R171" s="44">
        <f>JAN!Q172</f>
        <v/>
      </c>
      <c r="S171" s="46">
        <f>S170+IF(X171=0,0,M171)</f>
        <v/>
      </c>
      <c r="T171" s="47">
        <f>MAX(T170,S171)</f>
        <v/>
      </c>
      <c r="U171" s="48">
        <f>S171-T171</f>
        <v/>
      </c>
      <c r="V171" s="47">
        <f>IFERROR(SUMIFS(DATABASE!$M$5:$M$6004,DATABASE!$B$5:$B$6004,B171,DATABASE!$X$5:$X$6004,1),0)</f>
        <v/>
      </c>
      <c r="W171" s="31">
        <f>IFERROR(COUNTIFS(DATABASE!$B$5:$B$6004,B171,DATABASE!$X$5:$X$6004,1),0)</f>
        <v/>
      </c>
      <c r="X171" s="49">
        <f>--AND(ISNUMBER(B171),C171&lt;&gt;"",L171&lt;&gt;"",M171&lt;&gt;"")</f>
        <v/>
      </c>
    </row>
    <row r="172" ht="15" customHeight="1" s="111">
      <c r="A172" s="50" t="inlineStr">
        <is>
          <t>JAN</t>
        </is>
      </c>
      <c r="B172" s="51">
        <f>JAN!A173</f>
        <v/>
      </c>
      <c r="C172" s="52">
        <f>JAN!B173</f>
        <v/>
      </c>
      <c r="D172" s="52">
        <f>JAN!C173</f>
        <v/>
      </c>
      <c r="E172" s="52">
        <f>JAN!D173</f>
        <v/>
      </c>
      <c r="F172" s="52">
        <f>JAN!E173</f>
        <v/>
      </c>
      <c r="G172" s="52">
        <f>JAN!F173</f>
        <v/>
      </c>
      <c r="H172" s="52">
        <f>JAN!G173</f>
        <v/>
      </c>
      <c r="I172" s="53">
        <f>JAN!H173</f>
        <v/>
      </c>
      <c r="J172" s="53">
        <f>JAN!I173</f>
        <v/>
      </c>
      <c r="K172" s="52">
        <f>JAN!J173</f>
        <v/>
      </c>
      <c r="L172" s="52">
        <f>JAN!K173</f>
        <v/>
      </c>
      <c r="M172" s="54">
        <f>JAN!L173</f>
        <v/>
      </c>
      <c r="N172" s="52">
        <f>JAN!M173</f>
        <v/>
      </c>
      <c r="O172" s="52">
        <f>JAN!N173</f>
        <v/>
      </c>
      <c r="P172" s="52">
        <f>JAN!O173</f>
        <v/>
      </c>
      <c r="Q172" s="52">
        <f>JAN!P173</f>
        <v/>
      </c>
      <c r="R172" s="52">
        <f>JAN!Q173</f>
        <v/>
      </c>
      <c r="S172" s="54">
        <f>S171+IF(X172=0,0,M172)</f>
        <v/>
      </c>
      <c r="T172" s="55">
        <f>MAX(T171,S172)</f>
        <v/>
      </c>
      <c r="U172" s="56">
        <f>S172-T172</f>
        <v/>
      </c>
      <c r="V172" s="55">
        <f>IFERROR(SUMIFS(DATABASE!$M$5:$M$6004,DATABASE!$B$5:$B$6004,B172,DATABASE!$X$5:$X$6004,1),0)</f>
        <v/>
      </c>
      <c r="W172" s="57">
        <f>IFERROR(COUNTIFS(DATABASE!$B$5:$B$6004,B172,DATABASE!$X$5:$X$6004,1),0)</f>
        <v/>
      </c>
      <c r="X172" s="58">
        <f>--AND(ISNUMBER(B172),C172&lt;&gt;"",L172&lt;&gt;"",M172&lt;&gt;"")</f>
        <v/>
      </c>
    </row>
    <row r="173" ht="15" customHeight="1" s="111">
      <c r="A173" s="42" t="inlineStr">
        <is>
          <t>JAN</t>
        </is>
      </c>
      <c r="B173" s="43">
        <f>JAN!A174</f>
        <v/>
      </c>
      <c r="C173" s="44">
        <f>JAN!B174</f>
        <v/>
      </c>
      <c r="D173" s="44">
        <f>JAN!C174</f>
        <v/>
      </c>
      <c r="E173" s="44">
        <f>JAN!D174</f>
        <v/>
      </c>
      <c r="F173" s="44">
        <f>JAN!E174</f>
        <v/>
      </c>
      <c r="G173" s="44">
        <f>JAN!F174</f>
        <v/>
      </c>
      <c r="H173" s="44">
        <f>JAN!G174</f>
        <v/>
      </c>
      <c r="I173" s="45">
        <f>JAN!H174</f>
        <v/>
      </c>
      <c r="J173" s="45">
        <f>JAN!I174</f>
        <v/>
      </c>
      <c r="K173" s="44">
        <f>JAN!J174</f>
        <v/>
      </c>
      <c r="L173" s="44">
        <f>JAN!K174</f>
        <v/>
      </c>
      <c r="M173" s="46">
        <f>JAN!L174</f>
        <v/>
      </c>
      <c r="N173" s="44">
        <f>JAN!M174</f>
        <v/>
      </c>
      <c r="O173" s="44">
        <f>JAN!N174</f>
        <v/>
      </c>
      <c r="P173" s="44">
        <f>JAN!O174</f>
        <v/>
      </c>
      <c r="Q173" s="44">
        <f>JAN!P174</f>
        <v/>
      </c>
      <c r="R173" s="44">
        <f>JAN!Q174</f>
        <v/>
      </c>
      <c r="S173" s="46">
        <f>S172+IF(X173=0,0,M173)</f>
        <v/>
      </c>
      <c r="T173" s="47">
        <f>MAX(T172,S173)</f>
        <v/>
      </c>
      <c r="U173" s="48">
        <f>S173-T173</f>
        <v/>
      </c>
      <c r="V173" s="47">
        <f>IFERROR(SUMIFS(DATABASE!$M$5:$M$6004,DATABASE!$B$5:$B$6004,B173,DATABASE!$X$5:$X$6004,1),0)</f>
        <v/>
      </c>
      <c r="W173" s="31">
        <f>IFERROR(COUNTIFS(DATABASE!$B$5:$B$6004,B173,DATABASE!$X$5:$X$6004,1),0)</f>
        <v/>
      </c>
      <c r="X173" s="49">
        <f>--AND(ISNUMBER(B173),C173&lt;&gt;"",L173&lt;&gt;"",M173&lt;&gt;"")</f>
        <v/>
      </c>
    </row>
    <row r="174" ht="15" customHeight="1" s="111">
      <c r="A174" s="50" t="inlineStr">
        <is>
          <t>JAN</t>
        </is>
      </c>
      <c r="B174" s="51">
        <f>JAN!A175</f>
        <v/>
      </c>
      <c r="C174" s="52">
        <f>JAN!B175</f>
        <v/>
      </c>
      <c r="D174" s="52">
        <f>JAN!C175</f>
        <v/>
      </c>
      <c r="E174" s="52">
        <f>JAN!D175</f>
        <v/>
      </c>
      <c r="F174" s="52">
        <f>JAN!E175</f>
        <v/>
      </c>
      <c r="G174" s="52">
        <f>JAN!F175</f>
        <v/>
      </c>
      <c r="H174" s="52">
        <f>JAN!G175</f>
        <v/>
      </c>
      <c r="I174" s="53">
        <f>JAN!H175</f>
        <v/>
      </c>
      <c r="J174" s="53">
        <f>JAN!I175</f>
        <v/>
      </c>
      <c r="K174" s="52">
        <f>JAN!J175</f>
        <v/>
      </c>
      <c r="L174" s="52">
        <f>JAN!K175</f>
        <v/>
      </c>
      <c r="M174" s="54">
        <f>JAN!L175</f>
        <v/>
      </c>
      <c r="N174" s="52">
        <f>JAN!M175</f>
        <v/>
      </c>
      <c r="O174" s="52">
        <f>JAN!N175</f>
        <v/>
      </c>
      <c r="P174" s="52">
        <f>JAN!O175</f>
        <v/>
      </c>
      <c r="Q174" s="52">
        <f>JAN!P175</f>
        <v/>
      </c>
      <c r="R174" s="52">
        <f>JAN!Q175</f>
        <v/>
      </c>
      <c r="S174" s="54">
        <f>S173+IF(X174=0,0,M174)</f>
        <v/>
      </c>
      <c r="T174" s="55">
        <f>MAX(T173,S174)</f>
        <v/>
      </c>
      <c r="U174" s="56">
        <f>S174-T174</f>
        <v/>
      </c>
      <c r="V174" s="55">
        <f>IFERROR(SUMIFS(DATABASE!$M$5:$M$6004,DATABASE!$B$5:$B$6004,B174,DATABASE!$X$5:$X$6004,1),0)</f>
        <v/>
      </c>
      <c r="W174" s="57">
        <f>IFERROR(COUNTIFS(DATABASE!$B$5:$B$6004,B174,DATABASE!$X$5:$X$6004,1),0)</f>
        <v/>
      </c>
      <c r="X174" s="58">
        <f>--AND(ISNUMBER(B174),C174&lt;&gt;"",L174&lt;&gt;"",M174&lt;&gt;"")</f>
        <v/>
      </c>
    </row>
    <row r="175" ht="15" customHeight="1" s="111">
      <c r="A175" s="42" t="inlineStr">
        <is>
          <t>JAN</t>
        </is>
      </c>
      <c r="B175" s="43">
        <f>JAN!A176</f>
        <v/>
      </c>
      <c r="C175" s="44">
        <f>JAN!B176</f>
        <v/>
      </c>
      <c r="D175" s="44">
        <f>JAN!C176</f>
        <v/>
      </c>
      <c r="E175" s="44">
        <f>JAN!D176</f>
        <v/>
      </c>
      <c r="F175" s="44">
        <f>JAN!E176</f>
        <v/>
      </c>
      <c r="G175" s="44">
        <f>JAN!F176</f>
        <v/>
      </c>
      <c r="H175" s="44">
        <f>JAN!G176</f>
        <v/>
      </c>
      <c r="I175" s="45">
        <f>JAN!H176</f>
        <v/>
      </c>
      <c r="J175" s="45">
        <f>JAN!I176</f>
        <v/>
      </c>
      <c r="K175" s="44">
        <f>JAN!J176</f>
        <v/>
      </c>
      <c r="L175" s="44">
        <f>JAN!K176</f>
        <v/>
      </c>
      <c r="M175" s="46">
        <f>JAN!L176</f>
        <v/>
      </c>
      <c r="N175" s="44">
        <f>JAN!M176</f>
        <v/>
      </c>
      <c r="O175" s="44">
        <f>JAN!N176</f>
        <v/>
      </c>
      <c r="P175" s="44">
        <f>JAN!O176</f>
        <v/>
      </c>
      <c r="Q175" s="44">
        <f>JAN!P176</f>
        <v/>
      </c>
      <c r="R175" s="44">
        <f>JAN!Q176</f>
        <v/>
      </c>
      <c r="S175" s="46">
        <f>S174+IF(X175=0,0,M175)</f>
        <v/>
      </c>
      <c r="T175" s="47">
        <f>MAX(T174,S175)</f>
        <v/>
      </c>
      <c r="U175" s="48">
        <f>S175-T175</f>
        <v/>
      </c>
      <c r="V175" s="47">
        <f>IFERROR(SUMIFS(DATABASE!$M$5:$M$6004,DATABASE!$B$5:$B$6004,B175,DATABASE!$X$5:$X$6004,1),0)</f>
        <v/>
      </c>
      <c r="W175" s="31">
        <f>IFERROR(COUNTIFS(DATABASE!$B$5:$B$6004,B175,DATABASE!$X$5:$X$6004,1),0)</f>
        <v/>
      </c>
      <c r="X175" s="49">
        <f>--AND(ISNUMBER(B175),C175&lt;&gt;"",L175&lt;&gt;"",M175&lt;&gt;"")</f>
        <v/>
      </c>
    </row>
    <row r="176" ht="15" customHeight="1" s="111">
      <c r="A176" s="50" t="inlineStr">
        <is>
          <t>JAN</t>
        </is>
      </c>
      <c r="B176" s="51">
        <f>JAN!A177</f>
        <v/>
      </c>
      <c r="C176" s="52">
        <f>JAN!B177</f>
        <v/>
      </c>
      <c r="D176" s="52">
        <f>JAN!C177</f>
        <v/>
      </c>
      <c r="E176" s="52">
        <f>JAN!D177</f>
        <v/>
      </c>
      <c r="F176" s="52">
        <f>JAN!E177</f>
        <v/>
      </c>
      <c r="G176" s="52">
        <f>JAN!F177</f>
        <v/>
      </c>
      <c r="H176" s="52">
        <f>JAN!G177</f>
        <v/>
      </c>
      <c r="I176" s="53">
        <f>JAN!H177</f>
        <v/>
      </c>
      <c r="J176" s="53">
        <f>JAN!I177</f>
        <v/>
      </c>
      <c r="K176" s="52">
        <f>JAN!J177</f>
        <v/>
      </c>
      <c r="L176" s="52">
        <f>JAN!K177</f>
        <v/>
      </c>
      <c r="M176" s="54">
        <f>JAN!L177</f>
        <v/>
      </c>
      <c r="N176" s="52">
        <f>JAN!M177</f>
        <v/>
      </c>
      <c r="O176" s="52">
        <f>JAN!N177</f>
        <v/>
      </c>
      <c r="P176" s="52">
        <f>JAN!O177</f>
        <v/>
      </c>
      <c r="Q176" s="52">
        <f>JAN!P177</f>
        <v/>
      </c>
      <c r="R176" s="52">
        <f>JAN!Q177</f>
        <v/>
      </c>
      <c r="S176" s="54">
        <f>S175+IF(X176=0,0,M176)</f>
        <v/>
      </c>
      <c r="T176" s="55">
        <f>MAX(T175,S176)</f>
        <v/>
      </c>
      <c r="U176" s="56">
        <f>S176-T176</f>
        <v/>
      </c>
      <c r="V176" s="55">
        <f>IFERROR(SUMIFS(DATABASE!$M$5:$M$6004,DATABASE!$B$5:$B$6004,B176,DATABASE!$X$5:$X$6004,1),0)</f>
        <v/>
      </c>
      <c r="W176" s="57">
        <f>IFERROR(COUNTIFS(DATABASE!$B$5:$B$6004,B176,DATABASE!$X$5:$X$6004,1),0)</f>
        <v/>
      </c>
      <c r="X176" s="58">
        <f>--AND(ISNUMBER(B176),C176&lt;&gt;"",L176&lt;&gt;"",M176&lt;&gt;"")</f>
        <v/>
      </c>
    </row>
    <row r="177" ht="15" customHeight="1" s="111">
      <c r="A177" s="42" t="inlineStr">
        <is>
          <t>JAN</t>
        </is>
      </c>
      <c r="B177" s="43">
        <f>JAN!A178</f>
        <v/>
      </c>
      <c r="C177" s="44">
        <f>JAN!B178</f>
        <v/>
      </c>
      <c r="D177" s="44">
        <f>JAN!C178</f>
        <v/>
      </c>
      <c r="E177" s="44">
        <f>JAN!D178</f>
        <v/>
      </c>
      <c r="F177" s="44">
        <f>JAN!E178</f>
        <v/>
      </c>
      <c r="G177" s="44">
        <f>JAN!F178</f>
        <v/>
      </c>
      <c r="H177" s="44">
        <f>JAN!G178</f>
        <v/>
      </c>
      <c r="I177" s="45">
        <f>JAN!H178</f>
        <v/>
      </c>
      <c r="J177" s="45">
        <f>JAN!I178</f>
        <v/>
      </c>
      <c r="K177" s="44">
        <f>JAN!J178</f>
        <v/>
      </c>
      <c r="L177" s="44">
        <f>JAN!K178</f>
        <v/>
      </c>
      <c r="M177" s="46">
        <f>JAN!L178</f>
        <v/>
      </c>
      <c r="N177" s="44">
        <f>JAN!M178</f>
        <v/>
      </c>
      <c r="O177" s="44">
        <f>JAN!N178</f>
        <v/>
      </c>
      <c r="P177" s="44">
        <f>JAN!O178</f>
        <v/>
      </c>
      <c r="Q177" s="44">
        <f>JAN!P178</f>
        <v/>
      </c>
      <c r="R177" s="44">
        <f>JAN!Q178</f>
        <v/>
      </c>
      <c r="S177" s="46">
        <f>S176+IF(X177=0,0,M177)</f>
        <v/>
      </c>
      <c r="T177" s="47">
        <f>MAX(T176,S177)</f>
        <v/>
      </c>
      <c r="U177" s="48">
        <f>S177-T177</f>
        <v/>
      </c>
      <c r="V177" s="47">
        <f>IFERROR(SUMIFS(DATABASE!$M$5:$M$6004,DATABASE!$B$5:$B$6004,B177,DATABASE!$X$5:$X$6004,1),0)</f>
        <v/>
      </c>
      <c r="W177" s="31">
        <f>IFERROR(COUNTIFS(DATABASE!$B$5:$B$6004,B177,DATABASE!$X$5:$X$6004,1),0)</f>
        <v/>
      </c>
      <c r="X177" s="49">
        <f>--AND(ISNUMBER(B177),C177&lt;&gt;"",L177&lt;&gt;"",M177&lt;&gt;"")</f>
        <v/>
      </c>
    </row>
    <row r="178" ht="15" customHeight="1" s="111">
      <c r="A178" s="50" t="inlineStr">
        <is>
          <t>JAN</t>
        </is>
      </c>
      <c r="B178" s="51">
        <f>JAN!A179</f>
        <v/>
      </c>
      <c r="C178" s="52">
        <f>JAN!B179</f>
        <v/>
      </c>
      <c r="D178" s="52">
        <f>JAN!C179</f>
        <v/>
      </c>
      <c r="E178" s="52">
        <f>JAN!D179</f>
        <v/>
      </c>
      <c r="F178" s="52">
        <f>JAN!E179</f>
        <v/>
      </c>
      <c r="G178" s="52">
        <f>JAN!F179</f>
        <v/>
      </c>
      <c r="H178" s="52">
        <f>JAN!G179</f>
        <v/>
      </c>
      <c r="I178" s="53">
        <f>JAN!H179</f>
        <v/>
      </c>
      <c r="J178" s="53">
        <f>JAN!I179</f>
        <v/>
      </c>
      <c r="K178" s="52">
        <f>JAN!J179</f>
        <v/>
      </c>
      <c r="L178" s="52">
        <f>JAN!K179</f>
        <v/>
      </c>
      <c r="M178" s="54">
        <f>JAN!L179</f>
        <v/>
      </c>
      <c r="N178" s="52">
        <f>JAN!M179</f>
        <v/>
      </c>
      <c r="O178" s="52">
        <f>JAN!N179</f>
        <v/>
      </c>
      <c r="P178" s="52">
        <f>JAN!O179</f>
        <v/>
      </c>
      <c r="Q178" s="52">
        <f>JAN!P179</f>
        <v/>
      </c>
      <c r="R178" s="52">
        <f>JAN!Q179</f>
        <v/>
      </c>
      <c r="S178" s="54">
        <f>S177+IF(X178=0,0,M178)</f>
        <v/>
      </c>
      <c r="T178" s="55">
        <f>MAX(T177,S178)</f>
        <v/>
      </c>
      <c r="U178" s="56">
        <f>S178-T178</f>
        <v/>
      </c>
      <c r="V178" s="55">
        <f>IFERROR(SUMIFS(DATABASE!$M$5:$M$6004,DATABASE!$B$5:$B$6004,B178,DATABASE!$X$5:$X$6004,1),0)</f>
        <v/>
      </c>
      <c r="W178" s="57">
        <f>IFERROR(COUNTIFS(DATABASE!$B$5:$B$6004,B178,DATABASE!$X$5:$X$6004,1),0)</f>
        <v/>
      </c>
      <c r="X178" s="58">
        <f>--AND(ISNUMBER(B178),C178&lt;&gt;"",L178&lt;&gt;"",M178&lt;&gt;"")</f>
        <v/>
      </c>
    </row>
    <row r="179" ht="15" customHeight="1" s="111">
      <c r="A179" s="42" t="inlineStr">
        <is>
          <t>JAN</t>
        </is>
      </c>
      <c r="B179" s="43">
        <f>JAN!A180</f>
        <v/>
      </c>
      <c r="C179" s="44">
        <f>JAN!B180</f>
        <v/>
      </c>
      <c r="D179" s="44">
        <f>JAN!C180</f>
        <v/>
      </c>
      <c r="E179" s="44">
        <f>JAN!D180</f>
        <v/>
      </c>
      <c r="F179" s="44">
        <f>JAN!E180</f>
        <v/>
      </c>
      <c r="G179" s="44">
        <f>JAN!F180</f>
        <v/>
      </c>
      <c r="H179" s="44">
        <f>JAN!G180</f>
        <v/>
      </c>
      <c r="I179" s="45">
        <f>JAN!H180</f>
        <v/>
      </c>
      <c r="J179" s="45">
        <f>JAN!I180</f>
        <v/>
      </c>
      <c r="K179" s="44">
        <f>JAN!J180</f>
        <v/>
      </c>
      <c r="L179" s="44">
        <f>JAN!K180</f>
        <v/>
      </c>
      <c r="M179" s="46">
        <f>JAN!L180</f>
        <v/>
      </c>
      <c r="N179" s="44">
        <f>JAN!M180</f>
        <v/>
      </c>
      <c r="O179" s="44">
        <f>JAN!N180</f>
        <v/>
      </c>
      <c r="P179" s="44">
        <f>JAN!O180</f>
        <v/>
      </c>
      <c r="Q179" s="44">
        <f>JAN!P180</f>
        <v/>
      </c>
      <c r="R179" s="44">
        <f>JAN!Q180</f>
        <v/>
      </c>
      <c r="S179" s="46">
        <f>S178+IF(X179=0,0,M179)</f>
        <v/>
      </c>
      <c r="T179" s="47">
        <f>MAX(T178,S179)</f>
        <v/>
      </c>
      <c r="U179" s="48">
        <f>S179-T179</f>
        <v/>
      </c>
      <c r="V179" s="47">
        <f>IFERROR(SUMIFS(DATABASE!$M$5:$M$6004,DATABASE!$B$5:$B$6004,B179,DATABASE!$X$5:$X$6004,1),0)</f>
        <v/>
      </c>
      <c r="W179" s="31">
        <f>IFERROR(COUNTIFS(DATABASE!$B$5:$B$6004,B179,DATABASE!$X$5:$X$6004,1),0)</f>
        <v/>
      </c>
      <c r="X179" s="49">
        <f>--AND(ISNUMBER(B179),C179&lt;&gt;"",L179&lt;&gt;"",M179&lt;&gt;"")</f>
        <v/>
      </c>
    </row>
    <row r="180" ht="15" customHeight="1" s="111">
      <c r="A180" s="50" t="inlineStr">
        <is>
          <t>JAN</t>
        </is>
      </c>
      <c r="B180" s="51">
        <f>JAN!A181</f>
        <v/>
      </c>
      <c r="C180" s="52">
        <f>JAN!B181</f>
        <v/>
      </c>
      <c r="D180" s="52">
        <f>JAN!C181</f>
        <v/>
      </c>
      <c r="E180" s="52">
        <f>JAN!D181</f>
        <v/>
      </c>
      <c r="F180" s="52">
        <f>JAN!E181</f>
        <v/>
      </c>
      <c r="G180" s="52">
        <f>JAN!F181</f>
        <v/>
      </c>
      <c r="H180" s="52">
        <f>JAN!G181</f>
        <v/>
      </c>
      <c r="I180" s="53">
        <f>JAN!H181</f>
        <v/>
      </c>
      <c r="J180" s="53">
        <f>JAN!I181</f>
        <v/>
      </c>
      <c r="K180" s="52">
        <f>JAN!J181</f>
        <v/>
      </c>
      <c r="L180" s="52">
        <f>JAN!K181</f>
        <v/>
      </c>
      <c r="M180" s="54">
        <f>JAN!L181</f>
        <v/>
      </c>
      <c r="N180" s="52">
        <f>JAN!M181</f>
        <v/>
      </c>
      <c r="O180" s="52">
        <f>JAN!N181</f>
        <v/>
      </c>
      <c r="P180" s="52">
        <f>JAN!O181</f>
        <v/>
      </c>
      <c r="Q180" s="52">
        <f>JAN!P181</f>
        <v/>
      </c>
      <c r="R180" s="52">
        <f>JAN!Q181</f>
        <v/>
      </c>
      <c r="S180" s="54">
        <f>S179+IF(X180=0,0,M180)</f>
        <v/>
      </c>
      <c r="T180" s="55">
        <f>MAX(T179,S180)</f>
        <v/>
      </c>
      <c r="U180" s="56">
        <f>S180-T180</f>
        <v/>
      </c>
      <c r="V180" s="55">
        <f>IFERROR(SUMIFS(DATABASE!$M$5:$M$6004,DATABASE!$B$5:$B$6004,B180,DATABASE!$X$5:$X$6004,1),0)</f>
        <v/>
      </c>
      <c r="W180" s="57">
        <f>IFERROR(COUNTIFS(DATABASE!$B$5:$B$6004,B180,DATABASE!$X$5:$X$6004,1),0)</f>
        <v/>
      </c>
      <c r="X180" s="58">
        <f>--AND(ISNUMBER(B180),C180&lt;&gt;"",L180&lt;&gt;"",M180&lt;&gt;"")</f>
        <v/>
      </c>
    </row>
    <row r="181" ht="15" customHeight="1" s="111">
      <c r="A181" s="42" t="inlineStr">
        <is>
          <t>JAN</t>
        </is>
      </c>
      <c r="B181" s="43">
        <f>JAN!A182</f>
        <v/>
      </c>
      <c r="C181" s="44">
        <f>JAN!B182</f>
        <v/>
      </c>
      <c r="D181" s="44">
        <f>JAN!C182</f>
        <v/>
      </c>
      <c r="E181" s="44">
        <f>JAN!D182</f>
        <v/>
      </c>
      <c r="F181" s="44">
        <f>JAN!E182</f>
        <v/>
      </c>
      <c r="G181" s="44">
        <f>JAN!F182</f>
        <v/>
      </c>
      <c r="H181" s="44">
        <f>JAN!G182</f>
        <v/>
      </c>
      <c r="I181" s="45">
        <f>JAN!H182</f>
        <v/>
      </c>
      <c r="J181" s="45">
        <f>JAN!I182</f>
        <v/>
      </c>
      <c r="K181" s="44">
        <f>JAN!J182</f>
        <v/>
      </c>
      <c r="L181" s="44">
        <f>JAN!K182</f>
        <v/>
      </c>
      <c r="M181" s="46">
        <f>JAN!L182</f>
        <v/>
      </c>
      <c r="N181" s="44">
        <f>JAN!M182</f>
        <v/>
      </c>
      <c r="O181" s="44">
        <f>JAN!N182</f>
        <v/>
      </c>
      <c r="P181" s="44">
        <f>JAN!O182</f>
        <v/>
      </c>
      <c r="Q181" s="44">
        <f>JAN!P182</f>
        <v/>
      </c>
      <c r="R181" s="44">
        <f>JAN!Q182</f>
        <v/>
      </c>
      <c r="S181" s="46">
        <f>S180+IF(X181=0,0,M181)</f>
        <v/>
      </c>
      <c r="T181" s="47">
        <f>MAX(T180,S181)</f>
        <v/>
      </c>
      <c r="U181" s="48">
        <f>S181-T181</f>
        <v/>
      </c>
      <c r="V181" s="47">
        <f>IFERROR(SUMIFS(DATABASE!$M$5:$M$6004,DATABASE!$B$5:$B$6004,B181,DATABASE!$X$5:$X$6004,1),0)</f>
        <v/>
      </c>
      <c r="W181" s="31">
        <f>IFERROR(COUNTIFS(DATABASE!$B$5:$B$6004,B181,DATABASE!$X$5:$X$6004,1),0)</f>
        <v/>
      </c>
      <c r="X181" s="49">
        <f>--AND(ISNUMBER(B181),C181&lt;&gt;"",L181&lt;&gt;"",M181&lt;&gt;"")</f>
        <v/>
      </c>
    </row>
    <row r="182" ht="15" customHeight="1" s="111">
      <c r="A182" s="50" t="inlineStr">
        <is>
          <t>JAN</t>
        </is>
      </c>
      <c r="B182" s="51">
        <f>JAN!A183</f>
        <v/>
      </c>
      <c r="C182" s="52">
        <f>JAN!B183</f>
        <v/>
      </c>
      <c r="D182" s="52">
        <f>JAN!C183</f>
        <v/>
      </c>
      <c r="E182" s="52">
        <f>JAN!D183</f>
        <v/>
      </c>
      <c r="F182" s="52">
        <f>JAN!E183</f>
        <v/>
      </c>
      <c r="G182" s="52">
        <f>JAN!F183</f>
        <v/>
      </c>
      <c r="H182" s="52">
        <f>JAN!G183</f>
        <v/>
      </c>
      <c r="I182" s="53">
        <f>JAN!H183</f>
        <v/>
      </c>
      <c r="J182" s="53">
        <f>JAN!I183</f>
        <v/>
      </c>
      <c r="K182" s="52">
        <f>JAN!J183</f>
        <v/>
      </c>
      <c r="L182" s="52">
        <f>JAN!K183</f>
        <v/>
      </c>
      <c r="M182" s="54">
        <f>JAN!L183</f>
        <v/>
      </c>
      <c r="N182" s="52">
        <f>JAN!M183</f>
        <v/>
      </c>
      <c r="O182" s="52">
        <f>JAN!N183</f>
        <v/>
      </c>
      <c r="P182" s="52">
        <f>JAN!O183</f>
        <v/>
      </c>
      <c r="Q182" s="52">
        <f>JAN!P183</f>
        <v/>
      </c>
      <c r="R182" s="52">
        <f>JAN!Q183</f>
        <v/>
      </c>
      <c r="S182" s="54">
        <f>S181+IF(X182=0,0,M182)</f>
        <v/>
      </c>
      <c r="T182" s="55">
        <f>MAX(T181,S182)</f>
        <v/>
      </c>
      <c r="U182" s="56">
        <f>S182-T182</f>
        <v/>
      </c>
      <c r="V182" s="55">
        <f>IFERROR(SUMIFS(DATABASE!$M$5:$M$6004,DATABASE!$B$5:$B$6004,B182,DATABASE!$X$5:$X$6004,1),0)</f>
        <v/>
      </c>
      <c r="W182" s="57">
        <f>IFERROR(COUNTIFS(DATABASE!$B$5:$B$6004,B182,DATABASE!$X$5:$X$6004,1),0)</f>
        <v/>
      </c>
      <c r="X182" s="58">
        <f>--AND(ISNUMBER(B182),C182&lt;&gt;"",L182&lt;&gt;"",M182&lt;&gt;"")</f>
        <v/>
      </c>
    </row>
    <row r="183" ht="15" customHeight="1" s="111">
      <c r="A183" s="42" t="inlineStr">
        <is>
          <t>JAN</t>
        </is>
      </c>
      <c r="B183" s="43">
        <f>JAN!A184</f>
        <v/>
      </c>
      <c r="C183" s="44">
        <f>JAN!B184</f>
        <v/>
      </c>
      <c r="D183" s="44">
        <f>JAN!C184</f>
        <v/>
      </c>
      <c r="E183" s="44">
        <f>JAN!D184</f>
        <v/>
      </c>
      <c r="F183" s="44">
        <f>JAN!E184</f>
        <v/>
      </c>
      <c r="G183" s="44">
        <f>JAN!F184</f>
        <v/>
      </c>
      <c r="H183" s="44">
        <f>JAN!G184</f>
        <v/>
      </c>
      <c r="I183" s="45">
        <f>JAN!H184</f>
        <v/>
      </c>
      <c r="J183" s="45">
        <f>JAN!I184</f>
        <v/>
      </c>
      <c r="K183" s="44">
        <f>JAN!J184</f>
        <v/>
      </c>
      <c r="L183" s="44">
        <f>JAN!K184</f>
        <v/>
      </c>
      <c r="M183" s="46">
        <f>JAN!L184</f>
        <v/>
      </c>
      <c r="N183" s="44">
        <f>JAN!M184</f>
        <v/>
      </c>
      <c r="O183" s="44">
        <f>JAN!N184</f>
        <v/>
      </c>
      <c r="P183" s="44">
        <f>JAN!O184</f>
        <v/>
      </c>
      <c r="Q183" s="44">
        <f>JAN!P184</f>
        <v/>
      </c>
      <c r="R183" s="44">
        <f>JAN!Q184</f>
        <v/>
      </c>
      <c r="S183" s="46">
        <f>S182+IF(X183=0,0,M183)</f>
        <v/>
      </c>
      <c r="T183" s="47">
        <f>MAX(T182,S183)</f>
        <v/>
      </c>
      <c r="U183" s="48">
        <f>S183-T183</f>
        <v/>
      </c>
      <c r="V183" s="47">
        <f>IFERROR(SUMIFS(DATABASE!$M$5:$M$6004,DATABASE!$B$5:$B$6004,B183,DATABASE!$X$5:$X$6004,1),0)</f>
        <v/>
      </c>
      <c r="W183" s="31">
        <f>IFERROR(COUNTIFS(DATABASE!$B$5:$B$6004,B183,DATABASE!$X$5:$X$6004,1),0)</f>
        <v/>
      </c>
      <c r="X183" s="49">
        <f>--AND(ISNUMBER(B183),C183&lt;&gt;"",L183&lt;&gt;"",M183&lt;&gt;"")</f>
        <v/>
      </c>
    </row>
    <row r="184" ht="15" customHeight="1" s="111">
      <c r="A184" s="50" t="inlineStr">
        <is>
          <t>JAN</t>
        </is>
      </c>
      <c r="B184" s="51">
        <f>JAN!A185</f>
        <v/>
      </c>
      <c r="C184" s="52">
        <f>JAN!B185</f>
        <v/>
      </c>
      <c r="D184" s="52">
        <f>JAN!C185</f>
        <v/>
      </c>
      <c r="E184" s="52">
        <f>JAN!D185</f>
        <v/>
      </c>
      <c r="F184" s="52">
        <f>JAN!E185</f>
        <v/>
      </c>
      <c r="G184" s="52">
        <f>JAN!F185</f>
        <v/>
      </c>
      <c r="H184" s="52">
        <f>JAN!G185</f>
        <v/>
      </c>
      <c r="I184" s="53">
        <f>JAN!H185</f>
        <v/>
      </c>
      <c r="J184" s="53">
        <f>JAN!I185</f>
        <v/>
      </c>
      <c r="K184" s="52">
        <f>JAN!J185</f>
        <v/>
      </c>
      <c r="L184" s="52">
        <f>JAN!K185</f>
        <v/>
      </c>
      <c r="M184" s="54">
        <f>JAN!L185</f>
        <v/>
      </c>
      <c r="N184" s="52">
        <f>JAN!M185</f>
        <v/>
      </c>
      <c r="O184" s="52">
        <f>JAN!N185</f>
        <v/>
      </c>
      <c r="P184" s="52">
        <f>JAN!O185</f>
        <v/>
      </c>
      <c r="Q184" s="52">
        <f>JAN!P185</f>
        <v/>
      </c>
      <c r="R184" s="52">
        <f>JAN!Q185</f>
        <v/>
      </c>
      <c r="S184" s="54">
        <f>S183+IF(X184=0,0,M184)</f>
        <v/>
      </c>
      <c r="T184" s="55">
        <f>MAX(T183,S184)</f>
        <v/>
      </c>
      <c r="U184" s="56">
        <f>S184-T184</f>
        <v/>
      </c>
      <c r="V184" s="55">
        <f>IFERROR(SUMIFS(DATABASE!$M$5:$M$6004,DATABASE!$B$5:$B$6004,B184,DATABASE!$X$5:$X$6004,1),0)</f>
        <v/>
      </c>
      <c r="W184" s="57">
        <f>IFERROR(COUNTIFS(DATABASE!$B$5:$B$6004,B184,DATABASE!$X$5:$X$6004,1),0)</f>
        <v/>
      </c>
      <c r="X184" s="58">
        <f>--AND(ISNUMBER(B184),C184&lt;&gt;"",L184&lt;&gt;"",M184&lt;&gt;"")</f>
        <v/>
      </c>
    </row>
    <row r="185" ht="15" customHeight="1" s="111">
      <c r="A185" s="42" t="inlineStr">
        <is>
          <t>JAN</t>
        </is>
      </c>
      <c r="B185" s="43">
        <f>JAN!A186</f>
        <v/>
      </c>
      <c r="C185" s="44">
        <f>JAN!B186</f>
        <v/>
      </c>
      <c r="D185" s="44">
        <f>JAN!C186</f>
        <v/>
      </c>
      <c r="E185" s="44">
        <f>JAN!D186</f>
        <v/>
      </c>
      <c r="F185" s="44">
        <f>JAN!E186</f>
        <v/>
      </c>
      <c r="G185" s="44">
        <f>JAN!F186</f>
        <v/>
      </c>
      <c r="H185" s="44">
        <f>JAN!G186</f>
        <v/>
      </c>
      <c r="I185" s="45">
        <f>JAN!H186</f>
        <v/>
      </c>
      <c r="J185" s="45">
        <f>JAN!I186</f>
        <v/>
      </c>
      <c r="K185" s="44">
        <f>JAN!J186</f>
        <v/>
      </c>
      <c r="L185" s="44">
        <f>JAN!K186</f>
        <v/>
      </c>
      <c r="M185" s="46">
        <f>JAN!L186</f>
        <v/>
      </c>
      <c r="N185" s="44">
        <f>JAN!M186</f>
        <v/>
      </c>
      <c r="O185" s="44">
        <f>JAN!N186</f>
        <v/>
      </c>
      <c r="P185" s="44">
        <f>JAN!O186</f>
        <v/>
      </c>
      <c r="Q185" s="44">
        <f>JAN!P186</f>
        <v/>
      </c>
      <c r="R185" s="44">
        <f>JAN!Q186</f>
        <v/>
      </c>
      <c r="S185" s="46">
        <f>S184+IF(X185=0,0,M185)</f>
        <v/>
      </c>
      <c r="T185" s="47">
        <f>MAX(T184,S185)</f>
        <v/>
      </c>
      <c r="U185" s="48">
        <f>S185-T185</f>
        <v/>
      </c>
      <c r="V185" s="47">
        <f>IFERROR(SUMIFS(DATABASE!$M$5:$M$6004,DATABASE!$B$5:$B$6004,B185,DATABASE!$X$5:$X$6004,1),0)</f>
        <v/>
      </c>
      <c r="W185" s="31">
        <f>IFERROR(COUNTIFS(DATABASE!$B$5:$B$6004,B185,DATABASE!$X$5:$X$6004,1),0)</f>
        <v/>
      </c>
      <c r="X185" s="49">
        <f>--AND(ISNUMBER(B185),C185&lt;&gt;"",L185&lt;&gt;"",M185&lt;&gt;"")</f>
        <v/>
      </c>
    </row>
    <row r="186" ht="15" customHeight="1" s="111">
      <c r="A186" s="50" t="inlineStr">
        <is>
          <t>JAN</t>
        </is>
      </c>
      <c r="B186" s="51">
        <f>JAN!A187</f>
        <v/>
      </c>
      <c r="C186" s="52">
        <f>JAN!B187</f>
        <v/>
      </c>
      <c r="D186" s="52">
        <f>JAN!C187</f>
        <v/>
      </c>
      <c r="E186" s="52">
        <f>JAN!D187</f>
        <v/>
      </c>
      <c r="F186" s="52">
        <f>JAN!E187</f>
        <v/>
      </c>
      <c r="G186" s="52">
        <f>JAN!F187</f>
        <v/>
      </c>
      <c r="H186" s="52">
        <f>JAN!G187</f>
        <v/>
      </c>
      <c r="I186" s="53">
        <f>JAN!H187</f>
        <v/>
      </c>
      <c r="J186" s="53">
        <f>JAN!I187</f>
        <v/>
      </c>
      <c r="K186" s="52">
        <f>JAN!J187</f>
        <v/>
      </c>
      <c r="L186" s="52">
        <f>JAN!K187</f>
        <v/>
      </c>
      <c r="M186" s="54">
        <f>JAN!L187</f>
        <v/>
      </c>
      <c r="N186" s="52">
        <f>JAN!M187</f>
        <v/>
      </c>
      <c r="O186" s="52">
        <f>JAN!N187</f>
        <v/>
      </c>
      <c r="P186" s="52">
        <f>JAN!O187</f>
        <v/>
      </c>
      <c r="Q186" s="52">
        <f>JAN!P187</f>
        <v/>
      </c>
      <c r="R186" s="52">
        <f>JAN!Q187</f>
        <v/>
      </c>
      <c r="S186" s="54">
        <f>S185+IF(X186=0,0,M186)</f>
        <v/>
      </c>
      <c r="T186" s="55">
        <f>MAX(T185,S186)</f>
        <v/>
      </c>
      <c r="U186" s="56">
        <f>S186-T186</f>
        <v/>
      </c>
      <c r="V186" s="55">
        <f>IFERROR(SUMIFS(DATABASE!$M$5:$M$6004,DATABASE!$B$5:$B$6004,B186,DATABASE!$X$5:$X$6004,1),0)</f>
        <v/>
      </c>
      <c r="W186" s="57">
        <f>IFERROR(COUNTIFS(DATABASE!$B$5:$B$6004,B186,DATABASE!$X$5:$X$6004,1),0)</f>
        <v/>
      </c>
      <c r="X186" s="58">
        <f>--AND(ISNUMBER(B186),C186&lt;&gt;"",L186&lt;&gt;"",M186&lt;&gt;"")</f>
        <v/>
      </c>
    </row>
    <row r="187" ht="15" customHeight="1" s="111">
      <c r="A187" s="42" t="inlineStr">
        <is>
          <t>JAN</t>
        </is>
      </c>
      <c r="B187" s="43">
        <f>JAN!A188</f>
        <v/>
      </c>
      <c r="C187" s="44">
        <f>JAN!B188</f>
        <v/>
      </c>
      <c r="D187" s="44">
        <f>JAN!C188</f>
        <v/>
      </c>
      <c r="E187" s="44">
        <f>JAN!D188</f>
        <v/>
      </c>
      <c r="F187" s="44">
        <f>JAN!E188</f>
        <v/>
      </c>
      <c r="G187" s="44">
        <f>JAN!F188</f>
        <v/>
      </c>
      <c r="H187" s="44">
        <f>JAN!G188</f>
        <v/>
      </c>
      <c r="I187" s="45">
        <f>JAN!H188</f>
        <v/>
      </c>
      <c r="J187" s="45">
        <f>JAN!I188</f>
        <v/>
      </c>
      <c r="K187" s="44">
        <f>JAN!J188</f>
        <v/>
      </c>
      <c r="L187" s="44">
        <f>JAN!K188</f>
        <v/>
      </c>
      <c r="M187" s="46">
        <f>JAN!L188</f>
        <v/>
      </c>
      <c r="N187" s="44">
        <f>JAN!M188</f>
        <v/>
      </c>
      <c r="O187" s="44">
        <f>JAN!N188</f>
        <v/>
      </c>
      <c r="P187" s="44">
        <f>JAN!O188</f>
        <v/>
      </c>
      <c r="Q187" s="44">
        <f>JAN!P188</f>
        <v/>
      </c>
      <c r="R187" s="44">
        <f>JAN!Q188</f>
        <v/>
      </c>
      <c r="S187" s="46">
        <f>S186+IF(X187=0,0,M187)</f>
        <v/>
      </c>
      <c r="T187" s="47">
        <f>MAX(T186,S187)</f>
        <v/>
      </c>
      <c r="U187" s="48">
        <f>S187-T187</f>
        <v/>
      </c>
      <c r="V187" s="47">
        <f>IFERROR(SUMIFS(DATABASE!$M$5:$M$6004,DATABASE!$B$5:$B$6004,B187,DATABASE!$X$5:$X$6004,1),0)</f>
        <v/>
      </c>
      <c r="W187" s="31">
        <f>IFERROR(COUNTIFS(DATABASE!$B$5:$B$6004,B187,DATABASE!$X$5:$X$6004,1),0)</f>
        <v/>
      </c>
      <c r="X187" s="49">
        <f>--AND(ISNUMBER(B187),C187&lt;&gt;"",L187&lt;&gt;"",M187&lt;&gt;"")</f>
        <v/>
      </c>
    </row>
    <row r="188" ht="15" customHeight="1" s="111">
      <c r="A188" s="50" t="inlineStr">
        <is>
          <t>JAN</t>
        </is>
      </c>
      <c r="B188" s="51">
        <f>JAN!A189</f>
        <v/>
      </c>
      <c r="C188" s="52">
        <f>JAN!B189</f>
        <v/>
      </c>
      <c r="D188" s="52">
        <f>JAN!C189</f>
        <v/>
      </c>
      <c r="E188" s="52">
        <f>JAN!D189</f>
        <v/>
      </c>
      <c r="F188" s="52">
        <f>JAN!E189</f>
        <v/>
      </c>
      <c r="G188" s="52">
        <f>JAN!F189</f>
        <v/>
      </c>
      <c r="H188" s="52">
        <f>JAN!G189</f>
        <v/>
      </c>
      <c r="I188" s="53">
        <f>JAN!H189</f>
        <v/>
      </c>
      <c r="J188" s="53">
        <f>JAN!I189</f>
        <v/>
      </c>
      <c r="K188" s="52">
        <f>JAN!J189</f>
        <v/>
      </c>
      <c r="L188" s="52">
        <f>JAN!K189</f>
        <v/>
      </c>
      <c r="M188" s="54">
        <f>JAN!L189</f>
        <v/>
      </c>
      <c r="N188" s="52">
        <f>JAN!M189</f>
        <v/>
      </c>
      <c r="O188" s="52">
        <f>JAN!N189</f>
        <v/>
      </c>
      <c r="P188" s="52">
        <f>JAN!O189</f>
        <v/>
      </c>
      <c r="Q188" s="52">
        <f>JAN!P189</f>
        <v/>
      </c>
      <c r="R188" s="52">
        <f>JAN!Q189</f>
        <v/>
      </c>
      <c r="S188" s="54">
        <f>S187+IF(X188=0,0,M188)</f>
        <v/>
      </c>
      <c r="T188" s="55">
        <f>MAX(T187,S188)</f>
        <v/>
      </c>
      <c r="U188" s="56">
        <f>S188-T188</f>
        <v/>
      </c>
      <c r="V188" s="55">
        <f>IFERROR(SUMIFS(DATABASE!$M$5:$M$6004,DATABASE!$B$5:$B$6004,B188,DATABASE!$X$5:$X$6004,1),0)</f>
        <v/>
      </c>
      <c r="W188" s="57">
        <f>IFERROR(COUNTIFS(DATABASE!$B$5:$B$6004,B188,DATABASE!$X$5:$X$6004,1),0)</f>
        <v/>
      </c>
      <c r="X188" s="58">
        <f>--AND(ISNUMBER(B188),C188&lt;&gt;"",L188&lt;&gt;"",M188&lt;&gt;"")</f>
        <v/>
      </c>
    </row>
    <row r="189" ht="15" customHeight="1" s="111">
      <c r="A189" s="42" t="inlineStr">
        <is>
          <t>JAN</t>
        </is>
      </c>
      <c r="B189" s="43">
        <f>JAN!A190</f>
        <v/>
      </c>
      <c r="C189" s="44">
        <f>JAN!B190</f>
        <v/>
      </c>
      <c r="D189" s="44">
        <f>JAN!C190</f>
        <v/>
      </c>
      <c r="E189" s="44">
        <f>JAN!D190</f>
        <v/>
      </c>
      <c r="F189" s="44">
        <f>JAN!E190</f>
        <v/>
      </c>
      <c r="G189" s="44">
        <f>JAN!F190</f>
        <v/>
      </c>
      <c r="H189" s="44">
        <f>JAN!G190</f>
        <v/>
      </c>
      <c r="I189" s="45">
        <f>JAN!H190</f>
        <v/>
      </c>
      <c r="J189" s="45">
        <f>JAN!I190</f>
        <v/>
      </c>
      <c r="K189" s="44">
        <f>JAN!J190</f>
        <v/>
      </c>
      <c r="L189" s="44">
        <f>JAN!K190</f>
        <v/>
      </c>
      <c r="M189" s="46">
        <f>JAN!L190</f>
        <v/>
      </c>
      <c r="N189" s="44">
        <f>JAN!M190</f>
        <v/>
      </c>
      <c r="O189" s="44">
        <f>JAN!N190</f>
        <v/>
      </c>
      <c r="P189" s="44">
        <f>JAN!O190</f>
        <v/>
      </c>
      <c r="Q189" s="44">
        <f>JAN!P190</f>
        <v/>
      </c>
      <c r="R189" s="44">
        <f>JAN!Q190</f>
        <v/>
      </c>
      <c r="S189" s="46">
        <f>S188+IF(X189=0,0,M189)</f>
        <v/>
      </c>
      <c r="T189" s="47">
        <f>MAX(T188,S189)</f>
        <v/>
      </c>
      <c r="U189" s="48">
        <f>S189-T189</f>
        <v/>
      </c>
      <c r="V189" s="47">
        <f>IFERROR(SUMIFS(DATABASE!$M$5:$M$6004,DATABASE!$B$5:$B$6004,B189,DATABASE!$X$5:$X$6004,1),0)</f>
        <v/>
      </c>
      <c r="W189" s="31">
        <f>IFERROR(COUNTIFS(DATABASE!$B$5:$B$6004,B189,DATABASE!$X$5:$X$6004,1),0)</f>
        <v/>
      </c>
      <c r="X189" s="49">
        <f>--AND(ISNUMBER(B189),C189&lt;&gt;"",L189&lt;&gt;"",M189&lt;&gt;"")</f>
        <v/>
      </c>
    </row>
    <row r="190" ht="15" customHeight="1" s="111">
      <c r="A190" s="50" t="inlineStr">
        <is>
          <t>JAN</t>
        </is>
      </c>
      <c r="B190" s="51">
        <f>JAN!A191</f>
        <v/>
      </c>
      <c r="C190" s="52">
        <f>JAN!B191</f>
        <v/>
      </c>
      <c r="D190" s="52">
        <f>JAN!C191</f>
        <v/>
      </c>
      <c r="E190" s="52">
        <f>JAN!D191</f>
        <v/>
      </c>
      <c r="F190" s="52">
        <f>JAN!E191</f>
        <v/>
      </c>
      <c r="G190" s="52">
        <f>JAN!F191</f>
        <v/>
      </c>
      <c r="H190" s="52">
        <f>JAN!G191</f>
        <v/>
      </c>
      <c r="I190" s="53">
        <f>JAN!H191</f>
        <v/>
      </c>
      <c r="J190" s="53">
        <f>JAN!I191</f>
        <v/>
      </c>
      <c r="K190" s="52">
        <f>JAN!J191</f>
        <v/>
      </c>
      <c r="L190" s="52">
        <f>JAN!K191</f>
        <v/>
      </c>
      <c r="M190" s="54">
        <f>JAN!L191</f>
        <v/>
      </c>
      <c r="N190" s="52">
        <f>JAN!M191</f>
        <v/>
      </c>
      <c r="O190" s="52">
        <f>JAN!N191</f>
        <v/>
      </c>
      <c r="P190" s="52">
        <f>JAN!O191</f>
        <v/>
      </c>
      <c r="Q190" s="52">
        <f>JAN!P191</f>
        <v/>
      </c>
      <c r="R190" s="52">
        <f>JAN!Q191</f>
        <v/>
      </c>
      <c r="S190" s="54">
        <f>S189+IF(X190=0,0,M190)</f>
        <v/>
      </c>
      <c r="T190" s="55">
        <f>MAX(T189,S190)</f>
        <v/>
      </c>
      <c r="U190" s="56">
        <f>S190-T190</f>
        <v/>
      </c>
      <c r="V190" s="55">
        <f>IFERROR(SUMIFS(DATABASE!$M$5:$M$6004,DATABASE!$B$5:$B$6004,B190,DATABASE!$X$5:$X$6004,1),0)</f>
        <v/>
      </c>
      <c r="W190" s="57">
        <f>IFERROR(COUNTIFS(DATABASE!$B$5:$B$6004,B190,DATABASE!$X$5:$X$6004,1),0)</f>
        <v/>
      </c>
      <c r="X190" s="58">
        <f>--AND(ISNUMBER(B190),C190&lt;&gt;"",L190&lt;&gt;"",M190&lt;&gt;"")</f>
        <v/>
      </c>
    </row>
    <row r="191" ht="15" customHeight="1" s="111">
      <c r="A191" s="42" t="inlineStr">
        <is>
          <t>JAN</t>
        </is>
      </c>
      <c r="B191" s="43">
        <f>JAN!A192</f>
        <v/>
      </c>
      <c r="C191" s="44">
        <f>JAN!B192</f>
        <v/>
      </c>
      <c r="D191" s="44">
        <f>JAN!C192</f>
        <v/>
      </c>
      <c r="E191" s="44">
        <f>JAN!D192</f>
        <v/>
      </c>
      <c r="F191" s="44">
        <f>JAN!E192</f>
        <v/>
      </c>
      <c r="G191" s="44">
        <f>JAN!F192</f>
        <v/>
      </c>
      <c r="H191" s="44">
        <f>JAN!G192</f>
        <v/>
      </c>
      <c r="I191" s="45">
        <f>JAN!H192</f>
        <v/>
      </c>
      <c r="J191" s="45">
        <f>JAN!I192</f>
        <v/>
      </c>
      <c r="K191" s="44">
        <f>JAN!J192</f>
        <v/>
      </c>
      <c r="L191" s="44">
        <f>JAN!K192</f>
        <v/>
      </c>
      <c r="M191" s="46">
        <f>JAN!L192</f>
        <v/>
      </c>
      <c r="N191" s="44">
        <f>JAN!M192</f>
        <v/>
      </c>
      <c r="O191" s="44">
        <f>JAN!N192</f>
        <v/>
      </c>
      <c r="P191" s="44">
        <f>JAN!O192</f>
        <v/>
      </c>
      <c r="Q191" s="44">
        <f>JAN!P192</f>
        <v/>
      </c>
      <c r="R191" s="44">
        <f>JAN!Q192</f>
        <v/>
      </c>
      <c r="S191" s="46">
        <f>S190+IF(X191=0,0,M191)</f>
        <v/>
      </c>
      <c r="T191" s="47">
        <f>MAX(T190,S191)</f>
        <v/>
      </c>
      <c r="U191" s="48">
        <f>S191-T191</f>
        <v/>
      </c>
      <c r="V191" s="47">
        <f>IFERROR(SUMIFS(DATABASE!$M$5:$M$6004,DATABASE!$B$5:$B$6004,B191,DATABASE!$X$5:$X$6004,1),0)</f>
        <v/>
      </c>
      <c r="W191" s="31">
        <f>IFERROR(COUNTIFS(DATABASE!$B$5:$B$6004,B191,DATABASE!$X$5:$X$6004,1),0)</f>
        <v/>
      </c>
      <c r="X191" s="49">
        <f>--AND(ISNUMBER(B191),C191&lt;&gt;"",L191&lt;&gt;"",M191&lt;&gt;"")</f>
        <v/>
      </c>
    </row>
    <row r="192" ht="15" customHeight="1" s="111">
      <c r="A192" s="50" t="inlineStr">
        <is>
          <t>JAN</t>
        </is>
      </c>
      <c r="B192" s="51">
        <f>JAN!A193</f>
        <v/>
      </c>
      <c r="C192" s="52">
        <f>JAN!B193</f>
        <v/>
      </c>
      <c r="D192" s="52">
        <f>JAN!C193</f>
        <v/>
      </c>
      <c r="E192" s="52">
        <f>JAN!D193</f>
        <v/>
      </c>
      <c r="F192" s="52">
        <f>JAN!E193</f>
        <v/>
      </c>
      <c r="G192" s="52">
        <f>JAN!F193</f>
        <v/>
      </c>
      <c r="H192" s="52">
        <f>JAN!G193</f>
        <v/>
      </c>
      <c r="I192" s="53">
        <f>JAN!H193</f>
        <v/>
      </c>
      <c r="J192" s="53">
        <f>JAN!I193</f>
        <v/>
      </c>
      <c r="K192" s="52">
        <f>JAN!J193</f>
        <v/>
      </c>
      <c r="L192" s="52">
        <f>JAN!K193</f>
        <v/>
      </c>
      <c r="M192" s="54">
        <f>JAN!L193</f>
        <v/>
      </c>
      <c r="N192" s="52">
        <f>JAN!M193</f>
        <v/>
      </c>
      <c r="O192" s="52">
        <f>JAN!N193</f>
        <v/>
      </c>
      <c r="P192" s="52">
        <f>JAN!O193</f>
        <v/>
      </c>
      <c r="Q192" s="52">
        <f>JAN!P193</f>
        <v/>
      </c>
      <c r="R192" s="52">
        <f>JAN!Q193</f>
        <v/>
      </c>
      <c r="S192" s="54">
        <f>S191+IF(X192=0,0,M192)</f>
        <v/>
      </c>
      <c r="T192" s="55">
        <f>MAX(T191,S192)</f>
        <v/>
      </c>
      <c r="U192" s="56">
        <f>S192-T192</f>
        <v/>
      </c>
      <c r="V192" s="55">
        <f>IFERROR(SUMIFS(DATABASE!$M$5:$M$6004,DATABASE!$B$5:$B$6004,B192,DATABASE!$X$5:$X$6004,1),0)</f>
        <v/>
      </c>
      <c r="W192" s="57">
        <f>IFERROR(COUNTIFS(DATABASE!$B$5:$B$6004,B192,DATABASE!$X$5:$X$6004,1),0)</f>
        <v/>
      </c>
      <c r="X192" s="58">
        <f>--AND(ISNUMBER(B192),C192&lt;&gt;"",L192&lt;&gt;"",M192&lt;&gt;"")</f>
        <v/>
      </c>
    </row>
    <row r="193" ht="15" customHeight="1" s="111">
      <c r="A193" s="42" t="inlineStr">
        <is>
          <t>JAN</t>
        </is>
      </c>
      <c r="B193" s="43">
        <f>JAN!A194</f>
        <v/>
      </c>
      <c r="C193" s="44">
        <f>JAN!B194</f>
        <v/>
      </c>
      <c r="D193" s="44">
        <f>JAN!C194</f>
        <v/>
      </c>
      <c r="E193" s="44">
        <f>JAN!D194</f>
        <v/>
      </c>
      <c r="F193" s="44">
        <f>JAN!E194</f>
        <v/>
      </c>
      <c r="G193" s="44">
        <f>JAN!F194</f>
        <v/>
      </c>
      <c r="H193" s="44">
        <f>JAN!G194</f>
        <v/>
      </c>
      <c r="I193" s="45">
        <f>JAN!H194</f>
        <v/>
      </c>
      <c r="J193" s="45">
        <f>JAN!I194</f>
        <v/>
      </c>
      <c r="K193" s="44">
        <f>JAN!J194</f>
        <v/>
      </c>
      <c r="L193" s="44">
        <f>JAN!K194</f>
        <v/>
      </c>
      <c r="M193" s="46">
        <f>JAN!L194</f>
        <v/>
      </c>
      <c r="N193" s="44">
        <f>JAN!M194</f>
        <v/>
      </c>
      <c r="O193" s="44">
        <f>JAN!N194</f>
        <v/>
      </c>
      <c r="P193" s="44">
        <f>JAN!O194</f>
        <v/>
      </c>
      <c r="Q193" s="44">
        <f>JAN!P194</f>
        <v/>
      </c>
      <c r="R193" s="44">
        <f>JAN!Q194</f>
        <v/>
      </c>
      <c r="S193" s="46">
        <f>S192+IF(X193=0,0,M193)</f>
        <v/>
      </c>
      <c r="T193" s="47">
        <f>MAX(T192,S193)</f>
        <v/>
      </c>
      <c r="U193" s="48">
        <f>S193-T193</f>
        <v/>
      </c>
      <c r="V193" s="47">
        <f>IFERROR(SUMIFS(DATABASE!$M$5:$M$6004,DATABASE!$B$5:$B$6004,B193,DATABASE!$X$5:$X$6004,1),0)</f>
        <v/>
      </c>
      <c r="W193" s="31">
        <f>IFERROR(COUNTIFS(DATABASE!$B$5:$B$6004,B193,DATABASE!$X$5:$X$6004,1),0)</f>
        <v/>
      </c>
      <c r="X193" s="49">
        <f>--AND(ISNUMBER(B193),C193&lt;&gt;"",L193&lt;&gt;"",M193&lt;&gt;"")</f>
        <v/>
      </c>
    </row>
    <row r="194" ht="15" customHeight="1" s="111">
      <c r="A194" s="50" t="inlineStr">
        <is>
          <t>JAN</t>
        </is>
      </c>
      <c r="B194" s="51">
        <f>JAN!A195</f>
        <v/>
      </c>
      <c r="C194" s="52">
        <f>JAN!B195</f>
        <v/>
      </c>
      <c r="D194" s="52">
        <f>JAN!C195</f>
        <v/>
      </c>
      <c r="E194" s="52">
        <f>JAN!D195</f>
        <v/>
      </c>
      <c r="F194" s="52">
        <f>JAN!E195</f>
        <v/>
      </c>
      <c r="G194" s="52">
        <f>JAN!F195</f>
        <v/>
      </c>
      <c r="H194" s="52">
        <f>JAN!G195</f>
        <v/>
      </c>
      <c r="I194" s="53">
        <f>JAN!H195</f>
        <v/>
      </c>
      <c r="J194" s="53">
        <f>JAN!I195</f>
        <v/>
      </c>
      <c r="K194" s="52">
        <f>JAN!J195</f>
        <v/>
      </c>
      <c r="L194" s="52">
        <f>JAN!K195</f>
        <v/>
      </c>
      <c r="M194" s="54">
        <f>JAN!L195</f>
        <v/>
      </c>
      <c r="N194" s="52">
        <f>JAN!M195</f>
        <v/>
      </c>
      <c r="O194" s="52">
        <f>JAN!N195</f>
        <v/>
      </c>
      <c r="P194" s="52">
        <f>JAN!O195</f>
        <v/>
      </c>
      <c r="Q194" s="52">
        <f>JAN!P195</f>
        <v/>
      </c>
      <c r="R194" s="52">
        <f>JAN!Q195</f>
        <v/>
      </c>
      <c r="S194" s="54">
        <f>S193+IF(X194=0,0,M194)</f>
        <v/>
      </c>
      <c r="T194" s="55">
        <f>MAX(T193,S194)</f>
        <v/>
      </c>
      <c r="U194" s="56">
        <f>S194-T194</f>
        <v/>
      </c>
      <c r="V194" s="55">
        <f>IFERROR(SUMIFS(DATABASE!$M$5:$M$6004,DATABASE!$B$5:$B$6004,B194,DATABASE!$X$5:$X$6004,1),0)</f>
        <v/>
      </c>
      <c r="W194" s="57">
        <f>IFERROR(COUNTIFS(DATABASE!$B$5:$B$6004,B194,DATABASE!$X$5:$X$6004,1),0)</f>
        <v/>
      </c>
      <c r="X194" s="58">
        <f>--AND(ISNUMBER(B194),C194&lt;&gt;"",L194&lt;&gt;"",M194&lt;&gt;"")</f>
        <v/>
      </c>
    </row>
    <row r="195" ht="15" customHeight="1" s="111">
      <c r="A195" s="42" t="inlineStr">
        <is>
          <t>JAN</t>
        </is>
      </c>
      <c r="B195" s="43">
        <f>JAN!A196</f>
        <v/>
      </c>
      <c r="C195" s="44">
        <f>JAN!B196</f>
        <v/>
      </c>
      <c r="D195" s="44">
        <f>JAN!C196</f>
        <v/>
      </c>
      <c r="E195" s="44">
        <f>JAN!D196</f>
        <v/>
      </c>
      <c r="F195" s="44">
        <f>JAN!E196</f>
        <v/>
      </c>
      <c r="G195" s="44">
        <f>JAN!F196</f>
        <v/>
      </c>
      <c r="H195" s="44">
        <f>JAN!G196</f>
        <v/>
      </c>
      <c r="I195" s="45">
        <f>JAN!H196</f>
        <v/>
      </c>
      <c r="J195" s="45">
        <f>JAN!I196</f>
        <v/>
      </c>
      <c r="K195" s="44">
        <f>JAN!J196</f>
        <v/>
      </c>
      <c r="L195" s="44">
        <f>JAN!K196</f>
        <v/>
      </c>
      <c r="M195" s="46">
        <f>JAN!L196</f>
        <v/>
      </c>
      <c r="N195" s="44">
        <f>JAN!M196</f>
        <v/>
      </c>
      <c r="O195" s="44">
        <f>JAN!N196</f>
        <v/>
      </c>
      <c r="P195" s="44">
        <f>JAN!O196</f>
        <v/>
      </c>
      <c r="Q195" s="44">
        <f>JAN!P196</f>
        <v/>
      </c>
      <c r="R195" s="44">
        <f>JAN!Q196</f>
        <v/>
      </c>
      <c r="S195" s="46">
        <f>S194+IF(X195=0,0,M195)</f>
        <v/>
      </c>
      <c r="T195" s="47">
        <f>MAX(T194,S195)</f>
        <v/>
      </c>
      <c r="U195" s="48">
        <f>S195-T195</f>
        <v/>
      </c>
      <c r="V195" s="47">
        <f>IFERROR(SUMIFS(DATABASE!$M$5:$M$6004,DATABASE!$B$5:$B$6004,B195,DATABASE!$X$5:$X$6004,1),0)</f>
        <v/>
      </c>
      <c r="W195" s="31">
        <f>IFERROR(COUNTIFS(DATABASE!$B$5:$B$6004,B195,DATABASE!$X$5:$X$6004,1),0)</f>
        <v/>
      </c>
      <c r="X195" s="49">
        <f>--AND(ISNUMBER(B195),C195&lt;&gt;"",L195&lt;&gt;"",M195&lt;&gt;"")</f>
        <v/>
      </c>
    </row>
    <row r="196" ht="15" customHeight="1" s="111">
      <c r="A196" s="50" t="inlineStr">
        <is>
          <t>JAN</t>
        </is>
      </c>
      <c r="B196" s="51">
        <f>JAN!A197</f>
        <v/>
      </c>
      <c r="C196" s="52">
        <f>JAN!B197</f>
        <v/>
      </c>
      <c r="D196" s="52">
        <f>JAN!C197</f>
        <v/>
      </c>
      <c r="E196" s="52">
        <f>JAN!D197</f>
        <v/>
      </c>
      <c r="F196" s="52">
        <f>JAN!E197</f>
        <v/>
      </c>
      <c r="G196" s="52">
        <f>JAN!F197</f>
        <v/>
      </c>
      <c r="H196" s="52">
        <f>JAN!G197</f>
        <v/>
      </c>
      <c r="I196" s="53">
        <f>JAN!H197</f>
        <v/>
      </c>
      <c r="J196" s="53">
        <f>JAN!I197</f>
        <v/>
      </c>
      <c r="K196" s="52">
        <f>JAN!J197</f>
        <v/>
      </c>
      <c r="L196" s="52">
        <f>JAN!K197</f>
        <v/>
      </c>
      <c r="M196" s="54">
        <f>JAN!L197</f>
        <v/>
      </c>
      <c r="N196" s="52">
        <f>JAN!M197</f>
        <v/>
      </c>
      <c r="O196" s="52">
        <f>JAN!N197</f>
        <v/>
      </c>
      <c r="P196" s="52">
        <f>JAN!O197</f>
        <v/>
      </c>
      <c r="Q196" s="52">
        <f>JAN!P197</f>
        <v/>
      </c>
      <c r="R196" s="52">
        <f>JAN!Q197</f>
        <v/>
      </c>
      <c r="S196" s="54">
        <f>S195+IF(X196=0,0,M196)</f>
        <v/>
      </c>
      <c r="T196" s="55">
        <f>MAX(T195,S196)</f>
        <v/>
      </c>
      <c r="U196" s="56">
        <f>S196-T196</f>
        <v/>
      </c>
      <c r="V196" s="55">
        <f>IFERROR(SUMIFS(DATABASE!$M$5:$M$6004,DATABASE!$B$5:$B$6004,B196,DATABASE!$X$5:$X$6004,1),0)</f>
        <v/>
      </c>
      <c r="W196" s="57">
        <f>IFERROR(COUNTIFS(DATABASE!$B$5:$B$6004,B196,DATABASE!$X$5:$X$6004,1),0)</f>
        <v/>
      </c>
      <c r="X196" s="58">
        <f>--AND(ISNUMBER(B196),C196&lt;&gt;"",L196&lt;&gt;"",M196&lt;&gt;"")</f>
        <v/>
      </c>
    </row>
    <row r="197" ht="15" customHeight="1" s="111">
      <c r="A197" s="42" t="inlineStr">
        <is>
          <t>JAN</t>
        </is>
      </c>
      <c r="B197" s="43">
        <f>JAN!A198</f>
        <v/>
      </c>
      <c r="C197" s="44">
        <f>JAN!B198</f>
        <v/>
      </c>
      <c r="D197" s="44">
        <f>JAN!C198</f>
        <v/>
      </c>
      <c r="E197" s="44">
        <f>JAN!D198</f>
        <v/>
      </c>
      <c r="F197" s="44">
        <f>JAN!E198</f>
        <v/>
      </c>
      <c r="G197" s="44">
        <f>JAN!F198</f>
        <v/>
      </c>
      <c r="H197" s="44">
        <f>JAN!G198</f>
        <v/>
      </c>
      <c r="I197" s="45">
        <f>JAN!H198</f>
        <v/>
      </c>
      <c r="J197" s="45">
        <f>JAN!I198</f>
        <v/>
      </c>
      <c r="K197" s="44">
        <f>JAN!J198</f>
        <v/>
      </c>
      <c r="L197" s="44">
        <f>JAN!K198</f>
        <v/>
      </c>
      <c r="M197" s="46">
        <f>JAN!L198</f>
        <v/>
      </c>
      <c r="N197" s="44">
        <f>JAN!M198</f>
        <v/>
      </c>
      <c r="O197" s="44">
        <f>JAN!N198</f>
        <v/>
      </c>
      <c r="P197" s="44">
        <f>JAN!O198</f>
        <v/>
      </c>
      <c r="Q197" s="44">
        <f>JAN!P198</f>
        <v/>
      </c>
      <c r="R197" s="44">
        <f>JAN!Q198</f>
        <v/>
      </c>
      <c r="S197" s="46">
        <f>S196+IF(X197=0,0,M197)</f>
        <v/>
      </c>
      <c r="T197" s="47">
        <f>MAX(T196,S197)</f>
        <v/>
      </c>
      <c r="U197" s="48">
        <f>S197-T197</f>
        <v/>
      </c>
      <c r="V197" s="47">
        <f>IFERROR(SUMIFS(DATABASE!$M$5:$M$6004,DATABASE!$B$5:$B$6004,B197,DATABASE!$X$5:$X$6004,1),0)</f>
        <v/>
      </c>
      <c r="W197" s="31">
        <f>IFERROR(COUNTIFS(DATABASE!$B$5:$B$6004,B197,DATABASE!$X$5:$X$6004,1),0)</f>
        <v/>
      </c>
      <c r="X197" s="49">
        <f>--AND(ISNUMBER(B197),C197&lt;&gt;"",L197&lt;&gt;"",M197&lt;&gt;"")</f>
        <v/>
      </c>
    </row>
    <row r="198" ht="15" customHeight="1" s="111">
      <c r="A198" s="50" t="inlineStr">
        <is>
          <t>JAN</t>
        </is>
      </c>
      <c r="B198" s="51">
        <f>JAN!A199</f>
        <v/>
      </c>
      <c r="C198" s="52">
        <f>JAN!B199</f>
        <v/>
      </c>
      <c r="D198" s="52">
        <f>JAN!C199</f>
        <v/>
      </c>
      <c r="E198" s="52">
        <f>JAN!D199</f>
        <v/>
      </c>
      <c r="F198" s="52">
        <f>JAN!E199</f>
        <v/>
      </c>
      <c r="G198" s="52">
        <f>JAN!F199</f>
        <v/>
      </c>
      <c r="H198" s="52">
        <f>JAN!G199</f>
        <v/>
      </c>
      <c r="I198" s="53">
        <f>JAN!H199</f>
        <v/>
      </c>
      <c r="J198" s="53">
        <f>JAN!I199</f>
        <v/>
      </c>
      <c r="K198" s="52">
        <f>JAN!J199</f>
        <v/>
      </c>
      <c r="L198" s="52">
        <f>JAN!K199</f>
        <v/>
      </c>
      <c r="M198" s="54">
        <f>JAN!L199</f>
        <v/>
      </c>
      <c r="N198" s="52">
        <f>JAN!M199</f>
        <v/>
      </c>
      <c r="O198" s="52">
        <f>JAN!N199</f>
        <v/>
      </c>
      <c r="P198" s="52">
        <f>JAN!O199</f>
        <v/>
      </c>
      <c r="Q198" s="52">
        <f>JAN!P199</f>
        <v/>
      </c>
      <c r="R198" s="52">
        <f>JAN!Q199</f>
        <v/>
      </c>
      <c r="S198" s="54">
        <f>S197+IF(X198=0,0,M198)</f>
        <v/>
      </c>
      <c r="T198" s="55">
        <f>MAX(T197,S198)</f>
        <v/>
      </c>
      <c r="U198" s="56">
        <f>S198-T198</f>
        <v/>
      </c>
      <c r="V198" s="55">
        <f>IFERROR(SUMIFS(DATABASE!$M$5:$M$6004,DATABASE!$B$5:$B$6004,B198,DATABASE!$X$5:$X$6004,1),0)</f>
        <v/>
      </c>
      <c r="W198" s="57">
        <f>IFERROR(COUNTIFS(DATABASE!$B$5:$B$6004,B198,DATABASE!$X$5:$X$6004,1),0)</f>
        <v/>
      </c>
      <c r="X198" s="58">
        <f>--AND(ISNUMBER(B198),C198&lt;&gt;"",L198&lt;&gt;"",M198&lt;&gt;"")</f>
        <v/>
      </c>
    </row>
    <row r="199" ht="15" customHeight="1" s="111">
      <c r="A199" s="42" t="inlineStr">
        <is>
          <t>JAN</t>
        </is>
      </c>
      <c r="B199" s="43">
        <f>JAN!A200</f>
        <v/>
      </c>
      <c r="C199" s="44">
        <f>JAN!B200</f>
        <v/>
      </c>
      <c r="D199" s="44">
        <f>JAN!C200</f>
        <v/>
      </c>
      <c r="E199" s="44">
        <f>JAN!D200</f>
        <v/>
      </c>
      <c r="F199" s="44">
        <f>JAN!E200</f>
        <v/>
      </c>
      <c r="G199" s="44">
        <f>JAN!F200</f>
        <v/>
      </c>
      <c r="H199" s="44">
        <f>JAN!G200</f>
        <v/>
      </c>
      <c r="I199" s="45">
        <f>JAN!H200</f>
        <v/>
      </c>
      <c r="J199" s="45">
        <f>JAN!I200</f>
        <v/>
      </c>
      <c r="K199" s="44">
        <f>JAN!J200</f>
        <v/>
      </c>
      <c r="L199" s="44">
        <f>JAN!K200</f>
        <v/>
      </c>
      <c r="M199" s="46">
        <f>JAN!L200</f>
        <v/>
      </c>
      <c r="N199" s="44">
        <f>JAN!M200</f>
        <v/>
      </c>
      <c r="O199" s="44">
        <f>JAN!N200</f>
        <v/>
      </c>
      <c r="P199" s="44">
        <f>JAN!O200</f>
        <v/>
      </c>
      <c r="Q199" s="44">
        <f>JAN!P200</f>
        <v/>
      </c>
      <c r="R199" s="44">
        <f>JAN!Q200</f>
        <v/>
      </c>
      <c r="S199" s="46">
        <f>S198+IF(X199=0,0,M199)</f>
        <v/>
      </c>
      <c r="T199" s="47">
        <f>MAX(T198,S199)</f>
        <v/>
      </c>
      <c r="U199" s="48">
        <f>S199-T199</f>
        <v/>
      </c>
      <c r="V199" s="47">
        <f>IFERROR(SUMIFS(DATABASE!$M$5:$M$6004,DATABASE!$B$5:$B$6004,B199,DATABASE!$X$5:$X$6004,1),0)</f>
        <v/>
      </c>
      <c r="W199" s="31">
        <f>IFERROR(COUNTIFS(DATABASE!$B$5:$B$6004,B199,DATABASE!$X$5:$X$6004,1),0)</f>
        <v/>
      </c>
      <c r="X199" s="49">
        <f>--AND(ISNUMBER(B199),C199&lt;&gt;"",L199&lt;&gt;"",M199&lt;&gt;"")</f>
        <v/>
      </c>
    </row>
    <row r="200" ht="15" customHeight="1" s="111">
      <c r="A200" s="50" t="inlineStr">
        <is>
          <t>JAN</t>
        </is>
      </c>
      <c r="B200" s="51">
        <f>JAN!A201</f>
        <v/>
      </c>
      <c r="C200" s="52">
        <f>JAN!B201</f>
        <v/>
      </c>
      <c r="D200" s="52">
        <f>JAN!C201</f>
        <v/>
      </c>
      <c r="E200" s="52">
        <f>JAN!D201</f>
        <v/>
      </c>
      <c r="F200" s="52">
        <f>JAN!E201</f>
        <v/>
      </c>
      <c r="G200" s="52">
        <f>JAN!F201</f>
        <v/>
      </c>
      <c r="H200" s="52">
        <f>JAN!G201</f>
        <v/>
      </c>
      <c r="I200" s="53">
        <f>JAN!H201</f>
        <v/>
      </c>
      <c r="J200" s="53">
        <f>JAN!I201</f>
        <v/>
      </c>
      <c r="K200" s="52">
        <f>JAN!J201</f>
        <v/>
      </c>
      <c r="L200" s="52">
        <f>JAN!K201</f>
        <v/>
      </c>
      <c r="M200" s="54">
        <f>JAN!L201</f>
        <v/>
      </c>
      <c r="N200" s="52">
        <f>JAN!M201</f>
        <v/>
      </c>
      <c r="O200" s="52">
        <f>JAN!N201</f>
        <v/>
      </c>
      <c r="P200" s="52">
        <f>JAN!O201</f>
        <v/>
      </c>
      <c r="Q200" s="52">
        <f>JAN!P201</f>
        <v/>
      </c>
      <c r="R200" s="52">
        <f>JAN!Q201</f>
        <v/>
      </c>
      <c r="S200" s="54">
        <f>S199+IF(X200=0,0,M200)</f>
        <v/>
      </c>
      <c r="T200" s="55">
        <f>MAX(T199,S200)</f>
        <v/>
      </c>
      <c r="U200" s="56">
        <f>S200-T200</f>
        <v/>
      </c>
      <c r="V200" s="55">
        <f>IFERROR(SUMIFS(DATABASE!$M$5:$M$6004,DATABASE!$B$5:$B$6004,B200,DATABASE!$X$5:$X$6004,1),0)</f>
        <v/>
      </c>
      <c r="W200" s="57">
        <f>IFERROR(COUNTIFS(DATABASE!$B$5:$B$6004,B200,DATABASE!$X$5:$X$6004,1),0)</f>
        <v/>
      </c>
      <c r="X200" s="58">
        <f>--AND(ISNUMBER(B200),C200&lt;&gt;"",L200&lt;&gt;"",M200&lt;&gt;"")</f>
        <v/>
      </c>
    </row>
    <row r="201" ht="15" customHeight="1" s="111">
      <c r="A201" s="42" t="inlineStr">
        <is>
          <t>JAN</t>
        </is>
      </c>
      <c r="B201" s="43">
        <f>JAN!A202</f>
        <v/>
      </c>
      <c r="C201" s="44">
        <f>JAN!B202</f>
        <v/>
      </c>
      <c r="D201" s="44">
        <f>JAN!C202</f>
        <v/>
      </c>
      <c r="E201" s="44">
        <f>JAN!D202</f>
        <v/>
      </c>
      <c r="F201" s="44">
        <f>JAN!E202</f>
        <v/>
      </c>
      <c r="G201" s="44">
        <f>JAN!F202</f>
        <v/>
      </c>
      <c r="H201" s="44">
        <f>JAN!G202</f>
        <v/>
      </c>
      <c r="I201" s="45">
        <f>JAN!H202</f>
        <v/>
      </c>
      <c r="J201" s="45">
        <f>JAN!I202</f>
        <v/>
      </c>
      <c r="K201" s="44">
        <f>JAN!J202</f>
        <v/>
      </c>
      <c r="L201" s="44">
        <f>JAN!K202</f>
        <v/>
      </c>
      <c r="M201" s="46">
        <f>JAN!L202</f>
        <v/>
      </c>
      <c r="N201" s="44">
        <f>JAN!M202</f>
        <v/>
      </c>
      <c r="O201" s="44">
        <f>JAN!N202</f>
        <v/>
      </c>
      <c r="P201" s="44">
        <f>JAN!O202</f>
        <v/>
      </c>
      <c r="Q201" s="44">
        <f>JAN!P202</f>
        <v/>
      </c>
      <c r="R201" s="44">
        <f>JAN!Q202</f>
        <v/>
      </c>
      <c r="S201" s="46">
        <f>S200+IF(X201=0,0,M201)</f>
        <v/>
      </c>
      <c r="T201" s="47">
        <f>MAX(T200,S201)</f>
        <v/>
      </c>
      <c r="U201" s="48">
        <f>S201-T201</f>
        <v/>
      </c>
      <c r="V201" s="47">
        <f>IFERROR(SUMIFS(DATABASE!$M$5:$M$6004,DATABASE!$B$5:$B$6004,B201,DATABASE!$X$5:$X$6004,1),0)</f>
        <v/>
      </c>
      <c r="W201" s="31">
        <f>IFERROR(COUNTIFS(DATABASE!$B$5:$B$6004,B201,DATABASE!$X$5:$X$6004,1),0)</f>
        <v/>
      </c>
      <c r="X201" s="49">
        <f>--AND(ISNUMBER(B201),C201&lt;&gt;"",L201&lt;&gt;"",M201&lt;&gt;"")</f>
        <v/>
      </c>
    </row>
    <row r="202" ht="15" customHeight="1" s="111">
      <c r="A202" s="50" t="inlineStr">
        <is>
          <t>JAN</t>
        </is>
      </c>
      <c r="B202" s="51">
        <f>JAN!A203</f>
        <v/>
      </c>
      <c r="C202" s="52">
        <f>JAN!B203</f>
        <v/>
      </c>
      <c r="D202" s="52">
        <f>JAN!C203</f>
        <v/>
      </c>
      <c r="E202" s="52">
        <f>JAN!D203</f>
        <v/>
      </c>
      <c r="F202" s="52">
        <f>JAN!E203</f>
        <v/>
      </c>
      <c r="G202" s="52">
        <f>JAN!F203</f>
        <v/>
      </c>
      <c r="H202" s="52">
        <f>JAN!G203</f>
        <v/>
      </c>
      <c r="I202" s="53">
        <f>JAN!H203</f>
        <v/>
      </c>
      <c r="J202" s="53">
        <f>JAN!I203</f>
        <v/>
      </c>
      <c r="K202" s="52">
        <f>JAN!J203</f>
        <v/>
      </c>
      <c r="L202" s="52">
        <f>JAN!K203</f>
        <v/>
      </c>
      <c r="M202" s="54">
        <f>JAN!L203</f>
        <v/>
      </c>
      <c r="N202" s="52">
        <f>JAN!M203</f>
        <v/>
      </c>
      <c r="O202" s="52">
        <f>JAN!N203</f>
        <v/>
      </c>
      <c r="P202" s="52">
        <f>JAN!O203</f>
        <v/>
      </c>
      <c r="Q202" s="52">
        <f>JAN!P203</f>
        <v/>
      </c>
      <c r="R202" s="52">
        <f>JAN!Q203</f>
        <v/>
      </c>
      <c r="S202" s="54">
        <f>S201+IF(X202=0,0,M202)</f>
        <v/>
      </c>
      <c r="T202" s="55">
        <f>MAX(T201,S202)</f>
        <v/>
      </c>
      <c r="U202" s="56">
        <f>S202-T202</f>
        <v/>
      </c>
      <c r="V202" s="55">
        <f>IFERROR(SUMIFS(DATABASE!$M$5:$M$6004,DATABASE!$B$5:$B$6004,B202,DATABASE!$X$5:$X$6004,1),0)</f>
        <v/>
      </c>
      <c r="W202" s="57">
        <f>IFERROR(COUNTIFS(DATABASE!$B$5:$B$6004,B202,DATABASE!$X$5:$X$6004,1),0)</f>
        <v/>
      </c>
      <c r="X202" s="58">
        <f>--AND(ISNUMBER(B202),C202&lt;&gt;"",L202&lt;&gt;"",M202&lt;&gt;"")</f>
        <v/>
      </c>
    </row>
    <row r="203" ht="15" customHeight="1" s="111">
      <c r="A203" s="42" t="inlineStr">
        <is>
          <t>JAN</t>
        </is>
      </c>
      <c r="B203" s="43">
        <f>JAN!A204</f>
        <v/>
      </c>
      <c r="C203" s="44">
        <f>JAN!B204</f>
        <v/>
      </c>
      <c r="D203" s="44">
        <f>JAN!C204</f>
        <v/>
      </c>
      <c r="E203" s="44">
        <f>JAN!D204</f>
        <v/>
      </c>
      <c r="F203" s="44">
        <f>JAN!E204</f>
        <v/>
      </c>
      <c r="G203" s="44">
        <f>JAN!F204</f>
        <v/>
      </c>
      <c r="H203" s="44">
        <f>JAN!G204</f>
        <v/>
      </c>
      <c r="I203" s="45">
        <f>JAN!H204</f>
        <v/>
      </c>
      <c r="J203" s="45">
        <f>JAN!I204</f>
        <v/>
      </c>
      <c r="K203" s="44">
        <f>JAN!J204</f>
        <v/>
      </c>
      <c r="L203" s="44">
        <f>JAN!K204</f>
        <v/>
      </c>
      <c r="M203" s="46">
        <f>JAN!L204</f>
        <v/>
      </c>
      <c r="N203" s="44">
        <f>JAN!M204</f>
        <v/>
      </c>
      <c r="O203" s="44">
        <f>JAN!N204</f>
        <v/>
      </c>
      <c r="P203" s="44">
        <f>JAN!O204</f>
        <v/>
      </c>
      <c r="Q203" s="44">
        <f>JAN!P204</f>
        <v/>
      </c>
      <c r="R203" s="44">
        <f>JAN!Q204</f>
        <v/>
      </c>
      <c r="S203" s="46">
        <f>S202+IF(X203=0,0,M203)</f>
        <v/>
      </c>
      <c r="T203" s="47">
        <f>MAX(T202,S203)</f>
        <v/>
      </c>
      <c r="U203" s="48">
        <f>S203-T203</f>
        <v/>
      </c>
      <c r="V203" s="47">
        <f>IFERROR(SUMIFS(DATABASE!$M$5:$M$6004,DATABASE!$B$5:$B$6004,B203,DATABASE!$X$5:$X$6004,1),0)</f>
        <v/>
      </c>
      <c r="W203" s="31">
        <f>IFERROR(COUNTIFS(DATABASE!$B$5:$B$6004,B203,DATABASE!$X$5:$X$6004,1),0)</f>
        <v/>
      </c>
      <c r="X203" s="49">
        <f>--AND(ISNUMBER(B203),C203&lt;&gt;"",L203&lt;&gt;"",M203&lt;&gt;"")</f>
        <v/>
      </c>
    </row>
    <row r="204" ht="15" customHeight="1" s="111">
      <c r="A204" s="50" t="inlineStr">
        <is>
          <t>JAN</t>
        </is>
      </c>
      <c r="B204" s="51">
        <f>JAN!A205</f>
        <v/>
      </c>
      <c r="C204" s="52">
        <f>JAN!B205</f>
        <v/>
      </c>
      <c r="D204" s="52">
        <f>JAN!C205</f>
        <v/>
      </c>
      <c r="E204" s="52">
        <f>JAN!D205</f>
        <v/>
      </c>
      <c r="F204" s="52">
        <f>JAN!E205</f>
        <v/>
      </c>
      <c r="G204" s="52">
        <f>JAN!F205</f>
        <v/>
      </c>
      <c r="H204" s="52">
        <f>JAN!G205</f>
        <v/>
      </c>
      <c r="I204" s="53">
        <f>JAN!H205</f>
        <v/>
      </c>
      <c r="J204" s="53">
        <f>JAN!I205</f>
        <v/>
      </c>
      <c r="K204" s="52">
        <f>JAN!J205</f>
        <v/>
      </c>
      <c r="L204" s="52">
        <f>JAN!K205</f>
        <v/>
      </c>
      <c r="M204" s="54">
        <f>JAN!L205</f>
        <v/>
      </c>
      <c r="N204" s="52">
        <f>JAN!M205</f>
        <v/>
      </c>
      <c r="O204" s="52">
        <f>JAN!N205</f>
        <v/>
      </c>
      <c r="P204" s="52">
        <f>JAN!O205</f>
        <v/>
      </c>
      <c r="Q204" s="52">
        <f>JAN!P205</f>
        <v/>
      </c>
      <c r="R204" s="52">
        <f>JAN!Q205</f>
        <v/>
      </c>
      <c r="S204" s="54">
        <f>S203+IF(X204=0,0,M204)</f>
        <v/>
      </c>
      <c r="T204" s="55">
        <f>MAX(T203,S204)</f>
        <v/>
      </c>
      <c r="U204" s="56">
        <f>S204-T204</f>
        <v/>
      </c>
      <c r="V204" s="55">
        <f>IFERROR(SUMIFS(DATABASE!$M$5:$M$6004,DATABASE!$B$5:$B$6004,B204,DATABASE!$X$5:$X$6004,1),0)</f>
        <v/>
      </c>
      <c r="W204" s="57">
        <f>IFERROR(COUNTIFS(DATABASE!$B$5:$B$6004,B204,DATABASE!$X$5:$X$6004,1),0)</f>
        <v/>
      </c>
      <c r="X204" s="58">
        <f>--AND(ISNUMBER(B204),C204&lt;&gt;"",L204&lt;&gt;"",M204&lt;&gt;"")</f>
        <v/>
      </c>
    </row>
    <row r="205" ht="15" customHeight="1" s="111">
      <c r="A205" s="42" t="inlineStr">
        <is>
          <t>JAN</t>
        </is>
      </c>
      <c r="B205" s="43">
        <f>JAN!A206</f>
        <v/>
      </c>
      <c r="C205" s="44">
        <f>JAN!B206</f>
        <v/>
      </c>
      <c r="D205" s="44">
        <f>JAN!C206</f>
        <v/>
      </c>
      <c r="E205" s="44">
        <f>JAN!D206</f>
        <v/>
      </c>
      <c r="F205" s="44">
        <f>JAN!E206</f>
        <v/>
      </c>
      <c r="G205" s="44">
        <f>JAN!F206</f>
        <v/>
      </c>
      <c r="H205" s="44">
        <f>JAN!G206</f>
        <v/>
      </c>
      <c r="I205" s="45">
        <f>JAN!H206</f>
        <v/>
      </c>
      <c r="J205" s="45">
        <f>JAN!I206</f>
        <v/>
      </c>
      <c r="K205" s="44">
        <f>JAN!J206</f>
        <v/>
      </c>
      <c r="L205" s="44">
        <f>JAN!K206</f>
        <v/>
      </c>
      <c r="M205" s="46">
        <f>JAN!L206</f>
        <v/>
      </c>
      <c r="N205" s="44">
        <f>JAN!M206</f>
        <v/>
      </c>
      <c r="O205" s="44">
        <f>JAN!N206</f>
        <v/>
      </c>
      <c r="P205" s="44">
        <f>JAN!O206</f>
        <v/>
      </c>
      <c r="Q205" s="44">
        <f>JAN!P206</f>
        <v/>
      </c>
      <c r="R205" s="44">
        <f>JAN!Q206</f>
        <v/>
      </c>
      <c r="S205" s="46">
        <f>S204+IF(X205=0,0,M205)</f>
        <v/>
      </c>
      <c r="T205" s="47">
        <f>MAX(T204,S205)</f>
        <v/>
      </c>
      <c r="U205" s="48">
        <f>S205-T205</f>
        <v/>
      </c>
      <c r="V205" s="47">
        <f>IFERROR(SUMIFS(DATABASE!$M$5:$M$6004,DATABASE!$B$5:$B$6004,B205,DATABASE!$X$5:$X$6004,1),0)</f>
        <v/>
      </c>
      <c r="W205" s="31">
        <f>IFERROR(COUNTIFS(DATABASE!$B$5:$B$6004,B205,DATABASE!$X$5:$X$6004,1),0)</f>
        <v/>
      </c>
      <c r="X205" s="49">
        <f>--AND(ISNUMBER(B205),C205&lt;&gt;"",L205&lt;&gt;"",M205&lt;&gt;"")</f>
        <v/>
      </c>
    </row>
    <row r="206" ht="15" customHeight="1" s="111">
      <c r="A206" s="50" t="inlineStr">
        <is>
          <t>JAN</t>
        </is>
      </c>
      <c r="B206" s="51">
        <f>JAN!A207</f>
        <v/>
      </c>
      <c r="C206" s="52">
        <f>JAN!B207</f>
        <v/>
      </c>
      <c r="D206" s="52">
        <f>JAN!C207</f>
        <v/>
      </c>
      <c r="E206" s="52">
        <f>JAN!D207</f>
        <v/>
      </c>
      <c r="F206" s="52">
        <f>JAN!E207</f>
        <v/>
      </c>
      <c r="G206" s="52">
        <f>JAN!F207</f>
        <v/>
      </c>
      <c r="H206" s="52">
        <f>JAN!G207</f>
        <v/>
      </c>
      <c r="I206" s="53">
        <f>JAN!H207</f>
        <v/>
      </c>
      <c r="J206" s="53">
        <f>JAN!I207</f>
        <v/>
      </c>
      <c r="K206" s="52">
        <f>JAN!J207</f>
        <v/>
      </c>
      <c r="L206" s="52">
        <f>JAN!K207</f>
        <v/>
      </c>
      <c r="M206" s="54">
        <f>JAN!L207</f>
        <v/>
      </c>
      <c r="N206" s="52">
        <f>JAN!M207</f>
        <v/>
      </c>
      <c r="O206" s="52">
        <f>JAN!N207</f>
        <v/>
      </c>
      <c r="P206" s="52">
        <f>JAN!O207</f>
        <v/>
      </c>
      <c r="Q206" s="52">
        <f>JAN!P207</f>
        <v/>
      </c>
      <c r="R206" s="52">
        <f>JAN!Q207</f>
        <v/>
      </c>
      <c r="S206" s="54">
        <f>S205+IF(X206=0,0,M206)</f>
        <v/>
      </c>
      <c r="T206" s="55">
        <f>MAX(T205,S206)</f>
        <v/>
      </c>
      <c r="U206" s="56">
        <f>S206-T206</f>
        <v/>
      </c>
      <c r="V206" s="55">
        <f>IFERROR(SUMIFS(DATABASE!$M$5:$M$6004,DATABASE!$B$5:$B$6004,B206,DATABASE!$X$5:$X$6004,1),0)</f>
        <v/>
      </c>
      <c r="W206" s="57">
        <f>IFERROR(COUNTIFS(DATABASE!$B$5:$B$6004,B206,DATABASE!$X$5:$X$6004,1),0)</f>
        <v/>
      </c>
      <c r="X206" s="58">
        <f>--AND(ISNUMBER(B206),C206&lt;&gt;"",L206&lt;&gt;"",M206&lt;&gt;"")</f>
        <v/>
      </c>
    </row>
    <row r="207" ht="15" customHeight="1" s="111">
      <c r="A207" s="42" t="inlineStr">
        <is>
          <t>JAN</t>
        </is>
      </c>
      <c r="B207" s="43">
        <f>JAN!A208</f>
        <v/>
      </c>
      <c r="C207" s="44">
        <f>JAN!B208</f>
        <v/>
      </c>
      <c r="D207" s="44">
        <f>JAN!C208</f>
        <v/>
      </c>
      <c r="E207" s="44">
        <f>JAN!D208</f>
        <v/>
      </c>
      <c r="F207" s="44">
        <f>JAN!E208</f>
        <v/>
      </c>
      <c r="G207" s="44">
        <f>JAN!F208</f>
        <v/>
      </c>
      <c r="H207" s="44">
        <f>JAN!G208</f>
        <v/>
      </c>
      <c r="I207" s="45">
        <f>JAN!H208</f>
        <v/>
      </c>
      <c r="J207" s="45">
        <f>JAN!I208</f>
        <v/>
      </c>
      <c r="K207" s="44">
        <f>JAN!J208</f>
        <v/>
      </c>
      <c r="L207" s="44">
        <f>JAN!K208</f>
        <v/>
      </c>
      <c r="M207" s="46">
        <f>JAN!L208</f>
        <v/>
      </c>
      <c r="N207" s="44">
        <f>JAN!M208</f>
        <v/>
      </c>
      <c r="O207" s="44">
        <f>JAN!N208</f>
        <v/>
      </c>
      <c r="P207" s="44">
        <f>JAN!O208</f>
        <v/>
      </c>
      <c r="Q207" s="44">
        <f>JAN!P208</f>
        <v/>
      </c>
      <c r="R207" s="44">
        <f>JAN!Q208</f>
        <v/>
      </c>
      <c r="S207" s="46">
        <f>S206+IF(X207=0,0,M207)</f>
        <v/>
      </c>
      <c r="T207" s="47">
        <f>MAX(T206,S207)</f>
        <v/>
      </c>
      <c r="U207" s="48">
        <f>S207-T207</f>
        <v/>
      </c>
      <c r="V207" s="47">
        <f>IFERROR(SUMIFS(DATABASE!$M$5:$M$6004,DATABASE!$B$5:$B$6004,B207,DATABASE!$X$5:$X$6004,1),0)</f>
        <v/>
      </c>
      <c r="W207" s="31">
        <f>IFERROR(COUNTIFS(DATABASE!$B$5:$B$6004,B207,DATABASE!$X$5:$X$6004,1),0)</f>
        <v/>
      </c>
      <c r="X207" s="49">
        <f>--AND(ISNUMBER(B207),C207&lt;&gt;"",L207&lt;&gt;"",M207&lt;&gt;"")</f>
        <v/>
      </c>
    </row>
    <row r="208" ht="15" customHeight="1" s="111">
      <c r="A208" s="50" t="inlineStr">
        <is>
          <t>JAN</t>
        </is>
      </c>
      <c r="B208" s="51">
        <f>JAN!A209</f>
        <v/>
      </c>
      <c r="C208" s="52">
        <f>JAN!B209</f>
        <v/>
      </c>
      <c r="D208" s="52">
        <f>JAN!C209</f>
        <v/>
      </c>
      <c r="E208" s="52">
        <f>JAN!D209</f>
        <v/>
      </c>
      <c r="F208" s="52">
        <f>JAN!E209</f>
        <v/>
      </c>
      <c r="G208" s="52">
        <f>JAN!F209</f>
        <v/>
      </c>
      <c r="H208" s="52">
        <f>JAN!G209</f>
        <v/>
      </c>
      <c r="I208" s="53">
        <f>JAN!H209</f>
        <v/>
      </c>
      <c r="J208" s="53">
        <f>JAN!I209</f>
        <v/>
      </c>
      <c r="K208" s="52">
        <f>JAN!J209</f>
        <v/>
      </c>
      <c r="L208" s="52">
        <f>JAN!K209</f>
        <v/>
      </c>
      <c r="M208" s="54">
        <f>JAN!L209</f>
        <v/>
      </c>
      <c r="N208" s="52">
        <f>JAN!M209</f>
        <v/>
      </c>
      <c r="O208" s="52">
        <f>JAN!N209</f>
        <v/>
      </c>
      <c r="P208" s="52">
        <f>JAN!O209</f>
        <v/>
      </c>
      <c r="Q208" s="52">
        <f>JAN!P209</f>
        <v/>
      </c>
      <c r="R208" s="52">
        <f>JAN!Q209</f>
        <v/>
      </c>
      <c r="S208" s="54">
        <f>S207+IF(X208=0,0,M208)</f>
        <v/>
      </c>
      <c r="T208" s="55">
        <f>MAX(T207,S208)</f>
        <v/>
      </c>
      <c r="U208" s="56">
        <f>S208-T208</f>
        <v/>
      </c>
      <c r="V208" s="55">
        <f>IFERROR(SUMIFS(DATABASE!$M$5:$M$6004,DATABASE!$B$5:$B$6004,B208,DATABASE!$X$5:$X$6004,1),0)</f>
        <v/>
      </c>
      <c r="W208" s="57">
        <f>IFERROR(COUNTIFS(DATABASE!$B$5:$B$6004,B208,DATABASE!$X$5:$X$6004,1),0)</f>
        <v/>
      </c>
      <c r="X208" s="58">
        <f>--AND(ISNUMBER(B208),C208&lt;&gt;"",L208&lt;&gt;"",M208&lt;&gt;"")</f>
        <v/>
      </c>
    </row>
    <row r="209" ht="15" customHeight="1" s="111">
      <c r="A209" s="42" t="inlineStr">
        <is>
          <t>JAN</t>
        </is>
      </c>
      <c r="B209" s="43">
        <f>JAN!A210</f>
        <v/>
      </c>
      <c r="C209" s="44">
        <f>JAN!B210</f>
        <v/>
      </c>
      <c r="D209" s="44">
        <f>JAN!C210</f>
        <v/>
      </c>
      <c r="E209" s="44">
        <f>JAN!D210</f>
        <v/>
      </c>
      <c r="F209" s="44">
        <f>JAN!E210</f>
        <v/>
      </c>
      <c r="G209" s="44">
        <f>JAN!F210</f>
        <v/>
      </c>
      <c r="H209" s="44">
        <f>JAN!G210</f>
        <v/>
      </c>
      <c r="I209" s="45">
        <f>JAN!H210</f>
        <v/>
      </c>
      <c r="J209" s="45">
        <f>JAN!I210</f>
        <v/>
      </c>
      <c r="K209" s="44">
        <f>JAN!J210</f>
        <v/>
      </c>
      <c r="L209" s="44">
        <f>JAN!K210</f>
        <v/>
      </c>
      <c r="M209" s="46">
        <f>JAN!L210</f>
        <v/>
      </c>
      <c r="N209" s="44">
        <f>JAN!M210</f>
        <v/>
      </c>
      <c r="O209" s="44">
        <f>JAN!N210</f>
        <v/>
      </c>
      <c r="P209" s="44">
        <f>JAN!O210</f>
        <v/>
      </c>
      <c r="Q209" s="44">
        <f>JAN!P210</f>
        <v/>
      </c>
      <c r="R209" s="44">
        <f>JAN!Q210</f>
        <v/>
      </c>
      <c r="S209" s="46">
        <f>S208+IF(X209=0,0,M209)</f>
        <v/>
      </c>
      <c r="T209" s="47">
        <f>MAX(T208,S209)</f>
        <v/>
      </c>
      <c r="U209" s="48">
        <f>S209-T209</f>
        <v/>
      </c>
      <c r="V209" s="47">
        <f>IFERROR(SUMIFS(DATABASE!$M$5:$M$6004,DATABASE!$B$5:$B$6004,B209,DATABASE!$X$5:$X$6004,1),0)</f>
        <v/>
      </c>
      <c r="W209" s="31">
        <f>IFERROR(COUNTIFS(DATABASE!$B$5:$B$6004,B209,DATABASE!$X$5:$X$6004,1),0)</f>
        <v/>
      </c>
      <c r="X209" s="49">
        <f>--AND(ISNUMBER(B209),C209&lt;&gt;"",L209&lt;&gt;"",M209&lt;&gt;"")</f>
        <v/>
      </c>
    </row>
    <row r="210" ht="15" customHeight="1" s="111">
      <c r="A210" s="50" t="inlineStr">
        <is>
          <t>JAN</t>
        </is>
      </c>
      <c r="B210" s="51">
        <f>JAN!A211</f>
        <v/>
      </c>
      <c r="C210" s="52">
        <f>JAN!B211</f>
        <v/>
      </c>
      <c r="D210" s="52">
        <f>JAN!C211</f>
        <v/>
      </c>
      <c r="E210" s="52">
        <f>JAN!D211</f>
        <v/>
      </c>
      <c r="F210" s="52">
        <f>JAN!E211</f>
        <v/>
      </c>
      <c r="G210" s="52">
        <f>JAN!F211</f>
        <v/>
      </c>
      <c r="H210" s="52">
        <f>JAN!G211</f>
        <v/>
      </c>
      <c r="I210" s="53">
        <f>JAN!H211</f>
        <v/>
      </c>
      <c r="J210" s="53">
        <f>JAN!I211</f>
        <v/>
      </c>
      <c r="K210" s="52">
        <f>JAN!J211</f>
        <v/>
      </c>
      <c r="L210" s="52">
        <f>JAN!K211</f>
        <v/>
      </c>
      <c r="M210" s="54">
        <f>JAN!L211</f>
        <v/>
      </c>
      <c r="N210" s="52">
        <f>JAN!M211</f>
        <v/>
      </c>
      <c r="O210" s="52">
        <f>JAN!N211</f>
        <v/>
      </c>
      <c r="P210" s="52">
        <f>JAN!O211</f>
        <v/>
      </c>
      <c r="Q210" s="52">
        <f>JAN!P211</f>
        <v/>
      </c>
      <c r="R210" s="52">
        <f>JAN!Q211</f>
        <v/>
      </c>
      <c r="S210" s="54">
        <f>S209+IF(X210=0,0,M210)</f>
        <v/>
      </c>
      <c r="T210" s="55">
        <f>MAX(T209,S210)</f>
        <v/>
      </c>
      <c r="U210" s="56">
        <f>S210-T210</f>
        <v/>
      </c>
      <c r="V210" s="55">
        <f>IFERROR(SUMIFS(DATABASE!$M$5:$M$6004,DATABASE!$B$5:$B$6004,B210,DATABASE!$X$5:$X$6004,1),0)</f>
        <v/>
      </c>
      <c r="W210" s="57">
        <f>IFERROR(COUNTIFS(DATABASE!$B$5:$B$6004,B210,DATABASE!$X$5:$X$6004,1),0)</f>
        <v/>
      </c>
      <c r="X210" s="58">
        <f>--AND(ISNUMBER(B210),C210&lt;&gt;"",L210&lt;&gt;"",M210&lt;&gt;"")</f>
        <v/>
      </c>
    </row>
    <row r="211" ht="15" customHeight="1" s="111">
      <c r="A211" s="42" t="inlineStr">
        <is>
          <t>JAN</t>
        </is>
      </c>
      <c r="B211" s="43">
        <f>JAN!A212</f>
        <v/>
      </c>
      <c r="C211" s="44">
        <f>JAN!B212</f>
        <v/>
      </c>
      <c r="D211" s="44">
        <f>JAN!C212</f>
        <v/>
      </c>
      <c r="E211" s="44">
        <f>JAN!D212</f>
        <v/>
      </c>
      <c r="F211" s="44">
        <f>JAN!E212</f>
        <v/>
      </c>
      <c r="G211" s="44">
        <f>JAN!F212</f>
        <v/>
      </c>
      <c r="H211" s="44">
        <f>JAN!G212</f>
        <v/>
      </c>
      <c r="I211" s="45">
        <f>JAN!H212</f>
        <v/>
      </c>
      <c r="J211" s="45">
        <f>JAN!I212</f>
        <v/>
      </c>
      <c r="K211" s="44">
        <f>JAN!J212</f>
        <v/>
      </c>
      <c r="L211" s="44">
        <f>JAN!K212</f>
        <v/>
      </c>
      <c r="M211" s="46">
        <f>JAN!L212</f>
        <v/>
      </c>
      <c r="N211" s="44">
        <f>JAN!M212</f>
        <v/>
      </c>
      <c r="O211" s="44">
        <f>JAN!N212</f>
        <v/>
      </c>
      <c r="P211" s="44">
        <f>JAN!O212</f>
        <v/>
      </c>
      <c r="Q211" s="44">
        <f>JAN!P212</f>
        <v/>
      </c>
      <c r="R211" s="44">
        <f>JAN!Q212</f>
        <v/>
      </c>
      <c r="S211" s="46">
        <f>S210+IF(X211=0,0,M211)</f>
        <v/>
      </c>
      <c r="T211" s="47">
        <f>MAX(T210,S211)</f>
        <v/>
      </c>
      <c r="U211" s="48">
        <f>S211-T211</f>
        <v/>
      </c>
      <c r="V211" s="47">
        <f>IFERROR(SUMIFS(DATABASE!$M$5:$M$6004,DATABASE!$B$5:$B$6004,B211,DATABASE!$X$5:$X$6004,1),0)</f>
        <v/>
      </c>
      <c r="W211" s="31">
        <f>IFERROR(COUNTIFS(DATABASE!$B$5:$B$6004,B211,DATABASE!$X$5:$X$6004,1),0)</f>
        <v/>
      </c>
      <c r="X211" s="49">
        <f>--AND(ISNUMBER(B211),C211&lt;&gt;"",L211&lt;&gt;"",M211&lt;&gt;"")</f>
        <v/>
      </c>
    </row>
    <row r="212" ht="15" customHeight="1" s="111">
      <c r="A212" s="50" t="inlineStr">
        <is>
          <t>JAN</t>
        </is>
      </c>
      <c r="B212" s="51">
        <f>JAN!A213</f>
        <v/>
      </c>
      <c r="C212" s="52">
        <f>JAN!B213</f>
        <v/>
      </c>
      <c r="D212" s="52">
        <f>JAN!C213</f>
        <v/>
      </c>
      <c r="E212" s="52">
        <f>JAN!D213</f>
        <v/>
      </c>
      <c r="F212" s="52">
        <f>JAN!E213</f>
        <v/>
      </c>
      <c r="G212" s="52">
        <f>JAN!F213</f>
        <v/>
      </c>
      <c r="H212" s="52">
        <f>JAN!G213</f>
        <v/>
      </c>
      <c r="I212" s="53">
        <f>JAN!H213</f>
        <v/>
      </c>
      <c r="J212" s="53">
        <f>JAN!I213</f>
        <v/>
      </c>
      <c r="K212" s="52">
        <f>JAN!J213</f>
        <v/>
      </c>
      <c r="L212" s="52">
        <f>JAN!K213</f>
        <v/>
      </c>
      <c r="M212" s="54">
        <f>JAN!L213</f>
        <v/>
      </c>
      <c r="N212" s="52">
        <f>JAN!M213</f>
        <v/>
      </c>
      <c r="O212" s="52">
        <f>JAN!N213</f>
        <v/>
      </c>
      <c r="P212" s="52">
        <f>JAN!O213</f>
        <v/>
      </c>
      <c r="Q212" s="52">
        <f>JAN!P213</f>
        <v/>
      </c>
      <c r="R212" s="52">
        <f>JAN!Q213</f>
        <v/>
      </c>
      <c r="S212" s="54">
        <f>S211+IF(X212=0,0,M212)</f>
        <v/>
      </c>
      <c r="T212" s="55">
        <f>MAX(T211,S212)</f>
        <v/>
      </c>
      <c r="U212" s="56">
        <f>S212-T212</f>
        <v/>
      </c>
      <c r="V212" s="55">
        <f>IFERROR(SUMIFS(DATABASE!$M$5:$M$6004,DATABASE!$B$5:$B$6004,B212,DATABASE!$X$5:$X$6004,1),0)</f>
        <v/>
      </c>
      <c r="W212" s="57">
        <f>IFERROR(COUNTIFS(DATABASE!$B$5:$B$6004,B212,DATABASE!$X$5:$X$6004,1),0)</f>
        <v/>
      </c>
      <c r="X212" s="58">
        <f>--AND(ISNUMBER(B212),C212&lt;&gt;"",L212&lt;&gt;"",M212&lt;&gt;"")</f>
        <v/>
      </c>
    </row>
    <row r="213" ht="15" customHeight="1" s="111">
      <c r="A213" s="42" t="inlineStr">
        <is>
          <t>JAN</t>
        </is>
      </c>
      <c r="B213" s="43">
        <f>JAN!A214</f>
        <v/>
      </c>
      <c r="C213" s="44">
        <f>JAN!B214</f>
        <v/>
      </c>
      <c r="D213" s="44">
        <f>JAN!C214</f>
        <v/>
      </c>
      <c r="E213" s="44">
        <f>JAN!D214</f>
        <v/>
      </c>
      <c r="F213" s="44">
        <f>JAN!E214</f>
        <v/>
      </c>
      <c r="G213" s="44">
        <f>JAN!F214</f>
        <v/>
      </c>
      <c r="H213" s="44">
        <f>JAN!G214</f>
        <v/>
      </c>
      <c r="I213" s="45">
        <f>JAN!H214</f>
        <v/>
      </c>
      <c r="J213" s="45">
        <f>JAN!I214</f>
        <v/>
      </c>
      <c r="K213" s="44">
        <f>JAN!J214</f>
        <v/>
      </c>
      <c r="L213" s="44">
        <f>JAN!K214</f>
        <v/>
      </c>
      <c r="M213" s="46">
        <f>JAN!L214</f>
        <v/>
      </c>
      <c r="N213" s="44">
        <f>JAN!M214</f>
        <v/>
      </c>
      <c r="O213" s="44">
        <f>JAN!N214</f>
        <v/>
      </c>
      <c r="P213" s="44">
        <f>JAN!O214</f>
        <v/>
      </c>
      <c r="Q213" s="44">
        <f>JAN!P214</f>
        <v/>
      </c>
      <c r="R213" s="44">
        <f>JAN!Q214</f>
        <v/>
      </c>
      <c r="S213" s="46">
        <f>S212+IF(X213=0,0,M213)</f>
        <v/>
      </c>
      <c r="T213" s="47">
        <f>MAX(T212,S213)</f>
        <v/>
      </c>
      <c r="U213" s="48">
        <f>S213-T213</f>
        <v/>
      </c>
      <c r="V213" s="47">
        <f>IFERROR(SUMIFS(DATABASE!$M$5:$M$6004,DATABASE!$B$5:$B$6004,B213,DATABASE!$X$5:$X$6004,1),0)</f>
        <v/>
      </c>
      <c r="W213" s="31">
        <f>IFERROR(COUNTIFS(DATABASE!$B$5:$B$6004,B213,DATABASE!$X$5:$X$6004,1),0)</f>
        <v/>
      </c>
      <c r="X213" s="49">
        <f>--AND(ISNUMBER(B213),C213&lt;&gt;"",L213&lt;&gt;"",M213&lt;&gt;"")</f>
        <v/>
      </c>
    </row>
    <row r="214" ht="15" customHeight="1" s="111">
      <c r="A214" s="50" t="inlineStr">
        <is>
          <t>JAN</t>
        </is>
      </c>
      <c r="B214" s="51">
        <f>JAN!A215</f>
        <v/>
      </c>
      <c r="C214" s="52">
        <f>JAN!B215</f>
        <v/>
      </c>
      <c r="D214" s="52">
        <f>JAN!C215</f>
        <v/>
      </c>
      <c r="E214" s="52">
        <f>JAN!D215</f>
        <v/>
      </c>
      <c r="F214" s="52">
        <f>JAN!E215</f>
        <v/>
      </c>
      <c r="G214" s="52">
        <f>JAN!F215</f>
        <v/>
      </c>
      <c r="H214" s="52">
        <f>JAN!G215</f>
        <v/>
      </c>
      <c r="I214" s="53">
        <f>JAN!H215</f>
        <v/>
      </c>
      <c r="J214" s="53">
        <f>JAN!I215</f>
        <v/>
      </c>
      <c r="K214" s="52">
        <f>JAN!J215</f>
        <v/>
      </c>
      <c r="L214" s="52">
        <f>JAN!K215</f>
        <v/>
      </c>
      <c r="M214" s="54">
        <f>JAN!L215</f>
        <v/>
      </c>
      <c r="N214" s="52">
        <f>JAN!M215</f>
        <v/>
      </c>
      <c r="O214" s="52">
        <f>JAN!N215</f>
        <v/>
      </c>
      <c r="P214" s="52">
        <f>JAN!O215</f>
        <v/>
      </c>
      <c r="Q214" s="52">
        <f>JAN!P215</f>
        <v/>
      </c>
      <c r="R214" s="52">
        <f>JAN!Q215</f>
        <v/>
      </c>
      <c r="S214" s="54">
        <f>S213+IF(X214=0,0,M214)</f>
        <v/>
      </c>
      <c r="T214" s="55">
        <f>MAX(T213,S214)</f>
        <v/>
      </c>
      <c r="U214" s="56">
        <f>S214-T214</f>
        <v/>
      </c>
      <c r="V214" s="55">
        <f>IFERROR(SUMIFS(DATABASE!$M$5:$M$6004,DATABASE!$B$5:$B$6004,B214,DATABASE!$X$5:$X$6004,1),0)</f>
        <v/>
      </c>
      <c r="W214" s="57">
        <f>IFERROR(COUNTIFS(DATABASE!$B$5:$B$6004,B214,DATABASE!$X$5:$X$6004,1),0)</f>
        <v/>
      </c>
      <c r="X214" s="58">
        <f>--AND(ISNUMBER(B214),C214&lt;&gt;"",L214&lt;&gt;"",M214&lt;&gt;"")</f>
        <v/>
      </c>
    </row>
    <row r="215" ht="15" customHeight="1" s="111">
      <c r="A215" s="42" t="inlineStr">
        <is>
          <t>JAN</t>
        </is>
      </c>
      <c r="B215" s="43">
        <f>JAN!A216</f>
        <v/>
      </c>
      <c r="C215" s="44">
        <f>JAN!B216</f>
        <v/>
      </c>
      <c r="D215" s="44">
        <f>JAN!C216</f>
        <v/>
      </c>
      <c r="E215" s="44">
        <f>JAN!D216</f>
        <v/>
      </c>
      <c r="F215" s="44">
        <f>JAN!E216</f>
        <v/>
      </c>
      <c r="G215" s="44">
        <f>JAN!F216</f>
        <v/>
      </c>
      <c r="H215" s="44">
        <f>JAN!G216</f>
        <v/>
      </c>
      <c r="I215" s="45">
        <f>JAN!H216</f>
        <v/>
      </c>
      <c r="J215" s="45">
        <f>JAN!I216</f>
        <v/>
      </c>
      <c r="K215" s="44">
        <f>JAN!J216</f>
        <v/>
      </c>
      <c r="L215" s="44">
        <f>JAN!K216</f>
        <v/>
      </c>
      <c r="M215" s="46">
        <f>JAN!L216</f>
        <v/>
      </c>
      <c r="N215" s="44">
        <f>JAN!M216</f>
        <v/>
      </c>
      <c r="O215" s="44">
        <f>JAN!N216</f>
        <v/>
      </c>
      <c r="P215" s="44">
        <f>JAN!O216</f>
        <v/>
      </c>
      <c r="Q215" s="44">
        <f>JAN!P216</f>
        <v/>
      </c>
      <c r="R215" s="44">
        <f>JAN!Q216</f>
        <v/>
      </c>
      <c r="S215" s="46">
        <f>S214+IF(X215=0,0,M215)</f>
        <v/>
      </c>
      <c r="T215" s="47">
        <f>MAX(T214,S215)</f>
        <v/>
      </c>
      <c r="U215" s="48">
        <f>S215-T215</f>
        <v/>
      </c>
      <c r="V215" s="47">
        <f>IFERROR(SUMIFS(DATABASE!$M$5:$M$6004,DATABASE!$B$5:$B$6004,B215,DATABASE!$X$5:$X$6004,1),0)</f>
        <v/>
      </c>
      <c r="W215" s="31">
        <f>IFERROR(COUNTIFS(DATABASE!$B$5:$B$6004,B215,DATABASE!$X$5:$X$6004,1),0)</f>
        <v/>
      </c>
      <c r="X215" s="49">
        <f>--AND(ISNUMBER(B215),C215&lt;&gt;"",L215&lt;&gt;"",M215&lt;&gt;"")</f>
        <v/>
      </c>
    </row>
    <row r="216" ht="15" customHeight="1" s="111">
      <c r="A216" s="50" t="inlineStr">
        <is>
          <t>JAN</t>
        </is>
      </c>
      <c r="B216" s="51">
        <f>JAN!A217</f>
        <v/>
      </c>
      <c r="C216" s="52">
        <f>JAN!B217</f>
        <v/>
      </c>
      <c r="D216" s="52">
        <f>JAN!C217</f>
        <v/>
      </c>
      <c r="E216" s="52">
        <f>JAN!D217</f>
        <v/>
      </c>
      <c r="F216" s="52">
        <f>JAN!E217</f>
        <v/>
      </c>
      <c r="G216" s="52">
        <f>JAN!F217</f>
        <v/>
      </c>
      <c r="H216" s="52">
        <f>JAN!G217</f>
        <v/>
      </c>
      <c r="I216" s="53">
        <f>JAN!H217</f>
        <v/>
      </c>
      <c r="J216" s="53">
        <f>JAN!I217</f>
        <v/>
      </c>
      <c r="K216" s="52">
        <f>JAN!J217</f>
        <v/>
      </c>
      <c r="L216" s="52">
        <f>JAN!K217</f>
        <v/>
      </c>
      <c r="M216" s="54">
        <f>JAN!L217</f>
        <v/>
      </c>
      <c r="N216" s="52">
        <f>JAN!M217</f>
        <v/>
      </c>
      <c r="O216" s="52">
        <f>JAN!N217</f>
        <v/>
      </c>
      <c r="P216" s="52">
        <f>JAN!O217</f>
        <v/>
      </c>
      <c r="Q216" s="52">
        <f>JAN!P217</f>
        <v/>
      </c>
      <c r="R216" s="52">
        <f>JAN!Q217</f>
        <v/>
      </c>
      <c r="S216" s="54">
        <f>S215+IF(X216=0,0,M216)</f>
        <v/>
      </c>
      <c r="T216" s="55">
        <f>MAX(T215,S216)</f>
        <v/>
      </c>
      <c r="U216" s="56">
        <f>S216-T216</f>
        <v/>
      </c>
      <c r="V216" s="55">
        <f>IFERROR(SUMIFS(DATABASE!$M$5:$M$6004,DATABASE!$B$5:$B$6004,B216,DATABASE!$X$5:$X$6004,1),0)</f>
        <v/>
      </c>
      <c r="W216" s="57">
        <f>IFERROR(COUNTIFS(DATABASE!$B$5:$B$6004,B216,DATABASE!$X$5:$X$6004,1),0)</f>
        <v/>
      </c>
      <c r="X216" s="58">
        <f>--AND(ISNUMBER(B216),C216&lt;&gt;"",L216&lt;&gt;"",M216&lt;&gt;"")</f>
        <v/>
      </c>
    </row>
    <row r="217" ht="15" customHeight="1" s="111">
      <c r="A217" s="42" t="inlineStr">
        <is>
          <t>JAN</t>
        </is>
      </c>
      <c r="B217" s="43">
        <f>JAN!A218</f>
        <v/>
      </c>
      <c r="C217" s="44">
        <f>JAN!B218</f>
        <v/>
      </c>
      <c r="D217" s="44">
        <f>JAN!C218</f>
        <v/>
      </c>
      <c r="E217" s="44">
        <f>JAN!D218</f>
        <v/>
      </c>
      <c r="F217" s="44">
        <f>JAN!E218</f>
        <v/>
      </c>
      <c r="G217" s="44">
        <f>JAN!F218</f>
        <v/>
      </c>
      <c r="H217" s="44">
        <f>JAN!G218</f>
        <v/>
      </c>
      <c r="I217" s="45">
        <f>JAN!H218</f>
        <v/>
      </c>
      <c r="J217" s="45">
        <f>JAN!I218</f>
        <v/>
      </c>
      <c r="K217" s="44">
        <f>JAN!J218</f>
        <v/>
      </c>
      <c r="L217" s="44">
        <f>JAN!K218</f>
        <v/>
      </c>
      <c r="M217" s="46">
        <f>JAN!L218</f>
        <v/>
      </c>
      <c r="N217" s="44">
        <f>JAN!M218</f>
        <v/>
      </c>
      <c r="O217" s="44">
        <f>JAN!N218</f>
        <v/>
      </c>
      <c r="P217" s="44">
        <f>JAN!O218</f>
        <v/>
      </c>
      <c r="Q217" s="44">
        <f>JAN!P218</f>
        <v/>
      </c>
      <c r="R217" s="44">
        <f>JAN!Q218</f>
        <v/>
      </c>
      <c r="S217" s="46">
        <f>S216+IF(X217=0,0,M217)</f>
        <v/>
      </c>
      <c r="T217" s="47">
        <f>MAX(T216,S217)</f>
        <v/>
      </c>
      <c r="U217" s="48">
        <f>S217-T217</f>
        <v/>
      </c>
      <c r="V217" s="47">
        <f>IFERROR(SUMIFS(DATABASE!$M$5:$M$6004,DATABASE!$B$5:$B$6004,B217,DATABASE!$X$5:$X$6004,1),0)</f>
        <v/>
      </c>
      <c r="W217" s="31">
        <f>IFERROR(COUNTIFS(DATABASE!$B$5:$B$6004,B217,DATABASE!$X$5:$X$6004,1),0)</f>
        <v/>
      </c>
      <c r="X217" s="49">
        <f>--AND(ISNUMBER(B217),C217&lt;&gt;"",L217&lt;&gt;"",M217&lt;&gt;"")</f>
        <v/>
      </c>
    </row>
    <row r="218" ht="15" customHeight="1" s="111">
      <c r="A218" s="50" t="inlineStr">
        <is>
          <t>JAN</t>
        </is>
      </c>
      <c r="B218" s="51">
        <f>JAN!A219</f>
        <v/>
      </c>
      <c r="C218" s="52">
        <f>JAN!B219</f>
        <v/>
      </c>
      <c r="D218" s="52">
        <f>JAN!C219</f>
        <v/>
      </c>
      <c r="E218" s="52">
        <f>JAN!D219</f>
        <v/>
      </c>
      <c r="F218" s="52">
        <f>JAN!E219</f>
        <v/>
      </c>
      <c r="G218" s="52">
        <f>JAN!F219</f>
        <v/>
      </c>
      <c r="H218" s="52">
        <f>JAN!G219</f>
        <v/>
      </c>
      <c r="I218" s="53">
        <f>JAN!H219</f>
        <v/>
      </c>
      <c r="J218" s="53">
        <f>JAN!I219</f>
        <v/>
      </c>
      <c r="K218" s="52">
        <f>JAN!J219</f>
        <v/>
      </c>
      <c r="L218" s="52">
        <f>JAN!K219</f>
        <v/>
      </c>
      <c r="M218" s="54">
        <f>JAN!L219</f>
        <v/>
      </c>
      <c r="N218" s="52">
        <f>JAN!M219</f>
        <v/>
      </c>
      <c r="O218" s="52">
        <f>JAN!N219</f>
        <v/>
      </c>
      <c r="P218" s="52">
        <f>JAN!O219</f>
        <v/>
      </c>
      <c r="Q218" s="52">
        <f>JAN!P219</f>
        <v/>
      </c>
      <c r="R218" s="52">
        <f>JAN!Q219</f>
        <v/>
      </c>
      <c r="S218" s="54">
        <f>S217+IF(X218=0,0,M218)</f>
        <v/>
      </c>
      <c r="T218" s="55">
        <f>MAX(T217,S218)</f>
        <v/>
      </c>
      <c r="U218" s="56">
        <f>S218-T218</f>
        <v/>
      </c>
      <c r="V218" s="55">
        <f>IFERROR(SUMIFS(DATABASE!$M$5:$M$6004,DATABASE!$B$5:$B$6004,B218,DATABASE!$X$5:$X$6004,1),0)</f>
        <v/>
      </c>
      <c r="W218" s="57">
        <f>IFERROR(COUNTIFS(DATABASE!$B$5:$B$6004,B218,DATABASE!$X$5:$X$6004,1),0)</f>
        <v/>
      </c>
      <c r="X218" s="58">
        <f>--AND(ISNUMBER(B218),C218&lt;&gt;"",L218&lt;&gt;"",M218&lt;&gt;"")</f>
        <v/>
      </c>
    </row>
    <row r="219" ht="15" customHeight="1" s="111">
      <c r="A219" s="42" t="inlineStr">
        <is>
          <t>JAN</t>
        </is>
      </c>
      <c r="B219" s="43">
        <f>JAN!A220</f>
        <v/>
      </c>
      <c r="C219" s="44">
        <f>JAN!B220</f>
        <v/>
      </c>
      <c r="D219" s="44">
        <f>JAN!C220</f>
        <v/>
      </c>
      <c r="E219" s="44">
        <f>JAN!D220</f>
        <v/>
      </c>
      <c r="F219" s="44">
        <f>JAN!E220</f>
        <v/>
      </c>
      <c r="G219" s="44">
        <f>JAN!F220</f>
        <v/>
      </c>
      <c r="H219" s="44">
        <f>JAN!G220</f>
        <v/>
      </c>
      <c r="I219" s="45">
        <f>JAN!H220</f>
        <v/>
      </c>
      <c r="J219" s="45">
        <f>JAN!I220</f>
        <v/>
      </c>
      <c r="K219" s="44">
        <f>JAN!J220</f>
        <v/>
      </c>
      <c r="L219" s="44">
        <f>JAN!K220</f>
        <v/>
      </c>
      <c r="M219" s="46">
        <f>JAN!L220</f>
        <v/>
      </c>
      <c r="N219" s="44">
        <f>JAN!M220</f>
        <v/>
      </c>
      <c r="O219" s="44">
        <f>JAN!N220</f>
        <v/>
      </c>
      <c r="P219" s="44">
        <f>JAN!O220</f>
        <v/>
      </c>
      <c r="Q219" s="44">
        <f>JAN!P220</f>
        <v/>
      </c>
      <c r="R219" s="44">
        <f>JAN!Q220</f>
        <v/>
      </c>
      <c r="S219" s="46">
        <f>S218+IF(X219=0,0,M219)</f>
        <v/>
      </c>
      <c r="T219" s="47">
        <f>MAX(T218,S219)</f>
        <v/>
      </c>
      <c r="U219" s="48">
        <f>S219-T219</f>
        <v/>
      </c>
      <c r="V219" s="47">
        <f>IFERROR(SUMIFS(DATABASE!$M$5:$M$6004,DATABASE!$B$5:$B$6004,B219,DATABASE!$X$5:$X$6004,1),0)</f>
        <v/>
      </c>
      <c r="W219" s="31">
        <f>IFERROR(COUNTIFS(DATABASE!$B$5:$B$6004,B219,DATABASE!$X$5:$X$6004,1),0)</f>
        <v/>
      </c>
      <c r="X219" s="49">
        <f>--AND(ISNUMBER(B219),C219&lt;&gt;"",L219&lt;&gt;"",M219&lt;&gt;"")</f>
        <v/>
      </c>
    </row>
    <row r="220" ht="15" customHeight="1" s="111">
      <c r="A220" s="50" t="inlineStr">
        <is>
          <t>JAN</t>
        </is>
      </c>
      <c r="B220" s="51">
        <f>JAN!A221</f>
        <v/>
      </c>
      <c r="C220" s="52">
        <f>JAN!B221</f>
        <v/>
      </c>
      <c r="D220" s="52">
        <f>JAN!C221</f>
        <v/>
      </c>
      <c r="E220" s="52">
        <f>JAN!D221</f>
        <v/>
      </c>
      <c r="F220" s="52">
        <f>JAN!E221</f>
        <v/>
      </c>
      <c r="G220" s="52">
        <f>JAN!F221</f>
        <v/>
      </c>
      <c r="H220" s="52">
        <f>JAN!G221</f>
        <v/>
      </c>
      <c r="I220" s="53">
        <f>JAN!H221</f>
        <v/>
      </c>
      <c r="J220" s="53">
        <f>JAN!I221</f>
        <v/>
      </c>
      <c r="K220" s="52">
        <f>JAN!J221</f>
        <v/>
      </c>
      <c r="L220" s="52">
        <f>JAN!K221</f>
        <v/>
      </c>
      <c r="M220" s="54">
        <f>JAN!L221</f>
        <v/>
      </c>
      <c r="N220" s="52">
        <f>JAN!M221</f>
        <v/>
      </c>
      <c r="O220" s="52">
        <f>JAN!N221</f>
        <v/>
      </c>
      <c r="P220" s="52">
        <f>JAN!O221</f>
        <v/>
      </c>
      <c r="Q220" s="52">
        <f>JAN!P221</f>
        <v/>
      </c>
      <c r="R220" s="52">
        <f>JAN!Q221</f>
        <v/>
      </c>
      <c r="S220" s="54">
        <f>S219+IF(X220=0,0,M220)</f>
        <v/>
      </c>
      <c r="T220" s="55">
        <f>MAX(T219,S220)</f>
        <v/>
      </c>
      <c r="U220" s="56">
        <f>S220-T220</f>
        <v/>
      </c>
      <c r="V220" s="55">
        <f>IFERROR(SUMIFS(DATABASE!$M$5:$M$6004,DATABASE!$B$5:$B$6004,B220,DATABASE!$X$5:$X$6004,1),0)</f>
        <v/>
      </c>
      <c r="W220" s="57">
        <f>IFERROR(COUNTIFS(DATABASE!$B$5:$B$6004,B220,DATABASE!$X$5:$X$6004,1),0)</f>
        <v/>
      </c>
      <c r="X220" s="58">
        <f>--AND(ISNUMBER(B220),C220&lt;&gt;"",L220&lt;&gt;"",M220&lt;&gt;"")</f>
        <v/>
      </c>
    </row>
    <row r="221" ht="15" customHeight="1" s="111">
      <c r="A221" s="42" t="inlineStr">
        <is>
          <t>JAN</t>
        </is>
      </c>
      <c r="B221" s="43">
        <f>JAN!A222</f>
        <v/>
      </c>
      <c r="C221" s="44">
        <f>JAN!B222</f>
        <v/>
      </c>
      <c r="D221" s="44">
        <f>JAN!C222</f>
        <v/>
      </c>
      <c r="E221" s="44">
        <f>JAN!D222</f>
        <v/>
      </c>
      <c r="F221" s="44">
        <f>JAN!E222</f>
        <v/>
      </c>
      <c r="G221" s="44">
        <f>JAN!F222</f>
        <v/>
      </c>
      <c r="H221" s="44">
        <f>JAN!G222</f>
        <v/>
      </c>
      <c r="I221" s="45">
        <f>JAN!H222</f>
        <v/>
      </c>
      <c r="J221" s="45">
        <f>JAN!I222</f>
        <v/>
      </c>
      <c r="K221" s="44">
        <f>JAN!J222</f>
        <v/>
      </c>
      <c r="L221" s="44">
        <f>JAN!K222</f>
        <v/>
      </c>
      <c r="M221" s="46">
        <f>JAN!L222</f>
        <v/>
      </c>
      <c r="N221" s="44">
        <f>JAN!M222</f>
        <v/>
      </c>
      <c r="O221" s="44">
        <f>JAN!N222</f>
        <v/>
      </c>
      <c r="P221" s="44">
        <f>JAN!O222</f>
        <v/>
      </c>
      <c r="Q221" s="44">
        <f>JAN!P222</f>
        <v/>
      </c>
      <c r="R221" s="44">
        <f>JAN!Q222</f>
        <v/>
      </c>
      <c r="S221" s="46">
        <f>S220+IF(X221=0,0,M221)</f>
        <v/>
      </c>
      <c r="T221" s="47">
        <f>MAX(T220,S221)</f>
        <v/>
      </c>
      <c r="U221" s="48">
        <f>S221-T221</f>
        <v/>
      </c>
      <c r="V221" s="47">
        <f>IFERROR(SUMIFS(DATABASE!$M$5:$M$6004,DATABASE!$B$5:$B$6004,B221,DATABASE!$X$5:$X$6004,1),0)</f>
        <v/>
      </c>
      <c r="W221" s="31">
        <f>IFERROR(COUNTIFS(DATABASE!$B$5:$B$6004,B221,DATABASE!$X$5:$X$6004,1),0)</f>
        <v/>
      </c>
      <c r="X221" s="49">
        <f>--AND(ISNUMBER(B221),C221&lt;&gt;"",L221&lt;&gt;"",M221&lt;&gt;"")</f>
        <v/>
      </c>
    </row>
    <row r="222" ht="15" customHeight="1" s="111">
      <c r="A222" s="50" t="inlineStr">
        <is>
          <t>JAN</t>
        </is>
      </c>
      <c r="B222" s="51">
        <f>JAN!A223</f>
        <v/>
      </c>
      <c r="C222" s="52">
        <f>JAN!B223</f>
        <v/>
      </c>
      <c r="D222" s="52">
        <f>JAN!C223</f>
        <v/>
      </c>
      <c r="E222" s="52">
        <f>JAN!D223</f>
        <v/>
      </c>
      <c r="F222" s="52">
        <f>JAN!E223</f>
        <v/>
      </c>
      <c r="G222" s="52">
        <f>JAN!F223</f>
        <v/>
      </c>
      <c r="H222" s="52">
        <f>JAN!G223</f>
        <v/>
      </c>
      <c r="I222" s="53">
        <f>JAN!H223</f>
        <v/>
      </c>
      <c r="J222" s="53">
        <f>JAN!I223</f>
        <v/>
      </c>
      <c r="K222" s="52">
        <f>JAN!J223</f>
        <v/>
      </c>
      <c r="L222" s="52">
        <f>JAN!K223</f>
        <v/>
      </c>
      <c r="M222" s="54">
        <f>JAN!L223</f>
        <v/>
      </c>
      <c r="N222" s="52">
        <f>JAN!M223</f>
        <v/>
      </c>
      <c r="O222" s="52">
        <f>JAN!N223</f>
        <v/>
      </c>
      <c r="P222" s="52">
        <f>JAN!O223</f>
        <v/>
      </c>
      <c r="Q222" s="52">
        <f>JAN!P223</f>
        <v/>
      </c>
      <c r="R222" s="52">
        <f>JAN!Q223</f>
        <v/>
      </c>
      <c r="S222" s="54">
        <f>S221+IF(X222=0,0,M222)</f>
        <v/>
      </c>
      <c r="T222" s="55">
        <f>MAX(T221,S222)</f>
        <v/>
      </c>
      <c r="U222" s="56">
        <f>S222-T222</f>
        <v/>
      </c>
      <c r="V222" s="55">
        <f>IFERROR(SUMIFS(DATABASE!$M$5:$M$6004,DATABASE!$B$5:$B$6004,B222,DATABASE!$X$5:$X$6004,1),0)</f>
        <v/>
      </c>
      <c r="W222" s="57">
        <f>IFERROR(COUNTIFS(DATABASE!$B$5:$B$6004,B222,DATABASE!$X$5:$X$6004,1),0)</f>
        <v/>
      </c>
      <c r="X222" s="58">
        <f>--AND(ISNUMBER(B222),C222&lt;&gt;"",L222&lt;&gt;"",M222&lt;&gt;"")</f>
        <v/>
      </c>
    </row>
    <row r="223" ht="15" customHeight="1" s="111">
      <c r="A223" s="42" t="inlineStr">
        <is>
          <t>JAN</t>
        </is>
      </c>
      <c r="B223" s="43">
        <f>JAN!A224</f>
        <v/>
      </c>
      <c r="C223" s="44">
        <f>JAN!B224</f>
        <v/>
      </c>
      <c r="D223" s="44">
        <f>JAN!C224</f>
        <v/>
      </c>
      <c r="E223" s="44">
        <f>JAN!D224</f>
        <v/>
      </c>
      <c r="F223" s="44">
        <f>JAN!E224</f>
        <v/>
      </c>
      <c r="G223" s="44">
        <f>JAN!F224</f>
        <v/>
      </c>
      <c r="H223" s="44">
        <f>JAN!G224</f>
        <v/>
      </c>
      <c r="I223" s="45">
        <f>JAN!H224</f>
        <v/>
      </c>
      <c r="J223" s="45">
        <f>JAN!I224</f>
        <v/>
      </c>
      <c r="K223" s="44">
        <f>JAN!J224</f>
        <v/>
      </c>
      <c r="L223" s="44">
        <f>JAN!K224</f>
        <v/>
      </c>
      <c r="M223" s="46">
        <f>JAN!L224</f>
        <v/>
      </c>
      <c r="N223" s="44">
        <f>JAN!M224</f>
        <v/>
      </c>
      <c r="O223" s="44">
        <f>JAN!N224</f>
        <v/>
      </c>
      <c r="P223" s="44">
        <f>JAN!O224</f>
        <v/>
      </c>
      <c r="Q223" s="44">
        <f>JAN!P224</f>
        <v/>
      </c>
      <c r="R223" s="44">
        <f>JAN!Q224</f>
        <v/>
      </c>
      <c r="S223" s="46">
        <f>S222+IF(X223=0,0,M223)</f>
        <v/>
      </c>
      <c r="T223" s="47">
        <f>MAX(T222,S223)</f>
        <v/>
      </c>
      <c r="U223" s="48">
        <f>S223-T223</f>
        <v/>
      </c>
      <c r="V223" s="47">
        <f>IFERROR(SUMIFS(DATABASE!$M$5:$M$6004,DATABASE!$B$5:$B$6004,B223,DATABASE!$X$5:$X$6004,1),0)</f>
        <v/>
      </c>
      <c r="W223" s="31">
        <f>IFERROR(COUNTIFS(DATABASE!$B$5:$B$6004,B223,DATABASE!$X$5:$X$6004,1),0)</f>
        <v/>
      </c>
      <c r="X223" s="49">
        <f>--AND(ISNUMBER(B223),C223&lt;&gt;"",L223&lt;&gt;"",M223&lt;&gt;"")</f>
        <v/>
      </c>
    </row>
    <row r="224" ht="15" customHeight="1" s="111">
      <c r="A224" s="50" t="inlineStr">
        <is>
          <t>JAN</t>
        </is>
      </c>
      <c r="B224" s="51">
        <f>JAN!A225</f>
        <v/>
      </c>
      <c r="C224" s="52">
        <f>JAN!B225</f>
        <v/>
      </c>
      <c r="D224" s="52">
        <f>JAN!C225</f>
        <v/>
      </c>
      <c r="E224" s="52">
        <f>JAN!D225</f>
        <v/>
      </c>
      <c r="F224" s="52">
        <f>JAN!E225</f>
        <v/>
      </c>
      <c r="G224" s="52">
        <f>JAN!F225</f>
        <v/>
      </c>
      <c r="H224" s="52">
        <f>JAN!G225</f>
        <v/>
      </c>
      <c r="I224" s="53">
        <f>JAN!H225</f>
        <v/>
      </c>
      <c r="J224" s="53">
        <f>JAN!I225</f>
        <v/>
      </c>
      <c r="K224" s="52">
        <f>JAN!J225</f>
        <v/>
      </c>
      <c r="L224" s="52">
        <f>JAN!K225</f>
        <v/>
      </c>
      <c r="M224" s="54">
        <f>JAN!L225</f>
        <v/>
      </c>
      <c r="N224" s="52">
        <f>JAN!M225</f>
        <v/>
      </c>
      <c r="O224" s="52">
        <f>JAN!N225</f>
        <v/>
      </c>
      <c r="P224" s="52">
        <f>JAN!O225</f>
        <v/>
      </c>
      <c r="Q224" s="52">
        <f>JAN!P225</f>
        <v/>
      </c>
      <c r="R224" s="52">
        <f>JAN!Q225</f>
        <v/>
      </c>
      <c r="S224" s="54">
        <f>S223+IF(X224=0,0,M224)</f>
        <v/>
      </c>
      <c r="T224" s="55">
        <f>MAX(T223,S224)</f>
        <v/>
      </c>
      <c r="U224" s="56">
        <f>S224-T224</f>
        <v/>
      </c>
      <c r="V224" s="55">
        <f>IFERROR(SUMIFS(DATABASE!$M$5:$M$6004,DATABASE!$B$5:$B$6004,B224,DATABASE!$X$5:$X$6004,1),0)</f>
        <v/>
      </c>
      <c r="W224" s="57">
        <f>IFERROR(COUNTIFS(DATABASE!$B$5:$B$6004,B224,DATABASE!$X$5:$X$6004,1),0)</f>
        <v/>
      </c>
      <c r="X224" s="58">
        <f>--AND(ISNUMBER(B224),C224&lt;&gt;"",L224&lt;&gt;"",M224&lt;&gt;"")</f>
        <v/>
      </c>
    </row>
    <row r="225" ht="15" customHeight="1" s="111">
      <c r="A225" s="42" t="inlineStr">
        <is>
          <t>JAN</t>
        </is>
      </c>
      <c r="B225" s="43">
        <f>JAN!A226</f>
        <v/>
      </c>
      <c r="C225" s="44">
        <f>JAN!B226</f>
        <v/>
      </c>
      <c r="D225" s="44">
        <f>JAN!C226</f>
        <v/>
      </c>
      <c r="E225" s="44">
        <f>JAN!D226</f>
        <v/>
      </c>
      <c r="F225" s="44">
        <f>JAN!E226</f>
        <v/>
      </c>
      <c r="G225" s="44">
        <f>JAN!F226</f>
        <v/>
      </c>
      <c r="H225" s="44">
        <f>JAN!G226</f>
        <v/>
      </c>
      <c r="I225" s="45">
        <f>JAN!H226</f>
        <v/>
      </c>
      <c r="J225" s="45">
        <f>JAN!I226</f>
        <v/>
      </c>
      <c r="K225" s="44">
        <f>JAN!J226</f>
        <v/>
      </c>
      <c r="L225" s="44">
        <f>JAN!K226</f>
        <v/>
      </c>
      <c r="M225" s="46">
        <f>JAN!L226</f>
        <v/>
      </c>
      <c r="N225" s="44">
        <f>JAN!M226</f>
        <v/>
      </c>
      <c r="O225" s="44">
        <f>JAN!N226</f>
        <v/>
      </c>
      <c r="P225" s="44">
        <f>JAN!O226</f>
        <v/>
      </c>
      <c r="Q225" s="44">
        <f>JAN!P226</f>
        <v/>
      </c>
      <c r="R225" s="44">
        <f>JAN!Q226</f>
        <v/>
      </c>
      <c r="S225" s="46">
        <f>S224+IF(X225=0,0,M225)</f>
        <v/>
      </c>
      <c r="T225" s="47">
        <f>MAX(T224,S225)</f>
        <v/>
      </c>
      <c r="U225" s="48">
        <f>S225-T225</f>
        <v/>
      </c>
      <c r="V225" s="47">
        <f>IFERROR(SUMIFS(DATABASE!$M$5:$M$6004,DATABASE!$B$5:$B$6004,B225,DATABASE!$X$5:$X$6004,1),0)</f>
        <v/>
      </c>
      <c r="W225" s="31">
        <f>IFERROR(COUNTIFS(DATABASE!$B$5:$B$6004,B225,DATABASE!$X$5:$X$6004,1),0)</f>
        <v/>
      </c>
      <c r="X225" s="49">
        <f>--AND(ISNUMBER(B225),C225&lt;&gt;"",L225&lt;&gt;"",M225&lt;&gt;"")</f>
        <v/>
      </c>
    </row>
    <row r="226" ht="15" customHeight="1" s="111">
      <c r="A226" s="50" t="inlineStr">
        <is>
          <t>JAN</t>
        </is>
      </c>
      <c r="B226" s="51">
        <f>JAN!A227</f>
        <v/>
      </c>
      <c r="C226" s="52">
        <f>JAN!B227</f>
        <v/>
      </c>
      <c r="D226" s="52">
        <f>JAN!C227</f>
        <v/>
      </c>
      <c r="E226" s="52">
        <f>JAN!D227</f>
        <v/>
      </c>
      <c r="F226" s="52">
        <f>JAN!E227</f>
        <v/>
      </c>
      <c r="G226" s="52">
        <f>JAN!F227</f>
        <v/>
      </c>
      <c r="H226" s="52">
        <f>JAN!G227</f>
        <v/>
      </c>
      <c r="I226" s="53">
        <f>JAN!H227</f>
        <v/>
      </c>
      <c r="J226" s="53">
        <f>JAN!I227</f>
        <v/>
      </c>
      <c r="K226" s="52">
        <f>JAN!J227</f>
        <v/>
      </c>
      <c r="L226" s="52">
        <f>JAN!K227</f>
        <v/>
      </c>
      <c r="M226" s="54">
        <f>JAN!L227</f>
        <v/>
      </c>
      <c r="N226" s="52">
        <f>JAN!M227</f>
        <v/>
      </c>
      <c r="O226" s="52">
        <f>JAN!N227</f>
        <v/>
      </c>
      <c r="P226" s="52">
        <f>JAN!O227</f>
        <v/>
      </c>
      <c r="Q226" s="52">
        <f>JAN!P227</f>
        <v/>
      </c>
      <c r="R226" s="52">
        <f>JAN!Q227</f>
        <v/>
      </c>
      <c r="S226" s="54">
        <f>S225+IF(X226=0,0,M226)</f>
        <v/>
      </c>
      <c r="T226" s="55">
        <f>MAX(T225,S226)</f>
        <v/>
      </c>
      <c r="U226" s="56">
        <f>S226-T226</f>
        <v/>
      </c>
      <c r="V226" s="55">
        <f>IFERROR(SUMIFS(DATABASE!$M$5:$M$6004,DATABASE!$B$5:$B$6004,B226,DATABASE!$X$5:$X$6004,1),0)</f>
        <v/>
      </c>
      <c r="W226" s="57">
        <f>IFERROR(COUNTIFS(DATABASE!$B$5:$B$6004,B226,DATABASE!$X$5:$X$6004,1),0)</f>
        <v/>
      </c>
      <c r="X226" s="58">
        <f>--AND(ISNUMBER(B226),C226&lt;&gt;"",L226&lt;&gt;"",M226&lt;&gt;"")</f>
        <v/>
      </c>
    </row>
    <row r="227" ht="15" customHeight="1" s="111">
      <c r="A227" s="42" t="inlineStr">
        <is>
          <t>JAN</t>
        </is>
      </c>
      <c r="B227" s="43">
        <f>JAN!A228</f>
        <v/>
      </c>
      <c r="C227" s="44">
        <f>JAN!B228</f>
        <v/>
      </c>
      <c r="D227" s="44">
        <f>JAN!C228</f>
        <v/>
      </c>
      <c r="E227" s="44">
        <f>JAN!D228</f>
        <v/>
      </c>
      <c r="F227" s="44">
        <f>JAN!E228</f>
        <v/>
      </c>
      <c r="G227" s="44">
        <f>JAN!F228</f>
        <v/>
      </c>
      <c r="H227" s="44">
        <f>JAN!G228</f>
        <v/>
      </c>
      <c r="I227" s="45">
        <f>JAN!H228</f>
        <v/>
      </c>
      <c r="J227" s="45">
        <f>JAN!I228</f>
        <v/>
      </c>
      <c r="K227" s="44">
        <f>JAN!J228</f>
        <v/>
      </c>
      <c r="L227" s="44">
        <f>JAN!K228</f>
        <v/>
      </c>
      <c r="M227" s="46">
        <f>JAN!L228</f>
        <v/>
      </c>
      <c r="N227" s="44">
        <f>JAN!M228</f>
        <v/>
      </c>
      <c r="O227" s="44">
        <f>JAN!N228</f>
        <v/>
      </c>
      <c r="P227" s="44">
        <f>JAN!O228</f>
        <v/>
      </c>
      <c r="Q227" s="44">
        <f>JAN!P228</f>
        <v/>
      </c>
      <c r="R227" s="44">
        <f>JAN!Q228</f>
        <v/>
      </c>
      <c r="S227" s="46">
        <f>S226+IF(X227=0,0,M227)</f>
        <v/>
      </c>
      <c r="T227" s="47">
        <f>MAX(T226,S227)</f>
        <v/>
      </c>
      <c r="U227" s="48">
        <f>S227-T227</f>
        <v/>
      </c>
      <c r="V227" s="47">
        <f>IFERROR(SUMIFS(DATABASE!$M$5:$M$6004,DATABASE!$B$5:$B$6004,B227,DATABASE!$X$5:$X$6004,1),0)</f>
        <v/>
      </c>
      <c r="W227" s="31">
        <f>IFERROR(COUNTIFS(DATABASE!$B$5:$B$6004,B227,DATABASE!$X$5:$X$6004,1),0)</f>
        <v/>
      </c>
      <c r="X227" s="49">
        <f>--AND(ISNUMBER(B227),C227&lt;&gt;"",L227&lt;&gt;"",M227&lt;&gt;"")</f>
        <v/>
      </c>
    </row>
    <row r="228" ht="15" customHeight="1" s="111">
      <c r="A228" s="50" t="inlineStr">
        <is>
          <t>JAN</t>
        </is>
      </c>
      <c r="B228" s="51">
        <f>JAN!A229</f>
        <v/>
      </c>
      <c r="C228" s="52">
        <f>JAN!B229</f>
        <v/>
      </c>
      <c r="D228" s="52">
        <f>JAN!C229</f>
        <v/>
      </c>
      <c r="E228" s="52">
        <f>JAN!D229</f>
        <v/>
      </c>
      <c r="F228" s="52">
        <f>JAN!E229</f>
        <v/>
      </c>
      <c r="G228" s="52">
        <f>JAN!F229</f>
        <v/>
      </c>
      <c r="H228" s="52">
        <f>JAN!G229</f>
        <v/>
      </c>
      <c r="I228" s="53">
        <f>JAN!H229</f>
        <v/>
      </c>
      <c r="J228" s="53">
        <f>JAN!I229</f>
        <v/>
      </c>
      <c r="K228" s="52">
        <f>JAN!J229</f>
        <v/>
      </c>
      <c r="L228" s="52">
        <f>JAN!K229</f>
        <v/>
      </c>
      <c r="M228" s="54">
        <f>JAN!L229</f>
        <v/>
      </c>
      <c r="N228" s="52">
        <f>JAN!M229</f>
        <v/>
      </c>
      <c r="O228" s="52">
        <f>JAN!N229</f>
        <v/>
      </c>
      <c r="P228" s="52">
        <f>JAN!O229</f>
        <v/>
      </c>
      <c r="Q228" s="52">
        <f>JAN!P229</f>
        <v/>
      </c>
      <c r="R228" s="52">
        <f>JAN!Q229</f>
        <v/>
      </c>
      <c r="S228" s="54">
        <f>S227+IF(X228=0,0,M228)</f>
        <v/>
      </c>
      <c r="T228" s="55">
        <f>MAX(T227,S228)</f>
        <v/>
      </c>
      <c r="U228" s="56">
        <f>S228-T228</f>
        <v/>
      </c>
      <c r="V228" s="55">
        <f>IFERROR(SUMIFS(DATABASE!$M$5:$M$6004,DATABASE!$B$5:$B$6004,B228,DATABASE!$X$5:$X$6004,1),0)</f>
        <v/>
      </c>
      <c r="W228" s="57">
        <f>IFERROR(COUNTIFS(DATABASE!$B$5:$B$6004,B228,DATABASE!$X$5:$X$6004,1),0)</f>
        <v/>
      </c>
      <c r="X228" s="58">
        <f>--AND(ISNUMBER(B228),C228&lt;&gt;"",L228&lt;&gt;"",M228&lt;&gt;"")</f>
        <v/>
      </c>
    </row>
    <row r="229" ht="15" customHeight="1" s="111">
      <c r="A229" s="42" t="inlineStr">
        <is>
          <t>JAN</t>
        </is>
      </c>
      <c r="B229" s="43">
        <f>JAN!A230</f>
        <v/>
      </c>
      <c r="C229" s="44">
        <f>JAN!B230</f>
        <v/>
      </c>
      <c r="D229" s="44">
        <f>JAN!C230</f>
        <v/>
      </c>
      <c r="E229" s="44">
        <f>JAN!D230</f>
        <v/>
      </c>
      <c r="F229" s="44">
        <f>JAN!E230</f>
        <v/>
      </c>
      <c r="G229" s="44">
        <f>JAN!F230</f>
        <v/>
      </c>
      <c r="H229" s="44">
        <f>JAN!G230</f>
        <v/>
      </c>
      <c r="I229" s="45">
        <f>JAN!H230</f>
        <v/>
      </c>
      <c r="J229" s="45">
        <f>JAN!I230</f>
        <v/>
      </c>
      <c r="K229" s="44">
        <f>JAN!J230</f>
        <v/>
      </c>
      <c r="L229" s="44">
        <f>JAN!K230</f>
        <v/>
      </c>
      <c r="M229" s="46">
        <f>JAN!L230</f>
        <v/>
      </c>
      <c r="N229" s="44">
        <f>JAN!M230</f>
        <v/>
      </c>
      <c r="O229" s="44">
        <f>JAN!N230</f>
        <v/>
      </c>
      <c r="P229" s="44">
        <f>JAN!O230</f>
        <v/>
      </c>
      <c r="Q229" s="44">
        <f>JAN!P230</f>
        <v/>
      </c>
      <c r="R229" s="44">
        <f>JAN!Q230</f>
        <v/>
      </c>
      <c r="S229" s="46">
        <f>S228+IF(X229=0,0,M229)</f>
        <v/>
      </c>
      <c r="T229" s="47">
        <f>MAX(T228,S229)</f>
        <v/>
      </c>
      <c r="U229" s="48">
        <f>S229-T229</f>
        <v/>
      </c>
      <c r="V229" s="47">
        <f>IFERROR(SUMIFS(DATABASE!$M$5:$M$6004,DATABASE!$B$5:$B$6004,B229,DATABASE!$X$5:$X$6004,1),0)</f>
        <v/>
      </c>
      <c r="W229" s="31">
        <f>IFERROR(COUNTIFS(DATABASE!$B$5:$B$6004,B229,DATABASE!$X$5:$X$6004,1),0)</f>
        <v/>
      </c>
      <c r="X229" s="49">
        <f>--AND(ISNUMBER(B229),C229&lt;&gt;"",L229&lt;&gt;"",M229&lt;&gt;"")</f>
        <v/>
      </c>
    </row>
    <row r="230" ht="15" customHeight="1" s="111">
      <c r="A230" s="50" t="inlineStr">
        <is>
          <t>JAN</t>
        </is>
      </c>
      <c r="B230" s="51">
        <f>JAN!A231</f>
        <v/>
      </c>
      <c r="C230" s="52">
        <f>JAN!B231</f>
        <v/>
      </c>
      <c r="D230" s="52">
        <f>JAN!C231</f>
        <v/>
      </c>
      <c r="E230" s="52">
        <f>JAN!D231</f>
        <v/>
      </c>
      <c r="F230" s="52">
        <f>JAN!E231</f>
        <v/>
      </c>
      <c r="G230" s="52">
        <f>JAN!F231</f>
        <v/>
      </c>
      <c r="H230" s="52">
        <f>JAN!G231</f>
        <v/>
      </c>
      <c r="I230" s="53">
        <f>JAN!H231</f>
        <v/>
      </c>
      <c r="J230" s="53">
        <f>JAN!I231</f>
        <v/>
      </c>
      <c r="K230" s="52">
        <f>JAN!J231</f>
        <v/>
      </c>
      <c r="L230" s="52">
        <f>JAN!K231</f>
        <v/>
      </c>
      <c r="M230" s="54">
        <f>JAN!L231</f>
        <v/>
      </c>
      <c r="N230" s="52">
        <f>JAN!M231</f>
        <v/>
      </c>
      <c r="O230" s="52">
        <f>JAN!N231</f>
        <v/>
      </c>
      <c r="P230" s="52">
        <f>JAN!O231</f>
        <v/>
      </c>
      <c r="Q230" s="52">
        <f>JAN!P231</f>
        <v/>
      </c>
      <c r="R230" s="52">
        <f>JAN!Q231</f>
        <v/>
      </c>
      <c r="S230" s="54">
        <f>S229+IF(X230=0,0,M230)</f>
        <v/>
      </c>
      <c r="T230" s="55">
        <f>MAX(T229,S230)</f>
        <v/>
      </c>
      <c r="U230" s="56">
        <f>S230-T230</f>
        <v/>
      </c>
      <c r="V230" s="55">
        <f>IFERROR(SUMIFS(DATABASE!$M$5:$M$6004,DATABASE!$B$5:$B$6004,B230,DATABASE!$X$5:$X$6004,1),0)</f>
        <v/>
      </c>
      <c r="W230" s="57">
        <f>IFERROR(COUNTIFS(DATABASE!$B$5:$B$6004,B230,DATABASE!$X$5:$X$6004,1),0)</f>
        <v/>
      </c>
      <c r="X230" s="58">
        <f>--AND(ISNUMBER(B230),C230&lt;&gt;"",L230&lt;&gt;"",M230&lt;&gt;"")</f>
        <v/>
      </c>
    </row>
    <row r="231" ht="15" customHeight="1" s="111">
      <c r="A231" s="42" t="inlineStr">
        <is>
          <t>JAN</t>
        </is>
      </c>
      <c r="B231" s="43">
        <f>JAN!A232</f>
        <v/>
      </c>
      <c r="C231" s="44">
        <f>JAN!B232</f>
        <v/>
      </c>
      <c r="D231" s="44">
        <f>JAN!C232</f>
        <v/>
      </c>
      <c r="E231" s="44">
        <f>JAN!D232</f>
        <v/>
      </c>
      <c r="F231" s="44">
        <f>JAN!E232</f>
        <v/>
      </c>
      <c r="G231" s="44">
        <f>JAN!F232</f>
        <v/>
      </c>
      <c r="H231" s="44">
        <f>JAN!G232</f>
        <v/>
      </c>
      <c r="I231" s="45">
        <f>JAN!H232</f>
        <v/>
      </c>
      <c r="J231" s="45">
        <f>JAN!I232</f>
        <v/>
      </c>
      <c r="K231" s="44">
        <f>JAN!J232</f>
        <v/>
      </c>
      <c r="L231" s="44">
        <f>JAN!K232</f>
        <v/>
      </c>
      <c r="M231" s="46">
        <f>JAN!L232</f>
        <v/>
      </c>
      <c r="N231" s="44">
        <f>JAN!M232</f>
        <v/>
      </c>
      <c r="O231" s="44">
        <f>JAN!N232</f>
        <v/>
      </c>
      <c r="P231" s="44">
        <f>JAN!O232</f>
        <v/>
      </c>
      <c r="Q231" s="44">
        <f>JAN!P232</f>
        <v/>
      </c>
      <c r="R231" s="44">
        <f>JAN!Q232</f>
        <v/>
      </c>
      <c r="S231" s="46">
        <f>S230+IF(X231=0,0,M231)</f>
        <v/>
      </c>
      <c r="T231" s="47">
        <f>MAX(T230,S231)</f>
        <v/>
      </c>
      <c r="U231" s="48">
        <f>S231-T231</f>
        <v/>
      </c>
      <c r="V231" s="47">
        <f>IFERROR(SUMIFS(DATABASE!$M$5:$M$6004,DATABASE!$B$5:$B$6004,B231,DATABASE!$X$5:$X$6004,1),0)</f>
        <v/>
      </c>
      <c r="W231" s="31">
        <f>IFERROR(COUNTIFS(DATABASE!$B$5:$B$6004,B231,DATABASE!$X$5:$X$6004,1),0)</f>
        <v/>
      </c>
      <c r="X231" s="49">
        <f>--AND(ISNUMBER(B231),C231&lt;&gt;"",L231&lt;&gt;"",M231&lt;&gt;"")</f>
        <v/>
      </c>
    </row>
    <row r="232" ht="15" customHeight="1" s="111">
      <c r="A232" s="50" t="inlineStr">
        <is>
          <t>JAN</t>
        </is>
      </c>
      <c r="B232" s="51">
        <f>JAN!A233</f>
        <v/>
      </c>
      <c r="C232" s="52">
        <f>JAN!B233</f>
        <v/>
      </c>
      <c r="D232" s="52">
        <f>JAN!C233</f>
        <v/>
      </c>
      <c r="E232" s="52">
        <f>JAN!D233</f>
        <v/>
      </c>
      <c r="F232" s="52">
        <f>JAN!E233</f>
        <v/>
      </c>
      <c r="G232" s="52">
        <f>JAN!F233</f>
        <v/>
      </c>
      <c r="H232" s="52">
        <f>JAN!G233</f>
        <v/>
      </c>
      <c r="I232" s="53">
        <f>JAN!H233</f>
        <v/>
      </c>
      <c r="J232" s="53">
        <f>JAN!I233</f>
        <v/>
      </c>
      <c r="K232" s="52">
        <f>JAN!J233</f>
        <v/>
      </c>
      <c r="L232" s="52">
        <f>JAN!K233</f>
        <v/>
      </c>
      <c r="M232" s="54">
        <f>JAN!L233</f>
        <v/>
      </c>
      <c r="N232" s="52">
        <f>JAN!M233</f>
        <v/>
      </c>
      <c r="O232" s="52">
        <f>JAN!N233</f>
        <v/>
      </c>
      <c r="P232" s="52">
        <f>JAN!O233</f>
        <v/>
      </c>
      <c r="Q232" s="52">
        <f>JAN!P233</f>
        <v/>
      </c>
      <c r="R232" s="52">
        <f>JAN!Q233</f>
        <v/>
      </c>
      <c r="S232" s="54">
        <f>S231+IF(X232=0,0,M232)</f>
        <v/>
      </c>
      <c r="T232" s="55">
        <f>MAX(T231,S232)</f>
        <v/>
      </c>
      <c r="U232" s="56">
        <f>S232-T232</f>
        <v/>
      </c>
      <c r="V232" s="55">
        <f>IFERROR(SUMIFS(DATABASE!$M$5:$M$6004,DATABASE!$B$5:$B$6004,B232,DATABASE!$X$5:$X$6004,1),0)</f>
        <v/>
      </c>
      <c r="W232" s="57">
        <f>IFERROR(COUNTIFS(DATABASE!$B$5:$B$6004,B232,DATABASE!$X$5:$X$6004,1),0)</f>
        <v/>
      </c>
      <c r="X232" s="58">
        <f>--AND(ISNUMBER(B232),C232&lt;&gt;"",L232&lt;&gt;"",M232&lt;&gt;"")</f>
        <v/>
      </c>
    </row>
    <row r="233" ht="15" customHeight="1" s="111">
      <c r="A233" s="42" t="inlineStr">
        <is>
          <t>JAN</t>
        </is>
      </c>
      <c r="B233" s="43">
        <f>JAN!A234</f>
        <v/>
      </c>
      <c r="C233" s="44">
        <f>JAN!B234</f>
        <v/>
      </c>
      <c r="D233" s="44">
        <f>JAN!C234</f>
        <v/>
      </c>
      <c r="E233" s="44">
        <f>JAN!D234</f>
        <v/>
      </c>
      <c r="F233" s="44">
        <f>JAN!E234</f>
        <v/>
      </c>
      <c r="G233" s="44">
        <f>JAN!F234</f>
        <v/>
      </c>
      <c r="H233" s="44">
        <f>JAN!G234</f>
        <v/>
      </c>
      <c r="I233" s="45">
        <f>JAN!H234</f>
        <v/>
      </c>
      <c r="J233" s="45">
        <f>JAN!I234</f>
        <v/>
      </c>
      <c r="K233" s="44">
        <f>JAN!J234</f>
        <v/>
      </c>
      <c r="L233" s="44">
        <f>JAN!K234</f>
        <v/>
      </c>
      <c r="M233" s="46">
        <f>JAN!L234</f>
        <v/>
      </c>
      <c r="N233" s="44">
        <f>JAN!M234</f>
        <v/>
      </c>
      <c r="O233" s="44">
        <f>JAN!N234</f>
        <v/>
      </c>
      <c r="P233" s="44">
        <f>JAN!O234</f>
        <v/>
      </c>
      <c r="Q233" s="44">
        <f>JAN!P234</f>
        <v/>
      </c>
      <c r="R233" s="44">
        <f>JAN!Q234</f>
        <v/>
      </c>
      <c r="S233" s="46">
        <f>S232+IF(X233=0,0,M233)</f>
        <v/>
      </c>
      <c r="T233" s="47">
        <f>MAX(T232,S233)</f>
        <v/>
      </c>
      <c r="U233" s="48">
        <f>S233-T233</f>
        <v/>
      </c>
      <c r="V233" s="47">
        <f>IFERROR(SUMIFS(DATABASE!$M$5:$M$6004,DATABASE!$B$5:$B$6004,B233,DATABASE!$X$5:$X$6004,1),0)</f>
        <v/>
      </c>
      <c r="W233" s="31">
        <f>IFERROR(COUNTIFS(DATABASE!$B$5:$B$6004,B233,DATABASE!$X$5:$X$6004,1),0)</f>
        <v/>
      </c>
      <c r="X233" s="49">
        <f>--AND(ISNUMBER(B233),C233&lt;&gt;"",L233&lt;&gt;"",M233&lt;&gt;"")</f>
        <v/>
      </c>
    </row>
    <row r="234" ht="15" customHeight="1" s="111">
      <c r="A234" s="50" t="inlineStr">
        <is>
          <t>JAN</t>
        </is>
      </c>
      <c r="B234" s="51">
        <f>JAN!A235</f>
        <v/>
      </c>
      <c r="C234" s="52">
        <f>JAN!B235</f>
        <v/>
      </c>
      <c r="D234" s="52">
        <f>JAN!C235</f>
        <v/>
      </c>
      <c r="E234" s="52">
        <f>JAN!D235</f>
        <v/>
      </c>
      <c r="F234" s="52">
        <f>JAN!E235</f>
        <v/>
      </c>
      <c r="G234" s="52">
        <f>JAN!F235</f>
        <v/>
      </c>
      <c r="H234" s="52">
        <f>JAN!G235</f>
        <v/>
      </c>
      <c r="I234" s="53">
        <f>JAN!H235</f>
        <v/>
      </c>
      <c r="J234" s="53">
        <f>JAN!I235</f>
        <v/>
      </c>
      <c r="K234" s="52">
        <f>JAN!J235</f>
        <v/>
      </c>
      <c r="L234" s="52">
        <f>JAN!K235</f>
        <v/>
      </c>
      <c r="M234" s="54">
        <f>JAN!L235</f>
        <v/>
      </c>
      <c r="N234" s="52">
        <f>JAN!M235</f>
        <v/>
      </c>
      <c r="O234" s="52">
        <f>JAN!N235</f>
        <v/>
      </c>
      <c r="P234" s="52">
        <f>JAN!O235</f>
        <v/>
      </c>
      <c r="Q234" s="52">
        <f>JAN!P235</f>
        <v/>
      </c>
      <c r="R234" s="52">
        <f>JAN!Q235</f>
        <v/>
      </c>
      <c r="S234" s="54">
        <f>S233+IF(X234=0,0,M234)</f>
        <v/>
      </c>
      <c r="T234" s="55">
        <f>MAX(T233,S234)</f>
        <v/>
      </c>
      <c r="U234" s="56">
        <f>S234-T234</f>
        <v/>
      </c>
      <c r="V234" s="55">
        <f>IFERROR(SUMIFS(DATABASE!$M$5:$M$6004,DATABASE!$B$5:$B$6004,B234,DATABASE!$X$5:$X$6004,1),0)</f>
        <v/>
      </c>
      <c r="W234" s="57">
        <f>IFERROR(COUNTIFS(DATABASE!$B$5:$B$6004,B234,DATABASE!$X$5:$X$6004,1),0)</f>
        <v/>
      </c>
      <c r="X234" s="58">
        <f>--AND(ISNUMBER(B234),C234&lt;&gt;"",L234&lt;&gt;"",M234&lt;&gt;"")</f>
        <v/>
      </c>
    </row>
    <row r="235" ht="15" customHeight="1" s="111">
      <c r="A235" s="42" t="inlineStr">
        <is>
          <t>JAN</t>
        </is>
      </c>
      <c r="B235" s="43">
        <f>JAN!A236</f>
        <v/>
      </c>
      <c r="C235" s="44">
        <f>JAN!B236</f>
        <v/>
      </c>
      <c r="D235" s="44">
        <f>JAN!C236</f>
        <v/>
      </c>
      <c r="E235" s="44">
        <f>JAN!D236</f>
        <v/>
      </c>
      <c r="F235" s="44">
        <f>JAN!E236</f>
        <v/>
      </c>
      <c r="G235" s="44">
        <f>JAN!F236</f>
        <v/>
      </c>
      <c r="H235" s="44">
        <f>JAN!G236</f>
        <v/>
      </c>
      <c r="I235" s="45">
        <f>JAN!H236</f>
        <v/>
      </c>
      <c r="J235" s="45">
        <f>JAN!I236</f>
        <v/>
      </c>
      <c r="K235" s="44">
        <f>JAN!J236</f>
        <v/>
      </c>
      <c r="L235" s="44">
        <f>JAN!K236</f>
        <v/>
      </c>
      <c r="M235" s="46">
        <f>JAN!L236</f>
        <v/>
      </c>
      <c r="N235" s="44">
        <f>JAN!M236</f>
        <v/>
      </c>
      <c r="O235" s="44">
        <f>JAN!N236</f>
        <v/>
      </c>
      <c r="P235" s="44">
        <f>JAN!O236</f>
        <v/>
      </c>
      <c r="Q235" s="44">
        <f>JAN!P236</f>
        <v/>
      </c>
      <c r="R235" s="44">
        <f>JAN!Q236</f>
        <v/>
      </c>
      <c r="S235" s="46">
        <f>S234+IF(X235=0,0,M235)</f>
        <v/>
      </c>
      <c r="T235" s="47">
        <f>MAX(T234,S235)</f>
        <v/>
      </c>
      <c r="U235" s="48">
        <f>S235-T235</f>
        <v/>
      </c>
      <c r="V235" s="47">
        <f>IFERROR(SUMIFS(DATABASE!$M$5:$M$6004,DATABASE!$B$5:$B$6004,B235,DATABASE!$X$5:$X$6004,1),0)</f>
        <v/>
      </c>
      <c r="W235" s="31">
        <f>IFERROR(COUNTIFS(DATABASE!$B$5:$B$6004,B235,DATABASE!$X$5:$X$6004,1),0)</f>
        <v/>
      </c>
      <c r="X235" s="49">
        <f>--AND(ISNUMBER(B235),C235&lt;&gt;"",L235&lt;&gt;"",M235&lt;&gt;"")</f>
        <v/>
      </c>
    </row>
    <row r="236" ht="15" customHeight="1" s="111">
      <c r="A236" s="50" t="inlineStr">
        <is>
          <t>JAN</t>
        </is>
      </c>
      <c r="B236" s="51">
        <f>JAN!A237</f>
        <v/>
      </c>
      <c r="C236" s="52">
        <f>JAN!B237</f>
        <v/>
      </c>
      <c r="D236" s="52">
        <f>JAN!C237</f>
        <v/>
      </c>
      <c r="E236" s="52">
        <f>JAN!D237</f>
        <v/>
      </c>
      <c r="F236" s="52">
        <f>JAN!E237</f>
        <v/>
      </c>
      <c r="G236" s="52">
        <f>JAN!F237</f>
        <v/>
      </c>
      <c r="H236" s="52">
        <f>JAN!G237</f>
        <v/>
      </c>
      <c r="I236" s="53">
        <f>JAN!H237</f>
        <v/>
      </c>
      <c r="J236" s="53">
        <f>JAN!I237</f>
        <v/>
      </c>
      <c r="K236" s="52">
        <f>JAN!J237</f>
        <v/>
      </c>
      <c r="L236" s="52">
        <f>JAN!K237</f>
        <v/>
      </c>
      <c r="M236" s="54">
        <f>JAN!L237</f>
        <v/>
      </c>
      <c r="N236" s="52">
        <f>JAN!M237</f>
        <v/>
      </c>
      <c r="O236" s="52">
        <f>JAN!N237</f>
        <v/>
      </c>
      <c r="P236" s="52">
        <f>JAN!O237</f>
        <v/>
      </c>
      <c r="Q236" s="52">
        <f>JAN!P237</f>
        <v/>
      </c>
      <c r="R236" s="52">
        <f>JAN!Q237</f>
        <v/>
      </c>
      <c r="S236" s="54">
        <f>S235+IF(X236=0,0,M236)</f>
        <v/>
      </c>
      <c r="T236" s="55">
        <f>MAX(T235,S236)</f>
        <v/>
      </c>
      <c r="U236" s="56">
        <f>S236-T236</f>
        <v/>
      </c>
      <c r="V236" s="55">
        <f>IFERROR(SUMIFS(DATABASE!$M$5:$M$6004,DATABASE!$B$5:$B$6004,B236,DATABASE!$X$5:$X$6004,1),0)</f>
        <v/>
      </c>
      <c r="W236" s="57">
        <f>IFERROR(COUNTIFS(DATABASE!$B$5:$B$6004,B236,DATABASE!$X$5:$X$6004,1),0)</f>
        <v/>
      </c>
      <c r="X236" s="58">
        <f>--AND(ISNUMBER(B236),C236&lt;&gt;"",L236&lt;&gt;"",M236&lt;&gt;"")</f>
        <v/>
      </c>
    </row>
    <row r="237" ht="15" customHeight="1" s="111">
      <c r="A237" s="42" t="inlineStr">
        <is>
          <t>JAN</t>
        </is>
      </c>
      <c r="B237" s="43">
        <f>JAN!A238</f>
        <v/>
      </c>
      <c r="C237" s="44">
        <f>JAN!B238</f>
        <v/>
      </c>
      <c r="D237" s="44">
        <f>JAN!C238</f>
        <v/>
      </c>
      <c r="E237" s="44">
        <f>JAN!D238</f>
        <v/>
      </c>
      <c r="F237" s="44">
        <f>JAN!E238</f>
        <v/>
      </c>
      <c r="G237" s="44">
        <f>JAN!F238</f>
        <v/>
      </c>
      <c r="H237" s="44">
        <f>JAN!G238</f>
        <v/>
      </c>
      <c r="I237" s="45">
        <f>JAN!H238</f>
        <v/>
      </c>
      <c r="J237" s="45">
        <f>JAN!I238</f>
        <v/>
      </c>
      <c r="K237" s="44">
        <f>JAN!J238</f>
        <v/>
      </c>
      <c r="L237" s="44">
        <f>JAN!K238</f>
        <v/>
      </c>
      <c r="M237" s="46">
        <f>JAN!L238</f>
        <v/>
      </c>
      <c r="N237" s="44">
        <f>JAN!M238</f>
        <v/>
      </c>
      <c r="O237" s="44">
        <f>JAN!N238</f>
        <v/>
      </c>
      <c r="P237" s="44">
        <f>JAN!O238</f>
        <v/>
      </c>
      <c r="Q237" s="44">
        <f>JAN!P238</f>
        <v/>
      </c>
      <c r="R237" s="44">
        <f>JAN!Q238</f>
        <v/>
      </c>
      <c r="S237" s="46">
        <f>S236+IF(X237=0,0,M237)</f>
        <v/>
      </c>
      <c r="T237" s="47">
        <f>MAX(T236,S237)</f>
        <v/>
      </c>
      <c r="U237" s="48">
        <f>S237-T237</f>
        <v/>
      </c>
      <c r="V237" s="47">
        <f>IFERROR(SUMIFS(DATABASE!$M$5:$M$6004,DATABASE!$B$5:$B$6004,B237,DATABASE!$X$5:$X$6004,1),0)</f>
        <v/>
      </c>
      <c r="W237" s="31">
        <f>IFERROR(COUNTIFS(DATABASE!$B$5:$B$6004,B237,DATABASE!$X$5:$X$6004,1),0)</f>
        <v/>
      </c>
      <c r="X237" s="49">
        <f>--AND(ISNUMBER(B237),C237&lt;&gt;"",L237&lt;&gt;"",M237&lt;&gt;"")</f>
        <v/>
      </c>
    </row>
    <row r="238" ht="15" customHeight="1" s="111">
      <c r="A238" s="50" t="inlineStr">
        <is>
          <t>JAN</t>
        </is>
      </c>
      <c r="B238" s="51">
        <f>JAN!A239</f>
        <v/>
      </c>
      <c r="C238" s="52">
        <f>JAN!B239</f>
        <v/>
      </c>
      <c r="D238" s="52">
        <f>JAN!C239</f>
        <v/>
      </c>
      <c r="E238" s="52">
        <f>JAN!D239</f>
        <v/>
      </c>
      <c r="F238" s="52">
        <f>JAN!E239</f>
        <v/>
      </c>
      <c r="G238" s="52">
        <f>JAN!F239</f>
        <v/>
      </c>
      <c r="H238" s="52">
        <f>JAN!G239</f>
        <v/>
      </c>
      <c r="I238" s="53">
        <f>JAN!H239</f>
        <v/>
      </c>
      <c r="J238" s="53">
        <f>JAN!I239</f>
        <v/>
      </c>
      <c r="K238" s="52">
        <f>JAN!J239</f>
        <v/>
      </c>
      <c r="L238" s="52">
        <f>JAN!K239</f>
        <v/>
      </c>
      <c r="M238" s="54">
        <f>JAN!L239</f>
        <v/>
      </c>
      <c r="N238" s="52">
        <f>JAN!M239</f>
        <v/>
      </c>
      <c r="O238" s="52">
        <f>JAN!N239</f>
        <v/>
      </c>
      <c r="P238" s="52">
        <f>JAN!O239</f>
        <v/>
      </c>
      <c r="Q238" s="52">
        <f>JAN!P239</f>
        <v/>
      </c>
      <c r="R238" s="52">
        <f>JAN!Q239</f>
        <v/>
      </c>
      <c r="S238" s="54">
        <f>S237+IF(X238=0,0,M238)</f>
        <v/>
      </c>
      <c r="T238" s="55">
        <f>MAX(T237,S238)</f>
        <v/>
      </c>
      <c r="U238" s="56">
        <f>S238-T238</f>
        <v/>
      </c>
      <c r="V238" s="55">
        <f>IFERROR(SUMIFS(DATABASE!$M$5:$M$6004,DATABASE!$B$5:$B$6004,B238,DATABASE!$X$5:$X$6004,1),0)</f>
        <v/>
      </c>
      <c r="W238" s="57">
        <f>IFERROR(COUNTIFS(DATABASE!$B$5:$B$6004,B238,DATABASE!$X$5:$X$6004,1),0)</f>
        <v/>
      </c>
      <c r="X238" s="58">
        <f>--AND(ISNUMBER(B238),C238&lt;&gt;"",L238&lt;&gt;"",M238&lt;&gt;"")</f>
        <v/>
      </c>
    </row>
    <row r="239" ht="15" customHeight="1" s="111">
      <c r="A239" s="42" t="inlineStr">
        <is>
          <t>JAN</t>
        </is>
      </c>
      <c r="B239" s="43">
        <f>JAN!A240</f>
        <v/>
      </c>
      <c r="C239" s="44">
        <f>JAN!B240</f>
        <v/>
      </c>
      <c r="D239" s="44">
        <f>JAN!C240</f>
        <v/>
      </c>
      <c r="E239" s="44">
        <f>JAN!D240</f>
        <v/>
      </c>
      <c r="F239" s="44">
        <f>JAN!E240</f>
        <v/>
      </c>
      <c r="G239" s="44">
        <f>JAN!F240</f>
        <v/>
      </c>
      <c r="H239" s="44">
        <f>JAN!G240</f>
        <v/>
      </c>
      <c r="I239" s="45">
        <f>JAN!H240</f>
        <v/>
      </c>
      <c r="J239" s="45">
        <f>JAN!I240</f>
        <v/>
      </c>
      <c r="K239" s="44">
        <f>JAN!J240</f>
        <v/>
      </c>
      <c r="L239" s="44">
        <f>JAN!K240</f>
        <v/>
      </c>
      <c r="M239" s="46">
        <f>JAN!L240</f>
        <v/>
      </c>
      <c r="N239" s="44">
        <f>JAN!M240</f>
        <v/>
      </c>
      <c r="O239" s="44">
        <f>JAN!N240</f>
        <v/>
      </c>
      <c r="P239" s="44">
        <f>JAN!O240</f>
        <v/>
      </c>
      <c r="Q239" s="44">
        <f>JAN!P240</f>
        <v/>
      </c>
      <c r="R239" s="44">
        <f>JAN!Q240</f>
        <v/>
      </c>
      <c r="S239" s="46">
        <f>S238+IF(X239=0,0,M239)</f>
        <v/>
      </c>
      <c r="T239" s="47">
        <f>MAX(T238,S239)</f>
        <v/>
      </c>
      <c r="U239" s="48">
        <f>S239-T239</f>
        <v/>
      </c>
      <c r="V239" s="47">
        <f>IFERROR(SUMIFS(DATABASE!$M$5:$M$6004,DATABASE!$B$5:$B$6004,B239,DATABASE!$X$5:$X$6004,1),0)</f>
        <v/>
      </c>
      <c r="W239" s="31">
        <f>IFERROR(COUNTIFS(DATABASE!$B$5:$B$6004,B239,DATABASE!$X$5:$X$6004,1),0)</f>
        <v/>
      </c>
      <c r="X239" s="49">
        <f>--AND(ISNUMBER(B239),C239&lt;&gt;"",L239&lt;&gt;"",M239&lt;&gt;"")</f>
        <v/>
      </c>
    </row>
    <row r="240" ht="15" customHeight="1" s="111">
      <c r="A240" s="50" t="inlineStr">
        <is>
          <t>JAN</t>
        </is>
      </c>
      <c r="B240" s="51">
        <f>JAN!A241</f>
        <v/>
      </c>
      <c r="C240" s="52">
        <f>JAN!B241</f>
        <v/>
      </c>
      <c r="D240" s="52">
        <f>JAN!C241</f>
        <v/>
      </c>
      <c r="E240" s="52">
        <f>JAN!D241</f>
        <v/>
      </c>
      <c r="F240" s="52">
        <f>JAN!E241</f>
        <v/>
      </c>
      <c r="G240" s="52">
        <f>JAN!F241</f>
        <v/>
      </c>
      <c r="H240" s="52">
        <f>JAN!G241</f>
        <v/>
      </c>
      <c r="I240" s="53">
        <f>JAN!H241</f>
        <v/>
      </c>
      <c r="J240" s="53">
        <f>JAN!I241</f>
        <v/>
      </c>
      <c r="K240" s="52">
        <f>JAN!J241</f>
        <v/>
      </c>
      <c r="L240" s="52">
        <f>JAN!K241</f>
        <v/>
      </c>
      <c r="M240" s="54">
        <f>JAN!L241</f>
        <v/>
      </c>
      <c r="N240" s="52">
        <f>JAN!M241</f>
        <v/>
      </c>
      <c r="O240" s="52">
        <f>JAN!N241</f>
        <v/>
      </c>
      <c r="P240" s="52">
        <f>JAN!O241</f>
        <v/>
      </c>
      <c r="Q240" s="52">
        <f>JAN!P241</f>
        <v/>
      </c>
      <c r="R240" s="52">
        <f>JAN!Q241</f>
        <v/>
      </c>
      <c r="S240" s="54">
        <f>S239+IF(X240=0,0,M240)</f>
        <v/>
      </c>
      <c r="T240" s="55">
        <f>MAX(T239,S240)</f>
        <v/>
      </c>
      <c r="U240" s="56">
        <f>S240-T240</f>
        <v/>
      </c>
      <c r="V240" s="55">
        <f>IFERROR(SUMIFS(DATABASE!$M$5:$M$6004,DATABASE!$B$5:$B$6004,B240,DATABASE!$X$5:$X$6004,1),0)</f>
        <v/>
      </c>
      <c r="W240" s="57">
        <f>IFERROR(COUNTIFS(DATABASE!$B$5:$B$6004,B240,DATABASE!$X$5:$X$6004,1),0)</f>
        <v/>
      </c>
      <c r="X240" s="58">
        <f>--AND(ISNUMBER(B240),C240&lt;&gt;"",L240&lt;&gt;"",M240&lt;&gt;"")</f>
        <v/>
      </c>
    </row>
    <row r="241" ht="15" customHeight="1" s="111">
      <c r="A241" s="42" t="inlineStr">
        <is>
          <t>JAN</t>
        </is>
      </c>
      <c r="B241" s="43">
        <f>JAN!A242</f>
        <v/>
      </c>
      <c r="C241" s="44">
        <f>JAN!B242</f>
        <v/>
      </c>
      <c r="D241" s="44">
        <f>JAN!C242</f>
        <v/>
      </c>
      <c r="E241" s="44">
        <f>JAN!D242</f>
        <v/>
      </c>
      <c r="F241" s="44">
        <f>JAN!E242</f>
        <v/>
      </c>
      <c r="G241" s="44">
        <f>JAN!F242</f>
        <v/>
      </c>
      <c r="H241" s="44">
        <f>JAN!G242</f>
        <v/>
      </c>
      <c r="I241" s="45">
        <f>JAN!H242</f>
        <v/>
      </c>
      <c r="J241" s="45">
        <f>JAN!I242</f>
        <v/>
      </c>
      <c r="K241" s="44">
        <f>JAN!J242</f>
        <v/>
      </c>
      <c r="L241" s="44">
        <f>JAN!K242</f>
        <v/>
      </c>
      <c r="M241" s="46">
        <f>JAN!L242</f>
        <v/>
      </c>
      <c r="N241" s="44">
        <f>JAN!M242</f>
        <v/>
      </c>
      <c r="O241" s="44">
        <f>JAN!N242</f>
        <v/>
      </c>
      <c r="P241" s="44">
        <f>JAN!O242</f>
        <v/>
      </c>
      <c r="Q241" s="44">
        <f>JAN!P242</f>
        <v/>
      </c>
      <c r="R241" s="44">
        <f>JAN!Q242</f>
        <v/>
      </c>
      <c r="S241" s="46">
        <f>S240+IF(X241=0,0,M241)</f>
        <v/>
      </c>
      <c r="T241" s="47">
        <f>MAX(T240,S241)</f>
        <v/>
      </c>
      <c r="U241" s="48">
        <f>S241-T241</f>
        <v/>
      </c>
      <c r="V241" s="47">
        <f>IFERROR(SUMIFS(DATABASE!$M$5:$M$6004,DATABASE!$B$5:$B$6004,B241,DATABASE!$X$5:$X$6004,1),0)</f>
        <v/>
      </c>
      <c r="W241" s="31">
        <f>IFERROR(COUNTIFS(DATABASE!$B$5:$B$6004,B241,DATABASE!$X$5:$X$6004,1),0)</f>
        <v/>
      </c>
      <c r="X241" s="49">
        <f>--AND(ISNUMBER(B241),C241&lt;&gt;"",L241&lt;&gt;"",M241&lt;&gt;"")</f>
        <v/>
      </c>
    </row>
    <row r="242" ht="15" customHeight="1" s="111">
      <c r="A242" s="50" t="inlineStr">
        <is>
          <t>JAN</t>
        </is>
      </c>
      <c r="B242" s="51">
        <f>JAN!A243</f>
        <v/>
      </c>
      <c r="C242" s="52">
        <f>JAN!B243</f>
        <v/>
      </c>
      <c r="D242" s="52">
        <f>JAN!C243</f>
        <v/>
      </c>
      <c r="E242" s="52">
        <f>JAN!D243</f>
        <v/>
      </c>
      <c r="F242" s="52">
        <f>JAN!E243</f>
        <v/>
      </c>
      <c r="G242" s="52">
        <f>JAN!F243</f>
        <v/>
      </c>
      <c r="H242" s="52">
        <f>JAN!G243</f>
        <v/>
      </c>
      <c r="I242" s="53">
        <f>JAN!H243</f>
        <v/>
      </c>
      <c r="J242" s="53">
        <f>JAN!I243</f>
        <v/>
      </c>
      <c r="K242" s="52">
        <f>JAN!J243</f>
        <v/>
      </c>
      <c r="L242" s="52">
        <f>JAN!K243</f>
        <v/>
      </c>
      <c r="M242" s="54">
        <f>JAN!L243</f>
        <v/>
      </c>
      <c r="N242" s="52">
        <f>JAN!M243</f>
        <v/>
      </c>
      <c r="O242" s="52">
        <f>JAN!N243</f>
        <v/>
      </c>
      <c r="P242" s="52">
        <f>JAN!O243</f>
        <v/>
      </c>
      <c r="Q242" s="52">
        <f>JAN!P243</f>
        <v/>
      </c>
      <c r="R242" s="52">
        <f>JAN!Q243</f>
        <v/>
      </c>
      <c r="S242" s="54">
        <f>S241+IF(X242=0,0,M242)</f>
        <v/>
      </c>
      <c r="T242" s="55">
        <f>MAX(T241,S242)</f>
        <v/>
      </c>
      <c r="U242" s="56">
        <f>S242-T242</f>
        <v/>
      </c>
      <c r="V242" s="55">
        <f>IFERROR(SUMIFS(DATABASE!$M$5:$M$6004,DATABASE!$B$5:$B$6004,B242,DATABASE!$X$5:$X$6004,1),0)</f>
        <v/>
      </c>
      <c r="W242" s="57">
        <f>IFERROR(COUNTIFS(DATABASE!$B$5:$B$6004,B242,DATABASE!$X$5:$X$6004,1),0)</f>
        <v/>
      </c>
      <c r="X242" s="58">
        <f>--AND(ISNUMBER(B242),C242&lt;&gt;"",L242&lt;&gt;"",M242&lt;&gt;"")</f>
        <v/>
      </c>
    </row>
    <row r="243" ht="15" customHeight="1" s="111">
      <c r="A243" s="42" t="inlineStr">
        <is>
          <t>JAN</t>
        </is>
      </c>
      <c r="B243" s="43">
        <f>JAN!A244</f>
        <v/>
      </c>
      <c r="C243" s="44">
        <f>JAN!B244</f>
        <v/>
      </c>
      <c r="D243" s="44">
        <f>JAN!C244</f>
        <v/>
      </c>
      <c r="E243" s="44">
        <f>JAN!D244</f>
        <v/>
      </c>
      <c r="F243" s="44">
        <f>JAN!E244</f>
        <v/>
      </c>
      <c r="G243" s="44">
        <f>JAN!F244</f>
        <v/>
      </c>
      <c r="H243" s="44">
        <f>JAN!G244</f>
        <v/>
      </c>
      <c r="I243" s="45">
        <f>JAN!H244</f>
        <v/>
      </c>
      <c r="J243" s="45">
        <f>JAN!I244</f>
        <v/>
      </c>
      <c r="K243" s="44">
        <f>JAN!J244</f>
        <v/>
      </c>
      <c r="L243" s="44">
        <f>JAN!K244</f>
        <v/>
      </c>
      <c r="M243" s="46">
        <f>JAN!L244</f>
        <v/>
      </c>
      <c r="N243" s="44">
        <f>JAN!M244</f>
        <v/>
      </c>
      <c r="O243" s="44">
        <f>JAN!N244</f>
        <v/>
      </c>
      <c r="P243" s="44">
        <f>JAN!O244</f>
        <v/>
      </c>
      <c r="Q243" s="44">
        <f>JAN!P244</f>
        <v/>
      </c>
      <c r="R243" s="44">
        <f>JAN!Q244</f>
        <v/>
      </c>
      <c r="S243" s="46">
        <f>S242+IF(X243=0,0,M243)</f>
        <v/>
      </c>
      <c r="T243" s="47">
        <f>MAX(T242,S243)</f>
        <v/>
      </c>
      <c r="U243" s="48">
        <f>S243-T243</f>
        <v/>
      </c>
      <c r="V243" s="47">
        <f>IFERROR(SUMIFS(DATABASE!$M$5:$M$6004,DATABASE!$B$5:$B$6004,B243,DATABASE!$X$5:$X$6004,1),0)</f>
        <v/>
      </c>
      <c r="W243" s="31">
        <f>IFERROR(COUNTIFS(DATABASE!$B$5:$B$6004,B243,DATABASE!$X$5:$X$6004,1),0)</f>
        <v/>
      </c>
      <c r="X243" s="49">
        <f>--AND(ISNUMBER(B243),C243&lt;&gt;"",L243&lt;&gt;"",M243&lt;&gt;"")</f>
        <v/>
      </c>
    </row>
    <row r="244" ht="15" customHeight="1" s="111">
      <c r="A244" s="50" t="inlineStr">
        <is>
          <t>JAN</t>
        </is>
      </c>
      <c r="B244" s="51">
        <f>JAN!A245</f>
        <v/>
      </c>
      <c r="C244" s="52">
        <f>JAN!B245</f>
        <v/>
      </c>
      <c r="D244" s="52">
        <f>JAN!C245</f>
        <v/>
      </c>
      <c r="E244" s="52">
        <f>JAN!D245</f>
        <v/>
      </c>
      <c r="F244" s="52">
        <f>JAN!E245</f>
        <v/>
      </c>
      <c r="G244" s="52">
        <f>JAN!F245</f>
        <v/>
      </c>
      <c r="H244" s="52">
        <f>JAN!G245</f>
        <v/>
      </c>
      <c r="I244" s="53">
        <f>JAN!H245</f>
        <v/>
      </c>
      <c r="J244" s="53">
        <f>JAN!I245</f>
        <v/>
      </c>
      <c r="K244" s="52">
        <f>JAN!J245</f>
        <v/>
      </c>
      <c r="L244" s="52">
        <f>JAN!K245</f>
        <v/>
      </c>
      <c r="M244" s="54">
        <f>JAN!L245</f>
        <v/>
      </c>
      <c r="N244" s="52">
        <f>JAN!M245</f>
        <v/>
      </c>
      <c r="O244" s="52">
        <f>JAN!N245</f>
        <v/>
      </c>
      <c r="P244" s="52">
        <f>JAN!O245</f>
        <v/>
      </c>
      <c r="Q244" s="52">
        <f>JAN!P245</f>
        <v/>
      </c>
      <c r="R244" s="52">
        <f>JAN!Q245</f>
        <v/>
      </c>
      <c r="S244" s="54">
        <f>S243+IF(X244=0,0,M244)</f>
        <v/>
      </c>
      <c r="T244" s="55">
        <f>MAX(T243,S244)</f>
        <v/>
      </c>
      <c r="U244" s="56">
        <f>S244-T244</f>
        <v/>
      </c>
      <c r="V244" s="55">
        <f>IFERROR(SUMIFS(DATABASE!$M$5:$M$6004,DATABASE!$B$5:$B$6004,B244,DATABASE!$X$5:$X$6004,1),0)</f>
        <v/>
      </c>
      <c r="W244" s="57">
        <f>IFERROR(COUNTIFS(DATABASE!$B$5:$B$6004,B244,DATABASE!$X$5:$X$6004,1),0)</f>
        <v/>
      </c>
      <c r="X244" s="58">
        <f>--AND(ISNUMBER(B244),C244&lt;&gt;"",L244&lt;&gt;"",M244&lt;&gt;"")</f>
        <v/>
      </c>
    </row>
    <row r="245" ht="15" customHeight="1" s="111">
      <c r="A245" s="42" t="inlineStr">
        <is>
          <t>JAN</t>
        </is>
      </c>
      <c r="B245" s="43">
        <f>JAN!A246</f>
        <v/>
      </c>
      <c r="C245" s="44">
        <f>JAN!B246</f>
        <v/>
      </c>
      <c r="D245" s="44">
        <f>JAN!C246</f>
        <v/>
      </c>
      <c r="E245" s="44">
        <f>JAN!D246</f>
        <v/>
      </c>
      <c r="F245" s="44">
        <f>JAN!E246</f>
        <v/>
      </c>
      <c r="G245" s="44">
        <f>JAN!F246</f>
        <v/>
      </c>
      <c r="H245" s="44">
        <f>JAN!G246</f>
        <v/>
      </c>
      <c r="I245" s="45">
        <f>JAN!H246</f>
        <v/>
      </c>
      <c r="J245" s="45">
        <f>JAN!I246</f>
        <v/>
      </c>
      <c r="K245" s="44">
        <f>JAN!J246</f>
        <v/>
      </c>
      <c r="L245" s="44">
        <f>JAN!K246</f>
        <v/>
      </c>
      <c r="M245" s="46">
        <f>JAN!L246</f>
        <v/>
      </c>
      <c r="N245" s="44">
        <f>JAN!M246</f>
        <v/>
      </c>
      <c r="O245" s="44">
        <f>JAN!N246</f>
        <v/>
      </c>
      <c r="P245" s="44">
        <f>JAN!O246</f>
        <v/>
      </c>
      <c r="Q245" s="44">
        <f>JAN!P246</f>
        <v/>
      </c>
      <c r="R245" s="44">
        <f>JAN!Q246</f>
        <v/>
      </c>
      <c r="S245" s="46">
        <f>S244+IF(X245=0,0,M245)</f>
        <v/>
      </c>
      <c r="T245" s="47">
        <f>MAX(T244,S245)</f>
        <v/>
      </c>
      <c r="U245" s="48">
        <f>S245-T245</f>
        <v/>
      </c>
      <c r="V245" s="47">
        <f>IFERROR(SUMIFS(DATABASE!$M$5:$M$6004,DATABASE!$B$5:$B$6004,B245,DATABASE!$X$5:$X$6004,1),0)</f>
        <v/>
      </c>
      <c r="W245" s="31">
        <f>IFERROR(COUNTIFS(DATABASE!$B$5:$B$6004,B245,DATABASE!$X$5:$X$6004,1),0)</f>
        <v/>
      </c>
      <c r="X245" s="49">
        <f>--AND(ISNUMBER(B245),C245&lt;&gt;"",L245&lt;&gt;"",M245&lt;&gt;"")</f>
        <v/>
      </c>
    </row>
    <row r="246" ht="15" customHeight="1" s="111">
      <c r="A246" s="50" t="inlineStr">
        <is>
          <t>JAN</t>
        </is>
      </c>
      <c r="B246" s="51">
        <f>JAN!A247</f>
        <v/>
      </c>
      <c r="C246" s="52">
        <f>JAN!B247</f>
        <v/>
      </c>
      <c r="D246" s="52">
        <f>JAN!C247</f>
        <v/>
      </c>
      <c r="E246" s="52">
        <f>JAN!D247</f>
        <v/>
      </c>
      <c r="F246" s="52">
        <f>JAN!E247</f>
        <v/>
      </c>
      <c r="G246" s="52">
        <f>JAN!F247</f>
        <v/>
      </c>
      <c r="H246" s="52">
        <f>JAN!G247</f>
        <v/>
      </c>
      <c r="I246" s="53">
        <f>JAN!H247</f>
        <v/>
      </c>
      <c r="J246" s="53">
        <f>JAN!I247</f>
        <v/>
      </c>
      <c r="K246" s="52">
        <f>JAN!J247</f>
        <v/>
      </c>
      <c r="L246" s="52">
        <f>JAN!K247</f>
        <v/>
      </c>
      <c r="M246" s="54">
        <f>JAN!L247</f>
        <v/>
      </c>
      <c r="N246" s="52">
        <f>JAN!M247</f>
        <v/>
      </c>
      <c r="O246" s="52">
        <f>JAN!N247</f>
        <v/>
      </c>
      <c r="P246" s="52">
        <f>JAN!O247</f>
        <v/>
      </c>
      <c r="Q246" s="52">
        <f>JAN!P247</f>
        <v/>
      </c>
      <c r="R246" s="52">
        <f>JAN!Q247</f>
        <v/>
      </c>
      <c r="S246" s="54">
        <f>S245+IF(X246=0,0,M246)</f>
        <v/>
      </c>
      <c r="T246" s="55">
        <f>MAX(T245,S246)</f>
        <v/>
      </c>
      <c r="U246" s="56">
        <f>S246-T246</f>
        <v/>
      </c>
      <c r="V246" s="55">
        <f>IFERROR(SUMIFS(DATABASE!$M$5:$M$6004,DATABASE!$B$5:$B$6004,B246,DATABASE!$X$5:$X$6004,1),0)</f>
        <v/>
      </c>
      <c r="W246" s="57">
        <f>IFERROR(COUNTIFS(DATABASE!$B$5:$B$6004,B246,DATABASE!$X$5:$X$6004,1),0)</f>
        <v/>
      </c>
      <c r="X246" s="58">
        <f>--AND(ISNUMBER(B246),C246&lt;&gt;"",L246&lt;&gt;"",M246&lt;&gt;"")</f>
        <v/>
      </c>
    </row>
    <row r="247" ht="15" customHeight="1" s="111">
      <c r="A247" s="42" t="inlineStr">
        <is>
          <t>JAN</t>
        </is>
      </c>
      <c r="B247" s="43">
        <f>JAN!A248</f>
        <v/>
      </c>
      <c r="C247" s="44">
        <f>JAN!B248</f>
        <v/>
      </c>
      <c r="D247" s="44">
        <f>JAN!C248</f>
        <v/>
      </c>
      <c r="E247" s="44">
        <f>JAN!D248</f>
        <v/>
      </c>
      <c r="F247" s="44">
        <f>JAN!E248</f>
        <v/>
      </c>
      <c r="G247" s="44">
        <f>JAN!F248</f>
        <v/>
      </c>
      <c r="H247" s="44">
        <f>JAN!G248</f>
        <v/>
      </c>
      <c r="I247" s="45">
        <f>JAN!H248</f>
        <v/>
      </c>
      <c r="J247" s="45">
        <f>JAN!I248</f>
        <v/>
      </c>
      <c r="K247" s="44">
        <f>JAN!J248</f>
        <v/>
      </c>
      <c r="L247" s="44">
        <f>JAN!K248</f>
        <v/>
      </c>
      <c r="M247" s="46">
        <f>JAN!L248</f>
        <v/>
      </c>
      <c r="N247" s="44">
        <f>JAN!M248</f>
        <v/>
      </c>
      <c r="O247" s="44">
        <f>JAN!N248</f>
        <v/>
      </c>
      <c r="P247" s="44">
        <f>JAN!O248</f>
        <v/>
      </c>
      <c r="Q247" s="44">
        <f>JAN!P248</f>
        <v/>
      </c>
      <c r="R247" s="44">
        <f>JAN!Q248</f>
        <v/>
      </c>
      <c r="S247" s="46">
        <f>S246+IF(X247=0,0,M247)</f>
        <v/>
      </c>
      <c r="T247" s="47">
        <f>MAX(T246,S247)</f>
        <v/>
      </c>
      <c r="U247" s="48">
        <f>S247-T247</f>
        <v/>
      </c>
      <c r="V247" s="47">
        <f>IFERROR(SUMIFS(DATABASE!$M$5:$M$6004,DATABASE!$B$5:$B$6004,B247,DATABASE!$X$5:$X$6004,1),0)</f>
        <v/>
      </c>
      <c r="W247" s="31">
        <f>IFERROR(COUNTIFS(DATABASE!$B$5:$B$6004,B247,DATABASE!$X$5:$X$6004,1),0)</f>
        <v/>
      </c>
      <c r="X247" s="49">
        <f>--AND(ISNUMBER(B247),C247&lt;&gt;"",L247&lt;&gt;"",M247&lt;&gt;"")</f>
        <v/>
      </c>
    </row>
    <row r="248" ht="15" customHeight="1" s="111">
      <c r="A248" s="50" t="inlineStr">
        <is>
          <t>JAN</t>
        </is>
      </c>
      <c r="B248" s="51">
        <f>JAN!A249</f>
        <v/>
      </c>
      <c r="C248" s="52">
        <f>JAN!B249</f>
        <v/>
      </c>
      <c r="D248" s="52">
        <f>JAN!C249</f>
        <v/>
      </c>
      <c r="E248" s="52">
        <f>JAN!D249</f>
        <v/>
      </c>
      <c r="F248" s="52">
        <f>JAN!E249</f>
        <v/>
      </c>
      <c r="G248" s="52">
        <f>JAN!F249</f>
        <v/>
      </c>
      <c r="H248" s="52">
        <f>JAN!G249</f>
        <v/>
      </c>
      <c r="I248" s="53">
        <f>JAN!H249</f>
        <v/>
      </c>
      <c r="J248" s="53">
        <f>JAN!I249</f>
        <v/>
      </c>
      <c r="K248" s="52">
        <f>JAN!J249</f>
        <v/>
      </c>
      <c r="L248" s="52">
        <f>JAN!K249</f>
        <v/>
      </c>
      <c r="M248" s="54">
        <f>JAN!L249</f>
        <v/>
      </c>
      <c r="N248" s="52">
        <f>JAN!M249</f>
        <v/>
      </c>
      <c r="O248" s="52">
        <f>JAN!N249</f>
        <v/>
      </c>
      <c r="P248" s="52">
        <f>JAN!O249</f>
        <v/>
      </c>
      <c r="Q248" s="52">
        <f>JAN!P249</f>
        <v/>
      </c>
      <c r="R248" s="52">
        <f>JAN!Q249</f>
        <v/>
      </c>
      <c r="S248" s="54">
        <f>S247+IF(X248=0,0,M248)</f>
        <v/>
      </c>
      <c r="T248" s="55">
        <f>MAX(T247,S248)</f>
        <v/>
      </c>
      <c r="U248" s="56">
        <f>S248-T248</f>
        <v/>
      </c>
      <c r="V248" s="55">
        <f>IFERROR(SUMIFS(DATABASE!$M$5:$M$6004,DATABASE!$B$5:$B$6004,B248,DATABASE!$X$5:$X$6004,1),0)</f>
        <v/>
      </c>
      <c r="W248" s="57">
        <f>IFERROR(COUNTIFS(DATABASE!$B$5:$B$6004,B248,DATABASE!$X$5:$X$6004,1),0)</f>
        <v/>
      </c>
      <c r="X248" s="58">
        <f>--AND(ISNUMBER(B248),C248&lt;&gt;"",L248&lt;&gt;"",M248&lt;&gt;"")</f>
        <v/>
      </c>
    </row>
    <row r="249" ht="15" customHeight="1" s="111">
      <c r="A249" s="42" t="inlineStr">
        <is>
          <t>JAN</t>
        </is>
      </c>
      <c r="B249" s="43">
        <f>JAN!A250</f>
        <v/>
      </c>
      <c r="C249" s="44">
        <f>JAN!B250</f>
        <v/>
      </c>
      <c r="D249" s="44">
        <f>JAN!C250</f>
        <v/>
      </c>
      <c r="E249" s="44">
        <f>JAN!D250</f>
        <v/>
      </c>
      <c r="F249" s="44">
        <f>JAN!E250</f>
        <v/>
      </c>
      <c r="G249" s="44">
        <f>JAN!F250</f>
        <v/>
      </c>
      <c r="H249" s="44">
        <f>JAN!G250</f>
        <v/>
      </c>
      <c r="I249" s="45">
        <f>JAN!H250</f>
        <v/>
      </c>
      <c r="J249" s="45">
        <f>JAN!I250</f>
        <v/>
      </c>
      <c r="K249" s="44">
        <f>JAN!J250</f>
        <v/>
      </c>
      <c r="L249" s="44">
        <f>JAN!K250</f>
        <v/>
      </c>
      <c r="M249" s="46">
        <f>JAN!L250</f>
        <v/>
      </c>
      <c r="N249" s="44">
        <f>JAN!M250</f>
        <v/>
      </c>
      <c r="O249" s="44">
        <f>JAN!N250</f>
        <v/>
      </c>
      <c r="P249" s="44">
        <f>JAN!O250</f>
        <v/>
      </c>
      <c r="Q249" s="44">
        <f>JAN!P250</f>
        <v/>
      </c>
      <c r="R249" s="44">
        <f>JAN!Q250</f>
        <v/>
      </c>
      <c r="S249" s="46">
        <f>S248+IF(X249=0,0,M249)</f>
        <v/>
      </c>
      <c r="T249" s="47">
        <f>MAX(T248,S249)</f>
        <v/>
      </c>
      <c r="U249" s="48">
        <f>S249-T249</f>
        <v/>
      </c>
      <c r="V249" s="47">
        <f>IFERROR(SUMIFS(DATABASE!$M$5:$M$6004,DATABASE!$B$5:$B$6004,B249,DATABASE!$X$5:$X$6004,1),0)</f>
        <v/>
      </c>
      <c r="W249" s="31">
        <f>IFERROR(COUNTIFS(DATABASE!$B$5:$B$6004,B249,DATABASE!$X$5:$X$6004,1),0)</f>
        <v/>
      </c>
      <c r="X249" s="49">
        <f>--AND(ISNUMBER(B249),C249&lt;&gt;"",L249&lt;&gt;"",M249&lt;&gt;"")</f>
        <v/>
      </c>
    </row>
    <row r="250" ht="15" customHeight="1" s="111">
      <c r="A250" s="50" t="inlineStr">
        <is>
          <t>JAN</t>
        </is>
      </c>
      <c r="B250" s="51">
        <f>JAN!A251</f>
        <v/>
      </c>
      <c r="C250" s="52">
        <f>JAN!B251</f>
        <v/>
      </c>
      <c r="D250" s="52">
        <f>JAN!C251</f>
        <v/>
      </c>
      <c r="E250" s="52">
        <f>JAN!D251</f>
        <v/>
      </c>
      <c r="F250" s="52">
        <f>JAN!E251</f>
        <v/>
      </c>
      <c r="G250" s="52">
        <f>JAN!F251</f>
        <v/>
      </c>
      <c r="H250" s="52">
        <f>JAN!G251</f>
        <v/>
      </c>
      <c r="I250" s="53">
        <f>JAN!H251</f>
        <v/>
      </c>
      <c r="J250" s="53">
        <f>JAN!I251</f>
        <v/>
      </c>
      <c r="K250" s="52">
        <f>JAN!J251</f>
        <v/>
      </c>
      <c r="L250" s="52">
        <f>JAN!K251</f>
        <v/>
      </c>
      <c r="M250" s="54">
        <f>JAN!L251</f>
        <v/>
      </c>
      <c r="N250" s="52">
        <f>JAN!M251</f>
        <v/>
      </c>
      <c r="O250" s="52">
        <f>JAN!N251</f>
        <v/>
      </c>
      <c r="P250" s="52">
        <f>JAN!O251</f>
        <v/>
      </c>
      <c r="Q250" s="52">
        <f>JAN!P251</f>
        <v/>
      </c>
      <c r="R250" s="52">
        <f>JAN!Q251</f>
        <v/>
      </c>
      <c r="S250" s="54">
        <f>S249+IF(X250=0,0,M250)</f>
        <v/>
      </c>
      <c r="T250" s="55">
        <f>MAX(T249,S250)</f>
        <v/>
      </c>
      <c r="U250" s="56">
        <f>S250-T250</f>
        <v/>
      </c>
      <c r="V250" s="55">
        <f>IFERROR(SUMIFS(DATABASE!$M$5:$M$6004,DATABASE!$B$5:$B$6004,B250,DATABASE!$X$5:$X$6004,1),0)</f>
        <v/>
      </c>
      <c r="W250" s="57">
        <f>IFERROR(COUNTIFS(DATABASE!$B$5:$B$6004,B250,DATABASE!$X$5:$X$6004,1),0)</f>
        <v/>
      </c>
      <c r="X250" s="58">
        <f>--AND(ISNUMBER(B250),C250&lt;&gt;"",L250&lt;&gt;"",M250&lt;&gt;"")</f>
        <v/>
      </c>
    </row>
    <row r="251" ht="15" customHeight="1" s="111">
      <c r="A251" s="42" t="inlineStr">
        <is>
          <t>JAN</t>
        </is>
      </c>
      <c r="B251" s="43">
        <f>JAN!A252</f>
        <v/>
      </c>
      <c r="C251" s="44">
        <f>JAN!B252</f>
        <v/>
      </c>
      <c r="D251" s="44">
        <f>JAN!C252</f>
        <v/>
      </c>
      <c r="E251" s="44">
        <f>JAN!D252</f>
        <v/>
      </c>
      <c r="F251" s="44">
        <f>JAN!E252</f>
        <v/>
      </c>
      <c r="G251" s="44">
        <f>JAN!F252</f>
        <v/>
      </c>
      <c r="H251" s="44">
        <f>JAN!G252</f>
        <v/>
      </c>
      <c r="I251" s="45">
        <f>JAN!H252</f>
        <v/>
      </c>
      <c r="J251" s="45">
        <f>JAN!I252</f>
        <v/>
      </c>
      <c r="K251" s="44">
        <f>JAN!J252</f>
        <v/>
      </c>
      <c r="L251" s="44">
        <f>JAN!K252</f>
        <v/>
      </c>
      <c r="M251" s="46">
        <f>JAN!L252</f>
        <v/>
      </c>
      <c r="N251" s="44">
        <f>JAN!M252</f>
        <v/>
      </c>
      <c r="O251" s="44">
        <f>JAN!N252</f>
        <v/>
      </c>
      <c r="P251" s="44">
        <f>JAN!O252</f>
        <v/>
      </c>
      <c r="Q251" s="44">
        <f>JAN!P252</f>
        <v/>
      </c>
      <c r="R251" s="44">
        <f>JAN!Q252</f>
        <v/>
      </c>
      <c r="S251" s="46">
        <f>S250+IF(X251=0,0,M251)</f>
        <v/>
      </c>
      <c r="T251" s="47">
        <f>MAX(T250,S251)</f>
        <v/>
      </c>
      <c r="U251" s="48">
        <f>S251-T251</f>
        <v/>
      </c>
      <c r="V251" s="47">
        <f>IFERROR(SUMIFS(DATABASE!$M$5:$M$6004,DATABASE!$B$5:$B$6004,B251,DATABASE!$X$5:$X$6004,1),0)</f>
        <v/>
      </c>
      <c r="W251" s="31">
        <f>IFERROR(COUNTIFS(DATABASE!$B$5:$B$6004,B251,DATABASE!$X$5:$X$6004,1),0)</f>
        <v/>
      </c>
      <c r="X251" s="49">
        <f>--AND(ISNUMBER(B251),C251&lt;&gt;"",L251&lt;&gt;"",M251&lt;&gt;"")</f>
        <v/>
      </c>
    </row>
    <row r="252" ht="15" customHeight="1" s="111">
      <c r="A252" s="50" t="inlineStr">
        <is>
          <t>JAN</t>
        </is>
      </c>
      <c r="B252" s="51">
        <f>JAN!A253</f>
        <v/>
      </c>
      <c r="C252" s="52">
        <f>JAN!B253</f>
        <v/>
      </c>
      <c r="D252" s="52">
        <f>JAN!C253</f>
        <v/>
      </c>
      <c r="E252" s="52">
        <f>JAN!D253</f>
        <v/>
      </c>
      <c r="F252" s="52">
        <f>JAN!E253</f>
        <v/>
      </c>
      <c r="G252" s="52">
        <f>JAN!F253</f>
        <v/>
      </c>
      <c r="H252" s="52">
        <f>JAN!G253</f>
        <v/>
      </c>
      <c r="I252" s="53">
        <f>JAN!H253</f>
        <v/>
      </c>
      <c r="J252" s="53">
        <f>JAN!I253</f>
        <v/>
      </c>
      <c r="K252" s="52">
        <f>JAN!J253</f>
        <v/>
      </c>
      <c r="L252" s="52">
        <f>JAN!K253</f>
        <v/>
      </c>
      <c r="M252" s="54">
        <f>JAN!L253</f>
        <v/>
      </c>
      <c r="N252" s="52">
        <f>JAN!M253</f>
        <v/>
      </c>
      <c r="O252" s="52">
        <f>JAN!N253</f>
        <v/>
      </c>
      <c r="P252" s="52">
        <f>JAN!O253</f>
        <v/>
      </c>
      <c r="Q252" s="52">
        <f>JAN!P253</f>
        <v/>
      </c>
      <c r="R252" s="52">
        <f>JAN!Q253</f>
        <v/>
      </c>
      <c r="S252" s="54">
        <f>S251+IF(X252=0,0,M252)</f>
        <v/>
      </c>
      <c r="T252" s="55">
        <f>MAX(T251,S252)</f>
        <v/>
      </c>
      <c r="U252" s="56">
        <f>S252-T252</f>
        <v/>
      </c>
      <c r="V252" s="55">
        <f>IFERROR(SUMIFS(DATABASE!$M$5:$M$6004,DATABASE!$B$5:$B$6004,B252,DATABASE!$X$5:$X$6004,1),0)</f>
        <v/>
      </c>
      <c r="W252" s="57">
        <f>IFERROR(COUNTIFS(DATABASE!$B$5:$B$6004,B252,DATABASE!$X$5:$X$6004,1),0)</f>
        <v/>
      </c>
      <c r="X252" s="58">
        <f>--AND(ISNUMBER(B252),C252&lt;&gt;"",L252&lt;&gt;"",M252&lt;&gt;"")</f>
        <v/>
      </c>
    </row>
    <row r="253" ht="15" customHeight="1" s="111">
      <c r="A253" s="42" t="inlineStr">
        <is>
          <t>JAN</t>
        </is>
      </c>
      <c r="B253" s="43">
        <f>JAN!A254</f>
        <v/>
      </c>
      <c r="C253" s="44">
        <f>JAN!B254</f>
        <v/>
      </c>
      <c r="D253" s="44">
        <f>JAN!C254</f>
        <v/>
      </c>
      <c r="E253" s="44">
        <f>JAN!D254</f>
        <v/>
      </c>
      <c r="F253" s="44">
        <f>JAN!E254</f>
        <v/>
      </c>
      <c r="G253" s="44">
        <f>JAN!F254</f>
        <v/>
      </c>
      <c r="H253" s="44">
        <f>JAN!G254</f>
        <v/>
      </c>
      <c r="I253" s="45">
        <f>JAN!H254</f>
        <v/>
      </c>
      <c r="J253" s="45">
        <f>JAN!I254</f>
        <v/>
      </c>
      <c r="K253" s="44">
        <f>JAN!J254</f>
        <v/>
      </c>
      <c r="L253" s="44">
        <f>JAN!K254</f>
        <v/>
      </c>
      <c r="M253" s="46">
        <f>JAN!L254</f>
        <v/>
      </c>
      <c r="N253" s="44">
        <f>JAN!M254</f>
        <v/>
      </c>
      <c r="O253" s="44">
        <f>JAN!N254</f>
        <v/>
      </c>
      <c r="P253" s="44">
        <f>JAN!O254</f>
        <v/>
      </c>
      <c r="Q253" s="44">
        <f>JAN!P254</f>
        <v/>
      </c>
      <c r="R253" s="44">
        <f>JAN!Q254</f>
        <v/>
      </c>
      <c r="S253" s="46">
        <f>S252+IF(X253=0,0,M253)</f>
        <v/>
      </c>
      <c r="T253" s="47">
        <f>MAX(T252,S253)</f>
        <v/>
      </c>
      <c r="U253" s="48">
        <f>S253-T253</f>
        <v/>
      </c>
      <c r="V253" s="47">
        <f>IFERROR(SUMIFS(DATABASE!$M$5:$M$6004,DATABASE!$B$5:$B$6004,B253,DATABASE!$X$5:$X$6004,1),0)</f>
        <v/>
      </c>
      <c r="W253" s="31">
        <f>IFERROR(COUNTIFS(DATABASE!$B$5:$B$6004,B253,DATABASE!$X$5:$X$6004,1),0)</f>
        <v/>
      </c>
      <c r="X253" s="49">
        <f>--AND(ISNUMBER(B253),C253&lt;&gt;"",L253&lt;&gt;"",M253&lt;&gt;"")</f>
        <v/>
      </c>
    </row>
    <row r="254" ht="15" customHeight="1" s="111">
      <c r="A254" s="50" t="inlineStr">
        <is>
          <t>JAN</t>
        </is>
      </c>
      <c r="B254" s="51">
        <f>JAN!A255</f>
        <v/>
      </c>
      <c r="C254" s="52">
        <f>JAN!B255</f>
        <v/>
      </c>
      <c r="D254" s="52">
        <f>JAN!C255</f>
        <v/>
      </c>
      <c r="E254" s="52">
        <f>JAN!D255</f>
        <v/>
      </c>
      <c r="F254" s="52">
        <f>JAN!E255</f>
        <v/>
      </c>
      <c r="G254" s="52">
        <f>JAN!F255</f>
        <v/>
      </c>
      <c r="H254" s="52">
        <f>JAN!G255</f>
        <v/>
      </c>
      <c r="I254" s="53">
        <f>JAN!H255</f>
        <v/>
      </c>
      <c r="J254" s="53">
        <f>JAN!I255</f>
        <v/>
      </c>
      <c r="K254" s="52">
        <f>JAN!J255</f>
        <v/>
      </c>
      <c r="L254" s="52">
        <f>JAN!K255</f>
        <v/>
      </c>
      <c r="M254" s="54">
        <f>JAN!L255</f>
        <v/>
      </c>
      <c r="N254" s="52">
        <f>JAN!M255</f>
        <v/>
      </c>
      <c r="O254" s="52">
        <f>JAN!N255</f>
        <v/>
      </c>
      <c r="P254" s="52">
        <f>JAN!O255</f>
        <v/>
      </c>
      <c r="Q254" s="52">
        <f>JAN!P255</f>
        <v/>
      </c>
      <c r="R254" s="52">
        <f>JAN!Q255</f>
        <v/>
      </c>
      <c r="S254" s="54">
        <f>S253+IF(X254=0,0,M254)</f>
        <v/>
      </c>
      <c r="T254" s="55">
        <f>MAX(T253,S254)</f>
        <v/>
      </c>
      <c r="U254" s="56">
        <f>S254-T254</f>
        <v/>
      </c>
      <c r="V254" s="55">
        <f>IFERROR(SUMIFS(DATABASE!$M$5:$M$6004,DATABASE!$B$5:$B$6004,B254,DATABASE!$X$5:$X$6004,1),0)</f>
        <v/>
      </c>
      <c r="W254" s="57">
        <f>IFERROR(COUNTIFS(DATABASE!$B$5:$B$6004,B254,DATABASE!$X$5:$X$6004,1),0)</f>
        <v/>
      </c>
      <c r="X254" s="58">
        <f>--AND(ISNUMBER(B254),C254&lt;&gt;"",L254&lt;&gt;"",M254&lt;&gt;"")</f>
        <v/>
      </c>
    </row>
    <row r="255" ht="15" customHeight="1" s="111">
      <c r="A255" s="42" t="inlineStr">
        <is>
          <t>JAN</t>
        </is>
      </c>
      <c r="B255" s="43">
        <f>JAN!A256</f>
        <v/>
      </c>
      <c r="C255" s="44">
        <f>JAN!B256</f>
        <v/>
      </c>
      <c r="D255" s="44">
        <f>JAN!C256</f>
        <v/>
      </c>
      <c r="E255" s="44">
        <f>JAN!D256</f>
        <v/>
      </c>
      <c r="F255" s="44">
        <f>JAN!E256</f>
        <v/>
      </c>
      <c r="G255" s="44">
        <f>JAN!F256</f>
        <v/>
      </c>
      <c r="H255" s="44">
        <f>JAN!G256</f>
        <v/>
      </c>
      <c r="I255" s="45">
        <f>JAN!H256</f>
        <v/>
      </c>
      <c r="J255" s="45">
        <f>JAN!I256</f>
        <v/>
      </c>
      <c r="K255" s="44">
        <f>JAN!J256</f>
        <v/>
      </c>
      <c r="L255" s="44">
        <f>JAN!K256</f>
        <v/>
      </c>
      <c r="M255" s="46">
        <f>JAN!L256</f>
        <v/>
      </c>
      <c r="N255" s="44">
        <f>JAN!M256</f>
        <v/>
      </c>
      <c r="O255" s="44">
        <f>JAN!N256</f>
        <v/>
      </c>
      <c r="P255" s="44">
        <f>JAN!O256</f>
        <v/>
      </c>
      <c r="Q255" s="44">
        <f>JAN!P256</f>
        <v/>
      </c>
      <c r="R255" s="44">
        <f>JAN!Q256</f>
        <v/>
      </c>
      <c r="S255" s="46">
        <f>S254+IF(X255=0,0,M255)</f>
        <v/>
      </c>
      <c r="T255" s="47">
        <f>MAX(T254,S255)</f>
        <v/>
      </c>
      <c r="U255" s="48">
        <f>S255-T255</f>
        <v/>
      </c>
      <c r="V255" s="47">
        <f>IFERROR(SUMIFS(DATABASE!$M$5:$M$6004,DATABASE!$B$5:$B$6004,B255,DATABASE!$X$5:$X$6004,1),0)</f>
        <v/>
      </c>
      <c r="W255" s="31">
        <f>IFERROR(COUNTIFS(DATABASE!$B$5:$B$6004,B255,DATABASE!$X$5:$X$6004,1),0)</f>
        <v/>
      </c>
      <c r="X255" s="49">
        <f>--AND(ISNUMBER(B255),C255&lt;&gt;"",L255&lt;&gt;"",M255&lt;&gt;"")</f>
        <v/>
      </c>
    </row>
    <row r="256" ht="15" customHeight="1" s="111">
      <c r="A256" s="50" t="inlineStr">
        <is>
          <t>JAN</t>
        </is>
      </c>
      <c r="B256" s="51">
        <f>JAN!A257</f>
        <v/>
      </c>
      <c r="C256" s="52">
        <f>JAN!B257</f>
        <v/>
      </c>
      <c r="D256" s="52">
        <f>JAN!C257</f>
        <v/>
      </c>
      <c r="E256" s="52">
        <f>JAN!D257</f>
        <v/>
      </c>
      <c r="F256" s="52">
        <f>JAN!E257</f>
        <v/>
      </c>
      <c r="G256" s="52">
        <f>JAN!F257</f>
        <v/>
      </c>
      <c r="H256" s="52">
        <f>JAN!G257</f>
        <v/>
      </c>
      <c r="I256" s="53">
        <f>JAN!H257</f>
        <v/>
      </c>
      <c r="J256" s="53">
        <f>JAN!I257</f>
        <v/>
      </c>
      <c r="K256" s="52">
        <f>JAN!J257</f>
        <v/>
      </c>
      <c r="L256" s="52">
        <f>JAN!K257</f>
        <v/>
      </c>
      <c r="M256" s="54">
        <f>JAN!L257</f>
        <v/>
      </c>
      <c r="N256" s="52">
        <f>JAN!M257</f>
        <v/>
      </c>
      <c r="O256" s="52">
        <f>JAN!N257</f>
        <v/>
      </c>
      <c r="P256" s="52">
        <f>JAN!O257</f>
        <v/>
      </c>
      <c r="Q256" s="52">
        <f>JAN!P257</f>
        <v/>
      </c>
      <c r="R256" s="52">
        <f>JAN!Q257</f>
        <v/>
      </c>
      <c r="S256" s="54">
        <f>S255+IF(X256=0,0,M256)</f>
        <v/>
      </c>
      <c r="T256" s="55">
        <f>MAX(T255,S256)</f>
        <v/>
      </c>
      <c r="U256" s="56">
        <f>S256-T256</f>
        <v/>
      </c>
      <c r="V256" s="55">
        <f>IFERROR(SUMIFS(DATABASE!$M$5:$M$6004,DATABASE!$B$5:$B$6004,B256,DATABASE!$X$5:$X$6004,1),0)</f>
        <v/>
      </c>
      <c r="W256" s="57">
        <f>IFERROR(COUNTIFS(DATABASE!$B$5:$B$6004,B256,DATABASE!$X$5:$X$6004,1),0)</f>
        <v/>
      </c>
      <c r="X256" s="58">
        <f>--AND(ISNUMBER(B256),C256&lt;&gt;"",L256&lt;&gt;"",M256&lt;&gt;"")</f>
        <v/>
      </c>
    </row>
    <row r="257" ht="15" customHeight="1" s="111">
      <c r="A257" s="42" t="inlineStr">
        <is>
          <t>JAN</t>
        </is>
      </c>
      <c r="B257" s="43">
        <f>JAN!A258</f>
        <v/>
      </c>
      <c r="C257" s="44">
        <f>JAN!B258</f>
        <v/>
      </c>
      <c r="D257" s="44">
        <f>JAN!C258</f>
        <v/>
      </c>
      <c r="E257" s="44">
        <f>JAN!D258</f>
        <v/>
      </c>
      <c r="F257" s="44">
        <f>JAN!E258</f>
        <v/>
      </c>
      <c r="G257" s="44">
        <f>JAN!F258</f>
        <v/>
      </c>
      <c r="H257" s="44">
        <f>JAN!G258</f>
        <v/>
      </c>
      <c r="I257" s="45">
        <f>JAN!H258</f>
        <v/>
      </c>
      <c r="J257" s="45">
        <f>JAN!I258</f>
        <v/>
      </c>
      <c r="K257" s="44">
        <f>JAN!J258</f>
        <v/>
      </c>
      <c r="L257" s="44">
        <f>JAN!K258</f>
        <v/>
      </c>
      <c r="M257" s="46">
        <f>JAN!L258</f>
        <v/>
      </c>
      <c r="N257" s="44">
        <f>JAN!M258</f>
        <v/>
      </c>
      <c r="O257" s="44">
        <f>JAN!N258</f>
        <v/>
      </c>
      <c r="P257" s="44">
        <f>JAN!O258</f>
        <v/>
      </c>
      <c r="Q257" s="44">
        <f>JAN!P258</f>
        <v/>
      </c>
      <c r="R257" s="44">
        <f>JAN!Q258</f>
        <v/>
      </c>
      <c r="S257" s="46">
        <f>S256+IF(X257=0,0,M257)</f>
        <v/>
      </c>
      <c r="T257" s="47">
        <f>MAX(T256,S257)</f>
        <v/>
      </c>
      <c r="U257" s="48">
        <f>S257-T257</f>
        <v/>
      </c>
      <c r="V257" s="47">
        <f>IFERROR(SUMIFS(DATABASE!$M$5:$M$6004,DATABASE!$B$5:$B$6004,B257,DATABASE!$X$5:$X$6004,1),0)</f>
        <v/>
      </c>
      <c r="W257" s="31">
        <f>IFERROR(COUNTIFS(DATABASE!$B$5:$B$6004,B257,DATABASE!$X$5:$X$6004,1),0)</f>
        <v/>
      </c>
      <c r="X257" s="49">
        <f>--AND(ISNUMBER(B257),C257&lt;&gt;"",L257&lt;&gt;"",M257&lt;&gt;"")</f>
        <v/>
      </c>
    </row>
    <row r="258" ht="15" customHeight="1" s="111">
      <c r="A258" s="50" t="inlineStr">
        <is>
          <t>JAN</t>
        </is>
      </c>
      <c r="B258" s="51">
        <f>JAN!A259</f>
        <v/>
      </c>
      <c r="C258" s="52">
        <f>JAN!B259</f>
        <v/>
      </c>
      <c r="D258" s="52">
        <f>JAN!C259</f>
        <v/>
      </c>
      <c r="E258" s="52">
        <f>JAN!D259</f>
        <v/>
      </c>
      <c r="F258" s="52">
        <f>JAN!E259</f>
        <v/>
      </c>
      <c r="G258" s="52">
        <f>JAN!F259</f>
        <v/>
      </c>
      <c r="H258" s="52">
        <f>JAN!G259</f>
        <v/>
      </c>
      <c r="I258" s="53">
        <f>JAN!H259</f>
        <v/>
      </c>
      <c r="J258" s="53">
        <f>JAN!I259</f>
        <v/>
      </c>
      <c r="K258" s="52">
        <f>JAN!J259</f>
        <v/>
      </c>
      <c r="L258" s="52">
        <f>JAN!K259</f>
        <v/>
      </c>
      <c r="M258" s="54">
        <f>JAN!L259</f>
        <v/>
      </c>
      <c r="N258" s="52">
        <f>JAN!M259</f>
        <v/>
      </c>
      <c r="O258" s="52">
        <f>JAN!N259</f>
        <v/>
      </c>
      <c r="P258" s="52">
        <f>JAN!O259</f>
        <v/>
      </c>
      <c r="Q258" s="52">
        <f>JAN!P259</f>
        <v/>
      </c>
      <c r="R258" s="52">
        <f>JAN!Q259</f>
        <v/>
      </c>
      <c r="S258" s="54">
        <f>S257+IF(X258=0,0,M258)</f>
        <v/>
      </c>
      <c r="T258" s="55">
        <f>MAX(T257,S258)</f>
        <v/>
      </c>
      <c r="U258" s="56">
        <f>S258-T258</f>
        <v/>
      </c>
      <c r="V258" s="55">
        <f>IFERROR(SUMIFS(DATABASE!$M$5:$M$6004,DATABASE!$B$5:$B$6004,B258,DATABASE!$X$5:$X$6004,1),0)</f>
        <v/>
      </c>
      <c r="W258" s="57">
        <f>IFERROR(COUNTIFS(DATABASE!$B$5:$B$6004,B258,DATABASE!$X$5:$X$6004,1),0)</f>
        <v/>
      </c>
      <c r="X258" s="58">
        <f>--AND(ISNUMBER(B258),C258&lt;&gt;"",L258&lt;&gt;"",M258&lt;&gt;"")</f>
        <v/>
      </c>
    </row>
    <row r="259" ht="15" customHeight="1" s="111">
      <c r="A259" s="42" t="inlineStr">
        <is>
          <t>JAN</t>
        </is>
      </c>
      <c r="B259" s="43">
        <f>JAN!A260</f>
        <v/>
      </c>
      <c r="C259" s="44">
        <f>JAN!B260</f>
        <v/>
      </c>
      <c r="D259" s="44">
        <f>JAN!C260</f>
        <v/>
      </c>
      <c r="E259" s="44">
        <f>JAN!D260</f>
        <v/>
      </c>
      <c r="F259" s="44">
        <f>JAN!E260</f>
        <v/>
      </c>
      <c r="G259" s="44">
        <f>JAN!F260</f>
        <v/>
      </c>
      <c r="H259" s="44">
        <f>JAN!G260</f>
        <v/>
      </c>
      <c r="I259" s="45">
        <f>JAN!H260</f>
        <v/>
      </c>
      <c r="J259" s="45">
        <f>JAN!I260</f>
        <v/>
      </c>
      <c r="K259" s="44">
        <f>JAN!J260</f>
        <v/>
      </c>
      <c r="L259" s="44">
        <f>JAN!K260</f>
        <v/>
      </c>
      <c r="M259" s="46">
        <f>JAN!L260</f>
        <v/>
      </c>
      <c r="N259" s="44">
        <f>JAN!M260</f>
        <v/>
      </c>
      <c r="O259" s="44">
        <f>JAN!N260</f>
        <v/>
      </c>
      <c r="P259" s="44">
        <f>JAN!O260</f>
        <v/>
      </c>
      <c r="Q259" s="44">
        <f>JAN!P260</f>
        <v/>
      </c>
      <c r="R259" s="44">
        <f>JAN!Q260</f>
        <v/>
      </c>
      <c r="S259" s="46">
        <f>S258+IF(X259=0,0,M259)</f>
        <v/>
      </c>
      <c r="T259" s="47">
        <f>MAX(T258,S259)</f>
        <v/>
      </c>
      <c r="U259" s="48">
        <f>S259-T259</f>
        <v/>
      </c>
      <c r="V259" s="47">
        <f>IFERROR(SUMIFS(DATABASE!$M$5:$M$6004,DATABASE!$B$5:$B$6004,B259,DATABASE!$X$5:$X$6004,1),0)</f>
        <v/>
      </c>
      <c r="W259" s="31">
        <f>IFERROR(COUNTIFS(DATABASE!$B$5:$B$6004,B259,DATABASE!$X$5:$X$6004,1),0)</f>
        <v/>
      </c>
      <c r="X259" s="49">
        <f>--AND(ISNUMBER(B259),C259&lt;&gt;"",L259&lt;&gt;"",M259&lt;&gt;"")</f>
        <v/>
      </c>
    </row>
    <row r="260" ht="15" customHeight="1" s="111">
      <c r="A260" s="50" t="inlineStr">
        <is>
          <t>JAN</t>
        </is>
      </c>
      <c r="B260" s="51">
        <f>JAN!A261</f>
        <v/>
      </c>
      <c r="C260" s="52">
        <f>JAN!B261</f>
        <v/>
      </c>
      <c r="D260" s="52">
        <f>JAN!C261</f>
        <v/>
      </c>
      <c r="E260" s="52">
        <f>JAN!D261</f>
        <v/>
      </c>
      <c r="F260" s="52">
        <f>JAN!E261</f>
        <v/>
      </c>
      <c r="G260" s="52">
        <f>JAN!F261</f>
        <v/>
      </c>
      <c r="H260" s="52">
        <f>JAN!G261</f>
        <v/>
      </c>
      <c r="I260" s="53">
        <f>JAN!H261</f>
        <v/>
      </c>
      <c r="J260" s="53">
        <f>JAN!I261</f>
        <v/>
      </c>
      <c r="K260" s="52">
        <f>JAN!J261</f>
        <v/>
      </c>
      <c r="L260" s="52">
        <f>JAN!K261</f>
        <v/>
      </c>
      <c r="M260" s="54">
        <f>JAN!L261</f>
        <v/>
      </c>
      <c r="N260" s="52">
        <f>JAN!M261</f>
        <v/>
      </c>
      <c r="O260" s="52">
        <f>JAN!N261</f>
        <v/>
      </c>
      <c r="P260" s="52">
        <f>JAN!O261</f>
        <v/>
      </c>
      <c r="Q260" s="52">
        <f>JAN!P261</f>
        <v/>
      </c>
      <c r="R260" s="52">
        <f>JAN!Q261</f>
        <v/>
      </c>
      <c r="S260" s="54">
        <f>S259+IF(X260=0,0,M260)</f>
        <v/>
      </c>
      <c r="T260" s="55">
        <f>MAX(T259,S260)</f>
        <v/>
      </c>
      <c r="U260" s="56">
        <f>S260-T260</f>
        <v/>
      </c>
      <c r="V260" s="55">
        <f>IFERROR(SUMIFS(DATABASE!$M$5:$M$6004,DATABASE!$B$5:$B$6004,B260,DATABASE!$X$5:$X$6004,1),0)</f>
        <v/>
      </c>
      <c r="W260" s="57">
        <f>IFERROR(COUNTIFS(DATABASE!$B$5:$B$6004,B260,DATABASE!$X$5:$X$6004,1),0)</f>
        <v/>
      </c>
      <c r="X260" s="58">
        <f>--AND(ISNUMBER(B260),C260&lt;&gt;"",L260&lt;&gt;"",M260&lt;&gt;"")</f>
        <v/>
      </c>
    </row>
    <row r="261" ht="15" customHeight="1" s="111">
      <c r="A261" s="42" t="inlineStr">
        <is>
          <t>JAN</t>
        </is>
      </c>
      <c r="B261" s="43">
        <f>JAN!A262</f>
        <v/>
      </c>
      <c r="C261" s="44">
        <f>JAN!B262</f>
        <v/>
      </c>
      <c r="D261" s="44">
        <f>JAN!C262</f>
        <v/>
      </c>
      <c r="E261" s="44">
        <f>JAN!D262</f>
        <v/>
      </c>
      <c r="F261" s="44">
        <f>JAN!E262</f>
        <v/>
      </c>
      <c r="G261" s="44">
        <f>JAN!F262</f>
        <v/>
      </c>
      <c r="H261" s="44">
        <f>JAN!G262</f>
        <v/>
      </c>
      <c r="I261" s="45">
        <f>JAN!H262</f>
        <v/>
      </c>
      <c r="J261" s="45">
        <f>JAN!I262</f>
        <v/>
      </c>
      <c r="K261" s="44">
        <f>JAN!J262</f>
        <v/>
      </c>
      <c r="L261" s="44">
        <f>JAN!K262</f>
        <v/>
      </c>
      <c r="M261" s="46">
        <f>JAN!L262</f>
        <v/>
      </c>
      <c r="N261" s="44">
        <f>JAN!M262</f>
        <v/>
      </c>
      <c r="O261" s="44">
        <f>JAN!N262</f>
        <v/>
      </c>
      <c r="P261" s="44">
        <f>JAN!O262</f>
        <v/>
      </c>
      <c r="Q261" s="44">
        <f>JAN!P262</f>
        <v/>
      </c>
      <c r="R261" s="44">
        <f>JAN!Q262</f>
        <v/>
      </c>
      <c r="S261" s="46">
        <f>S260+IF(X261=0,0,M261)</f>
        <v/>
      </c>
      <c r="T261" s="47">
        <f>MAX(T260,S261)</f>
        <v/>
      </c>
      <c r="U261" s="48">
        <f>S261-T261</f>
        <v/>
      </c>
      <c r="V261" s="47">
        <f>IFERROR(SUMIFS(DATABASE!$M$5:$M$6004,DATABASE!$B$5:$B$6004,B261,DATABASE!$X$5:$X$6004,1),0)</f>
        <v/>
      </c>
      <c r="W261" s="31">
        <f>IFERROR(COUNTIFS(DATABASE!$B$5:$B$6004,B261,DATABASE!$X$5:$X$6004,1),0)</f>
        <v/>
      </c>
      <c r="X261" s="49">
        <f>--AND(ISNUMBER(B261),C261&lt;&gt;"",L261&lt;&gt;"",M261&lt;&gt;"")</f>
        <v/>
      </c>
    </row>
    <row r="262" ht="15" customHeight="1" s="111">
      <c r="A262" s="50" t="inlineStr">
        <is>
          <t>JAN</t>
        </is>
      </c>
      <c r="B262" s="51">
        <f>JAN!A263</f>
        <v/>
      </c>
      <c r="C262" s="52">
        <f>JAN!B263</f>
        <v/>
      </c>
      <c r="D262" s="52">
        <f>JAN!C263</f>
        <v/>
      </c>
      <c r="E262" s="52">
        <f>JAN!D263</f>
        <v/>
      </c>
      <c r="F262" s="52">
        <f>JAN!E263</f>
        <v/>
      </c>
      <c r="G262" s="52">
        <f>JAN!F263</f>
        <v/>
      </c>
      <c r="H262" s="52">
        <f>JAN!G263</f>
        <v/>
      </c>
      <c r="I262" s="53">
        <f>JAN!H263</f>
        <v/>
      </c>
      <c r="J262" s="53">
        <f>JAN!I263</f>
        <v/>
      </c>
      <c r="K262" s="52">
        <f>JAN!J263</f>
        <v/>
      </c>
      <c r="L262" s="52">
        <f>JAN!K263</f>
        <v/>
      </c>
      <c r="M262" s="54">
        <f>JAN!L263</f>
        <v/>
      </c>
      <c r="N262" s="52">
        <f>JAN!M263</f>
        <v/>
      </c>
      <c r="O262" s="52">
        <f>JAN!N263</f>
        <v/>
      </c>
      <c r="P262" s="52">
        <f>JAN!O263</f>
        <v/>
      </c>
      <c r="Q262" s="52">
        <f>JAN!P263</f>
        <v/>
      </c>
      <c r="R262" s="52">
        <f>JAN!Q263</f>
        <v/>
      </c>
      <c r="S262" s="54">
        <f>S261+IF(X262=0,0,M262)</f>
        <v/>
      </c>
      <c r="T262" s="55">
        <f>MAX(T261,S262)</f>
        <v/>
      </c>
      <c r="U262" s="56">
        <f>S262-T262</f>
        <v/>
      </c>
      <c r="V262" s="55">
        <f>IFERROR(SUMIFS(DATABASE!$M$5:$M$6004,DATABASE!$B$5:$B$6004,B262,DATABASE!$X$5:$X$6004,1),0)</f>
        <v/>
      </c>
      <c r="W262" s="57">
        <f>IFERROR(COUNTIFS(DATABASE!$B$5:$B$6004,B262,DATABASE!$X$5:$X$6004,1),0)</f>
        <v/>
      </c>
      <c r="X262" s="58">
        <f>--AND(ISNUMBER(B262),C262&lt;&gt;"",L262&lt;&gt;"",M262&lt;&gt;"")</f>
        <v/>
      </c>
    </row>
    <row r="263" ht="15" customHeight="1" s="111">
      <c r="A263" s="42" t="inlineStr">
        <is>
          <t>JAN</t>
        </is>
      </c>
      <c r="B263" s="43">
        <f>JAN!A264</f>
        <v/>
      </c>
      <c r="C263" s="44">
        <f>JAN!B264</f>
        <v/>
      </c>
      <c r="D263" s="44">
        <f>JAN!C264</f>
        <v/>
      </c>
      <c r="E263" s="44">
        <f>JAN!D264</f>
        <v/>
      </c>
      <c r="F263" s="44">
        <f>JAN!E264</f>
        <v/>
      </c>
      <c r="G263" s="44">
        <f>JAN!F264</f>
        <v/>
      </c>
      <c r="H263" s="44">
        <f>JAN!G264</f>
        <v/>
      </c>
      <c r="I263" s="45">
        <f>JAN!H264</f>
        <v/>
      </c>
      <c r="J263" s="45">
        <f>JAN!I264</f>
        <v/>
      </c>
      <c r="K263" s="44">
        <f>JAN!J264</f>
        <v/>
      </c>
      <c r="L263" s="44">
        <f>JAN!K264</f>
        <v/>
      </c>
      <c r="M263" s="46">
        <f>JAN!L264</f>
        <v/>
      </c>
      <c r="N263" s="44">
        <f>JAN!M264</f>
        <v/>
      </c>
      <c r="O263" s="44">
        <f>JAN!N264</f>
        <v/>
      </c>
      <c r="P263" s="44">
        <f>JAN!O264</f>
        <v/>
      </c>
      <c r="Q263" s="44">
        <f>JAN!P264</f>
        <v/>
      </c>
      <c r="R263" s="44">
        <f>JAN!Q264</f>
        <v/>
      </c>
      <c r="S263" s="46">
        <f>S262+IF(X263=0,0,M263)</f>
        <v/>
      </c>
      <c r="T263" s="47">
        <f>MAX(T262,S263)</f>
        <v/>
      </c>
      <c r="U263" s="48">
        <f>S263-T263</f>
        <v/>
      </c>
      <c r="V263" s="47">
        <f>IFERROR(SUMIFS(DATABASE!$M$5:$M$6004,DATABASE!$B$5:$B$6004,B263,DATABASE!$X$5:$X$6004,1),0)</f>
        <v/>
      </c>
      <c r="W263" s="31">
        <f>IFERROR(COUNTIFS(DATABASE!$B$5:$B$6004,B263,DATABASE!$X$5:$X$6004,1),0)</f>
        <v/>
      </c>
      <c r="X263" s="49">
        <f>--AND(ISNUMBER(B263),C263&lt;&gt;"",L263&lt;&gt;"",M263&lt;&gt;"")</f>
        <v/>
      </c>
    </row>
    <row r="264" ht="15" customHeight="1" s="111">
      <c r="A264" s="50" t="inlineStr">
        <is>
          <t>JAN</t>
        </is>
      </c>
      <c r="B264" s="51">
        <f>JAN!A265</f>
        <v/>
      </c>
      <c r="C264" s="52">
        <f>JAN!B265</f>
        <v/>
      </c>
      <c r="D264" s="52">
        <f>JAN!C265</f>
        <v/>
      </c>
      <c r="E264" s="52">
        <f>JAN!D265</f>
        <v/>
      </c>
      <c r="F264" s="52">
        <f>JAN!E265</f>
        <v/>
      </c>
      <c r="G264" s="52">
        <f>JAN!F265</f>
        <v/>
      </c>
      <c r="H264" s="52">
        <f>JAN!G265</f>
        <v/>
      </c>
      <c r="I264" s="53">
        <f>JAN!H265</f>
        <v/>
      </c>
      <c r="J264" s="53">
        <f>JAN!I265</f>
        <v/>
      </c>
      <c r="K264" s="52">
        <f>JAN!J265</f>
        <v/>
      </c>
      <c r="L264" s="52">
        <f>JAN!K265</f>
        <v/>
      </c>
      <c r="M264" s="54">
        <f>JAN!L265</f>
        <v/>
      </c>
      <c r="N264" s="52">
        <f>JAN!M265</f>
        <v/>
      </c>
      <c r="O264" s="52">
        <f>JAN!N265</f>
        <v/>
      </c>
      <c r="P264" s="52">
        <f>JAN!O265</f>
        <v/>
      </c>
      <c r="Q264" s="52">
        <f>JAN!P265</f>
        <v/>
      </c>
      <c r="R264" s="52">
        <f>JAN!Q265</f>
        <v/>
      </c>
      <c r="S264" s="54">
        <f>S263+IF(X264=0,0,M264)</f>
        <v/>
      </c>
      <c r="T264" s="55">
        <f>MAX(T263,S264)</f>
        <v/>
      </c>
      <c r="U264" s="56">
        <f>S264-T264</f>
        <v/>
      </c>
      <c r="V264" s="55">
        <f>IFERROR(SUMIFS(DATABASE!$M$5:$M$6004,DATABASE!$B$5:$B$6004,B264,DATABASE!$X$5:$X$6004,1),0)</f>
        <v/>
      </c>
      <c r="W264" s="57">
        <f>IFERROR(COUNTIFS(DATABASE!$B$5:$B$6004,B264,DATABASE!$X$5:$X$6004,1),0)</f>
        <v/>
      </c>
      <c r="X264" s="58">
        <f>--AND(ISNUMBER(B264),C264&lt;&gt;"",L264&lt;&gt;"",M264&lt;&gt;"")</f>
        <v/>
      </c>
    </row>
    <row r="265" ht="15" customHeight="1" s="111">
      <c r="A265" s="42" t="inlineStr">
        <is>
          <t>JAN</t>
        </is>
      </c>
      <c r="B265" s="43">
        <f>JAN!A266</f>
        <v/>
      </c>
      <c r="C265" s="44">
        <f>JAN!B266</f>
        <v/>
      </c>
      <c r="D265" s="44">
        <f>JAN!C266</f>
        <v/>
      </c>
      <c r="E265" s="44">
        <f>JAN!D266</f>
        <v/>
      </c>
      <c r="F265" s="44">
        <f>JAN!E266</f>
        <v/>
      </c>
      <c r="G265" s="44">
        <f>JAN!F266</f>
        <v/>
      </c>
      <c r="H265" s="44">
        <f>JAN!G266</f>
        <v/>
      </c>
      <c r="I265" s="45">
        <f>JAN!H266</f>
        <v/>
      </c>
      <c r="J265" s="45">
        <f>JAN!I266</f>
        <v/>
      </c>
      <c r="K265" s="44">
        <f>JAN!J266</f>
        <v/>
      </c>
      <c r="L265" s="44">
        <f>JAN!K266</f>
        <v/>
      </c>
      <c r="M265" s="46">
        <f>JAN!L266</f>
        <v/>
      </c>
      <c r="N265" s="44">
        <f>JAN!M266</f>
        <v/>
      </c>
      <c r="O265" s="44">
        <f>JAN!N266</f>
        <v/>
      </c>
      <c r="P265" s="44">
        <f>JAN!O266</f>
        <v/>
      </c>
      <c r="Q265" s="44">
        <f>JAN!P266</f>
        <v/>
      </c>
      <c r="R265" s="44">
        <f>JAN!Q266</f>
        <v/>
      </c>
      <c r="S265" s="46">
        <f>S264+IF(X265=0,0,M265)</f>
        <v/>
      </c>
      <c r="T265" s="47">
        <f>MAX(T264,S265)</f>
        <v/>
      </c>
      <c r="U265" s="48">
        <f>S265-T265</f>
        <v/>
      </c>
      <c r="V265" s="47">
        <f>IFERROR(SUMIFS(DATABASE!$M$5:$M$6004,DATABASE!$B$5:$B$6004,B265,DATABASE!$X$5:$X$6004,1),0)</f>
        <v/>
      </c>
      <c r="W265" s="31">
        <f>IFERROR(COUNTIFS(DATABASE!$B$5:$B$6004,B265,DATABASE!$X$5:$X$6004,1),0)</f>
        <v/>
      </c>
      <c r="X265" s="49">
        <f>--AND(ISNUMBER(B265),C265&lt;&gt;"",L265&lt;&gt;"",M265&lt;&gt;"")</f>
        <v/>
      </c>
    </row>
    <row r="266" ht="15" customHeight="1" s="111">
      <c r="A266" s="50" t="inlineStr">
        <is>
          <t>JAN</t>
        </is>
      </c>
      <c r="B266" s="51">
        <f>JAN!A267</f>
        <v/>
      </c>
      <c r="C266" s="52">
        <f>JAN!B267</f>
        <v/>
      </c>
      <c r="D266" s="52">
        <f>JAN!C267</f>
        <v/>
      </c>
      <c r="E266" s="52">
        <f>JAN!D267</f>
        <v/>
      </c>
      <c r="F266" s="52">
        <f>JAN!E267</f>
        <v/>
      </c>
      <c r="G266" s="52">
        <f>JAN!F267</f>
        <v/>
      </c>
      <c r="H266" s="52">
        <f>JAN!G267</f>
        <v/>
      </c>
      <c r="I266" s="53">
        <f>JAN!H267</f>
        <v/>
      </c>
      <c r="J266" s="53">
        <f>JAN!I267</f>
        <v/>
      </c>
      <c r="K266" s="52">
        <f>JAN!J267</f>
        <v/>
      </c>
      <c r="L266" s="52">
        <f>JAN!K267</f>
        <v/>
      </c>
      <c r="M266" s="54">
        <f>JAN!L267</f>
        <v/>
      </c>
      <c r="N266" s="52">
        <f>JAN!M267</f>
        <v/>
      </c>
      <c r="O266" s="52">
        <f>JAN!N267</f>
        <v/>
      </c>
      <c r="P266" s="52">
        <f>JAN!O267</f>
        <v/>
      </c>
      <c r="Q266" s="52">
        <f>JAN!P267</f>
        <v/>
      </c>
      <c r="R266" s="52">
        <f>JAN!Q267</f>
        <v/>
      </c>
      <c r="S266" s="54">
        <f>S265+IF(X266=0,0,M266)</f>
        <v/>
      </c>
      <c r="T266" s="55">
        <f>MAX(T265,S266)</f>
        <v/>
      </c>
      <c r="U266" s="56">
        <f>S266-T266</f>
        <v/>
      </c>
      <c r="V266" s="55">
        <f>IFERROR(SUMIFS(DATABASE!$M$5:$M$6004,DATABASE!$B$5:$B$6004,B266,DATABASE!$X$5:$X$6004,1),0)</f>
        <v/>
      </c>
      <c r="W266" s="57">
        <f>IFERROR(COUNTIFS(DATABASE!$B$5:$B$6004,B266,DATABASE!$X$5:$X$6004,1),0)</f>
        <v/>
      </c>
      <c r="X266" s="58">
        <f>--AND(ISNUMBER(B266),C266&lt;&gt;"",L266&lt;&gt;"",M266&lt;&gt;"")</f>
        <v/>
      </c>
    </row>
    <row r="267" ht="15" customHeight="1" s="111">
      <c r="A267" s="42" t="inlineStr">
        <is>
          <t>JAN</t>
        </is>
      </c>
      <c r="B267" s="43">
        <f>JAN!A268</f>
        <v/>
      </c>
      <c r="C267" s="44">
        <f>JAN!B268</f>
        <v/>
      </c>
      <c r="D267" s="44">
        <f>JAN!C268</f>
        <v/>
      </c>
      <c r="E267" s="44">
        <f>JAN!D268</f>
        <v/>
      </c>
      <c r="F267" s="44">
        <f>JAN!E268</f>
        <v/>
      </c>
      <c r="G267" s="44">
        <f>JAN!F268</f>
        <v/>
      </c>
      <c r="H267" s="44">
        <f>JAN!G268</f>
        <v/>
      </c>
      <c r="I267" s="45">
        <f>JAN!H268</f>
        <v/>
      </c>
      <c r="J267" s="45">
        <f>JAN!I268</f>
        <v/>
      </c>
      <c r="K267" s="44">
        <f>JAN!J268</f>
        <v/>
      </c>
      <c r="L267" s="44">
        <f>JAN!K268</f>
        <v/>
      </c>
      <c r="M267" s="46">
        <f>JAN!L268</f>
        <v/>
      </c>
      <c r="N267" s="44">
        <f>JAN!M268</f>
        <v/>
      </c>
      <c r="O267" s="44">
        <f>JAN!N268</f>
        <v/>
      </c>
      <c r="P267" s="44">
        <f>JAN!O268</f>
        <v/>
      </c>
      <c r="Q267" s="44">
        <f>JAN!P268</f>
        <v/>
      </c>
      <c r="R267" s="44">
        <f>JAN!Q268</f>
        <v/>
      </c>
      <c r="S267" s="46">
        <f>S266+IF(X267=0,0,M267)</f>
        <v/>
      </c>
      <c r="T267" s="47">
        <f>MAX(T266,S267)</f>
        <v/>
      </c>
      <c r="U267" s="48">
        <f>S267-T267</f>
        <v/>
      </c>
      <c r="V267" s="47">
        <f>IFERROR(SUMIFS(DATABASE!$M$5:$M$6004,DATABASE!$B$5:$B$6004,B267,DATABASE!$X$5:$X$6004,1),0)</f>
        <v/>
      </c>
      <c r="W267" s="31">
        <f>IFERROR(COUNTIFS(DATABASE!$B$5:$B$6004,B267,DATABASE!$X$5:$X$6004,1),0)</f>
        <v/>
      </c>
      <c r="X267" s="49">
        <f>--AND(ISNUMBER(B267),C267&lt;&gt;"",L267&lt;&gt;"",M267&lt;&gt;"")</f>
        <v/>
      </c>
    </row>
    <row r="268" ht="15" customHeight="1" s="111">
      <c r="A268" s="50" t="inlineStr">
        <is>
          <t>JAN</t>
        </is>
      </c>
      <c r="B268" s="51">
        <f>JAN!A269</f>
        <v/>
      </c>
      <c r="C268" s="52">
        <f>JAN!B269</f>
        <v/>
      </c>
      <c r="D268" s="52">
        <f>JAN!C269</f>
        <v/>
      </c>
      <c r="E268" s="52">
        <f>JAN!D269</f>
        <v/>
      </c>
      <c r="F268" s="52">
        <f>JAN!E269</f>
        <v/>
      </c>
      <c r="G268" s="52">
        <f>JAN!F269</f>
        <v/>
      </c>
      <c r="H268" s="52">
        <f>JAN!G269</f>
        <v/>
      </c>
      <c r="I268" s="53">
        <f>JAN!H269</f>
        <v/>
      </c>
      <c r="J268" s="53">
        <f>JAN!I269</f>
        <v/>
      </c>
      <c r="K268" s="52">
        <f>JAN!J269</f>
        <v/>
      </c>
      <c r="L268" s="52">
        <f>JAN!K269</f>
        <v/>
      </c>
      <c r="M268" s="54">
        <f>JAN!L269</f>
        <v/>
      </c>
      <c r="N268" s="52">
        <f>JAN!M269</f>
        <v/>
      </c>
      <c r="O268" s="52">
        <f>JAN!N269</f>
        <v/>
      </c>
      <c r="P268" s="52">
        <f>JAN!O269</f>
        <v/>
      </c>
      <c r="Q268" s="52">
        <f>JAN!P269</f>
        <v/>
      </c>
      <c r="R268" s="52">
        <f>JAN!Q269</f>
        <v/>
      </c>
      <c r="S268" s="54">
        <f>S267+IF(X268=0,0,M268)</f>
        <v/>
      </c>
      <c r="T268" s="55">
        <f>MAX(T267,S268)</f>
        <v/>
      </c>
      <c r="U268" s="56">
        <f>S268-T268</f>
        <v/>
      </c>
      <c r="V268" s="55">
        <f>IFERROR(SUMIFS(DATABASE!$M$5:$M$6004,DATABASE!$B$5:$B$6004,B268,DATABASE!$X$5:$X$6004,1),0)</f>
        <v/>
      </c>
      <c r="W268" s="57">
        <f>IFERROR(COUNTIFS(DATABASE!$B$5:$B$6004,B268,DATABASE!$X$5:$X$6004,1),0)</f>
        <v/>
      </c>
      <c r="X268" s="58">
        <f>--AND(ISNUMBER(B268),C268&lt;&gt;"",L268&lt;&gt;"",M268&lt;&gt;"")</f>
        <v/>
      </c>
    </row>
    <row r="269" ht="15" customHeight="1" s="111">
      <c r="A269" s="42" t="inlineStr">
        <is>
          <t>JAN</t>
        </is>
      </c>
      <c r="B269" s="43">
        <f>JAN!A270</f>
        <v/>
      </c>
      <c r="C269" s="44">
        <f>JAN!B270</f>
        <v/>
      </c>
      <c r="D269" s="44">
        <f>JAN!C270</f>
        <v/>
      </c>
      <c r="E269" s="44">
        <f>JAN!D270</f>
        <v/>
      </c>
      <c r="F269" s="44">
        <f>JAN!E270</f>
        <v/>
      </c>
      <c r="G269" s="44">
        <f>JAN!F270</f>
        <v/>
      </c>
      <c r="H269" s="44">
        <f>JAN!G270</f>
        <v/>
      </c>
      <c r="I269" s="45">
        <f>JAN!H270</f>
        <v/>
      </c>
      <c r="J269" s="45">
        <f>JAN!I270</f>
        <v/>
      </c>
      <c r="K269" s="44">
        <f>JAN!J270</f>
        <v/>
      </c>
      <c r="L269" s="44">
        <f>JAN!K270</f>
        <v/>
      </c>
      <c r="M269" s="46">
        <f>JAN!L270</f>
        <v/>
      </c>
      <c r="N269" s="44">
        <f>JAN!M270</f>
        <v/>
      </c>
      <c r="O269" s="44">
        <f>JAN!N270</f>
        <v/>
      </c>
      <c r="P269" s="44">
        <f>JAN!O270</f>
        <v/>
      </c>
      <c r="Q269" s="44">
        <f>JAN!P270</f>
        <v/>
      </c>
      <c r="R269" s="44">
        <f>JAN!Q270</f>
        <v/>
      </c>
      <c r="S269" s="46">
        <f>S268+IF(X269=0,0,M269)</f>
        <v/>
      </c>
      <c r="T269" s="47">
        <f>MAX(T268,S269)</f>
        <v/>
      </c>
      <c r="U269" s="48">
        <f>S269-T269</f>
        <v/>
      </c>
      <c r="V269" s="47">
        <f>IFERROR(SUMIFS(DATABASE!$M$5:$M$6004,DATABASE!$B$5:$B$6004,B269,DATABASE!$X$5:$X$6004,1),0)</f>
        <v/>
      </c>
      <c r="W269" s="31">
        <f>IFERROR(COUNTIFS(DATABASE!$B$5:$B$6004,B269,DATABASE!$X$5:$X$6004,1),0)</f>
        <v/>
      </c>
      <c r="X269" s="49">
        <f>--AND(ISNUMBER(B269),C269&lt;&gt;"",L269&lt;&gt;"",M269&lt;&gt;"")</f>
        <v/>
      </c>
    </row>
    <row r="270" ht="15" customHeight="1" s="111">
      <c r="A270" s="50" t="inlineStr">
        <is>
          <t>JAN</t>
        </is>
      </c>
      <c r="B270" s="51">
        <f>JAN!A271</f>
        <v/>
      </c>
      <c r="C270" s="52">
        <f>JAN!B271</f>
        <v/>
      </c>
      <c r="D270" s="52">
        <f>JAN!C271</f>
        <v/>
      </c>
      <c r="E270" s="52">
        <f>JAN!D271</f>
        <v/>
      </c>
      <c r="F270" s="52">
        <f>JAN!E271</f>
        <v/>
      </c>
      <c r="G270" s="52">
        <f>JAN!F271</f>
        <v/>
      </c>
      <c r="H270" s="52">
        <f>JAN!G271</f>
        <v/>
      </c>
      <c r="I270" s="53">
        <f>JAN!H271</f>
        <v/>
      </c>
      <c r="J270" s="53">
        <f>JAN!I271</f>
        <v/>
      </c>
      <c r="K270" s="52">
        <f>JAN!J271</f>
        <v/>
      </c>
      <c r="L270" s="52">
        <f>JAN!K271</f>
        <v/>
      </c>
      <c r="M270" s="54">
        <f>JAN!L271</f>
        <v/>
      </c>
      <c r="N270" s="52">
        <f>JAN!M271</f>
        <v/>
      </c>
      <c r="O270" s="52">
        <f>JAN!N271</f>
        <v/>
      </c>
      <c r="P270" s="52">
        <f>JAN!O271</f>
        <v/>
      </c>
      <c r="Q270" s="52">
        <f>JAN!P271</f>
        <v/>
      </c>
      <c r="R270" s="52">
        <f>JAN!Q271</f>
        <v/>
      </c>
      <c r="S270" s="54">
        <f>S269+IF(X270=0,0,M270)</f>
        <v/>
      </c>
      <c r="T270" s="55">
        <f>MAX(T269,S270)</f>
        <v/>
      </c>
      <c r="U270" s="56">
        <f>S270-T270</f>
        <v/>
      </c>
      <c r="V270" s="55">
        <f>IFERROR(SUMIFS(DATABASE!$M$5:$M$6004,DATABASE!$B$5:$B$6004,B270,DATABASE!$X$5:$X$6004,1),0)</f>
        <v/>
      </c>
      <c r="W270" s="57">
        <f>IFERROR(COUNTIFS(DATABASE!$B$5:$B$6004,B270,DATABASE!$X$5:$X$6004,1),0)</f>
        <v/>
      </c>
      <c r="X270" s="58">
        <f>--AND(ISNUMBER(B270),C270&lt;&gt;"",L270&lt;&gt;"",M270&lt;&gt;"")</f>
        <v/>
      </c>
    </row>
    <row r="271" ht="15" customHeight="1" s="111">
      <c r="A271" s="42" t="inlineStr">
        <is>
          <t>JAN</t>
        </is>
      </c>
      <c r="B271" s="43">
        <f>JAN!A272</f>
        <v/>
      </c>
      <c r="C271" s="44">
        <f>JAN!B272</f>
        <v/>
      </c>
      <c r="D271" s="44">
        <f>JAN!C272</f>
        <v/>
      </c>
      <c r="E271" s="44">
        <f>JAN!D272</f>
        <v/>
      </c>
      <c r="F271" s="44">
        <f>JAN!E272</f>
        <v/>
      </c>
      <c r="G271" s="44">
        <f>JAN!F272</f>
        <v/>
      </c>
      <c r="H271" s="44">
        <f>JAN!G272</f>
        <v/>
      </c>
      <c r="I271" s="45">
        <f>JAN!H272</f>
        <v/>
      </c>
      <c r="J271" s="45">
        <f>JAN!I272</f>
        <v/>
      </c>
      <c r="K271" s="44">
        <f>JAN!J272</f>
        <v/>
      </c>
      <c r="L271" s="44">
        <f>JAN!K272</f>
        <v/>
      </c>
      <c r="M271" s="46">
        <f>JAN!L272</f>
        <v/>
      </c>
      <c r="N271" s="44">
        <f>JAN!M272</f>
        <v/>
      </c>
      <c r="O271" s="44">
        <f>JAN!N272</f>
        <v/>
      </c>
      <c r="P271" s="44">
        <f>JAN!O272</f>
        <v/>
      </c>
      <c r="Q271" s="44">
        <f>JAN!P272</f>
        <v/>
      </c>
      <c r="R271" s="44">
        <f>JAN!Q272</f>
        <v/>
      </c>
      <c r="S271" s="46">
        <f>S270+IF(X271=0,0,M271)</f>
        <v/>
      </c>
      <c r="T271" s="47">
        <f>MAX(T270,S271)</f>
        <v/>
      </c>
      <c r="U271" s="48">
        <f>S271-T271</f>
        <v/>
      </c>
      <c r="V271" s="47">
        <f>IFERROR(SUMIFS(DATABASE!$M$5:$M$6004,DATABASE!$B$5:$B$6004,B271,DATABASE!$X$5:$X$6004,1),0)</f>
        <v/>
      </c>
      <c r="W271" s="31">
        <f>IFERROR(COUNTIFS(DATABASE!$B$5:$B$6004,B271,DATABASE!$X$5:$X$6004,1),0)</f>
        <v/>
      </c>
      <c r="X271" s="49">
        <f>--AND(ISNUMBER(B271),C271&lt;&gt;"",L271&lt;&gt;"",M271&lt;&gt;"")</f>
        <v/>
      </c>
    </row>
    <row r="272" ht="15" customHeight="1" s="111">
      <c r="A272" s="50" t="inlineStr">
        <is>
          <t>JAN</t>
        </is>
      </c>
      <c r="B272" s="51">
        <f>JAN!A273</f>
        <v/>
      </c>
      <c r="C272" s="52">
        <f>JAN!B273</f>
        <v/>
      </c>
      <c r="D272" s="52">
        <f>JAN!C273</f>
        <v/>
      </c>
      <c r="E272" s="52">
        <f>JAN!D273</f>
        <v/>
      </c>
      <c r="F272" s="52">
        <f>JAN!E273</f>
        <v/>
      </c>
      <c r="G272" s="52">
        <f>JAN!F273</f>
        <v/>
      </c>
      <c r="H272" s="52">
        <f>JAN!G273</f>
        <v/>
      </c>
      <c r="I272" s="53">
        <f>JAN!H273</f>
        <v/>
      </c>
      <c r="J272" s="53">
        <f>JAN!I273</f>
        <v/>
      </c>
      <c r="K272" s="52">
        <f>JAN!J273</f>
        <v/>
      </c>
      <c r="L272" s="52">
        <f>JAN!K273</f>
        <v/>
      </c>
      <c r="M272" s="54">
        <f>JAN!L273</f>
        <v/>
      </c>
      <c r="N272" s="52">
        <f>JAN!M273</f>
        <v/>
      </c>
      <c r="O272" s="52">
        <f>JAN!N273</f>
        <v/>
      </c>
      <c r="P272" s="52">
        <f>JAN!O273</f>
        <v/>
      </c>
      <c r="Q272" s="52">
        <f>JAN!P273</f>
        <v/>
      </c>
      <c r="R272" s="52">
        <f>JAN!Q273</f>
        <v/>
      </c>
      <c r="S272" s="54">
        <f>S271+IF(X272=0,0,M272)</f>
        <v/>
      </c>
      <c r="T272" s="55">
        <f>MAX(T271,S272)</f>
        <v/>
      </c>
      <c r="U272" s="56">
        <f>S272-T272</f>
        <v/>
      </c>
      <c r="V272" s="55">
        <f>IFERROR(SUMIFS(DATABASE!$M$5:$M$6004,DATABASE!$B$5:$B$6004,B272,DATABASE!$X$5:$X$6004,1),0)</f>
        <v/>
      </c>
      <c r="W272" s="57">
        <f>IFERROR(COUNTIFS(DATABASE!$B$5:$B$6004,B272,DATABASE!$X$5:$X$6004,1),0)</f>
        <v/>
      </c>
      <c r="X272" s="58">
        <f>--AND(ISNUMBER(B272),C272&lt;&gt;"",L272&lt;&gt;"",M272&lt;&gt;"")</f>
        <v/>
      </c>
    </row>
    <row r="273" ht="15" customHeight="1" s="111">
      <c r="A273" s="42" t="inlineStr">
        <is>
          <t>JAN</t>
        </is>
      </c>
      <c r="B273" s="43">
        <f>JAN!A274</f>
        <v/>
      </c>
      <c r="C273" s="44">
        <f>JAN!B274</f>
        <v/>
      </c>
      <c r="D273" s="44">
        <f>JAN!C274</f>
        <v/>
      </c>
      <c r="E273" s="44">
        <f>JAN!D274</f>
        <v/>
      </c>
      <c r="F273" s="44">
        <f>JAN!E274</f>
        <v/>
      </c>
      <c r="G273" s="44">
        <f>JAN!F274</f>
        <v/>
      </c>
      <c r="H273" s="44">
        <f>JAN!G274</f>
        <v/>
      </c>
      <c r="I273" s="45">
        <f>JAN!H274</f>
        <v/>
      </c>
      <c r="J273" s="45">
        <f>JAN!I274</f>
        <v/>
      </c>
      <c r="K273" s="44">
        <f>JAN!J274</f>
        <v/>
      </c>
      <c r="L273" s="44">
        <f>JAN!K274</f>
        <v/>
      </c>
      <c r="M273" s="46">
        <f>JAN!L274</f>
        <v/>
      </c>
      <c r="N273" s="44">
        <f>JAN!M274</f>
        <v/>
      </c>
      <c r="O273" s="44">
        <f>JAN!N274</f>
        <v/>
      </c>
      <c r="P273" s="44">
        <f>JAN!O274</f>
        <v/>
      </c>
      <c r="Q273" s="44">
        <f>JAN!P274</f>
        <v/>
      </c>
      <c r="R273" s="44">
        <f>JAN!Q274</f>
        <v/>
      </c>
      <c r="S273" s="46">
        <f>S272+IF(X273=0,0,M273)</f>
        <v/>
      </c>
      <c r="T273" s="47">
        <f>MAX(T272,S273)</f>
        <v/>
      </c>
      <c r="U273" s="48">
        <f>S273-T273</f>
        <v/>
      </c>
      <c r="V273" s="47">
        <f>IFERROR(SUMIFS(DATABASE!$M$5:$M$6004,DATABASE!$B$5:$B$6004,B273,DATABASE!$X$5:$X$6004,1),0)</f>
        <v/>
      </c>
      <c r="W273" s="31">
        <f>IFERROR(COUNTIFS(DATABASE!$B$5:$B$6004,B273,DATABASE!$X$5:$X$6004,1),0)</f>
        <v/>
      </c>
      <c r="X273" s="49">
        <f>--AND(ISNUMBER(B273),C273&lt;&gt;"",L273&lt;&gt;"",M273&lt;&gt;"")</f>
        <v/>
      </c>
    </row>
    <row r="274" ht="15" customHeight="1" s="111">
      <c r="A274" s="50" t="inlineStr">
        <is>
          <t>JAN</t>
        </is>
      </c>
      <c r="B274" s="51">
        <f>JAN!A275</f>
        <v/>
      </c>
      <c r="C274" s="52">
        <f>JAN!B275</f>
        <v/>
      </c>
      <c r="D274" s="52">
        <f>JAN!C275</f>
        <v/>
      </c>
      <c r="E274" s="52">
        <f>JAN!D275</f>
        <v/>
      </c>
      <c r="F274" s="52">
        <f>JAN!E275</f>
        <v/>
      </c>
      <c r="G274" s="52">
        <f>JAN!F275</f>
        <v/>
      </c>
      <c r="H274" s="52">
        <f>JAN!G275</f>
        <v/>
      </c>
      <c r="I274" s="53">
        <f>JAN!H275</f>
        <v/>
      </c>
      <c r="J274" s="53">
        <f>JAN!I275</f>
        <v/>
      </c>
      <c r="K274" s="52">
        <f>JAN!J275</f>
        <v/>
      </c>
      <c r="L274" s="52">
        <f>JAN!K275</f>
        <v/>
      </c>
      <c r="M274" s="54">
        <f>JAN!L275</f>
        <v/>
      </c>
      <c r="N274" s="52">
        <f>JAN!M275</f>
        <v/>
      </c>
      <c r="O274" s="52">
        <f>JAN!N275</f>
        <v/>
      </c>
      <c r="P274" s="52">
        <f>JAN!O275</f>
        <v/>
      </c>
      <c r="Q274" s="52">
        <f>JAN!P275</f>
        <v/>
      </c>
      <c r="R274" s="52">
        <f>JAN!Q275</f>
        <v/>
      </c>
      <c r="S274" s="54">
        <f>S273+IF(X274=0,0,M274)</f>
        <v/>
      </c>
      <c r="T274" s="55">
        <f>MAX(T273,S274)</f>
        <v/>
      </c>
      <c r="U274" s="56">
        <f>S274-T274</f>
        <v/>
      </c>
      <c r="V274" s="55">
        <f>IFERROR(SUMIFS(DATABASE!$M$5:$M$6004,DATABASE!$B$5:$B$6004,B274,DATABASE!$X$5:$X$6004,1),0)</f>
        <v/>
      </c>
      <c r="W274" s="57">
        <f>IFERROR(COUNTIFS(DATABASE!$B$5:$B$6004,B274,DATABASE!$X$5:$X$6004,1),0)</f>
        <v/>
      </c>
      <c r="X274" s="58">
        <f>--AND(ISNUMBER(B274),C274&lt;&gt;"",L274&lt;&gt;"",M274&lt;&gt;"")</f>
        <v/>
      </c>
    </row>
    <row r="275" ht="15" customHeight="1" s="111">
      <c r="A275" s="42" t="inlineStr">
        <is>
          <t>JAN</t>
        </is>
      </c>
      <c r="B275" s="43">
        <f>JAN!A276</f>
        <v/>
      </c>
      <c r="C275" s="44">
        <f>JAN!B276</f>
        <v/>
      </c>
      <c r="D275" s="44">
        <f>JAN!C276</f>
        <v/>
      </c>
      <c r="E275" s="44">
        <f>JAN!D276</f>
        <v/>
      </c>
      <c r="F275" s="44">
        <f>JAN!E276</f>
        <v/>
      </c>
      <c r="G275" s="44">
        <f>JAN!F276</f>
        <v/>
      </c>
      <c r="H275" s="44">
        <f>JAN!G276</f>
        <v/>
      </c>
      <c r="I275" s="45">
        <f>JAN!H276</f>
        <v/>
      </c>
      <c r="J275" s="45">
        <f>JAN!I276</f>
        <v/>
      </c>
      <c r="K275" s="44">
        <f>JAN!J276</f>
        <v/>
      </c>
      <c r="L275" s="44">
        <f>JAN!K276</f>
        <v/>
      </c>
      <c r="M275" s="46">
        <f>JAN!L276</f>
        <v/>
      </c>
      <c r="N275" s="44">
        <f>JAN!M276</f>
        <v/>
      </c>
      <c r="O275" s="44">
        <f>JAN!N276</f>
        <v/>
      </c>
      <c r="P275" s="44">
        <f>JAN!O276</f>
        <v/>
      </c>
      <c r="Q275" s="44">
        <f>JAN!P276</f>
        <v/>
      </c>
      <c r="R275" s="44">
        <f>JAN!Q276</f>
        <v/>
      </c>
      <c r="S275" s="46">
        <f>S274+IF(X275=0,0,M275)</f>
        <v/>
      </c>
      <c r="T275" s="47">
        <f>MAX(T274,S275)</f>
        <v/>
      </c>
      <c r="U275" s="48">
        <f>S275-T275</f>
        <v/>
      </c>
      <c r="V275" s="47">
        <f>IFERROR(SUMIFS(DATABASE!$M$5:$M$6004,DATABASE!$B$5:$B$6004,B275,DATABASE!$X$5:$X$6004,1),0)</f>
        <v/>
      </c>
      <c r="W275" s="31">
        <f>IFERROR(COUNTIFS(DATABASE!$B$5:$B$6004,B275,DATABASE!$X$5:$X$6004,1),0)</f>
        <v/>
      </c>
      <c r="X275" s="49">
        <f>--AND(ISNUMBER(B275),C275&lt;&gt;"",L275&lt;&gt;"",M275&lt;&gt;"")</f>
        <v/>
      </c>
    </row>
    <row r="276" ht="15" customHeight="1" s="111">
      <c r="A276" s="50" t="inlineStr">
        <is>
          <t>JAN</t>
        </is>
      </c>
      <c r="B276" s="51">
        <f>JAN!A277</f>
        <v/>
      </c>
      <c r="C276" s="52">
        <f>JAN!B277</f>
        <v/>
      </c>
      <c r="D276" s="52">
        <f>JAN!C277</f>
        <v/>
      </c>
      <c r="E276" s="52">
        <f>JAN!D277</f>
        <v/>
      </c>
      <c r="F276" s="52">
        <f>JAN!E277</f>
        <v/>
      </c>
      <c r="G276" s="52">
        <f>JAN!F277</f>
        <v/>
      </c>
      <c r="H276" s="52">
        <f>JAN!G277</f>
        <v/>
      </c>
      <c r="I276" s="53">
        <f>JAN!H277</f>
        <v/>
      </c>
      <c r="J276" s="53">
        <f>JAN!I277</f>
        <v/>
      </c>
      <c r="K276" s="52">
        <f>JAN!J277</f>
        <v/>
      </c>
      <c r="L276" s="52">
        <f>JAN!K277</f>
        <v/>
      </c>
      <c r="M276" s="54">
        <f>JAN!L277</f>
        <v/>
      </c>
      <c r="N276" s="52">
        <f>JAN!M277</f>
        <v/>
      </c>
      <c r="O276" s="52">
        <f>JAN!N277</f>
        <v/>
      </c>
      <c r="P276" s="52">
        <f>JAN!O277</f>
        <v/>
      </c>
      <c r="Q276" s="52">
        <f>JAN!P277</f>
        <v/>
      </c>
      <c r="R276" s="52">
        <f>JAN!Q277</f>
        <v/>
      </c>
      <c r="S276" s="54">
        <f>S275+IF(X276=0,0,M276)</f>
        <v/>
      </c>
      <c r="T276" s="55">
        <f>MAX(T275,S276)</f>
        <v/>
      </c>
      <c r="U276" s="56">
        <f>S276-T276</f>
        <v/>
      </c>
      <c r="V276" s="55">
        <f>IFERROR(SUMIFS(DATABASE!$M$5:$M$6004,DATABASE!$B$5:$B$6004,B276,DATABASE!$X$5:$X$6004,1),0)</f>
        <v/>
      </c>
      <c r="W276" s="57">
        <f>IFERROR(COUNTIFS(DATABASE!$B$5:$B$6004,B276,DATABASE!$X$5:$X$6004,1),0)</f>
        <v/>
      </c>
      <c r="X276" s="58">
        <f>--AND(ISNUMBER(B276),C276&lt;&gt;"",L276&lt;&gt;"",M276&lt;&gt;"")</f>
        <v/>
      </c>
    </row>
    <row r="277" ht="15" customHeight="1" s="111">
      <c r="A277" s="42" t="inlineStr">
        <is>
          <t>JAN</t>
        </is>
      </c>
      <c r="B277" s="43">
        <f>JAN!A278</f>
        <v/>
      </c>
      <c r="C277" s="44">
        <f>JAN!B278</f>
        <v/>
      </c>
      <c r="D277" s="44">
        <f>JAN!C278</f>
        <v/>
      </c>
      <c r="E277" s="44">
        <f>JAN!D278</f>
        <v/>
      </c>
      <c r="F277" s="44">
        <f>JAN!E278</f>
        <v/>
      </c>
      <c r="G277" s="44">
        <f>JAN!F278</f>
        <v/>
      </c>
      <c r="H277" s="44">
        <f>JAN!G278</f>
        <v/>
      </c>
      <c r="I277" s="45">
        <f>JAN!H278</f>
        <v/>
      </c>
      <c r="J277" s="45">
        <f>JAN!I278</f>
        <v/>
      </c>
      <c r="K277" s="44">
        <f>JAN!J278</f>
        <v/>
      </c>
      <c r="L277" s="44">
        <f>JAN!K278</f>
        <v/>
      </c>
      <c r="M277" s="46">
        <f>JAN!L278</f>
        <v/>
      </c>
      <c r="N277" s="44">
        <f>JAN!M278</f>
        <v/>
      </c>
      <c r="O277" s="44">
        <f>JAN!N278</f>
        <v/>
      </c>
      <c r="P277" s="44">
        <f>JAN!O278</f>
        <v/>
      </c>
      <c r="Q277" s="44">
        <f>JAN!P278</f>
        <v/>
      </c>
      <c r="R277" s="44">
        <f>JAN!Q278</f>
        <v/>
      </c>
      <c r="S277" s="46">
        <f>S276+IF(X277=0,0,M277)</f>
        <v/>
      </c>
      <c r="T277" s="47">
        <f>MAX(T276,S277)</f>
        <v/>
      </c>
      <c r="U277" s="48">
        <f>S277-T277</f>
        <v/>
      </c>
      <c r="V277" s="47">
        <f>IFERROR(SUMIFS(DATABASE!$M$5:$M$6004,DATABASE!$B$5:$B$6004,B277,DATABASE!$X$5:$X$6004,1),0)</f>
        <v/>
      </c>
      <c r="W277" s="31">
        <f>IFERROR(COUNTIFS(DATABASE!$B$5:$B$6004,B277,DATABASE!$X$5:$X$6004,1),0)</f>
        <v/>
      </c>
      <c r="X277" s="49">
        <f>--AND(ISNUMBER(B277),C277&lt;&gt;"",L277&lt;&gt;"",M277&lt;&gt;"")</f>
        <v/>
      </c>
    </row>
    <row r="278" ht="15" customHeight="1" s="111">
      <c r="A278" s="50" t="inlineStr">
        <is>
          <t>JAN</t>
        </is>
      </c>
      <c r="B278" s="51">
        <f>JAN!A279</f>
        <v/>
      </c>
      <c r="C278" s="52">
        <f>JAN!B279</f>
        <v/>
      </c>
      <c r="D278" s="52">
        <f>JAN!C279</f>
        <v/>
      </c>
      <c r="E278" s="52">
        <f>JAN!D279</f>
        <v/>
      </c>
      <c r="F278" s="52">
        <f>JAN!E279</f>
        <v/>
      </c>
      <c r="G278" s="52">
        <f>JAN!F279</f>
        <v/>
      </c>
      <c r="H278" s="52">
        <f>JAN!G279</f>
        <v/>
      </c>
      <c r="I278" s="53">
        <f>JAN!H279</f>
        <v/>
      </c>
      <c r="J278" s="53">
        <f>JAN!I279</f>
        <v/>
      </c>
      <c r="K278" s="52">
        <f>JAN!J279</f>
        <v/>
      </c>
      <c r="L278" s="52">
        <f>JAN!K279</f>
        <v/>
      </c>
      <c r="M278" s="54">
        <f>JAN!L279</f>
        <v/>
      </c>
      <c r="N278" s="52">
        <f>JAN!M279</f>
        <v/>
      </c>
      <c r="O278" s="52">
        <f>JAN!N279</f>
        <v/>
      </c>
      <c r="P278" s="52">
        <f>JAN!O279</f>
        <v/>
      </c>
      <c r="Q278" s="52">
        <f>JAN!P279</f>
        <v/>
      </c>
      <c r="R278" s="52">
        <f>JAN!Q279</f>
        <v/>
      </c>
      <c r="S278" s="54">
        <f>S277+IF(X278=0,0,M278)</f>
        <v/>
      </c>
      <c r="T278" s="55">
        <f>MAX(T277,S278)</f>
        <v/>
      </c>
      <c r="U278" s="56">
        <f>S278-T278</f>
        <v/>
      </c>
      <c r="V278" s="55">
        <f>IFERROR(SUMIFS(DATABASE!$M$5:$M$6004,DATABASE!$B$5:$B$6004,B278,DATABASE!$X$5:$X$6004,1),0)</f>
        <v/>
      </c>
      <c r="W278" s="57">
        <f>IFERROR(COUNTIFS(DATABASE!$B$5:$B$6004,B278,DATABASE!$X$5:$X$6004,1),0)</f>
        <v/>
      </c>
      <c r="X278" s="58">
        <f>--AND(ISNUMBER(B278),C278&lt;&gt;"",L278&lt;&gt;"",M278&lt;&gt;"")</f>
        <v/>
      </c>
    </row>
    <row r="279" ht="15" customHeight="1" s="111">
      <c r="A279" s="42" t="inlineStr">
        <is>
          <t>JAN</t>
        </is>
      </c>
      <c r="B279" s="43">
        <f>JAN!A280</f>
        <v/>
      </c>
      <c r="C279" s="44">
        <f>JAN!B280</f>
        <v/>
      </c>
      <c r="D279" s="44">
        <f>JAN!C280</f>
        <v/>
      </c>
      <c r="E279" s="44">
        <f>JAN!D280</f>
        <v/>
      </c>
      <c r="F279" s="44">
        <f>JAN!E280</f>
        <v/>
      </c>
      <c r="G279" s="44">
        <f>JAN!F280</f>
        <v/>
      </c>
      <c r="H279" s="44">
        <f>JAN!G280</f>
        <v/>
      </c>
      <c r="I279" s="45">
        <f>JAN!H280</f>
        <v/>
      </c>
      <c r="J279" s="45">
        <f>JAN!I280</f>
        <v/>
      </c>
      <c r="K279" s="44">
        <f>JAN!J280</f>
        <v/>
      </c>
      <c r="L279" s="44">
        <f>JAN!K280</f>
        <v/>
      </c>
      <c r="M279" s="46">
        <f>JAN!L280</f>
        <v/>
      </c>
      <c r="N279" s="44">
        <f>JAN!M280</f>
        <v/>
      </c>
      <c r="O279" s="44">
        <f>JAN!N280</f>
        <v/>
      </c>
      <c r="P279" s="44">
        <f>JAN!O280</f>
        <v/>
      </c>
      <c r="Q279" s="44">
        <f>JAN!P280</f>
        <v/>
      </c>
      <c r="R279" s="44">
        <f>JAN!Q280</f>
        <v/>
      </c>
      <c r="S279" s="46">
        <f>S278+IF(X279=0,0,M279)</f>
        <v/>
      </c>
      <c r="T279" s="47">
        <f>MAX(T278,S279)</f>
        <v/>
      </c>
      <c r="U279" s="48">
        <f>S279-T279</f>
        <v/>
      </c>
      <c r="V279" s="47">
        <f>IFERROR(SUMIFS(DATABASE!$M$5:$M$6004,DATABASE!$B$5:$B$6004,B279,DATABASE!$X$5:$X$6004,1),0)</f>
        <v/>
      </c>
      <c r="W279" s="31">
        <f>IFERROR(COUNTIFS(DATABASE!$B$5:$B$6004,B279,DATABASE!$X$5:$X$6004,1),0)</f>
        <v/>
      </c>
      <c r="X279" s="49">
        <f>--AND(ISNUMBER(B279),C279&lt;&gt;"",L279&lt;&gt;"",M279&lt;&gt;"")</f>
        <v/>
      </c>
    </row>
    <row r="280" ht="15" customHeight="1" s="111">
      <c r="A280" s="50" t="inlineStr">
        <is>
          <t>JAN</t>
        </is>
      </c>
      <c r="B280" s="51">
        <f>JAN!A281</f>
        <v/>
      </c>
      <c r="C280" s="52">
        <f>JAN!B281</f>
        <v/>
      </c>
      <c r="D280" s="52">
        <f>JAN!C281</f>
        <v/>
      </c>
      <c r="E280" s="52">
        <f>JAN!D281</f>
        <v/>
      </c>
      <c r="F280" s="52">
        <f>JAN!E281</f>
        <v/>
      </c>
      <c r="G280" s="52">
        <f>JAN!F281</f>
        <v/>
      </c>
      <c r="H280" s="52">
        <f>JAN!G281</f>
        <v/>
      </c>
      <c r="I280" s="53">
        <f>JAN!H281</f>
        <v/>
      </c>
      <c r="J280" s="53">
        <f>JAN!I281</f>
        <v/>
      </c>
      <c r="K280" s="52">
        <f>JAN!J281</f>
        <v/>
      </c>
      <c r="L280" s="52">
        <f>JAN!K281</f>
        <v/>
      </c>
      <c r="M280" s="54">
        <f>JAN!L281</f>
        <v/>
      </c>
      <c r="N280" s="52">
        <f>JAN!M281</f>
        <v/>
      </c>
      <c r="O280" s="52">
        <f>JAN!N281</f>
        <v/>
      </c>
      <c r="P280" s="52">
        <f>JAN!O281</f>
        <v/>
      </c>
      <c r="Q280" s="52">
        <f>JAN!P281</f>
        <v/>
      </c>
      <c r="R280" s="52">
        <f>JAN!Q281</f>
        <v/>
      </c>
      <c r="S280" s="54">
        <f>S279+IF(X280=0,0,M280)</f>
        <v/>
      </c>
      <c r="T280" s="55">
        <f>MAX(T279,S280)</f>
        <v/>
      </c>
      <c r="U280" s="56">
        <f>S280-T280</f>
        <v/>
      </c>
      <c r="V280" s="55">
        <f>IFERROR(SUMIFS(DATABASE!$M$5:$M$6004,DATABASE!$B$5:$B$6004,B280,DATABASE!$X$5:$X$6004,1),0)</f>
        <v/>
      </c>
      <c r="W280" s="57">
        <f>IFERROR(COUNTIFS(DATABASE!$B$5:$B$6004,B280,DATABASE!$X$5:$X$6004,1),0)</f>
        <v/>
      </c>
      <c r="X280" s="58">
        <f>--AND(ISNUMBER(B280),C280&lt;&gt;"",L280&lt;&gt;"",M280&lt;&gt;"")</f>
        <v/>
      </c>
    </row>
    <row r="281" ht="15" customHeight="1" s="111">
      <c r="A281" s="42" t="inlineStr">
        <is>
          <t>JAN</t>
        </is>
      </c>
      <c r="B281" s="43">
        <f>JAN!A282</f>
        <v/>
      </c>
      <c r="C281" s="44">
        <f>JAN!B282</f>
        <v/>
      </c>
      <c r="D281" s="44">
        <f>JAN!C282</f>
        <v/>
      </c>
      <c r="E281" s="44">
        <f>JAN!D282</f>
        <v/>
      </c>
      <c r="F281" s="44">
        <f>JAN!E282</f>
        <v/>
      </c>
      <c r="G281" s="44">
        <f>JAN!F282</f>
        <v/>
      </c>
      <c r="H281" s="44">
        <f>JAN!G282</f>
        <v/>
      </c>
      <c r="I281" s="45">
        <f>JAN!H282</f>
        <v/>
      </c>
      <c r="J281" s="45">
        <f>JAN!I282</f>
        <v/>
      </c>
      <c r="K281" s="44">
        <f>JAN!J282</f>
        <v/>
      </c>
      <c r="L281" s="44">
        <f>JAN!K282</f>
        <v/>
      </c>
      <c r="M281" s="46">
        <f>JAN!L282</f>
        <v/>
      </c>
      <c r="N281" s="44">
        <f>JAN!M282</f>
        <v/>
      </c>
      <c r="O281" s="44">
        <f>JAN!N282</f>
        <v/>
      </c>
      <c r="P281" s="44">
        <f>JAN!O282</f>
        <v/>
      </c>
      <c r="Q281" s="44">
        <f>JAN!P282</f>
        <v/>
      </c>
      <c r="R281" s="44">
        <f>JAN!Q282</f>
        <v/>
      </c>
      <c r="S281" s="46">
        <f>S280+IF(X281=0,0,M281)</f>
        <v/>
      </c>
      <c r="T281" s="47">
        <f>MAX(T280,S281)</f>
        <v/>
      </c>
      <c r="U281" s="48">
        <f>S281-T281</f>
        <v/>
      </c>
      <c r="V281" s="47">
        <f>IFERROR(SUMIFS(DATABASE!$M$5:$M$6004,DATABASE!$B$5:$B$6004,B281,DATABASE!$X$5:$X$6004,1),0)</f>
        <v/>
      </c>
      <c r="W281" s="31">
        <f>IFERROR(COUNTIFS(DATABASE!$B$5:$B$6004,B281,DATABASE!$X$5:$X$6004,1),0)</f>
        <v/>
      </c>
      <c r="X281" s="49">
        <f>--AND(ISNUMBER(B281),C281&lt;&gt;"",L281&lt;&gt;"",M281&lt;&gt;"")</f>
        <v/>
      </c>
    </row>
    <row r="282" ht="15" customHeight="1" s="111">
      <c r="A282" s="50" t="inlineStr">
        <is>
          <t>JAN</t>
        </is>
      </c>
      <c r="B282" s="51">
        <f>JAN!A283</f>
        <v/>
      </c>
      <c r="C282" s="52">
        <f>JAN!B283</f>
        <v/>
      </c>
      <c r="D282" s="52">
        <f>JAN!C283</f>
        <v/>
      </c>
      <c r="E282" s="52">
        <f>JAN!D283</f>
        <v/>
      </c>
      <c r="F282" s="52">
        <f>JAN!E283</f>
        <v/>
      </c>
      <c r="G282" s="52">
        <f>JAN!F283</f>
        <v/>
      </c>
      <c r="H282" s="52">
        <f>JAN!G283</f>
        <v/>
      </c>
      <c r="I282" s="53">
        <f>JAN!H283</f>
        <v/>
      </c>
      <c r="J282" s="53">
        <f>JAN!I283</f>
        <v/>
      </c>
      <c r="K282" s="52">
        <f>JAN!J283</f>
        <v/>
      </c>
      <c r="L282" s="52">
        <f>JAN!K283</f>
        <v/>
      </c>
      <c r="M282" s="54">
        <f>JAN!L283</f>
        <v/>
      </c>
      <c r="N282" s="52">
        <f>JAN!M283</f>
        <v/>
      </c>
      <c r="O282" s="52">
        <f>JAN!N283</f>
        <v/>
      </c>
      <c r="P282" s="52">
        <f>JAN!O283</f>
        <v/>
      </c>
      <c r="Q282" s="52">
        <f>JAN!P283</f>
        <v/>
      </c>
      <c r="R282" s="52">
        <f>JAN!Q283</f>
        <v/>
      </c>
      <c r="S282" s="54">
        <f>S281+IF(X282=0,0,M282)</f>
        <v/>
      </c>
      <c r="T282" s="55">
        <f>MAX(T281,S282)</f>
        <v/>
      </c>
      <c r="U282" s="56">
        <f>S282-T282</f>
        <v/>
      </c>
      <c r="V282" s="55">
        <f>IFERROR(SUMIFS(DATABASE!$M$5:$M$6004,DATABASE!$B$5:$B$6004,B282,DATABASE!$X$5:$X$6004,1),0)</f>
        <v/>
      </c>
      <c r="W282" s="57">
        <f>IFERROR(COUNTIFS(DATABASE!$B$5:$B$6004,B282,DATABASE!$X$5:$X$6004,1),0)</f>
        <v/>
      </c>
      <c r="X282" s="58">
        <f>--AND(ISNUMBER(B282),C282&lt;&gt;"",L282&lt;&gt;"",M282&lt;&gt;"")</f>
        <v/>
      </c>
    </row>
    <row r="283" ht="15" customHeight="1" s="111">
      <c r="A283" s="42" t="inlineStr">
        <is>
          <t>JAN</t>
        </is>
      </c>
      <c r="B283" s="43">
        <f>JAN!A284</f>
        <v/>
      </c>
      <c r="C283" s="44">
        <f>JAN!B284</f>
        <v/>
      </c>
      <c r="D283" s="44">
        <f>JAN!C284</f>
        <v/>
      </c>
      <c r="E283" s="44">
        <f>JAN!D284</f>
        <v/>
      </c>
      <c r="F283" s="44">
        <f>JAN!E284</f>
        <v/>
      </c>
      <c r="G283" s="44">
        <f>JAN!F284</f>
        <v/>
      </c>
      <c r="H283" s="44">
        <f>JAN!G284</f>
        <v/>
      </c>
      <c r="I283" s="45">
        <f>JAN!H284</f>
        <v/>
      </c>
      <c r="J283" s="45">
        <f>JAN!I284</f>
        <v/>
      </c>
      <c r="K283" s="44">
        <f>JAN!J284</f>
        <v/>
      </c>
      <c r="L283" s="44">
        <f>JAN!K284</f>
        <v/>
      </c>
      <c r="M283" s="46">
        <f>JAN!L284</f>
        <v/>
      </c>
      <c r="N283" s="44">
        <f>JAN!M284</f>
        <v/>
      </c>
      <c r="O283" s="44">
        <f>JAN!N284</f>
        <v/>
      </c>
      <c r="P283" s="44">
        <f>JAN!O284</f>
        <v/>
      </c>
      <c r="Q283" s="44">
        <f>JAN!P284</f>
        <v/>
      </c>
      <c r="R283" s="44">
        <f>JAN!Q284</f>
        <v/>
      </c>
      <c r="S283" s="46">
        <f>S282+IF(X283=0,0,M283)</f>
        <v/>
      </c>
      <c r="T283" s="47">
        <f>MAX(T282,S283)</f>
        <v/>
      </c>
      <c r="U283" s="48">
        <f>S283-T283</f>
        <v/>
      </c>
      <c r="V283" s="47">
        <f>IFERROR(SUMIFS(DATABASE!$M$5:$M$6004,DATABASE!$B$5:$B$6004,B283,DATABASE!$X$5:$X$6004,1),0)</f>
        <v/>
      </c>
      <c r="W283" s="31">
        <f>IFERROR(COUNTIFS(DATABASE!$B$5:$B$6004,B283,DATABASE!$X$5:$X$6004,1),0)</f>
        <v/>
      </c>
      <c r="X283" s="49">
        <f>--AND(ISNUMBER(B283),C283&lt;&gt;"",L283&lt;&gt;"",M283&lt;&gt;"")</f>
        <v/>
      </c>
    </row>
    <row r="284" ht="15" customHeight="1" s="111">
      <c r="A284" s="50" t="inlineStr">
        <is>
          <t>JAN</t>
        </is>
      </c>
      <c r="B284" s="51">
        <f>JAN!A285</f>
        <v/>
      </c>
      <c r="C284" s="52">
        <f>JAN!B285</f>
        <v/>
      </c>
      <c r="D284" s="52">
        <f>JAN!C285</f>
        <v/>
      </c>
      <c r="E284" s="52">
        <f>JAN!D285</f>
        <v/>
      </c>
      <c r="F284" s="52">
        <f>JAN!E285</f>
        <v/>
      </c>
      <c r="G284" s="52">
        <f>JAN!F285</f>
        <v/>
      </c>
      <c r="H284" s="52">
        <f>JAN!G285</f>
        <v/>
      </c>
      <c r="I284" s="53">
        <f>JAN!H285</f>
        <v/>
      </c>
      <c r="J284" s="53">
        <f>JAN!I285</f>
        <v/>
      </c>
      <c r="K284" s="52">
        <f>JAN!J285</f>
        <v/>
      </c>
      <c r="L284" s="52">
        <f>JAN!K285</f>
        <v/>
      </c>
      <c r="M284" s="54">
        <f>JAN!L285</f>
        <v/>
      </c>
      <c r="N284" s="52">
        <f>JAN!M285</f>
        <v/>
      </c>
      <c r="O284" s="52">
        <f>JAN!N285</f>
        <v/>
      </c>
      <c r="P284" s="52">
        <f>JAN!O285</f>
        <v/>
      </c>
      <c r="Q284" s="52">
        <f>JAN!P285</f>
        <v/>
      </c>
      <c r="R284" s="52">
        <f>JAN!Q285</f>
        <v/>
      </c>
      <c r="S284" s="54">
        <f>S283+IF(X284=0,0,M284)</f>
        <v/>
      </c>
      <c r="T284" s="55">
        <f>MAX(T283,S284)</f>
        <v/>
      </c>
      <c r="U284" s="56">
        <f>S284-T284</f>
        <v/>
      </c>
      <c r="V284" s="55">
        <f>IFERROR(SUMIFS(DATABASE!$M$5:$M$6004,DATABASE!$B$5:$B$6004,B284,DATABASE!$X$5:$X$6004,1),0)</f>
        <v/>
      </c>
      <c r="W284" s="57">
        <f>IFERROR(COUNTIFS(DATABASE!$B$5:$B$6004,B284,DATABASE!$X$5:$X$6004,1),0)</f>
        <v/>
      </c>
      <c r="X284" s="58">
        <f>--AND(ISNUMBER(B284),C284&lt;&gt;"",L284&lt;&gt;"",M284&lt;&gt;"")</f>
        <v/>
      </c>
    </row>
    <row r="285" ht="15" customHeight="1" s="111">
      <c r="A285" s="42" t="inlineStr">
        <is>
          <t>JAN</t>
        </is>
      </c>
      <c r="B285" s="43">
        <f>JAN!A286</f>
        <v/>
      </c>
      <c r="C285" s="44">
        <f>JAN!B286</f>
        <v/>
      </c>
      <c r="D285" s="44">
        <f>JAN!C286</f>
        <v/>
      </c>
      <c r="E285" s="44">
        <f>JAN!D286</f>
        <v/>
      </c>
      <c r="F285" s="44">
        <f>JAN!E286</f>
        <v/>
      </c>
      <c r="G285" s="44">
        <f>JAN!F286</f>
        <v/>
      </c>
      <c r="H285" s="44">
        <f>JAN!G286</f>
        <v/>
      </c>
      <c r="I285" s="45">
        <f>JAN!H286</f>
        <v/>
      </c>
      <c r="J285" s="45">
        <f>JAN!I286</f>
        <v/>
      </c>
      <c r="K285" s="44">
        <f>JAN!J286</f>
        <v/>
      </c>
      <c r="L285" s="44">
        <f>JAN!K286</f>
        <v/>
      </c>
      <c r="M285" s="46">
        <f>JAN!L286</f>
        <v/>
      </c>
      <c r="N285" s="44">
        <f>JAN!M286</f>
        <v/>
      </c>
      <c r="O285" s="44">
        <f>JAN!N286</f>
        <v/>
      </c>
      <c r="P285" s="44">
        <f>JAN!O286</f>
        <v/>
      </c>
      <c r="Q285" s="44">
        <f>JAN!P286</f>
        <v/>
      </c>
      <c r="R285" s="44">
        <f>JAN!Q286</f>
        <v/>
      </c>
      <c r="S285" s="46">
        <f>S284+IF(X285=0,0,M285)</f>
        <v/>
      </c>
      <c r="T285" s="47">
        <f>MAX(T284,S285)</f>
        <v/>
      </c>
      <c r="U285" s="48">
        <f>S285-T285</f>
        <v/>
      </c>
      <c r="V285" s="47">
        <f>IFERROR(SUMIFS(DATABASE!$M$5:$M$6004,DATABASE!$B$5:$B$6004,B285,DATABASE!$X$5:$X$6004,1),0)</f>
        <v/>
      </c>
      <c r="W285" s="31">
        <f>IFERROR(COUNTIFS(DATABASE!$B$5:$B$6004,B285,DATABASE!$X$5:$X$6004,1),0)</f>
        <v/>
      </c>
      <c r="X285" s="49">
        <f>--AND(ISNUMBER(B285),C285&lt;&gt;"",L285&lt;&gt;"",M285&lt;&gt;"")</f>
        <v/>
      </c>
    </row>
    <row r="286" ht="15" customHeight="1" s="111">
      <c r="A286" s="50" t="inlineStr">
        <is>
          <t>JAN</t>
        </is>
      </c>
      <c r="B286" s="51">
        <f>JAN!A287</f>
        <v/>
      </c>
      <c r="C286" s="52">
        <f>JAN!B287</f>
        <v/>
      </c>
      <c r="D286" s="52">
        <f>JAN!C287</f>
        <v/>
      </c>
      <c r="E286" s="52">
        <f>JAN!D287</f>
        <v/>
      </c>
      <c r="F286" s="52">
        <f>JAN!E287</f>
        <v/>
      </c>
      <c r="G286" s="52">
        <f>JAN!F287</f>
        <v/>
      </c>
      <c r="H286" s="52">
        <f>JAN!G287</f>
        <v/>
      </c>
      <c r="I286" s="53">
        <f>JAN!H287</f>
        <v/>
      </c>
      <c r="J286" s="53">
        <f>JAN!I287</f>
        <v/>
      </c>
      <c r="K286" s="52">
        <f>JAN!J287</f>
        <v/>
      </c>
      <c r="L286" s="52">
        <f>JAN!K287</f>
        <v/>
      </c>
      <c r="M286" s="54">
        <f>JAN!L287</f>
        <v/>
      </c>
      <c r="N286" s="52">
        <f>JAN!M287</f>
        <v/>
      </c>
      <c r="O286" s="52">
        <f>JAN!N287</f>
        <v/>
      </c>
      <c r="P286" s="52">
        <f>JAN!O287</f>
        <v/>
      </c>
      <c r="Q286" s="52">
        <f>JAN!P287</f>
        <v/>
      </c>
      <c r="R286" s="52">
        <f>JAN!Q287</f>
        <v/>
      </c>
      <c r="S286" s="54">
        <f>S285+IF(X286=0,0,M286)</f>
        <v/>
      </c>
      <c r="T286" s="55">
        <f>MAX(T285,S286)</f>
        <v/>
      </c>
      <c r="U286" s="56">
        <f>S286-T286</f>
        <v/>
      </c>
      <c r="V286" s="55">
        <f>IFERROR(SUMIFS(DATABASE!$M$5:$M$6004,DATABASE!$B$5:$B$6004,B286,DATABASE!$X$5:$X$6004,1),0)</f>
        <v/>
      </c>
      <c r="W286" s="57">
        <f>IFERROR(COUNTIFS(DATABASE!$B$5:$B$6004,B286,DATABASE!$X$5:$X$6004,1),0)</f>
        <v/>
      </c>
      <c r="X286" s="58">
        <f>--AND(ISNUMBER(B286),C286&lt;&gt;"",L286&lt;&gt;"",M286&lt;&gt;"")</f>
        <v/>
      </c>
    </row>
    <row r="287" ht="15" customHeight="1" s="111">
      <c r="A287" s="42" t="inlineStr">
        <is>
          <t>JAN</t>
        </is>
      </c>
      <c r="B287" s="43">
        <f>JAN!A288</f>
        <v/>
      </c>
      <c r="C287" s="44">
        <f>JAN!B288</f>
        <v/>
      </c>
      <c r="D287" s="44">
        <f>JAN!C288</f>
        <v/>
      </c>
      <c r="E287" s="44">
        <f>JAN!D288</f>
        <v/>
      </c>
      <c r="F287" s="44">
        <f>JAN!E288</f>
        <v/>
      </c>
      <c r="G287" s="44">
        <f>JAN!F288</f>
        <v/>
      </c>
      <c r="H287" s="44">
        <f>JAN!G288</f>
        <v/>
      </c>
      <c r="I287" s="45">
        <f>JAN!H288</f>
        <v/>
      </c>
      <c r="J287" s="45">
        <f>JAN!I288</f>
        <v/>
      </c>
      <c r="K287" s="44">
        <f>JAN!J288</f>
        <v/>
      </c>
      <c r="L287" s="44">
        <f>JAN!K288</f>
        <v/>
      </c>
      <c r="M287" s="46">
        <f>JAN!L288</f>
        <v/>
      </c>
      <c r="N287" s="44">
        <f>JAN!M288</f>
        <v/>
      </c>
      <c r="O287" s="44">
        <f>JAN!N288</f>
        <v/>
      </c>
      <c r="P287" s="44">
        <f>JAN!O288</f>
        <v/>
      </c>
      <c r="Q287" s="44">
        <f>JAN!P288</f>
        <v/>
      </c>
      <c r="R287" s="44">
        <f>JAN!Q288</f>
        <v/>
      </c>
      <c r="S287" s="46">
        <f>S286+IF(X287=0,0,M287)</f>
        <v/>
      </c>
      <c r="T287" s="47">
        <f>MAX(T286,S287)</f>
        <v/>
      </c>
      <c r="U287" s="48">
        <f>S287-T287</f>
        <v/>
      </c>
      <c r="V287" s="47">
        <f>IFERROR(SUMIFS(DATABASE!$M$5:$M$6004,DATABASE!$B$5:$B$6004,B287,DATABASE!$X$5:$X$6004,1),0)</f>
        <v/>
      </c>
      <c r="W287" s="31">
        <f>IFERROR(COUNTIFS(DATABASE!$B$5:$B$6004,B287,DATABASE!$X$5:$X$6004,1),0)</f>
        <v/>
      </c>
      <c r="X287" s="49">
        <f>--AND(ISNUMBER(B287),C287&lt;&gt;"",L287&lt;&gt;"",M287&lt;&gt;"")</f>
        <v/>
      </c>
    </row>
    <row r="288" ht="15" customHeight="1" s="111">
      <c r="A288" s="50" t="inlineStr">
        <is>
          <t>JAN</t>
        </is>
      </c>
      <c r="B288" s="51">
        <f>JAN!A289</f>
        <v/>
      </c>
      <c r="C288" s="52">
        <f>JAN!B289</f>
        <v/>
      </c>
      <c r="D288" s="52">
        <f>JAN!C289</f>
        <v/>
      </c>
      <c r="E288" s="52">
        <f>JAN!D289</f>
        <v/>
      </c>
      <c r="F288" s="52">
        <f>JAN!E289</f>
        <v/>
      </c>
      <c r="G288" s="52">
        <f>JAN!F289</f>
        <v/>
      </c>
      <c r="H288" s="52">
        <f>JAN!G289</f>
        <v/>
      </c>
      <c r="I288" s="53">
        <f>JAN!H289</f>
        <v/>
      </c>
      <c r="J288" s="53">
        <f>JAN!I289</f>
        <v/>
      </c>
      <c r="K288" s="52">
        <f>JAN!J289</f>
        <v/>
      </c>
      <c r="L288" s="52">
        <f>JAN!K289</f>
        <v/>
      </c>
      <c r="M288" s="54">
        <f>JAN!L289</f>
        <v/>
      </c>
      <c r="N288" s="52">
        <f>JAN!M289</f>
        <v/>
      </c>
      <c r="O288" s="52">
        <f>JAN!N289</f>
        <v/>
      </c>
      <c r="P288" s="52">
        <f>JAN!O289</f>
        <v/>
      </c>
      <c r="Q288" s="52">
        <f>JAN!P289</f>
        <v/>
      </c>
      <c r="R288" s="52">
        <f>JAN!Q289</f>
        <v/>
      </c>
      <c r="S288" s="54">
        <f>S287+IF(X288=0,0,M288)</f>
        <v/>
      </c>
      <c r="T288" s="55">
        <f>MAX(T287,S288)</f>
        <v/>
      </c>
      <c r="U288" s="56">
        <f>S288-T288</f>
        <v/>
      </c>
      <c r="V288" s="55">
        <f>IFERROR(SUMIFS(DATABASE!$M$5:$M$6004,DATABASE!$B$5:$B$6004,B288,DATABASE!$X$5:$X$6004,1),0)</f>
        <v/>
      </c>
      <c r="W288" s="57">
        <f>IFERROR(COUNTIFS(DATABASE!$B$5:$B$6004,B288,DATABASE!$X$5:$X$6004,1),0)</f>
        <v/>
      </c>
      <c r="X288" s="58">
        <f>--AND(ISNUMBER(B288),C288&lt;&gt;"",L288&lt;&gt;"",M288&lt;&gt;"")</f>
        <v/>
      </c>
    </row>
    <row r="289" ht="15" customHeight="1" s="111">
      <c r="A289" s="42" t="inlineStr">
        <is>
          <t>JAN</t>
        </is>
      </c>
      <c r="B289" s="43">
        <f>JAN!A290</f>
        <v/>
      </c>
      <c r="C289" s="44">
        <f>JAN!B290</f>
        <v/>
      </c>
      <c r="D289" s="44">
        <f>JAN!C290</f>
        <v/>
      </c>
      <c r="E289" s="44">
        <f>JAN!D290</f>
        <v/>
      </c>
      <c r="F289" s="44">
        <f>JAN!E290</f>
        <v/>
      </c>
      <c r="G289" s="44">
        <f>JAN!F290</f>
        <v/>
      </c>
      <c r="H289" s="44">
        <f>JAN!G290</f>
        <v/>
      </c>
      <c r="I289" s="45">
        <f>JAN!H290</f>
        <v/>
      </c>
      <c r="J289" s="45">
        <f>JAN!I290</f>
        <v/>
      </c>
      <c r="K289" s="44">
        <f>JAN!J290</f>
        <v/>
      </c>
      <c r="L289" s="44">
        <f>JAN!K290</f>
        <v/>
      </c>
      <c r="M289" s="46">
        <f>JAN!L290</f>
        <v/>
      </c>
      <c r="N289" s="44">
        <f>JAN!M290</f>
        <v/>
      </c>
      <c r="O289" s="44">
        <f>JAN!N290</f>
        <v/>
      </c>
      <c r="P289" s="44">
        <f>JAN!O290</f>
        <v/>
      </c>
      <c r="Q289" s="44">
        <f>JAN!P290</f>
        <v/>
      </c>
      <c r="R289" s="44">
        <f>JAN!Q290</f>
        <v/>
      </c>
      <c r="S289" s="46">
        <f>S288+IF(X289=0,0,M289)</f>
        <v/>
      </c>
      <c r="T289" s="47">
        <f>MAX(T288,S289)</f>
        <v/>
      </c>
      <c r="U289" s="48">
        <f>S289-T289</f>
        <v/>
      </c>
      <c r="V289" s="47">
        <f>IFERROR(SUMIFS(DATABASE!$M$5:$M$6004,DATABASE!$B$5:$B$6004,B289,DATABASE!$X$5:$X$6004,1),0)</f>
        <v/>
      </c>
      <c r="W289" s="31">
        <f>IFERROR(COUNTIFS(DATABASE!$B$5:$B$6004,B289,DATABASE!$X$5:$X$6004,1),0)</f>
        <v/>
      </c>
      <c r="X289" s="49">
        <f>--AND(ISNUMBER(B289),C289&lt;&gt;"",L289&lt;&gt;"",M289&lt;&gt;"")</f>
        <v/>
      </c>
    </row>
    <row r="290" ht="15" customHeight="1" s="111">
      <c r="A290" s="50" t="inlineStr">
        <is>
          <t>JAN</t>
        </is>
      </c>
      <c r="B290" s="51">
        <f>JAN!A291</f>
        <v/>
      </c>
      <c r="C290" s="52">
        <f>JAN!B291</f>
        <v/>
      </c>
      <c r="D290" s="52">
        <f>JAN!C291</f>
        <v/>
      </c>
      <c r="E290" s="52">
        <f>JAN!D291</f>
        <v/>
      </c>
      <c r="F290" s="52">
        <f>JAN!E291</f>
        <v/>
      </c>
      <c r="G290" s="52">
        <f>JAN!F291</f>
        <v/>
      </c>
      <c r="H290" s="52">
        <f>JAN!G291</f>
        <v/>
      </c>
      <c r="I290" s="53">
        <f>JAN!H291</f>
        <v/>
      </c>
      <c r="J290" s="53">
        <f>JAN!I291</f>
        <v/>
      </c>
      <c r="K290" s="52">
        <f>JAN!J291</f>
        <v/>
      </c>
      <c r="L290" s="52">
        <f>JAN!K291</f>
        <v/>
      </c>
      <c r="M290" s="54">
        <f>JAN!L291</f>
        <v/>
      </c>
      <c r="N290" s="52">
        <f>JAN!M291</f>
        <v/>
      </c>
      <c r="O290" s="52">
        <f>JAN!N291</f>
        <v/>
      </c>
      <c r="P290" s="52">
        <f>JAN!O291</f>
        <v/>
      </c>
      <c r="Q290" s="52">
        <f>JAN!P291</f>
        <v/>
      </c>
      <c r="R290" s="52">
        <f>JAN!Q291</f>
        <v/>
      </c>
      <c r="S290" s="54">
        <f>S289+IF(X290=0,0,M290)</f>
        <v/>
      </c>
      <c r="T290" s="55">
        <f>MAX(T289,S290)</f>
        <v/>
      </c>
      <c r="U290" s="56">
        <f>S290-T290</f>
        <v/>
      </c>
      <c r="V290" s="55">
        <f>IFERROR(SUMIFS(DATABASE!$M$5:$M$6004,DATABASE!$B$5:$B$6004,B290,DATABASE!$X$5:$X$6004,1),0)</f>
        <v/>
      </c>
      <c r="W290" s="57">
        <f>IFERROR(COUNTIFS(DATABASE!$B$5:$B$6004,B290,DATABASE!$X$5:$X$6004,1),0)</f>
        <v/>
      </c>
      <c r="X290" s="58">
        <f>--AND(ISNUMBER(B290),C290&lt;&gt;"",L290&lt;&gt;"",M290&lt;&gt;"")</f>
        <v/>
      </c>
    </row>
    <row r="291" ht="15" customHeight="1" s="111">
      <c r="A291" s="42" t="inlineStr">
        <is>
          <t>JAN</t>
        </is>
      </c>
      <c r="B291" s="43">
        <f>JAN!A292</f>
        <v/>
      </c>
      <c r="C291" s="44">
        <f>JAN!B292</f>
        <v/>
      </c>
      <c r="D291" s="44">
        <f>JAN!C292</f>
        <v/>
      </c>
      <c r="E291" s="44">
        <f>JAN!D292</f>
        <v/>
      </c>
      <c r="F291" s="44">
        <f>JAN!E292</f>
        <v/>
      </c>
      <c r="G291" s="44">
        <f>JAN!F292</f>
        <v/>
      </c>
      <c r="H291" s="44">
        <f>JAN!G292</f>
        <v/>
      </c>
      <c r="I291" s="45">
        <f>JAN!H292</f>
        <v/>
      </c>
      <c r="J291" s="45">
        <f>JAN!I292</f>
        <v/>
      </c>
      <c r="K291" s="44">
        <f>JAN!J292</f>
        <v/>
      </c>
      <c r="L291" s="44">
        <f>JAN!K292</f>
        <v/>
      </c>
      <c r="M291" s="46">
        <f>JAN!L292</f>
        <v/>
      </c>
      <c r="N291" s="44">
        <f>JAN!M292</f>
        <v/>
      </c>
      <c r="O291" s="44">
        <f>JAN!N292</f>
        <v/>
      </c>
      <c r="P291" s="44">
        <f>JAN!O292</f>
        <v/>
      </c>
      <c r="Q291" s="44">
        <f>JAN!P292</f>
        <v/>
      </c>
      <c r="R291" s="44">
        <f>JAN!Q292</f>
        <v/>
      </c>
      <c r="S291" s="46">
        <f>S290+IF(X291=0,0,M291)</f>
        <v/>
      </c>
      <c r="T291" s="47">
        <f>MAX(T290,S291)</f>
        <v/>
      </c>
      <c r="U291" s="48">
        <f>S291-T291</f>
        <v/>
      </c>
      <c r="V291" s="47">
        <f>IFERROR(SUMIFS(DATABASE!$M$5:$M$6004,DATABASE!$B$5:$B$6004,B291,DATABASE!$X$5:$X$6004,1),0)</f>
        <v/>
      </c>
      <c r="W291" s="31">
        <f>IFERROR(COUNTIFS(DATABASE!$B$5:$B$6004,B291,DATABASE!$X$5:$X$6004,1),0)</f>
        <v/>
      </c>
      <c r="X291" s="49">
        <f>--AND(ISNUMBER(B291),C291&lt;&gt;"",L291&lt;&gt;"",M291&lt;&gt;"")</f>
        <v/>
      </c>
    </row>
    <row r="292" ht="15" customHeight="1" s="111">
      <c r="A292" s="50" t="inlineStr">
        <is>
          <t>JAN</t>
        </is>
      </c>
      <c r="B292" s="51">
        <f>JAN!A293</f>
        <v/>
      </c>
      <c r="C292" s="52">
        <f>JAN!B293</f>
        <v/>
      </c>
      <c r="D292" s="52">
        <f>JAN!C293</f>
        <v/>
      </c>
      <c r="E292" s="52">
        <f>JAN!D293</f>
        <v/>
      </c>
      <c r="F292" s="52">
        <f>JAN!E293</f>
        <v/>
      </c>
      <c r="G292" s="52">
        <f>JAN!F293</f>
        <v/>
      </c>
      <c r="H292" s="52">
        <f>JAN!G293</f>
        <v/>
      </c>
      <c r="I292" s="53">
        <f>JAN!H293</f>
        <v/>
      </c>
      <c r="J292" s="53">
        <f>JAN!I293</f>
        <v/>
      </c>
      <c r="K292" s="52">
        <f>JAN!J293</f>
        <v/>
      </c>
      <c r="L292" s="52">
        <f>JAN!K293</f>
        <v/>
      </c>
      <c r="M292" s="54">
        <f>JAN!L293</f>
        <v/>
      </c>
      <c r="N292" s="52">
        <f>JAN!M293</f>
        <v/>
      </c>
      <c r="O292" s="52">
        <f>JAN!N293</f>
        <v/>
      </c>
      <c r="P292" s="52">
        <f>JAN!O293</f>
        <v/>
      </c>
      <c r="Q292" s="52">
        <f>JAN!P293</f>
        <v/>
      </c>
      <c r="R292" s="52">
        <f>JAN!Q293</f>
        <v/>
      </c>
      <c r="S292" s="54">
        <f>S291+IF(X292=0,0,M292)</f>
        <v/>
      </c>
      <c r="T292" s="55">
        <f>MAX(T291,S292)</f>
        <v/>
      </c>
      <c r="U292" s="56">
        <f>S292-T292</f>
        <v/>
      </c>
      <c r="V292" s="55">
        <f>IFERROR(SUMIFS(DATABASE!$M$5:$M$6004,DATABASE!$B$5:$B$6004,B292,DATABASE!$X$5:$X$6004,1),0)</f>
        <v/>
      </c>
      <c r="W292" s="57">
        <f>IFERROR(COUNTIFS(DATABASE!$B$5:$B$6004,B292,DATABASE!$X$5:$X$6004,1),0)</f>
        <v/>
      </c>
      <c r="X292" s="58">
        <f>--AND(ISNUMBER(B292),C292&lt;&gt;"",L292&lt;&gt;"",M292&lt;&gt;"")</f>
        <v/>
      </c>
    </row>
    <row r="293" ht="15" customHeight="1" s="111">
      <c r="A293" s="42" t="inlineStr">
        <is>
          <t>JAN</t>
        </is>
      </c>
      <c r="B293" s="43">
        <f>JAN!A294</f>
        <v/>
      </c>
      <c r="C293" s="44">
        <f>JAN!B294</f>
        <v/>
      </c>
      <c r="D293" s="44">
        <f>JAN!C294</f>
        <v/>
      </c>
      <c r="E293" s="44">
        <f>JAN!D294</f>
        <v/>
      </c>
      <c r="F293" s="44">
        <f>JAN!E294</f>
        <v/>
      </c>
      <c r="G293" s="44">
        <f>JAN!F294</f>
        <v/>
      </c>
      <c r="H293" s="44">
        <f>JAN!G294</f>
        <v/>
      </c>
      <c r="I293" s="45">
        <f>JAN!H294</f>
        <v/>
      </c>
      <c r="J293" s="45">
        <f>JAN!I294</f>
        <v/>
      </c>
      <c r="K293" s="44">
        <f>JAN!J294</f>
        <v/>
      </c>
      <c r="L293" s="44">
        <f>JAN!K294</f>
        <v/>
      </c>
      <c r="M293" s="46">
        <f>JAN!L294</f>
        <v/>
      </c>
      <c r="N293" s="44">
        <f>JAN!M294</f>
        <v/>
      </c>
      <c r="O293" s="44">
        <f>JAN!N294</f>
        <v/>
      </c>
      <c r="P293" s="44">
        <f>JAN!O294</f>
        <v/>
      </c>
      <c r="Q293" s="44">
        <f>JAN!P294</f>
        <v/>
      </c>
      <c r="R293" s="44">
        <f>JAN!Q294</f>
        <v/>
      </c>
      <c r="S293" s="46">
        <f>S292+IF(X293=0,0,M293)</f>
        <v/>
      </c>
      <c r="T293" s="47">
        <f>MAX(T292,S293)</f>
        <v/>
      </c>
      <c r="U293" s="48">
        <f>S293-T293</f>
        <v/>
      </c>
      <c r="V293" s="47">
        <f>IFERROR(SUMIFS(DATABASE!$M$5:$M$6004,DATABASE!$B$5:$B$6004,B293,DATABASE!$X$5:$X$6004,1),0)</f>
        <v/>
      </c>
      <c r="W293" s="31">
        <f>IFERROR(COUNTIFS(DATABASE!$B$5:$B$6004,B293,DATABASE!$X$5:$X$6004,1),0)</f>
        <v/>
      </c>
      <c r="X293" s="49">
        <f>--AND(ISNUMBER(B293),C293&lt;&gt;"",L293&lt;&gt;"",M293&lt;&gt;"")</f>
        <v/>
      </c>
    </row>
    <row r="294" ht="15" customHeight="1" s="111">
      <c r="A294" s="50" t="inlineStr">
        <is>
          <t>JAN</t>
        </is>
      </c>
      <c r="B294" s="51">
        <f>JAN!A295</f>
        <v/>
      </c>
      <c r="C294" s="52">
        <f>JAN!B295</f>
        <v/>
      </c>
      <c r="D294" s="52">
        <f>JAN!C295</f>
        <v/>
      </c>
      <c r="E294" s="52">
        <f>JAN!D295</f>
        <v/>
      </c>
      <c r="F294" s="52">
        <f>JAN!E295</f>
        <v/>
      </c>
      <c r="G294" s="52">
        <f>JAN!F295</f>
        <v/>
      </c>
      <c r="H294" s="52">
        <f>JAN!G295</f>
        <v/>
      </c>
      <c r="I294" s="53">
        <f>JAN!H295</f>
        <v/>
      </c>
      <c r="J294" s="53">
        <f>JAN!I295</f>
        <v/>
      </c>
      <c r="K294" s="52">
        <f>JAN!J295</f>
        <v/>
      </c>
      <c r="L294" s="52">
        <f>JAN!K295</f>
        <v/>
      </c>
      <c r="M294" s="54">
        <f>JAN!L295</f>
        <v/>
      </c>
      <c r="N294" s="52">
        <f>JAN!M295</f>
        <v/>
      </c>
      <c r="O294" s="52">
        <f>JAN!N295</f>
        <v/>
      </c>
      <c r="P294" s="52">
        <f>JAN!O295</f>
        <v/>
      </c>
      <c r="Q294" s="52">
        <f>JAN!P295</f>
        <v/>
      </c>
      <c r="R294" s="52">
        <f>JAN!Q295</f>
        <v/>
      </c>
      <c r="S294" s="54">
        <f>S293+IF(X294=0,0,M294)</f>
        <v/>
      </c>
      <c r="T294" s="55">
        <f>MAX(T293,S294)</f>
        <v/>
      </c>
      <c r="U294" s="56">
        <f>S294-T294</f>
        <v/>
      </c>
      <c r="V294" s="55">
        <f>IFERROR(SUMIFS(DATABASE!$M$5:$M$6004,DATABASE!$B$5:$B$6004,B294,DATABASE!$X$5:$X$6004,1),0)</f>
        <v/>
      </c>
      <c r="W294" s="57">
        <f>IFERROR(COUNTIFS(DATABASE!$B$5:$B$6004,B294,DATABASE!$X$5:$X$6004,1),0)</f>
        <v/>
      </c>
      <c r="X294" s="58">
        <f>--AND(ISNUMBER(B294),C294&lt;&gt;"",L294&lt;&gt;"",M294&lt;&gt;"")</f>
        <v/>
      </c>
    </row>
    <row r="295" ht="15" customHeight="1" s="111">
      <c r="A295" s="42" t="inlineStr">
        <is>
          <t>JAN</t>
        </is>
      </c>
      <c r="B295" s="43">
        <f>JAN!A296</f>
        <v/>
      </c>
      <c r="C295" s="44">
        <f>JAN!B296</f>
        <v/>
      </c>
      <c r="D295" s="44">
        <f>JAN!C296</f>
        <v/>
      </c>
      <c r="E295" s="44">
        <f>JAN!D296</f>
        <v/>
      </c>
      <c r="F295" s="44">
        <f>JAN!E296</f>
        <v/>
      </c>
      <c r="G295" s="44">
        <f>JAN!F296</f>
        <v/>
      </c>
      <c r="H295" s="44">
        <f>JAN!G296</f>
        <v/>
      </c>
      <c r="I295" s="45">
        <f>JAN!H296</f>
        <v/>
      </c>
      <c r="J295" s="45">
        <f>JAN!I296</f>
        <v/>
      </c>
      <c r="K295" s="44">
        <f>JAN!J296</f>
        <v/>
      </c>
      <c r="L295" s="44">
        <f>JAN!K296</f>
        <v/>
      </c>
      <c r="M295" s="46">
        <f>JAN!L296</f>
        <v/>
      </c>
      <c r="N295" s="44">
        <f>JAN!M296</f>
        <v/>
      </c>
      <c r="O295" s="44">
        <f>JAN!N296</f>
        <v/>
      </c>
      <c r="P295" s="44">
        <f>JAN!O296</f>
        <v/>
      </c>
      <c r="Q295" s="44">
        <f>JAN!P296</f>
        <v/>
      </c>
      <c r="R295" s="44">
        <f>JAN!Q296</f>
        <v/>
      </c>
      <c r="S295" s="46">
        <f>S294+IF(X295=0,0,M295)</f>
        <v/>
      </c>
      <c r="T295" s="47">
        <f>MAX(T294,S295)</f>
        <v/>
      </c>
      <c r="U295" s="48">
        <f>S295-T295</f>
        <v/>
      </c>
      <c r="V295" s="47">
        <f>IFERROR(SUMIFS(DATABASE!$M$5:$M$6004,DATABASE!$B$5:$B$6004,B295,DATABASE!$X$5:$X$6004,1),0)</f>
        <v/>
      </c>
      <c r="W295" s="31">
        <f>IFERROR(COUNTIFS(DATABASE!$B$5:$B$6004,B295,DATABASE!$X$5:$X$6004,1),0)</f>
        <v/>
      </c>
      <c r="X295" s="49">
        <f>--AND(ISNUMBER(B295),C295&lt;&gt;"",L295&lt;&gt;"",M295&lt;&gt;"")</f>
        <v/>
      </c>
    </row>
    <row r="296" ht="15" customHeight="1" s="111">
      <c r="A296" s="50" t="inlineStr">
        <is>
          <t>JAN</t>
        </is>
      </c>
      <c r="B296" s="51">
        <f>JAN!A297</f>
        <v/>
      </c>
      <c r="C296" s="52">
        <f>JAN!B297</f>
        <v/>
      </c>
      <c r="D296" s="52">
        <f>JAN!C297</f>
        <v/>
      </c>
      <c r="E296" s="52">
        <f>JAN!D297</f>
        <v/>
      </c>
      <c r="F296" s="52">
        <f>JAN!E297</f>
        <v/>
      </c>
      <c r="G296" s="52">
        <f>JAN!F297</f>
        <v/>
      </c>
      <c r="H296" s="52">
        <f>JAN!G297</f>
        <v/>
      </c>
      <c r="I296" s="53">
        <f>JAN!H297</f>
        <v/>
      </c>
      <c r="J296" s="53">
        <f>JAN!I297</f>
        <v/>
      </c>
      <c r="K296" s="52">
        <f>JAN!J297</f>
        <v/>
      </c>
      <c r="L296" s="52">
        <f>JAN!K297</f>
        <v/>
      </c>
      <c r="M296" s="54">
        <f>JAN!L297</f>
        <v/>
      </c>
      <c r="N296" s="52">
        <f>JAN!M297</f>
        <v/>
      </c>
      <c r="O296" s="52">
        <f>JAN!N297</f>
        <v/>
      </c>
      <c r="P296" s="52">
        <f>JAN!O297</f>
        <v/>
      </c>
      <c r="Q296" s="52">
        <f>JAN!P297</f>
        <v/>
      </c>
      <c r="R296" s="52">
        <f>JAN!Q297</f>
        <v/>
      </c>
      <c r="S296" s="54">
        <f>S295+IF(X296=0,0,M296)</f>
        <v/>
      </c>
      <c r="T296" s="55">
        <f>MAX(T295,S296)</f>
        <v/>
      </c>
      <c r="U296" s="56">
        <f>S296-T296</f>
        <v/>
      </c>
      <c r="V296" s="55">
        <f>IFERROR(SUMIFS(DATABASE!$M$5:$M$6004,DATABASE!$B$5:$B$6004,B296,DATABASE!$X$5:$X$6004,1),0)</f>
        <v/>
      </c>
      <c r="W296" s="57">
        <f>IFERROR(COUNTIFS(DATABASE!$B$5:$B$6004,B296,DATABASE!$X$5:$X$6004,1),0)</f>
        <v/>
      </c>
      <c r="X296" s="58">
        <f>--AND(ISNUMBER(B296),C296&lt;&gt;"",L296&lt;&gt;"",M296&lt;&gt;"")</f>
        <v/>
      </c>
    </row>
    <row r="297" ht="15" customHeight="1" s="111">
      <c r="A297" s="42" t="inlineStr">
        <is>
          <t>JAN</t>
        </is>
      </c>
      <c r="B297" s="43">
        <f>JAN!A298</f>
        <v/>
      </c>
      <c r="C297" s="44">
        <f>JAN!B298</f>
        <v/>
      </c>
      <c r="D297" s="44">
        <f>JAN!C298</f>
        <v/>
      </c>
      <c r="E297" s="44">
        <f>JAN!D298</f>
        <v/>
      </c>
      <c r="F297" s="44">
        <f>JAN!E298</f>
        <v/>
      </c>
      <c r="G297" s="44">
        <f>JAN!F298</f>
        <v/>
      </c>
      <c r="H297" s="44">
        <f>JAN!G298</f>
        <v/>
      </c>
      <c r="I297" s="45">
        <f>JAN!H298</f>
        <v/>
      </c>
      <c r="J297" s="45">
        <f>JAN!I298</f>
        <v/>
      </c>
      <c r="K297" s="44">
        <f>JAN!J298</f>
        <v/>
      </c>
      <c r="L297" s="44">
        <f>JAN!K298</f>
        <v/>
      </c>
      <c r="M297" s="46">
        <f>JAN!L298</f>
        <v/>
      </c>
      <c r="N297" s="44">
        <f>JAN!M298</f>
        <v/>
      </c>
      <c r="O297" s="44">
        <f>JAN!N298</f>
        <v/>
      </c>
      <c r="P297" s="44">
        <f>JAN!O298</f>
        <v/>
      </c>
      <c r="Q297" s="44">
        <f>JAN!P298</f>
        <v/>
      </c>
      <c r="R297" s="44">
        <f>JAN!Q298</f>
        <v/>
      </c>
      <c r="S297" s="46">
        <f>S296+IF(X297=0,0,M297)</f>
        <v/>
      </c>
      <c r="T297" s="47">
        <f>MAX(T296,S297)</f>
        <v/>
      </c>
      <c r="U297" s="48">
        <f>S297-T297</f>
        <v/>
      </c>
      <c r="V297" s="47">
        <f>IFERROR(SUMIFS(DATABASE!$M$5:$M$6004,DATABASE!$B$5:$B$6004,B297,DATABASE!$X$5:$X$6004,1),0)</f>
        <v/>
      </c>
      <c r="W297" s="31">
        <f>IFERROR(COUNTIFS(DATABASE!$B$5:$B$6004,B297,DATABASE!$X$5:$X$6004,1),0)</f>
        <v/>
      </c>
      <c r="X297" s="49">
        <f>--AND(ISNUMBER(B297),C297&lt;&gt;"",L297&lt;&gt;"",M297&lt;&gt;"")</f>
        <v/>
      </c>
    </row>
    <row r="298" ht="15" customHeight="1" s="111">
      <c r="A298" s="50" t="inlineStr">
        <is>
          <t>JAN</t>
        </is>
      </c>
      <c r="B298" s="51">
        <f>JAN!A299</f>
        <v/>
      </c>
      <c r="C298" s="52">
        <f>JAN!B299</f>
        <v/>
      </c>
      <c r="D298" s="52">
        <f>JAN!C299</f>
        <v/>
      </c>
      <c r="E298" s="52">
        <f>JAN!D299</f>
        <v/>
      </c>
      <c r="F298" s="52">
        <f>JAN!E299</f>
        <v/>
      </c>
      <c r="G298" s="52">
        <f>JAN!F299</f>
        <v/>
      </c>
      <c r="H298" s="52">
        <f>JAN!G299</f>
        <v/>
      </c>
      <c r="I298" s="53">
        <f>JAN!H299</f>
        <v/>
      </c>
      <c r="J298" s="53">
        <f>JAN!I299</f>
        <v/>
      </c>
      <c r="K298" s="52">
        <f>JAN!J299</f>
        <v/>
      </c>
      <c r="L298" s="52">
        <f>JAN!K299</f>
        <v/>
      </c>
      <c r="M298" s="54">
        <f>JAN!L299</f>
        <v/>
      </c>
      <c r="N298" s="52">
        <f>JAN!M299</f>
        <v/>
      </c>
      <c r="O298" s="52">
        <f>JAN!N299</f>
        <v/>
      </c>
      <c r="P298" s="52">
        <f>JAN!O299</f>
        <v/>
      </c>
      <c r="Q298" s="52">
        <f>JAN!P299</f>
        <v/>
      </c>
      <c r="R298" s="52">
        <f>JAN!Q299</f>
        <v/>
      </c>
      <c r="S298" s="54">
        <f>S297+IF(X298=0,0,M298)</f>
        <v/>
      </c>
      <c r="T298" s="55">
        <f>MAX(T297,S298)</f>
        <v/>
      </c>
      <c r="U298" s="56">
        <f>S298-T298</f>
        <v/>
      </c>
      <c r="V298" s="55">
        <f>IFERROR(SUMIFS(DATABASE!$M$5:$M$6004,DATABASE!$B$5:$B$6004,B298,DATABASE!$X$5:$X$6004,1),0)</f>
        <v/>
      </c>
      <c r="W298" s="57">
        <f>IFERROR(COUNTIFS(DATABASE!$B$5:$B$6004,B298,DATABASE!$X$5:$X$6004,1),0)</f>
        <v/>
      </c>
      <c r="X298" s="58">
        <f>--AND(ISNUMBER(B298),C298&lt;&gt;"",L298&lt;&gt;"",M298&lt;&gt;"")</f>
        <v/>
      </c>
    </row>
    <row r="299" ht="15" customHeight="1" s="111">
      <c r="A299" s="42" t="inlineStr">
        <is>
          <t>JAN</t>
        </is>
      </c>
      <c r="B299" s="43">
        <f>JAN!A300</f>
        <v/>
      </c>
      <c r="C299" s="44">
        <f>JAN!B300</f>
        <v/>
      </c>
      <c r="D299" s="44">
        <f>JAN!C300</f>
        <v/>
      </c>
      <c r="E299" s="44">
        <f>JAN!D300</f>
        <v/>
      </c>
      <c r="F299" s="44">
        <f>JAN!E300</f>
        <v/>
      </c>
      <c r="G299" s="44">
        <f>JAN!F300</f>
        <v/>
      </c>
      <c r="H299" s="44">
        <f>JAN!G300</f>
        <v/>
      </c>
      <c r="I299" s="45">
        <f>JAN!H300</f>
        <v/>
      </c>
      <c r="J299" s="45">
        <f>JAN!I300</f>
        <v/>
      </c>
      <c r="K299" s="44">
        <f>JAN!J300</f>
        <v/>
      </c>
      <c r="L299" s="44">
        <f>JAN!K300</f>
        <v/>
      </c>
      <c r="M299" s="46">
        <f>JAN!L300</f>
        <v/>
      </c>
      <c r="N299" s="44">
        <f>JAN!M300</f>
        <v/>
      </c>
      <c r="O299" s="44">
        <f>JAN!N300</f>
        <v/>
      </c>
      <c r="P299" s="44">
        <f>JAN!O300</f>
        <v/>
      </c>
      <c r="Q299" s="44">
        <f>JAN!P300</f>
        <v/>
      </c>
      <c r="R299" s="44">
        <f>JAN!Q300</f>
        <v/>
      </c>
      <c r="S299" s="46">
        <f>S298+IF(X299=0,0,M299)</f>
        <v/>
      </c>
      <c r="T299" s="47">
        <f>MAX(T298,S299)</f>
        <v/>
      </c>
      <c r="U299" s="48">
        <f>S299-T299</f>
        <v/>
      </c>
      <c r="V299" s="47">
        <f>IFERROR(SUMIFS(DATABASE!$M$5:$M$6004,DATABASE!$B$5:$B$6004,B299,DATABASE!$X$5:$X$6004,1),0)</f>
        <v/>
      </c>
      <c r="W299" s="31">
        <f>IFERROR(COUNTIFS(DATABASE!$B$5:$B$6004,B299,DATABASE!$X$5:$X$6004,1),0)</f>
        <v/>
      </c>
      <c r="X299" s="49">
        <f>--AND(ISNUMBER(B299),C299&lt;&gt;"",L299&lt;&gt;"",M299&lt;&gt;"")</f>
        <v/>
      </c>
    </row>
    <row r="300" ht="15" customHeight="1" s="111">
      <c r="A300" s="50" t="inlineStr">
        <is>
          <t>JAN</t>
        </is>
      </c>
      <c r="B300" s="51">
        <f>JAN!A301</f>
        <v/>
      </c>
      <c r="C300" s="52">
        <f>JAN!B301</f>
        <v/>
      </c>
      <c r="D300" s="52">
        <f>JAN!C301</f>
        <v/>
      </c>
      <c r="E300" s="52">
        <f>JAN!D301</f>
        <v/>
      </c>
      <c r="F300" s="52">
        <f>JAN!E301</f>
        <v/>
      </c>
      <c r="G300" s="52">
        <f>JAN!F301</f>
        <v/>
      </c>
      <c r="H300" s="52">
        <f>JAN!G301</f>
        <v/>
      </c>
      <c r="I300" s="53">
        <f>JAN!H301</f>
        <v/>
      </c>
      <c r="J300" s="53">
        <f>JAN!I301</f>
        <v/>
      </c>
      <c r="K300" s="52">
        <f>JAN!J301</f>
        <v/>
      </c>
      <c r="L300" s="52">
        <f>JAN!K301</f>
        <v/>
      </c>
      <c r="M300" s="54">
        <f>JAN!L301</f>
        <v/>
      </c>
      <c r="N300" s="52">
        <f>JAN!M301</f>
        <v/>
      </c>
      <c r="O300" s="52">
        <f>JAN!N301</f>
        <v/>
      </c>
      <c r="P300" s="52">
        <f>JAN!O301</f>
        <v/>
      </c>
      <c r="Q300" s="52">
        <f>JAN!P301</f>
        <v/>
      </c>
      <c r="R300" s="52">
        <f>JAN!Q301</f>
        <v/>
      </c>
      <c r="S300" s="54">
        <f>S299+IF(X300=0,0,M300)</f>
        <v/>
      </c>
      <c r="T300" s="55">
        <f>MAX(T299,S300)</f>
        <v/>
      </c>
      <c r="U300" s="56">
        <f>S300-T300</f>
        <v/>
      </c>
      <c r="V300" s="55">
        <f>IFERROR(SUMIFS(DATABASE!$M$5:$M$6004,DATABASE!$B$5:$B$6004,B300,DATABASE!$X$5:$X$6004,1),0)</f>
        <v/>
      </c>
      <c r="W300" s="57">
        <f>IFERROR(COUNTIFS(DATABASE!$B$5:$B$6004,B300,DATABASE!$X$5:$X$6004,1),0)</f>
        <v/>
      </c>
      <c r="X300" s="58">
        <f>--AND(ISNUMBER(B300),C300&lt;&gt;"",L300&lt;&gt;"",M300&lt;&gt;"")</f>
        <v/>
      </c>
    </row>
    <row r="301" ht="15" customHeight="1" s="111">
      <c r="A301" s="42" t="inlineStr">
        <is>
          <t>JAN</t>
        </is>
      </c>
      <c r="B301" s="43">
        <f>JAN!A302</f>
        <v/>
      </c>
      <c r="C301" s="44">
        <f>JAN!B302</f>
        <v/>
      </c>
      <c r="D301" s="44">
        <f>JAN!C302</f>
        <v/>
      </c>
      <c r="E301" s="44">
        <f>JAN!D302</f>
        <v/>
      </c>
      <c r="F301" s="44">
        <f>JAN!E302</f>
        <v/>
      </c>
      <c r="G301" s="44">
        <f>JAN!F302</f>
        <v/>
      </c>
      <c r="H301" s="44">
        <f>JAN!G302</f>
        <v/>
      </c>
      <c r="I301" s="45">
        <f>JAN!H302</f>
        <v/>
      </c>
      <c r="J301" s="45">
        <f>JAN!I302</f>
        <v/>
      </c>
      <c r="K301" s="44">
        <f>JAN!J302</f>
        <v/>
      </c>
      <c r="L301" s="44">
        <f>JAN!K302</f>
        <v/>
      </c>
      <c r="M301" s="46">
        <f>JAN!L302</f>
        <v/>
      </c>
      <c r="N301" s="44">
        <f>JAN!M302</f>
        <v/>
      </c>
      <c r="O301" s="44">
        <f>JAN!N302</f>
        <v/>
      </c>
      <c r="P301" s="44">
        <f>JAN!O302</f>
        <v/>
      </c>
      <c r="Q301" s="44">
        <f>JAN!P302</f>
        <v/>
      </c>
      <c r="R301" s="44">
        <f>JAN!Q302</f>
        <v/>
      </c>
      <c r="S301" s="46">
        <f>S300+IF(X301=0,0,M301)</f>
        <v/>
      </c>
      <c r="T301" s="47">
        <f>MAX(T300,S301)</f>
        <v/>
      </c>
      <c r="U301" s="48">
        <f>S301-T301</f>
        <v/>
      </c>
      <c r="V301" s="47">
        <f>IFERROR(SUMIFS(DATABASE!$M$5:$M$6004,DATABASE!$B$5:$B$6004,B301,DATABASE!$X$5:$X$6004,1),0)</f>
        <v/>
      </c>
      <c r="W301" s="31">
        <f>IFERROR(COUNTIFS(DATABASE!$B$5:$B$6004,B301,DATABASE!$X$5:$X$6004,1),0)</f>
        <v/>
      </c>
      <c r="X301" s="49">
        <f>--AND(ISNUMBER(B301),C301&lt;&gt;"",L301&lt;&gt;"",M301&lt;&gt;"")</f>
        <v/>
      </c>
    </row>
    <row r="302" ht="15" customHeight="1" s="111">
      <c r="A302" s="50" t="inlineStr">
        <is>
          <t>JAN</t>
        </is>
      </c>
      <c r="B302" s="51">
        <f>JAN!A303</f>
        <v/>
      </c>
      <c r="C302" s="52">
        <f>JAN!B303</f>
        <v/>
      </c>
      <c r="D302" s="52">
        <f>JAN!C303</f>
        <v/>
      </c>
      <c r="E302" s="52">
        <f>JAN!D303</f>
        <v/>
      </c>
      <c r="F302" s="52">
        <f>JAN!E303</f>
        <v/>
      </c>
      <c r="G302" s="52">
        <f>JAN!F303</f>
        <v/>
      </c>
      <c r="H302" s="52">
        <f>JAN!G303</f>
        <v/>
      </c>
      <c r="I302" s="53">
        <f>JAN!H303</f>
        <v/>
      </c>
      <c r="J302" s="53">
        <f>JAN!I303</f>
        <v/>
      </c>
      <c r="K302" s="52">
        <f>JAN!J303</f>
        <v/>
      </c>
      <c r="L302" s="52">
        <f>JAN!K303</f>
        <v/>
      </c>
      <c r="M302" s="54">
        <f>JAN!L303</f>
        <v/>
      </c>
      <c r="N302" s="52">
        <f>JAN!M303</f>
        <v/>
      </c>
      <c r="O302" s="52">
        <f>JAN!N303</f>
        <v/>
      </c>
      <c r="P302" s="52">
        <f>JAN!O303</f>
        <v/>
      </c>
      <c r="Q302" s="52">
        <f>JAN!P303</f>
        <v/>
      </c>
      <c r="R302" s="52">
        <f>JAN!Q303</f>
        <v/>
      </c>
      <c r="S302" s="54">
        <f>S301+IF(X302=0,0,M302)</f>
        <v/>
      </c>
      <c r="T302" s="55">
        <f>MAX(T301,S302)</f>
        <v/>
      </c>
      <c r="U302" s="56">
        <f>S302-T302</f>
        <v/>
      </c>
      <c r="V302" s="55">
        <f>IFERROR(SUMIFS(DATABASE!$M$5:$M$6004,DATABASE!$B$5:$B$6004,B302,DATABASE!$X$5:$X$6004,1),0)</f>
        <v/>
      </c>
      <c r="W302" s="57">
        <f>IFERROR(COUNTIFS(DATABASE!$B$5:$B$6004,B302,DATABASE!$X$5:$X$6004,1),0)</f>
        <v/>
      </c>
      <c r="X302" s="58">
        <f>--AND(ISNUMBER(B302),C302&lt;&gt;"",L302&lt;&gt;"",M302&lt;&gt;"")</f>
        <v/>
      </c>
    </row>
    <row r="303" ht="15" customHeight="1" s="111">
      <c r="A303" s="42" t="inlineStr">
        <is>
          <t>JAN</t>
        </is>
      </c>
      <c r="B303" s="43">
        <f>JAN!A304</f>
        <v/>
      </c>
      <c r="C303" s="44">
        <f>JAN!B304</f>
        <v/>
      </c>
      <c r="D303" s="44">
        <f>JAN!C304</f>
        <v/>
      </c>
      <c r="E303" s="44">
        <f>JAN!D304</f>
        <v/>
      </c>
      <c r="F303" s="44">
        <f>JAN!E304</f>
        <v/>
      </c>
      <c r="G303" s="44">
        <f>JAN!F304</f>
        <v/>
      </c>
      <c r="H303" s="44">
        <f>JAN!G304</f>
        <v/>
      </c>
      <c r="I303" s="45">
        <f>JAN!H304</f>
        <v/>
      </c>
      <c r="J303" s="45">
        <f>JAN!I304</f>
        <v/>
      </c>
      <c r="K303" s="44">
        <f>JAN!J304</f>
        <v/>
      </c>
      <c r="L303" s="44">
        <f>JAN!K304</f>
        <v/>
      </c>
      <c r="M303" s="46">
        <f>JAN!L304</f>
        <v/>
      </c>
      <c r="N303" s="44">
        <f>JAN!M304</f>
        <v/>
      </c>
      <c r="O303" s="44">
        <f>JAN!N304</f>
        <v/>
      </c>
      <c r="P303" s="44">
        <f>JAN!O304</f>
        <v/>
      </c>
      <c r="Q303" s="44">
        <f>JAN!P304</f>
        <v/>
      </c>
      <c r="R303" s="44">
        <f>JAN!Q304</f>
        <v/>
      </c>
      <c r="S303" s="46">
        <f>S302+IF(X303=0,0,M303)</f>
        <v/>
      </c>
      <c r="T303" s="47">
        <f>MAX(T302,S303)</f>
        <v/>
      </c>
      <c r="U303" s="48">
        <f>S303-T303</f>
        <v/>
      </c>
      <c r="V303" s="47">
        <f>IFERROR(SUMIFS(DATABASE!$M$5:$M$6004,DATABASE!$B$5:$B$6004,B303,DATABASE!$X$5:$X$6004,1),0)</f>
        <v/>
      </c>
      <c r="W303" s="31">
        <f>IFERROR(COUNTIFS(DATABASE!$B$5:$B$6004,B303,DATABASE!$X$5:$X$6004,1),0)</f>
        <v/>
      </c>
      <c r="X303" s="49">
        <f>--AND(ISNUMBER(B303),C303&lt;&gt;"",L303&lt;&gt;"",M303&lt;&gt;"")</f>
        <v/>
      </c>
    </row>
    <row r="304" ht="15" customHeight="1" s="111">
      <c r="A304" s="50" t="inlineStr">
        <is>
          <t>JAN</t>
        </is>
      </c>
      <c r="B304" s="51">
        <f>JAN!A305</f>
        <v/>
      </c>
      <c r="C304" s="52">
        <f>JAN!B305</f>
        <v/>
      </c>
      <c r="D304" s="52">
        <f>JAN!C305</f>
        <v/>
      </c>
      <c r="E304" s="52">
        <f>JAN!D305</f>
        <v/>
      </c>
      <c r="F304" s="52">
        <f>JAN!E305</f>
        <v/>
      </c>
      <c r="G304" s="52">
        <f>JAN!F305</f>
        <v/>
      </c>
      <c r="H304" s="52">
        <f>JAN!G305</f>
        <v/>
      </c>
      <c r="I304" s="53">
        <f>JAN!H305</f>
        <v/>
      </c>
      <c r="J304" s="53">
        <f>JAN!I305</f>
        <v/>
      </c>
      <c r="K304" s="52">
        <f>JAN!J305</f>
        <v/>
      </c>
      <c r="L304" s="52">
        <f>JAN!K305</f>
        <v/>
      </c>
      <c r="M304" s="54">
        <f>JAN!L305</f>
        <v/>
      </c>
      <c r="N304" s="52">
        <f>JAN!M305</f>
        <v/>
      </c>
      <c r="O304" s="52">
        <f>JAN!N305</f>
        <v/>
      </c>
      <c r="P304" s="52">
        <f>JAN!O305</f>
        <v/>
      </c>
      <c r="Q304" s="52">
        <f>JAN!P305</f>
        <v/>
      </c>
      <c r="R304" s="52">
        <f>JAN!Q305</f>
        <v/>
      </c>
      <c r="S304" s="54">
        <f>S303+IF(X304=0,0,M304)</f>
        <v/>
      </c>
      <c r="T304" s="55">
        <f>MAX(T303,S304)</f>
        <v/>
      </c>
      <c r="U304" s="56">
        <f>S304-T304</f>
        <v/>
      </c>
      <c r="V304" s="55">
        <f>IFERROR(SUMIFS(DATABASE!$M$5:$M$6004,DATABASE!$B$5:$B$6004,B304,DATABASE!$X$5:$X$6004,1),0)</f>
        <v/>
      </c>
      <c r="W304" s="57">
        <f>IFERROR(COUNTIFS(DATABASE!$B$5:$B$6004,B304,DATABASE!$X$5:$X$6004,1),0)</f>
        <v/>
      </c>
      <c r="X304" s="58">
        <f>--AND(ISNUMBER(B304),C304&lt;&gt;"",L304&lt;&gt;"",M304&lt;&gt;"")</f>
        <v/>
      </c>
    </row>
    <row r="305" ht="15" customHeight="1" s="111">
      <c r="A305" s="42" t="inlineStr">
        <is>
          <t>JAN</t>
        </is>
      </c>
      <c r="B305" s="43">
        <f>JAN!A306</f>
        <v/>
      </c>
      <c r="C305" s="44">
        <f>JAN!B306</f>
        <v/>
      </c>
      <c r="D305" s="44">
        <f>JAN!C306</f>
        <v/>
      </c>
      <c r="E305" s="44">
        <f>JAN!D306</f>
        <v/>
      </c>
      <c r="F305" s="44">
        <f>JAN!E306</f>
        <v/>
      </c>
      <c r="G305" s="44">
        <f>JAN!F306</f>
        <v/>
      </c>
      <c r="H305" s="44">
        <f>JAN!G306</f>
        <v/>
      </c>
      <c r="I305" s="45">
        <f>JAN!H306</f>
        <v/>
      </c>
      <c r="J305" s="45">
        <f>JAN!I306</f>
        <v/>
      </c>
      <c r="K305" s="44">
        <f>JAN!J306</f>
        <v/>
      </c>
      <c r="L305" s="44">
        <f>JAN!K306</f>
        <v/>
      </c>
      <c r="M305" s="46">
        <f>JAN!L306</f>
        <v/>
      </c>
      <c r="N305" s="44">
        <f>JAN!M306</f>
        <v/>
      </c>
      <c r="O305" s="44">
        <f>JAN!N306</f>
        <v/>
      </c>
      <c r="P305" s="44">
        <f>JAN!O306</f>
        <v/>
      </c>
      <c r="Q305" s="44">
        <f>JAN!P306</f>
        <v/>
      </c>
      <c r="R305" s="44">
        <f>JAN!Q306</f>
        <v/>
      </c>
      <c r="S305" s="46">
        <f>S304+IF(X305=0,0,M305)</f>
        <v/>
      </c>
      <c r="T305" s="47">
        <f>MAX(T304,S305)</f>
        <v/>
      </c>
      <c r="U305" s="48">
        <f>S305-T305</f>
        <v/>
      </c>
      <c r="V305" s="47">
        <f>IFERROR(SUMIFS(DATABASE!$M$5:$M$6004,DATABASE!$B$5:$B$6004,B305,DATABASE!$X$5:$X$6004,1),0)</f>
        <v/>
      </c>
      <c r="W305" s="31">
        <f>IFERROR(COUNTIFS(DATABASE!$B$5:$B$6004,B305,DATABASE!$X$5:$X$6004,1),0)</f>
        <v/>
      </c>
      <c r="X305" s="49">
        <f>--AND(ISNUMBER(B305),C305&lt;&gt;"",L305&lt;&gt;"",M305&lt;&gt;"")</f>
        <v/>
      </c>
    </row>
    <row r="306" ht="15" customHeight="1" s="111">
      <c r="A306" s="50" t="inlineStr">
        <is>
          <t>JAN</t>
        </is>
      </c>
      <c r="B306" s="51">
        <f>JAN!A307</f>
        <v/>
      </c>
      <c r="C306" s="52">
        <f>JAN!B307</f>
        <v/>
      </c>
      <c r="D306" s="52">
        <f>JAN!C307</f>
        <v/>
      </c>
      <c r="E306" s="52">
        <f>JAN!D307</f>
        <v/>
      </c>
      <c r="F306" s="52">
        <f>JAN!E307</f>
        <v/>
      </c>
      <c r="G306" s="52">
        <f>JAN!F307</f>
        <v/>
      </c>
      <c r="H306" s="52">
        <f>JAN!G307</f>
        <v/>
      </c>
      <c r="I306" s="53">
        <f>JAN!H307</f>
        <v/>
      </c>
      <c r="J306" s="53">
        <f>JAN!I307</f>
        <v/>
      </c>
      <c r="K306" s="52">
        <f>JAN!J307</f>
        <v/>
      </c>
      <c r="L306" s="52">
        <f>JAN!K307</f>
        <v/>
      </c>
      <c r="M306" s="54">
        <f>JAN!L307</f>
        <v/>
      </c>
      <c r="N306" s="52">
        <f>JAN!M307</f>
        <v/>
      </c>
      <c r="O306" s="52">
        <f>JAN!N307</f>
        <v/>
      </c>
      <c r="P306" s="52">
        <f>JAN!O307</f>
        <v/>
      </c>
      <c r="Q306" s="52">
        <f>JAN!P307</f>
        <v/>
      </c>
      <c r="R306" s="52">
        <f>JAN!Q307</f>
        <v/>
      </c>
      <c r="S306" s="54">
        <f>S305+IF(X306=0,0,M306)</f>
        <v/>
      </c>
      <c r="T306" s="55">
        <f>MAX(T305,S306)</f>
        <v/>
      </c>
      <c r="U306" s="56">
        <f>S306-T306</f>
        <v/>
      </c>
      <c r="V306" s="55">
        <f>IFERROR(SUMIFS(DATABASE!$M$5:$M$6004,DATABASE!$B$5:$B$6004,B306,DATABASE!$X$5:$X$6004,1),0)</f>
        <v/>
      </c>
      <c r="W306" s="57">
        <f>IFERROR(COUNTIFS(DATABASE!$B$5:$B$6004,B306,DATABASE!$X$5:$X$6004,1),0)</f>
        <v/>
      </c>
      <c r="X306" s="58">
        <f>--AND(ISNUMBER(B306),C306&lt;&gt;"",L306&lt;&gt;"",M306&lt;&gt;"")</f>
        <v/>
      </c>
    </row>
    <row r="307" ht="15" customHeight="1" s="111">
      <c r="A307" s="42" t="inlineStr">
        <is>
          <t>JAN</t>
        </is>
      </c>
      <c r="B307" s="43">
        <f>JAN!A308</f>
        <v/>
      </c>
      <c r="C307" s="44">
        <f>JAN!B308</f>
        <v/>
      </c>
      <c r="D307" s="44">
        <f>JAN!C308</f>
        <v/>
      </c>
      <c r="E307" s="44">
        <f>JAN!D308</f>
        <v/>
      </c>
      <c r="F307" s="44">
        <f>JAN!E308</f>
        <v/>
      </c>
      <c r="G307" s="44">
        <f>JAN!F308</f>
        <v/>
      </c>
      <c r="H307" s="44">
        <f>JAN!G308</f>
        <v/>
      </c>
      <c r="I307" s="45">
        <f>JAN!H308</f>
        <v/>
      </c>
      <c r="J307" s="45">
        <f>JAN!I308</f>
        <v/>
      </c>
      <c r="K307" s="44">
        <f>JAN!J308</f>
        <v/>
      </c>
      <c r="L307" s="44">
        <f>JAN!K308</f>
        <v/>
      </c>
      <c r="M307" s="46">
        <f>JAN!L308</f>
        <v/>
      </c>
      <c r="N307" s="44">
        <f>JAN!M308</f>
        <v/>
      </c>
      <c r="O307" s="44">
        <f>JAN!N308</f>
        <v/>
      </c>
      <c r="P307" s="44">
        <f>JAN!O308</f>
        <v/>
      </c>
      <c r="Q307" s="44">
        <f>JAN!P308</f>
        <v/>
      </c>
      <c r="R307" s="44">
        <f>JAN!Q308</f>
        <v/>
      </c>
      <c r="S307" s="46">
        <f>S306+IF(X307=0,0,M307)</f>
        <v/>
      </c>
      <c r="T307" s="47">
        <f>MAX(T306,S307)</f>
        <v/>
      </c>
      <c r="U307" s="48">
        <f>S307-T307</f>
        <v/>
      </c>
      <c r="V307" s="47">
        <f>IFERROR(SUMIFS(DATABASE!$M$5:$M$6004,DATABASE!$B$5:$B$6004,B307,DATABASE!$X$5:$X$6004,1),0)</f>
        <v/>
      </c>
      <c r="W307" s="31">
        <f>IFERROR(COUNTIFS(DATABASE!$B$5:$B$6004,B307,DATABASE!$X$5:$X$6004,1),0)</f>
        <v/>
      </c>
      <c r="X307" s="49">
        <f>--AND(ISNUMBER(B307),C307&lt;&gt;"",L307&lt;&gt;"",M307&lt;&gt;"")</f>
        <v/>
      </c>
    </row>
    <row r="308" ht="15" customHeight="1" s="111">
      <c r="A308" s="50" t="inlineStr">
        <is>
          <t>JAN</t>
        </is>
      </c>
      <c r="B308" s="51">
        <f>JAN!A309</f>
        <v/>
      </c>
      <c r="C308" s="52">
        <f>JAN!B309</f>
        <v/>
      </c>
      <c r="D308" s="52">
        <f>JAN!C309</f>
        <v/>
      </c>
      <c r="E308" s="52">
        <f>JAN!D309</f>
        <v/>
      </c>
      <c r="F308" s="52">
        <f>JAN!E309</f>
        <v/>
      </c>
      <c r="G308" s="52">
        <f>JAN!F309</f>
        <v/>
      </c>
      <c r="H308" s="52">
        <f>JAN!G309</f>
        <v/>
      </c>
      <c r="I308" s="53">
        <f>JAN!H309</f>
        <v/>
      </c>
      <c r="J308" s="53">
        <f>JAN!I309</f>
        <v/>
      </c>
      <c r="K308" s="52">
        <f>JAN!J309</f>
        <v/>
      </c>
      <c r="L308" s="52">
        <f>JAN!K309</f>
        <v/>
      </c>
      <c r="M308" s="54">
        <f>JAN!L309</f>
        <v/>
      </c>
      <c r="N308" s="52">
        <f>JAN!M309</f>
        <v/>
      </c>
      <c r="O308" s="52">
        <f>JAN!N309</f>
        <v/>
      </c>
      <c r="P308" s="52">
        <f>JAN!O309</f>
        <v/>
      </c>
      <c r="Q308" s="52">
        <f>JAN!P309</f>
        <v/>
      </c>
      <c r="R308" s="52">
        <f>JAN!Q309</f>
        <v/>
      </c>
      <c r="S308" s="54">
        <f>S307+IF(X308=0,0,M308)</f>
        <v/>
      </c>
      <c r="T308" s="55">
        <f>MAX(T307,S308)</f>
        <v/>
      </c>
      <c r="U308" s="56">
        <f>S308-T308</f>
        <v/>
      </c>
      <c r="V308" s="55">
        <f>IFERROR(SUMIFS(DATABASE!$M$5:$M$6004,DATABASE!$B$5:$B$6004,B308,DATABASE!$X$5:$X$6004,1),0)</f>
        <v/>
      </c>
      <c r="W308" s="57">
        <f>IFERROR(COUNTIFS(DATABASE!$B$5:$B$6004,B308,DATABASE!$X$5:$X$6004,1),0)</f>
        <v/>
      </c>
      <c r="X308" s="58">
        <f>--AND(ISNUMBER(B308),C308&lt;&gt;"",L308&lt;&gt;"",M308&lt;&gt;"")</f>
        <v/>
      </c>
    </row>
    <row r="309" ht="15" customHeight="1" s="111">
      <c r="A309" s="42" t="inlineStr">
        <is>
          <t>JAN</t>
        </is>
      </c>
      <c r="B309" s="43">
        <f>JAN!A310</f>
        <v/>
      </c>
      <c r="C309" s="44">
        <f>JAN!B310</f>
        <v/>
      </c>
      <c r="D309" s="44">
        <f>JAN!C310</f>
        <v/>
      </c>
      <c r="E309" s="44">
        <f>JAN!D310</f>
        <v/>
      </c>
      <c r="F309" s="44">
        <f>JAN!E310</f>
        <v/>
      </c>
      <c r="G309" s="44">
        <f>JAN!F310</f>
        <v/>
      </c>
      <c r="H309" s="44">
        <f>JAN!G310</f>
        <v/>
      </c>
      <c r="I309" s="45">
        <f>JAN!H310</f>
        <v/>
      </c>
      <c r="J309" s="45">
        <f>JAN!I310</f>
        <v/>
      </c>
      <c r="K309" s="44">
        <f>JAN!J310</f>
        <v/>
      </c>
      <c r="L309" s="44">
        <f>JAN!K310</f>
        <v/>
      </c>
      <c r="M309" s="46">
        <f>JAN!L310</f>
        <v/>
      </c>
      <c r="N309" s="44">
        <f>JAN!M310</f>
        <v/>
      </c>
      <c r="O309" s="44">
        <f>JAN!N310</f>
        <v/>
      </c>
      <c r="P309" s="44">
        <f>JAN!O310</f>
        <v/>
      </c>
      <c r="Q309" s="44">
        <f>JAN!P310</f>
        <v/>
      </c>
      <c r="R309" s="44">
        <f>JAN!Q310</f>
        <v/>
      </c>
      <c r="S309" s="46">
        <f>S308+IF(X309=0,0,M309)</f>
        <v/>
      </c>
      <c r="T309" s="47">
        <f>MAX(T308,S309)</f>
        <v/>
      </c>
      <c r="U309" s="48">
        <f>S309-T309</f>
        <v/>
      </c>
      <c r="V309" s="47">
        <f>IFERROR(SUMIFS(DATABASE!$M$5:$M$6004,DATABASE!$B$5:$B$6004,B309,DATABASE!$X$5:$X$6004,1),0)</f>
        <v/>
      </c>
      <c r="W309" s="31">
        <f>IFERROR(COUNTIFS(DATABASE!$B$5:$B$6004,B309,DATABASE!$X$5:$X$6004,1),0)</f>
        <v/>
      </c>
      <c r="X309" s="49">
        <f>--AND(ISNUMBER(B309),C309&lt;&gt;"",L309&lt;&gt;"",M309&lt;&gt;"")</f>
        <v/>
      </c>
    </row>
    <row r="310" ht="15" customHeight="1" s="111">
      <c r="A310" s="50" t="inlineStr">
        <is>
          <t>JAN</t>
        </is>
      </c>
      <c r="B310" s="51">
        <f>JAN!A311</f>
        <v/>
      </c>
      <c r="C310" s="52">
        <f>JAN!B311</f>
        <v/>
      </c>
      <c r="D310" s="52">
        <f>JAN!C311</f>
        <v/>
      </c>
      <c r="E310" s="52">
        <f>JAN!D311</f>
        <v/>
      </c>
      <c r="F310" s="52">
        <f>JAN!E311</f>
        <v/>
      </c>
      <c r="G310" s="52">
        <f>JAN!F311</f>
        <v/>
      </c>
      <c r="H310" s="52">
        <f>JAN!G311</f>
        <v/>
      </c>
      <c r="I310" s="53">
        <f>JAN!H311</f>
        <v/>
      </c>
      <c r="J310" s="53">
        <f>JAN!I311</f>
        <v/>
      </c>
      <c r="K310" s="52">
        <f>JAN!J311</f>
        <v/>
      </c>
      <c r="L310" s="52">
        <f>JAN!K311</f>
        <v/>
      </c>
      <c r="M310" s="54">
        <f>JAN!L311</f>
        <v/>
      </c>
      <c r="N310" s="52">
        <f>JAN!M311</f>
        <v/>
      </c>
      <c r="O310" s="52">
        <f>JAN!N311</f>
        <v/>
      </c>
      <c r="P310" s="52">
        <f>JAN!O311</f>
        <v/>
      </c>
      <c r="Q310" s="52">
        <f>JAN!P311</f>
        <v/>
      </c>
      <c r="R310" s="52">
        <f>JAN!Q311</f>
        <v/>
      </c>
      <c r="S310" s="54">
        <f>S309+IF(X310=0,0,M310)</f>
        <v/>
      </c>
      <c r="T310" s="55">
        <f>MAX(T309,S310)</f>
        <v/>
      </c>
      <c r="U310" s="56">
        <f>S310-T310</f>
        <v/>
      </c>
      <c r="V310" s="55">
        <f>IFERROR(SUMIFS(DATABASE!$M$5:$M$6004,DATABASE!$B$5:$B$6004,B310,DATABASE!$X$5:$X$6004,1),0)</f>
        <v/>
      </c>
      <c r="W310" s="57">
        <f>IFERROR(COUNTIFS(DATABASE!$B$5:$B$6004,B310,DATABASE!$X$5:$X$6004,1),0)</f>
        <v/>
      </c>
      <c r="X310" s="58">
        <f>--AND(ISNUMBER(B310),C310&lt;&gt;"",L310&lt;&gt;"",M310&lt;&gt;"")</f>
        <v/>
      </c>
    </row>
    <row r="311" ht="15" customHeight="1" s="111">
      <c r="A311" s="42" t="inlineStr">
        <is>
          <t>JAN</t>
        </is>
      </c>
      <c r="B311" s="43">
        <f>JAN!A312</f>
        <v/>
      </c>
      <c r="C311" s="44">
        <f>JAN!B312</f>
        <v/>
      </c>
      <c r="D311" s="44">
        <f>JAN!C312</f>
        <v/>
      </c>
      <c r="E311" s="44">
        <f>JAN!D312</f>
        <v/>
      </c>
      <c r="F311" s="44">
        <f>JAN!E312</f>
        <v/>
      </c>
      <c r="G311" s="44">
        <f>JAN!F312</f>
        <v/>
      </c>
      <c r="H311" s="44">
        <f>JAN!G312</f>
        <v/>
      </c>
      <c r="I311" s="45">
        <f>JAN!H312</f>
        <v/>
      </c>
      <c r="J311" s="45">
        <f>JAN!I312</f>
        <v/>
      </c>
      <c r="K311" s="44">
        <f>JAN!J312</f>
        <v/>
      </c>
      <c r="L311" s="44">
        <f>JAN!K312</f>
        <v/>
      </c>
      <c r="M311" s="46">
        <f>JAN!L312</f>
        <v/>
      </c>
      <c r="N311" s="44">
        <f>JAN!M312</f>
        <v/>
      </c>
      <c r="O311" s="44">
        <f>JAN!N312</f>
        <v/>
      </c>
      <c r="P311" s="44">
        <f>JAN!O312</f>
        <v/>
      </c>
      <c r="Q311" s="44">
        <f>JAN!P312</f>
        <v/>
      </c>
      <c r="R311" s="44">
        <f>JAN!Q312</f>
        <v/>
      </c>
      <c r="S311" s="46">
        <f>S310+IF(X311=0,0,M311)</f>
        <v/>
      </c>
      <c r="T311" s="47">
        <f>MAX(T310,S311)</f>
        <v/>
      </c>
      <c r="U311" s="48">
        <f>S311-T311</f>
        <v/>
      </c>
      <c r="V311" s="47">
        <f>IFERROR(SUMIFS(DATABASE!$M$5:$M$6004,DATABASE!$B$5:$B$6004,B311,DATABASE!$X$5:$X$6004,1),0)</f>
        <v/>
      </c>
      <c r="W311" s="31">
        <f>IFERROR(COUNTIFS(DATABASE!$B$5:$B$6004,B311,DATABASE!$X$5:$X$6004,1),0)</f>
        <v/>
      </c>
      <c r="X311" s="49">
        <f>--AND(ISNUMBER(B311),C311&lt;&gt;"",L311&lt;&gt;"",M311&lt;&gt;"")</f>
        <v/>
      </c>
    </row>
    <row r="312" ht="15" customHeight="1" s="111">
      <c r="A312" s="50" t="inlineStr">
        <is>
          <t>JAN</t>
        </is>
      </c>
      <c r="B312" s="51">
        <f>JAN!A313</f>
        <v/>
      </c>
      <c r="C312" s="52">
        <f>JAN!B313</f>
        <v/>
      </c>
      <c r="D312" s="52">
        <f>JAN!C313</f>
        <v/>
      </c>
      <c r="E312" s="52">
        <f>JAN!D313</f>
        <v/>
      </c>
      <c r="F312" s="52">
        <f>JAN!E313</f>
        <v/>
      </c>
      <c r="G312" s="52">
        <f>JAN!F313</f>
        <v/>
      </c>
      <c r="H312" s="52">
        <f>JAN!G313</f>
        <v/>
      </c>
      <c r="I312" s="53">
        <f>JAN!H313</f>
        <v/>
      </c>
      <c r="J312" s="53">
        <f>JAN!I313</f>
        <v/>
      </c>
      <c r="K312" s="52">
        <f>JAN!J313</f>
        <v/>
      </c>
      <c r="L312" s="52">
        <f>JAN!K313</f>
        <v/>
      </c>
      <c r="M312" s="54">
        <f>JAN!L313</f>
        <v/>
      </c>
      <c r="N312" s="52">
        <f>JAN!M313</f>
        <v/>
      </c>
      <c r="O312" s="52">
        <f>JAN!N313</f>
        <v/>
      </c>
      <c r="P312" s="52">
        <f>JAN!O313</f>
        <v/>
      </c>
      <c r="Q312" s="52">
        <f>JAN!P313</f>
        <v/>
      </c>
      <c r="R312" s="52">
        <f>JAN!Q313</f>
        <v/>
      </c>
      <c r="S312" s="54">
        <f>S311+IF(X312=0,0,M312)</f>
        <v/>
      </c>
      <c r="T312" s="55">
        <f>MAX(T311,S312)</f>
        <v/>
      </c>
      <c r="U312" s="56">
        <f>S312-T312</f>
        <v/>
      </c>
      <c r="V312" s="55">
        <f>IFERROR(SUMIFS(DATABASE!$M$5:$M$6004,DATABASE!$B$5:$B$6004,B312,DATABASE!$X$5:$X$6004,1),0)</f>
        <v/>
      </c>
      <c r="W312" s="57">
        <f>IFERROR(COUNTIFS(DATABASE!$B$5:$B$6004,B312,DATABASE!$X$5:$X$6004,1),0)</f>
        <v/>
      </c>
      <c r="X312" s="58">
        <f>--AND(ISNUMBER(B312),C312&lt;&gt;"",L312&lt;&gt;"",M312&lt;&gt;"")</f>
        <v/>
      </c>
    </row>
    <row r="313" ht="15" customHeight="1" s="111">
      <c r="A313" s="42" t="inlineStr">
        <is>
          <t>JAN</t>
        </is>
      </c>
      <c r="B313" s="43">
        <f>JAN!A314</f>
        <v/>
      </c>
      <c r="C313" s="44">
        <f>JAN!B314</f>
        <v/>
      </c>
      <c r="D313" s="44">
        <f>JAN!C314</f>
        <v/>
      </c>
      <c r="E313" s="44">
        <f>JAN!D314</f>
        <v/>
      </c>
      <c r="F313" s="44">
        <f>JAN!E314</f>
        <v/>
      </c>
      <c r="G313" s="44">
        <f>JAN!F314</f>
        <v/>
      </c>
      <c r="H313" s="44">
        <f>JAN!G314</f>
        <v/>
      </c>
      <c r="I313" s="45">
        <f>JAN!H314</f>
        <v/>
      </c>
      <c r="J313" s="45">
        <f>JAN!I314</f>
        <v/>
      </c>
      <c r="K313" s="44">
        <f>JAN!J314</f>
        <v/>
      </c>
      <c r="L313" s="44">
        <f>JAN!K314</f>
        <v/>
      </c>
      <c r="M313" s="46">
        <f>JAN!L314</f>
        <v/>
      </c>
      <c r="N313" s="44">
        <f>JAN!M314</f>
        <v/>
      </c>
      <c r="O313" s="44">
        <f>JAN!N314</f>
        <v/>
      </c>
      <c r="P313" s="44">
        <f>JAN!O314</f>
        <v/>
      </c>
      <c r="Q313" s="44">
        <f>JAN!P314</f>
        <v/>
      </c>
      <c r="R313" s="44">
        <f>JAN!Q314</f>
        <v/>
      </c>
      <c r="S313" s="46">
        <f>S312+IF(X313=0,0,M313)</f>
        <v/>
      </c>
      <c r="T313" s="47">
        <f>MAX(T312,S313)</f>
        <v/>
      </c>
      <c r="U313" s="48">
        <f>S313-T313</f>
        <v/>
      </c>
      <c r="V313" s="47">
        <f>IFERROR(SUMIFS(DATABASE!$M$5:$M$6004,DATABASE!$B$5:$B$6004,B313,DATABASE!$X$5:$X$6004,1),0)</f>
        <v/>
      </c>
      <c r="W313" s="31">
        <f>IFERROR(COUNTIFS(DATABASE!$B$5:$B$6004,B313,DATABASE!$X$5:$X$6004,1),0)</f>
        <v/>
      </c>
      <c r="X313" s="49">
        <f>--AND(ISNUMBER(B313),C313&lt;&gt;"",L313&lt;&gt;"",M313&lt;&gt;"")</f>
        <v/>
      </c>
    </row>
    <row r="314" ht="15" customHeight="1" s="111">
      <c r="A314" s="50" t="inlineStr">
        <is>
          <t>JAN</t>
        </is>
      </c>
      <c r="B314" s="51">
        <f>JAN!A315</f>
        <v/>
      </c>
      <c r="C314" s="52">
        <f>JAN!B315</f>
        <v/>
      </c>
      <c r="D314" s="52">
        <f>JAN!C315</f>
        <v/>
      </c>
      <c r="E314" s="52">
        <f>JAN!D315</f>
        <v/>
      </c>
      <c r="F314" s="52">
        <f>JAN!E315</f>
        <v/>
      </c>
      <c r="G314" s="52">
        <f>JAN!F315</f>
        <v/>
      </c>
      <c r="H314" s="52">
        <f>JAN!G315</f>
        <v/>
      </c>
      <c r="I314" s="53">
        <f>JAN!H315</f>
        <v/>
      </c>
      <c r="J314" s="53">
        <f>JAN!I315</f>
        <v/>
      </c>
      <c r="K314" s="52">
        <f>JAN!J315</f>
        <v/>
      </c>
      <c r="L314" s="52">
        <f>JAN!K315</f>
        <v/>
      </c>
      <c r="M314" s="54">
        <f>JAN!L315</f>
        <v/>
      </c>
      <c r="N314" s="52">
        <f>JAN!M315</f>
        <v/>
      </c>
      <c r="O314" s="52">
        <f>JAN!N315</f>
        <v/>
      </c>
      <c r="P314" s="52">
        <f>JAN!O315</f>
        <v/>
      </c>
      <c r="Q314" s="52">
        <f>JAN!P315</f>
        <v/>
      </c>
      <c r="R314" s="52">
        <f>JAN!Q315</f>
        <v/>
      </c>
      <c r="S314" s="54">
        <f>S313+IF(X314=0,0,M314)</f>
        <v/>
      </c>
      <c r="T314" s="55">
        <f>MAX(T313,S314)</f>
        <v/>
      </c>
      <c r="U314" s="56">
        <f>S314-T314</f>
        <v/>
      </c>
      <c r="V314" s="55">
        <f>IFERROR(SUMIFS(DATABASE!$M$5:$M$6004,DATABASE!$B$5:$B$6004,B314,DATABASE!$X$5:$X$6004,1),0)</f>
        <v/>
      </c>
      <c r="W314" s="57">
        <f>IFERROR(COUNTIFS(DATABASE!$B$5:$B$6004,B314,DATABASE!$X$5:$X$6004,1),0)</f>
        <v/>
      </c>
      <c r="X314" s="58">
        <f>--AND(ISNUMBER(B314),C314&lt;&gt;"",L314&lt;&gt;"",M314&lt;&gt;"")</f>
        <v/>
      </c>
    </row>
    <row r="315" ht="15" customHeight="1" s="111">
      <c r="A315" s="42" t="inlineStr">
        <is>
          <t>JAN</t>
        </is>
      </c>
      <c r="B315" s="43">
        <f>JAN!A316</f>
        <v/>
      </c>
      <c r="C315" s="44">
        <f>JAN!B316</f>
        <v/>
      </c>
      <c r="D315" s="44">
        <f>JAN!C316</f>
        <v/>
      </c>
      <c r="E315" s="44">
        <f>JAN!D316</f>
        <v/>
      </c>
      <c r="F315" s="44">
        <f>JAN!E316</f>
        <v/>
      </c>
      <c r="G315" s="44">
        <f>JAN!F316</f>
        <v/>
      </c>
      <c r="H315" s="44">
        <f>JAN!G316</f>
        <v/>
      </c>
      <c r="I315" s="45">
        <f>JAN!H316</f>
        <v/>
      </c>
      <c r="J315" s="45">
        <f>JAN!I316</f>
        <v/>
      </c>
      <c r="K315" s="44">
        <f>JAN!J316</f>
        <v/>
      </c>
      <c r="L315" s="44">
        <f>JAN!K316</f>
        <v/>
      </c>
      <c r="M315" s="46">
        <f>JAN!L316</f>
        <v/>
      </c>
      <c r="N315" s="44">
        <f>JAN!M316</f>
        <v/>
      </c>
      <c r="O315" s="44">
        <f>JAN!N316</f>
        <v/>
      </c>
      <c r="P315" s="44">
        <f>JAN!O316</f>
        <v/>
      </c>
      <c r="Q315" s="44">
        <f>JAN!P316</f>
        <v/>
      </c>
      <c r="R315" s="44">
        <f>JAN!Q316</f>
        <v/>
      </c>
      <c r="S315" s="46">
        <f>S314+IF(X315=0,0,M315)</f>
        <v/>
      </c>
      <c r="T315" s="47">
        <f>MAX(T314,S315)</f>
        <v/>
      </c>
      <c r="U315" s="48">
        <f>S315-T315</f>
        <v/>
      </c>
      <c r="V315" s="47">
        <f>IFERROR(SUMIFS(DATABASE!$M$5:$M$6004,DATABASE!$B$5:$B$6004,B315,DATABASE!$X$5:$X$6004,1),0)</f>
        <v/>
      </c>
      <c r="W315" s="31">
        <f>IFERROR(COUNTIFS(DATABASE!$B$5:$B$6004,B315,DATABASE!$X$5:$X$6004,1),0)</f>
        <v/>
      </c>
      <c r="X315" s="49">
        <f>--AND(ISNUMBER(B315),C315&lt;&gt;"",L315&lt;&gt;"",M315&lt;&gt;"")</f>
        <v/>
      </c>
    </row>
    <row r="316" ht="15" customHeight="1" s="111">
      <c r="A316" s="50" t="inlineStr">
        <is>
          <t>JAN</t>
        </is>
      </c>
      <c r="B316" s="51">
        <f>JAN!A317</f>
        <v/>
      </c>
      <c r="C316" s="52">
        <f>JAN!B317</f>
        <v/>
      </c>
      <c r="D316" s="52">
        <f>JAN!C317</f>
        <v/>
      </c>
      <c r="E316" s="52">
        <f>JAN!D317</f>
        <v/>
      </c>
      <c r="F316" s="52">
        <f>JAN!E317</f>
        <v/>
      </c>
      <c r="G316" s="52">
        <f>JAN!F317</f>
        <v/>
      </c>
      <c r="H316" s="52">
        <f>JAN!G317</f>
        <v/>
      </c>
      <c r="I316" s="53">
        <f>JAN!H317</f>
        <v/>
      </c>
      <c r="J316" s="53">
        <f>JAN!I317</f>
        <v/>
      </c>
      <c r="K316" s="52">
        <f>JAN!J317</f>
        <v/>
      </c>
      <c r="L316" s="52">
        <f>JAN!K317</f>
        <v/>
      </c>
      <c r="M316" s="54">
        <f>JAN!L317</f>
        <v/>
      </c>
      <c r="N316" s="52">
        <f>JAN!M317</f>
        <v/>
      </c>
      <c r="O316" s="52">
        <f>JAN!N317</f>
        <v/>
      </c>
      <c r="P316" s="52">
        <f>JAN!O317</f>
        <v/>
      </c>
      <c r="Q316" s="52">
        <f>JAN!P317</f>
        <v/>
      </c>
      <c r="R316" s="52">
        <f>JAN!Q317</f>
        <v/>
      </c>
      <c r="S316" s="54">
        <f>S315+IF(X316=0,0,M316)</f>
        <v/>
      </c>
      <c r="T316" s="55">
        <f>MAX(T315,S316)</f>
        <v/>
      </c>
      <c r="U316" s="56">
        <f>S316-T316</f>
        <v/>
      </c>
      <c r="V316" s="55">
        <f>IFERROR(SUMIFS(DATABASE!$M$5:$M$6004,DATABASE!$B$5:$B$6004,B316,DATABASE!$X$5:$X$6004,1),0)</f>
        <v/>
      </c>
      <c r="W316" s="57">
        <f>IFERROR(COUNTIFS(DATABASE!$B$5:$B$6004,B316,DATABASE!$X$5:$X$6004,1),0)</f>
        <v/>
      </c>
      <c r="X316" s="58">
        <f>--AND(ISNUMBER(B316),C316&lt;&gt;"",L316&lt;&gt;"",M316&lt;&gt;"")</f>
        <v/>
      </c>
    </row>
    <row r="317" ht="15" customHeight="1" s="111">
      <c r="A317" s="42" t="inlineStr">
        <is>
          <t>JAN</t>
        </is>
      </c>
      <c r="B317" s="43">
        <f>JAN!A318</f>
        <v/>
      </c>
      <c r="C317" s="44">
        <f>JAN!B318</f>
        <v/>
      </c>
      <c r="D317" s="44">
        <f>JAN!C318</f>
        <v/>
      </c>
      <c r="E317" s="44">
        <f>JAN!D318</f>
        <v/>
      </c>
      <c r="F317" s="44">
        <f>JAN!E318</f>
        <v/>
      </c>
      <c r="G317" s="44">
        <f>JAN!F318</f>
        <v/>
      </c>
      <c r="H317" s="44">
        <f>JAN!G318</f>
        <v/>
      </c>
      <c r="I317" s="45">
        <f>JAN!H318</f>
        <v/>
      </c>
      <c r="J317" s="45">
        <f>JAN!I318</f>
        <v/>
      </c>
      <c r="K317" s="44">
        <f>JAN!J318</f>
        <v/>
      </c>
      <c r="L317" s="44">
        <f>JAN!K318</f>
        <v/>
      </c>
      <c r="M317" s="46">
        <f>JAN!L318</f>
        <v/>
      </c>
      <c r="N317" s="44">
        <f>JAN!M318</f>
        <v/>
      </c>
      <c r="O317" s="44">
        <f>JAN!N318</f>
        <v/>
      </c>
      <c r="P317" s="44">
        <f>JAN!O318</f>
        <v/>
      </c>
      <c r="Q317" s="44">
        <f>JAN!P318</f>
        <v/>
      </c>
      <c r="R317" s="44">
        <f>JAN!Q318</f>
        <v/>
      </c>
      <c r="S317" s="46">
        <f>S316+IF(X317=0,0,M317)</f>
        <v/>
      </c>
      <c r="T317" s="47">
        <f>MAX(T316,S317)</f>
        <v/>
      </c>
      <c r="U317" s="48">
        <f>S317-T317</f>
        <v/>
      </c>
      <c r="V317" s="47">
        <f>IFERROR(SUMIFS(DATABASE!$M$5:$M$6004,DATABASE!$B$5:$B$6004,B317,DATABASE!$X$5:$X$6004,1),0)</f>
        <v/>
      </c>
      <c r="W317" s="31">
        <f>IFERROR(COUNTIFS(DATABASE!$B$5:$B$6004,B317,DATABASE!$X$5:$X$6004,1),0)</f>
        <v/>
      </c>
      <c r="X317" s="49">
        <f>--AND(ISNUMBER(B317),C317&lt;&gt;"",L317&lt;&gt;"",M317&lt;&gt;"")</f>
        <v/>
      </c>
    </row>
    <row r="318" ht="15" customHeight="1" s="111">
      <c r="A318" s="50" t="inlineStr">
        <is>
          <t>JAN</t>
        </is>
      </c>
      <c r="B318" s="51">
        <f>JAN!A319</f>
        <v/>
      </c>
      <c r="C318" s="52">
        <f>JAN!B319</f>
        <v/>
      </c>
      <c r="D318" s="52">
        <f>JAN!C319</f>
        <v/>
      </c>
      <c r="E318" s="52">
        <f>JAN!D319</f>
        <v/>
      </c>
      <c r="F318" s="52">
        <f>JAN!E319</f>
        <v/>
      </c>
      <c r="G318" s="52">
        <f>JAN!F319</f>
        <v/>
      </c>
      <c r="H318" s="52">
        <f>JAN!G319</f>
        <v/>
      </c>
      <c r="I318" s="53">
        <f>JAN!H319</f>
        <v/>
      </c>
      <c r="J318" s="53">
        <f>JAN!I319</f>
        <v/>
      </c>
      <c r="K318" s="52">
        <f>JAN!J319</f>
        <v/>
      </c>
      <c r="L318" s="52">
        <f>JAN!K319</f>
        <v/>
      </c>
      <c r="M318" s="54">
        <f>JAN!L319</f>
        <v/>
      </c>
      <c r="N318" s="52">
        <f>JAN!M319</f>
        <v/>
      </c>
      <c r="O318" s="52">
        <f>JAN!N319</f>
        <v/>
      </c>
      <c r="P318" s="52">
        <f>JAN!O319</f>
        <v/>
      </c>
      <c r="Q318" s="52">
        <f>JAN!P319</f>
        <v/>
      </c>
      <c r="R318" s="52">
        <f>JAN!Q319</f>
        <v/>
      </c>
      <c r="S318" s="54">
        <f>S317+IF(X318=0,0,M318)</f>
        <v/>
      </c>
      <c r="T318" s="55">
        <f>MAX(T317,S318)</f>
        <v/>
      </c>
      <c r="U318" s="56">
        <f>S318-T318</f>
        <v/>
      </c>
      <c r="V318" s="55">
        <f>IFERROR(SUMIFS(DATABASE!$M$5:$M$6004,DATABASE!$B$5:$B$6004,B318,DATABASE!$X$5:$X$6004,1),0)</f>
        <v/>
      </c>
      <c r="W318" s="57">
        <f>IFERROR(COUNTIFS(DATABASE!$B$5:$B$6004,B318,DATABASE!$X$5:$X$6004,1),0)</f>
        <v/>
      </c>
      <c r="X318" s="58">
        <f>--AND(ISNUMBER(B318),C318&lt;&gt;"",L318&lt;&gt;"",M318&lt;&gt;"")</f>
        <v/>
      </c>
    </row>
    <row r="319" ht="15" customHeight="1" s="111">
      <c r="A319" s="42" t="inlineStr">
        <is>
          <t>JAN</t>
        </is>
      </c>
      <c r="B319" s="43">
        <f>JAN!A320</f>
        <v/>
      </c>
      <c r="C319" s="44">
        <f>JAN!B320</f>
        <v/>
      </c>
      <c r="D319" s="44">
        <f>JAN!C320</f>
        <v/>
      </c>
      <c r="E319" s="44">
        <f>JAN!D320</f>
        <v/>
      </c>
      <c r="F319" s="44">
        <f>JAN!E320</f>
        <v/>
      </c>
      <c r="G319" s="44">
        <f>JAN!F320</f>
        <v/>
      </c>
      <c r="H319" s="44">
        <f>JAN!G320</f>
        <v/>
      </c>
      <c r="I319" s="45">
        <f>JAN!H320</f>
        <v/>
      </c>
      <c r="J319" s="45">
        <f>JAN!I320</f>
        <v/>
      </c>
      <c r="K319" s="44">
        <f>JAN!J320</f>
        <v/>
      </c>
      <c r="L319" s="44">
        <f>JAN!K320</f>
        <v/>
      </c>
      <c r="M319" s="46">
        <f>JAN!L320</f>
        <v/>
      </c>
      <c r="N319" s="44">
        <f>JAN!M320</f>
        <v/>
      </c>
      <c r="O319" s="44">
        <f>JAN!N320</f>
        <v/>
      </c>
      <c r="P319" s="44">
        <f>JAN!O320</f>
        <v/>
      </c>
      <c r="Q319" s="44">
        <f>JAN!P320</f>
        <v/>
      </c>
      <c r="R319" s="44">
        <f>JAN!Q320</f>
        <v/>
      </c>
      <c r="S319" s="46">
        <f>S318+IF(X319=0,0,M319)</f>
        <v/>
      </c>
      <c r="T319" s="47">
        <f>MAX(T318,S319)</f>
        <v/>
      </c>
      <c r="U319" s="48">
        <f>S319-T319</f>
        <v/>
      </c>
      <c r="V319" s="47">
        <f>IFERROR(SUMIFS(DATABASE!$M$5:$M$6004,DATABASE!$B$5:$B$6004,B319,DATABASE!$X$5:$X$6004,1),0)</f>
        <v/>
      </c>
      <c r="W319" s="31">
        <f>IFERROR(COUNTIFS(DATABASE!$B$5:$B$6004,B319,DATABASE!$X$5:$X$6004,1),0)</f>
        <v/>
      </c>
      <c r="X319" s="49">
        <f>--AND(ISNUMBER(B319),C319&lt;&gt;"",L319&lt;&gt;"",M319&lt;&gt;"")</f>
        <v/>
      </c>
    </row>
    <row r="320" ht="15" customHeight="1" s="111">
      <c r="A320" s="50" t="inlineStr">
        <is>
          <t>JAN</t>
        </is>
      </c>
      <c r="B320" s="51">
        <f>JAN!A321</f>
        <v/>
      </c>
      <c r="C320" s="52">
        <f>JAN!B321</f>
        <v/>
      </c>
      <c r="D320" s="52">
        <f>JAN!C321</f>
        <v/>
      </c>
      <c r="E320" s="52">
        <f>JAN!D321</f>
        <v/>
      </c>
      <c r="F320" s="52">
        <f>JAN!E321</f>
        <v/>
      </c>
      <c r="G320" s="52">
        <f>JAN!F321</f>
        <v/>
      </c>
      <c r="H320" s="52">
        <f>JAN!G321</f>
        <v/>
      </c>
      <c r="I320" s="53">
        <f>JAN!H321</f>
        <v/>
      </c>
      <c r="J320" s="53">
        <f>JAN!I321</f>
        <v/>
      </c>
      <c r="K320" s="52">
        <f>JAN!J321</f>
        <v/>
      </c>
      <c r="L320" s="52">
        <f>JAN!K321</f>
        <v/>
      </c>
      <c r="M320" s="54">
        <f>JAN!L321</f>
        <v/>
      </c>
      <c r="N320" s="52">
        <f>JAN!M321</f>
        <v/>
      </c>
      <c r="O320" s="52">
        <f>JAN!N321</f>
        <v/>
      </c>
      <c r="P320" s="52">
        <f>JAN!O321</f>
        <v/>
      </c>
      <c r="Q320" s="52">
        <f>JAN!P321</f>
        <v/>
      </c>
      <c r="R320" s="52">
        <f>JAN!Q321</f>
        <v/>
      </c>
      <c r="S320" s="54">
        <f>S319+IF(X320=0,0,M320)</f>
        <v/>
      </c>
      <c r="T320" s="55">
        <f>MAX(T319,S320)</f>
        <v/>
      </c>
      <c r="U320" s="56">
        <f>S320-T320</f>
        <v/>
      </c>
      <c r="V320" s="55">
        <f>IFERROR(SUMIFS(DATABASE!$M$5:$M$6004,DATABASE!$B$5:$B$6004,B320,DATABASE!$X$5:$X$6004,1),0)</f>
        <v/>
      </c>
      <c r="W320" s="57">
        <f>IFERROR(COUNTIFS(DATABASE!$B$5:$B$6004,B320,DATABASE!$X$5:$X$6004,1),0)</f>
        <v/>
      </c>
      <c r="X320" s="58">
        <f>--AND(ISNUMBER(B320),C320&lt;&gt;"",L320&lt;&gt;"",M320&lt;&gt;"")</f>
        <v/>
      </c>
    </row>
    <row r="321" ht="15" customHeight="1" s="111">
      <c r="A321" s="42" t="inlineStr">
        <is>
          <t>JAN</t>
        </is>
      </c>
      <c r="B321" s="43">
        <f>JAN!A322</f>
        <v/>
      </c>
      <c r="C321" s="44">
        <f>JAN!B322</f>
        <v/>
      </c>
      <c r="D321" s="44">
        <f>JAN!C322</f>
        <v/>
      </c>
      <c r="E321" s="44">
        <f>JAN!D322</f>
        <v/>
      </c>
      <c r="F321" s="44">
        <f>JAN!E322</f>
        <v/>
      </c>
      <c r="G321" s="44">
        <f>JAN!F322</f>
        <v/>
      </c>
      <c r="H321" s="44">
        <f>JAN!G322</f>
        <v/>
      </c>
      <c r="I321" s="45">
        <f>JAN!H322</f>
        <v/>
      </c>
      <c r="J321" s="45">
        <f>JAN!I322</f>
        <v/>
      </c>
      <c r="K321" s="44">
        <f>JAN!J322</f>
        <v/>
      </c>
      <c r="L321" s="44">
        <f>JAN!K322</f>
        <v/>
      </c>
      <c r="M321" s="46">
        <f>JAN!L322</f>
        <v/>
      </c>
      <c r="N321" s="44">
        <f>JAN!M322</f>
        <v/>
      </c>
      <c r="O321" s="44">
        <f>JAN!N322</f>
        <v/>
      </c>
      <c r="P321" s="44">
        <f>JAN!O322</f>
        <v/>
      </c>
      <c r="Q321" s="44">
        <f>JAN!P322</f>
        <v/>
      </c>
      <c r="R321" s="44">
        <f>JAN!Q322</f>
        <v/>
      </c>
      <c r="S321" s="46">
        <f>S320+IF(X321=0,0,M321)</f>
        <v/>
      </c>
      <c r="T321" s="47">
        <f>MAX(T320,S321)</f>
        <v/>
      </c>
      <c r="U321" s="48">
        <f>S321-T321</f>
        <v/>
      </c>
      <c r="V321" s="47">
        <f>IFERROR(SUMIFS(DATABASE!$M$5:$M$6004,DATABASE!$B$5:$B$6004,B321,DATABASE!$X$5:$X$6004,1),0)</f>
        <v/>
      </c>
      <c r="W321" s="31">
        <f>IFERROR(COUNTIFS(DATABASE!$B$5:$B$6004,B321,DATABASE!$X$5:$X$6004,1),0)</f>
        <v/>
      </c>
      <c r="X321" s="49">
        <f>--AND(ISNUMBER(B321),C321&lt;&gt;"",L321&lt;&gt;"",M321&lt;&gt;"")</f>
        <v/>
      </c>
    </row>
    <row r="322" ht="15" customHeight="1" s="111">
      <c r="A322" s="50" t="inlineStr">
        <is>
          <t>JAN</t>
        </is>
      </c>
      <c r="B322" s="51">
        <f>JAN!A323</f>
        <v/>
      </c>
      <c r="C322" s="52">
        <f>JAN!B323</f>
        <v/>
      </c>
      <c r="D322" s="52">
        <f>JAN!C323</f>
        <v/>
      </c>
      <c r="E322" s="52">
        <f>JAN!D323</f>
        <v/>
      </c>
      <c r="F322" s="52">
        <f>JAN!E323</f>
        <v/>
      </c>
      <c r="G322" s="52">
        <f>JAN!F323</f>
        <v/>
      </c>
      <c r="H322" s="52">
        <f>JAN!G323</f>
        <v/>
      </c>
      <c r="I322" s="53">
        <f>JAN!H323</f>
        <v/>
      </c>
      <c r="J322" s="53">
        <f>JAN!I323</f>
        <v/>
      </c>
      <c r="K322" s="52">
        <f>JAN!J323</f>
        <v/>
      </c>
      <c r="L322" s="52">
        <f>JAN!K323</f>
        <v/>
      </c>
      <c r="M322" s="54">
        <f>JAN!L323</f>
        <v/>
      </c>
      <c r="N322" s="52">
        <f>JAN!M323</f>
        <v/>
      </c>
      <c r="O322" s="52">
        <f>JAN!N323</f>
        <v/>
      </c>
      <c r="P322" s="52">
        <f>JAN!O323</f>
        <v/>
      </c>
      <c r="Q322" s="52">
        <f>JAN!P323</f>
        <v/>
      </c>
      <c r="R322" s="52">
        <f>JAN!Q323</f>
        <v/>
      </c>
      <c r="S322" s="54">
        <f>S321+IF(X322=0,0,M322)</f>
        <v/>
      </c>
      <c r="T322" s="55">
        <f>MAX(T321,S322)</f>
        <v/>
      </c>
      <c r="U322" s="56">
        <f>S322-T322</f>
        <v/>
      </c>
      <c r="V322" s="55">
        <f>IFERROR(SUMIFS(DATABASE!$M$5:$M$6004,DATABASE!$B$5:$B$6004,B322,DATABASE!$X$5:$X$6004,1),0)</f>
        <v/>
      </c>
      <c r="W322" s="57">
        <f>IFERROR(COUNTIFS(DATABASE!$B$5:$B$6004,B322,DATABASE!$X$5:$X$6004,1),0)</f>
        <v/>
      </c>
      <c r="X322" s="58">
        <f>--AND(ISNUMBER(B322),C322&lt;&gt;"",L322&lt;&gt;"",M322&lt;&gt;"")</f>
        <v/>
      </c>
    </row>
    <row r="323" ht="15" customHeight="1" s="111">
      <c r="A323" s="42" t="inlineStr">
        <is>
          <t>JAN</t>
        </is>
      </c>
      <c r="B323" s="43">
        <f>JAN!A324</f>
        <v/>
      </c>
      <c r="C323" s="44">
        <f>JAN!B324</f>
        <v/>
      </c>
      <c r="D323" s="44">
        <f>JAN!C324</f>
        <v/>
      </c>
      <c r="E323" s="44">
        <f>JAN!D324</f>
        <v/>
      </c>
      <c r="F323" s="44">
        <f>JAN!E324</f>
        <v/>
      </c>
      <c r="G323" s="44">
        <f>JAN!F324</f>
        <v/>
      </c>
      <c r="H323" s="44">
        <f>JAN!G324</f>
        <v/>
      </c>
      <c r="I323" s="45">
        <f>JAN!H324</f>
        <v/>
      </c>
      <c r="J323" s="45">
        <f>JAN!I324</f>
        <v/>
      </c>
      <c r="K323" s="44">
        <f>JAN!J324</f>
        <v/>
      </c>
      <c r="L323" s="44">
        <f>JAN!K324</f>
        <v/>
      </c>
      <c r="M323" s="46">
        <f>JAN!L324</f>
        <v/>
      </c>
      <c r="N323" s="44">
        <f>JAN!M324</f>
        <v/>
      </c>
      <c r="O323" s="44">
        <f>JAN!N324</f>
        <v/>
      </c>
      <c r="P323" s="44">
        <f>JAN!O324</f>
        <v/>
      </c>
      <c r="Q323" s="44">
        <f>JAN!P324</f>
        <v/>
      </c>
      <c r="R323" s="44">
        <f>JAN!Q324</f>
        <v/>
      </c>
      <c r="S323" s="46">
        <f>S322+IF(X323=0,0,M323)</f>
        <v/>
      </c>
      <c r="T323" s="47">
        <f>MAX(T322,S323)</f>
        <v/>
      </c>
      <c r="U323" s="48">
        <f>S323-T323</f>
        <v/>
      </c>
      <c r="V323" s="47">
        <f>IFERROR(SUMIFS(DATABASE!$M$5:$M$6004,DATABASE!$B$5:$B$6004,B323,DATABASE!$X$5:$X$6004,1),0)</f>
        <v/>
      </c>
      <c r="W323" s="31">
        <f>IFERROR(COUNTIFS(DATABASE!$B$5:$B$6004,B323,DATABASE!$X$5:$X$6004,1),0)</f>
        <v/>
      </c>
      <c r="X323" s="49">
        <f>--AND(ISNUMBER(B323),C323&lt;&gt;"",L323&lt;&gt;"",M323&lt;&gt;"")</f>
        <v/>
      </c>
    </row>
    <row r="324" ht="15" customHeight="1" s="111">
      <c r="A324" s="50" t="inlineStr">
        <is>
          <t>JAN</t>
        </is>
      </c>
      <c r="B324" s="51">
        <f>JAN!A325</f>
        <v/>
      </c>
      <c r="C324" s="52">
        <f>JAN!B325</f>
        <v/>
      </c>
      <c r="D324" s="52">
        <f>JAN!C325</f>
        <v/>
      </c>
      <c r="E324" s="52">
        <f>JAN!D325</f>
        <v/>
      </c>
      <c r="F324" s="52">
        <f>JAN!E325</f>
        <v/>
      </c>
      <c r="G324" s="52">
        <f>JAN!F325</f>
        <v/>
      </c>
      <c r="H324" s="52">
        <f>JAN!G325</f>
        <v/>
      </c>
      <c r="I324" s="53">
        <f>JAN!H325</f>
        <v/>
      </c>
      <c r="J324" s="53">
        <f>JAN!I325</f>
        <v/>
      </c>
      <c r="K324" s="52">
        <f>JAN!J325</f>
        <v/>
      </c>
      <c r="L324" s="52">
        <f>JAN!K325</f>
        <v/>
      </c>
      <c r="M324" s="54">
        <f>JAN!L325</f>
        <v/>
      </c>
      <c r="N324" s="52">
        <f>JAN!M325</f>
        <v/>
      </c>
      <c r="O324" s="52">
        <f>JAN!N325</f>
        <v/>
      </c>
      <c r="P324" s="52">
        <f>JAN!O325</f>
        <v/>
      </c>
      <c r="Q324" s="52">
        <f>JAN!P325</f>
        <v/>
      </c>
      <c r="R324" s="52">
        <f>JAN!Q325</f>
        <v/>
      </c>
      <c r="S324" s="54">
        <f>S323+IF(X324=0,0,M324)</f>
        <v/>
      </c>
      <c r="T324" s="55">
        <f>MAX(T323,S324)</f>
        <v/>
      </c>
      <c r="U324" s="56">
        <f>S324-T324</f>
        <v/>
      </c>
      <c r="V324" s="55">
        <f>IFERROR(SUMIFS(DATABASE!$M$5:$M$6004,DATABASE!$B$5:$B$6004,B324,DATABASE!$X$5:$X$6004,1),0)</f>
        <v/>
      </c>
      <c r="W324" s="57">
        <f>IFERROR(COUNTIFS(DATABASE!$B$5:$B$6004,B324,DATABASE!$X$5:$X$6004,1),0)</f>
        <v/>
      </c>
      <c r="X324" s="58">
        <f>--AND(ISNUMBER(B324),C324&lt;&gt;"",L324&lt;&gt;"",M324&lt;&gt;"")</f>
        <v/>
      </c>
    </row>
    <row r="325" ht="15" customHeight="1" s="111">
      <c r="A325" s="42" t="inlineStr">
        <is>
          <t>JAN</t>
        </is>
      </c>
      <c r="B325" s="43">
        <f>JAN!A326</f>
        <v/>
      </c>
      <c r="C325" s="44">
        <f>JAN!B326</f>
        <v/>
      </c>
      <c r="D325" s="44">
        <f>JAN!C326</f>
        <v/>
      </c>
      <c r="E325" s="44">
        <f>JAN!D326</f>
        <v/>
      </c>
      <c r="F325" s="44">
        <f>JAN!E326</f>
        <v/>
      </c>
      <c r="G325" s="44">
        <f>JAN!F326</f>
        <v/>
      </c>
      <c r="H325" s="44">
        <f>JAN!G326</f>
        <v/>
      </c>
      <c r="I325" s="45">
        <f>JAN!H326</f>
        <v/>
      </c>
      <c r="J325" s="45">
        <f>JAN!I326</f>
        <v/>
      </c>
      <c r="K325" s="44">
        <f>JAN!J326</f>
        <v/>
      </c>
      <c r="L325" s="44">
        <f>JAN!K326</f>
        <v/>
      </c>
      <c r="M325" s="46">
        <f>JAN!L326</f>
        <v/>
      </c>
      <c r="N325" s="44">
        <f>JAN!M326</f>
        <v/>
      </c>
      <c r="O325" s="44">
        <f>JAN!N326</f>
        <v/>
      </c>
      <c r="P325" s="44">
        <f>JAN!O326</f>
        <v/>
      </c>
      <c r="Q325" s="44">
        <f>JAN!P326</f>
        <v/>
      </c>
      <c r="R325" s="44">
        <f>JAN!Q326</f>
        <v/>
      </c>
      <c r="S325" s="46">
        <f>S324+IF(X325=0,0,M325)</f>
        <v/>
      </c>
      <c r="T325" s="47">
        <f>MAX(T324,S325)</f>
        <v/>
      </c>
      <c r="U325" s="48">
        <f>S325-T325</f>
        <v/>
      </c>
      <c r="V325" s="47">
        <f>IFERROR(SUMIFS(DATABASE!$M$5:$M$6004,DATABASE!$B$5:$B$6004,B325,DATABASE!$X$5:$X$6004,1),0)</f>
        <v/>
      </c>
      <c r="W325" s="31">
        <f>IFERROR(COUNTIFS(DATABASE!$B$5:$B$6004,B325,DATABASE!$X$5:$X$6004,1),0)</f>
        <v/>
      </c>
      <c r="X325" s="49">
        <f>--AND(ISNUMBER(B325),C325&lt;&gt;"",L325&lt;&gt;"",M325&lt;&gt;"")</f>
        <v/>
      </c>
    </row>
    <row r="326" ht="15" customHeight="1" s="111">
      <c r="A326" s="50" t="inlineStr">
        <is>
          <t>JAN</t>
        </is>
      </c>
      <c r="B326" s="51">
        <f>JAN!A327</f>
        <v/>
      </c>
      <c r="C326" s="52">
        <f>JAN!B327</f>
        <v/>
      </c>
      <c r="D326" s="52">
        <f>JAN!C327</f>
        <v/>
      </c>
      <c r="E326" s="52">
        <f>JAN!D327</f>
        <v/>
      </c>
      <c r="F326" s="52">
        <f>JAN!E327</f>
        <v/>
      </c>
      <c r="G326" s="52">
        <f>JAN!F327</f>
        <v/>
      </c>
      <c r="H326" s="52">
        <f>JAN!G327</f>
        <v/>
      </c>
      <c r="I326" s="53">
        <f>JAN!H327</f>
        <v/>
      </c>
      <c r="J326" s="53">
        <f>JAN!I327</f>
        <v/>
      </c>
      <c r="K326" s="52">
        <f>JAN!J327</f>
        <v/>
      </c>
      <c r="L326" s="52">
        <f>JAN!K327</f>
        <v/>
      </c>
      <c r="M326" s="54">
        <f>JAN!L327</f>
        <v/>
      </c>
      <c r="N326" s="52">
        <f>JAN!M327</f>
        <v/>
      </c>
      <c r="O326" s="52">
        <f>JAN!N327</f>
        <v/>
      </c>
      <c r="P326" s="52">
        <f>JAN!O327</f>
        <v/>
      </c>
      <c r="Q326" s="52">
        <f>JAN!P327</f>
        <v/>
      </c>
      <c r="R326" s="52">
        <f>JAN!Q327</f>
        <v/>
      </c>
      <c r="S326" s="54">
        <f>S325+IF(X326=0,0,M326)</f>
        <v/>
      </c>
      <c r="T326" s="55">
        <f>MAX(T325,S326)</f>
        <v/>
      </c>
      <c r="U326" s="56">
        <f>S326-T326</f>
        <v/>
      </c>
      <c r="V326" s="55">
        <f>IFERROR(SUMIFS(DATABASE!$M$5:$M$6004,DATABASE!$B$5:$B$6004,B326,DATABASE!$X$5:$X$6004,1),0)</f>
        <v/>
      </c>
      <c r="W326" s="57">
        <f>IFERROR(COUNTIFS(DATABASE!$B$5:$B$6004,B326,DATABASE!$X$5:$X$6004,1),0)</f>
        <v/>
      </c>
      <c r="X326" s="58">
        <f>--AND(ISNUMBER(B326),C326&lt;&gt;"",L326&lt;&gt;"",M326&lt;&gt;"")</f>
        <v/>
      </c>
    </row>
    <row r="327" ht="15" customHeight="1" s="111">
      <c r="A327" s="42" t="inlineStr">
        <is>
          <t>JAN</t>
        </is>
      </c>
      <c r="B327" s="43">
        <f>JAN!A328</f>
        <v/>
      </c>
      <c r="C327" s="44">
        <f>JAN!B328</f>
        <v/>
      </c>
      <c r="D327" s="44">
        <f>JAN!C328</f>
        <v/>
      </c>
      <c r="E327" s="44">
        <f>JAN!D328</f>
        <v/>
      </c>
      <c r="F327" s="44">
        <f>JAN!E328</f>
        <v/>
      </c>
      <c r="G327" s="44">
        <f>JAN!F328</f>
        <v/>
      </c>
      <c r="H327" s="44">
        <f>JAN!G328</f>
        <v/>
      </c>
      <c r="I327" s="45">
        <f>JAN!H328</f>
        <v/>
      </c>
      <c r="J327" s="45">
        <f>JAN!I328</f>
        <v/>
      </c>
      <c r="K327" s="44">
        <f>JAN!J328</f>
        <v/>
      </c>
      <c r="L327" s="44">
        <f>JAN!K328</f>
        <v/>
      </c>
      <c r="M327" s="46">
        <f>JAN!L328</f>
        <v/>
      </c>
      <c r="N327" s="44">
        <f>JAN!M328</f>
        <v/>
      </c>
      <c r="O327" s="44">
        <f>JAN!N328</f>
        <v/>
      </c>
      <c r="P327" s="44">
        <f>JAN!O328</f>
        <v/>
      </c>
      <c r="Q327" s="44">
        <f>JAN!P328</f>
        <v/>
      </c>
      <c r="R327" s="44">
        <f>JAN!Q328</f>
        <v/>
      </c>
      <c r="S327" s="46">
        <f>S326+IF(X327=0,0,M327)</f>
        <v/>
      </c>
      <c r="T327" s="47">
        <f>MAX(T326,S327)</f>
        <v/>
      </c>
      <c r="U327" s="48">
        <f>S327-T327</f>
        <v/>
      </c>
      <c r="V327" s="47">
        <f>IFERROR(SUMIFS(DATABASE!$M$5:$M$6004,DATABASE!$B$5:$B$6004,B327,DATABASE!$X$5:$X$6004,1),0)</f>
        <v/>
      </c>
      <c r="W327" s="31">
        <f>IFERROR(COUNTIFS(DATABASE!$B$5:$B$6004,B327,DATABASE!$X$5:$X$6004,1),0)</f>
        <v/>
      </c>
      <c r="X327" s="49">
        <f>--AND(ISNUMBER(B327),C327&lt;&gt;"",L327&lt;&gt;"",M327&lt;&gt;"")</f>
        <v/>
      </c>
    </row>
    <row r="328" ht="15" customHeight="1" s="111">
      <c r="A328" s="50" t="inlineStr">
        <is>
          <t>JAN</t>
        </is>
      </c>
      <c r="B328" s="51">
        <f>JAN!A329</f>
        <v/>
      </c>
      <c r="C328" s="52">
        <f>JAN!B329</f>
        <v/>
      </c>
      <c r="D328" s="52">
        <f>JAN!C329</f>
        <v/>
      </c>
      <c r="E328" s="52">
        <f>JAN!D329</f>
        <v/>
      </c>
      <c r="F328" s="52">
        <f>JAN!E329</f>
        <v/>
      </c>
      <c r="G328" s="52">
        <f>JAN!F329</f>
        <v/>
      </c>
      <c r="H328" s="52">
        <f>JAN!G329</f>
        <v/>
      </c>
      <c r="I328" s="53">
        <f>JAN!H329</f>
        <v/>
      </c>
      <c r="J328" s="53">
        <f>JAN!I329</f>
        <v/>
      </c>
      <c r="K328" s="52">
        <f>JAN!J329</f>
        <v/>
      </c>
      <c r="L328" s="52">
        <f>JAN!K329</f>
        <v/>
      </c>
      <c r="M328" s="54">
        <f>JAN!L329</f>
        <v/>
      </c>
      <c r="N328" s="52">
        <f>JAN!M329</f>
        <v/>
      </c>
      <c r="O328" s="52">
        <f>JAN!N329</f>
        <v/>
      </c>
      <c r="P328" s="52">
        <f>JAN!O329</f>
        <v/>
      </c>
      <c r="Q328" s="52">
        <f>JAN!P329</f>
        <v/>
      </c>
      <c r="R328" s="52">
        <f>JAN!Q329</f>
        <v/>
      </c>
      <c r="S328" s="54">
        <f>S327+IF(X328=0,0,M328)</f>
        <v/>
      </c>
      <c r="T328" s="55">
        <f>MAX(T327,S328)</f>
        <v/>
      </c>
      <c r="U328" s="56">
        <f>S328-T328</f>
        <v/>
      </c>
      <c r="V328" s="55">
        <f>IFERROR(SUMIFS(DATABASE!$M$5:$M$6004,DATABASE!$B$5:$B$6004,B328,DATABASE!$X$5:$X$6004,1),0)</f>
        <v/>
      </c>
      <c r="W328" s="57">
        <f>IFERROR(COUNTIFS(DATABASE!$B$5:$B$6004,B328,DATABASE!$X$5:$X$6004,1),0)</f>
        <v/>
      </c>
      <c r="X328" s="58">
        <f>--AND(ISNUMBER(B328),C328&lt;&gt;"",L328&lt;&gt;"",M328&lt;&gt;"")</f>
        <v/>
      </c>
    </row>
    <row r="329" ht="15" customHeight="1" s="111">
      <c r="A329" s="42" t="inlineStr">
        <is>
          <t>JAN</t>
        </is>
      </c>
      <c r="B329" s="43">
        <f>JAN!A330</f>
        <v/>
      </c>
      <c r="C329" s="44">
        <f>JAN!B330</f>
        <v/>
      </c>
      <c r="D329" s="44">
        <f>JAN!C330</f>
        <v/>
      </c>
      <c r="E329" s="44">
        <f>JAN!D330</f>
        <v/>
      </c>
      <c r="F329" s="44">
        <f>JAN!E330</f>
        <v/>
      </c>
      <c r="G329" s="44">
        <f>JAN!F330</f>
        <v/>
      </c>
      <c r="H329" s="44">
        <f>JAN!G330</f>
        <v/>
      </c>
      <c r="I329" s="45">
        <f>JAN!H330</f>
        <v/>
      </c>
      <c r="J329" s="45">
        <f>JAN!I330</f>
        <v/>
      </c>
      <c r="K329" s="44">
        <f>JAN!J330</f>
        <v/>
      </c>
      <c r="L329" s="44">
        <f>JAN!K330</f>
        <v/>
      </c>
      <c r="M329" s="46">
        <f>JAN!L330</f>
        <v/>
      </c>
      <c r="N329" s="44">
        <f>JAN!M330</f>
        <v/>
      </c>
      <c r="O329" s="44">
        <f>JAN!N330</f>
        <v/>
      </c>
      <c r="P329" s="44">
        <f>JAN!O330</f>
        <v/>
      </c>
      <c r="Q329" s="44">
        <f>JAN!P330</f>
        <v/>
      </c>
      <c r="R329" s="44">
        <f>JAN!Q330</f>
        <v/>
      </c>
      <c r="S329" s="46">
        <f>S328+IF(X329=0,0,M329)</f>
        <v/>
      </c>
      <c r="T329" s="47">
        <f>MAX(T328,S329)</f>
        <v/>
      </c>
      <c r="U329" s="48">
        <f>S329-T329</f>
        <v/>
      </c>
      <c r="V329" s="47">
        <f>IFERROR(SUMIFS(DATABASE!$M$5:$M$6004,DATABASE!$B$5:$B$6004,B329,DATABASE!$X$5:$X$6004,1),0)</f>
        <v/>
      </c>
      <c r="W329" s="31">
        <f>IFERROR(COUNTIFS(DATABASE!$B$5:$B$6004,B329,DATABASE!$X$5:$X$6004,1),0)</f>
        <v/>
      </c>
      <c r="X329" s="49">
        <f>--AND(ISNUMBER(B329),C329&lt;&gt;"",L329&lt;&gt;"",M329&lt;&gt;"")</f>
        <v/>
      </c>
    </row>
    <row r="330" ht="15" customHeight="1" s="111">
      <c r="A330" s="50" t="inlineStr">
        <is>
          <t>JAN</t>
        </is>
      </c>
      <c r="B330" s="51">
        <f>JAN!A331</f>
        <v/>
      </c>
      <c r="C330" s="52">
        <f>JAN!B331</f>
        <v/>
      </c>
      <c r="D330" s="52">
        <f>JAN!C331</f>
        <v/>
      </c>
      <c r="E330" s="52">
        <f>JAN!D331</f>
        <v/>
      </c>
      <c r="F330" s="52">
        <f>JAN!E331</f>
        <v/>
      </c>
      <c r="G330" s="52">
        <f>JAN!F331</f>
        <v/>
      </c>
      <c r="H330" s="52">
        <f>JAN!G331</f>
        <v/>
      </c>
      <c r="I330" s="53">
        <f>JAN!H331</f>
        <v/>
      </c>
      <c r="J330" s="53">
        <f>JAN!I331</f>
        <v/>
      </c>
      <c r="K330" s="52">
        <f>JAN!J331</f>
        <v/>
      </c>
      <c r="L330" s="52">
        <f>JAN!K331</f>
        <v/>
      </c>
      <c r="M330" s="54">
        <f>JAN!L331</f>
        <v/>
      </c>
      <c r="N330" s="52">
        <f>JAN!M331</f>
        <v/>
      </c>
      <c r="O330" s="52">
        <f>JAN!N331</f>
        <v/>
      </c>
      <c r="P330" s="52">
        <f>JAN!O331</f>
        <v/>
      </c>
      <c r="Q330" s="52">
        <f>JAN!P331</f>
        <v/>
      </c>
      <c r="R330" s="52">
        <f>JAN!Q331</f>
        <v/>
      </c>
      <c r="S330" s="54">
        <f>S329+IF(X330=0,0,M330)</f>
        <v/>
      </c>
      <c r="T330" s="55">
        <f>MAX(T329,S330)</f>
        <v/>
      </c>
      <c r="U330" s="56">
        <f>S330-T330</f>
        <v/>
      </c>
      <c r="V330" s="55">
        <f>IFERROR(SUMIFS(DATABASE!$M$5:$M$6004,DATABASE!$B$5:$B$6004,B330,DATABASE!$X$5:$X$6004,1),0)</f>
        <v/>
      </c>
      <c r="W330" s="57">
        <f>IFERROR(COUNTIFS(DATABASE!$B$5:$B$6004,B330,DATABASE!$X$5:$X$6004,1),0)</f>
        <v/>
      </c>
      <c r="X330" s="58">
        <f>--AND(ISNUMBER(B330),C330&lt;&gt;"",L330&lt;&gt;"",M330&lt;&gt;"")</f>
        <v/>
      </c>
    </row>
    <row r="331" ht="15" customHeight="1" s="111">
      <c r="A331" s="42" t="inlineStr">
        <is>
          <t>JAN</t>
        </is>
      </c>
      <c r="B331" s="43">
        <f>JAN!A332</f>
        <v/>
      </c>
      <c r="C331" s="44">
        <f>JAN!B332</f>
        <v/>
      </c>
      <c r="D331" s="44">
        <f>JAN!C332</f>
        <v/>
      </c>
      <c r="E331" s="44">
        <f>JAN!D332</f>
        <v/>
      </c>
      <c r="F331" s="44">
        <f>JAN!E332</f>
        <v/>
      </c>
      <c r="G331" s="44">
        <f>JAN!F332</f>
        <v/>
      </c>
      <c r="H331" s="44">
        <f>JAN!G332</f>
        <v/>
      </c>
      <c r="I331" s="45">
        <f>JAN!H332</f>
        <v/>
      </c>
      <c r="J331" s="45">
        <f>JAN!I332</f>
        <v/>
      </c>
      <c r="K331" s="44">
        <f>JAN!J332</f>
        <v/>
      </c>
      <c r="L331" s="44">
        <f>JAN!K332</f>
        <v/>
      </c>
      <c r="M331" s="46">
        <f>JAN!L332</f>
        <v/>
      </c>
      <c r="N331" s="44">
        <f>JAN!M332</f>
        <v/>
      </c>
      <c r="O331" s="44">
        <f>JAN!N332</f>
        <v/>
      </c>
      <c r="P331" s="44">
        <f>JAN!O332</f>
        <v/>
      </c>
      <c r="Q331" s="44">
        <f>JAN!P332</f>
        <v/>
      </c>
      <c r="R331" s="44">
        <f>JAN!Q332</f>
        <v/>
      </c>
      <c r="S331" s="46">
        <f>S330+IF(X331=0,0,M331)</f>
        <v/>
      </c>
      <c r="T331" s="47">
        <f>MAX(T330,S331)</f>
        <v/>
      </c>
      <c r="U331" s="48">
        <f>S331-T331</f>
        <v/>
      </c>
      <c r="V331" s="47">
        <f>IFERROR(SUMIFS(DATABASE!$M$5:$M$6004,DATABASE!$B$5:$B$6004,B331,DATABASE!$X$5:$X$6004,1),0)</f>
        <v/>
      </c>
      <c r="W331" s="31">
        <f>IFERROR(COUNTIFS(DATABASE!$B$5:$B$6004,B331,DATABASE!$X$5:$X$6004,1),0)</f>
        <v/>
      </c>
      <c r="X331" s="49">
        <f>--AND(ISNUMBER(B331),C331&lt;&gt;"",L331&lt;&gt;"",M331&lt;&gt;"")</f>
        <v/>
      </c>
    </row>
    <row r="332" ht="15" customHeight="1" s="111">
      <c r="A332" s="50" t="inlineStr">
        <is>
          <t>JAN</t>
        </is>
      </c>
      <c r="B332" s="51">
        <f>JAN!A333</f>
        <v/>
      </c>
      <c r="C332" s="52">
        <f>JAN!B333</f>
        <v/>
      </c>
      <c r="D332" s="52">
        <f>JAN!C333</f>
        <v/>
      </c>
      <c r="E332" s="52">
        <f>JAN!D333</f>
        <v/>
      </c>
      <c r="F332" s="52">
        <f>JAN!E333</f>
        <v/>
      </c>
      <c r="G332" s="52">
        <f>JAN!F333</f>
        <v/>
      </c>
      <c r="H332" s="52">
        <f>JAN!G333</f>
        <v/>
      </c>
      <c r="I332" s="53">
        <f>JAN!H333</f>
        <v/>
      </c>
      <c r="J332" s="53">
        <f>JAN!I333</f>
        <v/>
      </c>
      <c r="K332" s="52">
        <f>JAN!J333</f>
        <v/>
      </c>
      <c r="L332" s="52">
        <f>JAN!K333</f>
        <v/>
      </c>
      <c r="M332" s="54">
        <f>JAN!L333</f>
        <v/>
      </c>
      <c r="N332" s="52">
        <f>JAN!M333</f>
        <v/>
      </c>
      <c r="O332" s="52">
        <f>JAN!N333</f>
        <v/>
      </c>
      <c r="P332" s="52">
        <f>JAN!O333</f>
        <v/>
      </c>
      <c r="Q332" s="52">
        <f>JAN!P333</f>
        <v/>
      </c>
      <c r="R332" s="52">
        <f>JAN!Q333</f>
        <v/>
      </c>
      <c r="S332" s="54">
        <f>S331+IF(X332=0,0,M332)</f>
        <v/>
      </c>
      <c r="T332" s="55">
        <f>MAX(T331,S332)</f>
        <v/>
      </c>
      <c r="U332" s="56">
        <f>S332-T332</f>
        <v/>
      </c>
      <c r="V332" s="55">
        <f>IFERROR(SUMIFS(DATABASE!$M$5:$M$6004,DATABASE!$B$5:$B$6004,B332,DATABASE!$X$5:$X$6004,1),0)</f>
        <v/>
      </c>
      <c r="W332" s="57">
        <f>IFERROR(COUNTIFS(DATABASE!$B$5:$B$6004,B332,DATABASE!$X$5:$X$6004,1),0)</f>
        <v/>
      </c>
      <c r="X332" s="58">
        <f>--AND(ISNUMBER(B332),C332&lt;&gt;"",L332&lt;&gt;"",M332&lt;&gt;"")</f>
        <v/>
      </c>
    </row>
    <row r="333" ht="15" customHeight="1" s="111">
      <c r="A333" s="42" t="inlineStr">
        <is>
          <t>JAN</t>
        </is>
      </c>
      <c r="B333" s="43">
        <f>JAN!A334</f>
        <v/>
      </c>
      <c r="C333" s="44">
        <f>JAN!B334</f>
        <v/>
      </c>
      <c r="D333" s="44">
        <f>JAN!C334</f>
        <v/>
      </c>
      <c r="E333" s="44">
        <f>JAN!D334</f>
        <v/>
      </c>
      <c r="F333" s="44">
        <f>JAN!E334</f>
        <v/>
      </c>
      <c r="G333" s="44">
        <f>JAN!F334</f>
        <v/>
      </c>
      <c r="H333" s="44">
        <f>JAN!G334</f>
        <v/>
      </c>
      <c r="I333" s="45">
        <f>JAN!H334</f>
        <v/>
      </c>
      <c r="J333" s="45">
        <f>JAN!I334</f>
        <v/>
      </c>
      <c r="K333" s="44">
        <f>JAN!J334</f>
        <v/>
      </c>
      <c r="L333" s="44">
        <f>JAN!K334</f>
        <v/>
      </c>
      <c r="M333" s="46">
        <f>JAN!L334</f>
        <v/>
      </c>
      <c r="N333" s="44">
        <f>JAN!M334</f>
        <v/>
      </c>
      <c r="O333" s="44">
        <f>JAN!N334</f>
        <v/>
      </c>
      <c r="P333" s="44">
        <f>JAN!O334</f>
        <v/>
      </c>
      <c r="Q333" s="44">
        <f>JAN!P334</f>
        <v/>
      </c>
      <c r="R333" s="44">
        <f>JAN!Q334</f>
        <v/>
      </c>
      <c r="S333" s="46">
        <f>S332+IF(X333=0,0,M333)</f>
        <v/>
      </c>
      <c r="T333" s="47">
        <f>MAX(T332,S333)</f>
        <v/>
      </c>
      <c r="U333" s="48">
        <f>S333-T333</f>
        <v/>
      </c>
      <c r="V333" s="47">
        <f>IFERROR(SUMIFS(DATABASE!$M$5:$M$6004,DATABASE!$B$5:$B$6004,B333,DATABASE!$X$5:$X$6004,1),0)</f>
        <v/>
      </c>
      <c r="W333" s="31">
        <f>IFERROR(COUNTIFS(DATABASE!$B$5:$B$6004,B333,DATABASE!$X$5:$X$6004,1),0)</f>
        <v/>
      </c>
      <c r="X333" s="49">
        <f>--AND(ISNUMBER(B333),C333&lt;&gt;"",L333&lt;&gt;"",M333&lt;&gt;"")</f>
        <v/>
      </c>
    </row>
    <row r="334" ht="15" customHeight="1" s="111">
      <c r="A334" s="50" t="inlineStr">
        <is>
          <t>JAN</t>
        </is>
      </c>
      <c r="B334" s="51">
        <f>JAN!A335</f>
        <v/>
      </c>
      <c r="C334" s="52">
        <f>JAN!B335</f>
        <v/>
      </c>
      <c r="D334" s="52">
        <f>JAN!C335</f>
        <v/>
      </c>
      <c r="E334" s="52">
        <f>JAN!D335</f>
        <v/>
      </c>
      <c r="F334" s="52">
        <f>JAN!E335</f>
        <v/>
      </c>
      <c r="G334" s="52">
        <f>JAN!F335</f>
        <v/>
      </c>
      <c r="H334" s="52">
        <f>JAN!G335</f>
        <v/>
      </c>
      <c r="I334" s="53">
        <f>JAN!H335</f>
        <v/>
      </c>
      <c r="J334" s="53">
        <f>JAN!I335</f>
        <v/>
      </c>
      <c r="K334" s="52">
        <f>JAN!J335</f>
        <v/>
      </c>
      <c r="L334" s="52">
        <f>JAN!K335</f>
        <v/>
      </c>
      <c r="M334" s="54">
        <f>JAN!L335</f>
        <v/>
      </c>
      <c r="N334" s="52">
        <f>JAN!M335</f>
        <v/>
      </c>
      <c r="O334" s="52">
        <f>JAN!N335</f>
        <v/>
      </c>
      <c r="P334" s="52">
        <f>JAN!O335</f>
        <v/>
      </c>
      <c r="Q334" s="52">
        <f>JAN!P335</f>
        <v/>
      </c>
      <c r="R334" s="52">
        <f>JAN!Q335</f>
        <v/>
      </c>
      <c r="S334" s="54">
        <f>S333+IF(X334=0,0,M334)</f>
        <v/>
      </c>
      <c r="T334" s="55">
        <f>MAX(T333,S334)</f>
        <v/>
      </c>
      <c r="U334" s="56">
        <f>S334-T334</f>
        <v/>
      </c>
      <c r="V334" s="55">
        <f>IFERROR(SUMIFS(DATABASE!$M$5:$M$6004,DATABASE!$B$5:$B$6004,B334,DATABASE!$X$5:$X$6004,1),0)</f>
        <v/>
      </c>
      <c r="W334" s="57">
        <f>IFERROR(COUNTIFS(DATABASE!$B$5:$B$6004,B334,DATABASE!$X$5:$X$6004,1),0)</f>
        <v/>
      </c>
      <c r="X334" s="58">
        <f>--AND(ISNUMBER(B334),C334&lt;&gt;"",L334&lt;&gt;"",M334&lt;&gt;"")</f>
        <v/>
      </c>
    </row>
    <row r="335" ht="15" customHeight="1" s="111">
      <c r="A335" s="42" t="inlineStr">
        <is>
          <t>JAN</t>
        </is>
      </c>
      <c r="B335" s="43">
        <f>JAN!A336</f>
        <v/>
      </c>
      <c r="C335" s="44">
        <f>JAN!B336</f>
        <v/>
      </c>
      <c r="D335" s="44">
        <f>JAN!C336</f>
        <v/>
      </c>
      <c r="E335" s="44">
        <f>JAN!D336</f>
        <v/>
      </c>
      <c r="F335" s="44">
        <f>JAN!E336</f>
        <v/>
      </c>
      <c r="G335" s="44">
        <f>JAN!F336</f>
        <v/>
      </c>
      <c r="H335" s="44">
        <f>JAN!G336</f>
        <v/>
      </c>
      <c r="I335" s="45">
        <f>JAN!H336</f>
        <v/>
      </c>
      <c r="J335" s="45">
        <f>JAN!I336</f>
        <v/>
      </c>
      <c r="K335" s="44">
        <f>JAN!J336</f>
        <v/>
      </c>
      <c r="L335" s="44">
        <f>JAN!K336</f>
        <v/>
      </c>
      <c r="M335" s="46">
        <f>JAN!L336</f>
        <v/>
      </c>
      <c r="N335" s="44">
        <f>JAN!M336</f>
        <v/>
      </c>
      <c r="O335" s="44">
        <f>JAN!N336</f>
        <v/>
      </c>
      <c r="P335" s="44">
        <f>JAN!O336</f>
        <v/>
      </c>
      <c r="Q335" s="44">
        <f>JAN!P336</f>
        <v/>
      </c>
      <c r="R335" s="44">
        <f>JAN!Q336</f>
        <v/>
      </c>
      <c r="S335" s="46">
        <f>S334+IF(X335=0,0,M335)</f>
        <v/>
      </c>
      <c r="T335" s="47">
        <f>MAX(T334,S335)</f>
        <v/>
      </c>
      <c r="U335" s="48">
        <f>S335-T335</f>
        <v/>
      </c>
      <c r="V335" s="47">
        <f>IFERROR(SUMIFS(DATABASE!$M$5:$M$6004,DATABASE!$B$5:$B$6004,B335,DATABASE!$X$5:$X$6004,1),0)</f>
        <v/>
      </c>
      <c r="W335" s="31">
        <f>IFERROR(COUNTIFS(DATABASE!$B$5:$B$6004,B335,DATABASE!$X$5:$X$6004,1),0)</f>
        <v/>
      </c>
      <c r="X335" s="49">
        <f>--AND(ISNUMBER(B335),C335&lt;&gt;"",L335&lt;&gt;"",M335&lt;&gt;"")</f>
        <v/>
      </c>
    </row>
    <row r="336" ht="15" customHeight="1" s="111">
      <c r="A336" s="50" t="inlineStr">
        <is>
          <t>JAN</t>
        </is>
      </c>
      <c r="B336" s="51">
        <f>JAN!A337</f>
        <v/>
      </c>
      <c r="C336" s="52">
        <f>JAN!B337</f>
        <v/>
      </c>
      <c r="D336" s="52">
        <f>JAN!C337</f>
        <v/>
      </c>
      <c r="E336" s="52">
        <f>JAN!D337</f>
        <v/>
      </c>
      <c r="F336" s="52">
        <f>JAN!E337</f>
        <v/>
      </c>
      <c r="G336" s="52">
        <f>JAN!F337</f>
        <v/>
      </c>
      <c r="H336" s="52">
        <f>JAN!G337</f>
        <v/>
      </c>
      <c r="I336" s="53">
        <f>JAN!H337</f>
        <v/>
      </c>
      <c r="J336" s="53">
        <f>JAN!I337</f>
        <v/>
      </c>
      <c r="K336" s="52">
        <f>JAN!J337</f>
        <v/>
      </c>
      <c r="L336" s="52">
        <f>JAN!K337</f>
        <v/>
      </c>
      <c r="M336" s="54">
        <f>JAN!L337</f>
        <v/>
      </c>
      <c r="N336" s="52">
        <f>JAN!M337</f>
        <v/>
      </c>
      <c r="O336" s="52">
        <f>JAN!N337</f>
        <v/>
      </c>
      <c r="P336" s="52">
        <f>JAN!O337</f>
        <v/>
      </c>
      <c r="Q336" s="52">
        <f>JAN!P337</f>
        <v/>
      </c>
      <c r="R336" s="52">
        <f>JAN!Q337</f>
        <v/>
      </c>
      <c r="S336" s="54">
        <f>S335+IF(X336=0,0,M336)</f>
        <v/>
      </c>
      <c r="T336" s="55">
        <f>MAX(T335,S336)</f>
        <v/>
      </c>
      <c r="U336" s="56">
        <f>S336-T336</f>
        <v/>
      </c>
      <c r="V336" s="55">
        <f>IFERROR(SUMIFS(DATABASE!$M$5:$M$6004,DATABASE!$B$5:$B$6004,B336,DATABASE!$X$5:$X$6004,1),0)</f>
        <v/>
      </c>
      <c r="W336" s="57">
        <f>IFERROR(COUNTIFS(DATABASE!$B$5:$B$6004,B336,DATABASE!$X$5:$X$6004,1),0)</f>
        <v/>
      </c>
      <c r="X336" s="58">
        <f>--AND(ISNUMBER(B336),C336&lt;&gt;"",L336&lt;&gt;"",M336&lt;&gt;"")</f>
        <v/>
      </c>
    </row>
    <row r="337" ht="15" customHeight="1" s="111">
      <c r="A337" s="42" t="inlineStr">
        <is>
          <t>JAN</t>
        </is>
      </c>
      <c r="B337" s="43">
        <f>JAN!A338</f>
        <v/>
      </c>
      <c r="C337" s="44">
        <f>JAN!B338</f>
        <v/>
      </c>
      <c r="D337" s="44">
        <f>JAN!C338</f>
        <v/>
      </c>
      <c r="E337" s="44">
        <f>JAN!D338</f>
        <v/>
      </c>
      <c r="F337" s="44">
        <f>JAN!E338</f>
        <v/>
      </c>
      <c r="G337" s="44">
        <f>JAN!F338</f>
        <v/>
      </c>
      <c r="H337" s="44">
        <f>JAN!G338</f>
        <v/>
      </c>
      <c r="I337" s="45">
        <f>JAN!H338</f>
        <v/>
      </c>
      <c r="J337" s="45">
        <f>JAN!I338</f>
        <v/>
      </c>
      <c r="K337" s="44">
        <f>JAN!J338</f>
        <v/>
      </c>
      <c r="L337" s="44">
        <f>JAN!K338</f>
        <v/>
      </c>
      <c r="M337" s="46">
        <f>JAN!L338</f>
        <v/>
      </c>
      <c r="N337" s="44">
        <f>JAN!M338</f>
        <v/>
      </c>
      <c r="O337" s="44">
        <f>JAN!N338</f>
        <v/>
      </c>
      <c r="P337" s="44">
        <f>JAN!O338</f>
        <v/>
      </c>
      <c r="Q337" s="44">
        <f>JAN!P338</f>
        <v/>
      </c>
      <c r="R337" s="44">
        <f>JAN!Q338</f>
        <v/>
      </c>
      <c r="S337" s="46">
        <f>S336+IF(X337=0,0,M337)</f>
        <v/>
      </c>
      <c r="T337" s="47">
        <f>MAX(T336,S337)</f>
        <v/>
      </c>
      <c r="U337" s="48">
        <f>S337-T337</f>
        <v/>
      </c>
      <c r="V337" s="47">
        <f>IFERROR(SUMIFS(DATABASE!$M$5:$M$6004,DATABASE!$B$5:$B$6004,B337,DATABASE!$X$5:$X$6004,1),0)</f>
        <v/>
      </c>
      <c r="W337" s="31">
        <f>IFERROR(COUNTIFS(DATABASE!$B$5:$B$6004,B337,DATABASE!$X$5:$X$6004,1),0)</f>
        <v/>
      </c>
      <c r="X337" s="49">
        <f>--AND(ISNUMBER(B337),C337&lt;&gt;"",L337&lt;&gt;"",M337&lt;&gt;"")</f>
        <v/>
      </c>
    </row>
    <row r="338" ht="15" customHeight="1" s="111">
      <c r="A338" s="50" t="inlineStr">
        <is>
          <t>JAN</t>
        </is>
      </c>
      <c r="B338" s="51">
        <f>JAN!A339</f>
        <v/>
      </c>
      <c r="C338" s="52">
        <f>JAN!B339</f>
        <v/>
      </c>
      <c r="D338" s="52">
        <f>JAN!C339</f>
        <v/>
      </c>
      <c r="E338" s="52">
        <f>JAN!D339</f>
        <v/>
      </c>
      <c r="F338" s="52">
        <f>JAN!E339</f>
        <v/>
      </c>
      <c r="G338" s="52">
        <f>JAN!F339</f>
        <v/>
      </c>
      <c r="H338" s="52">
        <f>JAN!G339</f>
        <v/>
      </c>
      <c r="I338" s="53">
        <f>JAN!H339</f>
        <v/>
      </c>
      <c r="J338" s="53">
        <f>JAN!I339</f>
        <v/>
      </c>
      <c r="K338" s="52">
        <f>JAN!J339</f>
        <v/>
      </c>
      <c r="L338" s="52">
        <f>JAN!K339</f>
        <v/>
      </c>
      <c r="M338" s="54">
        <f>JAN!L339</f>
        <v/>
      </c>
      <c r="N338" s="52">
        <f>JAN!M339</f>
        <v/>
      </c>
      <c r="O338" s="52">
        <f>JAN!N339</f>
        <v/>
      </c>
      <c r="P338" s="52">
        <f>JAN!O339</f>
        <v/>
      </c>
      <c r="Q338" s="52">
        <f>JAN!P339</f>
        <v/>
      </c>
      <c r="R338" s="52">
        <f>JAN!Q339</f>
        <v/>
      </c>
      <c r="S338" s="54">
        <f>S337+IF(X338=0,0,M338)</f>
        <v/>
      </c>
      <c r="T338" s="55">
        <f>MAX(T337,S338)</f>
        <v/>
      </c>
      <c r="U338" s="56">
        <f>S338-T338</f>
        <v/>
      </c>
      <c r="V338" s="55">
        <f>IFERROR(SUMIFS(DATABASE!$M$5:$M$6004,DATABASE!$B$5:$B$6004,B338,DATABASE!$X$5:$X$6004,1),0)</f>
        <v/>
      </c>
      <c r="W338" s="57">
        <f>IFERROR(COUNTIFS(DATABASE!$B$5:$B$6004,B338,DATABASE!$X$5:$X$6004,1),0)</f>
        <v/>
      </c>
      <c r="X338" s="58">
        <f>--AND(ISNUMBER(B338),C338&lt;&gt;"",L338&lt;&gt;"",M338&lt;&gt;"")</f>
        <v/>
      </c>
    </row>
    <row r="339" ht="15" customHeight="1" s="111">
      <c r="A339" s="42" t="inlineStr">
        <is>
          <t>JAN</t>
        </is>
      </c>
      <c r="B339" s="43">
        <f>JAN!A340</f>
        <v/>
      </c>
      <c r="C339" s="44">
        <f>JAN!B340</f>
        <v/>
      </c>
      <c r="D339" s="44">
        <f>JAN!C340</f>
        <v/>
      </c>
      <c r="E339" s="44">
        <f>JAN!D340</f>
        <v/>
      </c>
      <c r="F339" s="44">
        <f>JAN!E340</f>
        <v/>
      </c>
      <c r="G339" s="44">
        <f>JAN!F340</f>
        <v/>
      </c>
      <c r="H339" s="44">
        <f>JAN!G340</f>
        <v/>
      </c>
      <c r="I339" s="45">
        <f>JAN!H340</f>
        <v/>
      </c>
      <c r="J339" s="45">
        <f>JAN!I340</f>
        <v/>
      </c>
      <c r="K339" s="44">
        <f>JAN!J340</f>
        <v/>
      </c>
      <c r="L339" s="44">
        <f>JAN!K340</f>
        <v/>
      </c>
      <c r="M339" s="46">
        <f>JAN!L340</f>
        <v/>
      </c>
      <c r="N339" s="44">
        <f>JAN!M340</f>
        <v/>
      </c>
      <c r="O339" s="44">
        <f>JAN!N340</f>
        <v/>
      </c>
      <c r="P339" s="44">
        <f>JAN!O340</f>
        <v/>
      </c>
      <c r="Q339" s="44">
        <f>JAN!P340</f>
        <v/>
      </c>
      <c r="R339" s="44">
        <f>JAN!Q340</f>
        <v/>
      </c>
      <c r="S339" s="46">
        <f>S338+IF(X339=0,0,M339)</f>
        <v/>
      </c>
      <c r="T339" s="47">
        <f>MAX(T338,S339)</f>
        <v/>
      </c>
      <c r="U339" s="48">
        <f>S339-T339</f>
        <v/>
      </c>
      <c r="V339" s="47">
        <f>IFERROR(SUMIFS(DATABASE!$M$5:$M$6004,DATABASE!$B$5:$B$6004,B339,DATABASE!$X$5:$X$6004,1),0)</f>
        <v/>
      </c>
      <c r="W339" s="31">
        <f>IFERROR(COUNTIFS(DATABASE!$B$5:$B$6004,B339,DATABASE!$X$5:$X$6004,1),0)</f>
        <v/>
      </c>
      <c r="X339" s="49">
        <f>--AND(ISNUMBER(B339),C339&lt;&gt;"",L339&lt;&gt;"",M339&lt;&gt;"")</f>
        <v/>
      </c>
    </row>
    <row r="340" ht="15" customHeight="1" s="111">
      <c r="A340" s="50" t="inlineStr">
        <is>
          <t>JAN</t>
        </is>
      </c>
      <c r="B340" s="51">
        <f>JAN!A341</f>
        <v/>
      </c>
      <c r="C340" s="52">
        <f>JAN!B341</f>
        <v/>
      </c>
      <c r="D340" s="52">
        <f>JAN!C341</f>
        <v/>
      </c>
      <c r="E340" s="52">
        <f>JAN!D341</f>
        <v/>
      </c>
      <c r="F340" s="52">
        <f>JAN!E341</f>
        <v/>
      </c>
      <c r="G340" s="52">
        <f>JAN!F341</f>
        <v/>
      </c>
      <c r="H340" s="52">
        <f>JAN!G341</f>
        <v/>
      </c>
      <c r="I340" s="53">
        <f>JAN!H341</f>
        <v/>
      </c>
      <c r="J340" s="53">
        <f>JAN!I341</f>
        <v/>
      </c>
      <c r="K340" s="52">
        <f>JAN!J341</f>
        <v/>
      </c>
      <c r="L340" s="52">
        <f>JAN!K341</f>
        <v/>
      </c>
      <c r="M340" s="54">
        <f>JAN!L341</f>
        <v/>
      </c>
      <c r="N340" s="52">
        <f>JAN!M341</f>
        <v/>
      </c>
      <c r="O340" s="52">
        <f>JAN!N341</f>
        <v/>
      </c>
      <c r="P340" s="52">
        <f>JAN!O341</f>
        <v/>
      </c>
      <c r="Q340" s="52">
        <f>JAN!P341</f>
        <v/>
      </c>
      <c r="R340" s="52">
        <f>JAN!Q341</f>
        <v/>
      </c>
      <c r="S340" s="54">
        <f>S339+IF(X340=0,0,M340)</f>
        <v/>
      </c>
      <c r="T340" s="55">
        <f>MAX(T339,S340)</f>
        <v/>
      </c>
      <c r="U340" s="56">
        <f>S340-T340</f>
        <v/>
      </c>
      <c r="V340" s="55">
        <f>IFERROR(SUMIFS(DATABASE!$M$5:$M$6004,DATABASE!$B$5:$B$6004,B340,DATABASE!$X$5:$X$6004,1),0)</f>
        <v/>
      </c>
      <c r="W340" s="57">
        <f>IFERROR(COUNTIFS(DATABASE!$B$5:$B$6004,B340,DATABASE!$X$5:$X$6004,1),0)</f>
        <v/>
      </c>
      <c r="X340" s="58">
        <f>--AND(ISNUMBER(B340),C340&lt;&gt;"",L340&lt;&gt;"",M340&lt;&gt;"")</f>
        <v/>
      </c>
    </row>
    <row r="341" ht="15" customHeight="1" s="111">
      <c r="A341" s="42" t="inlineStr">
        <is>
          <t>JAN</t>
        </is>
      </c>
      <c r="B341" s="43">
        <f>JAN!A342</f>
        <v/>
      </c>
      <c r="C341" s="44">
        <f>JAN!B342</f>
        <v/>
      </c>
      <c r="D341" s="44">
        <f>JAN!C342</f>
        <v/>
      </c>
      <c r="E341" s="44">
        <f>JAN!D342</f>
        <v/>
      </c>
      <c r="F341" s="44">
        <f>JAN!E342</f>
        <v/>
      </c>
      <c r="G341" s="44">
        <f>JAN!F342</f>
        <v/>
      </c>
      <c r="H341" s="44">
        <f>JAN!G342</f>
        <v/>
      </c>
      <c r="I341" s="45">
        <f>JAN!H342</f>
        <v/>
      </c>
      <c r="J341" s="45">
        <f>JAN!I342</f>
        <v/>
      </c>
      <c r="K341" s="44">
        <f>JAN!J342</f>
        <v/>
      </c>
      <c r="L341" s="44">
        <f>JAN!K342</f>
        <v/>
      </c>
      <c r="M341" s="46">
        <f>JAN!L342</f>
        <v/>
      </c>
      <c r="N341" s="44">
        <f>JAN!M342</f>
        <v/>
      </c>
      <c r="O341" s="44">
        <f>JAN!N342</f>
        <v/>
      </c>
      <c r="P341" s="44">
        <f>JAN!O342</f>
        <v/>
      </c>
      <c r="Q341" s="44">
        <f>JAN!P342</f>
        <v/>
      </c>
      <c r="R341" s="44">
        <f>JAN!Q342</f>
        <v/>
      </c>
      <c r="S341" s="46">
        <f>S340+IF(X341=0,0,M341)</f>
        <v/>
      </c>
      <c r="T341" s="47">
        <f>MAX(T340,S341)</f>
        <v/>
      </c>
      <c r="U341" s="48">
        <f>S341-T341</f>
        <v/>
      </c>
      <c r="V341" s="47">
        <f>IFERROR(SUMIFS(DATABASE!$M$5:$M$6004,DATABASE!$B$5:$B$6004,B341,DATABASE!$X$5:$X$6004,1),0)</f>
        <v/>
      </c>
      <c r="W341" s="31">
        <f>IFERROR(COUNTIFS(DATABASE!$B$5:$B$6004,B341,DATABASE!$X$5:$X$6004,1),0)</f>
        <v/>
      </c>
      <c r="X341" s="49">
        <f>--AND(ISNUMBER(B341),C341&lt;&gt;"",L341&lt;&gt;"",M341&lt;&gt;"")</f>
        <v/>
      </c>
    </row>
    <row r="342" ht="15" customHeight="1" s="111">
      <c r="A342" s="50" t="inlineStr">
        <is>
          <t>JAN</t>
        </is>
      </c>
      <c r="B342" s="51">
        <f>JAN!A343</f>
        <v/>
      </c>
      <c r="C342" s="52">
        <f>JAN!B343</f>
        <v/>
      </c>
      <c r="D342" s="52">
        <f>JAN!C343</f>
        <v/>
      </c>
      <c r="E342" s="52">
        <f>JAN!D343</f>
        <v/>
      </c>
      <c r="F342" s="52">
        <f>JAN!E343</f>
        <v/>
      </c>
      <c r="G342" s="52">
        <f>JAN!F343</f>
        <v/>
      </c>
      <c r="H342" s="52">
        <f>JAN!G343</f>
        <v/>
      </c>
      <c r="I342" s="53">
        <f>JAN!H343</f>
        <v/>
      </c>
      <c r="J342" s="53">
        <f>JAN!I343</f>
        <v/>
      </c>
      <c r="K342" s="52">
        <f>JAN!J343</f>
        <v/>
      </c>
      <c r="L342" s="52">
        <f>JAN!K343</f>
        <v/>
      </c>
      <c r="M342" s="54">
        <f>JAN!L343</f>
        <v/>
      </c>
      <c r="N342" s="52">
        <f>JAN!M343</f>
        <v/>
      </c>
      <c r="O342" s="52">
        <f>JAN!N343</f>
        <v/>
      </c>
      <c r="P342" s="52">
        <f>JAN!O343</f>
        <v/>
      </c>
      <c r="Q342" s="52">
        <f>JAN!P343</f>
        <v/>
      </c>
      <c r="R342" s="52">
        <f>JAN!Q343</f>
        <v/>
      </c>
      <c r="S342" s="54">
        <f>S341+IF(X342=0,0,M342)</f>
        <v/>
      </c>
      <c r="T342" s="55">
        <f>MAX(T341,S342)</f>
        <v/>
      </c>
      <c r="U342" s="56">
        <f>S342-T342</f>
        <v/>
      </c>
      <c r="V342" s="55">
        <f>IFERROR(SUMIFS(DATABASE!$M$5:$M$6004,DATABASE!$B$5:$B$6004,B342,DATABASE!$X$5:$X$6004,1),0)</f>
        <v/>
      </c>
      <c r="W342" s="57">
        <f>IFERROR(COUNTIFS(DATABASE!$B$5:$B$6004,B342,DATABASE!$X$5:$X$6004,1),0)</f>
        <v/>
      </c>
      <c r="X342" s="58">
        <f>--AND(ISNUMBER(B342),C342&lt;&gt;"",L342&lt;&gt;"",M342&lt;&gt;"")</f>
        <v/>
      </c>
    </row>
    <row r="343" ht="15" customHeight="1" s="111">
      <c r="A343" s="42" t="inlineStr">
        <is>
          <t>JAN</t>
        </is>
      </c>
      <c r="B343" s="43">
        <f>JAN!A344</f>
        <v/>
      </c>
      <c r="C343" s="44">
        <f>JAN!B344</f>
        <v/>
      </c>
      <c r="D343" s="44">
        <f>JAN!C344</f>
        <v/>
      </c>
      <c r="E343" s="44">
        <f>JAN!D344</f>
        <v/>
      </c>
      <c r="F343" s="44">
        <f>JAN!E344</f>
        <v/>
      </c>
      <c r="G343" s="44">
        <f>JAN!F344</f>
        <v/>
      </c>
      <c r="H343" s="44">
        <f>JAN!G344</f>
        <v/>
      </c>
      <c r="I343" s="45">
        <f>JAN!H344</f>
        <v/>
      </c>
      <c r="J343" s="45">
        <f>JAN!I344</f>
        <v/>
      </c>
      <c r="K343" s="44">
        <f>JAN!J344</f>
        <v/>
      </c>
      <c r="L343" s="44">
        <f>JAN!K344</f>
        <v/>
      </c>
      <c r="M343" s="46">
        <f>JAN!L344</f>
        <v/>
      </c>
      <c r="N343" s="44">
        <f>JAN!M344</f>
        <v/>
      </c>
      <c r="O343" s="44">
        <f>JAN!N344</f>
        <v/>
      </c>
      <c r="P343" s="44">
        <f>JAN!O344</f>
        <v/>
      </c>
      <c r="Q343" s="44">
        <f>JAN!P344</f>
        <v/>
      </c>
      <c r="R343" s="44">
        <f>JAN!Q344</f>
        <v/>
      </c>
      <c r="S343" s="46">
        <f>S342+IF(X343=0,0,M343)</f>
        <v/>
      </c>
      <c r="T343" s="47">
        <f>MAX(T342,S343)</f>
        <v/>
      </c>
      <c r="U343" s="48">
        <f>S343-T343</f>
        <v/>
      </c>
      <c r="V343" s="47">
        <f>IFERROR(SUMIFS(DATABASE!$M$5:$M$6004,DATABASE!$B$5:$B$6004,B343,DATABASE!$X$5:$X$6004,1),0)</f>
        <v/>
      </c>
      <c r="W343" s="31">
        <f>IFERROR(COUNTIFS(DATABASE!$B$5:$B$6004,B343,DATABASE!$X$5:$X$6004,1),0)</f>
        <v/>
      </c>
      <c r="X343" s="49">
        <f>--AND(ISNUMBER(B343),C343&lt;&gt;"",L343&lt;&gt;"",M343&lt;&gt;"")</f>
        <v/>
      </c>
    </row>
    <row r="344" ht="15" customHeight="1" s="111">
      <c r="A344" s="50" t="inlineStr">
        <is>
          <t>JAN</t>
        </is>
      </c>
      <c r="B344" s="51">
        <f>JAN!A345</f>
        <v/>
      </c>
      <c r="C344" s="52">
        <f>JAN!B345</f>
        <v/>
      </c>
      <c r="D344" s="52">
        <f>JAN!C345</f>
        <v/>
      </c>
      <c r="E344" s="52">
        <f>JAN!D345</f>
        <v/>
      </c>
      <c r="F344" s="52">
        <f>JAN!E345</f>
        <v/>
      </c>
      <c r="G344" s="52">
        <f>JAN!F345</f>
        <v/>
      </c>
      <c r="H344" s="52">
        <f>JAN!G345</f>
        <v/>
      </c>
      <c r="I344" s="53">
        <f>JAN!H345</f>
        <v/>
      </c>
      <c r="J344" s="53">
        <f>JAN!I345</f>
        <v/>
      </c>
      <c r="K344" s="52">
        <f>JAN!J345</f>
        <v/>
      </c>
      <c r="L344" s="52">
        <f>JAN!K345</f>
        <v/>
      </c>
      <c r="M344" s="54">
        <f>JAN!L345</f>
        <v/>
      </c>
      <c r="N344" s="52">
        <f>JAN!M345</f>
        <v/>
      </c>
      <c r="O344" s="52">
        <f>JAN!N345</f>
        <v/>
      </c>
      <c r="P344" s="52">
        <f>JAN!O345</f>
        <v/>
      </c>
      <c r="Q344" s="52">
        <f>JAN!P345</f>
        <v/>
      </c>
      <c r="R344" s="52">
        <f>JAN!Q345</f>
        <v/>
      </c>
      <c r="S344" s="54">
        <f>S343+IF(X344=0,0,M344)</f>
        <v/>
      </c>
      <c r="T344" s="55">
        <f>MAX(T343,S344)</f>
        <v/>
      </c>
      <c r="U344" s="56">
        <f>S344-T344</f>
        <v/>
      </c>
      <c r="V344" s="55">
        <f>IFERROR(SUMIFS(DATABASE!$M$5:$M$6004,DATABASE!$B$5:$B$6004,B344,DATABASE!$X$5:$X$6004,1),0)</f>
        <v/>
      </c>
      <c r="W344" s="57">
        <f>IFERROR(COUNTIFS(DATABASE!$B$5:$B$6004,B344,DATABASE!$X$5:$X$6004,1),0)</f>
        <v/>
      </c>
      <c r="X344" s="58">
        <f>--AND(ISNUMBER(B344),C344&lt;&gt;"",L344&lt;&gt;"",M344&lt;&gt;"")</f>
        <v/>
      </c>
    </row>
    <row r="345" ht="15" customHeight="1" s="111">
      <c r="A345" s="42" t="inlineStr">
        <is>
          <t>JAN</t>
        </is>
      </c>
      <c r="B345" s="43">
        <f>JAN!A346</f>
        <v/>
      </c>
      <c r="C345" s="44">
        <f>JAN!B346</f>
        <v/>
      </c>
      <c r="D345" s="44">
        <f>JAN!C346</f>
        <v/>
      </c>
      <c r="E345" s="44">
        <f>JAN!D346</f>
        <v/>
      </c>
      <c r="F345" s="44">
        <f>JAN!E346</f>
        <v/>
      </c>
      <c r="G345" s="44">
        <f>JAN!F346</f>
        <v/>
      </c>
      <c r="H345" s="44">
        <f>JAN!G346</f>
        <v/>
      </c>
      <c r="I345" s="45">
        <f>JAN!H346</f>
        <v/>
      </c>
      <c r="J345" s="45">
        <f>JAN!I346</f>
        <v/>
      </c>
      <c r="K345" s="44">
        <f>JAN!J346</f>
        <v/>
      </c>
      <c r="L345" s="44">
        <f>JAN!K346</f>
        <v/>
      </c>
      <c r="M345" s="46">
        <f>JAN!L346</f>
        <v/>
      </c>
      <c r="N345" s="44">
        <f>JAN!M346</f>
        <v/>
      </c>
      <c r="O345" s="44">
        <f>JAN!N346</f>
        <v/>
      </c>
      <c r="P345" s="44">
        <f>JAN!O346</f>
        <v/>
      </c>
      <c r="Q345" s="44">
        <f>JAN!P346</f>
        <v/>
      </c>
      <c r="R345" s="44">
        <f>JAN!Q346</f>
        <v/>
      </c>
      <c r="S345" s="46">
        <f>S344+IF(X345=0,0,M345)</f>
        <v/>
      </c>
      <c r="T345" s="47">
        <f>MAX(T344,S345)</f>
        <v/>
      </c>
      <c r="U345" s="48">
        <f>S345-T345</f>
        <v/>
      </c>
      <c r="V345" s="47">
        <f>IFERROR(SUMIFS(DATABASE!$M$5:$M$6004,DATABASE!$B$5:$B$6004,B345,DATABASE!$X$5:$X$6004,1),0)</f>
        <v/>
      </c>
      <c r="W345" s="31">
        <f>IFERROR(COUNTIFS(DATABASE!$B$5:$B$6004,B345,DATABASE!$X$5:$X$6004,1),0)</f>
        <v/>
      </c>
      <c r="X345" s="49">
        <f>--AND(ISNUMBER(B345),C345&lt;&gt;"",L345&lt;&gt;"",M345&lt;&gt;"")</f>
        <v/>
      </c>
    </row>
    <row r="346" ht="15" customHeight="1" s="111">
      <c r="A346" s="50" t="inlineStr">
        <is>
          <t>JAN</t>
        </is>
      </c>
      <c r="B346" s="51">
        <f>JAN!A347</f>
        <v/>
      </c>
      <c r="C346" s="52">
        <f>JAN!B347</f>
        <v/>
      </c>
      <c r="D346" s="52">
        <f>JAN!C347</f>
        <v/>
      </c>
      <c r="E346" s="52">
        <f>JAN!D347</f>
        <v/>
      </c>
      <c r="F346" s="52">
        <f>JAN!E347</f>
        <v/>
      </c>
      <c r="G346" s="52">
        <f>JAN!F347</f>
        <v/>
      </c>
      <c r="H346" s="52">
        <f>JAN!G347</f>
        <v/>
      </c>
      <c r="I346" s="53">
        <f>JAN!H347</f>
        <v/>
      </c>
      <c r="J346" s="53">
        <f>JAN!I347</f>
        <v/>
      </c>
      <c r="K346" s="52">
        <f>JAN!J347</f>
        <v/>
      </c>
      <c r="L346" s="52">
        <f>JAN!K347</f>
        <v/>
      </c>
      <c r="M346" s="54">
        <f>JAN!L347</f>
        <v/>
      </c>
      <c r="N346" s="52">
        <f>JAN!M347</f>
        <v/>
      </c>
      <c r="O346" s="52">
        <f>JAN!N347</f>
        <v/>
      </c>
      <c r="P346" s="52">
        <f>JAN!O347</f>
        <v/>
      </c>
      <c r="Q346" s="52">
        <f>JAN!P347</f>
        <v/>
      </c>
      <c r="R346" s="52">
        <f>JAN!Q347</f>
        <v/>
      </c>
      <c r="S346" s="54">
        <f>S345+IF(X346=0,0,M346)</f>
        <v/>
      </c>
      <c r="T346" s="55">
        <f>MAX(T345,S346)</f>
        <v/>
      </c>
      <c r="U346" s="56">
        <f>S346-T346</f>
        <v/>
      </c>
      <c r="V346" s="55">
        <f>IFERROR(SUMIFS(DATABASE!$M$5:$M$6004,DATABASE!$B$5:$B$6004,B346,DATABASE!$X$5:$X$6004,1),0)</f>
        <v/>
      </c>
      <c r="W346" s="57">
        <f>IFERROR(COUNTIFS(DATABASE!$B$5:$B$6004,B346,DATABASE!$X$5:$X$6004,1),0)</f>
        <v/>
      </c>
      <c r="X346" s="58">
        <f>--AND(ISNUMBER(B346),C346&lt;&gt;"",L346&lt;&gt;"",M346&lt;&gt;"")</f>
        <v/>
      </c>
    </row>
    <row r="347" ht="15" customHeight="1" s="111">
      <c r="A347" s="42" t="inlineStr">
        <is>
          <t>JAN</t>
        </is>
      </c>
      <c r="B347" s="43">
        <f>JAN!A348</f>
        <v/>
      </c>
      <c r="C347" s="44">
        <f>JAN!B348</f>
        <v/>
      </c>
      <c r="D347" s="44">
        <f>JAN!C348</f>
        <v/>
      </c>
      <c r="E347" s="44">
        <f>JAN!D348</f>
        <v/>
      </c>
      <c r="F347" s="44">
        <f>JAN!E348</f>
        <v/>
      </c>
      <c r="G347" s="44">
        <f>JAN!F348</f>
        <v/>
      </c>
      <c r="H347" s="44">
        <f>JAN!G348</f>
        <v/>
      </c>
      <c r="I347" s="45">
        <f>JAN!H348</f>
        <v/>
      </c>
      <c r="J347" s="45">
        <f>JAN!I348</f>
        <v/>
      </c>
      <c r="K347" s="44">
        <f>JAN!J348</f>
        <v/>
      </c>
      <c r="L347" s="44">
        <f>JAN!K348</f>
        <v/>
      </c>
      <c r="M347" s="46">
        <f>JAN!L348</f>
        <v/>
      </c>
      <c r="N347" s="44">
        <f>JAN!M348</f>
        <v/>
      </c>
      <c r="O347" s="44">
        <f>JAN!N348</f>
        <v/>
      </c>
      <c r="P347" s="44">
        <f>JAN!O348</f>
        <v/>
      </c>
      <c r="Q347" s="44">
        <f>JAN!P348</f>
        <v/>
      </c>
      <c r="R347" s="44">
        <f>JAN!Q348</f>
        <v/>
      </c>
      <c r="S347" s="46">
        <f>S346+IF(X347=0,0,M347)</f>
        <v/>
      </c>
      <c r="T347" s="47">
        <f>MAX(T346,S347)</f>
        <v/>
      </c>
      <c r="U347" s="48">
        <f>S347-T347</f>
        <v/>
      </c>
      <c r="V347" s="47">
        <f>IFERROR(SUMIFS(DATABASE!$M$5:$M$6004,DATABASE!$B$5:$B$6004,B347,DATABASE!$X$5:$X$6004,1),0)</f>
        <v/>
      </c>
      <c r="W347" s="31">
        <f>IFERROR(COUNTIFS(DATABASE!$B$5:$B$6004,B347,DATABASE!$X$5:$X$6004,1),0)</f>
        <v/>
      </c>
      <c r="X347" s="49">
        <f>--AND(ISNUMBER(B347),C347&lt;&gt;"",L347&lt;&gt;"",M347&lt;&gt;"")</f>
        <v/>
      </c>
    </row>
    <row r="348" ht="15" customHeight="1" s="111">
      <c r="A348" s="50" t="inlineStr">
        <is>
          <t>JAN</t>
        </is>
      </c>
      <c r="B348" s="51">
        <f>JAN!A349</f>
        <v/>
      </c>
      <c r="C348" s="52">
        <f>JAN!B349</f>
        <v/>
      </c>
      <c r="D348" s="52">
        <f>JAN!C349</f>
        <v/>
      </c>
      <c r="E348" s="52">
        <f>JAN!D349</f>
        <v/>
      </c>
      <c r="F348" s="52">
        <f>JAN!E349</f>
        <v/>
      </c>
      <c r="G348" s="52">
        <f>JAN!F349</f>
        <v/>
      </c>
      <c r="H348" s="52">
        <f>JAN!G349</f>
        <v/>
      </c>
      <c r="I348" s="53">
        <f>JAN!H349</f>
        <v/>
      </c>
      <c r="J348" s="53">
        <f>JAN!I349</f>
        <v/>
      </c>
      <c r="K348" s="52">
        <f>JAN!J349</f>
        <v/>
      </c>
      <c r="L348" s="52">
        <f>JAN!K349</f>
        <v/>
      </c>
      <c r="M348" s="54">
        <f>JAN!L349</f>
        <v/>
      </c>
      <c r="N348" s="52">
        <f>JAN!M349</f>
        <v/>
      </c>
      <c r="O348" s="52">
        <f>JAN!N349</f>
        <v/>
      </c>
      <c r="P348" s="52">
        <f>JAN!O349</f>
        <v/>
      </c>
      <c r="Q348" s="52">
        <f>JAN!P349</f>
        <v/>
      </c>
      <c r="R348" s="52">
        <f>JAN!Q349</f>
        <v/>
      </c>
      <c r="S348" s="54">
        <f>S347+IF(X348=0,0,M348)</f>
        <v/>
      </c>
      <c r="T348" s="55">
        <f>MAX(T347,S348)</f>
        <v/>
      </c>
      <c r="U348" s="56">
        <f>S348-T348</f>
        <v/>
      </c>
      <c r="V348" s="55">
        <f>IFERROR(SUMIFS(DATABASE!$M$5:$M$6004,DATABASE!$B$5:$B$6004,B348,DATABASE!$X$5:$X$6004,1),0)</f>
        <v/>
      </c>
      <c r="W348" s="57">
        <f>IFERROR(COUNTIFS(DATABASE!$B$5:$B$6004,B348,DATABASE!$X$5:$X$6004,1),0)</f>
        <v/>
      </c>
      <c r="X348" s="58">
        <f>--AND(ISNUMBER(B348),C348&lt;&gt;"",L348&lt;&gt;"",M348&lt;&gt;"")</f>
        <v/>
      </c>
    </row>
    <row r="349" ht="15" customHeight="1" s="111">
      <c r="A349" s="42" t="inlineStr">
        <is>
          <t>JAN</t>
        </is>
      </c>
      <c r="B349" s="43">
        <f>JAN!A350</f>
        <v/>
      </c>
      <c r="C349" s="44">
        <f>JAN!B350</f>
        <v/>
      </c>
      <c r="D349" s="44">
        <f>JAN!C350</f>
        <v/>
      </c>
      <c r="E349" s="44">
        <f>JAN!D350</f>
        <v/>
      </c>
      <c r="F349" s="44">
        <f>JAN!E350</f>
        <v/>
      </c>
      <c r="G349" s="44">
        <f>JAN!F350</f>
        <v/>
      </c>
      <c r="H349" s="44">
        <f>JAN!G350</f>
        <v/>
      </c>
      <c r="I349" s="45">
        <f>JAN!H350</f>
        <v/>
      </c>
      <c r="J349" s="45">
        <f>JAN!I350</f>
        <v/>
      </c>
      <c r="K349" s="44">
        <f>JAN!J350</f>
        <v/>
      </c>
      <c r="L349" s="44">
        <f>JAN!K350</f>
        <v/>
      </c>
      <c r="M349" s="46">
        <f>JAN!L350</f>
        <v/>
      </c>
      <c r="N349" s="44">
        <f>JAN!M350</f>
        <v/>
      </c>
      <c r="O349" s="44">
        <f>JAN!N350</f>
        <v/>
      </c>
      <c r="P349" s="44">
        <f>JAN!O350</f>
        <v/>
      </c>
      <c r="Q349" s="44">
        <f>JAN!P350</f>
        <v/>
      </c>
      <c r="R349" s="44">
        <f>JAN!Q350</f>
        <v/>
      </c>
      <c r="S349" s="46">
        <f>S348+IF(X349=0,0,M349)</f>
        <v/>
      </c>
      <c r="T349" s="47">
        <f>MAX(T348,S349)</f>
        <v/>
      </c>
      <c r="U349" s="48">
        <f>S349-T349</f>
        <v/>
      </c>
      <c r="V349" s="47">
        <f>IFERROR(SUMIFS(DATABASE!$M$5:$M$6004,DATABASE!$B$5:$B$6004,B349,DATABASE!$X$5:$X$6004,1),0)</f>
        <v/>
      </c>
      <c r="W349" s="31">
        <f>IFERROR(COUNTIFS(DATABASE!$B$5:$B$6004,B349,DATABASE!$X$5:$X$6004,1),0)</f>
        <v/>
      </c>
      <c r="X349" s="49">
        <f>--AND(ISNUMBER(B349),C349&lt;&gt;"",L349&lt;&gt;"",M349&lt;&gt;"")</f>
        <v/>
      </c>
    </row>
    <row r="350" ht="15" customHeight="1" s="111">
      <c r="A350" s="50" t="inlineStr">
        <is>
          <t>JAN</t>
        </is>
      </c>
      <c r="B350" s="51">
        <f>JAN!A351</f>
        <v/>
      </c>
      <c r="C350" s="52">
        <f>JAN!B351</f>
        <v/>
      </c>
      <c r="D350" s="52">
        <f>JAN!C351</f>
        <v/>
      </c>
      <c r="E350" s="52">
        <f>JAN!D351</f>
        <v/>
      </c>
      <c r="F350" s="52">
        <f>JAN!E351</f>
        <v/>
      </c>
      <c r="G350" s="52">
        <f>JAN!F351</f>
        <v/>
      </c>
      <c r="H350" s="52">
        <f>JAN!G351</f>
        <v/>
      </c>
      <c r="I350" s="53">
        <f>JAN!H351</f>
        <v/>
      </c>
      <c r="J350" s="53">
        <f>JAN!I351</f>
        <v/>
      </c>
      <c r="K350" s="52">
        <f>JAN!J351</f>
        <v/>
      </c>
      <c r="L350" s="52">
        <f>JAN!K351</f>
        <v/>
      </c>
      <c r="M350" s="54">
        <f>JAN!L351</f>
        <v/>
      </c>
      <c r="N350" s="52">
        <f>JAN!M351</f>
        <v/>
      </c>
      <c r="O350" s="52">
        <f>JAN!N351</f>
        <v/>
      </c>
      <c r="P350" s="52">
        <f>JAN!O351</f>
        <v/>
      </c>
      <c r="Q350" s="52">
        <f>JAN!P351</f>
        <v/>
      </c>
      <c r="R350" s="52">
        <f>JAN!Q351</f>
        <v/>
      </c>
      <c r="S350" s="54">
        <f>S349+IF(X350=0,0,M350)</f>
        <v/>
      </c>
      <c r="T350" s="55">
        <f>MAX(T349,S350)</f>
        <v/>
      </c>
      <c r="U350" s="56">
        <f>S350-T350</f>
        <v/>
      </c>
      <c r="V350" s="55">
        <f>IFERROR(SUMIFS(DATABASE!$M$5:$M$6004,DATABASE!$B$5:$B$6004,B350,DATABASE!$X$5:$X$6004,1),0)</f>
        <v/>
      </c>
      <c r="W350" s="57">
        <f>IFERROR(COUNTIFS(DATABASE!$B$5:$B$6004,B350,DATABASE!$X$5:$X$6004,1),0)</f>
        <v/>
      </c>
      <c r="X350" s="58">
        <f>--AND(ISNUMBER(B350),C350&lt;&gt;"",L350&lt;&gt;"",M350&lt;&gt;"")</f>
        <v/>
      </c>
    </row>
    <row r="351" ht="15" customHeight="1" s="111">
      <c r="A351" s="42" t="inlineStr">
        <is>
          <t>JAN</t>
        </is>
      </c>
      <c r="B351" s="43">
        <f>JAN!A352</f>
        <v/>
      </c>
      <c r="C351" s="44">
        <f>JAN!B352</f>
        <v/>
      </c>
      <c r="D351" s="44">
        <f>JAN!C352</f>
        <v/>
      </c>
      <c r="E351" s="44">
        <f>JAN!D352</f>
        <v/>
      </c>
      <c r="F351" s="44">
        <f>JAN!E352</f>
        <v/>
      </c>
      <c r="G351" s="44">
        <f>JAN!F352</f>
        <v/>
      </c>
      <c r="H351" s="44">
        <f>JAN!G352</f>
        <v/>
      </c>
      <c r="I351" s="45">
        <f>JAN!H352</f>
        <v/>
      </c>
      <c r="J351" s="45">
        <f>JAN!I352</f>
        <v/>
      </c>
      <c r="K351" s="44">
        <f>JAN!J352</f>
        <v/>
      </c>
      <c r="L351" s="44">
        <f>JAN!K352</f>
        <v/>
      </c>
      <c r="M351" s="46">
        <f>JAN!L352</f>
        <v/>
      </c>
      <c r="N351" s="44">
        <f>JAN!M352</f>
        <v/>
      </c>
      <c r="O351" s="44">
        <f>JAN!N352</f>
        <v/>
      </c>
      <c r="P351" s="44">
        <f>JAN!O352</f>
        <v/>
      </c>
      <c r="Q351" s="44">
        <f>JAN!P352</f>
        <v/>
      </c>
      <c r="R351" s="44">
        <f>JAN!Q352</f>
        <v/>
      </c>
      <c r="S351" s="46">
        <f>S350+IF(X351=0,0,M351)</f>
        <v/>
      </c>
      <c r="T351" s="47">
        <f>MAX(T350,S351)</f>
        <v/>
      </c>
      <c r="U351" s="48">
        <f>S351-T351</f>
        <v/>
      </c>
      <c r="V351" s="47">
        <f>IFERROR(SUMIFS(DATABASE!$M$5:$M$6004,DATABASE!$B$5:$B$6004,B351,DATABASE!$X$5:$X$6004,1),0)</f>
        <v/>
      </c>
      <c r="W351" s="31">
        <f>IFERROR(COUNTIFS(DATABASE!$B$5:$B$6004,B351,DATABASE!$X$5:$X$6004,1),0)</f>
        <v/>
      </c>
      <c r="X351" s="49">
        <f>--AND(ISNUMBER(B351),C351&lt;&gt;"",L351&lt;&gt;"",M351&lt;&gt;"")</f>
        <v/>
      </c>
    </row>
    <row r="352" ht="15" customHeight="1" s="111">
      <c r="A352" s="50" t="inlineStr">
        <is>
          <t>JAN</t>
        </is>
      </c>
      <c r="B352" s="51">
        <f>JAN!A353</f>
        <v/>
      </c>
      <c r="C352" s="52">
        <f>JAN!B353</f>
        <v/>
      </c>
      <c r="D352" s="52">
        <f>JAN!C353</f>
        <v/>
      </c>
      <c r="E352" s="52">
        <f>JAN!D353</f>
        <v/>
      </c>
      <c r="F352" s="52">
        <f>JAN!E353</f>
        <v/>
      </c>
      <c r="G352" s="52">
        <f>JAN!F353</f>
        <v/>
      </c>
      <c r="H352" s="52">
        <f>JAN!G353</f>
        <v/>
      </c>
      <c r="I352" s="53">
        <f>JAN!H353</f>
        <v/>
      </c>
      <c r="J352" s="53">
        <f>JAN!I353</f>
        <v/>
      </c>
      <c r="K352" s="52">
        <f>JAN!J353</f>
        <v/>
      </c>
      <c r="L352" s="52">
        <f>JAN!K353</f>
        <v/>
      </c>
      <c r="M352" s="54">
        <f>JAN!L353</f>
        <v/>
      </c>
      <c r="N352" s="52">
        <f>JAN!M353</f>
        <v/>
      </c>
      <c r="O352" s="52">
        <f>JAN!N353</f>
        <v/>
      </c>
      <c r="P352" s="52">
        <f>JAN!O353</f>
        <v/>
      </c>
      <c r="Q352" s="52">
        <f>JAN!P353</f>
        <v/>
      </c>
      <c r="R352" s="52">
        <f>JAN!Q353</f>
        <v/>
      </c>
      <c r="S352" s="54">
        <f>S351+IF(X352=0,0,M352)</f>
        <v/>
      </c>
      <c r="T352" s="55">
        <f>MAX(T351,S352)</f>
        <v/>
      </c>
      <c r="U352" s="56">
        <f>S352-T352</f>
        <v/>
      </c>
      <c r="V352" s="55">
        <f>IFERROR(SUMIFS(DATABASE!$M$5:$M$6004,DATABASE!$B$5:$B$6004,B352,DATABASE!$X$5:$X$6004,1),0)</f>
        <v/>
      </c>
      <c r="W352" s="57">
        <f>IFERROR(COUNTIFS(DATABASE!$B$5:$B$6004,B352,DATABASE!$X$5:$X$6004,1),0)</f>
        <v/>
      </c>
      <c r="X352" s="58">
        <f>--AND(ISNUMBER(B352),C352&lt;&gt;"",L352&lt;&gt;"",M352&lt;&gt;"")</f>
        <v/>
      </c>
    </row>
    <row r="353" ht="15" customHeight="1" s="111">
      <c r="A353" s="42" t="inlineStr">
        <is>
          <t>JAN</t>
        </is>
      </c>
      <c r="B353" s="43">
        <f>JAN!A354</f>
        <v/>
      </c>
      <c r="C353" s="44">
        <f>JAN!B354</f>
        <v/>
      </c>
      <c r="D353" s="44">
        <f>JAN!C354</f>
        <v/>
      </c>
      <c r="E353" s="44">
        <f>JAN!D354</f>
        <v/>
      </c>
      <c r="F353" s="44">
        <f>JAN!E354</f>
        <v/>
      </c>
      <c r="G353" s="44">
        <f>JAN!F354</f>
        <v/>
      </c>
      <c r="H353" s="44">
        <f>JAN!G354</f>
        <v/>
      </c>
      <c r="I353" s="45">
        <f>JAN!H354</f>
        <v/>
      </c>
      <c r="J353" s="45">
        <f>JAN!I354</f>
        <v/>
      </c>
      <c r="K353" s="44">
        <f>JAN!J354</f>
        <v/>
      </c>
      <c r="L353" s="44">
        <f>JAN!K354</f>
        <v/>
      </c>
      <c r="M353" s="46">
        <f>JAN!L354</f>
        <v/>
      </c>
      <c r="N353" s="44">
        <f>JAN!M354</f>
        <v/>
      </c>
      <c r="O353" s="44">
        <f>JAN!N354</f>
        <v/>
      </c>
      <c r="P353" s="44">
        <f>JAN!O354</f>
        <v/>
      </c>
      <c r="Q353" s="44">
        <f>JAN!P354</f>
        <v/>
      </c>
      <c r="R353" s="44">
        <f>JAN!Q354</f>
        <v/>
      </c>
      <c r="S353" s="46">
        <f>S352+IF(X353=0,0,M353)</f>
        <v/>
      </c>
      <c r="T353" s="47">
        <f>MAX(T352,S353)</f>
        <v/>
      </c>
      <c r="U353" s="48">
        <f>S353-T353</f>
        <v/>
      </c>
      <c r="V353" s="47">
        <f>IFERROR(SUMIFS(DATABASE!$M$5:$M$6004,DATABASE!$B$5:$B$6004,B353,DATABASE!$X$5:$X$6004,1),0)</f>
        <v/>
      </c>
      <c r="W353" s="31">
        <f>IFERROR(COUNTIFS(DATABASE!$B$5:$B$6004,B353,DATABASE!$X$5:$X$6004,1),0)</f>
        <v/>
      </c>
      <c r="X353" s="49">
        <f>--AND(ISNUMBER(B353),C353&lt;&gt;"",L353&lt;&gt;"",M353&lt;&gt;"")</f>
        <v/>
      </c>
    </row>
    <row r="354" ht="15" customHeight="1" s="111">
      <c r="A354" s="50" t="inlineStr">
        <is>
          <t>JAN</t>
        </is>
      </c>
      <c r="B354" s="51">
        <f>JAN!A355</f>
        <v/>
      </c>
      <c r="C354" s="52">
        <f>JAN!B355</f>
        <v/>
      </c>
      <c r="D354" s="52">
        <f>JAN!C355</f>
        <v/>
      </c>
      <c r="E354" s="52">
        <f>JAN!D355</f>
        <v/>
      </c>
      <c r="F354" s="52">
        <f>JAN!E355</f>
        <v/>
      </c>
      <c r="G354" s="52">
        <f>JAN!F355</f>
        <v/>
      </c>
      <c r="H354" s="52">
        <f>JAN!G355</f>
        <v/>
      </c>
      <c r="I354" s="53">
        <f>JAN!H355</f>
        <v/>
      </c>
      <c r="J354" s="53">
        <f>JAN!I355</f>
        <v/>
      </c>
      <c r="K354" s="52">
        <f>JAN!J355</f>
        <v/>
      </c>
      <c r="L354" s="52">
        <f>JAN!K355</f>
        <v/>
      </c>
      <c r="M354" s="54">
        <f>JAN!L355</f>
        <v/>
      </c>
      <c r="N354" s="52">
        <f>JAN!M355</f>
        <v/>
      </c>
      <c r="O354" s="52">
        <f>JAN!N355</f>
        <v/>
      </c>
      <c r="P354" s="52">
        <f>JAN!O355</f>
        <v/>
      </c>
      <c r="Q354" s="52">
        <f>JAN!P355</f>
        <v/>
      </c>
      <c r="R354" s="52">
        <f>JAN!Q355</f>
        <v/>
      </c>
      <c r="S354" s="54">
        <f>S353+IF(X354=0,0,M354)</f>
        <v/>
      </c>
      <c r="T354" s="55">
        <f>MAX(T353,S354)</f>
        <v/>
      </c>
      <c r="U354" s="56">
        <f>S354-T354</f>
        <v/>
      </c>
      <c r="V354" s="55">
        <f>IFERROR(SUMIFS(DATABASE!$M$5:$M$6004,DATABASE!$B$5:$B$6004,B354,DATABASE!$X$5:$X$6004,1),0)</f>
        <v/>
      </c>
      <c r="W354" s="57">
        <f>IFERROR(COUNTIFS(DATABASE!$B$5:$B$6004,B354,DATABASE!$X$5:$X$6004,1),0)</f>
        <v/>
      </c>
      <c r="X354" s="58">
        <f>--AND(ISNUMBER(B354),C354&lt;&gt;"",L354&lt;&gt;"",M354&lt;&gt;"")</f>
        <v/>
      </c>
    </row>
    <row r="355" ht="15" customHeight="1" s="111">
      <c r="A355" s="42" t="inlineStr">
        <is>
          <t>JAN</t>
        </is>
      </c>
      <c r="B355" s="43">
        <f>JAN!A356</f>
        <v/>
      </c>
      <c r="C355" s="44">
        <f>JAN!B356</f>
        <v/>
      </c>
      <c r="D355" s="44">
        <f>JAN!C356</f>
        <v/>
      </c>
      <c r="E355" s="44">
        <f>JAN!D356</f>
        <v/>
      </c>
      <c r="F355" s="44">
        <f>JAN!E356</f>
        <v/>
      </c>
      <c r="G355" s="44">
        <f>JAN!F356</f>
        <v/>
      </c>
      <c r="H355" s="44">
        <f>JAN!G356</f>
        <v/>
      </c>
      <c r="I355" s="45">
        <f>JAN!H356</f>
        <v/>
      </c>
      <c r="J355" s="45">
        <f>JAN!I356</f>
        <v/>
      </c>
      <c r="K355" s="44">
        <f>JAN!J356</f>
        <v/>
      </c>
      <c r="L355" s="44">
        <f>JAN!K356</f>
        <v/>
      </c>
      <c r="M355" s="46">
        <f>JAN!L356</f>
        <v/>
      </c>
      <c r="N355" s="44">
        <f>JAN!M356</f>
        <v/>
      </c>
      <c r="O355" s="44">
        <f>JAN!N356</f>
        <v/>
      </c>
      <c r="P355" s="44">
        <f>JAN!O356</f>
        <v/>
      </c>
      <c r="Q355" s="44">
        <f>JAN!P356</f>
        <v/>
      </c>
      <c r="R355" s="44">
        <f>JAN!Q356</f>
        <v/>
      </c>
      <c r="S355" s="46">
        <f>S354+IF(X355=0,0,M355)</f>
        <v/>
      </c>
      <c r="T355" s="47">
        <f>MAX(T354,S355)</f>
        <v/>
      </c>
      <c r="U355" s="48">
        <f>S355-T355</f>
        <v/>
      </c>
      <c r="V355" s="47">
        <f>IFERROR(SUMIFS(DATABASE!$M$5:$M$6004,DATABASE!$B$5:$B$6004,B355,DATABASE!$X$5:$X$6004,1),0)</f>
        <v/>
      </c>
      <c r="W355" s="31">
        <f>IFERROR(COUNTIFS(DATABASE!$B$5:$B$6004,B355,DATABASE!$X$5:$X$6004,1),0)</f>
        <v/>
      </c>
      <c r="X355" s="49">
        <f>--AND(ISNUMBER(B355),C355&lt;&gt;"",L355&lt;&gt;"",M355&lt;&gt;"")</f>
        <v/>
      </c>
    </row>
    <row r="356" ht="15" customHeight="1" s="111">
      <c r="A356" s="50" t="inlineStr">
        <is>
          <t>JAN</t>
        </is>
      </c>
      <c r="B356" s="51">
        <f>JAN!A357</f>
        <v/>
      </c>
      <c r="C356" s="52">
        <f>JAN!B357</f>
        <v/>
      </c>
      <c r="D356" s="52">
        <f>JAN!C357</f>
        <v/>
      </c>
      <c r="E356" s="52">
        <f>JAN!D357</f>
        <v/>
      </c>
      <c r="F356" s="52">
        <f>JAN!E357</f>
        <v/>
      </c>
      <c r="G356" s="52">
        <f>JAN!F357</f>
        <v/>
      </c>
      <c r="H356" s="52">
        <f>JAN!G357</f>
        <v/>
      </c>
      <c r="I356" s="53">
        <f>JAN!H357</f>
        <v/>
      </c>
      <c r="J356" s="53">
        <f>JAN!I357</f>
        <v/>
      </c>
      <c r="K356" s="52">
        <f>JAN!J357</f>
        <v/>
      </c>
      <c r="L356" s="52">
        <f>JAN!K357</f>
        <v/>
      </c>
      <c r="M356" s="54">
        <f>JAN!L357</f>
        <v/>
      </c>
      <c r="N356" s="52">
        <f>JAN!M357</f>
        <v/>
      </c>
      <c r="O356" s="52">
        <f>JAN!N357</f>
        <v/>
      </c>
      <c r="P356" s="52">
        <f>JAN!O357</f>
        <v/>
      </c>
      <c r="Q356" s="52">
        <f>JAN!P357</f>
        <v/>
      </c>
      <c r="R356" s="52">
        <f>JAN!Q357</f>
        <v/>
      </c>
      <c r="S356" s="54">
        <f>S355+IF(X356=0,0,M356)</f>
        <v/>
      </c>
      <c r="T356" s="55">
        <f>MAX(T355,S356)</f>
        <v/>
      </c>
      <c r="U356" s="56">
        <f>S356-T356</f>
        <v/>
      </c>
      <c r="V356" s="55">
        <f>IFERROR(SUMIFS(DATABASE!$M$5:$M$6004,DATABASE!$B$5:$B$6004,B356,DATABASE!$X$5:$X$6004,1),0)</f>
        <v/>
      </c>
      <c r="W356" s="57">
        <f>IFERROR(COUNTIFS(DATABASE!$B$5:$B$6004,B356,DATABASE!$X$5:$X$6004,1),0)</f>
        <v/>
      </c>
      <c r="X356" s="58">
        <f>--AND(ISNUMBER(B356),C356&lt;&gt;"",L356&lt;&gt;"",M356&lt;&gt;"")</f>
        <v/>
      </c>
    </row>
    <row r="357" ht="15" customHeight="1" s="111">
      <c r="A357" s="42" t="inlineStr">
        <is>
          <t>JAN</t>
        </is>
      </c>
      <c r="B357" s="43">
        <f>JAN!A358</f>
        <v/>
      </c>
      <c r="C357" s="44">
        <f>JAN!B358</f>
        <v/>
      </c>
      <c r="D357" s="44">
        <f>JAN!C358</f>
        <v/>
      </c>
      <c r="E357" s="44">
        <f>JAN!D358</f>
        <v/>
      </c>
      <c r="F357" s="44">
        <f>JAN!E358</f>
        <v/>
      </c>
      <c r="G357" s="44">
        <f>JAN!F358</f>
        <v/>
      </c>
      <c r="H357" s="44">
        <f>JAN!G358</f>
        <v/>
      </c>
      <c r="I357" s="45">
        <f>JAN!H358</f>
        <v/>
      </c>
      <c r="J357" s="45">
        <f>JAN!I358</f>
        <v/>
      </c>
      <c r="K357" s="44">
        <f>JAN!J358</f>
        <v/>
      </c>
      <c r="L357" s="44">
        <f>JAN!K358</f>
        <v/>
      </c>
      <c r="M357" s="46">
        <f>JAN!L358</f>
        <v/>
      </c>
      <c r="N357" s="44">
        <f>JAN!M358</f>
        <v/>
      </c>
      <c r="O357" s="44">
        <f>JAN!N358</f>
        <v/>
      </c>
      <c r="P357" s="44">
        <f>JAN!O358</f>
        <v/>
      </c>
      <c r="Q357" s="44">
        <f>JAN!P358</f>
        <v/>
      </c>
      <c r="R357" s="44">
        <f>JAN!Q358</f>
        <v/>
      </c>
      <c r="S357" s="46">
        <f>S356+IF(X357=0,0,M357)</f>
        <v/>
      </c>
      <c r="T357" s="47">
        <f>MAX(T356,S357)</f>
        <v/>
      </c>
      <c r="U357" s="48">
        <f>S357-T357</f>
        <v/>
      </c>
      <c r="V357" s="47">
        <f>IFERROR(SUMIFS(DATABASE!$M$5:$M$6004,DATABASE!$B$5:$B$6004,B357,DATABASE!$X$5:$X$6004,1),0)</f>
        <v/>
      </c>
      <c r="W357" s="31">
        <f>IFERROR(COUNTIFS(DATABASE!$B$5:$B$6004,B357,DATABASE!$X$5:$X$6004,1),0)</f>
        <v/>
      </c>
      <c r="X357" s="49">
        <f>--AND(ISNUMBER(B357),C357&lt;&gt;"",L357&lt;&gt;"",M357&lt;&gt;"")</f>
        <v/>
      </c>
    </row>
    <row r="358" ht="15" customHeight="1" s="111">
      <c r="A358" s="50" t="inlineStr">
        <is>
          <t>JAN</t>
        </is>
      </c>
      <c r="B358" s="51">
        <f>JAN!A359</f>
        <v/>
      </c>
      <c r="C358" s="52">
        <f>JAN!B359</f>
        <v/>
      </c>
      <c r="D358" s="52">
        <f>JAN!C359</f>
        <v/>
      </c>
      <c r="E358" s="52">
        <f>JAN!D359</f>
        <v/>
      </c>
      <c r="F358" s="52">
        <f>JAN!E359</f>
        <v/>
      </c>
      <c r="G358" s="52">
        <f>JAN!F359</f>
        <v/>
      </c>
      <c r="H358" s="52">
        <f>JAN!G359</f>
        <v/>
      </c>
      <c r="I358" s="53">
        <f>JAN!H359</f>
        <v/>
      </c>
      <c r="J358" s="53">
        <f>JAN!I359</f>
        <v/>
      </c>
      <c r="K358" s="52">
        <f>JAN!J359</f>
        <v/>
      </c>
      <c r="L358" s="52">
        <f>JAN!K359</f>
        <v/>
      </c>
      <c r="M358" s="54">
        <f>JAN!L359</f>
        <v/>
      </c>
      <c r="N358" s="52">
        <f>JAN!M359</f>
        <v/>
      </c>
      <c r="O358" s="52">
        <f>JAN!N359</f>
        <v/>
      </c>
      <c r="P358" s="52">
        <f>JAN!O359</f>
        <v/>
      </c>
      <c r="Q358" s="52">
        <f>JAN!P359</f>
        <v/>
      </c>
      <c r="R358" s="52">
        <f>JAN!Q359</f>
        <v/>
      </c>
      <c r="S358" s="54">
        <f>S357+IF(X358=0,0,M358)</f>
        <v/>
      </c>
      <c r="T358" s="55">
        <f>MAX(T357,S358)</f>
        <v/>
      </c>
      <c r="U358" s="56">
        <f>S358-T358</f>
        <v/>
      </c>
      <c r="V358" s="55">
        <f>IFERROR(SUMIFS(DATABASE!$M$5:$M$6004,DATABASE!$B$5:$B$6004,B358,DATABASE!$X$5:$X$6004,1),0)</f>
        <v/>
      </c>
      <c r="W358" s="57">
        <f>IFERROR(COUNTIFS(DATABASE!$B$5:$B$6004,B358,DATABASE!$X$5:$X$6004,1),0)</f>
        <v/>
      </c>
      <c r="X358" s="58">
        <f>--AND(ISNUMBER(B358),C358&lt;&gt;"",L358&lt;&gt;"",M358&lt;&gt;"")</f>
        <v/>
      </c>
    </row>
    <row r="359" ht="15" customHeight="1" s="111">
      <c r="A359" s="42" t="inlineStr">
        <is>
          <t>JAN</t>
        </is>
      </c>
      <c r="B359" s="43">
        <f>JAN!A360</f>
        <v/>
      </c>
      <c r="C359" s="44">
        <f>JAN!B360</f>
        <v/>
      </c>
      <c r="D359" s="44">
        <f>JAN!C360</f>
        <v/>
      </c>
      <c r="E359" s="44">
        <f>JAN!D360</f>
        <v/>
      </c>
      <c r="F359" s="44">
        <f>JAN!E360</f>
        <v/>
      </c>
      <c r="G359" s="44">
        <f>JAN!F360</f>
        <v/>
      </c>
      <c r="H359" s="44">
        <f>JAN!G360</f>
        <v/>
      </c>
      <c r="I359" s="45">
        <f>JAN!H360</f>
        <v/>
      </c>
      <c r="J359" s="45">
        <f>JAN!I360</f>
        <v/>
      </c>
      <c r="K359" s="44">
        <f>JAN!J360</f>
        <v/>
      </c>
      <c r="L359" s="44">
        <f>JAN!K360</f>
        <v/>
      </c>
      <c r="M359" s="46">
        <f>JAN!L360</f>
        <v/>
      </c>
      <c r="N359" s="44">
        <f>JAN!M360</f>
        <v/>
      </c>
      <c r="O359" s="44">
        <f>JAN!N360</f>
        <v/>
      </c>
      <c r="P359" s="44">
        <f>JAN!O360</f>
        <v/>
      </c>
      <c r="Q359" s="44">
        <f>JAN!P360</f>
        <v/>
      </c>
      <c r="R359" s="44">
        <f>JAN!Q360</f>
        <v/>
      </c>
      <c r="S359" s="46">
        <f>S358+IF(X359=0,0,M359)</f>
        <v/>
      </c>
      <c r="T359" s="47">
        <f>MAX(T358,S359)</f>
        <v/>
      </c>
      <c r="U359" s="48">
        <f>S359-T359</f>
        <v/>
      </c>
      <c r="V359" s="47">
        <f>IFERROR(SUMIFS(DATABASE!$M$5:$M$6004,DATABASE!$B$5:$B$6004,B359,DATABASE!$X$5:$X$6004,1),0)</f>
        <v/>
      </c>
      <c r="W359" s="31">
        <f>IFERROR(COUNTIFS(DATABASE!$B$5:$B$6004,B359,DATABASE!$X$5:$X$6004,1),0)</f>
        <v/>
      </c>
      <c r="X359" s="49">
        <f>--AND(ISNUMBER(B359),C359&lt;&gt;"",L359&lt;&gt;"",M359&lt;&gt;"")</f>
        <v/>
      </c>
    </row>
    <row r="360" ht="15" customHeight="1" s="111">
      <c r="A360" s="50" t="inlineStr">
        <is>
          <t>JAN</t>
        </is>
      </c>
      <c r="B360" s="51">
        <f>JAN!A361</f>
        <v/>
      </c>
      <c r="C360" s="52">
        <f>JAN!B361</f>
        <v/>
      </c>
      <c r="D360" s="52">
        <f>JAN!C361</f>
        <v/>
      </c>
      <c r="E360" s="52">
        <f>JAN!D361</f>
        <v/>
      </c>
      <c r="F360" s="52">
        <f>JAN!E361</f>
        <v/>
      </c>
      <c r="G360" s="52">
        <f>JAN!F361</f>
        <v/>
      </c>
      <c r="H360" s="52">
        <f>JAN!G361</f>
        <v/>
      </c>
      <c r="I360" s="53">
        <f>JAN!H361</f>
        <v/>
      </c>
      <c r="J360" s="53">
        <f>JAN!I361</f>
        <v/>
      </c>
      <c r="K360" s="52">
        <f>JAN!J361</f>
        <v/>
      </c>
      <c r="L360" s="52">
        <f>JAN!K361</f>
        <v/>
      </c>
      <c r="M360" s="54">
        <f>JAN!L361</f>
        <v/>
      </c>
      <c r="N360" s="52">
        <f>JAN!M361</f>
        <v/>
      </c>
      <c r="O360" s="52">
        <f>JAN!N361</f>
        <v/>
      </c>
      <c r="P360" s="52">
        <f>JAN!O361</f>
        <v/>
      </c>
      <c r="Q360" s="52">
        <f>JAN!P361</f>
        <v/>
      </c>
      <c r="R360" s="52">
        <f>JAN!Q361</f>
        <v/>
      </c>
      <c r="S360" s="54">
        <f>S359+IF(X360=0,0,M360)</f>
        <v/>
      </c>
      <c r="T360" s="55">
        <f>MAX(T359,S360)</f>
        <v/>
      </c>
      <c r="U360" s="56">
        <f>S360-T360</f>
        <v/>
      </c>
      <c r="V360" s="55">
        <f>IFERROR(SUMIFS(DATABASE!$M$5:$M$6004,DATABASE!$B$5:$B$6004,B360,DATABASE!$X$5:$X$6004,1),0)</f>
        <v/>
      </c>
      <c r="W360" s="57">
        <f>IFERROR(COUNTIFS(DATABASE!$B$5:$B$6004,B360,DATABASE!$X$5:$X$6004,1),0)</f>
        <v/>
      </c>
      <c r="X360" s="58">
        <f>--AND(ISNUMBER(B360),C360&lt;&gt;"",L360&lt;&gt;"",M360&lt;&gt;"")</f>
        <v/>
      </c>
    </row>
    <row r="361" ht="15" customHeight="1" s="111">
      <c r="A361" s="42" t="inlineStr">
        <is>
          <t>JAN</t>
        </is>
      </c>
      <c r="B361" s="43">
        <f>JAN!A362</f>
        <v/>
      </c>
      <c r="C361" s="44">
        <f>JAN!B362</f>
        <v/>
      </c>
      <c r="D361" s="44">
        <f>JAN!C362</f>
        <v/>
      </c>
      <c r="E361" s="44">
        <f>JAN!D362</f>
        <v/>
      </c>
      <c r="F361" s="44">
        <f>JAN!E362</f>
        <v/>
      </c>
      <c r="G361" s="44">
        <f>JAN!F362</f>
        <v/>
      </c>
      <c r="H361" s="44">
        <f>JAN!G362</f>
        <v/>
      </c>
      <c r="I361" s="45">
        <f>JAN!H362</f>
        <v/>
      </c>
      <c r="J361" s="45">
        <f>JAN!I362</f>
        <v/>
      </c>
      <c r="K361" s="44">
        <f>JAN!J362</f>
        <v/>
      </c>
      <c r="L361" s="44">
        <f>JAN!K362</f>
        <v/>
      </c>
      <c r="M361" s="46">
        <f>JAN!L362</f>
        <v/>
      </c>
      <c r="N361" s="44">
        <f>JAN!M362</f>
        <v/>
      </c>
      <c r="O361" s="44">
        <f>JAN!N362</f>
        <v/>
      </c>
      <c r="P361" s="44">
        <f>JAN!O362</f>
        <v/>
      </c>
      <c r="Q361" s="44">
        <f>JAN!P362</f>
        <v/>
      </c>
      <c r="R361" s="44">
        <f>JAN!Q362</f>
        <v/>
      </c>
      <c r="S361" s="46">
        <f>S360+IF(X361=0,0,M361)</f>
        <v/>
      </c>
      <c r="T361" s="47">
        <f>MAX(T360,S361)</f>
        <v/>
      </c>
      <c r="U361" s="48">
        <f>S361-T361</f>
        <v/>
      </c>
      <c r="V361" s="47">
        <f>IFERROR(SUMIFS(DATABASE!$M$5:$M$6004,DATABASE!$B$5:$B$6004,B361,DATABASE!$X$5:$X$6004,1),0)</f>
        <v/>
      </c>
      <c r="W361" s="31">
        <f>IFERROR(COUNTIFS(DATABASE!$B$5:$B$6004,B361,DATABASE!$X$5:$X$6004,1),0)</f>
        <v/>
      </c>
      <c r="X361" s="49">
        <f>--AND(ISNUMBER(B361),C361&lt;&gt;"",L361&lt;&gt;"",M361&lt;&gt;"")</f>
        <v/>
      </c>
    </row>
    <row r="362" ht="15" customHeight="1" s="111">
      <c r="A362" s="50" t="inlineStr">
        <is>
          <t>JAN</t>
        </is>
      </c>
      <c r="B362" s="51">
        <f>JAN!A363</f>
        <v/>
      </c>
      <c r="C362" s="52">
        <f>JAN!B363</f>
        <v/>
      </c>
      <c r="D362" s="52">
        <f>JAN!C363</f>
        <v/>
      </c>
      <c r="E362" s="52">
        <f>JAN!D363</f>
        <v/>
      </c>
      <c r="F362" s="52">
        <f>JAN!E363</f>
        <v/>
      </c>
      <c r="G362" s="52">
        <f>JAN!F363</f>
        <v/>
      </c>
      <c r="H362" s="52">
        <f>JAN!G363</f>
        <v/>
      </c>
      <c r="I362" s="53">
        <f>JAN!H363</f>
        <v/>
      </c>
      <c r="J362" s="53">
        <f>JAN!I363</f>
        <v/>
      </c>
      <c r="K362" s="52">
        <f>JAN!J363</f>
        <v/>
      </c>
      <c r="L362" s="52">
        <f>JAN!K363</f>
        <v/>
      </c>
      <c r="M362" s="54">
        <f>JAN!L363</f>
        <v/>
      </c>
      <c r="N362" s="52">
        <f>JAN!M363</f>
        <v/>
      </c>
      <c r="O362" s="52">
        <f>JAN!N363</f>
        <v/>
      </c>
      <c r="P362" s="52">
        <f>JAN!O363</f>
        <v/>
      </c>
      <c r="Q362" s="52">
        <f>JAN!P363</f>
        <v/>
      </c>
      <c r="R362" s="52">
        <f>JAN!Q363</f>
        <v/>
      </c>
      <c r="S362" s="54">
        <f>S361+IF(X362=0,0,M362)</f>
        <v/>
      </c>
      <c r="T362" s="55">
        <f>MAX(T361,S362)</f>
        <v/>
      </c>
      <c r="U362" s="56">
        <f>S362-T362</f>
        <v/>
      </c>
      <c r="V362" s="55">
        <f>IFERROR(SUMIFS(DATABASE!$M$5:$M$6004,DATABASE!$B$5:$B$6004,B362,DATABASE!$X$5:$X$6004,1),0)</f>
        <v/>
      </c>
      <c r="W362" s="57">
        <f>IFERROR(COUNTIFS(DATABASE!$B$5:$B$6004,B362,DATABASE!$X$5:$X$6004,1),0)</f>
        <v/>
      </c>
      <c r="X362" s="58">
        <f>--AND(ISNUMBER(B362),C362&lt;&gt;"",L362&lt;&gt;"",M362&lt;&gt;"")</f>
        <v/>
      </c>
    </row>
    <row r="363" ht="15" customHeight="1" s="111">
      <c r="A363" s="42" t="inlineStr">
        <is>
          <t>JAN</t>
        </is>
      </c>
      <c r="B363" s="43">
        <f>JAN!A364</f>
        <v/>
      </c>
      <c r="C363" s="44">
        <f>JAN!B364</f>
        <v/>
      </c>
      <c r="D363" s="44">
        <f>JAN!C364</f>
        <v/>
      </c>
      <c r="E363" s="44">
        <f>JAN!D364</f>
        <v/>
      </c>
      <c r="F363" s="44">
        <f>JAN!E364</f>
        <v/>
      </c>
      <c r="G363" s="44">
        <f>JAN!F364</f>
        <v/>
      </c>
      <c r="H363" s="44">
        <f>JAN!G364</f>
        <v/>
      </c>
      <c r="I363" s="45">
        <f>JAN!H364</f>
        <v/>
      </c>
      <c r="J363" s="45">
        <f>JAN!I364</f>
        <v/>
      </c>
      <c r="K363" s="44">
        <f>JAN!J364</f>
        <v/>
      </c>
      <c r="L363" s="44">
        <f>JAN!K364</f>
        <v/>
      </c>
      <c r="M363" s="46">
        <f>JAN!L364</f>
        <v/>
      </c>
      <c r="N363" s="44">
        <f>JAN!M364</f>
        <v/>
      </c>
      <c r="O363" s="44">
        <f>JAN!N364</f>
        <v/>
      </c>
      <c r="P363" s="44">
        <f>JAN!O364</f>
        <v/>
      </c>
      <c r="Q363" s="44">
        <f>JAN!P364</f>
        <v/>
      </c>
      <c r="R363" s="44">
        <f>JAN!Q364</f>
        <v/>
      </c>
      <c r="S363" s="46">
        <f>S362+IF(X363=0,0,M363)</f>
        <v/>
      </c>
      <c r="T363" s="47">
        <f>MAX(T362,S363)</f>
        <v/>
      </c>
      <c r="U363" s="48">
        <f>S363-T363</f>
        <v/>
      </c>
      <c r="V363" s="47">
        <f>IFERROR(SUMIFS(DATABASE!$M$5:$M$6004,DATABASE!$B$5:$B$6004,B363,DATABASE!$X$5:$X$6004,1),0)</f>
        <v/>
      </c>
      <c r="W363" s="31">
        <f>IFERROR(COUNTIFS(DATABASE!$B$5:$B$6004,B363,DATABASE!$X$5:$X$6004,1),0)</f>
        <v/>
      </c>
      <c r="X363" s="49">
        <f>--AND(ISNUMBER(B363),C363&lt;&gt;"",L363&lt;&gt;"",M363&lt;&gt;"")</f>
        <v/>
      </c>
    </row>
    <row r="364" ht="15" customHeight="1" s="111">
      <c r="A364" s="50" t="inlineStr">
        <is>
          <t>JAN</t>
        </is>
      </c>
      <c r="B364" s="51">
        <f>JAN!A365</f>
        <v/>
      </c>
      <c r="C364" s="52">
        <f>JAN!B365</f>
        <v/>
      </c>
      <c r="D364" s="52">
        <f>JAN!C365</f>
        <v/>
      </c>
      <c r="E364" s="52">
        <f>JAN!D365</f>
        <v/>
      </c>
      <c r="F364" s="52">
        <f>JAN!E365</f>
        <v/>
      </c>
      <c r="G364" s="52">
        <f>JAN!F365</f>
        <v/>
      </c>
      <c r="H364" s="52">
        <f>JAN!G365</f>
        <v/>
      </c>
      <c r="I364" s="53">
        <f>JAN!H365</f>
        <v/>
      </c>
      <c r="J364" s="53">
        <f>JAN!I365</f>
        <v/>
      </c>
      <c r="K364" s="52">
        <f>JAN!J365</f>
        <v/>
      </c>
      <c r="L364" s="52">
        <f>JAN!K365</f>
        <v/>
      </c>
      <c r="M364" s="54">
        <f>JAN!L365</f>
        <v/>
      </c>
      <c r="N364" s="52">
        <f>JAN!M365</f>
        <v/>
      </c>
      <c r="O364" s="52">
        <f>JAN!N365</f>
        <v/>
      </c>
      <c r="P364" s="52">
        <f>JAN!O365</f>
        <v/>
      </c>
      <c r="Q364" s="52">
        <f>JAN!P365</f>
        <v/>
      </c>
      <c r="R364" s="52">
        <f>JAN!Q365</f>
        <v/>
      </c>
      <c r="S364" s="54">
        <f>S363+IF(X364=0,0,M364)</f>
        <v/>
      </c>
      <c r="T364" s="55">
        <f>MAX(T363,S364)</f>
        <v/>
      </c>
      <c r="U364" s="56">
        <f>S364-T364</f>
        <v/>
      </c>
      <c r="V364" s="55">
        <f>IFERROR(SUMIFS(DATABASE!$M$5:$M$6004,DATABASE!$B$5:$B$6004,B364,DATABASE!$X$5:$X$6004,1),0)</f>
        <v/>
      </c>
      <c r="W364" s="57">
        <f>IFERROR(COUNTIFS(DATABASE!$B$5:$B$6004,B364,DATABASE!$X$5:$X$6004,1),0)</f>
        <v/>
      </c>
      <c r="X364" s="58">
        <f>--AND(ISNUMBER(B364),C364&lt;&gt;"",L364&lt;&gt;"",M364&lt;&gt;"")</f>
        <v/>
      </c>
    </row>
    <row r="365" ht="15" customHeight="1" s="111">
      <c r="A365" s="42" t="inlineStr">
        <is>
          <t>JAN</t>
        </is>
      </c>
      <c r="B365" s="43">
        <f>JAN!A366</f>
        <v/>
      </c>
      <c r="C365" s="44">
        <f>JAN!B366</f>
        <v/>
      </c>
      <c r="D365" s="44">
        <f>JAN!C366</f>
        <v/>
      </c>
      <c r="E365" s="44">
        <f>JAN!D366</f>
        <v/>
      </c>
      <c r="F365" s="44">
        <f>JAN!E366</f>
        <v/>
      </c>
      <c r="G365" s="44">
        <f>JAN!F366</f>
        <v/>
      </c>
      <c r="H365" s="44">
        <f>JAN!G366</f>
        <v/>
      </c>
      <c r="I365" s="45">
        <f>JAN!H366</f>
        <v/>
      </c>
      <c r="J365" s="45">
        <f>JAN!I366</f>
        <v/>
      </c>
      <c r="K365" s="44">
        <f>JAN!J366</f>
        <v/>
      </c>
      <c r="L365" s="44">
        <f>JAN!K366</f>
        <v/>
      </c>
      <c r="M365" s="46">
        <f>JAN!L366</f>
        <v/>
      </c>
      <c r="N365" s="44">
        <f>JAN!M366</f>
        <v/>
      </c>
      <c r="O365" s="44">
        <f>JAN!N366</f>
        <v/>
      </c>
      <c r="P365" s="44">
        <f>JAN!O366</f>
        <v/>
      </c>
      <c r="Q365" s="44">
        <f>JAN!P366</f>
        <v/>
      </c>
      <c r="R365" s="44">
        <f>JAN!Q366</f>
        <v/>
      </c>
      <c r="S365" s="46">
        <f>S364+IF(X365=0,0,M365)</f>
        <v/>
      </c>
      <c r="T365" s="47">
        <f>MAX(T364,S365)</f>
        <v/>
      </c>
      <c r="U365" s="48">
        <f>S365-T365</f>
        <v/>
      </c>
      <c r="V365" s="47">
        <f>IFERROR(SUMIFS(DATABASE!$M$5:$M$6004,DATABASE!$B$5:$B$6004,B365,DATABASE!$X$5:$X$6004,1),0)</f>
        <v/>
      </c>
      <c r="W365" s="31">
        <f>IFERROR(COUNTIFS(DATABASE!$B$5:$B$6004,B365,DATABASE!$X$5:$X$6004,1),0)</f>
        <v/>
      </c>
      <c r="X365" s="49">
        <f>--AND(ISNUMBER(B365),C365&lt;&gt;"",L365&lt;&gt;"",M365&lt;&gt;"")</f>
        <v/>
      </c>
    </row>
    <row r="366" ht="15" customHeight="1" s="111">
      <c r="A366" s="50" t="inlineStr">
        <is>
          <t>JAN</t>
        </is>
      </c>
      <c r="B366" s="51">
        <f>JAN!A367</f>
        <v/>
      </c>
      <c r="C366" s="52">
        <f>JAN!B367</f>
        <v/>
      </c>
      <c r="D366" s="52">
        <f>JAN!C367</f>
        <v/>
      </c>
      <c r="E366" s="52">
        <f>JAN!D367</f>
        <v/>
      </c>
      <c r="F366" s="52">
        <f>JAN!E367</f>
        <v/>
      </c>
      <c r="G366" s="52">
        <f>JAN!F367</f>
        <v/>
      </c>
      <c r="H366" s="52">
        <f>JAN!G367</f>
        <v/>
      </c>
      <c r="I366" s="53">
        <f>JAN!H367</f>
        <v/>
      </c>
      <c r="J366" s="53">
        <f>JAN!I367</f>
        <v/>
      </c>
      <c r="K366" s="52">
        <f>JAN!J367</f>
        <v/>
      </c>
      <c r="L366" s="52">
        <f>JAN!K367</f>
        <v/>
      </c>
      <c r="M366" s="54">
        <f>JAN!L367</f>
        <v/>
      </c>
      <c r="N366" s="52">
        <f>JAN!M367</f>
        <v/>
      </c>
      <c r="O366" s="52">
        <f>JAN!N367</f>
        <v/>
      </c>
      <c r="P366" s="52">
        <f>JAN!O367</f>
        <v/>
      </c>
      <c r="Q366" s="52">
        <f>JAN!P367</f>
        <v/>
      </c>
      <c r="R366" s="52">
        <f>JAN!Q367</f>
        <v/>
      </c>
      <c r="S366" s="54">
        <f>S365+IF(X366=0,0,M366)</f>
        <v/>
      </c>
      <c r="T366" s="55">
        <f>MAX(T365,S366)</f>
        <v/>
      </c>
      <c r="U366" s="56">
        <f>S366-T366</f>
        <v/>
      </c>
      <c r="V366" s="55">
        <f>IFERROR(SUMIFS(DATABASE!$M$5:$M$6004,DATABASE!$B$5:$B$6004,B366,DATABASE!$X$5:$X$6004,1),0)</f>
        <v/>
      </c>
      <c r="W366" s="57">
        <f>IFERROR(COUNTIFS(DATABASE!$B$5:$B$6004,B366,DATABASE!$X$5:$X$6004,1),0)</f>
        <v/>
      </c>
      <c r="X366" s="58">
        <f>--AND(ISNUMBER(B366),C366&lt;&gt;"",L366&lt;&gt;"",M366&lt;&gt;"")</f>
        <v/>
      </c>
    </row>
    <row r="367" ht="15" customHeight="1" s="111">
      <c r="A367" s="42" t="inlineStr">
        <is>
          <t>JAN</t>
        </is>
      </c>
      <c r="B367" s="43">
        <f>JAN!A368</f>
        <v/>
      </c>
      <c r="C367" s="44">
        <f>JAN!B368</f>
        <v/>
      </c>
      <c r="D367" s="44">
        <f>JAN!C368</f>
        <v/>
      </c>
      <c r="E367" s="44">
        <f>JAN!D368</f>
        <v/>
      </c>
      <c r="F367" s="44">
        <f>JAN!E368</f>
        <v/>
      </c>
      <c r="G367" s="44">
        <f>JAN!F368</f>
        <v/>
      </c>
      <c r="H367" s="44">
        <f>JAN!G368</f>
        <v/>
      </c>
      <c r="I367" s="45">
        <f>JAN!H368</f>
        <v/>
      </c>
      <c r="J367" s="45">
        <f>JAN!I368</f>
        <v/>
      </c>
      <c r="K367" s="44">
        <f>JAN!J368</f>
        <v/>
      </c>
      <c r="L367" s="44">
        <f>JAN!K368</f>
        <v/>
      </c>
      <c r="M367" s="46">
        <f>JAN!L368</f>
        <v/>
      </c>
      <c r="N367" s="44">
        <f>JAN!M368</f>
        <v/>
      </c>
      <c r="O367" s="44">
        <f>JAN!N368</f>
        <v/>
      </c>
      <c r="P367" s="44">
        <f>JAN!O368</f>
        <v/>
      </c>
      <c r="Q367" s="44">
        <f>JAN!P368</f>
        <v/>
      </c>
      <c r="R367" s="44">
        <f>JAN!Q368</f>
        <v/>
      </c>
      <c r="S367" s="46">
        <f>S366+IF(X367=0,0,M367)</f>
        <v/>
      </c>
      <c r="T367" s="47">
        <f>MAX(T366,S367)</f>
        <v/>
      </c>
      <c r="U367" s="48">
        <f>S367-T367</f>
        <v/>
      </c>
      <c r="V367" s="47">
        <f>IFERROR(SUMIFS(DATABASE!$M$5:$M$6004,DATABASE!$B$5:$B$6004,B367,DATABASE!$X$5:$X$6004,1),0)</f>
        <v/>
      </c>
      <c r="W367" s="31">
        <f>IFERROR(COUNTIFS(DATABASE!$B$5:$B$6004,B367,DATABASE!$X$5:$X$6004,1),0)</f>
        <v/>
      </c>
      <c r="X367" s="49">
        <f>--AND(ISNUMBER(B367),C367&lt;&gt;"",L367&lt;&gt;"",M367&lt;&gt;"")</f>
        <v/>
      </c>
    </row>
    <row r="368" ht="15" customHeight="1" s="111">
      <c r="A368" s="50" t="inlineStr">
        <is>
          <t>JAN</t>
        </is>
      </c>
      <c r="B368" s="51">
        <f>JAN!A369</f>
        <v/>
      </c>
      <c r="C368" s="52">
        <f>JAN!B369</f>
        <v/>
      </c>
      <c r="D368" s="52">
        <f>JAN!C369</f>
        <v/>
      </c>
      <c r="E368" s="52">
        <f>JAN!D369</f>
        <v/>
      </c>
      <c r="F368" s="52">
        <f>JAN!E369</f>
        <v/>
      </c>
      <c r="G368" s="52">
        <f>JAN!F369</f>
        <v/>
      </c>
      <c r="H368" s="52">
        <f>JAN!G369</f>
        <v/>
      </c>
      <c r="I368" s="53">
        <f>JAN!H369</f>
        <v/>
      </c>
      <c r="J368" s="53">
        <f>JAN!I369</f>
        <v/>
      </c>
      <c r="K368" s="52">
        <f>JAN!J369</f>
        <v/>
      </c>
      <c r="L368" s="52">
        <f>JAN!K369</f>
        <v/>
      </c>
      <c r="M368" s="54">
        <f>JAN!L369</f>
        <v/>
      </c>
      <c r="N368" s="52">
        <f>JAN!M369</f>
        <v/>
      </c>
      <c r="O368" s="52">
        <f>JAN!N369</f>
        <v/>
      </c>
      <c r="P368" s="52">
        <f>JAN!O369</f>
        <v/>
      </c>
      <c r="Q368" s="52">
        <f>JAN!P369</f>
        <v/>
      </c>
      <c r="R368" s="52">
        <f>JAN!Q369</f>
        <v/>
      </c>
      <c r="S368" s="54">
        <f>S367+IF(X368=0,0,M368)</f>
        <v/>
      </c>
      <c r="T368" s="55">
        <f>MAX(T367,S368)</f>
        <v/>
      </c>
      <c r="U368" s="56">
        <f>S368-T368</f>
        <v/>
      </c>
      <c r="V368" s="55">
        <f>IFERROR(SUMIFS(DATABASE!$M$5:$M$6004,DATABASE!$B$5:$B$6004,B368,DATABASE!$X$5:$X$6004,1),0)</f>
        <v/>
      </c>
      <c r="W368" s="57">
        <f>IFERROR(COUNTIFS(DATABASE!$B$5:$B$6004,B368,DATABASE!$X$5:$X$6004,1),0)</f>
        <v/>
      </c>
      <c r="X368" s="58">
        <f>--AND(ISNUMBER(B368),C368&lt;&gt;"",L368&lt;&gt;"",M368&lt;&gt;"")</f>
        <v/>
      </c>
    </row>
    <row r="369" ht="15" customHeight="1" s="111">
      <c r="A369" s="42" t="inlineStr">
        <is>
          <t>JAN</t>
        </is>
      </c>
      <c r="B369" s="43">
        <f>JAN!A370</f>
        <v/>
      </c>
      <c r="C369" s="44">
        <f>JAN!B370</f>
        <v/>
      </c>
      <c r="D369" s="44">
        <f>JAN!C370</f>
        <v/>
      </c>
      <c r="E369" s="44">
        <f>JAN!D370</f>
        <v/>
      </c>
      <c r="F369" s="44">
        <f>JAN!E370</f>
        <v/>
      </c>
      <c r="G369" s="44">
        <f>JAN!F370</f>
        <v/>
      </c>
      <c r="H369" s="44">
        <f>JAN!G370</f>
        <v/>
      </c>
      <c r="I369" s="45">
        <f>JAN!H370</f>
        <v/>
      </c>
      <c r="J369" s="45">
        <f>JAN!I370</f>
        <v/>
      </c>
      <c r="K369" s="44">
        <f>JAN!J370</f>
        <v/>
      </c>
      <c r="L369" s="44">
        <f>JAN!K370</f>
        <v/>
      </c>
      <c r="M369" s="46">
        <f>JAN!L370</f>
        <v/>
      </c>
      <c r="N369" s="44">
        <f>JAN!M370</f>
        <v/>
      </c>
      <c r="O369" s="44">
        <f>JAN!N370</f>
        <v/>
      </c>
      <c r="P369" s="44">
        <f>JAN!O370</f>
        <v/>
      </c>
      <c r="Q369" s="44">
        <f>JAN!P370</f>
        <v/>
      </c>
      <c r="R369" s="44">
        <f>JAN!Q370</f>
        <v/>
      </c>
      <c r="S369" s="46">
        <f>S368+IF(X369=0,0,M369)</f>
        <v/>
      </c>
      <c r="T369" s="47">
        <f>MAX(T368,S369)</f>
        <v/>
      </c>
      <c r="U369" s="48">
        <f>S369-T369</f>
        <v/>
      </c>
      <c r="V369" s="47">
        <f>IFERROR(SUMIFS(DATABASE!$M$5:$M$6004,DATABASE!$B$5:$B$6004,B369,DATABASE!$X$5:$X$6004,1),0)</f>
        <v/>
      </c>
      <c r="W369" s="31">
        <f>IFERROR(COUNTIFS(DATABASE!$B$5:$B$6004,B369,DATABASE!$X$5:$X$6004,1),0)</f>
        <v/>
      </c>
      <c r="X369" s="49">
        <f>--AND(ISNUMBER(B369),C369&lt;&gt;"",L369&lt;&gt;"",M369&lt;&gt;"")</f>
        <v/>
      </c>
    </row>
    <row r="370" ht="15" customHeight="1" s="111">
      <c r="A370" s="50" t="inlineStr">
        <is>
          <t>JAN</t>
        </is>
      </c>
      <c r="B370" s="51">
        <f>JAN!A371</f>
        <v/>
      </c>
      <c r="C370" s="52">
        <f>JAN!B371</f>
        <v/>
      </c>
      <c r="D370" s="52">
        <f>JAN!C371</f>
        <v/>
      </c>
      <c r="E370" s="52">
        <f>JAN!D371</f>
        <v/>
      </c>
      <c r="F370" s="52">
        <f>JAN!E371</f>
        <v/>
      </c>
      <c r="G370" s="52">
        <f>JAN!F371</f>
        <v/>
      </c>
      <c r="H370" s="52">
        <f>JAN!G371</f>
        <v/>
      </c>
      <c r="I370" s="53">
        <f>JAN!H371</f>
        <v/>
      </c>
      <c r="J370" s="53">
        <f>JAN!I371</f>
        <v/>
      </c>
      <c r="K370" s="52">
        <f>JAN!J371</f>
        <v/>
      </c>
      <c r="L370" s="52">
        <f>JAN!K371</f>
        <v/>
      </c>
      <c r="M370" s="54">
        <f>JAN!L371</f>
        <v/>
      </c>
      <c r="N370" s="52">
        <f>JAN!M371</f>
        <v/>
      </c>
      <c r="O370" s="52">
        <f>JAN!N371</f>
        <v/>
      </c>
      <c r="P370" s="52">
        <f>JAN!O371</f>
        <v/>
      </c>
      <c r="Q370" s="52">
        <f>JAN!P371</f>
        <v/>
      </c>
      <c r="R370" s="52">
        <f>JAN!Q371</f>
        <v/>
      </c>
      <c r="S370" s="54">
        <f>S369+IF(X370=0,0,M370)</f>
        <v/>
      </c>
      <c r="T370" s="55">
        <f>MAX(T369,S370)</f>
        <v/>
      </c>
      <c r="U370" s="56">
        <f>S370-T370</f>
        <v/>
      </c>
      <c r="V370" s="55">
        <f>IFERROR(SUMIFS(DATABASE!$M$5:$M$6004,DATABASE!$B$5:$B$6004,B370,DATABASE!$X$5:$X$6004,1),0)</f>
        <v/>
      </c>
      <c r="W370" s="57">
        <f>IFERROR(COUNTIFS(DATABASE!$B$5:$B$6004,B370,DATABASE!$X$5:$X$6004,1),0)</f>
        <v/>
      </c>
      <c r="X370" s="58">
        <f>--AND(ISNUMBER(B370),C370&lt;&gt;"",L370&lt;&gt;"",M370&lt;&gt;"")</f>
        <v/>
      </c>
    </row>
    <row r="371" ht="15" customHeight="1" s="111">
      <c r="A371" s="42" t="inlineStr">
        <is>
          <t>JAN</t>
        </is>
      </c>
      <c r="B371" s="43">
        <f>JAN!A372</f>
        <v/>
      </c>
      <c r="C371" s="44">
        <f>JAN!B372</f>
        <v/>
      </c>
      <c r="D371" s="44">
        <f>JAN!C372</f>
        <v/>
      </c>
      <c r="E371" s="44">
        <f>JAN!D372</f>
        <v/>
      </c>
      <c r="F371" s="44">
        <f>JAN!E372</f>
        <v/>
      </c>
      <c r="G371" s="44">
        <f>JAN!F372</f>
        <v/>
      </c>
      <c r="H371" s="44">
        <f>JAN!G372</f>
        <v/>
      </c>
      <c r="I371" s="45">
        <f>JAN!H372</f>
        <v/>
      </c>
      <c r="J371" s="45">
        <f>JAN!I372</f>
        <v/>
      </c>
      <c r="K371" s="44">
        <f>JAN!J372</f>
        <v/>
      </c>
      <c r="L371" s="44">
        <f>JAN!K372</f>
        <v/>
      </c>
      <c r="M371" s="46">
        <f>JAN!L372</f>
        <v/>
      </c>
      <c r="N371" s="44">
        <f>JAN!M372</f>
        <v/>
      </c>
      <c r="O371" s="44">
        <f>JAN!N372</f>
        <v/>
      </c>
      <c r="P371" s="44">
        <f>JAN!O372</f>
        <v/>
      </c>
      <c r="Q371" s="44">
        <f>JAN!P372</f>
        <v/>
      </c>
      <c r="R371" s="44">
        <f>JAN!Q372</f>
        <v/>
      </c>
      <c r="S371" s="46">
        <f>S370+IF(X371=0,0,M371)</f>
        <v/>
      </c>
      <c r="T371" s="47">
        <f>MAX(T370,S371)</f>
        <v/>
      </c>
      <c r="U371" s="48">
        <f>S371-T371</f>
        <v/>
      </c>
      <c r="V371" s="47">
        <f>IFERROR(SUMIFS(DATABASE!$M$5:$M$6004,DATABASE!$B$5:$B$6004,B371,DATABASE!$X$5:$X$6004,1),0)</f>
        <v/>
      </c>
      <c r="W371" s="31">
        <f>IFERROR(COUNTIFS(DATABASE!$B$5:$B$6004,B371,DATABASE!$X$5:$X$6004,1),0)</f>
        <v/>
      </c>
      <c r="X371" s="49">
        <f>--AND(ISNUMBER(B371),C371&lt;&gt;"",L371&lt;&gt;"",M371&lt;&gt;"")</f>
        <v/>
      </c>
    </row>
    <row r="372" ht="15" customHeight="1" s="111">
      <c r="A372" s="50" t="inlineStr">
        <is>
          <t>JAN</t>
        </is>
      </c>
      <c r="B372" s="51">
        <f>JAN!A373</f>
        <v/>
      </c>
      <c r="C372" s="52">
        <f>JAN!B373</f>
        <v/>
      </c>
      <c r="D372" s="52">
        <f>JAN!C373</f>
        <v/>
      </c>
      <c r="E372" s="52">
        <f>JAN!D373</f>
        <v/>
      </c>
      <c r="F372" s="52">
        <f>JAN!E373</f>
        <v/>
      </c>
      <c r="G372" s="52">
        <f>JAN!F373</f>
        <v/>
      </c>
      <c r="H372" s="52">
        <f>JAN!G373</f>
        <v/>
      </c>
      <c r="I372" s="53">
        <f>JAN!H373</f>
        <v/>
      </c>
      <c r="J372" s="53">
        <f>JAN!I373</f>
        <v/>
      </c>
      <c r="K372" s="52">
        <f>JAN!J373</f>
        <v/>
      </c>
      <c r="L372" s="52">
        <f>JAN!K373</f>
        <v/>
      </c>
      <c r="M372" s="54">
        <f>JAN!L373</f>
        <v/>
      </c>
      <c r="N372" s="52">
        <f>JAN!M373</f>
        <v/>
      </c>
      <c r="O372" s="52">
        <f>JAN!N373</f>
        <v/>
      </c>
      <c r="P372" s="52">
        <f>JAN!O373</f>
        <v/>
      </c>
      <c r="Q372" s="52">
        <f>JAN!P373</f>
        <v/>
      </c>
      <c r="R372" s="52">
        <f>JAN!Q373</f>
        <v/>
      </c>
      <c r="S372" s="54">
        <f>S371+IF(X372=0,0,M372)</f>
        <v/>
      </c>
      <c r="T372" s="55">
        <f>MAX(T371,S372)</f>
        <v/>
      </c>
      <c r="U372" s="56">
        <f>S372-T372</f>
        <v/>
      </c>
      <c r="V372" s="55">
        <f>IFERROR(SUMIFS(DATABASE!$M$5:$M$6004,DATABASE!$B$5:$B$6004,B372,DATABASE!$X$5:$X$6004,1),0)</f>
        <v/>
      </c>
      <c r="W372" s="57">
        <f>IFERROR(COUNTIFS(DATABASE!$B$5:$B$6004,B372,DATABASE!$X$5:$X$6004,1),0)</f>
        <v/>
      </c>
      <c r="X372" s="58">
        <f>--AND(ISNUMBER(B372),C372&lt;&gt;"",L372&lt;&gt;"",M372&lt;&gt;"")</f>
        <v/>
      </c>
    </row>
    <row r="373" ht="15" customHeight="1" s="111">
      <c r="A373" s="42" t="inlineStr">
        <is>
          <t>JAN</t>
        </is>
      </c>
      <c r="B373" s="43">
        <f>JAN!A374</f>
        <v/>
      </c>
      <c r="C373" s="44">
        <f>JAN!B374</f>
        <v/>
      </c>
      <c r="D373" s="44">
        <f>JAN!C374</f>
        <v/>
      </c>
      <c r="E373" s="44">
        <f>JAN!D374</f>
        <v/>
      </c>
      <c r="F373" s="44">
        <f>JAN!E374</f>
        <v/>
      </c>
      <c r="G373" s="44">
        <f>JAN!F374</f>
        <v/>
      </c>
      <c r="H373" s="44">
        <f>JAN!G374</f>
        <v/>
      </c>
      <c r="I373" s="45">
        <f>JAN!H374</f>
        <v/>
      </c>
      <c r="J373" s="45">
        <f>JAN!I374</f>
        <v/>
      </c>
      <c r="K373" s="44">
        <f>JAN!J374</f>
        <v/>
      </c>
      <c r="L373" s="44">
        <f>JAN!K374</f>
        <v/>
      </c>
      <c r="M373" s="46">
        <f>JAN!L374</f>
        <v/>
      </c>
      <c r="N373" s="44">
        <f>JAN!M374</f>
        <v/>
      </c>
      <c r="O373" s="44">
        <f>JAN!N374</f>
        <v/>
      </c>
      <c r="P373" s="44">
        <f>JAN!O374</f>
        <v/>
      </c>
      <c r="Q373" s="44">
        <f>JAN!P374</f>
        <v/>
      </c>
      <c r="R373" s="44">
        <f>JAN!Q374</f>
        <v/>
      </c>
      <c r="S373" s="46">
        <f>S372+IF(X373=0,0,M373)</f>
        <v/>
      </c>
      <c r="T373" s="47">
        <f>MAX(T372,S373)</f>
        <v/>
      </c>
      <c r="U373" s="48">
        <f>S373-T373</f>
        <v/>
      </c>
      <c r="V373" s="47">
        <f>IFERROR(SUMIFS(DATABASE!$M$5:$M$6004,DATABASE!$B$5:$B$6004,B373,DATABASE!$X$5:$X$6004,1),0)</f>
        <v/>
      </c>
      <c r="W373" s="31">
        <f>IFERROR(COUNTIFS(DATABASE!$B$5:$B$6004,B373,DATABASE!$X$5:$X$6004,1),0)</f>
        <v/>
      </c>
      <c r="X373" s="49">
        <f>--AND(ISNUMBER(B373),C373&lt;&gt;"",L373&lt;&gt;"",M373&lt;&gt;"")</f>
        <v/>
      </c>
    </row>
    <row r="374" ht="15" customHeight="1" s="111">
      <c r="A374" s="50" t="inlineStr">
        <is>
          <t>JAN</t>
        </is>
      </c>
      <c r="B374" s="51">
        <f>JAN!A375</f>
        <v/>
      </c>
      <c r="C374" s="52">
        <f>JAN!B375</f>
        <v/>
      </c>
      <c r="D374" s="52">
        <f>JAN!C375</f>
        <v/>
      </c>
      <c r="E374" s="52">
        <f>JAN!D375</f>
        <v/>
      </c>
      <c r="F374" s="52">
        <f>JAN!E375</f>
        <v/>
      </c>
      <c r="G374" s="52">
        <f>JAN!F375</f>
        <v/>
      </c>
      <c r="H374" s="52">
        <f>JAN!G375</f>
        <v/>
      </c>
      <c r="I374" s="53">
        <f>JAN!H375</f>
        <v/>
      </c>
      <c r="J374" s="53">
        <f>JAN!I375</f>
        <v/>
      </c>
      <c r="K374" s="52">
        <f>JAN!J375</f>
        <v/>
      </c>
      <c r="L374" s="52">
        <f>JAN!K375</f>
        <v/>
      </c>
      <c r="M374" s="54">
        <f>JAN!L375</f>
        <v/>
      </c>
      <c r="N374" s="52">
        <f>JAN!M375</f>
        <v/>
      </c>
      <c r="O374" s="52">
        <f>JAN!N375</f>
        <v/>
      </c>
      <c r="P374" s="52">
        <f>JAN!O375</f>
        <v/>
      </c>
      <c r="Q374" s="52">
        <f>JAN!P375</f>
        <v/>
      </c>
      <c r="R374" s="52">
        <f>JAN!Q375</f>
        <v/>
      </c>
      <c r="S374" s="54">
        <f>S373+IF(X374=0,0,M374)</f>
        <v/>
      </c>
      <c r="T374" s="55">
        <f>MAX(T373,S374)</f>
        <v/>
      </c>
      <c r="U374" s="56">
        <f>S374-T374</f>
        <v/>
      </c>
      <c r="V374" s="55">
        <f>IFERROR(SUMIFS(DATABASE!$M$5:$M$6004,DATABASE!$B$5:$B$6004,B374,DATABASE!$X$5:$X$6004,1),0)</f>
        <v/>
      </c>
      <c r="W374" s="57">
        <f>IFERROR(COUNTIFS(DATABASE!$B$5:$B$6004,B374,DATABASE!$X$5:$X$6004,1),0)</f>
        <v/>
      </c>
      <c r="X374" s="58">
        <f>--AND(ISNUMBER(B374),C374&lt;&gt;"",L374&lt;&gt;"",M374&lt;&gt;"")</f>
        <v/>
      </c>
    </row>
    <row r="375" ht="15" customHeight="1" s="111">
      <c r="A375" s="42" t="inlineStr">
        <is>
          <t>JAN</t>
        </is>
      </c>
      <c r="B375" s="43">
        <f>JAN!A376</f>
        <v/>
      </c>
      <c r="C375" s="44">
        <f>JAN!B376</f>
        <v/>
      </c>
      <c r="D375" s="44">
        <f>JAN!C376</f>
        <v/>
      </c>
      <c r="E375" s="44">
        <f>JAN!D376</f>
        <v/>
      </c>
      <c r="F375" s="44">
        <f>JAN!E376</f>
        <v/>
      </c>
      <c r="G375" s="44">
        <f>JAN!F376</f>
        <v/>
      </c>
      <c r="H375" s="44">
        <f>JAN!G376</f>
        <v/>
      </c>
      <c r="I375" s="45">
        <f>JAN!H376</f>
        <v/>
      </c>
      <c r="J375" s="45">
        <f>JAN!I376</f>
        <v/>
      </c>
      <c r="K375" s="44">
        <f>JAN!J376</f>
        <v/>
      </c>
      <c r="L375" s="44">
        <f>JAN!K376</f>
        <v/>
      </c>
      <c r="M375" s="46">
        <f>JAN!L376</f>
        <v/>
      </c>
      <c r="N375" s="44">
        <f>JAN!M376</f>
        <v/>
      </c>
      <c r="O375" s="44">
        <f>JAN!N376</f>
        <v/>
      </c>
      <c r="P375" s="44">
        <f>JAN!O376</f>
        <v/>
      </c>
      <c r="Q375" s="44">
        <f>JAN!P376</f>
        <v/>
      </c>
      <c r="R375" s="44">
        <f>JAN!Q376</f>
        <v/>
      </c>
      <c r="S375" s="46">
        <f>S374+IF(X375=0,0,M375)</f>
        <v/>
      </c>
      <c r="T375" s="47">
        <f>MAX(T374,S375)</f>
        <v/>
      </c>
      <c r="U375" s="48">
        <f>S375-T375</f>
        <v/>
      </c>
      <c r="V375" s="47">
        <f>IFERROR(SUMIFS(DATABASE!$M$5:$M$6004,DATABASE!$B$5:$B$6004,B375,DATABASE!$X$5:$X$6004,1),0)</f>
        <v/>
      </c>
      <c r="W375" s="31">
        <f>IFERROR(COUNTIFS(DATABASE!$B$5:$B$6004,B375,DATABASE!$X$5:$X$6004,1),0)</f>
        <v/>
      </c>
      <c r="X375" s="49">
        <f>--AND(ISNUMBER(B375),C375&lt;&gt;"",L375&lt;&gt;"",M375&lt;&gt;"")</f>
        <v/>
      </c>
    </row>
    <row r="376" ht="15" customHeight="1" s="111">
      <c r="A376" s="50" t="inlineStr">
        <is>
          <t>JAN</t>
        </is>
      </c>
      <c r="B376" s="51">
        <f>JAN!A377</f>
        <v/>
      </c>
      <c r="C376" s="52">
        <f>JAN!B377</f>
        <v/>
      </c>
      <c r="D376" s="52">
        <f>JAN!C377</f>
        <v/>
      </c>
      <c r="E376" s="52">
        <f>JAN!D377</f>
        <v/>
      </c>
      <c r="F376" s="52">
        <f>JAN!E377</f>
        <v/>
      </c>
      <c r="G376" s="52">
        <f>JAN!F377</f>
        <v/>
      </c>
      <c r="H376" s="52">
        <f>JAN!G377</f>
        <v/>
      </c>
      <c r="I376" s="53">
        <f>JAN!H377</f>
        <v/>
      </c>
      <c r="J376" s="53">
        <f>JAN!I377</f>
        <v/>
      </c>
      <c r="K376" s="52">
        <f>JAN!J377</f>
        <v/>
      </c>
      <c r="L376" s="52">
        <f>JAN!K377</f>
        <v/>
      </c>
      <c r="M376" s="54">
        <f>JAN!L377</f>
        <v/>
      </c>
      <c r="N376" s="52">
        <f>JAN!M377</f>
        <v/>
      </c>
      <c r="O376" s="52">
        <f>JAN!N377</f>
        <v/>
      </c>
      <c r="P376" s="52">
        <f>JAN!O377</f>
        <v/>
      </c>
      <c r="Q376" s="52">
        <f>JAN!P377</f>
        <v/>
      </c>
      <c r="R376" s="52">
        <f>JAN!Q377</f>
        <v/>
      </c>
      <c r="S376" s="54">
        <f>S375+IF(X376=0,0,M376)</f>
        <v/>
      </c>
      <c r="T376" s="55">
        <f>MAX(T375,S376)</f>
        <v/>
      </c>
      <c r="U376" s="56">
        <f>S376-T376</f>
        <v/>
      </c>
      <c r="V376" s="55">
        <f>IFERROR(SUMIFS(DATABASE!$M$5:$M$6004,DATABASE!$B$5:$B$6004,B376,DATABASE!$X$5:$X$6004,1),0)</f>
        <v/>
      </c>
      <c r="W376" s="57">
        <f>IFERROR(COUNTIFS(DATABASE!$B$5:$B$6004,B376,DATABASE!$X$5:$X$6004,1),0)</f>
        <v/>
      </c>
      <c r="X376" s="58">
        <f>--AND(ISNUMBER(B376),C376&lt;&gt;"",L376&lt;&gt;"",M376&lt;&gt;"")</f>
        <v/>
      </c>
    </row>
    <row r="377" ht="15" customHeight="1" s="111">
      <c r="A377" s="42" t="inlineStr">
        <is>
          <t>JAN</t>
        </is>
      </c>
      <c r="B377" s="43">
        <f>JAN!A378</f>
        <v/>
      </c>
      <c r="C377" s="44">
        <f>JAN!B378</f>
        <v/>
      </c>
      <c r="D377" s="44">
        <f>JAN!C378</f>
        <v/>
      </c>
      <c r="E377" s="44">
        <f>JAN!D378</f>
        <v/>
      </c>
      <c r="F377" s="44">
        <f>JAN!E378</f>
        <v/>
      </c>
      <c r="G377" s="44">
        <f>JAN!F378</f>
        <v/>
      </c>
      <c r="H377" s="44">
        <f>JAN!G378</f>
        <v/>
      </c>
      <c r="I377" s="45">
        <f>JAN!H378</f>
        <v/>
      </c>
      <c r="J377" s="45">
        <f>JAN!I378</f>
        <v/>
      </c>
      <c r="K377" s="44">
        <f>JAN!J378</f>
        <v/>
      </c>
      <c r="L377" s="44">
        <f>JAN!K378</f>
        <v/>
      </c>
      <c r="M377" s="46">
        <f>JAN!L378</f>
        <v/>
      </c>
      <c r="N377" s="44">
        <f>JAN!M378</f>
        <v/>
      </c>
      <c r="O377" s="44">
        <f>JAN!N378</f>
        <v/>
      </c>
      <c r="P377" s="44">
        <f>JAN!O378</f>
        <v/>
      </c>
      <c r="Q377" s="44">
        <f>JAN!P378</f>
        <v/>
      </c>
      <c r="R377" s="44">
        <f>JAN!Q378</f>
        <v/>
      </c>
      <c r="S377" s="46">
        <f>S376+IF(X377=0,0,M377)</f>
        <v/>
      </c>
      <c r="T377" s="47">
        <f>MAX(T376,S377)</f>
        <v/>
      </c>
      <c r="U377" s="48">
        <f>S377-T377</f>
        <v/>
      </c>
      <c r="V377" s="47">
        <f>IFERROR(SUMIFS(DATABASE!$M$5:$M$6004,DATABASE!$B$5:$B$6004,B377,DATABASE!$X$5:$X$6004,1),0)</f>
        <v/>
      </c>
      <c r="W377" s="31">
        <f>IFERROR(COUNTIFS(DATABASE!$B$5:$B$6004,B377,DATABASE!$X$5:$X$6004,1),0)</f>
        <v/>
      </c>
      <c r="X377" s="49">
        <f>--AND(ISNUMBER(B377),C377&lt;&gt;"",L377&lt;&gt;"",M377&lt;&gt;"")</f>
        <v/>
      </c>
    </row>
    <row r="378" ht="15" customHeight="1" s="111">
      <c r="A378" s="50" t="inlineStr">
        <is>
          <t>JAN</t>
        </is>
      </c>
      <c r="B378" s="51">
        <f>JAN!A379</f>
        <v/>
      </c>
      <c r="C378" s="52">
        <f>JAN!B379</f>
        <v/>
      </c>
      <c r="D378" s="52">
        <f>JAN!C379</f>
        <v/>
      </c>
      <c r="E378" s="52">
        <f>JAN!D379</f>
        <v/>
      </c>
      <c r="F378" s="52">
        <f>JAN!E379</f>
        <v/>
      </c>
      <c r="G378" s="52">
        <f>JAN!F379</f>
        <v/>
      </c>
      <c r="H378" s="52">
        <f>JAN!G379</f>
        <v/>
      </c>
      <c r="I378" s="53">
        <f>JAN!H379</f>
        <v/>
      </c>
      <c r="J378" s="53">
        <f>JAN!I379</f>
        <v/>
      </c>
      <c r="K378" s="52">
        <f>JAN!J379</f>
        <v/>
      </c>
      <c r="L378" s="52">
        <f>JAN!K379</f>
        <v/>
      </c>
      <c r="M378" s="54">
        <f>JAN!L379</f>
        <v/>
      </c>
      <c r="N378" s="52">
        <f>JAN!M379</f>
        <v/>
      </c>
      <c r="O378" s="52">
        <f>JAN!N379</f>
        <v/>
      </c>
      <c r="P378" s="52">
        <f>JAN!O379</f>
        <v/>
      </c>
      <c r="Q378" s="52">
        <f>JAN!P379</f>
        <v/>
      </c>
      <c r="R378" s="52">
        <f>JAN!Q379</f>
        <v/>
      </c>
      <c r="S378" s="54">
        <f>S377+IF(X378=0,0,M378)</f>
        <v/>
      </c>
      <c r="T378" s="55">
        <f>MAX(T377,S378)</f>
        <v/>
      </c>
      <c r="U378" s="56">
        <f>S378-T378</f>
        <v/>
      </c>
      <c r="V378" s="55">
        <f>IFERROR(SUMIFS(DATABASE!$M$5:$M$6004,DATABASE!$B$5:$B$6004,B378,DATABASE!$X$5:$X$6004,1),0)</f>
        <v/>
      </c>
      <c r="W378" s="57">
        <f>IFERROR(COUNTIFS(DATABASE!$B$5:$B$6004,B378,DATABASE!$X$5:$X$6004,1),0)</f>
        <v/>
      </c>
      <c r="X378" s="58">
        <f>--AND(ISNUMBER(B378),C378&lt;&gt;"",L378&lt;&gt;"",M378&lt;&gt;"")</f>
        <v/>
      </c>
    </row>
    <row r="379" ht="15" customHeight="1" s="111">
      <c r="A379" s="42" t="inlineStr">
        <is>
          <t>JAN</t>
        </is>
      </c>
      <c r="B379" s="43">
        <f>JAN!A380</f>
        <v/>
      </c>
      <c r="C379" s="44">
        <f>JAN!B380</f>
        <v/>
      </c>
      <c r="D379" s="44">
        <f>JAN!C380</f>
        <v/>
      </c>
      <c r="E379" s="44">
        <f>JAN!D380</f>
        <v/>
      </c>
      <c r="F379" s="44">
        <f>JAN!E380</f>
        <v/>
      </c>
      <c r="G379" s="44">
        <f>JAN!F380</f>
        <v/>
      </c>
      <c r="H379" s="44">
        <f>JAN!G380</f>
        <v/>
      </c>
      <c r="I379" s="45">
        <f>JAN!H380</f>
        <v/>
      </c>
      <c r="J379" s="45">
        <f>JAN!I380</f>
        <v/>
      </c>
      <c r="K379" s="44">
        <f>JAN!J380</f>
        <v/>
      </c>
      <c r="L379" s="44">
        <f>JAN!K380</f>
        <v/>
      </c>
      <c r="M379" s="46">
        <f>JAN!L380</f>
        <v/>
      </c>
      <c r="N379" s="44">
        <f>JAN!M380</f>
        <v/>
      </c>
      <c r="O379" s="44">
        <f>JAN!N380</f>
        <v/>
      </c>
      <c r="P379" s="44">
        <f>JAN!O380</f>
        <v/>
      </c>
      <c r="Q379" s="44">
        <f>JAN!P380</f>
        <v/>
      </c>
      <c r="R379" s="44">
        <f>JAN!Q380</f>
        <v/>
      </c>
      <c r="S379" s="46">
        <f>S378+IF(X379=0,0,M379)</f>
        <v/>
      </c>
      <c r="T379" s="47">
        <f>MAX(T378,S379)</f>
        <v/>
      </c>
      <c r="U379" s="48">
        <f>S379-T379</f>
        <v/>
      </c>
      <c r="V379" s="47">
        <f>IFERROR(SUMIFS(DATABASE!$M$5:$M$6004,DATABASE!$B$5:$B$6004,B379,DATABASE!$X$5:$X$6004,1),0)</f>
        <v/>
      </c>
      <c r="W379" s="31">
        <f>IFERROR(COUNTIFS(DATABASE!$B$5:$B$6004,B379,DATABASE!$X$5:$X$6004,1),0)</f>
        <v/>
      </c>
      <c r="X379" s="49">
        <f>--AND(ISNUMBER(B379),C379&lt;&gt;"",L379&lt;&gt;"",M379&lt;&gt;"")</f>
        <v/>
      </c>
    </row>
    <row r="380" ht="15" customHeight="1" s="111">
      <c r="A380" s="50" t="inlineStr">
        <is>
          <t>JAN</t>
        </is>
      </c>
      <c r="B380" s="51">
        <f>JAN!A381</f>
        <v/>
      </c>
      <c r="C380" s="52">
        <f>JAN!B381</f>
        <v/>
      </c>
      <c r="D380" s="52">
        <f>JAN!C381</f>
        <v/>
      </c>
      <c r="E380" s="52">
        <f>JAN!D381</f>
        <v/>
      </c>
      <c r="F380" s="52">
        <f>JAN!E381</f>
        <v/>
      </c>
      <c r="G380" s="52">
        <f>JAN!F381</f>
        <v/>
      </c>
      <c r="H380" s="52">
        <f>JAN!G381</f>
        <v/>
      </c>
      <c r="I380" s="53">
        <f>JAN!H381</f>
        <v/>
      </c>
      <c r="J380" s="53">
        <f>JAN!I381</f>
        <v/>
      </c>
      <c r="K380" s="52">
        <f>JAN!J381</f>
        <v/>
      </c>
      <c r="L380" s="52">
        <f>JAN!K381</f>
        <v/>
      </c>
      <c r="M380" s="54">
        <f>JAN!L381</f>
        <v/>
      </c>
      <c r="N380" s="52">
        <f>JAN!M381</f>
        <v/>
      </c>
      <c r="O380" s="52">
        <f>JAN!N381</f>
        <v/>
      </c>
      <c r="P380" s="52">
        <f>JAN!O381</f>
        <v/>
      </c>
      <c r="Q380" s="52">
        <f>JAN!P381</f>
        <v/>
      </c>
      <c r="R380" s="52">
        <f>JAN!Q381</f>
        <v/>
      </c>
      <c r="S380" s="54">
        <f>S379+IF(X380=0,0,M380)</f>
        <v/>
      </c>
      <c r="T380" s="55">
        <f>MAX(T379,S380)</f>
        <v/>
      </c>
      <c r="U380" s="56">
        <f>S380-T380</f>
        <v/>
      </c>
      <c r="V380" s="55">
        <f>IFERROR(SUMIFS(DATABASE!$M$5:$M$6004,DATABASE!$B$5:$B$6004,B380,DATABASE!$X$5:$X$6004,1),0)</f>
        <v/>
      </c>
      <c r="W380" s="57">
        <f>IFERROR(COUNTIFS(DATABASE!$B$5:$B$6004,B380,DATABASE!$X$5:$X$6004,1),0)</f>
        <v/>
      </c>
      <c r="X380" s="58">
        <f>--AND(ISNUMBER(B380),C380&lt;&gt;"",L380&lt;&gt;"",M380&lt;&gt;"")</f>
        <v/>
      </c>
    </row>
    <row r="381" ht="15" customHeight="1" s="111">
      <c r="A381" s="42" t="inlineStr">
        <is>
          <t>JAN</t>
        </is>
      </c>
      <c r="B381" s="43">
        <f>JAN!A382</f>
        <v/>
      </c>
      <c r="C381" s="44">
        <f>JAN!B382</f>
        <v/>
      </c>
      <c r="D381" s="44">
        <f>JAN!C382</f>
        <v/>
      </c>
      <c r="E381" s="44">
        <f>JAN!D382</f>
        <v/>
      </c>
      <c r="F381" s="44">
        <f>JAN!E382</f>
        <v/>
      </c>
      <c r="G381" s="44">
        <f>JAN!F382</f>
        <v/>
      </c>
      <c r="H381" s="44">
        <f>JAN!G382</f>
        <v/>
      </c>
      <c r="I381" s="45">
        <f>JAN!H382</f>
        <v/>
      </c>
      <c r="J381" s="45">
        <f>JAN!I382</f>
        <v/>
      </c>
      <c r="K381" s="44">
        <f>JAN!J382</f>
        <v/>
      </c>
      <c r="L381" s="44">
        <f>JAN!K382</f>
        <v/>
      </c>
      <c r="M381" s="46">
        <f>JAN!L382</f>
        <v/>
      </c>
      <c r="N381" s="44">
        <f>JAN!M382</f>
        <v/>
      </c>
      <c r="O381" s="44">
        <f>JAN!N382</f>
        <v/>
      </c>
      <c r="P381" s="44">
        <f>JAN!O382</f>
        <v/>
      </c>
      <c r="Q381" s="44">
        <f>JAN!P382</f>
        <v/>
      </c>
      <c r="R381" s="44">
        <f>JAN!Q382</f>
        <v/>
      </c>
      <c r="S381" s="46">
        <f>S380+IF(X381=0,0,M381)</f>
        <v/>
      </c>
      <c r="T381" s="47">
        <f>MAX(T380,S381)</f>
        <v/>
      </c>
      <c r="U381" s="48">
        <f>S381-T381</f>
        <v/>
      </c>
      <c r="V381" s="47">
        <f>IFERROR(SUMIFS(DATABASE!$M$5:$M$6004,DATABASE!$B$5:$B$6004,B381,DATABASE!$X$5:$X$6004,1),0)</f>
        <v/>
      </c>
      <c r="W381" s="31">
        <f>IFERROR(COUNTIFS(DATABASE!$B$5:$B$6004,B381,DATABASE!$X$5:$X$6004,1),0)</f>
        <v/>
      </c>
      <c r="X381" s="49">
        <f>--AND(ISNUMBER(B381),C381&lt;&gt;"",L381&lt;&gt;"",M381&lt;&gt;"")</f>
        <v/>
      </c>
    </row>
    <row r="382" ht="15" customHeight="1" s="111">
      <c r="A382" s="50" t="inlineStr">
        <is>
          <t>JAN</t>
        </is>
      </c>
      <c r="B382" s="51">
        <f>JAN!A383</f>
        <v/>
      </c>
      <c r="C382" s="52">
        <f>JAN!B383</f>
        <v/>
      </c>
      <c r="D382" s="52">
        <f>JAN!C383</f>
        <v/>
      </c>
      <c r="E382" s="52">
        <f>JAN!D383</f>
        <v/>
      </c>
      <c r="F382" s="52">
        <f>JAN!E383</f>
        <v/>
      </c>
      <c r="G382" s="52">
        <f>JAN!F383</f>
        <v/>
      </c>
      <c r="H382" s="52">
        <f>JAN!G383</f>
        <v/>
      </c>
      <c r="I382" s="53">
        <f>JAN!H383</f>
        <v/>
      </c>
      <c r="J382" s="53">
        <f>JAN!I383</f>
        <v/>
      </c>
      <c r="K382" s="52">
        <f>JAN!J383</f>
        <v/>
      </c>
      <c r="L382" s="52">
        <f>JAN!K383</f>
        <v/>
      </c>
      <c r="M382" s="54">
        <f>JAN!L383</f>
        <v/>
      </c>
      <c r="N382" s="52">
        <f>JAN!M383</f>
        <v/>
      </c>
      <c r="O382" s="52">
        <f>JAN!N383</f>
        <v/>
      </c>
      <c r="P382" s="52">
        <f>JAN!O383</f>
        <v/>
      </c>
      <c r="Q382" s="52">
        <f>JAN!P383</f>
        <v/>
      </c>
      <c r="R382" s="52">
        <f>JAN!Q383</f>
        <v/>
      </c>
      <c r="S382" s="54">
        <f>S381+IF(X382=0,0,M382)</f>
        <v/>
      </c>
      <c r="T382" s="55">
        <f>MAX(T381,S382)</f>
        <v/>
      </c>
      <c r="U382" s="56">
        <f>S382-T382</f>
        <v/>
      </c>
      <c r="V382" s="55">
        <f>IFERROR(SUMIFS(DATABASE!$M$5:$M$6004,DATABASE!$B$5:$B$6004,B382,DATABASE!$X$5:$X$6004,1),0)</f>
        <v/>
      </c>
      <c r="W382" s="57">
        <f>IFERROR(COUNTIFS(DATABASE!$B$5:$B$6004,B382,DATABASE!$X$5:$X$6004,1),0)</f>
        <v/>
      </c>
      <c r="X382" s="58">
        <f>--AND(ISNUMBER(B382),C382&lt;&gt;"",L382&lt;&gt;"",M382&lt;&gt;"")</f>
        <v/>
      </c>
    </row>
    <row r="383" ht="15" customHeight="1" s="111">
      <c r="A383" s="42" t="inlineStr">
        <is>
          <t>JAN</t>
        </is>
      </c>
      <c r="B383" s="43">
        <f>JAN!A384</f>
        <v/>
      </c>
      <c r="C383" s="44">
        <f>JAN!B384</f>
        <v/>
      </c>
      <c r="D383" s="44">
        <f>JAN!C384</f>
        <v/>
      </c>
      <c r="E383" s="44">
        <f>JAN!D384</f>
        <v/>
      </c>
      <c r="F383" s="44">
        <f>JAN!E384</f>
        <v/>
      </c>
      <c r="G383" s="44">
        <f>JAN!F384</f>
        <v/>
      </c>
      <c r="H383" s="44">
        <f>JAN!G384</f>
        <v/>
      </c>
      <c r="I383" s="45">
        <f>JAN!H384</f>
        <v/>
      </c>
      <c r="J383" s="45">
        <f>JAN!I384</f>
        <v/>
      </c>
      <c r="K383" s="44">
        <f>JAN!J384</f>
        <v/>
      </c>
      <c r="L383" s="44">
        <f>JAN!K384</f>
        <v/>
      </c>
      <c r="M383" s="46">
        <f>JAN!L384</f>
        <v/>
      </c>
      <c r="N383" s="44">
        <f>JAN!M384</f>
        <v/>
      </c>
      <c r="O383" s="44">
        <f>JAN!N384</f>
        <v/>
      </c>
      <c r="P383" s="44">
        <f>JAN!O384</f>
        <v/>
      </c>
      <c r="Q383" s="44">
        <f>JAN!P384</f>
        <v/>
      </c>
      <c r="R383" s="44">
        <f>JAN!Q384</f>
        <v/>
      </c>
      <c r="S383" s="46">
        <f>S382+IF(X383=0,0,M383)</f>
        <v/>
      </c>
      <c r="T383" s="47">
        <f>MAX(T382,S383)</f>
        <v/>
      </c>
      <c r="U383" s="48">
        <f>S383-T383</f>
        <v/>
      </c>
      <c r="V383" s="47">
        <f>IFERROR(SUMIFS(DATABASE!$M$5:$M$6004,DATABASE!$B$5:$B$6004,B383,DATABASE!$X$5:$X$6004,1),0)</f>
        <v/>
      </c>
      <c r="W383" s="31">
        <f>IFERROR(COUNTIFS(DATABASE!$B$5:$B$6004,B383,DATABASE!$X$5:$X$6004,1),0)</f>
        <v/>
      </c>
      <c r="X383" s="49">
        <f>--AND(ISNUMBER(B383),C383&lt;&gt;"",L383&lt;&gt;"",M383&lt;&gt;"")</f>
        <v/>
      </c>
    </row>
    <row r="384" ht="15" customHeight="1" s="111">
      <c r="A384" s="50" t="inlineStr">
        <is>
          <t>JAN</t>
        </is>
      </c>
      <c r="B384" s="51">
        <f>JAN!A385</f>
        <v/>
      </c>
      <c r="C384" s="52">
        <f>JAN!B385</f>
        <v/>
      </c>
      <c r="D384" s="52">
        <f>JAN!C385</f>
        <v/>
      </c>
      <c r="E384" s="52">
        <f>JAN!D385</f>
        <v/>
      </c>
      <c r="F384" s="52">
        <f>JAN!E385</f>
        <v/>
      </c>
      <c r="G384" s="52">
        <f>JAN!F385</f>
        <v/>
      </c>
      <c r="H384" s="52">
        <f>JAN!G385</f>
        <v/>
      </c>
      <c r="I384" s="53">
        <f>JAN!H385</f>
        <v/>
      </c>
      <c r="J384" s="53">
        <f>JAN!I385</f>
        <v/>
      </c>
      <c r="K384" s="52">
        <f>JAN!J385</f>
        <v/>
      </c>
      <c r="L384" s="52">
        <f>JAN!K385</f>
        <v/>
      </c>
      <c r="M384" s="54">
        <f>JAN!L385</f>
        <v/>
      </c>
      <c r="N384" s="52">
        <f>JAN!M385</f>
        <v/>
      </c>
      <c r="O384" s="52">
        <f>JAN!N385</f>
        <v/>
      </c>
      <c r="P384" s="52">
        <f>JAN!O385</f>
        <v/>
      </c>
      <c r="Q384" s="52">
        <f>JAN!P385</f>
        <v/>
      </c>
      <c r="R384" s="52">
        <f>JAN!Q385</f>
        <v/>
      </c>
      <c r="S384" s="54">
        <f>S383+IF(X384=0,0,M384)</f>
        <v/>
      </c>
      <c r="T384" s="55">
        <f>MAX(T383,S384)</f>
        <v/>
      </c>
      <c r="U384" s="56">
        <f>S384-T384</f>
        <v/>
      </c>
      <c r="V384" s="55">
        <f>IFERROR(SUMIFS(DATABASE!$M$5:$M$6004,DATABASE!$B$5:$B$6004,B384,DATABASE!$X$5:$X$6004,1),0)</f>
        <v/>
      </c>
      <c r="W384" s="57">
        <f>IFERROR(COUNTIFS(DATABASE!$B$5:$B$6004,B384,DATABASE!$X$5:$X$6004,1),0)</f>
        <v/>
      </c>
      <c r="X384" s="58">
        <f>--AND(ISNUMBER(B384),C384&lt;&gt;"",L384&lt;&gt;"",M384&lt;&gt;"")</f>
        <v/>
      </c>
    </row>
    <row r="385" ht="15" customHeight="1" s="111">
      <c r="A385" s="42" t="inlineStr">
        <is>
          <t>JAN</t>
        </is>
      </c>
      <c r="B385" s="43">
        <f>JAN!A386</f>
        <v/>
      </c>
      <c r="C385" s="44">
        <f>JAN!B386</f>
        <v/>
      </c>
      <c r="D385" s="44">
        <f>JAN!C386</f>
        <v/>
      </c>
      <c r="E385" s="44">
        <f>JAN!D386</f>
        <v/>
      </c>
      <c r="F385" s="44">
        <f>JAN!E386</f>
        <v/>
      </c>
      <c r="G385" s="44">
        <f>JAN!F386</f>
        <v/>
      </c>
      <c r="H385" s="44">
        <f>JAN!G386</f>
        <v/>
      </c>
      <c r="I385" s="45">
        <f>JAN!H386</f>
        <v/>
      </c>
      <c r="J385" s="45">
        <f>JAN!I386</f>
        <v/>
      </c>
      <c r="K385" s="44">
        <f>JAN!J386</f>
        <v/>
      </c>
      <c r="L385" s="44">
        <f>JAN!K386</f>
        <v/>
      </c>
      <c r="M385" s="46">
        <f>JAN!L386</f>
        <v/>
      </c>
      <c r="N385" s="44">
        <f>JAN!M386</f>
        <v/>
      </c>
      <c r="O385" s="44">
        <f>JAN!N386</f>
        <v/>
      </c>
      <c r="P385" s="44">
        <f>JAN!O386</f>
        <v/>
      </c>
      <c r="Q385" s="44">
        <f>JAN!P386</f>
        <v/>
      </c>
      <c r="R385" s="44">
        <f>JAN!Q386</f>
        <v/>
      </c>
      <c r="S385" s="46">
        <f>S384+IF(X385=0,0,M385)</f>
        <v/>
      </c>
      <c r="T385" s="47">
        <f>MAX(T384,S385)</f>
        <v/>
      </c>
      <c r="U385" s="48">
        <f>S385-T385</f>
        <v/>
      </c>
      <c r="V385" s="47">
        <f>IFERROR(SUMIFS(DATABASE!$M$5:$M$6004,DATABASE!$B$5:$B$6004,B385,DATABASE!$X$5:$X$6004,1),0)</f>
        <v/>
      </c>
      <c r="W385" s="31">
        <f>IFERROR(COUNTIFS(DATABASE!$B$5:$B$6004,B385,DATABASE!$X$5:$X$6004,1),0)</f>
        <v/>
      </c>
      <c r="X385" s="49">
        <f>--AND(ISNUMBER(B385),C385&lt;&gt;"",L385&lt;&gt;"",M385&lt;&gt;"")</f>
        <v/>
      </c>
    </row>
    <row r="386" ht="15" customHeight="1" s="111">
      <c r="A386" s="50" t="inlineStr">
        <is>
          <t>JAN</t>
        </is>
      </c>
      <c r="B386" s="51">
        <f>JAN!A387</f>
        <v/>
      </c>
      <c r="C386" s="52">
        <f>JAN!B387</f>
        <v/>
      </c>
      <c r="D386" s="52">
        <f>JAN!C387</f>
        <v/>
      </c>
      <c r="E386" s="52">
        <f>JAN!D387</f>
        <v/>
      </c>
      <c r="F386" s="52">
        <f>JAN!E387</f>
        <v/>
      </c>
      <c r="G386" s="52">
        <f>JAN!F387</f>
        <v/>
      </c>
      <c r="H386" s="52">
        <f>JAN!G387</f>
        <v/>
      </c>
      <c r="I386" s="53">
        <f>JAN!H387</f>
        <v/>
      </c>
      <c r="J386" s="53">
        <f>JAN!I387</f>
        <v/>
      </c>
      <c r="K386" s="52">
        <f>JAN!J387</f>
        <v/>
      </c>
      <c r="L386" s="52">
        <f>JAN!K387</f>
        <v/>
      </c>
      <c r="M386" s="54">
        <f>JAN!L387</f>
        <v/>
      </c>
      <c r="N386" s="52">
        <f>JAN!M387</f>
        <v/>
      </c>
      <c r="O386" s="52">
        <f>JAN!N387</f>
        <v/>
      </c>
      <c r="P386" s="52">
        <f>JAN!O387</f>
        <v/>
      </c>
      <c r="Q386" s="52">
        <f>JAN!P387</f>
        <v/>
      </c>
      <c r="R386" s="52">
        <f>JAN!Q387</f>
        <v/>
      </c>
      <c r="S386" s="54">
        <f>S385+IF(X386=0,0,M386)</f>
        <v/>
      </c>
      <c r="T386" s="55">
        <f>MAX(T385,S386)</f>
        <v/>
      </c>
      <c r="U386" s="56">
        <f>S386-T386</f>
        <v/>
      </c>
      <c r="V386" s="55">
        <f>IFERROR(SUMIFS(DATABASE!$M$5:$M$6004,DATABASE!$B$5:$B$6004,B386,DATABASE!$X$5:$X$6004,1),0)</f>
        <v/>
      </c>
      <c r="W386" s="57">
        <f>IFERROR(COUNTIFS(DATABASE!$B$5:$B$6004,B386,DATABASE!$X$5:$X$6004,1),0)</f>
        <v/>
      </c>
      <c r="X386" s="58">
        <f>--AND(ISNUMBER(B386),C386&lt;&gt;"",L386&lt;&gt;"",M386&lt;&gt;"")</f>
        <v/>
      </c>
    </row>
    <row r="387" ht="15" customHeight="1" s="111">
      <c r="A387" s="42" t="inlineStr">
        <is>
          <t>JAN</t>
        </is>
      </c>
      <c r="B387" s="43">
        <f>JAN!A388</f>
        <v/>
      </c>
      <c r="C387" s="44">
        <f>JAN!B388</f>
        <v/>
      </c>
      <c r="D387" s="44">
        <f>JAN!C388</f>
        <v/>
      </c>
      <c r="E387" s="44">
        <f>JAN!D388</f>
        <v/>
      </c>
      <c r="F387" s="44">
        <f>JAN!E388</f>
        <v/>
      </c>
      <c r="G387" s="44">
        <f>JAN!F388</f>
        <v/>
      </c>
      <c r="H387" s="44">
        <f>JAN!G388</f>
        <v/>
      </c>
      <c r="I387" s="45">
        <f>JAN!H388</f>
        <v/>
      </c>
      <c r="J387" s="45">
        <f>JAN!I388</f>
        <v/>
      </c>
      <c r="K387" s="44">
        <f>JAN!J388</f>
        <v/>
      </c>
      <c r="L387" s="44">
        <f>JAN!K388</f>
        <v/>
      </c>
      <c r="M387" s="46">
        <f>JAN!L388</f>
        <v/>
      </c>
      <c r="N387" s="44">
        <f>JAN!M388</f>
        <v/>
      </c>
      <c r="O387" s="44">
        <f>JAN!N388</f>
        <v/>
      </c>
      <c r="P387" s="44">
        <f>JAN!O388</f>
        <v/>
      </c>
      <c r="Q387" s="44">
        <f>JAN!P388</f>
        <v/>
      </c>
      <c r="R387" s="44">
        <f>JAN!Q388</f>
        <v/>
      </c>
      <c r="S387" s="46">
        <f>S386+IF(X387=0,0,M387)</f>
        <v/>
      </c>
      <c r="T387" s="47">
        <f>MAX(T386,S387)</f>
        <v/>
      </c>
      <c r="U387" s="48">
        <f>S387-T387</f>
        <v/>
      </c>
      <c r="V387" s="47">
        <f>IFERROR(SUMIFS(DATABASE!$M$5:$M$6004,DATABASE!$B$5:$B$6004,B387,DATABASE!$X$5:$X$6004,1),0)</f>
        <v/>
      </c>
      <c r="W387" s="31">
        <f>IFERROR(COUNTIFS(DATABASE!$B$5:$B$6004,B387,DATABASE!$X$5:$X$6004,1),0)</f>
        <v/>
      </c>
      <c r="X387" s="49">
        <f>--AND(ISNUMBER(B387),C387&lt;&gt;"",L387&lt;&gt;"",M387&lt;&gt;"")</f>
        <v/>
      </c>
    </row>
    <row r="388" ht="15" customHeight="1" s="111">
      <c r="A388" s="50" t="inlineStr">
        <is>
          <t>JAN</t>
        </is>
      </c>
      <c r="B388" s="51">
        <f>JAN!A389</f>
        <v/>
      </c>
      <c r="C388" s="52">
        <f>JAN!B389</f>
        <v/>
      </c>
      <c r="D388" s="52">
        <f>JAN!C389</f>
        <v/>
      </c>
      <c r="E388" s="52">
        <f>JAN!D389</f>
        <v/>
      </c>
      <c r="F388" s="52">
        <f>JAN!E389</f>
        <v/>
      </c>
      <c r="G388" s="52">
        <f>JAN!F389</f>
        <v/>
      </c>
      <c r="H388" s="52">
        <f>JAN!G389</f>
        <v/>
      </c>
      <c r="I388" s="53">
        <f>JAN!H389</f>
        <v/>
      </c>
      <c r="J388" s="53">
        <f>JAN!I389</f>
        <v/>
      </c>
      <c r="K388" s="52">
        <f>JAN!J389</f>
        <v/>
      </c>
      <c r="L388" s="52">
        <f>JAN!K389</f>
        <v/>
      </c>
      <c r="M388" s="54">
        <f>JAN!L389</f>
        <v/>
      </c>
      <c r="N388" s="52">
        <f>JAN!M389</f>
        <v/>
      </c>
      <c r="O388" s="52">
        <f>JAN!N389</f>
        <v/>
      </c>
      <c r="P388" s="52">
        <f>JAN!O389</f>
        <v/>
      </c>
      <c r="Q388" s="52">
        <f>JAN!P389</f>
        <v/>
      </c>
      <c r="R388" s="52">
        <f>JAN!Q389</f>
        <v/>
      </c>
      <c r="S388" s="54">
        <f>S387+IF(X388=0,0,M388)</f>
        <v/>
      </c>
      <c r="T388" s="55">
        <f>MAX(T387,S388)</f>
        <v/>
      </c>
      <c r="U388" s="56">
        <f>S388-T388</f>
        <v/>
      </c>
      <c r="V388" s="55">
        <f>IFERROR(SUMIFS(DATABASE!$M$5:$M$6004,DATABASE!$B$5:$B$6004,B388,DATABASE!$X$5:$X$6004,1),0)</f>
        <v/>
      </c>
      <c r="W388" s="57">
        <f>IFERROR(COUNTIFS(DATABASE!$B$5:$B$6004,B388,DATABASE!$X$5:$X$6004,1),0)</f>
        <v/>
      </c>
      <c r="X388" s="58">
        <f>--AND(ISNUMBER(B388),C388&lt;&gt;"",L388&lt;&gt;"",M388&lt;&gt;"")</f>
        <v/>
      </c>
    </row>
    <row r="389" ht="15" customHeight="1" s="111">
      <c r="A389" s="42" t="inlineStr">
        <is>
          <t>JAN</t>
        </is>
      </c>
      <c r="B389" s="43">
        <f>JAN!A390</f>
        <v/>
      </c>
      <c r="C389" s="44">
        <f>JAN!B390</f>
        <v/>
      </c>
      <c r="D389" s="44">
        <f>JAN!C390</f>
        <v/>
      </c>
      <c r="E389" s="44">
        <f>JAN!D390</f>
        <v/>
      </c>
      <c r="F389" s="44">
        <f>JAN!E390</f>
        <v/>
      </c>
      <c r="G389" s="44">
        <f>JAN!F390</f>
        <v/>
      </c>
      <c r="H389" s="44">
        <f>JAN!G390</f>
        <v/>
      </c>
      <c r="I389" s="45">
        <f>JAN!H390</f>
        <v/>
      </c>
      <c r="J389" s="45">
        <f>JAN!I390</f>
        <v/>
      </c>
      <c r="K389" s="44">
        <f>JAN!J390</f>
        <v/>
      </c>
      <c r="L389" s="44">
        <f>JAN!K390</f>
        <v/>
      </c>
      <c r="M389" s="46">
        <f>JAN!L390</f>
        <v/>
      </c>
      <c r="N389" s="44">
        <f>JAN!M390</f>
        <v/>
      </c>
      <c r="O389" s="44">
        <f>JAN!N390</f>
        <v/>
      </c>
      <c r="P389" s="44">
        <f>JAN!O390</f>
        <v/>
      </c>
      <c r="Q389" s="44">
        <f>JAN!P390</f>
        <v/>
      </c>
      <c r="R389" s="44">
        <f>JAN!Q390</f>
        <v/>
      </c>
      <c r="S389" s="46">
        <f>S388+IF(X389=0,0,M389)</f>
        <v/>
      </c>
      <c r="T389" s="47">
        <f>MAX(T388,S389)</f>
        <v/>
      </c>
      <c r="U389" s="48">
        <f>S389-T389</f>
        <v/>
      </c>
      <c r="V389" s="47">
        <f>IFERROR(SUMIFS(DATABASE!$M$5:$M$6004,DATABASE!$B$5:$B$6004,B389,DATABASE!$X$5:$X$6004,1),0)</f>
        <v/>
      </c>
      <c r="W389" s="31">
        <f>IFERROR(COUNTIFS(DATABASE!$B$5:$B$6004,B389,DATABASE!$X$5:$X$6004,1),0)</f>
        <v/>
      </c>
      <c r="X389" s="49">
        <f>--AND(ISNUMBER(B389),C389&lt;&gt;"",L389&lt;&gt;"",M389&lt;&gt;"")</f>
        <v/>
      </c>
    </row>
    <row r="390" ht="15" customHeight="1" s="111">
      <c r="A390" s="50" t="inlineStr">
        <is>
          <t>JAN</t>
        </is>
      </c>
      <c r="B390" s="51">
        <f>JAN!A391</f>
        <v/>
      </c>
      <c r="C390" s="52">
        <f>JAN!B391</f>
        <v/>
      </c>
      <c r="D390" s="52">
        <f>JAN!C391</f>
        <v/>
      </c>
      <c r="E390" s="52">
        <f>JAN!D391</f>
        <v/>
      </c>
      <c r="F390" s="52">
        <f>JAN!E391</f>
        <v/>
      </c>
      <c r="G390" s="52">
        <f>JAN!F391</f>
        <v/>
      </c>
      <c r="H390" s="52">
        <f>JAN!G391</f>
        <v/>
      </c>
      <c r="I390" s="53">
        <f>JAN!H391</f>
        <v/>
      </c>
      <c r="J390" s="53">
        <f>JAN!I391</f>
        <v/>
      </c>
      <c r="K390" s="52">
        <f>JAN!J391</f>
        <v/>
      </c>
      <c r="L390" s="52">
        <f>JAN!K391</f>
        <v/>
      </c>
      <c r="M390" s="54">
        <f>JAN!L391</f>
        <v/>
      </c>
      <c r="N390" s="52">
        <f>JAN!M391</f>
        <v/>
      </c>
      <c r="O390" s="52">
        <f>JAN!N391</f>
        <v/>
      </c>
      <c r="P390" s="52">
        <f>JAN!O391</f>
        <v/>
      </c>
      <c r="Q390" s="52">
        <f>JAN!P391</f>
        <v/>
      </c>
      <c r="R390" s="52">
        <f>JAN!Q391</f>
        <v/>
      </c>
      <c r="S390" s="54">
        <f>S389+IF(X390=0,0,M390)</f>
        <v/>
      </c>
      <c r="T390" s="55">
        <f>MAX(T389,S390)</f>
        <v/>
      </c>
      <c r="U390" s="56">
        <f>S390-T390</f>
        <v/>
      </c>
      <c r="V390" s="55">
        <f>IFERROR(SUMIFS(DATABASE!$M$5:$M$6004,DATABASE!$B$5:$B$6004,B390,DATABASE!$X$5:$X$6004,1),0)</f>
        <v/>
      </c>
      <c r="W390" s="57">
        <f>IFERROR(COUNTIFS(DATABASE!$B$5:$B$6004,B390,DATABASE!$X$5:$X$6004,1),0)</f>
        <v/>
      </c>
      <c r="X390" s="58">
        <f>--AND(ISNUMBER(B390),C390&lt;&gt;"",L390&lt;&gt;"",M390&lt;&gt;"")</f>
        <v/>
      </c>
    </row>
    <row r="391" ht="15" customHeight="1" s="111">
      <c r="A391" s="42" t="inlineStr">
        <is>
          <t>JAN</t>
        </is>
      </c>
      <c r="B391" s="43">
        <f>JAN!A392</f>
        <v/>
      </c>
      <c r="C391" s="44">
        <f>JAN!B392</f>
        <v/>
      </c>
      <c r="D391" s="44">
        <f>JAN!C392</f>
        <v/>
      </c>
      <c r="E391" s="44">
        <f>JAN!D392</f>
        <v/>
      </c>
      <c r="F391" s="44">
        <f>JAN!E392</f>
        <v/>
      </c>
      <c r="G391" s="44">
        <f>JAN!F392</f>
        <v/>
      </c>
      <c r="H391" s="44">
        <f>JAN!G392</f>
        <v/>
      </c>
      <c r="I391" s="45">
        <f>JAN!H392</f>
        <v/>
      </c>
      <c r="J391" s="45">
        <f>JAN!I392</f>
        <v/>
      </c>
      <c r="K391" s="44">
        <f>JAN!J392</f>
        <v/>
      </c>
      <c r="L391" s="44">
        <f>JAN!K392</f>
        <v/>
      </c>
      <c r="M391" s="46">
        <f>JAN!L392</f>
        <v/>
      </c>
      <c r="N391" s="44">
        <f>JAN!M392</f>
        <v/>
      </c>
      <c r="O391" s="44">
        <f>JAN!N392</f>
        <v/>
      </c>
      <c r="P391" s="44">
        <f>JAN!O392</f>
        <v/>
      </c>
      <c r="Q391" s="44">
        <f>JAN!P392</f>
        <v/>
      </c>
      <c r="R391" s="44">
        <f>JAN!Q392</f>
        <v/>
      </c>
      <c r="S391" s="46">
        <f>S390+IF(X391=0,0,M391)</f>
        <v/>
      </c>
      <c r="T391" s="47">
        <f>MAX(T390,S391)</f>
        <v/>
      </c>
      <c r="U391" s="48">
        <f>S391-T391</f>
        <v/>
      </c>
      <c r="V391" s="47">
        <f>IFERROR(SUMIFS(DATABASE!$M$5:$M$6004,DATABASE!$B$5:$B$6004,B391,DATABASE!$X$5:$X$6004,1),0)</f>
        <v/>
      </c>
      <c r="W391" s="31">
        <f>IFERROR(COUNTIFS(DATABASE!$B$5:$B$6004,B391,DATABASE!$X$5:$X$6004,1),0)</f>
        <v/>
      </c>
      <c r="X391" s="49">
        <f>--AND(ISNUMBER(B391),C391&lt;&gt;"",L391&lt;&gt;"",M391&lt;&gt;"")</f>
        <v/>
      </c>
    </row>
    <row r="392" ht="15" customHeight="1" s="111">
      <c r="A392" s="50" t="inlineStr">
        <is>
          <t>JAN</t>
        </is>
      </c>
      <c r="B392" s="51">
        <f>JAN!A393</f>
        <v/>
      </c>
      <c r="C392" s="52">
        <f>JAN!B393</f>
        <v/>
      </c>
      <c r="D392" s="52">
        <f>JAN!C393</f>
        <v/>
      </c>
      <c r="E392" s="52">
        <f>JAN!D393</f>
        <v/>
      </c>
      <c r="F392" s="52">
        <f>JAN!E393</f>
        <v/>
      </c>
      <c r="G392" s="52">
        <f>JAN!F393</f>
        <v/>
      </c>
      <c r="H392" s="52">
        <f>JAN!G393</f>
        <v/>
      </c>
      <c r="I392" s="53">
        <f>JAN!H393</f>
        <v/>
      </c>
      <c r="J392" s="53">
        <f>JAN!I393</f>
        <v/>
      </c>
      <c r="K392" s="52">
        <f>JAN!J393</f>
        <v/>
      </c>
      <c r="L392" s="52">
        <f>JAN!K393</f>
        <v/>
      </c>
      <c r="M392" s="54">
        <f>JAN!L393</f>
        <v/>
      </c>
      <c r="N392" s="52">
        <f>JAN!M393</f>
        <v/>
      </c>
      <c r="O392" s="52">
        <f>JAN!N393</f>
        <v/>
      </c>
      <c r="P392" s="52">
        <f>JAN!O393</f>
        <v/>
      </c>
      <c r="Q392" s="52">
        <f>JAN!P393</f>
        <v/>
      </c>
      <c r="R392" s="52">
        <f>JAN!Q393</f>
        <v/>
      </c>
      <c r="S392" s="54">
        <f>S391+IF(X392=0,0,M392)</f>
        <v/>
      </c>
      <c r="T392" s="55">
        <f>MAX(T391,S392)</f>
        <v/>
      </c>
      <c r="U392" s="56">
        <f>S392-T392</f>
        <v/>
      </c>
      <c r="V392" s="55">
        <f>IFERROR(SUMIFS(DATABASE!$M$5:$M$6004,DATABASE!$B$5:$B$6004,B392,DATABASE!$X$5:$X$6004,1),0)</f>
        <v/>
      </c>
      <c r="W392" s="57">
        <f>IFERROR(COUNTIFS(DATABASE!$B$5:$B$6004,B392,DATABASE!$X$5:$X$6004,1),0)</f>
        <v/>
      </c>
      <c r="X392" s="58">
        <f>--AND(ISNUMBER(B392),C392&lt;&gt;"",L392&lt;&gt;"",M392&lt;&gt;"")</f>
        <v/>
      </c>
    </row>
    <row r="393" ht="15" customHeight="1" s="111">
      <c r="A393" s="42" t="inlineStr">
        <is>
          <t>JAN</t>
        </is>
      </c>
      <c r="B393" s="43">
        <f>JAN!A394</f>
        <v/>
      </c>
      <c r="C393" s="44">
        <f>JAN!B394</f>
        <v/>
      </c>
      <c r="D393" s="44">
        <f>JAN!C394</f>
        <v/>
      </c>
      <c r="E393" s="44">
        <f>JAN!D394</f>
        <v/>
      </c>
      <c r="F393" s="44">
        <f>JAN!E394</f>
        <v/>
      </c>
      <c r="G393" s="44">
        <f>JAN!F394</f>
        <v/>
      </c>
      <c r="H393" s="44">
        <f>JAN!G394</f>
        <v/>
      </c>
      <c r="I393" s="45">
        <f>JAN!H394</f>
        <v/>
      </c>
      <c r="J393" s="45">
        <f>JAN!I394</f>
        <v/>
      </c>
      <c r="K393" s="44">
        <f>JAN!J394</f>
        <v/>
      </c>
      <c r="L393" s="44">
        <f>JAN!K394</f>
        <v/>
      </c>
      <c r="M393" s="46">
        <f>JAN!L394</f>
        <v/>
      </c>
      <c r="N393" s="44">
        <f>JAN!M394</f>
        <v/>
      </c>
      <c r="O393" s="44">
        <f>JAN!N394</f>
        <v/>
      </c>
      <c r="P393" s="44">
        <f>JAN!O394</f>
        <v/>
      </c>
      <c r="Q393" s="44">
        <f>JAN!P394</f>
        <v/>
      </c>
      <c r="R393" s="44">
        <f>JAN!Q394</f>
        <v/>
      </c>
      <c r="S393" s="46">
        <f>S392+IF(X393=0,0,M393)</f>
        <v/>
      </c>
      <c r="T393" s="47">
        <f>MAX(T392,S393)</f>
        <v/>
      </c>
      <c r="U393" s="48">
        <f>S393-T393</f>
        <v/>
      </c>
      <c r="V393" s="47">
        <f>IFERROR(SUMIFS(DATABASE!$M$5:$M$6004,DATABASE!$B$5:$B$6004,B393,DATABASE!$X$5:$X$6004,1),0)</f>
        <v/>
      </c>
      <c r="W393" s="31">
        <f>IFERROR(COUNTIFS(DATABASE!$B$5:$B$6004,B393,DATABASE!$X$5:$X$6004,1),0)</f>
        <v/>
      </c>
      <c r="X393" s="49">
        <f>--AND(ISNUMBER(B393),C393&lt;&gt;"",L393&lt;&gt;"",M393&lt;&gt;"")</f>
        <v/>
      </c>
    </row>
    <row r="394" ht="15" customHeight="1" s="111">
      <c r="A394" s="50" t="inlineStr">
        <is>
          <t>JAN</t>
        </is>
      </c>
      <c r="B394" s="51">
        <f>JAN!A395</f>
        <v/>
      </c>
      <c r="C394" s="52">
        <f>JAN!B395</f>
        <v/>
      </c>
      <c r="D394" s="52">
        <f>JAN!C395</f>
        <v/>
      </c>
      <c r="E394" s="52">
        <f>JAN!D395</f>
        <v/>
      </c>
      <c r="F394" s="52">
        <f>JAN!E395</f>
        <v/>
      </c>
      <c r="G394" s="52">
        <f>JAN!F395</f>
        <v/>
      </c>
      <c r="H394" s="52">
        <f>JAN!G395</f>
        <v/>
      </c>
      <c r="I394" s="53">
        <f>JAN!H395</f>
        <v/>
      </c>
      <c r="J394" s="53">
        <f>JAN!I395</f>
        <v/>
      </c>
      <c r="K394" s="52">
        <f>JAN!J395</f>
        <v/>
      </c>
      <c r="L394" s="52">
        <f>JAN!K395</f>
        <v/>
      </c>
      <c r="M394" s="54">
        <f>JAN!L395</f>
        <v/>
      </c>
      <c r="N394" s="52">
        <f>JAN!M395</f>
        <v/>
      </c>
      <c r="O394" s="52">
        <f>JAN!N395</f>
        <v/>
      </c>
      <c r="P394" s="52">
        <f>JAN!O395</f>
        <v/>
      </c>
      <c r="Q394" s="52">
        <f>JAN!P395</f>
        <v/>
      </c>
      <c r="R394" s="52">
        <f>JAN!Q395</f>
        <v/>
      </c>
      <c r="S394" s="54">
        <f>S393+IF(X394=0,0,M394)</f>
        <v/>
      </c>
      <c r="T394" s="55">
        <f>MAX(T393,S394)</f>
        <v/>
      </c>
      <c r="U394" s="56">
        <f>S394-T394</f>
        <v/>
      </c>
      <c r="V394" s="55">
        <f>IFERROR(SUMIFS(DATABASE!$M$5:$M$6004,DATABASE!$B$5:$B$6004,B394,DATABASE!$X$5:$X$6004,1),0)</f>
        <v/>
      </c>
      <c r="W394" s="57">
        <f>IFERROR(COUNTIFS(DATABASE!$B$5:$B$6004,B394,DATABASE!$X$5:$X$6004,1),0)</f>
        <v/>
      </c>
      <c r="X394" s="58">
        <f>--AND(ISNUMBER(B394),C394&lt;&gt;"",L394&lt;&gt;"",M394&lt;&gt;"")</f>
        <v/>
      </c>
    </row>
    <row r="395" ht="15" customHeight="1" s="111">
      <c r="A395" s="42" t="inlineStr">
        <is>
          <t>JAN</t>
        </is>
      </c>
      <c r="B395" s="43">
        <f>JAN!A396</f>
        <v/>
      </c>
      <c r="C395" s="44">
        <f>JAN!B396</f>
        <v/>
      </c>
      <c r="D395" s="44">
        <f>JAN!C396</f>
        <v/>
      </c>
      <c r="E395" s="44">
        <f>JAN!D396</f>
        <v/>
      </c>
      <c r="F395" s="44">
        <f>JAN!E396</f>
        <v/>
      </c>
      <c r="G395" s="44">
        <f>JAN!F396</f>
        <v/>
      </c>
      <c r="H395" s="44">
        <f>JAN!G396</f>
        <v/>
      </c>
      <c r="I395" s="45">
        <f>JAN!H396</f>
        <v/>
      </c>
      <c r="J395" s="45">
        <f>JAN!I396</f>
        <v/>
      </c>
      <c r="K395" s="44">
        <f>JAN!J396</f>
        <v/>
      </c>
      <c r="L395" s="44">
        <f>JAN!K396</f>
        <v/>
      </c>
      <c r="M395" s="46">
        <f>JAN!L396</f>
        <v/>
      </c>
      <c r="N395" s="44">
        <f>JAN!M396</f>
        <v/>
      </c>
      <c r="O395" s="44">
        <f>JAN!N396</f>
        <v/>
      </c>
      <c r="P395" s="44">
        <f>JAN!O396</f>
        <v/>
      </c>
      <c r="Q395" s="44">
        <f>JAN!P396</f>
        <v/>
      </c>
      <c r="R395" s="44">
        <f>JAN!Q396</f>
        <v/>
      </c>
      <c r="S395" s="46">
        <f>S394+IF(X395=0,0,M395)</f>
        <v/>
      </c>
      <c r="T395" s="47">
        <f>MAX(T394,S395)</f>
        <v/>
      </c>
      <c r="U395" s="48">
        <f>S395-T395</f>
        <v/>
      </c>
      <c r="V395" s="47">
        <f>IFERROR(SUMIFS(DATABASE!$M$5:$M$6004,DATABASE!$B$5:$B$6004,B395,DATABASE!$X$5:$X$6004,1),0)</f>
        <v/>
      </c>
      <c r="W395" s="31">
        <f>IFERROR(COUNTIFS(DATABASE!$B$5:$B$6004,B395,DATABASE!$X$5:$X$6004,1),0)</f>
        <v/>
      </c>
      <c r="X395" s="49">
        <f>--AND(ISNUMBER(B395),C395&lt;&gt;"",L395&lt;&gt;"",M395&lt;&gt;"")</f>
        <v/>
      </c>
    </row>
    <row r="396" ht="15" customHeight="1" s="111">
      <c r="A396" s="50" t="inlineStr">
        <is>
          <t>JAN</t>
        </is>
      </c>
      <c r="B396" s="51">
        <f>JAN!A397</f>
        <v/>
      </c>
      <c r="C396" s="52">
        <f>JAN!B397</f>
        <v/>
      </c>
      <c r="D396" s="52">
        <f>JAN!C397</f>
        <v/>
      </c>
      <c r="E396" s="52">
        <f>JAN!D397</f>
        <v/>
      </c>
      <c r="F396" s="52">
        <f>JAN!E397</f>
        <v/>
      </c>
      <c r="G396" s="52">
        <f>JAN!F397</f>
        <v/>
      </c>
      <c r="H396" s="52">
        <f>JAN!G397</f>
        <v/>
      </c>
      <c r="I396" s="53">
        <f>JAN!H397</f>
        <v/>
      </c>
      <c r="J396" s="53">
        <f>JAN!I397</f>
        <v/>
      </c>
      <c r="K396" s="52">
        <f>JAN!J397</f>
        <v/>
      </c>
      <c r="L396" s="52">
        <f>JAN!K397</f>
        <v/>
      </c>
      <c r="M396" s="54">
        <f>JAN!L397</f>
        <v/>
      </c>
      <c r="N396" s="52">
        <f>JAN!M397</f>
        <v/>
      </c>
      <c r="O396" s="52">
        <f>JAN!N397</f>
        <v/>
      </c>
      <c r="P396" s="52">
        <f>JAN!O397</f>
        <v/>
      </c>
      <c r="Q396" s="52">
        <f>JAN!P397</f>
        <v/>
      </c>
      <c r="R396" s="52">
        <f>JAN!Q397</f>
        <v/>
      </c>
      <c r="S396" s="54">
        <f>S395+IF(X396=0,0,M396)</f>
        <v/>
      </c>
      <c r="T396" s="55">
        <f>MAX(T395,S396)</f>
        <v/>
      </c>
      <c r="U396" s="56">
        <f>S396-T396</f>
        <v/>
      </c>
      <c r="V396" s="55">
        <f>IFERROR(SUMIFS(DATABASE!$M$5:$M$6004,DATABASE!$B$5:$B$6004,B396,DATABASE!$X$5:$X$6004,1),0)</f>
        <v/>
      </c>
      <c r="W396" s="57">
        <f>IFERROR(COUNTIFS(DATABASE!$B$5:$B$6004,B396,DATABASE!$X$5:$X$6004,1),0)</f>
        <v/>
      </c>
      <c r="X396" s="58">
        <f>--AND(ISNUMBER(B396),C396&lt;&gt;"",L396&lt;&gt;"",M396&lt;&gt;"")</f>
        <v/>
      </c>
    </row>
    <row r="397" ht="15" customHeight="1" s="111">
      <c r="A397" s="42" t="inlineStr">
        <is>
          <t>JAN</t>
        </is>
      </c>
      <c r="B397" s="43">
        <f>JAN!A398</f>
        <v/>
      </c>
      <c r="C397" s="44">
        <f>JAN!B398</f>
        <v/>
      </c>
      <c r="D397" s="44">
        <f>JAN!C398</f>
        <v/>
      </c>
      <c r="E397" s="44">
        <f>JAN!D398</f>
        <v/>
      </c>
      <c r="F397" s="44">
        <f>JAN!E398</f>
        <v/>
      </c>
      <c r="G397" s="44">
        <f>JAN!F398</f>
        <v/>
      </c>
      <c r="H397" s="44">
        <f>JAN!G398</f>
        <v/>
      </c>
      <c r="I397" s="45">
        <f>JAN!H398</f>
        <v/>
      </c>
      <c r="J397" s="45">
        <f>JAN!I398</f>
        <v/>
      </c>
      <c r="K397" s="44">
        <f>JAN!J398</f>
        <v/>
      </c>
      <c r="L397" s="44">
        <f>JAN!K398</f>
        <v/>
      </c>
      <c r="M397" s="46">
        <f>JAN!L398</f>
        <v/>
      </c>
      <c r="N397" s="44">
        <f>JAN!M398</f>
        <v/>
      </c>
      <c r="O397" s="44">
        <f>JAN!N398</f>
        <v/>
      </c>
      <c r="P397" s="44">
        <f>JAN!O398</f>
        <v/>
      </c>
      <c r="Q397" s="44">
        <f>JAN!P398</f>
        <v/>
      </c>
      <c r="R397" s="44">
        <f>JAN!Q398</f>
        <v/>
      </c>
      <c r="S397" s="46">
        <f>S396+IF(X397=0,0,M397)</f>
        <v/>
      </c>
      <c r="T397" s="47">
        <f>MAX(T396,S397)</f>
        <v/>
      </c>
      <c r="U397" s="48">
        <f>S397-T397</f>
        <v/>
      </c>
      <c r="V397" s="47">
        <f>IFERROR(SUMIFS(DATABASE!$M$5:$M$6004,DATABASE!$B$5:$B$6004,B397,DATABASE!$X$5:$X$6004,1),0)</f>
        <v/>
      </c>
      <c r="W397" s="31">
        <f>IFERROR(COUNTIFS(DATABASE!$B$5:$B$6004,B397,DATABASE!$X$5:$X$6004,1),0)</f>
        <v/>
      </c>
      <c r="X397" s="49">
        <f>--AND(ISNUMBER(B397),C397&lt;&gt;"",L397&lt;&gt;"",M397&lt;&gt;"")</f>
        <v/>
      </c>
    </row>
    <row r="398" ht="15" customHeight="1" s="111">
      <c r="A398" s="50" t="inlineStr">
        <is>
          <t>JAN</t>
        </is>
      </c>
      <c r="B398" s="51">
        <f>JAN!A399</f>
        <v/>
      </c>
      <c r="C398" s="52">
        <f>JAN!B399</f>
        <v/>
      </c>
      <c r="D398" s="52">
        <f>JAN!C399</f>
        <v/>
      </c>
      <c r="E398" s="52">
        <f>JAN!D399</f>
        <v/>
      </c>
      <c r="F398" s="52">
        <f>JAN!E399</f>
        <v/>
      </c>
      <c r="G398" s="52">
        <f>JAN!F399</f>
        <v/>
      </c>
      <c r="H398" s="52">
        <f>JAN!G399</f>
        <v/>
      </c>
      <c r="I398" s="53">
        <f>JAN!H399</f>
        <v/>
      </c>
      <c r="J398" s="53">
        <f>JAN!I399</f>
        <v/>
      </c>
      <c r="K398" s="52">
        <f>JAN!J399</f>
        <v/>
      </c>
      <c r="L398" s="52">
        <f>JAN!K399</f>
        <v/>
      </c>
      <c r="M398" s="54">
        <f>JAN!L399</f>
        <v/>
      </c>
      <c r="N398" s="52">
        <f>JAN!M399</f>
        <v/>
      </c>
      <c r="O398" s="52">
        <f>JAN!N399</f>
        <v/>
      </c>
      <c r="P398" s="52">
        <f>JAN!O399</f>
        <v/>
      </c>
      <c r="Q398" s="52">
        <f>JAN!P399</f>
        <v/>
      </c>
      <c r="R398" s="52">
        <f>JAN!Q399</f>
        <v/>
      </c>
      <c r="S398" s="54">
        <f>S397+IF(X398=0,0,M398)</f>
        <v/>
      </c>
      <c r="T398" s="55">
        <f>MAX(T397,S398)</f>
        <v/>
      </c>
      <c r="U398" s="56">
        <f>S398-T398</f>
        <v/>
      </c>
      <c r="V398" s="55">
        <f>IFERROR(SUMIFS(DATABASE!$M$5:$M$6004,DATABASE!$B$5:$B$6004,B398,DATABASE!$X$5:$X$6004,1),0)</f>
        <v/>
      </c>
      <c r="W398" s="57">
        <f>IFERROR(COUNTIFS(DATABASE!$B$5:$B$6004,B398,DATABASE!$X$5:$X$6004,1),0)</f>
        <v/>
      </c>
      <c r="X398" s="58">
        <f>--AND(ISNUMBER(B398),C398&lt;&gt;"",L398&lt;&gt;"",M398&lt;&gt;"")</f>
        <v/>
      </c>
    </row>
    <row r="399" ht="15" customHeight="1" s="111">
      <c r="A399" s="42" t="inlineStr">
        <is>
          <t>JAN</t>
        </is>
      </c>
      <c r="B399" s="43">
        <f>JAN!A400</f>
        <v/>
      </c>
      <c r="C399" s="44">
        <f>JAN!B400</f>
        <v/>
      </c>
      <c r="D399" s="44">
        <f>JAN!C400</f>
        <v/>
      </c>
      <c r="E399" s="44">
        <f>JAN!D400</f>
        <v/>
      </c>
      <c r="F399" s="44">
        <f>JAN!E400</f>
        <v/>
      </c>
      <c r="G399" s="44">
        <f>JAN!F400</f>
        <v/>
      </c>
      <c r="H399" s="44">
        <f>JAN!G400</f>
        <v/>
      </c>
      <c r="I399" s="45">
        <f>JAN!H400</f>
        <v/>
      </c>
      <c r="J399" s="45">
        <f>JAN!I400</f>
        <v/>
      </c>
      <c r="K399" s="44">
        <f>JAN!J400</f>
        <v/>
      </c>
      <c r="L399" s="44">
        <f>JAN!K400</f>
        <v/>
      </c>
      <c r="M399" s="46">
        <f>JAN!L400</f>
        <v/>
      </c>
      <c r="N399" s="44">
        <f>JAN!M400</f>
        <v/>
      </c>
      <c r="O399" s="44">
        <f>JAN!N400</f>
        <v/>
      </c>
      <c r="P399" s="44">
        <f>JAN!O400</f>
        <v/>
      </c>
      <c r="Q399" s="44">
        <f>JAN!P400</f>
        <v/>
      </c>
      <c r="R399" s="44">
        <f>JAN!Q400</f>
        <v/>
      </c>
      <c r="S399" s="46">
        <f>S398+IF(X399=0,0,M399)</f>
        <v/>
      </c>
      <c r="T399" s="47">
        <f>MAX(T398,S399)</f>
        <v/>
      </c>
      <c r="U399" s="48">
        <f>S399-T399</f>
        <v/>
      </c>
      <c r="V399" s="47">
        <f>IFERROR(SUMIFS(DATABASE!$M$5:$M$6004,DATABASE!$B$5:$B$6004,B399,DATABASE!$X$5:$X$6004,1),0)</f>
        <v/>
      </c>
      <c r="W399" s="31">
        <f>IFERROR(COUNTIFS(DATABASE!$B$5:$B$6004,B399,DATABASE!$X$5:$X$6004,1),0)</f>
        <v/>
      </c>
      <c r="X399" s="49">
        <f>--AND(ISNUMBER(B399),C399&lt;&gt;"",L399&lt;&gt;"",M399&lt;&gt;"")</f>
        <v/>
      </c>
    </row>
    <row r="400" ht="15" customHeight="1" s="111">
      <c r="A400" s="50" t="inlineStr">
        <is>
          <t>JAN</t>
        </is>
      </c>
      <c r="B400" s="51">
        <f>JAN!A401</f>
        <v/>
      </c>
      <c r="C400" s="52">
        <f>JAN!B401</f>
        <v/>
      </c>
      <c r="D400" s="52">
        <f>JAN!C401</f>
        <v/>
      </c>
      <c r="E400" s="52">
        <f>JAN!D401</f>
        <v/>
      </c>
      <c r="F400" s="52">
        <f>JAN!E401</f>
        <v/>
      </c>
      <c r="G400" s="52">
        <f>JAN!F401</f>
        <v/>
      </c>
      <c r="H400" s="52">
        <f>JAN!G401</f>
        <v/>
      </c>
      <c r="I400" s="53">
        <f>JAN!H401</f>
        <v/>
      </c>
      <c r="J400" s="53">
        <f>JAN!I401</f>
        <v/>
      </c>
      <c r="K400" s="52">
        <f>JAN!J401</f>
        <v/>
      </c>
      <c r="L400" s="52">
        <f>JAN!K401</f>
        <v/>
      </c>
      <c r="M400" s="54">
        <f>JAN!L401</f>
        <v/>
      </c>
      <c r="N400" s="52">
        <f>JAN!M401</f>
        <v/>
      </c>
      <c r="O400" s="52">
        <f>JAN!N401</f>
        <v/>
      </c>
      <c r="P400" s="52">
        <f>JAN!O401</f>
        <v/>
      </c>
      <c r="Q400" s="52">
        <f>JAN!P401</f>
        <v/>
      </c>
      <c r="R400" s="52">
        <f>JAN!Q401</f>
        <v/>
      </c>
      <c r="S400" s="54">
        <f>S399+IF(X400=0,0,M400)</f>
        <v/>
      </c>
      <c r="T400" s="55">
        <f>MAX(T399,S400)</f>
        <v/>
      </c>
      <c r="U400" s="56">
        <f>S400-T400</f>
        <v/>
      </c>
      <c r="V400" s="55">
        <f>IFERROR(SUMIFS(DATABASE!$M$5:$M$6004,DATABASE!$B$5:$B$6004,B400,DATABASE!$X$5:$X$6004,1),0)</f>
        <v/>
      </c>
      <c r="W400" s="57">
        <f>IFERROR(COUNTIFS(DATABASE!$B$5:$B$6004,B400,DATABASE!$X$5:$X$6004,1),0)</f>
        <v/>
      </c>
      <c r="X400" s="58">
        <f>--AND(ISNUMBER(B400),C400&lt;&gt;"",L400&lt;&gt;"",M400&lt;&gt;"")</f>
        <v/>
      </c>
    </row>
    <row r="401" ht="15" customHeight="1" s="111">
      <c r="A401" s="42" t="inlineStr">
        <is>
          <t>JAN</t>
        </is>
      </c>
      <c r="B401" s="43">
        <f>JAN!A402</f>
        <v/>
      </c>
      <c r="C401" s="44">
        <f>JAN!B402</f>
        <v/>
      </c>
      <c r="D401" s="44">
        <f>JAN!C402</f>
        <v/>
      </c>
      <c r="E401" s="44">
        <f>JAN!D402</f>
        <v/>
      </c>
      <c r="F401" s="44">
        <f>JAN!E402</f>
        <v/>
      </c>
      <c r="G401" s="44">
        <f>JAN!F402</f>
        <v/>
      </c>
      <c r="H401" s="44">
        <f>JAN!G402</f>
        <v/>
      </c>
      <c r="I401" s="45">
        <f>JAN!H402</f>
        <v/>
      </c>
      <c r="J401" s="45">
        <f>JAN!I402</f>
        <v/>
      </c>
      <c r="K401" s="44">
        <f>JAN!J402</f>
        <v/>
      </c>
      <c r="L401" s="44">
        <f>JAN!K402</f>
        <v/>
      </c>
      <c r="M401" s="46">
        <f>JAN!L402</f>
        <v/>
      </c>
      <c r="N401" s="44">
        <f>JAN!M402</f>
        <v/>
      </c>
      <c r="O401" s="44">
        <f>JAN!N402</f>
        <v/>
      </c>
      <c r="P401" s="44">
        <f>JAN!O402</f>
        <v/>
      </c>
      <c r="Q401" s="44">
        <f>JAN!P402</f>
        <v/>
      </c>
      <c r="R401" s="44">
        <f>JAN!Q402</f>
        <v/>
      </c>
      <c r="S401" s="46">
        <f>S400+IF(X401=0,0,M401)</f>
        <v/>
      </c>
      <c r="T401" s="47">
        <f>MAX(T400,S401)</f>
        <v/>
      </c>
      <c r="U401" s="48">
        <f>S401-T401</f>
        <v/>
      </c>
      <c r="V401" s="47">
        <f>IFERROR(SUMIFS(DATABASE!$M$5:$M$6004,DATABASE!$B$5:$B$6004,B401,DATABASE!$X$5:$X$6004,1),0)</f>
        <v/>
      </c>
      <c r="W401" s="31">
        <f>IFERROR(COUNTIFS(DATABASE!$B$5:$B$6004,B401,DATABASE!$X$5:$X$6004,1),0)</f>
        <v/>
      </c>
      <c r="X401" s="49">
        <f>--AND(ISNUMBER(B401),C401&lt;&gt;"",L401&lt;&gt;"",M401&lt;&gt;"")</f>
        <v/>
      </c>
    </row>
    <row r="402" ht="15" customHeight="1" s="111">
      <c r="A402" s="50" t="inlineStr">
        <is>
          <t>JAN</t>
        </is>
      </c>
      <c r="B402" s="51">
        <f>JAN!A403</f>
        <v/>
      </c>
      <c r="C402" s="52">
        <f>JAN!B403</f>
        <v/>
      </c>
      <c r="D402" s="52">
        <f>JAN!C403</f>
        <v/>
      </c>
      <c r="E402" s="52">
        <f>JAN!D403</f>
        <v/>
      </c>
      <c r="F402" s="52">
        <f>JAN!E403</f>
        <v/>
      </c>
      <c r="G402" s="52">
        <f>JAN!F403</f>
        <v/>
      </c>
      <c r="H402" s="52">
        <f>JAN!G403</f>
        <v/>
      </c>
      <c r="I402" s="53">
        <f>JAN!H403</f>
        <v/>
      </c>
      <c r="J402" s="53">
        <f>JAN!I403</f>
        <v/>
      </c>
      <c r="K402" s="52">
        <f>JAN!J403</f>
        <v/>
      </c>
      <c r="L402" s="52">
        <f>JAN!K403</f>
        <v/>
      </c>
      <c r="M402" s="54">
        <f>JAN!L403</f>
        <v/>
      </c>
      <c r="N402" s="52">
        <f>JAN!M403</f>
        <v/>
      </c>
      <c r="O402" s="52">
        <f>JAN!N403</f>
        <v/>
      </c>
      <c r="P402" s="52">
        <f>JAN!O403</f>
        <v/>
      </c>
      <c r="Q402" s="52">
        <f>JAN!P403</f>
        <v/>
      </c>
      <c r="R402" s="52">
        <f>JAN!Q403</f>
        <v/>
      </c>
      <c r="S402" s="54">
        <f>S401+IF(X402=0,0,M402)</f>
        <v/>
      </c>
      <c r="T402" s="55">
        <f>MAX(T401,S402)</f>
        <v/>
      </c>
      <c r="U402" s="56">
        <f>S402-T402</f>
        <v/>
      </c>
      <c r="V402" s="55">
        <f>IFERROR(SUMIFS(DATABASE!$M$5:$M$6004,DATABASE!$B$5:$B$6004,B402,DATABASE!$X$5:$X$6004,1),0)</f>
        <v/>
      </c>
      <c r="W402" s="57">
        <f>IFERROR(COUNTIFS(DATABASE!$B$5:$B$6004,B402,DATABASE!$X$5:$X$6004,1),0)</f>
        <v/>
      </c>
      <c r="X402" s="58">
        <f>--AND(ISNUMBER(B402),C402&lt;&gt;"",L402&lt;&gt;"",M402&lt;&gt;"")</f>
        <v/>
      </c>
    </row>
    <row r="403" ht="15" customHeight="1" s="111">
      <c r="A403" s="42" t="inlineStr">
        <is>
          <t>JAN</t>
        </is>
      </c>
      <c r="B403" s="43">
        <f>JAN!A404</f>
        <v/>
      </c>
      <c r="C403" s="44">
        <f>JAN!B404</f>
        <v/>
      </c>
      <c r="D403" s="44">
        <f>JAN!C404</f>
        <v/>
      </c>
      <c r="E403" s="44">
        <f>JAN!D404</f>
        <v/>
      </c>
      <c r="F403" s="44">
        <f>JAN!E404</f>
        <v/>
      </c>
      <c r="G403" s="44">
        <f>JAN!F404</f>
        <v/>
      </c>
      <c r="H403" s="44">
        <f>JAN!G404</f>
        <v/>
      </c>
      <c r="I403" s="45">
        <f>JAN!H404</f>
        <v/>
      </c>
      <c r="J403" s="45">
        <f>JAN!I404</f>
        <v/>
      </c>
      <c r="K403" s="44">
        <f>JAN!J404</f>
        <v/>
      </c>
      <c r="L403" s="44">
        <f>JAN!K404</f>
        <v/>
      </c>
      <c r="M403" s="46">
        <f>JAN!L404</f>
        <v/>
      </c>
      <c r="N403" s="44">
        <f>JAN!M404</f>
        <v/>
      </c>
      <c r="O403" s="44">
        <f>JAN!N404</f>
        <v/>
      </c>
      <c r="P403" s="44">
        <f>JAN!O404</f>
        <v/>
      </c>
      <c r="Q403" s="44">
        <f>JAN!P404</f>
        <v/>
      </c>
      <c r="R403" s="44">
        <f>JAN!Q404</f>
        <v/>
      </c>
      <c r="S403" s="46">
        <f>S402+IF(X403=0,0,M403)</f>
        <v/>
      </c>
      <c r="T403" s="47">
        <f>MAX(T402,S403)</f>
        <v/>
      </c>
      <c r="U403" s="48">
        <f>S403-T403</f>
        <v/>
      </c>
      <c r="V403" s="47">
        <f>IFERROR(SUMIFS(DATABASE!$M$5:$M$6004,DATABASE!$B$5:$B$6004,B403,DATABASE!$X$5:$X$6004,1),0)</f>
        <v/>
      </c>
      <c r="W403" s="31">
        <f>IFERROR(COUNTIFS(DATABASE!$B$5:$B$6004,B403,DATABASE!$X$5:$X$6004,1),0)</f>
        <v/>
      </c>
      <c r="X403" s="49">
        <f>--AND(ISNUMBER(B403),C403&lt;&gt;"",L403&lt;&gt;"",M403&lt;&gt;"")</f>
        <v/>
      </c>
    </row>
    <row r="404" ht="15" customHeight="1" s="111">
      <c r="A404" s="50" t="inlineStr">
        <is>
          <t>JAN</t>
        </is>
      </c>
      <c r="B404" s="51">
        <f>JAN!A405</f>
        <v/>
      </c>
      <c r="C404" s="52">
        <f>JAN!B405</f>
        <v/>
      </c>
      <c r="D404" s="52">
        <f>JAN!C405</f>
        <v/>
      </c>
      <c r="E404" s="52">
        <f>JAN!D405</f>
        <v/>
      </c>
      <c r="F404" s="52">
        <f>JAN!E405</f>
        <v/>
      </c>
      <c r="G404" s="52">
        <f>JAN!F405</f>
        <v/>
      </c>
      <c r="H404" s="52">
        <f>JAN!G405</f>
        <v/>
      </c>
      <c r="I404" s="53">
        <f>JAN!H405</f>
        <v/>
      </c>
      <c r="J404" s="53">
        <f>JAN!I405</f>
        <v/>
      </c>
      <c r="K404" s="52">
        <f>JAN!J405</f>
        <v/>
      </c>
      <c r="L404" s="52">
        <f>JAN!K405</f>
        <v/>
      </c>
      <c r="M404" s="54">
        <f>JAN!L405</f>
        <v/>
      </c>
      <c r="N404" s="52">
        <f>JAN!M405</f>
        <v/>
      </c>
      <c r="O404" s="52">
        <f>JAN!N405</f>
        <v/>
      </c>
      <c r="P404" s="52">
        <f>JAN!O405</f>
        <v/>
      </c>
      <c r="Q404" s="52">
        <f>JAN!P405</f>
        <v/>
      </c>
      <c r="R404" s="52">
        <f>JAN!Q405</f>
        <v/>
      </c>
      <c r="S404" s="54">
        <f>S403+IF(X404=0,0,M404)</f>
        <v/>
      </c>
      <c r="T404" s="55">
        <f>MAX(T403,S404)</f>
        <v/>
      </c>
      <c r="U404" s="56">
        <f>S404-T404</f>
        <v/>
      </c>
      <c r="V404" s="55">
        <f>IFERROR(SUMIFS(DATABASE!$M$5:$M$6004,DATABASE!$B$5:$B$6004,B404,DATABASE!$X$5:$X$6004,1),0)</f>
        <v/>
      </c>
      <c r="W404" s="57">
        <f>IFERROR(COUNTIFS(DATABASE!$B$5:$B$6004,B404,DATABASE!$X$5:$X$6004,1),0)</f>
        <v/>
      </c>
      <c r="X404" s="58">
        <f>--AND(ISNUMBER(B404),C404&lt;&gt;"",L404&lt;&gt;"",M404&lt;&gt;"")</f>
        <v/>
      </c>
    </row>
    <row r="405" ht="15" customHeight="1" s="111">
      <c r="A405" s="42" t="inlineStr">
        <is>
          <t>JAN</t>
        </is>
      </c>
      <c r="B405" s="43">
        <f>JAN!A406</f>
        <v/>
      </c>
      <c r="C405" s="44">
        <f>JAN!B406</f>
        <v/>
      </c>
      <c r="D405" s="44">
        <f>JAN!C406</f>
        <v/>
      </c>
      <c r="E405" s="44">
        <f>JAN!D406</f>
        <v/>
      </c>
      <c r="F405" s="44">
        <f>JAN!E406</f>
        <v/>
      </c>
      <c r="G405" s="44">
        <f>JAN!F406</f>
        <v/>
      </c>
      <c r="H405" s="44">
        <f>JAN!G406</f>
        <v/>
      </c>
      <c r="I405" s="45">
        <f>JAN!H406</f>
        <v/>
      </c>
      <c r="J405" s="45">
        <f>JAN!I406</f>
        <v/>
      </c>
      <c r="K405" s="44">
        <f>JAN!J406</f>
        <v/>
      </c>
      <c r="L405" s="44">
        <f>JAN!K406</f>
        <v/>
      </c>
      <c r="M405" s="46">
        <f>JAN!L406</f>
        <v/>
      </c>
      <c r="N405" s="44">
        <f>JAN!M406</f>
        <v/>
      </c>
      <c r="O405" s="44">
        <f>JAN!N406</f>
        <v/>
      </c>
      <c r="P405" s="44">
        <f>JAN!O406</f>
        <v/>
      </c>
      <c r="Q405" s="44">
        <f>JAN!P406</f>
        <v/>
      </c>
      <c r="R405" s="44">
        <f>JAN!Q406</f>
        <v/>
      </c>
      <c r="S405" s="46">
        <f>S404+IF(X405=0,0,M405)</f>
        <v/>
      </c>
      <c r="T405" s="47">
        <f>MAX(T404,S405)</f>
        <v/>
      </c>
      <c r="U405" s="48">
        <f>S405-T405</f>
        <v/>
      </c>
      <c r="V405" s="47">
        <f>IFERROR(SUMIFS(DATABASE!$M$5:$M$6004,DATABASE!$B$5:$B$6004,B405,DATABASE!$X$5:$X$6004,1),0)</f>
        <v/>
      </c>
      <c r="W405" s="31">
        <f>IFERROR(COUNTIFS(DATABASE!$B$5:$B$6004,B405,DATABASE!$X$5:$X$6004,1),0)</f>
        <v/>
      </c>
      <c r="X405" s="49">
        <f>--AND(ISNUMBER(B405),C405&lt;&gt;"",L405&lt;&gt;"",M405&lt;&gt;"")</f>
        <v/>
      </c>
    </row>
    <row r="406" ht="15" customHeight="1" s="111">
      <c r="A406" s="50" t="inlineStr">
        <is>
          <t>JAN</t>
        </is>
      </c>
      <c r="B406" s="51">
        <f>JAN!A407</f>
        <v/>
      </c>
      <c r="C406" s="52">
        <f>JAN!B407</f>
        <v/>
      </c>
      <c r="D406" s="52">
        <f>JAN!C407</f>
        <v/>
      </c>
      <c r="E406" s="52">
        <f>JAN!D407</f>
        <v/>
      </c>
      <c r="F406" s="52">
        <f>JAN!E407</f>
        <v/>
      </c>
      <c r="G406" s="52">
        <f>JAN!F407</f>
        <v/>
      </c>
      <c r="H406" s="52">
        <f>JAN!G407</f>
        <v/>
      </c>
      <c r="I406" s="53">
        <f>JAN!H407</f>
        <v/>
      </c>
      <c r="J406" s="53">
        <f>JAN!I407</f>
        <v/>
      </c>
      <c r="K406" s="52">
        <f>JAN!J407</f>
        <v/>
      </c>
      <c r="L406" s="52">
        <f>JAN!K407</f>
        <v/>
      </c>
      <c r="M406" s="54">
        <f>JAN!L407</f>
        <v/>
      </c>
      <c r="N406" s="52">
        <f>JAN!M407</f>
        <v/>
      </c>
      <c r="O406" s="52">
        <f>JAN!N407</f>
        <v/>
      </c>
      <c r="P406" s="52">
        <f>JAN!O407</f>
        <v/>
      </c>
      <c r="Q406" s="52">
        <f>JAN!P407</f>
        <v/>
      </c>
      <c r="R406" s="52">
        <f>JAN!Q407</f>
        <v/>
      </c>
      <c r="S406" s="54">
        <f>S405+IF(X406=0,0,M406)</f>
        <v/>
      </c>
      <c r="T406" s="55">
        <f>MAX(T405,S406)</f>
        <v/>
      </c>
      <c r="U406" s="56">
        <f>S406-T406</f>
        <v/>
      </c>
      <c r="V406" s="55">
        <f>IFERROR(SUMIFS(DATABASE!$M$5:$M$6004,DATABASE!$B$5:$B$6004,B406,DATABASE!$X$5:$X$6004,1),0)</f>
        <v/>
      </c>
      <c r="W406" s="57">
        <f>IFERROR(COUNTIFS(DATABASE!$B$5:$B$6004,B406,DATABASE!$X$5:$X$6004,1),0)</f>
        <v/>
      </c>
      <c r="X406" s="58">
        <f>--AND(ISNUMBER(B406),C406&lt;&gt;"",L406&lt;&gt;"",M406&lt;&gt;"")</f>
        <v/>
      </c>
    </row>
    <row r="407" ht="15" customHeight="1" s="111">
      <c r="A407" s="42" t="inlineStr">
        <is>
          <t>JAN</t>
        </is>
      </c>
      <c r="B407" s="43">
        <f>JAN!A408</f>
        <v/>
      </c>
      <c r="C407" s="44">
        <f>JAN!B408</f>
        <v/>
      </c>
      <c r="D407" s="44">
        <f>JAN!C408</f>
        <v/>
      </c>
      <c r="E407" s="44">
        <f>JAN!D408</f>
        <v/>
      </c>
      <c r="F407" s="44">
        <f>JAN!E408</f>
        <v/>
      </c>
      <c r="G407" s="44">
        <f>JAN!F408</f>
        <v/>
      </c>
      <c r="H407" s="44">
        <f>JAN!G408</f>
        <v/>
      </c>
      <c r="I407" s="45">
        <f>JAN!H408</f>
        <v/>
      </c>
      <c r="J407" s="45">
        <f>JAN!I408</f>
        <v/>
      </c>
      <c r="K407" s="44">
        <f>JAN!J408</f>
        <v/>
      </c>
      <c r="L407" s="44">
        <f>JAN!K408</f>
        <v/>
      </c>
      <c r="M407" s="46">
        <f>JAN!L408</f>
        <v/>
      </c>
      <c r="N407" s="44">
        <f>JAN!M408</f>
        <v/>
      </c>
      <c r="O407" s="44">
        <f>JAN!N408</f>
        <v/>
      </c>
      <c r="P407" s="44">
        <f>JAN!O408</f>
        <v/>
      </c>
      <c r="Q407" s="44">
        <f>JAN!P408</f>
        <v/>
      </c>
      <c r="R407" s="44">
        <f>JAN!Q408</f>
        <v/>
      </c>
      <c r="S407" s="46">
        <f>S406+IF(X407=0,0,M407)</f>
        <v/>
      </c>
      <c r="T407" s="47">
        <f>MAX(T406,S407)</f>
        <v/>
      </c>
      <c r="U407" s="48">
        <f>S407-T407</f>
        <v/>
      </c>
      <c r="V407" s="47">
        <f>IFERROR(SUMIFS(DATABASE!$M$5:$M$6004,DATABASE!$B$5:$B$6004,B407,DATABASE!$X$5:$X$6004,1),0)</f>
        <v/>
      </c>
      <c r="W407" s="31">
        <f>IFERROR(COUNTIFS(DATABASE!$B$5:$B$6004,B407,DATABASE!$X$5:$X$6004,1),0)</f>
        <v/>
      </c>
      <c r="X407" s="49">
        <f>--AND(ISNUMBER(B407),C407&lt;&gt;"",L407&lt;&gt;"",M407&lt;&gt;"")</f>
        <v/>
      </c>
    </row>
    <row r="408" ht="15" customHeight="1" s="111">
      <c r="A408" s="50" t="inlineStr">
        <is>
          <t>JAN</t>
        </is>
      </c>
      <c r="B408" s="51">
        <f>JAN!A409</f>
        <v/>
      </c>
      <c r="C408" s="52">
        <f>JAN!B409</f>
        <v/>
      </c>
      <c r="D408" s="52">
        <f>JAN!C409</f>
        <v/>
      </c>
      <c r="E408" s="52">
        <f>JAN!D409</f>
        <v/>
      </c>
      <c r="F408" s="52">
        <f>JAN!E409</f>
        <v/>
      </c>
      <c r="G408" s="52">
        <f>JAN!F409</f>
        <v/>
      </c>
      <c r="H408" s="52">
        <f>JAN!G409</f>
        <v/>
      </c>
      <c r="I408" s="53">
        <f>JAN!H409</f>
        <v/>
      </c>
      <c r="J408" s="53">
        <f>JAN!I409</f>
        <v/>
      </c>
      <c r="K408" s="52">
        <f>JAN!J409</f>
        <v/>
      </c>
      <c r="L408" s="52">
        <f>JAN!K409</f>
        <v/>
      </c>
      <c r="M408" s="54">
        <f>JAN!L409</f>
        <v/>
      </c>
      <c r="N408" s="52">
        <f>JAN!M409</f>
        <v/>
      </c>
      <c r="O408" s="52">
        <f>JAN!N409</f>
        <v/>
      </c>
      <c r="P408" s="52">
        <f>JAN!O409</f>
        <v/>
      </c>
      <c r="Q408" s="52">
        <f>JAN!P409</f>
        <v/>
      </c>
      <c r="R408" s="52">
        <f>JAN!Q409</f>
        <v/>
      </c>
      <c r="S408" s="54">
        <f>S407+IF(X408=0,0,M408)</f>
        <v/>
      </c>
      <c r="T408" s="55">
        <f>MAX(T407,S408)</f>
        <v/>
      </c>
      <c r="U408" s="56">
        <f>S408-T408</f>
        <v/>
      </c>
      <c r="V408" s="55">
        <f>IFERROR(SUMIFS(DATABASE!$M$5:$M$6004,DATABASE!$B$5:$B$6004,B408,DATABASE!$X$5:$X$6004,1),0)</f>
        <v/>
      </c>
      <c r="W408" s="57">
        <f>IFERROR(COUNTIFS(DATABASE!$B$5:$B$6004,B408,DATABASE!$X$5:$X$6004,1),0)</f>
        <v/>
      </c>
      <c r="X408" s="58">
        <f>--AND(ISNUMBER(B408),C408&lt;&gt;"",L408&lt;&gt;"",M408&lt;&gt;"")</f>
        <v/>
      </c>
    </row>
    <row r="409" ht="15" customHeight="1" s="111">
      <c r="A409" s="42" t="inlineStr">
        <is>
          <t>JAN</t>
        </is>
      </c>
      <c r="B409" s="43">
        <f>JAN!A410</f>
        <v/>
      </c>
      <c r="C409" s="44">
        <f>JAN!B410</f>
        <v/>
      </c>
      <c r="D409" s="44">
        <f>JAN!C410</f>
        <v/>
      </c>
      <c r="E409" s="44">
        <f>JAN!D410</f>
        <v/>
      </c>
      <c r="F409" s="44">
        <f>JAN!E410</f>
        <v/>
      </c>
      <c r="G409" s="44">
        <f>JAN!F410</f>
        <v/>
      </c>
      <c r="H409" s="44">
        <f>JAN!G410</f>
        <v/>
      </c>
      <c r="I409" s="45">
        <f>JAN!H410</f>
        <v/>
      </c>
      <c r="J409" s="45">
        <f>JAN!I410</f>
        <v/>
      </c>
      <c r="K409" s="44">
        <f>JAN!J410</f>
        <v/>
      </c>
      <c r="L409" s="44">
        <f>JAN!K410</f>
        <v/>
      </c>
      <c r="M409" s="46">
        <f>JAN!L410</f>
        <v/>
      </c>
      <c r="N409" s="44">
        <f>JAN!M410</f>
        <v/>
      </c>
      <c r="O409" s="44">
        <f>JAN!N410</f>
        <v/>
      </c>
      <c r="P409" s="44">
        <f>JAN!O410</f>
        <v/>
      </c>
      <c r="Q409" s="44">
        <f>JAN!P410</f>
        <v/>
      </c>
      <c r="R409" s="44">
        <f>JAN!Q410</f>
        <v/>
      </c>
      <c r="S409" s="46">
        <f>S408+IF(X409=0,0,M409)</f>
        <v/>
      </c>
      <c r="T409" s="47">
        <f>MAX(T408,S409)</f>
        <v/>
      </c>
      <c r="U409" s="48">
        <f>S409-T409</f>
        <v/>
      </c>
      <c r="V409" s="47">
        <f>IFERROR(SUMIFS(DATABASE!$M$5:$M$6004,DATABASE!$B$5:$B$6004,B409,DATABASE!$X$5:$X$6004,1),0)</f>
        <v/>
      </c>
      <c r="W409" s="31">
        <f>IFERROR(COUNTIFS(DATABASE!$B$5:$B$6004,B409,DATABASE!$X$5:$X$6004,1),0)</f>
        <v/>
      </c>
      <c r="X409" s="49">
        <f>--AND(ISNUMBER(B409),C409&lt;&gt;"",L409&lt;&gt;"",M409&lt;&gt;"")</f>
        <v/>
      </c>
    </row>
    <row r="410" ht="15" customHeight="1" s="111">
      <c r="A410" s="50" t="inlineStr">
        <is>
          <t>JAN</t>
        </is>
      </c>
      <c r="B410" s="51">
        <f>JAN!A411</f>
        <v/>
      </c>
      <c r="C410" s="52">
        <f>JAN!B411</f>
        <v/>
      </c>
      <c r="D410" s="52">
        <f>JAN!C411</f>
        <v/>
      </c>
      <c r="E410" s="52">
        <f>JAN!D411</f>
        <v/>
      </c>
      <c r="F410" s="52">
        <f>JAN!E411</f>
        <v/>
      </c>
      <c r="G410" s="52">
        <f>JAN!F411</f>
        <v/>
      </c>
      <c r="H410" s="52">
        <f>JAN!G411</f>
        <v/>
      </c>
      <c r="I410" s="53">
        <f>JAN!H411</f>
        <v/>
      </c>
      <c r="J410" s="53">
        <f>JAN!I411</f>
        <v/>
      </c>
      <c r="K410" s="52">
        <f>JAN!J411</f>
        <v/>
      </c>
      <c r="L410" s="52">
        <f>JAN!K411</f>
        <v/>
      </c>
      <c r="M410" s="54">
        <f>JAN!L411</f>
        <v/>
      </c>
      <c r="N410" s="52">
        <f>JAN!M411</f>
        <v/>
      </c>
      <c r="O410" s="52">
        <f>JAN!N411</f>
        <v/>
      </c>
      <c r="P410" s="52">
        <f>JAN!O411</f>
        <v/>
      </c>
      <c r="Q410" s="52">
        <f>JAN!P411</f>
        <v/>
      </c>
      <c r="R410" s="52">
        <f>JAN!Q411</f>
        <v/>
      </c>
      <c r="S410" s="54">
        <f>S409+IF(X410=0,0,M410)</f>
        <v/>
      </c>
      <c r="T410" s="55">
        <f>MAX(T409,S410)</f>
        <v/>
      </c>
      <c r="U410" s="56">
        <f>S410-T410</f>
        <v/>
      </c>
      <c r="V410" s="55">
        <f>IFERROR(SUMIFS(DATABASE!$M$5:$M$6004,DATABASE!$B$5:$B$6004,B410,DATABASE!$X$5:$X$6004,1),0)</f>
        <v/>
      </c>
      <c r="W410" s="57">
        <f>IFERROR(COUNTIFS(DATABASE!$B$5:$B$6004,B410,DATABASE!$X$5:$X$6004,1),0)</f>
        <v/>
      </c>
      <c r="X410" s="58">
        <f>--AND(ISNUMBER(B410),C410&lt;&gt;"",L410&lt;&gt;"",M410&lt;&gt;"")</f>
        <v/>
      </c>
    </row>
    <row r="411" ht="15" customHeight="1" s="111">
      <c r="A411" s="42" t="inlineStr">
        <is>
          <t>JAN</t>
        </is>
      </c>
      <c r="B411" s="43">
        <f>JAN!A412</f>
        <v/>
      </c>
      <c r="C411" s="44">
        <f>JAN!B412</f>
        <v/>
      </c>
      <c r="D411" s="44">
        <f>JAN!C412</f>
        <v/>
      </c>
      <c r="E411" s="44">
        <f>JAN!D412</f>
        <v/>
      </c>
      <c r="F411" s="44">
        <f>JAN!E412</f>
        <v/>
      </c>
      <c r="G411" s="44">
        <f>JAN!F412</f>
        <v/>
      </c>
      <c r="H411" s="44">
        <f>JAN!G412</f>
        <v/>
      </c>
      <c r="I411" s="45">
        <f>JAN!H412</f>
        <v/>
      </c>
      <c r="J411" s="45">
        <f>JAN!I412</f>
        <v/>
      </c>
      <c r="K411" s="44">
        <f>JAN!J412</f>
        <v/>
      </c>
      <c r="L411" s="44">
        <f>JAN!K412</f>
        <v/>
      </c>
      <c r="M411" s="46">
        <f>JAN!L412</f>
        <v/>
      </c>
      <c r="N411" s="44">
        <f>JAN!M412</f>
        <v/>
      </c>
      <c r="O411" s="44">
        <f>JAN!N412</f>
        <v/>
      </c>
      <c r="P411" s="44">
        <f>JAN!O412</f>
        <v/>
      </c>
      <c r="Q411" s="44">
        <f>JAN!P412</f>
        <v/>
      </c>
      <c r="R411" s="44">
        <f>JAN!Q412</f>
        <v/>
      </c>
      <c r="S411" s="46">
        <f>S410+IF(X411=0,0,M411)</f>
        <v/>
      </c>
      <c r="T411" s="47">
        <f>MAX(T410,S411)</f>
        <v/>
      </c>
      <c r="U411" s="48">
        <f>S411-T411</f>
        <v/>
      </c>
      <c r="V411" s="47">
        <f>IFERROR(SUMIFS(DATABASE!$M$5:$M$6004,DATABASE!$B$5:$B$6004,B411,DATABASE!$X$5:$X$6004,1),0)</f>
        <v/>
      </c>
      <c r="W411" s="31">
        <f>IFERROR(COUNTIFS(DATABASE!$B$5:$B$6004,B411,DATABASE!$X$5:$X$6004,1),0)</f>
        <v/>
      </c>
      <c r="X411" s="49">
        <f>--AND(ISNUMBER(B411),C411&lt;&gt;"",L411&lt;&gt;"",M411&lt;&gt;"")</f>
        <v/>
      </c>
    </row>
    <row r="412" ht="15" customHeight="1" s="111">
      <c r="A412" s="50" t="inlineStr">
        <is>
          <t>JAN</t>
        </is>
      </c>
      <c r="B412" s="51">
        <f>JAN!A413</f>
        <v/>
      </c>
      <c r="C412" s="52">
        <f>JAN!B413</f>
        <v/>
      </c>
      <c r="D412" s="52">
        <f>JAN!C413</f>
        <v/>
      </c>
      <c r="E412" s="52">
        <f>JAN!D413</f>
        <v/>
      </c>
      <c r="F412" s="52">
        <f>JAN!E413</f>
        <v/>
      </c>
      <c r="G412" s="52">
        <f>JAN!F413</f>
        <v/>
      </c>
      <c r="H412" s="52">
        <f>JAN!G413</f>
        <v/>
      </c>
      <c r="I412" s="53">
        <f>JAN!H413</f>
        <v/>
      </c>
      <c r="J412" s="53">
        <f>JAN!I413</f>
        <v/>
      </c>
      <c r="K412" s="52">
        <f>JAN!J413</f>
        <v/>
      </c>
      <c r="L412" s="52">
        <f>JAN!K413</f>
        <v/>
      </c>
      <c r="M412" s="54">
        <f>JAN!L413</f>
        <v/>
      </c>
      <c r="N412" s="52">
        <f>JAN!M413</f>
        <v/>
      </c>
      <c r="O412" s="52">
        <f>JAN!N413</f>
        <v/>
      </c>
      <c r="P412" s="52">
        <f>JAN!O413</f>
        <v/>
      </c>
      <c r="Q412" s="52">
        <f>JAN!P413</f>
        <v/>
      </c>
      <c r="R412" s="52">
        <f>JAN!Q413</f>
        <v/>
      </c>
      <c r="S412" s="54">
        <f>S411+IF(X412=0,0,M412)</f>
        <v/>
      </c>
      <c r="T412" s="55">
        <f>MAX(T411,S412)</f>
        <v/>
      </c>
      <c r="U412" s="56">
        <f>S412-T412</f>
        <v/>
      </c>
      <c r="V412" s="55">
        <f>IFERROR(SUMIFS(DATABASE!$M$5:$M$6004,DATABASE!$B$5:$B$6004,B412,DATABASE!$X$5:$X$6004,1),0)</f>
        <v/>
      </c>
      <c r="W412" s="57">
        <f>IFERROR(COUNTIFS(DATABASE!$B$5:$B$6004,B412,DATABASE!$X$5:$X$6004,1),0)</f>
        <v/>
      </c>
      <c r="X412" s="58">
        <f>--AND(ISNUMBER(B412),C412&lt;&gt;"",L412&lt;&gt;"",M412&lt;&gt;"")</f>
        <v/>
      </c>
    </row>
    <row r="413" ht="15" customHeight="1" s="111">
      <c r="A413" s="42" t="inlineStr">
        <is>
          <t>JAN</t>
        </is>
      </c>
      <c r="B413" s="43">
        <f>JAN!A414</f>
        <v/>
      </c>
      <c r="C413" s="44">
        <f>JAN!B414</f>
        <v/>
      </c>
      <c r="D413" s="44">
        <f>JAN!C414</f>
        <v/>
      </c>
      <c r="E413" s="44">
        <f>JAN!D414</f>
        <v/>
      </c>
      <c r="F413" s="44">
        <f>JAN!E414</f>
        <v/>
      </c>
      <c r="G413" s="44">
        <f>JAN!F414</f>
        <v/>
      </c>
      <c r="H413" s="44">
        <f>JAN!G414</f>
        <v/>
      </c>
      <c r="I413" s="45">
        <f>JAN!H414</f>
        <v/>
      </c>
      <c r="J413" s="45">
        <f>JAN!I414</f>
        <v/>
      </c>
      <c r="K413" s="44">
        <f>JAN!J414</f>
        <v/>
      </c>
      <c r="L413" s="44">
        <f>JAN!K414</f>
        <v/>
      </c>
      <c r="M413" s="46">
        <f>JAN!L414</f>
        <v/>
      </c>
      <c r="N413" s="44">
        <f>JAN!M414</f>
        <v/>
      </c>
      <c r="O413" s="44">
        <f>JAN!N414</f>
        <v/>
      </c>
      <c r="P413" s="44">
        <f>JAN!O414</f>
        <v/>
      </c>
      <c r="Q413" s="44">
        <f>JAN!P414</f>
        <v/>
      </c>
      <c r="R413" s="44">
        <f>JAN!Q414</f>
        <v/>
      </c>
      <c r="S413" s="46">
        <f>S412+IF(X413=0,0,M413)</f>
        <v/>
      </c>
      <c r="T413" s="47">
        <f>MAX(T412,S413)</f>
        <v/>
      </c>
      <c r="U413" s="48">
        <f>S413-T413</f>
        <v/>
      </c>
      <c r="V413" s="47">
        <f>IFERROR(SUMIFS(DATABASE!$M$5:$M$6004,DATABASE!$B$5:$B$6004,B413,DATABASE!$X$5:$X$6004,1),0)</f>
        <v/>
      </c>
      <c r="W413" s="31">
        <f>IFERROR(COUNTIFS(DATABASE!$B$5:$B$6004,B413,DATABASE!$X$5:$X$6004,1),0)</f>
        <v/>
      </c>
      <c r="X413" s="49">
        <f>--AND(ISNUMBER(B413),C413&lt;&gt;"",L413&lt;&gt;"",M413&lt;&gt;"")</f>
        <v/>
      </c>
    </row>
    <row r="414" ht="15" customHeight="1" s="111">
      <c r="A414" s="50" t="inlineStr">
        <is>
          <t>JAN</t>
        </is>
      </c>
      <c r="B414" s="51">
        <f>JAN!A415</f>
        <v/>
      </c>
      <c r="C414" s="52">
        <f>JAN!B415</f>
        <v/>
      </c>
      <c r="D414" s="52">
        <f>JAN!C415</f>
        <v/>
      </c>
      <c r="E414" s="52">
        <f>JAN!D415</f>
        <v/>
      </c>
      <c r="F414" s="52">
        <f>JAN!E415</f>
        <v/>
      </c>
      <c r="G414" s="52">
        <f>JAN!F415</f>
        <v/>
      </c>
      <c r="H414" s="52">
        <f>JAN!G415</f>
        <v/>
      </c>
      <c r="I414" s="53">
        <f>JAN!H415</f>
        <v/>
      </c>
      <c r="J414" s="53">
        <f>JAN!I415</f>
        <v/>
      </c>
      <c r="K414" s="52">
        <f>JAN!J415</f>
        <v/>
      </c>
      <c r="L414" s="52">
        <f>JAN!K415</f>
        <v/>
      </c>
      <c r="M414" s="54">
        <f>JAN!L415</f>
        <v/>
      </c>
      <c r="N414" s="52">
        <f>JAN!M415</f>
        <v/>
      </c>
      <c r="O414" s="52">
        <f>JAN!N415</f>
        <v/>
      </c>
      <c r="P414" s="52">
        <f>JAN!O415</f>
        <v/>
      </c>
      <c r="Q414" s="52">
        <f>JAN!P415</f>
        <v/>
      </c>
      <c r="R414" s="52">
        <f>JAN!Q415</f>
        <v/>
      </c>
      <c r="S414" s="54">
        <f>S413+IF(X414=0,0,M414)</f>
        <v/>
      </c>
      <c r="T414" s="55">
        <f>MAX(T413,S414)</f>
        <v/>
      </c>
      <c r="U414" s="56">
        <f>S414-T414</f>
        <v/>
      </c>
      <c r="V414" s="55">
        <f>IFERROR(SUMIFS(DATABASE!$M$5:$M$6004,DATABASE!$B$5:$B$6004,B414,DATABASE!$X$5:$X$6004,1),0)</f>
        <v/>
      </c>
      <c r="W414" s="57">
        <f>IFERROR(COUNTIFS(DATABASE!$B$5:$B$6004,B414,DATABASE!$X$5:$X$6004,1),0)</f>
        <v/>
      </c>
      <c r="X414" s="58">
        <f>--AND(ISNUMBER(B414),C414&lt;&gt;"",L414&lt;&gt;"",M414&lt;&gt;"")</f>
        <v/>
      </c>
    </row>
    <row r="415" ht="15" customHeight="1" s="111">
      <c r="A415" s="42" t="inlineStr">
        <is>
          <t>JAN</t>
        </is>
      </c>
      <c r="B415" s="43">
        <f>JAN!A416</f>
        <v/>
      </c>
      <c r="C415" s="44">
        <f>JAN!B416</f>
        <v/>
      </c>
      <c r="D415" s="44">
        <f>JAN!C416</f>
        <v/>
      </c>
      <c r="E415" s="44">
        <f>JAN!D416</f>
        <v/>
      </c>
      <c r="F415" s="44">
        <f>JAN!E416</f>
        <v/>
      </c>
      <c r="G415" s="44">
        <f>JAN!F416</f>
        <v/>
      </c>
      <c r="H415" s="44">
        <f>JAN!G416</f>
        <v/>
      </c>
      <c r="I415" s="45">
        <f>JAN!H416</f>
        <v/>
      </c>
      <c r="J415" s="45">
        <f>JAN!I416</f>
        <v/>
      </c>
      <c r="K415" s="44">
        <f>JAN!J416</f>
        <v/>
      </c>
      <c r="L415" s="44">
        <f>JAN!K416</f>
        <v/>
      </c>
      <c r="M415" s="46">
        <f>JAN!L416</f>
        <v/>
      </c>
      <c r="N415" s="44">
        <f>JAN!M416</f>
        <v/>
      </c>
      <c r="O415" s="44">
        <f>JAN!N416</f>
        <v/>
      </c>
      <c r="P415" s="44">
        <f>JAN!O416</f>
        <v/>
      </c>
      <c r="Q415" s="44">
        <f>JAN!P416</f>
        <v/>
      </c>
      <c r="R415" s="44">
        <f>JAN!Q416</f>
        <v/>
      </c>
      <c r="S415" s="46">
        <f>S414+IF(X415=0,0,M415)</f>
        <v/>
      </c>
      <c r="T415" s="47">
        <f>MAX(T414,S415)</f>
        <v/>
      </c>
      <c r="U415" s="48">
        <f>S415-T415</f>
        <v/>
      </c>
      <c r="V415" s="47">
        <f>IFERROR(SUMIFS(DATABASE!$M$5:$M$6004,DATABASE!$B$5:$B$6004,B415,DATABASE!$X$5:$X$6004,1),0)</f>
        <v/>
      </c>
      <c r="W415" s="31">
        <f>IFERROR(COUNTIFS(DATABASE!$B$5:$B$6004,B415,DATABASE!$X$5:$X$6004,1),0)</f>
        <v/>
      </c>
      <c r="X415" s="49">
        <f>--AND(ISNUMBER(B415),C415&lt;&gt;"",L415&lt;&gt;"",M415&lt;&gt;"")</f>
        <v/>
      </c>
    </row>
    <row r="416" ht="15" customHeight="1" s="111">
      <c r="A416" s="50" t="inlineStr">
        <is>
          <t>JAN</t>
        </is>
      </c>
      <c r="B416" s="51">
        <f>JAN!A417</f>
        <v/>
      </c>
      <c r="C416" s="52">
        <f>JAN!B417</f>
        <v/>
      </c>
      <c r="D416" s="52">
        <f>JAN!C417</f>
        <v/>
      </c>
      <c r="E416" s="52">
        <f>JAN!D417</f>
        <v/>
      </c>
      <c r="F416" s="52">
        <f>JAN!E417</f>
        <v/>
      </c>
      <c r="G416" s="52">
        <f>JAN!F417</f>
        <v/>
      </c>
      <c r="H416" s="52">
        <f>JAN!G417</f>
        <v/>
      </c>
      <c r="I416" s="53">
        <f>JAN!H417</f>
        <v/>
      </c>
      <c r="J416" s="53">
        <f>JAN!I417</f>
        <v/>
      </c>
      <c r="K416" s="52">
        <f>JAN!J417</f>
        <v/>
      </c>
      <c r="L416" s="52">
        <f>JAN!K417</f>
        <v/>
      </c>
      <c r="M416" s="54">
        <f>JAN!L417</f>
        <v/>
      </c>
      <c r="N416" s="52">
        <f>JAN!M417</f>
        <v/>
      </c>
      <c r="O416" s="52">
        <f>JAN!N417</f>
        <v/>
      </c>
      <c r="P416" s="52">
        <f>JAN!O417</f>
        <v/>
      </c>
      <c r="Q416" s="52">
        <f>JAN!P417</f>
        <v/>
      </c>
      <c r="R416" s="52">
        <f>JAN!Q417</f>
        <v/>
      </c>
      <c r="S416" s="54">
        <f>S415+IF(X416=0,0,M416)</f>
        <v/>
      </c>
      <c r="T416" s="55">
        <f>MAX(T415,S416)</f>
        <v/>
      </c>
      <c r="U416" s="56">
        <f>S416-T416</f>
        <v/>
      </c>
      <c r="V416" s="55">
        <f>IFERROR(SUMIFS(DATABASE!$M$5:$M$6004,DATABASE!$B$5:$B$6004,B416,DATABASE!$X$5:$X$6004,1),0)</f>
        <v/>
      </c>
      <c r="W416" s="57">
        <f>IFERROR(COUNTIFS(DATABASE!$B$5:$B$6004,B416,DATABASE!$X$5:$X$6004,1),0)</f>
        <v/>
      </c>
      <c r="X416" s="58">
        <f>--AND(ISNUMBER(B416),C416&lt;&gt;"",L416&lt;&gt;"",M416&lt;&gt;"")</f>
        <v/>
      </c>
    </row>
    <row r="417" ht="15" customHeight="1" s="111">
      <c r="A417" s="42" t="inlineStr">
        <is>
          <t>JAN</t>
        </is>
      </c>
      <c r="B417" s="43">
        <f>JAN!A418</f>
        <v/>
      </c>
      <c r="C417" s="44">
        <f>JAN!B418</f>
        <v/>
      </c>
      <c r="D417" s="44">
        <f>JAN!C418</f>
        <v/>
      </c>
      <c r="E417" s="44">
        <f>JAN!D418</f>
        <v/>
      </c>
      <c r="F417" s="44">
        <f>JAN!E418</f>
        <v/>
      </c>
      <c r="G417" s="44">
        <f>JAN!F418</f>
        <v/>
      </c>
      <c r="H417" s="44">
        <f>JAN!G418</f>
        <v/>
      </c>
      <c r="I417" s="45">
        <f>JAN!H418</f>
        <v/>
      </c>
      <c r="J417" s="45">
        <f>JAN!I418</f>
        <v/>
      </c>
      <c r="K417" s="44">
        <f>JAN!J418</f>
        <v/>
      </c>
      <c r="L417" s="44">
        <f>JAN!K418</f>
        <v/>
      </c>
      <c r="M417" s="46">
        <f>JAN!L418</f>
        <v/>
      </c>
      <c r="N417" s="44">
        <f>JAN!M418</f>
        <v/>
      </c>
      <c r="O417" s="44">
        <f>JAN!N418</f>
        <v/>
      </c>
      <c r="P417" s="44">
        <f>JAN!O418</f>
        <v/>
      </c>
      <c r="Q417" s="44">
        <f>JAN!P418</f>
        <v/>
      </c>
      <c r="R417" s="44">
        <f>JAN!Q418</f>
        <v/>
      </c>
      <c r="S417" s="46">
        <f>S416+IF(X417=0,0,M417)</f>
        <v/>
      </c>
      <c r="T417" s="47">
        <f>MAX(T416,S417)</f>
        <v/>
      </c>
      <c r="U417" s="48">
        <f>S417-T417</f>
        <v/>
      </c>
      <c r="V417" s="47">
        <f>IFERROR(SUMIFS(DATABASE!$M$5:$M$6004,DATABASE!$B$5:$B$6004,B417,DATABASE!$X$5:$X$6004,1),0)</f>
        <v/>
      </c>
      <c r="W417" s="31">
        <f>IFERROR(COUNTIFS(DATABASE!$B$5:$B$6004,B417,DATABASE!$X$5:$X$6004,1),0)</f>
        <v/>
      </c>
      <c r="X417" s="49">
        <f>--AND(ISNUMBER(B417),C417&lt;&gt;"",L417&lt;&gt;"",M417&lt;&gt;"")</f>
        <v/>
      </c>
    </row>
    <row r="418" ht="15" customHeight="1" s="111">
      <c r="A418" s="50" t="inlineStr">
        <is>
          <t>JAN</t>
        </is>
      </c>
      <c r="B418" s="51">
        <f>JAN!A419</f>
        <v/>
      </c>
      <c r="C418" s="52">
        <f>JAN!B419</f>
        <v/>
      </c>
      <c r="D418" s="52">
        <f>JAN!C419</f>
        <v/>
      </c>
      <c r="E418" s="52">
        <f>JAN!D419</f>
        <v/>
      </c>
      <c r="F418" s="52">
        <f>JAN!E419</f>
        <v/>
      </c>
      <c r="G418" s="52">
        <f>JAN!F419</f>
        <v/>
      </c>
      <c r="H418" s="52">
        <f>JAN!G419</f>
        <v/>
      </c>
      <c r="I418" s="53">
        <f>JAN!H419</f>
        <v/>
      </c>
      <c r="J418" s="53">
        <f>JAN!I419</f>
        <v/>
      </c>
      <c r="K418" s="52">
        <f>JAN!J419</f>
        <v/>
      </c>
      <c r="L418" s="52">
        <f>JAN!K419</f>
        <v/>
      </c>
      <c r="M418" s="54">
        <f>JAN!L419</f>
        <v/>
      </c>
      <c r="N418" s="52">
        <f>JAN!M419</f>
        <v/>
      </c>
      <c r="O418" s="52">
        <f>JAN!N419</f>
        <v/>
      </c>
      <c r="P418" s="52">
        <f>JAN!O419</f>
        <v/>
      </c>
      <c r="Q418" s="52">
        <f>JAN!P419</f>
        <v/>
      </c>
      <c r="R418" s="52">
        <f>JAN!Q419</f>
        <v/>
      </c>
      <c r="S418" s="54">
        <f>S417+IF(X418=0,0,M418)</f>
        <v/>
      </c>
      <c r="T418" s="55">
        <f>MAX(T417,S418)</f>
        <v/>
      </c>
      <c r="U418" s="56">
        <f>S418-T418</f>
        <v/>
      </c>
      <c r="V418" s="55">
        <f>IFERROR(SUMIFS(DATABASE!$M$5:$M$6004,DATABASE!$B$5:$B$6004,B418,DATABASE!$X$5:$X$6004,1),0)</f>
        <v/>
      </c>
      <c r="W418" s="57">
        <f>IFERROR(COUNTIFS(DATABASE!$B$5:$B$6004,B418,DATABASE!$X$5:$X$6004,1),0)</f>
        <v/>
      </c>
      <c r="X418" s="58">
        <f>--AND(ISNUMBER(B418),C418&lt;&gt;"",L418&lt;&gt;"",M418&lt;&gt;"")</f>
        <v/>
      </c>
    </row>
    <row r="419" ht="15" customHeight="1" s="111">
      <c r="A419" s="42" t="inlineStr">
        <is>
          <t>JAN</t>
        </is>
      </c>
      <c r="B419" s="43">
        <f>JAN!A420</f>
        <v/>
      </c>
      <c r="C419" s="44">
        <f>JAN!B420</f>
        <v/>
      </c>
      <c r="D419" s="44">
        <f>JAN!C420</f>
        <v/>
      </c>
      <c r="E419" s="44">
        <f>JAN!D420</f>
        <v/>
      </c>
      <c r="F419" s="44">
        <f>JAN!E420</f>
        <v/>
      </c>
      <c r="G419" s="44">
        <f>JAN!F420</f>
        <v/>
      </c>
      <c r="H419" s="44">
        <f>JAN!G420</f>
        <v/>
      </c>
      <c r="I419" s="45">
        <f>JAN!H420</f>
        <v/>
      </c>
      <c r="J419" s="45">
        <f>JAN!I420</f>
        <v/>
      </c>
      <c r="K419" s="44">
        <f>JAN!J420</f>
        <v/>
      </c>
      <c r="L419" s="44">
        <f>JAN!K420</f>
        <v/>
      </c>
      <c r="M419" s="46">
        <f>JAN!L420</f>
        <v/>
      </c>
      <c r="N419" s="44">
        <f>JAN!M420</f>
        <v/>
      </c>
      <c r="O419" s="44">
        <f>JAN!N420</f>
        <v/>
      </c>
      <c r="P419" s="44">
        <f>JAN!O420</f>
        <v/>
      </c>
      <c r="Q419" s="44">
        <f>JAN!P420</f>
        <v/>
      </c>
      <c r="R419" s="44">
        <f>JAN!Q420</f>
        <v/>
      </c>
      <c r="S419" s="46">
        <f>S418+IF(X419=0,0,M419)</f>
        <v/>
      </c>
      <c r="T419" s="47">
        <f>MAX(T418,S419)</f>
        <v/>
      </c>
      <c r="U419" s="48">
        <f>S419-T419</f>
        <v/>
      </c>
      <c r="V419" s="47">
        <f>IFERROR(SUMIFS(DATABASE!$M$5:$M$6004,DATABASE!$B$5:$B$6004,B419,DATABASE!$X$5:$X$6004,1),0)</f>
        <v/>
      </c>
      <c r="W419" s="31">
        <f>IFERROR(COUNTIFS(DATABASE!$B$5:$B$6004,B419,DATABASE!$X$5:$X$6004,1),0)</f>
        <v/>
      </c>
      <c r="X419" s="49">
        <f>--AND(ISNUMBER(B419),C419&lt;&gt;"",L419&lt;&gt;"",M419&lt;&gt;"")</f>
        <v/>
      </c>
    </row>
    <row r="420" ht="15" customHeight="1" s="111">
      <c r="A420" s="50" t="inlineStr">
        <is>
          <t>JAN</t>
        </is>
      </c>
      <c r="B420" s="51">
        <f>JAN!A421</f>
        <v/>
      </c>
      <c r="C420" s="52">
        <f>JAN!B421</f>
        <v/>
      </c>
      <c r="D420" s="52">
        <f>JAN!C421</f>
        <v/>
      </c>
      <c r="E420" s="52">
        <f>JAN!D421</f>
        <v/>
      </c>
      <c r="F420" s="52">
        <f>JAN!E421</f>
        <v/>
      </c>
      <c r="G420" s="52">
        <f>JAN!F421</f>
        <v/>
      </c>
      <c r="H420" s="52">
        <f>JAN!G421</f>
        <v/>
      </c>
      <c r="I420" s="53">
        <f>JAN!H421</f>
        <v/>
      </c>
      <c r="J420" s="53">
        <f>JAN!I421</f>
        <v/>
      </c>
      <c r="K420" s="52">
        <f>JAN!J421</f>
        <v/>
      </c>
      <c r="L420" s="52">
        <f>JAN!K421</f>
        <v/>
      </c>
      <c r="M420" s="54">
        <f>JAN!L421</f>
        <v/>
      </c>
      <c r="N420" s="52">
        <f>JAN!M421</f>
        <v/>
      </c>
      <c r="O420" s="52">
        <f>JAN!N421</f>
        <v/>
      </c>
      <c r="P420" s="52">
        <f>JAN!O421</f>
        <v/>
      </c>
      <c r="Q420" s="52">
        <f>JAN!P421</f>
        <v/>
      </c>
      <c r="R420" s="52">
        <f>JAN!Q421</f>
        <v/>
      </c>
      <c r="S420" s="54">
        <f>S419+IF(X420=0,0,M420)</f>
        <v/>
      </c>
      <c r="T420" s="55">
        <f>MAX(T419,S420)</f>
        <v/>
      </c>
      <c r="U420" s="56">
        <f>S420-T420</f>
        <v/>
      </c>
      <c r="V420" s="55">
        <f>IFERROR(SUMIFS(DATABASE!$M$5:$M$6004,DATABASE!$B$5:$B$6004,B420,DATABASE!$X$5:$X$6004,1),0)</f>
        <v/>
      </c>
      <c r="W420" s="57">
        <f>IFERROR(COUNTIFS(DATABASE!$B$5:$B$6004,B420,DATABASE!$X$5:$X$6004,1),0)</f>
        <v/>
      </c>
      <c r="X420" s="58">
        <f>--AND(ISNUMBER(B420),C420&lt;&gt;"",L420&lt;&gt;"",M420&lt;&gt;"")</f>
        <v/>
      </c>
    </row>
    <row r="421" ht="15" customHeight="1" s="111">
      <c r="A421" s="42" t="inlineStr">
        <is>
          <t>JAN</t>
        </is>
      </c>
      <c r="B421" s="43">
        <f>JAN!A422</f>
        <v/>
      </c>
      <c r="C421" s="44">
        <f>JAN!B422</f>
        <v/>
      </c>
      <c r="D421" s="44">
        <f>JAN!C422</f>
        <v/>
      </c>
      <c r="E421" s="44">
        <f>JAN!D422</f>
        <v/>
      </c>
      <c r="F421" s="44">
        <f>JAN!E422</f>
        <v/>
      </c>
      <c r="G421" s="44">
        <f>JAN!F422</f>
        <v/>
      </c>
      <c r="H421" s="44">
        <f>JAN!G422</f>
        <v/>
      </c>
      <c r="I421" s="45">
        <f>JAN!H422</f>
        <v/>
      </c>
      <c r="J421" s="45">
        <f>JAN!I422</f>
        <v/>
      </c>
      <c r="K421" s="44">
        <f>JAN!J422</f>
        <v/>
      </c>
      <c r="L421" s="44">
        <f>JAN!K422</f>
        <v/>
      </c>
      <c r="M421" s="46">
        <f>JAN!L422</f>
        <v/>
      </c>
      <c r="N421" s="44">
        <f>JAN!M422</f>
        <v/>
      </c>
      <c r="O421" s="44">
        <f>JAN!N422</f>
        <v/>
      </c>
      <c r="P421" s="44">
        <f>JAN!O422</f>
        <v/>
      </c>
      <c r="Q421" s="44">
        <f>JAN!P422</f>
        <v/>
      </c>
      <c r="R421" s="44">
        <f>JAN!Q422</f>
        <v/>
      </c>
      <c r="S421" s="46">
        <f>S420+IF(X421=0,0,M421)</f>
        <v/>
      </c>
      <c r="T421" s="47">
        <f>MAX(T420,S421)</f>
        <v/>
      </c>
      <c r="U421" s="48">
        <f>S421-T421</f>
        <v/>
      </c>
      <c r="V421" s="47">
        <f>IFERROR(SUMIFS(DATABASE!$M$5:$M$6004,DATABASE!$B$5:$B$6004,B421,DATABASE!$X$5:$X$6004,1),0)</f>
        <v/>
      </c>
      <c r="W421" s="31">
        <f>IFERROR(COUNTIFS(DATABASE!$B$5:$B$6004,B421,DATABASE!$X$5:$X$6004,1),0)</f>
        <v/>
      </c>
      <c r="X421" s="49">
        <f>--AND(ISNUMBER(B421),C421&lt;&gt;"",L421&lt;&gt;"",M421&lt;&gt;"")</f>
        <v/>
      </c>
    </row>
    <row r="422" ht="15" customHeight="1" s="111">
      <c r="A422" s="50" t="inlineStr">
        <is>
          <t>JAN</t>
        </is>
      </c>
      <c r="B422" s="51">
        <f>JAN!A423</f>
        <v/>
      </c>
      <c r="C422" s="52">
        <f>JAN!B423</f>
        <v/>
      </c>
      <c r="D422" s="52">
        <f>JAN!C423</f>
        <v/>
      </c>
      <c r="E422" s="52">
        <f>JAN!D423</f>
        <v/>
      </c>
      <c r="F422" s="52">
        <f>JAN!E423</f>
        <v/>
      </c>
      <c r="G422" s="52">
        <f>JAN!F423</f>
        <v/>
      </c>
      <c r="H422" s="52">
        <f>JAN!G423</f>
        <v/>
      </c>
      <c r="I422" s="53">
        <f>JAN!H423</f>
        <v/>
      </c>
      <c r="J422" s="53">
        <f>JAN!I423</f>
        <v/>
      </c>
      <c r="K422" s="52">
        <f>JAN!J423</f>
        <v/>
      </c>
      <c r="L422" s="52">
        <f>JAN!K423</f>
        <v/>
      </c>
      <c r="M422" s="54">
        <f>JAN!L423</f>
        <v/>
      </c>
      <c r="N422" s="52">
        <f>JAN!M423</f>
        <v/>
      </c>
      <c r="O422" s="52">
        <f>JAN!N423</f>
        <v/>
      </c>
      <c r="P422" s="52">
        <f>JAN!O423</f>
        <v/>
      </c>
      <c r="Q422" s="52">
        <f>JAN!P423</f>
        <v/>
      </c>
      <c r="R422" s="52">
        <f>JAN!Q423</f>
        <v/>
      </c>
      <c r="S422" s="54">
        <f>S421+IF(X422=0,0,M422)</f>
        <v/>
      </c>
      <c r="T422" s="55">
        <f>MAX(T421,S422)</f>
        <v/>
      </c>
      <c r="U422" s="56">
        <f>S422-T422</f>
        <v/>
      </c>
      <c r="V422" s="55">
        <f>IFERROR(SUMIFS(DATABASE!$M$5:$M$6004,DATABASE!$B$5:$B$6004,B422,DATABASE!$X$5:$X$6004,1),0)</f>
        <v/>
      </c>
      <c r="W422" s="57">
        <f>IFERROR(COUNTIFS(DATABASE!$B$5:$B$6004,B422,DATABASE!$X$5:$X$6004,1),0)</f>
        <v/>
      </c>
      <c r="X422" s="58">
        <f>--AND(ISNUMBER(B422),C422&lt;&gt;"",L422&lt;&gt;"",M422&lt;&gt;"")</f>
        <v/>
      </c>
    </row>
    <row r="423" ht="15" customHeight="1" s="111">
      <c r="A423" s="42" t="inlineStr">
        <is>
          <t>JAN</t>
        </is>
      </c>
      <c r="B423" s="43">
        <f>JAN!A424</f>
        <v/>
      </c>
      <c r="C423" s="44">
        <f>JAN!B424</f>
        <v/>
      </c>
      <c r="D423" s="44">
        <f>JAN!C424</f>
        <v/>
      </c>
      <c r="E423" s="44">
        <f>JAN!D424</f>
        <v/>
      </c>
      <c r="F423" s="44">
        <f>JAN!E424</f>
        <v/>
      </c>
      <c r="G423" s="44">
        <f>JAN!F424</f>
        <v/>
      </c>
      <c r="H423" s="44">
        <f>JAN!G424</f>
        <v/>
      </c>
      <c r="I423" s="45">
        <f>JAN!H424</f>
        <v/>
      </c>
      <c r="J423" s="45">
        <f>JAN!I424</f>
        <v/>
      </c>
      <c r="K423" s="44">
        <f>JAN!J424</f>
        <v/>
      </c>
      <c r="L423" s="44">
        <f>JAN!K424</f>
        <v/>
      </c>
      <c r="M423" s="46">
        <f>JAN!L424</f>
        <v/>
      </c>
      <c r="N423" s="44">
        <f>JAN!M424</f>
        <v/>
      </c>
      <c r="O423" s="44">
        <f>JAN!N424</f>
        <v/>
      </c>
      <c r="P423" s="44">
        <f>JAN!O424</f>
        <v/>
      </c>
      <c r="Q423" s="44">
        <f>JAN!P424</f>
        <v/>
      </c>
      <c r="R423" s="44">
        <f>JAN!Q424</f>
        <v/>
      </c>
      <c r="S423" s="46">
        <f>S422+IF(X423=0,0,M423)</f>
        <v/>
      </c>
      <c r="T423" s="47">
        <f>MAX(T422,S423)</f>
        <v/>
      </c>
      <c r="U423" s="48">
        <f>S423-T423</f>
        <v/>
      </c>
      <c r="V423" s="47">
        <f>IFERROR(SUMIFS(DATABASE!$M$5:$M$6004,DATABASE!$B$5:$B$6004,B423,DATABASE!$X$5:$X$6004,1),0)</f>
        <v/>
      </c>
      <c r="W423" s="31">
        <f>IFERROR(COUNTIFS(DATABASE!$B$5:$B$6004,B423,DATABASE!$X$5:$X$6004,1),0)</f>
        <v/>
      </c>
      <c r="X423" s="49">
        <f>--AND(ISNUMBER(B423),C423&lt;&gt;"",L423&lt;&gt;"",M423&lt;&gt;"")</f>
        <v/>
      </c>
    </row>
    <row r="424" ht="15" customHeight="1" s="111">
      <c r="A424" s="50" t="inlineStr">
        <is>
          <t>JAN</t>
        </is>
      </c>
      <c r="B424" s="51">
        <f>JAN!A425</f>
        <v/>
      </c>
      <c r="C424" s="52">
        <f>JAN!B425</f>
        <v/>
      </c>
      <c r="D424" s="52">
        <f>JAN!C425</f>
        <v/>
      </c>
      <c r="E424" s="52">
        <f>JAN!D425</f>
        <v/>
      </c>
      <c r="F424" s="52">
        <f>JAN!E425</f>
        <v/>
      </c>
      <c r="G424" s="52">
        <f>JAN!F425</f>
        <v/>
      </c>
      <c r="H424" s="52">
        <f>JAN!G425</f>
        <v/>
      </c>
      <c r="I424" s="53">
        <f>JAN!H425</f>
        <v/>
      </c>
      <c r="J424" s="53">
        <f>JAN!I425</f>
        <v/>
      </c>
      <c r="K424" s="52">
        <f>JAN!J425</f>
        <v/>
      </c>
      <c r="L424" s="52">
        <f>JAN!K425</f>
        <v/>
      </c>
      <c r="M424" s="54">
        <f>JAN!L425</f>
        <v/>
      </c>
      <c r="N424" s="52">
        <f>JAN!M425</f>
        <v/>
      </c>
      <c r="O424" s="52">
        <f>JAN!N425</f>
        <v/>
      </c>
      <c r="P424" s="52">
        <f>JAN!O425</f>
        <v/>
      </c>
      <c r="Q424" s="52">
        <f>JAN!P425</f>
        <v/>
      </c>
      <c r="R424" s="52">
        <f>JAN!Q425</f>
        <v/>
      </c>
      <c r="S424" s="54">
        <f>S423+IF(X424=0,0,M424)</f>
        <v/>
      </c>
      <c r="T424" s="55">
        <f>MAX(T423,S424)</f>
        <v/>
      </c>
      <c r="U424" s="56">
        <f>S424-T424</f>
        <v/>
      </c>
      <c r="V424" s="55">
        <f>IFERROR(SUMIFS(DATABASE!$M$5:$M$6004,DATABASE!$B$5:$B$6004,B424,DATABASE!$X$5:$X$6004,1),0)</f>
        <v/>
      </c>
      <c r="W424" s="57">
        <f>IFERROR(COUNTIFS(DATABASE!$B$5:$B$6004,B424,DATABASE!$X$5:$X$6004,1),0)</f>
        <v/>
      </c>
      <c r="X424" s="58">
        <f>--AND(ISNUMBER(B424),C424&lt;&gt;"",L424&lt;&gt;"",M424&lt;&gt;"")</f>
        <v/>
      </c>
    </row>
    <row r="425" ht="15" customHeight="1" s="111">
      <c r="A425" s="42" t="inlineStr">
        <is>
          <t>JAN</t>
        </is>
      </c>
      <c r="B425" s="43">
        <f>JAN!A426</f>
        <v/>
      </c>
      <c r="C425" s="44">
        <f>JAN!B426</f>
        <v/>
      </c>
      <c r="D425" s="44">
        <f>JAN!C426</f>
        <v/>
      </c>
      <c r="E425" s="44">
        <f>JAN!D426</f>
        <v/>
      </c>
      <c r="F425" s="44">
        <f>JAN!E426</f>
        <v/>
      </c>
      <c r="G425" s="44">
        <f>JAN!F426</f>
        <v/>
      </c>
      <c r="H425" s="44">
        <f>JAN!G426</f>
        <v/>
      </c>
      <c r="I425" s="45">
        <f>JAN!H426</f>
        <v/>
      </c>
      <c r="J425" s="45">
        <f>JAN!I426</f>
        <v/>
      </c>
      <c r="K425" s="44">
        <f>JAN!J426</f>
        <v/>
      </c>
      <c r="L425" s="44">
        <f>JAN!K426</f>
        <v/>
      </c>
      <c r="M425" s="46">
        <f>JAN!L426</f>
        <v/>
      </c>
      <c r="N425" s="44">
        <f>JAN!M426</f>
        <v/>
      </c>
      <c r="O425" s="44">
        <f>JAN!N426</f>
        <v/>
      </c>
      <c r="P425" s="44">
        <f>JAN!O426</f>
        <v/>
      </c>
      <c r="Q425" s="44">
        <f>JAN!P426</f>
        <v/>
      </c>
      <c r="R425" s="44">
        <f>JAN!Q426</f>
        <v/>
      </c>
      <c r="S425" s="46">
        <f>S424+IF(X425=0,0,M425)</f>
        <v/>
      </c>
      <c r="T425" s="47">
        <f>MAX(T424,S425)</f>
        <v/>
      </c>
      <c r="U425" s="48">
        <f>S425-T425</f>
        <v/>
      </c>
      <c r="V425" s="47">
        <f>IFERROR(SUMIFS(DATABASE!$M$5:$M$6004,DATABASE!$B$5:$B$6004,B425,DATABASE!$X$5:$X$6004,1),0)</f>
        <v/>
      </c>
      <c r="W425" s="31">
        <f>IFERROR(COUNTIFS(DATABASE!$B$5:$B$6004,B425,DATABASE!$X$5:$X$6004,1),0)</f>
        <v/>
      </c>
      <c r="X425" s="49">
        <f>--AND(ISNUMBER(B425),C425&lt;&gt;"",L425&lt;&gt;"",M425&lt;&gt;"")</f>
        <v/>
      </c>
    </row>
    <row r="426" ht="15" customHeight="1" s="111">
      <c r="A426" s="50" t="inlineStr">
        <is>
          <t>JAN</t>
        </is>
      </c>
      <c r="B426" s="51">
        <f>JAN!A427</f>
        <v/>
      </c>
      <c r="C426" s="52">
        <f>JAN!B427</f>
        <v/>
      </c>
      <c r="D426" s="52">
        <f>JAN!C427</f>
        <v/>
      </c>
      <c r="E426" s="52">
        <f>JAN!D427</f>
        <v/>
      </c>
      <c r="F426" s="52">
        <f>JAN!E427</f>
        <v/>
      </c>
      <c r="G426" s="52">
        <f>JAN!F427</f>
        <v/>
      </c>
      <c r="H426" s="52">
        <f>JAN!G427</f>
        <v/>
      </c>
      <c r="I426" s="53">
        <f>JAN!H427</f>
        <v/>
      </c>
      <c r="J426" s="53">
        <f>JAN!I427</f>
        <v/>
      </c>
      <c r="K426" s="52">
        <f>JAN!J427</f>
        <v/>
      </c>
      <c r="L426" s="52">
        <f>JAN!K427</f>
        <v/>
      </c>
      <c r="M426" s="54">
        <f>JAN!L427</f>
        <v/>
      </c>
      <c r="N426" s="52">
        <f>JAN!M427</f>
        <v/>
      </c>
      <c r="O426" s="52">
        <f>JAN!N427</f>
        <v/>
      </c>
      <c r="P426" s="52">
        <f>JAN!O427</f>
        <v/>
      </c>
      <c r="Q426" s="52">
        <f>JAN!P427</f>
        <v/>
      </c>
      <c r="R426" s="52">
        <f>JAN!Q427</f>
        <v/>
      </c>
      <c r="S426" s="54">
        <f>S425+IF(X426=0,0,M426)</f>
        <v/>
      </c>
      <c r="T426" s="55">
        <f>MAX(T425,S426)</f>
        <v/>
      </c>
      <c r="U426" s="56">
        <f>S426-T426</f>
        <v/>
      </c>
      <c r="V426" s="55">
        <f>IFERROR(SUMIFS(DATABASE!$M$5:$M$6004,DATABASE!$B$5:$B$6004,B426,DATABASE!$X$5:$X$6004,1),0)</f>
        <v/>
      </c>
      <c r="W426" s="57">
        <f>IFERROR(COUNTIFS(DATABASE!$B$5:$B$6004,B426,DATABASE!$X$5:$X$6004,1),0)</f>
        <v/>
      </c>
      <c r="X426" s="58">
        <f>--AND(ISNUMBER(B426),C426&lt;&gt;"",L426&lt;&gt;"",M426&lt;&gt;"")</f>
        <v/>
      </c>
    </row>
    <row r="427" ht="15" customHeight="1" s="111">
      <c r="A427" s="42" t="inlineStr">
        <is>
          <t>JAN</t>
        </is>
      </c>
      <c r="B427" s="43">
        <f>JAN!A428</f>
        <v/>
      </c>
      <c r="C427" s="44">
        <f>JAN!B428</f>
        <v/>
      </c>
      <c r="D427" s="44">
        <f>JAN!C428</f>
        <v/>
      </c>
      <c r="E427" s="44">
        <f>JAN!D428</f>
        <v/>
      </c>
      <c r="F427" s="44">
        <f>JAN!E428</f>
        <v/>
      </c>
      <c r="G427" s="44">
        <f>JAN!F428</f>
        <v/>
      </c>
      <c r="H427" s="44">
        <f>JAN!G428</f>
        <v/>
      </c>
      <c r="I427" s="45">
        <f>JAN!H428</f>
        <v/>
      </c>
      <c r="J427" s="45">
        <f>JAN!I428</f>
        <v/>
      </c>
      <c r="K427" s="44">
        <f>JAN!J428</f>
        <v/>
      </c>
      <c r="L427" s="44">
        <f>JAN!K428</f>
        <v/>
      </c>
      <c r="M427" s="46">
        <f>JAN!L428</f>
        <v/>
      </c>
      <c r="N427" s="44">
        <f>JAN!M428</f>
        <v/>
      </c>
      <c r="O427" s="44">
        <f>JAN!N428</f>
        <v/>
      </c>
      <c r="P427" s="44">
        <f>JAN!O428</f>
        <v/>
      </c>
      <c r="Q427" s="44">
        <f>JAN!P428</f>
        <v/>
      </c>
      <c r="R427" s="44">
        <f>JAN!Q428</f>
        <v/>
      </c>
      <c r="S427" s="46">
        <f>S426+IF(X427=0,0,M427)</f>
        <v/>
      </c>
      <c r="T427" s="47">
        <f>MAX(T426,S427)</f>
        <v/>
      </c>
      <c r="U427" s="48">
        <f>S427-T427</f>
        <v/>
      </c>
      <c r="V427" s="47">
        <f>IFERROR(SUMIFS(DATABASE!$M$5:$M$6004,DATABASE!$B$5:$B$6004,B427,DATABASE!$X$5:$X$6004,1),0)</f>
        <v/>
      </c>
      <c r="W427" s="31">
        <f>IFERROR(COUNTIFS(DATABASE!$B$5:$B$6004,B427,DATABASE!$X$5:$X$6004,1),0)</f>
        <v/>
      </c>
      <c r="X427" s="49">
        <f>--AND(ISNUMBER(B427),C427&lt;&gt;"",L427&lt;&gt;"",M427&lt;&gt;"")</f>
        <v/>
      </c>
    </row>
    <row r="428" ht="15" customHeight="1" s="111">
      <c r="A428" s="50" t="inlineStr">
        <is>
          <t>JAN</t>
        </is>
      </c>
      <c r="B428" s="51">
        <f>JAN!A429</f>
        <v/>
      </c>
      <c r="C428" s="52">
        <f>JAN!B429</f>
        <v/>
      </c>
      <c r="D428" s="52">
        <f>JAN!C429</f>
        <v/>
      </c>
      <c r="E428" s="52">
        <f>JAN!D429</f>
        <v/>
      </c>
      <c r="F428" s="52">
        <f>JAN!E429</f>
        <v/>
      </c>
      <c r="G428" s="52">
        <f>JAN!F429</f>
        <v/>
      </c>
      <c r="H428" s="52">
        <f>JAN!G429</f>
        <v/>
      </c>
      <c r="I428" s="53">
        <f>JAN!H429</f>
        <v/>
      </c>
      <c r="J428" s="53">
        <f>JAN!I429</f>
        <v/>
      </c>
      <c r="K428" s="52">
        <f>JAN!J429</f>
        <v/>
      </c>
      <c r="L428" s="52">
        <f>JAN!K429</f>
        <v/>
      </c>
      <c r="M428" s="54">
        <f>JAN!L429</f>
        <v/>
      </c>
      <c r="N428" s="52">
        <f>JAN!M429</f>
        <v/>
      </c>
      <c r="O428" s="52">
        <f>JAN!N429</f>
        <v/>
      </c>
      <c r="P428" s="52">
        <f>JAN!O429</f>
        <v/>
      </c>
      <c r="Q428" s="52">
        <f>JAN!P429</f>
        <v/>
      </c>
      <c r="R428" s="52">
        <f>JAN!Q429</f>
        <v/>
      </c>
      <c r="S428" s="54">
        <f>S427+IF(X428=0,0,M428)</f>
        <v/>
      </c>
      <c r="T428" s="55">
        <f>MAX(T427,S428)</f>
        <v/>
      </c>
      <c r="U428" s="56">
        <f>S428-T428</f>
        <v/>
      </c>
      <c r="V428" s="55">
        <f>IFERROR(SUMIFS(DATABASE!$M$5:$M$6004,DATABASE!$B$5:$B$6004,B428,DATABASE!$X$5:$X$6004,1),0)</f>
        <v/>
      </c>
      <c r="W428" s="57">
        <f>IFERROR(COUNTIFS(DATABASE!$B$5:$B$6004,B428,DATABASE!$X$5:$X$6004,1),0)</f>
        <v/>
      </c>
      <c r="X428" s="58">
        <f>--AND(ISNUMBER(B428),C428&lt;&gt;"",L428&lt;&gt;"",M428&lt;&gt;"")</f>
        <v/>
      </c>
    </row>
    <row r="429" ht="15" customHeight="1" s="111">
      <c r="A429" s="42" t="inlineStr">
        <is>
          <t>JAN</t>
        </is>
      </c>
      <c r="B429" s="43">
        <f>JAN!A430</f>
        <v/>
      </c>
      <c r="C429" s="44">
        <f>JAN!B430</f>
        <v/>
      </c>
      <c r="D429" s="44">
        <f>JAN!C430</f>
        <v/>
      </c>
      <c r="E429" s="44">
        <f>JAN!D430</f>
        <v/>
      </c>
      <c r="F429" s="44">
        <f>JAN!E430</f>
        <v/>
      </c>
      <c r="G429" s="44">
        <f>JAN!F430</f>
        <v/>
      </c>
      <c r="H429" s="44">
        <f>JAN!G430</f>
        <v/>
      </c>
      <c r="I429" s="45">
        <f>JAN!H430</f>
        <v/>
      </c>
      <c r="J429" s="45">
        <f>JAN!I430</f>
        <v/>
      </c>
      <c r="K429" s="44">
        <f>JAN!J430</f>
        <v/>
      </c>
      <c r="L429" s="44">
        <f>JAN!K430</f>
        <v/>
      </c>
      <c r="M429" s="46">
        <f>JAN!L430</f>
        <v/>
      </c>
      <c r="N429" s="44">
        <f>JAN!M430</f>
        <v/>
      </c>
      <c r="O429" s="44">
        <f>JAN!N430</f>
        <v/>
      </c>
      <c r="P429" s="44">
        <f>JAN!O430</f>
        <v/>
      </c>
      <c r="Q429" s="44">
        <f>JAN!P430</f>
        <v/>
      </c>
      <c r="R429" s="44">
        <f>JAN!Q430</f>
        <v/>
      </c>
      <c r="S429" s="46">
        <f>S428+IF(X429=0,0,M429)</f>
        <v/>
      </c>
      <c r="T429" s="47">
        <f>MAX(T428,S429)</f>
        <v/>
      </c>
      <c r="U429" s="48">
        <f>S429-T429</f>
        <v/>
      </c>
      <c r="V429" s="47">
        <f>IFERROR(SUMIFS(DATABASE!$M$5:$M$6004,DATABASE!$B$5:$B$6004,B429,DATABASE!$X$5:$X$6004,1),0)</f>
        <v/>
      </c>
      <c r="W429" s="31">
        <f>IFERROR(COUNTIFS(DATABASE!$B$5:$B$6004,B429,DATABASE!$X$5:$X$6004,1),0)</f>
        <v/>
      </c>
      <c r="X429" s="49">
        <f>--AND(ISNUMBER(B429),C429&lt;&gt;"",L429&lt;&gt;"",M429&lt;&gt;"")</f>
        <v/>
      </c>
    </row>
    <row r="430" ht="15" customHeight="1" s="111">
      <c r="A430" s="50" t="inlineStr">
        <is>
          <t>JAN</t>
        </is>
      </c>
      <c r="B430" s="51">
        <f>JAN!A431</f>
        <v/>
      </c>
      <c r="C430" s="52">
        <f>JAN!B431</f>
        <v/>
      </c>
      <c r="D430" s="52">
        <f>JAN!C431</f>
        <v/>
      </c>
      <c r="E430" s="52">
        <f>JAN!D431</f>
        <v/>
      </c>
      <c r="F430" s="52">
        <f>JAN!E431</f>
        <v/>
      </c>
      <c r="G430" s="52">
        <f>JAN!F431</f>
        <v/>
      </c>
      <c r="H430" s="52">
        <f>JAN!G431</f>
        <v/>
      </c>
      <c r="I430" s="53">
        <f>JAN!H431</f>
        <v/>
      </c>
      <c r="J430" s="53">
        <f>JAN!I431</f>
        <v/>
      </c>
      <c r="K430" s="52">
        <f>JAN!J431</f>
        <v/>
      </c>
      <c r="L430" s="52">
        <f>JAN!K431</f>
        <v/>
      </c>
      <c r="M430" s="54">
        <f>JAN!L431</f>
        <v/>
      </c>
      <c r="N430" s="52">
        <f>JAN!M431</f>
        <v/>
      </c>
      <c r="O430" s="52">
        <f>JAN!N431</f>
        <v/>
      </c>
      <c r="P430" s="52">
        <f>JAN!O431</f>
        <v/>
      </c>
      <c r="Q430" s="52">
        <f>JAN!P431</f>
        <v/>
      </c>
      <c r="R430" s="52">
        <f>JAN!Q431</f>
        <v/>
      </c>
      <c r="S430" s="54">
        <f>S429+IF(X430=0,0,M430)</f>
        <v/>
      </c>
      <c r="T430" s="55">
        <f>MAX(T429,S430)</f>
        <v/>
      </c>
      <c r="U430" s="56">
        <f>S430-T430</f>
        <v/>
      </c>
      <c r="V430" s="55">
        <f>IFERROR(SUMIFS(DATABASE!$M$5:$M$6004,DATABASE!$B$5:$B$6004,B430,DATABASE!$X$5:$X$6004,1),0)</f>
        <v/>
      </c>
      <c r="W430" s="57">
        <f>IFERROR(COUNTIFS(DATABASE!$B$5:$B$6004,B430,DATABASE!$X$5:$X$6004,1),0)</f>
        <v/>
      </c>
      <c r="X430" s="58">
        <f>--AND(ISNUMBER(B430),C430&lt;&gt;"",L430&lt;&gt;"",M430&lt;&gt;"")</f>
        <v/>
      </c>
    </row>
    <row r="431" ht="15" customHeight="1" s="111">
      <c r="A431" s="42" t="inlineStr">
        <is>
          <t>JAN</t>
        </is>
      </c>
      <c r="B431" s="43">
        <f>JAN!A432</f>
        <v/>
      </c>
      <c r="C431" s="44">
        <f>JAN!B432</f>
        <v/>
      </c>
      <c r="D431" s="44">
        <f>JAN!C432</f>
        <v/>
      </c>
      <c r="E431" s="44">
        <f>JAN!D432</f>
        <v/>
      </c>
      <c r="F431" s="44">
        <f>JAN!E432</f>
        <v/>
      </c>
      <c r="G431" s="44">
        <f>JAN!F432</f>
        <v/>
      </c>
      <c r="H431" s="44">
        <f>JAN!G432</f>
        <v/>
      </c>
      <c r="I431" s="45">
        <f>JAN!H432</f>
        <v/>
      </c>
      <c r="J431" s="45">
        <f>JAN!I432</f>
        <v/>
      </c>
      <c r="K431" s="44">
        <f>JAN!J432</f>
        <v/>
      </c>
      <c r="L431" s="44">
        <f>JAN!K432</f>
        <v/>
      </c>
      <c r="M431" s="46">
        <f>JAN!L432</f>
        <v/>
      </c>
      <c r="N431" s="44">
        <f>JAN!M432</f>
        <v/>
      </c>
      <c r="O431" s="44">
        <f>JAN!N432</f>
        <v/>
      </c>
      <c r="P431" s="44">
        <f>JAN!O432</f>
        <v/>
      </c>
      <c r="Q431" s="44">
        <f>JAN!P432</f>
        <v/>
      </c>
      <c r="R431" s="44">
        <f>JAN!Q432</f>
        <v/>
      </c>
      <c r="S431" s="46">
        <f>S430+IF(X431=0,0,M431)</f>
        <v/>
      </c>
      <c r="T431" s="47">
        <f>MAX(T430,S431)</f>
        <v/>
      </c>
      <c r="U431" s="48">
        <f>S431-T431</f>
        <v/>
      </c>
      <c r="V431" s="47">
        <f>IFERROR(SUMIFS(DATABASE!$M$5:$M$6004,DATABASE!$B$5:$B$6004,B431,DATABASE!$X$5:$X$6004,1),0)</f>
        <v/>
      </c>
      <c r="W431" s="31">
        <f>IFERROR(COUNTIFS(DATABASE!$B$5:$B$6004,B431,DATABASE!$X$5:$X$6004,1),0)</f>
        <v/>
      </c>
      <c r="X431" s="49">
        <f>--AND(ISNUMBER(B431),C431&lt;&gt;"",L431&lt;&gt;"",M431&lt;&gt;"")</f>
        <v/>
      </c>
    </row>
    <row r="432" ht="15" customHeight="1" s="111">
      <c r="A432" s="50" t="inlineStr">
        <is>
          <t>JAN</t>
        </is>
      </c>
      <c r="B432" s="51">
        <f>JAN!A433</f>
        <v/>
      </c>
      <c r="C432" s="52">
        <f>JAN!B433</f>
        <v/>
      </c>
      <c r="D432" s="52">
        <f>JAN!C433</f>
        <v/>
      </c>
      <c r="E432" s="52">
        <f>JAN!D433</f>
        <v/>
      </c>
      <c r="F432" s="52">
        <f>JAN!E433</f>
        <v/>
      </c>
      <c r="G432" s="52">
        <f>JAN!F433</f>
        <v/>
      </c>
      <c r="H432" s="52">
        <f>JAN!G433</f>
        <v/>
      </c>
      <c r="I432" s="53">
        <f>JAN!H433</f>
        <v/>
      </c>
      <c r="J432" s="53">
        <f>JAN!I433</f>
        <v/>
      </c>
      <c r="K432" s="52">
        <f>JAN!J433</f>
        <v/>
      </c>
      <c r="L432" s="52">
        <f>JAN!K433</f>
        <v/>
      </c>
      <c r="M432" s="54">
        <f>JAN!L433</f>
        <v/>
      </c>
      <c r="N432" s="52">
        <f>JAN!M433</f>
        <v/>
      </c>
      <c r="O432" s="52">
        <f>JAN!N433</f>
        <v/>
      </c>
      <c r="P432" s="52">
        <f>JAN!O433</f>
        <v/>
      </c>
      <c r="Q432" s="52">
        <f>JAN!P433</f>
        <v/>
      </c>
      <c r="R432" s="52">
        <f>JAN!Q433</f>
        <v/>
      </c>
      <c r="S432" s="54">
        <f>S431+IF(X432=0,0,M432)</f>
        <v/>
      </c>
      <c r="T432" s="55">
        <f>MAX(T431,S432)</f>
        <v/>
      </c>
      <c r="U432" s="56">
        <f>S432-T432</f>
        <v/>
      </c>
      <c r="V432" s="55">
        <f>IFERROR(SUMIFS(DATABASE!$M$5:$M$6004,DATABASE!$B$5:$B$6004,B432,DATABASE!$X$5:$X$6004,1),0)</f>
        <v/>
      </c>
      <c r="W432" s="57">
        <f>IFERROR(COUNTIFS(DATABASE!$B$5:$B$6004,B432,DATABASE!$X$5:$X$6004,1),0)</f>
        <v/>
      </c>
      <c r="X432" s="58">
        <f>--AND(ISNUMBER(B432),C432&lt;&gt;"",L432&lt;&gt;"",M432&lt;&gt;"")</f>
        <v/>
      </c>
    </row>
    <row r="433" ht="15" customHeight="1" s="111">
      <c r="A433" s="42" t="inlineStr">
        <is>
          <t>JAN</t>
        </is>
      </c>
      <c r="B433" s="43">
        <f>JAN!A434</f>
        <v/>
      </c>
      <c r="C433" s="44">
        <f>JAN!B434</f>
        <v/>
      </c>
      <c r="D433" s="44">
        <f>JAN!C434</f>
        <v/>
      </c>
      <c r="E433" s="44">
        <f>JAN!D434</f>
        <v/>
      </c>
      <c r="F433" s="44">
        <f>JAN!E434</f>
        <v/>
      </c>
      <c r="G433" s="44">
        <f>JAN!F434</f>
        <v/>
      </c>
      <c r="H433" s="44">
        <f>JAN!G434</f>
        <v/>
      </c>
      <c r="I433" s="45">
        <f>JAN!H434</f>
        <v/>
      </c>
      <c r="J433" s="45">
        <f>JAN!I434</f>
        <v/>
      </c>
      <c r="K433" s="44">
        <f>JAN!J434</f>
        <v/>
      </c>
      <c r="L433" s="44">
        <f>JAN!K434</f>
        <v/>
      </c>
      <c r="M433" s="46">
        <f>JAN!L434</f>
        <v/>
      </c>
      <c r="N433" s="44">
        <f>JAN!M434</f>
        <v/>
      </c>
      <c r="O433" s="44">
        <f>JAN!N434</f>
        <v/>
      </c>
      <c r="P433" s="44">
        <f>JAN!O434</f>
        <v/>
      </c>
      <c r="Q433" s="44">
        <f>JAN!P434</f>
        <v/>
      </c>
      <c r="R433" s="44">
        <f>JAN!Q434</f>
        <v/>
      </c>
      <c r="S433" s="46">
        <f>S432+IF(X433=0,0,M433)</f>
        <v/>
      </c>
      <c r="T433" s="47">
        <f>MAX(T432,S433)</f>
        <v/>
      </c>
      <c r="U433" s="48">
        <f>S433-T433</f>
        <v/>
      </c>
      <c r="V433" s="47">
        <f>IFERROR(SUMIFS(DATABASE!$M$5:$M$6004,DATABASE!$B$5:$B$6004,B433,DATABASE!$X$5:$X$6004,1),0)</f>
        <v/>
      </c>
      <c r="W433" s="31">
        <f>IFERROR(COUNTIFS(DATABASE!$B$5:$B$6004,B433,DATABASE!$X$5:$X$6004,1),0)</f>
        <v/>
      </c>
      <c r="X433" s="49">
        <f>--AND(ISNUMBER(B433),C433&lt;&gt;"",L433&lt;&gt;"",M433&lt;&gt;"")</f>
        <v/>
      </c>
    </row>
    <row r="434" ht="15" customHeight="1" s="111">
      <c r="A434" s="50" t="inlineStr">
        <is>
          <t>JAN</t>
        </is>
      </c>
      <c r="B434" s="51">
        <f>JAN!A435</f>
        <v/>
      </c>
      <c r="C434" s="52">
        <f>JAN!B435</f>
        <v/>
      </c>
      <c r="D434" s="52">
        <f>JAN!C435</f>
        <v/>
      </c>
      <c r="E434" s="52">
        <f>JAN!D435</f>
        <v/>
      </c>
      <c r="F434" s="52">
        <f>JAN!E435</f>
        <v/>
      </c>
      <c r="G434" s="52">
        <f>JAN!F435</f>
        <v/>
      </c>
      <c r="H434" s="52">
        <f>JAN!G435</f>
        <v/>
      </c>
      <c r="I434" s="53">
        <f>JAN!H435</f>
        <v/>
      </c>
      <c r="J434" s="53">
        <f>JAN!I435</f>
        <v/>
      </c>
      <c r="K434" s="52">
        <f>JAN!J435</f>
        <v/>
      </c>
      <c r="L434" s="52">
        <f>JAN!K435</f>
        <v/>
      </c>
      <c r="M434" s="54">
        <f>JAN!L435</f>
        <v/>
      </c>
      <c r="N434" s="52">
        <f>JAN!M435</f>
        <v/>
      </c>
      <c r="O434" s="52">
        <f>JAN!N435</f>
        <v/>
      </c>
      <c r="P434" s="52">
        <f>JAN!O435</f>
        <v/>
      </c>
      <c r="Q434" s="52">
        <f>JAN!P435</f>
        <v/>
      </c>
      <c r="R434" s="52">
        <f>JAN!Q435</f>
        <v/>
      </c>
      <c r="S434" s="54">
        <f>S433+IF(X434=0,0,M434)</f>
        <v/>
      </c>
      <c r="T434" s="55">
        <f>MAX(T433,S434)</f>
        <v/>
      </c>
      <c r="U434" s="56">
        <f>S434-T434</f>
        <v/>
      </c>
      <c r="V434" s="55">
        <f>IFERROR(SUMIFS(DATABASE!$M$5:$M$6004,DATABASE!$B$5:$B$6004,B434,DATABASE!$X$5:$X$6004,1),0)</f>
        <v/>
      </c>
      <c r="W434" s="57">
        <f>IFERROR(COUNTIFS(DATABASE!$B$5:$B$6004,B434,DATABASE!$X$5:$X$6004,1),0)</f>
        <v/>
      </c>
      <c r="X434" s="58">
        <f>--AND(ISNUMBER(B434),C434&lt;&gt;"",L434&lt;&gt;"",M434&lt;&gt;"")</f>
        <v/>
      </c>
    </row>
    <row r="435" ht="15" customHeight="1" s="111">
      <c r="A435" s="42" t="inlineStr">
        <is>
          <t>JAN</t>
        </is>
      </c>
      <c r="B435" s="43">
        <f>JAN!A436</f>
        <v/>
      </c>
      <c r="C435" s="44">
        <f>JAN!B436</f>
        <v/>
      </c>
      <c r="D435" s="44">
        <f>JAN!C436</f>
        <v/>
      </c>
      <c r="E435" s="44">
        <f>JAN!D436</f>
        <v/>
      </c>
      <c r="F435" s="44">
        <f>JAN!E436</f>
        <v/>
      </c>
      <c r="G435" s="44">
        <f>JAN!F436</f>
        <v/>
      </c>
      <c r="H435" s="44">
        <f>JAN!G436</f>
        <v/>
      </c>
      <c r="I435" s="45">
        <f>JAN!H436</f>
        <v/>
      </c>
      <c r="J435" s="45">
        <f>JAN!I436</f>
        <v/>
      </c>
      <c r="K435" s="44">
        <f>JAN!J436</f>
        <v/>
      </c>
      <c r="L435" s="44">
        <f>JAN!K436</f>
        <v/>
      </c>
      <c r="M435" s="46">
        <f>JAN!L436</f>
        <v/>
      </c>
      <c r="N435" s="44">
        <f>JAN!M436</f>
        <v/>
      </c>
      <c r="O435" s="44">
        <f>JAN!N436</f>
        <v/>
      </c>
      <c r="P435" s="44">
        <f>JAN!O436</f>
        <v/>
      </c>
      <c r="Q435" s="44">
        <f>JAN!P436</f>
        <v/>
      </c>
      <c r="R435" s="44">
        <f>JAN!Q436</f>
        <v/>
      </c>
      <c r="S435" s="46">
        <f>S434+IF(X435=0,0,M435)</f>
        <v/>
      </c>
      <c r="T435" s="47">
        <f>MAX(T434,S435)</f>
        <v/>
      </c>
      <c r="U435" s="48">
        <f>S435-T435</f>
        <v/>
      </c>
      <c r="V435" s="47">
        <f>IFERROR(SUMIFS(DATABASE!$M$5:$M$6004,DATABASE!$B$5:$B$6004,B435,DATABASE!$X$5:$X$6004,1),0)</f>
        <v/>
      </c>
      <c r="W435" s="31">
        <f>IFERROR(COUNTIFS(DATABASE!$B$5:$B$6004,B435,DATABASE!$X$5:$X$6004,1),0)</f>
        <v/>
      </c>
      <c r="X435" s="49">
        <f>--AND(ISNUMBER(B435),C435&lt;&gt;"",L435&lt;&gt;"",M435&lt;&gt;"")</f>
        <v/>
      </c>
    </row>
    <row r="436" ht="15" customHeight="1" s="111">
      <c r="A436" s="50" t="inlineStr">
        <is>
          <t>JAN</t>
        </is>
      </c>
      <c r="B436" s="51">
        <f>JAN!A437</f>
        <v/>
      </c>
      <c r="C436" s="52">
        <f>JAN!B437</f>
        <v/>
      </c>
      <c r="D436" s="52">
        <f>JAN!C437</f>
        <v/>
      </c>
      <c r="E436" s="52">
        <f>JAN!D437</f>
        <v/>
      </c>
      <c r="F436" s="52">
        <f>JAN!E437</f>
        <v/>
      </c>
      <c r="G436" s="52">
        <f>JAN!F437</f>
        <v/>
      </c>
      <c r="H436" s="52">
        <f>JAN!G437</f>
        <v/>
      </c>
      <c r="I436" s="53">
        <f>JAN!H437</f>
        <v/>
      </c>
      <c r="J436" s="53">
        <f>JAN!I437</f>
        <v/>
      </c>
      <c r="K436" s="52">
        <f>JAN!J437</f>
        <v/>
      </c>
      <c r="L436" s="52">
        <f>JAN!K437</f>
        <v/>
      </c>
      <c r="M436" s="54">
        <f>JAN!L437</f>
        <v/>
      </c>
      <c r="N436" s="52">
        <f>JAN!M437</f>
        <v/>
      </c>
      <c r="O436" s="52">
        <f>JAN!N437</f>
        <v/>
      </c>
      <c r="P436" s="52">
        <f>JAN!O437</f>
        <v/>
      </c>
      <c r="Q436" s="52">
        <f>JAN!P437</f>
        <v/>
      </c>
      <c r="R436" s="52">
        <f>JAN!Q437</f>
        <v/>
      </c>
      <c r="S436" s="54">
        <f>S435+IF(X436=0,0,M436)</f>
        <v/>
      </c>
      <c r="T436" s="55">
        <f>MAX(T435,S436)</f>
        <v/>
      </c>
      <c r="U436" s="56">
        <f>S436-T436</f>
        <v/>
      </c>
      <c r="V436" s="55">
        <f>IFERROR(SUMIFS(DATABASE!$M$5:$M$6004,DATABASE!$B$5:$B$6004,B436,DATABASE!$X$5:$X$6004,1),0)</f>
        <v/>
      </c>
      <c r="W436" s="57">
        <f>IFERROR(COUNTIFS(DATABASE!$B$5:$B$6004,B436,DATABASE!$X$5:$X$6004,1),0)</f>
        <v/>
      </c>
      <c r="X436" s="58">
        <f>--AND(ISNUMBER(B436),C436&lt;&gt;"",L436&lt;&gt;"",M436&lt;&gt;"")</f>
        <v/>
      </c>
    </row>
    <row r="437" ht="15" customHeight="1" s="111">
      <c r="A437" s="42" t="inlineStr">
        <is>
          <t>JAN</t>
        </is>
      </c>
      <c r="B437" s="43">
        <f>JAN!A438</f>
        <v/>
      </c>
      <c r="C437" s="44">
        <f>JAN!B438</f>
        <v/>
      </c>
      <c r="D437" s="44">
        <f>JAN!C438</f>
        <v/>
      </c>
      <c r="E437" s="44">
        <f>JAN!D438</f>
        <v/>
      </c>
      <c r="F437" s="44">
        <f>JAN!E438</f>
        <v/>
      </c>
      <c r="G437" s="44">
        <f>JAN!F438</f>
        <v/>
      </c>
      <c r="H437" s="44">
        <f>JAN!G438</f>
        <v/>
      </c>
      <c r="I437" s="45">
        <f>JAN!H438</f>
        <v/>
      </c>
      <c r="J437" s="45">
        <f>JAN!I438</f>
        <v/>
      </c>
      <c r="K437" s="44">
        <f>JAN!J438</f>
        <v/>
      </c>
      <c r="L437" s="44">
        <f>JAN!K438</f>
        <v/>
      </c>
      <c r="M437" s="46">
        <f>JAN!L438</f>
        <v/>
      </c>
      <c r="N437" s="44">
        <f>JAN!M438</f>
        <v/>
      </c>
      <c r="O437" s="44">
        <f>JAN!N438</f>
        <v/>
      </c>
      <c r="P437" s="44">
        <f>JAN!O438</f>
        <v/>
      </c>
      <c r="Q437" s="44">
        <f>JAN!P438</f>
        <v/>
      </c>
      <c r="R437" s="44">
        <f>JAN!Q438</f>
        <v/>
      </c>
      <c r="S437" s="46">
        <f>S436+IF(X437=0,0,M437)</f>
        <v/>
      </c>
      <c r="T437" s="47">
        <f>MAX(T436,S437)</f>
        <v/>
      </c>
      <c r="U437" s="48">
        <f>S437-T437</f>
        <v/>
      </c>
      <c r="V437" s="47">
        <f>IFERROR(SUMIFS(DATABASE!$M$5:$M$6004,DATABASE!$B$5:$B$6004,B437,DATABASE!$X$5:$X$6004,1),0)</f>
        <v/>
      </c>
      <c r="W437" s="31">
        <f>IFERROR(COUNTIFS(DATABASE!$B$5:$B$6004,B437,DATABASE!$X$5:$X$6004,1),0)</f>
        <v/>
      </c>
      <c r="X437" s="49">
        <f>--AND(ISNUMBER(B437),C437&lt;&gt;"",L437&lt;&gt;"",M437&lt;&gt;"")</f>
        <v/>
      </c>
    </row>
    <row r="438" ht="15" customHeight="1" s="111">
      <c r="A438" s="50" t="inlineStr">
        <is>
          <t>JAN</t>
        </is>
      </c>
      <c r="B438" s="51">
        <f>JAN!A439</f>
        <v/>
      </c>
      <c r="C438" s="52">
        <f>JAN!B439</f>
        <v/>
      </c>
      <c r="D438" s="52">
        <f>JAN!C439</f>
        <v/>
      </c>
      <c r="E438" s="52">
        <f>JAN!D439</f>
        <v/>
      </c>
      <c r="F438" s="52">
        <f>JAN!E439</f>
        <v/>
      </c>
      <c r="G438" s="52">
        <f>JAN!F439</f>
        <v/>
      </c>
      <c r="H438" s="52">
        <f>JAN!G439</f>
        <v/>
      </c>
      <c r="I438" s="53">
        <f>JAN!H439</f>
        <v/>
      </c>
      <c r="J438" s="53">
        <f>JAN!I439</f>
        <v/>
      </c>
      <c r="K438" s="52">
        <f>JAN!J439</f>
        <v/>
      </c>
      <c r="L438" s="52">
        <f>JAN!K439</f>
        <v/>
      </c>
      <c r="M438" s="54">
        <f>JAN!L439</f>
        <v/>
      </c>
      <c r="N438" s="52">
        <f>JAN!M439</f>
        <v/>
      </c>
      <c r="O438" s="52">
        <f>JAN!N439</f>
        <v/>
      </c>
      <c r="P438" s="52">
        <f>JAN!O439</f>
        <v/>
      </c>
      <c r="Q438" s="52">
        <f>JAN!P439</f>
        <v/>
      </c>
      <c r="R438" s="52">
        <f>JAN!Q439</f>
        <v/>
      </c>
      <c r="S438" s="54">
        <f>S437+IF(X438=0,0,M438)</f>
        <v/>
      </c>
      <c r="T438" s="55">
        <f>MAX(T437,S438)</f>
        <v/>
      </c>
      <c r="U438" s="56">
        <f>S438-T438</f>
        <v/>
      </c>
      <c r="V438" s="55">
        <f>IFERROR(SUMIFS(DATABASE!$M$5:$M$6004,DATABASE!$B$5:$B$6004,B438,DATABASE!$X$5:$X$6004,1),0)</f>
        <v/>
      </c>
      <c r="W438" s="57">
        <f>IFERROR(COUNTIFS(DATABASE!$B$5:$B$6004,B438,DATABASE!$X$5:$X$6004,1),0)</f>
        <v/>
      </c>
      <c r="X438" s="58">
        <f>--AND(ISNUMBER(B438),C438&lt;&gt;"",L438&lt;&gt;"",M438&lt;&gt;"")</f>
        <v/>
      </c>
    </row>
    <row r="439" ht="15" customHeight="1" s="111">
      <c r="A439" s="42" t="inlineStr">
        <is>
          <t>JAN</t>
        </is>
      </c>
      <c r="B439" s="43">
        <f>JAN!A440</f>
        <v/>
      </c>
      <c r="C439" s="44">
        <f>JAN!B440</f>
        <v/>
      </c>
      <c r="D439" s="44">
        <f>JAN!C440</f>
        <v/>
      </c>
      <c r="E439" s="44">
        <f>JAN!D440</f>
        <v/>
      </c>
      <c r="F439" s="44">
        <f>JAN!E440</f>
        <v/>
      </c>
      <c r="G439" s="44">
        <f>JAN!F440</f>
        <v/>
      </c>
      <c r="H439" s="44">
        <f>JAN!G440</f>
        <v/>
      </c>
      <c r="I439" s="45">
        <f>JAN!H440</f>
        <v/>
      </c>
      <c r="J439" s="45">
        <f>JAN!I440</f>
        <v/>
      </c>
      <c r="K439" s="44">
        <f>JAN!J440</f>
        <v/>
      </c>
      <c r="L439" s="44">
        <f>JAN!K440</f>
        <v/>
      </c>
      <c r="M439" s="46">
        <f>JAN!L440</f>
        <v/>
      </c>
      <c r="N439" s="44">
        <f>JAN!M440</f>
        <v/>
      </c>
      <c r="O439" s="44">
        <f>JAN!N440</f>
        <v/>
      </c>
      <c r="P439" s="44">
        <f>JAN!O440</f>
        <v/>
      </c>
      <c r="Q439" s="44">
        <f>JAN!P440</f>
        <v/>
      </c>
      <c r="R439" s="44">
        <f>JAN!Q440</f>
        <v/>
      </c>
      <c r="S439" s="46">
        <f>S438+IF(X439=0,0,M439)</f>
        <v/>
      </c>
      <c r="T439" s="47">
        <f>MAX(T438,S439)</f>
        <v/>
      </c>
      <c r="U439" s="48">
        <f>S439-T439</f>
        <v/>
      </c>
      <c r="V439" s="47">
        <f>IFERROR(SUMIFS(DATABASE!$M$5:$M$6004,DATABASE!$B$5:$B$6004,B439,DATABASE!$X$5:$X$6004,1),0)</f>
        <v/>
      </c>
      <c r="W439" s="31">
        <f>IFERROR(COUNTIFS(DATABASE!$B$5:$B$6004,B439,DATABASE!$X$5:$X$6004,1),0)</f>
        <v/>
      </c>
      <c r="X439" s="49">
        <f>--AND(ISNUMBER(B439),C439&lt;&gt;"",L439&lt;&gt;"",M439&lt;&gt;"")</f>
        <v/>
      </c>
    </row>
    <row r="440" ht="15" customHeight="1" s="111">
      <c r="A440" s="50" t="inlineStr">
        <is>
          <t>JAN</t>
        </is>
      </c>
      <c r="B440" s="51">
        <f>JAN!A441</f>
        <v/>
      </c>
      <c r="C440" s="52">
        <f>JAN!B441</f>
        <v/>
      </c>
      <c r="D440" s="52">
        <f>JAN!C441</f>
        <v/>
      </c>
      <c r="E440" s="52">
        <f>JAN!D441</f>
        <v/>
      </c>
      <c r="F440" s="52">
        <f>JAN!E441</f>
        <v/>
      </c>
      <c r="G440" s="52">
        <f>JAN!F441</f>
        <v/>
      </c>
      <c r="H440" s="52">
        <f>JAN!G441</f>
        <v/>
      </c>
      <c r="I440" s="53">
        <f>JAN!H441</f>
        <v/>
      </c>
      <c r="J440" s="53">
        <f>JAN!I441</f>
        <v/>
      </c>
      <c r="K440" s="52">
        <f>JAN!J441</f>
        <v/>
      </c>
      <c r="L440" s="52">
        <f>JAN!K441</f>
        <v/>
      </c>
      <c r="M440" s="54">
        <f>JAN!L441</f>
        <v/>
      </c>
      <c r="N440" s="52">
        <f>JAN!M441</f>
        <v/>
      </c>
      <c r="O440" s="52">
        <f>JAN!N441</f>
        <v/>
      </c>
      <c r="P440" s="52">
        <f>JAN!O441</f>
        <v/>
      </c>
      <c r="Q440" s="52">
        <f>JAN!P441</f>
        <v/>
      </c>
      <c r="R440" s="52">
        <f>JAN!Q441</f>
        <v/>
      </c>
      <c r="S440" s="54">
        <f>S439+IF(X440=0,0,M440)</f>
        <v/>
      </c>
      <c r="T440" s="55">
        <f>MAX(T439,S440)</f>
        <v/>
      </c>
      <c r="U440" s="56">
        <f>S440-T440</f>
        <v/>
      </c>
      <c r="V440" s="55">
        <f>IFERROR(SUMIFS(DATABASE!$M$5:$M$6004,DATABASE!$B$5:$B$6004,B440,DATABASE!$X$5:$X$6004,1),0)</f>
        <v/>
      </c>
      <c r="W440" s="57">
        <f>IFERROR(COUNTIFS(DATABASE!$B$5:$B$6004,B440,DATABASE!$X$5:$X$6004,1),0)</f>
        <v/>
      </c>
      <c r="X440" s="58">
        <f>--AND(ISNUMBER(B440),C440&lt;&gt;"",L440&lt;&gt;"",M440&lt;&gt;"")</f>
        <v/>
      </c>
    </row>
    <row r="441" ht="15" customHeight="1" s="111">
      <c r="A441" s="42" t="inlineStr">
        <is>
          <t>JAN</t>
        </is>
      </c>
      <c r="B441" s="43">
        <f>JAN!A442</f>
        <v/>
      </c>
      <c r="C441" s="44">
        <f>JAN!B442</f>
        <v/>
      </c>
      <c r="D441" s="44">
        <f>JAN!C442</f>
        <v/>
      </c>
      <c r="E441" s="44">
        <f>JAN!D442</f>
        <v/>
      </c>
      <c r="F441" s="44">
        <f>JAN!E442</f>
        <v/>
      </c>
      <c r="G441" s="44">
        <f>JAN!F442</f>
        <v/>
      </c>
      <c r="H441" s="44">
        <f>JAN!G442</f>
        <v/>
      </c>
      <c r="I441" s="45">
        <f>JAN!H442</f>
        <v/>
      </c>
      <c r="J441" s="45">
        <f>JAN!I442</f>
        <v/>
      </c>
      <c r="K441" s="44">
        <f>JAN!J442</f>
        <v/>
      </c>
      <c r="L441" s="44">
        <f>JAN!K442</f>
        <v/>
      </c>
      <c r="M441" s="46">
        <f>JAN!L442</f>
        <v/>
      </c>
      <c r="N441" s="44">
        <f>JAN!M442</f>
        <v/>
      </c>
      <c r="O441" s="44">
        <f>JAN!N442</f>
        <v/>
      </c>
      <c r="P441" s="44">
        <f>JAN!O442</f>
        <v/>
      </c>
      <c r="Q441" s="44">
        <f>JAN!P442</f>
        <v/>
      </c>
      <c r="R441" s="44">
        <f>JAN!Q442</f>
        <v/>
      </c>
      <c r="S441" s="46">
        <f>S440+IF(X441=0,0,M441)</f>
        <v/>
      </c>
      <c r="T441" s="47">
        <f>MAX(T440,S441)</f>
        <v/>
      </c>
      <c r="U441" s="48">
        <f>S441-T441</f>
        <v/>
      </c>
      <c r="V441" s="47">
        <f>IFERROR(SUMIFS(DATABASE!$M$5:$M$6004,DATABASE!$B$5:$B$6004,B441,DATABASE!$X$5:$X$6004,1),0)</f>
        <v/>
      </c>
      <c r="W441" s="31">
        <f>IFERROR(COUNTIFS(DATABASE!$B$5:$B$6004,B441,DATABASE!$X$5:$X$6004,1),0)</f>
        <v/>
      </c>
      <c r="X441" s="49">
        <f>--AND(ISNUMBER(B441),C441&lt;&gt;"",L441&lt;&gt;"",M441&lt;&gt;"")</f>
        <v/>
      </c>
    </row>
    <row r="442" ht="15" customHeight="1" s="111">
      <c r="A442" s="50" t="inlineStr">
        <is>
          <t>JAN</t>
        </is>
      </c>
      <c r="B442" s="51">
        <f>JAN!A443</f>
        <v/>
      </c>
      <c r="C442" s="52">
        <f>JAN!B443</f>
        <v/>
      </c>
      <c r="D442" s="52">
        <f>JAN!C443</f>
        <v/>
      </c>
      <c r="E442" s="52">
        <f>JAN!D443</f>
        <v/>
      </c>
      <c r="F442" s="52">
        <f>JAN!E443</f>
        <v/>
      </c>
      <c r="G442" s="52">
        <f>JAN!F443</f>
        <v/>
      </c>
      <c r="H442" s="52">
        <f>JAN!G443</f>
        <v/>
      </c>
      <c r="I442" s="53">
        <f>JAN!H443</f>
        <v/>
      </c>
      <c r="J442" s="53">
        <f>JAN!I443</f>
        <v/>
      </c>
      <c r="K442" s="52">
        <f>JAN!J443</f>
        <v/>
      </c>
      <c r="L442" s="52">
        <f>JAN!K443</f>
        <v/>
      </c>
      <c r="M442" s="54">
        <f>JAN!L443</f>
        <v/>
      </c>
      <c r="N442" s="52">
        <f>JAN!M443</f>
        <v/>
      </c>
      <c r="O442" s="52">
        <f>JAN!N443</f>
        <v/>
      </c>
      <c r="P442" s="52">
        <f>JAN!O443</f>
        <v/>
      </c>
      <c r="Q442" s="52">
        <f>JAN!P443</f>
        <v/>
      </c>
      <c r="R442" s="52">
        <f>JAN!Q443</f>
        <v/>
      </c>
      <c r="S442" s="54">
        <f>S441+IF(X442=0,0,M442)</f>
        <v/>
      </c>
      <c r="T442" s="55">
        <f>MAX(T441,S442)</f>
        <v/>
      </c>
      <c r="U442" s="56">
        <f>S442-T442</f>
        <v/>
      </c>
      <c r="V442" s="55">
        <f>IFERROR(SUMIFS(DATABASE!$M$5:$M$6004,DATABASE!$B$5:$B$6004,B442,DATABASE!$X$5:$X$6004,1),0)</f>
        <v/>
      </c>
      <c r="W442" s="57">
        <f>IFERROR(COUNTIFS(DATABASE!$B$5:$B$6004,B442,DATABASE!$X$5:$X$6004,1),0)</f>
        <v/>
      </c>
      <c r="X442" s="58">
        <f>--AND(ISNUMBER(B442),C442&lt;&gt;"",L442&lt;&gt;"",M442&lt;&gt;"")</f>
        <v/>
      </c>
    </row>
    <row r="443" ht="15" customHeight="1" s="111">
      <c r="A443" s="42" t="inlineStr">
        <is>
          <t>JAN</t>
        </is>
      </c>
      <c r="B443" s="43">
        <f>JAN!A444</f>
        <v/>
      </c>
      <c r="C443" s="44">
        <f>JAN!B444</f>
        <v/>
      </c>
      <c r="D443" s="44">
        <f>JAN!C444</f>
        <v/>
      </c>
      <c r="E443" s="44">
        <f>JAN!D444</f>
        <v/>
      </c>
      <c r="F443" s="44">
        <f>JAN!E444</f>
        <v/>
      </c>
      <c r="G443" s="44">
        <f>JAN!F444</f>
        <v/>
      </c>
      <c r="H443" s="44">
        <f>JAN!G444</f>
        <v/>
      </c>
      <c r="I443" s="45">
        <f>JAN!H444</f>
        <v/>
      </c>
      <c r="J443" s="45">
        <f>JAN!I444</f>
        <v/>
      </c>
      <c r="K443" s="44">
        <f>JAN!J444</f>
        <v/>
      </c>
      <c r="L443" s="44">
        <f>JAN!K444</f>
        <v/>
      </c>
      <c r="M443" s="46">
        <f>JAN!L444</f>
        <v/>
      </c>
      <c r="N443" s="44">
        <f>JAN!M444</f>
        <v/>
      </c>
      <c r="O443" s="44">
        <f>JAN!N444</f>
        <v/>
      </c>
      <c r="P443" s="44">
        <f>JAN!O444</f>
        <v/>
      </c>
      <c r="Q443" s="44">
        <f>JAN!P444</f>
        <v/>
      </c>
      <c r="R443" s="44">
        <f>JAN!Q444</f>
        <v/>
      </c>
      <c r="S443" s="46">
        <f>S442+IF(X443=0,0,M443)</f>
        <v/>
      </c>
      <c r="T443" s="47">
        <f>MAX(T442,S443)</f>
        <v/>
      </c>
      <c r="U443" s="48">
        <f>S443-T443</f>
        <v/>
      </c>
      <c r="V443" s="47">
        <f>IFERROR(SUMIFS(DATABASE!$M$5:$M$6004,DATABASE!$B$5:$B$6004,B443,DATABASE!$X$5:$X$6004,1),0)</f>
        <v/>
      </c>
      <c r="W443" s="31">
        <f>IFERROR(COUNTIFS(DATABASE!$B$5:$B$6004,B443,DATABASE!$X$5:$X$6004,1),0)</f>
        <v/>
      </c>
      <c r="X443" s="49">
        <f>--AND(ISNUMBER(B443),C443&lt;&gt;"",L443&lt;&gt;"",M443&lt;&gt;"")</f>
        <v/>
      </c>
    </row>
    <row r="444" ht="15" customHeight="1" s="111">
      <c r="A444" s="50" t="inlineStr">
        <is>
          <t>JAN</t>
        </is>
      </c>
      <c r="B444" s="51">
        <f>JAN!A445</f>
        <v/>
      </c>
      <c r="C444" s="52">
        <f>JAN!B445</f>
        <v/>
      </c>
      <c r="D444" s="52">
        <f>JAN!C445</f>
        <v/>
      </c>
      <c r="E444" s="52">
        <f>JAN!D445</f>
        <v/>
      </c>
      <c r="F444" s="52">
        <f>JAN!E445</f>
        <v/>
      </c>
      <c r="G444" s="52">
        <f>JAN!F445</f>
        <v/>
      </c>
      <c r="H444" s="52">
        <f>JAN!G445</f>
        <v/>
      </c>
      <c r="I444" s="53">
        <f>JAN!H445</f>
        <v/>
      </c>
      <c r="J444" s="53">
        <f>JAN!I445</f>
        <v/>
      </c>
      <c r="K444" s="52">
        <f>JAN!J445</f>
        <v/>
      </c>
      <c r="L444" s="52">
        <f>JAN!K445</f>
        <v/>
      </c>
      <c r="M444" s="54">
        <f>JAN!L445</f>
        <v/>
      </c>
      <c r="N444" s="52">
        <f>JAN!M445</f>
        <v/>
      </c>
      <c r="O444" s="52">
        <f>JAN!N445</f>
        <v/>
      </c>
      <c r="P444" s="52">
        <f>JAN!O445</f>
        <v/>
      </c>
      <c r="Q444" s="52">
        <f>JAN!P445</f>
        <v/>
      </c>
      <c r="R444" s="52">
        <f>JAN!Q445</f>
        <v/>
      </c>
      <c r="S444" s="54">
        <f>S443+IF(X444=0,0,M444)</f>
        <v/>
      </c>
      <c r="T444" s="55">
        <f>MAX(T443,S444)</f>
        <v/>
      </c>
      <c r="U444" s="56">
        <f>S444-T444</f>
        <v/>
      </c>
      <c r="V444" s="55">
        <f>IFERROR(SUMIFS(DATABASE!$M$5:$M$6004,DATABASE!$B$5:$B$6004,B444,DATABASE!$X$5:$X$6004,1),0)</f>
        <v/>
      </c>
      <c r="W444" s="57">
        <f>IFERROR(COUNTIFS(DATABASE!$B$5:$B$6004,B444,DATABASE!$X$5:$X$6004,1),0)</f>
        <v/>
      </c>
      <c r="X444" s="58">
        <f>--AND(ISNUMBER(B444),C444&lt;&gt;"",L444&lt;&gt;"",M444&lt;&gt;"")</f>
        <v/>
      </c>
    </row>
    <row r="445" ht="15" customHeight="1" s="111">
      <c r="A445" s="42" t="inlineStr">
        <is>
          <t>JAN</t>
        </is>
      </c>
      <c r="B445" s="43">
        <f>JAN!A446</f>
        <v/>
      </c>
      <c r="C445" s="44">
        <f>JAN!B446</f>
        <v/>
      </c>
      <c r="D445" s="44">
        <f>JAN!C446</f>
        <v/>
      </c>
      <c r="E445" s="44">
        <f>JAN!D446</f>
        <v/>
      </c>
      <c r="F445" s="44">
        <f>JAN!E446</f>
        <v/>
      </c>
      <c r="G445" s="44">
        <f>JAN!F446</f>
        <v/>
      </c>
      <c r="H445" s="44">
        <f>JAN!G446</f>
        <v/>
      </c>
      <c r="I445" s="45">
        <f>JAN!H446</f>
        <v/>
      </c>
      <c r="J445" s="45">
        <f>JAN!I446</f>
        <v/>
      </c>
      <c r="K445" s="44">
        <f>JAN!J446</f>
        <v/>
      </c>
      <c r="L445" s="44">
        <f>JAN!K446</f>
        <v/>
      </c>
      <c r="M445" s="46">
        <f>JAN!L446</f>
        <v/>
      </c>
      <c r="N445" s="44">
        <f>JAN!M446</f>
        <v/>
      </c>
      <c r="O445" s="44">
        <f>JAN!N446</f>
        <v/>
      </c>
      <c r="P445" s="44">
        <f>JAN!O446</f>
        <v/>
      </c>
      <c r="Q445" s="44">
        <f>JAN!P446</f>
        <v/>
      </c>
      <c r="R445" s="44">
        <f>JAN!Q446</f>
        <v/>
      </c>
      <c r="S445" s="46">
        <f>S444+IF(X445=0,0,M445)</f>
        <v/>
      </c>
      <c r="T445" s="47">
        <f>MAX(T444,S445)</f>
        <v/>
      </c>
      <c r="U445" s="48">
        <f>S445-T445</f>
        <v/>
      </c>
      <c r="V445" s="47">
        <f>IFERROR(SUMIFS(DATABASE!$M$5:$M$6004,DATABASE!$B$5:$B$6004,B445,DATABASE!$X$5:$X$6004,1),0)</f>
        <v/>
      </c>
      <c r="W445" s="31">
        <f>IFERROR(COUNTIFS(DATABASE!$B$5:$B$6004,B445,DATABASE!$X$5:$X$6004,1),0)</f>
        <v/>
      </c>
      <c r="X445" s="49">
        <f>--AND(ISNUMBER(B445),C445&lt;&gt;"",L445&lt;&gt;"",M445&lt;&gt;"")</f>
        <v/>
      </c>
    </row>
    <row r="446" ht="15" customHeight="1" s="111">
      <c r="A446" s="50" t="inlineStr">
        <is>
          <t>JAN</t>
        </is>
      </c>
      <c r="B446" s="51">
        <f>JAN!A447</f>
        <v/>
      </c>
      <c r="C446" s="52">
        <f>JAN!B447</f>
        <v/>
      </c>
      <c r="D446" s="52">
        <f>JAN!C447</f>
        <v/>
      </c>
      <c r="E446" s="52">
        <f>JAN!D447</f>
        <v/>
      </c>
      <c r="F446" s="52">
        <f>JAN!E447</f>
        <v/>
      </c>
      <c r="G446" s="52">
        <f>JAN!F447</f>
        <v/>
      </c>
      <c r="H446" s="52">
        <f>JAN!G447</f>
        <v/>
      </c>
      <c r="I446" s="53">
        <f>JAN!H447</f>
        <v/>
      </c>
      <c r="J446" s="53">
        <f>JAN!I447</f>
        <v/>
      </c>
      <c r="K446" s="52">
        <f>JAN!J447</f>
        <v/>
      </c>
      <c r="L446" s="52">
        <f>JAN!K447</f>
        <v/>
      </c>
      <c r="M446" s="54">
        <f>JAN!L447</f>
        <v/>
      </c>
      <c r="N446" s="52">
        <f>JAN!M447</f>
        <v/>
      </c>
      <c r="O446" s="52">
        <f>JAN!N447</f>
        <v/>
      </c>
      <c r="P446" s="52">
        <f>JAN!O447</f>
        <v/>
      </c>
      <c r="Q446" s="52">
        <f>JAN!P447</f>
        <v/>
      </c>
      <c r="R446" s="52">
        <f>JAN!Q447</f>
        <v/>
      </c>
      <c r="S446" s="54">
        <f>S445+IF(X446=0,0,M446)</f>
        <v/>
      </c>
      <c r="T446" s="55">
        <f>MAX(T445,S446)</f>
        <v/>
      </c>
      <c r="U446" s="56">
        <f>S446-T446</f>
        <v/>
      </c>
      <c r="V446" s="55">
        <f>IFERROR(SUMIFS(DATABASE!$M$5:$M$6004,DATABASE!$B$5:$B$6004,B446,DATABASE!$X$5:$X$6004,1),0)</f>
        <v/>
      </c>
      <c r="W446" s="57">
        <f>IFERROR(COUNTIFS(DATABASE!$B$5:$B$6004,B446,DATABASE!$X$5:$X$6004,1),0)</f>
        <v/>
      </c>
      <c r="X446" s="58">
        <f>--AND(ISNUMBER(B446),C446&lt;&gt;"",L446&lt;&gt;"",M446&lt;&gt;"")</f>
        <v/>
      </c>
    </row>
    <row r="447" ht="15" customHeight="1" s="111">
      <c r="A447" s="42" t="inlineStr">
        <is>
          <t>JAN</t>
        </is>
      </c>
      <c r="B447" s="43">
        <f>JAN!A448</f>
        <v/>
      </c>
      <c r="C447" s="44">
        <f>JAN!B448</f>
        <v/>
      </c>
      <c r="D447" s="44">
        <f>JAN!C448</f>
        <v/>
      </c>
      <c r="E447" s="44">
        <f>JAN!D448</f>
        <v/>
      </c>
      <c r="F447" s="44">
        <f>JAN!E448</f>
        <v/>
      </c>
      <c r="G447" s="44">
        <f>JAN!F448</f>
        <v/>
      </c>
      <c r="H447" s="44">
        <f>JAN!G448</f>
        <v/>
      </c>
      <c r="I447" s="45">
        <f>JAN!H448</f>
        <v/>
      </c>
      <c r="J447" s="45">
        <f>JAN!I448</f>
        <v/>
      </c>
      <c r="K447" s="44">
        <f>JAN!J448</f>
        <v/>
      </c>
      <c r="L447" s="44">
        <f>JAN!K448</f>
        <v/>
      </c>
      <c r="M447" s="46">
        <f>JAN!L448</f>
        <v/>
      </c>
      <c r="N447" s="44">
        <f>JAN!M448</f>
        <v/>
      </c>
      <c r="O447" s="44">
        <f>JAN!N448</f>
        <v/>
      </c>
      <c r="P447" s="44">
        <f>JAN!O448</f>
        <v/>
      </c>
      <c r="Q447" s="44">
        <f>JAN!P448</f>
        <v/>
      </c>
      <c r="R447" s="44">
        <f>JAN!Q448</f>
        <v/>
      </c>
      <c r="S447" s="46">
        <f>S446+IF(X447=0,0,M447)</f>
        <v/>
      </c>
      <c r="T447" s="47">
        <f>MAX(T446,S447)</f>
        <v/>
      </c>
      <c r="U447" s="48">
        <f>S447-T447</f>
        <v/>
      </c>
      <c r="V447" s="47">
        <f>IFERROR(SUMIFS(DATABASE!$M$5:$M$6004,DATABASE!$B$5:$B$6004,B447,DATABASE!$X$5:$X$6004,1),0)</f>
        <v/>
      </c>
      <c r="W447" s="31">
        <f>IFERROR(COUNTIFS(DATABASE!$B$5:$B$6004,B447,DATABASE!$X$5:$X$6004,1),0)</f>
        <v/>
      </c>
      <c r="X447" s="49">
        <f>--AND(ISNUMBER(B447),C447&lt;&gt;"",L447&lt;&gt;"",M447&lt;&gt;"")</f>
        <v/>
      </c>
    </row>
    <row r="448" ht="15" customHeight="1" s="111">
      <c r="A448" s="50" t="inlineStr">
        <is>
          <t>JAN</t>
        </is>
      </c>
      <c r="B448" s="51">
        <f>JAN!A449</f>
        <v/>
      </c>
      <c r="C448" s="52">
        <f>JAN!B449</f>
        <v/>
      </c>
      <c r="D448" s="52">
        <f>JAN!C449</f>
        <v/>
      </c>
      <c r="E448" s="52">
        <f>JAN!D449</f>
        <v/>
      </c>
      <c r="F448" s="52">
        <f>JAN!E449</f>
        <v/>
      </c>
      <c r="G448" s="52">
        <f>JAN!F449</f>
        <v/>
      </c>
      <c r="H448" s="52">
        <f>JAN!G449</f>
        <v/>
      </c>
      <c r="I448" s="53">
        <f>JAN!H449</f>
        <v/>
      </c>
      <c r="J448" s="53">
        <f>JAN!I449</f>
        <v/>
      </c>
      <c r="K448" s="52">
        <f>JAN!J449</f>
        <v/>
      </c>
      <c r="L448" s="52">
        <f>JAN!K449</f>
        <v/>
      </c>
      <c r="M448" s="54">
        <f>JAN!L449</f>
        <v/>
      </c>
      <c r="N448" s="52">
        <f>JAN!M449</f>
        <v/>
      </c>
      <c r="O448" s="52">
        <f>JAN!N449</f>
        <v/>
      </c>
      <c r="P448" s="52">
        <f>JAN!O449</f>
        <v/>
      </c>
      <c r="Q448" s="52">
        <f>JAN!P449</f>
        <v/>
      </c>
      <c r="R448" s="52">
        <f>JAN!Q449</f>
        <v/>
      </c>
      <c r="S448" s="54">
        <f>S447+IF(X448=0,0,M448)</f>
        <v/>
      </c>
      <c r="T448" s="55">
        <f>MAX(T447,S448)</f>
        <v/>
      </c>
      <c r="U448" s="56">
        <f>S448-T448</f>
        <v/>
      </c>
      <c r="V448" s="55">
        <f>IFERROR(SUMIFS(DATABASE!$M$5:$M$6004,DATABASE!$B$5:$B$6004,B448,DATABASE!$X$5:$X$6004,1),0)</f>
        <v/>
      </c>
      <c r="W448" s="57">
        <f>IFERROR(COUNTIFS(DATABASE!$B$5:$B$6004,B448,DATABASE!$X$5:$X$6004,1),0)</f>
        <v/>
      </c>
      <c r="X448" s="58">
        <f>--AND(ISNUMBER(B448),C448&lt;&gt;"",L448&lt;&gt;"",M448&lt;&gt;"")</f>
        <v/>
      </c>
    </row>
    <row r="449" ht="15" customHeight="1" s="111">
      <c r="A449" s="42" t="inlineStr">
        <is>
          <t>JAN</t>
        </is>
      </c>
      <c r="B449" s="43">
        <f>JAN!A450</f>
        <v/>
      </c>
      <c r="C449" s="44">
        <f>JAN!B450</f>
        <v/>
      </c>
      <c r="D449" s="44">
        <f>JAN!C450</f>
        <v/>
      </c>
      <c r="E449" s="44">
        <f>JAN!D450</f>
        <v/>
      </c>
      <c r="F449" s="44">
        <f>JAN!E450</f>
        <v/>
      </c>
      <c r="G449" s="44">
        <f>JAN!F450</f>
        <v/>
      </c>
      <c r="H449" s="44">
        <f>JAN!G450</f>
        <v/>
      </c>
      <c r="I449" s="45">
        <f>JAN!H450</f>
        <v/>
      </c>
      <c r="J449" s="45">
        <f>JAN!I450</f>
        <v/>
      </c>
      <c r="K449" s="44">
        <f>JAN!J450</f>
        <v/>
      </c>
      <c r="L449" s="44">
        <f>JAN!K450</f>
        <v/>
      </c>
      <c r="M449" s="46">
        <f>JAN!L450</f>
        <v/>
      </c>
      <c r="N449" s="44">
        <f>JAN!M450</f>
        <v/>
      </c>
      <c r="O449" s="44">
        <f>JAN!N450</f>
        <v/>
      </c>
      <c r="P449" s="44">
        <f>JAN!O450</f>
        <v/>
      </c>
      <c r="Q449" s="44">
        <f>JAN!P450</f>
        <v/>
      </c>
      <c r="R449" s="44">
        <f>JAN!Q450</f>
        <v/>
      </c>
      <c r="S449" s="46">
        <f>S448+IF(X449=0,0,M449)</f>
        <v/>
      </c>
      <c r="T449" s="47">
        <f>MAX(T448,S449)</f>
        <v/>
      </c>
      <c r="U449" s="48">
        <f>S449-T449</f>
        <v/>
      </c>
      <c r="V449" s="47">
        <f>IFERROR(SUMIFS(DATABASE!$M$5:$M$6004,DATABASE!$B$5:$B$6004,B449,DATABASE!$X$5:$X$6004,1),0)</f>
        <v/>
      </c>
      <c r="W449" s="31">
        <f>IFERROR(COUNTIFS(DATABASE!$B$5:$B$6004,B449,DATABASE!$X$5:$X$6004,1),0)</f>
        <v/>
      </c>
      <c r="X449" s="49">
        <f>--AND(ISNUMBER(B449),C449&lt;&gt;"",L449&lt;&gt;"",M449&lt;&gt;"")</f>
        <v/>
      </c>
    </row>
    <row r="450" ht="15" customHeight="1" s="111">
      <c r="A450" s="50" t="inlineStr">
        <is>
          <t>JAN</t>
        </is>
      </c>
      <c r="B450" s="51">
        <f>JAN!A451</f>
        <v/>
      </c>
      <c r="C450" s="52">
        <f>JAN!B451</f>
        <v/>
      </c>
      <c r="D450" s="52">
        <f>JAN!C451</f>
        <v/>
      </c>
      <c r="E450" s="52">
        <f>JAN!D451</f>
        <v/>
      </c>
      <c r="F450" s="52">
        <f>JAN!E451</f>
        <v/>
      </c>
      <c r="G450" s="52">
        <f>JAN!F451</f>
        <v/>
      </c>
      <c r="H450" s="52">
        <f>JAN!G451</f>
        <v/>
      </c>
      <c r="I450" s="53">
        <f>JAN!H451</f>
        <v/>
      </c>
      <c r="J450" s="53">
        <f>JAN!I451</f>
        <v/>
      </c>
      <c r="K450" s="52">
        <f>JAN!J451</f>
        <v/>
      </c>
      <c r="L450" s="52">
        <f>JAN!K451</f>
        <v/>
      </c>
      <c r="M450" s="54">
        <f>JAN!L451</f>
        <v/>
      </c>
      <c r="N450" s="52">
        <f>JAN!M451</f>
        <v/>
      </c>
      <c r="O450" s="52">
        <f>JAN!N451</f>
        <v/>
      </c>
      <c r="P450" s="52">
        <f>JAN!O451</f>
        <v/>
      </c>
      <c r="Q450" s="52">
        <f>JAN!P451</f>
        <v/>
      </c>
      <c r="R450" s="52">
        <f>JAN!Q451</f>
        <v/>
      </c>
      <c r="S450" s="54">
        <f>S449+IF(X450=0,0,M450)</f>
        <v/>
      </c>
      <c r="T450" s="55">
        <f>MAX(T449,S450)</f>
        <v/>
      </c>
      <c r="U450" s="56">
        <f>S450-T450</f>
        <v/>
      </c>
      <c r="V450" s="55">
        <f>IFERROR(SUMIFS(DATABASE!$M$5:$M$6004,DATABASE!$B$5:$B$6004,B450,DATABASE!$X$5:$X$6004,1),0)</f>
        <v/>
      </c>
      <c r="W450" s="57">
        <f>IFERROR(COUNTIFS(DATABASE!$B$5:$B$6004,B450,DATABASE!$X$5:$X$6004,1),0)</f>
        <v/>
      </c>
      <c r="X450" s="58">
        <f>--AND(ISNUMBER(B450),C450&lt;&gt;"",L450&lt;&gt;"",M450&lt;&gt;"")</f>
        <v/>
      </c>
    </row>
    <row r="451" ht="15" customHeight="1" s="111">
      <c r="A451" s="42" t="inlineStr">
        <is>
          <t>JAN</t>
        </is>
      </c>
      <c r="B451" s="43">
        <f>JAN!A452</f>
        <v/>
      </c>
      <c r="C451" s="44">
        <f>JAN!B452</f>
        <v/>
      </c>
      <c r="D451" s="44">
        <f>JAN!C452</f>
        <v/>
      </c>
      <c r="E451" s="44">
        <f>JAN!D452</f>
        <v/>
      </c>
      <c r="F451" s="44">
        <f>JAN!E452</f>
        <v/>
      </c>
      <c r="G451" s="44">
        <f>JAN!F452</f>
        <v/>
      </c>
      <c r="H451" s="44">
        <f>JAN!G452</f>
        <v/>
      </c>
      <c r="I451" s="45">
        <f>JAN!H452</f>
        <v/>
      </c>
      <c r="J451" s="45">
        <f>JAN!I452</f>
        <v/>
      </c>
      <c r="K451" s="44">
        <f>JAN!J452</f>
        <v/>
      </c>
      <c r="L451" s="44">
        <f>JAN!K452</f>
        <v/>
      </c>
      <c r="M451" s="46">
        <f>JAN!L452</f>
        <v/>
      </c>
      <c r="N451" s="44">
        <f>JAN!M452</f>
        <v/>
      </c>
      <c r="O451" s="44">
        <f>JAN!N452</f>
        <v/>
      </c>
      <c r="P451" s="44">
        <f>JAN!O452</f>
        <v/>
      </c>
      <c r="Q451" s="44">
        <f>JAN!P452</f>
        <v/>
      </c>
      <c r="R451" s="44">
        <f>JAN!Q452</f>
        <v/>
      </c>
      <c r="S451" s="46">
        <f>S450+IF(X451=0,0,M451)</f>
        <v/>
      </c>
      <c r="T451" s="47">
        <f>MAX(T450,S451)</f>
        <v/>
      </c>
      <c r="U451" s="48">
        <f>S451-T451</f>
        <v/>
      </c>
      <c r="V451" s="47">
        <f>IFERROR(SUMIFS(DATABASE!$M$5:$M$6004,DATABASE!$B$5:$B$6004,B451,DATABASE!$X$5:$X$6004,1),0)</f>
        <v/>
      </c>
      <c r="W451" s="31">
        <f>IFERROR(COUNTIFS(DATABASE!$B$5:$B$6004,B451,DATABASE!$X$5:$X$6004,1),0)</f>
        <v/>
      </c>
      <c r="X451" s="49">
        <f>--AND(ISNUMBER(B451),C451&lt;&gt;"",L451&lt;&gt;"",M451&lt;&gt;"")</f>
        <v/>
      </c>
    </row>
    <row r="452" ht="15" customHeight="1" s="111">
      <c r="A452" s="50" t="inlineStr">
        <is>
          <t>JAN</t>
        </is>
      </c>
      <c r="B452" s="51">
        <f>JAN!A453</f>
        <v/>
      </c>
      <c r="C452" s="52">
        <f>JAN!B453</f>
        <v/>
      </c>
      <c r="D452" s="52">
        <f>JAN!C453</f>
        <v/>
      </c>
      <c r="E452" s="52">
        <f>JAN!D453</f>
        <v/>
      </c>
      <c r="F452" s="52">
        <f>JAN!E453</f>
        <v/>
      </c>
      <c r="G452" s="52">
        <f>JAN!F453</f>
        <v/>
      </c>
      <c r="H452" s="52">
        <f>JAN!G453</f>
        <v/>
      </c>
      <c r="I452" s="53">
        <f>JAN!H453</f>
        <v/>
      </c>
      <c r="J452" s="53">
        <f>JAN!I453</f>
        <v/>
      </c>
      <c r="K452" s="52">
        <f>JAN!J453</f>
        <v/>
      </c>
      <c r="L452" s="52">
        <f>JAN!K453</f>
        <v/>
      </c>
      <c r="M452" s="54">
        <f>JAN!L453</f>
        <v/>
      </c>
      <c r="N452" s="52">
        <f>JAN!M453</f>
        <v/>
      </c>
      <c r="O452" s="52">
        <f>JAN!N453</f>
        <v/>
      </c>
      <c r="P452" s="52">
        <f>JAN!O453</f>
        <v/>
      </c>
      <c r="Q452" s="52">
        <f>JAN!P453</f>
        <v/>
      </c>
      <c r="R452" s="52">
        <f>JAN!Q453</f>
        <v/>
      </c>
      <c r="S452" s="54">
        <f>S451+IF(X452=0,0,M452)</f>
        <v/>
      </c>
      <c r="T452" s="55">
        <f>MAX(T451,S452)</f>
        <v/>
      </c>
      <c r="U452" s="56">
        <f>S452-T452</f>
        <v/>
      </c>
      <c r="V452" s="55">
        <f>IFERROR(SUMIFS(DATABASE!$M$5:$M$6004,DATABASE!$B$5:$B$6004,B452,DATABASE!$X$5:$X$6004,1),0)</f>
        <v/>
      </c>
      <c r="W452" s="57">
        <f>IFERROR(COUNTIFS(DATABASE!$B$5:$B$6004,B452,DATABASE!$X$5:$X$6004,1),0)</f>
        <v/>
      </c>
      <c r="X452" s="58">
        <f>--AND(ISNUMBER(B452),C452&lt;&gt;"",L452&lt;&gt;"",M452&lt;&gt;"")</f>
        <v/>
      </c>
    </row>
    <row r="453" ht="15" customHeight="1" s="111">
      <c r="A453" s="42" t="inlineStr">
        <is>
          <t>JAN</t>
        </is>
      </c>
      <c r="B453" s="43">
        <f>JAN!A454</f>
        <v/>
      </c>
      <c r="C453" s="44">
        <f>JAN!B454</f>
        <v/>
      </c>
      <c r="D453" s="44">
        <f>JAN!C454</f>
        <v/>
      </c>
      <c r="E453" s="44">
        <f>JAN!D454</f>
        <v/>
      </c>
      <c r="F453" s="44">
        <f>JAN!E454</f>
        <v/>
      </c>
      <c r="G453" s="44">
        <f>JAN!F454</f>
        <v/>
      </c>
      <c r="H453" s="44">
        <f>JAN!G454</f>
        <v/>
      </c>
      <c r="I453" s="45">
        <f>JAN!H454</f>
        <v/>
      </c>
      <c r="J453" s="45">
        <f>JAN!I454</f>
        <v/>
      </c>
      <c r="K453" s="44">
        <f>JAN!J454</f>
        <v/>
      </c>
      <c r="L453" s="44">
        <f>JAN!K454</f>
        <v/>
      </c>
      <c r="M453" s="46">
        <f>JAN!L454</f>
        <v/>
      </c>
      <c r="N453" s="44">
        <f>JAN!M454</f>
        <v/>
      </c>
      <c r="O453" s="44">
        <f>JAN!N454</f>
        <v/>
      </c>
      <c r="P453" s="44">
        <f>JAN!O454</f>
        <v/>
      </c>
      <c r="Q453" s="44">
        <f>JAN!P454</f>
        <v/>
      </c>
      <c r="R453" s="44">
        <f>JAN!Q454</f>
        <v/>
      </c>
      <c r="S453" s="46">
        <f>S452+IF(X453=0,0,M453)</f>
        <v/>
      </c>
      <c r="T453" s="47">
        <f>MAX(T452,S453)</f>
        <v/>
      </c>
      <c r="U453" s="48">
        <f>S453-T453</f>
        <v/>
      </c>
      <c r="V453" s="47">
        <f>IFERROR(SUMIFS(DATABASE!$M$5:$M$6004,DATABASE!$B$5:$B$6004,B453,DATABASE!$X$5:$X$6004,1),0)</f>
        <v/>
      </c>
      <c r="W453" s="31">
        <f>IFERROR(COUNTIFS(DATABASE!$B$5:$B$6004,B453,DATABASE!$X$5:$X$6004,1),0)</f>
        <v/>
      </c>
      <c r="X453" s="49">
        <f>--AND(ISNUMBER(B453),C453&lt;&gt;"",L453&lt;&gt;"",M453&lt;&gt;"")</f>
        <v/>
      </c>
    </row>
    <row r="454" ht="15" customHeight="1" s="111">
      <c r="A454" s="50" t="inlineStr">
        <is>
          <t>JAN</t>
        </is>
      </c>
      <c r="B454" s="51">
        <f>JAN!A455</f>
        <v/>
      </c>
      <c r="C454" s="52">
        <f>JAN!B455</f>
        <v/>
      </c>
      <c r="D454" s="52">
        <f>JAN!C455</f>
        <v/>
      </c>
      <c r="E454" s="52">
        <f>JAN!D455</f>
        <v/>
      </c>
      <c r="F454" s="52">
        <f>JAN!E455</f>
        <v/>
      </c>
      <c r="G454" s="52">
        <f>JAN!F455</f>
        <v/>
      </c>
      <c r="H454" s="52">
        <f>JAN!G455</f>
        <v/>
      </c>
      <c r="I454" s="53">
        <f>JAN!H455</f>
        <v/>
      </c>
      <c r="J454" s="53">
        <f>JAN!I455</f>
        <v/>
      </c>
      <c r="K454" s="52">
        <f>JAN!J455</f>
        <v/>
      </c>
      <c r="L454" s="52">
        <f>JAN!K455</f>
        <v/>
      </c>
      <c r="M454" s="54">
        <f>JAN!L455</f>
        <v/>
      </c>
      <c r="N454" s="52">
        <f>JAN!M455</f>
        <v/>
      </c>
      <c r="O454" s="52">
        <f>JAN!N455</f>
        <v/>
      </c>
      <c r="P454" s="52">
        <f>JAN!O455</f>
        <v/>
      </c>
      <c r="Q454" s="52">
        <f>JAN!P455</f>
        <v/>
      </c>
      <c r="R454" s="52">
        <f>JAN!Q455</f>
        <v/>
      </c>
      <c r="S454" s="54">
        <f>S453+IF(X454=0,0,M454)</f>
        <v/>
      </c>
      <c r="T454" s="55">
        <f>MAX(T453,S454)</f>
        <v/>
      </c>
      <c r="U454" s="56">
        <f>S454-T454</f>
        <v/>
      </c>
      <c r="V454" s="55">
        <f>IFERROR(SUMIFS(DATABASE!$M$5:$M$6004,DATABASE!$B$5:$B$6004,B454,DATABASE!$X$5:$X$6004,1),0)</f>
        <v/>
      </c>
      <c r="W454" s="57">
        <f>IFERROR(COUNTIFS(DATABASE!$B$5:$B$6004,B454,DATABASE!$X$5:$X$6004,1),0)</f>
        <v/>
      </c>
      <c r="X454" s="58">
        <f>--AND(ISNUMBER(B454),C454&lt;&gt;"",L454&lt;&gt;"",M454&lt;&gt;"")</f>
        <v/>
      </c>
    </row>
    <row r="455" ht="15" customHeight="1" s="111">
      <c r="A455" s="42" t="inlineStr">
        <is>
          <t>JAN</t>
        </is>
      </c>
      <c r="B455" s="43">
        <f>JAN!A456</f>
        <v/>
      </c>
      <c r="C455" s="44">
        <f>JAN!B456</f>
        <v/>
      </c>
      <c r="D455" s="44">
        <f>JAN!C456</f>
        <v/>
      </c>
      <c r="E455" s="44">
        <f>JAN!D456</f>
        <v/>
      </c>
      <c r="F455" s="44">
        <f>JAN!E456</f>
        <v/>
      </c>
      <c r="G455" s="44">
        <f>JAN!F456</f>
        <v/>
      </c>
      <c r="H455" s="44">
        <f>JAN!G456</f>
        <v/>
      </c>
      <c r="I455" s="45">
        <f>JAN!H456</f>
        <v/>
      </c>
      <c r="J455" s="45">
        <f>JAN!I456</f>
        <v/>
      </c>
      <c r="K455" s="44">
        <f>JAN!J456</f>
        <v/>
      </c>
      <c r="L455" s="44">
        <f>JAN!K456</f>
        <v/>
      </c>
      <c r="M455" s="46">
        <f>JAN!L456</f>
        <v/>
      </c>
      <c r="N455" s="44">
        <f>JAN!M456</f>
        <v/>
      </c>
      <c r="O455" s="44">
        <f>JAN!N456</f>
        <v/>
      </c>
      <c r="P455" s="44">
        <f>JAN!O456</f>
        <v/>
      </c>
      <c r="Q455" s="44">
        <f>JAN!P456</f>
        <v/>
      </c>
      <c r="R455" s="44">
        <f>JAN!Q456</f>
        <v/>
      </c>
      <c r="S455" s="46">
        <f>S454+IF(X455=0,0,M455)</f>
        <v/>
      </c>
      <c r="T455" s="47">
        <f>MAX(T454,S455)</f>
        <v/>
      </c>
      <c r="U455" s="48">
        <f>S455-T455</f>
        <v/>
      </c>
      <c r="V455" s="47">
        <f>IFERROR(SUMIFS(DATABASE!$M$5:$M$6004,DATABASE!$B$5:$B$6004,B455,DATABASE!$X$5:$X$6004,1),0)</f>
        <v/>
      </c>
      <c r="W455" s="31">
        <f>IFERROR(COUNTIFS(DATABASE!$B$5:$B$6004,B455,DATABASE!$X$5:$X$6004,1),0)</f>
        <v/>
      </c>
      <c r="X455" s="49">
        <f>--AND(ISNUMBER(B455),C455&lt;&gt;"",L455&lt;&gt;"",M455&lt;&gt;"")</f>
        <v/>
      </c>
    </row>
    <row r="456" ht="15" customHeight="1" s="111">
      <c r="A456" s="50" t="inlineStr">
        <is>
          <t>JAN</t>
        </is>
      </c>
      <c r="B456" s="51">
        <f>JAN!A457</f>
        <v/>
      </c>
      <c r="C456" s="52">
        <f>JAN!B457</f>
        <v/>
      </c>
      <c r="D456" s="52">
        <f>JAN!C457</f>
        <v/>
      </c>
      <c r="E456" s="52">
        <f>JAN!D457</f>
        <v/>
      </c>
      <c r="F456" s="52">
        <f>JAN!E457</f>
        <v/>
      </c>
      <c r="G456" s="52">
        <f>JAN!F457</f>
        <v/>
      </c>
      <c r="H456" s="52">
        <f>JAN!G457</f>
        <v/>
      </c>
      <c r="I456" s="53">
        <f>JAN!H457</f>
        <v/>
      </c>
      <c r="J456" s="53">
        <f>JAN!I457</f>
        <v/>
      </c>
      <c r="K456" s="52">
        <f>JAN!J457</f>
        <v/>
      </c>
      <c r="L456" s="52">
        <f>JAN!K457</f>
        <v/>
      </c>
      <c r="M456" s="54">
        <f>JAN!L457</f>
        <v/>
      </c>
      <c r="N456" s="52">
        <f>JAN!M457</f>
        <v/>
      </c>
      <c r="O456" s="52">
        <f>JAN!N457</f>
        <v/>
      </c>
      <c r="P456" s="52">
        <f>JAN!O457</f>
        <v/>
      </c>
      <c r="Q456" s="52">
        <f>JAN!P457</f>
        <v/>
      </c>
      <c r="R456" s="52">
        <f>JAN!Q457</f>
        <v/>
      </c>
      <c r="S456" s="54">
        <f>S455+IF(X456=0,0,M456)</f>
        <v/>
      </c>
      <c r="T456" s="55">
        <f>MAX(T455,S456)</f>
        <v/>
      </c>
      <c r="U456" s="56">
        <f>S456-T456</f>
        <v/>
      </c>
      <c r="V456" s="55">
        <f>IFERROR(SUMIFS(DATABASE!$M$5:$M$6004,DATABASE!$B$5:$B$6004,B456,DATABASE!$X$5:$X$6004,1),0)</f>
        <v/>
      </c>
      <c r="W456" s="57">
        <f>IFERROR(COUNTIFS(DATABASE!$B$5:$B$6004,B456,DATABASE!$X$5:$X$6004,1),0)</f>
        <v/>
      </c>
      <c r="X456" s="58">
        <f>--AND(ISNUMBER(B456),C456&lt;&gt;"",L456&lt;&gt;"",M456&lt;&gt;"")</f>
        <v/>
      </c>
    </row>
    <row r="457" ht="15" customHeight="1" s="111">
      <c r="A457" s="42" t="inlineStr">
        <is>
          <t>JAN</t>
        </is>
      </c>
      <c r="B457" s="43">
        <f>JAN!A458</f>
        <v/>
      </c>
      <c r="C457" s="44">
        <f>JAN!B458</f>
        <v/>
      </c>
      <c r="D457" s="44">
        <f>JAN!C458</f>
        <v/>
      </c>
      <c r="E457" s="44">
        <f>JAN!D458</f>
        <v/>
      </c>
      <c r="F457" s="44">
        <f>JAN!E458</f>
        <v/>
      </c>
      <c r="G457" s="44">
        <f>JAN!F458</f>
        <v/>
      </c>
      <c r="H457" s="44">
        <f>JAN!G458</f>
        <v/>
      </c>
      <c r="I457" s="45">
        <f>JAN!H458</f>
        <v/>
      </c>
      <c r="J457" s="45">
        <f>JAN!I458</f>
        <v/>
      </c>
      <c r="K457" s="44">
        <f>JAN!J458</f>
        <v/>
      </c>
      <c r="L457" s="44">
        <f>JAN!K458</f>
        <v/>
      </c>
      <c r="M457" s="46">
        <f>JAN!L458</f>
        <v/>
      </c>
      <c r="N457" s="44">
        <f>JAN!M458</f>
        <v/>
      </c>
      <c r="O457" s="44">
        <f>JAN!N458</f>
        <v/>
      </c>
      <c r="P457" s="44">
        <f>JAN!O458</f>
        <v/>
      </c>
      <c r="Q457" s="44">
        <f>JAN!P458</f>
        <v/>
      </c>
      <c r="R457" s="44">
        <f>JAN!Q458</f>
        <v/>
      </c>
      <c r="S457" s="46">
        <f>S456+IF(X457=0,0,M457)</f>
        <v/>
      </c>
      <c r="T457" s="47">
        <f>MAX(T456,S457)</f>
        <v/>
      </c>
      <c r="U457" s="48">
        <f>S457-T457</f>
        <v/>
      </c>
      <c r="V457" s="47">
        <f>IFERROR(SUMIFS(DATABASE!$M$5:$M$6004,DATABASE!$B$5:$B$6004,B457,DATABASE!$X$5:$X$6004,1),0)</f>
        <v/>
      </c>
      <c r="W457" s="31">
        <f>IFERROR(COUNTIFS(DATABASE!$B$5:$B$6004,B457,DATABASE!$X$5:$X$6004,1),0)</f>
        <v/>
      </c>
      <c r="X457" s="49">
        <f>--AND(ISNUMBER(B457),C457&lt;&gt;"",L457&lt;&gt;"",M457&lt;&gt;"")</f>
        <v/>
      </c>
    </row>
    <row r="458" ht="15" customHeight="1" s="111">
      <c r="A458" s="50" t="inlineStr">
        <is>
          <t>JAN</t>
        </is>
      </c>
      <c r="B458" s="51">
        <f>JAN!A459</f>
        <v/>
      </c>
      <c r="C458" s="52">
        <f>JAN!B459</f>
        <v/>
      </c>
      <c r="D458" s="52">
        <f>JAN!C459</f>
        <v/>
      </c>
      <c r="E458" s="52">
        <f>JAN!D459</f>
        <v/>
      </c>
      <c r="F458" s="52">
        <f>JAN!E459</f>
        <v/>
      </c>
      <c r="G458" s="52">
        <f>JAN!F459</f>
        <v/>
      </c>
      <c r="H458" s="52">
        <f>JAN!G459</f>
        <v/>
      </c>
      <c r="I458" s="53">
        <f>JAN!H459</f>
        <v/>
      </c>
      <c r="J458" s="53">
        <f>JAN!I459</f>
        <v/>
      </c>
      <c r="K458" s="52">
        <f>JAN!J459</f>
        <v/>
      </c>
      <c r="L458" s="52">
        <f>JAN!K459</f>
        <v/>
      </c>
      <c r="M458" s="54">
        <f>JAN!L459</f>
        <v/>
      </c>
      <c r="N458" s="52">
        <f>JAN!M459</f>
        <v/>
      </c>
      <c r="O458" s="52">
        <f>JAN!N459</f>
        <v/>
      </c>
      <c r="P458" s="52">
        <f>JAN!O459</f>
        <v/>
      </c>
      <c r="Q458" s="52">
        <f>JAN!P459</f>
        <v/>
      </c>
      <c r="R458" s="52">
        <f>JAN!Q459</f>
        <v/>
      </c>
      <c r="S458" s="54">
        <f>S457+IF(X458=0,0,M458)</f>
        <v/>
      </c>
      <c r="T458" s="55">
        <f>MAX(T457,S458)</f>
        <v/>
      </c>
      <c r="U458" s="56">
        <f>S458-T458</f>
        <v/>
      </c>
      <c r="V458" s="55">
        <f>IFERROR(SUMIFS(DATABASE!$M$5:$M$6004,DATABASE!$B$5:$B$6004,B458,DATABASE!$X$5:$X$6004,1),0)</f>
        <v/>
      </c>
      <c r="W458" s="57">
        <f>IFERROR(COUNTIFS(DATABASE!$B$5:$B$6004,B458,DATABASE!$X$5:$X$6004,1),0)</f>
        <v/>
      </c>
      <c r="X458" s="58">
        <f>--AND(ISNUMBER(B458),C458&lt;&gt;"",L458&lt;&gt;"",M458&lt;&gt;"")</f>
        <v/>
      </c>
    </row>
    <row r="459" ht="15" customHeight="1" s="111">
      <c r="A459" s="42" t="inlineStr">
        <is>
          <t>JAN</t>
        </is>
      </c>
      <c r="B459" s="43">
        <f>JAN!A460</f>
        <v/>
      </c>
      <c r="C459" s="44">
        <f>JAN!B460</f>
        <v/>
      </c>
      <c r="D459" s="44">
        <f>JAN!C460</f>
        <v/>
      </c>
      <c r="E459" s="44">
        <f>JAN!D460</f>
        <v/>
      </c>
      <c r="F459" s="44">
        <f>JAN!E460</f>
        <v/>
      </c>
      <c r="G459" s="44">
        <f>JAN!F460</f>
        <v/>
      </c>
      <c r="H459" s="44">
        <f>JAN!G460</f>
        <v/>
      </c>
      <c r="I459" s="45">
        <f>JAN!H460</f>
        <v/>
      </c>
      <c r="J459" s="45">
        <f>JAN!I460</f>
        <v/>
      </c>
      <c r="K459" s="44">
        <f>JAN!J460</f>
        <v/>
      </c>
      <c r="L459" s="44">
        <f>JAN!K460</f>
        <v/>
      </c>
      <c r="M459" s="46">
        <f>JAN!L460</f>
        <v/>
      </c>
      <c r="N459" s="44">
        <f>JAN!M460</f>
        <v/>
      </c>
      <c r="O459" s="44">
        <f>JAN!N460</f>
        <v/>
      </c>
      <c r="P459" s="44">
        <f>JAN!O460</f>
        <v/>
      </c>
      <c r="Q459" s="44">
        <f>JAN!P460</f>
        <v/>
      </c>
      <c r="R459" s="44">
        <f>JAN!Q460</f>
        <v/>
      </c>
      <c r="S459" s="46">
        <f>S458+IF(X459=0,0,M459)</f>
        <v/>
      </c>
      <c r="T459" s="47">
        <f>MAX(T458,S459)</f>
        <v/>
      </c>
      <c r="U459" s="48">
        <f>S459-T459</f>
        <v/>
      </c>
      <c r="V459" s="47">
        <f>IFERROR(SUMIFS(DATABASE!$M$5:$M$6004,DATABASE!$B$5:$B$6004,B459,DATABASE!$X$5:$X$6004,1),0)</f>
        <v/>
      </c>
      <c r="W459" s="31">
        <f>IFERROR(COUNTIFS(DATABASE!$B$5:$B$6004,B459,DATABASE!$X$5:$X$6004,1),0)</f>
        <v/>
      </c>
      <c r="X459" s="49">
        <f>--AND(ISNUMBER(B459),C459&lt;&gt;"",L459&lt;&gt;"",M459&lt;&gt;"")</f>
        <v/>
      </c>
    </row>
    <row r="460" ht="15" customHeight="1" s="111">
      <c r="A460" s="50" t="inlineStr">
        <is>
          <t>JAN</t>
        </is>
      </c>
      <c r="B460" s="51">
        <f>JAN!A461</f>
        <v/>
      </c>
      <c r="C460" s="52">
        <f>JAN!B461</f>
        <v/>
      </c>
      <c r="D460" s="52">
        <f>JAN!C461</f>
        <v/>
      </c>
      <c r="E460" s="52">
        <f>JAN!D461</f>
        <v/>
      </c>
      <c r="F460" s="52">
        <f>JAN!E461</f>
        <v/>
      </c>
      <c r="G460" s="52">
        <f>JAN!F461</f>
        <v/>
      </c>
      <c r="H460" s="52">
        <f>JAN!G461</f>
        <v/>
      </c>
      <c r="I460" s="53">
        <f>JAN!H461</f>
        <v/>
      </c>
      <c r="J460" s="53">
        <f>JAN!I461</f>
        <v/>
      </c>
      <c r="K460" s="52">
        <f>JAN!J461</f>
        <v/>
      </c>
      <c r="L460" s="52">
        <f>JAN!K461</f>
        <v/>
      </c>
      <c r="M460" s="54">
        <f>JAN!L461</f>
        <v/>
      </c>
      <c r="N460" s="52">
        <f>JAN!M461</f>
        <v/>
      </c>
      <c r="O460" s="52">
        <f>JAN!N461</f>
        <v/>
      </c>
      <c r="P460" s="52">
        <f>JAN!O461</f>
        <v/>
      </c>
      <c r="Q460" s="52">
        <f>JAN!P461</f>
        <v/>
      </c>
      <c r="R460" s="52">
        <f>JAN!Q461</f>
        <v/>
      </c>
      <c r="S460" s="54">
        <f>S459+IF(X460=0,0,M460)</f>
        <v/>
      </c>
      <c r="T460" s="55">
        <f>MAX(T459,S460)</f>
        <v/>
      </c>
      <c r="U460" s="56">
        <f>S460-T460</f>
        <v/>
      </c>
      <c r="V460" s="55">
        <f>IFERROR(SUMIFS(DATABASE!$M$5:$M$6004,DATABASE!$B$5:$B$6004,B460,DATABASE!$X$5:$X$6004,1),0)</f>
        <v/>
      </c>
      <c r="W460" s="57">
        <f>IFERROR(COUNTIFS(DATABASE!$B$5:$B$6004,B460,DATABASE!$X$5:$X$6004,1),0)</f>
        <v/>
      </c>
      <c r="X460" s="58">
        <f>--AND(ISNUMBER(B460),C460&lt;&gt;"",L460&lt;&gt;"",M460&lt;&gt;"")</f>
        <v/>
      </c>
    </row>
    <row r="461" ht="15" customHeight="1" s="111">
      <c r="A461" s="42" t="inlineStr">
        <is>
          <t>JAN</t>
        </is>
      </c>
      <c r="B461" s="43">
        <f>JAN!A462</f>
        <v/>
      </c>
      <c r="C461" s="44">
        <f>JAN!B462</f>
        <v/>
      </c>
      <c r="D461" s="44">
        <f>JAN!C462</f>
        <v/>
      </c>
      <c r="E461" s="44">
        <f>JAN!D462</f>
        <v/>
      </c>
      <c r="F461" s="44">
        <f>JAN!E462</f>
        <v/>
      </c>
      <c r="G461" s="44">
        <f>JAN!F462</f>
        <v/>
      </c>
      <c r="H461" s="44">
        <f>JAN!G462</f>
        <v/>
      </c>
      <c r="I461" s="45">
        <f>JAN!H462</f>
        <v/>
      </c>
      <c r="J461" s="45">
        <f>JAN!I462</f>
        <v/>
      </c>
      <c r="K461" s="44">
        <f>JAN!J462</f>
        <v/>
      </c>
      <c r="L461" s="44">
        <f>JAN!K462</f>
        <v/>
      </c>
      <c r="M461" s="46">
        <f>JAN!L462</f>
        <v/>
      </c>
      <c r="N461" s="44">
        <f>JAN!M462</f>
        <v/>
      </c>
      <c r="O461" s="44">
        <f>JAN!N462</f>
        <v/>
      </c>
      <c r="P461" s="44">
        <f>JAN!O462</f>
        <v/>
      </c>
      <c r="Q461" s="44">
        <f>JAN!P462</f>
        <v/>
      </c>
      <c r="R461" s="44">
        <f>JAN!Q462</f>
        <v/>
      </c>
      <c r="S461" s="46">
        <f>S460+IF(X461=0,0,M461)</f>
        <v/>
      </c>
      <c r="T461" s="47">
        <f>MAX(T460,S461)</f>
        <v/>
      </c>
      <c r="U461" s="48">
        <f>S461-T461</f>
        <v/>
      </c>
      <c r="V461" s="47">
        <f>IFERROR(SUMIFS(DATABASE!$M$5:$M$6004,DATABASE!$B$5:$B$6004,B461,DATABASE!$X$5:$X$6004,1),0)</f>
        <v/>
      </c>
      <c r="W461" s="31">
        <f>IFERROR(COUNTIFS(DATABASE!$B$5:$B$6004,B461,DATABASE!$X$5:$X$6004,1),0)</f>
        <v/>
      </c>
      <c r="X461" s="49">
        <f>--AND(ISNUMBER(B461),C461&lt;&gt;"",L461&lt;&gt;"",M461&lt;&gt;"")</f>
        <v/>
      </c>
    </row>
    <row r="462" ht="15" customHeight="1" s="111">
      <c r="A462" s="50" t="inlineStr">
        <is>
          <t>JAN</t>
        </is>
      </c>
      <c r="B462" s="51">
        <f>JAN!A463</f>
        <v/>
      </c>
      <c r="C462" s="52">
        <f>JAN!B463</f>
        <v/>
      </c>
      <c r="D462" s="52">
        <f>JAN!C463</f>
        <v/>
      </c>
      <c r="E462" s="52">
        <f>JAN!D463</f>
        <v/>
      </c>
      <c r="F462" s="52">
        <f>JAN!E463</f>
        <v/>
      </c>
      <c r="G462" s="52">
        <f>JAN!F463</f>
        <v/>
      </c>
      <c r="H462" s="52">
        <f>JAN!G463</f>
        <v/>
      </c>
      <c r="I462" s="53">
        <f>JAN!H463</f>
        <v/>
      </c>
      <c r="J462" s="53">
        <f>JAN!I463</f>
        <v/>
      </c>
      <c r="K462" s="52">
        <f>JAN!J463</f>
        <v/>
      </c>
      <c r="L462" s="52">
        <f>JAN!K463</f>
        <v/>
      </c>
      <c r="M462" s="54">
        <f>JAN!L463</f>
        <v/>
      </c>
      <c r="N462" s="52">
        <f>JAN!M463</f>
        <v/>
      </c>
      <c r="O462" s="52">
        <f>JAN!N463</f>
        <v/>
      </c>
      <c r="P462" s="52">
        <f>JAN!O463</f>
        <v/>
      </c>
      <c r="Q462" s="52">
        <f>JAN!P463</f>
        <v/>
      </c>
      <c r="R462" s="52">
        <f>JAN!Q463</f>
        <v/>
      </c>
      <c r="S462" s="54">
        <f>S461+IF(X462=0,0,M462)</f>
        <v/>
      </c>
      <c r="T462" s="55">
        <f>MAX(T461,S462)</f>
        <v/>
      </c>
      <c r="U462" s="56">
        <f>S462-T462</f>
        <v/>
      </c>
      <c r="V462" s="55">
        <f>IFERROR(SUMIFS(DATABASE!$M$5:$M$6004,DATABASE!$B$5:$B$6004,B462,DATABASE!$X$5:$X$6004,1),0)</f>
        <v/>
      </c>
      <c r="W462" s="57">
        <f>IFERROR(COUNTIFS(DATABASE!$B$5:$B$6004,B462,DATABASE!$X$5:$X$6004,1),0)</f>
        <v/>
      </c>
      <c r="X462" s="58">
        <f>--AND(ISNUMBER(B462),C462&lt;&gt;"",L462&lt;&gt;"",M462&lt;&gt;"")</f>
        <v/>
      </c>
    </row>
    <row r="463" ht="15" customHeight="1" s="111">
      <c r="A463" s="42" t="inlineStr">
        <is>
          <t>JAN</t>
        </is>
      </c>
      <c r="B463" s="43">
        <f>JAN!A464</f>
        <v/>
      </c>
      <c r="C463" s="44">
        <f>JAN!B464</f>
        <v/>
      </c>
      <c r="D463" s="44">
        <f>JAN!C464</f>
        <v/>
      </c>
      <c r="E463" s="44">
        <f>JAN!D464</f>
        <v/>
      </c>
      <c r="F463" s="44">
        <f>JAN!E464</f>
        <v/>
      </c>
      <c r="G463" s="44">
        <f>JAN!F464</f>
        <v/>
      </c>
      <c r="H463" s="44">
        <f>JAN!G464</f>
        <v/>
      </c>
      <c r="I463" s="45">
        <f>JAN!H464</f>
        <v/>
      </c>
      <c r="J463" s="45">
        <f>JAN!I464</f>
        <v/>
      </c>
      <c r="K463" s="44">
        <f>JAN!J464</f>
        <v/>
      </c>
      <c r="L463" s="44">
        <f>JAN!K464</f>
        <v/>
      </c>
      <c r="M463" s="46">
        <f>JAN!L464</f>
        <v/>
      </c>
      <c r="N463" s="44">
        <f>JAN!M464</f>
        <v/>
      </c>
      <c r="O463" s="44">
        <f>JAN!N464</f>
        <v/>
      </c>
      <c r="P463" s="44">
        <f>JAN!O464</f>
        <v/>
      </c>
      <c r="Q463" s="44">
        <f>JAN!P464</f>
        <v/>
      </c>
      <c r="R463" s="44">
        <f>JAN!Q464</f>
        <v/>
      </c>
      <c r="S463" s="46">
        <f>S462+IF(X463=0,0,M463)</f>
        <v/>
      </c>
      <c r="T463" s="47">
        <f>MAX(T462,S463)</f>
        <v/>
      </c>
      <c r="U463" s="48">
        <f>S463-T463</f>
        <v/>
      </c>
      <c r="V463" s="47">
        <f>IFERROR(SUMIFS(DATABASE!$M$5:$M$6004,DATABASE!$B$5:$B$6004,B463,DATABASE!$X$5:$X$6004,1),0)</f>
        <v/>
      </c>
      <c r="W463" s="31">
        <f>IFERROR(COUNTIFS(DATABASE!$B$5:$B$6004,B463,DATABASE!$X$5:$X$6004,1),0)</f>
        <v/>
      </c>
      <c r="X463" s="49">
        <f>--AND(ISNUMBER(B463),C463&lt;&gt;"",L463&lt;&gt;"",M463&lt;&gt;"")</f>
        <v/>
      </c>
    </row>
    <row r="464" ht="15" customHeight="1" s="111">
      <c r="A464" s="50" t="inlineStr">
        <is>
          <t>JAN</t>
        </is>
      </c>
      <c r="B464" s="51">
        <f>JAN!A465</f>
        <v/>
      </c>
      <c r="C464" s="52">
        <f>JAN!B465</f>
        <v/>
      </c>
      <c r="D464" s="52">
        <f>JAN!C465</f>
        <v/>
      </c>
      <c r="E464" s="52">
        <f>JAN!D465</f>
        <v/>
      </c>
      <c r="F464" s="52">
        <f>JAN!E465</f>
        <v/>
      </c>
      <c r="G464" s="52">
        <f>JAN!F465</f>
        <v/>
      </c>
      <c r="H464" s="52">
        <f>JAN!G465</f>
        <v/>
      </c>
      <c r="I464" s="53">
        <f>JAN!H465</f>
        <v/>
      </c>
      <c r="J464" s="53">
        <f>JAN!I465</f>
        <v/>
      </c>
      <c r="K464" s="52">
        <f>JAN!J465</f>
        <v/>
      </c>
      <c r="L464" s="52">
        <f>JAN!K465</f>
        <v/>
      </c>
      <c r="M464" s="54">
        <f>JAN!L465</f>
        <v/>
      </c>
      <c r="N464" s="52">
        <f>JAN!M465</f>
        <v/>
      </c>
      <c r="O464" s="52">
        <f>JAN!N465</f>
        <v/>
      </c>
      <c r="P464" s="52">
        <f>JAN!O465</f>
        <v/>
      </c>
      <c r="Q464" s="52">
        <f>JAN!P465</f>
        <v/>
      </c>
      <c r="R464" s="52">
        <f>JAN!Q465</f>
        <v/>
      </c>
      <c r="S464" s="54">
        <f>S463+IF(X464=0,0,M464)</f>
        <v/>
      </c>
      <c r="T464" s="55">
        <f>MAX(T463,S464)</f>
        <v/>
      </c>
      <c r="U464" s="56">
        <f>S464-T464</f>
        <v/>
      </c>
      <c r="V464" s="55">
        <f>IFERROR(SUMIFS(DATABASE!$M$5:$M$6004,DATABASE!$B$5:$B$6004,B464,DATABASE!$X$5:$X$6004,1),0)</f>
        <v/>
      </c>
      <c r="W464" s="57">
        <f>IFERROR(COUNTIFS(DATABASE!$B$5:$B$6004,B464,DATABASE!$X$5:$X$6004,1),0)</f>
        <v/>
      </c>
      <c r="X464" s="58">
        <f>--AND(ISNUMBER(B464),C464&lt;&gt;"",L464&lt;&gt;"",M464&lt;&gt;"")</f>
        <v/>
      </c>
    </row>
    <row r="465" ht="15" customHeight="1" s="111">
      <c r="A465" s="42" t="inlineStr">
        <is>
          <t>JAN</t>
        </is>
      </c>
      <c r="B465" s="43">
        <f>JAN!A466</f>
        <v/>
      </c>
      <c r="C465" s="44">
        <f>JAN!B466</f>
        <v/>
      </c>
      <c r="D465" s="44">
        <f>JAN!C466</f>
        <v/>
      </c>
      <c r="E465" s="44">
        <f>JAN!D466</f>
        <v/>
      </c>
      <c r="F465" s="44">
        <f>JAN!E466</f>
        <v/>
      </c>
      <c r="G465" s="44">
        <f>JAN!F466</f>
        <v/>
      </c>
      <c r="H465" s="44">
        <f>JAN!G466</f>
        <v/>
      </c>
      <c r="I465" s="45">
        <f>JAN!H466</f>
        <v/>
      </c>
      <c r="J465" s="45">
        <f>JAN!I466</f>
        <v/>
      </c>
      <c r="K465" s="44">
        <f>JAN!J466</f>
        <v/>
      </c>
      <c r="L465" s="44">
        <f>JAN!K466</f>
        <v/>
      </c>
      <c r="M465" s="46">
        <f>JAN!L466</f>
        <v/>
      </c>
      <c r="N465" s="44">
        <f>JAN!M466</f>
        <v/>
      </c>
      <c r="O465" s="44">
        <f>JAN!N466</f>
        <v/>
      </c>
      <c r="P465" s="44">
        <f>JAN!O466</f>
        <v/>
      </c>
      <c r="Q465" s="44">
        <f>JAN!P466</f>
        <v/>
      </c>
      <c r="R465" s="44">
        <f>JAN!Q466</f>
        <v/>
      </c>
      <c r="S465" s="46">
        <f>S464+IF(X465=0,0,M465)</f>
        <v/>
      </c>
      <c r="T465" s="47">
        <f>MAX(T464,S465)</f>
        <v/>
      </c>
      <c r="U465" s="48">
        <f>S465-T465</f>
        <v/>
      </c>
      <c r="V465" s="47">
        <f>IFERROR(SUMIFS(DATABASE!$M$5:$M$6004,DATABASE!$B$5:$B$6004,B465,DATABASE!$X$5:$X$6004,1),0)</f>
        <v/>
      </c>
      <c r="W465" s="31">
        <f>IFERROR(COUNTIFS(DATABASE!$B$5:$B$6004,B465,DATABASE!$X$5:$X$6004,1),0)</f>
        <v/>
      </c>
      <c r="X465" s="49">
        <f>--AND(ISNUMBER(B465),C465&lt;&gt;"",L465&lt;&gt;"",M465&lt;&gt;"")</f>
        <v/>
      </c>
    </row>
    <row r="466" ht="15" customHeight="1" s="111">
      <c r="A466" s="50" t="inlineStr">
        <is>
          <t>JAN</t>
        </is>
      </c>
      <c r="B466" s="51">
        <f>JAN!A467</f>
        <v/>
      </c>
      <c r="C466" s="52">
        <f>JAN!B467</f>
        <v/>
      </c>
      <c r="D466" s="52">
        <f>JAN!C467</f>
        <v/>
      </c>
      <c r="E466" s="52">
        <f>JAN!D467</f>
        <v/>
      </c>
      <c r="F466" s="52">
        <f>JAN!E467</f>
        <v/>
      </c>
      <c r="G466" s="52">
        <f>JAN!F467</f>
        <v/>
      </c>
      <c r="H466" s="52">
        <f>JAN!G467</f>
        <v/>
      </c>
      <c r="I466" s="53">
        <f>JAN!H467</f>
        <v/>
      </c>
      <c r="J466" s="53">
        <f>JAN!I467</f>
        <v/>
      </c>
      <c r="K466" s="52">
        <f>JAN!J467</f>
        <v/>
      </c>
      <c r="L466" s="52">
        <f>JAN!K467</f>
        <v/>
      </c>
      <c r="M466" s="54">
        <f>JAN!L467</f>
        <v/>
      </c>
      <c r="N466" s="52">
        <f>JAN!M467</f>
        <v/>
      </c>
      <c r="O466" s="52">
        <f>JAN!N467</f>
        <v/>
      </c>
      <c r="P466" s="52">
        <f>JAN!O467</f>
        <v/>
      </c>
      <c r="Q466" s="52">
        <f>JAN!P467</f>
        <v/>
      </c>
      <c r="R466" s="52">
        <f>JAN!Q467</f>
        <v/>
      </c>
      <c r="S466" s="54">
        <f>S465+IF(X466=0,0,M466)</f>
        <v/>
      </c>
      <c r="T466" s="55">
        <f>MAX(T465,S466)</f>
        <v/>
      </c>
      <c r="U466" s="56">
        <f>S466-T466</f>
        <v/>
      </c>
      <c r="V466" s="55">
        <f>IFERROR(SUMIFS(DATABASE!$M$5:$M$6004,DATABASE!$B$5:$B$6004,B466,DATABASE!$X$5:$X$6004,1),0)</f>
        <v/>
      </c>
      <c r="W466" s="57">
        <f>IFERROR(COUNTIFS(DATABASE!$B$5:$B$6004,B466,DATABASE!$X$5:$X$6004,1),0)</f>
        <v/>
      </c>
      <c r="X466" s="58">
        <f>--AND(ISNUMBER(B466),C466&lt;&gt;"",L466&lt;&gt;"",M466&lt;&gt;"")</f>
        <v/>
      </c>
    </row>
    <row r="467" ht="15" customHeight="1" s="111">
      <c r="A467" s="42" t="inlineStr">
        <is>
          <t>JAN</t>
        </is>
      </c>
      <c r="B467" s="43">
        <f>JAN!A468</f>
        <v/>
      </c>
      <c r="C467" s="44">
        <f>JAN!B468</f>
        <v/>
      </c>
      <c r="D467" s="44">
        <f>JAN!C468</f>
        <v/>
      </c>
      <c r="E467" s="44">
        <f>JAN!D468</f>
        <v/>
      </c>
      <c r="F467" s="44">
        <f>JAN!E468</f>
        <v/>
      </c>
      <c r="G467" s="44">
        <f>JAN!F468</f>
        <v/>
      </c>
      <c r="H467" s="44">
        <f>JAN!G468</f>
        <v/>
      </c>
      <c r="I467" s="45">
        <f>JAN!H468</f>
        <v/>
      </c>
      <c r="J467" s="45">
        <f>JAN!I468</f>
        <v/>
      </c>
      <c r="K467" s="44">
        <f>JAN!J468</f>
        <v/>
      </c>
      <c r="L467" s="44">
        <f>JAN!K468</f>
        <v/>
      </c>
      <c r="M467" s="46">
        <f>JAN!L468</f>
        <v/>
      </c>
      <c r="N467" s="44">
        <f>JAN!M468</f>
        <v/>
      </c>
      <c r="O467" s="44">
        <f>JAN!N468</f>
        <v/>
      </c>
      <c r="P467" s="44">
        <f>JAN!O468</f>
        <v/>
      </c>
      <c r="Q467" s="44">
        <f>JAN!P468</f>
        <v/>
      </c>
      <c r="R467" s="44">
        <f>JAN!Q468</f>
        <v/>
      </c>
      <c r="S467" s="46">
        <f>S466+IF(X467=0,0,M467)</f>
        <v/>
      </c>
      <c r="T467" s="47">
        <f>MAX(T466,S467)</f>
        <v/>
      </c>
      <c r="U467" s="48">
        <f>S467-T467</f>
        <v/>
      </c>
      <c r="V467" s="47">
        <f>IFERROR(SUMIFS(DATABASE!$M$5:$M$6004,DATABASE!$B$5:$B$6004,B467,DATABASE!$X$5:$X$6004,1),0)</f>
        <v/>
      </c>
      <c r="W467" s="31">
        <f>IFERROR(COUNTIFS(DATABASE!$B$5:$B$6004,B467,DATABASE!$X$5:$X$6004,1),0)</f>
        <v/>
      </c>
      <c r="X467" s="49">
        <f>--AND(ISNUMBER(B467),C467&lt;&gt;"",L467&lt;&gt;"",M467&lt;&gt;"")</f>
        <v/>
      </c>
    </row>
    <row r="468" ht="15" customHeight="1" s="111">
      <c r="A468" s="50" t="inlineStr">
        <is>
          <t>JAN</t>
        </is>
      </c>
      <c r="B468" s="51">
        <f>JAN!A469</f>
        <v/>
      </c>
      <c r="C468" s="52">
        <f>JAN!B469</f>
        <v/>
      </c>
      <c r="D468" s="52">
        <f>JAN!C469</f>
        <v/>
      </c>
      <c r="E468" s="52">
        <f>JAN!D469</f>
        <v/>
      </c>
      <c r="F468" s="52">
        <f>JAN!E469</f>
        <v/>
      </c>
      <c r="G468" s="52">
        <f>JAN!F469</f>
        <v/>
      </c>
      <c r="H468" s="52">
        <f>JAN!G469</f>
        <v/>
      </c>
      <c r="I468" s="53">
        <f>JAN!H469</f>
        <v/>
      </c>
      <c r="J468" s="53">
        <f>JAN!I469</f>
        <v/>
      </c>
      <c r="K468" s="52">
        <f>JAN!J469</f>
        <v/>
      </c>
      <c r="L468" s="52">
        <f>JAN!K469</f>
        <v/>
      </c>
      <c r="M468" s="54">
        <f>JAN!L469</f>
        <v/>
      </c>
      <c r="N468" s="52">
        <f>JAN!M469</f>
        <v/>
      </c>
      <c r="O468" s="52">
        <f>JAN!N469</f>
        <v/>
      </c>
      <c r="P468" s="52">
        <f>JAN!O469</f>
        <v/>
      </c>
      <c r="Q468" s="52">
        <f>JAN!P469</f>
        <v/>
      </c>
      <c r="R468" s="52">
        <f>JAN!Q469</f>
        <v/>
      </c>
      <c r="S468" s="54">
        <f>S467+IF(X468=0,0,M468)</f>
        <v/>
      </c>
      <c r="T468" s="55">
        <f>MAX(T467,S468)</f>
        <v/>
      </c>
      <c r="U468" s="56">
        <f>S468-T468</f>
        <v/>
      </c>
      <c r="V468" s="55">
        <f>IFERROR(SUMIFS(DATABASE!$M$5:$M$6004,DATABASE!$B$5:$B$6004,B468,DATABASE!$X$5:$X$6004,1),0)</f>
        <v/>
      </c>
      <c r="W468" s="57">
        <f>IFERROR(COUNTIFS(DATABASE!$B$5:$B$6004,B468,DATABASE!$X$5:$X$6004,1),0)</f>
        <v/>
      </c>
      <c r="X468" s="58">
        <f>--AND(ISNUMBER(B468),C468&lt;&gt;"",L468&lt;&gt;"",M468&lt;&gt;"")</f>
        <v/>
      </c>
    </row>
    <row r="469" ht="15" customHeight="1" s="111">
      <c r="A469" s="42" t="inlineStr">
        <is>
          <t>JAN</t>
        </is>
      </c>
      <c r="B469" s="43">
        <f>JAN!A470</f>
        <v/>
      </c>
      <c r="C469" s="44">
        <f>JAN!B470</f>
        <v/>
      </c>
      <c r="D469" s="44">
        <f>JAN!C470</f>
        <v/>
      </c>
      <c r="E469" s="44">
        <f>JAN!D470</f>
        <v/>
      </c>
      <c r="F469" s="44">
        <f>JAN!E470</f>
        <v/>
      </c>
      <c r="G469" s="44">
        <f>JAN!F470</f>
        <v/>
      </c>
      <c r="H469" s="44">
        <f>JAN!G470</f>
        <v/>
      </c>
      <c r="I469" s="45">
        <f>JAN!H470</f>
        <v/>
      </c>
      <c r="J469" s="45">
        <f>JAN!I470</f>
        <v/>
      </c>
      <c r="K469" s="44">
        <f>JAN!J470</f>
        <v/>
      </c>
      <c r="L469" s="44">
        <f>JAN!K470</f>
        <v/>
      </c>
      <c r="M469" s="46">
        <f>JAN!L470</f>
        <v/>
      </c>
      <c r="N469" s="44">
        <f>JAN!M470</f>
        <v/>
      </c>
      <c r="O469" s="44">
        <f>JAN!N470</f>
        <v/>
      </c>
      <c r="P469" s="44">
        <f>JAN!O470</f>
        <v/>
      </c>
      <c r="Q469" s="44">
        <f>JAN!P470</f>
        <v/>
      </c>
      <c r="R469" s="44">
        <f>JAN!Q470</f>
        <v/>
      </c>
      <c r="S469" s="46">
        <f>S468+IF(X469=0,0,M469)</f>
        <v/>
      </c>
      <c r="T469" s="47">
        <f>MAX(T468,S469)</f>
        <v/>
      </c>
      <c r="U469" s="48">
        <f>S469-T469</f>
        <v/>
      </c>
      <c r="V469" s="47">
        <f>IFERROR(SUMIFS(DATABASE!$M$5:$M$6004,DATABASE!$B$5:$B$6004,B469,DATABASE!$X$5:$X$6004,1),0)</f>
        <v/>
      </c>
      <c r="W469" s="31">
        <f>IFERROR(COUNTIFS(DATABASE!$B$5:$B$6004,B469,DATABASE!$X$5:$X$6004,1),0)</f>
        <v/>
      </c>
      <c r="X469" s="49">
        <f>--AND(ISNUMBER(B469),C469&lt;&gt;"",L469&lt;&gt;"",M469&lt;&gt;"")</f>
        <v/>
      </c>
    </row>
    <row r="470" ht="15" customHeight="1" s="111">
      <c r="A470" s="50" t="inlineStr">
        <is>
          <t>JAN</t>
        </is>
      </c>
      <c r="B470" s="51">
        <f>JAN!A471</f>
        <v/>
      </c>
      <c r="C470" s="52">
        <f>JAN!B471</f>
        <v/>
      </c>
      <c r="D470" s="52">
        <f>JAN!C471</f>
        <v/>
      </c>
      <c r="E470" s="52">
        <f>JAN!D471</f>
        <v/>
      </c>
      <c r="F470" s="52">
        <f>JAN!E471</f>
        <v/>
      </c>
      <c r="G470" s="52">
        <f>JAN!F471</f>
        <v/>
      </c>
      <c r="H470" s="52">
        <f>JAN!G471</f>
        <v/>
      </c>
      <c r="I470" s="53">
        <f>JAN!H471</f>
        <v/>
      </c>
      <c r="J470" s="53">
        <f>JAN!I471</f>
        <v/>
      </c>
      <c r="K470" s="52">
        <f>JAN!J471</f>
        <v/>
      </c>
      <c r="L470" s="52">
        <f>JAN!K471</f>
        <v/>
      </c>
      <c r="M470" s="54">
        <f>JAN!L471</f>
        <v/>
      </c>
      <c r="N470" s="52">
        <f>JAN!M471</f>
        <v/>
      </c>
      <c r="O470" s="52">
        <f>JAN!N471</f>
        <v/>
      </c>
      <c r="P470" s="52">
        <f>JAN!O471</f>
        <v/>
      </c>
      <c r="Q470" s="52">
        <f>JAN!P471</f>
        <v/>
      </c>
      <c r="R470" s="52">
        <f>JAN!Q471</f>
        <v/>
      </c>
      <c r="S470" s="54">
        <f>S469+IF(X470=0,0,M470)</f>
        <v/>
      </c>
      <c r="T470" s="55">
        <f>MAX(T469,S470)</f>
        <v/>
      </c>
      <c r="U470" s="56">
        <f>S470-T470</f>
        <v/>
      </c>
      <c r="V470" s="55">
        <f>IFERROR(SUMIFS(DATABASE!$M$5:$M$6004,DATABASE!$B$5:$B$6004,B470,DATABASE!$X$5:$X$6004,1),0)</f>
        <v/>
      </c>
      <c r="W470" s="57">
        <f>IFERROR(COUNTIFS(DATABASE!$B$5:$B$6004,B470,DATABASE!$X$5:$X$6004,1),0)</f>
        <v/>
      </c>
      <c r="X470" s="58">
        <f>--AND(ISNUMBER(B470),C470&lt;&gt;"",L470&lt;&gt;"",M470&lt;&gt;"")</f>
        <v/>
      </c>
    </row>
    <row r="471" ht="15" customHeight="1" s="111">
      <c r="A471" s="42" t="inlineStr">
        <is>
          <t>JAN</t>
        </is>
      </c>
      <c r="B471" s="43">
        <f>JAN!A472</f>
        <v/>
      </c>
      <c r="C471" s="44">
        <f>JAN!B472</f>
        <v/>
      </c>
      <c r="D471" s="44">
        <f>JAN!C472</f>
        <v/>
      </c>
      <c r="E471" s="44">
        <f>JAN!D472</f>
        <v/>
      </c>
      <c r="F471" s="44">
        <f>JAN!E472</f>
        <v/>
      </c>
      <c r="G471" s="44">
        <f>JAN!F472</f>
        <v/>
      </c>
      <c r="H471" s="44">
        <f>JAN!G472</f>
        <v/>
      </c>
      <c r="I471" s="45">
        <f>JAN!H472</f>
        <v/>
      </c>
      <c r="J471" s="45">
        <f>JAN!I472</f>
        <v/>
      </c>
      <c r="K471" s="44">
        <f>JAN!J472</f>
        <v/>
      </c>
      <c r="L471" s="44">
        <f>JAN!K472</f>
        <v/>
      </c>
      <c r="M471" s="46">
        <f>JAN!L472</f>
        <v/>
      </c>
      <c r="N471" s="44">
        <f>JAN!M472</f>
        <v/>
      </c>
      <c r="O471" s="44">
        <f>JAN!N472</f>
        <v/>
      </c>
      <c r="P471" s="44">
        <f>JAN!O472</f>
        <v/>
      </c>
      <c r="Q471" s="44">
        <f>JAN!P472</f>
        <v/>
      </c>
      <c r="R471" s="44">
        <f>JAN!Q472</f>
        <v/>
      </c>
      <c r="S471" s="46">
        <f>S470+IF(X471=0,0,M471)</f>
        <v/>
      </c>
      <c r="T471" s="47">
        <f>MAX(T470,S471)</f>
        <v/>
      </c>
      <c r="U471" s="48">
        <f>S471-T471</f>
        <v/>
      </c>
      <c r="V471" s="47">
        <f>IFERROR(SUMIFS(DATABASE!$M$5:$M$6004,DATABASE!$B$5:$B$6004,B471,DATABASE!$X$5:$X$6004,1),0)</f>
        <v/>
      </c>
      <c r="W471" s="31">
        <f>IFERROR(COUNTIFS(DATABASE!$B$5:$B$6004,B471,DATABASE!$X$5:$X$6004,1),0)</f>
        <v/>
      </c>
      <c r="X471" s="49">
        <f>--AND(ISNUMBER(B471),C471&lt;&gt;"",L471&lt;&gt;"",M471&lt;&gt;"")</f>
        <v/>
      </c>
    </row>
    <row r="472" ht="15" customHeight="1" s="111">
      <c r="A472" s="50" t="inlineStr">
        <is>
          <t>JAN</t>
        </is>
      </c>
      <c r="B472" s="51">
        <f>JAN!A473</f>
        <v/>
      </c>
      <c r="C472" s="52">
        <f>JAN!B473</f>
        <v/>
      </c>
      <c r="D472" s="52">
        <f>JAN!C473</f>
        <v/>
      </c>
      <c r="E472" s="52">
        <f>JAN!D473</f>
        <v/>
      </c>
      <c r="F472" s="52">
        <f>JAN!E473</f>
        <v/>
      </c>
      <c r="G472" s="52">
        <f>JAN!F473</f>
        <v/>
      </c>
      <c r="H472" s="52">
        <f>JAN!G473</f>
        <v/>
      </c>
      <c r="I472" s="53">
        <f>JAN!H473</f>
        <v/>
      </c>
      <c r="J472" s="53">
        <f>JAN!I473</f>
        <v/>
      </c>
      <c r="K472" s="52">
        <f>JAN!J473</f>
        <v/>
      </c>
      <c r="L472" s="52">
        <f>JAN!K473</f>
        <v/>
      </c>
      <c r="M472" s="54">
        <f>JAN!L473</f>
        <v/>
      </c>
      <c r="N472" s="52">
        <f>JAN!M473</f>
        <v/>
      </c>
      <c r="O472" s="52">
        <f>JAN!N473</f>
        <v/>
      </c>
      <c r="P472" s="52">
        <f>JAN!O473</f>
        <v/>
      </c>
      <c r="Q472" s="52">
        <f>JAN!P473</f>
        <v/>
      </c>
      <c r="R472" s="52">
        <f>JAN!Q473</f>
        <v/>
      </c>
      <c r="S472" s="54">
        <f>S471+IF(X472=0,0,M472)</f>
        <v/>
      </c>
      <c r="T472" s="55">
        <f>MAX(T471,S472)</f>
        <v/>
      </c>
      <c r="U472" s="56">
        <f>S472-T472</f>
        <v/>
      </c>
      <c r="V472" s="55">
        <f>IFERROR(SUMIFS(DATABASE!$M$5:$M$6004,DATABASE!$B$5:$B$6004,B472,DATABASE!$X$5:$X$6004,1),0)</f>
        <v/>
      </c>
      <c r="W472" s="57">
        <f>IFERROR(COUNTIFS(DATABASE!$B$5:$B$6004,B472,DATABASE!$X$5:$X$6004,1),0)</f>
        <v/>
      </c>
      <c r="X472" s="58">
        <f>--AND(ISNUMBER(B472),C472&lt;&gt;"",L472&lt;&gt;"",M472&lt;&gt;"")</f>
        <v/>
      </c>
    </row>
    <row r="473" ht="15" customHeight="1" s="111">
      <c r="A473" s="42" t="inlineStr">
        <is>
          <t>JAN</t>
        </is>
      </c>
      <c r="B473" s="43">
        <f>JAN!A474</f>
        <v/>
      </c>
      <c r="C473" s="44">
        <f>JAN!B474</f>
        <v/>
      </c>
      <c r="D473" s="44">
        <f>JAN!C474</f>
        <v/>
      </c>
      <c r="E473" s="44">
        <f>JAN!D474</f>
        <v/>
      </c>
      <c r="F473" s="44">
        <f>JAN!E474</f>
        <v/>
      </c>
      <c r="G473" s="44">
        <f>JAN!F474</f>
        <v/>
      </c>
      <c r="H473" s="44">
        <f>JAN!G474</f>
        <v/>
      </c>
      <c r="I473" s="45">
        <f>JAN!H474</f>
        <v/>
      </c>
      <c r="J473" s="45">
        <f>JAN!I474</f>
        <v/>
      </c>
      <c r="K473" s="44">
        <f>JAN!J474</f>
        <v/>
      </c>
      <c r="L473" s="44">
        <f>JAN!K474</f>
        <v/>
      </c>
      <c r="M473" s="46">
        <f>JAN!L474</f>
        <v/>
      </c>
      <c r="N473" s="44">
        <f>JAN!M474</f>
        <v/>
      </c>
      <c r="O473" s="44">
        <f>JAN!N474</f>
        <v/>
      </c>
      <c r="P473" s="44">
        <f>JAN!O474</f>
        <v/>
      </c>
      <c r="Q473" s="44">
        <f>JAN!P474</f>
        <v/>
      </c>
      <c r="R473" s="44">
        <f>JAN!Q474</f>
        <v/>
      </c>
      <c r="S473" s="46">
        <f>S472+IF(X473=0,0,M473)</f>
        <v/>
      </c>
      <c r="T473" s="47">
        <f>MAX(T472,S473)</f>
        <v/>
      </c>
      <c r="U473" s="48">
        <f>S473-T473</f>
        <v/>
      </c>
      <c r="V473" s="47">
        <f>IFERROR(SUMIFS(DATABASE!$M$5:$M$6004,DATABASE!$B$5:$B$6004,B473,DATABASE!$X$5:$X$6004,1),0)</f>
        <v/>
      </c>
      <c r="W473" s="31">
        <f>IFERROR(COUNTIFS(DATABASE!$B$5:$B$6004,B473,DATABASE!$X$5:$X$6004,1),0)</f>
        <v/>
      </c>
      <c r="X473" s="49">
        <f>--AND(ISNUMBER(B473),C473&lt;&gt;"",L473&lt;&gt;"",M473&lt;&gt;"")</f>
        <v/>
      </c>
    </row>
    <row r="474" ht="15" customHeight="1" s="111">
      <c r="A474" s="50" t="inlineStr">
        <is>
          <t>JAN</t>
        </is>
      </c>
      <c r="B474" s="51">
        <f>JAN!A475</f>
        <v/>
      </c>
      <c r="C474" s="52">
        <f>JAN!B475</f>
        <v/>
      </c>
      <c r="D474" s="52">
        <f>JAN!C475</f>
        <v/>
      </c>
      <c r="E474" s="52">
        <f>JAN!D475</f>
        <v/>
      </c>
      <c r="F474" s="52">
        <f>JAN!E475</f>
        <v/>
      </c>
      <c r="G474" s="52">
        <f>JAN!F475</f>
        <v/>
      </c>
      <c r="H474" s="52">
        <f>JAN!G475</f>
        <v/>
      </c>
      <c r="I474" s="53">
        <f>JAN!H475</f>
        <v/>
      </c>
      <c r="J474" s="53">
        <f>JAN!I475</f>
        <v/>
      </c>
      <c r="K474" s="52">
        <f>JAN!J475</f>
        <v/>
      </c>
      <c r="L474" s="52">
        <f>JAN!K475</f>
        <v/>
      </c>
      <c r="M474" s="54">
        <f>JAN!L475</f>
        <v/>
      </c>
      <c r="N474" s="52">
        <f>JAN!M475</f>
        <v/>
      </c>
      <c r="O474" s="52">
        <f>JAN!N475</f>
        <v/>
      </c>
      <c r="P474" s="52">
        <f>JAN!O475</f>
        <v/>
      </c>
      <c r="Q474" s="52">
        <f>JAN!P475</f>
        <v/>
      </c>
      <c r="R474" s="52">
        <f>JAN!Q475</f>
        <v/>
      </c>
      <c r="S474" s="54">
        <f>S473+IF(X474=0,0,M474)</f>
        <v/>
      </c>
      <c r="T474" s="55">
        <f>MAX(T473,S474)</f>
        <v/>
      </c>
      <c r="U474" s="56">
        <f>S474-T474</f>
        <v/>
      </c>
      <c r="V474" s="55">
        <f>IFERROR(SUMIFS(DATABASE!$M$5:$M$6004,DATABASE!$B$5:$B$6004,B474,DATABASE!$X$5:$X$6004,1),0)</f>
        <v/>
      </c>
      <c r="W474" s="57">
        <f>IFERROR(COUNTIFS(DATABASE!$B$5:$B$6004,B474,DATABASE!$X$5:$X$6004,1),0)</f>
        <v/>
      </c>
      <c r="X474" s="58">
        <f>--AND(ISNUMBER(B474),C474&lt;&gt;"",L474&lt;&gt;"",M474&lt;&gt;"")</f>
        <v/>
      </c>
    </row>
    <row r="475" ht="15" customHeight="1" s="111">
      <c r="A475" s="42" t="inlineStr">
        <is>
          <t>JAN</t>
        </is>
      </c>
      <c r="B475" s="43">
        <f>JAN!A476</f>
        <v/>
      </c>
      <c r="C475" s="44">
        <f>JAN!B476</f>
        <v/>
      </c>
      <c r="D475" s="44">
        <f>JAN!C476</f>
        <v/>
      </c>
      <c r="E475" s="44">
        <f>JAN!D476</f>
        <v/>
      </c>
      <c r="F475" s="44">
        <f>JAN!E476</f>
        <v/>
      </c>
      <c r="G475" s="44">
        <f>JAN!F476</f>
        <v/>
      </c>
      <c r="H475" s="44">
        <f>JAN!G476</f>
        <v/>
      </c>
      <c r="I475" s="45">
        <f>JAN!H476</f>
        <v/>
      </c>
      <c r="J475" s="45">
        <f>JAN!I476</f>
        <v/>
      </c>
      <c r="K475" s="44">
        <f>JAN!J476</f>
        <v/>
      </c>
      <c r="L475" s="44">
        <f>JAN!K476</f>
        <v/>
      </c>
      <c r="M475" s="46">
        <f>JAN!L476</f>
        <v/>
      </c>
      <c r="N475" s="44">
        <f>JAN!M476</f>
        <v/>
      </c>
      <c r="O475" s="44">
        <f>JAN!N476</f>
        <v/>
      </c>
      <c r="P475" s="44">
        <f>JAN!O476</f>
        <v/>
      </c>
      <c r="Q475" s="44">
        <f>JAN!P476</f>
        <v/>
      </c>
      <c r="R475" s="44">
        <f>JAN!Q476</f>
        <v/>
      </c>
      <c r="S475" s="46">
        <f>S474+IF(X475=0,0,M475)</f>
        <v/>
      </c>
      <c r="T475" s="47">
        <f>MAX(T474,S475)</f>
        <v/>
      </c>
      <c r="U475" s="48">
        <f>S475-T475</f>
        <v/>
      </c>
      <c r="V475" s="47">
        <f>IFERROR(SUMIFS(DATABASE!$M$5:$M$6004,DATABASE!$B$5:$B$6004,B475,DATABASE!$X$5:$X$6004,1),0)</f>
        <v/>
      </c>
      <c r="W475" s="31">
        <f>IFERROR(COUNTIFS(DATABASE!$B$5:$B$6004,B475,DATABASE!$X$5:$X$6004,1),0)</f>
        <v/>
      </c>
      <c r="X475" s="49">
        <f>--AND(ISNUMBER(B475),C475&lt;&gt;"",L475&lt;&gt;"",M475&lt;&gt;"")</f>
        <v/>
      </c>
    </row>
    <row r="476" ht="15" customHeight="1" s="111">
      <c r="A476" s="50" t="inlineStr">
        <is>
          <t>JAN</t>
        </is>
      </c>
      <c r="B476" s="51">
        <f>JAN!A477</f>
        <v/>
      </c>
      <c r="C476" s="52">
        <f>JAN!B477</f>
        <v/>
      </c>
      <c r="D476" s="52">
        <f>JAN!C477</f>
        <v/>
      </c>
      <c r="E476" s="52">
        <f>JAN!D477</f>
        <v/>
      </c>
      <c r="F476" s="52">
        <f>JAN!E477</f>
        <v/>
      </c>
      <c r="G476" s="52">
        <f>JAN!F477</f>
        <v/>
      </c>
      <c r="H476" s="52">
        <f>JAN!G477</f>
        <v/>
      </c>
      <c r="I476" s="53">
        <f>JAN!H477</f>
        <v/>
      </c>
      <c r="J476" s="53">
        <f>JAN!I477</f>
        <v/>
      </c>
      <c r="K476" s="52">
        <f>JAN!J477</f>
        <v/>
      </c>
      <c r="L476" s="52">
        <f>JAN!K477</f>
        <v/>
      </c>
      <c r="M476" s="54">
        <f>JAN!L477</f>
        <v/>
      </c>
      <c r="N476" s="52">
        <f>JAN!M477</f>
        <v/>
      </c>
      <c r="O476" s="52">
        <f>JAN!N477</f>
        <v/>
      </c>
      <c r="P476" s="52">
        <f>JAN!O477</f>
        <v/>
      </c>
      <c r="Q476" s="52">
        <f>JAN!P477</f>
        <v/>
      </c>
      <c r="R476" s="52">
        <f>JAN!Q477</f>
        <v/>
      </c>
      <c r="S476" s="54">
        <f>S475+IF(X476=0,0,M476)</f>
        <v/>
      </c>
      <c r="T476" s="55">
        <f>MAX(T475,S476)</f>
        <v/>
      </c>
      <c r="U476" s="56">
        <f>S476-T476</f>
        <v/>
      </c>
      <c r="V476" s="55">
        <f>IFERROR(SUMIFS(DATABASE!$M$5:$M$6004,DATABASE!$B$5:$B$6004,B476,DATABASE!$X$5:$X$6004,1),0)</f>
        <v/>
      </c>
      <c r="W476" s="57">
        <f>IFERROR(COUNTIFS(DATABASE!$B$5:$B$6004,B476,DATABASE!$X$5:$X$6004,1),0)</f>
        <v/>
      </c>
      <c r="X476" s="58">
        <f>--AND(ISNUMBER(B476),C476&lt;&gt;"",L476&lt;&gt;"",M476&lt;&gt;"")</f>
        <v/>
      </c>
    </row>
    <row r="477" ht="15" customHeight="1" s="111">
      <c r="A477" s="42" t="inlineStr">
        <is>
          <t>JAN</t>
        </is>
      </c>
      <c r="B477" s="43">
        <f>JAN!A478</f>
        <v/>
      </c>
      <c r="C477" s="44">
        <f>JAN!B478</f>
        <v/>
      </c>
      <c r="D477" s="44">
        <f>JAN!C478</f>
        <v/>
      </c>
      <c r="E477" s="44">
        <f>JAN!D478</f>
        <v/>
      </c>
      <c r="F477" s="44">
        <f>JAN!E478</f>
        <v/>
      </c>
      <c r="G477" s="44">
        <f>JAN!F478</f>
        <v/>
      </c>
      <c r="H477" s="44">
        <f>JAN!G478</f>
        <v/>
      </c>
      <c r="I477" s="45">
        <f>JAN!H478</f>
        <v/>
      </c>
      <c r="J477" s="45">
        <f>JAN!I478</f>
        <v/>
      </c>
      <c r="K477" s="44">
        <f>JAN!J478</f>
        <v/>
      </c>
      <c r="L477" s="44">
        <f>JAN!K478</f>
        <v/>
      </c>
      <c r="M477" s="46">
        <f>JAN!L478</f>
        <v/>
      </c>
      <c r="N477" s="44">
        <f>JAN!M478</f>
        <v/>
      </c>
      <c r="O477" s="44">
        <f>JAN!N478</f>
        <v/>
      </c>
      <c r="P477" s="44">
        <f>JAN!O478</f>
        <v/>
      </c>
      <c r="Q477" s="44">
        <f>JAN!P478</f>
        <v/>
      </c>
      <c r="R477" s="44">
        <f>JAN!Q478</f>
        <v/>
      </c>
      <c r="S477" s="46">
        <f>S476+IF(X477=0,0,M477)</f>
        <v/>
      </c>
      <c r="T477" s="47">
        <f>MAX(T476,S477)</f>
        <v/>
      </c>
      <c r="U477" s="48">
        <f>S477-T477</f>
        <v/>
      </c>
      <c r="V477" s="47">
        <f>IFERROR(SUMIFS(DATABASE!$M$5:$M$6004,DATABASE!$B$5:$B$6004,B477,DATABASE!$X$5:$X$6004,1),0)</f>
        <v/>
      </c>
      <c r="W477" s="31">
        <f>IFERROR(COUNTIFS(DATABASE!$B$5:$B$6004,B477,DATABASE!$X$5:$X$6004,1),0)</f>
        <v/>
      </c>
      <c r="X477" s="49">
        <f>--AND(ISNUMBER(B477),C477&lt;&gt;"",L477&lt;&gt;"",M477&lt;&gt;"")</f>
        <v/>
      </c>
    </row>
    <row r="478" ht="15" customHeight="1" s="111">
      <c r="A478" s="50" t="inlineStr">
        <is>
          <t>JAN</t>
        </is>
      </c>
      <c r="B478" s="51">
        <f>JAN!A479</f>
        <v/>
      </c>
      <c r="C478" s="52">
        <f>JAN!B479</f>
        <v/>
      </c>
      <c r="D478" s="52">
        <f>JAN!C479</f>
        <v/>
      </c>
      <c r="E478" s="52">
        <f>JAN!D479</f>
        <v/>
      </c>
      <c r="F478" s="52">
        <f>JAN!E479</f>
        <v/>
      </c>
      <c r="G478" s="52">
        <f>JAN!F479</f>
        <v/>
      </c>
      <c r="H478" s="52">
        <f>JAN!G479</f>
        <v/>
      </c>
      <c r="I478" s="53">
        <f>JAN!H479</f>
        <v/>
      </c>
      <c r="J478" s="53">
        <f>JAN!I479</f>
        <v/>
      </c>
      <c r="K478" s="52">
        <f>JAN!J479</f>
        <v/>
      </c>
      <c r="L478" s="52">
        <f>JAN!K479</f>
        <v/>
      </c>
      <c r="M478" s="54">
        <f>JAN!L479</f>
        <v/>
      </c>
      <c r="N478" s="52">
        <f>JAN!M479</f>
        <v/>
      </c>
      <c r="O478" s="52">
        <f>JAN!N479</f>
        <v/>
      </c>
      <c r="P478" s="52">
        <f>JAN!O479</f>
        <v/>
      </c>
      <c r="Q478" s="52">
        <f>JAN!P479</f>
        <v/>
      </c>
      <c r="R478" s="52">
        <f>JAN!Q479</f>
        <v/>
      </c>
      <c r="S478" s="54">
        <f>S477+IF(X478=0,0,M478)</f>
        <v/>
      </c>
      <c r="T478" s="55">
        <f>MAX(T477,S478)</f>
        <v/>
      </c>
      <c r="U478" s="56">
        <f>S478-T478</f>
        <v/>
      </c>
      <c r="V478" s="55">
        <f>IFERROR(SUMIFS(DATABASE!$M$5:$M$6004,DATABASE!$B$5:$B$6004,B478,DATABASE!$X$5:$X$6004,1),0)</f>
        <v/>
      </c>
      <c r="W478" s="57">
        <f>IFERROR(COUNTIFS(DATABASE!$B$5:$B$6004,B478,DATABASE!$X$5:$X$6004,1),0)</f>
        <v/>
      </c>
      <c r="X478" s="58">
        <f>--AND(ISNUMBER(B478),C478&lt;&gt;"",L478&lt;&gt;"",M478&lt;&gt;"")</f>
        <v/>
      </c>
    </row>
    <row r="479" ht="15" customHeight="1" s="111">
      <c r="A479" s="42" t="inlineStr">
        <is>
          <t>JAN</t>
        </is>
      </c>
      <c r="B479" s="43">
        <f>JAN!A480</f>
        <v/>
      </c>
      <c r="C479" s="44">
        <f>JAN!B480</f>
        <v/>
      </c>
      <c r="D479" s="44">
        <f>JAN!C480</f>
        <v/>
      </c>
      <c r="E479" s="44">
        <f>JAN!D480</f>
        <v/>
      </c>
      <c r="F479" s="44">
        <f>JAN!E480</f>
        <v/>
      </c>
      <c r="G479" s="44">
        <f>JAN!F480</f>
        <v/>
      </c>
      <c r="H479" s="44">
        <f>JAN!G480</f>
        <v/>
      </c>
      <c r="I479" s="45">
        <f>JAN!H480</f>
        <v/>
      </c>
      <c r="J479" s="45">
        <f>JAN!I480</f>
        <v/>
      </c>
      <c r="K479" s="44">
        <f>JAN!J480</f>
        <v/>
      </c>
      <c r="L479" s="44">
        <f>JAN!K480</f>
        <v/>
      </c>
      <c r="M479" s="46">
        <f>JAN!L480</f>
        <v/>
      </c>
      <c r="N479" s="44">
        <f>JAN!M480</f>
        <v/>
      </c>
      <c r="O479" s="44">
        <f>JAN!N480</f>
        <v/>
      </c>
      <c r="P479" s="44">
        <f>JAN!O480</f>
        <v/>
      </c>
      <c r="Q479" s="44">
        <f>JAN!P480</f>
        <v/>
      </c>
      <c r="R479" s="44">
        <f>JAN!Q480</f>
        <v/>
      </c>
      <c r="S479" s="46">
        <f>S478+IF(X479=0,0,M479)</f>
        <v/>
      </c>
      <c r="T479" s="47">
        <f>MAX(T478,S479)</f>
        <v/>
      </c>
      <c r="U479" s="48">
        <f>S479-T479</f>
        <v/>
      </c>
      <c r="V479" s="47">
        <f>IFERROR(SUMIFS(DATABASE!$M$5:$M$6004,DATABASE!$B$5:$B$6004,B479,DATABASE!$X$5:$X$6004,1),0)</f>
        <v/>
      </c>
      <c r="W479" s="31">
        <f>IFERROR(COUNTIFS(DATABASE!$B$5:$B$6004,B479,DATABASE!$X$5:$X$6004,1),0)</f>
        <v/>
      </c>
      <c r="X479" s="49">
        <f>--AND(ISNUMBER(B479),C479&lt;&gt;"",L479&lt;&gt;"",M479&lt;&gt;"")</f>
        <v/>
      </c>
    </row>
    <row r="480" ht="15" customHeight="1" s="111">
      <c r="A480" s="50" t="inlineStr">
        <is>
          <t>JAN</t>
        </is>
      </c>
      <c r="B480" s="51">
        <f>JAN!A481</f>
        <v/>
      </c>
      <c r="C480" s="52">
        <f>JAN!B481</f>
        <v/>
      </c>
      <c r="D480" s="52">
        <f>JAN!C481</f>
        <v/>
      </c>
      <c r="E480" s="52">
        <f>JAN!D481</f>
        <v/>
      </c>
      <c r="F480" s="52">
        <f>JAN!E481</f>
        <v/>
      </c>
      <c r="G480" s="52">
        <f>JAN!F481</f>
        <v/>
      </c>
      <c r="H480" s="52">
        <f>JAN!G481</f>
        <v/>
      </c>
      <c r="I480" s="53">
        <f>JAN!H481</f>
        <v/>
      </c>
      <c r="J480" s="53">
        <f>JAN!I481</f>
        <v/>
      </c>
      <c r="K480" s="52">
        <f>JAN!J481</f>
        <v/>
      </c>
      <c r="L480" s="52">
        <f>JAN!K481</f>
        <v/>
      </c>
      <c r="M480" s="54">
        <f>JAN!L481</f>
        <v/>
      </c>
      <c r="N480" s="52">
        <f>JAN!M481</f>
        <v/>
      </c>
      <c r="O480" s="52">
        <f>JAN!N481</f>
        <v/>
      </c>
      <c r="P480" s="52">
        <f>JAN!O481</f>
        <v/>
      </c>
      <c r="Q480" s="52">
        <f>JAN!P481</f>
        <v/>
      </c>
      <c r="R480" s="52">
        <f>JAN!Q481</f>
        <v/>
      </c>
      <c r="S480" s="54">
        <f>S479+IF(X480=0,0,M480)</f>
        <v/>
      </c>
      <c r="T480" s="55">
        <f>MAX(T479,S480)</f>
        <v/>
      </c>
      <c r="U480" s="56">
        <f>S480-T480</f>
        <v/>
      </c>
      <c r="V480" s="55">
        <f>IFERROR(SUMIFS(DATABASE!$M$5:$M$6004,DATABASE!$B$5:$B$6004,B480,DATABASE!$X$5:$X$6004,1),0)</f>
        <v/>
      </c>
      <c r="W480" s="57">
        <f>IFERROR(COUNTIFS(DATABASE!$B$5:$B$6004,B480,DATABASE!$X$5:$X$6004,1),0)</f>
        <v/>
      </c>
      <c r="X480" s="58">
        <f>--AND(ISNUMBER(B480),C480&lt;&gt;"",L480&lt;&gt;"",M480&lt;&gt;"")</f>
        <v/>
      </c>
    </row>
    <row r="481" ht="15" customHeight="1" s="111">
      <c r="A481" s="42" t="inlineStr">
        <is>
          <t>JAN</t>
        </is>
      </c>
      <c r="B481" s="43">
        <f>JAN!A482</f>
        <v/>
      </c>
      <c r="C481" s="44">
        <f>JAN!B482</f>
        <v/>
      </c>
      <c r="D481" s="44">
        <f>JAN!C482</f>
        <v/>
      </c>
      <c r="E481" s="44">
        <f>JAN!D482</f>
        <v/>
      </c>
      <c r="F481" s="44">
        <f>JAN!E482</f>
        <v/>
      </c>
      <c r="G481" s="44">
        <f>JAN!F482</f>
        <v/>
      </c>
      <c r="H481" s="44">
        <f>JAN!G482</f>
        <v/>
      </c>
      <c r="I481" s="45">
        <f>JAN!H482</f>
        <v/>
      </c>
      <c r="J481" s="45">
        <f>JAN!I482</f>
        <v/>
      </c>
      <c r="K481" s="44">
        <f>JAN!J482</f>
        <v/>
      </c>
      <c r="L481" s="44">
        <f>JAN!K482</f>
        <v/>
      </c>
      <c r="M481" s="46">
        <f>JAN!L482</f>
        <v/>
      </c>
      <c r="N481" s="44">
        <f>JAN!M482</f>
        <v/>
      </c>
      <c r="O481" s="44">
        <f>JAN!N482</f>
        <v/>
      </c>
      <c r="P481" s="44">
        <f>JAN!O482</f>
        <v/>
      </c>
      <c r="Q481" s="44">
        <f>JAN!P482</f>
        <v/>
      </c>
      <c r="R481" s="44">
        <f>JAN!Q482</f>
        <v/>
      </c>
      <c r="S481" s="46">
        <f>S480+IF(X481=0,0,M481)</f>
        <v/>
      </c>
      <c r="T481" s="47">
        <f>MAX(T480,S481)</f>
        <v/>
      </c>
      <c r="U481" s="48">
        <f>S481-T481</f>
        <v/>
      </c>
      <c r="V481" s="47">
        <f>IFERROR(SUMIFS(DATABASE!$M$5:$M$6004,DATABASE!$B$5:$B$6004,B481,DATABASE!$X$5:$X$6004,1),0)</f>
        <v/>
      </c>
      <c r="W481" s="31">
        <f>IFERROR(COUNTIFS(DATABASE!$B$5:$B$6004,B481,DATABASE!$X$5:$X$6004,1),0)</f>
        <v/>
      </c>
      <c r="X481" s="49">
        <f>--AND(ISNUMBER(B481),C481&lt;&gt;"",L481&lt;&gt;"",M481&lt;&gt;"")</f>
        <v/>
      </c>
    </row>
    <row r="482" ht="15" customHeight="1" s="111">
      <c r="A482" s="50" t="inlineStr">
        <is>
          <t>JAN</t>
        </is>
      </c>
      <c r="B482" s="51">
        <f>JAN!A483</f>
        <v/>
      </c>
      <c r="C482" s="52">
        <f>JAN!B483</f>
        <v/>
      </c>
      <c r="D482" s="52">
        <f>JAN!C483</f>
        <v/>
      </c>
      <c r="E482" s="52">
        <f>JAN!D483</f>
        <v/>
      </c>
      <c r="F482" s="52">
        <f>JAN!E483</f>
        <v/>
      </c>
      <c r="G482" s="52">
        <f>JAN!F483</f>
        <v/>
      </c>
      <c r="H482" s="52">
        <f>JAN!G483</f>
        <v/>
      </c>
      <c r="I482" s="53">
        <f>JAN!H483</f>
        <v/>
      </c>
      <c r="J482" s="53">
        <f>JAN!I483</f>
        <v/>
      </c>
      <c r="K482" s="52">
        <f>JAN!J483</f>
        <v/>
      </c>
      <c r="L482" s="52">
        <f>JAN!K483</f>
        <v/>
      </c>
      <c r="M482" s="54">
        <f>JAN!L483</f>
        <v/>
      </c>
      <c r="N482" s="52">
        <f>JAN!M483</f>
        <v/>
      </c>
      <c r="O482" s="52">
        <f>JAN!N483</f>
        <v/>
      </c>
      <c r="P482" s="52">
        <f>JAN!O483</f>
        <v/>
      </c>
      <c r="Q482" s="52">
        <f>JAN!P483</f>
        <v/>
      </c>
      <c r="R482" s="52">
        <f>JAN!Q483</f>
        <v/>
      </c>
      <c r="S482" s="54">
        <f>S481+IF(X482=0,0,M482)</f>
        <v/>
      </c>
      <c r="T482" s="55">
        <f>MAX(T481,S482)</f>
        <v/>
      </c>
      <c r="U482" s="56">
        <f>S482-T482</f>
        <v/>
      </c>
      <c r="V482" s="55">
        <f>IFERROR(SUMIFS(DATABASE!$M$5:$M$6004,DATABASE!$B$5:$B$6004,B482,DATABASE!$X$5:$X$6004,1),0)</f>
        <v/>
      </c>
      <c r="W482" s="57">
        <f>IFERROR(COUNTIFS(DATABASE!$B$5:$B$6004,B482,DATABASE!$X$5:$X$6004,1),0)</f>
        <v/>
      </c>
      <c r="X482" s="58">
        <f>--AND(ISNUMBER(B482),C482&lt;&gt;"",L482&lt;&gt;"",M482&lt;&gt;"")</f>
        <v/>
      </c>
    </row>
    <row r="483" ht="15" customHeight="1" s="111">
      <c r="A483" s="42" t="inlineStr">
        <is>
          <t>JAN</t>
        </is>
      </c>
      <c r="B483" s="43">
        <f>JAN!A484</f>
        <v/>
      </c>
      <c r="C483" s="44">
        <f>JAN!B484</f>
        <v/>
      </c>
      <c r="D483" s="44">
        <f>JAN!C484</f>
        <v/>
      </c>
      <c r="E483" s="44">
        <f>JAN!D484</f>
        <v/>
      </c>
      <c r="F483" s="44">
        <f>JAN!E484</f>
        <v/>
      </c>
      <c r="G483" s="44">
        <f>JAN!F484</f>
        <v/>
      </c>
      <c r="H483" s="44">
        <f>JAN!G484</f>
        <v/>
      </c>
      <c r="I483" s="45">
        <f>JAN!H484</f>
        <v/>
      </c>
      <c r="J483" s="45">
        <f>JAN!I484</f>
        <v/>
      </c>
      <c r="K483" s="44">
        <f>JAN!J484</f>
        <v/>
      </c>
      <c r="L483" s="44">
        <f>JAN!K484</f>
        <v/>
      </c>
      <c r="M483" s="46">
        <f>JAN!L484</f>
        <v/>
      </c>
      <c r="N483" s="44">
        <f>JAN!M484</f>
        <v/>
      </c>
      <c r="O483" s="44">
        <f>JAN!N484</f>
        <v/>
      </c>
      <c r="P483" s="44">
        <f>JAN!O484</f>
        <v/>
      </c>
      <c r="Q483" s="44">
        <f>JAN!P484</f>
        <v/>
      </c>
      <c r="R483" s="44">
        <f>JAN!Q484</f>
        <v/>
      </c>
      <c r="S483" s="46">
        <f>S482+IF(X483=0,0,M483)</f>
        <v/>
      </c>
      <c r="T483" s="47">
        <f>MAX(T482,S483)</f>
        <v/>
      </c>
      <c r="U483" s="48">
        <f>S483-T483</f>
        <v/>
      </c>
      <c r="V483" s="47">
        <f>IFERROR(SUMIFS(DATABASE!$M$5:$M$6004,DATABASE!$B$5:$B$6004,B483,DATABASE!$X$5:$X$6004,1),0)</f>
        <v/>
      </c>
      <c r="W483" s="31">
        <f>IFERROR(COUNTIFS(DATABASE!$B$5:$B$6004,B483,DATABASE!$X$5:$X$6004,1),0)</f>
        <v/>
      </c>
      <c r="X483" s="49">
        <f>--AND(ISNUMBER(B483),C483&lt;&gt;"",L483&lt;&gt;"",M483&lt;&gt;"")</f>
        <v/>
      </c>
    </row>
    <row r="484" ht="15" customHeight="1" s="111">
      <c r="A484" s="50" t="inlineStr">
        <is>
          <t>JAN</t>
        </is>
      </c>
      <c r="B484" s="51">
        <f>JAN!A485</f>
        <v/>
      </c>
      <c r="C484" s="52">
        <f>JAN!B485</f>
        <v/>
      </c>
      <c r="D484" s="52">
        <f>JAN!C485</f>
        <v/>
      </c>
      <c r="E484" s="52">
        <f>JAN!D485</f>
        <v/>
      </c>
      <c r="F484" s="52">
        <f>JAN!E485</f>
        <v/>
      </c>
      <c r="G484" s="52">
        <f>JAN!F485</f>
        <v/>
      </c>
      <c r="H484" s="52">
        <f>JAN!G485</f>
        <v/>
      </c>
      <c r="I484" s="53">
        <f>JAN!H485</f>
        <v/>
      </c>
      <c r="J484" s="53">
        <f>JAN!I485</f>
        <v/>
      </c>
      <c r="K484" s="52">
        <f>JAN!J485</f>
        <v/>
      </c>
      <c r="L484" s="52">
        <f>JAN!K485</f>
        <v/>
      </c>
      <c r="M484" s="54">
        <f>JAN!L485</f>
        <v/>
      </c>
      <c r="N484" s="52">
        <f>JAN!M485</f>
        <v/>
      </c>
      <c r="O484" s="52">
        <f>JAN!N485</f>
        <v/>
      </c>
      <c r="P484" s="52">
        <f>JAN!O485</f>
        <v/>
      </c>
      <c r="Q484" s="52">
        <f>JAN!P485</f>
        <v/>
      </c>
      <c r="R484" s="52">
        <f>JAN!Q485</f>
        <v/>
      </c>
      <c r="S484" s="54">
        <f>S483+IF(X484=0,0,M484)</f>
        <v/>
      </c>
      <c r="T484" s="55">
        <f>MAX(T483,S484)</f>
        <v/>
      </c>
      <c r="U484" s="56">
        <f>S484-T484</f>
        <v/>
      </c>
      <c r="V484" s="55">
        <f>IFERROR(SUMIFS(DATABASE!$M$5:$M$6004,DATABASE!$B$5:$B$6004,B484,DATABASE!$X$5:$X$6004,1),0)</f>
        <v/>
      </c>
      <c r="W484" s="57">
        <f>IFERROR(COUNTIFS(DATABASE!$B$5:$B$6004,B484,DATABASE!$X$5:$X$6004,1),0)</f>
        <v/>
      </c>
      <c r="X484" s="58">
        <f>--AND(ISNUMBER(B484),C484&lt;&gt;"",L484&lt;&gt;"",M484&lt;&gt;"")</f>
        <v/>
      </c>
    </row>
    <row r="485" ht="15" customHeight="1" s="111">
      <c r="A485" s="42" t="inlineStr">
        <is>
          <t>JAN</t>
        </is>
      </c>
      <c r="B485" s="43">
        <f>JAN!A486</f>
        <v/>
      </c>
      <c r="C485" s="44">
        <f>JAN!B486</f>
        <v/>
      </c>
      <c r="D485" s="44">
        <f>JAN!C486</f>
        <v/>
      </c>
      <c r="E485" s="44">
        <f>JAN!D486</f>
        <v/>
      </c>
      <c r="F485" s="44">
        <f>JAN!E486</f>
        <v/>
      </c>
      <c r="G485" s="44">
        <f>JAN!F486</f>
        <v/>
      </c>
      <c r="H485" s="44">
        <f>JAN!G486</f>
        <v/>
      </c>
      <c r="I485" s="45">
        <f>JAN!H486</f>
        <v/>
      </c>
      <c r="J485" s="45">
        <f>JAN!I486</f>
        <v/>
      </c>
      <c r="K485" s="44">
        <f>JAN!J486</f>
        <v/>
      </c>
      <c r="L485" s="44">
        <f>JAN!K486</f>
        <v/>
      </c>
      <c r="M485" s="46">
        <f>JAN!L486</f>
        <v/>
      </c>
      <c r="N485" s="44">
        <f>JAN!M486</f>
        <v/>
      </c>
      <c r="O485" s="44">
        <f>JAN!N486</f>
        <v/>
      </c>
      <c r="P485" s="44">
        <f>JAN!O486</f>
        <v/>
      </c>
      <c r="Q485" s="44">
        <f>JAN!P486</f>
        <v/>
      </c>
      <c r="R485" s="44">
        <f>JAN!Q486</f>
        <v/>
      </c>
      <c r="S485" s="46">
        <f>S484+IF(X485=0,0,M485)</f>
        <v/>
      </c>
      <c r="T485" s="47">
        <f>MAX(T484,S485)</f>
        <v/>
      </c>
      <c r="U485" s="48">
        <f>S485-T485</f>
        <v/>
      </c>
      <c r="V485" s="47">
        <f>IFERROR(SUMIFS(DATABASE!$M$5:$M$6004,DATABASE!$B$5:$B$6004,B485,DATABASE!$X$5:$X$6004,1),0)</f>
        <v/>
      </c>
      <c r="W485" s="31">
        <f>IFERROR(COUNTIFS(DATABASE!$B$5:$B$6004,B485,DATABASE!$X$5:$X$6004,1),0)</f>
        <v/>
      </c>
      <c r="X485" s="49">
        <f>--AND(ISNUMBER(B485),C485&lt;&gt;"",L485&lt;&gt;"",M485&lt;&gt;"")</f>
        <v/>
      </c>
    </row>
    <row r="486" ht="15" customHeight="1" s="111">
      <c r="A486" s="50" t="inlineStr">
        <is>
          <t>JAN</t>
        </is>
      </c>
      <c r="B486" s="51">
        <f>JAN!A487</f>
        <v/>
      </c>
      <c r="C486" s="52">
        <f>JAN!B487</f>
        <v/>
      </c>
      <c r="D486" s="52">
        <f>JAN!C487</f>
        <v/>
      </c>
      <c r="E486" s="52">
        <f>JAN!D487</f>
        <v/>
      </c>
      <c r="F486" s="52">
        <f>JAN!E487</f>
        <v/>
      </c>
      <c r="G486" s="52">
        <f>JAN!F487</f>
        <v/>
      </c>
      <c r="H486" s="52">
        <f>JAN!G487</f>
        <v/>
      </c>
      <c r="I486" s="53">
        <f>JAN!H487</f>
        <v/>
      </c>
      <c r="J486" s="53">
        <f>JAN!I487</f>
        <v/>
      </c>
      <c r="K486" s="52">
        <f>JAN!J487</f>
        <v/>
      </c>
      <c r="L486" s="52">
        <f>JAN!K487</f>
        <v/>
      </c>
      <c r="M486" s="54">
        <f>JAN!L487</f>
        <v/>
      </c>
      <c r="N486" s="52">
        <f>JAN!M487</f>
        <v/>
      </c>
      <c r="O486" s="52">
        <f>JAN!N487</f>
        <v/>
      </c>
      <c r="P486" s="52">
        <f>JAN!O487</f>
        <v/>
      </c>
      <c r="Q486" s="52">
        <f>JAN!P487</f>
        <v/>
      </c>
      <c r="R486" s="52">
        <f>JAN!Q487</f>
        <v/>
      </c>
      <c r="S486" s="54">
        <f>S485+IF(X486=0,0,M486)</f>
        <v/>
      </c>
      <c r="T486" s="55">
        <f>MAX(T485,S486)</f>
        <v/>
      </c>
      <c r="U486" s="56">
        <f>S486-T486</f>
        <v/>
      </c>
      <c r="V486" s="55">
        <f>IFERROR(SUMIFS(DATABASE!$M$5:$M$6004,DATABASE!$B$5:$B$6004,B486,DATABASE!$X$5:$X$6004,1),0)</f>
        <v/>
      </c>
      <c r="W486" s="57">
        <f>IFERROR(COUNTIFS(DATABASE!$B$5:$B$6004,B486,DATABASE!$X$5:$X$6004,1),0)</f>
        <v/>
      </c>
      <c r="X486" s="58">
        <f>--AND(ISNUMBER(B486),C486&lt;&gt;"",L486&lt;&gt;"",M486&lt;&gt;"")</f>
        <v/>
      </c>
    </row>
    <row r="487" ht="15" customHeight="1" s="111">
      <c r="A487" s="42" t="inlineStr">
        <is>
          <t>JAN</t>
        </is>
      </c>
      <c r="B487" s="43">
        <f>JAN!A488</f>
        <v/>
      </c>
      <c r="C487" s="44">
        <f>JAN!B488</f>
        <v/>
      </c>
      <c r="D487" s="44">
        <f>JAN!C488</f>
        <v/>
      </c>
      <c r="E487" s="44">
        <f>JAN!D488</f>
        <v/>
      </c>
      <c r="F487" s="44">
        <f>JAN!E488</f>
        <v/>
      </c>
      <c r="G487" s="44">
        <f>JAN!F488</f>
        <v/>
      </c>
      <c r="H487" s="44">
        <f>JAN!G488</f>
        <v/>
      </c>
      <c r="I487" s="45">
        <f>JAN!H488</f>
        <v/>
      </c>
      <c r="J487" s="45">
        <f>JAN!I488</f>
        <v/>
      </c>
      <c r="K487" s="44">
        <f>JAN!J488</f>
        <v/>
      </c>
      <c r="L487" s="44">
        <f>JAN!K488</f>
        <v/>
      </c>
      <c r="M487" s="46">
        <f>JAN!L488</f>
        <v/>
      </c>
      <c r="N487" s="44">
        <f>JAN!M488</f>
        <v/>
      </c>
      <c r="O487" s="44">
        <f>JAN!N488</f>
        <v/>
      </c>
      <c r="P487" s="44">
        <f>JAN!O488</f>
        <v/>
      </c>
      <c r="Q487" s="44">
        <f>JAN!P488</f>
        <v/>
      </c>
      <c r="R487" s="44">
        <f>JAN!Q488</f>
        <v/>
      </c>
      <c r="S487" s="46">
        <f>S486+IF(X487=0,0,M487)</f>
        <v/>
      </c>
      <c r="T487" s="47">
        <f>MAX(T486,S487)</f>
        <v/>
      </c>
      <c r="U487" s="48">
        <f>S487-T487</f>
        <v/>
      </c>
      <c r="V487" s="47">
        <f>IFERROR(SUMIFS(DATABASE!$M$5:$M$6004,DATABASE!$B$5:$B$6004,B487,DATABASE!$X$5:$X$6004,1),0)</f>
        <v/>
      </c>
      <c r="W487" s="31">
        <f>IFERROR(COUNTIFS(DATABASE!$B$5:$B$6004,B487,DATABASE!$X$5:$X$6004,1),0)</f>
        <v/>
      </c>
      <c r="X487" s="49">
        <f>--AND(ISNUMBER(B487),C487&lt;&gt;"",L487&lt;&gt;"",M487&lt;&gt;"")</f>
        <v/>
      </c>
    </row>
    <row r="488" ht="15" customHeight="1" s="111">
      <c r="A488" s="50" t="inlineStr">
        <is>
          <t>JAN</t>
        </is>
      </c>
      <c r="B488" s="51">
        <f>JAN!A489</f>
        <v/>
      </c>
      <c r="C488" s="52">
        <f>JAN!B489</f>
        <v/>
      </c>
      <c r="D488" s="52">
        <f>JAN!C489</f>
        <v/>
      </c>
      <c r="E488" s="52">
        <f>JAN!D489</f>
        <v/>
      </c>
      <c r="F488" s="52">
        <f>JAN!E489</f>
        <v/>
      </c>
      <c r="G488" s="52">
        <f>JAN!F489</f>
        <v/>
      </c>
      <c r="H488" s="52">
        <f>JAN!G489</f>
        <v/>
      </c>
      <c r="I488" s="53">
        <f>JAN!H489</f>
        <v/>
      </c>
      <c r="J488" s="53">
        <f>JAN!I489</f>
        <v/>
      </c>
      <c r="K488" s="52">
        <f>JAN!J489</f>
        <v/>
      </c>
      <c r="L488" s="52">
        <f>JAN!K489</f>
        <v/>
      </c>
      <c r="M488" s="54">
        <f>JAN!L489</f>
        <v/>
      </c>
      <c r="N488" s="52">
        <f>JAN!M489</f>
        <v/>
      </c>
      <c r="O488" s="52">
        <f>JAN!N489</f>
        <v/>
      </c>
      <c r="P488" s="52">
        <f>JAN!O489</f>
        <v/>
      </c>
      <c r="Q488" s="52">
        <f>JAN!P489</f>
        <v/>
      </c>
      <c r="R488" s="52">
        <f>JAN!Q489</f>
        <v/>
      </c>
      <c r="S488" s="54">
        <f>S487+IF(X488=0,0,M488)</f>
        <v/>
      </c>
      <c r="T488" s="55">
        <f>MAX(T487,S488)</f>
        <v/>
      </c>
      <c r="U488" s="56">
        <f>S488-T488</f>
        <v/>
      </c>
      <c r="V488" s="55">
        <f>IFERROR(SUMIFS(DATABASE!$M$5:$M$6004,DATABASE!$B$5:$B$6004,B488,DATABASE!$X$5:$X$6004,1),0)</f>
        <v/>
      </c>
      <c r="W488" s="57">
        <f>IFERROR(COUNTIFS(DATABASE!$B$5:$B$6004,B488,DATABASE!$X$5:$X$6004,1),0)</f>
        <v/>
      </c>
      <c r="X488" s="58">
        <f>--AND(ISNUMBER(B488),C488&lt;&gt;"",L488&lt;&gt;"",M488&lt;&gt;"")</f>
        <v/>
      </c>
    </row>
    <row r="489" ht="15" customHeight="1" s="111">
      <c r="A489" s="42" t="inlineStr">
        <is>
          <t>JAN</t>
        </is>
      </c>
      <c r="B489" s="43">
        <f>JAN!A490</f>
        <v/>
      </c>
      <c r="C489" s="44">
        <f>JAN!B490</f>
        <v/>
      </c>
      <c r="D489" s="44">
        <f>JAN!C490</f>
        <v/>
      </c>
      <c r="E489" s="44">
        <f>JAN!D490</f>
        <v/>
      </c>
      <c r="F489" s="44">
        <f>JAN!E490</f>
        <v/>
      </c>
      <c r="G489" s="44">
        <f>JAN!F490</f>
        <v/>
      </c>
      <c r="H489" s="44">
        <f>JAN!G490</f>
        <v/>
      </c>
      <c r="I489" s="45">
        <f>JAN!H490</f>
        <v/>
      </c>
      <c r="J489" s="45">
        <f>JAN!I490</f>
        <v/>
      </c>
      <c r="K489" s="44">
        <f>JAN!J490</f>
        <v/>
      </c>
      <c r="L489" s="44">
        <f>JAN!K490</f>
        <v/>
      </c>
      <c r="M489" s="46">
        <f>JAN!L490</f>
        <v/>
      </c>
      <c r="N489" s="44">
        <f>JAN!M490</f>
        <v/>
      </c>
      <c r="O489" s="44">
        <f>JAN!N490</f>
        <v/>
      </c>
      <c r="P489" s="44">
        <f>JAN!O490</f>
        <v/>
      </c>
      <c r="Q489" s="44">
        <f>JAN!P490</f>
        <v/>
      </c>
      <c r="R489" s="44">
        <f>JAN!Q490</f>
        <v/>
      </c>
      <c r="S489" s="46">
        <f>S488+IF(X489=0,0,M489)</f>
        <v/>
      </c>
      <c r="T489" s="47">
        <f>MAX(T488,S489)</f>
        <v/>
      </c>
      <c r="U489" s="48">
        <f>S489-T489</f>
        <v/>
      </c>
      <c r="V489" s="47">
        <f>IFERROR(SUMIFS(DATABASE!$M$5:$M$6004,DATABASE!$B$5:$B$6004,B489,DATABASE!$X$5:$X$6004,1),0)</f>
        <v/>
      </c>
      <c r="W489" s="31">
        <f>IFERROR(COUNTIFS(DATABASE!$B$5:$B$6004,B489,DATABASE!$X$5:$X$6004,1),0)</f>
        <v/>
      </c>
      <c r="X489" s="49">
        <f>--AND(ISNUMBER(B489),C489&lt;&gt;"",L489&lt;&gt;"",M489&lt;&gt;"")</f>
        <v/>
      </c>
    </row>
    <row r="490" ht="15" customHeight="1" s="111">
      <c r="A490" s="50" t="inlineStr">
        <is>
          <t>JAN</t>
        </is>
      </c>
      <c r="B490" s="51">
        <f>JAN!A491</f>
        <v/>
      </c>
      <c r="C490" s="52">
        <f>JAN!B491</f>
        <v/>
      </c>
      <c r="D490" s="52">
        <f>JAN!C491</f>
        <v/>
      </c>
      <c r="E490" s="52">
        <f>JAN!D491</f>
        <v/>
      </c>
      <c r="F490" s="52">
        <f>JAN!E491</f>
        <v/>
      </c>
      <c r="G490" s="52">
        <f>JAN!F491</f>
        <v/>
      </c>
      <c r="H490" s="52">
        <f>JAN!G491</f>
        <v/>
      </c>
      <c r="I490" s="53">
        <f>JAN!H491</f>
        <v/>
      </c>
      <c r="J490" s="53">
        <f>JAN!I491</f>
        <v/>
      </c>
      <c r="K490" s="52">
        <f>JAN!J491</f>
        <v/>
      </c>
      <c r="L490" s="52">
        <f>JAN!K491</f>
        <v/>
      </c>
      <c r="M490" s="54">
        <f>JAN!L491</f>
        <v/>
      </c>
      <c r="N490" s="52">
        <f>JAN!M491</f>
        <v/>
      </c>
      <c r="O490" s="52">
        <f>JAN!N491</f>
        <v/>
      </c>
      <c r="P490" s="52">
        <f>JAN!O491</f>
        <v/>
      </c>
      <c r="Q490" s="52">
        <f>JAN!P491</f>
        <v/>
      </c>
      <c r="R490" s="52">
        <f>JAN!Q491</f>
        <v/>
      </c>
      <c r="S490" s="54">
        <f>S489+IF(X490=0,0,M490)</f>
        <v/>
      </c>
      <c r="T490" s="55">
        <f>MAX(T489,S490)</f>
        <v/>
      </c>
      <c r="U490" s="56">
        <f>S490-T490</f>
        <v/>
      </c>
      <c r="V490" s="55">
        <f>IFERROR(SUMIFS(DATABASE!$M$5:$M$6004,DATABASE!$B$5:$B$6004,B490,DATABASE!$X$5:$X$6004,1),0)</f>
        <v/>
      </c>
      <c r="W490" s="57">
        <f>IFERROR(COUNTIFS(DATABASE!$B$5:$B$6004,B490,DATABASE!$X$5:$X$6004,1),0)</f>
        <v/>
      </c>
      <c r="X490" s="58">
        <f>--AND(ISNUMBER(B490),C490&lt;&gt;"",L490&lt;&gt;"",M490&lt;&gt;"")</f>
        <v/>
      </c>
    </row>
    <row r="491" ht="15" customHeight="1" s="111">
      <c r="A491" s="42" t="inlineStr">
        <is>
          <t>JAN</t>
        </is>
      </c>
      <c r="B491" s="43">
        <f>JAN!A492</f>
        <v/>
      </c>
      <c r="C491" s="44">
        <f>JAN!B492</f>
        <v/>
      </c>
      <c r="D491" s="44">
        <f>JAN!C492</f>
        <v/>
      </c>
      <c r="E491" s="44">
        <f>JAN!D492</f>
        <v/>
      </c>
      <c r="F491" s="44">
        <f>JAN!E492</f>
        <v/>
      </c>
      <c r="G491" s="44">
        <f>JAN!F492</f>
        <v/>
      </c>
      <c r="H491" s="44">
        <f>JAN!G492</f>
        <v/>
      </c>
      <c r="I491" s="45">
        <f>JAN!H492</f>
        <v/>
      </c>
      <c r="J491" s="45">
        <f>JAN!I492</f>
        <v/>
      </c>
      <c r="K491" s="44">
        <f>JAN!J492</f>
        <v/>
      </c>
      <c r="L491" s="44">
        <f>JAN!K492</f>
        <v/>
      </c>
      <c r="M491" s="46">
        <f>JAN!L492</f>
        <v/>
      </c>
      <c r="N491" s="44">
        <f>JAN!M492</f>
        <v/>
      </c>
      <c r="O491" s="44">
        <f>JAN!N492</f>
        <v/>
      </c>
      <c r="P491" s="44">
        <f>JAN!O492</f>
        <v/>
      </c>
      <c r="Q491" s="44">
        <f>JAN!P492</f>
        <v/>
      </c>
      <c r="R491" s="44">
        <f>JAN!Q492</f>
        <v/>
      </c>
      <c r="S491" s="46">
        <f>S490+IF(X491=0,0,M491)</f>
        <v/>
      </c>
      <c r="T491" s="47">
        <f>MAX(T490,S491)</f>
        <v/>
      </c>
      <c r="U491" s="48">
        <f>S491-T491</f>
        <v/>
      </c>
      <c r="V491" s="47">
        <f>IFERROR(SUMIFS(DATABASE!$M$5:$M$6004,DATABASE!$B$5:$B$6004,B491,DATABASE!$X$5:$X$6004,1),0)</f>
        <v/>
      </c>
      <c r="W491" s="31">
        <f>IFERROR(COUNTIFS(DATABASE!$B$5:$B$6004,B491,DATABASE!$X$5:$X$6004,1),0)</f>
        <v/>
      </c>
      <c r="X491" s="49">
        <f>--AND(ISNUMBER(B491),C491&lt;&gt;"",L491&lt;&gt;"",M491&lt;&gt;"")</f>
        <v/>
      </c>
    </row>
    <row r="492" ht="15" customHeight="1" s="111">
      <c r="A492" s="50" t="inlineStr">
        <is>
          <t>JAN</t>
        </is>
      </c>
      <c r="B492" s="51">
        <f>JAN!A493</f>
        <v/>
      </c>
      <c r="C492" s="52">
        <f>JAN!B493</f>
        <v/>
      </c>
      <c r="D492" s="52">
        <f>JAN!C493</f>
        <v/>
      </c>
      <c r="E492" s="52">
        <f>JAN!D493</f>
        <v/>
      </c>
      <c r="F492" s="52">
        <f>JAN!E493</f>
        <v/>
      </c>
      <c r="G492" s="52">
        <f>JAN!F493</f>
        <v/>
      </c>
      <c r="H492" s="52">
        <f>JAN!G493</f>
        <v/>
      </c>
      <c r="I492" s="53">
        <f>JAN!H493</f>
        <v/>
      </c>
      <c r="J492" s="53">
        <f>JAN!I493</f>
        <v/>
      </c>
      <c r="K492" s="52">
        <f>JAN!J493</f>
        <v/>
      </c>
      <c r="L492" s="52">
        <f>JAN!K493</f>
        <v/>
      </c>
      <c r="M492" s="54">
        <f>JAN!L493</f>
        <v/>
      </c>
      <c r="N492" s="52">
        <f>JAN!M493</f>
        <v/>
      </c>
      <c r="O492" s="52">
        <f>JAN!N493</f>
        <v/>
      </c>
      <c r="P492" s="52">
        <f>JAN!O493</f>
        <v/>
      </c>
      <c r="Q492" s="52">
        <f>JAN!P493</f>
        <v/>
      </c>
      <c r="R492" s="52">
        <f>JAN!Q493</f>
        <v/>
      </c>
      <c r="S492" s="54">
        <f>S491+IF(X492=0,0,M492)</f>
        <v/>
      </c>
      <c r="T492" s="55">
        <f>MAX(T491,S492)</f>
        <v/>
      </c>
      <c r="U492" s="56">
        <f>S492-T492</f>
        <v/>
      </c>
      <c r="V492" s="55">
        <f>IFERROR(SUMIFS(DATABASE!$M$5:$M$6004,DATABASE!$B$5:$B$6004,B492,DATABASE!$X$5:$X$6004,1),0)</f>
        <v/>
      </c>
      <c r="W492" s="57">
        <f>IFERROR(COUNTIFS(DATABASE!$B$5:$B$6004,B492,DATABASE!$X$5:$X$6004,1),0)</f>
        <v/>
      </c>
      <c r="X492" s="58">
        <f>--AND(ISNUMBER(B492),C492&lt;&gt;"",L492&lt;&gt;"",M492&lt;&gt;"")</f>
        <v/>
      </c>
    </row>
    <row r="493" ht="15" customHeight="1" s="111">
      <c r="A493" s="42" t="inlineStr">
        <is>
          <t>JAN</t>
        </is>
      </c>
      <c r="B493" s="43">
        <f>JAN!A494</f>
        <v/>
      </c>
      <c r="C493" s="44">
        <f>JAN!B494</f>
        <v/>
      </c>
      <c r="D493" s="44">
        <f>JAN!C494</f>
        <v/>
      </c>
      <c r="E493" s="44">
        <f>JAN!D494</f>
        <v/>
      </c>
      <c r="F493" s="44">
        <f>JAN!E494</f>
        <v/>
      </c>
      <c r="G493" s="44">
        <f>JAN!F494</f>
        <v/>
      </c>
      <c r="H493" s="44">
        <f>JAN!G494</f>
        <v/>
      </c>
      <c r="I493" s="45">
        <f>JAN!H494</f>
        <v/>
      </c>
      <c r="J493" s="45">
        <f>JAN!I494</f>
        <v/>
      </c>
      <c r="K493" s="44">
        <f>JAN!J494</f>
        <v/>
      </c>
      <c r="L493" s="44">
        <f>JAN!K494</f>
        <v/>
      </c>
      <c r="M493" s="46">
        <f>JAN!L494</f>
        <v/>
      </c>
      <c r="N493" s="44">
        <f>JAN!M494</f>
        <v/>
      </c>
      <c r="O493" s="44">
        <f>JAN!N494</f>
        <v/>
      </c>
      <c r="P493" s="44">
        <f>JAN!O494</f>
        <v/>
      </c>
      <c r="Q493" s="44">
        <f>JAN!P494</f>
        <v/>
      </c>
      <c r="R493" s="44">
        <f>JAN!Q494</f>
        <v/>
      </c>
      <c r="S493" s="46">
        <f>S492+IF(X493=0,0,M493)</f>
        <v/>
      </c>
      <c r="T493" s="47">
        <f>MAX(T492,S493)</f>
        <v/>
      </c>
      <c r="U493" s="48">
        <f>S493-T493</f>
        <v/>
      </c>
      <c r="V493" s="47">
        <f>IFERROR(SUMIFS(DATABASE!$M$5:$M$6004,DATABASE!$B$5:$B$6004,B493,DATABASE!$X$5:$X$6004,1),0)</f>
        <v/>
      </c>
      <c r="W493" s="31">
        <f>IFERROR(COUNTIFS(DATABASE!$B$5:$B$6004,B493,DATABASE!$X$5:$X$6004,1),0)</f>
        <v/>
      </c>
      <c r="X493" s="49">
        <f>--AND(ISNUMBER(B493),C493&lt;&gt;"",L493&lt;&gt;"",M493&lt;&gt;"")</f>
        <v/>
      </c>
    </row>
    <row r="494" ht="15" customHeight="1" s="111">
      <c r="A494" s="50" t="inlineStr">
        <is>
          <t>JAN</t>
        </is>
      </c>
      <c r="B494" s="51">
        <f>JAN!A495</f>
        <v/>
      </c>
      <c r="C494" s="52">
        <f>JAN!B495</f>
        <v/>
      </c>
      <c r="D494" s="52">
        <f>JAN!C495</f>
        <v/>
      </c>
      <c r="E494" s="52">
        <f>JAN!D495</f>
        <v/>
      </c>
      <c r="F494" s="52">
        <f>JAN!E495</f>
        <v/>
      </c>
      <c r="G494" s="52">
        <f>JAN!F495</f>
        <v/>
      </c>
      <c r="H494" s="52">
        <f>JAN!G495</f>
        <v/>
      </c>
      <c r="I494" s="53">
        <f>JAN!H495</f>
        <v/>
      </c>
      <c r="J494" s="53">
        <f>JAN!I495</f>
        <v/>
      </c>
      <c r="K494" s="52">
        <f>JAN!J495</f>
        <v/>
      </c>
      <c r="L494" s="52">
        <f>JAN!K495</f>
        <v/>
      </c>
      <c r="M494" s="54">
        <f>JAN!L495</f>
        <v/>
      </c>
      <c r="N494" s="52">
        <f>JAN!M495</f>
        <v/>
      </c>
      <c r="O494" s="52">
        <f>JAN!N495</f>
        <v/>
      </c>
      <c r="P494" s="52">
        <f>JAN!O495</f>
        <v/>
      </c>
      <c r="Q494" s="52">
        <f>JAN!P495</f>
        <v/>
      </c>
      <c r="R494" s="52">
        <f>JAN!Q495</f>
        <v/>
      </c>
      <c r="S494" s="54">
        <f>S493+IF(X494=0,0,M494)</f>
        <v/>
      </c>
      <c r="T494" s="55">
        <f>MAX(T493,S494)</f>
        <v/>
      </c>
      <c r="U494" s="56">
        <f>S494-T494</f>
        <v/>
      </c>
      <c r="V494" s="55">
        <f>IFERROR(SUMIFS(DATABASE!$M$5:$M$6004,DATABASE!$B$5:$B$6004,B494,DATABASE!$X$5:$X$6004,1),0)</f>
        <v/>
      </c>
      <c r="W494" s="57">
        <f>IFERROR(COUNTIFS(DATABASE!$B$5:$B$6004,B494,DATABASE!$X$5:$X$6004,1),0)</f>
        <v/>
      </c>
      <c r="X494" s="58">
        <f>--AND(ISNUMBER(B494),C494&lt;&gt;"",L494&lt;&gt;"",M494&lt;&gt;"")</f>
        <v/>
      </c>
    </row>
    <row r="495" ht="15" customHeight="1" s="111">
      <c r="A495" s="42" t="inlineStr">
        <is>
          <t>JAN</t>
        </is>
      </c>
      <c r="B495" s="43">
        <f>JAN!A496</f>
        <v/>
      </c>
      <c r="C495" s="44">
        <f>JAN!B496</f>
        <v/>
      </c>
      <c r="D495" s="44">
        <f>JAN!C496</f>
        <v/>
      </c>
      <c r="E495" s="44">
        <f>JAN!D496</f>
        <v/>
      </c>
      <c r="F495" s="44">
        <f>JAN!E496</f>
        <v/>
      </c>
      <c r="G495" s="44">
        <f>JAN!F496</f>
        <v/>
      </c>
      <c r="H495" s="44">
        <f>JAN!G496</f>
        <v/>
      </c>
      <c r="I495" s="45">
        <f>JAN!H496</f>
        <v/>
      </c>
      <c r="J495" s="45">
        <f>JAN!I496</f>
        <v/>
      </c>
      <c r="K495" s="44">
        <f>JAN!J496</f>
        <v/>
      </c>
      <c r="L495" s="44">
        <f>JAN!K496</f>
        <v/>
      </c>
      <c r="M495" s="46">
        <f>JAN!L496</f>
        <v/>
      </c>
      <c r="N495" s="44">
        <f>JAN!M496</f>
        <v/>
      </c>
      <c r="O495" s="44">
        <f>JAN!N496</f>
        <v/>
      </c>
      <c r="P495" s="44">
        <f>JAN!O496</f>
        <v/>
      </c>
      <c r="Q495" s="44">
        <f>JAN!P496</f>
        <v/>
      </c>
      <c r="R495" s="44">
        <f>JAN!Q496</f>
        <v/>
      </c>
      <c r="S495" s="46">
        <f>S494+IF(X495=0,0,M495)</f>
        <v/>
      </c>
      <c r="T495" s="47">
        <f>MAX(T494,S495)</f>
        <v/>
      </c>
      <c r="U495" s="48">
        <f>S495-T495</f>
        <v/>
      </c>
      <c r="V495" s="47">
        <f>IFERROR(SUMIFS(DATABASE!$M$5:$M$6004,DATABASE!$B$5:$B$6004,B495,DATABASE!$X$5:$X$6004,1),0)</f>
        <v/>
      </c>
      <c r="W495" s="31">
        <f>IFERROR(COUNTIFS(DATABASE!$B$5:$B$6004,B495,DATABASE!$X$5:$X$6004,1),0)</f>
        <v/>
      </c>
      <c r="X495" s="49">
        <f>--AND(ISNUMBER(B495),C495&lt;&gt;"",L495&lt;&gt;"",M495&lt;&gt;"")</f>
        <v/>
      </c>
    </row>
    <row r="496" ht="15" customHeight="1" s="111">
      <c r="A496" s="50" t="inlineStr">
        <is>
          <t>JAN</t>
        </is>
      </c>
      <c r="B496" s="51">
        <f>JAN!A497</f>
        <v/>
      </c>
      <c r="C496" s="52">
        <f>JAN!B497</f>
        <v/>
      </c>
      <c r="D496" s="52">
        <f>JAN!C497</f>
        <v/>
      </c>
      <c r="E496" s="52">
        <f>JAN!D497</f>
        <v/>
      </c>
      <c r="F496" s="52">
        <f>JAN!E497</f>
        <v/>
      </c>
      <c r="G496" s="52">
        <f>JAN!F497</f>
        <v/>
      </c>
      <c r="H496" s="52">
        <f>JAN!G497</f>
        <v/>
      </c>
      <c r="I496" s="53">
        <f>JAN!H497</f>
        <v/>
      </c>
      <c r="J496" s="53">
        <f>JAN!I497</f>
        <v/>
      </c>
      <c r="K496" s="52">
        <f>JAN!J497</f>
        <v/>
      </c>
      <c r="L496" s="52">
        <f>JAN!K497</f>
        <v/>
      </c>
      <c r="M496" s="54">
        <f>JAN!L497</f>
        <v/>
      </c>
      <c r="N496" s="52">
        <f>JAN!M497</f>
        <v/>
      </c>
      <c r="O496" s="52">
        <f>JAN!N497</f>
        <v/>
      </c>
      <c r="P496" s="52">
        <f>JAN!O497</f>
        <v/>
      </c>
      <c r="Q496" s="52">
        <f>JAN!P497</f>
        <v/>
      </c>
      <c r="R496" s="52">
        <f>JAN!Q497</f>
        <v/>
      </c>
      <c r="S496" s="54">
        <f>S495+IF(X496=0,0,M496)</f>
        <v/>
      </c>
      <c r="T496" s="55">
        <f>MAX(T495,S496)</f>
        <v/>
      </c>
      <c r="U496" s="56">
        <f>S496-T496</f>
        <v/>
      </c>
      <c r="V496" s="55">
        <f>IFERROR(SUMIFS(DATABASE!$M$5:$M$6004,DATABASE!$B$5:$B$6004,B496,DATABASE!$X$5:$X$6004,1),0)</f>
        <v/>
      </c>
      <c r="W496" s="57">
        <f>IFERROR(COUNTIFS(DATABASE!$B$5:$B$6004,B496,DATABASE!$X$5:$X$6004,1),0)</f>
        <v/>
      </c>
      <c r="X496" s="58">
        <f>--AND(ISNUMBER(B496),C496&lt;&gt;"",L496&lt;&gt;"",M496&lt;&gt;"")</f>
        <v/>
      </c>
    </row>
    <row r="497" ht="15" customHeight="1" s="111">
      <c r="A497" s="42" t="inlineStr">
        <is>
          <t>JAN</t>
        </is>
      </c>
      <c r="B497" s="43">
        <f>JAN!A498</f>
        <v/>
      </c>
      <c r="C497" s="44">
        <f>JAN!B498</f>
        <v/>
      </c>
      <c r="D497" s="44">
        <f>JAN!C498</f>
        <v/>
      </c>
      <c r="E497" s="44">
        <f>JAN!D498</f>
        <v/>
      </c>
      <c r="F497" s="44">
        <f>JAN!E498</f>
        <v/>
      </c>
      <c r="G497" s="44">
        <f>JAN!F498</f>
        <v/>
      </c>
      <c r="H497" s="44">
        <f>JAN!G498</f>
        <v/>
      </c>
      <c r="I497" s="45">
        <f>JAN!H498</f>
        <v/>
      </c>
      <c r="J497" s="45">
        <f>JAN!I498</f>
        <v/>
      </c>
      <c r="K497" s="44">
        <f>JAN!J498</f>
        <v/>
      </c>
      <c r="L497" s="44">
        <f>JAN!K498</f>
        <v/>
      </c>
      <c r="M497" s="46">
        <f>JAN!L498</f>
        <v/>
      </c>
      <c r="N497" s="44">
        <f>JAN!M498</f>
        <v/>
      </c>
      <c r="O497" s="44">
        <f>JAN!N498</f>
        <v/>
      </c>
      <c r="P497" s="44">
        <f>JAN!O498</f>
        <v/>
      </c>
      <c r="Q497" s="44">
        <f>JAN!P498</f>
        <v/>
      </c>
      <c r="R497" s="44">
        <f>JAN!Q498</f>
        <v/>
      </c>
      <c r="S497" s="46">
        <f>S496+IF(X497=0,0,M497)</f>
        <v/>
      </c>
      <c r="T497" s="47">
        <f>MAX(T496,S497)</f>
        <v/>
      </c>
      <c r="U497" s="48">
        <f>S497-T497</f>
        <v/>
      </c>
      <c r="V497" s="47">
        <f>IFERROR(SUMIFS(DATABASE!$M$5:$M$6004,DATABASE!$B$5:$B$6004,B497,DATABASE!$X$5:$X$6004,1),0)</f>
        <v/>
      </c>
      <c r="W497" s="31">
        <f>IFERROR(COUNTIFS(DATABASE!$B$5:$B$6004,B497,DATABASE!$X$5:$X$6004,1),0)</f>
        <v/>
      </c>
      <c r="X497" s="49">
        <f>--AND(ISNUMBER(B497),C497&lt;&gt;"",L497&lt;&gt;"",M497&lt;&gt;"")</f>
        <v/>
      </c>
    </row>
    <row r="498" ht="15" customHeight="1" s="111">
      <c r="A498" s="50" t="inlineStr">
        <is>
          <t>JAN</t>
        </is>
      </c>
      <c r="B498" s="51">
        <f>JAN!A499</f>
        <v/>
      </c>
      <c r="C498" s="52">
        <f>JAN!B499</f>
        <v/>
      </c>
      <c r="D498" s="52">
        <f>JAN!C499</f>
        <v/>
      </c>
      <c r="E498" s="52">
        <f>JAN!D499</f>
        <v/>
      </c>
      <c r="F498" s="52">
        <f>JAN!E499</f>
        <v/>
      </c>
      <c r="G498" s="52">
        <f>JAN!F499</f>
        <v/>
      </c>
      <c r="H498" s="52">
        <f>JAN!G499</f>
        <v/>
      </c>
      <c r="I498" s="53">
        <f>JAN!H499</f>
        <v/>
      </c>
      <c r="J498" s="53">
        <f>JAN!I499</f>
        <v/>
      </c>
      <c r="K498" s="52">
        <f>JAN!J499</f>
        <v/>
      </c>
      <c r="L498" s="52">
        <f>JAN!K499</f>
        <v/>
      </c>
      <c r="M498" s="54">
        <f>JAN!L499</f>
        <v/>
      </c>
      <c r="N498" s="52">
        <f>JAN!M499</f>
        <v/>
      </c>
      <c r="O498" s="52">
        <f>JAN!N499</f>
        <v/>
      </c>
      <c r="P498" s="52">
        <f>JAN!O499</f>
        <v/>
      </c>
      <c r="Q498" s="52">
        <f>JAN!P499</f>
        <v/>
      </c>
      <c r="R498" s="52">
        <f>JAN!Q499</f>
        <v/>
      </c>
      <c r="S498" s="54">
        <f>S497+IF(X498=0,0,M498)</f>
        <v/>
      </c>
      <c r="T498" s="55">
        <f>MAX(T497,S498)</f>
        <v/>
      </c>
      <c r="U498" s="56">
        <f>S498-T498</f>
        <v/>
      </c>
      <c r="V498" s="55">
        <f>IFERROR(SUMIFS(DATABASE!$M$5:$M$6004,DATABASE!$B$5:$B$6004,B498,DATABASE!$X$5:$X$6004,1),0)</f>
        <v/>
      </c>
      <c r="W498" s="57">
        <f>IFERROR(COUNTIFS(DATABASE!$B$5:$B$6004,B498,DATABASE!$X$5:$X$6004,1),0)</f>
        <v/>
      </c>
      <c r="X498" s="58">
        <f>--AND(ISNUMBER(B498),C498&lt;&gt;"",L498&lt;&gt;"",M498&lt;&gt;"")</f>
        <v/>
      </c>
    </row>
    <row r="499" ht="15" customHeight="1" s="111">
      <c r="A499" s="42" t="inlineStr">
        <is>
          <t>JAN</t>
        </is>
      </c>
      <c r="B499" s="43">
        <f>JAN!A500</f>
        <v/>
      </c>
      <c r="C499" s="44">
        <f>JAN!B500</f>
        <v/>
      </c>
      <c r="D499" s="44">
        <f>JAN!C500</f>
        <v/>
      </c>
      <c r="E499" s="44">
        <f>JAN!D500</f>
        <v/>
      </c>
      <c r="F499" s="44">
        <f>JAN!E500</f>
        <v/>
      </c>
      <c r="G499" s="44">
        <f>JAN!F500</f>
        <v/>
      </c>
      <c r="H499" s="44">
        <f>JAN!G500</f>
        <v/>
      </c>
      <c r="I499" s="45">
        <f>JAN!H500</f>
        <v/>
      </c>
      <c r="J499" s="45">
        <f>JAN!I500</f>
        <v/>
      </c>
      <c r="K499" s="44">
        <f>JAN!J500</f>
        <v/>
      </c>
      <c r="L499" s="44">
        <f>JAN!K500</f>
        <v/>
      </c>
      <c r="M499" s="46">
        <f>JAN!L500</f>
        <v/>
      </c>
      <c r="N499" s="44">
        <f>JAN!M500</f>
        <v/>
      </c>
      <c r="O499" s="44">
        <f>JAN!N500</f>
        <v/>
      </c>
      <c r="P499" s="44">
        <f>JAN!O500</f>
        <v/>
      </c>
      <c r="Q499" s="44">
        <f>JAN!P500</f>
        <v/>
      </c>
      <c r="R499" s="44">
        <f>JAN!Q500</f>
        <v/>
      </c>
      <c r="S499" s="46">
        <f>S498+IF(X499=0,0,M499)</f>
        <v/>
      </c>
      <c r="T499" s="47">
        <f>MAX(T498,S499)</f>
        <v/>
      </c>
      <c r="U499" s="48">
        <f>S499-T499</f>
        <v/>
      </c>
      <c r="V499" s="47">
        <f>IFERROR(SUMIFS(DATABASE!$M$5:$M$6004,DATABASE!$B$5:$B$6004,B499,DATABASE!$X$5:$X$6004,1),0)</f>
        <v/>
      </c>
      <c r="W499" s="31">
        <f>IFERROR(COUNTIFS(DATABASE!$B$5:$B$6004,B499,DATABASE!$X$5:$X$6004,1),0)</f>
        <v/>
      </c>
      <c r="X499" s="49">
        <f>--AND(ISNUMBER(B499),C499&lt;&gt;"",L499&lt;&gt;"",M499&lt;&gt;"")</f>
        <v/>
      </c>
    </row>
    <row r="500" ht="15" customHeight="1" s="111">
      <c r="A500" s="50" t="inlineStr">
        <is>
          <t>JAN</t>
        </is>
      </c>
      <c r="B500" s="51">
        <f>JAN!A501</f>
        <v/>
      </c>
      <c r="C500" s="52">
        <f>JAN!B501</f>
        <v/>
      </c>
      <c r="D500" s="52">
        <f>JAN!C501</f>
        <v/>
      </c>
      <c r="E500" s="52">
        <f>JAN!D501</f>
        <v/>
      </c>
      <c r="F500" s="52">
        <f>JAN!E501</f>
        <v/>
      </c>
      <c r="G500" s="52">
        <f>JAN!F501</f>
        <v/>
      </c>
      <c r="H500" s="52">
        <f>JAN!G501</f>
        <v/>
      </c>
      <c r="I500" s="53">
        <f>JAN!H501</f>
        <v/>
      </c>
      <c r="J500" s="53">
        <f>JAN!I501</f>
        <v/>
      </c>
      <c r="K500" s="52">
        <f>JAN!J501</f>
        <v/>
      </c>
      <c r="L500" s="52">
        <f>JAN!K501</f>
        <v/>
      </c>
      <c r="M500" s="54">
        <f>JAN!L501</f>
        <v/>
      </c>
      <c r="N500" s="52">
        <f>JAN!M501</f>
        <v/>
      </c>
      <c r="O500" s="52">
        <f>JAN!N501</f>
        <v/>
      </c>
      <c r="P500" s="52">
        <f>JAN!O501</f>
        <v/>
      </c>
      <c r="Q500" s="52">
        <f>JAN!P501</f>
        <v/>
      </c>
      <c r="R500" s="52">
        <f>JAN!Q501</f>
        <v/>
      </c>
      <c r="S500" s="54">
        <f>S499+IF(X500=0,0,M500)</f>
        <v/>
      </c>
      <c r="T500" s="55">
        <f>MAX(T499,S500)</f>
        <v/>
      </c>
      <c r="U500" s="56">
        <f>S500-T500</f>
        <v/>
      </c>
      <c r="V500" s="55">
        <f>IFERROR(SUMIFS(DATABASE!$M$5:$M$6004,DATABASE!$B$5:$B$6004,B500,DATABASE!$X$5:$X$6004,1),0)</f>
        <v/>
      </c>
      <c r="W500" s="57">
        <f>IFERROR(COUNTIFS(DATABASE!$B$5:$B$6004,B500,DATABASE!$X$5:$X$6004,1),0)</f>
        <v/>
      </c>
      <c r="X500" s="58">
        <f>--AND(ISNUMBER(B500),C500&lt;&gt;"",L500&lt;&gt;"",M500&lt;&gt;"")</f>
        <v/>
      </c>
    </row>
    <row r="501" ht="15" customHeight="1" s="111">
      <c r="A501" s="42" t="inlineStr">
        <is>
          <t>JAN</t>
        </is>
      </c>
      <c r="B501" s="43">
        <f>JAN!A502</f>
        <v/>
      </c>
      <c r="C501" s="44">
        <f>JAN!B502</f>
        <v/>
      </c>
      <c r="D501" s="44">
        <f>JAN!C502</f>
        <v/>
      </c>
      <c r="E501" s="44">
        <f>JAN!D502</f>
        <v/>
      </c>
      <c r="F501" s="44">
        <f>JAN!E502</f>
        <v/>
      </c>
      <c r="G501" s="44">
        <f>JAN!F502</f>
        <v/>
      </c>
      <c r="H501" s="44">
        <f>JAN!G502</f>
        <v/>
      </c>
      <c r="I501" s="45">
        <f>JAN!H502</f>
        <v/>
      </c>
      <c r="J501" s="45">
        <f>JAN!I502</f>
        <v/>
      </c>
      <c r="K501" s="44">
        <f>JAN!J502</f>
        <v/>
      </c>
      <c r="L501" s="44">
        <f>JAN!K502</f>
        <v/>
      </c>
      <c r="M501" s="46">
        <f>JAN!L502</f>
        <v/>
      </c>
      <c r="N501" s="44">
        <f>JAN!M502</f>
        <v/>
      </c>
      <c r="O501" s="44">
        <f>JAN!N502</f>
        <v/>
      </c>
      <c r="P501" s="44">
        <f>JAN!O502</f>
        <v/>
      </c>
      <c r="Q501" s="44">
        <f>JAN!P502</f>
        <v/>
      </c>
      <c r="R501" s="44">
        <f>JAN!Q502</f>
        <v/>
      </c>
      <c r="S501" s="46">
        <f>S500+IF(X501=0,0,M501)</f>
        <v/>
      </c>
      <c r="T501" s="47">
        <f>MAX(T500,S501)</f>
        <v/>
      </c>
      <c r="U501" s="48">
        <f>S501-T501</f>
        <v/>
      </c>
      <c r="V501" s="47">
        <f>IFERROR(SUMIFS(DATABASE!$M$5:$M$6004,DATABASE!$B$5:$B$6004,B501,DATABASE!$X$5:$X$6004,1),0)</f>
        <v/>
      </c>
      <c r="W501" s="31">
        <f>IFERROR(COUNTIFS(DATABASE!$B$5:$B$6004,B501,DATABASE!$X$5:$X$6004,1),0)</f>
        <v/>
      </c>
      <c r="X501" s="49">
        <f>--AND(ISNUMBER(B501),C501&lt;&gt;"",L501&lt;&gt;"",M501&lt;&gt;"")</f>
        <v/>
      </c>
    </row>
    <row r="502" ht="15" customHeight="1" s="111">
      <c r="A502" s="50" t="inlineStr">
        <is>
          <t>JAN</t>
        </is>
      </c>
      <c r="B502" s="51">
        <f>JAN!A503</f>
        <v/>
      </c>
      <c r="C502" s="52">
        <f>JAN!B503</f>
        <v/>
      </c>
      <c r="D502" s="52">
        <f>JAN!C503</f>
        <v/>
      </c>
      <c r="E502" s="52">
        <f>JAN!D503</f>
        <v/>
      </c>
      <c r="F502" s="52">
        <f>JAN!E503</f>
        <v/>
      </c>
      <c r="G502" s="52">
        <f>JAN!F503</f>
        <v/>
      </c>
      <c r="H502" s="52">
        <f>JAN!G503</f>
        <v/>
      </c>
      <c r="I502" s="53">
        <f>JAN!H503</f>
        <v/>
      </c>
      <c r="J502" s="53">
        <f>JAN!I503</f>
        <v/>
      </c>
      <c r="K502" s="52">
        <f>JAN!J503</f>
        <v/>
      </c>
      <c r="L502" s="52">
        <f>JAN!K503</f>
        <v/>
      </c>
      <c r="M502" s="54">
        <f>JAN!L503</f>
        <v/>
      </c>
      <c r="N502" s="52">
        <f>JAN!M503</f>
        <v/>
      </c>
      <c r="O502" s="52">
        <f>JAN!N503</f>
        <v/>
      </c>
      <c r="P502" s="52">
        <f>JAN!O503</f>
        <v/>
      </c>
      <c r="Q502" s="52">
        <f>JAN!P503</f>
        <v/>
      </c>
      <c r="R502" s="52">
        <f>JAN!Q503</f>
        <v/>
      </c>
      <c r="S502" s="54">
        <f>S501+IF(X502=0,0,M502)</f>
        <v/>
      </c>
      <c r="T502" s="55">
        <f>MAX(T501,S502)</f>
        <v/>
      </c>
      <c r="U502" s="56">
        <f>S502-T502</f>
        <v/>
      </c>
      <c r="V502" s="55">
        <f>IFERROR(SUMIFS(DATABASE!$M$5:$M$6004,DATABASE!$B$5:$B$6004,B502,DATABASE!$X$5:$X$6004,1),0)</f>
        <v/>
      </c>
      <c r="W502" s="57">
        <f>IFERROR(COUNTIFS(DATABASE!$B$5:$B$6004,B502,DATABASE!$X$5:$X$6004,1),0)</f>
        <v/>
      </c>
      <c r="X502" s="58">
        <f>--AND(ISNUMBER(B502),C502&lt;&gt;"",L502&lt;&gt;"",M502&lt;&gt;"")</f>
        <v/>
      </c>
    </row>
    <row r="503" ht="15" customHeight="1" s="111">
      <c r="A503" s="42" t="inlineStr">
        <is>
          <t>JAN</t>
        </is>
      </c>
      <c r="B503" s="43">
        <f>JAN!A504</f>
        <v/>
      </c>
      <c r="C503" s="44">
        <f>JAN!B504</f>
        <v/>
      </c>
      <c r="D503" s="44">
        <f>JAN!C504</f>
        <v/>
      </c>
      <c r="E503" s="44">
        <f>JAN!D504</f>
        <v/>
      </c>
      <c r="F503" s="44">
        <f>JAN!E504</f>
        <v/>
      </c>
      <c r="G503" s="44">
        <f>JAN!F504</f>
        <v/>
      </c>
      <c r="H503" s="44">
        <f>JAN!G504</f>
        <v/>
      </c>
      <c r="I503" s="45">
        <f>JAN!H504</f>
        <v/>
      </c>
      <c r="J503" s="45">
        <f>JAN!I504</f>
        <v/>
      </c>
      <c r="K503" s="44">
        <f>JAN!J504</f>
        <v/>
      </c>
      <c r="L503" s="44">
        <f>JAN!K504</f>
        <v/>
      </c>
      <c r="M503" s="46">
        <f>JAN!L504</f>
        <v/>
      </c>
      <c r="N503" s="44">
        <f>JAN!M504</f>
        <v/>
      </c>
      <c r="O503" s="44">
        <f>JAN!N504</f>
        <v/>
      </c>
      <c r="P503" s="44">
        <f>JAN!O504</f>
        <v/>
      </c>
      <c r="Q503" s="44">
        <f>JAN!P504</f>
        <v/>
      </c>
      <c r="R503" s="44">
        <f>JAN!Q504</f>
        <v/>
      </c>
      <c r="S503" s="46">
        <f>S502+IF(X503=0,0,M503)</f>
        <v/>
      </c>
      <c r="T503" s="47">
        <f>MAX(T502,S503)</f>
        <v/>
      </c>
      <c r="U503" s="48">
        <f>S503-T503</f>
        <v/>
      </c>
      <c r="V503" s="47">
        <f>IFERROR(SUMIFS(DATABASE!$M$5:$M$6004,DATABASE!$B$5:$B$6004,B503,DATABASE!$X$5:$X$6004,1),0)</f>
        <v/>
      </c>
      <c r="W503" s="31">
        <f>IFERROR(COUNTIFS(DATABASE!$B$5:$B$6004,B503,DATABASE!$X$5:$X$6004,1),0)</f>
        <v/>
      </c>
      <c r="X503" s="49">
        <f>--AND(ISNUMBER(B503),C503&lt;&gt;"",L503&lt;&gt;"",M503&lt;&gt;"")</f>
        <v/>
      </c>
    </row>
    <row r="504" ht="15" customHeight="1" s="111">
      <c r="A504" s="50" t="inlineStr">
        <is>
          <t>JAN</t>
        </is>
      </c>
      <c r="B504" s="51">
        <f>JAN!A505</f>
        <v/>
      </c>
      <c r="C504" s="52">
        <f>JAN!B505</f>
        <v/>
      </c>
      <c r="D504" s="52">
        <f>JAN!C505</f>
        <v/>
      </c>
      <c r="E504" s="52">
        <f>JAN!D505</f>
        <v/>
      </c>
      <c r="F504" s="52">
        <f>JAN!E505</f>
        <v/>
      </c>
      <c r="G504" s="52">
        <f>JAN!F505</f>
        <v/>
      </c>
      <c r="H504" s="52">
        <f>JAN!G505</f>
        <v/>
      </c>
      <c r="I504" s="53">
        <f>JAN!H505</f>
        <v/>
      </c>
      <c r="J504" s="53">
        <f>JAN!I505</f>
        <v/>
      </c>
      <c r="K504" s="52">
        <f>JAN!J505</f>
        <v/>
      </c>
      <c r="L504" s="52">
        <f>JAN!K505</f>
        <v/>
      </c>
      <c r="M504" s="54">
        <f>JAN!L505</f>
        <v/>
      </c>
      <c r="N504" s="52">
        <f>JAN!M505</f>
        <v/>
      </c>
      <c r="O504" s="52">
        <f>JAN!N505</f>
        <v/>
      </c>
      <c r="P504" s="52">
        <f>JAN!O505</f>
        <v/>
      </c>
      <c r="Q504" s="52">
        <f>JAN!P505</f>
        <v/>
      </c>
      <c r="R504" s="52">
        <f>JAN!Q505</f>
        <v/>
      </c>
      <c r="S504" s="54">
        <f>S503+IF(X504=0,0,M504)</f>
        <v/>
      </c>
      <c r="T504" s="55">
        <f>MAX(T503,S504)</f>
        <v/>
      </c>
      <c r="U504" s="56">
        <f>S504-T504</f>
        <v/>
      </c>
      <c r="V504" s="55">
        <f>IFERROR(SUMIFS(DATABASE!$M$5:$M$6004,DATABASE!$B$5:$B$6004,B504,DATABASE!$X$5:$X$6004,1),0)</f>
        <v/>
      </c>
      <c r="W504" s="57">
        <f>IFERROR(COUNTIFS(DATABASE!$B$5:$B$6004,B504,DATABASE!$X$5:$X$6004,1),0)</f>
        <v/>
      </c>
      <c r="X504" s="58">
        <f>--AND(ISNUMBER(B504),C504&lt;&gt;"",L504&lt;&gt;"",M504&lt;&gt;"")</f>
        <v/>
      </c>
    </row>
    <row r="505" ht="15" customHeight="1" s="111">
      <c r="A505" s="42" t="inlineStr">
        <is>
          <t>FEB</t>
        </is>
      </c>
      <c r="B505" s="43">
        <f>FEB!A6</f>
        <v/>
      </c>
      <c r="C505" s="44">
        <f>FEB!B6</f>
        <v/>
      </c>
      <c r="D505" s="44">
        <f>FEB!C6</f>
        <v/>
      </c>
      <c r="E505" s="44">
        <f>FEB!D6</f>
        <v/>
      </c>
      <c r="F505" s="44">
        <f>FEB!E6</f>
        <v/>
      </c>
      <c r="G505" s="44">
        <f>FEB!F6</f>
        <v/>
      </c>
      <c r="H505" s="44">
        <f>FEB!G6</f>
        <v/>
      </c>
      <c r="I505" s="45">
        <f>FEB!H6</f>
        <v/>
      </c>
      <c r="J505" s="45">
        <f>FEB!I6</f>
        <v/>
      </c>
      <c r="K505" s="44">
        <f>FEB!J6</f>
        <v/>
      </c>
      <c r="L505" s="44">
        <f>FEB!K6</f>
        <v/>
      </c>
      <c r="M505" s="46">
        <f>FEB!L6</f>
        <v/>
      </c>
      <c r="N505" s="44">
        <f>FEB!M6</f>
        <v/>
      </c>
      <c r="O505" s="44">
        <f>FEB!N6</f>
        <v/>
      </c>
      <c r="P505" s="44">
        <f>FEB!O6</f>
        <v/>
      </c>
      <c r="Q505" s="44">
        <f>FEB!P6</f>
        <v/>
      </c>
      <c r="R505" s="44">
        <f>FEB!Q6</f>
        <v/>
      </c>
      <c r="S505" s="46">
        <f>S504+IF(X505=0,0,M505)</f>
        <v/>
      </c>
      <c r="T505" s="47">
        <f>MAX(T504,S505)</f>
        <v/>
      </c>
      <c r="U505" s="48">
        <f>S505-T505</f>
        <v/>
      </c>
      <c r="V505" s="47">
        <f>IFERROR(SUMIFS(DATABASE!$M$5:$M$6004,DATABASE!$B$5:$B$6004,B505,DATABASE!$X$5:$X$6004,1),0)</f>
        <v/>
      </c>
      <c r="W505" s="31">
        <f>IFERROR(COUNTIFS(DATABASE!$B$5:$B$6004,B505,DATABASE!$X$5:$X$6004,1),0)</f>
        <v/>
      </c>
      <c r="X505" s="49">
        <f>--AND(ISNUMBER(B505),C505&lt;&gt;"",L505&lt;&gt;"",M505&lt;&gt;"")</f>
        <v/>
      </c>
    </row>
    <row r="506" ht="15" customHeight="1" s="111">
      <c r="A506" s="50" t="inlineStr">
        <is>
          <t>FEB</t>
        </is>
      </c>
      <c r="B506" s="51">
        <f>FEB!A7</f>
        <v/>
      </c>
      <c r="C506" s="52">
        <f>FEB!B7</f>
        <v/>
      </c>
      <c r="D506" s="52">
        <f>FEB!C7</f>
        <v/>
      </c>
      <c r="E506" s="52">
        <f>FEB!D7</f>
        <v/>
      </c>
      <c r="F506" s="52">
        <f>FEB!E7</f>
        <v/>
      </c>
      <c r="G506" s="52">
        <f>FEB!F7</f>
        <v/>
      </c>
      <c r="H506" s="52">
        <f>FEB!G7</f>
        <v/>
      </c>
      <c r="I506" s="53">
        <f>FEB!H7</f>
        <v/>
      </c>
      <c r="J506" s="53">
        <f>FEB!I7</f>
        <v/>
      </c>
      <c r="K506" s="52">
        <f>FEB!J7</f>
        <v/>
      </c>
      <c r="L506" s="52">
        <f>FEB!K7</f>
        <v/>
      </c>
      <c r="M506" s="54">
        <f>FEB!L7</f>
        <v/>
      </c>
      <c r="N506" s="52">
        <f>FEB!M7</f>
        <v/>
      </c>
      <c r="O506" s="52">
        <f>FEB!N7</f>
        <v/>
      </c>
      <c r="P506" s="52">
        <f>FEB!O7</f>
        <v/>
      </c>
      <c r="Q506" s="52">
        <f>FEB!P7</f>
        <v/>
      </c>
      <c r="R506" s="52">
        <f>FEB!Q7</f>
        <v/>
      </c>
      <c r="S506" s="54">
        <f>S505+IF(X506=0,0,M506)</f>
        <v/>
      </c>
      <c r="T506" s="55">
        <f>MAX(T505,S506)</f>
        <v/>
      </c>
      <c r="U506" s="56">
        <f>S506-T506</f>
        <v/>
      </c>
      <c r="V506" s="55">
        <f>IFERROR(SUMIFS(DATABASE!$M$5:$M$6004,DATABASE!$B$5:$B$6004,B506,DATABASE!$X$5:$X$6004,1),0)</f>
        <v/>
      </c>
      <c r="W506" s="57">
        <f>IFERROR(COUNTIFS(DATABASE!$B$5:$B$6004,B506,DATABASE!$X$5:$X$6004,1),0)</f>
        <v/>
      </c>
      <c r="X506" s="58">
        <f>--AND(ISNUMBER(B506),C506&lt;&gt;"",L506&lt;&gt;"",M506&lt;&gt;"")</f>
        <v/>
      </c>
    </row>
    <row r="507" ht="15" customHeight="1" s="111">
      <c r="A507" s="42" t="inlineStr">
        <is>
          <t>FEB</t>
        </is>
      </c>
      <c r="B507" s="43">
        <f>FEB!A8</f>
        <v/>
      </c>
      <c r="C507" s="44">
        <f>FEB!B8</f>
        <v/>
      </c>
      <c r="D507" s="44">
        <f>FEB!C8</f>
        <v/>
      </c>
      <c r="E507" s="44">
        <f>FEB!D8</f>
        <v/>
      </c>
      <c r="F507" s="44">
        <f>FEB!E8</f>
        <v/>
      </c>
      <c r="G507" s="44">
        <f>FEB!F8</f>
        <v/>
      </c>
      <c r="H507" s="44">
        <f>FEB!G8</f>
        <v/>
      </c>
      <c r="I507" s="45">
        <f>FEB!H8</f>
        <v/>
      </c>
      <c r="J507" s="45">
        <f>FEB!I8</f>
        <v/>
      </c>
      <c r="K507" s="44">
        <f>FEB!J8</f>
        <v/>
      </c>
      <c r="L507" s="44">
        <f>FEB!K8</f>
        <v/>
      </c>
      <c r="M507" s="46">
        <f>FEB!L8</f>
        <v/>
      </c>
      <c r="N507" s="44">
        <f>FEB!M8</f>
        <v/>
      </c>
      <c r="O507" s="44">
        <f>FEB!N8</f>
        <v/>
      </c>
      <c r="P507" s="44">
        <f>FEB!O8</f>
        <v/>
      </c>
      <c r="Q507" s="44">
        <f>FEB!P8</f>
        <v/>
      </c>
      <c r="R507" s="44">
        <f>FEB!Q8</f>
        <v/>
      </c>
      <c r="S507" s="46">
        <f>S506+IF(X507=0,0,M507)</f>
        <v/>
      </c>
      <c r="T507" s="47">
        <f>MAX(T506,S507)</f>
        <v/>
      </c>
      <c r="U507" s="48">
        <f>S507-T507</f>
        <v/>
      </c>
      <c r="V507" s="47">
        <f>IFERROR(SUMIFS(DATABASE!$M$5:$M$6004,DATABASE!$B$5:$B$6004,B507,DATABASE!$X$5:$X$6004,1),0)</f>
        <v/>
      </c>
      <c r="W507" s="31">
        <f>IFERROR(COUNTIFS(DATABASE!$B$5:$B$6004,B507,DATABASE!$X$5:$X$6004,1),0)</f>
        <v/>
      </c>
      <c r="X507" s="49">
        <f>--AND(ISNUMBER(B507),C507&lt;&gt;"",L507&lt;&gt;"",M507&lt;&gt;"")</f>
        <v/>
      </c>
    </row>
    <row r="508" ht="15" customHeight="1" s="111">
      <c r="A508" s="50" t="inlineStr">
        <is>
          <t>FEB</t>
        </is>
      </c>
      <c r="B508" s="51">
        <f>FEB!A9</f>
        <v/>
      </c>
      <c r="C508" s="52">
        <f>FEB!B9</f>
        <v/>
      </c>
      <c r="D508" s="52">
        <f>FEB!C9</f>
        <v/>
      </c>
      <c r="E508" s="52">
        <f>FEB!D9</f>
        <v/>
      </c>
      <c r="F508" s="52">
        <f>FEB!E9</f>
        <v/>
      </c>
      <c r="G508" s="52">
        <f>FEB!F9</f>
        <v/>
      </c>
      <c r="H508" s="52">
        <f>FEB!G9</f>
        <v/>
      </c>
      <c r="I508" s="53">
        <f>FEB!H9</f>
        <v/>
      </c>
      <c r="J508" s="53">
        <f>FEB!I9</f>
        <v/>
      </c>
      <c r="K508" s="52">
        <f>FEB!J9</f>
        <v/>
      </c>
      <c r="L508" s="52">
        <f>FEB!K9</f>
        <v/>
      </c>
      <c r="M508" s="54">
        <f>FEB!L9</f>
        <v/>
      </c>
      <c r="N508" s="52">
        <f>FEB!M9</f>
        <v/>
      </c>
      <c r="O508" s="52">
        <f>FEB!N9</f>
        <v/>
      </c>
      <c r="P508" s="52">
        <f>FEB!O9</f>
        <v/>
      </c>
      <c r="Q508" s="52">
        <f>FEB!P9</f>
        <v/>
      </c>
      <c r="R508" s="52">
        <f>FEB!Q9</f>
        <v/>
      </c>
      <c r="S508" s="54">
        <f>S507+IF(X508=0,0,M508)</f>
        <v/>
      </c>
      <c r="T508" s="55">
        <f>MAX(T507,S508)</f>
        <v/>
      </c>
      <c r="U508" s="56">
        <f>S508-T508</f>
        <v/>
      </c>
      <c r="V508" s="55">
        <f>IFERROR(SUMIFS(DATABASE!$M$5:$M$6004,DATABASE!$B$5:$B$6004,B508,DATABASE!$X$5:$X$6004,1),0)</f>
        <v/>
      </c>
      <c r="W508" s="57">
        <f>IFERROR(COUNTIFS(DATABASE!$B$5:$B$6004,B508,DATABASE!$X$5:$X$6004,1),0)</f>
        <v/>
      </c>
      <c r="X508" s="58">
        <f>--AND(ISNUMBER(B508),C508&lt;&gt;"",L508&lt;&gt;"",M508&lt;&gt;"")</f>
        <v/>
      </c>
    </row>
    <row r="509" ht="15" customHeight="1" s="111">
      <c r="A509" s="42" t="inlineStr">
        <is>
          <t>FEB</t>
        </is>
      </c>
      <c r="B509" s="43">
        <f>FEB!A10</f>
        <v/>
      </c>
      <c r="C509" s="44">
        <f>FEB!B10</f>
        <v/>
      </c>
      <c r="D509" s="44">
        <f>FEB!C10</f>
        <v/>
      </c>
      <c r="E509" s="44">
        <f>FEB!D10</f>
        <v/>
      </c>
      <c r="F509" s="44">
        <f>FEB!E10</f>
        <v/>
      </c>
      <c r="G509" s="44">
        <f>FEB!F10</f>
        <v/>
      </c>
      <c r="H509" s="44">
        <f>FEB!G10</f>
        <v/>
      </c>
      <c r="I509" s="45">
        <f>FEB!H10</f>
        <v/>
      </c>
      <c r="J509" s="45">
        <f>FEB!I10</f>
        <v/>
      </c>
      <c r="K509" s="44">
        <f>FEB!J10</f>
        <v/>
      </c>
      <c r="L509" s="44">
        <f>FEB!K10</f>
        <v/>
      </c>
      <c r="M509" s="46">
        <f>FEB!L10</f>
        <v/>
      </c>
      <c r="N509" s="44">
        <f>FEB!M10</f>
        <v/>
      </c>
      <c r="O509" s="44">
        <f>FEB!N10</f>
        <v/>
      </c>
      <c r="P509" s="44">
        <f>FEB!O10</f>
        <v/>
      </c>
      <c r="Q509" s="44">
        <f>FEB!P10</f>
        <v/>
      </c>
      <c r="R509" s="44">
        <f>FEB!Q10</f>
        <v/>
      </c>
      <c r="S509" s="46">
        <f>S508+IF(X509=0,0,M509)</f>
        <v/>
      </c>
      <c r="T509" s="47">
        <f>MAX(T508,S509)</f>
        <v/>
      </c>
      <c r="U509" s="48">
        <f>S509-T509</f>
        <v/>
      </c>
      <c r="V509" s="47">
        <f>IFERROR(SUMIFS(DATABASE!$M$5:$M$6004,DATABASE!$B$5:$B$6004,B509,DATABASE!$X$5:$X$6004,1),0)</f>
        <v/>
      </c>
      <c r="W509" s="31">
        <f>IFERROR(COUNTIFS(DATABASE!$B$5:$B$6004,B509,DATABASE!$X$5:$X$6004,1),0)</f>
        <v/>
      </c>
      <c r="X509" s="49">
        <f>--AND(ISNUMBER(B509),C509&lt;&gt;"",L509&lt;&gt;"",M509&lt;&gt;"")</f>
        <v/>
      </c>
    </row>
    <row r="510" ht="15" customHeight="1" s="111">
      <c r="A510" s="50" t="inlineStr">
        <is>
          <t>FEB</t>
        </is>
      </c>
      <c r="B510" s="51">
        <f>FEB!A11</f>
        <v/>
      </c>
      <c r="C510" s="52">
        <f>FEB!B11</f>
        <v/>
      </c>
      <c r="D510" s="52">
        <f>FEB!C11</f>
        <v/>
      </c>
      <c r="E510" s="52">
        <f>FEB!D11</f>
        <v/>
      </c>
      <c r="F510" s="52">
        <f>FEB!E11</f>
        <v/>
      </c>
      <c r="G510" s="52">
        <f>FEB!F11</f>
        <v/>
      </c>
      <c r="H510" s="52">
        <f>FEB!G11</f>
        <v/>
      </c>
      <c r="I510" s="53">
        <f>FEB!H11</f>
        <v/>
      </c>
      <c r="J510" s="53">
        <f>FEB!I11</f>
        <v/>
      </c>
      <c r="K510" s="52">
        <f>FEB!J11</f>
        <v/>
      </c>
      <c r="L510" s="52">
        <f>FEB!K11</f>
        <v/>
      </c>
      <c r="M510" s="54">
        <f>FEB!L11</f>
        <v/>
      </c>
      <c r="N510" s="52">
        <f>FEB!M11</f>
        <v/>
      </c>
      <c r="O510" s="52">
        <f>FEB!N11</f>
        <v/>
      </c>
      <c r="P510" s="52">
        <f>FEB!O11</f>
        <v/>
      </c>
      <c r="Q510" s="52">
        <f>FEB!P11</f>
        <v/>
      </c>
      <c r="R510" s="52">
        <f>FEB!Q11</f>
        <v/>
      </c>
      <c r="S510" s="54">
        <f>S509+IF(X510=0,0,M510)</f>
        <v/>
      </c>
      <c r="T510" s="55">
        <f>MAX(T509,S510)</f>
        <v/>
      </c>
      <c r="U510" s="56">
        <f>S510-T510</f>
        <v/>
      </c>
      <c r="V510" s="55">
        <f>IFERROR(SUMIFS(DATABASE!$M$5:$M$6004,DATABASE!$B$5:$B$6004,B510,DATABASE!$X$5:$X$6004,1),0)</f>
        <v/>
      </c>
      <c r="W510" s="57">
        <f>IFERROR(COUNTIFS(DATABASE!$B$5:$B$6004,B510,DATABASE!$X$5:$X$6004,1),0)</f>
        <v/>
      </c>
      <c r="X510" s="58">
        <f>--AND(ISNUMBER(B510),C510&lt;&gt;"",L510&lt;&gt;"",M510&lt;&gt;"")</f>
        <v/>
      </c>
    </row>
    <row r="511" ht="15" customHeight="1" s="111">
      <c r="A511" s="42" t="inlineStr">
        <is>
          <t>FEB</t>
        </is>
      </c>
      <c r="B511" s="43">
        <f>FEB!A12</f>
        <v/>
      </c>
      <c r="C511" s="44">
        <f>FEB!B12</f>
        <v/>
      </c>
      <c r="D511" s="44">
        <f>FEB!C12</f>
        <v/>
      </c>
      <c r="E511" s="44">
        <f>FEB!D12</f>
        <v/>
      </c>
      <c r="F511" s="44">
        <f>FEB!E12</f>
        <v/>
      </c>
      <c r="G511" s="44">
        <f>FEB!F12</f>
        <v/>
      </c>
      <c r="H511" s="44">
        <f>FEB!G12</f>
        <v/>
      </c>
      <c r="I511" s="45">
        <f>FEB!H12</f>
        <v/>
      </c>
      <c r="J511" s="45">
        <f>FEB!I12</f>
        <v/>
      </c>
      <c r="K511" s="44">
        <f>FEB!J12</f>
        <v/>
      </c>
      <c r="L511" s="44">
        <f>FEB!K12</f>
        <v/>
      </c>
      <c r="M511" s="46">
        <f>FEB!L12</f>
        <v/>
      </c>
      <c r="N511" s="44">
        <f>FEB!M12</f>
        <v/>
      </c>
      <c r="O511" s="44">
        <f>FEB!N12</f>
        <v/>
      </c>
      <c r="P511" s="44">
        <f>FEB!O12</f>
        <v/>
      </c>
      <c r="Q511" s="44">
        <f>FEB!P12</f>
        <v/>
      </c>
      <c r="R511" s="44">
        <f>FEB!Q12</f>
        <v/>
      </c>
      <c r="S511" s="46">
        <f>S510+IF(X511=0,0,M511)</f>
        <v/>
      </c>
      <c r="T511" s="47">
        <f>MAX(T510,S511)</f>
        <v/>
      </c>
      <c r="U511" s="48">
        <f>S511-T511</f>
        <v/>
      </c>
      <c r="V511" s="47">
        <f>IFERROR(SUMIFS(DATABASE!$M$5:$M$6004,DATABASE!$B$5:$B$6004,B511,DATABASE!$X$5:$X$6004,1),0)</f>
        <v/>
      </c>
      <c r="W511" s="31">
        <f>IFERROR(COUNTIFS(DATABASE!$B$5:$B$6004,B511,DATABASE!$X$5:$X$6004,1),0)</f>
        <v/>
      </c>
      <c r="X511" s="49">
        <f>--AND(ISNUMBER(B511),C511&lt;&gt;"",L511&lt;&gt;"",M511&lt;&gt;"")</f>
        <v/>
      </c>
    </row>
    <row r="512" ht="15" customHeight="1" s="111">
      <c r="A512" s="50" t="inlineStr">
        <is>
          <t>FEB</t>
        </is>
      </c>
      <c r="B512" s="51">
        <f>FEB!A13</f>
        <v/>
      </c>
      <c r="C512" s="52">
        <f>FEB!B13</f>
        <v/>
      </c>
      <c r="D512" s="52">
        <f>FEB!C13</f>
        <v/>
      </c>
      <c r="E512" s="52">
        <f>FEB!D13</f>
        <v/>
      </c>
      <c r="F512" s="52">
        <f>FEB!E13</f>
        <v/>
      </c>
      <c r="G512" s="52">
        <f>FEB!F13</f>
        <v/>
      </c>
      <c r="H512" s="52">
        <f>FEB!G13</f>
        <v/>
      </c>
      <c r="I512" s="53">
        <f>FEB!H13</f>
        <v/>
      </c>
      <c r="J512" s="53">
        <f>FEB!I13</f>
        <v/>
      </c>
      <c r="K512" s="52">
        <f>FEB!J13</f>
        <v/>
      </c>
      <c r="L512" s="52">
        <f>FEB!K13</f>
        <v/>
      </c>
      <c r="M512" s="54">
        <f>FEB!L13</f>
        <v/>
      </c>
      <c r="N512" s="52">
        <f>FEB!M13</f>
        <v/>
      </c>
      <c r="O512" s="52">
        <f>FEB!N13</f>
        <v/>
      </c>
      <c r="P512" s="52">
        <f>FEB!O13</f>
        <v/>
      </c>
      <c r="Q512" s="52">
        <f>FEB!P13</f>
        <v/>
      </c>
      <c r="R512" s="52">
        <f>FEB!Q13</f>
        <v/>
      </c>
      <c r="S512" s="54">
        <f>S511+IF(X512=0,0,M512)</f>
        <v/>
      </c>
      <c r="T512" s="55">
        <f>MAX(T511,S512)</f>
        <v/>
      </c>
      <c r="U512" s="56">
        <f>S512-T512</f>
        <v/>
      </c>
      <c r="V512" s="55">
        <f>IFERROR(SUMIFS(DATABASE!$M$5:$M$6004,DATABASE!$B$5:$B$6004,B512,DATABASE!$X$5:$X$6004,1),0)</f>
        <v/>
      </c>
      <c r="W512" s="57">
        <f>IFERROR(COUNTIFS(DATABASE!$B$5:$B$6004,B512,DATABASE!$X$5:$X$6004,1),0)</f>
        <v/>
      </c>
      <c r="X512" s="58">
        <f>--AND(ISNUMBER(B512),C512&lt;&gt;"",L512&lt;&gt;"",M512&lt;&gt;"")</f>
        <v/>
      </c>
    </row>
    <row r="513" ht="15" customHeight="1" s="111">
      <c r="A513" s="42" t="inlineStr">
        <is>
          <t>FEB</t>
        </is>
      </c>
      <c r="B513" s="43">
        <f>FEB!A14</f>
        <v/>
      </c>
      <c r="C513" s="44">
        <f>FEB!B14</f>
        <v/>
      </c>
      <c r="D513" s="44">
        <f>FEB!C14</f>
        <v/>
      </c>
      <c r="E513" s="44">
        <f>FEB!D14</f>
        <v/>
      </c>
      <c r="F513" s="44">
        <f>FEB!E14</f>
        <v/>
      </c>
      <c r="G513" s="44">
        <f>FEB!F14</f>
        <v/>
      </c>
      <c r="H513" s="44">
        <f>FEB!G14</f>
        <v/>
      </c>
      <c r="I513" s="45">
        <f>FEB!H14</f>
        <v/>
      </c>
      <c r="J513" s="45">
        <f>FEB!I14</f>
        <v/>
      </c>
      <c r="K513" s="44">
        <f>FEB!J14</f>
        <v/>
      </c>
      <c r="L513" s="44">
        <f>FEB!K14</f>
        <v/>
      </c>
      <c r="M513" s="46">
        <f>FEB!L14</f>
        <v/>
      </c>
      <c r="N513" s="44">
        <f>FEB!M14</f>
        <v/>
      </c>
      <c r="O513" s="44">
        <f>FEB!N14</f>
        <v/>
      </c>
      <c r="P513" s="44">
        <f>FEB!O14</f>
        <v/>
      </c>
      <c r="Q513" s="44">
        <f>FEB!P14</f>
        <v/>
      </c>
      <c r="R513" s="44">
        <f>FEB!Q14</f>
        <v/>
      </c>
      <c r="S513" s="46">
        <f>S512+IF(X513=0,0,M513)</f>
        <v/>
      </c>
      <c r="T513" s="47">
        <f>MAX(T512,S513)</f>
        <v/>
      </c>
      <c r="U513" s="48">
        <f>S513-T513</f>
        <v/>
      </c>
      <c r="V513" s="47">
        <f>IFERROR(SUMIFS(DATABASE!$M$5:$M$6004,DATABASE!$B$5:$B$6004,B513,DATABASE!$X$5:$X$6004,1),0)</f>
        <v/>
      </c>
      <c r="W513" s="31">
        <f>IFERROR(COUNTIFS(DATABASE!$B$5:$B$6004,B513,DATABASE!$X$5:$X$6004,1),0)</f>
        <v/>
      </c>
      <c r="X513" s="49">
        <f>--AND(ISNUMBER(B513),C513&lt;&gt;"",L513&lt;&gt;"",M513&lt;&gt;"")</f>
        <v/>
      </c>
    </row>
    <row r="514" ht="15" customHeight="1" s="111">
      <c r="A514" s="50" t="inlineStr">
        <is>
          <t>FEB</t>
        </is>
      </c>
      <c r="B514" s="51">
        <f>FEB!A15</f>
        <v/>
      </c>
      <c r="C514" s="52">
        <f>FEB!B15</f>
        <v/>
      </c>
      <c r="D514" s="52">
        <f>FEB!C15</f>
        <v/>
      </c>
      <c r="E514" s="52">
        <f>FEB!D15</f>
        <v/>
      </c>
      <c r="F514" s="52">
        <f>FEB!E15</f>
        <v/>
      </c>
      <c r="G514" s="52">
        <f>FEB!F15</f>
        <v/>
      </c>
      <c r="H514" s="52">
        <f>FEB!G15</f>
        <v/>
      </c>
      <c r="I514" s="53">
        <f>FEB!H15</f>
        <v/>
      </c>
      <c r="J514" s="53">
        <f>FEB!I15</f>
        <v/>
      </c>
      <c r="K514" s="52">
        <f>FEB!J15</f>
        <v/>
      </c>
      <c r="L514" s="52">
        <f>FEB!K15</f>
        <v/>
      </c>
      <c r="M514" s="54">
        <f>FEB!L15</f>
        <v/>
      </c>
      <c r="N514" s="52">
        <f>FEB!M15</f>
        <v/>
      </c>
      <c r="O514" s="52">
        <f>FEB!N15</f>
        <v/>
      </c>
      <c r="P514" s="52">
        <f>FEB!O15</f>
        <v/>
      </c>
      <c r="Q514" s="52">
        <f>FEB!P15</f>
        <v/>
      </c>
      <c r="R514" s="52">
        <f>FEB!Q15</f>
        <v/>
      </c>
      <c r="S514" s="54">
        <f>S513+IF(X514=0,0,M514)</f>
        <v/>
      </c>
      <c r="T514" s="55">
        <f>MAX(T513,S514)</f>
        <v/>
      </c>
      <c r="U514" s="56">
        <f>S514-T514</f>
        <v/>
      </c>
      <c r="V514" s="55">
        <f>IFERROR(SUMIFS(DATABASE!$M$5:$M$6004,DATABASE!$B$5:$B$6004,B514,DATABASE!$X$5:$X$6004,1),0)</f>
        <v/>
      </c>
      <c r="W514" s="57">
        <f>IFERROR(COUNTIFS(DATABASE!$B$5:$B$6004,B514,DATABASE!$X$5:$X$6004,1),0)</f>
        <v/>
      </c>
      <c r="X514" s="58">
        <f>--AND(ISNUMBER(B514),C514&lt;&gt;"",L514&lt;&gt;"",M514&lt;&gt;"")</f>
        <v/>
      </c>
    </row>
    <row r="515" ht="15" customHeight="1" s="111">
      <c r="A515" s="42" t="inlineStr">
        <is>
          <t>FEB</t>
        </is>
      </c>
      <c r="B515" s="43">
        <f>FEB!A16</f>
        <v/>
      </c>
      <c r="C515" s="44">
        <f>FEB!B16</f>
        <v/>
      </c>
      <c r="D515" s="44">
        <f>FEB!C16</f>
        <v/>
      </c>
      <c r="E515" s="44">
        <f>FEB!D16</f>
        <v/>
      </c>
      <c r="F515" s="44">
        <f>FEB!E16</f>
        <v/>
      </c>
      <c r="G515" s="44">
        <f>FEB!F16</f>
        <v/>
      </c>
      <c r="H515" s="44">
        <f>FEB!G16</f>
        <v/>
      </c>
      <c r="I515" s="45">
        <f>FEB!H16</f>
        <v/>
      </c>
      <c r="J515" s="45">
        <f>FEB!I16</f>
        <v/>
      </c>
      <c r="K515" s="44">
        <f>FEB!J16</f>
        <v/>
      </c>
      <c r="L515" s="44">
        <f>FEB!K16</f>
        <v/>
      </c>
      <c r="M515" s="46">
        <f>FEB!L16</f>
        <v/>
      </c>
      <c r="N515" s="44">
        <f>FEB!M16</f>
        <v/>
      </c>
      <c r="O515" s="44">
        <f>FEB!N16</f>
        <v/>
      </c>
      <c r="P515" s="44">
        <f>FEB!O16</f>
        <v/>
      </c>
      <c r="Q515" s="44">
        <f>FEB!P16</f>
        <v/>
      </c>
      <c r="R515" s="44">
        <f>FEB!Q16</f>
        <v/>
      </c>
      <c r="S515" s="46">
        <f>S514+IF(X515=0,0,M515)</f>
        <v/>
      </c>
      <c r="T515" s="47">
        <f>MAX(T514,S515)</f>
        <v/>
      </c>
      <c r="U515" s="48">
        <f>S515-T515</f>
        <v/>
      </c>
      <c r="V515" s="47">
        <f>IFERROR(SUMIFS(DATABASE!$M$5:$M$6004,DATABASE!$B$5:$B$6004,B515,DATABASE!$X$5:$X$6004,1),0)</f>
        <v/>
      </c>
      <c r="W515" s="31">
        <f>IFERROR(COUNTIFS(DATABASE!$B$5:$B$6004,B515,DATABASE!$X$5:$X$6004,1),0)</f>
        <v/>
      </c>
      <c r="X515" s="49">
        <f>--AND(ISNUMBER(B515),C515&lt;&gt;"",L515&lt;&gt;"",M515&lt;&gt;"")</f>
        <v/>
      </c>
    </row>
    <row r="516" ht="15" customHeight="1" s="111">
      <c r="A516" s="50" t="inlineStr">
        <is>
          <t>FEB</t>
        </is>
      </c>
      <c r="B516" s="51">
        <f>FEB!A17</f>
        <v/>
      </c>
      <c r="C516" s="52">
        <f>FEB!B17</f>
        <v/>
      </c>
      <c r="D516" s="52">
        <f>FEB!C17</f>
        <v/>
      </c>
      <c r="E516" s="52">
        <f>FEB!D17</f>
        <v/>
      </c>
      <c r="F516" s="52">
        <f>FEB!E17</f>
        <v/>
      </c>
      <c r="G516" s="52">
        <f>FEB!F17</f>
        <v/>
      </c>
      <c r="H516" s="52">
        <f>FEB!G17</f>
        <v/>
      </c>
      <c r="I516" s="53">
        <f>FEB!H17</f>
        <v/>
      </c>
      <c r="J516" s="53">
        <f>FEB!I17</f>
        <v/>
      </c>
      <c r="K516" s="52">
        <f>FEB!J17</f>
        <v/>
      </c>
      <c r="L516" s="52">
        <f>FEB!K17</f>
        <v/>
      </c>
      <c r="M516" s="54">
        <f>FEB!L17</f>
        <v/>
      </c>
      <c r="N516" s="52">
        <f>FEB!M17</f>
        <v/>
      </c>
      <c r="O516" s="52">
        <f>FEB!N17</f>
        <v/>
      </c>
      <c r="P516" s="52">
        <f>FEB!O17</f>
        <v/>
      </c>
      <c r="Q516" s="52">
        <f>FEB!P17</f>
        <v/>
      </c>
      <c r="R516" s="52">
        <f>FEB!Q17</f>
        <v/>
      </c>
      <c r="S516" s="54">
        <f>S515+IF(X516=0,0,M516)</f>
        <v/>
      </c>
      <c r="T516" s="55">
        <f>MAX(T515,S516)</f>
        <v/>
      </c>
      <c r="U516" s="56">
        <f>S516-T516</f>
        <v/>
      </c>
      <c r="V516" s="55">
        <f>IFERROR(SUMIFS(DATABASE!$M$5:$M$6004,DATABASE!$B$5:$B$6004,B516,DATABASE!$X$5:$X$6004,1),0)</f>
        <v/>
      </c>
      <c r="W516" s="57">
        <f>IFERROR(COUNTIFS(DATABASE!$B$5:$B$6004,B516,DATABASE!$X$5:$X$6004,1),0)</f>
        <v/>
      </c>
      <c r="X516" s="58">
        <f>--AND(ISNUMBER(B516),C516&lt;&gt;"",L516&lt;&gt;"",M516&lt;&gt;"")</f>
        <v/>
      </c>
    </row>
    <row r="517" ht="15" customHeight="1" s="111">
      <c r="A517" s="42" t="inlineStr">
        <is>
          <t>FEB</t>
        </is>
      </c>
      <c r="B517" s="43">
        <f>FEB!A18</f>
        <v/>
      </c>
      <c r="C517" s="44">
        <f>FEB!B18</f>
        <v/>
      </c>
      <c r="D517" s="44">
        <f>FEB!C18</f>
        <v/>
      </c>
      <c r="E517" s="44">
        <f>FEB!D18</f>
        <v/>
      </c>
      <c r="F517" s="44">
        <f>FEB!E18</f>
        <v/>
      </c>
      <c r="G517" s="44">
        <f>FEB!F18</f>
        <v/>
      </c>
      <c r="H517" s="44">
        <f>FEB!G18</f>
        <v/>
      </c>
      <c r="I517" s="45">
        <f>FEB!H18</f>
        <v/>
      </c>
      <c r="J517" s="45">
        <f>FEB!I18</f>
        <v/>
      </c>
      <c r="K517" s="44">
        <f>FEB!J18</f>
        <v/>
      </c>
      <c r="L517" s="44">
        <f>FEB!K18</f>
        <v/>
      </c>
      <c r="M517" s="46">
        <f>FEB!L18</f>
        <v/>
      </c>
      <c r="N517" s="44">
        <f>FEB!M18</f>
        <v/>
      </c>
      <c r="O517" s="44">
        <f>FEB!N18</f>
        <v/>
      </c>
      <c r="P517" s="44">
        <f>FEB!O18</f>
        <v/>
      </c>
      <c r="Q517" s="44">
        <f>FEB!P18</f>
        <v/>
      </c>
      <c r="R517" s="44">
        <f>FEB!Q18</f>
        <v/>
      </c>
      <c r="S517" s="46">
        <f>S516+IF(X517=0,0,M517)</f>
        <v/>
      </c>
      <c r="T517" s="47">
        <f>MAX(T516,S517)</f>
        <v/>
      </c>
      <c r="U517" s="48">
        <f>S517-T517</f>
        <v/>
      </c>
      <c r="V517" s="47">
        <f>IFERROR(SUMIFS(DATABASE!$M$5:$M$6004,DATABASE!$B$5:$B$6004,B517,DATABASE!$X$5:$X$6004,1),0)</f>
        <v/>
      </c>
      <c r="W517" s="31">
        <f>IFERROR(COUNTIFS(DATABASE!$B$5:$B$6004,B517,DATABASE!$X$5:$X$6004,1),0)</f>
        <v/>
      </c>
      <c r="X517" s="49">
        <f>--AND(ISNUMBER(B517),C517&lt;&gt;"",L517&lt;&gt;"",M517&lt;&gt;"")</f>
        <v/>
      </c>
    </row>
    <row r="518" ht="15" customHeight="1" s="111">
      <c r="A518" s="50" t="inlineStr">
        <is>
          <t>FEB</t>
        </is>
      </c>
      <c r="B518" s="51">
        <f>FEB!A19</f>
        <v/>
      </c>
      <c r="C518" s="52">
        <f>FEB!B19</f>
        <v/>
      </c>
      <c r="D518" s="52">
        <f>FEB!C19</f>
        <v/>
      </c>
      <c r="E518" s="52">
        <f>FEB!D19</f>
        <v/>
      </c>
      <c r="F518" s="52">
        <f>FEB!E19</f>
        <v/>
      </c>
      <c r="G518" s="52">
        <f>FEB!F19</f>
        <v/>
      </c>
      <c r="H518" s="52">
        <f>FEB!G19</f>
        <v/>
      </c>
      <c r="I518" s="53">
        <f>FEB!H19</f>
        <v/>
      </c>
      <c r="J518" s="53">
        <f>FEB!I19</f>
        <v/>
      </c>
      <c r="K518" s="52">
        <f>FEB!J19</f>
        <v/>
      </c>
      <c r="L518" s="52">
        <f>FEB!K19</f>
        <v/>
      </c>
      <c r="M518" s="54">
        <f>FEB!L19</f>
        <v/>
      </c>
      <c r="N518" s="52">
        <f>FEB!M19</f>
        <v/>
      </c>
      <c r="O518" s="52">
        <f>FEB!N19</f>
        <v/>
      </c>
      <c r="P518" s="52">
        <f>FEB!O19</f>
        <v/>
      </c>
      <c r="Q518" s="52">
        <f>FEB!P19</f>
        <v/>
      </c>
      <c r="R518" s="52">
        <f>FEB!Q19</f>
        <v/>
      </c>
      <c r="S518" s="54">
        <f>S517+IF(X518=0,0,M518)</f>
        <v/>
      </c>
      <c r="T518" s="55">
        <f>MAX(T517,S518)</f>
        <v/>
      </c>
      <c r="U518" s="56">
        <f>S518-T518</f>
        <v/>
      </c>
      <c r="V518" s="55">
        <f>IFERROR(SUMIFS(DATABASE!$M$5:$M$6004,DATABASE!$B$5:$B$6004,B518,DATABASE!$X$5:$X$6004,1),0)</f>
        <v/>
      </c>
      <c r="W518" s="57">
        <f>IFERROR(COUNTIFS(DATABASE!$B$5:$B$6004,B518,DATABASE!$X$5:$X$6004,1),0)</f>
        <v/>
      </c>
      <c r="X518" s="58">
        <f>--AND(ISNUMBER(B518),C518&lt;&gt;"",L518&lt;&gt;"",M518&lt;&gt;"")</f>
        <v/>
      </c>
    </row>
    <row r="519" ht="15" customHeight="1" s="111">
      <c r="A519" s="42" t="inlineStr">
        <is>
          <t>FEB</t>
        </is>
      </c>
      <c r="B519" s="43">
        <f>FEB!A20</f>
        <v/>
      </c>
      <c r="C519" s="44">
        <f>FEB!B20</f>
        <v/>
      </c>
      <c r="D519" s="44">
        <f>FEB!C20</f>
        <v/>
      </c>
      <c r="E519" s="44">
        <f>FEB!D20</f>
        <v/>
      </c>
      <c r="F519" s="44">
        <f>FEB!E20</f>
        <v/>
      </c>
      <c r="G519" s="44">
        <f>FEB!F20</f>
        <v/>
      </c>
      <c r="H519" s="44">
        <f>FEB!G20</f>
        <v/>
      </c>
      <c r="I519" s="45">
        <f>FEB!H20</f>
        <v/>
      </c>
      <c r="J519" s="45">
        <f>FEB!I20</f>
        <v/>
      </c>
      <c r="K519" s="44">
        <f>FEB!J20</f>
        <v/>
      </c>
      <c r="L519" s="44">
        <f>FEB!K20</f>
        <v/>
      </c>
      <c r="M519" s="46">
        <f>FEB!L20</f>
        <v/>
      </c>
      <c r="N519" s="44">
        <f>FEB!M20</f>
        <v/>
      </c>
      <c r="O519" s="44">
        <f>FEB!N20</f>
        <v/>
      </c>
      <c r="P519" s="44">
        <f>FEB!O20</f>
        <v/>
      </c>
      <c r="Q519" s="44">
        <f>FEB!P20</f>
        <v/>
      </c>
      <c r="R519" s="44">
        <f>FEB!Q20</f>
        <v/>
      </c>
      <c r="S519" s="46">
        <f>S518+IF(X519=0,0,M519)</f>
        <v/>
      </c>
      <c r="T519" s="47">
        <f>MAX(T518,S519)</f>
        <v/>
      </c>
      <c r="U519" s="48">
        <f>S519-T519</f>
        <v/>
      </c>
      <c r="V519" s="47">
        <f>IFERROR(SUMIFS(DATABASE!$M$5:$M$6004,DATABASE!$B$5:$B$6004,B519,DATABASE!$X$5:$X$6004,1),0)</f>
        <v/>
      </c>
      <c r="W519" s="31">
        <f>IFERROR(COUNTIFS(DATABASE!$B$5:$B$6004,B519,DATABASE!$X$5:$X$6004,1),0)</f>
        <v/>
      </c>
      <c r="X519" s="49">
        <f>--AND(ISNUMBER(B519),C519&lt;&gt;"",L519&lt;&gt;"",M519&lt;&gt;"")</f>
        <v/>
      </c>
    </row>
    <row r="520" ht="15" customHeight="1" s="111">
      <c r="A520" s="50" t="inlineStr">
        <is>
          <t>FEB</t>
        </is>
      </c>
      <c r="B520" s="51">
        <f>FEB!A21</f>
        <v/>
      </c>
      <c r="C520" s="52">
        <f>FEB!B21</f>
        <v/>
      </c>
      <c r="D520" s="52">
        <f>FEB!C21</f>
        <v/>
      </c>
      <c r="E520" s="52">
        <f>FEB!D21</f>
        <v/>
      </c>
      <c r="F520" s="52">
        <f>FEB!E21</f>
        <v/>
      </c>
      <c r="G520" s="52">
        <f>FEB!F21</f>
        <v/>
      </c>
      <c r="H520" s="52">
        <f>FEB!G21</f>
        <v/>
      </c>
      <c r="I520" s="53">
        <f>FEB!H21</f>
        <v/>
      </c>
      <c r="J520" s="53">
        <f>FEB!I21</f>
        <v/>
      </c>
      <c r="K520" s="52">
        <f>FEB!J21</f>
        <v/>
      </c>
      <c r="L520" s="52">
        <f>FEB!K21</f>
        <v/>
      </c>
      <c r="M520" s="54">
        <f>FEB!L21</f>
        <v/>
      </c>
      <c r="N520" s="52">
        <f>FEB!M21</f>
        <v/>
      </c>
      <c r="O520" s="52">
        <f>FEB!N21</f>
        <v/>
      </c>
      <c r="P520" s="52">
        <f>FEB!O21</f>
        <v/>
      </c>
      <c r="Q520" s="52">
        <f>FEB!P21</f>
        <v/>
      </c>
      <c r="R520" s="52">
        <f>FEB!Q21</f>
        <v/>
      </c>
      <c r="S520" s="54">
        <f>S519+IF(X520=0,0,M520)</f>
        <v/>
      </c>
      <c r="T520" s="55">
        <f>MAX(T519,S520)</f>
        <v/>
      </c>
      <c r="U520" s="56">
        <f>S520-T520</f>
        <v/>
      </c>
      <c r="V520" s="55">
        <f>IFERROR(SUMIFS(DATABASE!$M$5:$M$6004,DATABASE!$B$5:$B$6004,B520,DATABASE!$X$5:$X$6004,1),0)</f>
        <v/>
      </c>
      <c r="W520" s="57">
        <f>IFERROR(COUNTIFS(DATABASE!$B$5:$B$6004,B520,DATABASE!$X$5:$X$6004,1),0)</f>
        <v/>
      </c>
      <c r="X520" s="58">
        <f>--AND(ISNUMBER(B520),C520&lt;&gt;"",L520&lt;&gt;"",M520&lt;&gt;"")</f>
        <v/>
      </c>
    </row>
    <row r="521" ht="15" customHeight="1" s="111">
      <c r="A521" s="42" t="inlineStr">
        <is>
          <t>FEB</t>
        </is>
      </c>
      <c r="B521" s="43">
        <f>FEB!A22</f>
        <v/>
      </c>
      <c r="C521" s="44">
        <f>FEB!B22</f>
        <v/>
      </c>
      <c r="D521" s="44">
        <f>FEB!C22</f>
        <v/>
      </c>
      <c r="E521" s="44">
        <f>FEB!D22</f>
        <v/>
      </c>
      <c r="F521" s="44">
        <f>FEB!E22</f>
        <v/>
      </c>
      <c r="G521" s="44">
        <f>FEB!F22</f>
        <v/>
      </c>
      <c r="H521" s="44">
        <f>FEB!G22</f>
        <v/>
      </c>
      <c r="I521" s="45">
        <f>FEB!H22</f>
        <v/>
      </c>
      <c r="J521" s="45">
        <f>FEB!I22</f>
        <v/>
      </c>
      <c r="K521" s="44">
        <f>FEB!J22</f>
        <v/>
      </c>
      <c r="L521" s="44">
        <f>FEB!K22</f>
        <v/>
      </c>
      <c r="M521" s="46">
        <f>FEB!L22</f>
        <v/>
      </c>
      <c r="N521" s="44">
        <f>FEB!M22</f>
        <v/>
      </c>
      <c r="O521" s="44">
        <f>FEB!N22</f>
        <v/>
      </c>
      <c r="P521" s="44">
        <f>FEB!O22</f>
        <v/>
      </c>
      <c r="Q521" s="44">
        <f>FEB!P22</f>
        <v/>
      </c>
      <c r="R521" s="44">
        <f>FEB!Q22</f>
        <v/>
      </c>
      <c r="S521" s="46">
        <f>S520+IF(X521=0,0,M521)</f>
        <v/>
      </c>
      <c r="T521" s="47">
        <f>MAX(T520,S521)</f>
        <v/>
      </c>
      <c r="U521" s="48">
        <f>S521-T521</f>
        <v/>
      </c>
      <c r="V521" s="47">
        <f>IFERROR(SUMIFS(DATABASE!$M$5:$M$6004,DATABASE!$B$5:$B$6004,B521,DATABASE!$X$5:$X$6004,1),0)</f>
        <v/>
      </c>
      <c r="W521" s="31">
        <f>IFERROR(COUNTIFS(DATABASE!$B$5:$B$6004,B521,DATABASE!$X$5:$X$6004,1),0)</f>
        <v/>
      </c>
      <c r="X521" s="49">
        <f>--AND(ISNUMBER(B521),C521&lt;&gt;"",L521&lt;&gt;"",M521&lt;&gt;"")</f>
        <v/>
      </c>
    </row>
    <row r="522" ht="15" customHeight="1" s="111">
      <c r="A522" s="50" t="inlineStr">
        <is>
          <t>FEB</t>
        </is>
      </c>
      <c r="B522" s="51">
        <f>FEB!A23</f>
        <v/>
      </c>
      <c r="C522" s="52">
        <f>FEB!B23</f>
        <v/>
      </c>
      <c r="D522" s="52">
        <f>FEB!C23</f>
        <v/>
      </c>
      <c r="E522" s="52">
        <f>FEB!D23</f>
        <v/>
      </c>
      <c r="F522" s="52">
        <f>FEB!E23</f>
        <v/>
      </c>
      <c r="G522" s="52">
        <f>FEB!F23</f>
        <v/>
      </c>
      <c r="H522" s="52">
        <f>FEB!G23</f>
        <v/>
      </c>
      <c r="I522" s="53">
        <f>FEB!H23</f>
        <v/>
      </c>
      <c r="J522" s="53">
        <f>FEB!I23</f>
        <v/>
      </c>
      <c r="K522" s="52">
        <f>FEB!J23</f>
        <v/>
      </c>
      <c r="L522" s="52">
        <f>FEB!K23</f>
        <v/>
      </c>
      <c r="M522" s="54">
        <f>FEB!L23</f>
        <v/>
      </c>
      <c r="N522" s="52">
        <f>FEB!M23</f>
        <v/>
      </c>
      <c r="O522" s="52">
        <f>FEB!N23</f>
        <v/>
      </c>
      <c r="P522" s="52">
        <f>FEB!O23</f>
        <v/>
      </c>
      <c r="Q522" s="52">
        <f>FEB!P23</f>
        <v/>
      </c>
      <c r="R522" s="52">
        <f>FEB!Q23</f>
        <v/>
      </c>
      <c r="S522" s="54">
        <f>S521+IF(X522=0,0,M522)</f>
        <v/>
      </c>
      <c r="T522" s="55">
        <f>MAX(T521,S522)</f>
        <v/>
      </c>
      <c r="U522" s="56">
        <f>S522-T522</f>
        <v/>
      </c>
      <c r="V522" s="55">
        <f>IFERROR(SUMIFS(DATABASE!$M$5:$M$6004,DATABASE!$B$5:$B$6004,B522,DATABASE!$X$5:$X$6004,1),0)</f>
        <v/>
      </c>
      <c r="W522" s="57">
        <f>IFERROR(COUNTIFS(DATABASE!$B$5:$B$6004,B522,DATABASE!$X$5:$X$6004,1),0)</f>
        <v/>
      </c>
      <c r="X522" s="58">
        <f>--AND(ISNUMBER(B522),C522&lt;&gt;"",L522&lt;&gt;"",M522&lt;&gt;"")</f>
        <v/>
      </c>
    </row>
    <row r="523" ht="15" customHeight="1" s="111">
      <c r="A523" s="42" t="inlineStr">
        <is>
          <t>FEB</t>
        </is>
      </c>
      <c r="B523" s="43">
        <f>FEB!A24</f>
        <v/>
      </c>
      <c r="C523" s="44">
        <f>FEB!B24</f>
        <v/>
      </c>
      <c r="D523" s="44">
        <f>FEB!C24</f>
        <v/>
      </c>
      <c r="E523" s="44">
        <f>FEB!D24</f>
        <v/>
      </c>
      <c r="F523" s="44">
        <f>FEB!E24</f>
        <v/>
      </c>
      <c r="G523" s="44">
        <f>FEB!F24</f>
        <v/>
      </c>
      <c r="H523" s="44">
        <f>FEB!G24</f>
        <v/>
      </c>
      <c r="I523" s="45">
        <f>FEB!H24</f>
        <v/>
      </c>
      <c r="J523" s="45">
        <f>FEB!I24</f>
        <v/>
      </c>
      <c r="K523" s="44">
        <f>FEB!J24</f>
        <v/>
      </c>
      <c r="L523" s="44">
        <f>FEB!K24</f>
        <v/>
      </c>
      <c r="M523" s="46">
        <f>FEB!L24</f>
        <v/>
      </c>
      <c r="N523" s="44">
        <f>FEB!M24</f>
        <v/>
      </c>
      <c r="O523" s="44">
        <f>FEB!N24</f>
        <v/>
      </c>
      <c r="P523" s="44">
        <f>FEB!O24</f>
        <v/>
      </c>
      <c r="Q523" s="44">
        <f>FEB!P24</f>
        <v/>
      </c>
      <c r="R523" s="44">
        <f>FEB!Q24</f>
        <v/>
      </c>
      <c r="S523" s="46">
        <f>S522+IF(X523=0,0,M523)</f>
        <v/>
      </c>
      <c r="T523" s="47">
        <f>MAX(T522,S523)</f>
        <v/>
      </c>
      <c r="U523" s="48">
        <f>S523-T523</f>
        <v/>
      </c>
      <c r="V523" s="47">
        <f>IFERROR(SUMIFS(DATABASE!$M$5:$M$6004,DATABASE!$B$5:$B$6004,B523,DATABASE!$X$5:$X$6004,1),0)</f>
        <v/>
      </c>
      <c r="W523" s="31">
        <f>IFERROR(COUNTIFS(DATABASE!$B$5:$B$6004,B523,DATABASE!$X$5:$X$6004,1),0)</f>
        <v/>
      </c>
      <c r="X523" s="49">
        <f>--AND(ISNUMBER(B523),C523&lt;&gt;"",L523&lt;&gt;"",M523&lt;&gt;"")</f>
        <v/>
      </c>
    </row>
    <row r="524" ht="15" customHeight="1" s="111">
      <c r="A524" s="50" t="inlineStr">
        <is>
          <t>FEB</t>
        </is>
      </c>
      <c r="B524" s="51">
        <f>FEB!A25</f>
        <v/>
      </c>
      <c r="C524" s="52">
        <f>FEB!B25</f>
        <v/>
      </c>
      <c r="D524" s="52">
        <f>FEB!C25</f>
        <v/>
      </c>
      <c r="E524" s="52">
        <f>FEB!D25</f>
        <v/>
      </c>
      <c r="F524" s="52">
        <f>FEB!E25</f>
        <v/>
      </c>
      <c r="G524" s="52">
        <f>FEB!F25</f>
        <v/>
      </c>
      <c r="H524" s="52">
        <f>FEB!G25</f>
        <v/>
      </c>
      <c r="I524" s="53">
        <f>FEB!H25</f>
        <v/>
      </c>
      <c r="J524" s="53">
        <f>FEB!I25</f>
        <v/>
      </c>
      <c r="K524" s="52">
        <f>FEB!J25</f>
        <v/>
      </c>
      <c r="L524" s="52">
        <f>FEB!K25</f>
        <v/>
      </c>
      <c r="M524" s="54">
        <f>FEB!L25</f>
        <v/>
      </c>
      <c r="N524" s="52">
        <f>FEB!M25</f>
        <v/>
      </c>
      <c r="O524" s="52">
        <f>FEB!N25</f>
        <v/>
      </c>
      <c r="P524" s="52">
        <f>FEB!O25</f>
        <v/>
      </c>
      <c r="Q524" s="52">
        <f>FEB!P25</f>
        <v/>
      </c>
      <c r="R524" s="52">
        <f>FEB!Q25</f>
        <v/>
      </c>
      <c r="S524" s="54">
        <f>S523+IF(X524=0,0,M524)</f>
        <v/>
      </c>
      <c r="T524" s="55">
        <f>MAX(T523,S524)</f>
        <v/>
      </c>
      <c r="U524" s="56">
        <f>S524-T524</f>
        <v/>
      </c>
      <c r="V524" s="55">
        <f>IFERROR(SUMIFS(DATABASE!$M$5:$M$6004,DATABASE!$B$5:$B$6004,B524,DATABASE!$X$5:$X$6004,1),0)</f>
        <v/>
      </c>
      <c r="W524" s="57">
        <f>IFERROR(COUNTIFS(DATABASE!$B$5:$B$6004,B524,DATABASE!$X$5:$X$6004,1),0)</f>
        <v/>
      </c>
      <c r="X524" s="58">
        <f>--AND(ISNUMBER(B524),C524&lt;&gt;"",L524&lt;&gt;"",M524&lt;&gt;"")</f>
        <v/>
      </c>
    </row>
    <row r="525" ht="15" customHeight="1" s="111">
      <c r="A525" s="42" t="inlineStr">
        <is>
          <t>FEB</t>
        </is>
      </c>
      <c r="B525" s="43">
        <f>FEB!A26</f>
        <v/>
      </c>
      <c r="C525" s="44">
        <f>FEB!B26</f>
        <v/>
      </c>
      <c r="D525" s="44">
        <f>FEB!C26</f>
        <v/>
      </c>
      <c r="E525" s="44">
        <f>FEB!D26</f>
        <v/>
      </c>
      <c r="F525" s="44">
        <f>FEB!E26</f>
        <v/>
      </c>
      <c r="G525" s="44">
        <f>FEB!F26</f>
        <v/>
      </c>
      <c r="H525" s="44">
        <f>FEB!G26</f>
        <v/>
      </c>
      <c r="I525" s="45">
        <f>FEB!H26</f>
        <v/>
      </c>
      <c r="J525" s="45">
        <f>FEB!I26</f>
        <v/>
      </c>
      <c r="K525" s="44">
        <f>FEB!J26</f>
        <v/>
      </c>
      <c r="L525" s="44">
        <f>FEB!K26</f>
        <v/>
      </c>
      <c r="M525" s="46">
        <f>FEB!L26</f>
        <v/>
      </c>
      <c r="N525" s="44">
        <f>FEB!M26</f>
        <v/>
      </c>
      <c r="O525" s="44">
        <f>FEB!N26</f>
        <v/>
      </c>
      <c r="P525" s="44">
        <f>FEB!O26</f>
        <v/>
      </c>
      <c r="Q525" s="44">
        <f>FEB!P26</f>
        <v/>
      </c>
      <c r="R525" s="44">
        <f>FEB!Q26</f>
        <v/>
      </c>
      <c r="S525" s="46">
        <f>S524+IF(X525=0,0,M525)</f>
        <v/>
      </c>
      <c r="T525" s="47">
        <f>MAX(T524,S525)</f>
        <v/>
      </c>
      <c r="U525" s="48">
        <f>S525-T525</f>
        <v/>
      </c>
      <c r="V525" s="47">
        <f>IFERROR(SUMIFS(DATABASE!$M$5:$M$6004,DATABASE!$B$5:$B$6004,B525,DATABASE!$X$5:$X$6004,1),0)</f>
        <v/>
      </c>
      <c r="W525" s="31">
        <f>IFERROR(COUNTIFS(DATABASE!$B$5:$B$6004,B525,DATABASE!$X$5:$X$6004,1),0)</f>
        <v/>
      </c>
      <c r="X525" s="49">
        <f>--AND(ISNUMBER(B525),C525&lt;&gt;"",L525&lt;&gt;"",M525&lt;&gt;"")</f>
        <v/>
      </c>
    </row>
    <row r="526" ht="15" customHeight="1" s="111">
      <c r="A526" s="50" t="inlineStr">
        <is>
          <t>FEB</t>
        </is>
      </c>
      <c r="B526" s="51">
        <f>FEB!A27</f>
        <v/>
      </c>
      <c r="C526" s="52">
        <f>FEB!B27</f>
        <v/>
      </c>
      <c r="D526" s="52">
        <f>FEB!C27</f>
        <v/>
      </c>
      <c r="E526" s="52">
        <f>FEB!D27</f>
        <v/>
      </c>
      <c r="F526" s="52">
        <f>FEB!E27</f>
        <v/>
      </c>
      <c r="G526" s="52">
        <f>FEB!F27</f>
        <v/>
      </c>
      <c r="H526" s="52">
        <f>FEB!G27</f>
        <v/>
      </c>
      <c r="I526" s="53">
        <f>FEB!H27</f>
        <v/>
      </c>
      <c r="J526" s="53">
        <f>FEB!I27</f>
        <v/>
      </c>
      <c r="K526" s="52">
        <f>FEB!J27</f>
        <v/>
      </c>
      <c r="L526" s="52">
        <f>FEB!K27</f>
        <v/>
      </c>
      <c r="M526" s="54">
        <f>FEB!L27</f>
        <v/>
      </c>
      <c r="N526" s="52">
        <f>FEB!M27</f>
        <v/>
      </c>
      <c r="O526" s="52">
        <f>FEB!N27</f>
        <v/>
      </c>
      <c r="P526" s="52">
        <f>FEB!O27</f>
        <v/>
      </c>
      <c r="Q526" s="52">
        <f>FEB!P27</f>
        <v/>
      </c>
      <c r="R526" s="52">
        <f>FEB!Q27</f>
        <v/>
      </c>
      <c r="S526" s="54">
        <f>S525+IF(X526=0,0,M526)</f>
        <v/>
      </c>
      <c r="T526" s="55">
        <f>MAX(T525,S526)</f>
        <v/>
      </c>
      <c r="U526" s="56">
        <f>S526-T526</f>
        <v/>
      </c>
      <c r="V526" s="55">
        <f>IFERROR(SUMIFS(DATABASE!$M$5:$M$6004,DATABASE!$B$5:$B$6004,B526,DATABASE!$X$5:$X$6004,1),0)</f>
        <v/>
      </c>
      <c r="W526" s="57">
        <f>IFERROR(COUNTIFS(DATABASE!$B$5:$B$6004,B526,DATABASE!$X$5:$X$6004,1),0)</f>
        <v/>
      </c>
      <c r="X526" s="58">
        <f>--AND(ISNUMBER(B526),C526&lt;&gt;"",L526&lt;&gt;"",M526&lt;&gt;"")</f>
        <v/>
      </c>
    </row>
    <row r="527" ht="15" customHeight="1" s="111">
      <c r="A527" s="42" t="inlineStr">
        <is>
          <t>FEB</t>
        </is>
      </c>
      <c r="B527" s="43">
        <f>FEB!A28</f>
        <v/>
      </c>
      <c r="C527" s="44">
        <f>FEB!B28</f>
        <v/>
      </c>
      <c r="D527" s="44">
        <f>FEB!C28</f>
        <v/>
      </c>
      <c r="E527" s="44">
        <f>FEB!D28</f>
        <v/>
      </c>
      <c r="F527" s="44">
        <f>FEB!E28</f>
        <v/>
      </c>
      <c r="G527" s="44">
        <f>FEB!F28</f>
        <v/>
      </c>
      <c r="H527" s="44">
        <f>FEB!G28</f>
        <v/>
      </c>
      <c r="I527" s="45">
        <f>FEB!H28</f>
        <v/>
      </c>
      <c r="J527" s="45">
        <f>FEB!I28</f>
        <v/>
      </c>
      <c r="K527" s="44">
        <f>FEB!J28</f>
        <v/>
      </c>
      <c r="L527" s="44">
        <f>FEB!K28</f>
        <v/>
      </c>
      <c r="M527" s="46">
        <f>FEB!L28</f>
        <v/>
      </c>
      <c r="N527" s="44">
        <f>FEB!M28</f>
        <v/>
      </c>
      <c r="O527" s="44">
        <f>FEB!N28</f>
        <v/>
      </c>
      <c r="P527" s="44">
        <f>FEB!O28</f>
        <v/>
      </c>
      <c r="Q527" s="44">
        <f>FEB!P28</f>
        <v/>
      </c>
      <c r="R527" s="44">
        <f>FEB!Q28</f>
        <v/>
      </c>
      <c r="S527" s="46">
        <f>S526+IF(X527=0,0,M527)</f>
        <v/>
      </c>
      <c r="T527" s="47">
        <f>MAX(T526,S527)</f>
        <v/>
      </c>
      <c r="U527" s="48">
        <f>S527-T527</f>
        <v/>
      </c>
      <c r="V527" s="47">
        <f>IFERROR(SUMIFS(DATABASE!$M$5:$M$6004,DATABASE!$B$5:$B$6004,B527,DATABASE!$X$5:$X$6004,1),0)</f>
        <v/>
      </c>
      <c r="W527" s="31">
        <f>IFERROR(COUNTIFS(DATABASE!$B$5:$B$6004,B527,DATABASE!$X$5:$X$6004,1),0)</f>
        <v/>
      </c>
      <c r="X527" s="49">
        <f>--AND(ISNUMBER(B527),C527&lt;&gt;"",L527&lt;&gt;"",M527&lt;&gt;"")</f>
        <v/>
      </c>
    </row>
    <row r="528" ht="15" customHeight="1" s="111">
      <c r="A528" s="50" t="inlineStr">
        <is>
          <t>FEB</t>
        </is>
      </c>
      <c r="B528" s="51">
        <f>FEB!A29</f>
        <v/>
      </c>
      <c r="C528" s="52">
        <f>FEB!B29</f>
        <v/>
      </c>
      <c r="D528" s="52">
        <f>FEB!C29</f>
        <v/>
      </c>
      <c r="E528" s="52">
        <f>FEB!D29</f>
        <v/>
      </c>
      <c r="F528" s="52">
        <f>FEB!E29</f>
        <v/>
      </c>
      <c r="G528" s="52">
        <f>FEB!F29</f>
        <v/>
      </c>
      <c r="H528" s="52">
        <f>FEB!G29</f>
        <v/>
      </c>
      <c r="I528" s="53">
        <f>FEB!H29</f>
        <v/>
      </c>
      <c r="J528" s="53">
        <f>FEB!I29</f>
        <v/>
      </c>
      <c r="K528" s="52">
        <f>FEB!J29</f>
        <v/>
      </c>
      <c r="L528" s="52">
        <f>FEB!K29</f>
        <v/>
      </c>
      <c r="M528" s="54">
        <f>FEB!L29</f>
        <v/>
      </c>
      <c r="N528" s="52">
        <f>FEB!M29</f>
        <v/>
      </c>
      <c r="O528" s="52">
        <f>FEB!N29</f>
        <v/>
      </c>
      <c r="P528" s="52">
        <f>FEB!O29</f>
        <v/>
      </c>
      <c r="Q528" s="52">
        <f>FEB!P29</f>
        <v/>
      </c>
      <c r="R528" s="52">
        <f>FEB!Q29</f>
        <v/>
      </c>
      <c r="S528" s="54">
        <f>S527+IF(X528=0,0,M528)</f>
        <v/>
      </c>
      <c r="T528" s="55">
        <f>MAX(T527,S528)</f>
        <v/>
      </c>
      <c r="U528" s="56">
        <f>S528-T528</f>
        <v/>
      </c>
      <c r="V528" s="55">
        <f>IFERROR(SUMIFS(DATABASE!$M$5:$M$6004,DATABASE!$B$5:$B$6004,B528,DATABASE!$X$5:$X$6004,1),0)</f>
        <v/>
      </c>
      <c r="W528" s="57">
        <f>IFERROR(COUNTIFS(DATABASE!$B$5:$B$6004,B528,DATABASE!$X$5:$X$6004,1),0)</f>
        <v/>
      </c>
      <c r="X528" s="58">
        <f>--AND(ISNUMBER(B528),C528&lt;&gt;"",L528&lt;&gt;"",M528&lt;&gt;"")</f>
        <v/>
      </c>
    </row>
    <row r="529" ht="15" customHeight="1" s="111">
      <c r="A529" s="42" t="inlineStr">
        <is>
          <t>FEB</t>
        </is>
      </c>
      <c r="B529" s="43">
        <f>FEB!A30</f>
        <v/>
      </c>
      <c r="C529" s="44">
        <f>FEB!B30</f>
        <v/>
      </c>
      <c r="D529" s="44">
        <f>FEB!C30</f>
        <v/>
      </c>
      <c r="E529" s="44">
        <f>FEB!D30</f>
        <v/>
      </c>
      <c r="F529" s="44">
        <f>FEB!E30</f>
        <v/>
      </c>
      <c r="G529" s="44">
        <f>FEB!F30</f>
        <v/>
      </c>
      <c r="H529" s="44">
        <f>FEB!G30</f>
        <v/>
      </c>
      <c r="I529" s="45">
        <f>FEB!H30</f>
        <v/>
      </c>
      <c r="J529" s="45">
        <f>FEB!I30</f>
        <v/>
      </c>
      <c r="K529" s="44">
        <f>FEB!J30</f>
        <v/>
      </c>
      <c r="L529" s="44">
        <f>FEB!K30</f>
        <v/>
      </c>
      <c r="M529" s="46">
        <f>FEB!L30</f>
        <v/>
      </c>
      <c r="N529" s="44">
        <f>FEB!M30</f>
        <v/>
      </c>
      <c r="O529" s="44">
        <f>FEB!N30</f>
        <v/>
      </c>
      <c r="P529" s="44">
        <f>FEB!O30</f>
        <v/>
      </c>
      <c r="Q529" s="44">
        <f>FEB!P30</f>
        <v/>
      </c>
      <c r="R529" s="44">
        <f>FEB!Q30</f>
        <v/>
      </c>
      <c r="S529" s="46">
        <f>S528+IF(X529=0,0,M529)</f>
        <v/>
      </c>
      <c r="T529" s="47">
        <f>MAX(T528,S529)</f>
        <v/>
      </c>
      <c r="U529" s="48">
        <f>S529-T529</f>
        <v/>
      </c>
      <c r="V529" s="47">
        <f>IFERROR(SUMIFS(DATABASE!$M$5:$M$6004,DATABASE!$B$5:$B$6004,B529,DATABASE!$X$5:$X$6004,1),0)</f>
        <v/>
      </c>
      <c r="W529" s="31">
        <f>IFERROR(COUNTIFS(DATABASE!$B$5:$B$6004,B529,DATABASE!$X$5:$X$6004,1),0)</f>
        <v/>
      </c>
      <c r="X529" s="49">
        <f>--AND(ISNUMBER(B529),C529&lt;&gt;"",L529&lt;&gt;"",M529&lt;&gt;"")</f>
        <v/>
      </c>
    </row>
    <row r="530" ht="15" customHeight="1" s="111">
      <c r="A530" s="50" t="inlineStr">
        <is>
          <t>FEB</t>
        </is>
      </c>
      <c r="B530" s="51">
        <f>FEB!A31</f>
        <v/>
      </c>
      <c r="C530" s="52">
        <f>FEB!B31</f>
        <v/>
      </c>
      <c r="D530" s="52">
        <f>FEB!C31</f>
        <v/>
      </c>
      <c r="E530" s="52">
        <f>FEB!D31</f>
        <v/>
      </c>
      <c r="F530" s="52">
        <f>FEB!E31</f>
        <v/>
      </c>
      <c r="G530" s="52">
        <f>FEB!F31</f>
        <v/>
      </c>
      <c r="H530" s="52">
        <f>FEB!G31</f>
        <v/>
      </c>
      <c r="I530" s="53">
        <f>FEB!H31</f>
        <v/>
      </c>
      <c r="J530" s="53">
        <f>FEB!I31</f>
        <v/>
      </c>
      <c r="K530" s="52">
        <f>FEB!J31</f>
        <v/>
      </c>
      <c r="L530" s="52">
        <f>FEB!K31</f>
        <v/>
      </c>
      <c r="M530" s="54">
        <f>FEB!L31</f>
        <v/>
      </c>
      <c r="N530" s="52">
        <f>FEB!M31</f>
        <v/>
      </c>
      <c r="O530" s="52">
        <f>FEB!N31</f>
        <v/>
      </c>
      <c r="P530" s="52">
        <f>FEB!O31</f>
        <v/>
      </c>
      <c r="Q530" s="52">
        <f>FEB!P31</f>
        <v/>
      </c>
      <c r="R530" s="52">
        <f>FEB!Q31</f>
        <v/>
      </c>
      <c r="S530" s="54">
        <f>S529+IF(X530=0,0,M530)</f>
        <v/>
      </c>
      <c r="T530" s="55">
        <f>MAX(T529,S530)</f>
        <v/>
      </c>
      <c r="U530" s="56">
        <f>S530-T530</f>
        <v/>
      </c>
      <c r="V530" s="55">
        <f>IFERROR(SUMIFS(DATABASE!$M$5:$M$6004,DATABASE!$B$5:$B$6004,B530,DATABASE!$X$5:$X$6004,1),0)</f>
        <v/>
      </c>
      <c r="W530" s="57">
        <f>IFERROR(COUNTIFS(DATABASE!$B$5:$B$6004,B530,DATABASE!$X$5:$X$6004,1),0)</f>
        <v/>
      </c>
      <c r="X530" s="58">
        <f>--AND(ISNUMBER(B530),C530&lt;&gt;"",L530&lt;&gt;"",M530&lt;&gt;"")</f>
        <v/>
      </c>
    </row>
    <row r="531" ht="15" customHeight="1" s="111">
      <c r="A531" s="42" t="inlineStr">
        <is>
          <t>FEB</t>
        </is>
      </c>
      <c r="B531" s="43">
        <f>FEB!A32</f>
        <v/>
      </c>
      <c r="C531" s="44">
        <f>FEB!B32</f>
        <v/>
      </c>
      <c r="D531" s="44">
        <f>FEB!C32</f>
        <v/>
      </c>
      <c r="E531" s="44">
        <f>FEB!D32</f>
        <v/>
      </c>
      <c r="F531" s="44">
        <f>FEB!E32</f>
        <v/>
      </c>
      <c r="G531" s="44">
        <f>FEB!F32</f>
        <v/>
      </c>
      <c r="H531" s="44">
        <f>FEB!G32</f>
        <v/>
      </c>
      <c r="I531" s="45">
        <f>FEB!H32</f>
        <v/>
      </c>
      <c r="J531" s="45">
        <f>FEB!I32</f>
        <v/>
      </c>
      <c r="K531" s="44">
        <f>FEB!J32</f>
        <v/>
      </c>
      <c r="L531" s="44">
        <f>FEB!K32</f>
        <v/>
      </c>
      <c r="M531" s="46">
        <f>FEB!L32</f>
        <v/>
      </c>
      <c r="N531" s="44">
        <f>FEB!M32</f>
        <v/>
      </c>
      <c r="O531" s="44">
        <f>FEB!N32</f>
        <v/>
      </c>
      <c r="P531" s="44">
        <f>FEB!O32</f>
        <v/>
      </c>
      <c r="Q531" s="44">
        <f>FEB!P32</f>
        <v/>
      </c>
      <c r="R531" s="44">
        <f>FEB!Q32</f>
        <v/>
      </c>
      <c r="S531" s="46">
        <f>S530+IF(X531=0,0,M531)</f>
        <v/>
      </c>
      <c r="T531" s="47">
        <f>MAX(T530,S531)</f>
        <v/>
      </c>
      <c r="U531" s="48">
        <f>S531-T531</f>
        <v/>
      </c>
      <c r="V531" s="47">
        <f>IFERROR(SUMIFS(DATABASE!$M$5:$M$6004,DATABASE!$B$5:$B$6004,B531,DATABASE!$X$5:$X$6004,1),0)</f>
        <v/>
      </c>
      <c r="W531" s="31">
        <f>IFERROR(COUNTIFS(DATABASE!$B$5:$B$6004,B531,DATABASE!$X$5:$X$6004,1),0)</f>
        <v/>
      </c>
      <c r="X531" s="49">
        <f>--AND(ISNUMBER(B531),C531&lt;&gt;"",L531&lt;&gt;"",M531&lt;&gt;"")</f>
        <v/>
      </c>
    </row>
    <row r="532" ht="15" customHeight="1" s="111">
      <c r="A532" s="50" t="inlineStr">
        <is>
          <t>FEB</t>
        </is>
      </c>
      <c r="B532" s="51">
        <f>FEB!A33</f>
        <v/>
      </c>
      <c r="C532" s="52">
        <f>FEB!B33</f>
        <v/>
      </c>
      <c r="D532" s="52">
        <f>FEB!C33</f>
        <v/>
      </c>
      <c r="E532" s="52">
        <f>FEB!D33</f>
        <v/>
      </c>
      <c r="F532" s="52">
        <f>FEB!E33</f>
        <v/>
      </c>
      <c r="G532" s="52">
        <f>FEB!F33</f>
        <v/>
      </c>
      <c r="H532" s="52">
        <f>FEB!G33</f>
        <v/>
      </c>
      <c r="I532" s="53">
        <f>FEB!H33</f>
        <v/>
      </c>
      <c r="J532" s="53">
        <f>FEB!I33</f>
        <v/>
      </c>
      <c r="K532" s="52">
        <f>FEB!J33</f>
        <v/>
      </c>
      <c r="L532" s="52">
        <f>FEB!K33</f>
        <v/>
      </c>
      <c r="M532" s="54">
        <f>FEB!L33</f>
        <v/>
      </c>
      <c r="N532" s="52">
        <f>FEB!M33</f>
        <v/>
      </c>
      <c r="O532" s="52">
        <f>FEB!N33</f>
        <v/>
      </c>
      <c r="P532" s="52">
        <f>FEB!O33</f>
        <v/>
      </c>
      <c r="Q532" s="52">
        <f>FEB!P33</f>
        <v/>
      </c>
      <c r="R532" s="52">
        <f>FEB!Q33</f>
        <v/>
      </c>
      <c r="S532" s="54">
        <f>S531+IF(X532=0,0,M532)</f>
        <v/>
      </c>
      <c r="T532" s="55">
        <f>MAX(T531,S532)</f>
        <v/>
      </c>
      <c r="U532" s="56">
        <f>S532-T532</f>
        <v/>
      </c>
      <c r="V532" s="55">
        <f>IFERROR(SUMIFS(DATABASE!$M$5:$M$6004,DATABASE!$B$5:$B$6004,B532,DATABASE!$X$5:$X$6004,1),0)</f>
        <v/>
      </c>
      <c r="W532" s="57">
        <f>IFERROR(COUNTIFS(DATABASE!$B$5:$B$6004,B532,DATABASE!$X$5:$X$6004,1),0)</f>
        <v/>
      </c>
      <c r="X532" s="58">
        <f>--AND(ISNUMBER(B532),C532&lt;&gt;"",L532&lt;&gt;"",M532&lt;&gt;"")</f>
        <v/>
      </c>
    </row>
    <row r="533" ht="15" customHeight="1" s="111">
      <c r="A533" s="42" t="inlineStr">
        <is>
          <t>FEB</t>
        </is>
      </c>
      <c r="B533" s="43">
        <f>FEB!A34</f>
        <v/>
      </c>
      <c r="C533" s="44">
        <f>FEB!B34</f>
        <v/>
      </c>
      <c r="D533" s="44">
        <f>FEB!C34</f>
        <v/>
      </c>
      <c r="E533" s="44">
        <f>FEB!D34</f>
        <v/>
      </c>
      <c r="F533" s="44">
        <f>FEB!E34</f>
        <v/>
      </c>
      <c r="G533" s="44">
        <f>FEB!F34</f>
        <v/>
      </c>
      <c r="H533" s="44">
        <f>FEB!G34</f>
        <v/>
      </c>
      <c r="I533" s="45">
        <f>FEB!H34</f>
        <v/>
      </c>
      <c r="J533" s="45">
        <f>FEB!I34</f>
        <v/>
      </c>
      <c r="K533" s="44">
        <f>FEB!J34</f>
        <v/>
      </c>
      <c r="L533" s="44">
        <f>FEB!K34</f>
        <v/>
      </c>
      <c r="M533" s="46">
        <f>FEB!L34</f>
        <v/>
      </c>
      <c r="N533" s="44">
        <f>FEB!M34</f>
        <v/>
      </c>
      <c r="O533" s="44">
        <f>FEB!N34</f>
        <v/>
      </c>
      <c r="P533" s="44">
        <f>FEB!O34</f>
        <v/>
      </c>
      <c r="Q533" s="44">
        <f>FEB!P34</f>
        <v/>
      </c>
      <c r="R533" s="44">
        <f>FEB!Q34</f>
        <v/>
      </c>
      <c r="S533" s="46">
        <f>S532+IF(X533=0,0,M533)</f>
        <v/>
      </c>
      <c r="T533" s="47">
        <f>MAX(T532,S533)</f>
        <v/>
      </c>
      <c r="U533" s="48">
        <f>S533-T533</f>
        <v/>
      </c>
      <c r="V533" s="47">
        <f>IFERROR(SUMIFS(DATABASE!$M$5:$M$6004,DATABASE!$B$5:$B$6004,B533,DATABASE!$X$5:$X$6004,1),0)</f>
        <v/>
      </c>
      <c r="W533" s="31">
        <f>IFERROR(COUNTIFS(DATABASE!$B$5:$B$6004,B533,DATABASE!$X$5:$X$6004,1),0)</f>
        <v/>
      </c>
      <c r="X533" s="49">
        <f>--AND(ISNUMBER(B533),C533&lt;&gt;"",L533&lt;&gt;"",M533&lt;&gt;"")</f>
        <v/>
      </c>
    </row>
    <row r="534" ht="15" customHeight="1" s="111">
      <c r="A534" s="50" t="inlineStr">
        <is>
          <t>FEB</t>
        </is>
      </c>
      <c r="B534" s="51">
        <f>FEB!A35</f>
        <v/>
      </c>
      <c r="C534" s="52">
        <f>FEB!B35</f>
        <v/>
      </c>
      <c r="D534" s="52">
        <f>FEB!C35</f>
        <v/>
      </c>
      <c r="E534" s="52">
        <f>FEB!D35</f>
        <v/>
      </c>
      <c r="F534" s="52">
        <f>FEB!E35</f>
        <v/>
      </c>
      <c r="G534" s="52">
        <f>FEB!F35</f>
        <v/>
      </c>
      <c r="H534" s="52">
        <f>FEB!G35</f>
        <v/>
      </c>
      <c r="I534" s="53">
        <f>FEB!H35</f>
        <v/>
      </c>
      <c r="J534" s="53">
        <f>FEB!I35</f>
        <v/>
      </c>
      <c r="K534" s="52">
        <f>FEB!J35</f>
        <v/>
      </c>
      <c r="L534" s="52">
        <f>FEB!K35</f>
        <v/>
      </c>
      <c r="M534" s="54">
        <f>FEB!L35</f>
        <v/>
      </c>
      <c r="N534" s="52">
        <f>FEB!M35</f>
        <v/>
      </c>
      <c r="O534" s="52">
        <f>FEB!N35</f>
        <v/>
      </c>
      <c r="P534" s="52">
        <f>FEB!O35</f>
        <v/>
      </c>
      <c r="Q534" s="52">
        <f>FEB!P35</f>
        <v/>
      </c>
      <c r="R534" s="52">
        <f>FEB!Q35</f>
        <v/>
      </c>
      <c r="S534" s="54">
        <f>S533+IF(X534=0,0,M534)</f>
        <v/>
      </c>
      <c r="T534" s="55">
        <f>MAX(T533,S534)</f>
        <v/>
      </c>
      <c r="U534" s="56">
        <f>S534-T534</f>
        <v/>
      </c>
      <c r="V534" s="55">
        <f>IFERROR(SUMIFS(DATABASE!$M$5:$M$6004,DATABASE!$B$5:$B$6004,B534,DATABASE!$X$5:$X$6004,1),0)</f>
        <v/>
      </c>
      <c r="W534" s="57">
        <f>IFERROR(COUNTIFS(DATABASE!$B$5:$B$6004,B534,DATABASE!$X$5:$X$6004,1),0)</f>
        <v/>
      </c>
      <c r="X534" s="58">
        <f>--AND(ISNUMBER(B534),C534&lt;&gt;"",L534&lt;&gt;"",M534&lt;&gt;"")</f>
        <v/>
      </c>
    </row>
    <row r="535" ht="15" customHeight="1" s="111">
      <c r="A535" s="42" t="inlineStr">
        <is>
          <t>FEB</t>
        </is>
      </c>
      <c r="B535" s="43">
        <f>FEB!A36</f>
        <v/>
      </c>
      <c r="C535" s="44">
        <f>FEB!B36</f>
        <v/>
      </c>
      <c r="D535" s="44">
        <f>FEB!C36</f>
        <v/>
      </c>
      <c r="E535" s="44">
        <f>FEB!D36</f>
        <v/>
      </c>
      <c r="F535" s="44">
        <f>FEB!E36</f>
        <v/>
      </c>
      <c r="G535" s="44">
        <f>FEB!F36</f>
        <v/>
      </c>
      <c r="H535" s="44">
        <f>FEB!G36</f>
        <v/>
      </c>
      <c r="I535" s="45">
        <f>FEB!H36</f>
        <v/>
      </c>
      <c r="J535" s="45">
        <f>FEB!I36</f>
        <v/>
      </c>
      <c r="K535" s="44">
        <f>FEB!J36</f>
        <v/>
      </c>
      <c r="L535" s="44">
        <f>FEB!K36</f>
        <v/>
      </c>
      <c r="M535" s="46">
        <f>FEB!L36</f>
        <v/>
      </c>
      <c r="N535" s="44">
        <f>FEB!M36</f>
        <v/>
      </c>
      <c r="O535" s="44">
        <f>FEB!N36</f>
        <v/>
      </c>
      <c r="P535" s="44">
        <f>FEB!O36</f>
        <v/>
      </c>
      <c r="Q535" s="44">
        <f>FEB!P36</f>
        <v/>
      </c>
      <c r="R535" s="44">
        <f>FEB!Q36</f>
        <v/>
      </c>
      <c r="S535" s="46">
        <f>S534+IF(X535=0,0,M535)</f>
        <v/>
      </c>
      <c r="T535" s="47">
        <f>MAX(T534,S535)</f>
        <v/>
      </c>
      <c r="U535" s="48">
        <f>S535-T535</f>
        <v/>
      </c>
      <c r="V535" s="47">
        <f>IFERROR(SUMIFS(DATABASE!$M$5:$M$6004,DATABASE!$B$5:$B$6004,B535,DATABASE!$X$5:$X$6004,1),0)</f>
        <v/>
      </c>
      <c r="W535" s="31">
        <f>IFERROR(COUNTIFS(DATABASE!$B$5:$B$6004,B535,DATABASE!$X$5:$X$6004,1),0)</f>
        <v/>
      </c>
      <c r="X535" s="49">
        <f>--AND(ISNUMBER(B535),C535&lt;&gt;"",L535&lt;&gt;"",M535&lt;&gt;"")</f>
        <v/>
      </c>
    </row>
    <row r="536" ht="15" customHeight="1" s="111">
      <c r="A536" s="50" t="inlineStr">
        <is>
          <t>FEB</t>
        </is>
      </c>
      <c r="B536" s="51">
        <f>FEB!A37</f>
        <v/>
      </c>
      <c r="C536" s="52">
        <f>FEB!B37</f>
        <v/>
      </c>
      <c r="D536" s="52">
        <f>FEB!C37</f>
        <v/>
      </c>
      <c r="E536" s="52">
        <f>FEB!D37</f>
        <v/>
      </c>
      <c r="F536" s="52">
        <f>FEB!E37</f>
        <v/>
      </c>
      <c r="G536" s="52">
        <f>FEB!F37</f>
        <v/>
      </c>
      <c r="H536" s="52">
        <f>FEB!G37</f>
        <v/>
      </c>
      <c r="I536" s="53">
        <f>FEB!H37</f>
        <v/>
      </c>
      <c r="J536" s="53">
        <f>FEB!I37</f>
        <v/>
      </c>
      <c r="K536" s="52">
        <f>FEB!J37</f>
        <v/>
      </c>
      <c r="L536" s="52">
        <f>FEB!K37</f>
        <v/>
      </c>
      <c r="M536" s="54">
        <f>FEB!L37</f>
        <v/>
      </c>
      <c r="N536" s="52">
        <f>FEB!M37</f>
        <v/>
      </c>
      <c r="O536" s="52">
        <f>FEB!N37</f>
        <v/>
      </c>
      <c r="P536" s="52">
        <f>FEB!O37</f>
        <v/>
      </c>
      <c r="Q536" s="52">
        <f>FEB!P37</f>
        <v/>
      </c>
      <c r="R536" s="52">
        <f>FEB!Q37</f>
        <v/>
      </c>
      <c r="S536" s="54">
        <f>S535+IF(X536=0,0,M536)</f>
        <v/>
      </c>
      <c r="T536" s="55">
        <f>MAX(T535,S536)</f>
        <v/>
      </c>
      <c r="U536" s="56">
        <f>S536-T536</f>
        <v/>
      </c>
      <c r="V536" s="55">
        <f>IFERROR(SUMIFS(DATABASE!$M$5:$M$6004,DATABASE!$B$5:$B$6004,B536,DATABASE!$X$5:$X$6004,1),0)</f>
        <v/>
      </c>
      <c r="W536" s="57">
        <f>IFERROR(COUNTIFS(DATABASE!$B$5:$B$6004,B536,DATABASE!$X$5:$X$6004,1),0)</f>
        <v/>
      </c>
      <c r="X536" s="58">
        <f>--AND(ISNUMBER(B536),C536&lt;&gt;"",L536&lt;&gt;"",M536&lt;&gt;"")</f>
        <v/>
      </c>
    </row>
    <row r="537" ht="15" customHeight="1" s="111">
      <c r="A537" s="42" t="inlineStr">
        <is>
          <t>FEB</t>
        </is>
      </c>
      <c r="B537" s="43">
        <f>FEB!A38</f>
        <v/>
      </c>
      <c r="C537" s="44">
        <f>FEB!B38</f>
        <v/>
      </c>
      <c r="D537" s="44">
        <f>FEB!C38</f>
        <v/>
      </c>
      <c r="E537" s="44">
        <f>FEB!D38</f>
        <v/>
      </c>
      <c r="F537" s="44">
        <f>FEB!E38</f>
        <v/>
      </c>
      <c r="G537" s="44">
        <f>FEB!F38</f>
        <v/>
      </c>
      <c r="H537" s="44">
        <f>FEB!G38</f>
        <v/>
      </c>
      <c r="I537" s="45">
        <f>FEB!H38</f>
        <v/>
      </c>
      <c r="J537" s="45">
        <f>FEB!I38</f>
        <v/>
      </c>
      <c r="K537" s="44">
        <f>FEB!J38</f>
        <v/>
      </c>
      <c r="L537" s="44">
        <f>FEB!K38</f>
        <v/>
      </c>
      <c r="M537" s="46">
        <f>FEB!L38</f>
        <v/>
      </c>
      <c r="N537" s="44">
        <f>FEB!M38</f>
        <v/>
      </c>
      <c r="O537" s="44">
        <f>FEB!N38</f>
        <v/>
      </c>
      <c r="P537" s="44">
        <f>FEB!O38</f>
        <v/>
      </c>
      <c r="Q537" s="44">
        <f>FEB!P38</f>
        <v/>
      </c>
      <c r="R537" s="44">
        <f>FEB!Q38</f>
        <v/>
      </c>
      <c r="S537" s="46">
        <f>S536+IF(X537=0,0,M537)</f>
        <v/>
      </c>
      <c r="T537" s="47">
        <f>MAX(T536,S537)</f>
        <v/>
      </c>
      <c r="U537" s="48">
        <f>S537-T537</f>
        <v/>
      </c>
      <c r="V537" s="47">
        <f>IFERROR(SUMIFS(DATABASE!$M$5:$M$6004,DATABASE!$B$5:$B$6004,B537,DATABASE!$X$5:$X$6004,1),0)</f>
        <v/>
      </c>
      <c r="W537" s="31">
        <f>IFERROR(COUNTIFS(DATABASE!$B$5:$B$6004,B537,DATABASE!$X$5:$X$6004,1),0)</f>
        <v/>
      </c>
      <c r="X537" s="49">
        <f>--AND(ISNUMBER(B537),C537&lt;&gt;"",L537&lt;&gt;"",M537&lt;&gt;"")</f>
        <v/>
      </c>
    </row>
    <row r="538" ht="15" customHeight="1" s="111">
      <c r="A538" s="50" t="inlineStr">
        <is>
          <t>FEB</t>
        </is>
      </c>
      <c r="B538" s="51">
        <f>FEB!A39</f>
        <v/>
      </c>
      <c r="C538" s="52">
        <f>FEB!B39</f>
        <v/>
      </c>
      <c r="D538" s="52">
        <f>FEB!C39</f>
        <v/>
      </c>
      <c r="E538" s="52">
        <f>FEB!D39</f>
        <v/>
      </c>
      <c r="F538" s="52">
        <f>FEB!E39</f>
        <v/>
      </c>
      <c r="G538" s="52">
        <f>FEB!F39</f>
        <v/>
      </c>
      <c r="H538" s="52">
        <f>FEB!G39</f>
        <v/>
      </c>
      <c r="I538" s="53">
        <f>FEB!H39</f>
        <v/>
      </c>
      <c r="J538" s="53">
        <f>FEB!I39</f>
        <v/>
      </c>
      <c r="K538" s="52">
        <f>FEB!J39</f>
        <v/>
      </c>
      <c r="L538" s="52">
        <f>FEB!K39</f>
        <v/>
      </c>
      <c r="M538" s="54">
        <f>FEB!L39</f>
        <v/>
      </c>
      <c r="N538" s="52">
        <f>FEB!M39</f>
        <v/>
      </c>
      <c r="O538" s="52">
        <f>FEB!N39</f>
        <v/>
      </c>
      <c r="P538" s="52">
        <f>FEB!O39</f>
        <v/>
      </c>
      <c r="Q538" s="52">
        <f>FEB!P39</f>
        <v/>
      </c>
      <c r="R538" s="52">
        <f>FEB!Q39</f>
        <v/>
      </c>
      <c r="S538" s="54">
        <f>S537+IF(X538=0,0,M538)</f>
        <v/>
      </c>
      <c r="T538" s="55">
        <f>MAX(T537,S538)</f>
        <v/>
      </c>
      <c r="U538" s="56">
        <f>S538-T538</f>
        <v/>
      </c>
      <c r="V538" s="55">
        <f>IFERROR(SUMIFS(DATABASE!$M$5:$M$6004,DATABASE!$B$5:$B$6004,B538,DATABASE!$X$5:$X$6004,1),0)</f>
        <v/>
      </c>
      <c r="W538" s="57">
        <f>IFERROR(COUNTIFS(DATABASE!$B$5:$B$6004,B538,DATABASE!$X$5:$X$6004,1),0)</f>
        <v/>
      </c>
      <c r="X538" s="58">
        <f>--AND(ISNUMBER(B538),C538&lt;&gt;"",L538&lt;&gt;"",M538&lt;&gt;"")</f>
        <v/>
      </c>
    </row>
    <row r="539" ht="15" customHeight="1" s="111">
      <c r="A539" s="42" t="inlineStr">
        <is>
          <t>FEB</t>
        </is>
      </c>
      <c r="B539" s="43">
        <f>FEB!A40</f>
        <v/>
      </c>
      <c r="C539" s="44">
        <f>FEB!B40</f>
        <v/>
      </c>
      <c r="D539" s="44">
        <f>FEB!C40</f>
        <v/>
      </c>
      <c r="E539" s="44">
        <f>FEB!D40</f>
        <v/>
      </c>
      <c r="F539" s="44">
        <f>FEB!E40</f>
        <v/>
      </c>
      <c r="G539" s="44">
        <f>FEB!F40</f>
        <v/>
      </c>
      <c r="H539" s="44">
        <f>FEB!G40</f>
        <v/>
      </c>
      <c r="I539" s="45">
        <f>FEB!H40</f>
        <v/>
      </c>
      <c r="J539" s="45">
        <f>FEB!I40</f>
        <v/>
      </c>
      <c r="K539" s="44">
        <f>FEB!J40</f>
        <v/>
      </c>
      <c r="L539" s="44">
        <f>FEB!K40</f>
        <v/>
      </c>
      <c r="M539" s="46">
        <f>FEB!L40</f>
        <v/>
      </c>
      <c r="N539" s="44">
        <f>FEB!M40</f>
        <v/>
      </c>
      <c r="O539" s="44">
        <f>FEB!N40</f>
        <v/>
      </c>
      <c r="P539" s="44">
        <f>FEB!O40</f>
        <v/>
      </c>
      <c r="Q539" s="44">
        <f>FEB!P40</f>
        <v/>
      </c>
      <c r="R539" s="44">
        <f>FEB!Q40</f>
        <v/>
      </c>
      <c r="S539" s="46">
        <f>S538+IF(X539=0,0,M539)</f>
        <v/>
      </c>
      <c r="T539" s="47">
        <f>MAX(T538,S539)</f>
        <v/>
      </c>
      <c r="U539" s="48">
        <f>S539-T539</f>
        <v/>
      </c>
      <c r="V539" s="47">
        <f>IFERROR(SUMIFS(DATABASE!$M$5:$M$6004,DATABASE!$B$5:$B$6004,B539,DATABASE!$X$5:$X$6004,1),0)</f>
        <v/>
      </c>
      <c r="W539" s="31">
        <f>IFERROR(COUNTIFS(DATABASE!$B$5:$B$6004,B539,DATABASE!$X$5:$X$6004,1),0)</f>
        <v/>
      </c>
      <c r="X539" s="49">
        <f>--AND(ISNUMBER(B539),C539&lt;&gt;"",L539&lt;&gt;"",M539&lt;&gt;"")</f>
        <v/>
      </c>
    </row>
    <row r="540" ht="15" customHeight="1" s="111">
      <c r="A540" s="50" t="inlineStr">
        <is>
          <t>FEB</t>
        </is>
      </c>
      <c r="B540" s="51">
        <f>FEB!A41</f>
        <v/>
      </c>
      <c r="C540" s="52">
        <f>FEB!B41</f>
        <v/>
      </c>
      <c r="D540" s="52">
        <f>FEB!C41</f>
        <v/>
      </c>
      <c r="E540" s="52">
        <f>FEB!D41</f>
        <v/>
      </c>
      <c r="F540" s="52">
        <f>FEB!E41</f>
        <v/>
      </c>
      <c r="G540" s="52">
        <f>FEB!F41</f>
        <v/>
      </c>
      <c r="H540" s="52">
        <f>FEB!G41</f>
        <v/>
      </c>
      <c r="I540" s="53">
        <f>FEB!H41</f>
        <v/>
      </c>
      <c r="J540" s="53">
        <f>FEB!I41</f>
        <v/>
      </c>
      <c r="K540" s="52">
        <f>FEB!J41</f>
        <v/>
      </c>
      <c r="L540" s="52">
        <f>FEB!K41</f>
        <v/>
      </c>
      <c r="M540" s="54">
        <f>FEB!L41</f>
        <v/>
      </c>
      <c r="N540" s="52">
        <f>FEB!M41</f>
        <v/>
      </c>
      <c r="O540" s="52">
        <f>FEB!N41</f>
        <v/>
      </c>
      <c r="P540" s="52">
        <f>FEB!O41</f>
        <v/>
      </c>
      <c r="Q540" s="52">
        <f>FEB!P41</f>
        <v/>
      </c>
      <c r="R540" s="52">
        <f>FEB!Q41</f>
        <v/>
      </c>
      <c r="S540" s="54">
        <f>S539+IF(X540=0,0,M540)</f>
        <v/>
      </c>
      <c r="T540" s="55">
        <f>MAX(T539,S540)</f>
        <v/>
      </c>
      <c r="U540" s="56">
        <f>S540-T540</f>
        <v/>
      </c>
      <c r="V540" s="55">
        <f>IFERROR(SUMIFS(DATABASE!$M$5:$M$6004,DATABASE!$B$5:$B$6004,B540,DATABASE!$X$5:$X$6004,1),0)</f>
        <v/>
      </c>
      <c r="W540" s="57">
        <f>IFERROR(COUNTIFS(DATABASE!$B$5:$B$6004,B540,DATABASE!$X$5:$X$6004,1),0)</f>
        <v/>
      </c>
      <c r="X540" s="58">
        <f>--AND(ISNUMBER(B540),C540&lt;&gt;"",L540&lt;&gt;"",M540&lt;&gt;"")</f>
        <v/>
      </c>
    </row>
    <row r="541" ht="15" customHeight="1" s="111">
      <c r="A541" s="42" t="inlineStr">
        <is>
          <t>FEB</t>
        </is>
      </c>
      <c r="B541" s="43">
        <f>FEB!A42</f>
        <v/>
      </c>
      <c r="C541" s="44">
        <f>FEB!B42</f>
        <v/>
      </c>
      <c r="D541" s="44">
        <f>FEB!C42</f>
        <v/>
      </c>
      <c r="E541" s="44">
        <f>FEB!D42</f>
        <v/>
      </c>
      <c r="F541" s="44">
        <f>FEB!E42</f>
        <v/>
      </c>
      <c r="G541" s="44">
        <f>FEB!F42</f>
        <v/>
      </c>
      <c r="H541" s="44">
        <f>FEB!G42</f>
        <v/>
      </c>
      <c r="I541" s="45">
        <f>FEB!H42</f>
        <v/>
      </c>
      <c r="J541" s="45">
        <f>FEB!I42</f>
        <v/>
      </c>
      <c r="K541" s="44">
        <f>FEB!J42</f>
        <v/>
      </c>
      <c r="L541" s="44">
        <f>FEB!K42</f>
        <v/>
      </c>
      <c r="M541" s="46">
        <f>FEB!L42</f>
        <v/>
      </c>
      <c r="N541" s="44">
        <f>FEB!M42</f>
        <v/>
      </c>
      <c r="O541" s="44">
        <f>FEB!N42</f>
        <v/>
      </c>
      <c r="P541" s="44">
        <f>FEB!O42</f>
        <v/>
      </c>
      <c r="Q541" s="44">
        <f>FEB!P42</f>
        <v/>
      </c>
      <c r="R541" s="44">
        <f>FEB!Q42</f>
        <v/>
      </c>
      <c r="S541" s="46">
        <f>S540+IF(X541=0,0,M541)</f>
        <v/>
      </c>
      <c r="T541" s="47">
        <f>MAX(T540,S541)</f>
        <v/>
      </c>
      <c r="U541" s="48">
        <f>S541-T541</f>
        <v/>
      </c>
      <c r="V541" s="47">
        <f>IFERROR(SUMIFS(DATABASE!$M$5:$M$6004,DATABASE!$B$5:$B$6004,B541,DATABASE!$X$5:$X$6004,1),0)</f>
        <v/>
      </c>
      <c r="W541" s="31">
        <f>IFERROR(COUNTIFS(DATABASE!$B$5:$B$6004,B541,DATABASE!$X$5:$X$6004,1),0)</f>
        <v/>
      </c>
      <c r="X541" s="49">
        <f>--AND(ISNUMBER(B541),C541&lt;&gt;"",L541&lt;&gt;"",M541&lt;&gt;"")</f>
        <v/>
      </c>
    </row>
    <row r="542" ht="15" customHeight="1" s="111">
      <c r="A542" s="50" t="inlineStr">
        <is>
          <t>FEB</t>
        </is>
      </c>
      <c r="B542" s="51">
        <f>FEB!A43</f>
        <v/>
      </c>
      <c r="C542" s="52">
        <f>FEB!B43</f>
        <v/>
      </c>
      <c r="D542" s="52">
        <f>FEB!C43</f>
        <v/>
      </c>
      <c r="E542" s="52">
        <f>FEB!D43</f>
        <v/>
      </c>
      <c r="F542" s="52">
        <f>FEB!E43</f>
        <v/>
      </c>
      <c r="G542" s="52">
        <f>FEB!F43</f>
        <v/>
      </c>
      <c r="H542" s="52">
        <f>FEB!G43</f>
        <v/>
      </c>
      <c r="I542" s="53">
        <f>FEB!H43</f>
        <v/>
      </c>
      <c r="J542" s="53">
        <f>FEB!I43</f>
        <v/>
      </c>
      <c r="K542" s="52">
        <f>FEB!J43</f>
        <v/>
      </c>
      <c r="L542" s="52">
        <f>FEB!K43</f>
        <v/>
      </c>
      <c r="M542" s="54">
        <f>FEB!L43</f>
        <v/>
      </c>
      <c r="N542" s="52">
        <f>FEB!M43</f>
        <v/>
      </c>
      <c r="O542" s="52">
        <f>FEB!N43</f>
        <v/>
      </c>
      <c r="P542" s="52">
        <f>FEB!O43</f>
        <v/>
      </c>
      <c r="Q542" s="52">
        <f>FEB!P43</f>
        <v/>
      </c>
      <c r="R542" s="52">
        <f>FEB!Q43</f>
        <v/>
      </c>
      <c r="S542" s="54">
        <f>S541+IF(X542=0,0,M542)</f>
        <v/>
      </c>
      <c r="T542" s="55">
        <f>MAX(T541,S542)</f>
        <v/>
      </c>
      <c r="U542" s="56">
        <f>S542-T542</f>
        <v/>
      </c>
      <c r="V542" s="55">
        <f>IFERROR(SUMIFS(DATABASE!$M$5:$M$6004,DATABASE!$B$5:$B$6004,B542,DATABASE!$X$5:$X$6004,1),0)</f>
        <v/>
      </c>
      <c r="W542" s="57">
        <f>IFERROR(COUNTIFS(DATABASE!$B$5:$B$6004,B542,DATABASE!$X$5:$X$6004,1),0)</f>
        <v/>
      </c>
      <c r="X542" s="58">
        <f>--AND(ISNUMBER(B542),C542&lt;&gt;"",L542&lt;&gt;"",M542&lt;&gt;"")</f>
        <v/>
      </c>
    </row>
    <row r="543" ht="15" customHeight="1" s="111">
      <c r="A543" s="42" t="inlineStr">
        <is>
          <t>FEB</t>
        </is>
      </c>
      <c r="B543" s="43">
        <f>FEB!A44</f>
        <v/>
      </c>
      <c r="C543" s="44">
        <f>FEB!B44</f>
        <v/>
      </c>
      <c r="D543" s="44">
        <f>FEB!C44</f>
        <v/>
      </c>
      <c r="E543" s="44">
        <f>FEB!D44</f>
        <v/>
      </c>
      <c r="F543" s="44">
        <f>FEB!E44</f>
        <v/>
      </c>
      <c r="G543" s="44">
        <f>FEB!F44</f>
        <v/>
      </c>
      <c r="H543" s="44">
        <f>FEB!G44</f>
        <v/>
      </c>
      <c r="I543" s="45">
        <f>FEB!H44</f>
        <v/>
      </c>
      <c r="J543" s="45">
        <f>FEB!I44</f>
        <v/>
      </c>
      <c r="K543" s="44">
        <f>FEB!J44</f>
        <v/>
      </c>
      <c r="L543" s="44">
        <f>FEB!K44</f>
        <v/>
      </c>
      <c r="M543" s="46">
        <f>FEB!L44</f>
        <v/>
      </c>
      <c r="N543" s="44">
        <f>FEB!M44</f>
        <v/>
      </c>
      <c r="O543" s="44">
        <f>FEB!N44</f>
        <v/>
      </c>
      <c r="P543" s="44">
        <f>FEB!O44</f>
        <v/>
      </c>
      <c r="Q543" s="44">
        <f>FEB!P44</f>
        <v/>
      </c>
      <c r="R543" s="44">
        <f>FEB!Q44</f>
        <v/>
      </c>
      <c r="S543" s="46">
        <f>S542+IF(X543=0,0,M543)</f>
        <v/>
      </c>
      <c r="T543" s="47">
        <f>MAX(T542,S543)</f>
        <v/>
      </c>
      <c r="U543" s="48">
        <f>S543-T543</f>
        <v/>
      </c>
      <c r="V543" s="47">
        <f>IFERROR(SUMIFS(DATABASE!$M$5:$M$6004,DATABASE!$B$5:$B$6004,B543,DATABASE!$X$5:$X$6004,1),0)</f>
        <v/>
      </c>
      <c r="W543" s="31">
        <f>IFERROR(COUNTIFS(DATABASE!$B$5:$B$6004,B543,DATABASE!$X$5:$X$6004,1),0)</f>
        <v/>
      </c>
      <c r="X543" s="49">
        <f>--AND(ISNUMBER(B543),C543&lt;&gt;"",L543&lt;&gt;"",M543&lt;&gt;"")</f>
        <v/>
      </c>
    </row>
    <row r="544" ht="15" customHeight="1" s="111">
      <c r="A544" s="50" t="inlineStr">
        <is>
          <t>FEB</t>
        </is>
      </c>
      <c r="B544" s="51">
        <f>FEB!A45</f>
        <v/>
      </c>
      <c r="C544" s="52">
        <f>FEB!B45</f>
        <v/>
      </c>
      <c r="D544" s="52">
        <f>FEB!C45</f>
        <v/>
      </c>
      <c r="E544" s="52">
        <f>FEB!D45</f>
        <v/>
      </c>
      <c r="F544" s="52">
        <f>FEB!E45</f>
        <v/>
      </c>
      <c r="G544" s="52">
        <f>FEB!F45</f>
        <v/>
      </c>
      <c r="H544" s="52">
        <f>FEB!G45</f>
        <v/>
      </c>
      <c r="I544" s="53">
        <f>FEB!H45</f>
        <v/>
      </c>
      <c r="J544" s="53">
        <f>FEB!I45</f>
        <v/>
      </c>
      <c r="K544" s="52">
        <f>FEB!J45</f>
        <v/>
      </c>
      <c r="L544" s="52">
        <f>FEB!K45</f>
        <v/>
      </c>
      <c r="M544" s="54">
        <f>FEB!L45</f>
        <v/>
      </c>
      <c r="N544" s="52">
        <f>FEB!M45</f>
        <v/>
      </c>
      <c r="O544" s="52">
        <f>FEB!N45</f>
        <v/>
      </c>
      <c r="P544" s="52">
        <f>FEB!O45</f>
        <v/>
      </c>
      <c r="Q544" s="52">
        <f>FEB!P45</f>
        <v/>
      </c>
      <c r="R544" s="52">
        <f>FEB!Q45</f>
        <v/>
      </c>
      <c r="S544" s="54">
        <f>S543+IF(X544=0,0,M544)</f>
        <v/>
      </c>
      <c r="T544" s="55">
        <f>MAX(T543,S544)</f>
        <v/>
      </c>
      <c r="U544" s="56">
        <f>S544-T544</f>
        <v/>
      </c>
      <c r="V544" s="55">
        <f>IFERROR(SUMIFS(DATABASE!$M$5:$M$6004,DATABASE!$B$5:$B$6004,B544,DATABASE!$X$5:$X$6004,1),0)</f>
        <v/>
      </c>
      <c r="W544" s="57">
        <f>IFERROR(COUNTIFS(DATABASE!$B$5:$B$6004,B544,DATABASE!$X$5:$X$6004,1),0)</f>
        <v/>
      </c>
      <c r="X544" s="58">
        <f>--AND(ISNUMBER(B544),C544&lt;&gt;"",L544&lt;&gt;"",M544&lt;&gt;"")</f>
        <v/>
      </c>
    </row>
    <row r="545" ht="15" customHeight="1" s="111">
      <c r="A545" s="42" t="inlineStr">
        <is>
          <t>FEB</t>
        </is>
      </c>
      <c r="B545" s="43">
        <f>FEB!A46</f>
        <v/>
      </c>
      <c r="C545" s="44">
        <f>FEB!B46</f>
        <v/>
      </c>
      <c r="D545" s="44">
        <f>FEB!C46</f>
        <v/>
      </c>
      <c r="E545" s="44">
        <f>FEB!D46</f>
        <v/>
      </c>
      <c r="F545" s="44">
        <f>FEB!E46</f>
        <v/>
      </c>
      <c r="G545" s="44">
        <f>FEB!F46</f>
        <v/>
      </c>
      <c r="H545" s="44">
        <f>FEB!G46</f>
        <v/>
      </c>
      <c r="I545" s="45">
        <f>FEB!H46</f>
        <v/>
      </c>
      <c r="J545" s="45">
        <f>FEB!I46</f>
        <v/>
      </c>
      <c r="K545" s="44">
        <f>FEB!J46</f>
        <v/>
      </c>
      <c r="L545" s="44">
        <f>FEB!K46</f>
        <v/>
      </c>
      <c r="M545" s="46">
        <f>FEB!L46</f>
        <v/>
      </c>
      <c r="N545" s="44">
        <f>FEB!M46</f>
        <v/>
      </c>
      <c r="O545" s="44">
        <f>FEB!N46</f>
        <v/>
      </c>
      <c r="P545" s="44">
        <f>FEB!O46</f>
        <v/>
      </c>
      <c r="Q545" s="44">
        <f>FEB!P46</f>
        <v/>
      </c>
      <c r="R545" s="44">
        <f>FEB!Q46</f>
        <v/>
      </c>
      <c r="S545" s="46">
        <f>S544+IF(X545=0,0,M545)</f>
        <v/>
      </c>
      <c r="T545" s="47">
        <f>MAX(T544,S545)</f>
        <v/>
      </c>
      <c r="U545" s="48">
        <f>S545-T545</f>
        <v/>
      </c>
      <c r="V545" s="47">
        <f>IFERROR(SUMIFS(DATABASE!$M$5:$M$6004,DATABASE!$B$5:$B$6004,B545,DATABASE!$X$5:$X$6004,1),0)</f>
        <v/>
      </c>
      <c r="W545" s="31">
        <f>IFERROR(COUNTIFS(DATABASE!$B$5:$B$6004,B545,DATABASE!$X$5:$X$6004,1),0)</f>
        <v/>
      </c>
      <c r="X545" s="49">
        <f>--AND(ISNUMBER(B545),C545&lt;&gt;"",L545&lt;&gt;"",M545&lt;&gt;"")</f>
        <v/>
      </c>
    </row>
    <row r="546" ht="15" customHeight="1" s="111">
      <c r="A546" s="50" t="inlineStr">
        <is>
          <t>FEB</t>
        </is>
      </c>
      <c r="B546" s="51">
        <f>FEB!A47</f>
        <v/>
      </c>
      <c r="C546" s="52">
        <f>FEB!B47</f>
        <v/>
      </c>
      <c r="D546" s="52">
        <f>FEB!C47</f>
        <v/>
      </c>
      <c r="E546" s="52">
        <f>FEB!D47</f>
        <v/>
      </c>
      <c r="F546" s="52">
        <f>FEB!E47</f>
        <v/>
      </c>
      <c r="G546" s="52">
        <f>FEB!F47</f>
        <v/>
      </c>
      <c r="H546" s="52">
        <f>FEB!G47</f>
        <v/>
      </c>
      <c r="I546" s="53">
        <f>FEB!H47</f>
        <v/>
      </c>
      <c r="J546" s="53">
        <f>FEB!I47</f>
        <v/>
      </c>
      <c r="K546" s="52">
        <f>FEB!J47</f>
        <v/>
      </c>
      <c r="L546" s="52">
        <f>FEB!K47</f>
        <v/>
      </c>
      <c r="M546" s="54">
        <f>FEB!L47</f>
        <v/>
      </c>
      <c r="N546" s="52">
        <f>FEB!M47</f>
        <v/>
      </c>
      <c r="O546" s="52">
        <f>FEB!N47</f>
        <v/>
      </c>
      <c r="P546" s="52">
        <f>FEB!O47</f>
        <v/>
      </c>
      <c r="Q546" s="52">
        <f>FEB!P47</f>
        <v/>
      </c>
      <c r="R546" s="52">
        <f>FEB!Q47</f>
        <v/>
      </c>
      <c r="S546" s="54">
        <f>S545+IF(X546=0,0,M546)</f>
        <v/>
      </c>
      <c r="T546" s="55">
        <f>MAX(T545,S546)</f>
        <v/>
      </c>
      <c r="U546" s="56">
        <f>S546-T546</f>
        <v/>
      </c>
      <c r="V546" s="55">
        <f>IFERROR(SUMIFS(DATABASE!$M$5:$M$6004,DATABASE!$B$5:$B$6004,B546,DATABASE!$X$5:$X$6004,1),0)</f>
        <v/>
      </c>
      <c r="W546" s="57">
        <f>IFERROR(COUNTIFS(DATABASE!$B$5:$B$6004,B546,DATABASE!$X$5:$X$6004,1),0)</f>
        <v/>
      </c>
      <c r="X546" s="58">
        <f>--AND(ISNUMBER(B546),C546&lt;&gt;"",L546&lt;&gt;"",M546&lt;&gt;"")</f>
        <v/>
      </c>
    </row>
    <row r="547" ht="15" customHeight="1" s="111">
      <c r="A547" s="42" t="inlineStr">
        <is>
          <t>FEB</t>
        </is>
      </c>
      <c r="B547" s="43">
        <f>FEB!A48</f>
        <v/>
      </c>
      <c r="C547" s="44">
        <f>FEB!B48</f>
        <v/>
      </c>
      <c r="D547" s="44">
        <f>FEB!C48</f>
        <v/>
      </c>
      <c r="E547" s="44">
        <f>FEB!D48</f>
        <v/>
      </c>
      <c r="F547" s="44">
        <f>FEB!E48</f>
        <v/>
      </c>
      <c r="G547" s="44">
        <f>FEB!F48</f>
        <v/>
      </c>
      <c r="H547" s="44">
        <f>FEB!G48</f>
        <v/>
      </c>
      <c r="I547" s="45">
        <f>FEB!H48</f>
        <v/>
      </c>
      <c r="J547" s="45">
        <f>FEB!I48</f>
        <v/>
      </c>
      <c r="K547" s="44">
        <f>FEB!J48</f>
        <v/>
      </c>
      <c r="L547" s="44">
        <f>FEB!K48</f>
        <v/>
      </c>
      <c r="M547" s="46">
        <f>FEB!L48</f>
        <v/>
      </c>
      <c r="N547" s="44">
        <f>FEB!M48</f>
        <v/>
      </c>
      <c r="O547" s="44">
        <f>FEB!N48</f>
        <v/>
      </c>
      <c r="P547" s="44">
        <f>FEB!O48</f>
        <v/>
      </c>
      <c r="Q547" s="44">
        <f>FEB!P48</f>
        <v/>
      </c>
      <c r="R547" s="44">
        <f>FEB!Q48</f>
        <v/>
      </c>
      <c r="S547" s="46">
        <f>S546+IF(X547=0,0,M547)</f>
        <v/>
      </c>
      <c r="T547" s="47">
        <f>MAX(T546,S547)</f>
        <v/>
      </c>
      <c r="U547" s="48">
        <f>S547-T547</f>
        <v/>
      </c>
      <c r="V547" s="47">
        <f>IFERROR(SUMIFS(DATABASE!$M$5:$M$6004,DATABASE!$B$5:$B$6004,B547,DATABASE!$X$5:$X$6004,1),0)</f>
        <v/>
      </c>
      <c r="W547" s="31">
        <f>IFERROR(COUNTIFS(DATABASE!$B$5:$B$6004,B547,DATABASE!$X$5:$X$6004,1),0)</f>
        <v/>
      </c>
      <c r="X547" s="49">
        <f>--AND(ISNUMBER(B547),C547&lt;&gt;"",L547&lt;&gt;"",M547&lt;&gt;"")</f>
        <v/>
      </c>
    </row>
    <row r="548" ht="15" customHeight="1" s="111">
      <c r="A548" s="50" t="inlineStr">
        <is>
          <t>FEB</t>
        </is>
      </c>
      <c r="B548" s="51">
        <f>FEB!A49</f>
        <v/>
      </c>
      <c r="C548" s="52">
        <f>FEB!B49</f>
        <v/>
      </c>
      <c r="D548" s="52">
        <f>FEB!C49</f>
        <v/>
      </c>
      <c r="E548" s="52">
        <f>FEB!D49</f>
        <v/>
      </c>
      <c r="F548" s="52">
        <f>FEB!E49</f>
        <v/>
      </c>
      <c r="G548" s="52">
        <f>FEB!F49</f>
        <v/>
      </c>
      <c r="H548" s="52">
        <f>FEB!G49</f>
        <v/>
      </c>
      <c r="I548" s="53">
        <f>FEB!H49</f>
        <v/>
      </c>
      <c r="J548" s="53">
        <f>FEB!I49</f>
        <v/>
      </c>
      <c r="K548" s="52">
        <f>FEB!J49</f>
        <v/>
      </c>
      <c r="L548" s="52">
        <f>FEB!K49</f>
        <v/>
      </c>
      <c r="M548" s="54">
        <f>FEB!L49</f>
        <v/>
      </c>
      <c r="N548" s="52">
        <f>FEB!M49</f>
        <v/>
      </c>
      <c r="O548" s="52">
        <f>FEB!N49</f>
        <v/>
      </c>
      <c r="P548" s="52">
        <f>FEB!O49</f>
        <v/>
      </c>
      <c r="Q548" s="52">
        <f>FEB!P49</f>
        <v/>
      </c>
      <c r="R548" s="52">
        <f>FEB!Q49</f>
        <v/>
      </c>
      <c r="S548" s="54">
        <f>S547+IF(X548=0,0,M548)</f>
        <v/>
      </c>
      <c r="T548" s="55">
        <f>MAX(T547,S548)</f>
        <v/>
      </c>
      <c r="U548" s="56">
        <f>S548-T548</f>
        <v/>
      </c>
      <c r="V548" s="55">
        <f>IFERROR(SUMIFS(DATABASE!$M$5:$M$6004,DATABASE!$B$5:$B$6004,B548,DATABASE!$X$5:$X$6004,1),0)</f>
        <v/>
      </c>
      <c r="W548" s="57">
        <f>IFERROR(COUNTIFS(DATABASE!$B$5:$B$6004,B548,DATABASE!$X$5:$X$6004,1),0)</f>
        <v/>
      </c>
      <c r="X548" s="58">
        <f>--AND(ISNUMBER(B548),C548&lt;&gt;"",L548&lt;&gt;"",M548&lt;&gt;"")</f>
        <v/>
      </c>
    </row>
    <row r="549" ht="15" customHeight="1" s="111">
      <c r="A549" s="42" t="inlineStr">
        <is>
          <t>FEB</t>
        </is>
      </c>
      <c r="B549" s="43">
        <f>FEB!A50</f>
        <v/>
      </c>
      <c r="C549" s="44">
        <f>FEB!B50</f>
        <v/>
      </c>
      <c r="D549" s="44">
        <f>FEB!C50</f>
        <v/>
      </c>
      <c r="E549" s="44">
        <f>FEB!D50</f>
        <v/>
      </c>
      <c r="F549" s="44">
        <f>FEB!E50</f>
        <v/>
      </c>
      <c r="G549" s="44">
        <f>FEB!F50</f>
        <v/>
      </c>
      <c r="H549" s="44">
        <f>FEB!G50</f>
        <v/>
      </c>
      <c r="I549" s="45">
        <f>FEB!H50</f>
        <v/>
      </c>
      <c r="J549" s="45">
        <f>FEB!I50</f>
        <v/>
      </c>
      <c r="K549" s="44">
        <f>FEB!J50</f>
        <v/>
      </c>
      <c r="L549" s="44">
        <f>FEB!K50</f>
        <v/>
      </c>
      <c r="M549" s="46">
        <f>FEB!L50</f>
        <v/>
      </c>
      <c r="N549" s="44">
        <f>FEB!M50</f>
        <v/>
      </c>
      <c r="O549" s="44">
        <f>FEB!N50</f>
        <v/>
      </c>
      <c r="P549" s="44">
        <f>FEB!O50</f>
        <v/>
      </c>
      <c r="Q549" s="44">
        <f>FEB!P50</f>
        <v/>
      </c>
      <c r="R549" s="44">
        <f>FEB!Q50</f>
        <v/>
      </c>
      <c r="S549" s="46">
        <f>S548+IF(X549=0,0,M549)</f>
        <v/>
      </c>
      <c r="T549" s="47">
        <f>MAX(T548,S549)</f>
        <v/>
      </c>
      <c r="U549" s="48">
        <f>S549-T549</f>
        <v/>
      </c>
      <c r="V549" s="47">
        <f>IFERROR(SUMIFS(DATABASE!$M$5:$M$6004,DATABASE!$B$5:$B$6004,B549,DATABASE!$X$5:$X$6004,1),0)</f>
        <v/>
      </c>
      <c r="W549" s="31">
        <f>IFERROR(COUNTIFS(DATABASE!$B$5:$B$6004,B549,DATABASE!$X$5:$X$6004,1),0)</f>
        <v/>
      </c>
      <c r="X549" s="49">
        <f>--AND(ISNUMBER(B549),C549&lt;&gt;"",L549&lt;&gt;"",M549&lt;&gt;"")</f>
        <v/>
      </c>
    </row>
    <row r="550" ht="15" customHeight="1" s="111">
      <c r="A550" s="50" t="inlineStr">
        <is>
          <t>FEB</t>
        </is>
      </c>
      <c r="B550" s="51">
        <f>FEB!A51</f>
        <v/>
      </c>
      <c r="C550" s="52">
        <f>FEB!B51</f>
        <v/>
      </c>
      <c r="D550" s="52">
        <f>FEB!C51</f>
        <v/>
      </c>
      <c r="E550" s="52">
        <f>FEB!D51</f>
        <v/>
      </c>
      <c r="F550" s="52">
        <f>FEB!E51</f>
        <v/>
      </c>
      <c r="G550" s="52">
        <f>FEB!F51</f>
        <v/>
      </c>
      <c r="H550" s="52">
        <f>FEB!G51</f>
        <v/>
      </c>
      <c r="I550" s="53">
        <f>FEB!H51</f>
        <v/>
      </c>
      <c r="J550" s="53">
        <f>FEB!I51</f>
        <v/>
      </c>
      <c r="K550" s="52">
        <f>FEB!J51</f>
        <v/>
      </c>
      <c r="L550" s="52">
        <f>FEB!K51</f>
        <v/>
      </c>
      <c r="M550" s="54">
        <f>FEB!L51</f>
        <v/>
      </c>
      <c r="N550" s="52">
        <f>FEB!M51</f>
        <v/>
      </c>
      <c r="O550" s="52">
        <f>FEB!N51</f>
        <v/>
      </c>
      <c r="P550" s="52">
        <f>FEB!O51</f>
        <v/>
      </c>
      <c r="Q550" s="52">
        <f>FEB!P51</f>
        <v/>
      </c>
      <c r="R550" s="52">
        <f>FEB!Q51</f>
        <v/>
      </c>
      <c r="S550" s="54">
        <f>S549+IF(X550=0,0,M550)</f>
        <v/>
      </c>
      <c r="T550" s="55">
        <f>MAX(T549,S550)</f>
        <v/>
      </c>
      <c r="U550" s="56">
        <f>S550-T550</f>
        <v/>
      </c>
      <c r="V550" s="55">
        <f>IFERROR(SUMIFS(DATABASE!$M$5:$M$6004,DATABASE!$B$5:$B$6004,B550,DATABASE!$X$5:$X$6004,1),0)</f>
        <v/>
      </c>
      <c r="W550" s="57">
        <f>IFERROR(COUNTIFS(DATABASE!$B$5:$B$6004,B550,DATABASE!$X$5:$X$6004,1),0)</f>
        <v/>
      </c>
      <c r="X550" s="58">
        <f>--AND(ISNUMBER(B550),C550&lt;&gt;"",L550&lt;&gt;"",M550&lt;&gt;"")</f>
        <v/>
      </c>
    </row>
    <row r="551" ht="15" customHeight="1" s="111">
      <c r="A551" s="42" t="inlineStr">
        <is>
          <t>FEB</t>
        </is>
      </c>
      <c r="B551" s="43">
        <f>FEB!A52</f>
        <v/>
      </c>
      <c r="C551" s="44">
        <f>FEB!B52</f>
        <v/>
      </c>
      <c r="D551" s="44">
        <f>FEB!C52</f>
        <v/>
      </c>
      <c r="E551" s="44">
        <f>FEB!D52</f>
        <v/>
      </c>
      <c r="F551" s="44">
        <f>FEB!E52</f>
        <v/>
      </c>
      <c r="G551" s="44">
        <f>FEB!F52</f>
        <v/>
      </c>
      <c r="H551" s="44">
        <f>FEB!G52</f>
        <v/>
      </c>
      <c r="I551" s="45">
        <f>FEB!H52</f>
        <v/>
      </c>
      <c r="J551" s="45">
        <f>FEB!I52</f>
        <v/>
      </c>
      <c r="K551" s="44">
        <f>FEB!J52</f>
        <v/>
      </c>
      <c r="L551" s="44">
        <f>FEB!K52</f>
        <v/>
      </c>
      <c r="M551" s="46">
        <f>FEB!L52</f>
        <v/>
      </c>
      <c r="N551" s="44">
        <f>FEB!M52</f>
        <v/>
      </c>
      <c r="O551" s="44">
        <f>FEB!N52</f>
        <v/>
      </c>
      <c r="P551" s="44">
        <f>FEB!O52</f>
        <v/>
      </c>
      <c r="Q551" s="44">
        <f>FEB!P52</f>
        <v/>
      </c>
      <c r="R551" s="44">
        <f>FEB!Q52</f>
        <v/>
      </c>
      <c r="S551" s="46">
        <f>S550+IF(X551=0,0,M551)</f>
        <v/>
      </c>
      <c r="T551" s="47">
        <f>MAX(T550,S551)</f>
        <v/>
      </c>
      <c r="U551" s="48">
        <f>S551-T551</f>
        <v/>
      </c>
      <c r="V551" s="47">
        <f>IFERROR(SUMIFS(DATABASE!$M$5:$M$6004,DATABASE!$B$5:$B$6004,B551,DATABASE!$X$5:$X$6004,1),0)</f>
        <v/>
      </c>
      <c r="W551" s="31">
        <f>IFERROR(COUNTIFS(DATABASE!$B$5:$B$6004,B551,DATABASE!$X$5:$X$6004,1),0)</f>
        <v/>
      </c>
      <c r="X551" s="49">
        <f>--AND(ISNUMBER(B551),C551&lt;&gt;"",L551&lt;&gt;"",M551&lt;&gt;"")</f>
        <v/>
      </c>
    </row>
    <row r="552" ht="15" customHeight="1" s="111">
      <c r="A552" s="50" t="inlineStr">
        <is>
          <t>FEB</t>
        </is>
      </c>
      <c r="B552" s="51">
        <f>FEB!A53</f>
        <v/>
      </c>
      <c r="C552" s="52">
        <f>FEB!B53</f>
        <v/>
      </c>
      <c r="D552" s="52">
        <f>FEB!C53</f>
        <v/>
      </c>
      <c r="E552" s="52">
        <f>FEB!D53</f>
        <v/>
      </c>
      <c r="F552" s="52">
        <f>FEB!E53</f>
        <v/>
      </c>
      <c r="G552" s="52">
        <f>FEB!F53</f>
        <v/>
      </c>
      <c r="H552" s="52">
        <f>FEB!G53</f>
        <v/>
      </c>
      <c r="I552" s="53">
        <f>FEB!H53</f>
        <v/>
      </c>
      <c r="J552" s="53">
        <f>FEB!I53</f>
        <v/>
      </c>
      <c r="K552" s="52">
        <f>FEB!J53</f>
        <v/>
      </c>
      <c r="L552" s="52">
        <f>FEB!K53</f>
        <v/>
      </c>
      <c r="M552" s="54">
        <f>FEB!L53</f>
        <v/>
      </c>
      <c r="N552" s="52">
        <f>FEB!M53</f>
        <v/>
      </c>
      <c r="O552" s="52">
        <f>FEB!N53</f>
        <v/>
      </c>
      <c r="P552" s="52">
        <f>FEB!O53</f>
        <v/>
      </c>
      <c r="Q552" s="52">
        <f>FEB!P53</f>
        <v/>
      </c>
      <c r="R552" s="52">
        <f>FEB!Q53</f>
        <v/>
      </c>
      <c r="S552" s="54">
        <f>S551+IF(X552=0,0,M552)</f>
        <v/>
      </c>
      <c r="T552" s="55">
        <f>MAX(T551,S552)</f>
        <v/>
      </c>
      <c r="U552" s="56">
        <f>S552-T552</f>
        <v/>
      </c>
      <c r="V552" s="55">
        <f>IFERROR(SUMIFS(DATABASE!$M$5:$M$6004,DATABASE!$B$5:$B$6004,B552,DATABASE!$X$5:$X$6004,1),0)</f>
        <v/>
      </c>
      <c r="W552" s="57">
        <f>IFERROR(COUNTIFS(DATABASE!$B$5:$B$6004,B552,DATABASE!$X$5:$X$6004,1),0)</f>
        <v/>
      </c>
      <c r="X552" s="58">
        <f>--AND(ISNUMBER(B552),C552&lt;&gt;"",L552&lt;&gt;"",M552&lt;&gt;"")</f>
        <v/>
      </c>
    </row>
    <row r="553" ht="15" customHeight="1" s="111">
      <c r="A553" s="42" t="inlineStr">
        <is>
          <t>FEB</t>
        </is>
      </c>
      <c r="B553" s="43">
        <f>FEB!A54</f>
        <v/>
      </c>
      <c r="C553" s="44">
        <f>FEB!B54</f>
        <v/>
      </c>
      <c r="D553" s="44">
        <f>FEB!C54</f>
        <v/>
      </c>
      <c r="E553" s="44">
        <f>FEB!D54</f>
        <v/>
      </c>
      <c r="F553" s="44">
        <f>FEB!E54</f>
        <v/>
      </c>
      <c r="G553" s="44">
        <f>FEB!F54</f>
        <v/>
      </c>
      <c r="H553" s="44">
        <f>FEB!G54</f>
        <v/>
      </c>
      <c r="I553" s="45">
        <f>FEB!H54</f>
        <v/>
      </c>
      <c r="J553" s="45">
        <f>FEB!I54</f>
        <v/>
      </c>
      <c r="K553" s="44">
        <f>FEB!J54</f>
        <v/>
      </c>
      <c r="L553" s="44">
        <f>FEB!K54</f>
        <v/>
      </c>
      <c r="M553" s="46">
        <f>FEB!L54</f>
        <v/>
      </c>
      <c r="N553" s="44">
        <f>FEB!M54</f>
        <v/>
      </c>
      <c r="O553" s="44">
        <f>FEB!N54</f>
        <v/>
      </c>
      <c r="P553" s="44">
        <f>FEB!O54</f>
        <v/>
      </c>
      <c r="Q553" s="44">
        <f>FEB!P54</f>
        <v/>
      </c>
      <c r="R553" s="44">
        <f>FEB!Q54</f>
        <v/>
      </c>
      <c r="S553" s="46">
        <f>S552+IF(X553=0,0,M553)</f>
        <v/>
      </c>
      <c r="T553" s="47">
        <f>MAX(T552,S553)</f>
        <v/>
      </c>
      <c r="U553" s="48">
        <f>S553-T553</f>
        <v/>
      </c>
      <c r="V553" s="47">
        <f>IFERROR(SUMIFS(DATABASE!$M$5:$M$6004,DATABASE!$B$5:$B$6004,B553,DATABASE!$X$5:$X$6004,1),0)</f>
        <v/>
      </c>
      <c r="W553" s="31">
        <f>IFERROR(COUNTIFS(DATABASE!$B$5:$B$6004,B553,DATABASE!$X$5:$X$6004,1),0)</f>
        <v/>
      </c>
      <c r="X553" s="49">
        <f>--AND(ISNUMBER(B553),C553&lt;&gt;"",L553&lt;&gt;"",M553&lt;&gt;"")</f>
        <v/>
      </c>
    </row>
    <row r="554" ht="15" customHeight="1" s="111">
      <c r="A554" s="50" t="inlineStr">
        <is>
          <t>FEB</t>
        </is>
      </c>
      <c r="B554" s="51">
        <f>FEB!A55</f>
        <v/>
      </c>
      <c r="C554" s="52">
        <f>FEB!B55</f>
        <v/>
      </c>
      <c r="D554" s="52">
        <f>FEB!C55</f>
        <v/>
      </c>
      <c r="E554" s="52">
        <f>FEB!D55</f>
        <v/>
      </c>
      <c r="F554" s="52">
        <f>FEB!E55</f>
        <v/>
      </c>
      <c r="G554" s="52">
        <f>FEB!F55</f>
        <v/>
      </c>
      <c r="H554" s="52">
        <f>FEB!G55</f>
        <v/>
      </c>
      <c r="I554" s="53">
        <f>FEB!H55</f>
        <v/>
      </c>
      <c r="J554" s="53">
        <f>FEB!I55</f>
        <v/>
      </c>
      <c r="K554" s="52">
        <f>FEB!J55</f>
        <v/>
      </c>
      <c r="L554" s="52">
        <f>FEB!K55</f>
        <v/>
      </c>
      <c r="M554" s="54">
        <f>FEB!L55</f>
        <v/>
      </c>
      <c r="N554" s="52">
        <f>FEB!M55</f>
        <v/>
      </c>
      <c r="O554" s="52">
        <f>FEB!N55</f>
        <v/>
      </c>
      <c r="P554" s="52">
        <f>FEB!O55</f>
        <v/>
      </c>
      <c r="Q554" s="52">
        <f>FEB!P55</f>
        <v/>
      </c>
      <c r="R554" s="52">
        <f>FEB!Q55</f>
        <v/>
      </c>
      <c r="S554" s="54">
        <f>S553+IF(X554=0,0,M554)</f>
        <v/>
      </c>
      <c r="T554" s="55">
        <f>MAX(T553,S554)</f>
        <v/>
      </c>
      <c r="U554" s="56">
        <f>S554-T554</f>
        <v/>
      </c>
      <c r="V554" s="55">
        <f>IFERROR(SUMIFS(DATABASE!$M$5:$M$6004,DATABASE!$B$5:$B$6004,B554,DATABASE!$X$5:$X$6004,1),0)</f>
        <v/>
      </c>
      <c r="W554" s="57">
        <f>IFERROR(COUNTIFS(DATABASE!$B$5:$B$6004,B554,DATABASE!$X$5:$X$6004,1),0)</f>
        <v/>
      </c>
      <c r="X554" s="58">
        <f>--AND(ISNUMBER(B554),C554&lt;&gt;"",L554&lt;&gt;"",M554&lt;&gt;"")</f>
        <v/>
      </c>
    </row>
    <row r="555" ht="15" customHeight="1" s="111">
      <c r="A555" s="42" t="inlineStr">
        <is>
          <t>FEB</t>
        </is>
      </c>
      <c r="B555" s="43">
        <f>FEB!A56</f>
        <v/>
      </c>
      <c r="C555" s="44">
        <f>FEB!B56</f>
        <v/>
      </c>
      <c r="D555" s="44">
        <f>FEB!C56</f>
        <v/>
      </c>
      <c r="E555" s="44">
        <f>FEB!D56</f>
        <v/>
      </c>
      <c r="F555" s="44">
        <f>FEB!E56</f>
        <v/>
      </c>
      <c r="G555" s="44">
        <f>FEB!F56</f>
        <v/>
      </c>
      <c r="H555" s="44">
        <f>FEB!G56</f>
        <v/>
      </c>
      <c r="I555" s="45">
        <f>FEB!H56</f>
        <v/>
      </c>
      <c r="J555" s="45">
        <f>FEB!I56</f>
        <v/>
      </c>
      <c r="K555" s="44">
        <f>FEB!J56</f>
        <v/>
      </c>
      <c r="L555" s="44">
        <f>FEB!K56</f>
        <v/>
      </c>
      <c r="M555" s="46">
        <f>FEB!L56</f>
        <v/>
      </c>
      <c r="N555" s="44">
        <f>FEB!M56</f>
        <v/>
      </c>
      <c r="O555" s="44">
        <f>FEB!N56</f>
        <v/>
      </c>
      <c r="P555" s="44">
        <f>FEB!O56</f>
        <v/>
      </c>
      <c r="Q555" s="44">
        <f>FEB!P56</f>
        <v/>
      </c>
      <c r="R555" s="44">
        <f>FEB!Q56</f>
        <v/>
      </c>
      <c r="S555" s="46">
        <f>S554+IF(X555=0,0,M555)</f>
        <v/>
      </c>
      <c r="T555" s="47">
        <f>MAX(T554,S555)</f>
        <v/>
      </c>
      <c r="U555" s="48">
        <f>S555-T555</f>
        <v/>
      </c>
      <c r="V555" s="47">
        <f>IFERROR(SUMIFS(DATABASE!$M$5:$M$6004,DATABASE!$B$5:$B$6004,B555,DATABASE!$X$5:$X$6004,1),0)</f>
        <v/>
      </c>
      <c r="W555" s="31">
        <f>IFERROR(COUNTIFS(DATABASE!$B$5:$B$6004,B555,DATABASE!$X$5:$X$6004,1),0)</f>
        <v/>
      </c>
      <c r="X555" s="49">
        <f>--AND(ISNUMBER(B555),C555&lt;&gt;"",L555&lt;&gt;"",M555&lt;&gt;"")</f>
        <v/>
      </c>
    </row>
    <row r="556" ht="15" customHeight="1" s="111">
      <c r="A556" s="50" t="inlineStr">
        <is>
          <t>FEB</t>
        </is>
      </c>
      <c r="B556" s="51">
        <f>FEB!A57</f>
        <v/>
      </c>
      <c r="C556" s="52">
        <f>FEB!B57</f>
        <v/>
      </c>
      <c r="D556" s="52">
        <f>FEB!C57</f>
        <v/>
      </c>
      <c r="E556" s="52">
        <f>FEB!D57</f>
        <v/>
      </c>
      <c r="F556" s="52">
        <f>FEB!E57</f>
        <v/>
      </c>
      <c r="G556" s="52">
        <f>FEB!F57</f>
        <v/>
      </c>
      <c r="H556" s="52">
        <f>FEB!G57</f>
        <v/>
      </c>
      <c r="I556" s="53">
        <f>FEB!H57</f>
        <v/>
      </c>
      <c r="J556" s="53">
        <f>FEB!I57</f>
        <v/>
      </c>
      <c r="K556" s="52">
        <f>FEB!J57</f>
        <v/>
      </c>
      <c r="L556" s="52">
        <f>FEB!K57</f>
        <v/>
      </c>
      <c r="M556" s="54">
        <f>FEB!L57</f>
        <v/>
      </c>
      <c r="N556" s="52">
        <f>FEB!M57</f>
        <v/>
      </c>
      <c r="O556" s="52">
        <f>FEB!N57</f>
        <v/>
      </c>
      <c r="P556" s="52">
        <f>FEB!O57</f>
        <v/>
      </c>
      <c r="Q556" s="52">
        <f>FEB!P57</f>
        <v/>
      </c>
      <c r="R556" s="52">
        <f>FEB!Q57</f>
        <v/>
      </c>
      <c r="S556" s="54">
        <f>S555+IF(X556=0,0,M556)</f>
        <v/>
      </c>
      <c r="T556" s="55">
        <f>MAX(T555,S556)</f>
        <v/>
      </c>
      <c r="U556" s="56">
        <f>S556-T556</f>
        <v/>
      </c>
      <c r="V556" s="55">
        <f>IFERROR(SUMIFS(DATABASE!$M$5:$M$6004,DATABASE!$B$5:$B$6004,B556,DATABASE!$X$5:$X$6004,1),0)</f>
        <v/>
      </c>
      <c r="W556" s="57">
        <f>IFERROR(COUNTIFS(DATABASE!$B$5:$B$6004,B556,DATABASE!$X$5:$X$6004,1),0)</f>
        <v/>
      </c>
      <c r="X556" s="58">
        <f>--AND(ISNUMBER(B556),C556&lt;&gt;"",L556&lt;&gt;"",M556&lt;&gt;"")</f>
        <v/>
      </c>
    </row>
    <row r="557" ht="15" customHeight="1" s="111">
      <c r="A557" s="42" t="inlineStr">
        <is>
          <t>FEB</t>
        </is>
      </c>
      <c r="B557" s="43">
        <f>FEB!A58</f>
        <v/>
      </c>
      <c r="C557" s="44">
        <f>FEB!B58</f>
        <v/>
      </c>
      <c r="D557" s="44">
        <f>FEB!C58</f>
        <v/>
      </c>
      <c r="E557" s="44">
        <f>FEB!D58</f>
        <v/>
      </c>
      <c r="F557" s="44">
        <f>FEB!E58</f>
        <v/>
      </c>
      <c r="G557" s="44">
        <f>FEB!F58</f>
        <v/>
      </c>
      <c r="H557" s="44">
        <f>FEB!G58</f>
        <v/>
      </c>
      <c r="I557" s="45">
        <f>FEB!H58</f>
        <v/>
      </c>
      <c r="J557" s="45">
        <f>FEB!I58</f>
        <v/>
      </c>
      <c r="K557" s="44">
        <f>FEB!J58</f>
        <v/>
      </c>
      <c r="L557" s="44">
        <f>FEB!K58</f>
        <v/>
      </c>
      <c r="M557" s="46">
        <f>FEB!L58</f>
        <v/>
      </c>
      <c r="N557" s="44">
        <f>FEB!M58</f>
        <v/>
      </c>
      <c r="O557" s="44">
        <f>FEB!N58</f>
        <v/>
      </c>
      <c r="P557" s="44">
        <f>FEB!O58</f>
        <v/>
      </c>
      <c r="Q557" s="44">
        <f>FEB!P58</f>
        <v/>
      </c>
      <c r="R557" s="44">
        <f>FEB!Q58</f>
        <v/>
      </c>
      <c r="S557" s="46">
        <f>S556+IF(X557=0,0,M557)</f>
        <v/>
      </c>
      <c r="T557" s="47">
        <f>MAX(T556,S557)</f>
        <v/>
      </c>
      <c r="U557" s="48">
        <f>S557-T557</f>
        <v/>
      </c>
      <c r="V557" s="47">
        <f>IFERROR(SUMIFS(DATABASE!$M$5:$M$6004,DATABASE!$B$5:$B$6004,B557,DATABASE!$X$5:$X$6004,1),0)</f>
        <v/>
      </c>
      <c r="W557" s="31">
        <f>IFERROR(COUNTIFS(DATABASE!$B$5:$B$6004,B557,DATABASE!$X$5:$X$6004,1),0)</f>
        <v/>
      </c>
      <c r="X557" s="49">
        <f>--AND(ISNUMBER(B557),C557&lt;&gt;"",L557&lt;&gt;"",M557&lt;&gt;"")</f>
        <v/>
      </c>
    </row>
    <row r="558" ht="15" customHeight="1" s="111">
      <c r="A558" s="50" t="inlineStr">
        <is>
          <t>FEB</t>
        </is>
      </c>
      <c r="B558" s="51">
        <f>FEB!A59</f>
        <v/>
      </c>
      <c r="C558" s="52">
        <f>FEB!B59</f>
        <v/>
      </c>
      <c r="D558" s="52">
        <f>FEB!C59</f>
        <v/>
      </c>
      <c r="E558" s="52">
        <f>FEB!D59</f>
        <v/>
      </c>
      <c r="F558" s="52">
        <f>FEB!E59</f>
        <v/>
      </c>
      <c r="G558" s="52">
        <f>FEB!F59</f>
        <v/>
      </c>
      <c r="H558" s="52">
        <f>FEB!G59</f>
        <v/>
      </c>
      <c r="I558" s="53">
        <f>FEB!H59</f>
        <v/>
      </c>
      <c r="J558" s="53">
        <f>FEB!I59</f>
        <v/>
      </c>
      <c r="K558" s="52">
        <f>FEB!J59</f>
        <v/>
      </c>
      <c r="L558" s="52">
        <f>FEB!K59</f>
        <v/>
      </c>
      <c r="M558" s="54">
        <f>FEB!L59</f>
        <v/>
      </c>
      <c r="N558" s="52">
        <f>FEB!M59</f>
        <v/>
      </c>
      <c r="O558" s="52">
        <f>FEB!N59</f>
        <v/>
      </c>
      <c r="P558" s="52">
        <f>FEB!O59</f>
        <v/>
      </c>
      <c r="Q558" s="52">
        <f>FEB!P59</f>
        <v/>
      </c>
      <c r="R558" s="52">
        <f>FEB!Q59</f>
        <v/>
      </c>
      <c r="S558" s="54">
        <f>S557+IF(X558=0,0,M558)</f>
        <v/>
      </c>
      <c r="T558" s="55">
        <f>MAX(T557,S558)</f>
        <v/>
      </c>
      <c r="U558" s="56">
        <f>S558-T558</f>
        <v/>
      </c>
      <c r="V558" s="55">
        <f>IFERROR(SUMIFS(DATABASE!$M$5:$M$6004,DATABASE!$B$5:$B$6004,B558,DATABASE!$X$5:$X$6004,1),0)</f>
        <v/>
      </c>
      <c r="W558" s="57">
        <f>IFERROR(COUNTIFS(DATABASE!$B$5:$B$6004,B558,DATABASE!$X$5:$X$6004,1),0)</f>
        <v/>
      </c>
      <c r="X558" s="58">
        <f>--AND(ISNUMBER(B558),C558&lt;&gt;"",L558&lt;&gt;"",M558&lt;&gt;"")</f>
        <v/>
      </c>
    </row>
    <row r="559" ht="15" customHeight="1" s="111">
      <c r="A559" s="42" t="inlineStr">
        <is>
          <t>FEB</t>
        </is>
      </c>
      <c r="B559" s="43">
        <f>FEB!A60</f>
        <v/>
      </c>
      <c r="C559" s="44">
        <f>FEB!B60</f>
        <v/>
      </c>
      <c r="D559" s="44">
        <f>FEB!C60</f>
        <v/>
      </c>
      <c r="E559" s="44">
        <f>FEB!D60</f>
        <v/>
      </c>
      <c r="F559" s="44">
        <f>FEB!E60</f>
        <v/>
      </c>
      <c r="G559" s="44">
        <f>FEB!F60</f>
        <v/>
      </c>
      <c r="H559" s="44">
        <f>FEB!G60</f>
        <v/>
      </c>
      <c r="I559" s="45">
        <f>FEB!H60</f>
        <v/>
      </c>
      <c r="J559" s="45">
        <f>FEB!I60</f>
        <v/>
      </c>
      <c r="K559" s="44">
        <f>FEB!J60</f>
        <v/>
      </c>
      <c r="L559" s="44">
        <f>FEB!K60</f>
        <v/>
      </c>
      <c r="M559" s="46">
        <f>FEB!L60</f>
        <v/>
      </c>
      <c r="N559" s="44">
        <f>FEB!M60</f>
        <v/>
      </c>
      <c r="O559" s="44">
        <f>FEB!N60</f>
        <v/>
      </c>
      <c r="P559" s="44">
        <f>FEB!O60</f>
        <v/>
      </c>
      <c r="Q559" s="44">
        <f>FEB!P60</f>
        <v/>
      </c>
      <c r="R559" s="44">
        <f>FEB!Q60</f>
        <v/>
      </c>
      <c r="S559" s="46">
        <f>S558+IF(X559=0,0,M559)</f>
        <v/>
      </c>
      <c r="T559" s="47">
        <f>MAX(T558,S559)</f>
        <v/>
      </c>
      <c r="U559" s="48">
        <f>S559-T559</f>
        <v/>
      </c>
      <c r="V559" s="47">
        <f>IFERROR(SUMIFS(DATABASE!$M$5:$M$6004,DATABASE!$B$5:$B$6004,B559,DATABASE!$X$5:$X$6004,1),0)</f>
        <v/>
      </c>
      <c r="W559" s="31">
        <f>IFERROR(COUNTIFS(DATABASE!$B$5:$B$6004,B559,DATABASE!$X$5:$X$6004,1),0)</f>
        <v/>
      </c>
      <c r="X559" s="49">
        <f>--AND(ISNUMBER(B559),C559&lt;&gt;"",L559&lt;&gt;"",M559&lt;&gt;"")</f>
        <v/>
      </c>
    </row>
    <row r="560" ht="15" customHeight="1" s="111">
      <c r="A560" s="50" t="inlineStr">
        <is>
          <t>FEB</t>
        </is>
      </c>
      <c r="B560" s="51">
        <f>FEB!A61</f>
        <v/>
      </c>
      <c r="C560" s="52">
        <f>FEB!B61</f>
        <v/>
      </c>
      <c r="D560" s="52">
        <f>FEB!C61</f>
        <v/>
      </c>
      <c r="E560" s="52">
        <f>FEB!D61</f>
        <v/>
      </c>
      <c r="F560" s="52">
        <f>FEB!E61</f>
        <v/>
      </c>
      <c r="G560" s="52">
        <f>FEB!F61</f>
        <v/>
      </c>
      <c r="H560" s="52">
        <f>FEB!G61</f>
        <v/>
      </c>
      <c r="I560" s="53">
        <f>FEB!H61</f>
        <v/>
      </c>
      <c r="J560" s="53">
        <f>FEB!I61</f>
        <v/>
      </c>
      <c r="K560" s="52">
        <f>FEB!J61</f>
        <v/>
      </c>
      <c r="L560" s="52">
        <f>FEB!K61</f>
        <v/>
      </c>
      <c r="M560" s="54">
        <f>FEB!L61</f>
        <v/>
      </c>
      <c r="N560" s="52">
        <f>FEB!M61</f>
        <v/>
      </c>
      <c r="O560" s="52">
        <f>FEB!N61</f>
        <v/>
      </c>
      <c r="P560" s="52">
        <f>FEB!O61</f>
        <v/>
      </c>
      <c r="Q560" s="52">
        <f>FEB!P61</f>
        <v/>
      </c>
      <c r="R560" s="52">
        <f>FEB!Q61</f>
        <v/>
      </c>
      <c r="S560" s="54">
        <f>S559+IF(X560=0,0,M560)</f>
        <v/>
      </c>
      <c r="T560" s="55">
        <f>MAX(T559,S560)</f>
        <v/>
      </c>
      <c r="U560" s="56">
        <f>S560-T560</f>
        <v/>
      </c>
      <c r="V560" s="55">
        <f>IFERROR(SUMIFS(DATABASE!$M$5:$M$6004,DATABASE!$B$5:$B$6004,B560,DATABASE!$X$5:$X$6004,1),0)</f>
        <v/>
      </c>
      <c r="W560" s="57">
        <f>IFERROR(COUNTIFS(DATABASE!$B$5:$B$6004,B560,DATABASE!$X$5:$X$6004,1),0)</f>
        <v/>
      </c>
      <c r="X560" s="58">
        <f>--AND(ISNUMBER(B560),C560&lt;&gt;"",L560&lt;&gt;"",M560&lt;&gt;"")</f>
        <v/>
      </c>
    </row>
    <row r="561" ht="15" customHeight="1" s="111">
      <c r="A561" s="42" t="inlineStr">
        <is>
          <t>FEB</t>
        </is>
      </c>
      <c r="B561" s="43">
        <f>FEB!A62</f>
        <v/>
      </c>
      <c r="C561" s="44">
        <f>FEB!B62</f>
        <v/>
      </c>
      <c r="D561" s="44">
        <f>FEB!C62</f>
        <v/>
      </c>
      <c r="E561" s="44">
        <f>FEB!D62</f>
        <v/>
      </c>
      <c r="F561" s="44">
        <f>FEB!E62</f>
        <v/>
      </c>
      <c r="G561" s="44">
        <f>FEB!F62</f>
        <v/>
      </c>
      <c r="H561" s="44">
        <f>FEB!G62</f>
        <v/>
      </c>
      <c r="I561" s="45">
        <f>FEB!H62</f>
        <v/>
      </c>
      <c r="J561" s="45">
        <f>FEB!I62</f>
        <v/>
      </c>
      <c r="K561" s="44">
        <f>FEB!J62</f>
        <v/>
      </c>
      <c r="L561" s="44">
        <f>FEB!K62</f>
        <v/>
      </c>
      <c r="M561" s="46">
        <f>FEB!L62</f>
        <v/>
      </c>
      <c r="N561" s="44">
        <f>FEB!M62</f>
        <v/>
      </c>
      <c r="O561" s="44">
        <f>FEB!N62</f>
        <v/>
      </c>
      <c r="P561" s="44">
        <f>FEB!O62</f>
        <v/>
      </c>
      <c r="Q561" s="44">
        <f>FEB!P62</f>
        <v/>
      </c>
      <c r="R561" s="44">
        <f>FEB!Q62</f>
        <v/>
      </c>
      <c r="S561" s="46">
        <f>S560+IF(X561=0,0,M561)</f>
        <v/>
      </c>
      <c r="T561" s="47">
        <f>MAX(T560,S561)</f>
        <v/>
      </c>
      <c r="U561" s="48">
        <f>S561-T561</f>
        <v/>
      </c>
      <c r="V561" s="47">
        <f>IFERROR(SUMIFS(DATABASE!$M$5:$M$6004,DATABASE!$B$5:$B$6004,B561,DATABASE!$X$5:$X$6004,1),0)</f>
        <v/>
      </c>
      <c r="W561" s="31">
        <f>IFERROR(COUNTIFS(DATABASE!$B$5:$B$6004,B561,DATABASE!$X$5:$X$6004,1),0)</f>
        <v/>
      </c>
      <c r="X561" s="49">
        <f>--AND(ISNUMBER(B561),C561&lt;&gt;"",L561&lt;&gt;"",M561&lt;&gt;"")</f>
        <v/>
      </c>
    </row>
    <row r="562" ht="15" customHeight="1" s="111">
      <c r="A562" s="50" t="inlineStr">
        <is>
          <t>FEB</t>
        </is>
      </c>
      <c r="B562" s="51">
        <f>FEB!A63</f>
        <v/>
      </c>
      <c r="C562" s="52">
        <f>FEB!B63</f>
        <v/>
      </c>
      <c r="D562" s="52">
        <f>FEB!C63</f>
        <v/>
      </c>
      <c r="E562" s="52">
        <f>FEB!D63</f>
        <v/>
      </c>
      <c r="F562" s="52">
        <f>FEB!E63</f>
        <v/>
      </c>
      <c r="G562" s="52">
        <f>FEB!F63</f>
        <v/>
      </c>
      <c r="H562" s="52">
        <f>FEB!G63</f>
        <v/>
      </c>
      <c r="I562" s="53">
        <f>FEB!H63</f>
        <v/>
      </c>
      <c r="J562" s="53">
        <f>FEB!I63</f>
        <v/>
      </c>
      <c r="K562" s="52">
        <f>FEB!J63</f>
        <v/>
      </c>
      <c r="L562" s="52">
        <f>FEB!K63</f>
        <v/>
      </c>
      <c r="M562" s="54">
        <f>FEB!L63</f>
        <v/>
      </c>
      <c r="N562" s="52">
        <f>FEB!M63</f>
        <v/>
      </c>
      <c r="O562" s="52">
        <f>FEB!N63</f>
        <v/>
      </c>
      <c r="P562" s="52">
        <f>FEB!O63</f>
        <v/>
      </c>
      <c r="Q562" s="52">
        <f>FEB!P63</f>
        <v/>
      </c>
      <c r="R562" s="52">
        <f>FEB!Q63</f>
        <v/>
      </c>
      <c r="S562" s="54">
        <f>S561+IF(X562=0,0,M562)</f>
        <v/>
      </c>
      <c r="T562" s="55">
        <f>MAX(T561,S562)</f>
        <v/>
      </c>
      <c r="U562" s="56">
        <f>S562-T562</f>
        <v/>
      </c>
      <c r="V562" s="55">
        <f>IFERROR(SUMIFS(DATABASE!$M$5:$M$6004,DATABASE!$B$5:$B$6004,B562,DATABASE!$X$5:$X$6004,1),0)</f>
        <v/>
      </c>
      <c r="W562" s="57">
        <f>IFERROR(COUNTIFS(DATABASE!$B$5:$B$6004,B562,DATABASE!$X$5:$X$6004,1),0)</f>
        <v/>
      </c>
      <c r="X562" s="58">
        <f>--AND(ISNUMBER(B562),C562&lt;&gt;"",L562&lt;&gt;"",M562&lt;&gt;"")</f>
        <v/>
      </c>
    </row>
    <row r="563" ht="15" customHeight="1" s="111">
      <c r="A563" s="42" t="inlineStr">
        <is>
          <t>FEB</t>
        </is>
      </c>
      <c r="B563" s="43">
        <f>FEB!A64</f>
        <v/>
      </c>
      <c r="C563" s="44">
        <f>FEB!B64</f>
        <v/>
      </c>
      <c r="D563" s="44">
        <f>FEB!C64</f>
        <v/>
      </c>
      <c r="E563" s="44">
        <f>FEB!D64</f>
        <v/>
      </c>
      <c r="F563" s="44">
        <f>FEB!E64</f>
        <v/>
      </c>
      <c r="G563" s="44">
        <f>FEB!F64</f>
        <v/>
      </c>
      <c r="H563" s="44">
        <f>FEB!G64</f>
        <v/>
      </c>
      <c r="I563" s="45">
        <f>FEB!H64</f>
        <v/>
      </c>
      <c r="J563" s="45">
        <f>FEB!I64</f>
        <v/>
      </c>
      <c r="K563" s="44">
        <f>FEB!J64</f>
        <v/>
      </c>
      <c r="L563" s="44">
        <f>FEB!K64</f>
        <v/>
      </c>
      <c r="M563" s="46">
        <f>FEB!L64</f>
        <v/>
      </c>
      <c r="N563" s="44">
        <f>FEB!M64</f>
        <v/>
      </c>
      <c r="O563" s="44">
        <f>FEB!N64</f>
        <v/>
      </c>
      <c r="P563" s="44">
        <f>FEB!O64</f>
        <v/>
      </c>
      <c r="Q563" s="44">
        <f>FEB!P64</f>
        <v/>
      </c>
      <c r="R563" s="44">
        <f>FEB!Q64</f>
        <v/>
      </c>
      <c r="S563" s="46">
        <f>S562+IF(X563=0,0,M563)</f>
        <v/>
      </c>
      <c r="T563" s="47">
        <f>MAX(T562,S563)</f>
        <v/>
      </c>
      <c r="U563" s="48">
        <f>S563-T563</f>
        <v/>
      </c>
      <c r="V563" s="47">
        <f>IFERROR(SUMIFS(DATABASE!$M$5:$M$6004,DATABASE!$B$5:$B$6004,B563,DATABASE!$X$5:$X$6004,1),0)</f>
        <v/>
      </c>
      <c r="W563" s="31">
        <f>IFERROR(COUNTIFS(DATABASE!$B$5:$B$6004,B563,DATABASE!$X$5:$X$6004,1),0)</f>
        <v/>
      </c>
      <c r="X563" s="49">
        <f>--AND(ISNUMBER(B563),C563&lt;&gt;"",L563&lt;&gt;"",M563&lt;&gt;"")</f>
        <v/>
      </c>
    </row>
    <row r="564" ht="15" customHeight="1" s="111">
      <c r="A564" s="50" t="inlineStr">
        <is>
          <t>FEB</t>
        </is>
      </c>
      <c r="B564" s="51">
        <f>FEB!A65</f>
        <v/>
      </c>
      <c r="C564" s="52">
        <f>FEB!B65</f>
        <v/>
      </c>
      <c r="D564" s="52">
        <f>FEB!C65</f>
        <v/>
      </c>
      <c r="E564" s="52">
        <f>FEB!D65</f>
        <v/>
      </c>
      <c r="F564" s="52">
        <f>FEB!E65</f>
        <v/>
      </c>
      <c r="G564" s="52">
        <f>FEB!F65</f>
        <v/>
      </c>
      <c r="H564" s="52">
        <f>FEB!G65</f>
        <v/>
      </c>
      <c r="I564" s="53">
        <f>FEB!H65</f>
        <v/>
      </c>
      <c r="J564" s="53">
        <f>FEB!I65</f>
        <v/>
      </c>
      <c r="K564" s="52">
        <f>FEB!J65</f>
        <v/>
      </c>
      <c r="L564" s="52">
        <f>FEB!K65</f>
        <v/>
      </c>
      <c r="M564" s="54">
        <f>FEB!L65</f>
        <v/>
      </c>
      <c r="N564" s="52">
        <f>FEB!M65</f>
        <v/>
      </c>
      <c r="O564" s="52">
        <f>FEB!N65</f>
        <v/>
      </c>
      <c r="P564" s="52">
        <f>FEB!O65</f>
        <v/>
      </c>
      <c r="Q564" s="52">
        <f>FEB!P65</f>
        <v/>
      </c>
      <c r="R564" s="52">
        <f>FEB!Q65</f>
        <v/>
      </c>
      <c r="S564" s="54">
        <f>S563+IF(X564=0,0,M564)</f>
        <v/>
      </c>
      <c r="T564" s="55">
        <f>MAX(T563,S564)</f>
        <v/>
      </c>
      <c r="U564" s="56">
        <f>S564-T564</f>
        <v/>
      </c>
      <c r="V564" s="55">
        <f>IFERROR(SUMIFS(DATABASE!$M$5:$M$6004,DATABASE!$B$5:$B$6004,B564,DATABASE!$X$5:$X$6004,1),0)</f>
        <v/>
      </c>
      <c r="W564" s="57">
        <f>IFERROR(COUNTIFS(DATABASE!$B$5:$B$6004,B564,DATABASE!$X$5:$X$6004,1),0)</f>
        <v/>
      </c>
      <c r="X564" s="58">
        <f>--AND(ISNUMBER(B564),C564&lt;&gt;"",L564&lt;&gt;"",M564&lt;&gt;"")</f>
        <v/>
      </c>
    </row>
    <row r="565" ht="15" customHeight="1" s="111">
      <c r="A565" s="42" t="inlineStr">
        <is>
          <t>FEB</t>
        </is>
      </c>
      <c r="B565" s="43">
        <f>FEB!A66</f>
        <v/>
      </c>
      <c r="C565" s="44">
        <f>FEB!B66</f>
        <v/>
      </c>
      <c r="D565" s="44">
        <f>FEB!C66</f>
        <v/>
      </c>
      <c r="E565" s="44">
        <f>FEB!D66</f>
        <v/>
      </c>
      <c r="F565" s="44">
        <f>FEB!E66</f>
        <v/>
      </c>
      <c r="G565" s="44">
        <f>FEB!F66</f>
        <v/>
      </c>
      <c r="H565" s="44">
        <f>FEB!G66</f>
        <v/>
      </c>
      <c r="I565" s="45">
        <f>FEB!H66</f>
        <v/>
      </c>
      <c r="J565" s="45">
        <f>FEB!I66</f>
        <v/>
      </c>
      <c r="K565" s="44">
        <f>FEB!J66</f>
        <v/>
      </c>
      <c r="L565" s="44">
        <f>FEB!K66</f>
        <v/>
      </c>
      <c r="M565" s="46">
        <f>FEB!L66</f>
        <v/>
      </c>
      <c r="N565" s="44">
        <f>FEB!M66</f>
        <v/>
      </c>
      <c r="O565" s="44">
        <f>FEB!N66</f>
        <v/>
      </c>
      <c r="P565" s="44">
        <f>FEB!O66</f>
        <v/>
      </c>
      <c r="Q565" s="44">
        <f>FEB!P66</f>
        <v/>
      </c>
      <c r="R565" s="44">
        <f>FEB!Q66</f>
        <v/>
      </c>
      <c r="S565" s="46">
        <f>S564+IF(X565=0,0,M565)</f>
        <v/>
      </c>
      <c r="T565" s="47">
        <f>MAX(T564,S565)</f>
        <v/>
      </c>
      <c r="U565" s="48">
        <f>S565-T565</f>
        <v/>
      </c>
      <c r="V565" s="47">
        <f>IFERROR(SUMIFS(DATABASE!$M$5:$M$6004,DATABASE!$B$5:$B$6004,B565,DATABASE!$X$5:$X$6004,1),0)</f>
        <v/>
      </c>
      <c r="W565" s="31">
        <f>IFERROR(COUNTIFS(DATABASE!$B$5:$B$6004,B565,DATABASE!$X$5:$X$6004,1),0)</f>
        <v/>
      </c>
      <c r="X565" s="49">
        <f>--AND(ISNUMBER(B565),C565&lt;&gt;"",L565&lt;&gt;"",M565&lt;&gt;"")</f>
        <v/>
      </c>
    </row>
    <row r="566" ht="15" customHeight="1" s="111">
      <c r="A566" s="50" t="inlineStr">
        <is>
          <t>FEB</t>
        </is>
      </c>
      <c r="B566" s="51">
        <f>FEB!A67</f>
        <v/>
      </c>
      <c r="C566" s="52">
        <f>FEB!B67</f>
        <v/>
      </c>
      <c r="D566" s="52">
        <f>FEB!C67</f>
        <v/>
      </c>
      <c r="E566" s="52">
        <f>FEB!D67</f>
        <v/>
      </c>
      <c r="F566" s="52">
        <f>FEB!E67</f>
        <v/>
      </c>
      <c r="G566" s="52">
        <f>FEB!F67</f>
        <v/>
      </c>
      <c r="H566" s="52">
        <f>FEB!G67</f>
        <v/>
      </c>
      <c r="I566" s="53">
        <f>FEB!H67</f>
        <v/>
      </c>
      <c r="J566" s="53">
        <f>FEB!I67</f>
        <v/>
      </c>
      <c r="K566" s="52">
        <f>FEB!J67</f>
        <v/>
      </c>
      <c r="L566" s="52">
        <f>FEB!K67</f>
        <v/>
      </c>
      <c r="M566" s="54">
        <f>FEB!L67</f>
        <v/>
      </c>
      <c r="N566" s="52">
        <f>FEB!M67</f>
        <v/>
      </c>
      <c r="O566" s="52">
        <f>FEB!N67</f>
        <v/>
      </c>
      <c r="P566" s="52">
        <f>FEB!O67</f>
        <v/>
      </c>
      <c r="Q566" s="52">
        <f>FEB!P67</f>
        <v/>
      </c>
      <c r="R566" s="52">
        <f>FEB!Q67</f>
        <v/>
      </c>
      <c r="S566" s="54">
        <f>S565+IF(X566=0,0,M566)</f>
        <v/>
      </c>
      <c r="T566" s="55">
        <f>MAX(T565,S566)</f>
        <v/>
      </c>
      <c r="U566" s="56">
        <f>S566-T566</f>
        <v/>
      </c>
      <c r="V566" s="55">
        <f>IFERROR(SUMIFS(DATABASE!$M$5:$M$6004,DATABASE!$B$5:$B$6004,B566,DATABASE!$X$5:$X$6004,1),0)</f>
        <v/>
      </c>
      <c r="W566" s="57">
        <f>IFERROR(COUNTIFS(DATABASE!$B$5:$B$6004,B566,DATABASE!$X$5:$X$6004,1),0)</f>
        <v/>
      </c>
      <c r="X566" s="58">
        <f>--AND(ISNUMBER(B566),C566&lt;&gt;"",L566&lt;&gt;"",M566&lt;&gt;"")</f>
        <v/>
      </c>
    </row>
    <row r="567" ht="15" customHeight="1" s="111">
      <c r="A567" s="42" t="inlineStr">
        <is>
          <t>FEB</t>
        </is>
      </c>
      <c r="B567" s="43">
        <f>FEB!A68</f>
        <v/>
      </c>
      <c r="C567" s="44">
        <f>FEB!B68</f>
        <v/>
      </c>
      <c r="D567" s="44">
        <f>FEB!C68</f>
        <v/>
      </c>
      <c r="E567" s="44">
        <f>FEB!D68</f>
        <v/>
      </c>
      <c r="F567" s="44">
        <f>FEB!E68</f>
        <v/>
      </c>
      <c r="G567" s="44">
        <f>FEB!F68</f>
        <v/>
      </c>
      <c r="H567" s="44">
        <f>FEB!G68</f>
        <v/>
      </c>
      <c r="I567" s="45">
        <f>FEB!H68</f>
        <v/>
      </c>
      <c r="J567" s="45">
        <f>FEB!I68</f>
        <v/>
      </c>
      <c r="K567" s="44">
        <f>FEB!J68</f>
        <v/>
      </c>
      <c r="L567" s="44">
        <f>FEB!K68</f>
        <v/>
      </c>
      <c r="M567" s="46">
        <f>FEB!L68</f>
        <v/>
      </c>
      <c r="N567" s="44">
        <f>FEB!M68</f>
        <v/>
      </c>
      <c r="O567" s="44">
        <f>FEB!N68</f>
        <v/>
      </c>
      <c r="P567" s="44">
        <f>FEB!O68</f>
        <v/>
      </c>
      <c r="Q567" s="44">
        <f>FEB!P68</f>
        <v/>
      </c>
      <c r="R567" s="44">
        <f>FEB!Q68</f>
        <v/>
      </c>
      <c r="S567" s="46">
        <f>S566+IF(X567=0,0,M567)</f>
        <v/>
      </c>
      <c r="T567" s="47">
        <f>MAX(T566,S567)</f>
        <v/>
      </c>
      <c r="U567" s="48">
        <f>S567-T567</f>
        <v/>
      </c>
      <c r="V567" s="47">
        <f>IFERROR(SUMIFS(DATABASE!$M$5:$M$6004,DATABASE!$B$5:$B$6004,B567,DATABASE!$X$5:$X$6004,1),0)</f>
        <v/>
      </c>
      <c r="W567" s="31">
        <f>IFERROR(COUNTIFS(DATABASE!$B$5:$B$6004,B567,DATABASE!$X$5:$X$6004,1),0)</f>
        <v/>
      </c>
      <c r="X567" s="49">
        <f>--AND(ISNUMBER(B567),C567&lt;&gt;"",L567&lt;&gt;"",M567&lt;&gt;"")</f>
        <v/>
      </c>
    </row>
    <row r="568" ht="15" customHeight="1" s="111">
      <c r="A568" s="50" t="inlineStr">
        <is>
          <t>FEB</t>
        </is>
      </c>
      <c r="B568" s="51">
        <f>FEB!A69</f>
        <v/>
      </c>
      <c r="C568" s="52">
        <f>FEB!B69</f>
        <v/>
      </c>
      <c r="D568" s="52">
        <f>FEB!C69</f>
        <v/>
      </c>
      <c r="E568" s="52">
        <f>FEB!D69</f>
        <v/>
      </c>
      <c r="F568" s="52">
        <f>FEB!E69</f>
        <v/>
      </c>
      <c r="G568" s="52">
        <f>FEB!F69</f>
        <v/>
      </c>
      <c r="H568" s="52">
        <f>FEB!G69</f>
        <v/>
      </c>
      <c r="I568" s="53">
        <f>FEB!H69</f>
        <v/>
      </c>
      <c r="J568" s="53">
        <f>FEB!I69</f>
        <v/>
      </c>
      <c r="K568" s="52">
        <f>FEB!J69</f>
        <v/>
      </c>
      <c r="L568" s="52">
        <f>FEB!K69</f>
        <v/>
      </c>
      <c r="M568" s="54">
        <f>FEB!L69</f>
        <v/>
      </c>
      <c r="N568" s="52">
        <f>FEB!M69</f>
        <v/>
      </c>
      <c r="O568" s="52">
        <f>FEB!N69</f>
        <v/>
      </c>
      <c r="P568" s="52">
        <f>FEB!O69</f>
        <v/>
      </c>
      <c r="Q568" s="52">
        <f>FEB!P69</f>
        <v/>
      </c>
      <c r="R568" s="52">
        <f>FEB!Q69</f>
        <v/>
      </c>
      <c r="S568" s="54">
        <f>S567+IF(X568=0,0,M568)</f>
        <v/>
      </c>
      <c r="T568" s="55">
        <f>MAX(T567,S568)</f>
        <v/>
      </c>
      <c r="U568" s="56">
        <f>S568-T568</f>
        <v/>
      </c>
      <c r="V568" s="55">
        <f>IFERROR(SUMIFS(DATABASE!$M$5:$M$6004,DATABASE!$B$5:$B$6004,B568,DATABASE!$X$5:$X$6004,1),0)</f>
        <v/>
      </c>
      <c r="W568" s="57">
        <f>IFERROR(COUNTIFS(DATABASE!$B$5:$B$6004,B568,DATABASE!$X$5:$X$6004,1),0)</f>
        <v/>
      </c>
      <c r="X568" s="58">
        <f>--AND(ISNUMBER(B568),C568&lt;&gt;"",L568&lt;&gt;"",M568&lt;&gt;"")</f>
        <v/>
      </c>
    </row>
    <row r="569" ht="15" customHeight="1" s="111">
      <c r="A569" s="42" t="inlineStr">
        <is>
          <t>FEB</t>
        </is>
      </c>
      <c r="B569" s="43">
        <f>FEB!A70</f>
        <v/>
      </c>
      <c r="C569" s="44">
        <f>FEB!B70</f>
        <v/>
      </c>
      <c r="D569" s="44">
        <f>FEB!C70</f>
        <v/>
      </c>
      <c r="E569" s="44">
        <f>FEB!D70</f>
        <v/>
      </c>
      <c r="F569" s="44">
        <f>FEB!E70</f>
        <v/>
      </c>
      <c r="G569" s="44">
        <f>FEB!F70</f>
        <v/>
      </c>
      <c r="H569" s="44">
        <f>FEB!G70</f>
        <v/>
      </c>
      <c r="I569" s="45">
        <f>FEB!H70</f>
        <v/>
      </c>
      <c r="J569" s="45">
        <f>FEB!I70</f>
        <v/>
      </c>
      <c r="K569" s="44">
        <f>FEB!J70</f>
        <v/>
      </c>
      <c r="L569" s="44">
        <f>FEB!K70</f>
        <v/>
      </c>
      <c r="M569" s="46">
        <f>FEB!L70</f>
        <v/>
      </c>
      <c r="N569" s="44">
        <f>FEB!M70</f>
        <v/>
      </c>
      <c r="O569" s="44">
        <f>FEB!N70</f>
        <v/>
      </c>
      <c r="P569" s="44">
        <f>FEB!O70</f>
        <v/>
      </c>
      <c r="Q569" s="44">
        <f>FEB!P70</f>
        <v/>
      </c>
      <c r="R569" s="44">
        <f>FEB!Q70</f>
        <v/>
      </c>
      <c r="S569" s="46">
        <f>S568+IF(X569=0,0,M569)</f>
        <v/>
      </c>
      <c r="T569" s="47">
        <f>MAX(T568,S569)</f>
        <v/>
      </c>
      <c r="U569" s="48">
        <f>S569-T569</f>
        <v/>
      </c>
      <c r="V569" s="47">
        <f>IFERROR(SUMIFS(DATABASE!$M$5:$M$6004,DATABASE!$B$5:$B$6004,B569,DATABASE!$X$5:$X$6004,1),0)</f>
        <v/>
      </c>
      <c r="W569" s="31">
        <f>IFERROR(COUNTIFS(DATABASE!$B$5:$B$6004,B569,DATABASE!$X$5:$X$6004,1),0)</f>
        <v/>
      </c>
      <c r="X569" s="49">
        <f>--AND(ISNUMBER(B569),C569&lt;&gt;"",L569&lt;&gt;"",M569&lt;&gt;"")</f>
        <v/>
      </c>
    </row>
    <row r="570" ht="15" customHeight="1" s="111">
      <c r="A570" s="50" t="inlineStr">
        <is>
          <t>FEB</t>
        </is>
      </c>
      <c r="B570" s="51">
        <f>FEB!A71</f>
        <v/>
      </c>
      <c r="C570" s="52">
        <f>FEB!B71</f>
        <v/>
      </c>
      <c r="D570" s="52">
        <f>FEB!C71</f>
        <v/>
      </c>
      <c r="E570" s="52">
        <f>FEB!D71</f>
        <v/>
      </c>
      <c r="F570" s="52">
        <f>FEB!E71</f>
        <v/>
      </c>
      <c r="G570" s="52">
        <f>FEB!F71</f>
        <v/>
      </c>
      <c r="H570" s="52">
        <f>FEB!G71</f>
        <v/>
      </c>
      <c r="I570" s="53">
        <f>FEB!H71</f>
        <v/>
      </c>
      <c r="J570" s="53">
        <f>FEB!I71</f>
        <v/>
      </c>
      <c r="K570" s="52">
        <f>FEB!J71</f>
        <v/>
      </c>
      <c r="L570" s="52">
        <f>FEB!K71</f>
        <v/>
      </c>
      <c r="M570" s="54">
        <f>FEB!L71</f>
        <v/>
      </c>
      <c r="N570" s="52">
        <f>FEB!M71</f>
        <v/>
      </c>
      <c r="O570" s="52">
        <f>FEB!N71</f>
        <v/>
      </c>
      <c r="P570" s="52">
        <f>FEB!O71</f>
        <v/>
      </c>
      <c r="Q570" s="52">
        <f>FEB!P71</f>
        <v/>
      </c>
      <c r="R570" s="52">
        <f>FEB!Q71</f>
        <v/>
      </c>
      <c r="S570" s="54">
        <f>S569+IF(X570=0,0,M570)</f>
        <v/>
      </c>
      <c r="T570" s="55">
        <f>MAX(T569,S570)</f>
        <v/>
      </c>
      <c r="U570" s="56">
        <f>S570-T570</f>
        <v/>
      </c>
      <c r="V570" s="55">
        <f>IFERROR(SUMIFS(DATABASE!$M$5:$M$6004,DATABASE!$B$5:$B$6004,B570,DATABASE!$X$5:$X$6004,1),0)</f>
        <v/>
      </c>
      <c r="W570" s="57">
        <f>IFERROR(COUNTIFS(DATABASE!$B$5:$B$6004,B570,DATABASE!$X$5:$X$6004,1),0)</f>
        <v/>
      </c>
      <c r="X570" s="58">
        <f>--AND(ISNUMBER(B570),C570&lt;&gt;"",L570&lt;&gt;"",M570&lt;&gt;"")</f>
        <v/>
      </c>
    </row>
    <row r="571" ht="15" customHeight="1" s="111">
      <c r="A571" s="42" t="inlineStr">
        <is>
          <t>FEB</t>
        </is>
      </c>
      <c r="B571" s="43">
        <f>FEB!A72</f>
        <v/>
      </c>
      <c r="C571" s="44">
        <f>FEB!B72</f>
        <v/>
      </c>
      <c r="D571" s="44">
        <f>FEB!C72</f>
        <v/>
      </c>
      <c r="E571" s="44">
        <f>FEB!D72</f>
        <v/>
      </c>
      <c r="F571" s="44">
        <f>FEB!E72</f>
        <v/>
      </c>
      <c r="G571" s="44">
        <f>FEB!F72</f>
        <v/>
      </c>
      <c r="H571" s="44">
        <f>FEB!G72</f>
        <v/>
      </c>
      <c r="I571" s="45">
        <f>FEB!H72</f>
        <v/>
      </c>
      <c r="J571" s="45">
        <f>FEB!I72</f>
        <v/>
      </c>
      <c r="K571" s="44">
        <f>FEB!J72</f>
        <v/>
      </c>
      <c r="L571" s="44">
        <f>FEB!K72</f>
        <v/>
      </c>
      <c r="M571" s="46">
        <f>FEB!L72</f>
        <v/>
      </c>
      <c r="N571" s="44">
        <f>FEB!M72</f>
        <v/>
      </c>
      <c r="O571" s="44">
        <f>FEB!N72</f>
        <v/>
      </c>
      <c r="P571" s="44">
        <f>FEB!O72</f>
        <v/>
      </c>
      <c r="Q571" s="44">
        <f>FEB!P72</f>
        <v/>
      </c>
      <c r="R571" s="44">
        <f>FEB!Q72</f>
        <v/>
      </c>
      <c r="S571" s="46">
        <f>S570+IF(X571=0,0,M571)</f>
        <v/>
      </c>
      <c r="T571" s="47">
        <f>MAX(T570,S571)</f>
        <v/>
      </c>
      <c r="U571" s="48">
        <f>S571-T571</f>
        <v/>
      </c>
      <c r="V571" s="47">
        <f>IFERROR(SUMIFS(DATABASE!$M$5:$M$6004,DATABASE!$B$5:$B$6004,B571,DATABASE!$X$5:$X$6004,1),0)</f>
        <v/>
      </c>
      <c r="W571" s="31">
        <f>IFERROR(COUNTIFS(DATABASE!$B$5:$B$6004,B571,DATABASE!$X$5:$X$6004,1),0)</f>
        <v/>
      </c>
      <c r="X571" s="49">
        <f>--AND(ISNUMBER(B571),C571&lt;&gt;"",L571&lt;&gt;"",M571&lt;&gt;"")</f>
        <v/>
      </c>
    </row>
    <row r="572" ht="15" customHeight="1" s="111">
      <c r="A572" s="50" t="inlineStr">
        <is>
          <t>FEB</t>
        </is>
      </c>
      <c r="B572" s="51">
        <f>FEB!A73</f>
        <v/>
      </c>
      <c r="C572" s="52">
        <f>FEB!B73</f>
        <v/>
      </c>
      <c r="D572" s="52">
        <f>FEB!C73</f>
        <v/>
      </c>
      <c r="E572" s="52">
        <f>FEB!D73</f>
        <v/>
      </c>
      <c r="F572" s="52">
        <f>FEB!E73</f>
        <v/>
      </c>
      <c r="G572" s="52">
        <f>FEB!F73</f>
        <v/>
      </c>
      <c r="H572" s="52">
        <f>FEB!G73</f>
        <v/>
      </c>
      <c r="I572" s="53">
        <f>FEB!H73</f>
        <v/>
      </c>
      <c r="J572" s="53">
        <f>FEB!I73</f>
        <v/>
      </c>
      <c r="K572" s="52">
        <f>FEB!J73</f>
        <v/>
      </c>
      <c r="L572" s="52">
        <f>FEB!K73</f>
        <v/>
      </c>
      <c r="M572" s="54">
        <f>FEB!L73</f>
        <v/>
      </c>
      <c r="N572" s="52">
        <f>FEB!M73</f>
        <v/>
      </c>
      <c r="O572" s="52">
        <f>FEB!N73</f>
        <v/>
      </c>
      <c r="P572" s="52">
        <f>FEB!O73</f>
        <v/>
      </c>
      <c r="Q572" s="52">
        <f>FEB!P73</f>
        <v/>
      </c>
      <c r="R572" s="52">
        <f>FEB!Q73</f>
        <v/>
      </c>
      <c r="S572" s="54">
        <f>S571+IF(X572=0,0,M572)</f>
        <v/>
      </c>
      <c r="T572" s="55">
        <f>MAX(T571,S572)</f>
        <v/>
      </c>
      <c r="U572" s="56">
        <f>S572-T572</f>
        <v/>
      </c>
      <c r="V572" s="55">
        <f>IFERROR(SUMIFS(DATABASE!$M$5:$M$6004,DATABASE!$B$5:$B$6004,B572,DATABASE!$X$5:$X$6004,1),0)</f>
        <v/>
      </c>
      <c r="W572" s="57">
        <f>IFERROR(COUNTIFS(DATABASE!$B$5:$B$6004,B572,DATABASE!$X$5:$X$6004,1),0)</f>
        <v/>
      </c>
      <c r="X572" s="58">
        <f>--AND(ISNUMBER(B572),C572&lt;&gt;"",L572&lt;&gt;"",M572&lt;&gt;"")</f>
        <v/>
      </c>
    </row>
    <row r="573" ht="15" customHeight="1" s="111">
      <c r="A573" s="42" t="inlineStr">
        <is>
          <t>FEB</t>
        </is>
      </c>
      <c r="B573" s="43">
        <f>FEB!A74</f>
        <v/>
      </c>
      <c r="C573" s="44">
        <f>FEB!B74</f>
        <v/>
      </c>
      <c r="D573" s="44">
        <f>FEB!C74</f>
        <v/>
      </c>
      <c r="E573" s="44">
        <f>FEB!D74</f>
        <v/>
      </c>
      <c r="F573" s="44">
        <f>FEB!E74</f>
        <v/>
      </c>
      <c r="G573" s="44">
        <f>FEB!F74</f>
        <v/>
      </c>
      <c r="H573" s="44">
        <f>FEB!G74</f>
        <v/>
      </c>
      <c r="I573" s="45">
        <f>FEB!H74</f>
        <v/>
      </c>
      <c r="J573" s="45">
        <f>FEB!I74</f>
        <v/>
      </c>
      <c r="K573" s="44">
        <f>FEB!J74</f>
        <v/>
      </c>
      <c r="L573" s="44">
        <f>FEB!K74</f>
        <v/>
      </c>
      <c r="M573" s="46">
        <f>FEB!L74</f>
        <v/>
      </c>
      <c r="N573" s="44">
        <f>FEB!M74</f>
        <v/>
      </c>
      <c r="O573" s="44">
        <f>FEB!N74</f>
        <v/>
      </c>
      <c r="P573" s="44">
        <f>FEB!O74</f>
        <v/>
      </c>
      <c r="Q573" s="44">
        <f>FEB!P74</f>
        <v/>
      </c>
      <c r="R573" s="44">
        <f>FEB!Q74</f>
        <v/>
      </c>
      <c r="S573" s="46">
        <f>S572+IF(X573=0,0,M573)</f>
        <v/>
      </c>
      <c r="T573" s="47">
        <f>MAX(T572,S573)</f>
        <v/>
      </c>
      <c r="U573" s="48">
        <f>S573-T573</f>
        <v/>
      </c>
      <c r="V573" s="47">
        <f>IFERROR(SUMIFS(DATABASE!$M$5:$M$6004,DATABASE!$B$5:$B$6004,B573,DATABASE!$X$5:$X$6004,1),0)</f>
        <v/>
      </c>
      <c r="W573" s="31">
        <f>IFERROR(COUNTIFS(DATABASE!$B$5:$B$6004,B573,DATABASE!$X$5:$X$6004,1),0)</f>
        <v/>
      </c>
      <c r="X573" s="49">
        <f>--AND(ISNUMBER(B573),C573&lt;&gt;"",L573&lt;&gt;"",M573&lt;&gt;"")</f>
        <v/>
      </c>
    </row>
    <row r="574" ht="15" customHeight="1" s="111">
      <c r="A574" s="50" t="inlineStr">
        <is>
          <t>FEB</t>
        </is>
      </c>
      <c r="B574" s="51">
        <f>FEB!A75</f>
        <v/>
      </c>
      <c r="C574" s="52">
        <f>FEB!B75</f>
        <v/>
      </c>
      <c r="D574" s="52">
        <f>FEB!C75</f>
        <v/>
      </c>
      <c r="E574" s="52">
        <f>FEB!D75</f>
        <v/>
      </c>
      <c r="F574" s="52">
        <f>FEB!E75</f>
        <v/>
      </c>
      <c r="G574" s="52">
        <f>FEB!F75</f>
        <v/>
      </c>
      <c r="H574" s="52">
        <f>FEB!G75</f>
        <v/>
      </c>
      <c r="I574" s="53">
        <f>FEB!H75</f>
        <v/>
      </c>
      <c r="J574" s="53">
        <f>FEB!I75</f>
        <v/>
      </c>
      <c r="K574" s="52">
        <f>FEB!J75</f>
        <v/>
      </c>
      <c r="L574" s="52">
        <f>FEB!K75</f>
        <v/>
      </c>
      <c r="M574" s="54">
        <f>FEB!L75</f>
        <v/>
      </c>
      <c r="N574" s="52">
        <f>FEB!M75</f>
        <v/>
      </c>
      <c r="O574" s="52">
        <f>FEB!N75</f>
        <v/>
      </c>
      <c r="P574" s="52">
        <f>FEB!O75</f>
        <v/>
      </c>
      <c r="Q574" s="52">
        <f>FEB!P75</f>
        <v/>
      </c>
      <c r="R574" s="52">
        <f>FEB!Q75</f>
        <v/>
      </c>
      <c r="S574" s="54">
        <f>S573+IF(X574=0,0,M574)</f>
        <v/>
      </c>
      <c r="T574" s="55">
        <f>MAX(T573,S574)</f>
        <v/>
      </c>
      <c r="U574" s="56">
        <f>S574-T574</f>
        <v/>
      </c>
      <c r="V574" s="55">
        <f>IFERROR(SUMIFS(DATABASE!$M$5:$M$6004,DATABASE!$B$5:$B$6004,B574,DATABASE!$X$5:$X$6004,1),0)</f>
        <v/>
      </c>
      <c r="W574" s="57">
        <f>IFERROR(COUNTIFS(DATABASE!$B$5:$B$6004,B574,DATABASE!$X$5:$X$6004,1),0)</f>
        <v/>
      </c>
      <c r="X574" s="58">
        <f>--AND(ISNUMBER(B574),C574&lt;&gt;"",L574&lt;&gt;"",M574&lt;&gt;"")</f>
        <v/>
      </c>
    </row>
    <row r="575" ht="15" customHeight="1" s="111">
      <c r="A575" s="42" t="inlineStr">
        <is>
          <t>FEB</t>
        </is>
      </c>
      <c r="B575" s="43">
        <f>FEB!A76</f>
        <v/>
      </c>
      <c r="C575" s="44">
        <f>FEB!B76</f>
        <v/>
      </c>
      <c r="D575" s="44">
        <f>FEB!C76</f>
        <v/>
      </c>
      <c r="E575" s="44">
        <f>FEB!D76</f>
        <v/>
      </c>
      <c r="F575" s="44">
        <f>FEB!E76</f>
        <v/>
      </c>
      <c r="G575" s="44">
        <f>FEB!F76</f>
        <v/>
      </c>
      <c r="H575" s="44">
        <f>FEB!G76</f>
        <v/>
      </c>
      <c r="I575" s="45">
        <f>FEB!H76</f>
        <v/>
      </c>
      <c r="J575" s="45">
        <f>FEB!I76</f>
        <v/>
      </c>
      <c r="K575" s="44">
        <f>FEB!J76</f>
        <v/>
      </c>
      <c r="L575" s="44">
        <f>FEB!K76</f>
        <v/>
      </c>
      <c r="M575" s="46">
        <f>FEB!L76</f>
        <v/>
      </c>
      <c r="N575" s="44">
        <f>FEB!M76</f>
        <v/>
      </c>
      <c r="O575" s="44">
        <f>FEB!N76</f>
        <v/>
      </c>
      <c r="P575" s="44">
        <f>FEB!O76</f>
        <v/>
      </c>
      <c r="Q575" s="44">
        <f>FEB!P76</f>
        <v/>
      </c>
      <c r="R575" s="44">
        <f>FEB!Q76</f>
        <v/>
      </c>
      <c r="S575" s="46">
        <f>S574+IF(X575=0,0,M575)</f>
        <v/>
      </c>
      <c r="T575" s="47">
        <f>MAX(T574,S575)</f>
        <v/>
      </c>
      <c r="U575" s="48">
        <f>S575-T575</f>
        <v/>
      </c>
      <c r="V575" s="47">
        <f>IFERROR(SUMIFS(DATABASE!$M$5:$M$6004,DATABASE!$B$5:$B$6004,B575,DATABASE!$X$5:$X$6004,1),0)</f>
        <v/>
      </c>
      <c r="W575" s="31">
        <f>IFERROR(COUNTIFS(DATABASE!$B$5:$B$6004,B575,DATABASE!$X$5:$X$6004,1),0)</f>
        <v/>
      </c>
      <c r="X575" s="49">
        <f>--AND(ISNUMBER(B575),C575&lt;&gt;"",L575&lt;&gt;"",M575&lt;&gt;"")</f>
        <v/>
      </c>
    </row>
    <row r="576" ht="15" customHeight="1" s="111">
      <c r="A576" s="50" t="inlineStr">
        <is>
          <t>FEB</t>
        </is>
      </c>
      <c r="B576" s="51">
        <f>FEB!A77</f>
        <v/>
      </c>
      <c r="C576" s="52">
        <f>FEB!B77</f>
        <v/>
      </c>
      <c r="D576" s="52">
        <f>FEB!C77</f>
        <v/>
      </c>
      <c r="E576" s="52">
        <f>FEB!D77</f>
        <v/>
      </c>
      <c r="F576" s="52">
        <f>FEB!E77</f>
        <v/>
      </c>
      <c r="G576" s="52">
        <f>FEB!F77</f>
        <v/>
      </c>
      <c r="H576" s="52">
        <f>FEB!G77</f>
        <v/>
      </c>
      <c r="I576" s="53">
        <f>FEB!H77</f>
        <v/>
      </c>
      <c r="J576" s="53">
        <f>FEB!I77</f>
        <v/>
      </c>
      <c r="K576" s="52">
        <f>FEB!J77</f>
        <v/>
      </c>
      <c r="L576" s="52">
        <f>FEB!K77</f>
        <v/>
      </c>
      <c r="M576" s="54">
        <f>FEB!L77</f>
        <v/>
      </c>
      <c r="N576" s="52">
        <f>FEB!M77</f>
        <v/>
      </c>
      <c r="O576" s="52">
        <f>FEB!N77</f>
        <v/>
      </c>
      <c r="P576" s="52">
        <f>FEB!O77</f>
        <v/>
      </c>
      <c r="Q576" s="52">
        <f>FEB!P77</f>
        <v/>
      </c>
      <c r="R576" s="52">
        <f>FEB!Q77</f>
        <v/>
      </c>
      <c r="S576" s="54">
        <f>S575+IF(X576=0,0,M576)</f>
        <v/>
      </c>
      <c r="T576" s="55">
        <f>MAX(T575,S576)</f>
        <v/>
      </c>
      <c r="U576" s="56">
        <f>S576-T576</f>
        <v/>
      </c>
      <c r="V576" s="55">
        <f>IFERROR(SUMIFS(DATABASE!$M$5:$M$6004,DATABASE!$B$5:$B$6004,B576,DATABASE!$X$5:$X$6004,1),0)</f>
        <v/>
      </c>
      <c r="W576" s="57">
        <f>IFERROR(COUNTIFS(DATABASE!$B$5:$B$6004,B576,DATABASE!$X$5:$X$6004,1),0)</f>
        <v/>
      </c>
      <c r="X576" s="58">
        <f>--AND(ISNUMBER(B576),C576&lt;&gt;"",L576&lt;&gt;"",M576&lt;&gt;"")</f>
        <v/>
      </c>
    </row>
    <row r="577" ht="15" customHeight="1" s="111">
      <c r="A577" s="42" t="inlineStr">
        <is>
          <t>FEB</t>
        </is>
      </c>
      <c r="B577" s="43">
        <f>FEB!A78</f>
        <v/>
      </c>
      <c r="C577" s="44">
        <f>FEB!B78</f>
        <v/>
      </c>
      <c r="D577" s="44">
        <f>FEB!C78</f>
        <v/>
      </c>
      <c r="E577" s="44">
        <f>FEB!D78</f>
        <v/>
      </c>
      <c r="F577" s="44">
        <f>FEB!E78</f>
        <v/>
      </c>
      <c r="G577" s="44">
        <f>FEB!F78</f>
        <v/>
      </c>
      <c r="H577" s="44">
        <f>FEB!G78</f>
        <v/>
      </c>
      <c r="I577" s="45">
        <f>FEB!H78</f>
        <v/>
      </c>
      <c r="J577" s="45">
        <f>FEB!I78</f>
        <v/>
      </c>
      <c r="K577" s="44">
        <f>FEB!J78</f>
        <v/>
      </c>
      <c r="L577" s="44">
        <f>FEB!K78</f>
        <v/>
      </c>
      <c r="M577" s="46">
        <f>FEB!L78</f>
        <v/>
      </c>
      <c r="N577" s="44">
        <f>FEB!M78</f>
        <v/>
      </c>
      <c r="O577" s="44">
        <f>FEB!N78</f>
        <v/>
      </c>
      <c r="P577" s="44">
        <f>FEB!O78</f>
        <v/>
      </c>
      <c r="Q577" s="44">
        <f>FEB!P78</f>
        <v/>
      </c>
      <c r="R577" s="44">
        <f>FEB!Q78</f>
        <v/>
      </c>
      <c r="S577" s="46">
        <f>S576+IF(X577=0,0,M577)</f>
        <v/>
      </c>
      <c r="T577" s="47">
        <f>MAX(T576,S577)</f>
        <v/>
      </c>
      <c r="U577" s="48">
        <f>S577-T577</f>
        <v/>
      </c>
      <c r="V577" s="47">
        <f>IFERROR(SUMIFS(DATABASE!$M$5:$M$6004,DATABASE!$B$5:$B$6004,B577,DATABASE!$X$5:$X$6004,1),0)</f>
        <v/>
      </c>
      <c r="W577" s="31">
        <f>IFERROR(COUNTIFS(DATABASE!$B$5:$B$6004,B577,DATABASE!$X$5:$X$6004,1),0)</f>
        <v/>
      </c>
      <c r="X577" s="49">
        <f>--AND(ISNUMBER(B577),C577&lt;&gt;"",L577&lt;&gt;"",M577&lt;&gt;"")</f>
        <v/>
      </c>
    </row>
    <row r="578" ht="15" customHeight="1" s="111">
      <c r="A578" s="50" t="inlineStr">
        <is>
          <t>FEB</t>
        </is>
      </c>
      <c r="B578" s="51">
        <f>FEB!A79</f>
        <v/>
      </c>
      <c r="C578" s="52">
        <f>FEB!B79</f>
        <v/>
      </c>
      <c r="D578" s="52">
        <f>FEB!C79</f>
        <v/>
      </c>
      <c r="E578" s="52">
        <f>FEB!D79</f>
        <v/>
      </c>
      <c r="F578" s="52">
        <f>FEB!E79</f>
        <v/>
      </c>
      <c r="G578" s="52">
        <f>FEB!F79</f>
        <v/>
      </c>
      <c r="H578" s="52">
        <f>FEB!G79</f>
        <v/>
      </c>
      <c r="I578" s="53">
        <f>FEB!H79</f>
        <v/>
      </c>
      <c r="J578" s="53">
        <f>FEB!I79</f>
        <v/>
      </c>
      <c r="K578" s="52">
        <f>FEB!J79</f>
        <v/>
      </c>
      <c r="L578" s="52">
        <f>FEB!K79</f>
        <v/>
      </c>
      <c r="M578" s="54">
        <f>FEB!L79</f>
        <v/>
      </c>
      <c r="N578" s="52">
        <f>FEB!M79</f>
        <v/>
      </c>
      <c r="O578" s="52">
        <f>FEB!N79</f>
        <v/>
      </c>
      <c r="P578" s="52">
        <f>FEB!O79</f>
        <v/>
      </c>
      <c r="Q578" s="52">
        <f>FEB!P79</f>
        <v/>
      </c>
      <c r="R578" s="52">
        <f>FEB!Q79</f>
        <v/>
      </c>
      <c r="S578" s="54">
        <f>S577+IF(X578=0,0,M578)</f>
        <v/>
      </c>
      <c r="T578" s="55">
        <f>MAX(T577,S578)</f>
        <v/>
      </c>
      <c r="U578" s="56">
        <f>S578-T578</f>
        <v/>
      </c>
      <c r="V578" s="55">
        <f>IFERROR(SUMIFS(DATABASE!$M$5:$M$6004,DATABASE!$B$5:$B$6004,B578,DATABASE!$X$5:$X$6004,1),0)</f>
        <v/>
      </c>
      <c r="W578" s="57">
        <f>IFERROR(COUNTIFS(DATABASE!$B$5:$B$6004,B578,DATABASE!$X$5:$X$6004,1),0)</f>
        <v/>
      </c>
      <c r="X578" s="58">
        <f>--AND(ISNUMBER(B578),C578&lt;&gt;"",L578&lt;&gt;"",M578&lt;&gt;"")</f>
        <v/>
      </c>
    </row>
    <row r="579" ht="15" customHeight="1" s="111">
      <c r="A579" s="42" t="inlineStr">
        <is>
          <t>FEB</t>
        </is>
      </c>
      <c r="B579" s="43">
        <f>FEB!A80</f>
        <v/>
      </c>
      <c r="C579" s="44">
        <f>FEB!B80</f>
        <v/>
      </c>
      <c r="D579" s="44">
        <f>FEB!C80</f>
        <v/>
      </c>
      <c r="E579" s="44">
        <f>FEB!D80</f>
        <v/>
      </c>
      <c r="F579" s="44">
        <f>FEB!E80</f>
        <v/>
      </c>
      <c r="G579" s="44">
        <f>FEB!F80</f>
        <v/>
      </c>
      <c r="H579" s="44">
        <f>FEB!G80</f>
        <v/>
      </c>
      <c r="I579" s="45">
        <f>FEB!H80</f>
        <v/>
      </c>
      <c r="J579" s="45">
        <f>FEB!I80</f>
        <v/>
      </c>
      <c r="K579" s="44">
        <f>FEB!J80</f>
        <v/>
      </c>
      <c r="L579" s="44">
        <f>FEB!K80</f>
        <v/>
      </c>
      <c r="M579" s="46">
        <f>FEB!L80</f>
        <v/>
      </c>
      <c r="N579" s="44">
        <f>FEB!M80</f>
        <v/>
      </c>
      <c r="O579" s="44">
        <f>FEB!N80</f>
        <v/>
      </c>
      <c r="P579" s="44">
        <f>FEB!O80</f>
        <v/>
      </c>
      <c r="Q579" s="44">
        <f>FEB!P80</f>
        <v/>
      </c>
      <c r="R579" s="44">
        <f>FEB!Q80</f>
        <v/>
      </c>
      <c r="S579" s="46">
        <f>S578+IF(X579=0,0,M579)</f>
        <v/>
      </c>
      <c r="T579" s="47">
        <f>MAX(T578,S579)</f>
        <v/>
      </c>
      <c r="U579" s="48">
        <f>S579-T579</f>
        <v/>
      </c>
      <c r="V579" s="47">
        <f>IFERROR(SUMIFS(DATABASE!$M$5:$M$6004,DATABASE!$B$5:$B$6004,B579,DATABASE!$X$5:$X$6004,1),0)</f>
        <v/>
      </c>
      <c r="W579" s="31">
        <f>IFERROR(COUNTIFS(DATABASE!$B$5:$B$6004,B579,DATABASE!$X$5:$X$6004,1),0)</f>
        <v/>
      </c>
      <c r="X579" s="49">
        <f>--AND(ISNUMBER(B579),C579&lt;&gt;"",L579&lt;&gt;"",M579&lt;&gt;"")</f>
        <v/>
      </c>
    </row>
    <row r="580" ht="15" customHeight="1" s="111">
      <c r="A580" s="50" t="inlineStr">
        <is>
          <t>FEB</t>
        </is>
      </c>
      <c r="B580" s="51">
        <f>FEB!A81</f>
        <v/>
      </c>
      <c r="C580" s="52">
        <f>FEB!B81</f>
        <v/>
      </c>
      <c r="D580" s="52">
        <f>FEB!C81</f>
        <v/>
      </c>
      <c r="E580" s="52">
        <f>FEB!D81</f>
        <v/>
      </c>
      <c r="F580" s="52">
        <f>FEB!E81</f>
        <v/>
      </c>
      <c r="G580" s="52">
        <f>FEB!F81</f>
        <v/>
      </c>
      <c r="H580" s="52">
        <f>FEB!G81</f>
        <v/>
      </c>
      <c r="I580" s="53">
        <f>FEB!H81</f>
        <v/>
      </c>
      <c r="J580" s="53">
        <f>FEB!I81</f>
        <v/>
      </c>
      <c r="K580" s="52">
        <f>FEB!J81</f>
        <v/>
      </c>
      <c r="L580" s="52">
        <f>FEB!K81</f>
        <v/>
      </c>
      <c r="M580" s="54">
        <f>FEB!L81</f>
        <v/>
      </c>
      <c r="N580" s="52">
        <f>FEB!M81</f>
        <v/>
      </c>
      <c r="O580" s="52">
        <f>FEB!N81</f>
        <v/>
      </c>
      <c r="P580" s="52">
        <f>FEB!O81</f>
        <v/>
      </c>
      <c r="Q580" s="52">
        <f>FEB!P81</f>
        <v/>
      </c>
      <c r="R580" s="52">
        <f>FEB!Q81</f>
        <v/>
      </c>
      <c r="S580" s="54">
        <f>S579+IF(X580=0,0,M580)</f>
        <v/>
      </c>
      <c r="T580" s="55">
        <f>MAX(T579,S580)</f>
        <v/>
      </c>
      <c r="U580" s="56">
        <f>S580-T580</f>
        <v/>
      </c>
      <c r="V580" s="55">
        <f>IFERROR(SUMIFS(DATABASE!$M$5:$M$6004,DATABASE!$B$5:$B$6004,B580,DATABASE!$X$5:$X$6004,1),0)</f>
        <v/>
      </c>
      <c r="W580" s="57">
        <f>IFERROR(COUNTIFS(DATABASE!$B$5:$B$6004,B580,DATABASE!$X$5:$X$6004,1),0)</f>
        <v/>
      </c>
      <c r="X580" s="58">
        <f>--AND(ISNUMBER(B580),C580&lt;&gt;"",L580&lt;&gt;"",M580&lt;&gt;"")</f>
        <v/>
      </c>
    </row>
    <row r="581" ht="15" customHeight="1" s="111">
      <c r="A581" s="42" t="inlineStr">
        <is>
          <t>FEB</t>
        </is>
      </c>
      <c r="B581" s="43">
        <f>FEB!A82</f>
        <v/>
      </c>
      <c r="C581" s="44">
        <f>FEB!B82</f>
        <v/>
      </c>
      <c r="D581" s="44">
        <f>FEB!C82</f>
        <v/>
      </c>
      <c r="E581" s="44">
        <f>FEB!D82</f>
        <v/>
      </c>
      <c r="F581" s="44">
        <f>FEB!E82</f>
        <v/>
      </c>
      <c r="G581" s="44">
        <f>FEB!F82</f>
        <v/>
      </c>
      <c r="H581" s="44">
        <f>FEB!G82</f>
        <v/>
      </c>
      <c r="I581" s="45">
        <f>FEB!H82</f>
        <v/>
      </c>
      <c r="J581" s="45">
        <f>FEB!I82</f>
        <v/>
      </c>
      <c r="K581" s="44">
        <f>FEB!J82</f>
        <v/>
      </c>
      <c r="L581" s="44">
        <f>FEB!K82</f>
        <v/>
      </c>
      <c r="M581" s="46">
        <f>FEB!L82</f>
        <v/>
      </c>
      <c r="N581" s="44">
        <f>FEB!M82</f>
        <v/>
      </c>
      <c r="O581" s="44">
        <f>FEB!N82</f>
        <v/>
      </c>
      <c r="P581" s="44">
        <f>FEB!O82</f>
        <v/>
      </c>
      <c r="Q581" s="44">
        <f>FEB!P82</f>
        <v/>
      </c>
      <c r="R581" s="44">
        <f>FEB!Q82</f>
        <v/>
      </c>
      <c r="S581" s="46">
        <f>S580+IF(X581=0,0,M581)</f>
        <v/>
      </c>
      <c r="T581" s="47">
        <f>MAX(T580,S581)</f>
        <v/>
      </c>
      <c r="U581" s="48">
        <f>S581-T581</f>
        <v/>
      </c>
      <c r="V581" s="47">
        <f>IFERROR(SUMIFS(DATABASE!$M$5:$M$6004,DATABASE!$B$5:$B$6004,B581,DATABASE!$X$5:$X$6004,1),0)</f>
        <v/>
      </c>
      <c r="W581" s="31">
        <f>IFERROR(COUNTIFS(DATABASE!$B$5:$B$6004,B581,DATABASE!$X$5:$X$6004,1),0)</f>
        <v/>
      </c>
      <c r="X581" s="49">
        <f>--AND(ISNUMBER(B581),C581&lt;&gt;"",L581&lt;&gt;"",M581&lt;&gt;"")</f>
        <v/>
      </c>
    </row>
    <row r="582" ht="15" customHeight="1" s="111">
      <c r="A582" s="50" t="inlineStr">
        <is>
          <t>FEB</t>
        </is>
      </c>
      <c r="B582" s="51">
        <f>FEB!A83</f>
        <v/>
      </c>
      <c r="C582" s="52">
        <f>FEB!B83</f>
        <v/>
      </c>
      <c r="D582" s="52">
        <f>FEB!C83</f>
        <v/>
      </c>
      <c r="E582" s="52">
        <f>FEB!D83</f>
        <v/>
      </c>
      <c r="F582" s="52">
        <f>FEB!E83</f>
        <v/>
      </c>
      <c r="G582" s="52">
        <f>FEB!F83</f>
        <v/>
      </c>
      <c r="H582" s="52">
        <f>FEB!G83</f>
        <v/>
      </c>
      <c r="I582" s="53">
        <f>FEB!H83</f>
        <v/>
      </c>
      <c r="J582" s="53">
        <f>FEB!I83</f>
        <v/>
      </c>
      <c r="K582" s="52">
        <f>FEB!J83</f>
        <v/>
      </c>
      <c r="L582" s="52">
        <f>FEB!K83</f>
        <v/>
      </c>
      <c r="M582" s="54">
        <f>FEB!L83</f>
        <v/>
      </c>
      <c r="N582" s="52">
        <f>FEB!M83</f>
        <v/>
      </c>
      <c r="O582" s="52">
        <f>FEB!N83</f>
        <v/>
      </c>
      <c r="P582" s="52">
        <f>FEB!O83</f>
        <v/>
      </c>
      <c r="Q582" s="52">
        <f>FEB!P83</f>
        <v/>
      </c>
      <c r="R582" s="52">
        <f>FEB!Q83</f>
        <v/>
      </c>
      <c r="S582" s="54">
        <f>S581+IF(X582=0,0,M582)</f>
        <v/>
      </c>
      <c r="T582" s="55">
        <f>MAX(T581,S582)</f>
        <v/>
      </c>
      <c r="U582" s="56">
        <f>S582-T582</f>
        <v/>
      </c>
      <c r="V582" s="55">
        <f>IFERROR(SUMIFS(DATABASE!$M$5:$M$6004,DATABASE!$B$5:$B$6004,B582,DATABASE!$X$5:$X$6004,1),0)</f>
        <v/>
      </c>
      <c r="W582" s="57">
        <f>IFERROR(COUNTIFS(DATABASE!$B$5:$B$6004,B582,DATABASE!$X$5:$X$6004,1),0)</f>
        <v/>
      </c>
      <c r="X582" s="58">
        <f>--AND(ISNUMBER(B582),C582&lt;&gt;"",L582&lt;&gt;"",M582&lt;&gt;"")</f>
        <v/>
      </c>
    </row>
    <row r="583" ht="15" customHeight="1" s="111">
      <c r="A583" s="42" t="inlineStr">
        <is>
          <t>FEB</t>
        </is>
      </c>
      <c r="B583" s="43">
        <f>FEB!A84</f>
        <v/>
      </c>
      <c r="C583" s="44">
        <f>FEB!B84</f>
        <v/>
      </c>
      <c r="D583" s="44">
        <f>FEB!C84</f>
        <v/>
      </c>
      <c r="E583" s="44">
        <f>FEB!D84</f>
        <v/>
      </c>
      <c r="F583" s="44">
        <f>FEB!E84</f>
        <v/>
      </c>
      <c r="G583" s="44">
        <f>FEB!F84</f>
        <v/>
      </c>
      <c r="H583" s="44">
        <f>FEB!G84</f>
        <v/>
      </c>
      <c r="I583" s="45">
        <f>FEB!H84</f>
        <v/>
      </c>
      <c r="J583" s="45">
        <f>FEB!I84</f>
        <v/>
      </c>
      <c r="K583" s="44">
        <f>FEB!J84</f>
        <v/>
      </c>
      <c r="L583" s="44">
        <f>FEB!K84</f>
        <v/>
      </c>
      <c r="M583" s="46">
        <f>FEB!L84</f>
        <v/>
      </c>
      <c r="N583" s="44">
        <f>FEB!M84</f>
        <v/>
      </c>
      <c r="O583" s="44">
        <f>FEB!N84</f>
        <v/>
      </c>
      <c r="P583" s="44">
        <f>FEB!O84</f>
        <v/>
      </c>
      <c r="Q583" s="44">
        <f>FEB!P84</f>
        <v/>
      </c>
      <c r="R583" s="44">
        <f>FEB!Q84</f>
        <v/>
      </c>
      <c r="S583" s="46">
        <f>S582+IF(X583=0,0,M583)</f>
        <v/>
      </c>
      <c r="T583" s="47">
        <f>MAX(T582,S583)</f>
        <v/>
      </c>
      <c r="U583" s="48">
        <f>S583-T583</f>
        <v/>
      </c>
      <c r="V583" s="47">
        <f>IFERROR(SUMIFS(DATABASE!$M$5:$M$6004,DATABASE!$B$5:$B$6004,B583,DATABASE!$X$5:$X$6004,1),0)</f>
        <v/>
      </c>
      <c r="W583" s="31">
        <f>IFERROR(COUNTIFS(DATABASE!$B$5:$B$6004,B583,DATABASE!$X$5:$X$6004,1),0)</f>
        <v/>
      </c>
      <c r="X583" s="49">
        <f>--AND(ISNUMBER(B583),C583&lt;&gt;"",L583&lt;&gt;"",M583&lt;&gt;"")</f>
        <v/>
      </c>
    </row>
    <row r="584" ht="15" customHeight="1" s="111">
      <c r="A584" s="50" t="inlineStr">
        <is>
          <t>FEB</t>
        </is>
      </c>
      <c r="B584" s="51">
        <f>FEB!A85</f>
        <v/>
      </c>
      <c r="C584" s="52">
        <f>FEB!B85</f>
        <v/>
      </c>
      <c r="D584" s="52">
        <f>FEB!C85</f>
        <v/>
      </c>
      <c r="E584" s="52">
        <f>FEB!D85</f>
        <v/>
      </c>
      <c r="F584" s="52">
        <f>FEB!E85</f>
        <v/>
      </c>
      <c r="G584" s="52">
        <f>FEB!F85</f>
        <v/>
      </c>
      <c r="H584" s="52">
        <f>FEB!G85</f>
        <v/>
      </c>
      <c r="I584" s="53">
        <f>FEB!H85</f>
        <v/>
      </c>
      <c r="J584" s="53">
        <f>FEB!I85</f>
        <v/>
      </c>
      <c r="K584" s="52">
        <f>FEB!J85</f>
        <v/>
      </c>
      <c r="L584" s="52">
        <f>FEB!K85</f>
        <v/>
      </c>
      <c r="M584" s="54">
        <f>FEB!L85</f>
        <v/>
      </c>
      <c r="N584" s="52">
        <f>FEB!M85</f>
        <v/>
      </c>
      <c r="O584" s="52">
        <f>FEB!N85</f>
        <v/>
      </c>
      <c r="P584" s="52">
        <f>FEB!O85</f>
        <v/>
      </c>
      <c r="Q584" s="52">
        <f>FEB!P85</f>
        <v/>
      </c>
      <c r="R584" s="52">
        <f>FEB!Q85</f>
        <v/>
      </c>
      <c r="S584" s="54">
        <f>S583+IF(X584=0,0,M584)</f>
        <v/>
      </c>
      <c r="T584" s="55">
        <f>MAX(T583,S584)</f>
        <v/>
      </c>
      <c r="U584" s="56">
        <f>S584-T584</f>
        <v/>
      </c>
      <c r="V584" s="55">
        <f>IFERROR(SUMIFS(DATABASE!$M$5:$M$6004,DATABASE!$B$5:$B$6004,B584,DATABASE!$X$5:$X$6004,1),0)</f>
        <v/>
      </c>
      <c r="W584" s="57">
        <f>IFERROR(COUNTIFS(DATABASE!$B$5:$B$6004,B584,DATABASE!$X$5:$X$6004,1),0)</f>
        <v/>
      </c>
      <c r="X584" s="58">
        <f>--AND(ISNUMBER(B584),C584&lt;&gt;"",L584&lt;&gt;"",M584&lt;&gt;"")</f>
        <v/>
      </c>
    </row>
    <row r="585" ht="15" customHeight="1" s="111">
      <c r="A585" s="42" t="inlineStr">
        <is>
          <t>FEB</t>
        </is>
      </c>
      <c r="B585" s="43">
        <f>FEB!A86</f>
        <v/>
      </c>
      <c r="C585" s="44">
        <f>FEB!B86</f>
        <v/>
      </c>
      <c r="D585" s="44">
        <f>FEB!C86</f>
        <v/>
      </c>
      <c r="E585" s="44">
        <f>FEB!D86</f>
        <v/>
      </c>
      <c r="F585" s="44">
        <f>FEB!E86</f>
        <v/>
      </c>
      <c r="G585" s="44">
        <f>FEB!F86</f>
        <v/>
      </c>
      <c r="H585" s="44">
        <f>FEB!G86</f>
        <v/>
      </c>
      <c r="I585" s="45">
        <f>FEB!H86</f>
        <v/>
      </c>
      <c r="J585" s="45">
        <f>FEB!I86</f>
        <v/>
      </c>
      <c r="K585" s="44">
        <f>FEB!J86</f>
        <v/>
      </c>
      <c r="L585" s="44">
        <f>FEB!K86</f>
        <v/>
      </c>
      <c r="M585" s="46">
        <f>FEB!L86</f>
        <v/>
      </c>
      <c r="N585" s="44">
        <f>FEB!M86</f>
        <v/>
      </c>
      <c r="O585" s="44">
        <f>FEB!N86</f>
        <v/>
      </c>
      <c r="P585" s="44">
        <f>FEB!O86</f>
        <v/>
      </c>
      <c r="Q585" s="44">
        <f>FEB!P86</f>
        <v/>
      </c>
      <c r="R585" s="44">
        <f>FEB!Q86</f>
        <v/>
      </c>
      <c r="S585" s="46">
        <f>S584+IF(X585=0,0,M585)</f>
        <v/>
      </c>
      <c r="T585" s="47">
        <f>MAX(T584,S585)</f>
        <v/>
      </c>
      <c r="U585" s="48">
        <f>S585-T585</f>
        <v/>
      </c>
      <c r="V585" s="47">
        <f>IFERROR(SUMIFS(DATABASE!$M$5:$M$6004,DATABASE!$B$5:$B$6004,B585,DATABASE!$X$5:$X$6004,1),0)</f>
        <v/>
      </c>
      <c r="W585" s="31">
        <f>IFERROR(COUNTIFS(DATABASE!$B$5:$B$6004,B585,DATABASE!$X$5:$X$6004,1),0)</f>
        <v/>
      </c>
      <c r="X585" s="49">
        <f>--AND(ISNUMBER(B585),C585&lt;&gt;"",L585&lt;&gt;"",M585&lt;&gt;"")</f>
        <v/>
      </c>
    </row>
    <row r="586" ht="15" customHeight="1" s="111">
      <c r="A586" s="50" t="inlineStr">
        <is>
          <t>FEB</t>
        </is>
      </c>
      <c r="B586" s="51">
        <f>FEB!A87</f>
        <v/>
      </c>
      <c r="C586" s="52">
        <f>FEB!B87</f>
        <v/>
      </c>
      <c r="D586" s="52">
        <f>FEB!C87</f>
        <v/>
      </c>
      <c r="E586" s="52">
        <f>FEB!D87</f>
        <v/>
      </c>
      <c r="F586" s="52">
        <f>FEB!E87</f>
        <v/>
      </c>
      <c r="G586" s="52">
        <f>FEB!F87</f>
        <v/>
      </c>
      <c r="H586" s="52">
        <f>FEB!G87</f>
        <v/>
      </c>
      <c r="I586" s="53">
        <f>FEB!H87</f>
        <v/>
      </c>
      <c r="J586" s="53">
        <f>FEB!I87</f>
        <v/>
      </c>
      <c r="K586" s="52">
        <f>FEB!J87</f>
        <v/>
      </c>
      <c r="L586" s="52">
        <f>FEB!K87</f>
        <v/>
      </c>
      <c r="M586" s="54">
        <f>FEB!L87</f>
        <v/>
      </c>
      <c r="N586" s="52">
        <f>FEB!M87</f>
        <v/>
      </c>
      <c r="O586" s="52">
        <f>FEB!N87</f>
        <v/>
      </c>
      <c r="P586" s="52">
        <f>FEB!O87</f>
        <v/>
      </c>
      <c r="Q586" s="52">
        <f>FEB!P87</f>
        <v/>
      </c>
      <c r="R586" s="52">
        <f>FEB!Q87</f>
        <v/>
      </c>
      <c r="S586" s="54">
        <f>S585+IF(X586=0,0,M586)</f>
        <v/>
      </c>
      <c r="T586" s="55">
        <f>MAX(T585,S586)</f>
        <v/>
      </c>
      <c r="U586" s="56">
        <f>S586-T586</f>
        <v/>
      </c>
      <c r="V586" s="55">
        <f>IFERROR(SUMIFS(DATABASE!$M$5:$M$6004,DATABASE!$B$5:$B$6004,B586,DATABASE!$X$5:$X$6004,1),0)</f>
        <v/>
      </c>
      <c r="W586" s="57">
        <f>IFERROR(COUNTIFS(DATABASE!$B$5:$B$6004,B586,DATABASE!$X$5:$X$6004,1),0)</f>
        <v/>
      </c>
      <c r="X586" s="58">
        <f>--AND(ISNUMBER(B586),C586&lt;&gt;"",L586&lt;&gt;"",M586&lt;&gt;"")</f>
        <v/>
      </c>
    </row>
    <row r="587" ht="15" customHeight="1" s="111">
      <c r="A587" s="42" t="inlineStr">
        <is>
          <t>FEB</t>
        </is>
      </c>
      <c r="B587" s="43">
        <f>FEB!A88</f>
        <v/>
      </c>
      <c r="C587" s="44">
        <f>FEB!B88</f>
        <v/>
      </c>
      <c r="D587" s="44">
        <f>FEB!C88</f>
        <v/>
      </c>
      <c r="E587" s="44">
        <f>FEB!D88</f>
        <v/>
      </c>
      <c r="F587" s="44">
        <f>FEB!E88</f>
        <v/>
      </c>
      <c r="G587" s="44">
        <f>FEB!F88</f>
        <v/>
      </c>
      <c r="H587" s="44">
        <f>FEB!G88</f>
        <v/>
      </c>
      <c r="I587" s="45">
        <f>FEB!H88</f>
        <v/>
      </c>
      <c r="J587" s="45">
        <f>FEB!I88</f>
        <v/>
      </c>
      <c r="K587" s="44">
        <f>FEB!J88</f>
        <v/>
      </c>
      <c r="L587" s="44">
        <f>FEB!K88</f>
        <v/>
      </c>
      <c r="M587" s="46">
        <f>FEB!L88</f>
        <v/>
      </c>
      <c r="N587" s="44">
        <f>FEB!M88</f>
        <v/>
      </c>
      <c r="O587" s="44">
        <f>FEB!N88</f>
        <v/>
      </c>
      <c r="P587" s="44">
        <f>FEB!O88</f>
        <v/>
      </c>
      <c r="Q587" s="44">
        <f>FEB!P88</f>
        <v/>
      </c>
      <c r="R587" s="44">
        <f>FEB!Q88</f>
        <v/>
      </c>
      <c r="S587" s="46">
        <f>S586+IF(X587=0,0,M587)</f>
        <v/>
      </c>
      <c r="T587" s="47">
        <f>MAX(T586,S587)</f>
        <v/>
      </c>
      <c r="U587" s="48">
        <f>S587-T587</f>
        <v/>
      </c>
      <c r="V587" s="47">
        <f>IFERROR(SUMIFS(DATABASE!$M$5:$M$6004,DATABASE!$B$5:$B$6004,B587,DATABASE!$X$5:$X$6004,1),0)</f>
        <v/>
      </c>
      <c r="W587" s="31">
        <f>IFERROR(COUNTIFS(DATABASE!$B$5:$B$6004,B587,DATABASE!$X$5:$X$6004,1),0)</f>
        <v/>
      </c>
      <c r="X587" s="49">
        <f>--AND(ISNUMBER(B587),C587&lt;&gt;"",L587&lt;&gt;"",M587&lt;&gt;"")</f>
        <v/>
      </c>
    </row>
    <row r="588" ht="15" customHeight="1" s="111">
      <c r="A588" s="50" t="inlineStr">
        <is>
          <t>FEB</t>
        </is>
      </c>
      <c r="B588" s="51">
        <f>FEB!A89</f>
        <v/>
      </c>
      <c r="C588" s="52">
        <f>FEB!B89</f>
        <v/>
      </c>
      <c r="D588" s="52">
        <f>FEB!C89</f>
        <v/>
      </c>
      <c r="E588" s="52">
        <f>FEB!D89</f>
        <v/>
      </c>
      <c r="F588" s="52">
        <f>FEB!E89</f>
        <v/>
      </c>
      <c r="G588" s="52">
        <f>FEB!F89</f>
        <v/>
      </c>
      <c r="H588" s="52">
        <f>FEB!G89</f>
        <v/>
      </c>
      <c r="I588" s="53">
        <f>FEB!H89</f>
        <v/>
      </c>
      <c r="J588" s="53">
        <f>FEB!I89</f>
        <v/>
      </c>
      <c r="K588" s="52">
        <f>FEB!J89</f>
        <v/>
      </c>
      <c r="L588" s="52">
        <f>FEB!K89</f>
        <v/>
      </c>
      <c r="M588" s="54">
        <f>FEB!L89</f>
        <v/>
      </c>
      <c r="N588" s="52">
        <f>FEB!M89</f>
        <v/>
      </c>
      <c r="O588" s="52">
        <f>FEB!N89</f>
        <v/>
      </c>
      <c r="P588" s="52">
        <f>FEB!O89</f>
        <v/>
      </c>
      <c r="Q588" s="52">
        <f>FEB!P89</f>
        <v/>
      </c>
      <c r="R588" s="52">
        <f>FEB!Q89</f>
        <v/>
      </c>
      <c r="S588" s="54">
        <f>S587+IF(X588=0,0,M588)</f>
        <v/>
      </c>
      <c r="T588" s="55">
        <f>MAX(T587,S588)</f>
        <v/>
      </c>
      <c r="U588" s="56">
        <f>S588-T588</f>
        <v/>
      </c>
      <c r="V588" s="55">
        <f>IFERROR(SUMIFS(DATABASE!$M$5:$M$6004,DATABASE!$B$5:$B$6004,B588,DATABASE!$X$5:$X$6004,1),0)</f>
        <v/>
      </c>
      <c r="W588" s="57">
        <f>IFERROR(COUNTIFS(DATABASE!$B$5:$B$6004,B588,DATABASE!$X$5:$X$6004,1),0)</f>
        <v/>
      </c>
      <c r="X588" s="58">
        <f>--AND(ISNUMBER(B588),C588&lt;&gt;"",L588&lt;&gt;"",M588&lt;&gt;"")</f>
        <v/>
      </c>
    </row>
    <row r="589" ht="15" customHeight="1" s="111">
      <c r="A589" s="42" t="inlineStr">
        <is>
          <t>FEB</t>
        </is>
      </c>
      <c r="B589" s="43">
        <f>FEB!A90</f>
        <v/>
      </c>
      <c r="C589" s="44">
        <f>FEB!B90</f>
        <v/>
      </c>
      <c r="D589" s="44">
        <f>FEB!C90</f>
        <v/>
      </c>
      <c r="E589" s="44">
        <f>FEB!D90</f>
        <v/>
      </c>
      <c r="F589" s="44">
        <f>FEB!E90</f>
        <v/>
      </c>
      <c r="G589" s="44">
        <f>FEB!F90</f>
        <v/>
      </c>
      <c r="H589" s="44">
        <f>FEB!G90</f>
        <v/>
      </c>
      <c r="I589" s="45">
        <f>FEB!H90</f>
        <v/>
      </c>
      <c r="J589" s="45">
        <f>FEB!I90</f>
        <v/>
      </c>
      <c r="K589" s="44">
        <f>FEB!J90</f>
        <v/>
      </c>
      <c r="L589" s="44">
        <f>FEB!K90</f>
        <v/>
      </c>
      <c r="M589" s="46">
        <f>FEB!L90</f>
        <v/>
      </c>
      <c r="N589" s="44">
        <f>FEB!M90</f>
        <v/>
      </c>
      <c r="O589" s="44">
        <f>FEB!N90</f>
        <v/>
      </c>
      <c r="P589" s="44">
        <f>FEB!O90</f>
        <v/>
      </c>
      <c r="Q589" s="44">
        <f>FEB!P90</f>
        <v/>
      </c>
      <c r="R589" s="44">
        <f>FEB!Q90</f>
        <v/>
      </c>
      <c r="S589" s="46">
        <f>S588+IF(X589=0,0,M589)</f>
        <v/>
      </c>
      <c r="T589" s="47">
        <f>MAX(T588,S589)</f>
        <v/>
      </c>
      <c r="U589" s="48">
        <f>S589-T589</f>
        <v/>
      </c>
      <c r="V589" s="47">
        <f>IFERROR(SUMIFS(DATABASE!$M$5:$M$6004,DATABASE!$B$5:$B$6004,B589,DATABASE!$X$5:$X$6004,1),0)</f>
        <v/>
      </c>
      <c r="W589" s="31">
        <f>IFERROR(COUNTIFS(DATABASE!$B$5:$B$6004,B589,DATABASE!$X$5:$X$6004,1),0)</f>
        <v/>
      </c>
      <c r="X589" s="49">
        <f>--AND(ISNUMBER(B589),C589&lt;&gt;"",L589&lt;&gt;"",M589&lt;&gt;"")</f>
        <v/>
      </c>
    </row>
    <row r="590" ht="15" customHeight="1" s="111">
      <c r="A590" s="50" t="inlineStr">
        <is>
          <t>FEB</t>
        </is>
      </c>
      <c r="B590" s="51">
        <f>FEB!A91</f>
        <v/>
      </c>
      <c r="C590" s="52">
        <f>FEB!B91</f>
        <v/>
      </c>
      <c r="D590" s="52">
        <f>FEB!C91</f>
        <v/>
      </c>
      <c r="E590" s="52">
        <f>FEB!D91</f>
        <v/>
      </c>
      <c r="F590" s="52">
        <f>FEB!E91</f>
        <v/>
      </c>
      <c r="G590" s="52">
        <f>FEB!F91</f>
        <v/>
      </c>
      <c r="H590" s="52">
        <f>FEB!G91</f>
        <v/>
      </c>
      <c r="I590" s="53">
        <f>FEB!H91</f>
        <v/>
      </c>
      <c r="J590" s="53">
        <f>FEB!I91</f>
        <v/>
      </c>
      <c r="K590" s="52">
        <f>FEB!J91</f>
        <v/>
      </c>
      <c r="L590" s="52">
        <f>FEB!K91</f>
        <v/>
      </c>
      <c r="M590" s="54">
        <f>FEB!L91</f>
        <v/>
      </c>
      <c r="N590" s="52">
        <f>FEB!M91</f>
        <v/>
      </c>
      <c r="O590" s="52">
        <f>FEB!N91</f>
        <v/>
      </c>
      <c r="P590" s="52">
        <f>FEB!O91</f>
        <v/>
      </c>
      <c r="Q590" s="52">
        <f>FEB!P91</f>
        <v/>
      </c>
      <c r="R590" s="52">
        <f>FEB!Q91</f>
        <v/>
      </c>
      <c r="S590" s="54">
        <f>S589+IF(X590=0,0,M590)</f>
        <v/>
      </c>
      <c r="T590" s="55">
        <f>MAX(T589,S590)</f>
        <v/>
      </c>
      <c r="U590" s="56">
        <f>S590-T590</f>
        <v/>
      </c>
      <c r="V590" s="55">
        <f>IFERROR(SUMIFS(DATABASE!$M$5:$M$6004,DATABASE!$B$5:$B$6004,B590,DATABASE!$X$5:$X$6004,1),0)</f>
        <v/>
      </c>
      <c r="W590" s="57">
        <f>IFERROR(COUNTIFS(DATABASE!$B$5:$B$6004,B590,DATABASE!$X$5:$X$6004,1),0)</f>
        <v/>
      </c>
      <c r="X590" s="58">
        <f>--AND(ISNUMBER(B590),C590&lt;&gt;"",L590&lt;&gt;"",M590&lt;&gt;"")</f>
        <v/>
      </c>
    </row>
    <row r="591" ht="15" customHeight="1" s="111">
      <c r="A591" s="42" t="inlineStr">
        <is>
          <t>FEB</t>
        </is>
      </c>
      <c r="B591" s="43">
        <f>FEB!A92</f>
        <v/>
      </c>
      <c r="C591" s="44">
        <f>FEB!B92</f>
        <v/>
      </c>
      <c r="D591" s="44">
        <f>FEB!C92</f>
        <v/>
      </c>
      <c r="E591" s="44">
        <f>FEB!D92</f>
        <v/>
      </c>
      <c r="F591" s="44">
        <f>FEB!E92</f>
        <v/>
      </c>
      <c r="G591" s="44">
        <f>FEB!F92</f>
        <v/>
      </c>
      <c r="H591" s="44">
        <f>FEB!G92</f>
        <v/>
      </c>
      <c r="I591" s="45">
        <f>FEB!H92</f>
        <v/>
      </c>
      <c r="J591" s="45">
        <f>FEB!I92</f>
        <v/>
      </c>
      <c r="K591" s="44">
        <f>FEB!J92</f>
        <v/>
      </c>
      <c r="L591" s="44">
        <f>FEB!K92</f>
        <v/>
      </c>
      <c r="M591" s="46">
        <f>FEB!L92</f>
        <v/>
      </c>
      <c r="N591" s="44">
        <f>FEB!M92</f>
        <v/>
      </c>
      <c r="O591" s="44">
        <f>FEB!N92</f>
        <v/>
      </c>
      <c r="P591" s="44">
        <f>FEB!O92</f>
        <v/>
      </c>
      <c r="Q591" s="44">
        <f>FEB!P92</f>
        <v/>
      </c>
      <c r="R591" s="44">
        <f>FEB!Q92</f>
        <v/>
      </c>
      <c r="S591" s="46">
        <f>S590+IF(X591=0,0,M591)</f>
        <v/>
      </c>
      <c r="T591" s="47">
        <f>MAX(T590,S591)</f>
        <v/>
      </c>
      <c r="U591" s="48">
        <f>S591-T591</f>
        <v/>
      </c>
      <c r="V591" s="47">
        <f>IFERROR(SUMIFS(DATABASE!$M$5:$M$6004,DATABASE!$B$5:$B$6004,B591,DATABASE!$X$5:$X$6004,1),0)</f>
        <v/>
      </c>
      <c r="W591" s="31">
        <f>IFERROR(COUNTIFS(DATABASE!$B$5:$B$6004,B591,DATABASE!$X$5:$X$6004,1),0)</f>
        <v/>
      </c>
      <c r="X591" s="49">
        <f>--AND(ISNUMBER(B591),C591&lt;&gt;"",L591&lt;&gt;"",M591&lt;&gt;"")</f>
        <v/>
      </c>
    </row>
    <row r="592" ht="15" customHeight="1" s="111">
      <c r="A592" s="50" t="inlineStr">
        <is>
          <t>FEB</t>
        </is>
      </c>
      <c r="B592" s="51">
        <f>FEB!A93</f>
        <v/>
      </c>
      <c r="C592" s="52">
        <f>FEB!B93</f>
        <v/>
      </c>
      <c r="D592" s="52">
        <f>FEB!C93</f>
        <v/>
      </c>
      <c r="E592" s="52">
        <f>FEB!D93</f>
        <v/>
      </c>
      <c r="F592" s="52">
        <f>FEB!E93</f>
        <v/>
      </c>
      <c r="G592" s="52">
        <f>FEB!F93</f>
        <v/>
      </c>
      <c r="H592" s="52">
        <f>FEB!G93</f>
        <v/>
      </c>
      <c r="I592" s="53">
        <f>FEB!H93</f>
        <v/>
      </c>
      <c r="J592" s="53">
        <f>FEB!I93</f>
        <v/>
      </c>
      <c r="K592" s="52">
        <f>FEB!J93</f>
        <v/>
      </c>
      <c r="L592" s="52">
        <f>FEB!K93</f>
        <v/>
      </c>
      <c r="M592" s="54">
        <f>FEB!L93</f>
        <v/>
      </c>
      <c r="N592" s="52">
        <f>FEB!M93</f>
        <v/>
      </c>
      <c r="O592" s="52">
        <f>FEB!N93</f>
        <v/>
      </c>
      <c r="P592" s="52">
        <f>FEB!O93</f>
        <v/>
      </c>
      <c r="Q592" s="52">
        <f>FEB!P93</f>
        <v/>
      </c>
      <c r="R592" s="52">
        <f>FEB!Q93</f>
        <v/>
      </c>
      <c r="S592" s="54">
        <f>S591+IF(X592=0,0,M592)</f>
        <v/>
      </c>
      <c r="T592" s="55">
        <f>MAX(T591,S592)</f>
        <v/>
      </c>
      <c r="U592" s="56">
        <f>S592-T592</f>
        <v/>
      </c>
      <c r="V592" s="55">
        <f>IFERROR(SUMIFS(DATABASE!$M$5:$M$6004,DATABASE!$B$5:$B$6004,B592,DATABASE!$X$5:$X$6004,1),0)</f>
        <v/>
      </c>
      <c r="W592" s="57">
        <f>IFERROR(COUNTIFS(DATABASE!$B$5:$B$6004,B592,DATABASE!$X$5:$X$6004,1),0)</f>
        <v/>
      </c>
      <c r="X592" s="58">
        <f>--AND(ISNUMBER(B592),C592&lt;&gt;"",L592&lt;&gt;"",M592&lt;&gt;"")</f>
        <v/>
      </c>
    </row>
    <row r="593" ht="15" customHeight="1" s="111">
      <c r="A593" s="42" t="inlineStr">
        <is>
          <t>FEB</t>
        </is>
      </c>
      <c r="B593" s="43">
        <f>FEB!A94</f>
        <v/>
      </c>
      <c r="C593" s="44">
        <f>FEB!B94</f>
        <v/>
      </c>
      <c r="D593" s="44">
        <f>FEB!C94</f>
        <v/>
      </c>
      <c r="E593" s="44">
        <f>FEB!D94</f>
        <v/>
      </c>
      <c r="F593" s="44">
        <f>FEB!E94</f>
        <v/>
      </c>
      <c r="G593" s="44">
        <f>FEB!F94</f>
        <v/>
      </c>
      <c r="H593" s="44">
        <f>FEB!G94</f>
        <v/>
      </c>
      <c r="I593" s="45">
        <f>FEB!H94</f>
        <v/>
      </c>
      <c r="J593" s="45">
        <f>FEB!I94</f>
        <v/>
      </c>
      <c r="K593" s="44">
        <f>FEB!J94</f>
        <v/>
      </c>
      <c r="L593" s="44">
        <f>FEB!K94</f>
        <v/>
      </c>
      <c r="M593" s="46">
        <f>FEB!L94</f>
        <v/>
      </c>
      <c r="N593" s="44">
        <f>FEB!M94</f>
        <v/>
      </c>
      <c r="O593" s="44">
        <f>FEB!N94</f>
        <v/>
      </c>
      <c r="P593" s="44">
        <f>FEB!O94</f>
        <v/>
      </c>
      <c r="Q593" s="44">
        <f>FEB!P94</f>
        <v/>
      </c>
      <c r="R593" s="44">
        <f>FEB!Q94</f>
        <v/>
      </c>
      <c r="S593" s="46">
        <f>S592+IF(X593=0,0,M593)</f>
        <v/>
      </c>
      <c r="T593" s="47">
        <f>MAX(T592,S593)</f>
        <v/>
      </c>
      <c r="U593" s="48">
        <f>S593-T593</f>
        <v/>
      </c>
      <c r="V593" s="47">
        <f>IFERROR(SUMIFS(DATABASE!$M$5:$M$6004,DATABASE!$B$5:$B$6004,B593,DATABASE!$X$5:$X$6004,1),0)</f>
        <v/>
      </c>
      <c r="W593" s="31">
        <f>IFERROR(COUNTIFS(DATABASE!$B$5:$B$6004,B593,DATABASE!$X$5:$X$6004,1),0)</f>
        <v/>
      </c>
      <c r="X593" s="49">
        <f>--AND(ISNUMBER(B593),C593&lt;&gt;"",L593&lt;&gt;"",M593&lt;&gt;"")</f>
        <v/>
      </c>
    </row>
    <row r="594" ht="15" customHeight="1" s="111">
      <c r="A594" s="50" t="inlineStr">
        <is>
          <t>FEB</t>
        </is>
      </c>
      <c r="B594" s="51">
        <f>FEB!A95</f>
        <v/>
      </c>
      <c r="C594" s="52">
        <f>FEB!B95</f>
        <v/>
      </c>
      <c r="D594" s="52">
        <f>FEB!C95</f>
        <v/>
      </c>
      <c r="E594" s="52">
        <f>FEB!D95</f>
        <v/>
      </c>
      <c r="F594" s="52">
        <f>FEB!E95</f>
        <v/>
      </c>
      <c r="G594" s="52">
        <f>FEB!F95</f>
        <v/>
      </c>
      <c r="H594" s="52">
        <f>FEB!G95</f>
        <v/>
      </c>
      <c r="I594" s="53">
        <f>FEB!H95</f>
        <v/>
      </c>
      <c r="J594" s="53">
        <f>FEB!I95</f>
        <v/>
      </c>
      <c r="K594" s="52">
        <f>FEB!J95</f>
        <v/>
      </c>
      <c r="L594" s="52">
        <f>FEB!K95</f>
        <v/>
      </c>
      <c r="M594" s="54">
        <f>FEB!L95</f>
        <v/>
      </c>
      <c r="N594" s="52">
        <f>FEB!M95</f>
        <v/>
      </c>
      <c r="O594" s="52">
        <f>FEB!N95</f>
        <v/>
      </c>
      <c r="P594" s="52">
        <f>FEB!O95</f>
        <v/>
      </c>
      <c r="Q594" s="52">
        <f>FEB!P95</f>
        <v/>
      </c>
      <c r="R594" s="52">
        <f>FEB!Q95</f>
        <v/>
      </c>
      <c r="S594" s="54">
        <f>S593+IF(X594=0,0,M594)</f>
        <v/>
      </c>
      <c r="T594" s="55">
        <f>MAX(T593,S594)</f>
        <v/>
      </c>
      <c r="U594" s="56">
        <f>S594-T594</f>
        <v/>
      </c>
      <c r="V594" s="55">
        <f>IFERROR(SUMIFS(DATABASE!$M$5:$M$6004,DATABASE!$B$5:$B$6004,B594,DATABASE!$X$5:$X$6004,1),0)</f>
        <v/>
      </c>
      <c r="W594" s="57">
        <f>IFERROR(COUNTIFS(DATABASE!$B$5:$B$6004,B594,DATABASE!$X$5:$X$6004,1),0)</f>
        <v/>
      </c>
      <c r="X594" s="58">
        <f>--AND(ISNUMBER(B594),C594&lt;&gt;"",L594&lt;&gt;"",M594&lt;&gt;"")</f>
        <v/>
      </c>
    </row>
    <row r="595" ht="15" customHeight="1" s="111">
      <c r="A595" s="42" t="inlineStr">
        <is>
          <t>FEB</t>
        </is>
      </c>
      <c r="B595" s="43">
        <f>FEB!A96</f>
        <v/>
      </c>
      <c r="C595" s="44">
        <f>FEB!B96</f>
        <v/>
      </c>
      <c r="D595" s="44">
        <f>FEB!C96</f>
        <v/>
      </c>
      <c r="E595" s="44">
        <f>FEB!D96</f>
        <v/>
      </c>
      <c r="F595" s="44">
        <f>FEB!E96</f>
        <v/>
      </c>
      <c r="G595" s="44">
        <f>FEB!F96</f>
        <v/>
      </c>
      <c r="H595" s="44">
        <f>FEB!G96</f>
        <v/>
      </c>
      <c r="I595" s="45">
        <f>FEB!H96</f>
        <v/>
      </c>
      <c r="J595" s="45">
        <f>FEB!I96</f>
        <v/>
      </c>
      <c r="K595" s="44">
        <f>FEB!J96</f>
        <v/>
      </c>
      <c r="L595" s="44">
        <f>FEB!K96</f>
        <v/>
      </c>
      <c r="M595" s="46">
        <f>FEB!L96</f>
        <v/>
      </c>
      <c r="N595" s="44">
        <f>FEB!M96</f>
        <v/>
      </c>
      <c r="O595" s="44">
        <f>FEB!N96</f>
        <v/>
      </c>
      <c r="P595" s="44">
        <f>FEB!O96</f>
        <v/>
      </c>
      <c r="Q595" s="44">
        <f>FEB!P96</f>
        <v/>
      </c>
      <c r="R595" s="44">
        <f>FEB!Q96</f>
        <v/>
      </c>
      <c r="S595" s="46">
        <f>S594+IF(X595=0,0,M595)</f>
        <v/>
      </c>
      <c r="T595" s="47">
        <f>MAX(T594,S595)</f>
        <v/>
      </c>
      <c r="U595" s="48">
        <f>S595-T595</f>
        <v/>
      </c>
      <c r="V595" s="47">
        <f>IFERROR(SUMIFS(DATABASE!$M$5:$M$6004,DATABASE!$B$5:$B$6004,B595,DATABASE!$X$5:$X$6004,1),0)</f>
        <v/>
      </c>
      <c r="W595" s="31">
        <f>IFERROR(COUNTIFS(DATABASE!$B$5:$B$6004,B595,DATABASE!$X$5:$X$6004,1),0)</f>
        <v/>
      </c>
      <c r="X595" s="49">
        <f>--AND(ISNUMBER(B595),C595&lt;&gt;"",L595&lt;&gt;"",M595&lt;&gt;"")</f>
        <v/>
      </c>
    </row>
    <row r="596" ht="15" customHeight="1" s="111">
      <c r="A596" s="50" t="inlineStr">
        <is>
          <t>FEB</t>
        </is>
      </c>
      <c r="B596" s="51">
        <f>FEB!A97</f>
        <v/>
      </c>
      <c r="C596" s="52">
        <f>FEB!B97</f>
        <v/>
      </c>
      <c r="D596" s="52">
        <f>FEB!C97</f>
        <v/>
      </c>
      <c r="E596" s="52">
        <f>FEB!D97</f>
        <v/>
      </c>
      <c r="F596" s="52">
        <f>FEB!E97</f>
        <v/>
      </c>
      <c r="G596" s="52">
        <f>FEB!F97</f>
        <v/>
      </c>
      <c r="H596" s="52">
        <f>FEB!G97</f>
        <v/>
      </c>
      <c r="I596" s="53">
        <f>FEB!H97</f>
        <v/>
      </c>
      <c r="J596" s="53">
        <f>FEB!I97</f>
        <v/>
      </c>
      <c r="K596" s="52">
        <f>FEB!J97</f>
        <v/>
      </c>
      <c r="L596" s="52">
        <f>FEB!K97</f>
        <v/>
      </c>
      <c r="M596" s="54">
        <f>FEB!L97</f>
        <v/>
      </c>
      <c r="N596" s="52">
        <f>FEB!M97</f>
        <v/>
      </c>
      <c r="O596" s="52">
        <f>FEB!N97</f>
        <v/>
      </c>
      <c r="P596" s="52">
        <f>FEB!O97</f>
        <v/>
      </c>
      <c r="Q596" s="52">
        <f>FEB!P97</f>
        <v/>
      </c>
      <c r="R596" s="52">
        <f>FEB!Q97</f>
        <v/>
      </c>
      <c r="S596" s="54">
        <f>S595+IF(X596=0,0,M596)</f>
        <v/>
      </c>
      <c r="T596" s="55">
        <f>MAX(T595,S596)</f>
        <v/>
      </c>
      <c r="U596" s="56">
        <f>S596-T596</f>
        <v/>
      </c>
      <c r="V596" s="55">
        <f>IFERROR(SUMIFS(DATABASE!$M$5:$M$6004,DATABASE!$B$5:$B$6004,B596,DATABASE!$X$5:$X$6004,1),0)</f>
        <v/>
      </c>
      <c r="W596" s="57">
        <f>IFERROR(COUNTIFS(DATABASE!$B$5:$B$6004,B596,DATABASE!$X$5:$X$6004,1),0)</f>
        <v/>
      </c>
      <c r="X596" s="58">
        <f>--AND(ISNUMBER(B596),C596&lt;&gt;"",L596&lt;&gt;"",M596&lt;&gt;"")</f>
        <v/>
      </c>
    </row>
    <row r="597" ht="15" customHeight="1" s="111">
      <c r="A597" s="42" t="inlineStr">
        <is>
          <t>FEB</t>
        </is>
      </c>
      <c r="B597" s="43">
        <f>FEB!A98</f>
        <v/>
      </c>
      <c r="C597" s="44">
        <f>FEB!B98</f>
        <v/>
      </c>
      <c r="D597" s="44">
        <f>FEB!C98</f>
        <v/>
      </c>
      <c r="E597" s="44">
        <f>FEB!D98</f>
        <v/>
      </c>
      <c r="F597" s="44">
        <f>FEB!E98</f>
        <v/>
      </c>
      <c r="G597" s="44">
        <f>FEB!F98</f>
        <v/>
      </c>
      <c r="H597" s="44">
        <f>FEB!G98</f>
        <v/>
      </c>
      <c r="I597" s="45">
        <f>FEB!H98</f>
        <v/>
      </c>
      <c r="J597" s="45">
        <f>FEB!I98</f>
        <v/>
      </c>
      <c r="K597" s="44">
        <f>FEB!J98</f>
        <v/>
      </c>
      <c r="L597" s="44">
        <f>FEB!K98</f>
        <v/>
      </c>
      <c r="M597" s="46">
        <f>FEB!L98</f>
        <v/>
      </c>
      <c r="N597" s="44">
        <f>FEB!M98</f>
        <v/>
      </c>
      <c r="O597" s="44">
        <f>FEB!N98</f>
        <v/>
      </c>
      <c r="P597" s="44">
        <f>FEB!O98</f>
        <v/>
      </c>
      <c r="Q597" s="44">
        <f>FEB!P98</f>
        <v/>
      </c>
      <c r="R597" s="44">
        <f>FEB!Q98</f>
        <v/>
      </c>
      <c r="S597" s="46">
        <f>S596+IF(X597=0,0,M597)</f>
        <v/>
      </c>
      <c r="T597" s="47">
        <f>MAX(T596,S597)</f>
        <v/>
      </c>
      <c r="U597" s="48">
        <f>S597-T597</f>
        <v/>
      </c>
      <c r="V597" s="47">
        <f>IFERROR(SUMIFS(DATABASE!$M$5:$M$6004,DATABASE!$B$5:$B$6004,B597,DATABASE!$X$5:$X$6004,1),0)</f>
        <v/>
      </c>
      <c r="W597" s="31">
        <f>IFERROR(COUNTIFS(DATABASE!$B$5:$B$6004,B597,DATABASE!$X$5:$X$6004,1),0)</f>
        <v/>
      </c>
      <c r="X597" s="49">
        <f>--AND(ISNUMBER(B597),C597&lt;&gt;"",L597&lt;&gt;"",M597&lt;&gt;"")</f>
        <v/>
      </c>
    </row>
    <row r="598" ht="15" customHeight="1" s="111">
      <c r="A598" s="50" t="inlineStr">
        <is>
          <t>FEB</t>
        </is>
      </c>
      <c r="B598" s="51">
        <f>FEB!A99</f>
        <v/>
      </c>
      <c r="C598" s="52">
        <f>FEB!B99</f>
        <v/>
      </c>
      <c r="D598" s="52">
        <f>FEB!C99</f>
        <v/>
      </c>
      <c r="E598" s="52">
        <f>FEB!D99</f>
        <v/>
      </c>
      <c r="F598" s="52">
        <f>FEB!E99</f>
        <v/>
      </c>
      <c r="G598" s="52">
        <f>FEB!F99</f>
        <v/>
      </c>
      <c r="H598" s="52">
        <f>FEB!G99</f>
        <v/>
      </c>
      <c r="I598" s="53">
        <f>FEB!H99</f>
        <v/>
      </c>
      <c r="J598" s="53">
        <f>FEB!I99</f>
        <v/>
      </c>
      <c r="K598" s="52">
        <f>FEB!J99</f>
        <v/>
      </c>
      <c r="L598" s="52">
        <f>FEB!K99</f>
        <v/>
      </c>
      <c r="M598" s="54">
        <f>FEB!L99</f>
        <v/>
      </c>
      <c r="N598" s="52">
        <f>FEB!M99</f>
        <v/>
      </c>
      <c r="O598" s="52">
        <f>FEB!N99</f>
        <v/>
      </c>
      <c r="P598" s="52">
        <f>FEB!O99</f>
        <v/>
      </c>
      <c r="Q598" s="52">
        <f>FEB!P99</f>
        <v/>
      </c>
      <c r="R598" s="52">
        <f>FEB!Q99</f>
        <v/>
      </c>
      <c r="S598" s="54">
        <f>S597+IF(X598=0,0,M598)</f>
        <v/>
      </c>
      <c r="T598" s="55">
        <f>MAX(T597,S598)</f>
        <v/>
      </c>
      <c r="U598" s="56">
        <f>S598-T598</f>
        <v/>
      </c>
      <c r="V598" s="55">
        <f>IFERROR(SUMIFS(DATABASE!$M$5:$M$6004,DATABASE!$B$5:$B$6004,B598,DATABASE!$X$5:$X$6004,1),0)</f>
        <v/>
      </c>
      <c r="W598" s="57">
        <f>IFERROR(COUNTIFS(DATABASE!$B$5:$B$6004,B598,DATABASE!$X$5:$X$6004,1),0)</f>
        <v/>
      </c>
      <c r="X598" s="58">
        <f>--AND(ISNUMBER(B598),C598&lt;&gt;"",L598&lt;&gt;"",M598&lt;&gt;"")</f>
        <v/>
      </c>
    </row>
    <row r="599" ht="15" customHeight="1" s="111">
      <c r="A599" s="42" t="inlineStr">
        <is>
          <t>FEB</t>
        </is>
      </c>
      <c r="B599" s="43">
        <f>FEB!A100</f>
        <v/>
      </c>
      <c r="C599" s="44">
        <f>FEB!B100</f>
        <v/>
      </c>
      <c r="D599" s="44">
        <f>FEB!C100</f>
        <v/>
      </c>
      <c r="E599" s="44">
        <f>FEB!D100</f>
        <v/>
      </c>
      <c r="F599" s="44">
        <f>FEB!E100</f>
        <v/>
      </c>
      <c r="G599" s="44">
        <f>FEB!F100</f>
        <v/>
      </c>
      <c r="H599" s="44">
        <f>FEB!G100</f>
        <v/>
      </c>
      <c r="I599" s="45">
        <f>FEB!H100</f>
        <v/>
      </c>
      <c r="J599" s="45">
        <f>FEB!I100</f>
        <v/>
      </c>
      <c r="K599" s="44">
        <f>FEB!J100</f>
        <v/>
      </c>
      <c r="L599" s="44">
        <f>FEB!K100</f>
        <v/>
      </c>
      <c r="M599" s="46">
        <f>FEB!L100</f>
        <v/>
      </c>
      <c r="N599" s="44">
        <f>FEB!M100</f>
        <v/>
      </c>
      <c r="O599" s="44">
        <f>FEB!N100</f>
        <v/>
      </c>
      <c r="P599" s="44">
        <f>FEB!O100</f>
        <v/>
      </c>
      <c r="Q599" s="44">
        <f>FEB!P100</f>
        <v/>
      </c>
      <c r="R599" s="44">
        <f>FEB!Q100</f>
        <v/>
      </c>
      <c r="S599" s="46">
        <f>S598+IF(X599=0,0,M599)</f>
        <v/>
      </c>
      <c r="T599" s="47">
        <f>MAX(T598,S599)</f>
        <v/>
      </c>
      <c r="U599" s="48">
        <f>S599-T599</f>
        <v/>
      </c>
      <c r="V599" s="47">
        <f>IFERROR(SUMIFS(DATABASE!$M$5:$M$6004,DATABASE!$B$5:$B$6004,B599,DATABASE!$X$5:$X$6004,1),0)</f>
        <v/>
      </c>
      <c r="W599" s="31">
        <f>IFERROR(COUNTIFS(DATABASE!$B$5:$B$6004,B599,DATABASE!$X$5:$X$6004,1),0)</f>
        <v/>
      </c>
      <c r="X599" s="49">
        <f>--AND(ISNUMBER(B599),C599&lt;&gt;"",L599&lt;&gt;"",M599&lt;&gt;"")</f>
        <v/>
      </c>
    </row>
    <row r="600" ht="15" customHeight="1" s="111">
      <c r="A600" s="50" t="inlineStr">
        <is>
          <t>FEB</t>
        </is>
      </c>
      <c r="B600" s="51">
        <f>FEB!A101</f>
        <v/>
      </c>
      <c r="C600" s="52">
        <f>FEB!B101</f>
        <v/>
      </c>
      <c r="D600" s="52">
        <f>FEB!C101</f>
        <v/>
      </c>
      <c r="E600" s="52">
        <f>FEB!D101</f>
        <v/>
      </c>
      <c r="F600" s="52">
        <f>FEB!E101</f>
        <v/>
      </c>
      <c r="G600" s="52">
        <f>FEB!F101</f>
        <v/>
      </c>
      <c r="H600" s="52">
        <f>FEB!G101</f>
        <v/>
      </c>
      <c r="I600" s="53">
        <f>FEB!H101</f>
        <v/>
      </c>
      <c r="J600" s="53">
        <f>FEB!I101</f>
        <v/>
      </c>
      <c r="K600" s="52">
        <f>FEB!J101</f>
        <v/>
      </c>
      <c r="L600" s="52">
        <f>FEB!K101</f>
        <v/>
      </c>
      <c r="M600" s="54">
        <f>FEB!L101</f>
        <v/>
      </c>
      <c r="N600" s="52">
        <f>FEB!M101</f>
        <v/>
      </c>
      <c r="O600" s="52">
        <f>FEB!N101</f>
        <v/>
      </c>
      <c r="P600" s="52">
        <f>FEB!O101</f>
        <v/>
      </c>
      <c r="Q600" s="52">
        <f>FEB!P101</f>
        <v/>
      </c>
      <c r="R600" s="52">
        <f>FEB!Q101</f>
        <v/>
      </c>
      <c r="S600" s="54">
        <f>S599+IF(X600=0,0,M600)</f>
        <v/>
      </c>
      <c r="T600" s="55">
        <f>MAX(T599,S600)</f>
        <v/>
      </c>
      <c r="U600" s="56">
        <f>S600-T600</f>
        <v/>
      </c>
      <c r="V600" s="55">
        <f>IFERROR(SUMIFS(DATABASE!$M$5:$M$6004,DATABASE!$B$5:$B$6004,B600,DATABASE!$X$5:$X$6004,1),0)</f>
        <v/>
      </c>
      <c r="W600" s="57">
        <f>IFERROR(COUNTIFS(DATABASE!$B$5:$B$6004,B600,DATABASE!$X$5:$X$6004,1),0)</f>
        <v/>
      </c>
      <c r="X600" s="58">
        <f>--AND(ISNUMBER(B600),C600&lt;&gt;"",L600&lt;&gt;"",M600&lt;&gt;"")</f>
        <v/>
      </c>
    </row>
    <row r="601" ht="15" customHeight="1" s="111">
      <c r="A601" s="42" t="inlineStr">
        <is>
          <t>FEB</t>
        </is>
      </c>
      <c r="B601" s="43">
        <f>FEB!A102</f>
        <v/>
      </c>
      <c r="C601" s="44">
        <f>FEB!B102</f>
        <v/>
      </c>
      <c r="D601" s="44">
        <f>FEB!C102</f>
        <v/>
      </c>
      <c r="E601" s="44">
        <f>FEB!D102</f>
        <v/>
      </c>
      <c r="F601" s="44">
        <f>FEB!E102</f>
        <v/>
      </c>
      <c r="G601" s="44">
        <f>FEB!F102</f>
        <v/>
      </c>
      <c r="H601" s="44">
        <f>FEB!G102</f>
        <v/>
      </c>
      <c r="I601" s="45">
        <f>FEB!H102</f>
        <v/>
      </c>
      <c r="J601" s="45">
        <f>FEB!I102</f>
        <v/>
      </c>
      <c r="K601" s="44">
        <f>FEB!J102</f>
        <v/>
      </c>
      <c r="L601" s="44">
        <f>FEB!K102</f>
        <v/>
      </c>
      <c r="M601" s="46">
        <f>FEB!L102</f>
        <v/>
      </c>
      <c r="N601" s="44">
        <f>FEB!M102</f>
        <v/>
      </c>
      <c r="O601" s="44">
        <f>FEB!N102</f>
        <v/>
      </c>
      <c r="P601" s="44">
        <f>FEB!O102</f>
        <v/>
      </c>
      <c r="Q601" s="44">
        <f>FEB!P102</f>
        <v/>
      </c>
      <c r="R601" s="44">
        <f>FEB!Q102</f>
        <v/>
      </c>
      <c r="S601" s="46">
        <f>S600+IF(X601=0,0,M601)</f>
        <v/>
      </c>
      <c r="T601" s="47">
        <f>MAX(T600,S601)</f>
        <v/>
      </c>
      <c r="U601" s="48">
        <f>S601-T601</f>
        <v/>
      </c>
      <c r="V601" s="47">
        <f>IFERROR(SUMIFS(DATABASE!$M$5:$M$6004,DATABASE!$B$5:$B$6004,B601,DATABASE!$X$5:$X$6004,1),0)</f>
        <v/>
      </c>
      <c r="W601" s="31">
        <f>IFERROR(COUNTIFS(DATABASE!$B$5:$B$6004,B601,DATABASE!$X$5:$X$6004,1),0)</f>
        <v/>
      </c>
      <c r="X601" s="49">
        <f>--AND(ISNUMBER(B601),C601&lt;&gt;"",L601&lt;&gt;"",M601&lt;&gt;"")</f>
        <v/>
      </c>
    </row>
    <row r="602" ht="15" customHeight="1" s="111">
      <c r="A602" s="50" t="inlineStr">
        <is>
          <t>FEB</t>
        </is>
      </c>
      <c r="B602" s="51">
        <f>FEB!A103</f>
        <v/>
      </c>
      <c r="C602" s="52">
        <f>FEB!B103</f>
        <v/>
      </c>
      <c r="D602" s="52">
        <f>FEB!C103</f>
        <v/>
      </c>
      <c r="E602" s="52">
        <f>FEB!D103</f>
        <v/>
      </c>
      <c r="F602" s="52">
        <f>FEB!E103</f>
        <v/>
      </c>
      <c r="G602" s="52">
        <f>FEB!F103</f>
        <v/>
      </c>
      <c r="H602" s="52">
        <f>FEB!G103</f>
        <v/>
      </c>
      <c r="I602" s="53">
        <f>FEB!H103</f>
        <v/>
      </c>
      <c r="J602" s="53">
        <f>FEB!I103</f>
        <v/>
      </c>
      <c r="K602" s="52">
        <f>FEB!J103</f>
        <v/>
      </c>
      <c r="L602" s="52">
        <f>FEB!K103</f>
        <v/>
      </c>
      <c r="M602" s="54">
        <f>FEB!L103</f>
        <v/>
      </c>
      <c r="N602" s="52">
        <f>FEB!M103</f>
        <v/>
      </c>
      <c r="O602" s="52">
        <f>FEB!N103</f>
        <v/>
      </c>
      <c r="P602" s="52">
        <f>FEB!O103</f>
        <v/>
      </c>
      <c r="Q602" s="52">
        <f>FEB!P103</f>
        <v/>
      </c>
      <c r="R602" s="52">
        <f>FEB!Q103</f>
        <v/>
      </c>
      <c r="S602" s="54">
        <f>S601+IF(X602=0,0,M602)</f>
        <v/>
      </c>
      <c r="T602" s="55">
        <f>MAX(T601,S602)</f>
        <v/>
      </c>
      <c r="U602" s="56">
        <f>S602-T602</f>
        <v/>
      </c>
      <c r="V602" s="55">
        <f>IFERROR(SUMIFS(DATABASE!$M$5:$M$6004,DATABASE!$B$5:$B$6004,B602,DATABASE!$X$5:$X$6004,1),0)</f>
        <v/>
      </c>
      <c r="W602" s="57">
        <f>IFERROR(COUNTIFS(DATABASE!$B$5:$B$6004,B602,DATABASE!$X$5:$X$6004,1),0)</f>
        <v/>
      </c>
      <c r="X602" s="58">
        <f>--AND(ISNUMBER(B602),C602&lt;&gt;"",L602&lt;&gt;"",M602&lt;&gt;"")</f>
        <v/>
      </c>
    </row>
    <row r="603" ht="15" customHeight="1" s="111">
      <c r="A603" s="42" t="inlineStr">
        <is>
          <t>FEB</t>
        </is>
      </c>
      <c r="B603" s="43">
        <f>FEB!A104</f>
        <v/>
      </c>
      <c r="C603" s="44">
        <f>FEB!B104</f>
        <v/>
      </c>
      <c r="D603" s="44">
        <f>FEB!C104</f>
        <v/>
      </c>
      <c r="E603" s="44">
        <f>FEB!D104</f>
        <v/>
      </c>
      <c r="F603" s="44">
        <f>FEB!E104</f>
        <v/>
      </c>
      <c r="G603" s="44">
        <f>FEB!F104</f>
        <v/>
      </c>
      <c r="H603" s="44">
        <f>FEB!G104</f>
        <v/>
      </c>
      <c r="I603" s="45">
        <f>FEB!H104</f>
        <v/>
      </c>
      <c r="J603" s="45">
        <f>FEB!I104</f>
        <v/>
      </c>
      <c r="K603" s="44">
        <f>FEB!J104</f>
        <v/>
      </c>
      <c r="L603" s="44">
        <f>FEB!K104</f>
        <v/>
      </c>
      <c r="M603" s="46">
        <f>FEB!L104</f>
        <v/>
      </c>
      <c r="N603" s="44">
        <f>FEB!M104</f>
        <v/>
      </c>
      <c r="O603" s="44">
        <f>FEB!N104</f>
        <v/>
      </c>
      <c r="P603" s="44">
        <f>FEB!O104</f>
        <v/>
      </c>
      <c r="Q603" s="44">
        <f>FEB!P104</f>
        <v/>
      </c>
      <c r="R603" s="44">
        <f>FEB!Q104</f>
        <v/>
      </c>
      <c r="S603" s="46">
        <f>S602+IF(X603=0,0,M603)</f>
        <v/>
      </c>
      <c r="T603" s="47">
        <f>MAX(T602,S603)</f>
        <v/>
      </c>
      <c r="U603" s="48">
        <f>S603-T603</f>
        <v/>
      </c>
      <c r="V603" s="47">
        <f>IFERROR(SUMIFS(DATABASE!$M$5:$M$6004,DATABASE!$B$5:$B$6004,B603,DATABASE!$X$5:$X$6004,1),0)</f>
        <v/>
      </c>
      <c r="W603" s="31">
        <f>IFERROR(COUNTIFS(DATABASE!$B$5:$B$6004,B603,DATABASE!$X$5:$X$6004,1),0)</f>
        <v/>
      </c>
      <c r="X603" s="49">
        <f>--AND(ISNUMBER(B603),C603&lt;&gt;"",L603&lt;&gt;"",M603&lt;&gt;"")</f>
        <v/>
      </c>
    </row>
    <row r="604" ht="15" customHeight="1" s="111">
      <c r="A604" s="50" t="inlineStr">
        <is>
          <t>FEB</t>
        </is>
      </c>
      <c r="B604" s="51">
        <f>FEB!A105</f>
        <v/>
      </c>
      <c r="C604" s="52">
        <f>FEB!B105</f>
        <v/>
      </c>
      <c r="D604" s="52">
        <f>FEB!C105</f>
        <v/>
      </c>
      <c r="E604" s="52">
        <f>FEB!D105</f>
        <v/>
      </c>
      <c r="F604" s="52">
        <f>FEB!E105</f>
        <v/>
      </c>
      <c r="G604" s="52">
        <f>FEB!F105</f>
        <v/>
      </c>
      <c r="H604" s="52">
        <f>FEB!G105</f>
        <v/>
      </c>
      <c r="I604" s="53">
        <f>FEB!H105</f>
        <v/>
      </c>
      <c r="J604" s="53">
        <f>FEB!I105</f>
        <v/>
      </c>
      <c r="K604" s="52">
        <f>FEB!J105</f>
        <v/>
      </c>
      <c r="L604" s="52">
        <f>FEB!K105</f>
        <v/>
      </c>
      <c r="M604" s="54">
        <f>FEB!L105</f>
        <v/>
      </c>
      <c r="N604" s="52">
        <f>FEB!M105</f>
        <v/>
      </c>
      <c r="O604" s="52">
        <f>FEB!N105</f>
        <v/>
      </c>
      <c r="P604" s="52">
        <f>FEB!O105</f>
        <v/>
      </c>
      <c r="Q604" s="52">
        <f>FEB!P105</f>
        <v/>
      </c>
      <c r="R604" s="52">
        <f>FEB!Q105</f>
        <v/>
      </c>
      <c r="S604" s="54">
        <f>S603+IF(X604=0,0,M604)</f>
        <v/>
      </c>
      <c r="T604" s="55">
        <f>MAX(T603,S604)</f>
        <v/>
      </c>
      <c r="U604" s="56">
        <f>S604-T604</f>
        <v/>
      </c>
      <c r="V604" s="55">
        <f>IFERROR(SUMIFS(DATABASE!$M$5:$M$6004,DATABASE!$B$5:$B$6004,B604,DATABASE!$X$5:$X$6004,1),0)</f>
        <v/>
      </c>
      <c r="W604" s="57">
        <f>IFERROR(COUNTIFS(DATABASE!$B$5:$B$6004,B604,DATABASE!$X$5:$X$6004,1),0)</f>
        <v/>
      </c>
      <c r="X604" s="58">
        <f>--AND(ISNUMBER(B604),C604&lt;&gt;"",L604&lt;&gt;"",M604&lt;&gt;"")</f>
        <v/>
      </c>
    </row>
    <row r="605" ht="15" customHeight="1" s="111">
      <c r="A605" s="42" t="inlineStr">
        <is>
          <t>FEB</t>
        </is>
      </c>
      <c r="B605" s="43">
        <f>FEB!A106</f>
        <v/>
      </c>
      <c r="C605" s="44">
        <f>FEB!B106</f>
        <v/>
      </c>
      <c r="D605" s="44">
        <f>FEB!C106</f>
        <v/>
      </c>
      <c r="E605" s="44">
        <f>FEB!D106</f>
        <v/>
      </c>
      <c r="F605" s="44">
        <f>FEB!E106</f>
        <v/>
      </c>
      <c r="G605" s="44">
        <f>FEB!F106</f>
        <v/>
      </c>
      <c r="H605" s="44">
        <f>FEB!G106</f>
        <v/>
      </c>
      <c r="I605" s="45">
        <f>FEB!H106</f>
        <v/>
      </c>
      <c r="J605" s="45">
        <f>FEB!I106</f>
        <v/>
      </c>
      <c r="K605" s="44">
        <f>FEB!J106</f>
        <v/>
      </c>
      <c r="L605" s="44">
        <f>FEB!K106</f>
        <v/>
      </c>
      <c r="M605" s="46">
        <f>FEB!L106</f>
        <v/>
      </c>
      <c r="N605" s="44">
        <f>FEB!M106</f>
        <v/>
      </c>
      <c r="O605" s="44">
        <f>FEB!N106</f>
        <v/>
      </c>
      <c r="P605" s="44">
        <f>FEB!O106</f>
        <v/>
      </c>
      <c r="Q605" s="44">
        <f>FEB!P106</f>
        <v/>
      </c>
      <c r="R605" s="44">
        <f>FEB!Q106</f>
        <v/>
      </c>
      <c r="S605" s="46">
        <f>S604+IF(X605=0,0,M605)</f>
        <v/>
      </c>
      <c r="T605" s="47">
        <f>MAX(T604,S605)</f>
        <v/>
      </c>
      <c r="U605" s="48">
        <f>S605-T605</f>
        <v/>
      </c>
      <c r="V605" s="47">
        <f>IFERROR(SUMIFS(DATABASE!$M$5:$M$6004,DATABASE!$B$5:$B$6004,B605,DATABASE!$X$5:$X$6004,1),0)</f>
        <v/>
      </c>
      <c r="W605" s="31">
        <f>IFERROR(COUNTIFS(DATABASE!$B$5:$B$6004,B605,DATABASE!$X$5:$X$6004,1),0)</f>
        <v/>
      </c>
      <c r="X605" s="49">
        <f>--AND(ISNUMBER(B605),C605&lt;&gt;"",L605&lt;&gt;"",M605&lt;&gt;"")</f>
        <v/>
      </c>
    </row>
    <row r="606" ht="15" customHeight="1" s="111">
      <c r="A606" s="50" t="inlineStr">
        <is>
          <t>FEB</t>
        </is>
      </c>
      <c r="B606" s="51">
        <f>FEB!A107</f>
        <v/>
      </c>
      <c r="C606" s="52">
        <f>FEB!B107</f>
        <v/>
      </c>
      <c r="D606" s="52">
        <f>FEB!C107</f>
        <v/>
      </c>
      <c r="E606" s="52">
        <f>FEB!D107</f>
        <v/>
      </c>
      <c r="F606" s="52">
        <f>FEB!E107</f>
        <v/>
      </c>
      <c r="G606" s="52">
        <f>FEB!F107</f>
        <v/>
      </c>
      <c r="H606" s="52">
        <f>FEB!G107</f>
        <v/>
      </c>
      <c r="I606" s="53">
        <f>FEB!H107</f>
        <v/>
      </c>
      <c r="J606" s="53">
        <f>FEB!I107</f>
        <v/>
      </c>
      <c r="K606" s="52">
        <f>FEB!J107</f>
        <v/>
      </c>
      <c r="L606" s="52">
        <f>FEB!K107</f>
        <v/>
      </c>
      <c r="M606" s="54">
        <f>FEB!L107</f>
        <v/>
      </c>
      <c r="N606" s="52">
        <f>FEB!M107</f>
        <v/>
      </c>
      <c r="O606" s="52">
        <f>FEB!N107</f>
        <v/>
      </c>
      <c r="P606" s="52">
        <f>FEB!O107</f>
        <v/>
      </c>
      <c r="Q606" s="52">
        <f>FEB!P107</f>
        <v/>
      </c>
      <c r="R606" s="52">
        <f>FEB!Q107</f>
        <v/>
      </c>
      <c r="S606" s="54">
        <f>S605+IF(X606=0,0,M606)</f>
        <v/>
      </c>
      <c r="T606" s="55">
        <f>MAX(T605,S606)</f>
        <v/>
      </c>
      <c r="U606" s="56">
        <f>S606-T606</f>
        <v/>
      </c>
      <c r="V606" s="55">
        <f>IFERROR(SUMIFS(DATABASE!$M$5:$M$6004,DATABASE!$B$5:$B$6004,B606,DATABASE!$X$5:$X$6004,1),0)</f>
        <v/>
      </c>
      <c r="W606" s="57">
        <f>IFERROR(COUNTIFS(DATABASE!$B$5:$B$6004,B606,DATABASE!$X$5:$X$6004,1),0)</f>
        <v/>
      </c>
      <c r="X606" s="58">
        <f>--AND(ISNUMBER(B606),C606&lt;&gt;"",L606&lt;&gt;"",M606&lt;&gt;"")</f>
        <v/>
      </c>
    </row>
    <row r="607" ht="15" customHeight="1" s="111">
      <c r="A607" s="42" t="inlineStr">
        <is>
          <t>FEB</t>
        </is>
      </c>
      <c r="B607" s="43">
        <f>FEB!A108</f>
        <v/>
      </c>
      <c r="C607" s="44">
        <f>FEB!B108</f>
        <v/>
      </c>
      <c r="D607" s="44">
        <f>FEB!C108</f>
        <v/>
      </c>
      <c r="E607" s="44">
        <f>FEB!D108</f>
        <v/>
      </c>
      <c r="F607" s="44">
        <f>FEB!E108</f>
        <v/>
      </c>
      <c r="G607" s="44">
        <f>FEB!F108</f>
        <v/>
      </c>
      <c r="H607" s="44">
        <f>FEB!G108</f>
        <v/>
      </c>
      <c r="I607" s="45">
        <f>FEB!H108</f>
        <v/>
      </c>
      <c r="J607" s="45">
        <f>FEB!I108</f>
        <v/>
      </c>
      <c r="K607" s="44">
        <f>FEB!J108</f>
        <v/>
      </c>
      <c r="L607" s="44">
        <f>FEB!K108</f>
        <v/>
      </c>
      <c r="M607" s="46">
        <f>FEB!L108</f>
        <v/>
      </c>
      <c r="N607" s="44">
        <f>FEB!M108</f>
        <v/>
      </c>
      <c r="O607" s="44">
        <f>FEB!N108</f>
        <v/>
      </c>
      <c r="P607" s="44">
        <f>FEB!O108</f>
        <v/>
      </c>
      <c r="Q607" s="44">
        <f>FEB!P108</f>
        <v/>
      </c>
      <c r="R607" s="44">
        <f>FEB!Q108</f>
        <v/>
      </c>
      <c r="S607" s="46">
        <f>S606+IF(X607=0,0,M607)</f>
        <v/>
      </c>
      <c r="T607" s="47">
        <f>MAX(T606,S607)</f>
        <v/>
      </c>
      <c r="U607" s="48">
        <f>S607-T607</f>
        <v/>
      </c>
      <c r="V607" s="47">
        <f>IFERROR(SUMIFS(DATABASE!$M$5:$M$6004,DATABASE!$B$5:$B$6004,B607,DATABASE!$X$5:$X$6004,1),0)</f>
        <v/>
      </c>
      <c r="W607" s="31">
        <f>IFERROR(COUNTIFS(DATABASE!$B$5:$B$6004,B607,DATABASE!$X$5:$X$6004,1),0)</f>
        <v/>
      </c>
      <c r="X607" s="49">
        <f>--AND(ISNUMBER(B607),C607&lt;&gt;"",L607&lt;&gt;"",M607&lt;&gt;"")</f>
        <v/>
      </c>
    </row>
    <row r="608" ht="15" customHeight="1" s="111">
      <c r="A608" s="50" t="inlineStr">
        <is>
          <t>FEB</t>
        </is>
      </c>
      <c r="B608" s="51">
        <f>FEB!A109</f>
        <v/>
      </c>
      <c r="C608" s="52">
        <f>FEB!B109</f>
        <v/>
      </c>
      <c r="D608" s="52">
        <f>FEB!C109</f>
        <v/>
      </c>
      <c r="E608" s="52">
        <f>FEB!D109</f>
        <v/>
      </c>
      <c r="F608" s="52">
        <f>FEB!E109</f>
        <v/>
      </c>
      <c r="G608" s="52">
        <f>FEB!F109</f>
        <v/>
      </c>
      <c r="H608" s="52">
        <f>FEB!G109</f>
        <v/>
      </c>
      <c r="I608" s="53">
        <f>FEB!H109</f>
        <v/>
      </c>
      <c r="J608" s="53">
        <f>FEB!I109</f>
        <v/>
      </c>
      <c r="K608" s="52">
        <f>FEB!J109</f>
        <v/>
      </c>
      <c r="L608" s="52">
        <f>FEB!K109</f>
        <v/>
      </c>
      <c r="M608" s="54">
        <f>FEB!L109</f>
        <v/>
      </c>
      <c r="N608" s="52">
        <f>FEB!M109</f>
        <v/>
      </c>
      <c r="O608" s="52">
        <f>FEB!N109</f>
        <v/>
      </c>
      <c r="P608" s="52">
        <f>FEB!O109</f>
        <v/>
      </c>
      <c r="Q608" s="52">
        <f>FEB!P109</f>
        <v/>
      </c>
      <c r="R608" s="52">
        <f>FEB!Q109</f>
        <v/>
      </c>
      <c r="S608" s="54">
        <f>S607+IF(X608=0,0,M608)</f>
        <v/>
      </c>
      <c r="T608" s="55">
        <f>MAX(T607,S608)</f>
        <v/>
      </c>
      <c r="U608" s="56">
        <f>S608-T608</f>
        <v/>
      </c>
      <c r="V608" s="55">
        <f>IFERROR(SUMIFS(DATABASE!$M$5:$M$6004,DATABASE!$B$5:$B$6004,B608,DATABASE!$X$5:$X$6004,1),0)</f>
        <v/>
      </c>
      <c r="W608" s="57">
        <f>IFERROR(COUNTIFS(DATABASE!$B$5:$B$6004,B608,DATABASE!$X$5:$X$6004,1),0)</f>
        <v/>
      </c>
      <c r="X608" s="58">
        <f>--AND(ISNUMBER(B608),C608&lt;&gt;"",L608&lt;&gt;"",M608&lt;&gt;"")</f>
        <v/>
      </c>
    </row>
    <row r="609" ht="15" customHeight="1" s="111">
      <c r="A609" s="42" t="inlineStr">
        <is>
          <t>FEB</t>
        </is>
      </c>
      <c r="B609" s="43">
        <f>FEB!A110</f>
        <v/>
      </c>
      <c r="C609" s="44">
        <f>FEB!B110</f>
        <v/>
      </c>
      <c r="D609" s="44">
        <f>FEB!C110</f>
        <v/>
      </c>
      <c r="E609" s="44">
        <f>FEB!D110</f>
        <v/>
      </c>
      <c r="F609" s="44">
        <f>FEB!E110</f>
        <v/>
      </c>
      <c r="G609" s="44">
        <f>FEB!F110</f>
        <v/>
      </c>
      <c r="H609" s="44">
        <f>FEB!G110</f>
        <v/>
      </c>
      <c r="I609" s="45">
        <f>FEB!H110</f>
        <v/>
      </c>
      <c r="J609" s="45">
        <f>FEB!I110</f>
        <v/>
      </c>
      <c r="K609" s="44">
        <f>FEB!J110</f>
        <v/>
      </c>
      <c r="L609" s="44">
        <f>FEB!K110</f>
        <v/>
      </c>
      <c r="M609" s="46">
        <f>FEB!L110</f>
        <v/>
      </c>
      <c r="N609" s="44">
        <f>FEB!M110</f>
        <v/>
      </c>
      <c r="O609" s="44">
        <f>FEB!N110</f>
        <v/>
      </c>
      <c r="P609" s="44">
        <f>FEB!O110</f>
        <v/>
      </c>
      <c r="Q609" s="44">
        <f>FEB!P110</f>
        <v/>
      </c>
      <c r="R609" s="44">
        <f>FEB!Q110</f>
        <v/>
      </c>
      <c r="S609" s="46">
        <f>S608+IF(X609=0,0,M609)</f>
        <v/>
      </c>
      <c r="T609" s="47">
        <f>MAX(T608,S609)</f>
        <v/>
      </c>
      <c r="U609" s="48">
        <f>S609-T609</f>
        <v/>
      </c>
      <c r="V609" s="47">
        <f>IFERROR(SUMIFS(DATABASE!$M$5:$M$6004,DATABASE!$B$5:$B$6004,B609,DATABASE!$X$5:$X$6004,1),0)</f>
        <v/>
      </c>
      <c r="W609" s="31">
        <f>IFERROR(COUNTIFS(DATABASE!$B$5:$B$6004,B609,DATABASE!$X$5:$X$6004,1),0)</f>
        <v/>
      </c>
      <c r="X609" s="49">
        <f>--AND(ISNUMBER(B609),C609&lt;&gt;"",L609&lt;&gt;"",M609&lt;&gt;"")</f>
        <v/>
      </c>
    </row>
    <row r="610" ht="15" customHeight="1" s="111">
      <c r="A610" s="50" t="inlineStr">
        <is>
          <t>FEB</t>
        </is>
      </c>
      <c r="B610" s="51">
        <f>FEB!A111</f>
        <v/>
      </c>
      <c r="C610" s="52">
        <f>FEB!B111</f>
        <v/>
      </c>
      <c r="D610" s="52">
        <f>FEB!C111</f>
        <v/>
      </c>
      <c r="E610" s="52">
        <f>FEB!D111</f>
        <v/>
      </c>
      <c r="F610" s="52">
        <f>FEB!E111</f>
        <v/>
      </c>
      <c r="G610" s="52">
        <f>FEB!F111</f>
        <v/>
      </c>
      <c r="H610" s="52">
        <f>FEB!G111</f>
        <v/>
      </c>
      <c r="I610" s="53">
        <f>FEB!H111</f>
        <v/>
      </c>
      <c r="J610" s="53">
        <f>FEB!I111</f>
        <v/>
      </c>
      <c r="K610" s="52">
        <f>FEB!J111</f>
        <v/>
      </c>
      <c r="L610" s="52">
        <f>FEB!K111</f>
        <v/>
      </c>
      <c r="M610" s="54">
        <f>FEB!L111</f>
        <v/>
      </c>
      <c r="N610" s="52">
        <f>FEB!M111</f>
        <v/>
      </c>
      <c r="O610" s="52">
        <f>FEB!N111</f>
        <v/>
      </c>
      <c r="P610" s="52">
        <f>FEB!O111</f>
        <v/>
      </c>
      <c r="Q610" s="52">
        <f>FEB!P111</f>
        <v/>
      </c>
      <c r="R610" s="52">
        <f>FEB!Q111</f>
        <v/>
      </c>
      <c r="S610" s="54">
        <f>S609+IF(X610=0,0,M610)</f>
        <v/>
      </c>
      <c r="T610" s="55">
        <f>MAX(T609,S610)</f>
        <v/>
      </c>
      <c r="U610" s="56">
        <f>S610-T610</f>
        <v/>
      </c>
      <c r="V610" s="55">
        <f>IFERROR(SUMIFS(DATABASE!$M$5:$M$6004,DATABASE!$B$5:$B$6004,B610,DATABASE!$X$5:$X$6004,1),0)</f>
        <v/>
      </c>
      <c r="W610" s="57">
        <f>IFERROR(COUNTIFS(DATABASE!$B$5:$B$6004,B610,DATABASE!$X$5:$X$6004,1),0)</f>
        <v/>
      </c>
      <c r="X610" s="58">
        <f>--AND(ISNUMBER(B610),C610&lt;&gt;"",L610&lt;&gt;"",M610&lt;&gt;"")</f>
        <v/>
      </c>
    </row>
    <row r="611" ht="15" customHeight="1" s="111">
      <c r="A611" s="42" t="inlineStr">
        <is>
          <t>FEB</t>
        </is>
      </c>
      <c r="B611" s="43">
        <f>FEB!A112</f>
        <v/>
      </c>
      <c r="C611" s="44">
        <f>FEB!B112</f>
        <v/>
      </c>
      <c r="D611" s="44">
        <f>FEB!C112</f>
        <v/>
      </c>
      <c r="E611" s="44">
        <f>FEB!D112</f>
        <v/>
      </c>
      <c r="F611" s="44">
        <f>FEB!E112</f>
        <v/>
      </c>
      <c r="G611" s="44">
        <f>FEB!F112</f>
        <v/>
      </c>
      <c r="H611" s="44">
        <f>FEB!G112</f>
        <v/>
      </c>
      <c r="I611" s="45">
        <f>FEB!H112</f>
        <v/>
      </c>
      <c r="J611" s="45">
        <f>FEB!I112</f>
        <v/>
      </c>
      <c r="K611" s="44">
        <f>FEB!J112</f>
        <v/>
      </c>
      <c r="L611" s="44">
        <f>FEB!K112</f>
        <v/>
      </c>
      <c r="M611" s="46">
        <f>FEB!L112</f>
        <v/>
      </c>
      <c r="N611" s="44">
        <f>FEB!M112</f>
        <v/>
      </c>
      <c r="O611" s="44">
        <f>FEB!N112</f>
        <v/>
      </c>
      <c r="P611" s="44">
        <f>FEB!O112</f>
        <v/>
      </c>
      <c r="Q611" s="44">
        <f>FEB!P112</f>
        <v/>
      </c>
      <c r="R611" s="44">
        <f>FEB!Q112</f>
        <v/>
      </c>
      <c r="S611" s="46">
        <f>S610+IF(X611=0,0,M611)</f>
        <v/>
      </c>
      <c r="T611" s="47">
        <f>MAX(T610,S611)</f>
        <v/>
      </c>
      <c r="U611" s="48">
        <f>S611-T611</f>
        <v/>
      </c>
      <c r="V611" s="47">
        <f>IFERROR(SUMIFS(DATABASE!$M$5:$M$6004,DATABASE!$B$5:$B$6004,B611,DATABASE!$X$5:$X$6004,1),0)</f>
        <v/>
      </c>
      <c r="W611" s="31">
        <f>IFERROR(COUNTIFS(DATABASE!$B$5:$B$6004,B611,DATABASE!$X$5:$X$6004,1),0)</f>
        <v/>
      </c>
      <c r="X611" s="49">
        <f>--AND(ISNUMBER(B611),C611&lt;&gt;"",L611&lt;&gt;"",M611&lt;&gt;"")</f>
        <v/>
      </c>
    </row>
    <row r="612" ht="15" customHeight="1" s="111">
      <c r="A612" s="50" t="inlineStr">
        <is>
          <t>FEB</t>
        </is>
      </c>
      <c r="B612" s="51">
        <f>FEB!A113</f>
        <v/>
      </c>
      <c r="C612" s="52">
        <f>FEB!B113</f>
        <v/>
      </c>
      <c r="D612" s="52">
        <f>FEB!C113</f>
        <v/>
      </c>
      <c r="E612" s="52">
        <f>FEB!D113</f>
        <v/>
      </c>
      <c r="F612" s="52">
        <f>FEB!E113</f>
        <v/>
      </c>
      <c r="G612" s="52">
        <f>FEB!F113</f>
        <v/>
      </c>
      <c r="H612" s="52">
        <f>FEB!G113</f>
        <v/>
      </c>
      <c r="I612" s="53">
        <f>FEB!H113</f>
        <v/>
      </c>
      <c r="J612" s="53">
        <f>FEB!I113</f>
        <v/>
      </c>
      <c r="K612" s="52">
        <f>FEB!J113</f>
        <v/>
      </c>
      <c r="L612" s="52">
        <f>FEB!K113</f>
        <v/>
      </c>
      <c r="M612" s="54">
        <f>FEB!L113</f>
        <v/>
      </c>
      <c r="N612" s="52">
        <f>FEB!M113</f>
        <v/>
      </c>
      <c r="O612" s="52">
        <f>FEB!N113</f>
        <v/>
      </c>
      <c r="P612" s="52">
        <f>FEB!O113</f>
        <v/>
      </c>
      <c r="Q612" s="52">
        <f>FEB!P113</f>
        <v/>
      </c>
      <c r="R612" s="52">
        <f>FEB!Q113</f>
        <v/>
      </c>
      <c r="S612" s="54">
        <f>S611+IF(X612=0,0,M612)</f>
        <v/>
      </c>
      <c r="T612" s="55">
        <f>MAX(T611,S612)</f>
        <v/>
      </c>
      <c r="U612" s="56">
        <f>S612-T612</f>
        <v/>
      </c>
      <c r="V612" s="55">
        <f>IFERROR(SUMIFS(DATABASE!$M$5:$M$6004,DATABASE!$B$5:$B$6004,B612,DATABASE!$X$5:$X$6004,1),0)</f>
        <v/>
      </c>
      <c r="W612" s="57">
        <f>IFERROR(COUNTIFS(DATABASE!$B$5:$B$6004,B612,DATABASE!$X$5:$X$6004,1),0)</f>
        <v/>
      </c>
      <c r="X612" s="58">
        <f>--AND(ISNUMBER(B612),C612&lt;&gt;"",L612&lt;&gt;"",M612&lt;&gt;"")</f>
        <v/>
      </c>
    </row>
    <row r="613" ht="15" customHeight="1" s="111">
      <c r="A613" s="42" t="inlineStr">
        <is>
          <t>FEB</t>
        </is>
      </c>
      <c r="B613" s="43">
        <f>FEB!A114</f>
        <v/>
      </c>
      <c r="C613" s="44">
        <f>FEB!B114</f>
        <v/>
      </c>
      <c r="D613" s="44">
        <f>FEB!C114</f>
        <v/>
      </c>
      <c r="E613" s="44">
        <f>FEB!D114</f>
        <v/>
      </c>
      <c r="F613" s="44">
        <f>FEB!E114</f>
        <v/>
      </c>
      <c r="G613" s="44">
        <f>FEB!F114</f>
        <v/>
      </c>
      <c r="H613" s="44">
        <f>FEB!G114</f>
        <v/>
      </c>
      <c r="I613" s="45">
        <f>FEB!H114</f>
        <v/>
      </c>
      <c r="J613" s="45">
        <f>FEB!I114</f>
        <v/>
      </c>
      <c r="K613" s="44">
        <f>FEB!J114</f>
        <v/>
      </c>
      <c r="L613" s="44">
        <f>FEB!K114</f>
        <v/>
      </c>
      <c r="M613" s="46">
        <f>FEB!L114</f>
        <v/>
      </c>
      <c r="N613" s="44">
        <f>FEB!M114</f>
        <v/>
      </c>
      <c r="O613" s="44">
        <f>FEB!N114</f>
        <v/>
      </c>
      <c r="P613" s="44">
        <f>FEB!O114</f>
        <v/>
      </c>
      <c r="Q613" s="44">
        <f>FEB!P114</f>
        <v/>
      </c>
      <c r="R613" s="44">
        <f>FEB!Q114</f>
        <v/>
      </c>
      <c r="S613" s="46">
        <f>S612+IF(X613=0,0,M613)</f>
        <v/>
      </c>
      <c r="T613" s="47">
        <f>MAX(T612,S613)</f>
        <v/>
      </c>
      <c r="U613" s="48">
        <f>S613-T613</f>
        <v/>
      </c>
      <c r="V613" s="47">
        <f>IFERROR(SUMIFS(DATABASE!$M$5:$M$6004,DATABASE!$B$5:$B$6004,B613,DATABASE!$X$5:$X$6004,1),0)</f>
        <v/>
      </c>
      <c r="W613" s="31">
        <f>IFERROR(COUNTIFS(DATABASE!$B$5:$B$6004,B613,DATABASE!$X$5:$X$6004,1),0)</f>
        <v/>
      </c>
      <c r="X613" s="49">
        <f>--AND(ISNUMBER(B613),C613&lt;&gt;"",L613&lt;&gt;"",M613&lt;&gt;"")</f>
        <v/>
      </c>
    </row>
    <row r="614" ht="15" customHeight="1" s="111">
      <c r="A614" s="50" t="inlineStr">
        <is>
          <t>FEB</t>
        </is>
      </c>
      <c r="B614" s="51">
        <f>FEB!A115</f>
        <v/>
      </c>
      <c r="C614" s="52">
        <f>FEB!B115</f>
        <v/>
      </c>
      <c r="D614" s="52">
        <f>FEB!C115</f>
        <v/>
      </c>
      <c r="E614" s="52">
        <f>FEB!D115</f>
        <v/>
      </c>
      <c r="F614" s="52">
        <f>FEB!E115</f>
        <v/>
      </c>
      <c r="G614" s="52">
        <f>FEB!F115</f>
        <v/>
      </c>
      <c r="H614" s="52">
        <f>FEB!G115</f>
        <v/>
      </c>
      <c r="I614" s="53">
        <f>FEB!H115</f>
        <v/>
      </c>
      <c r="J614" s="53">
        <f>FEB!I115</f>
        <v/>
      </c>
      <c r="K614" s="52">
        <f>FEB!J115</f>
        <v/>
      </c>
      <c r="L614" s="52">
        <f>FEB!K115</f>
        <v/>
      </c>
      <c r="M614" s="54">
        <f>FEB!L115</f>
        <v/>
      </c>
      <c r="N614" s="52">
        <f>FEB!M115</f>
        <v/>
      </c>
      <c r="O614" s="52">
        <f>FEB!N115</f>
        <v/>
      </c>
      <c r="P614" s="52">
        <f>FEB!O115</f>
        <v/>
      </c>
      <c r="Q614" s="52">
        <f>FEB!P115</f>
        <v/>
      </c>
      <c r="R614" s="52">
        <f>FEB!Q115</f>
        <v/>
      </c>
      <c r="S614" s="54">
        <f>S613+IF(X614=0,0,M614)</f>
        <v/>
      </c>
      <c r="T614" s="55">
        <f>MAX(T613,S614)</f>
        <v/>
      </c>
      <c r="U614" s="56">
        <f>S614-T614</f>
        <v/>
      </c>
      <c r="V614" s="55">
        <f>IFERROR(SUMIFS(DATABASE!$M$5:$M$6004,DATABASE!$B$5:$B$6004,B614,DATABASE!$X$5:$X$6004,1),0)</f>
        <v/>
      </c>
      <c r="W614" s="57">
        <f>IFERROR(COUNTIFS(DATABASE!$B$5:$B$6004,B614,DATABASE!$X$5:$X$6004,1),0)</f>
        <v/>
      </c>
      <c r="X614" s="58">
        <f>--AND(ISNUMBER(B614),C614&lt;&gt;"",L614&lt;&gt;"",M614&lt;&gt;"")</f>
        <v/>
      </c>
    </row>
    <row r="615" ht="15" customHeight="1" s="111">
      <c r="A615" s="42" t="inlineStr">
        <is>
          <t>FEB</t>
        </is>
      </c>
      <c r="B615" s="43">
        <f>FEB!A116</f>
        <v/>
      </c>
      <c r="C615" s="44">
        <f>FEB!B116</f>
        <v/>
      </c>
      <c r="D615" s="44">
        <f>FEB!C116</f>
        <v/>
      </c>
      <c r="E615" s="44">
        <f>FEB!D116</f>
        <v/>
      </c>
      <c r="F615" s="44">
        <f>FEB!E116</f>
        <v/>
      </c>
      <c r="G615" s="44">
        <f>FEB!F116</f>
        <v/>
      </c>
      <c r="H615" s="44">
        <f>FEB!G116</f>
        <v/>
      </c>
      <c r="I615" s="45">
        <f>FEB!H116</f>
        <v/>
      </c>
      <c r="J615" s="45">
        <f>FEB!I116</f>
        <v/>
      </c>
      <c r="K615" s="44">
        <f>FEB!J116</f>
        <v/>
      </c>
      <c r="L615" s="44">
        <f>FEB!K116</f>
        <v/>
      </c>
      <c r="M615" s="46">
        <f>FEB!L116</f>
        <v/>
      </c>
      <c r="N615" s="44">
        <f>FEB!M116</f>
        <v/>
      </c>
      <c r="O615" s="44">
        <f>FEB!N116</f>
        <v/>
      </c>
      <c r="P615" s="44">
        <f>FEB!O116</f>
        <v/>
      </c>
      <c r="Q615" s="44">
        <f>FEB!P116</f>
        <v/>
      </c>
      <c r="R615" s="44">
        <f>FEB!Q116</f>
        <v/>
      </c>
      <c r="S615" s="46">
        <f>S614+IF(X615=0,0,M615)</f>
        <v/>
      </c>
      <c r="T615" s="47">
        <f>MAX(T614,S615)</f>
        <v/>
      </c>
      <c r="U615" s="48">
        <f>S615-T615</f>
        <v/>
      </c>
      <c r="V615" s="47">
        <f>IFERROR(SUMIFS(DATABASE!$M$5:$M$6004,DATABASE!$B$5:$B$6004,B615,DATABASE!$X$5:$X$6004,1),0)</f>
        <v/>
      </c>
      <c r="W615" s="31">
        <f>IFERROR(COUNTIFS(DATABASE!$B$5:$B$6004,B615,DATABASE!$X$5:$X$6004,1),0)</f>
        <v/>
      </c>
      <c r="X615" s="49">
        <f>--AND(ISNUMBER(B615),C615&lt;&gt;"",L615&lt;&gt;"",M615&lt;&gt;"")</f>
        <v/>
      </c>
    </row>
    <row r="616" ht="15" customHeight="1" s="111">
      <c r="A616" s="50" t="inlineStr">
        <is>
          <t>FEB</t>
        </is>
      </c>
      <c r="B616" s="51">
        <f>FEB!A117</f>
        <v/>
      </c>
      <c r="C616" s="52">
        <f>FEB!B117</f>
        <v/>
      </c>
      <c r="D616" s="52">
        <f>FEB!C117</f>
        <v/>
      </c>
      <c r="E616" s="52">
        <f>FEB!D117</f>
        <v/>
      </c>
      <c r="F616" s="52">
        <f>FEB!E117</f>
        <v/>
      </c>
      <c r="G616" s="52">
        <f>FEB!F117</f>
        <v/>
      </c>
      <c r="H616" s="52">
        <f>FEB!G117</f>
        <v/>
      </c>
      <c r="I616" s="53">
        <f>FEB!H117</f>
        <v/>
      </c>
      <c r="J616" s="53">
        <f>FEB!I117</f>
        <v/>
      </c>
      <c r="K616" s="52">
        <f>FEB!J117</f>
        <v/>
      </c>
      <c r="L616" s="52">
        <f>FEB!K117</f>
        <v/>
      </c>
      <c r="M616" s="54">
        <f>FEB!L117</f>
        <v/>
      </c>
      <c r="N616" s="52">
        <f>FEB!M117</f>
        <v/>
      </c>
      <c r="O616" s="52">
        <f>FEB!N117</f>
        <v/>
      </c>
      <c r="P616" s="52">
        <f>FEB!O117</f>
        <v/>
      </c>
      <c r="Q616" s="52">
        <f>FEB!P117</f>
        <v/>
      </c>
      <c r="R616" s="52">
        <f>FEB!Q117</f>
        <v/>
      </c>
      <c r="S616" s="54">
        <f>S615+IF(X616=0,0,M616)</f>
        <v/>
      </c>
      <c r="T616" s="55">
        <f>MAX(T615,S616)</f>
        <v/>
      </c>
      <c r="U616" s="56">
        <f>S616-T616</f>
        <v/>
      </c>
      <c r="V616" s="55">
        <f>IFERROR(SUMIFS(DATABASE!$M$5:$M$6004,DATABASE!$B$5:$B$6004,B616,DATABASE!$X$5:$X$6004,1),0)</f>
        <v/>
      </c>
      <c r="W616" s="57">
        <f>IFERROR(COUNTIFS(DATABASE!$B$5:$B$6004,B616,DATABASE!$X$5:$X$6004,1),0)</f>
        <v/>
      </c>
      <c r="X616" s="58">
        <f>--AND(ISNUMBER(B616),C616&lt;&gt;"",L616&lt;&gt;"",M616&lt;&gt;"")</f>
        <v/>
      </c>
    </row>
    <row r="617" ht="15" customHeight="1" s="111">
      <c r="A617" s="42" t="inlineStr">
        <is>
          <t>FEB</t>
        </is>
      </c>
      <c r="B617" s="43">
        <f>FEB!A118</f>
        <v/>
      </c>
      <c r="C617" s="44">
        <f>FEB!B118</f>
        <v/>
      </c>
      <c r="D617" s="44">
        <f>FEB!C118</f>
        <v/>
      </c>
      <c r="E617" s="44">
        <f>FEB!D118</f>
        <v/>
      </c>
      <c r="F617" s="44">
        <f>FEB!E118</f>
        <v/>
      </c>
      <c r="G617" s="44">
        <f>FEB!F118</f>
        <v/>
      </c>
      <c r="H617" s="44">
        <f>FEB!G118</f>
        <v/>
      </c>
      <c r="I617" s="45">
        <f>FEB!H118</f>
        <v/>
      </c>
      <c r="J617" s="45">
        <f>FEB!I118</f>
        <v/>
      </c>
      <c r="K617" s="44">
        <f>FEB!J118</f>
        <v/>
      </c>
      <c r="L617" s="44">
        <f>FEB!K118</f>
        <v/>
      </c>
      <c r="M617" s="46">
        <f>FEB!L118</f>
        <v/>
      </c>
      <c r="N617" s="44">
        <f>FEB!M118</f>
        <v/>
      </c>
      <c r="O617" s="44">
        <f>FEB!N118</f>
        <v/>
      </c>
      <c r="P617" s="44">
        <f>FEB!O118</f>
        <v/>
      </c>
      <c r="Q617" s="44">
        <f>FEB!P118</f>
        <v/>
      </c>
      <c r="R617" s="44">
        <f>FEB!Q118</f>
        <v/>
      </c>
      <c r="S617" s="46">
        <f>S616+IF(X617=0,0,M617)</f>
        <v/>
      </c>
      <c r="T617" s="47">
        <f>MAX(T616,S617)</f>
        <v/>
      </c>
      <c r="U617" s="48">
        <f>S617-T617</f>
        <v/>
      </c>
      <c r="V617" s="47">
        <f>IFERROR(SUMIFS(DATABASE!$M$5:$M$6004,DATABASE!$B$5:$B$6004,B617,DATABASE!$X$5:$X$6004,1),0)</f>
        <v/>
      </c>
      <c r="W617" s="31">
        <f>IFERROR(COUNTIFS(DATABASE!$B$5:$B$6004,B617,DATABASE!$X$5:$X$6004,1),0)</f>
        <v/>
      </c>
      <c r="X617" s="49">
        <f>--AND(ISNUMBER(B617),C617&lt;&gt;"",L617&lt;&gt;"",M617&lt;&gt;"")</f>
        <v/>
      </c>
    </row>
    <row r="618" ht="15" customHeight="1" s="111">
      <c r="A618" s="50" t="inlineStr">
        <is>
          <t>FEB</t>
        </is>
      </c>
      <c r="B618" s="51">
        <f>FEB!A119</f>
        <v/>
      </c>
      <c r="C618" s="52">
        <f>FEB!B119</f>
        <v/>
      </c>
      <c r="D618" s="52">
        <f>FEB!C119</f>
        <v/>
      </c>
      <c r="E618" s="52">
        <f>FEB!D119</f>
        <v/>
      </c>
      <c r="F618" s="52">
        <f>FEB!E119</f>
        <v/>
      </c>
      <c r="G618" s="52">
        <f>FEB!F119</f>
        <v/>
      </c>
      <c r="H618" s="52">
        <f>FEB!G119</f>
        <v/>
      </c>
      <c r="I618" s="53">
        <f>FEB!H119</f>
        <v/>
      </c>
      <c r="J618" s="53">
        <f>FEB!I119</f>
        <v/>
      </c>
      <c r="K618" s="52">
        <f>FEB!J119</f>
        <v/>
      </c>
      <c r="L618" s="52">
        <f>FEB!K119</f>
        <v/>
      </c>
      <c r="M618" s="54">
        <f>FEB!L119</f>
        <v/>
      </c>
      <c r="N618" s="52">
        <f>FEB!M119</f>
        <v/>
      </c>
      <c r="O618" s="52">
        <f>FEB!N119</f>
        <v/>
      </c>
      <c r="P618" s="52">
        <f>FEB!O119</f>
        <v/>
      </c>
      <c r="Q618" s="52">
        <f>FEB!P119</f>
        <v/>
      </c>
      <c r="R618" s="52">
        <f>FEB!Q119</f>
        <v/>
      </c>
      <c r="S618" s="54">
        <f>S617+IF(X618=0,0,M618)</f>
        <v/>
      </c>
      <c r="T618" s="55">
        <f>MAX(T617,S618)</f>
        <v/>
      </c>
      <c r="U618" s="56">
        <f>S618-T618</f>
        <v/>
      </c>
      <c r="V618" s="55">
        <f>IFERROR(SUMIFS(DATABASE!$M$5:$M$6004,DATABASE!$B$5:$B$6004,B618,DATABASE!$X$5:$X$6004,1),0)</f>
        <v/>
      </c>
      <c r="W618" s="57">
        <f>IFERROR(COUNTIFS(DATABASE!$B$5:$B$6004,B618,DATABASE!$X$5:$X$6004,1),0)</f>
        <v/>
      </c>
      <c r="X618" s="58">
        <f>--AND(ISNUMBER(B618),C618&lt;&gt;"",L618&lt;&gt;"",M618&lt;&gt;"")</f>
        <v/>
      </c>
    </row>
    <row r="619" ht="15" customHeight="1" s="111">
      <c r="A619" s="42" t="inlineStr">
        <is>
          <t>FEB</t>
        </is>
      </c>
      <c r="B619" s="43">
        <f>FEB!A120</f>
        <v/>
      </c>
      <c r="C619" s="44">
        <f>FEB!B120</f>
        <v/>
      </c>
      <c r="D619" s="44">
        <f>FEB!C120</f>
        <v/>
      </c>
      <c r="E619" s="44">
        <f>FEB!D120</f>
        <v/>
      </c>
      <c r="F619" s="44">
        <f>FEB!E120</f>
        <v/>
      </c>
      <c r="G619" s="44">
        <f>FEB!F120</f>
        <v/>
      </c>
      <c r="H619" s="44">
        <f>FEB!G120</f>
        <v/>
      </c>
      <c r="I619" s="45">
        <f>FEB!H120</f>
        <v/>
      </c>
      <c r="J619" s="45">
        <f>FEB!I120</f>
        <v/>
      </c>
      <c r="K619" s="44">
        <f>FEB!J120</f>
        <v/>
      </c>
      <c r="L619" s="44">
        <f>FEB!K120</f>
        <v/>
      </c>
      <c r="M619" s="46">
        <f>FEB!L120</f>
        <v/>
      </c>
      <c r="N619" s="44">
        <f>FEB!M120</f>
        <v/>
      </c>
      <c r="O619" s="44">
        <f>FEB!N120</f>
        <v/>
      </c>
      <c r="P619" s="44">
        <f>FEB!O120</f>
        <v/>
      </c>
      <c r="Q619" s="44">
        <f>FEB!P120</f>
        <v/>
      </c>
      <c r="R619" s="44">
        <f>FEB!Q120</f>
        <v/>
      </c>
      <c r="S619" s="46">
        <f>S618+IF(X619=0,0,M619)</f>
        <v/>
      </c>
      <c r="T619" s="47">
        <f>MAX(T618,S619)</f>
        <v/>
      </c>
      <c r="U619" s="48">
        <f>S619-T619</f>
        <v/>
      </c>
      <c r="V619" s="47">
        <f>IFERROR(SUMIFS(DATABASE!$M$5:$M$6004,DATABASE!$B$5:$B$6004,B619,DATABASE!$X$5:$X$6004,1),0)</f>
        <v/>
      </c>
      <c r="W619" s="31">
        <f>IFERROR(COUNTIFS(DATABASE!$B$5:$B$6004,B619,DATABASE!$X$5:$X$6004,1),0)</f>
        <v/>
      </c>
      <c r="X619" s="49">
        <f>--AND(ISNUMBER(B619),C619&lt;&gt;"",L619&lt;&gt;"",M619&lt;&gt;"")</f>
        <v/>
      </c>
    </row>
    <row r="620" ht="15" customHeight="1" s="111">
      <c r="A620" s="50" t="inlineStr">
        <is>
          <t>FEB</t>
        </is>
      </c>
      <c r="B620" s="51">
        <f>FEB!A121</f>
        <v/>
      </c>
      <c r="C620" s="52">
        <f>FEB!B121</f>
        <v/>
      </c>
      <c r="D620" s="52">
        <f>FEB!C121</f>
        <v/>
      </c>
      <c r="E620" s="52">
        <f>FEB!D121</f>
        <v/>
      </c>
      <c r="F620" s="52">
        <f>FEB!E121</f>
        <v/>
      </c>
      <c r="G620" s="52">
        <f>FEB!F121</f>
        <v/>
      </c>
      <c r="H620" s="52">
        <f>FEB!G121</f>
        <v/>
      </c>
      <c r="I620" s="53">
        <f>FEB!H121</f>
        <v/>
      </c>
      <c r="J620" s="53">
        <f>FEB!I121</f>
        <v/>
      </c>
      <c r="K620" s="52">
        <f>FEB!J121</f>
        <v/>
      </c>
      <c r="L620" s="52">
        <f>FEB!K121</f>
        <v/>
      </c>
      <c r="M620" s="54">
        <f>FEB!L121</f>
        <v/>
      </c>
      <c r="N620" s="52">
        <f>FEB!M121</f>
        <v/>
      </c>
      <c r="O620" s="52">
        <f>FEB!N121</f>
        <v/>
      </c>
      <c r="P620" s="52">
        <f>FEB!O121</f>
        <v/>
      </c>
      <c r="Q620" s="52">
        <f>FEB!P121</f>
        <v/>
      </c>
      <c r="R620" s="52">
        <f>FEB!Q121</f>
        <v/>
      </c>
      <c r="S620" s="54">
        <f>S619+IF(X620=0,0,M620)</f>
        <v/>
      </c>
      <c r="T620" s="55">
        <f>MAX(T619,S620)</f>
        <v/>
      </c>
      <c r="U620" s="56">
        <f>S620-T620</f>
        <v/>
      </c>
      <c r="V620" s="55">
        <f>IFERROR(SUMIFS(DATABASE!$M$5:$M$6004,DATABASE!$B$5:$B$6004,B620,DATABASE!$X$5:$X$6004,1),0)</f>
        <v/>
      </c>
      <c r="W620" s="57">
        <f>IFERROR(COUNTIFS(DATABASE!$B$5:$B$6004,B620,DATABASE!$X$5:$X$6004,1),0)</f>
        <v/>
      </c>
      <c r="X620" s="58">
        <f>--AND(ISNUMBER(B620),C620&lt;&gt;"",L620&lt;&gt;"",M620&lt;&gt;"")</f>
        <v/>
      </c>
    </row>
    <row r="621" ht="15" customHeight="1" s="111">
      <c r="A621" s="42" t="inlineStr">
        <is>
          <t>FEB</t>
        </is>
      </c>
      <c r="B621" s="43">
        <f>FEB!A122</f>
        <v/>
      </c>
      <c r="C621" s="44">
        <f>FEB!B122</f>
        <v/>
      </c>
      <c r="D621" s="44">
        <f>FEB!C122</f>
        <v/>
      </c>
      <c r="E621" s="44">
        <f>FEB!D122</f>
        <v/>
      </c>
      <c r="F621" s="44">
        <f>FEB!E122</f>
        <v/>
      </c>
      <c r="G621" s="44">
        <f>FEB!F122</f>
        <v/>
      </c>
      <c r="H621" s="44">
        <f>FEB!G122</f>
        <v/>
      </c>
      <c r="I621" s="45">
        <f>FEB!H122</f>
        <v/>
      </c>
      <c r="J621" s="45">
        <f>FEB!I122</f>
        <v/>
      </c>
      <c r="K621" s="44">
        <f>FEB!J122</f>
        <v/>
      </c>
      <c r="L621" s="44">
        <f>FEB!K122</f>
        <v/>
      </c>
      <c r="M621" s="46">
        <f>FEB!L122</f>
        <v/>
      </c>
      <c r="N621" s="44">
        <f>FEB!M122</f>
        <v/>
      </c>
      <c r="O621" s="44">
        <f>FEB!N122</f>
        <v/>
      </c>
      <c r="P621" s="44">
        <f>FEB!O122</f>
        <v/>
      </c>
      <c r="Q621" s="44">
        <f>FEB!P122</f>
        <v/>
      </c>
      <c r="R621" s="44">
        <f>FEB!Q122</f>
        <v/>
      </c>
      <c r="S621" s="46">
        <f>S620+IF(X621=0,0,M621)</f>
        <v/>
      </c>
      <c r="T621" s="47">
        <f>MAX(T620,S621)</f>
        <v/>
      </c>
      <c r="U621" s="48">
        <f>S621-T621</f>
        <v/>
      </c>
      <c r="V621" s="47">
        <f>IFERROR(SUMIFS(DATABASE!$M$5:$M$6004,DATABASE!$B$5:$B$6004,B621,DATABASE!$X$5:$X$6004,1),0)</f>
        <v/>
      </c>
      <c r="W621" s="31">
        <f>IFERROR(COUNTIFS(DATABASE!$B$5:$B$6004,B621,DATABASE!$X$5:$X$6004,1),0)</f>
        <v/>
      </c>
      <c r="X621" s="49">
        <f>--AND(ISNUMBER(B621),C621&lt;&gt;"",L621&lt;&gt;"",M621&lt;&gt;"")</f>
        <v/>
      </c>
    </row>
    <row r="622" ht="15" customHeight="1" s="111">
      <c r="A622" s="50" t="inlineStr">
        <is>
          <t>FEB</t>
        </is>
      </c>
      <c r="B622" s="51">
        <f>FEB!A123</f>
        <v/>
      </c>
      <c r="C622" s="52">
        <f>FEB!B123</f>
        <v/>
      </c>
      <c r="D622" s="52">
        <f>FEB!C123</f>
        <v/>
      </c>
      <c r="E622" s="52">
        <f>FEB!D123</f>
        <v/>
      </c>
      <c r="F622" s="52">
        <f>FEB!E123</f>
        <v/>
      </c>
      <c r="G622" s="52">
        <f>FEB!F123</f>
        <v/>
      </c>
      <c r="H622" s="52">
        <f>FEB!G123</f>
        <v/>
      </c>
      <c r="I622" s="53">
        <f>FEB!H123</f>
        <v/>
      </c>
      <c r="J622" s="53">
        <f>FEB!I123</f>
        <v/>
      </c>
      <c r="K622" s="52">
        <f>FEB!J123</f>
        <v/>
      </c>
      <c r="L622" s="52">
        <f>FEB!K123</f>
        <v/>
      </c>
      <c r="M622" s="54">
        <f>FEB!L123</f>
        <v/>
      </c>
      <c r="N622" s="52">
        <f>FEB!M123</f>
        <v/>
      </c>
      <c r="O622" s="52">
        <f>FEB!N123</f>
        <v/>
      </c>
      <c r="P622" s="52">
        <f>FEB!O123</f>
        <v/>
      </c>
      <c r="Q622" s="52">
        <f>FEB!P123</f>
        <v/>
      </c>
      <c r="R622" s="52">
        <f>FEB!Q123</f>
        <v/>
      </c>
      <c r="S622" s="54">
        <f>S621+IF(X622=0,0,M622)</f>
        <v/>
      </c>
      <c r="T622" s="55">
        <f>MAX(T621,S622)</f>
        <v/>
      </c>
      <c r="U622" s="56">
        <f>S622-T622</f>
        <v/>
      </c>
      <c r="V622" s="55">
        <f>IFERROR(SUMIFS(DATABASE!$M$5:$M$6004,DATABASE!$B$5:$B$6004,B622,DATABASE!$X$5:$X$6004,1),0)</f>
        <v/>
      </c>
      <c r="W622" s="57">
        <f>IFERROR(COUNTIFS(DATABASE!$B$5:$B$6004,B622,DATABASE!$X$5:$X$6004,1),0)</f>
        <v/>
      </c>
      <c r="X622" s="58">
        <f>--AND(ISNUMBER(B622),C622&lt;&gt;"",L622&lt;&gt;"",M622&lt;&gt;"")</f>
        <v/>
      </c>
    </row>
    <row r="623" ht="15" customHeight="1" s="111">
      <c r="A623" s="42" t="inlineStr">
        <is>
          <t>FEB</t>
        </is>
      </c>
      <c r="B623" s="43">
        <f>FEB!A124</f>
        <v/>
      </c>
      <c r="C623" s="44">
        <f>FEB!B124</f>
        <v/>
      </c>
      <c r="D623" s="44">
        <f>FEB!C124</f>
        <v/>
      </c>
      <c r="E623" s="44">
        <f>FEB!D124</f>
        <v/>
      </c>
      <c r="F623" s="44">
        <f>FEB!E124</f>
        <v/>
      </c>
      <c r="G623" s="44">
        <f>FEB!F124</f>
        <v/>
      </c>
      <c r="H623" s="44">
        <f>FEB!G124</f>
        <v/>
      </c>
      <c r="I623" s="45">
        <f>FEB!H124</f>
        <v/>
      </c>
      <c r="J623" s="45">
        <f>FEB!I124</f>
        <v/>
      </c>
      <c r="K623" s="44">
        <f>FEB!J124</f>
        <v/>
      </c>
      <c r="L623" s="44">
        <f>FEB!K124</f>
        <v/>
      </c>
      <c r="M623" s="46">
        <f>FEB!L124</f>
        <v/>
      </c>
      <c r="N623" s="44">
        <f>FEB!M124</f>
        <v/>
      </c>
      <c r="O623" s="44">
        <f>FEB!N124</f>
        <v/>
      </c>
      <c r="P623" s="44">
        <f>FEB!O124</f>
        <v/>
      </c>
      <c r="Q623" s="44">
        <f>FEB!P124</f>
        <v/>
      </c>
      <c r="R623" s="44">
        <f>FEB!Q124</f>
        <v/>
      </c>
      <c r="S623" s="46">
        <f>S622+IF(X623=0,0,M623)</f>
        <v/>
      </c>
      <c r="T623" s="47">
        <f>MAX(T622,S623)</f>
        <v/>
      </c>
      <c r="U623" s="48">
        <f>S623-T623</f>
        <v/>
      </c>
      <c r="V623" s="47">
        <f>IFERROR(SUMIFS(DATABASE!$M$5:$M$6004,DATABASE!$B$5:$B$6004,B623,DATABASE!$X$5:$X$6004,1),0)</f>
        <v/>
      </c>
      <c r="W623" s="31">
        <f>IFERROR(COUNTIFS(DATABASE!$B$5:$B$6004,B623,DATABASE!$X$5:$X$6004,1),0)</f>
        <v/>
      </c>
      <c r="X623" s="49">
        <f>--AND(ISNUMBER(B623),C623&lt;&gt;"",L623&lt;&gt;"",M623&lt;&gt;"")</f>
        <v/>
      </c>
    </row>
    <row r="624" ht="15" customHeight="1" s="111">
      <c r="A624" s="50" t="inlineStr">
        <is>
          <t>FEB</t>
        </is>
      </c>
      <c r="B624" s="51">
        <f>FEB!A125</f>
        <v/>
      </c>
      <c r="C624" s="52">
        <f>FEB!B125</f>
        <v/>
      </c>
      <c r="D624" s="52">
        <f>FEB!C125</f>
        <v/>
      </c>
      <c r="E624" s="52">
        <f>FEB!D125</f>
        <v/>
      </c>
      <c r="F624" s="52">
        <f>FEB!E125</f>
        <v/>
      </c>
      <c r="G624" s="52">
        <f>FEB!F125</f>
        <v/>
      </c>
      <c r="H624" s="52">
        <f>FEB!G125</f>
        <v/>
      </c>
      <c r="I624" s="53">
        <f>FEB!H125</f>
        <v/>
      </c>
      <c r="J624" s="53">
        <f>FEB!I125</f>
        <v/>
      </c>
      <c r="K624" s="52">
        <f>FEB!J125</f>
        <v/>
      </c>
      <c r="L624" s="52">
        <f>FEB!K125</f>
        <v/>
      </c>
      <c r="M624" s="54">
        <f>FEB!L125</f>
        <v/>
      </c>
      <c r="N624" s="52">
        <f>FEB!M125</f>
        <v/>
      </c>
      <c r="O624" s="52">
        <f>FEB!N125</f>
        <v/>
      </c>
      <c r="P624" s="52">
        <f>FEB!O125</f>
        <v/>
      </c>
      <c r="Q624" s="52">
        <f>FEB!P125</f>
        <v/>
      </c>
      <c r="R624" s="52">
        <f>FEB!Q125</f>
        <v/>
      </c>
      <c r="S624" s="54">
        <f>S623+IF(X624=0,0,M624)</f>
        <v/>
      </c>
      <c r="T624" s="55">
        <f>MAX(T623,S624)</f>
        <v/>
      </c>
      <c r="U624" s="56">
        <f>S624-T624</f>
        <v/>
      </c>
      <c r="V624" s="55">
        <f>IFERROR(SUMIFS(DATABASE!$M$5:$M$6004,DATABASE!$B$5:$B$6004,B624,DATABASE!$X$5:$X$6004,1),0)</f>
        <v/>
      </c>
      <c r="W624" s="57">
        <f>IFERROR(COUNTIFS(DATABASE!$B$5:$B$6004,B624,DATABASE!$X$5:$X$6004,1),0)</f>
        <v/>
      </c>
      <c r="X624" s="58">
        <f>--AND(ISNUMBER(B624),C624&lt;&gt;"",L624&lt;&gt;"",M624&lt;&gt;"")</f>
        <v/>
      </c>
    </row>
    <row r="625" ht="15" customHeight="1" s="111">
      <c r="A625" s="42" t="inlineStr">
        <is>
          <t>FEB</t>
        </is>
      </c>
      <c r="B625" s="43">
        <f>FEB!A126</f>
        <v/>
      </c>
      <c r="C625" s="44">
        <f>FEB!B126</f>
        <v/>
      </c>
      <c r="D625" s="44">
        <f>FEB!C126</f>
        <v/>
      </c>
      <c r="E625" s="44">
        <f>FEB!D126</f>
        <v/>
      </c>
      <c r="F625" s="44">
        <f>FEB!E126</f>
        <v/>
      </c>
      <c r="G625" s="44">
        <f>FEB!F126</f>
        <v/>
      </c>
      <c r="H625" s="44">
        <f>FEB!G126</f>
        <v/>
      </c>
      <c r="I625" s="45">
        <f>FEB!H126</f>
        <v/>
      </c>
      <c r="J625" s="45">
        <f>FEB!I126</f>
        <v/>
      </c>
      <c r="K625" s="44">
        <f>FEB!J126</f>
        <v/>
      </c>
      <c r="L625" s="44">
        <f>FEB!K126</f>
        <v/>
      </c>
      <c r="M625" s="46">
        <f>FEB!L126</f>
        <v/>
      </c>
      <c r="N625" s="44">
        <f>FEB!M126</f>
        <v/>
      </c>
      <c r="O625" s="44">
        <f>FEB!N126</f>
        <v/>
      </c>
      <c r="P625" s="44">
        <f>FEB!O126</f>
        <v/>
      </c>
      <c r="Q625" s="44">
        <f>FEB!P126</f>
        <v/>
      </c>
      <c r="R625" s="44">
        <f>FEB!Q126</f>
        <v/>
      </c>
      <c r="S625" s="46">
        <f>S624+IF(X625=0,0,M625)</f>
        <v/>
      </c>
      <c r="T625" s="47">
        <f>MAX(T624,S625)</f>
        <v/>
      </c>
      <c r="U625" s="48">
        <f>S625-T625</f>
        <v/>
      </c>
      <c r="V625" s="47">
        <f>IFERROR(SUMIFS(DATABASE!$M$5:$M$6004,DATABASE!$B$5:$B$6004,B625,DATABASE!$X$5:$X$6004,1),0)</f>
        <v/>
      </c>
      <c r="W625" s="31">
        <f>IFERROR(COUNTIFS(DATABASE!$B$5:$B$6004,B625,DATABASE!$X$5:$X$6004,1),0)</f>
        <v/>
      </c>
      <c r="X625" s="49">
        <f>--AND(ISNUMBER(B625),C625&lt;&gt;"",L625&lt;&gt;"",M625&lt;&gt;"")</f>
        <v/>
      </c>
    </row>
    <row r="626" ht="15" customHeight="1" s="111">
      <c r="A626" s="50" t="inlineStr">
        <is>
          <t>FEB</t>
        </is>
      </c>
      <c r="B626" s="51">
        <f>FEB!A127</f>
        <v/>
      </c>
      <c r="C626" s="52">
        <f>FEB!B127</f>
        <v/>
      </c>
      <c r="D626" s="52">
        <f>FEB!C127</f>
        <v/>
      </c>
      <c r="E626" s="52">
        <f>FEB!D127</f>
        <v/>
      </c>
      <c r="F626" s="52">
        <f>FEB!E127</f>
        <v/>
      </c>
      <c r="G626" s="52">
        <f>FEB!F127</f>
        <v/>
      </c>
      <c r="H626" s="52">
        <f>FEB!G127</f>
        <v/>
      </c>
      <c r="I626" s="53">
        <f>FEB!H127</f>
        <v/>
      </c>
      <c r="J626" s="53">
        <f>FEB!I127</f>
        <v/>
      </c>
      <c r="K626" s="52">
        <f>FEB!J127</f>
        <v/>
      </c>
      <c r="L626" s="52">
        <f>FEB!K127</f>
        <v/>
      </c>
      <c r="M626" s="54">
        <f>FEB!L127</f>
        <v/>
      </c>
      <c r="N626" s="52">
        <f>FEB!M127</f>
        <v/>
      </c>
      <c r="O626" s="52">
        <f>FEB!N127</f>
        <v/>
      </c>
      <c r="P626" s="52">
        <f>FEB!O127</f>
        <v/>
      </c>
      <c r="Q626" s="52">
        <f>FEB!P127</f>
        <v/>
      </c>
      <c r="R626" s="52">
        <f>FEB!Q127</f>
        <v/>
      </c>
      <c r="S626" s="54">
        <f>S625+IF(X626=0,0,M626)</f>
        <v/>
      </c>
      <c r="T626" s="55">
        <f>MAX(T625,S626)</f>
        <v/>
      </c>
      <c r="U626" s="56">
        <f>S626-T626</f>
        <v/>
      </c>
      <c r="V626" s="55">
        <f>IFERROR(SUMIFS(DATABASE!$M$5:$M$6004,DATABASE!$B$5:$B$6004,B626,DATABASE!$X$5:$X$6004,1),0)</f>
        <v/>
      </c>
      <c r="W626" s="57">
        <f>IFERROR(COUNTIFS(DATABASE!$B$5:$B$6004,B626,DATABASE!$X$5:$X$6004,1),0)</f>
        <v/>
      </c>
      <c r="X626" s="58">
        <f>--AND(ISNUMBER(B626),C626&lt;&gt;"",L626&lt;&gt;"",M626&lt;&gt;"")</f>
        <v/>
      </c>
    </row>
    <row r="627" ht="15" customHeight="1" s="111">
      <c r="A627" s="42" t="inlineStr">
        <is>
          <t>FEB</t>
        </is>
      </c>
      <c r="B627" s="43">
        <f>FEB!A128</f>
        <v/>
      </c>
      <c r="C627" s="44">
        <f>FEB!B128</f>
        <v/>
      </c>
      <c r="D627" s="44">
        <f>FEB!C128</f>
        <v/>
      </c>
      <c r="E627" s="44">
        <f>FEB!D128</f>
        <v/>
      </c>
      <c r="F627" s="44">
        <f>FEB!E128</f>
        <v/>
      </c>
      <c r="G627" s="44">
        <f>FEB!F128</f>
        <v/>
      </c>
      <c r="H627" s="44">
        <f>FEB!G128</f>
        <v/>
      </c>
      <c r="I627" s="45">
        <f>FEB!H128</f>
        <v/>
      </c>
      <c r="J627" s="45">
        <f>FEB!I128</f>
        <v/>
      </c>
      <c r="K627" s="44">
        <f>FEB!J128</f>
        <v/>
      </c>
      <c r="L627" s="44">
        <f>FEB!K128</f>
        <v/>
      </c>
      <c r="M627" s="46">
        <f>FEB!L128</f>
        <v/>
      </c>
      <c r="N627" s="44">
        <f>FEB!M128</f>
        <v/>
      </c>
      <c r="O627" s="44">
        <f>FEB!N128</f>
        <v/>
      </c>
      <c r="P627" s="44">
        <f>FEB!O128</f>
        <v/>
      </c>
      <c r="Q627" s="44">
        <f>FEB!P128</f>
        <v/>
      </c>
      <c r="R627" s="44">
        <f>FEB!Q128</f>
        <v/>
      </c>
      <c r="S627" s="46">
        <f>S626+IF(X627=0,0,M627)</f>
        <v/>
      </c>
      <c r="T627" s="47">
        <f>MAX(T626,S627)</f>
        <v/>
      </c>
      <c r="U627" s="48">
        <f>S627-T627</f>
        <v/>
      </c>
      <c r="V627" s="47">
        <f>IFERROR(SUMIFS(DATABASE!$M$5:$M$6004,DATABASE!$B$5:$B$6004,B627,DATABASE!$X$5:$X$6004,1),0)</f>
        <v/>
      </c>
      <c r="W627" s="31">
        <f>IFERROR(COUNTIFS(DATABASE!$B$5:$B$6004,B627,DATABASE!$X$5:$X$6004,1),0)</f>
        <v/>
      </c>
      <c r="X627" s="49">
        <f>--AND(ISNUMBER(B627),C627&lt;&gt;"",L627&lt;&gt;"",M627&lt;&gt;"")</f>
        <v/>
      </c>
    </row>
    <row r="628" ht="15" customHeight="1" s="111">
      <c r="A628" s="50" t="inlineStr">
        <is>
          <t>FEB</t>
        </is>
      </c>
      <c r="B628" s="51">
        <f>FEB!A129</f>
        <v/>
      </c>
      <c r="C628" s="52">
        <f>FEB!B129</f>
        <v/>
      </c>
      <c r="D628" s="52">
        <f>FEB!C129</f>
        <v/>
      </c>
      <c r="E628" s="52">
        <f>FEB!D129</f>
        <v/>
      </c>
      <c r="F628" s="52">
        <f>FEB!E129</f>
        <v/>
      </c>
      <c r="G628" s="52">
        <f>FEB!F129</f>
        <v/>
      </c>
      <c r="H628" s="52">
        <f>FEB!G129</f>
        <v/>
      </c>
      <c r="I628" s="53">
        <f>FEB!H129</f>
        <v/>
      </c>
      <c r="J628" s="53">
        <f>FEB!I129</f>
        <v/>
      </c>
      <c r="K628" s="52">
        <f>FEB!J129</f>
        <v/>
      </c>
      <c r="L628" s="52">
        <f>FEB!K129</f>
        <v/>
      </c>
      <c r="M628" s="54">
        <f>FEB!L129</f>
        <v/>
      </c>
      <c r="N628" s="52">
        <f>FEB!M129</f>
        <v/>
      </c>
      <c r="O628" s="52">
        <f>FEB!N129</f>
        <v/>
      </c>
      <c r="P628" s="52">
        <f>FEB!O129</f>
        <v/>
      </c>
      <c r="Q628" s="52">
        <f>FEB!P129</f>
        <v/>
      </c>
      <c r="R628" s="52">
        <f>FEB!Q129</f>
        <v/>
      </c>
      <c r="S628" s="54">
        <f>S627+IF(X628=0,0,M628)</f>
        <v/>
      </c>
      <c r="T628" s="55">
        <f>MAX(T627,S628)</f>
        <v/>
      </c>
      <c r="U628" s="56">
        <f>S628-T628</f>
        <v/>
      </c>
      <c r="V628" s="55">
        <f>IFERROR(SUMIFS(DATABASE!$M$5:$M$6004,DATABASE!$B$5:$B$6004,B628,DATABASE!$X$5:$X$6004,1),0)</f>
        <v/>
      </c>
      <c r="W628" s="57">
        <f>IFERROR(COUNTIFS(DATABASE!$B$5:$B$6004,B628,DATABASE!$X$5:$X$6004,1),0)</f>
        <v/>
      </c>
      <c r="X628" s="58">
        <f>--AND(ISNUMBER(B628),C628&lt;&gt;"",L628&lt;&gt;"",M628&lt;&gt;"")</f>
        <v/>
      </c>
    </row>
    <row r="629" ht="15" customHeight="1" s="111">
      <c r="A629" s="42" t="inlineStr">
        <is>
          <t>FEB</t>
        </is>
      </c>
      <c r="B629" s="43">
        <f>FEB!A130</f>
        <v/>
      </c>
      <c r="C629" s="44">
        <f>FEB!B130</f>
        <v/>
      </c>
      <c r="D629" s="44">
        <f>FEB!C130</f>
        <v/>
      </c>
      <c r="E629" s="44">
        <f>FEB!D130</f>
        <v/>
      </c>
      <c r="F629" s="44">
        <f>FEB!E130</f>
        <v/>
      </c>
      <c r="G629" s="44">
        <f>FEB!F130</f>
        <v/>
      </c>
      <c r="H629" s="44">
        <f>FEB!G130</f>
        <v/>
      </c>
      <c r="I629" s="45">
        <f>FEB!H130</f>
        <v/>
      </c>
      <c r="J629" s="45">
        <f>FEB!I130</f>
        <v/>
      </c>
      <c r="K629" s="44">
        <f>FEB!J130</f>
        <v/>
      </c>
      <c r="L629" s="44">
        <f>FEB!K130</f>
        <v/>
      </c>
      <c r="M629" s="46">
        <f>FEB!L130</f>
        <v/>
      </c>
      <c r="N629" s="44">
        <f>FEB!M130</f>
        <v/>
      </c>
      <c r="O629" s="44">
        <f>FEB!N130</f>
        <v/>
      </c>
      <c r="P629" s="44">
        <f>FEB!O130</f>
        <v/>
      </c>
      <c r="Q629" s="44">
        <f>FEB!P130</f>
        <v/>
      </c>
      <c r="R629" s="44">
        <f>FEB!Q130</f>
        <v/>
      </c>
      <c r="S629" s="46">
        <f>S628+IF(X629=0,0,M629)</f>
        <v/>
      </c>
      <c r="T629" s="47">
        <f>MAX(T628,S629)</f>
        <v/>
      </c>
      <c r="U629" s="48">
        <f>S629-T629</f>
        <v/>
      </c>
      <c r="V629" s="47">
        <f>IFERROR(SUMIFS(DATABASE!$M$5:$M$6004,DATABASE!$B$5:$B$6004,B629,DATABASE!$X$5:$X$6004,1),0)</f>
        <v/>
      </c>
      <c r="W629" s="31">
        <f>IFERROR(COUNTIFS(DATABASE!$B$5:$B$6004,B629,DATABASE!$X$5:$X$6004,1),0)</f>
        <v/>
      </c>
      <c r="X629" s="49">
        <f>--AND(ISNUMBER(B629),C629&lt;&gt;"",L629&lt;&gt;"",M629&lt;&gt;"")</f>
        <v/>
      </c>
    </row>
    <row r="630" ht="15" customHeight="1" s="111">
      <c r="A630" s="50" t="inlineStr">
        <is>
          <t>FEB</t>
        </is>
      </c>
      <c r="B630" s="51">
        <f>FEB!A131</f>
        <v/>
      </c>
      <c r="C630" s="52">
        <f>FEB!B131</f>
        <v/>
      </c>
      <c r="D630" s="52">
        <f>FEB!C131</f>
        <v/>
      </c>
      <c r="E630" s="52">
        <f>FEB!D131</f>
        <v/>
      </c>
      <c r="F630" s="52">
        <f>FEB!E131</f>
        <v/>
      </c>
      <c r="G630" s="52">
        <f>FEB!F131</f>
        <v/>
      </c>
      <c r="H630" s="52">
        <f>FEB!G131</f>
        <v/>
      </c>
      <c r="I630" s="53">
        <f>FEB!H131</f>
        <v/>
      </c>
      <c r="J630" s="53">
        <f>FEB!I131</f>
        <v/>
      </c>
      <c r="K630" s="52">
        <f>FEB!J131</f>
        <v/>
      </c>
      <c r="L630" s="52">
        <f>FEB!K131</f>
        <v/>
      </c>
      <c r="M630" s="54">
        <f>FEB!L131</f>
        <v/>
      </c>
      <c r="N630" s="52">
        <f>FEB!M131</f>
        <v/>
      </c>
      <c r="O630" s="52">
        <f>FEB!N131</f>
        <v/>
      </c>
      <c r="P630" s="52">
        <f>FEB!O131</f>
        <v/>
      </c>
      <c r="Q630" s="52">
        <f>FEB!P131</f>
        <v/>
      </c>
      <c r="R630" s="52">
        <f>FEB!Q131</f>
        <v/>
      </c>
      <c r="S630" s="54">
        <f>S629+IF(X630=0,0,M630)</f>
        <v/>
      </c>
      <c r="T630" s="55">
        <f>MAX(T629,S630)</f>
        <v/>
      </c>
      <c r="U630" s="56">
        <f>S630-T630</f>
        <v/>
      </c>
      <c r="V630" s="55">
        <f>IFERROR(SUMIFS(DATABASE!$M$5:$M$6004,DATABASE!$B$5:$B$6004,B630,DATABASE!$X$5:$X$6004,1),0)</f>
        <v/>
      </c>
      <c r="W630" s="57">
        <f>IFERROR(COUNTIFS(DATABASE!$B$5:$B$6004,B630,DATABASE!$X$5:$X$6004,1),0)</f>
        <v/>
      </c>
      <c r="X630" s="58">
        <f>--AND(ISNUMBER(B630),C630&lt;&gt;"",L630&lt;&gt;"",M630&lt;&gt;"")</f>
        <v/>
      </c>
    </row>
    <row r="631" ht="15" customHeight="1" s="111">
      <c r="A631" s="42" t="inlineStr">
        <is>
          <t>FEB</t>
        </is>
      </c>
      <c r="B631" s="43">
        <f>FEB!A132</f>
        <v/>
      </c>
      <c r="C631" s="44">
        <f>FEB!B132</f>
        <v/>
      </c>
      <c r="D631" s="44">
        <f>FEB!C132</f>
        <v/>
      </c>
      <c r="E631" s="44">
        <f>FEB!D132</f>
        <v/>
      </c>
      <c r="F631" s="44">
        <f>FEB!E132</f>
        <v/>
      </c>
      <c r="G631" s="44">
        <f>FEB!F132</f>
        <v/>
      </c>
      <c r="H631" s="44">
        <f>FEB!G132</f>
        <v/>
      </c>
      <c r="I631" s="45">
        <f>FEB!H132</f>
        <v/>
      </c>
      <c r="J631" s="45">
        <f>FEB!I132</f>
        <v/>
      </c>
      <c r="K631" s="44">
        <f>FEB!J132</f>
        <v/>
      </c>
      <c r="L631" s="44">
        <f>FEB!K132</f>
        <v/>
      </c>
      <c r="M631" s="46">
        <f>FEB!L132</f>
        <v/>
      </c>
      <c r="N631" s="44">
        <f>FEB!M132</f>
        <v/>
      </c>
      <c r="O631" s="44">
        <f>FEB!N132</f>
        <v/>
      </c>
      <c r="P631" s="44">
        <f>FEB!O132</f>
        <v/>
      </c>
      <c r="Q631" s="44">
        <f>FEB!P132</f>
        <v/>
      </c>
      <c r="R631" s="44">
        <f>FEB!Q132</f>
        <v/>
      </c>
      <c r="S631" s="46">
        <f>S630+IF(X631=0,0,M631)</f>
        <v/>
      </c>
      <c r="T631" s="47">
        <f>MAX(T630,S631)</f>
        <v/>
      </c>
      <c r="U631" s="48">
        <f>S631-T631</f>
        <v/>
      </c>
      <c r="V631" s="47">
        <f>IFERROR(SUMIFS(DATABASE!$M$5:$M$6004,DATABASE!$B$5:$B$6004,B631,DATABASE!$X$5:$X$6004,1),0)</f>
        <v/>
      </c>
      <c r="W631" s="31">
        <f>IFERROR(COUNTIFS(DATABASE!$B$5:$B$6004,B631,DATABASE!$X$5:$X$6004,1),0)</f>
        <v/>
      </c>
      <c r="X631" s="49">
        <f>--AND(ISNUMBER(B631),C631&lt;&gt;"",L631&lt;&gt;"",M631&lt;&gt;"")</f>
        <v/>
      </c>
    </row>
    <row r="632" ht="15" customHeight="1" s="111">
      <c r="A632" s="50" t="inlineStr">
        <is>
          <t>FEB</t>
        </is>
      </c>
      <c r="B632" s="51">
        <f>FEB!A133</f>
        <v/>
      </c>
      <c r="C632" s="52">
        <f>FEB!B133</f>
        <v/>
      </c>
      <c r="D632" s="52">
        <f>FEB!C133</f>
        <v/>
      </c>
      <c r="E632" s="52">
        <f>FEB!D133</f>
        <v/>
      </c>
      <c r="F632" s="52">
        <f>FEB!E133</f>
        <v/>
      </c>
      <c r="G632" s="52">
        <f>FEB!F133</f>
        <v/>
      </c>
      <c r="H632" s="52">
        <f>FEB!G133</f>
        <v/>
      </c>
      <c r="I632" s="53">
        <f>FEB!H133</f>
        <v/>
      </c>
      <c r="J632" s="53">
        <f>FEB!I133</f>
        <v/>
      </c>
      <c r="K632" s="52">
        <f>FEB!J133</f>
        <v/>
      </c>
      <c r="L632" s="52">
        <f>FEB!K133</f>
        <v/>
      </c>
      <c r="M632" s="54">
        <f>FEB!L133</f>
        <v/>
      </c>
      <c r="N632" s="52">
        <f>FEB!M133</f>
        <v/>
      </c>
      <c r="O632" s="52">
        <f>FEB!N133</f>
        <v/>
      </c>
      <c r="P632" s="52">
        <f>FEB!O133</f>
        <v/>
      </c>
      <c r="Q632" s="52">
        <f>FEB!P133</f>
        <v/>
      </c>
      <c r="R632" s="52">
        <f>FEB!Q133</f>
        <v/>
      </c>
      <c r="S632" s="54">
        <f>S631+IF(X632=0,0,M632)</f>
        <v/>
      </c>
      <c r="T632" s="55">
        <f>MAX(T631,S632)</f>
        <v/>
      </c>
      <c r="U632" s="56">
        <f>S632-T632</f>
        <v/>
      </c>
      <c r="V632" s="55">
        <f>IFERROR(SUMIFS(DATABASE!$M$5:$M$6004,DATABASE!$B$5:$B$6004,B632,DATABASE!$X$5:$X$6004,1),0)</f>
        <v/>
      </c>
      <c r="W632" s="57">
        <f>IFERROR(COUNTIFS(DATABASE!$B$5:$B$6004,B632,DATABASE!$X$5:$X$6004,1),0)</f>
        <v/>
      </c>
      <c r="X632" s="58">
        <f>--AND(ISNUMBER(B632),C632&lt;&gt;"",L632&lt;&gt;"",M632&lt;&gt;"")</f>
        <v/>
      </c>
    </row>
    <row r="633" ht="15" customHeight="1" s="111">
      <c r="A633" s="42" t="inlineStr">
        <is>
          <t>FEB</t>
        </is>
      </c>
      <c r="B633" s="43">
        <f>FEB!A134</f>
        <v/>
      </c>
      <c r="C633" s="44">
        <f>FEB!B134</f>
        <v/>
      </c>
      <c r="D633" s="44">
        <f>FEB!C134</f>
        <v/>
      </c>
      <c r="E633" s="44">
        <f>FEB!D134</f>
        <v/>
      </c>
      <c r="F633" s="44">
        <f>FEB!E134</f>
        <v/>
      </c>
      <c r="G633" s="44">
        <f>FEB!F134</f>
        <v/>
      </c>
      <c r="H633" s="44">
        <f>FEB!G134</f>
        <v/>
      </c>
      <c r="I633" s="45">
        <f>FEB!H134</f>
        <v/>
      </c>
      <c r="J633" s="45">
        <f>FEB!I134</f>
        <v/>
      </c>
      <c r="K633" s="44">
        <f>FEB!J134</f>
        <v/>
      </c>
      <c r="L633" s="44">
        <f>FEB!K134</f>
        <v/>
      </c>
      <c r="M633" s="46">
        <f>FEB!L134</f>
        <v/>
      </c>
      <c r="N633" s="44">
        <f>FEB!M134</f>
        <v/>
      </c>
      <c r="O633" s="44">
        <f>FEB!N134</f>
        <v/>
      </c>
      <c r="P633" s="44">
        <f>FEB!O134</f>
        <v/>
      </c>
      <c r="Q633" s="44">
        <f>FEB!P134</f>
        <v/>
      </c>
      <c r="R633" s="44">
        <f>FEB!Q134</f>
        <v/>
      </c>
      <c r="S633" s="46">
        <f>S632+IF(X633=0,0,M633)</f>
        <v/>
      </c>
      <c r="T633" s="47">
        <f>MAX(T632,S633)</f>
        <v/>
      </c>
      <c r="U633" s="48">
        <f>S633-T633</f>
        <v/>
      </c>
      <c r="V633" s="47">
        <f>IFERROR(SUMIFS(DATABASE!$M$5:$M$6004,DATABASE!$B$5:$B$6004,B633,DATABASE!$X$5:$X$6004,1),0)</f>
        <v/>
      </c>
      <c r="W633" s="31">
        <f>IFERROR(COUNTIFS(DATABASE!$B$5:$B$6004,B633,DATABASE!$X$5:$X$6004,1),0)</f>
        <v/>
      </c>
      <c r="X633" s="49">
        <f>--AND(ISNUMBER(B633),C633&lt;&gt;"",L633&lt;&gt;"",M633&lt;&gt;"")</f>
        <v/>
      </c>
    </row>
    <row r="634" ht="15" customHeight="1" s="111">
      <c r="A634" s="50" t="inlineStr">
        <is>
          <t>FEB</t>
        </is>
      </c>
      <c r="B634" s="51">
        <f>FEB!A135</f>
        <v/>
      </c>
      <c r="C634" s="52">
        <f>FEB!B135</f>
        <v/>
      </c>
      <c r="D634" s="52">
        <f>FEB!C135</f>
        <v/>
      </c>
      <c r="E634" s="52">
        <f>FEB!D135</f>
        <v/>
      </c>
      <c r="F634" s="52">
        <f>FEB!E135</f>
        <v/>
      </c>
      <c r="G634" s="52">
        <f>FEB!F135</f>
        <v/>
      </c>
      <c r="H634" s="52">
        <f>FEB!G135</f>
        <v/>
      </c>
      <c r="I634" s="53">
        <f>FEB!H135</f>
        <v/>
      </c>
      <c r="J634" s="53">
        <f>FEB!I135</f>
        <v/>
      </c>
      <c r="K634" s="52">
        <f>FEB!J135</f>
        <v/>
      </c>
      <c r="L634" s="52">
        <f>FEB!K135</f>
        <v/>
      </c>
      <c r="M634" s="54">
        <f>FEB!L135</f>
        <v/>
      </c>
      <c r="N634" s="52">
        <f>FEB!M135</f>
        <v/>
      </c>
      <c r="O634" s="52">
        <f>FEB!N135</f>
        <v/>
      </c>
      <c r="P634" s="52">
        <f>FEB!O135</f>
        <v/>
      </c>
      <c r="Q634" s="52">
        <f>FEB!P135</f>
        <v/>
      </c>
      <c r="R634" s="52">
        <f>FEB!Q135</f>
        <v/>
      </c>
      <c r="S634" s="54">
        <f>S633+IF(X634=0,0,M634)</f>
        <v/>
      </c>
      <c r="T634" s="55">
        <f>MAX(T633,S634)</f>
        <v/>
      </c>
      <c r="U634" s="56">
        <f>S634-T634</f>
        <v/>
      </c>
      <c r="V634" s="55">
        <f>IFERROR(SUMIFS(DATABASE!$M$5:$M$6004,DATABASE!$B$5:$B$6004,B634,DATABASE!$X$5:$X$6004,1),0)</f>
        <v/>
      </c>
      <c r="W634" s="57">
        <f>IFERROR(COUNTIFS(DATABASE!$B$5:$B$6004,B634,DATABASE!$X$5:$X$6004,1),0)</f>
        <v/>
      </c>
      <c r="X634" s="58">
        <f>--AND(ISNUMBER(B634),C634&lt;&gt;"",L634&lt;&gt;"",M634&lt;&gt;"")</f>
        <v/>
      </c>
    </row>
    <row r="635" ht="15" customHeight="1" s="111">
      <c r="A635" s="42" t="inlineStr">
        <is>
          <t>FEB</t>
        </is>
      </c>
      <c r="B635" s="43">
        <f>FEB!A136</f>
        <v/>
      </c>
      <c r="C635" s="44">
        <f>FEB!B136</f>
        <v/>
      </c>
      <c r="D635" s="44">
        <f>FEB!C136</f>
        <v/>
      </c>
      <c r="E635" s="44">
        <f>FEB!D136</f>
        <v/>
      </c>
      <c r="F635" s="44">
        <f>FEB!E136</f>
        <v/>
      </c>
      <c r="G635" s="44">
        <f>FEB!F136</f>
        <v/>
      </c>
      <c r="H635" s="44">
        <f>FEB!G136</f>
        <v/>
      </c>
      <c r="I635" s="45">
        <f>FEB!H136</f>
        <v/>
      </c>
      <c r="J635" s="45">
        <f>FEB!I136</f>
        <v/>
      </c>
      <c r="K635" s="44">
        <f>FEB!J136</f>
        <v/>
      </c>
      <c r="L635" s="44">
        <f>FEB!K136</f>
        <v/>
      </c>
      <c r="M635" s="46">
        <f>FEB!L136</f>
        <v/>
      </c>
      <c r="N635" s="44">
        <f>FEB!M136</f>
        <v/>
      </c>
      <c r="O635" s="44">
        <f>FEB!N136</f>
        <v/>
      </c>
      <c r="P635" s="44">
        <f>FEB!O136</f>
        <v/>
      </c>
      <c r="Q635" s="44">
        <f>FEB!P136</f>
        <v/>
      </c>
      <c r="R635" s="44">
        <f>FEB!Q136</f>
        <v/>
      </c>
      <c r="S635" s="46">
        <f>S634+IF(X635=0,0,M635)</f>
        <v/>
      </c>
      <c r="T635" s="47">
        <f>MAX(T634,S635)</f>
        <v/>
      </c>
      <c r="U635" s="48">
        <f>S635-T635</f>
        <v/>
      </c>
      <c r="V635" s="47">
        <f>IFERROR(SUMIFS(DATABASE!$M$5:$M$6004,DATABASE!$B$5:$B$6004,B635,DATABASE!$X$5:$X$6004,1),0)</f>
        <v/>
      </c>
      <c r="W635" s="31">
        <f>IFERROR(COUNTIFS(DATABASE!$B$5:$B$6004,B635,DATABASE!$X$5:$X$6004,1),0)</f>
        <v/>
      </c>
      <c r="X635" s="49">
        <f>--AND(ISNUMBER(B635),C635&lt;&gt;"",L635&lt;&gt;"",M635&lt;&gt;"")</f>
        <v/>
      </c>
    </row>
    <row r="636" ht="15" customHeight="1" s="111">
      <c r="A636" s="50" t="inlineStr">
        <is>
          <t>FEB</t>
        </is>
      </c>
      <c r="B636" s="51">
        <f>FEB!A137</f>
        <v/>
      </c>
      <c r="C636" s="52">
        <f>FEB!B137</f>
        <v/>
      </c>
      <c r="D636" s="52">
        <f>FEB!C137</f>
        <v/>
      </c>
      <c r="E636" s="52">
        <f>FEB!D137</f>
        <v/>
      </c>
      <c r="F636" s="52">
        <f>FEB!E137</f>
        <v/>
      </c>
      <c r="G636" s="52">
        <f>FEB!F137</f>
        <v/>
      </c>
      <c r="H636" s="52">
        <f>FEB!G137</f>
        <v/>
      </c>
      <c r="I636" s="53">
        <f>FEB!H137</f>
        <v/>
      </c>
      <c r="J636" s="53">
        <f>FEB!I137</f>
        <v/>
      </c>
      <c r="K636" s="52">
        <f>FEB!J137</f>
        <v/>
      </c>
      <c r="L636" s="52">
        <f>FEB!K137</f>
        <v/>
      </c>
      <c r="M636" s="54">
        <f>FEB!L137</f>
        <v/>
      </c>
      <c r="N636" s="52">
        <f>FEB!M137</f>
        <v/>
      </c>
      <c r="O636" s="52">
        <f>FEB!N137</f>
        <v/>
      </c>
      <c r="P636" s="52">
        <f>FEB!O137</f>
        <v/>
      </c>
      <c r="Q636" s="52">
        <f>FEB!P137</f>
        <v/>
      </c>
      <c r="R636" s="52">
        <f>FEB!Q137</f>
        <v/>
      </c>
      <c r="S636" s="54">
        <f>S635+IF(X636=0,0,M636)</f>
        <v/>
      </c>
      <c r="T636" s="55">
        <f>MAX(T635,S636)</f>
        <v/>
      </c>
      <c r="U636" s="56">
        <f>S636-T636</f>
        <v/>
      </c>
      <c r="V636" s="55">
        <f>IFERROR(SUMIFS(DATABASE!$M$5:$M$6004,DATABASE!$B$5:$B$6004,B636,DATABASE!$X$5:$X$6004,1),0)</f>
        <v/>
      </c>
      <c r="W636" s="57">
        <f>IFERROR(COUNTIFS(DATABASE!$B$5:$B$6004,B636,DATABASE!$X$5:$X$6004,1),0)</f>
        <v/>
      </c>
      <c r="X636" s="58">
        <f>--AND(ISNUMBER(B636),C636&lt;&gt;"",L636&lt;&gt;"",M636&lt;&gt;"")</f>
        <v/>
      </c>
    </row>
    <row r="637" ht="15" customHeight="1" s="111">
      <c r="A637" s="42" t="inlineStr">
        <is>
          <t>FEB</t>
        </is>
      </c>
      <c r="B637" s="43">
        <f>FEB!A138</f>
        <v/>
      </c>
      <c r="C637" s="44">
        <f>FEB!B138</f>
        <v/>
      </c>
      <c r="D637" s="44">
        <f>FEB!C138</f>
        <v/>
      </c>
      <c r="E637" s="44">
        <f>FEB!D138</f>
        <v/>
      </c>
      <c r="F637" s="44">
        <f>FEB!E138</f>
        <v/>
      </c>
      <c r="G637" s="44">
        <f>FEB!F138</f>
        <v/>
      </c>
      <c r="H637" s="44">
        <f>FEB!G138</f>
        <v/>
      </c>
      <c r="I637" s="45">
        <f>FEB!H138</f>
        <v/>
      </c>
      <c r="J637" s="45">
        <f>FEB!I138</f>
        <v/>
      </c>
      <c r="K637" s="44">
        <f>FEB!J138</f>
        <v/>
      </c>
      <c r="L637" s="44">
        <f>FEB!K138</f>
        <v/>
      </c>
      <c r="M637" s="46">
        <f>FEB!L138</f>
        <v/>
      </c>
      <c r="N637" s="44">
        <f>FEB!M138</f>
        <v/>
      </c>
      <c r="O637" s="44">
        <f>FEB!N138</f>
        <v/>
      </c>
      <c r="P637" s="44">
        <f>FEB!O138</f>
        <v/>
      </c>
      <c r="Q637" s="44">
        <f>FEB!P138</f>
        <v/>
      </c>
      <c r="R637" s="44">
        <f>FEB!Q138</f>
        <v/>
      </c>
      <c r="S637" s="46">
        <f>S636+IF(X637=0,0,M637)</f>
        <v/>
      </c>
      <c r="T637" s="47">
        <f>MAX(T636,S637)</f>
        <v/>
      </c>
      <c r="U637" s="48">
        <f>S637-T637</f>
        <v/>
      </c>
      <c r="V637" s="47">
        <f>IFERROR(SUMIFS(DATABASE!$M$5:$M$6004,DATABASE!$B$5:$B$6004,B637,DATABASE!$X$5:$X$6004,1),0)</f>
        <v/>
      </c>
      <c r="W637" s="31">
        <f>IFERROR(COUNTIFS(DATABASE!$B$5:$B$6004,B637,DATABASE!$X$5:$X$6004,1),0)</f>
        <v/>
      </c>
      <c r="X637" s="49">
        <f>--AND(ISNUMBER(B637),C637&lt;&gt;"",L637&lt;&gt;"",M637&lt;&gt;"")</f>
        <v/>
      </c>
    </row>
    <row r="638" ht="15" customHeight="1" s="111">
      <c r="A638" s="50" t="inlineStr">
        <is>
          <t>FEB</t>
        </is>
      </c>
      <c r="B638" s="51">
        <f>FEB!A139</f>
        <v/>
      </c>
      <c r="C638" s="52">
        <f>FEB!B139</f>
        <v/>
      </c>
      <c r="D638" s="52">
        <f>FEB!C139</f>
        <v/>
      </c>
      <c r="E638" s="52">
        <f>FEB!D139</f>
        <v/>
      </c>
      <c r="F638" s="52">
        <f>FEB!E139</f>
        <v/>
      </c>
      <c r="G638" s="52">
        <f>FEB!F139</f>
        <v/>
      </c>
      <c r="H638" s="52">
        <f>FEB!G139</f>
        <v/>
      </c>
      <c r="I638" s="53">
        <f>FEB!H139</f>
        <v/>
      </c>
      <c r="J638" s="53">
        <f>FEB!I139</f>
        <v/>
      </c>
      <c r="K638" s="52">
        <f>FEB!J139</f>
        <v/>
      </c>
      <c r="L638" s="52">
        <f>FEB!K139</f>
        <v/>
      </c>
      <c r="M638" s="54">
        <f>FEB!L139</f>
        <v/>
      </c>
      <c r="N638" s="52">
        <f>FEB!M139</f>
        <v/>
      </c>
      <c r="O638" s="52">
        <f>FEB!N139</f>
        <v/>
      </c>
      <c r="P638" s="52">
        <f>FEB!O139</f>
        <v/>
      </c>
      <c r="Q638" s="52">
        <f>FEB!P139</f>
        <v/>
      </c>
      <c r="R638" s="52">
        <f>FEB!Q139</f>
        <v/>
      </c>
      <c r="S638" s="54">
        <f>S637+IF(X638=0,0,M638)</f>
        <v/>
      </c>
      <c r="T638" s="55">
        <f>MAX(T637,S638)</f>
        <v/>
      </c>
      <c r="U638" s="56">
        <f>S638-T638</f>
        <v/>
      </c>
      <c r="V638" s="55">
        <f>IFERROR(SUMIFS(DATABASE!$M$5:$M$6004,DATABASE!$B$5:$B$6004,B638,DATABASE!$X$5:$X$6004,1),0)</f>
        <v/>
      </c>
      <c r="W638" s="57">
        <f>IFERROR(COUNTIFS(DATABASE!$B$5:$B$6004,B638,DATABASE!$X$5:$X$6004,1),0)</f>
        <v/>
      </c>
      <c r="X638" s="58">
        <f>--AND(ISNUMBER(B638),C638&lt;&gt;"",L638&lt;&gt;"",M638&lt;&gt;"")</f>
        <v/>
      </c>
    </row>
    <row r="639" ht="15" customHeight="1" s="111">
      <c r="A639" s="42" t="inlineStr">
        <is>
          <t>FEB</t>
        </is>
      </c>
      <c r="B639" s="43">
        <f>FEB!A140</f>
        <v/>
      </c>
      <c r="C639" s="44">
        <f>FEB!B140</f>
        <v/>
      </c>
      <c r="D639" s="44">
        <f>FEB!C140</f>
        <v/>
      </c>
      <c r="E639" s="44">
        <f>FEB!D140</f>
        <v/>
      </c>
      <c r="F639" s="44">
        <f>FEB!E140</f>
        <v/>
      </c>
      <c r="G639" s="44">
        <f>FEB!F140</f>
        <v/>
      </c>
      <c r="H639" s="44">
        <f>FEB!G140</f>
        <v/>
      </c>
      <c r="I639" s="45">
        <f>FEB!H140</f>
        <v/>
      </c>
      <c r="J639" s="45">
        <f>FEB!I140</f>
        <v/>
      </c>
      <c r="K639" s="44">
        <f>FEB!J140</f>
        <v/>
      </c>
      <c r="L639" s="44">
        <f>FEB!K140</f>
        <v/>
      </c>
      <c r="M639" s="46">
        <f>FEB!L140</f>
        <v/>
      </c>
      <c r="N639" s="44">
        <f>FEB!M140</f>
        <v/>
      </c>
      <c r="O639" s="44">
        <f>FEB!N140</f>
        <v/>
      </c>
      <c r="P639" s="44">
        <f>FEB!O140</f>
        <v/>
      </c>
      <c r="Q639" s="44">
        <f>FEB!P140</f>
        <v/>
      </c>
      <c r="R639" s="44">
        <f>FEB!Q140</f>
        <v/>
      </c>
      <c r="S639" s="46">
        <f>S638+IF(X639=0,0,M639)</f>
        <v/>
      </c>
      <c r="T639" s="47">
        <f>MAX(T638,S639)</f>
        <v/>
      </c>
      <c r="U639" s="48">
        <f>S639-T639</f>
        <v/>
      </c>
      <c r="V639" s="47">
        <f>IFERROR(SUMIFS(DATABASE!$M$5:$M$6004,DATABASE!$B$5:$B$6004,B639,DATABASE!$X$5:$X$6004,1),0)</f>
        <v/>
      </c>
      <c r="W639" s="31">
        <f>IFERROR(COUNTIFS(DATABASE!$B$5:$B$6004,B639,DATABASE!$X$5:$X$6004,1),0)</f>
        <v/>
      </c>
      <c r="X639" s="49">
        <f>--AND(ISNUMBER(B639),C639&lt;&gt;"",L639&lt;&gt;"",M639&lt;&gt;"")</f>
        <v/>
      </c>
    </row>
    <row r="640" ht="15" customHeight="1" s="111">
      <c r="A640" s="50" t="inlineStr">
        <is>
          <t>FEB</t>
        </is>
      </c>
      <c r="B640" s="51">
        <f>FEB!A141</f>
        <v/>
      </c>
      <c r="C640" s="52">
        <f>FEB!B141</f>
        <v/>
      </c>
      <c r="D640" s="52">
        <f>FEB!C141</f>
        <v/>
      </c>
      <c r="E640" s="52">
        <f>FEB!D141</f>
        <v/>
      </c>
      <c r="F640" s="52">
        <f>FEB!E141</f>
        <v/>
      </c>
      <c r="G640" s="52">
        <f>FEB!F141</f>
        <v/>
      </c>
      <c r="H640" s="52">
        <f>FEB!G141</f>
        <v/>
      </c>
      <c r="I640" s="53">
        <f>FEB!H141</f>
        <v/>
      </c>
      <c r="J640" s="53">
        <f>FEB!I141</f>
        <v/>
      </c>
      <c r="K640" s="52">
        <f>FEB!J141</f>
        <v/>
      </c>
      <c r="L640" s="52">
        <f>FEB!K141</f>
        <v/>
      </c>
      <c r="M640" s="54">
        <f>FEB!L141</f>
        <v/>
      </c>
      <c r="N640" s="52">
        <f>FEB!M141</f>
        <v/>
      </c>
      <c r="O640" s="52">
        <f>FEB!N141</f>
        <v/>
      </c>
      <c r="P640" s="52">
        <f>FEB!O141</f>
        <v/>
      </c>
      <c r="Q640" s="52">
        <f>FEB!P141</f>
        <v/>
      </c>
      <c r="R640" s="52">
        <f>FEB!Q141</f>
        <v/>
      </c>
      <c r="S640" s="54">
        <f>S639+IF(X640=0,0,M640)</f>
        <v/>
      </c>
      <c r="T640" s="55">
        <f>MAX(T639,S640)</f>
        <v/>
      </c>
      <c r="U640" s="56">
        <f>S640-T640</f>
        <v/>
      </c>
      <c r="V640" s="55">
        <f>IFERROR(SUMIFS(DATABASE!$M$5:$M$6004,DATABASE!$B$5:$B$6004,B640,DATABASE!$X$5:$X$6004,1),0)</f>
        <v/>
      </c>
      <c r="W640" s="57">
        <f>IFERROR(COUNTIFS(DATABASE!$B$5:$B$6004,B640,DATABASE!$X$5:$X$6004,1),0)</f>
        <v/>
      </c>
      <c r="X640" s="58">
        <f>--AND(ISNUMBER(B640),C640&lt;&gt;"",L640&lt;&gt;"",M640&lt;&gt;"")</f>
        <v/>
      </c>
    </row>
    <row r="641" ht="15" customHeight="1" s="111">
      <c r="A641" s="42" t="inlineStr">
        <is>
          <t>FEB</t>
        </is>
      </c>
      <c r="B641" s="43">
        <f>FEB!A142</f>
        <v/>
      </c>
      <c r="C641" s="44">
        <f>FEB!B142</f>
        <v/>
      </c>
      <c r="D641" s="44">
        <f>FEB!C142</f>
        <v/>
      </c>
      <c r="E641" s="44">
        <f>FEB!D142</f>
        <v/>
      </c>
      <c r="F641" s="44">
        <f>FEB!E142</f>
        <v/>
      </c>
      <c r="G641" s="44">
        <f>FEB!F142</f>
        <v/>
      </c>
      <c r="H641" s="44">
        <f>FEB!G142</f>
        <v/>
      </c>
      <c r="I641" s="45">
        <f>FEB!H142</f>
        <v/>
      </c>
      <c r="J641" s="45">
        <f>FEB!I142</f>
        <v/>
      </c>
      <c r="K641" s="44">
        <f>FEB!J142</f>
        <v/>
      </c>
      <c r="L641" s="44">
        <f>FEB!K142</f>
        <v/>
      </c>
      <c r="M641" s="46">
        <f>FEB!L142</f>
        <v/>
      </c>
      <c r="N641" s="44">
        <f>FEB!M142</f>
        <v/>
      </c>
      <c r="O641" s="44">
        <f>FEB!N142</f>
        <v/>
      </c>
      <c r="P641" s="44">
        <f>FEB!O142</f>
        <v/>
      </c>
      <c r="Q641" s="44">
        <f>FEB!P142</f>
        <v/>
      </c>
      <c r="R641" s="44">
        <f>FEB!Q142</f>
        <v/>
      </c>
      <c r="S641" s="46">
        <f>S640+IF(X641=0,0,M641)</f>
        <v/>
      </c>
      <c r="T641" s="47">
        <f>MAX(T640,S641)</f>
        <v/>
      </c>
      <c r="U641" s="48">
        <f>S641-T641</f>
        <v/>
      </c>
      <c r="V641" s="47">
        <f>IFERROR(SUMIFS(DATABASE!$M$5:$M$6004,DATABASE!$B$5:$B$6004,B641,DATABASE!$X$5:$X$6004,1),0)</f>
        <v/>
      </c>
      <c r="W641" s="31">
        <f>IFERROR(COUNTIFS(DATABASE!$B$5:$B$6004,B641,DATABASE!$X$5:$X$6004,1),0)</f>
        <v/>
      </c>
      <c r="X641" s="49">
        <f>--AND(ISNUMBER(B641),C641&lt;&gt;"",L641&lt;&gt;"",M641&lt;&gt;"")</f>
        <v/>
      </c>
    </row>
    <row r="642" ht="15" customHeight="1" s="111">
      <c r="A642" s="50" t="inlineStr">
        <is>
          <t>FEB</t>
        </is>
      </c>
      <c r="B642" s="51">
        <f>FEB!A143</f>
        <v/>
      </c>
      <c r="C642" s="52">
        <f>FEB!B143</f>
        <v/>
      </c>
      <c r="D642" s="52">
        <f>FEB!C143</f>
        <v/>
      </c>
      <c r="E642" s="52">
        <f>FEB!D143</f>
        <v/>
      </c>
      <c r="F642" s="52">
        <f>FEB!E143</f>
        <v/>
      </c>
      <c r="G642" s="52">
        <f>FEB!F143</f>
        <v/>
      </c>
      <c r="H642" s="52">
        <f>FEB!G143</f>
        <v/>
      </c>
      <c r="I642" s="53">
        <f>FEB!H143</f>
        <v/>
      </c>
      <c r="J642" s="53">
        <f>FEB!I143</f>
        <v/>
      </c>
      <c r="K642" s="52">
        <f>FEB!J143</f>
        <v/>
      </c>
      <c r="L642" s="52">
        <f>FEB!K143</f>
        <v/>
      </c>
      <c r="M642" s="54">
        <f>FEB!L143</f>
        <v/>
      </c>
      <c r="N642" s="52">
        <f>FEB!M143</f>
        <v/>
      </c>
      <c r="O642" s="52">
        <f>FEB!N143</f>
        <v/>
      </c>
      <c r="P642" s="52">
        <f>FEB!O143</f>
        <v/>
      </c>
      <c r="Q642" s="52">
        <f>FEB!P143</f>
        <v/>
      </c>
      <c r="R642" s="52">
        <f>FEB!Q143</f>
        <v/>
      </c>
      <c r="S642" s="54">
        <f>S641+IF(X642=0,0,M642)</f>
        <v/>
      </c>
      <c r="T642" s="55">
        <f>MAX(T641,S642)</f>
        <v/>
      </c>
      <c r="U642" s="56">
        <f>S642-T642</f>
        <v/>
      </c>
      <c r="V642" s="55">
        <f>IFERROR(SUMIFS(DATABASE!$M$5:$M$6004,DATABASE!$B$5:$B$6004,B642,DATABASE!$X$5:$X$6004,1),0)</f>
        <v/>
      </c>
      <c r="W642" s="57">
        <f>IFERROR(COUNTIFS(DATABASE!$B$5:$B$6004,B642,DATABASE!$X$5:$X$6004,1),0)</f>
        <v/>
      </c>
      <c r="X642" s="58">
        <f>--AND(ISNUMBER(B642),C642&lt;&gt;"",L642&lt;&gt;"",M642&lt;&gt;"")</f>
        <v/>
      </c>
    </row>
    <row r="643" ht="15" customHeight="1" s="111">
      <c r="A643" s="42" t="inlineStr">
        <is>
          <t>FEB</t>
        </is>
      </c>
      <c r="B643" s="43">
        <f>FEB!A144</f>
        <v/>
      </c>
      <c r="C643" s="44">
        <f>FEB!B144</f>
        <v/>
      </c>
      <c r="D643" s="44">
        <f>FEB!C144</f>
        <v/>
      </c>
      <c r="E643" s="44">
        <f>FEB!D144</f>
        <v/>
      </c>
      <c r="F643" s="44">
        <f>FEB!E144</f>
        <v/>
      </c>
      <c r="G643" s="44">
        <f>FEB!F144</f>
        <v/>
      </c>
      <c r="H643" s="44">
        <f>FEB!G144</f>
        <v/>
      </c>
      <c r="I643" s="45">
        <f>FEB!H144</f>
        <v/>
      </c>
      <c r="J643" s="45">
        <f>FEB!I144</f>
        <v/>
      </c>
      <c r="K643" s="44">
        <f>FEB!J144</f>
        <v/>
      </c>
      <c r="L643" s="44">
        <f>FEB!K144</f>
        <v/>
      </c>
      <c r="M643" s="46">
        <f>FEB!L144</f>
        <v/>
      </c>
      <c r="N643" s="44">
        <f>FEB!M144</f>
        <v/>
      </c>
      <c r="O643" s="44">
        <f>FEB!N144</f>
        <v/>
      </c>
      <c r="P643" s="44">
        <f>FEB!O144</f>
        <v/>
      </c>
      <c r="Q643" s="44">
        <f>FEB!P144</f>
        <v/>
      </c>
      <c r="R643" s="44">
        <f>FEB!Q144</f>
        <v/>
      </c>
      <c r="S643" s="46">
        <f>S642+IF(X643=0,0,M643)</f>
        <v/>
      </c>
      <c r="T643" s="47">
        <f>MAX(T642,S643)</f>
        <v/>
      </c>
      <c r="U643" s="48">
        <f>S643-T643</f>
        <v/>
      </c>
      <c r="V643" s="47">
        <f>IFERROR(SUMIFS(DATABASE!$M$5:$M$6004,DATABASE!$B$5:$B$6004,B643,DATABASE!$X$5:$X$6004,1),0)</f>
        <v/>
      </c>
      <c r="W643" s="31">
        <f>IFERROR(COUNTIFS(DATABASE!$B$5:$B$6004,B643,DATABASE!$X$5:$X$6004,1),0)</f>
        <v/>
      </c>
      <c r="X643" s="49">
        <f>--AND(ISNUMBER(B643),C643&lt;&gt;"",L643&lt;&gt;"",M643&lt;&gt;"")</f>
        <v/>
      </c>
    </row>
    <row r="644" ht="15" customHeight="1" s="111">
      <c r="A644" s="50" t="inlineStr">
        <is>
          <t>FEB</t>
        </is>
      </c>
      <c r="B644" s="51">
        <f>FEB!A145</f>
        <v/>
      </c>
      <c r="C644" s="52">
        <f>FEB!B145</f>
        <v/>
      </c>
      <c r="D644" s="52">
        <f>FEB!C145</f>
        <v/>
      </c>
      <c r="E644" s="52">
        <f>FEB!D145</f>
        <v/>
      </c>
      <c r="F644" s="52">
        <f>FEB!E145</f>
        <v/>
      </c>
      <c r="G644" s="52">
        <f>FEB!F145</f>
        <v/>
      </c>
      <c r="H644" s="52">
        <f>FEB!G145</f>
        <v/>
      </c>
      <c r="I644" s="53">
        <f>FEB!H145</f>
        <v/>
      </c>
      <c r="J644" s="53">
        <f>FEB!I145</f>
        <v/>
      </c>
      <c r="K644" s="52">
        <f>FEB!J145</f>
        <v/>
      </c>
      <c r="L644" s="52">
        <f>FEB!K145</f>
        <v/>
      </c>
      <c r="M644" s="54">
        <f>FEB!L145</f>
        <v/>
      </c>
      <c r="N644" s="52">
        <f>FEB!M145</f>
        <v/>
      </c>
      <c r="O644" s="52">
        <f>FEB!N145</f>
        <v/>
      </c>
      <c r="P644" s="52">
        <f>FEB!O145</f>
        <v/>
      </c>
      <c r="Q644" s="52">
        <f>FEB!P145</f>
        <v/>
      </c>
      <c r="R644" s="52">
        <f>FEB!Q145</f>
        <v/>
      </c>
      <c r="S644" s="54">
        <f>S643+IF(X644=0,0,M644)</f>
        <v/>
      </c>
      <c r="T644" s="55">
        <f>MAX(T643,S644)</f>
        <v/>
      </c>
      <c r="U644" s="56">
        <f>S644-T644</f>
        <v/>
      </c>
      <c r="V644" s="55">
        <f>IFERROR(SUMIFS(DATABASE!$M$5:$M$6004,DATABASE!$B$5:$B$6004,B644,DATABASE!$X$5:$X$6004,1),0)</f>
        <v/>
      </c>
      <c r="W644" s="57">
        <f>IFERROR(COUNTIFS(DATABASE!$B$5:$B$6004,B644,DATABASE!$X$5:$X$6004,1),0)</f>
        <v/>
      </c>
      <c r="X644" s="58">
        <f>--AND(ISNUMBER(B644),C644&lt;&gt;"",L644&lt;&gt;"",M644&lt;&gt;"")</f>
        <v/>
      </c>
    </row>
    <row r="645" ht="15" customHeight="1" s="111">
      <c r="A645" s="42" t="inlineStr">
        <is>
          <t>FEB</t>
        </is>
      </c>
      <c r="B645" s="43">
        <f>FEB!A146</f>
        <v/>
      </c>
      <c r="C645" s="44">
        <f>FEB!B146</f>
        <v/>
      </c>
      <c r="D645" s="44">
        <f>FEB!C146</f>
        <v/>
      </c>
      <c r="E645" s="44">
        <f>FEB!D146</f>
        <v/>
      </c>
      <c r="F645" s="44">
        <f>FEB!E146</f>
        <v/>
      </c>
      <c r="G645" s="44">
        <f>FEB!F146</f>
        <v/>
      </c>
      <c r="H645" s="44">
        <f>FEB!G146</f>
        <v/>
      </c>
      <c r="I645" s="45">
        <f>FEB!H146</f>
        <v/>
      </c>
      <c r="J645" s="45">
        <f>FEB!I146</f>
        <v/>
      </c>
      <c r="K645" s="44">
        <f>FEB!J146</f>
        <v/>
      </c>
      <c r="L645" s="44">
        <f>FEB!K146</f>
        <v/>
      </c>
      <c r="M645" s="46">
        <f>FEB!L146</f>
        <v/>
      </c>
      <c r="N645" s="44">
        <f>FEB!M146</f>
        <v/>
      </c>
      <c r="O645" s="44">
        <f>FEB!N146</f>
        <v/>
      </c>
      <c r="P645" s="44">
        <f>FEB!O146</f>
        <v/>
      </c>
      <c r="Q645" s="44">
        <f>FEB!P146</f>
        <v/>
      </c>
      <c r="R645" s="44">
        <f>FEB!Q146</f>
        <v/>
      </c>
      <c r="S645" s="46">
        <f>S644+IF(X645=0,0,M645)</f>
        <v/>
      </c>
      <c r="T645" s="47">
        <f>MAX(T644,S645)</f>
        <v/>
      </c>
      <c r="U645" s="48">
        <f>S645-T645</f>
        <v/>
      </c>
      <c r="V645" s="47">
        <f>IFERROR(SUMIFS(DATABASE!$M$5:$M$6004,DATABASE!$B$5:$B$6004,B645,DATABASE!$X$5:$X$6004,1),0)</f>
        <v/>
      </c>
      <c r="W645" s="31">
        <f>IFERROR(COUNTIFS(DATABASE!$B$5:$B$6004,B645,DATABASE!$X$5:$X$6004,1),0)</f>
        <v/>
      </c>
      <c r="X645" s="49">
        <f>--AND(ISNUMBER(B645),C645&lt;&gt;"",L645&lt;&gt;"",M645&lt;&gt;"")</f>
        <v/>
      </c>
    </row>
    <row r="646" ht="15" customHeight="1" s="111">
      <c r="A646" s="50" t="inlineStr">
        <is>
          <t>FEB</t>
        </is>
      </c>
      <c r="B646" s="51">
        <f>FEB!A147</f>
        <v/>
      </c>
      <c r="C646" s="52">
        <f>FEB!B147</f>
        <v/>
      </c>
      <c r="D646" s="52">
        <f>FEB!C147</f>
        <v/>
      </c>
      <c r="E646" s="52">
        <f>FEB!D147</f>
        <v/>
      </c>
      <c r="F646" s="52">
        <f>FEB!E147</f>
        <v/>
      </c>
      <c r="G646" s="52">
        <f>FEB!F147</f>
        <v/>
      </c>
      <c r="H646" s="52">
        <f>FEB!G147</f>
        <v/>
      </c>
      <c r="I646" s="53">
        <f>FEB!H147</f>
        <v/>
      </c>
      <c r="J646" s="53">
        <f>FEB!I147</f>
        <v/>
      </c>
      <c r="K646" s="52">
        <f>FEB!J147</f>
        <v/>
      </c>
      <c r="L646" s="52">
        <f>FEB!K147</f>
        <v/>
      </c>
      <c r="M646" s="54">
        <f>FEB!L147</f>
        <v/>
      </c>
      <c r="N646" s="52">
        <f>FEB!M147</f>
        <v/>
      </c>
      <c r="O646" s="52">
        <f>FEB!N147</f>
        <v/>
      </c>
      <c r="P646" s="52">
        <f>FEB!O147</f>
        <v/>
      </c>
      <c r="Q646" s="52">
        <f>FEB!P147</f>
        <v/>
      </c>
      <c r="R646" s="52">
        <f>FEB!Q147</f>
        <v/>
      </c>
      <c r="S646" s="54">
        <f>S645+IF(X646=0,0,M646)</f>
        <v/>
      </c>
      <c r="T646" s="55">
        <f>MAX(T645,S646)</f>
        <v/>
      </c>
      <c r="U646" s="56">
        <f>S646-T646</f>
        <v/>
      </c>
      <c r="V646" s="55">
        <f>IFERROR(SUMIFS(DATABASE!$M$5:$M$6004,DATABASE!$B$5:$B$6004,B646,DATABASE!$X$5:$X$6004,1),0)</f>
        <v/>
      </c>
      <c r="W646" s="57">
        <f>IFERROR(COUNTIFS(DATABASE!$B$5:$B$6004,B646,DATABASE!$X$5:$X$6004,1),0)</f>
        <v/>
      </c>
      <c r="X646" s="58">
        <f>--AND(ISNUMBER(B646),C646&lt;&gt;"",L646&lt;&gt;"",M646&lt;&gt;"")</f>
        <v/>
      </c>
    </row>
    <row r="647" ht="15" customHeight="1" s="111">
      <c r="A647" s="42" t="inlineStr">
        <is>
          <t>FEB</t>
        </is>
      </c>
      <c r="B647" s="43">
        <f>FEB!A148</f>
        <v/>
      </c>
      <c r="C647" s="44">
        <f>FEB!B148</f>
        <v/>
      </c>
      <c r="D647" s="44">
        <f>FEB!C148</f>
        <v/>
      </c>
      <c r="E647" s="44">
        <f>FEB!D148</f>
        <v/>
      </c>
      <c r="F647" s="44">
        <f>FEB!E148</f>
        <v/>
      </c>
      <c r="G647" s="44">
        <f>FEB!F148</f>
        <v/>
      </c>
      <c r="H647" s="44">
        <f>FEB!G148</f>
        <v/>
      </c>
      <c r="I647" s="45">
        <f>FEB!H148</f>
        <v/>
      </c>
      <c r="J647" s="45">
        <f>FEB!I148</f>
        <v/>
      </c>
      <c r="K647" s="44">
        <f>FEB!J148</f>
        <v/>
      </c>
      <c r="L647" s="44">
        <f>FEB!K148</f>
        <v/>
      </c>
      <c r="M647" s="46">
        <f>FEB!L148</f>
        <v/>
      </c>
      <c r="N647" s="44">
        <f>FEB!M148</f>
        <v/>
      </c>
      <c r="O647" s="44">
        <f>FEB!N148</f>
        <v/>
      </c>
      <c r="P647" s="44">
        <f>FEB!O148</f>
        <v/>
      </c>
      <c r="Q647" s="44">
        <f>FEB!P148</f>
        <v/>
      </c>
      <c r="R647" s="44">
        <f>FEB!Q148</f>
        <v/>
      </c>
      <c r="S647" s="46">
        <f>S646+IF(X647=0,0,M647)</f>
        <v/>
      </c>
      <c r="T647" s="47">
        <f>MAX(T646,S647)</f>
        <v/>
      </c>
      <c r="U647" s="48">
        <f>S647-T647</f>
        <v/>
      </c>
      <c r="V647" s="47">
        <f>IFERROR(SUMIFS(DATABASE!$M$5:$M$6004,DATABASE!$B$5:$B$6004,B647,DATABASE!$X$5:$X$6004,1),0)</f>
        <v/>
      </c>
      <c r="W647" s="31">
        <f>IFERROR(COUNTIFS(DATABASE!$B$5:$B$6004,B647,DATABASE!$X$5:$X$6004,1),0)</f>
        <v/>
      </c>
      <c r="X647" s="49">
        <f>--AND(ISNUMBER(B647),C647&lt;&gt;"",L647&lt;&gt;"",M647&lt;&gt;"")</f>
        <v/>
      </c>
    </row>
    <row r="648" ht="15" customHeight="1" s="111">
      <c r="A648" s="50" t="inlineStr">
        <is>
          <t>FEB</t>
        </is>
      </c>
      <c r="B648" s="51">
        <f>FEB!A149</f>
        <v/>
      </c>
      <c r="C648" s="52">
        <f>FEB!B149</f>
        <v/>
      </c>
      <c r="D648" s="52">
        <f>FEB!C149</f>
        <v/>
      </c>
      <c r="E648" s="52">
        <f>FEB!D149</f>
        <v/>
      </c>
      <c r="F648" s="52">
        <f>FEB!E149</f>
        <v/>
      </c>
      <c r="G648" s="52">
        <f>FEB!F149</f>
        <v/>
      </c>
      <c r="H648" s="52">
        <f>FEB!G149</f>
        <v/>
      </c>
      <c r="I648" s="53">
        <f>FEB!H149</f>
        <v/>
      </c>
      <c r="J648" s="53">
        <f>FEB!I149</f>
        <v/>
      </c>
      <c r="K648" s="52">
        <f>FEB!J149</f>
        <v/>
      </c>
      <c r="L648" s="52">
        <f>FEB!K149</f>
        <v/>
      </c>
      <c r="M648" s="54">
        <f>FEB!L149</f>
        <v/>
      </c>
      <c r="N648" s="52">
        <f>FEB!M149</f>
        <v/>
      </c>
      <c r="O648" s="52">
        <f>FEB!N149</f>
        <v/>
      </c>
      <c r="P648" s="52">
        <f>FEB!O149</f>
        <v/>
      </c>
      <c r="Q648" s="52">
        <f>FEB!P149</f>
        <v/>
      </c>
      <c r="R648" s="52">
        <f>FEB!Q149</f>
        <v/>
      </c>
      <c r="S648" s="54">
        <f>S647+IF(X648=0,0,M648)</f>
        <v/>
      </c>
      <c r="T648" s="55">
        <f>MAX(T647,S648)</f>
        <v/>
      </c>
      <c r="U648" s="56">
        <f>S648-T648</f>
        <v/>
      </c>
      <c r="V648" s="55">
        <f>IFERROR(SUMIFS(DATABASE!$M$5:$M$6004,DATABASE!$B$5:$B$6004,B648,DATABASE!$X$5:$X$6004,1),0)</f>
        <v/>
      </c>
      <c r="W648" s="57">
        <f>IFERROR(COUNTIFS(DATABASE!$B$5:$B$6004,B648,DATABASE!$X$5:$X$6004,1),0)</f>
        <v/>
      </c>
      <c r="X648" s="58">
        <f>--AND(ISNUMBER(B648),C648&lt;&gt;"",L648&lt;&gt;"",M648&lt;&gt;"")</f>
        <v/>
      </c>
    </row>
    <row r="649" ht="15" customHeight="1" s="111">
      <c r="A649" s="42" t="inlineStr">
        <is>
          <t>FEB</t>
        </is>
      </c>
      <c r="B649" s="43">
        <f>FEB!A150</f>
        <v/>
      </c>
      <c r="C649" s="44">
        <f>FEB!B150</f>
        <v/>
      </c>
      <c r="D649" s="44">
        <f>FEB!C150</f>
        <v/>
      </c>
      <c r="E649" s="44">
        <f>FEB!D150</f>
        <v/>
      </c>
      <c r="F649" s="44">
        <f>FEB!E150</f>
        <v/>
      </c>
      <c r="G649" s="44">
        <f>FEB!F150</f>
        <v/>
      </c>
      <c r="H649" s="44">
        <f>FEB!G150</f>
        <v/>
      </c>
      <c r="I649" s="45">
        <f>FEB!H150</f>
        <v/>
      </c>
      <c r="J649" s="45">
        <f>FEB!I150</f>
        <v/>
      </c>
      <c r="K649" s="44">
        <f>FEB!J150</f>
        <v/>
      </c>
      <c r="L649" s="44">
        <f>FEB!K150</f>
        <v/>
      </c>
      <c r="M649" s="46">
        <f>FEB!L150</f>
        <v/>
      </c>
      <c r="N649" s="44">
        <f>FEB!M150</f>
        <v/>
      </c>
      <c r="O649" s="44">
        <f>FEB!N150</f>
        <v/>
      </c>
      <c r="P649" s="44">
        <f>FEB!O150</f>
        <v/>
      </c>
      <c r="Q649" s="44">
        <f>FEB!P150</f>
        <v/>
      </c>
      <c r="R649" s="44">
        <f>FEB!Q150</f>
        <v/>
      </c>
      <c r="S649" s="46">
        <f>S648+IF(X649=0,0,M649)</f>
        <v/>
      </c>
      <c r="T649" s="47">
        <f>MAX(T648,S649)</f>
        <v/>
      </c>
      <c r="U649" s="48">
        <f>S649-T649</f>
        <v/>
      </c>
      <c r="V649" s="47">
        <f>IFERROR(SUMIFS(DATABASE!$M$5:$M$6004,DATABASE!$B$5:$B$6004,B649,DATABASE!$X$5:$X$6004,1),0)</f>
        <v/>
      </c>
      <c r="W649" s="31">
        <f>IFERROR(COUNTIFS(DATABASE!$B$5:$B$6004,B649,DATABASE!$X$5:$X$6004,1),0)</f>
        <v/>
      </c>
      <c r="X649" s="49">
        <f>--AND(ISNUMBER(B649),C649&lt;&gt;"",L649&lt;&gt;"",M649&lt;&gt;"")</f>
        <v/>
      </c>
    </row>
    <row r="650" ht="15" customHeight="1" s="111">
      <c r="A650" s="50" t="inlineStr">
        <is>
          <t>FEB</t>
        </is>
      </c>
      <c r="B650" s="51">
        <f>FEB!A151</f>
        <v/>
      </c>
      <c r="C650" s="52">
        <f>FEB!B151</f>
        <v/>
      </c>
      <c r="D650" s="52">
        <f>FEB!C151</f>
        <v/>
      </c>
      <c r="E650" s="52">
        <f>FEB!D151</f>
        <v/>
      </c>
      <c r="F650" s="52">
        <f>FEB!E151</f>
        <v/>
      </c>
      <c r="G650" s="52">
        <f>FEB!F151</f>
        <v/>
      </c>
      <c r="H650" s="52">
        <f>FEB!G151</f>
        <v/>
      </c>
      <c r="I650" s="53">
        <f>FEB!H151</f>
        <v/>
      </c>
      <c r="J650" s="53">
        <f>FEB!I151</f>
        <v/>
      </c>
      <c r="K650" s="52">
        <f>FEB!J151</f>
        <v/>
      </c>
      <c r="L650" s="52">
        <f>FEB!K151</f>
        <v/>
      </c>
      <c r="M650" s="54">
        <f>FEB!L151</f>
        <v/>
      </c>
      <c r="N650" s="52">
        <f>FEB!M151</f>
        <v/>
      </c>
      <c r="O650" s="52">
        <f>FEB!N151</f>
        <v/>
      </c>
      <c r="P650" s="52">
        <f>FEB!O151</f>
        <v/>
      </c>
      <c r="Q650" s="52">
        <f>FEB!P151</f>
        <v/>
      </c>
      <c r="R650" s="52">
        <f>FEB!Q151</f>
        <v/>
      </c>
      <c r="S650" s="54">
        <f>S649+IF(X650=0,0,M650)</f>
        <v/>
      </c>
      <c r="T650" s="55">
        <f>MAX(T649,S650)</f>
        <v/>
      </c>
      <c r="U650" s="56">
        <f>S650-T650</f>
        <v/>
      </c>
      <c r="V650" s="55">
        <f>IFERROR(SUMIFS(DATABASE!$M$5:$M$6004,DATABASE!$B$5:$B$6004,B650,DATABASE!$X$5:$X$6004,1),0)</f>
        <v/>
      </c>
      <c r="W650" s="57">
        <f>IFERROR(COUNTIFS(DATABASE!$B$5:$B$6004,B650,DATABASE!$X$5:$X$6004,1),0)</f>
        <v/>
      </c>
      <c r="X650" s="58">
        <f>--AND(ISNUMBER(B650),C650&lt;&gt;"",L650&lt;&gt;"",M650&lt;&gt;"")</f>
        <v/>
      </c>
    </row>
    <row r="651" ht="15" customHeight="1" s="111">
      <c r="A651" s="42" t="inlineStr">
        <is>
          <t>FEB</t>
        </is>
      </c>
      <c r="B651" s="43">
        <f>FEB!A152</f>
        <v/>
      </c>
      <c r="C651" s="44">
        <f>FEB!B152</f>
        <v/>
      </c>
      <c r="D651" s="44">
        <f>FEB!C152</f>
        <v/>
      </c>
      <c r="E651" s="44">
        <f>FEB!D152</f>
        <v/>
      </c>
      <c r="F651" s="44">
        <f>FEB!E152</f>
        <v/>
      </c>
      <c r="G651" s="44">
        <f>FEB!F152</f>
        <v/>
      </c>
      <c r="H651" s="44">
        <f>FEB!G152</f>
        <v/>
      </c>
      <c r="I651" s="45">
        <f>FEB!H152</f>
        <v/>
      </c>
      <c r="J651" s="45">
        <f>FEB!I152</f>
        <v/>
      </c>
      <c r="K651" s="44">
        <f>FEB!J152</f>
        <v/>
      </c>
      <c r="L651" s="44">
        <f>FEB!K152</f>
        <v/>
      </c>
      <c r="M651" s="46">
        <f>FEB!L152</f>
        <v/>
      </c>
      <c r="N651" s="44">
        <f>FEB!M152</f>
        <v/>
      </c>
      <c r="O651" s="44">
        <f>FEB!N152</f>
        <v/>
      </c>
      <c r="P651" s="44">
        <f>FEB!O152</f>
        <v/>
      </c>
      <c r="Q651" s="44">
        <f>FEB!P152</f>
        <v/>
      </c>
      <c r="R651" s="44">
        <f>FEB!Q152</f>
        <v/>
      </c>
      <c r="S651" s="46">
        <f>S650+IF(X651=0,0,M651)</f>
        <v/>
      </c>
      <c r="T651" s="47">
        <f>MAX(T650,S651)</f>
        <v/>
      </c>
      <c r="U651" s="48">
        <f>S651-T651</f>
        <v/>
      </c>
      <c r="V651" s="47">
        <f>IFERROR(SUMIFS(DATABASE!$M$5:$M$6004,DATABASE!$B$5:$B$6004,B651,DATABASE!$X$5:$X$6004,1),0)</f>
        <v/>
      </c>
      <c r="W651" s="31">
        <f>IFERROR(COUNTIFS(DATABASE!$B$5:$B$6004,B651,DATABASE!$X$5:$X$6004,1),0)</f>
        <v/>
      </c>
      <c r="X651" s="49">
        <f>--AND(ISNUMBER(B651),C651&lt;&gt;"",L651&lt;&gt;"",M651&lt;&gt;"")</f>
        <v/>
      </c>
    </row>
    <row r="652" ht="15" customHeight="1" s="111">
      <c r="A652" s="50" t="inlineStr">
        <is>
          <t>FEB</t>
        </is>
      </c>
      <c r="B652" s="51">
        <f>FEB!A153</f>
        <v/>
      </c>
      <c r="C652" s="52">
        <f>FEB!B153</f>
        <v/>
      </c>
      <c r="D652" s="52">
        <f>FEB!C153</f>
        <v/>
      </c>
      <c r="E652" s="52">
        <f>FEB!D153</f>
        <v/>
      </c>
      <c r="F652" s="52">
        <f>FEB!E153</f>
        <v/>
      </c>
      <c r="G652" s="52">
        <f>FEB!F153</f>
        <v/>
      </c>
      <c r="H652" s="52">
        <f>FEB!G153</f>
        <v/>
      </c>
      <c r="I652" s="53">
        <f>FEB!H153</f>
        <v/>
      </c>
      <c r="J652" s="53">
        <f>FEB!I153</f>
        <v/>
      </c>
      <c r="K652" s="52">
        <f>FEB!J153</f>
        <v/>
      </c>
      <c r="L652" s="52">
        <f>FEB!K153</f>
        <v/>
      </c>
      <c r="M652" s="54">
        <f>FEB!L153</f>
        <v/>
      </c>
      <c r="N652" s="52">
        <f>FEB!M153</f>
        <v/>
      </c>
      <c r="O652" s="52">
        <f>FEB!N153</f>
        <v/>
      </c>
      <c r="P652" s="52">
        <f>FEB!O153</f>
        <v/>
      </c>
      <c r="Q652" s="52">
        <f>FEB!P153</f>
        <v/>
      </c>
      <c r="R652" s="52">
        <f>FEB!Q153</f>
        <v/>
      </c>
      <c r="S652" s="54">
        <f>S651+IF(X652=0,0,M652)</f>
        <v/>
      </c>
      <c r="T652" s="55">
        <f>MAX(T651,S652)</f>
        <v/>
      </c>
      <c r="U652" s="56">
        <f>S652-T652</f>
        <v/>
      </c>
      <c r="V652" s="55">
        <f>IFERROR(SUMIFS(DATABASE!$M$5:$M$6004,DATABASE!$B$5:$B$6004,B652,DATABASE!$X$5:$X$6004,1),0)</f>
        <v/>
      </c>
      <c r="W652" s="57">
        <f>IFERROR(COUNTIFS(DATABASE!$B$5:$B$6004,B652,DATABASE!$X$5:$X$6004,1),0)</f>
        <v/>
      </c>
      <c r="X652" s="58">
        <f>--AND(ISNUMBER(B652),C652&lt;&gt;"",L652&lt;&gt;"",M652&lt;&gt;"")</f>
        <v/>
      </c>
    </row>
    <row r="653" ht="15" customHeight="1" s="111">
      <c r="A653" s="42" t="inlineStr">
        <is>
          <t>FEB</t>
        </is>
      </c>
      <c r="B653" s="43">
        <f>FEB!A154</f>
        <v/>
      </c>
      <c r="C653" s="44">
        <f>FEB!B154</f>
        <v/>
      </c>
      <c r="D653" s="44">
        <f>FEB!C154</f>
        <v/>
      </c>
      <c r="E653" s="44">
        <f>FEB!D154</f>
        <v/>
      </c>
      <c r="F653" s="44">
        <f>FEB!E154</f>
        <v/>
      </c>
      <c r="G653" s="44">
        <f>FEB!F154</f>
        <v/>
      </c>
      <c r="H653" s="44">
        <f>FEB!G154</f>
        <v/>
      </c>
      <c r="I653" s="45">
        <f>FEB!H154</f>
        <v/>
      </c>
      <c r="J653" s="45">
        <f>FEB!I154</f>
        <v/>
      </c>
      <c r="K653" s="44">
        <f>FEB!J154</f>
        <v/>
      </c>
      <c r="L653" s="44">
        <f>FEB!K154</f>
        <v/>
      </c>
      <c r="M653" s="46">
        <f>FEB!L154</f>
        <v/>
      </c>
      <c r="N653" s="44">
        <f>FEB!M154</f>
        <v/>
      </c>
      <c r="O653" s="44">
        <f>FEB!N154</f>
        <v/>
      </c>
      <c r="P653" s="44">
        <f>FEB!O154</f>
        <v/>
      </c>
      <c r="Q653" s="44">
        <f>FEB!P154</f>
        <v/>
      </c>
      <c r="R653" s="44">
        <f>FEB!Q154</f>
        <v/>
      </c>
      <c r="S653" s="46">
        <f>S652+IF(X653=0,0,M653)</f>
        <v/>
      </c>
      <c r="T653" s="47">
        <f>MAX(T652,S653)</f>
        <v/>
      </c>
      <c r="U653" s="48">
        <f>S653-T653</f>
        <v/>
      </c>
      <c r="V653" s="47">
        <f>IFERROR(SUMIFS(DATABASE!$M$5:$M$6004,DATABASE!$B$5:$B$6004,B653,DATABASE!$X$5:$X$6004,1),0)</f>
        <v/>
      </c>
      <c r="W653" s="31">
        <f>IFERROR(COUNTIFS(DATABASE!$B$5:$B$6004,B653,DATABASE!$X$5:$X$6004,1),0)</f>
        <v/>
      </c>
      <c r="X653" s="49">
        <f>--AND(ISNUMBER(B653),C653&lt;&gt;"",L653&lt;&gt;"",M653&lt;&gt;"")</f>
        <v/>
      </c>
    </row>
    <row r="654" ht="15" customHeight="1" s="111">
      <c r="A654" s="50" t="inlineStr">
        <is>
          <t>FEB</t>
        </is>
      </c>
      <c r="B654" s="51">
        <f>FEB!A155</f>
        <v/>
      </c>
      <c r="C654" s="52">
        <f>FEB!B155</f>
        <v/>
      </c>
      <c r="D654" s="52">
        <f>FEB!C155</f>
        <v/>
      </c>
      <c r="E654" s="52">
        <f>FEB!D155</f>
        <v/>
      </c>
      <c r="F654" s="52">
        <f>FEB!E155</f>
        <v/>
      </c>
      <c r="G654" s="52">
        <f>FEB!F155</f>
        <v/>
      </c>
      <c r="H654" s="52">
        <f>FEB!G155</f>
        <v/>
      </c>
      <c r="I654" s="53">
        <f>FEB!H155</f>
        <v/>
      </c>
      <c r="J654" s="53">
        <f>FEB!I155</f>
        <v/>
      </c>
      <c r="K654" s="52">
        <f>FEB!J155</f>
        <v/>
      </c>
      <c r="L654" s="52">
        <f>FEB!K155</f>
        <v/>
      </c>
      <c r="M654" s="54">
        <f>FEB!L155</f>
        <v/>
      </c>
      <c r="N654" s="52">
        <f>FEB!M155</f>
        <v/>
      </c>
      <c r="O654" s="52">
        <f>FEB!N155</f>
        <v/>
      </c>
      <c r="P654" s="52">
        <f>FEB!O155</f>
        <v/>
      </c>
      <c r="Q654" s="52">
        <f>FEB!P155</f>
        <v/>
      </c>
      <c r="R654" s="52">
        <f>FEB!Q155</f>
        <v/>
      </c>
      <c r="S654" s="54">
        <f>S653+IF(X654=0,0,M654)</f>
        <v/>
      </c>
      <c r="T654" s="55">
        <f>MAX(T653,S654)</f>
        <v/>
      </c>
      <c r="U654" s="56">
        <f>S654-T654</f>
        <v/>
      </c>
      <c r="V654" s="55">
        <f>IFERROR(SUMIFS(DATABASE!$M$5:$M$6004,DATABASE!$B$5:$B$6004,B654,DATABASE!$X$5:$X$6004,1),0)</f>
        <v/>
      </c>
      <c r="W654" s="57">
        <f>IFERROR(COUNTIFS(DATABASE!$B$5:$B$6004,B654,DATABASE!$X$5:$X$6004,1),0)</f>
        <v/>
      </c>
      <c r="X654" s="58">
        <f>--AND(ISNUMBER(B654),C654&lt;&gt;"",L654&lt;&gt;"",M654&lt;&gt;"")</f>
        <v/>
      </c>
    </row>
    <row r="655" ht="15" customHeight="1" s="111">
      <c r="A655" s="42" t="inlineStr">
        <is>
          <t>FEB</t>
        </is>
      </c>
      <c r="B655" s="43">
        <f>FEB!A156</f>
        <v/>
      </c>
      <c r="C655" s="44">
        <f>FEB!B156</f>
        <v/>
      </c>
      <c r="D655" s="44">
        <f>FEB!C156</f>
        <v/>
      </c>
      <c r="E655" s="44">
        <f>FEB!D156</f>
        <v/>
      </c>
      <c r="F655" s="44">
        <f>FEB!E156</f>
        <v/>
      </c>
      <c r="G655" s="44">
        <f>FEB!F156</f>
        <v/>
      </c>
      <c r="H655" s="44">
        <f>FEB!G156</f>
        <v/>
      </c>
      <c r="I655" s="45">
        <f>FEB!H156</f>
        <v/>
      </c>
      <c r="J655" s="45">
        <f>FEB!I156</f>
        <v/>
      </c>
      <c r="K655" s="44">
        <f>FEB!J156</f>
        <v/>
      </c>
      <c r="L655" s="44">
        <f>FEB!K156</f>
        <v/>
      </c>
      <c r="M655" s="46">
        <f>FEB!L156</f>
        <v/>
      </c>
      <c r="N655" s="44">
        <f>FEB!M156</f>
        <v/>
      </c>
      <c r="O655" s="44">
        <f>FEB!N156</f>
        <v/>
      </c>
      <c r="P655" s="44">
        <f>FEB!O156</f>
        <v/>
      </c>
      <c r="Q655" s="44">
        <f>FEB!P156</f>
        <v/>
      </c>
      <c r="R655" s="44">
        <f>FEB!Q156</f>
        <v/>
      </c>
      <c r="S655" s="46">
        <f>S654+IF(X655=0,0,M655)</f>
        <v/>
      </c>
      <c r="T655" s="47">
        <f>MAX(T654,S655)</f>
        <v/>
      </c>
      <c r="U655" s="48">
        <f>S655-T655</f>
        <v/>
      </c>
      <c r="V655" s="47">
        <f>IFERROR(SUMIFS(DATABASE!$M$5:$M$6004,DATABASE!$B$5:$B$6004,B655,DATABASE!$X$5:$X$6004,1),0)</f>
        <v/>
      </c>
      <c r="W655" s="31">
        <f>IFERROR(COUNTIFS(DATABASE!$B$5:$B$6004,B655,DATABASE!$X$5:$X$6004,1),0)</f>
        <v/>
      </c>
      <c r="X655" s="49">
        <f>--AND(ISNUMBER(B655),C655&lt;&gt;"",L655&lt;&gt;"",M655&lt;&gt;"")</f>
        <v/>
      </c>
    </row>
    <row r="656" ht="15" customHeight="1" s="111">
      <c r="A656" s="50" t="inlineStr">
        <is>
          <t>FEB</t>
        </is>
      </c>
      <c r="B656" s="51">
        <f>FEB!A157</f>
        <v/>
      </c>
      <c r="C656" s="52">
        <f>FEB!B157</f>
        <v/>
      </c>
      <c r="D656" s="52">
        <f>FEB!C157</f>
        <v/>
      </c>
      <c r="E656" s="52">
        <f>FEB!D157</f>
        <v/>
      </c>
      <c r="F656" s="52">
        <f>FEB!E157</f>
        <v/>
      </c>
      <c r="G656" s="52">
        <f>FEB!F157</f>
        <v/>
      </c>
      <c r="H656" s="52">
        <f>FEB!G157</f>
        <v/>
      </c>
      <c r="I656" s="53">
        <f>FEB!H157</f>
        <v/>
      </c>
      <c r="J656" s="53">
        <f>FEB!I157</f>
        <v/>
      </c>
      <c r="K656" s="52">
        <f>FEB!J157</f>
        <v/>
      </c>
      <c r="L656" s="52">
        <f>FEB!K157</f>
        <v/>
      </c>
      <c r="M656" s="54">
        <f>FEB!L157</f>
        <v/>
      </c>
      <c r="N656" s="52">
        <f>FEB!M157</f>
        <v/>
      </c>
      <c r="O656" s="52">
        <f>FEB!N157</f>
        <v/>
      </c>
      <c r="P656" s="52">
        <f>FEB!O157</f>
        <v/>
      </c>
      <c r="Q656" s="52">
        <f>FEB!P157</f>
        <v/>
      </c>
      <c r="R656" s="52">
        <f>FEB!Q157</f>
        <v/>
      </c>
      <c r="S656" s="54">
        <f>S655+IF(X656=0,0,M656)</f>
        <v/>
      </c>
      <c r="T656" s="55">
        <f>MAX(T655,S656)</f>
        <v/>
      </c>
      <c r="U656" s="56">
        <f>S656-T656</f>
        <v/>
      </c>
      <c r="V656" s="55">
        <f>IFERROR(SUMIFS(DATABASE!$M$5:$M$6004,DATABASE!$B$5:$B$6004,B656,DATABASE!$X$5:$X$6004,1),0)</f>
        <v/>
      </c>
      <c r="W656" s="57">
        <f>IFERROR(COUNTIFS(DATABASE!$B$5:$B$6004,B656,DATABASE!$X$5:$X$6004,1),0)</f>
        <v/>
      </c>
      <c r="X656" s="58">
        <f>--AND(ISNUMBER(B656),C656&lt;&gt;"",L656&lt;&gt;"",M656&lt;&gt;"")</f>
        <v/>
      </c>
    </row>
    <row r="657" ht="15" customHeight="1" s="111">
      <c r="A657" s="42" t="inlineStr">
        <is>
          <t>FEB</t>
        </is>
      </c>
      <c r="B657" s="43">
        <f>FEB!A158</f>
        <v/>
      </c>
      <c r="C657" s="44">
        <f>FEB!B158</f>
        <v/>
      </c>
      <c r="D657" s="44">
        <f>FEB!C158</f>
        <v/>
      </c>
      <c r="E657" s="44">
        <f>FEB!D158</f>
        <v/>
      </c>
      <c r="F657" s="44">
        <f>FEB!E158</f>
        <v/>
      </c>
      <c r="G657" s="44">
        <f>FEB!F158</f>
        <v/>
      </c>
      <c r="H657" s="44">
        <f>FEB!G158</f>
        <v/>
      </c>
      <c r="I657" s="45">
        <f>FEB!H158</f>
        <v/>
      </c>
      <c r="J657" s="45">
        <f>FEB!I158</f>
        <v/>
      </c>
      <c r="K657" s="44">
        <f>FEB!J158</f>
        <v/>
      </c>
      <c r="L657" s="44">
        <f>FEB!K158</f>
        <v/>
      </c>
      <c r="M657" s="46">
        <f>FEB!L158</f>
        <v/>
      </c>
      <c r="N657" s="44">
        <f>FEB!M158</f>
        <v/>
      </c>
      <c r="O657" s="44">
        <f>FEB!N158</f>
        <v/>
      </c>
      <c r="P657" s="44">
        <f>FEB!O158</f>
        <v/>
      </c>
      <c r="Q657" s="44">
        <f>FEB!P158</f>
        <v/>
      </c>
      <c r="R657" s="44">
        <f>FEB!Q158</f>
        <v/>
      </c>
      <c r="S657" s="46">
        <f>S656+IF(X657=0,0,M657)</f>
        <v/>
      </c>
      <c r="T657" s="47">
        <f>MAX(T656,S657)</f>
        <v/>
      </c>
      <c r="U657" s="48">
        <f>S657-T657</f>
        <v/>
      </c>
      <c r="V657" s="47">
        <f>IFERROR(SUMIFS(DATABASE!$M$5:$M$6004,DATABASE!$B$5:$B$6004,B657,DATABASE!$X$5:$X$6004,1),0)</f>
        <v/>
      </c>
      <c r="W657" s="31">
        <f>IFERROR(COUNTIFS(DATABASE!$B$5:$B$6004,B657,DATABASE!$X$5:$X$6004,1),0)</f>
        <v/>
      </c>
      <c r="X657" s="49">
        <f>--AND(ISNUMBER(B657),C657&lt;&gt;"",L657&lt;&gt;"",M657&lt;&gt;"")</f>
        <v/>
      </c>
    </row>
    <row r="658" ht="15" customHeight="1" s="111">
      <c r="A658" s="50" t="inlineStr">
        <is>
          <t>FEB</t>
        </is>
      </c>
      <c r="B658" s="51">
        <f>FEB!A159</f>
        <v/>
      </c>
      <c r="C658" s="52">
        <f>FEB!B159</f>
        <v/>
      </c>
      <c r="D658" s="52">
        <f>FEB!C159</f>
        <v/>
      </c>
      <c r="E658" s="52">
        <f>FEB!D159</f>
        <v/>
      </c>
      <c r="F658" s="52">
        <f>FEB!E159</f>
        <v/>
      </c>
      <c r="G658" s="52">
        <f>FEB!F159</f>
        <v/>
      </c>
      <c r="H658" s="52">
        <f>FEB!G159</f>
        <v/>
      </c>
      <c r="I658" s="53">
        <f>FEB!H159</f>
        <v/>
      </c>
      <c r="J658" s="53">
        <f>FEB!I159</f>
        <v/>
      </c>
      <c r="K658" s="52">
        <f>FEB!J159</f>
        <v/>
      </c>
      <c r="L658" s="52">
        <f>FEB!K159</f>
        <v/>
      </c>
      <c r="M658" s="54">
        <f>FEB!L159</f>
        <v/>
      </c>
      <c r="N658" s="52">
        <f>FEB!M159</f>
        <v/>
      </c>
      <c r="O658" s="52">
        <f>FEB!N159</f>
        <v/>
      </c>
      <c r="P658" s="52">
        <f>FEB!O159</f>
        <v/>
      </c>
      <c r="Q658" s="52">
        <f>FEB!P159</f>
        <v/>
      </c>
      <c r="R658" s="52">
        <f>FEB!Q159</f>
        <v/>
      </c>
      <c r="S658" s="54">
        <f>S657+IF(X658=0,0,M658)</f>
        <v/>
      </c>
      <c r="T658" s="55">
        <f>MAX(T657,S658)</f>
        <v/>
      </c>
      <c r="U658" s="56">
        <f>S658-T658</f>
        <v/>
      </c>
      <c r="V658" s="55">
        <f>IFERROR(SUMIFS(DATABASE!$M$5:$M$6004,DATABASE!$B$5:$B$6004,B658,DATABASE!$X$5:$X$6004,1),0)</f>
        <v/>
      </c>
      <c r="W658" s="57">
        <f>IFERROR(COUNTIFS(DATABASE!$B$5:$B$6004,B658,DATABASE!$X$5:$X$6004,1),0)</f>
        <v/>
      </c>
      <c r="X658" s="58">
        <f>--AND(ISNUMBER(B658),C658&lt;&gt;"",L658&lt;&gt;"",M658&lt;&gt;"")</f>
        <v/>
      </c>
    </row>
    <row r="659" ht="15" customHeight="1" s="111">
      <c r="A659" s="42" t="inlineStr">
        <is>
          <t>FEB</t>
        </is>
      </c>
      <c r="B659" s="43">
        <f>FEB!A160</f>
        <v/>
      </c>
      <c r="C659" s="44">
        <f>FEB!B160</f>
        <v/>
      </c>
      <c r="D659" s="44">
        <f>FEB!C160</f>
        <v/>
      </c>
      <c r="E659" s="44">
        <f>FEB!D160</f>
        <v/>
      </c>
      <c r="F659" s="44">
        <f>FEB!E160</f>
        <v/>
      </c>
      <c r="G659" s="44">
        <f>FEB!F160</f>
        <v/>
      </c>
      <c r="H659" s="44">
        <f>FEB!G160</f>
        <v/>
      </c>
      <c r="I659" s="45">
        <f>FEB!H160</f>
        <v/>
      </c>
      <c r="J659" s="45">
        <f>FEB!I160</f>
        <v/>
      </c>
      <c r="K659" s="44">
        <f>FEB!J160</f>
        <v/>
      </c>
      <c r="L659" s="44">
        <f>FEB!K160</f>
        <v/>
      </c>
      <c r="M659" s="46">
        <f>FEB!L160</f>
        <v/>
      </c>
      <c r="N659" s="44">
        <f>FEB!M160</f>
        <v/>
      </c>
      <c r="O659" s="44">
        <f>FEB!N160</f>
        <v/>
      </c>
      <c r="P659" s="44">
        <f>FEB!O160</f>
        <v/>
      </c>
      <c r="Q659" s="44">
        <f>FEB!P160</f>
        <v/>
      </c>
      <c r="R659" s="44">
        <f>FEB!Q160</f>
        <v/>
      </c>
      <c r="S659" s="46">
        <f>S658+IF(X659=0,0,M659)</f>
        <v/>
      </c>
      <c r="T659" s="47">
        <f>MAX(T658,S659)</f>
        <v/>
      </c>
      <c r="U659" s="48">
        <f>S659-T659</f>
        <v/>
      </c>
      <c r="V659" s="47">
        <f>IFERROR(SUMIFS(DATABASE!$M$5:$M$6004,DATABASE!$B$5:$B$6004,B659,DATABASE!$X$5:$X$6004,1),0)</f>
        <v/>
      </c>
      <c r="W659" s="31">
        <f>IFERROR(COUNTIFS(DATABASE!$B$5:$B$6004,B659,DATABASE!$X$5:$X$6004,1),0)</f>
        <v/>
      </c>
      <c r="X659" s="49">
        <f>--AND(ISNUMBER(B659),C659&lt;&gt;"",L659&lt;&gt;"",M659&lt;&gt;"")</f>
        <v/>
      </c>
    </row>
    <row r="660" ht="15" customHeight="1" s="111">
      <c r="A660" s="50" t="inlineStr">
        <is>
          <t>FEB</t>
        </is>
      </c>
      <c r="B660" s="51">
        <f>FEB!A161</f>
        <v/>
      </c>
      <c r="C660" s="52">
        <f>FEB!B161</f>
        <v/>
      </c>
      <c r="D660" s="52">
        <f>FEB!C161</f>
        <v/>
      </c>
      <c r="E660" s="52">
        <f>FEB!D161</f>
        <v/>
      </c>
      <c r="F660" s="52">
        <f>FEB!E161</f>
        <v/>
      </c>
      <c r="G660" s="52">
        <f>FEB!F161</f>
        <v/>
      </c>
      <c r="H660" s="52">
        <f>FEB!G161</f>
        <v/>
      </c>
      <c r="I660" s="53">
        <f>FEB!H161</f>
        <v/>
      </c>
      <c r="J660" s="53">
        <f>FEB!I161</f>
        <v/>
      </c>
      <c r="K660" s="52">
        <f>FEB!J161</f>
        <v/>
      </c>
      <c r="L660" s="52">
        <f>FEB!K161</f>
        <v/>
      </c>
      <c r="M660" s="54">
        <f>FEB!L161</f>
        <v/>
      </c>
      <c r="N660" s="52">
        <f>FEB!M161</f>
        <v/>
      </c>
      <c r="O660" s="52">
        <f>FEB!N161</f>
        <v/>
      </c>
      <c r="P660" s="52">
        <f>FEB!O161</f>
        <v/>
      </c>
      <c r="Q660" s="52">
        <f>FEB!P161</f>
        <v/>
      </c>
      <c r="R660" s="52">
        <f>FEB!Q161</f>
        <v/>
      </c>
      <c r="S660" s="54">
        <f>S659+IF(X660=0,0,M660)</f>
        <v/>
      </c>
      <c r="T660" s="55">
        <f>MAX(T659,S660)</f>
        <v/>
      </c>
      <c r="U660" s="56">
        <f>S660-T660</f>
        <v/>
      </c>
      <c r="V660" s="55">
        <f>IFERROR(SUMIFS(DATABASE!$M$5:$M$6004,DATABASE!$B$5:$B$6004,B660,DATABASE!$X$5:$X$6004,1),0)</f>
        <v/>
      </c>
      <c r="W660" s="57">
        <f>IFERROR(COUNTIFS(DATABASE!$B$5:$B$6004,B660,DATABASE!$X$5:$X$6004,1),0)</f>
        <v/>
      </c>
      <c r="X660" s="58">
        <f>--AND(ISNUMBER(B660),C660&lt;&gt;"",L660&lt;&gt;"",M660&lt;&gt;"")</f>
        <v/>
      </c>
    </row>
    <row r="661" ht="15" customHeight="1" s="111">
      <c r="A661" s="42" t="inlineStr">
        <is>
          <t>FEB</t>
        </is>
      </c>
      <c r="B661" s="43">
        <f>FEB!A162</f>
        <v/>
      </c>
      <c r="C661" s="44">
        <f>FEB!B162</f>
        <v/>
      </c>
      <c r="D661" s="44">
        <f>FEB!C162</f>
        <v/>
      </c>
      <c r="E661" s="44">
        <f>FEB!D162</f>
        <v/>
      </c>
      <c r="F661" s="44">
        <f>FEB!E162</f>
        <v/>
      </c>
      <c r="G661" s="44">
        <f>FEB!F162</f>
        <v/>
      </c>
      <c r="H661" s="44">
        <f>FEB!G162</f>
        <v/>
      </c>
      <c r="I661" s="45">
        <f>FEB!H162</f>
        <v/>
      </c>
      <c r="J661" s="45">
        <f>FEB!I162</f>
        <v/>
      </c>
      <c r="K661" s="44">
        <f>FEB!J162</f>
        <v/>
      </c>
      <c r="L661" s="44">
        <f>FEB!K162</f>
        <v/>
      </c>
      <c r="M661" s="46">
        <f>FEB!L162</f>
        <v/>
      </c>
      <c r="N661" s="44">
        <f>FEB!M162</f>
        <v/>
      </c>
      <c r="O661" s="44">
        <f>FEB!N162</f>
        <v/>
      </c>
      <c r="P661" s="44">
        <f>FEB!O162</f>
        <v/>
      </c>
      <c r="Q661" s="44">
        <f>FEB!P162</f>
        <v/>
      </c>
      <c r="R661" s="44">
        <f>FEB!Q162</f>
        <v/>
      </c>
      <c r="S661" s="46">
        <f>S660+IF(X661=0,0,M661)</f>
        <v/>
      </c>
      <c r="T661" s="47">
        <f>MAX(T660,S661)</f>
        <v/>
      </c>
      <c r="U661" s="48">
        <f>S661-T661</f>
        <v/>
      </c>
      <c r="V661" s="47">
        <f>IFERROR(SUMIFS(DATABASE!$M$5:$M$6004,DATABASE!$B$5:$B$6004,B661,DATABASE!$X$5:$X$6004,1),0)</f>
        <v/>
      </c>
      <c r="W661" s="31">
        <f>IFERROR(COUNTIFS(DATABASE!$B$5:$B$6004,B661,DATABASE!$X$5:$X$6004,1),0)</f>
        <v/>
      </c>
      <c r="X661" s="49">
        <f>--AND(ISNUMBER(B661),C661&lt;&gt;"",L661&lt;&gt;"",M661&lt;&gt;"")</f>
        <v/>
      </c>
    </row>
    <row r="662" ht="15" customHeight="1" s="111">
      <c r="A662" s="50" t="inlineStr">
        <is>
          <t>FEB</t>
        </is>
      </c>
      <c r="B662" s="51">
        <f>FEB!A163</f>
        <v/>
      </c>
      <c r="C662" s="52">
        <f>FEB!B163</f>
        <v/>
      </c>
      <c r="D662" s="52">
        <f>FEB!C163</f>
        <v/>
      </c>
      <c r="E662" s="52">
        <f>FEB!D163</f>
        <v/>
      </c>
      <c r="F662" s="52">
        <f>FEB!E163</f>
        <v/>
      </c>
      <c r="G662" s="52">
        <f>FEB!F163</f>
        <v/>
      </c>
      <c r="H662" s="52">
        <f>FEB!G163</f>
        <v/>
      </c>
      <c r="I662" s="53">
        <f>FEB!H163</f>
        <v/>
      </c>
      <c r="J662" s="53">
        <f>FEB!I163</f>
        <v/>
      </c>
      <c r="K662" s="52">
        <f>FEB!J163</f>
        <v/>
      </c>
      <c r="L662" s="52">
        <f>FEB!K163</f>
        <v/>
      </c>
      <c r="M662" s="54">
        <f>FEB!L163</f>
        <v/>
      </c>
      <c r="N662" s="52">
        <f>FEB!M163</f>
        <v/>
      </c>
      <c r="O662" s="52">
        <f>FEB!N163</f>
        <v/>
      </c>
      <c r="P662" s="52">
        <f>FEB!O163</f>
        <v/>
      </c>
      <c r="Q662" s="52">
        <f>FEB!P163</f>
        <v/>
      </c>
      <c r="R662" s="52">
        <f>FEB!Q163</f>
        <v/>
      </c>
      <c r="S662" s="54">
        <f>S661+IF(X662=0,0,M662)</f>
        <v/>
      </c>
      <c r="T662" s="55">
        <f>MAX(T661,S662)</f>
        <v/>
      </c>
      <c r="U662" s="56">
        <f>S662-T662</f>
        <v/>
      </c>
      <c r="V662" s="55">
        <f>IFERROR(SUMIFS(DATABASE!$M$5:$M$6004,DATABASE!$B$5:$B$6004,B662,DATABASE!$X$5:$X$6004,1),0)</f>
        <v/>
      </c>
      <c r="W662" s="57">
        <f>IFERROR(COUNTIFS(DATABASE!$B$5:$B$6004,B662,DATABASE!$X$5:$X$6004,1),0)</f>
        <v/>
      </c>
      <c r="X662" s="58">
        <f>--AND(ISNUMBER(B662),C662&lt;&gt;"",L662&lt;&gt;"",M662&lt;&gt;"")</f>
        <v/>
      </c>
    </row>
    <row r="663" ht="15" customHeight="1" s="111">
      <c r="A663" s="42" t="inlineStr">
        <is>
          <t>FEB</t>
        </is>
      </c>
      <c r="B663" s="43">
        <f>FEB!A164</f>
        <v/>
      </c>
      <c r="C663" s="44">
        <f>FEB!B164</f>
        <v/>
      </c>
      <c r="D663" s="44">
        <f>FEB!C164</f>
        <v/>
      </c>
      <c r="E663" s="44">
        <f>FEB!D164</f>
        <v/>
      </c>
      <c r="F663" s="44">
        <f>FEB!E164</f>
        <v/>
      </c>
      <c r="G663" s="44">
        <f>FEB!F164</f>
        <v/>
      </c>
      <c r="H663" s="44">
        <f>FEB!G164</f>
        <v/>
      </c>
      <c r="I663" s="45">
        <f>FEB!H164</f>
        <v/>
      </c>
      <c r="J663" s="45">
        <f>FEB!I164</f>
        <v/>
      </c>
      <c r="K663" s="44">
        <f>FEB!J164</f>
        <v/>
      </c>
      <c r="L663" s="44">
        <f>FEB!K164</f>
        <v/>
      </c>
      <c r="M663" s="46">
        <f>FEB!L164</f>
        <v/>
      </c>
      <c r="N663" s="44">
        <f>FEB!M164</f>
        <v/>
      </c>
      <c r="O663" s="44">
        <f>FEB!N164</f>
        <v/>
      </c>
      <c r="P663" s="44">
        <f>FEB!O164</f>
        <v/>
      </c>
      <c r="Q663" s="44">
        <f>FEB!P164</f>
        <v/>
      </c>
      <c r="R663" s="44">
        <f>FEB!Q164</f>
        <v/>
      </c>
      <c r="S663" s="46">
        <f>S662+IF(X663=0,0,M663)</f>
        <v/>
      </c>
      <c r="T663" s="47">
        <f>MAX(T662,S663)</f>
        <v/>
      </c>
      <c r="U663" s="48">
        <f>S663-T663</f>
        <v/>
      </c>
      <c r="V663" s="47">
        <f>IFERROR(SUMIFS(DATABASE!$M$5:$M$6004,DATABASE!$B$5:$B$6004,B663,DATABASE!$X$5:$X$6004,1),0)</f>
        <v/>
      </c>
      <c r="W663" s="31">
        <f>IFERROR(COUNTIFS(DATABASE!$B$5:$B$6004,B663,DATABASE!$X$5:$X$6004,1),0)</f>
        <v/>
      </c>
      <c r="X663" s="49">
        <f>--AND(ISNUMBER(B663),C663&lt;&gt;"",L663&lt;&gt;"",M663&lt;&gt;"")</f>
        <v/>
      </c>
    </row>
    <row r="664" ht="15" customHeight="1" s="111">
      <c r="A664" s="50" t="inlineStr">
        <is>
          <t>FEB</t>
        </is>
      </c>
      <c r="B664" s="51">
        <f>FEB!A165</f>
        <v/>
      </c>
      <c r="C664" s="52">
        <f>FEB!B165</f>
        <v/>
      </c>
      <c r="D664" s="52">
        <f>FEB!C165</f>
        <v/>
      </c>
      <c r="E664" s="52">
        <f>FEB!D165</f>
        <v/>
      </c>
      <c r="F664" s="52">
        <f>FEB!E165</f>
        <v/>
      </c>
      <c r="G664" s="52">
        <f>FEB!F165</f>
        <v/>
      </c>
      <c r="H664" s="52">
        <f>FEB!G165</f>
        <v/>
      </c>
      <c r="I664" s="53">
        <f>FEB!H165</f>
        <v/>
      </c>
      <c r="J664" s="53">
        <f>FEB!I165</f>
        <v/>
      </c>
      <c r="K664" s="52">
        <f>FEB!J165</f>
        <v/>
      </c>
      <c r="L664" s="52">
        <f>FEB!K165</f>
        <v/>
      </c>
      <c r="M664" s="54">
        <f>FEB!L165</f>
        <v/>
      </c>
      <c r="N664" s="52">
        <f>FEB!M165</f>
        <v/>
      </c>
      <c r="O664" s="52">
        <f>FEB!N165</f>
        <v/>
      </c>
      <c r="P664" s="52">
        <f>FEB!O165</f>
        <v/>
      </c>
      <c r="Q664" s="52">
        <f>FEB!P165</f>
        <v/>
      </c>
      <c r="R664" s="52">
        <f>FEB!Q165</f>
        <v/>
      </c>
      <c r="S664" s="54">
        <f>S663+IF(X664=0,0,M664)</f>
        <v/>
      </c>
      <c r="T664" s="55">
        <f>MAX(T663,S664)</f>
        <v/>
      </c>
      <c r="U664" s="56">
        <f>S664-T664</f>
        <v/>
      </c>
      <c r="V664" s="55">
        <f>IFERROR(SUMIFS(DATABASE!$M$5:$M$6004,DATABASE!$B$5:$B$6004,B664,DATABASE!$X$5:$X$6004,1),0)</f>
        <v/>
      </c>
      <c r="W664" s="57">
        <f>IFERROR(COUNTIFS(DATABASE!$B$5:$B$6004,B664,DATABASE!$X$5:$X$6004,1),0)</f>
        <v/>
      </c>
      <c r="X664" s="58">
        <f>--AND(ISNUMBER(B664),C664&lt;&gt;"",L664&lt;&gt;"",M664&lt;&gt;"")</f>
        <v/>
      </c>
    </row>
    <row r="665" ht="15" customHeight="1" s="111">
      <c r="A665" s="42" t="inlineStr">
        <is>
          <t>FEB</t>
        </is>
      </c>
      <c r="B665" s="43">
        <f>FEB!A166</f>
        <v/>
      </c>
      <c r="C665" s="44">
        <f>FEB!B166</f>
        <v/>
      </c>
      <c r="D665" s="44">
        <f>FEB!C166</f>
        <v/>
      </c>
      <c r="E665" s="44">
        <f>FEB!D166</f>
        <v/>
      </c>
      <c r="F665" s="44">
        <f>FEB!E166</f>
        <v/>
      </c>
      <c r="G665" s="44">
        <f>FEB!F166</f>
        <v/>
      </c>
      <c r="H665" s="44">
        <f>FEB!G166</f>
        <v/>
      </c>
      <c r="I665" s="45">
        <f>FEB!H166</f>
        <v/>
      </c>
      <c r="J665" s="45">
        <f>FEB!I166</f>
        <v/>
      </c>
      <c r="K665" s="44">
        <f>FEB!J166</f>
        <v/>
      </c>
      <c r="L665" s="44">
        <f>FEB!K166</f>
        <v/>
      </c>
      <c r="M665" s="46">
        <f>FEB!L166</f>
        <v/>
      </c>
      <c r="N665" s="44">
        <f>FEB!M166</f>
        <v/>
      </c>
      <c r="O665" s="44">
        <f>FEB!N166</f>
        <v/>
      </c>
      <c r="P665" s="44">
        <f>FEB!O166</f>
        <v/>
      </c>
      <c r="Q665" s="44">
        <f>FEB!P166</f>
        <v/>
      </c>
      <c r="R665" s="44">
        <f>FEB!Q166</f>
        <v/>
      </c>
      <c r="S665" s="46">
        <f>S664+IF(X665=0,0,M665)</f>
        <v/>
      </c>
      <c r="T665" s="47">
        <f>MAX(T664,S665)</f>
        <v/>
      </c>
      <c r="U665" s="48">
        <f>S665-T665</f>
        <v/>
      </c>
      <c r="V665" s="47">
        <f>IFERROR(SUMIFS(DATABASE!$M$5:$M$6004,DATABASE!$B$5:$B$6004,B665,DATABASE!$X$5:$X$6004,1),0)</f>
        <v/>
      </c>
      <c r="W665" s="31">
        <f>IFERROR(COUNTIFS(DATABASE!$B$5:$B$6004,B665,DATABASE!$X$5:$X$6004,1),0)</f>
        <v/>
      </c>
      <c r="X665" s="49">
        <f>--AND(ISNUMBER(B665),C665&lt;&gt;"",L665&lt;&gt;"",M665&lt;&gt;"")</f>
        <v/>
      </c>
    </row>
    <row r="666" ht="15" customHeight="1" s="111">
      <c r="A666" s="50" t="inlineStr">
        <is>
          <t>FEB</t>
        </is>
      </c>
      <c r="B666" s="51">
        <f>FEB!A167</f>
        <v/>
      </c>
      <c r="C666" s="52">
        <f>FEB!B167</f>
        <v/>
      </c>
      <c r="D666" s="52">
        <f>FEB!C167</f>
        <v/>
      </c>
      <c r="E666" s="52">
        <f>FEB!D167</f>
        <v/>
      </c>
      <c r="F666" s="52">
        <f>FEB!E167</f>
        <v/>
      </c>
      <c r="G666" s="52">
        <f>FEB!F167</f>
        <v/>
      </c>
      <c r="H666" s="52">
        <f>FEB!G167</f>
        <v/>
      </c>
      <c r="I666" s="53">
        <f>FEB!H167</f>
        <v/>
      </c>
      <c r="J666" s="53">
        <f>FEB!I167</f>
        <v/>
      </c>
      <c r="K666" s="52">
        <f>FEB!J167</f>
        <v/>
      </c>
      <c r="L666" s="52">
        <f>FEB!K167</f>
        <v/>
      </c>
      <c r="M666" s="54">
        <f>FEB!L167</f>
        <v/>
      </c>
      <c r="N666" s="52">
        <f>FEB!M167</f>
        <v/>
      </c>
      <c r="O666" s="52">
        <f>FEB!N167</f>
        <v/>
      </c>
      <c r="P666" s="52">
        <f>FEB!O167</f>
        <v/>
      </c>
      <c r="Q666" s="52">
        <f>FEB!P167</f>
        <v/>
      </c>
      <c r="R666" s="52">
        <f>FEB!Q167</f>
        <v/>
      </c>
      <c r="S666" s="54">
        <f>S665+IF(X666=0,0,M666)</f>
        <v/>
      </c>
      <c r="T666" s="55">
        <f>MAX(T665,S666)</f>
        <v/>
      </c>
      <c r="U666" s="56">
        <f>S666-T666</f>
        <v/>
      </c>
      <c r="V666" s="55">
        <f>IFERROR(SUMIFS(DATABASE!$M$5:$M$6004,DATABASE!$B$5:$B$6004,B666,DATABASE!$X$5:$X$6004,1),0)</f>
        <v/>
      </c>
      <c r="W666" s="57">
        <f>IFERROR(COUNTIFS(DATABASE!$B$5:$B$6004,B666,DATABASE!$X$5:$X$6004,1),0)</f>
        <v/>
      </c>
      <c r="X666" s="58">
        <f>--AND(ISNUMBER(B666),C666&lt;&gt;"",L666&lt;&gt;"",M666&lt;&gt;"")</f>
        <v/>
      </c>
    </row>
    <row r="667" ht="15" customHeight="1" s="111">
      <c r="A667" s="42" t="inlineStr">
        <is>
          <t>FEB</t>
        </is>
      </c>
      <c r="B667" s="43">
        <f>FEB!A168</f>
        <v/>
      </c>
      <c r="C667" s="44">
        <f>FEB!B168</f>
        <v/>
      </c>
      <c r="D667" s="44">
        <f>FEB!C168</f>
        <v/>
      </c>
      <c r="E667" s="44">
        <f>FEB!D168</f>
        <v/>
      </c>
      <c r="F667" s="44">
        <f>FEB!E168</f>
        <v/>
      </c>
      <c r="G667" s="44">
        <f>FEB!F168</f>
        <v/>
      </c>
      <c r="H667" s="44">
        <f>FEB!G168</f>
        <v/>
      </c>
      <c r="I667" s="45">
        <f>FEB!H168</f>
        <v/>
      </c>
      <c r="J667" s="45">
        <f>FEB!I168</f>
        <v/>
      </c>
      <c r="K667" s="44">
        <f>FEB!J168</f>
        <v/>
      </c>
      <c r="L667" s="44">
        <f>FEB!K168</f>
        <v/>
      </c>
      <c r="M667" s="46">
        <f>FEB!L168</f>
        <v/>
      </c>
      <c r="N667" s="44">
        <f>FEB!M168</f>
        <v/>
      </c>
      <c r="O667" s="44">
        <f>FEB!N168</f>
        <v/>
      </c>
      <c r="P667" s="44">
        <f>FEB!O168</f>
        <v/>
      </c>
      <c r="Q667" s="44">
        <f>FEB!P168</f>
        <v/>
      </c>
      <c r="R667" s="44">
        <f>FEB!Q168</f>
        <v/>
      </c>
      <c r="S667" s="46">
        <f>S666+IF(X667=0,0,M667)</f>
        <v/>
      </c>
      <c r="T667" s="47">
        <f>MAX(T666,S667)</f>
        <v/>
      </c>
      <c r="U667" s="48">
        <f>S667-T667</f>
        <v/>
      </c>
      <c r="V667" s="47">
        <f>IFERROR(SUMIFS(DATABASE!$M$5:$M$6004,DATABASE!$B$5:$B$6004,B667,DATABASE!$X$5:$X$6004,1),0)</f>
        <v/>
      </c>
      <c r="W667" s="31">
        <f>IFERROR(COUNTIFS(DATABASE!$B$5:$B$6004,B667,DATABASE!$X$5:$X$6004,1),0)</f>
        <v/>
      </c>
      <c r="X667" s="49">
        <f>--AND(ISNUMBER(B667),C667&lt;&gt;"",L667&lt;&gt;"",M667&lt;&gt;"")</f>
        <v/>
      </c>
    </row>
    <row r="668" ht="15" customHeight="1" s="111">
      <c r="A668" s="50" t="inlineStr">
        <is>
          <t>FEB</t>
        </is>
      </c>
      <c r="B668" s="51">
        <f>FEB!A169</f>
        <v/>
      </c>
      <c r="C668" s="52">
        <f>FEB!B169</f>
        <v/>
      </c>
      <c r="D668" s="52">
        <f>FEB!C169</f>
        <v/>
      </c>
      <c r="E668" s="52">
        <f>FEB!D169</f>
        <v/>
      </c>
      <c r="F668" s="52">
        <f>FEB!E169</f>
        <v/>
      </c>
      <c r="G668" s="52">
        <f>FEB!F169</f>
        <v/>
      </c>
      <c r="H668" s="52">
        <f>FEB!G169</f>
        <v/>
      </c>
      <c r="I668" s="53">
        <f>FEB!H169</f>
        <v/>
      </c>
      <c r="J668" s="53">
        <f>FEB!I169</f>
        <v/>
      </c>
      <c r="K668" s="52">
        <f>FEB!J169</f>
        <v/>
      </c>
      <c r="L668" s="52">
        <f>FEB!K169</f>
        <v/>
      </c>
      <c r="M668" s="54">
        <f>FEB!L169</f>
        <v/>
      </c>
      <c r="N668" s="52">
        <f>FEB!M169</f>
        <v/>
      </c>
      <c r="O668" s="52">
        <f>FEB!N169</f>
        <v/>
      </c>
      <c r="P668" s="52">
        <f>FEB!O169</f>
        <v/>
      </c>
      <c r="Q668" s="52">
        <f>FEB!P169</f>
        <v/>
      </c>
      <c r="R668" s="52">
        <f>FEB!Q169</f>
        <v/>
      </c>
      <c r="S668" s="54">
        <f>S667+IF(X668=0,0,M668)</f>
        <v/>
      </c>
      <c r="T668" s="55">
        <f>MAX(T667,S668)</f>
        <v/>
      </c>
      <c r="U668" s="56">
        <f>S668-T668</f>
        <v/>
      </c>
      <c r="V668" s="55">
        <f>IFERROR(SUMIFS(DATABASE!$M$5:$M$6004,DATABASE!$B$5:$B$6004,B668,DATABASE!$X$5:$X$6004,1),0)</f>
        <v/>
      </c>
      <c r="W668" s="57">
        <f>IFERROR(COUNTIFS(DATABASE!$B$5:$B$6004,B668,DATABASE!$X$5:$X$6004,1),0)</f>
        <v/>
      </c>
      <c r="X668" s="58">
        <f>--AND(ISNUMBER(B668),C668&lt;&gt;"",L668&lt;&gt;"",M668&lt;&gt;"")</f>
        <v/>
      </c>
    </row>
    <row r="669" ht="15" customHeight="1" s="111">
      <c r="A669" s="42" t="inlineStr">
        <is>
          <t>FEB</t>
        </is>
      </c>
      <c r="B669" s="43">
        <f>FEB!A170</f>
        <v/>
      </c>
      <c r="C669" s="44">
        <f>FEB!B170</f>
        <v/>
      </c>
      <c r="D669" s="44">
        <f>FEB!C170</f>
        <v/>
      </c>
      <c r="E669" s="44">
        <f>FEB!D170</f>
        <v/>
      </c>
      <c r="F669" s="44">
        <f>FEB!E170</f>
        <v/>
      </c>
      <c r="G669" s="44">
        <f>FEB!F170</f>
        <v/>
      </c>
      <c r="H669" s="44">
        <f>FEB!G170</f>
        <v/>
      </c>
      <c r="I669" s="45">
        <f>FEB!H170</f>
        <v/>
      </c>
      <c r="J669" s="45">
        <f>FEB!I170</f>
        <v/>
      </c>
      <c r="K669" s="44">
        <f>FEB!J170</f>
        <v/>
      </c>
      <c r="L669" s="44">
        <f>FEB!K170</f>
        <v/>
      </c>
      <c r="M669" s="46">
        <f>FEB!L170</f>
        <v/>
      </c>
      <c r="N669" s="44">
        <f>FEB!M170</f>
        <v/>
      </c>
      <c r="O669" s="44">
        <f>FEB!N170</f>
        <v/>
      </c>
      <c r="P669" s="44">
        <f>FEB!O170</f>
        <v/>
      </c>
      <c r="Q669" s="44">
        <f>FEB!P170</f>
        <v/>
      </c>
      <c r="R669" s="44">
        <f>FEB!Q170</f>
        <v/>
      </c>
      <c r="S669" s="46">
        <f>S668+IF(X669=0,0,M669)</f>
        <v/>
      </c>
      <c r="T669" s="47">
        <f>MAX(T668,S669)</f>
        <v/>
      </c>
      <c r="U669" s="48">
        <f>S669-T669</f>
        <v/>
      </c>
      <c r="V669" s="47">
        <f>IFERROR(SUMIFS(DATABASE!$M$5:$M$6004,DATABASE!$B$5:$B$6004,B669,DATABASE!$X$5:$X$6004,1),0)</f>
        <v/>
      </c>
      <c r="W669" s="31">
        <f>IFERROR(COUNTIFS(DATABASE!$B$5:$B$6004,B669,DATABASE!$X$5:$X$6004,1),0)</f>
        <v/>
      </c>
      <c r="X669" s="49">
        <f>--AND(ISNUMBER(B669),C669&lt;&gt;"",L669&lt;&gt;"",M669&lt;&gt;"")</f>
        <v/>
      </c>
    </row>
    <row r="670" ht="15" customHeight="1" s="111">
      <c r="A670" s="50" t="inlineStr">
        <is>
          <t>FEB</t>
        </is>
      </c>
      <c r="B670" s="51">
        <f>FEB!A171</f>
        <v/>
      </c>
      <c r="C670" s="52">
        <f>FEB!B171</f>
        <v/>
      </c>
      <c r="D670" s="52">
        <f>FEB!C171</f>
        <v/>
      </c>
      <c r="E670" s="52">
        <f>FEB!D171</f>
        <v/>
      </c>
      <c r="F670" s="52">
        <f>FEB!E171</f>
        <v/>
      </c>
      <c r="G670" s="52">
        <f>FEB!F171</f>
        <v/>
      </c>
      <c r="H670" s="52">
        <f>FEB!G171</f>
        <v/>
      </c>
      <c r="I670" s="53">
        <f>FEB!H171</f>
        <v/>
      </c>
      <c r="J670" s="53">
        <f>FEB!I171</f>
        <v/>
      </c>
      <c r="K670" s="52">
        <f>FEB!J171</f>
        <v/>
      </c>
      <c r="L670" s="52">
        <f>FEB!K171</f>
        <v/>
      </c>
      <c r="M670" s="54">
        <f>FEB!L171</f>
        <v/>
      </c>
      <c r="N670" s="52">
        <f>FEB!M171</f>
        <v/>
      </c>
      <c r="O670" s="52">
        <f>FEB!N171</f>
        <v/>
      </c>
      <c r="P670" s="52">
        <f>FEB!O171</f>
        <v/>
      </c>
      <c r="Q670" s="52">
        <f>FEB!P171</f>
        <v/>
      </c>
      <c r="R670" s="52">
        <f>FEB!Q171</f>
        <v/>
      </c>
      <c r="S670" s="54">
        <f>S669+IF(X670=0,0,M670)</f>
        <v/>
      </c>
      <c r="T670" s="55">
        <f>MAX(T669,S670)</f>
        <v/>
      </c>
      <c r="U670" s="56">
        <f>S670-T670</f>
        <v/>
      </c>
      <c r="V670" s="55">
        <f>IFERROR(SUMIFS(DATABASE!$M$5:$M$6004,DATABASE!$B$5:$B$6004,B670,DATABASE!$X$5:$X$6004,1),0)</f>
        <v/>
      </c>
      <c r="W670" s="57">
        <f>IFERROR(COUNTIFS(DATABASE!$B$5:$B$6004,B670,DATABASE!$X$5:$X$6004,1),0)</f>
        <v/>
      </c>
      <c r="X670" s="58">
        <f>--AND(ISNUMBER(B670),C670&lt;&gt;"",L670&lt;&gt;"",M670&lt;&gt;"")</f>
        <v/>
      </c>
    </row>
    <row r="671" ht="15" customHeight="1" s="111">
      <c r="A671" s="42" t="inlineStr">
        <is>
          <t>FEB</t>
        </is>
      </c>
      <c r="B671" s="43">
        <f>FEB!A172</f>
        <v/>
      </c>
      <c r="C671" s="44">
        <f>FEB!B172</f>
        <v/>
      </c>
      <c r="D671" s="44">
        <f>FEB!C172</f>
        <v/>
      </c>
      <c r="E671" s="44">
        <f>FEB!D172</f>
        <v/>
      </c>
      <c r="F671" s="44">
        <f>FEB!E172</f>
        <v/>
      </c>
      <c r="G671" s="44">
        <f>FEB!F172</f>
        <v/>
      </c>
      <c r="H671" s="44">
        <f>FEB!G172</f>
        <v/>
      </c>
      <c r="I671" s="45">
        <f>FEB!H172</f>
        <v/>
      </c>
      <c r="J671" s="45">
        <f>FEB!I172</f>
        <v/>
      </c>
      <c r="K671" s="44">
        <f>FEB!J172</f>
        <v/>
      </c>
      <c r="L671" s="44">
        <f>FEB!K172</f>
        <v/>
      </c>
      <c r="M671" s="46">
        <f>FEB!L172</f>
        <v/>
      </c>
      <c r="N671" s="44">
        <f>FEB!M172</f>
        <v/>
      </c>
      <c r="O671" s="44">
        <f>FEB!N172</f>
        <v/>
      </c>
      <c r="P671" s="44">
        <f>FEB!O172</f>
        <v/>
      </c>
      <c r="Q671" s="44">
        <f>FEB!P172</f>
        <v/>
      </c>
      <c r="R671" s="44">
        <f>FEB!Q172</f>
        <v/>
      </c>
      <c r="S671" s="46">
        <f>S670+IF(X671=0,0,M671)</f>
        <v/>
      </c>
      <c r="T671" s="47">
        <f>MAX(T670,S671)</f>
        <v/>
      </c>
      <c r="U671" s="48">
        <f>S671-T671</f>
        <v/>
      </c>
      <c r="V671" s="47">
        <f>IFERROR(SUMIFS(DATABASE!$M$5:$M$6004,DATABASE!$B$5:$B$6004,B671,DATABASE!$X$5:$X$6004,1),0)</f>
        <v/>
      </c>
      <c r="W671" s="31">
        <f>IFERROR(COUNTIFS(DATABASE!$B$5:$B$6004,B671,DATABASE!$X$5:$X$6004,1),0)</f>
        <v/>
      </c>
      <c r="X671" s="49">
        <f>--AND(ISNUMBER(B671),C671&lt;&gt;"",L671&lt;&gt;"",M671&lt;&gt;"")</f>
        <v/>
      </c>
    </row>
    <row r="672" ht="15" customHeight="1" s="111">
      <c r="A672" s="50" t="inlineStr">
        <is>
          <t>FEB</t>
        </is>
      </c>
      <c r="B672" s="51">
        <f>FEB!A173</f>
        <v/>
      </c>
      <c r="C672" s="52">
        <f>FEB!B173</f>
        <v/>
      </c>
      <c r="D672" s="52">
        <f>FEB!C173</f>
        <v/>
      </c>
      <c r="E672" s="52">
        <f>FEB!D173</f>
        <v/>
      </c>
      <c r="F672" s="52">
        <f>FEB!E173</f>
        <v/>
      </c>
      <c r="G672" s="52">
        <f>FEB!F173</f>
        <v/>
      </c>
      <c r="H672" s="52">
        <f>FEB!G173</f>
        <v/>
      </c>
      <c r="I672" s="53">
        <f>FEB!H173</f>
        <v/>
      </c>
      <c r="J672" s="53">
        <f>FEB!I173</f>
        <v/>
      </c>
      <c r="K672" s="52">
        <f>FEB!J173</f>
        <v/>
      </c>
      <c r="L672" s="52">
        <f>FEB!K173</f>
        <v/>
      </c>
      <c r="M672" s="54">
        <f>FEB!L173</f>
        <v/>
      </c>
      <c r="N672" s="52">
        <f>FEB!M173</f>
        <v/>
      </c>
      <c r="O672" s="52">
        <f>FEB!N173</f>
        <v/>
      </c>
      <c r="P672" s="52">
        <f>FEB!O173</f>
        <v/>
      </c>
      <c r="Q672" s="52">
        <f>FEB!P173</f>
        <v/>
      </c>
      <c r="R672" s="52">
        <f>FEB!Q173</f>
        <v/>
      </c>
      <c r="S672" s="54">
        <f>S671+IF(X672=0,0,M672)</f>
        <v/>
      </c>
      <c r="T672" s="55">
        <f>MAX(T671,S672)</f>
        <v/>
      </c>
      <c r="U672" s="56">
        <f>S672-T672</f>
        <v/>
      </c>
      <c r="V672" s="55">
        <f>IFERROR(SUMIFS(DATABASE!$M$5:$M$6004,DATABASE!$B$5:$B$6004,B672,DATABASE!$X$5:$X$6004,1),0)</f>
        <v/>
      </c>
      <c r="W672" s="57">
        <f>IFERROR(COUNTIFS(DATABASE!$B$5:$B$6004,B672,DATABASE!$X$5:$X$6004,1),0)</f>
        <v/>
      </c>
      <c r="X672" s="58">
        <f>--AND(ISNUMBER(B672),C672&lt;&gt;"",L672&lt;&gt;"",M672&lt;&gt;"")</f>
        <v/>
      </c>
    </row>
    <row r="673" ht="15" customHeight="1" s="111">
      <c r="A673" s="42" t="inlineStr">
        <is>
          <t>FEB</t>
        </is>
      </c>
      <c r="B673" s="43">
        <f>FEB!A174</f>
        <v/>
      </c>
      <c r="C673" s="44">
        <f>FEB!B174</f>
        <v/>
      </c>
      <c r="D673" s="44">
        <f>FEB!C174</f>
        <v/>
      </c>
      <c r="E673" s="44">
        <f>FEB!D174</f>
        <v/>
      </c>
      <c r="F673" s="44">
        <f>FEB!E174</f>
        <v/>
      </c>
      <c r="G673" s="44">
        <f>FEB!F174</f>
        <v/>
      </c>
      <c r="H673" s="44">
        <f>FEB!G174</f>
        <v/>
      </c>
      <c r="I673" s="45">
        <f>FEB!H174</f>
        <v/>
      </c>
      <c r="J673" s="45">
        <f>FEB!I174</f>
        <v/>
      </c>
      <c r="K673" s="44">
        <f>FEB!J174</f>
        <v/>
      </c>
      <c r="L673" s="44">
        <f>FEB!K174</f>
        <v/>
      </c>
      <c r="M673" s="46">
        <f>FEB!L174</f>
        <v/>
      </c>
      <c r="N673" s="44">
        <f>FEB!M174</f>
        <v/>
      </c>
      <c r="O673" s="44">
        <f>FEB!N174</f>
        <v/>
      </c>
      <c r="P673" s="44">
        <f>FEB!O174</f>
        <v/>
      </c>
      <c r="Q673" s="44">
        <f>FEB!P174</f>
        <v/>
      </c>
      <c r="R673" s="44">
        <f>FEB!Q174</f>
        <v/>
      </c>
      <c r="S673" s="46">
        <f>S672+IF(X673=0,0,M673)</f>
        <v/>
      </c>
      <c r="T673" s="47">
        <f>MAX(T672,S673)</f>
        <v/>
      </c>
      <c r="U673" s="48">
        <f>S673-T673</f>
        <v/>
      </c>
      <c r="V673" s="47">
        <f>IFERROR(SUMIFS(DATABASE!$M$5:$M$6004,DATABASE!$B$5:$B$6004,B673,DATABASE!$X$5:$X$6004,1),0)</f>
        <v/>
      </c>
      <c r="W673" s="31">
        <f>IFERROR(COUNTIFS(DATABASE!$B$5:$B$6004,B673,DATABASE!$X$5:$X$6004,1),0)</f>
        <v/>
      </c>
      <c r="X673" s="49">
        <f>--AND(ISNUMBER(B673),C673&lt;&gt;"",L673&lt;&gt;"",M673&lt;&gt;"")</f>
        <v/>
      </c>
    </row>
    <row r="674" ht="15" customHeight="1" s="111">
      <c r="A674" s="50" t="inlineStr">
        <is>
          <t>FEB</t>
        </is>
      </c>
      <c r="B674" s="51">
        <f>FEB!A175</f>
        <v/>
      </c>
      <c r="C674" s="52">
        <f>FEB!B175</f>
        <v/>
      </c>
      <c r="D674" s="52">
        <f>FEB!C175</f>
        <v/>
      </c>
      <c r="E674" s="52">
        <f>FEB!D175</f>
        <v/>
      </c>
      <c r="F674" s="52">
        <f>FEB!E175</f>
        <v/>
      </c>
      <c r="G674" s="52">
        <f>FEB!F175</f>
        <v/>
      </c>
      <c r="H674" s="52">
        <f>FEB!G175</f>
        <v/>
      </c>
      <c r="I674" s="53">
        <f>FEB!H175</f>
        <v/>
      </c>
      <c r="J674" s="53">
        <f>FEB!I175</f>
        <v/>
      </c>
      <c r="K674" s="52">
        <f>FEB!J175</f>
        <v/>
      </c>
      <c r="L674" s="52">
        <f>FEB!K175</f>
        <v/>
      </c>
      <c r="M674" s="54">
        <f>FEB!L175</f>
        <v/>
      </c>
      <c r="N674" s="52">
        <f>FEB!M175</f>
        <v/>
      </c>
      <c r="O674" s="52">
        <f>FEB!N175</f>
        <v/>
      </c>
      <c r="P674" s="52">
        <f>FEB!O175</f>
        <v/>
      </c>
      <c r="Q674" s="52">
        <f>FEB!P175</f>
        <v/>
      </c>
      <c r="R674" s="52">
        <f>FEB!Q175</f>
        <v/>
      </c>
      <c r="S674" s="54">
        <f>S673+IF(X674=0,0,M674)</f>
        <v/>
      </c>
      <c r="T674" s="55">
        <f>MAX(T673,S674)</f>
        <v/>
      </c>
      <c r="U674" s="56">
        <f>S674-T674</f>
        <v/>
      </c>
      <c r="V674" s="55">
        <f>IFERROR(SUMIFS(DATABASE!$M$5:$M$6004,DATABASE!$B$5:$B$6004,B674,DATABASE!$X$5:$X$6004,1),0)</f>
        <v/>
      </c>
      <c r="W674" s="57">
        <f>IFERROR(COUNTIFS(DATABASE!$B$5:$B$6004,B674,DATABASE!$X$5:$X$6004,1),0)</f>
        <v/>
      </c>
      <c r="X674" s="58">
        <f>--AND(ISNUMBER(B674),C674&lt;&gt;"",L674&lt;&gt;"",M674&lt;&gt;"")</f>
        <v/>
      </c>
    </row>
    <row r="675" ht="15" customHeight="1" s="111">
      <c r="A675" s="42" t="inlineStr">
        <is>
          <t>FEB</t>
        </is>
      </c>
      <c r="B675" s="43">
        <f>FEB!A176</f>
        <v/>
      </c>
      <c r="C675" s="44">
        <f>FEB!B176</f>
        <v/>
      </c>
      <c r="D675" s="44">
        <f>FEB!C176</f>
        <v/>
      </c>
      <c r="E675" s="44">
        <f>FEB!D176</f>
        <v/>
      </c>
      <c r="F675" s="44">
        <f>FEB!E176</f>
        <v/>
      </c>
      <c r="G675" s="44">
        <f>FEB!F176</f>
        <v/>
      </c>
      <c r="H675" s="44">
        <f>FEB!G176</f>
        <v/>
      </c>
      <c r="I675" s="45">
        <f>FEB!H176</f>
        <v/>
      </c>
      <c r="J675" s="45">
        <f>FEB!I176</f>
        <v/>
      </c>
      <c r="K675" s="44">
        <f>FEB!J176</f>
        <v/>
      </c>
      <c r="L675" s="44">
        <f>FEB!K176</f>
        <v/>
      </c>
      <c r="M675" s="46">
        <f>FEB!L176</f>
        <v/>
      </c>
      <c r="N675" s="44">
        <f>FEB!M176</f>
        <v/>
      </c>
      <c r="O675" s="44">
        <f>FEB!N176</f>
        <v/>
      </c>
      <c r="P675" s="44">
        <f>FEB!O176</f>
        <v/>
      </c>
      <c r="Q675" s="44">
        <f>FEB!P176</f>
        <v/>
      </c>
      <c r="R675" s="44">
        <f>FEB!Q176</f>
        <v/>
      </c>
      <c r="S675" s="46">
        <f>S674+IF(X675=0,0,M675)</f>
        <v/>
      </c>
      <c r="T675" s="47">
        <f>MAX(T674,S675)</f>
        <v/>
      </c>
      <c r="U675" s="48">
        <f>S675-T675</f>
        <v/>
      </c>
      <c r="V675" s="47">
        <f>IFERROR(SUMIFS(DATABASE!$M$5:$M$6004,DATABASE!$B$5:$B$6004,B675,DATABASE!$X$5:$X$6004,1),0)</f>
        <v/>
      </c>
      <c r="W675" s="31">
        <f>IFERROR(COUNTIFS(DATABASE!$B$5:$B$6004,B675,DATABASE!$X$5:$X$6004,1),0)</f>
        <v/>
      </c>
      <c r="X675" s="49">
        <f>--AND(ISNUMBER(B675),C675&lt;&gt;"",L675&lt;&gt;"",M675&lt;&gt;"")</f>
        <v/>
      </c>
    </row>
    <row r="676" ht="15" customHeight="1" s="111">
      <c r="A676" s="50" t="inlineStr">
        <is>
          <t>FEB</t>
        </is>
      </c>
      <c r="B676" s="51">
        <f>FEB!A177</f>
        <v/>
      </c>
      <c r="C676" s="52">
        <f>FEB!B177</f>
        <v/>
      </c>
      <c r="D676" s="52">
        <f>FEB!C177</f>
        <v/>
      </c>
      <c r="E676" s="52">
        <f>FEB!D177</f>
        <v/>
      </c>
      <c r="F676" s="52">
        <f>FEB!E177</f>
        <v/>
      </c>
      <c r="G676" s="52">
        <f>FEB!F177</f>
        <v/>
      </c>
      <c r="H676" s="52">
        <f>FEB!G177</f>
        <v/>
      </c>
      <c r="I676" s="53">
        <f>FEB!H177</f>
        <v/>
      </c>
      <c r="J676" s="53">
        <f>FEB!I177</f>
        <v/>
      </c>
      <c r="K676" s="52">
        <f>FEB!J177</f>
        <v/>
      </c>
      <c r="L676" s="52">
        <f>FEB!K177</f>
        <v/>
      </c>
      <c r="M676" s="54">
        <f>FEB!L177</f>
        <v/>
      </c>
      <c r="N676" s="52">
        <f>FEB!M177</f>
        <v/>
      </c>
      <c r="O676" s="52">
        <f>FEB!N177</f>
        <v/>
      </c>
      <c r="P676" s="52">
        <f>FEB!O177</f>
        <v/>
      </c>
      <c r="Q676" s="52">
        <f>FEB!P177</f>
        <v/>
      </c>
      <c r="R676" s="52">
        <f>FEB!Q177</f>
        <v/>
      </c>
      <c r="S676" s="54">
        <f>S675+IF(X676=0,0,M676)</f>
        <v/>
      </c>
      <c r="T676" s="55">
        <f>MAX(T675,S676)</f>
        <v/>
      </c>
      <c r="U676" s="56">
        <f>S676-T676</f>
        <v/>
      </c>
      <c r="V676" s="55">
        <f>IFERROR(SUMIFS(DATABASE!$M$5:$M$6004,DATABASE!$B$5:$B$6004,B676,DATABASE!$X$5:$X$6004,1),0)</f>
        <v/>
      </c>
      <c r="W676" s="57">
        <f>IFERROR(COUNTIFS(DATABASE!$B$5:$B$6004,B676,DATABASE!$X$5:$X$6004,1),0)</f>
        <v/>
      </c>
      <c r="X676" s="58">
        <f>--AND(ISNUMBER(B676),C676&lt;&gt;"",L676&lt;&gt;"",M676&lt;&gt;"")</f>
        <v/>
      </c>
    </row>
    <row r="677" ht="15" customHeight="1" s="111">
      <c r="A677" s="42" t="inlineStr">
        <is>
          <t>FEB</t>
        </is>
      </c>
      <c r="B677" s="43">
        <f>FEB!A178</f>
        <v/>
      </c>
      <c r="C677" s="44">
        <f>FEB!B178</f>
        <v/>
      </c>
      <c r="D677" s="44">
        <f>FEB!C178</f>
        <v/>
      </c>
      <c r="E677" s="44">
        <f>FEB!D178</f>
        <v/>
      </c>
      <c r="F677" s="44">
        <f>FEB!E178</f>
        <v/>
      </c>
      <c r="G677" s="44">
        <f>FEB!F178</f>
        <v/>
      </c>
      <c r="H677" s="44">
        <f>FEB!G178</f>
        <v/>
      </c>
      <c r="I677" s="45">
        <f>FEB!H178</f>
        <v/>
      </c>
      <c r="J677" s="45">
        <f>FEB!I178</f>
        <v/>
      </c>
      <c r="K677" s="44">
        <f>FEB!J178</f>
        <v/>
      </c>
      <c r="L677" s="44">
        <f>FEB!K178</f>
        <v/>
      </c>
      <c r="M677" s="46">
        <f>FEB!L178</f>
        <v/>
      </c>
      <c r="N677" s="44">
        <f>FEB!M178</f>
        <v/>
      </c>
      <c r="O677" s="44">
        <f>FEB!N178</f>
        <v/>
      </c>
      <c r="P677" s="44">
        <f>FEB!O178</f>
        <v/>
      </c>
      <c r="Q677" s="44">
        <f>FEB!P178</f>
        <v/>
      </c>
      <c r="R677" s="44">
        <f>FEB!Q178</f>
        <v/>
      </c>
      <c r="S677" s="46">
        <f>S676+IF(X677=0,0,M677)</f>
        <v/>
      </c>
      <c r="T677" s="47">
        <f>MAX(T676,S677)</f>
        <v/>
      </c>
      <c r="U677" s="48">
        <f>S677-T677</f>
        <v/>
      </c>
      <c r="V677" s="47">
        <f>IFERROR(SUMIFS(DATABASE!$M$5:$M$6004,DATABASE!$B$5:$B$6004,B677,DATABASE!$X$5:$X$6004,1),0)</f>
        <v/>
      </c>
      <c r="W677" s="31">
        <f>IFERROR(COUNTIFS(DATABASE!$B$5:$B$6004,B677,DATABASE!$X$5:$X$6004,1),0)</f>
        <v/>
      </c>
      <c r="X677" s="49">
        <f>--AND(ISNUMBER(B677),C677&lt;&gt;"",L677&lt;&gt;"",M677&lt;&gt;"")</f>
        <v/>
      </c>
    </row>
    <row r="678" ht="15" customHeight="1" s="111">
      <c r="A678" s="50" t="inlineStr">
        <is>
          <t>FEB</t>
        </is>
      </c>
      <c r="B678" s="51">
        <f>FEB!A179</f>
        <v/>
      </c>
      <c r="C678" s="52">
        <f>FEB!B179</f>
        <v/>
      </c>
      <c r="D678" s="52">
        <f>FEB!C179</f>
        <v/>
      </c>
      <c r="E678" s="52">
        <f>FEB!D179</f>
        <v/>
      </c>
      <c r="F678" s="52">
        <f>FEB!E179</f>
        <v/>
      </c>
      <c r="G678" s="52">
        <f>FEB!F179</f>
        <v/>
      </c>
      <c r="H678" s="52">
        <f>FEB!G179</f>
        <v/>
      </c>
      <c r="I678" s="53">
        <f>FEB!H179</f>
        <v/>
      </c>
      <c r="J678" s="53">
        <f>FEB!I179</f>
        <v/>
      </c>
      <c r="K678" s="52">
        <f>FEB!J179</f>
        <v/>
      </c>
      <c r="L678" s="52">
        <f>FEB!K179</f>
        <v/>
      </c>
      <c r="M678" s="54">
        <f>FEB!L179</f>
        <v/>
      </c>
      <c r="N678" s="52">
        <f>FEB!M179</f>
        <v/>
      </c>
      <c r="O678" s="52">
        <f>FEB!N179</f>
        <v/>
      </c>
      <c r="P678" s="52">
        <f>FEB!O179</f>
        <v/>
      </c>
      <c r="Q678" s="52">
        <f>FEB!P179</f>
        <v/>
      </c>
      <c r="R678" s="52">
        <f>FEB!Q179</f>
        <v/>
      </c>
      <c r="S678" s="54">
        <f>S677+IF(X678=0,0,M678)</f>
        <v/>
      </c>
      <c r="T678" s="55">
        <f>MAX(T677,S678)</f>
        <v/>
      </c>
      <c r="U678" s="56">
        <f>S678-T678</f>
        <v/>
      </c>
      <c r="V678" s="55">
        <f>IFERROR(SUMIFS(DATABASE!$M$5:$M$6004,DATABASE!$B$5:$B$6004,B678,DATABASE!$X$5:$X$6004,1),0)</f>
        <v/>
      </c>
      <c r="W678" s="57">
        <f>IFERROR(COUNTIFS(DATABASE!$B$5:$B$6004,B678,DATABASE!$X$5:$X$6004,1),0)</f>
        <v/>
      </c>
      <c r="X678" s="58">
        <f>--AND(ISNUMBER(B678),C678&lt;&gt;"",L678&lt;&gt;"",M678&lt;&gt;"")</f>
        <v/>
      </c>
    </row>
    <row r="679" ht="15" customHeight="1" s="111">
      <c r="A679" s="42" t="inlineStr">
        <is>
          <t>FEB</t>
        </is>
      </c>
      <c r="B679" s="43">
        <f>FEB!A180</f>
        <v/>
      </c>
      <c r="C679" s="44">
        <f>FEB!B180</f>
        <v/>
      </c>
      <c r="D679" s="44">
        <f>FEB!C180</f>
        <v/>
      </c>
      <c r="E679" s="44">
        <f>FEB!D180</f>
        <v/>
      </c>
      <c r="F679" s="44">
        <f>FEB!E180</f>
        <v/>
      </c>
      <c r="G679" s="44">
        <f>FEB!F180</f>
        <v/>
      </c>
      <c r="H679" s="44">
        <f>FEB!G180</f>
        <v/>
      </c>
      <c r="I679" s="45">
        <f>FEB!H180</f>
        <v/>
      </c>
      <c r="J679" s="45">
        <f>FEB!I180</f>
        <v/>
      </c>
      <c r="K679" s="44">
        <f>FEB!J180</f>
        <v/>
      </c>
      <c r="L679" s="44">
        <f>FEB!K180</f>
        <v/>
      </c>
      <c r="M679" s="46">
        <f>FEB!L180</f>
        <v/>
      </c>
      <c r="N679" s="44">
        <f>FEB!M180</f>
        <v/>
      </c>
      <c r="O679" s="44">
        <f>FEB!N180</f>
        <v/>
      </c>
      <c r="P679" s="44">
        <f>FEB!O180</f>
        <v/>
      </c>
      <c r="Q679" s="44">
        <f>FEB!P180</f>
        <v/>
      </c>
      <c r="R679" s="44">
        <f>FEB!Q180</f>
        <v/>
      </c>
      <c r="S679" s="46">
        <f>S678+IF(X679=0,0,M679)</f>
        <v/>
      </c>
      <c r="T679" s="47">
        <f>MAX(T678,S679)</f>
        <v/>
      </c>
      <c r="U679" s="48">
        <f>S679-T679</f>
        <v/>
      </c>
      <c r="V679" s="47">
        <f>IFERROR(SUMIFS(DATABASE!$M$5:$M$6004,DATABASE!$B$5:$B$6004,B679,DATABASE!$X$5:$X$6004,1),0)</f>
        <v/>
      </c>
      <c r="W679" s="31">
        <f>IFERROR(COUNTIFS(DATABASE!$B$5:$B$6004,B679,DATABASE!$X$5:$X$6004,1),0)</f>
        <v/>
      </c>
      <c r="X679" s="49">
        <f>--AND(ISNUMBER(B679),C679&lt;&gt;"",L679&lt;&gt;"",M679&lt;&gt;"")</f>
        <v/>
      </c>
    </row>
    <row r="680" ht="15" customHeight="1" s="111">
      <c r="A680" s="50" t="inlineStr">
        <is>
          <t>FEB</t>
        </is>
      </c>
      <c r="B680" s="51">
        <f>FEB!A181</f>
        <v/>
      </c>
      <c r="C680" s="52">
        <f>FEB!B181</f>
        <v/>
      </c>
      <c r="D680" s="52">
        <f>FEB!C181</f>
        <v/>
      </c>
      <c r="E680" s="52">
        <f>FEB!D181</f>
        <v/>
      </c>
      <c r="F680" s="52">
        <f>FEB!E181</f>
        <v/>
      </c>
      <c r="G680" s="52">
        <f>FEB!F181</f>
        <v/>
      </c>
      <c r="H680" s="52">
        <f>FEB!G181</f>
        <v/>
      </c>
      <c r="I680" s="53">
        <f>FEB!H181</f>
        <v/>
      </c>
      <c r="J680" s="53">
        <f>FEB!I181</f>
        <v/>
      </c>
      <c r="K680" s="52">
        <f>FEB!J181</f>
        <v/>
      </c>
      <c r="L680" s="52">
        <f>FEB!K181</f>
        <v/>
      </c>
      <c r="M680" s="54">
        <f>FEB!L181</f>
        <v/>
      </c>
      <c r="N680" s="52">
        <f>FEB!M181</f>
        <v/>
      </c>
      <c r="O680" s="52">
        <f>FEB!N181</f>
        <v/>
      </c>
      <c r="P680" s="52">
        <f>FEB!O181</f>
        <v/>
      </c>
      <c r="Q680" s="52">
        <f>FEB!P181</f>
        <v/>
      </c>
      <c r="R680" s="52">
        <f>FEB!Q181</f>
        <v/>
      </c>
      <c r="S680" s="54">
        <f>S679+IF(X680=0,0,M680)</f>
        <v/>
      </c>
      <c r="T680" s="55">
        <f>MAX(T679,S680)</f>
        <v/>
      </c>
      <c r="U680" s="56">
        <f>S680-T680</f>
        <v/>
      </c>
      <c r="V680" s="55">
        <f>IFERROR(SUMIFS(DATABASE!$M$5:$M$6004,DATABASE!$B$5:$B$6004,B680,DATABASE!$X$5:$X$6004,1),0)</f>
        <v/>
      </c>
      <c r="W680" s="57">
        <f>IFERROR(COUNTIFS(DATABASE!$B$5:$B$6004,B680,DATABASE!$X$5:$X$6004,1),0)</f>
        <v/>
      </c>
      <c r="X680" s="58">
        <f>--AND(ISNUMBER(B680),C680&lt;&gt;"",L680&lt;&gt;"",M680&lt;&gt;"")</f>
        <v/>
      </c>
    </row>
    <row r="681" ht="15" customHeight="1" s="111">
      <c r="A681" s="42" t="inlineStr">
        <is>
          <t>FEB</t>
        </is>
      </c>
      <c r="B681" s="43">
        <f>FEB!A182</f>
        <v/>
      </c>
      <c r="C681" s="44">
        <f>FEB!B182</f>
        <v/>
      </c>
      <c r="D681" s="44">
        <f>FEB!C182</f>
        <v/>
      </c>
      <c r="E681" s="44">
        <f>FEB!D182</f>
        <v/>
      </c>
      <c r="F681" s="44">
        <f>FEB!E182</f>
        <v/>
      </c>
      <c r="G681" s="44">
        <f>FEB!F182</f>
        <v/>
      </c>
      <c r="H681" s="44">
        <f>FEB!G182</f>
        <v/>
      </c>
      <c r="I681" s="45">
        <f>FEB!H182</f>
        <v/>
      </c>
      <c r="J681" s="45">
        <f>FEB!I182</f>
        <v/>
      </c>
      <c r="K681" s="44">
        <f>FEB!J182</f>
        <v/>
      </c>
      <c r="L681" s="44">
        <f>FEB!K182</f>
        <v/>
      </c>
      <c r="M681" s="46">
        <f>FEB!L182</f>
        <v/>
      </c>
      <c r="N681" s="44">
        <f>FEB!M182</f>
        <v/>
      </c>
      <c r="O681" s="44">
        <f>FEB!N182</f>
        <v/>
      </c>
      <c r="P681" s="44">
        <f>FEB!O182</f>
        <v/>
      </c>
      <c r="Q681" s="44">
        <f>FEB!P182</f>
        <v/>
      </c>
      <c r="R681" s="44">
        <f>FEB!Q182</f>
        <v/>
      </c>
      <c r="S681" s="46">
        <f>S680+IF(X681=0,0,M681)</f>
        <v/>
      </c>
      <c r="T681" s="47">
        <f>MAX(T680,S681)</f>
        <v/>
      </c>
      <c r="U681" s="48">
        <f>S681-T681</f>
        <v/>
      </c>
      <c r="V681" s="47">
        <f>IFERROR(SUMIFS(DATABASE!$M$5:$M$6004,DATABASE!$B$5:$B$6004,B681,DATABASE!$X$5:$X$6004,1),0)</f>
        <v/>
      </c>
      <c r="W681" s="31">
        <f>IFERROR(COUNTIFS(DATABASE!$B$5:$B$6004,B681,DATABASE!$X$5:$X$6004,1),0)</f>
        <v/>
      </c>
      <c r="X681" s="49">
        <f>--AND(ISNUMBER(B681),C681&lt;&gt;"",L681&lt;&gt;"",M681&lt;&gt;"")</f>
        <v/>
      </c>
    </row>
    <row r="682" ht="15" customHeight="1" s="111">
      <c r="A682" s="50" t="inlineStr">
        <is>
          <t>FEB</t>
        </is>
      </c>
      <c r="B682" s="51">
        <f>FEB!A183</f>
        <v/>
      </c>
      <c r="C682" s="52">
        <f>FEB!B183</f>
        <v/>
      </c>
      <c r="D682" s="52">
        <f>FEB!C183</f>
        <v/>
      </c>
      <c r="E682" s="52">
        <f>FEB!D183</f>
        <v/>
      </c>
      <c r="F682" s="52">
        <f>FEB!E183</f>
        <v/>
      </c>
      <c r="G682" s="52">
        <f>FEB!F183</f>
        <v/>
      </c>
      <c r="H682" s="52">
        <f>FEB!G183</f>
        <v/>
      </c>
      <c r="I682" s="53">
        <f>FEB!H183</f>
        <v/>
      </c>
      <c r="J682" s="53">
        <f>FEB!I183</f>
        <v/>
      </c>
      <c r="K682" s="52">
        <f>FEB!J183</f>
        <v/>
      </c>
      <c r="L682" s="52">
        <f>FEB!K183</f>
        <v/>
      </c>
      <c r="M682" s="54">
        <f>FEB!L183</f>
        <v/>
      </c>
      <c r="N682" s="52">
        <f>FEB!M183</f>
        <v/>
      </c>
      <c r="O682" s="52">
        <f>FEB!N183</f>
        <v/>
      </c>
      <c r="P682" s="52">
        <f>FEB!O183</f>
        <v/>
      </c>
      <c r="Q682" s="52">
        <f>FEB!P183</f>
        <v/>
      </c>
      <c r="R682" s="52">
        <f>FEB!Q183</f>
        <v/>
      </c>
      <c r="S682" s="54">
        <f>S681+IF(X682=0,0,M682)</f>
        <v/>
      </c>
      <c r="T682" s="55">
        <f>MAX(T681,S682)</f>
        <v/>
      </c>
      <c r="U682" s="56">
        <f>S682-T682</f>
        <v/>
      </c>
      <c r="V682" s="55">
        <f>IFERROR(SUMIFS(DATABASE!$M$5:$M$6004,DATABASE!$B$5:$B$6004,B682,DATABASE!$X$5:$X$6004,1),0)</f>
        <v/>
      </c>
      <c r="W682" s="57">
        <f>IFERROR(COUNTIFS(DATABASE!$B$5:$B$6004,B682,DATABASE!$X$5:$X$6004,1),0)</f>
        <v/>
      </c>
      <c r="X682" s="58">
        <f>--AND(ISNUMBER(B682),C682&lt;&gt;"",L682&lt;&gt;"",M682&lt;&gt;"")</f>
        <v/>
      </c>
    </row>
    <row r="683" ht="15" customHeight="1" s="111">
      <c r="A683" s="42" t="inlineStr">
        <is>
          <t>FEB</t>
        </is>
      </c>
      <c r="B683" s="43">
        <f>FEB!A184</f>
        <v/>
      </c>
      <c r="C683" s="44">
        <f>FEB!B184</f>
        <v/>
      </c>
      <c r="D683" s="44">
        <f>FEB!C184</f>
        <v/>
      </c>
      <c r="E683" s="44">
        <f>FEB!D184</f>
        <v/>
      </c>
      <c r="F683" s="44">
        <f>FEB!E184</f>
        <v/>
      </c>
      <c r="G683" s="44">
        <f>FEB!F184</f>
        <v/>
      </c>
      <c r="H683" s="44">
        <f>FEB!G184</f>
        <v/>
      </c>
      <c r="I683" s="45">
        <f>FEB!H184</f>
        <v/>
      </c>
      <c r="J683" s="45">
        <f>FEB!I184</f>
        <v/>
      </c>
      <c r="K683" s="44">
        <f>FEB!J184</f>
        <v/>
      </c>
      <c r="L683" s="44">
        <f>FEB!K184</f>
        <v/>
      </c>
      <c r="M683" s="46">
        <f>FEB!L184</f>
        <v/>
      </c>
      <c r="N683" s="44">
        <f>FEB!M184</f>
        <v/>
      </c>
      <c r="O683" s="44">
        <f>FEB!N184</f>
        <v/>
      </c>
      <c r="P683" s="44">
        <f>FEB!O184</f>
        <v/>
      </c>
      <c r="Q683" s="44">
        <f>FEB!P184</f>
        <v/>
      </c>
      <c r="R683" s="44">
        <f>FEB!Q184</f>
        <v/>
      </c>
      <c r="S683" s="46">
        <f>S682+IF(X683=0,0,M683)</f>
        <v/>
      </c>
      <c r="T683" s="47">
        <f>MAX(T682,S683)</f>
        <v/>
      </c>
      <c r="U683" s="48">
        <f>S683-T683</f>
        <v/>
      </c>
      <c r="V683" s="47">
        <f>IFERROR(SUMIFS(DATABASE!$M$5:$M$6004,DATABASE!$B$5:$B$6004,B683,DATABASE!$X$5:$X$6004,1),0)</f>
        <v/>
      </c>
      <c r="W683" s="31">
        <f>IFERROR(COUNTIFS(DATABASE!$B$5:$B$6004,B683,DATABASE!$X$5:$X$6004,1),0)</f>
        <v/>
      </c>
      <c r="X683" s="49">
        <f>--AND(ISNUMBER(B683),C683&lt;&gt;"",L683&lt;&gt;"",M683&lt;&gt;"")</f>
        <v/>
      </c>
    </row>
    <row r="684" ht="15" customHeight="1" s="111">
      <c r="A684" s="50" t="inlineStr">
        <is>
          <t>FEB</t>
        </is>
      </c>
      <c r="B684" s="51">
        <f>FEB!A185</f>
        <v/>
      </c>
      <c r="C684" s="52">
        <f>FEB!B185</f>
        <v/>
      </c>
      <c r="D684" s="52">
        <f>FEB!C185</f>
        <v/>
      </c>
      <c r="E684" s="52">
        <f>FEB!D185</f>
        <v/>
      </c>
      <c r="F684" s="52">
        <f>FEB!E185</f>
        <v/>
      </c>
      <c r="G684" s="52">
        <f>FEB!F185</f>
        <v/>
      </c>
      <c r="H684" s="52">
        <f>FEB!G185</f>
        <v/>
      </c>
      <c r="I684" s="53">
        <f>FEB!H185</f>
        <v/>
      </c>
      <c r="J684" s="53">
        <f>FEB!I185</f>
        <v/>
      </c>
      <c r="K684" s="52">
        <f>FEB!J185</f>
        <v/>
      </c>
      <c r="L684" s="52">
        <f>FEB!K185</f>
        <v/>
      </c>
      <c r="M684" s="54">
        <f>FEB!L185</f>
        <v/>
      </c>
      <c r="N684" s="52">
        <f>FEB!M185</f>
        <v/>
      </c>
      <c r="O684" s="52">
        <f>FEB!N185</f>
        <v/>
      </c>
      <c r="P684" s="52">
        <f>FEB!O185</f>
        <v/>
      </c>
      <c r="Q684" s="52">
        <f>FEB!P185</f>
        <v/>
      </c>
      <c r="R684" s="52">
        <f>FEB!Q185</f>
        <v/>
      </c>
      <c r="S684" s="54">
        <f>S683+IF(X684=0,0,M684)</f>
        <v/>
      </c>
      <c r="T684" s="55">
        <f>MAX(T683,S684)</f>
        <v/>
      </c>
      <c r="U684" s="56">
        <f>S684-T684</f>
        <v/>
      </c>
      <c r="V684" s="55">
        <f>IFERROR(SUMIFS(DATABASE!$M$5:$M$6004,DATABASE!$B$5:$B$6004,B684,DATABASE!$X$5:$X$6004,1),0)</f>
        <v/>
      </c>
      <c r="W684" s="57">
        <f>IFERROR(COUNTIFS(DATABASE!$B$5:$B$6004,B684,DATABASE!$X$5:$X$6004,1),0)</f>
        <v/>
      </c>
      <c r="X684" s="58">
        <f>--AND(ISNUMBER(B684),C684&lt;&gt;"",L684&lt;&gt;"",M684&lt;&gt;"")</f>
        <v/>
      </c>
    </row>
    <row r="685" ht="15" customHeight="1" s="111">
      <c r="A685" s="42" t="inlineStr">
        <is>
          <t>FEB</t>
        </is>
      </c>
      <c r="B685" s="43">
        <f>FEB!A186</f>
        <v/>
      </c>
      <c r="C685" s="44">
        <f>FEB!B186</f>
        <v/>
      </c>
      <c r="D685" s="44">
        <f>FEB!C186</f>
        <v/>
      </c>
      <c r="E685" s="44">
        <f>FEB!D186</f>
        <v/>
      </c>
      <c r="F685" s="44">
        <f>FEB!E186</f>
        <v/>
      </c>
      <c r="G685" s="44">
        <f>FEB!F186</f>
        <v/>
      </c>
      <c r="H685" s="44">
        <f>FEB!G186</f>
        <v/>
      </c>
      <c r="I685" s="45">
        <f>FEB!H186</f>
        <v/>
      </c>
      <c r="J685" s="45">
        <f>FEB!I186</f>
        <v/>
      </c>
      <c r="K685" s="44">
        <f>FEB!J186</f>
        <v/>
      </c>
      <c r="L685" s="44">
        <f>FEB!K186</f>
        <v/>
      </c>
      <c r="M685" s="46">
        <f>FEB!L186</f>
        <v/>
      </c>
      <c r="N685" s="44">
        <f>FEB!M186</f>
        <v/>
      </c>
      <c r="O685" s="44">
        <f>FEB!N186</f>
        <v/>
      </c>
      <c r="P685" s="44">
        <f>FEB!O186</f>
        <v/>
      </c>
      <c r="Q685" s="44">
        <f>FEB!P186</f>
        <v/>
      </c>
      <c r="R685" s="44">
        <f>FEB!Q186</f>
        <v/>
      </c>
      <c r="S685" s="46">
        <f>S684+IF(X685=0,0,M685)</f>
        <v/>
      </c>
      <c r="T685" s="47">
        <f>MAX(T684,S685)</f>
        <v/>
      </c>
      <c r="U685" s="48">
        <f>S685-T685</f>
        <v/>
      </c>
      <c r="V685" s="47">
        <f>IFERROR(SUMIFS(DATABASE!$M$5:$M$6004,DATABASE!$B$5:$B$6004,B685,DATABASE!$X$5:$X$6004,1),0)</f>
        <v/>
      </c>
      <c r="W685" s="31">
        <f>IFERROR(COUNTIFS(DATABASE!$B$5:$B$6004,B685,DATABASE!$X$5:$X$6004,1),0)</f>
        <v/>
      </c>
      <c r="X685" s="49">
        <f>--AND(ISNUMBER(B685),C685&lt;&gt;"",L685&lt;&gt;"",M685&lt;&gt;"")</f>
        <v/>
      </c>
    </row>
    <row r="686" ht="15" customHeight="1" s="111">
      <c r="A686" s="50" t="inlineStr">
        <is>
          <t>FEB</t>
        </is>
      </c>
      <c r="B686" s="51">
        <f>FEB!A187</f>
        <v/>
      </c>
      <c r="C686" s="52">
        <f>FEB!B187</f>
        <v/>
      </c>
      <c r="D686" s="52">
        <f>FEB!C187</f>
        <v/>
      </c>
      <c r="E686" s="52">
        <f>FEB!D187</f>
        <v/>
      </c>
      <c r="F686" s="52">
        <f>FEB!E187</f>
        <v/>
      </c>
      <c r="G686" s="52">
        <f>FEB!F187</f>
        <v/>
      </c>
      <c r="H686" s="52">
        <f>FEB!G187</f>
        <v/>
      </c>
      <c r="I686" s="53">
        <f>FEB!H187</f>
        <v/>
      </c>
      <c r="J686" s="53">
        <f>FEB!I187</f>
        <v/>
      </c>
      <c r="K686" s="52">
        <f>FEB!J187</f>
        <v/>
      </c>
      <c r="L686" s="52">
        <f>FEB!K187</f>
        <v/>
      </c>
      <c r="M686" s="54">
        <f>FEB!L187</f>
        <v/>
      </c>
      <c r="N686" s="52">
        <f>FEB!M187</f>
        <v/>
      </c>
      <c r="O686" s="52">
        <f>FEB!N187</f>
        <v/>
      </c>
      <c r="P686" s="52">
        <f>FEB!O187</f>
        <v/>
      </c>
      <c r="Q686" s="52">
        <f>FEB!P187</f>
        <v/>
      </c>
      <c r="R686" s="52">
        <f>FEB!Q187</f>
        <v/>
      </c>
      <c r="S686" s="54">
        <f>S685+IF(X686=0,0,M686)</f>
        <v/>
      </c>
      <c r="T686" s="55">
        <f>MAX(T685,S686)</f>
        <v/>
      </c>
      <c r="U686" s="56">
        <f>S686-T686</f>
        <v/>
      </c>
      <c r="V686" s="55">
        <f>IFERROR(SUMIFS(DATABASE!$M$5:$M$6004,DATABASE!$B$5:$B$6004,B686,DATABASE!$X$5:$X$6004,1),0)</f>
        <v/>
      </c>
      <c r="W686" s="57">
        <f>IFERROR(COUNTIFS(DATABASE!$B$5:$B$6004,B686,DATABASE!$X$5:$X$6004,1),0)</f>
        <v/>
      </c>
      <c r="X686" s="58">
        <f>--AND(ISNUMBER(B686),C686&lt;&gt;"",L686&lt;&gt;"",M686&lt;&gt;"")</f>
        <v/>
      </c>
    </row>
    <row r="687" ht="15" customHeight="1" s="111">
      <c r="A687" s="42" t="inlineStr">
        <is>
          <t>FEB</t>
        </is>
      </c>
      <c r="B687" s="43">
        <f>FEB!A188</f>
        <v/>
      </c>
      <c r="C687" s="44">
        <f>FEB!B188</f>
        <v/>
      </c>
      <c r="D687" s="44">
        <f>FEB!C188</f>
        <v/>
      </c>
      <c r="E687" s="44">
        <f>FEB!D188</f>
        <v/>
      </c>
      <c r="F687" s="44">
        <f>FEB!E188</f>
        <v/>
      </c>
      <c r="G687" s="44">
        <f>FEB!F188</f>
        <v/>
      </c>
      <c r="H687" s="44">
        <f>FEB!G188</f>
        <v/>
      </c>
      <c r="I687" s="45">
        <f>FEB!H188</f>
        <v/>
      </c>
      <c r="J687" s="45">
        <f>FEB!I188</f>
        <v/>
      </c>
      <c r="K687" s="44">
        <f>FEB!J188</f>
        <v/>
      </c>
      <c r="L687" s="44">
        <f>FEB!K188</f>
        <v/>
      </c>
      <c r="M687" s="46">
        <f>FEB!L188</f>
        <v/>
      </c>
      <c r="N687" s="44">
        <f>FEB!M188</f>
        <v/>
      </c>
      <c r="O687" s="44">
        <f>FEB!N188</f>
        <v/>
      </c>
      <c r="P687" s="44">
        <f>FEB!O188</f>
        <v/>
      </c>
      <c r="Q687" s="44">
        <f>FEB!P188</f>
        <v/>
      </c>
      <c r="R687" s="44">
        <f>FEB!Q188</f>
        <v/>
      </c>
      <c r="S687" s="46">
        <f>S686+IF(X687=0,0,M687)</f>
        <v/>
      </c>
      <c r="T687" s="47">
        <f>MAX(T686,S687)</f>
        <v/>
      </c>
      <c r="U687" s="48">
        <f>S687-T687</f>
        <v/>
      </c>
      <c r="V687" s="47">
        <f>IFERROR(SUMIFS(DATABASE!$M$5:$M$6004,DATABASE!$B$5:$B$6004,B687,DATABASE!$X$5:$X$6004,1),0)</f>
        <v/>
      </c>
      <c r="W687" s="31">
        <f>IFERROR(COUNTIFS(DATABASE!$B$5:$B$6004,B687,DATABASE!$X$5:$X$6004,1),0)</f>
        <v/>
      </c>
      <c r="X687" s="49">
        <f>--AND(ISNUMBER(B687),C687&lt;&gt;"",L687&lt;&gt;"",M687&lt;&gt;"")</f>
        <v/>
      </c>
    </row>
    <row r="688" ht="15" customHeight="1" s="111">
      <c r="A688" s="50" t="inlineStr">
        <is>
          <t>FEB</t>
        </is>
      </c>
      <c r="B688" s="51">
        <f>FEB!A189</f>
        <v/>
      </c>
      <c r="C688" s="52">
        <f>FEB!B189</f>
        <v/>
      </c>
      <c r="D688" s="52">
        <f>FEB!C189</f>
        <v/>
      </c>
      <c r="E688" s="52">
        <f>FEB!D189</f>
        <v/>
      </c>
      <c r="F688" s="52">
        <f>FEB!E189</f>
        <v/>
      </c>
      <c r="G688" s="52">
        <f>FEB!F189</f>
        <v/>
      </c>
      <c r="H688" s="52">
        <f>FEB!G189</f>
        <v/>
      </c>
      <c r="I688" s="53">
        <f>FEB!H189</f>
        <v/>
      </c>
      <c r="J688" s="53">
        <f>FEB!I189</f>
        <v/>
      </c>
      <c r="K688" s="52">
        <f>FEB!J189</f>
        <v/>
      </c>
      <c r="L688" s="52">
        <f>FEB!K189</f>
        <v/>
      </c>
      <c r="M688" s="54">
        <f>FEB!L189</f>
        <v/>
      </c>
      <c r="N688" s="52">
        <f>FEB!M189</f>
        <v/>
      </c>
      <c r="O688" s="52">
        <f>FEB!N189</f>
        <v/>
      </c>
      <c r="P688" s="52">
        <f>FEB!O189</f>
        <v/>
      </c>
      <c r="Q688" s="52">
        <f>FEB!P189</f>
        <v/>
      </c>
      <c r="R688" s="52">
        <f>FEB!Q189</f>
        <v/>
      </c>
      <c r="S688" s="54">
        <f>S687+IF(X688=0,0,M688)</f>
        <v/>
      </c>
      <c r="T688" s="55">
        <f>MAX(T687,S688)</f>
        <v/>
      </c>
      <c r="U688" s="56">
        <f>S688-T688</f>
        <v/>
      </c>
      <c r="V688" s="55">
        <f>IFERROR(SUMIFS(DATABASE!$M$5:$M$6004,DATABASE!$B$5:$B$6004,B688,DATABASE!$X$5:$X$6004,1),0)</f>
        <v/>
      </c>
      <c r="W688" s="57">
        <f>IFERROR(COUNTIFS(DATABASE!$B$5:$B$6004,B688,DATABASE!$X$5:$X$6004,1),0)</f>
        <v/>
      </c>
      <c r="X688" s="58">
        <f>--AND(ISNUMBER(B688),C688&lt;&gt;"",L688&lt;&gt;"",M688&lt;&gt;"")</f>
        <v/>
      </c>
    </row>
    <row r="689" ht="15" customHeight="1" s="111">
      <c r="A689" s="42" t="inlineStr">
        <is>
          <t>FEB</t>
        </is>
      </c>
      <c r="B689" s="43">
        <f>FEB!A190</f>
        <v/>
      </c>
      <c r="C689" s="44">
        <f>FEB!B190</f>
        <v/>
      </c>
      <c r="D689" s="44">
        <f>FEB!C190</f>
        <v/>
      </c>
      <c r="E689" s="44">
        <f>FEB!D190</f>
        <v/>
      </c>
      <c r="F689" s="44">
        <f>FEB!E190</f>
        <v/>
      </c>
      <c r="G689" s="44">
        <f>FEB!F190</f>
        <v/>
      </c>
      <c r="H689" s="44">
        <f>FEB!G190</f>
        <v/>
      </c>
      <c r="I689" s="45">
        <f>FEB!H190</f>
        <v/>
      </c>
      <c r="J689" s="45">
        <f>FEB!I190</f>
        <v/>
      </c>
      <c r="K689" s="44">
        <f>FEB!J190</f>
        <v/>
      </c>
      <c r="L689" s="44">
        <f>FEB!K190</f>
        <v/>
      </c>
      <c r="M689" s="46">
        <f>FEB!L190</f>
        <v/>
      </c>
      <c r="N689" s="44">
        <f>FEB!M190</f>
        <v/>
      </c>
      <c r="O689" s="44">
        <f>FEB!N190</f>
        <v/>
      </c>
      <c r="P689" s="44">
        <f>FEB!O190</f>
        <v/>
      </c>
      <c r="Q689" s="44">
        <f>FEB!P190</f>
        <v/>
      </c>
      <c r="R689" s="44">
        <f>FEB!Q190</f>
        <v/>
      </c>
      <c r="S689" s="46">
        <f>S688+IF(X689=0,0,M689)</f>
        <v/>
      </c>
      <c r="T689" s="47">
        <f>MAX(T688,S689)</f>
        <v/>
      </c>
      <c r="U689" s="48">
        <f>S689-T689</f>
        <v/>
      </c>
      <c r="V689" s="47">
        <f>IFERROR(SUMIFS(DATABASE!$M$5:$M$6004,DATABASE!$B$5:$B$6004,B689,DATABASE!$X$5:$X$6004,1),0)</f>
        <v/>
      </c>
      <c r="W689" s="31">
        <f>IFERROR(COUNTIFS(DATABASE!$B$5:$B$6004,B689,DATABASE!$X$5:$X$6004,1),0)</f>
        <v/>
      </c>
      <c r="X689" s="49">
        <f>--AND(ISNUMBER(B689),C689&lt;&gt;"",L689&lt;&gt;"",M689&lt;&gt;"")</f>
        <v/>
      </c>
    </row>
    <row r="690" ht="15" customHeight="1" s="111">
      <c r="A690" s="50" t="inlineStr">
        <is>
          <t>FEB</t>
        </is>
      </c>
      <c r="B690" s="51">
        <f>FEB!A191</f>
        <v/>
      </c>
      <c r="C690" s="52">
        <f>FEB!B191</f>
        <v/>
      </c>
      <c r="D690" s="52">
        <f>FEB!C191</f>
        <v/>
      </c>
      <c r="E690" s="52">
        <f>FEB!D191</f>
        <v/>
      </c>
      <c r="F690" s="52">
        <f>FEB!E191</f>
        <v/>
      </c>
      <c r="G690" s="52">
        <f>FEB!F191</f>
        <v/>
      </c>
      <c r="H690" s="52">
        <f>FEB!G191</f>
        <v/>
      </c>
      <c r="I690" s="53">
        <f>FEB!H191</f>
        <v/>
      </c>
      <c r="J690" s="53">
        <f>FEB!I191</f>
        <v/>
      </c>
      <c r="K690" s="52">
        <f>FEB!J191</f>
        <v/>
      </c>
      <c r="L690" s="52">
        <f>FEB!K191</f>
        <v/>
      </c>
      <c r="M690" s="54">
        <f>FEB!L191</f>
        <v/>
      </c>
      <c r="N690" s="52">
        <f>FEB!M191</f>
        <v/>
      </c>
      <c r="O690" s="52">
        <f>FEB!N191</f>
        <v/>
      </c>
      <c r="P690" s="52">
        <f>FEB!O191</f>
        <v/>
      </c>
      <c r="Q690" s="52">
        <f>FEB!P191</f>
        <v/>
      </c>
      <c r="R690" s="52">
        <f>FEB!Q191</f>
        <v/>
      </c>
      <c r="S690" s="54">
        <f>S689+IF(X690=0,0,M690)</f>
        <v/>
      </c>
      <c r="T690" s="55">
        <f>MAX(T689,S690)</f>
        <v/>
      </c>
      <c r="U690" s="56">
        <f>S690-T690</f>
        <v/>
      </c>
      <c r="V690" s="55">
        <f>IFERROR(SUMIFS(DATABASE!$M$5:$M$6004,DATABASE!$B$5:$B$6004,B690,DATABASE!$X$5:$X$6004,1),0)</f>
        <v/>
      </c>
      <c r="W690" s="57">
        <f>IFERROR(COUNTIFS(DATABASE!$B$5:$B$6004,B690,DATABASE!$X$5:$X$6004,1),0)</f>
        <v/>
      </c>
      <c r="X690" s="58">
        <f>--AND(ISNUMBER(B690),C690&lt;&gt;"",L690&lt;&gt;"",M690&lt;&gt;"")</f>
        <v/>
      </c>
    </row>
    <row r="691" ht="15" customHeight="1" s="111">
      <c r="A691" s="42" t="inlineStr">
        <is>
          <t>FEB</t>
        </is>
      </c>
      <c r="B691" s="43">
        <f>FEB!A192</f>
        <v/>
      </c>
      <c r="C691" s="44">
        <f>FEB!B192</f>
        <v/>
      </c>
      <c r="D691" s="44">
        <f>FEB!C192</f>
        <v/>
      </c>
      <c r="E691" s="44">
        <f>FEB!D192</f>
        <v/>
      </c>
      <c r="F691" s="44">
        <f>FEB!E192</f>
        <v/>
      </c>
      <c r="G691" s="44">
        <f>FEB!F192</f>
        <v/>
      </c>
      <c r="H691" s="44">
        <f>FEB!G192</f>
        <v/>
      </c>
      <c r="I691" s="45">
        <f>FEB!H192</f>
        <v/>
      </c>
      <c r="J691" s="45">
        <f>FEB!I192</f>
        <v/>
      </c>
      <c r="K691" s="44">
        <f>FEB!J192</f>
        <v/>
      </c>
      <c r="L691" s="44">
        <f>FEB!K192</f>
        <v/>
      </c>
      <c r="M691" s="46">
        <f>FEB!L192</f>
        <v/>
      </c>
      <c r="N691" s="44">
        <f>FEB!M192</f>
        <v/>
      </c>
      <c r="O691" s="44">
        <f>FEB!N192</f>
        <v/>
      </c>
      <c r="P691" s="44">
        <f>FEB!O192</f>
        <v/>
      </c>
      <c r="Q691" s="44">
        <f>FEB!P192</f>
        <v/>
      </c>
      <c r="R691" s="44">
        <f>FEB!Q192</f>
        <v/>
      </c>
      <c r="S691" s="46">
        <f>S690+IF(X691=0,0,M691)</f>
        <v/>
      </c>
      <c r="T691" s="47">
        <f>MAX(T690,S691)</f>
        <v/>
      </c>
      <c r="U691" s="48">
        <f>S691-T691</f>
        <v/>
      </c>
      <c r="V691" s="47">
        <f>IFERROR(SUMIFS(DATABASE!$M$5:$M$6004,DATABASE!$B$5:$B$6004,B691,DATABASE!$X$5:$X$6004,1),0)</f>
        <v/>
      </c>
      <c r="W691" s="31">
        <f>IFERROR(COUNTIFS(DATABASE!$B$5:$B$6004,B691,DATABASE!$X$5:$X$6004,1),0)</f>
        <v/>
      </c>
      <c r="X691" s="49">
        <f>--AND(ISNUMBER(B691),C691&lt;&gt;"",L691&lt;&gt;"",M691&lt;&gt;"")</f>
        <v/>
      </c>
    </row>
    <row r="692" ht="15" customHeight="1" s="111">
      <c r="A692" s="50" t="inlineStr">
        <is>
          <t>FEB</t>
        </is>
      </c>
      <c r="B692" s="51">
        <f>FEB!A193</f>
        <v/>
      </c>
      <c r="C692" s="52">
        <f>FEB!B193</f>
        <v/>
      </c>
      <c r="D692" s="52">
        <f>FEB!C193</f>
        <v/>
      </c>
      <c r="E692" s="52">
        <f>FEB!D193</f>
        <v/>
      </c>
      <c r="F692" s="52">
        <f>FEB!E193</f>
        <v/>
      </c>
      <c r="G692" s="52">
        <f>FEB!F193</f>
        <v/>
      </c>
      <c r="H692" s="52">
        <f>FEB!G193</f>
        <v/>
      </c>
      <c r="I692" s="53">
        <f>FEB!H193</f>
        <v/>
      </c>
      <c r="J692" s="53">
        <f>FEB!I193</f>
        <v/>
      </c>
      <c r="K692" s="52">
        <f>FEB!J193</f>
        <v/>
      </c>
      <c r="L692" s="52">
        <f>FEB!K193</f>
        <v/>
      </c>
      <c r="M692" s="54">
        <f>FEB!L193</f>
        <v/>
      </c>
      <c r="N692" s="52">
        <f>FEB!M193</f>
        <v/>
      </c>
      <c r="O692" s="52">
        <f>FEB!N193</f>
        <v/>
      </c>
      <c r="P692" s="52">
        <f>FEB!O193</f>
        <v/>
      </c>
      <c r="Q692" s="52">
        <f>FEB!P193</f>
        <v/>
      </c>
      <c r="R692" s="52">
        <f>FEB!Q193</f>
        <v/>
      </c>
      <c r="S692" s="54">
        <f>S691+IF(X692=0,0,M692)</f>
        <v/>
      </c>
      <c r="T692" s="55">
        <f>MAX(T691,S692)</f>
        <v/>
      </c>
      <c r="U692" s="56">
        <f>S692-T692</f>
        <v/>
      </c>
      <c r="V692" s="55">
        <f>IFERROR(SUMIFS(DATABASE!$M$5:$M$6004,DATABASE!$B$5:$B$6004,B692,DATABASE!$X$5:$X$6004,1),0)</f>
        <v/>
      </c>
      <c r="W692" s="57">
        <f>IFERROR(COUNTIFS(DATABASE!$B$5:$B$6004,B692,DATABASE!$X$5:$X$6004,1),0)</f>
        <v/>
      </c>
      <c r="X692" s="58">
        <f>--AND(ISNUMBER(B692),C692&lt;&gt;"",L692&lt;&gt;"",M692&lt;&gt;"")</f>
        <v/>
      </c>
    </row>
    <row r="693" ht="15" customHeight="1" s="111">
      <c r="A693" s="42" t="inlineStr">
        <is>
          <t>FEB</t>
        </is>
      </c>
      <c r="B693" s="43">
        <f>FEB!A194</f>
        <v/>
      </c>
      <c r="C693" s="44">
        <f>FEB!B194</f>
        <v/>
      </c>
      <c r="D693" s="44">
        <f>FEB!C194</f>
        <v/>
      </c>
      <c r="E693" s="44">
        <f>FEB!D194</f>
        <v/>
      </c>
      <c r="F693" s="44">
        <f>FEB!E194</f>
        <v/>
      </c>
      <c r="G693" s="44">
        <f>FEB!F194</f>
        <v/>
      </c>
      <c r="H693" s="44">
        <f>FEB!G194</f>
        <v/>
      </c>
      <c r="I693" s="45">
        <f>FEB!H194</f>
        <v/>
      </c>
      <c r="J693" s="45">
        <f>FEB!I194</f>
        <v/>
      </c>
      <c r="K693" s="44">
        <f>FEB!J194</f>
        <v/>
      </c>
      <c r="L693" s="44">
        <f>FEB!K194</f>
        <v/>
      </c>
      <c r="M693" s="46">
        <f>FEB!L194</f>
        <v/>
      </c>
      <c r="N693" s="44">
        <f>FEB!M194</f>
        <v/>
      </c>
      <c r="O693" s="44">
        <f>FEB!N194</f>
        <v/>
      </c>
      <c r="P693" s="44">
        <f>FEB!O194</f>
        <v/>
      </c>
      <c r="Q693" s="44">
        <f>FEB!P194</f>
        <v/>
      </c>
      <c r="R693" s="44">
        <f>FEB!Q194</f>
        <v/>
      </c>
      <c r="S693" s="46">
        <f>S692+IF(X693=0,0,M693)</f>
        <v/>
      </c>
      <c r="T693" s="47">
        <f>MAX(T692,S693)</f>
        <v/>
      </c>
      <c r="U693" s="48">
        <f>S693-T693</f>
        <v/>
      </c>
      <c r="V693" s="47">
        <f>IFERROR(SUMIFS(DATABASE!$M$5:$M$6004,DATABASE!$B$5:$B$6004,B693,DATABASE!$X$5:$X$6004,1),0)</f>
        <v/>
      </c>
      <c r="W693" s="31">
        <f>IFERROR(COUNTIFS(DATABASE!$B$5:$B$6004,B693,DATABASE!$X$5:$X$6004,1),0)</f>
        <v/>
      </c>
      <c r="X693" s="49">
        <f>--AND(ISNUMBER(B693),C693&lt;&gt;"",L693&lt;&gt;"",M693&lt;&gt;"")</f>
        <v/>
      </c>
    </row>
    <row r="694" ht="15" customHeight="1" s="111">
      <c r="A694" s="50" t="inlineStr">
        <is>
          <t>FEB</t>
        </is>
      </c>
      <c r="B694" s="51">
        <f>FEB!A195</f>
        <v/>
      </c>
      <c r="C694" s="52">
        <f>FEB!B195</f>
        <v/>
      </c>
      <c r="D694" s="52">
        <f>FEB!C195</f>
        <v/>
      </c>
      <c r="E694" s="52">
        <f>FEB!D195</f>
        <v/>
      </c>
      <c r="F694" s="52">
        <f>FEB!E195</f>
        <v/>
      </c>
      <c r="G694" s="52">
        <f>FEB!F195</f>
        <v/>
      </c>
      <c r="H694" s="52">
        <f>FEB!G195</f>
        <v/>
      </c>
      <c r="I694" s="53">
        <f>FEB!H195</f>
        <v/>
      </c>
      <c r="J694" s="53">
        <f>FEB!I195</f>
        <v/>
      </c>
      <c r="K694" s="52">
        <f>FEB!J195</f>
        <v/>
      </c>
      <c r="L694" s="52">
        <f>FEB!K195</f>
        <v/>
      </c>
      <c r="M694" s="54">
        <f>FEB!L195</f>
        <v/>
      </c>
      <c r="N694" s="52">
        <f>FEB!M195</f>
        <v/>
      </c>
      <c r="O694" s="52">
        <f>FEB!N195</f>
        <v/>
      </c>
      <c r="P694" s="52">
        <f>FEB!O195</f>
        <v/>
      </c>
      <c r="Q694" s="52">
        <f>FEB!P195</f>
        <v/>
      </c>
      <c r="R694" s="52">
        <f>FEB!Q195</f>
        <v/>
      </c>
      <c r="S694" s="54">
        <f>S693+IF(X694=0,0,M694)</f>
        <v/>
      </c>
      <c r="T694" s="55">
        <f>MAX(T693,S694)</f>
        <v/>
      </c>
      <c r="U694" s="56">
        <f>S694-T694</f>
        <v/>
      </c>
      <c r="V694" s="55">
        <f>IFERROR(SUMIFS(DATABASE!$M$5:$M$6004,DATABASE!$B$5:$B$6004,B694,DATABASE!$X$5:$X$6004,1),0)</f>
        <v/>
      </c>
      <c r="W694" s="57">
        <f>IFERROR(COUNTIFS(DATABASE!$B$5:$B$6004,B694,DATABASE!$X$5:$X$6004,1),0)</f>
        <v/>
      </c>
      <c r="X694" s="58">
        <f>--AND(ISNUMBER(B694),C694&lt;&gt;"",L694&lt;&gt;"",M694&lt;&gt;"")</f>
        <v/>
      </c>
    </row>
    <row r="695" ht="15" customHeight="1" s="111">
      <c r="A695" s="42" t="inlineStr">
        <is>
          <t>FEB</t>
        </is>
      </c>
      <c r="B695" s="43">
        <f>FEB!A196</f>
        <v/>
      </c>
      <c r="C695" s="44">
        <f>FEB!B196</f>
        <v/>
      </c>
      <c r="D695" s="44">
        <f>FEB!C196</f>
        <v/>
      </c>
      <c r="E695" s="44">
        <f>FEB!D196</f>
        <v/>
      </c>
      <c r="F695" s="44">
        <f>FEB!E196</f>
        <v/>
      </c>
      <c r="G695" s="44">
        <f>FEB!F196</f>
        <v/>
      </c>
      <c r="H695" s="44">
        <f>FEB!G196</f>
        <v/>
      </c>
      <c r="I695" s="45">
        <f>FEB!H196</f>
        <v/>
      </c>
      <c r="J695" s="45">
        <f>FEB!I196</f>
        <v/>
      </c>
      <c r="K695" s="44">
        <f>FEB!J196</f>
        <v/>
      </c>
      <c r="L695" s="44">
        <f>FEB!K196</f>
        <v/>
      </c>
      <c r="M695" s="46">
        <f>FEB!L196</f>
        <v/>
      </c>
      <c r="N695" s="44">
        <f>FEB!M196</f>
        <v/>
      </c>
      <c r="O695" s="44">
        <f>FEB!N196</f>
        <v/>
      </c>
      <c r="P695" s="44">
        <f>FEB!O196</f>
        <v/>
      </c>
      <c r="Q695" s="44">
        <f>FEB!P196</f>
        <v/>
      </c>
      <c r="R695" s="44">
        <f>FEB!Q196</f>
        <v/>
      </c>
      <c r="S695" s="46">
        <f>S694+IF(X695=0,0,M695)</f>
        <v/>
      </c>
      <c r="T695" s="47">
        <f>MAX(T694,S695)</f>
        <v/>
      </c>
      <c r="U695" s="48">
        <f>S695-T695</f>
        <v/>
      </c>
      <c r="V695" s="47">
        <f>IFERROR(SUMIFS(DATABASE!$M$5:$M$6004,DATABASE!$B$5:$B$6004,B695,DATABASE!$X$5:$X$6004,1),0)</f>
        <v/>
      </c>
      <c r="W695" s="31">
        <f>IFERROR(COUNTIFS(DATABASE!$B$5:$B$6004,B695,DATABASE!$X$5:$X$6004,1),0)</f>
        <v/>
      </c>
      <c r="X695" s="49">
        <f>--AND(ISNUMBER(B695),C695&lt;&gt;"",L695&lt;&gt;"",M695&lt;&gt;"")</f>
        <v/>
      </c>
    </row>
    <row r="696" ht="15" customHeight="1" s="111">
      <c r="A696" s="50" t="inlineStr">
        <is>
          <t>FEB</t>
        </is>
      </c>
      <c r="B696" s="51">
        <f>FEB!A197</f>
        <v/>
      </c>
      <c r="C696" s="52">
        <f>FEB!B197</f>
        <v/>
      </c>
      <c r="D696" s="52">
        <f>FEB!C197</f>
        <v/>
      </c>
      <c r="E696" s="52">
        <f>FEB!D197</f>
        <v/>
      </c>
      <c r="F696" s="52">
        <f>FEB!E197</f>
        <v/>
      </c>
      <c r="G696" s="52">
        <f>FEB!F197</f>
        <v/>
      </c>
      <c r="H696" s="52">
        <f>FEB!G197</f>
        <v/>
      </c>
      <c r="I696" s="53">
        <f>FEB!H197</f>
        <v/>
      </c>
      <c r="J696" s="53">
        <f>FEB!I197</f>
        <v/>
      </c>
      <c r="K696" s="52">
        <f>FEB!J197</f>
        <v/>
      </c>
      <c r="L696" s="52">
        <f>FEB!K197</f>
        <v/>
      </c>
      <c r="M696" s="54">
        <f>FEB!L197</f>
        <v/>
      </c>
      <c r="N696" s="52">
        <f>FEB!M197</f>
        <v/>
      </c>
      <c r="O696" s="52">
        <f>FEB!N197</f>
        <v/>
      </c>
      <c r="P696" s="52">
        <f>FEB!O197</f>
        <v/>
      </c>
      <c r="Q696" s="52">
        <f>FEB!P197</f>
        <v/>
      </c>
      <c r="R696" s="52">
        <f>FEB!Q197</f>
        <v/>
      </c>
      <c r="S696" s="54">
        <f>S695+IF(X696=0,0,M696)</f>
        <v/>
      </c>
      <c r="T696" s="55">
        <f>MAX(T695,S696)</f>
        <v/>
      </c>
      <c r="U696" s="56">
        <f>S696-T696</f>
        <v/>
      </c>
      <c r="V696" s="55">
        <f>IFERROR(SUMIFS(DATABASE!$M$5:$M$6004,DATABASE!$B$5:$B$6004,B696,DATABASE!$X$5:$X$6004,1),0)</f>
        <v/>
      </c>
      <c r="W696" s="57">
        <f>IFERROR(COUNTIFS(DATABASE!$B$5:$B$6004,B696,DATABASE!$X$5:$X$6004,1),0)</f>
        <v/>
      </c>
      <c r="X696" s="58">
        <f>--AND(ISNUMBER(B696),C696&lt;&gt;"",L696&lt;&gt;"",M696&lt;&gt;"")</f>
        <v/>
      </c>
    </row>
    <row r="697" ht="15" customHeight="1" s="111">
      <c r="A697" s="42" t="inlineStr">
        <is>
          <t>FEB</t>
        </is>
      </c>
      <c r="B697" s="43">
        <f>FEB!A198</f>
        <v/>
      </c>
      <c r="C697" s="44">
        <f>FEB!B198</f>
        <v/>
      </c>
      <c r="D697" s="44">
        <f>FEB!C198</f>
        <v/>
      </c>
      <c r="E697" s="44">
        <f>FEB!D198</f>
        <v/>
      </c>
      <c r="F697" s="44">
        <f>FEB!E198</f>
        <v/>
      </c>
      <c r="G697" s="44">
        <f>FEB!F198</f>
        <v/>
      </c>
      <c r="H697" s="44">
        <f>FEB!G198</f>
        <v/>
      </c>
      <c r="I697" s="45">
        <f>FEB!H198</f>
        <v/>
      </c>
      <c r="J697" s="45">
        <f>FEB!I198</f>
        <v/>
      </c>
      <c r="K697" s="44">
        <f>FEB!J198</f>
        <v/>
      </c>
      <c r="L697" s="44">
        <f>FEB!K198</f>
        <v/>
      </c>
      <c r="M697" s="46">
        <f>FEB!L198</f>
        <v/>
      </c>
      <c r="N697" s="44">
        <f>FEB!M198</f>
        <v/>
      </c>
      <c r="O697" s="44">
        <f>FEB!N198</f>
        <v/>
      </c>
      <c r="P697" s="44">
        <f>FEB!O198</f>
        <v/>
      </c>
      <c r="Q697" s="44">
        <f>FEB!P198</f>
        <v/>
      </c>
      <c r="R697" s="44">
        <f>FEB!Q198</f>
        <v/>
      </c>
      <c r="S697" s="46">
        <f>S696+IF(X697=0,0,M697)</f>
        <v/>
      </c>
      <c r="T697" s="47">
        <f>MAX(T696,S697)</f>
        <v/>
      </c>
      <c r="U697" s="48">
        <f>S697-T697</f>
        <v/>
      </c>
      <c r="V697" s="47">
        <f>IFERROR(SUMIFS(DATABASE!$M$5:$M$6004,DATABASE!$B$5:$B$6004,B697,DATABASE!$X$5:$X$6004,1),0)</f>
        <v/>
      </c>
      <c r="W697" s="31">
        <f>IFERROR(COUNTIFS(DATABASE!$B$5:$B$6004,B697,DATABASE!$X$5:$X$6004,1),0)</f>
        <v/>
      </c>
      <c r="X697" s="49">
        <f>--AND(ISNUMBER(B697),C697&lt;&gt;"",L697&lt;&gt;"",M697&lt;&gt;"")</f>
        <v/>
      </c>
    </row>
    <row r="698" ht="15" customHeight="1" s="111">
      <c r="A698" s="50" t="inlineStr">
        <is>
          <t>FEB</t>
        </is>
      </c>
      <c r="B698" s="51">
        <f>FEB!A199</f>
        <v/>
      </c>
      <c r="C698" s="52">
        <f>FEB!B199</f>
        <v/>
      </c>
      <c r="D698" s="52">
        <f>FEB!C199</f>
        <v/>
      </c>
      <c r="E698" s="52">
        <f>FEB!D199</f>
        <v/>
      </c>
      <c r="F698" s="52">
        <f>FEB!E199</f>
        <v/>
      </c>
      <c r="G698" s="52">
        <f>FEB!F199</f>
        <v/>
      </c>
      <c r="H698" s="52">
        <f>FEB!G199</f>
        <v/>
      </c>
      <c r="I698" s="53">
        <f>FEB!H199</f>
        <v/>
      </c>
      <c r="J698" s="53">
        <f>FEB!I199</f>
        <v/>
      </c>
      <c r="K698" s="52">
        <f>FEB!J199</f>
        <v/>
      </c>
      <c r="L698" s="52">
        <f>FEB!K199</f>
        <v/>
      </c>
      <c r="M698" s="54">
        <f>FEB!L199</f>
        <v/>
      </c>
      <c r="N698" s="52">
        <f>FEB!M199</f>
        <v/>
      </c>
      <c r="O698" s="52">
        <f>FEB!N199</f>
        <v/>
      </c>
      <c r="P698" s="52">
        <f>FEB!O199</f>
        <v/>
      </c>
      <c r="Q698" s="52">
        <f>FEB!P199</f>
        <v/>
      </c>
      <c r="R698" s="52">
        <f>FEB!Q199</f>
        <v/>
      </c>
      <c r="S698" s="54">
        <f>S697+IF(X698=0,0,M698)</f>
        <v/>
      </c>
      <c r="T698" s="55">
        <f>MAX(T697,S698)</f>
        <v/>
      </c>
      <c r="U698" s="56">
        <f>S698-T698</f>
        <v/>
      </c>
      <c r="V698" s="55">
        <f>IFERROR(SUMIFS(DATABASE!$M$5:$M$6004,DATABASE!$B$5:$B$6004,B698,DATABASE!$X$5:$X$6004,1),0)</f>
        <v/>
      </c>
      <c r="W698" s="57">
        <f>IFERROR(COUNTIFS(DATABASE!$B$5:$B$6004,B698,DATABASE!$X$5:$X$6004,1),0)</f>
        <v/>
      </c>
      <c r="X698" s="58">
        <f>--AND(ISNUMBER(B698),C698&lt;&gt;"",L698&lt;&gt;"",M698&lt;&gt;"")</f>
        <v/>
      </c>
    </row>
    <row r="699" ht="15" customHeight="1" s="111">
      <c r="A699" s="42" t="inlineStr">
        <is>
          <t>FEB</t>
        </is>
      </c>
      <c r="B699" s="43">
        <f>FEB!A200</f>
        <v/>
      </c>
      <c r="C699" s="44">
        <f>FEB!B200</f>
        <v/>
      </c>
      <c r="D699" s="44">
        <f>FEB!C200</f>
        <v/>
      </c>
      <c r="E699" s="44">
        <f>FEB!D200</f>
        <v/>
      </c>
      <c r="F699" s="44">
        <f>FEB!E200</f>
        <v/>
      </c>
      <c r="G699" s="44">
        <f>FEB!F200</f>
        <v/>
      </c>
      <c r="H699" s="44">
        <f>FEB!G200</f>
        <v/>
      </c>
      <c r="I699" s="45">
        <f>FEB!H200</f>
        <v/>
      </c>
      <c r="J699" s="45">
        <f>FEB!I200</f>
        <v/>
      </c>
      <c r="K699" s="44">
        <f>FEB!J200</f>
        <v/>
      </c>
      <c r="L699" s="44">
        <f>FEB!K200</f>
        <v/>
      </c>
      <c r="M699" s="46">
        <f>FEB!L200</f>
        <v/>
      </c>
      <c r="N699" s="44">
        <f>FEB!M200</f>
        <v/>
      </c>
      <c r="O699" s="44">
        <f>FEB!N200</f>
        <v/>
      </c>
      <c r="P699" s="44">
        <f>FEB!O200</f>
        <v/>
      </c>
      <c r="Q699" s="44">
        <f>FEB!P200</f>
        <v/>
      </c>
      <c r="R699" s="44">
        <f>FEB!Q200</f>
        <v/>
      </c>
      <c r="S699" s="46">
        <f>S698+IF(X699=0,0,M699)</f>
        <v/>
      </c>
      <c r="T699" s="47">
        <f>MAX(T698,S699)</f>
        <v/>
      </c>
      <c r="U699" s="48">
        <f>S699-T699</f>
        <v/>
      </c>
      <c r="V699" s="47">
        <f>IFERROR(SUMIFS(DATABASE!$M$5:$M$6004,DATABASE!$B$5:$B$6004,B699,DATABASE!$X$5:$X$6004,1),0)</f>
        <v/>
      </c>
      <c r="W699" s="31">
        <f>IFERROR(COUNTIFS(DATABASE!$B$5:$B$6004,B699,DATABASE!$X$5:$X$6004,1),0)</f>
        <v/>
      </c>
      <c r="X699" s="49">
        <f>--AND(ISNUMBER(B699),C699&lt;&gt;"",L699&lt;&gt;"",M699&lt;&gt;"")</f>
        <v/>
      </c>
    </row>
    <row r="700" ht="15" customHeight="1" s="111">
      <c r="A700" s="50" t="inlineStr">
        <is>
          <t>FEB</t>
        </is>
      </c>
      <c r="B700" s="51">
        <f>FEB!A201</f>
        <v/>
      </c>
      <c r="C700" s="52">
        <f>FEB!B201</f>
        <v/>
      </c>
      <c r="D700" s="52">
        <f>FEB!C201</f>
        <v/>
      </c>
      <c r="E700" s="52">
        <f>FEB!D201</f>
        <v/>
      </c>
      <c r="F700" s="52">
        <f>FEB!E201</f>
        <v/>
      </c>
      <c r="G700" s="52">
        <f>FEB!F201</f>
        <v/>
      </c>
      <c r="H700" s="52">
        <f>FEB!G201</f>
        <v/>
      </c>
      <c r="I700" s="53">
        <f>FEB!H201</f>
        <v/>
      </c>
      <c r="J700" s="53">
        <f>FEB!I201</f>
        <v/>
      </c>
      <c r="K700" s="52">
        <f>FEB!J201</f>
        <v/>
      </c>
      <c r="L700" s="52">
        <f>FEB!K201</f>
        <v/>
      </c>
      <c r="M700" s="54">
        <f>FEB!L201</f>
        <v/>
      </c>
      <c r="N700" s="52">
        <f>FEB!M201</f>
        <v/>
      </c>
      <c r="O700" s="52">
        <f>FEB!N201</f>
        <v/>
      </c>
      <c r="P700" s="52">
        <f>FEB!O201</f>
        <v/>
      </c>
      <c r="Q700" s="52">
        <f>FEB!P201</f>
        <v/>
      </c>
      <c r="R700" s="52">
        <f>FEB!Q201</f>
        <v/>
      </c>
      <c r="S700" s="54">
        <f>S699+IF(X700=0,0,M700)</f>
        <v/>
      </c>
      <c r="T700" s="55">
        <f>MAX(T699,S700)</f>
        <v/>
      </c>
      <c r="U700" s="56">
        <f>S700-T700</f>
        <v/>
      </c>
      <c r="V700" s="55">
        <f>IFERROR(SUMIFS(DATABASE!$M$5:$M$6004,DATABASE!$B$5:$B$6004,B700,DATABASE!$X$5:$X$6004,1),0)</f>
        <v/>
      </c>
      <c r="W700" s="57">
        <f>IFERROR(COUNTIFS(DATABASE!$B$5:$B$6004,B700,DATABASE!$X$5:$X$6004,1),0)</f>
        <v/>
      </c>
      <c r="X700" s="58">
        <f>--AND(ISNUMBER(B700),C700&lt;&gt;"",L700&lt;&gt;"",M700&lt;&gt;"")</f>
        <v/>
      </c>
    </row>
    <row r="701" ht="15" customHeight="1" s="111">
      <c r="A701" s="42" t="inlineStr">
        <is>
          <t>FEB</t>
        </is>
      </c>
      <c r="B701" s="43">
        <f>FEB!A202</f>
        <v/>
      </c>
      <c r="C701" s="44">
        <f>FEB!B202</f>
        <v/>
      </c>
      <c r="D701" s="44">
        <f>FEB!C202</f>
        <v/>
      </c>
      <c r="E701" s="44">
        <f>FEB!D202</f>
        <v/>
      </c>
      <c r="F701" s="44">
        <f>FEB!E202</f>
        <v/>
      </c>
      <c r="G701" s="44">
        <f>FEB!F202</f>
        <v/>
      </c>
      <c r="H701" s="44">
        <f>FEB!G202</f>
        <v/>
      </c>
      <c r="I701" s="45">
        <f>FEB!H202</f>
        <v/>
      </c>
      <c r="J701" s="45">
        <f>FEB!I202</f>
        <v/>
      </c>
      <c r="K701" s="44">
        <f>FEB!J202</f>
        <v/>
      </c>
      <c r="L701" s="44">
        <f>FEB!K202</f>
        <v/>
      </c>
      <c r="M701" s="46">
        <f>FEB!L202</f>
        <v/>
      </c>
      <c r="N701" s="44">
        <f>FEB!M202</f>
        <v/>
      </c>
      <c r="O701" s="44">
        <f>FEB!N202</f>
        <v/>
      </c>
      <c r="P701" s="44">
        <f>FEB!O202</f>
        <v/>
      </c>
      <c r="Q701" s="44">
        <f>FEB!P202</f>
        <v/>
      </c>
      <c r="R701" s="44">
        <f>FEB!Q202</f>
        <v/>
      </c>
      <c r="S701" s="46">
        <f>S700+IF(X701=0,0,M701)</f>
        <v/>
      </c>
      <c r="T701" s="47">
        <f>MAX(T700,S701)</f>
        <v/>
      </c>
      <c r="U701" s="48">
        <f>S701-T701</f>
        <v/>
      </c>
      <c r="V701" s="47">
        <f>IFERROR(SUMIFS(DATABASE!$M$5:$M$6004,DATABASE!$B$5:$B$6004,B701,DATABASE!$X$5:$X$6004,1),0)</f>
        <v/>
      </c>
      <c r="W701" s="31">
        <f>IFERROR(COUNTIFS(DATABASE!$B$5:$B$6004,B701,DATABASE!$X$5:$X$6004,1),0)</f>
        <v/>
      </c>
      <c r="X701" s="49">
        <f>--AND(ISNUMBER(B701),C701&lt;&gt;"",L701&lt;&gt;"",M701&lt;&gt;"")</f>
        <v/>
      </c>
    </row>
    <row r="702" ht="15" customHeight="1" s="111">
      <c r="A702" s="50" t="inlineStr">
        <is>
          <t>FEB</t>
        </is>
      </c>
      <c r="B702" s="51">
        <f>FEB!A203</f>
        <v/>
      </c>
      <c r="C702" s="52">
        <f>FEB!B203</f>
        <v/>
      </c>
      <c r="D702" s="52">
        <f>FEB!C203</f>
        <v/>
      </c>
      <c r="E702" s="52">
        <f>FEB!D203</f>
        <v/>
      </c>
      <c r="F702" s="52">
        <f>FEB!E203</f>
        <v/>
      </c>
      <c r="G702" s="52">
        <f>FEB!F203</f>
        <v/>
      </c>
      <c r="H702" s="52">
        <f>FEB!G203</f>
        <v/>
      </c>
      <c r="I702" s="53">
        <f>FEB!H203</f>
        <v/>
      </c>
      <c r="J702" s="53">
        <f>FEB!I203</f>
        <v/>
      </c>
      <c r="K702" s="52">
        <f>FEB!J203</f>
        <v/>
      </c>
      <c r="L702" s="52">
        <f>FEB!K203</f>
        <v/>
      </c>
      <c r="M702" s="54">
        <f>FEB!L203</f>
        <v/>
      </c>
      <c r="N702" s="52">
        <f>FEB!M203</f>
        <v/>
      </c>
      <c r="O702" s="52">
        <f>FEB!N203</f>
        <v/>
      </c>
      <c r="P702" s="52">
        <f>FEB!O203</f>
        <v/>
      </c>
      <c r="Q702" s="52">
        <f>FEB!P203</f>
        <v/>
      </c>
      <c r="R702" s="52">
        <f>FEB!Q203</f>
        <v/>
      </c>
      <c r="S702" s="54">
        <f>S701+IF(X702=0,0,M702)</f>
        <v/>
      </c>
      <c r="T702" s="55">
        <f>MAX(T701,S702)</f>
        <v/>
      </c>
      <c r="U702" s="56">
        <f>S702-T702</f>
        <v/>
      </c>
      <c r="V702" s="55">
        <f>IFERROR(SUMIFS(DATABASE!$M$5:$M$6004,DATABASE!$B$5:$B$6004,B702,DATABASE!$X$5:$X$6004,1),0)</f>
        <v/>
      </c>
      <c r="W702" s="57">
        <f>IFERROR(COUNTIFS(DATABASE!$B$5:$B$6004,B702,DATABASE!$X$5:$X$6004,1),0)</f>
        <v/>
      </c>
      <c r="X702" s="58">
        <f>--AND(ISNUMBER(B702),C702&lt;&gt;"",L702&lt;&gt;"",M702&lt;&gt;"")</f>
        <v/>
      </c>
    </row>
    <row r="703" ht="15" customHeight="1" s="111">
      <c r="A703" s="42" t="inlineStr">
        <is>
          <t>FEB</t>
        </is>
      </c>
      <c r="B703" s="43">
        <f>FEB!A204</f>
        <v/>
      </c>
      <c r="C703" s="44">
        <f>FEB!B204</f>
        <v/>
      </c>
      <c r="D703" s="44">
        <f>FEB!C204</f>
        <v/>
      </c>
      <c r="E703" s="44">
        <f>FEB!D204</f>
        <v/>
      </c>
      <c r="F703" s="44">
        <f>FEB!E204</f>
        <v/>
      </c>
      <c r="G703" s="44">
        <f>FEB!F204</f>
        <v/>
      </c>
      <c r="H703" s="44">
        <f>FEB!G204</f>
        <v/>
      </c>
      <c r="I703" s="45">
        <f>FEB!H204</f>
        <v/>
      </c>
      <c r="J703" s="45">
        <f>FEB!I204</f>
        <v/>
      </c>
      <c r="K703" s="44">
        <f>FEB!J204</f>
        <v/>
      </c>
      <c r="L703" s="44">
        <f>FEB!K204</f>
        <v/>
      </c>
      <c r="M703" s="46">
        <f>FEB!L204</f>
        <v/>
      </c>
      <c r="N703" s="44">
        <f>FEB!M204</f>
        <v/>
      </c>
      <c r="O703" s="44">
        <f>FEB!N204</f>
        <v/>
      </c>
      <c r="P703" s="44">
        <f>FEB!O204</f>
        <v/>
      </c>
      <c r="Q703" s="44">
        <f>FEB!P204</f>
        <v/>
      </c>
      <c r="R703" s="44">
        <f>FEB!Q204</f>
        <v/>
      </c>
      <c r="S703" s="46">
        <f>S702+IF(X703=0,0,M703)</f>
        <v/>
      </c>
      <c r="T703" s="47">
        <f>MAX(T702,S703)</f>
        <v/>
      </c>
      <c r="U703" s="48">
        <f>S703-T703</f>
        <v/>
      </c>
      <c r="V703" s="47">
        <f>IFERROR(SUMIFS(DATABASE!$M$5:$M$6004,DATABASE!$B$5:$B$6004,B703,DATABASE!$X$5:$X$6004,1),0)</f>
        <v/>
      </c>
      <c r="W703" s="31">
        <f>IFERROR(COUNTIFS(DATABASE!$B$5:$B$6004,B703,DATABASE!$X$5:$X$6004,1),0)</f>
        <v/>
      </c>
      <c r="X703" s="49">
        <f>--AND(ISNUMBER(B703),C703&lt;&gt;"",L703&lt;&gt;"",M703&lt;&gt;"")</f>
        <v/>
      </c>
    </row>
    <row r="704" ht="15" customHeight="1" s="111">
      <c r="A704" s="50" t="inlineStr">
        <is>
          <t>FEB</t>
        </is>
      </c>
      <c r="B704" s="51">
        <f>FEB!A205</f>
        <v/>
      </c>
      <c r="C704" s="52">
        <f>FEB!B205</f>
        <v/>
      </c>
      <c r="D704" s="52">
        <f>FEB!C205</f>
        <v/>
      </c>
      <c r="E704" s="52">
        <f>FEB!D205</f>
        <v/>
      </c>
      <c r="F704" s="52">
        <f>FEB!E205</f>
        <v/>
      </c>
      <c r="G704" s="52">
        <f>FEB!F205</f>
        <v/>
      </c>
      <c r="H704" s="52">
        <f>FEB!G205</f>
        <v/>
      </c>
      <c r="I704" s="53">
        <f>FEB!H205</f>
        <v/>
      </c>
      <c r="J704" s="53">
        <f>FEB!I205</f>
        <v/>
      </c>
      <c r="K704" s="52">
        <f>FEB!J205</f>
        <v/>
      </c>
      <c r="L704" s="52">
        <f>FEB!K205</f>
        <v/>
      </c>
      <c r="M704" s="54">
        <f>FEB!L205</f>
        <v/>
      </c>
      <c r="N704" s="52">
        <f>FEB!M205</f>
        <v/>
      </c>
      <c r="O704" s="52">
        <f>FEB!N205</f>
        <v/>
      </c>
      <c r="P704" s="52">
        <f>FEB!O205</f>
        <v/>
      </c>
      <c r="Q704" s="52">
        <f>FEB!P205</f>
        <v/>
      </c>
      <c r="R704" s="52">
        <f>FEB!Q205</f>
        <v/>
      </c>
      <c r="S704" s="54">
        <f>S703+IF(X704=0,0,M704)</f>
        <v/>
      </c>
      <c r="T704" s="55">
        <f>MAX(T703,S704)</f>
        <v/>
      </c>
      <c r="U704" s="56">
        <f>S704-T704</f>
        <v/>
      </c>
      <c r="V704" s="55">
        <f>IFERROR(SUMIFS(DATABASE!$M$5:$M$6004,DATABASE!$B$5:$B$6004,B704,DATABASE!$X$5:$X$6004,1),0)</f>
        <v/>
      </c>
      <c r="W704" s="57">
        <f>IFERROR(COUNTIFS(DATABASE!$B$5:$B$6004,B704,DATABASE!$X$5:$X$6004,1),0)</f>
        <v/>
      </c>
      <c r="X704" s="58">
        <f>--AND(ISNUMBER(B704),C704&lt;&gt;"",L704&lt;&gt;"",M704&lt;&gt;"")</f>
        <v/>
      </c>
    </row>
    <row r="705" ht="15" customHeight="1" s="111">
      <c r="A705" s="42" t="inlineStr">
        <is>
          <t>FEB</t>
        </is>
      </c>
      <c r="B705" s="43">
        <f>FEB!A206</f>
        <v/>
      </c>
      <c r="C705" s="44">
        <f>FEB!B206</f>
        <v/>
      </c>
      <c r="D705" s="44">
        <f>FEB!C206</f>
        <v/>
      </c>
      <c r="E705" s="44">
        <f>FEB!D206</f>
        <v/>
      </c>
      <c r="F705" s="44">
        <f>FEB!E206</f>
        <v/>
      </c>
      <c r="G705" s="44">
        <f>FEB!F206</f>
        <v/>
      </c>
      <c r="H705" s="44">
        <f>FEB!G206</f>
        <v/>
      </c>
      <c r="I705" s="45">
        <f>FEB!H206</f>
        <v/>
      </c>
      <c r="J705" s="45">
        <f>FEB!I206</f>
        <v/>
      </c>
      <c r="K705" s="44">
        <f>FEB!J206</f>
        <v/>
      </c>
      <c r="L705" s="44">
        <f>FEB!K206</f>
        <v/>
      </c>
      <c r="M705" s="46">
        <f>FEB!L206</f>
        <v/>
      </c>
      <c r="N705" s="44">
        <f>FEB!M206</f>
        <v/>
      </c>
      <c r="O705" s="44">
        <f>FEB!N206</f>
        <v/>
      </c>
      <c r="P705" s="44">
        <f>FEB!O206</f>
        <v/>
      </c>
      <c r="Q705" s="44">
        <f>FEB!P206</f>
        <v/>
      </c>
      <c r="R705" s="44">
        <f>FEB!Q206</f>
        <v/>
      </c>
      <c r="S705" s="46">
        <f>S704+IF(X705=0,0,M705)</f>
        <v/>
      </c>
      <c r="T705" s="47">
        <f>MAX(T704,S705)</f>
        <v/>
      </c>
      <c r="U705" s="48">
        <f>S705-T705</f>
        <v/>
      </c>
      <c r="V705" s="47">
        <f>IFERROR(SUMIFS(DATABASE!$M$5:$M$6004,DATABASE!$B$5:$B$6004,B705,DATABASE!$X$5:$X$6004,1),0)</f>
        <v/>
      </c>
      <c r="W705" s="31">
        <f>IFERROR(COUNTIFS(DATABASE!$B$5:$B$6004,B705,DATABASE!$X$5:$X$6004,1),0)</f>
        <v/>
      </c>
      <c r="X705" s="49">
        <f>--AND(ISNUMBER(B705),C705&lt;&gt;"",L705&lt;&gt;"",M705&lt;&gt;"")</f>
        <v/>
      </c>
    </row>
    <row r="706" ht="15" customHeight="1" s="111">
      <c r="A706" s="50" t="inlineStr">
        <is>
          <t>FEB</t>
        </is>
      </c>
      <c r="B706" s="51">
        <f>FEB!A207</f>
        <v/>
      </c>
      <c r="C706" s="52">
        <f>FEB!B207</f>
        <v/>
      </c>
      <c r="D706" s="52">
        <f>FEB!C207</f>
        <v/>
      </c>
      <c r="E706" s="52">
        <f>FEB!D207</f>
        <v/>
      </c>
      <c r="F706" s="52">
        <f>FEB!E207</f>
        <v/>
      </c>
      <c r="G706" s="52">
        <f>FEB!F207</f>
        <v/>
      </c>
      <c r="H706" s="52">
        <f>FEB!G207</f>
        <v/>
      </c>
      <c r="I706" s="53">
        <f>FEB!H207</f>
        <v/>
      </c>
      <c r="J706" s="53">
        <f>FEB!I207</f>
        <v/>
      </c>
      <c r="K706" s="52">
        <f>FEB!J207</f>
        <v/>
      </c>
      <c r="L706" s="52">
        <f>FEB!K207</f>
        <v/>
      </c>
      <c r="M706" s="54">
        <f>FEB!L207</f>
        <v/>
      </c>
      <c r="N706" s="52">
        <f>FEB!M207</f>
        <v/>
      </c>
      <c r="O706" s="52">
        <f>FEB!N207</f>
        <v/>
      </c>
      <c r="P706" s="52">
        <f>FEB!O207</f>
        <v/>
      </c>
      <c r="Q706" s="52">
        <f>FEB!P207</f>
        <v/>
      </c>
      <c r="R706" s="52">
        <f>FEB!Q207</f>
        <v/>
      </c>
      <c r="S706" s="54">
        <f>S705+IF(X706=0,0,M706)</f>
        <v/>
      </c>
      <c r="T706" s="55">
        <f>MAX(T705,S706)</f>
        <v/>
      </c>
      <c r="U706" s="56">
        <f>S706-T706</f>
        <v/>
      </c>
      <c r="V706" s="55">
        <f>IFERROR(SUMIFS(DATABASE!$M$5:$M$6004,DATABASE!$B$5:$B$6004,B706,DATABASE!$X$5:$X$6004,1),0)</f>
        <v/>
      </c>
      <c r="W706" s="57">
        <f>IFERROR(COUNTIFS(DATABASE!$B$5:$B$6004,B706,DATABASE!$X$5:$X$6004,1),0)</f>
        <v/>
      </c>
      <c r="X706" s="58">
        <f>--AND(ISNUMBER(B706),C706&lt;&gt;"",L706&lt;&gt;"",M706&lt;&gt;"")</f>
        <v/>
      </c>
    </row>
    <row r="707" ht="15" customHeight="1" s="111">
      <c r="A707" s="42" t="inlineStr">
        <is>
          <t>FEB</t>
        </is>
      </c>
      <c r="B707" s="43">
        <f>FEB!A208</f>
        <v/>
      </c>
      <c r="C707" s="44">
        <f>FEB!B208</f>
        <v/>
      </c>
      <c r="D707" s="44">
        <f>FEB!C208</f>
        <v/>
      </c>
      <c r="E707" s="44">
        <f>FEB!D208</f>
        <v/>
      </c>
      <c r="F707" s="44">
        <f>FEB!E208</f>
        <v/>
      </c>
      <c r="G707" s="44">
        <f>FEB!F208</f>
        <v/>
      </c>
      <c r="H707" s="44">
        <f>FEB!G208</f>
        <v/>
      </c>
      <c r="I707" s="45">
        <f>FEB!H208</f>
        <v/>
      </c>
      <c r="J707" s="45">
        <f>FEB!I208</f>
        <v/>
      </c>
      <c r="K707" s="44">
        <f>FEB!J208</f>
        <v/>
      </c>
      <c r="L707" s="44">
        <f>FEB!K208</f>
        <v/>
      </c>
      <c r="M707" s="46">
        <f>FEB!L208</f>
        <v/>
      </c>
      <c r="N707" s="44">
        <f>FEB!M208</f>
        <v/>
      </c>
      <c r="O707" s="44">
        <f>FEB!N208</f>
        <v/>
      </c>
      <c r="P707" s="44">
        <f>FEB!O208</f>
        <v/>
      </c>
      <c r="Q707" s="44">
        <f>FEB!P208</f>
        <v/>
      </c>
      <c r="R707" s="44">
        <f>FEB!Q208</f>
        <v/>
      </c>
      <c r="S707" s="46">
        <f>S706+IF(X707=0,0,M707)</f>
        <v/>
      </c>
      <c r="T707" s="47">
        <f>MAX(T706,S707)</f>
        <v/>
      </c>
      <c r="U707" s="48">
        <f>S707-T707</f>
        <v/>
      </c>
      <c r="V707" s="47">
        <f>IFERROR(SUMIFS(DATABASE!$M$5:$M$6004,DATABASE!$B$5:$B$6004,B707,DATABASE!$X$5:$X$6004,1),0)</f>
        <v/>
      </c>
      <c r="W707" s="31">
        <f>IFERROR(COUNTIFS(DATABASE!$B$5:$B$6004,B707,DATABASE!$X$5:$X$6004,1),0)</f>
        <v/>
      </c>
      <c r="X707" s="49">
        <f>--AND(ISNUMBER(B707),C707&lt;&gt;"",L707&lt;&gt;"",M707&lt;&gt;"")</f>
        <v/>
      </c>
    </row>
    <row r="708" ht="15" customHeight="1" s="111">
      <c r="A708" s="50" t="inlineStr">
        <is>
          <t>FEB</t>
        </is>
      </c>
      <c r="B708" s="51">
        <f>FEB!A209</f>
        <v/>
      </c>
      <c r="C708" s="52">
        <f>FEB!B209</f>
        <v/>
      </c>
      <c r="D708" s="52">
        <f>FEB!C209</f>
        <v/>
      </c>
      <c r="E708" s="52">
        <f>FEB!D209</f>
        <v/>
      </c>
      <c r="F708" s="52">
        <f>FEB!E209</f>
        <v/>
      </c>
      <c r="G708" s="52">
        <f>FEB!F209</f>
        <v/>
      </c>
      <c r="H708" s="52">
        <f>FEB!G209</f>
        <v/>
      </c>
      <c r="I708" s="53">
        <f>FEB!H209</f>
        <v/>
      </c>
      <c r="J708" s="53">
        <f>FEB!I209</f>
        <v/>
      </c>
      <c r="K708" s="52">
        <f>FEB!J209</f>
        <v/>
      </c>
      <c r="L708" s="52">
        <f>FEB!K209</f>
        <v/>
      </c>
      <c r="M708" s="54">
        <f>FEB!L209</f>
        <v/>
      </c>
      <c r="N708" s="52">
        <f>FEB!M209</f>
        <v/>
      </c>
      <c r="O708" s="52">
        <f>FEB!N209</f>
        <v/>
      </c>
      <c r="P708" s="52">
        <f>FEB!O209</f>
        <v/>
      </c>
      <c r="Q708" s="52">
        <f>FEB!P209</f>
        <v/>
      </c>
      <c r="R708" s="52">
        <f>FEB!Q209</f>
        <v/>
      </c>
      <c r="S708" s="54">
        <f>S707+IF(X708=0,0,M708)</f>
        <v/>
      </c>
      <c r="T708" s="55">
        <f>MAX(T707,S708)</f>
        <v/>
      </c>
      <c r="U708" s="56">
        <f>S708-T708</f>
        <v/>
      </c>
      <c r="V708" s="55">
        <f>IFERROR(SUMIFS(DATABASE!$M$5:$M$6004,DATABASE!$B$5:$B$6004,B708,DATABASE!$X$5:$X$6004,1),0)</f>
        <v/>
      </c>
      <c r="W708" s="57">
        <f>IFERROR(COUNTIFS(DATABASE!$B$5:$B$6004,B708,DATABASE!$X$5:$X$6004,1),0)</f>
        <v/>
      </c>
      <c r="X708" s="58">
        <f>--AND(ISNUMBER(B708),C708&lt;&gt;"",L708&lt;&gt;"",M708&lt;&gt;"")</f>
        <v/>
      </c>
    </row>
    <row r="709" ht="15" customHeight="1" s="111">
      <c r="A709" s="42" t="inlineStr">
        <is>
          <t>FEB</t>
        </is>
      </c>
      <c r="B709" s="43">
        <f>FEB!A210</f>
        <v/>
      </c>
      <c r="C709" s="44">
        <f>FEB!B210</f>
        <v/>
      </c>
      <c r="D709" s="44">
        <f>FEB!C210</f>
        <v/>
      </c>
      <c r="E709" s="44">
        <f>FEB!D210</f>
        <v/>
      </c>
      <c r="F709" s="44">
        <f>FEB!E210</f>
        <v/>
      </c>
      <c r="G709" s="44">
        <f>FEB!F210</f>
        <v/>
      </c>
      <c r="H709" s="44">
        <f>FEB!G210</f>
        <v/>
      </c>
      <c r="I709" s="45">
        <f>FEB!H210</f>
        <v/>
      </c>
      <c r="J709" s="45">
        <f>FEB!I210</f>
        <v/>
      </c>
      <c r="K709" s="44">
        <f>FEB!J210</f>
        <v/>
      </c>
      <c r="L709" s="44">
        <f>FEB!K210</f>
        <v/>
      </c>
      <c r="M709" s="46">
        <f>FEB!L210</f>
        <v/>
      </c>
      <c r="N709" s="44">
        <f>FEB!M210</f>
        <v/>
      </c>
      <c r="O709" s="44">
        <f>FEB!N210</f>
        <v/>
      </c>
      <c r="P709" s="44">
        <f>FEB!O210</f>
        <v/>
      </c>
      <c r="Q709" s="44">
        <f>FEB!P210</f>
        <v/>
      </c>
      <c r="R709" s="44">
        <f>FEB!Q210</f>
        <v/>
      </c>
      <c r="S709" s="46">
        <f>S708+IF(X709=0,0,M709)</f>
        <v/>
      </c>
      <c r="T709" s="47">
        <f>MAX(T708,S709)</f>
        <v/>
      </c>
      <c r="U709" s="48">
        <f>S709-T709</f>
        <v/>
      </c>
      <c r="V709" s="47">
        <f>IFERROR(SUMIFS(DATABASE!$M$5:$M$6004,DATABASE!$B$5:$B$6004,B709,DATABASE!$X$5:$X$6004,1),0)</f>
        <v/>
      </c>
      <c r="W709" s="31">
        <f>IFERROR(COUNTIFS(DATABASE!$B$5:$B$6004,B709,DATABASE!$X$5:$X$6004,1),0)</f>
        <v/>
      </c>
      <c r="X709" s="49">
        <f>--AND(ISNUMBER(B709),C709&lt;&gt;"",L709&lt;&gt;"",M709&lt;&gt;"")</f>
        <v/>
      </c>
    </row>
    <row r="710" ht="15" customHeight="1" s="111">
      <c r="A710" s="50" t="inlineStr">
        <is>
          <t>FEB</t>
        </is>
      </c>
      <c r="B710" s="51">
        <f>FEB!A211</f>
        <v/>
      </c>
      <c r="C710" s="52">
        <f>FEB!B211</f>
        <v/>
      </c>
      <c r="D710" s="52">
        <f>FEB!C211</f>
        <v/>
      </c>
      <c r="E710" s="52">
        <f>FEB!D211</f>
        <v/>
      </c>
      <c r="F710" s="52">
        <f>FEB!E211</f>
        <v/>
      </c>
      <c r="G710" s="52">
        <f>FEB!F211</f>
        <v/>
      </c>
      <c r="H710" s="52">
        <f>FEB!G211</f>
        <v/>
      </c>
      <c r="I710" s="53">
        <f>FEB!H211</f>
        <v/>
      </c>
      <c r="J710" s="53">
        <f>FEB!I211</f>
        <v/>
      </c>
      <c r="K710" s="52">
        <f>FEB!J211</f>
        <v/>
      </c>
      <c r="L710" s="52">
        <f>FEB!K211</f>
        <v/>
      </c>
      <c r="M710" s="54">
        <f>FEB!L211</f>
        <v/>
      </c>
      <c r="N710" s="52">
        <f>FEB!M211</f>
        <v/>
      </c>
      <c r="O710" s="52">
        <f>FEB!N211</f>
        <v/>
      </c>
      <c r="P710" s="52">
        <f>FEB!O211</f>
        <v/>
      </c>
      <c r="Q710" s="52">
        <f>FEB!P211</f>
        <v/>
      </c>
      <c r="R710" s="52">
        <f>FEB!Q211</f>
        <v/>
      </c>
      <c r="S710" s="54">
        <f>S709+IF(X710=0,0,M710)</f>
        <v/>
      </c>
      <c r="T710" s="55">
        <f>MAX(T709,S710)</f>
        <v/>
      </c>
      <c r="U710" s="56">
        <f>S710-T710</f>
        <v/>
      </c>
      <c r="V710" s="55">
        <f>IFERROR(SUMIFS(DATABASE!$M$5:$M$6004,DATABASE!$B$5:$B$6004,B710,DATABASE!$X$5:$X$6004,1),0)</f>
        <v/>
      </c>
      <c r="W710" s="57">
        <f>IFERROR(COUNTIFS(DATABASE!$B$5:$B$6004,B710,DATABASE!$X$5:$X$6004,1),0)</f>
        <v/>
      </c>
      <c r="X710" s="58">
        <f>--AND(ISNUMBER(B710),C710&lt;&gt;"",L710&lt;&gt;"",M710&lt;&gt;"")</f>
        <v/>
      </c>
    </row>
    <row r="711" ht="15" customHeight="1" s="111">
      <c r="A711" s="42" t="inlineStr">
        <is>
          <t>FEB</t>
        </is>
      </c>
      <c r="B711" s="43">
        <f>FEB!A212</f>
        <v/>
      </c>
      <c r="C711" s="44">
        <f>FEB!B212</f>
        <v/>
      </c>
      <c r="D711" s="44">
        <f>FEB!C212</f>
        <v/>
      </c>
      <c r="E711" s="44">
        <f>FEB!D212</f>
        <v/>
      </c>
      <c r="F711" s="44">
        <f>FEB!E212</f>
        <v/>
      </c>
      <c r="G711" s="44">
        <f>FEB!F212</f>
        <v/>
      </c>
      <c r="H711" s="44">
        <f>FEB!G212</f>
        <v/>
      </c>
      <c r="I711" s="45">
        <f>FEB!H212</f>
        <v/>
      </c>
      <c r="J711" s="45">
        <f>FEB!I212</f>
        <v/>
      </c>
      <c r="K711" s="44">
        <f>FEB!J212</f>
        <v/>
      </c>
      <c r="L711" s="44">
        <f>FEB!K212</f>
        <v/>
      </c>
      <c r="M711" s="46">
        <f>FEB!L212</f>
        <v/>
      </c>
      <c r="N711" s="44">
        <f>FEB!M212</f>
        <v/>
      </c>
      <c r="O711" s="44">
        <f>FEB!N212</f>
        <v/>
      </c>
      <c r="P711" s="44">
        <f>FEB!O212</f>
        <v/>
      </c>
      <c r="Q711" s="44">
        <f>FEB!P212</f>
        <v/>
      </c>
      <c r="R711" s="44">
        <f>FEB!Q212</f>
        <v/>
      </c>
      <c r="S711" s="46">
        <f>S710+IF(X711=0,0,M711)</f>
        <v/>
      </c>
      <c r="T711" s="47">
        <f>MAX(T710,S711)</f>
        <v/>
      </c>
      <c r="U711" s="48">
        <f>S711-T711</f>
        <v/>
      </c>
      <c r="V711" s="47">
        <f>IFERROR(SUMIFS(DATABASE!$M$5:$M$6004,DATABASE!$B$5:$B$6004,B711,DATABASE!$X$5:$X$6004,1),0)</f>
        <v/>
      </c>
      <c r="W711" s="31">
        <f>IFERROR(COUNTIFS(DATABASE!$B$5:$B$6004,B711,DATABASE!$X$5:$X$6004,1),0)</f>
        <v/>
      </c>
      <c r="X711" s="49">
        <f>--AND(ISNUMBER(B711),C711&lt;&gt;"",L711&lt;&gt;"",M711&lt;&gt;"")</f>
        <v/>
      </c>
    </row>
    <row r="712" ht="15" customHeight="1" s="111">
      <c r="A712" s="50" t="inlineStr">
        <is>
          <t>FEB</t>
        </is>
      </c>
      <c r="B712" s="51">
        <f>FEB!A213</f>
        <v/>
      </c>
      <c r="C712" s="52">
        <f>FEB!B213</f>
        <v/>
      </c>
      <c r="D712" s="52">
        <f>FEB!C213</f>
        <v/>
      </c>
      <c r="E712" s="52">
        <f>FEB!D213</f>
        <v/>
      </c>
      <c r="F712" s="52">
        <f>FEB!E213</f>
        <v/>
      </c>
      <c r="G712" s="52">
        <f>FEB!F213</f>
        <v/>
      </c>
      <c r="H712" s="52">
        <f>FEB!G213</f>
        <v/>
      </c>
      <c r="I712" s="53">
        <f>FEB!H213</f>
        <v/>
      </c>
      <c r="J712" s="53">
        <f>FEB!I213</f>
        <v/>
      </c>
      <c r="K712" s="52">
        <f>FEB!J213</f>
        <v/>
      </c>
      <c r="L712" s="52">
        <f>FEB!K213</f>
        <v/>
      </c>
      <c r="M712" s="54">
        <f>FEB!L213</f>
        <v/>
      </c>
      <c r="N712" s="52">
        <f>FEB!M213</f>
        <v/>
      </c>
      <c r="O712" s="52">
        <f>FEB!N213</f>
        <v/>
      </c>
      <c r="P712" s="52">
        <f>FEB!O213</f>
        <v/>
      </c>
      <c r="Q712" s="52">
        <f>FEB!P213</f>
        <v/>
      </c>
      <c r="R712" s="52">
        <f>FEB!Q213</f>
        <v/>
      </c>
      <c r="S712" s="54">
        <f>S711+IF(X712=0,0,M712)</f>
        <v/>
      </c>
      <c r="T712" s="55">
        <f>MAX(T711,S712)</f>
        <v/>
      </c>
      <c r="U712" s="56">
        <f>S712-T712</f>
        <v/>
      </c>
      <c r="V712" s="55">
        <f>IFERROR(SUMIFS(DATABASE!$M$5:$M$6004,DATABASE!$B$5:$B$6004,B712,DATABASE!$X$5:$X$6004,1),0)</f>
        <v/>
      </c>
      <c r="W712" s="57">
        <f>IFERROR(COUNTIFS(DATABASE!$B$5:$B$6004,B712,DATABASE!$X$5:$X$6004,1),0)</f>
        <v/>
      </c>
      <c r="X712" s="58">
        <f>--AND(ISNUMBER(B712),C712&lt;&gt;"",L712&lt;&gt;"",M712&lt;&gt;"")</f>
        <v/>
      </c>
    </row>
    <row r="713" ht="15" customHeight="1" s="111">
      <c r="A713" s="42" t="inlineStr">
        <is>
          <t>FEB</t>
        </is>
      </c>
      <c r="B713" s="43">
        <f>FEB!A214</f>
        <v/>
      </c>
      <c r="C713" s="44">
        <f>FEB!B214</f>
        <v/>
      </c>
      <c r="D713" s="44">
        <f>FEB!C214</f>
        <v/>
      </c>
      <c r="E713" s="44">
        <f>FEB!D214</f>
        <v/>
      </c>
      <c r="F713" s="44">
        <f>FEB!E214</f>
        <v/>
      </c>
      <c r="G713" s="44">
        <f>FEB!F214</f>
        <v/>
      </c>
      <c r="H713" s="44">
        <f>FEB!G214</f>
        <v/>
      </c>
      <c r="I713" s="45">
        <f>FEB!H214</f>
        <v/>
      </c>
      <c r="J713" s="45">
        <f>FEB!I214</f>
        <v/>
      </c>
      <c r="K713" s="44">
        <f>FEB!J214</f>
        <v/>
      </c>
      <c r="L713" s="44">
        <f>FEB!K214</f>
        <v/>
      </c>
      <c r="M713" s="46">
        <f>FEB!L214</f>
        <v/>
      </c>
      <c r="N713" s="44">
        <f>FEB!M214</f>
        <v/>
      </c>
      <c r="O713" s="44">
        <f>FEB!N214</f>
        <v/>
      </c>
      <c r="P713" s="44">
        <f>FEB!O214</f>
        <v/>
      </c>
      <c r="Q713" s="44">
        <f>FEB!P214</f>
        <v/>
      </c>
      <c r="R713" s="44">
        <f>FEB!Q214</f>
        <v/>
      </c>
      <c r="S713" s="46">
        <f>S712+IF(X713=0,0,M713)</f>
        <v/>
      </c>
      <c r="T713" s="47">
        <f>MAX(T712,S713)</f>
        <v/>
      </c>
      <c r="U713" s="48">
        <f>S713-T713</f>
        <v/>
      </c>
      <c r="V713" s="47">
        <f>IFERROR(SUMIFS(DATABASE!$M$5:$M$6004,DATABASE!$B$5:$B$6004,B713,DATABASE!$X$5:$X$6004,1),0)</f>
        <v/>
      </c>
      <c r="W713" s="31">
        <f>IFERROR(COUNTIFS(DATABASE!$B$5:$B$6004,B713,DATABASE!$X$5:$X$6004,1),0)</f>
        <v/>
      </c>
      <c r="X713" s="49">
        <f>--AND(ISNUMBER(B713),C713&lt;&gt;"",L713&lt;&gt;"",M713&lt;&gt;"")</f>
        <v/>
      </c>
    </row>
    <row r="714" ht="15" customHeight="1" s="111">
      <c r="A714" s="50" t="inlineStr">
        <is>
          <t>FEB</t>
        </is>
      </c>
      <c r="B714" s="51">
        <f>FEB!A215</f>
        <v/>
      </c>
      <c r="C714" s="52">
        <f>FEB!B215</f>
        <v/>
      </c>
      <c r="D714" s="52">
        <f>FEB!C215</f>
        <v/>
      </c>
      <c r="E714" s="52">
        <f>FEB!D215</f>
        <v/>
      </c>
      <c r="F714" s="52">
        <f>FEB!E215</f>
        <v/>
      </c>
      <c r="G714" s="52">
        <f>FEB!F215</f>
        <v/>
      </c>
      <c r="H714" s="52">
        <f>FEB!G215</f>
        <v/>
      </c>
      <c r="I714" s="53">
        <f>FEB!H215</f>
        <v/>
      </c>
      <c r="J714" s="53">
        <f>FEB!I215</f>
        <v/>
      </c>
      <c r="K714" s="52">
        <f>FEB!J215</f>
        <v/>
      </c>
      <c r="L714" s="52">
        <f>FEB!K215</f>
        <v/>
      </c>
      <c r="M714" s="54">
        <f>FEB!L215</f>
        <v/>
      </c>
      <c r="N714" s="52">
        <f>FEB!M215</f>
        <v/>
      </c>
      <c r="O714" s="52">
        <f>FEB!N215</f>
        <v/>
      </c>
      <c r="P714" s="52">
        <f>FEB!O215</f>
        <v/>
      </c>
      <c r="Q714" s="52">
        <f>FEB!P215</f>
        <v/>
      </c>
      <c r="R714" s="52">
        <f>FEB!Q215</f>
        <v/>
      </c>
      <c r="S714" s="54">
        <f>S713+IF(X714=0,0,M714)</f>
        <v/>
      </c>
      <c r="T714" s="55">
        <f>MAX(T713,S714)</f>
        <v/>
      </c>
      <c r="U714" s="56">
        <f>S714-T714</f>
        <v/>
      </c>
      <c r="V714" s="55">
        <f>IFERROR(SUMIFS(DATABASE!$M$5:$M$6004,DATABASE!$B$5:$B$6004,B714,DATABASE!$X$5:$X$6004,1),0)</f>
        <v/>
      </c>
      <c r="W714" s="57">
        <f>IFERROR(COUNTIFS(DATABASE!$B$5:$B$6004,B714,DATABASE!$X$5:$X$6004,1),0)</f>
        <v/>
      </c>
      <c r="X714" s="58">
        <f>--AND(ISNUMBER(B714),C714&lt;&gt;"",L714&lt;&gt;"",M714&lt;&gt;"")</f>
        <v/>
      </c>
    </row>
    <row r="715" ht="15" customHeight="1" s="111">
      <c r="A715" s="42" t="inlineStr">
        <is>
          <t>FEB</t>
        </is>
      </c>
      <c r="B715" s="43">
        <f>FEB!A216</f>
        <v/>
      </c>
      <c r="C715" s="44">
        <f>FEB!B216</f>
        <v/>
      </c>
      <c r="D715" s="44">
        <f>FEB!C216</f>
        <v/>
      </c>
      <c r="E715" s="44">
        <f>FEB!D216</f>
        <v/>
      </c>
      <c r="F715" s="44">
        <f>FEB!E216</f>
        <v/>
      </c>
      <c r="G715" s="44">
        <f>FEB!F216</f>
        <v/>
      </c>
      <c r="H715" s="44">
        <f>FEB!G216</f>
        <v/>
      </c>
      <c r="I715" s="45">
        <f>FEB!H216</f>
        <v/>
      </c>
      <c r="J715" s="45">
        <f>FEB!I216</f>
        <v/>
      </c>
      <c r="K715" s="44">
        <f>FEB!J216</f>
        <v/>
      </c>
      <c r="L715" s="44">
        <f>FEB!K216</f>
        <v/>
      </c>
      <c r="M715" s="46">
        <f>FEB!L216</f>
        <v/>
      </c>
      <c r="N715" s="44">
        <f>FEB!M216</f>
        <v/>
      </c>
      <c r="O715" s="44">
        <f>FEB!N216</f>
        <v/>
      </c>
      <c r="P715" s="44">
        <f>FEB!O216</f>
        <v/>
      </c>
      <c r="Q715" s="44">
        <f>FEB!P216</f>
        <v/>
      </c>
      <c r="R715" s="44">
        <f>FEB!Q216</f>
        <v/>
      </c>
      <c r="S715" s="46">
        <f>S714+IF(X715=0,0,M715)</f>
        <v/>
      </c>
      <c r="T715" s="47">
        <f>MAX(T714,S715)</f>
        <v/>
      </c>
      <c r="U715" s="48">
        <f>S715-T715</f>
        <v/>
      </c>
      <c r="V715" s="47">
        <f>IFERROR(SUMIFS(DATABASE!$M$5:$M$6004,DATABASE!$B$5:$B$6004,B715,DATABASE!$X$5:$X$6004,1),0)</f>
        <v/>
      </c>
      <c r="W715" s="31">
        <f>IFERROR(COUNTIFS(DATABASE!$B$5:$B$6004,B715,DATABASE!$X$5:$X$6004,1),0)</f>
        <v/>
      </c>
      <c r="X715" s="49">
        <f>--AND(ISNUMBER(B715),C715&lt;&gt;"",L715&lt;&gt;"",M715&lt;&gt;"")</f>
        <v/>
      </c>
    </row>
    <row r="716" ht="15" customHeight="1" s="111">
      <c r="A716" s="50" t="inlineStr">
        <is>
          <t>FEB</t>
        </is>
      </c>
      <c r="B716" s="51">
        <f>FEB!A217</f>
        <v/>
      </c>
      <c r="C716" s="52">
        <f>FEB!B217</f>
        <v/>
      </c>
      <c r="D716" s="52">
        <f>FEB!C217</f>
        <v/>
      </c>
      <c r="E716" s="52">
        <f>FEB!D217</f>
        <v/>
      </c>
      <c r="F716" s="52">
        <f>FEB!E217</f>
        <v/>
      </c>
      <c r="G716" s="52">
        <f>FEB!F217</f>
        <v/>
      </c>
      <c r="H716" s="52">
        <f>FEB!G217</f>
        <v/>
      </c>
      <c r="I716" s="53">
        <f>FEB!H217</f>
        <v/>
      </c>
      <c r="J716" s="53">
        <f>FEB!I217</f>
        <v/>
      </c>
      <c r="K716" s="52">
        <f>FEB!J217</f>
        <v/>
      </c>
      <c r="L716" s="52">
        <f>FEB!K217</f>
        <v/>
      </c>
      <c r="M716" s="54">
        <f>FEB!L217</f>
        <v/>
      </c>
      <c r="N716" s="52">
        <f>FEB!M217</f>
        <v/>
      </c>
      <c r="O716" s="52">
        <f>FEB!N217</f>
        <v/>
      </c>
      <c r="P716" s="52">
        <f>FEB!O217</f>
        <v/>
      </c>
      <c r="Q716" s="52">
        <f>FEB!P217</f>
        <v/>
      </c>
      <c r="R716" s="52">
        <f>FEB!Q217</f>
        <v/>
      </c>
      <c r="S716" s="54">
        <f>S715+IF(X716=0,0,M716)</f>
        <v/>
      </c>
      <c r="T716" s="55">
        <f>MAX(T715,S716)</f>
        <v/>
      </c>
      <c r="U716" s="56">
        <f>S716-T716</f>
        <v/>
      </c>
      <c r="V716" s="55">
        <f>IFERROR(SUMIFS(DATABASE!$M$5:$M$6004,DATABASE!$B$5:$B$6004,B716,DATABASE!$X$5:$X$6004,1),0)</f>
        <v/>
      </c>
      <c r="W716" s="57">
        <f>IFERROR(COUNTIFS(DATABASE!$B$5:$B$6004,B716,DATABASE!$X$5:$X$6004,1),0)</f>
        <v/>
      </c>
      <c r="X716" s="58">
        <f>--AND(ISNUMBER(B716),C716&lt;&gt;"",L716&lt;&gt;"",M716&lt;&gt;"")</f>
        <v/>
      </c>
    </row>
    <row r="717" ht="15" customHeight="1" s="111">
      <c r="A717" s="42" t="inlineStr">
        <is>
          <t>FEB</t>
        </is>
      </c>
      <c r="B717" s="43">
        <f>FEB!A218</f>
        <v/>
      </c>
      <c r="C717" s="44">
        <f>FEB!B218</f>
        <v/>
      </c>
      <c r="D717" s="44">
        <f>FEB!C218</f>
        <v/>
      </c>
      <c r="E717" s="44">
        <f>FEB!D218</f>
        <v/>
      </c>
      <c r="F717" s="44">
        <f>FEB!E218</f>
        <v/>
      </c>
      <c r="G717" s="44">
        <f>FEB!F218</f>
        <v/>
      </c>
      <c r="H717" s="44">
        <f>FEB!G218</f>
        <v/>
      </c>
      <c r="I717" s="45">
        <f>FEB!H218</f>
        <v/>
      </c>
      <c r="J717" s="45">
        <f>FEB!I218</f>
        <v/>
      </c>
      <c r="K717" s="44">
        <f>FEB!J218</f>
        <v/>
      </c>
      <c r="L717" s="44">
        <f>FEB!K218</f>
        <v/>
      </c>
      <c r="M717" s="46">
        <f>FEB!L218</f>
        <v/>
      </c>
      <c r="N717" s="44">
        <f>FEB!M218</f>
        <v/>
      </c>
      <c r="O717" s="44">
        <f>FEB!N218</f>
        <v/>
      </c>
      <c r="P717" s="44">
        <f>FEB!O218</f>
        <v/>
      </c>
      <c r="Q717" s="44">
        <f>FEB!P218</f>
        <v/>
      </c>
      <c r="R717" s="44">
        <f>FEB!Q218</f>
        <v/>
      </c>
      <c r="S717" s="46">
        <f>S716+IF(X717=0,0,M717)</f>
        <v/>
      </c>
      <c r="T717" s="47">
        <f>MAX(T716,S717)</f>
        <v/>
      </c>
      <c r="U717" s="48">
        <f>S717-T717</f>
        <v/>
      </c>
      <c r="V717" s="47">
        <f>IFERROR(SUMIFS(DATABASE!$M$5:$M$6004,DATABASE!$B$5:$B$6004,B717,DATABASE!$X$5:$X$6004,1),0)</f>
        <v/>
      </c>
      <c r="W717" s="31">
        <f>IFERROR(COUNTIFS(DATABASE!$B$5:$B$6004,B717,DATABASE!$X$5:$X$6004,1),0)</f>
        <v/>
      </c>
      <c r="X717" s="49">
        <f>--AND(ISNUMBER(B717),C717&lt;&gt;"",L717&lt;&gt;"",M717&lt;&gt;"")</f>
        <v/>
      </c>
    </row>
    <row r="718" ht="15" customHeight="1" s="111">
      <c r="A718" s="50" t="inlineStr">
        <is>
          <t>FEB</t>
        </is>
      </c>
      <c r="B718" s="51">
        <f>FEB!A219</f>
        <v/>
      </c>
      <c r="C718" s="52">
        <f>FEB!B219</f>
        <v/>
      </c>
      <c r="D718" s="52">
        <f>FEB!C219</f>
        <v/>
      </c>
      <c r="E718" s="52">
        <f>FEB!D219</f>
        <v/>
      </c>
      <c r="F718" s="52">
        <f>FEB!E219</f>
        <v/>
      </c>
      <c r="G718" s="52">
        <f>FEB!F219</f>
        <v/>
      </c>
      <c r="H718" s="52">
        <f>FEB!G219</f>
        <v/>
      </c>
      <c r="I718" s="53">
        <f>FEB!H219</f>
        <v/>
      </c>
      <c r="J718" s="53">
        <f>FEB!I219</f>
        <v/>
      </c>
      <c r="K718" s="52">
        <f>FEB!J219</f>
        <v/>
      </c>
      <c r="L718" s="52">
        <f>FEB!K219</f>
        <v/>
      </c>
      <c r="M718" s="54">
        <f>FEB!L219</f>
        <v/>
      </c>
      <c r="N718" s="52">
        <f>FEB!M219</f>
        <v/>
      </c>
      <c r="O718" s="52">
        <f>FEB!N219</f>
        <v/>
      </c>
      <c r="P718" s="52">
        <f>FEB!O219</f>
        <v/>
      </c>
      <c r="Q718" s="52">
        <f>FEB!P219</f>
        <v/>
      </c>
      <c r="R718" s="52">
        <f>FEB!Q219</f>
        <v/>
      </c>
      <c r="S718" s="54">
        <f>S717+IF(X718=0,0,M718)</f>
        <v/>
      </c>
      <c r="T718" s="55">
        <f>MAX(T717,S718)</f>
        <v/>
      </c>
      <c r="U718" s="56">
        <f>S718-T718</f>
        <v/>
      </c>
      <c r="V718" s="55">
        <f>IFERROR(SUMIFS(DATABASE!$M$5:$M$6004,DATABASE!$B$5:$B$6004,B718,DATABASE!$X$5:$X$6004,1),0)</f>
        <v/>
      </c>
      <c r="W718" s="57">
        <f>IFERROR(COUNTIFS(DATABASE!$B$5:$B$6004,B718,DATABASE!$X$5:$X$6004,1),0)</f>
        <v/>
      </c>
      <c r="X718" s="58">
        <f>--AND(ISNUMBER(B718),C718&lt;&gt;"",L718&lt;&gt;"",M718&lt;&gt;"")</f>
        <v/>
      </c>
    </row>
    <row r="719" ht="15" customHeight="1" s="111">
      <c r="A719" s="42" t="inlineStr">
        <is>
          <t>FEB</t>
        </is>
      </c>
      <c r="B719" s="43">
        <f>FEB!A220</f>
        <v/>
      </c>
      <c r="C719" s="44">
        <f>FEB!B220</f>
        <v/>
      </c>
      <c r="D719" s="44">
        <f>FEB!C220</f>
        <v/>
      </c>
      <c r="E719" s="44">
        <f>FEB!D220</f>
        <v/>
      </c>
      <c r="F719" s="44">
        <f>FEB!E220</f>
        <v/>
      </c>
      <c r="G719" s="44">
        <f>FEB!F220</f>
        <v/>
      </c>
      <c r="H719" s="44">
        <f>FEB!G220</f>
        <v/>
      </c>
      <c r="I719" s="45">
        <f>FEB!H220</f>
        <v/>
      </c>
      <c r="J719" s="45">
        <f>FEB!I220</f>
        <v/>
      </c>
      <c r="K719" s="44">
        <f>FEB!J220</f>
        <v/>
      </c>
      <c r="L719" s="44">
        <f>FEB!K220</f>
        <v/>
      </c>
      <c r="M719" s="46">
        <f>FEB!L220</f>
        <v/>
      </c>
      <c r="N719" s="44">
        <f>FEB!M220</f>
        <v/>
      </c>
      <c r="O719" s="44">
        <f>FEB!N220</f>
        <v/>
      </c>
      <c r="P719" s="44">
        <f>FEB!O220</f>
        <v/>
      </c>
      <c r="Q719" s="44">
        <f>FEB!P220</f>
        <v/>
      </c>
      <c r="R719" s="44">
        <f>FEB!Q220</f>
        <v/>
      </c>
      <c r="S719" s="46">
        <f>S718+IF(X719=0,0,M719)</f>
        <v/>
      </c>
      <c r="T719" s="47">
        <f>MAX(T718,S719)</f>
        <v/>
      </c>
      <c r="U719" s="48">
        <f>S719-T719</f>
        <v/>
      </c>
      <c r="V719" s="47">
        <f>IFERROR(SUMIFS(DATABASE!$M$5:$M$6004,DATABASE!$B$5:$B$6004,B719,DATABASE!$X$5:$X$6004,1),0)</f>
        <v/>
      </c>
      <c r="W719" s="31">
        <f>IFERROR(COUNTIFS(DATABASE!$B$5:$B$6004,B719,DATABASE!$X$5:$X$6004,1),0)</f>
        <v/>
      </c>
      <c r="X719" s="49">
        <f>--AND(ISNUMBER(B719),C719&lt;&gt;"",L719&lt;&gt;"",M719&lt;&gt;"")</f>
        <v/>
      </c>
    </row>
    <row r="720" ht="15" customHeight="1" s="111">
      <c r="A720" s="50" t="inlineStr">
        <is>
          <t>FEB</t>
        </is>
      </c>
      <c r="B720" s="51">
        <f>FEB!A221</f>
        <v/>
      </c>
      <c r="C720" s="52">
        <f>FEB!B221</f>
        <v/>
      </c>
      <c r="D720" s="52">
        <f>FEB!C221</f>
        <v/>
      </c>
      <c r="E720" s="52">
        <f>FEB!D221</f>
        <v/>
      </c>
      <c r="F720" s="52">
        <f>FEB!E221</f>
        <v/>
      </c>
      <c r="G720" s="52">
        <f>FEB!F221</f>
        <v/>
      </c>
      <c r="H720" s="52">
        <f>FEB!G221</f>
        <v/>
      </c>
      <c r="I720" s="53">
        <f>FEB!H221</f>
        <v/>
      </c>
      <c r="J720" s="53">
        <f>FEB!I221</f>
        <v/>
      </c>
      <c r="K720" s="52">
        <f>FEB!J221</f>
        <v/>
      </c>
      <c r="L720" s="52">
        <f>FEB!K221</f>
        <v/>
      </c>
      <c r="M720" s="54">
        <f>FEB!L221</f>
        <v/>
      </c>
      <c r="N720" s="52">
        <f>FEB!M221</f>
        <v/>
      </c>
      <c r="O720" s="52">
        <f>FEB!N221</f>
        <v/>
      </c>
      <c r="P720" s="52">
        <f>FEB!O221</f>
        <v/>
      </c>
      <c r="Q720" s="52">
        <f>FEB!P221</f>
        <v/>
      </c>
      <c r="R720" s="52">
        <f>FEB!Q221</f>
        <v/>
      </c>
      <c r="S720" s="54">
        <f>S719+IF(X720=0,0,M720)</f>
        <v/>
      </c>
      <c r="T720" s="55">
        <f>MAX(T719,S720)</f>
        <v/>
      </c>
      <c r="U720" s="56">
        <f>S720-T720</f>
        <v/>
      </c>
      <c r="V720" s="55">
        <f>IFERROR(SUMIFS(DATABASE!$M$5:$M$6004,DATABASE!$B$5:$B$6004,B720,DATABASE!$X$5:$X$6004,1),0)</f>
        <v/>
      </c>
      <c r="W720" s="57">
        <f>IFERROR(COUNTIFS(DATABASE!$B$5:$B$6004,B720,DATABASE!$X$5:$X$6004,1),0)</f>
        <v/>
      </c>
      <c r="X720" s="58">
        <f>--AND(ISNUMBER(B720),C720&lt;&gt;"",L720&lt;&gt;"",M720&lt;&gt;"")</f>
        <v/>
      </c>
    </row>
    <row r="721" ht="15" customHeight="1" s="111">
      <c r="A721" s="42" t="inlineStr">
        <is>
          <t>FEB</t>
        </is>
      </c>
      <c r="B721" s="43">
        <f>FEB!A222</f>
        <v/>
      </c>
      <c r="C721" s="44">
        <f>FEB!B222</f>
        <v/>
      </c>
      <c r="D721" s="44">
        <f>FEB!C222</f>
        <v/>
      </c>
      <c r="E721" s="44">
        <f>FEB!D222</f>
        <v/>
      </c>
      <c r="F721" s="44">
        <f>FEB!E222</f>
        <v/>
      </c>
      <c r="G721" s="44">
        <f>FEB!F222</f>
        <v/>
      </c>
      <c r="H721" s="44">
        <f>FEB!G222</f>
        <v/>
      </c>
      <c r="I721" s="45">
        <f>FEB!H222</f>
        <v/>
      </c>
      <c r="J721" s="45">
        <f>FEB!I222</f>
        <v/>
      </c>
      <c r="K721" s="44">
        <f>FEB!J222</f>
        <v/>
      </c>
      <c r="L721" s="44">
        <f>FEB!K222</f>
        <v/>
      </c>
      <c r="M721" s="46">
        <f>FEB!L222</f>
        <v/>
      </c>
      <c r="N721" s="44">
        <f>FEB!M222</f>
        <v/>
      </c>
      <c r="O721" s="44">
        <f>FEB!N222</f>
        <v/>
      </c>
      <c r="P721" s="44">
        <f>FEB!O222</f>
        <v/>
      </c>
      <c r="Q721" s="44">
        <f>FEB!P222</f>
        <v/>
      </c>
      <c r="R721" s="44">
        <f>FEB!Q222</f>
        <v/>
      </c>
      <c r="S721" s="46">
        <f>S720+IF(X721=0,0,M721)</f>
        <v/>
      </c>
      <c r="T721" s="47">
        <f>MAX(T720,S721)</f>
        <v/>
      </c>
      <c r="U721" s="48">
        <f>S721-T721</f>
        <v/>
      </c>
      <c r="V721" s="47">
        <f>IFERROR(SUMIFS(DATABASE!$M$5:$M$6004,DATABASE!$B$5:$B$6004,B721,DATABASE!$X$5:$X$6004,1),0)</f>
        <v/>
      </c>
      <c r="W721" s="31">
        <f>IFERROR(COUNTIFS(DATABASE!$B$5:$B$6004,B721,DATABASE!$X$5:$X$6004,1),0)</f>
        <v/>
      </c>
      <c r="X721" s="49">
        <f>--AND(ISNUMBER(B721),C721&lt;&gt;"",L721&lt;&gt;"",M721&lt;&gt;"")</f>
        <v/>
      </c>
    </row>
    <row r="722" ht="15" customHeight="1" s="111">
      <c r="A722" s="50" t="inlineStr">
        <is>
          <t>FEB</t>
        </is>
      </c>
      <c r="B722" s="51">
        <f>FEB!A223</f>
        <v/>
      </c>
      <c r="C722" s="52">
        <f>FEB!B223</f>
        <v/>
      </c>
      <c r="D722" s="52">
        <f>FEB!C223</f>
        <v/>
      </c>
      <c r="E722" s="52">
        <f>FEB!D223</f>
        <v/>
      </c>
      <c r="F722" s="52">
        <f>FEB!E223</f>
        <v/>
      </c>
      <c r="G722" s="52">
        <f>FEB!F223</f>
        <v/>
      </c>
      <c r="H722" s="52">
        <f>FEB!G223</f>
        <v/>
      </c>
      <c r="I722" s="53">
        <f>FEB!H223</f>
        <v/>
      </c>
      <c r="J722" s="53">
        <f>FEB!I223</f>
        <v/>
      </c>
      <c r="K722" s="52">
        <f>FEB!J223</f>
        <v/>
      </c>
      <c r="L722" s="52">
        <f>FEB!K223</f>
        <v/>
      </c>
      <c r="M722" s="54">
        <f>FEB!L223</f>
        <v/>
      </c>
      <c r="N722" s="52">
        <f>FEB!M223</f>
        <v/>
      </c>
      <c r="O722" s="52">
        <f>FEB!N223</f>
        <v/>
      </c>
      <c r="P722" s="52">
        <f>FEB!O223</f>
        <v/>
      </c>
      <c r="Q722" s="52">
        <f>FEB!P223</f>
        <v/>
      </c>
      <c r="R722" s="52">
        <f>FEB!Q223</f>
        <v/>
      </c>
      <c r="S722" s="54">
        <f>S721+IF(X722=0,0,M722)</f>
        <v/>
      </c>
      <c r="T722" s="55">
        <f>MAX(T721,S722)</f>
        <v/>
      </c>
      <c r="U722" s="56">
        <f>S722-T722</f>
        <v/>
      </c>
      <c r="V722" s="55">
        <f>IFERROR(SUMIFS(DATABASE!$M$5:$M$6004,DATABASE!$B$5:$B$6004,B722,DATABASE!$X$5:$X$6004,1),0)</f>
        <v/>
      </c>
      <c r="W722" s="57">
        <f>IFERROR(COUNTIFS(DATABASE!$B$5:$B$6004,B722,DATABASE!$X$5:$X$6004,1),0)</f>
        <v/>
      </c>
      <c r="X722" s="58">
        <f>--AND(ISNUMBER(B722),C722&lt;&gt;"",L722&lt;&gt;"",M722&lt;&gt;"")</f>
        <v/>
      </c>
    </row>
    <row r="723" ht="15" customHeight="1" s="111">
      <c r="A723" s="42" t="inlineStr">
        <is>
          <t>FEB</t>
        </is>
      </c>
      <c r="B723" s="43">
        <f>FEB!A224</f>
        <v/>
      </c>
      <c r="C723" s="44">
        <f>FEB!B224</f>
        <v/>
      </c>
      <c r="D723" s="44">
        <f>FEB!C224</f>
        <v/>
      </c>
      <c r="E723" s="44">
        <f>FEB!D224</f>
        <v/>
      </c>
      <c r="F723" s="44">
        <f>FEB!E224</f>
        <v/>
      </c>
      <c r="G723" s="44">
        <f>FEB!F224</f>
        <v/>
      </c>
      <c r="H723" s="44">
        <f>FEB!G224</f>
        <v/>
      </c>
      <c r="I723" s="45">
        <f>FEB!H224</f>
        <v/>
      </c>
      <c r="J723" s="45">
        <f>FEB!I224</f>
        <v/>
      </c>
      <c r="K723" s="44">
        <f>FEB!J224</f>
        <v/>
      </c>
      <c r="L723" s="44">
        <f>FEB!K224</f>
        <v/>
      </c>
      <c r="M723" s="46">
        <f>FEB!L224</f>
        <v/>
      </c>
      <c r="N723" s="44">
        <f>FEB!M224</f>
        <v/>
      </c>
      <c r="O723" s="44">
        <f>FEB!N224</f>
        <v/>
      </c>
      <c r="P723" s="44">
        <f>FEB!O224</f>
        <v/>
      </c>
      <c r="Q723" s="44">
        <f>FEB!P224</f>
        <v/>
      </c>
      <c r="R723" s="44">
        <f>FEB!Q224</f>
        <v/>
      </c>
      <c r="S723" s="46">
        <f>S722+IF(X723=0,0,M723)</f>
        <v/>
      </c>
      <c r="T723" s="47">
        <f>MAX(T722,S723)</f>
        <v/>
      </c>
      <c r="U723" s="48">
        <f>S723-T723</f>
        <v/>
      </c>
      <c r="V723" s="47">
        <f>IFERROR(SUMIFS(DATABASE!$M$5:$M$6004,DATABASE!$B$5:$B$6004,B723,DATABASE!$X$5:$X$6004,1),0)</f>
        <v/>
      </c>
      <c r="W723" s="31">
        <f>IFERROR(COUNTIFS(DATABASE!$B$5:$B$6004,B723,DATABASE!$X$5:$X$6004,1),0)</f>
        <v/>
      </c>
      <c r="X723" s="49">
        <f>--AND(ISNUMBER(B723),C723&lt;&gt;"",L723&lt;&gt;"",M723&lt;&gt;"")</f>
        <v/>
      </c>
    </row>
    <row r="724" ht="15" customHeight="1" s="111">
      <c r="A724" s="50" t="inlineStr">
        <is>
          <t>FEB</t>
        </is>
      </c>
      <c r="B724" s="51">
        <f>FEB!A225</f>
        <v/>
      </c>
      <c r="C724" s="52">
        <f>FEB!B225</f>
        <v/>
      </c>
      <c r="D724" s="52">
        <f>FEB!C225</f>
        <v/>
      </c>
      <c r="E724" s="52">
        <f>FEB!D225</f>
        <v/>
      </c>
      <c r="F724" s="52">
        <f>FEB!E225</f>
        <v/>
      </c>
      <c r="G724" s="52">
        <f>FEB!F225</f>
        <v/>
      </c>
      <c r="H724" s="52">
        <f>FEB!G225</f>
        <v/>
      </c>
      <c r="I724" s="53">
        <f>FEB!H225</f>
        <v/>
      </c>
      <c r="J724" s="53">
        <f>FEB!I225</f>
        <v/>
      </c>
      <c r="K724" s="52">
        <f>FEB!J225</f>
        <v/>
      </c>
      <c r="L724" s="52">
        <f>FEB!K225</f>
        <v/>
      </c>
      <c r="M724" s="54">
        <f>FEB!L225</f>
        <v/>
      </c>
      <c r="N724" s="52">
        <f>FEB!M225</f>
        <v/>
      </c>
      <c r="O724" s="52">
        <f>FEB!N225</f>
        <v/>
      </c>
      <c r="P724" s="52">
        <f>FEB!O225</f>
        <v/>
      </c>
      <c r="Q724" s="52">
        <f>FEB!P225</f>
        <v/>
      </c>
      <c r="R724" s="52">
        <f>FEB!Q225</f>
        <v/>
      </c>
      <c r="S724" s="54">
        <f>S723+IF(X724=0,0,M724)</f>
        <v/>
      </c>
      <c r="T724" s="55">
        <f>MAX(T723,S724)</f>
        <v/>
      </c>
      <c r="U724" s="56">
        <f>S724-T724</f>
        <v/>
      </c>
      <c r="V724" s="55">
        <f>IFERROR(SUMIFS(DATABASE!$M$5:$M$6004,DATABASE!$B$5:$B$6004,B724,DATABASE!$X$5:$X$6004,1),0)</f>
        <v/>
      </c>
      <c r="W724" s="57">
        <f>IFERROR(COUNTIFS(DATABASE!$B$5:$B$6004,B724,DATABASE!$X$5:$X$6004,1),0)</f>
        <v/>
      </c>
      <c r="X724" s="58">
        <f>--AND(ISNUMBER(B724),C724&lt;&gt;"",L724&lt;&gt;"",M724&lt;&gt;"")</f>
        <v/>
      </c>
    </row>
    <row r="725" ht="15" customHeight="1" s="111">
      <c r="A725" s="42" t="inlineStr">
        <is>
          <t>FEB</t>
        </is>
      </c>
      <c r="B725" s="43">
        <f>FEB!A226</f>
        <v/>
      </c>
      <c r="C725" s="44">
        <f>FEB!B226</f>
        <v/>
      </c>
      <c r="D725" s="44">
        <f>FEB!C226</f>
        <v/>
      </c>
      <c r="E725" s="44">
        <f>FEB!D226</f>
        <v/>
      </c>
      <c r="F725" s="44">
        <f>FEB!E226</f>
        <v/>
      </c>
      <c r="G725" s="44">
        <f>FEB!F226</f>
        <v/>
      </c>
      <c r="H725" s="44">
        <f>FEB!G226</f>
        <v/>
      </c>
      <c r="I725" s="45">
        <f>FEB!H226</f>
        <v/>
      </c>
      <c r="J725" s="45">
        <f>FEB!I226</f>
        <v/>
      </c>
      <c r="K725" s="44">
        <f>FEB!J226</f>
        <v/>
      </c>
      <c r="L725" s="44">
        <f>FEB!K226</f>
        <v/>
      </c>
      <c r="M725" s="46">
        <f>FEB!L226</f>
        <v/>
      </c>
      <c r="N725" s="44">
        <f>FEB!M226</f>
        <v/>
      </c>
      <c r="O725" s="44">
        <f>FEB!N226</f>
        <v/>
      </c>
      <c r="P725" s="44">
        <f>FEB!O226</f>
        <v/>
      </c>
      <c r="Q725" s="44">
        <f>FEB!P226</f>
        <v/>
      </c>
      <c r="R725" s="44">
        <f>FEB!Q226</f>
        <v/>
      </c>
      <c r="S725" s="46">
        <f>S724+IF(X725=0,0,M725)</f>
        <v/>
      </c>
      <c r="T725" s="47">
        <f>MAX(T724,S725)</f>
        <v/>
      </c>
      <c r="U725" s="48">
        <f>S725-T725</f>
        <v/>
      </c>
      <c r="V725" s="47">
        <f>IFERROR(SUMIFS(DATABASE!$M$5:$M$6004,DATABASE!$B$5:$B$6004,B725,DATABASE!$X$5:$X$6004,1),0)</f>
        <v/>
      </c>
      <c r="W725" s="31">
        <f>IFERROR(COUNTIFS(DATABASE!$B$5:$B$6004,B725,DATABASE!$X$5:$X$6004,1),0)</f>
        <v/>
      </c>
      <c r="X725" s="49">
        <f>--AND(ISNUMBER(B725),C725&lt;&gt;"",L725&lt;&gt;"",M725&lt;&gt;"")</f>
        <v/>
      </c>
    </row>
    <row r="726" ht="15" customHeight="1" s="111">
      <c r="A726" s="50" t="inlineStr">
        <is>
          <t>FEB</t>
        </is>
      </c>
      <c r="B726" s="51">
        <f>FEB!A227</f>
        <v/>
      </c>
      <c r="C726" s="52">
        <f>FEB!B227</f>
        <v/>
      </c>
      <c r="D726" s="52">
        <f>FEB!C227</f>
        <v/>
      </c>
      <c r="E726" s="52">
        <f>FEB!D227</f>
        <v/>
      </c>
      <c r="F726" s="52">
        <f>FEB!E227</f>
        <v/>
      </c>
      <c r="G726" s="52">
        <f>FEB!F227</f>
        <v/>
      </c>
      <c r="H726" s="52">
        <f>FEB!G227</f>
        <v/>
      </c>
      <c r="I726" s="53">
        <f>FEB!H227</f>
        <v/>
      </c>
      <c r="J726" s="53">
        <f>FEB!I227</f>
        <v/>
      </c>
      <c r="K726" s="52">
        <f>FEB!J227</f>
        <v/>
      </c>
      <c r="L726" s="52">
        <f>FEB!K227</f>
        <v/>
      </c>
      <c r="M726" s="54">
        <f>FEB!L227</f>
        <v/>
      </c>
      <c r="N726" s="52">
        <f>FEB!M227</f>
        <v/>
      </c>
      <c r="O726" s="52">
        <f>FEB!N227</f>
        <v/>
      </c>
      <c r="P726" s="52">
        <f>FEB!O227</f>
        <v/>
      </c>
      <c r="Q726" s="52">
        <f>FEB!P227</f>
        <v/>
      </c>
      <c r="R726" s="52">
        <f>FEB!Q227</f>
        <v/>
      </c>
      <c r="S726" s="54">
        <f>S725+IF(X726=0,0,M726)</f>
        <v/>
      </c>
      <c r="T726" s="55">
        <f>MAX(T725,S726)</f>
        <v/>
      </c>
      <c r="U726" s="56">
        <f>S726-T726</f>
        <v/>
      </c>
      <c r="V726" s="55">
        <f>IFERROR(SUMIFS(DATABASE!$M$5:$M$6004,DATABASE!$B$5:$B$6004,B726,DATABASE!$X$5:$X$6004,1),0)</f>
        <v/>
      </c>
      <c r="W726" s="57">
        <f>IFERROR(COUNTIFS(DATABASE!$B$5:$B$6004,B726,DATABASE!$X$5:$X$6004,1),0)</f>
        <v/>
      </c>
      <c r="X726" s="58">
        <f>--AND(ISNUMBER(B726),C726&lt;&gt;"",L726&lt;&gt;"",M726&lt;&gt;"")</f>
        <v/>
      </c>
    </row>
    <row r="727" ht="15" customHeight="1" s="111">
      <c r="A727" s="42" t="inlineStr">
        <is>
          <t>FEB</t>
        </is>
      </c>
      <c r="B727" s="43">
        <f>FEB!A228</f>
        <v/>
      </c>
      <c r="C727" s="44">
        <f>FEB!B228</f>
        <v/>
      </c>
      <c r="D727" s="44">
        <f>FEB!C228</f>
        <v/>
      </c>
      <c r="E727" s="44">
        <f>FEB!D228</f>
        <v/>
      </c>
      <c r="F727" s="44">
        <f>FEB!E228</f>
        <v/>
      </c>
      <c r="G727" s="44">
        <f>FEB!F228</f>
        <v/>
      </c>
      <c r="H727" s="44">
        <f>FEB!G228</f>
        <v/>
      </c>
      <c r="I727" s="45">
        <f>FEB!H228</f>
        <v/>
      </c>
      <c r="J727" s="45">
        <f>FEB!I228</f>
        <v/>
      </c>
      <c r="K727" s="44">
        <f>FEB!J228</f>
        <v/>
      </c>
      <c r="L727" s="44">
        <f>FEB!K228</f>
        <v/>
      </c>
      <c r="M727" s="46">
        <f>FEB!L228</f>
        <v/>
      </c>
      <c r="N727" s="44">
        <f>FEB!M228</f>
        <v/>
      </c>
      <c r="O727" s="44">
        <f>FEB!N228</f>
        <v/>
      </c>
      <c r="P727" s="44">
        <f>FEB!O228</f>
        <v/>
      </c>
      <c r="Q727" s="44">
        <f>FEB!P228</f>
        <v/>
      </c>
      <c r="R727" s="44">
        <f>FEB!Q228</f>
        <v/>
      </c>
      <c r="S727" s="46">
        <f>S726+IF(X727=0,0,M727)</f>
        <v/>
      </c>
      <c r="T727" s="47">
        <f>MAX(T726,S727)</f>
        <v/>
      </c>
      <c r="U727" s="48">
        <f>S727-T727</f>
        <v/>
      </c>
      <c r="V727" s="47">
        <f>IFERROR(SUMIFS(DATABASE!$M$5:$M$6004,DATABASE!$B$5:$B$6004,B727,DATABASE!$X$5:$X$6004,1),0)</f>
        <v/>
      </c>
      <c r="W727" s="31">
        <f>IFERROR(COUNTIFS(DATABASE!$B$5:$B$6004,B727,DATABASE!$X$5:$X$6004,1),0)</f>
        <v/>
      </c>
      <c r="X727" s="49">
        <f>--AND(ISNUMBER(B727),C727&lt;&gt;"",L727&lt;&gt;"",M727&lt;&gt;"")</f>
        <v/>
      </c>
    </row>
    <row r="728" ht="15" customHeight="1" s="111">
      <c r="A728" s="50" t="inlineStr">
        <is>
          <t>FEB</t>
        </is>
      </c>
      <c r="B728" s="51">
        <f>FEB!A229</f>
        <v/>
      </c>
      <c r="C728" s="52">
        <f>FEB!B229</f>
        <v/>
      </c>
      <c r="D728" s="52">
        <f>FEB!C229</f>
        <v/>
      </c>
      <c r="E728" s="52">
        <f>FEB!D229</f>
        <v/>
      </c>
      <c r="F728" s="52">
        <f>FEB!E229</f>
        <v/>
      </c>
      <c r="G728" s="52">
        <f>FEB!F229</f>
        <v/>
      </c>
      <c r="H728" s="52">
        <f>FEB!G229</f>
        <v/>
      </c>
      <c r="I728" s="53">
        <f>FEB!H229</f>
        <v/>
      </c>
      <c r="J728" s="53">
        <f>FEB!I229</f>
        <v/>
      </c>
      <c r="K728" s="52">
        <f>FEB!J229</f>
        <v/>
      </c>
      <c r="L728" s="52">
        <f>FEB!K229</f>
        <v/>
      </c>
      <c r="M728" s="54">
        <f>FEB!L229</f>
        <v/>
      </c>
      <c r="N728" s="52">
        <f>FEB!M229</f>
        <v/>
      </c>
      <c r="O728" s="52">
        <f>FEB!N229</f>
        <v/>
      </c>
      <c r="P728" s="52">
        <f>FEB!O229</f>
        <v/>
      </c>
      <c r="Q728" s="52">
        <f>FEB!P229</f>
        <v/>
      </c>
      <c r="R728" s="52">
        <f>FEB!Q229</f>
        <v/>
      </c>
      <c r="S728" s="54">
        <f>S727+IF(X728=0,0,M728)</f>
        <v/>
      </c>
      <c r="T728" s="55">
        <f>MAX(T727,S728)</f>
        <v/>
      </c>
      <c r="U728" s="56">
        <f>S728-T728</f>
        <v/>
      </c>
      <c r="V728" s="55">
        <f>IFERROR(SUMIFS(DATABASE!$M$5:$M$6004,DATABASE!$B$5:$B$6004,B728,DATABASE!$X$5:$X$6004,1),0)</f>
        <v/>
      </c>
      <c r="W728" s="57">
        <f>IFERROR(COUNTIFS(DATABASE!$B$5:$B$6004,B728,DATABASE!$X$5:$X$6004,1),0)</f>
        <v/>
      </c>
      <c r="X728" s="58">
        <f>--AND(ISNUMBER(B728),C728&lt;&gt;"",L728&lt;&gt;"",M728&lt;&gt;"")</f>
        <v/>
      </c>
    </row>
    <row r="729" ht="15" customHeight="1" s="111">
      <c r="A729" s="42" t="inlineStr">
        <is>
          <t>FEB</t>
        </is>
      </c>
      <c r="B729" s="43">
        <f>FEB!A230</f>
        <v/>
      </c>
      <c r="C729" s="44">
        <f>FEB!B230</f>
        <v/>
      </c>
      <c r="D729" s="44">
        <f>FEB!C230</f>
        <v/>
      </c>
      <c r="E729" s="44">
        <f>FEB!D230</f>
        <v/>
      </c>
      <c r="F729" s="44">
        <f>FEB!E230</f>
        <v/>
      </c>
      <c r="G729" s="44">
        <f>FEB!F230</f>
        <v/>
      </c>
      <c r="H729" s="44">
        <f>FEB!G230</f>
        <v/>
      </c>
      <c r="I729" s="45">
        <f>FEB!H230</f>
        <v/>
      </c>
      <c r="J729" s="45">
        <f>FEB!I230</f>
        <v/>
      </c>
      <c r="K729" s="44">
        <f>FEB!J230</f>
        <v/>
      </c>
      <c r="L729" s="44">
        <f>FEB!K230</f>
        <v/>
      </c>
      <c r="M729" s="46">
        <f>FEB!L230</f>
        <v/>
      </c>
      <c r="N729" s="44">
        <f>FEB!M230</f>
        <v/>
      </c>
      <c r="O729" s="44">
        <f>FEB!N230</f>
        <v/>
      </c>
      <c r="P729" s="44">
        <f>FEB!O230</f>
        <v/>
      </c>
      <c r="Q729" s="44">
        <f>FEB!P230</f>
        <v/>
      </c>
      <c r="R729" s="44">
        <f>FEB!Q230</f>
        <v/>
      </c>
      <c r="S729" s="46">
        <f>S728+IF(X729=0,0,M729)</f>
        <v/>
      </c>
      <c r="T729" s="47">
        <f>MAX(T728,S729)</f>
        <v/>
      </c>
      <c r="U729" s="48">
        <f>S729-T729</f>
        <v/>
      </c>
      <c r="V729" s="47">
        <f>IFERROR(SUMIFS(DATABASE!$M$5:$M$6004,DATABASE!$B$5:$B$6004,B729,DATABASE!$X$5:$X$6004,1),0)</f>
        <v/>
      </c>
      <c r="W729" s="31">
        <f>IFERROR(COUNTIFS(DATABASE!$B$5:$B$6004,B729,DATABASE!$X$5:$X$6004,1),0)</f>
        <v/>
      </c>
      <c r="X729" s="49">
        <f>--AND(ISNUMBER(B729),C729&lt;&gt;"",L729&lt;&gt;"",M729&lt;&gt;"")</f>
        <v/>
      </c>
    </row>
    <row r="730" ht="15" customHeight="1" s="111">
      <c r="A730" s="50" t="inlineStr">
        <is>
          <t>FEB</t>
        </is>
      </c>
      <c r="B730" s="51">
        <f>FEB!A231</f>
        <v/>
      </c>
      <c r="C730" s="52">
        <f>FEB!B231</f>
        <v/>
      </c>
      <c r="D730" s="52">
        <f>FEB!C231</f>
        <v/>
      </c>
      <c r="E730" s="52">
        <f>FEB!D231</f>
        <v/>
      </c>
      <c r="F730" s="52">
        <f>FEB!E231</f>
        <v/>
      </c>
      <c r="G730" s="52">
        <f>FEB!F231</f>
        <v/>
      </c>
      <c r="H730" s="52">
        <f>FEB!G231</f>
        <v/>
      </c>
      <c r="I730" s="53">
        <f>FEB!H231</f>
        <v/>
      </c>
      <c r="J730" s="53">
        <f>FEB!I231</f>
        <v/>
      </c>
      <c r="K730" s="52">
        <f>FEB!J231</f>
        <v/>
      </c>
      <c r="L730" s="52">
        <f>FEB!K231</f>
        <v/>
      </c>
      <c r="M730" s="54">
        <f>FEB!L231</f>
        <v/>
      </c>
      <c r="N730" s="52">
        <f>FEB!M231</f>
        <v/>
      </c>
      <c r="O730" s="52">
        <f>FEB!N231</f>
        <v/>
      </c>
      <c r="P730" s="52">
        <f>FEB!O231</f>
        <v/>
      </c>
      <c r="Q730" s="52">
        <f>FEB!P231</f>
        <v/>
      </c>
      <c r="R730" s="52">
        <f>FEB!Q231</f>
        <v/>
      </c>
      <c r="S730" s="54">
        <f>S729+IF(X730=0,0,M730)</f>
        <v/>
      </c>
      <c r="T730" s="55">
        <f>MAX(T729,S730)</f>
        <v/>
      </c>
      <c r="U730" s="56">
        <f>S730-T730</f>
        <v/>
      </c>
      <c r="V730" s="55">
        <f>IFERROR(SUMIFS(DATABASE!$M$5:$M$6004,DATABASE!$B$5:$B$6004,B730,DATABASE!$X$5:$X$6004,1),0)</f>
        <v/>
      </c>
      <c r="W730" s="57">
        <f>IFERROR(COUNTIFS(DATABASE!$B$5:$B$6004,B730,DATABASE!$X$5:$X$6004,1),0)</f>
        <v/>
      </c>
      <c r="X730" s="58">
        <f>--AND(ISNUMBER(B730),C730&lt;&gt;"",L730&lt;&gt;"",M730&lt;&gt;"")</f>
        <v/>
      </c>
    </row>
    <row r="731" ht="15" customHeight="1" s="111">
      <c r="A731" s="42" t="inlineStr">
        <is>
          <t>FEB</t>
        </is>
      </c>
      <c r="B731" s="43">
        <f>FEB!A232</f>
        <v/>
      </c>
      <c r="C731" s="44">
        <f>FEB!B232</f>
        <v/>
      </c>
      <c r="D731" s="44">
        <f>FEB!C232</f>
        <v/>
      </c>
      <c r="E731" s="44">
        <f>FEB!D232</f>
        <v/>
      </c>
      <c r="F731" s="44">
        <f>FEB!E232</f>
        <v/>
      </c>
      <c r="G731" s="44">
        <f>FEB!F232</f>
        <v/>
      </c>
      <c r="H731" s="44">
        <f>FEB!G232</f>
        <v/>
      </c>
      <c r="I731" s="45">
        <f>FEB!H232</f>
        <v/>
      </c>
      <c r="J731" s="45">
        <f>FEB!I232</f>
        <v/>
      </c>
      <c r="K731" s="44">
        <f>FEB!J232</f>
        <v/>
      </c>
      <c r="L731" s="44">
        <f>FEB!K232</f>
        <v/>
      </c>
      <c r="M731" s="46">
        <f>FEB!L232</f>
        <v/>
      </c>
      <c r="N731" s="44">
        <f>FEB!M232</f>
        <v/>
      </c>
      <c r="O731" s="44">
        <f>FEB!N232</f>
        <v/>
      </c>
      <c r="P731" s="44">
        <f>FEB!O232</f>
        <v/>
      </c>
      <c r="Q731" s="44">
        <f>FEB!P232</f>
        <v/>
      </c>
      <c r="R731" s="44">
        <f>FEB!Q232</f>
        <v/>
      </c>
      <c r="S731" s="46">
        <f>S730+IF(X731=0,0,M731)</f>
        <v/>
      </c>
      <c r="T731" s="47">
        <f>MAX(T730,S731)</f>
        <v/>
      </c>
      <c r="U731" s="48">
        <f>S731-T731</f>
        <v/>
      </c>
      <c r="V731" s="47">
        <f>IFERROR(SUMIFS(DATABASE!$M$5:$M$6004,DATABASE!$B$5:$B$6004,B731,DATABASE!$X$5:$X$6004,1),0)</f>
        <v/>
      </c>
      <c r="W731" s="31">
        <f>IFERROR(COUNTIFS(DATABASE!$B$5:$B$6004,B731,DATABASE!$X$5:$X$6004,1),0)</f>
        <v/>
      </c>
      <c r="X731" s="49">
        <f>--AND(ISNUMBER(B731),C731&lt;&gt;"",L731&lt;&gt;"",M731&lt;&gt;"")</f>
        <v/>
      </c>
    </row>
    <row r="732" ht="15" customHeight="1" s="111">
      <c r="A732" s="50" t="inlineStr">
        <is>
          <t>FEB</t>
        </is>
      </c>
      <c r="B732" s="51">
        <f>FEB!A233</f>
        <v/>
      </c>
      <c r="C732" s="52">
        <f>FEB!B233</f>
        <v/>
      </c>
      <c r="D732" s="52">
        <f>FEB!C233</f>
        <v/>
      </c>
      <c r="E732" s="52">
        <f>FEB!D233</f>
        <v/>
      </c>
      <c r="F732" s="52">
        <f>FEB!E233</f>
        <v/>
      </c>
      <c r="G732" s="52">
        <f>FEB!F233</f>
        <v/>
      </c>
      <c r="H732" s="52">
        <f>FEB!G233</f>
        <v/>
      </c>
      <c r="I732" s="53">
        <f>FEB!H233</f>
        <v/>
      </c>
      <c r="J732" s="53">
        <f>FEB!I233</f>
        <v/>
      </c>
      <c r="K732" s="52">
        <f>FEB!J233</f>
        <v/>
      </c>
      <c r="L732" s="52">
        <f>FEB!K233</f>
        <v/>
      </c>
      <c r="M732" s="54">
        <f>FEB!L233</f>
        <v/>
      </c>
      <c r="N732" s="52">
        <f>FEB!M233</f>
        <v/>
      </c>
      <c r="O732" s="52">
        <f>FEB!N233</f>
        <v/>
      </c>
      <c r="P732" s="52">
        <f>FEB!O233</f>
        <v/>
      </c>
      <c r="Q732" s="52">
        <f>FEB!P233</f>
        <v/>
      </c>
      <c r="R732" s="52">
        <f>FEB!Q233</f>
        <v/>
      </c>
      <c r="S732" s="54">
        <f>S731+IF(X732=0,0,M732)</f>
        <v/>
      </c>
      <c r="T732" s="55">
        <f>MAX(T731,S732)</f>
        <v/>
      </c>
      <c r="U732" s="56">
        <f>S732-T732</f>
        <v/>
      </c>
      <c r="V732" s="55">
        <f>IFERROR(SUMIFS(DATABASE!$M$5:$M$6004,DATABASE!$B$5:$B$6004,B732,DATABASE!$X$5:$X$6004,1),0)</f>
        <v/>
      </c>
      <c r="W732" s="57">
        <f>IFERROR(COUNTIFS(DATABASE!$B$5:$B$6004,B732,DATABASE!$X$5:$X$6004,1),0)</f>
        <v/>
      </c>
      <c r="X732" s="58">
        <f>--AND(ISNUMBER(B732),C732&lt;&gt;"",L732&lt;&gt;"",M732&lt;&gt;"")</f>
        <v/>
      </c>
    </row>
    <row r="733" ht="15" customHeight="1" s="111">
      <c r="A733" s="42" t="inlineStr">
        <is>
          <t>FEB</t>
        </is>
      </c>
      <c r="B733" s="43">
        <f>FEB!A234</f>
        <v/>
      </c>
      <c r="C733" s="44">
        <f>FEB!B234</f>
        <v/>
      </c>
      <c r="D733" s="44">
        <f>FEB!C234</f>
        <v/>
      </c>
      <c r="E733" s="44">
        <f>FEB!D234</f>
        <v/>
      </c>
      <c r="F733" s="44">
        <f>FEB!E234</f>
        <v/>
      </c>
      <c r="G733" s="44">
        <f>FEB!F234</f>
        <v/>
      </c>
      <c r="H733" s="44">
        <f>FEB!G234</f>
        <v/>
      </c>
      <c r="I733" s="45">
        <f>FEB!H234</f>
        <v/>
      </c>
      <c r="J733" s="45">
        <f>FEB!I234</f>
        <v/>
      </c>
      <c r="K733" s="44">
        <f>FEB!J234</f>
        <v/>
      </c>
      <c r="L733" s="44">
        <f>FEB!K234</f>
        <v/>
      </c>
      <c r="M733" s="46">
        <f>FEB!L234</f>
        <v/>
      </c>
      <c r="N733" s="44">
        <f>FEB!M234</f>
        <v/>
      </c>
      <c r="O733" s="44">
        <f>FEB!N234</f>
        <v/>
      </c>
      <c r="P733" s="44">
        <f>FEB!O234</f>
        <v/>
      </c>
      <c r="Q733" s="44">
        <f>FEB!P234</f>
        <v/>
      </c>
      <c r="R733" s="44">
        <f>FEB!Q234</f>
        <v/>
      </c>
      <c r="S733" s="46">
        <f>S732+IF(X733=0,0,M733)</f>
        <v/>
      </c>
      <c r="T733" s="47">
        <f>MAX(T732,S733)</f>
        <v/>
      </c>
      <c r="U733" s="48">
        <f>S733-T733</f>
        <v/>
      </c>
      <c r="V733" s="47">
        <f>IFERROR(SUMIFS(DATABASE!$M$5:$M$6004,DATABASE!$B$5:$B$6004,B733,DATABASE!$X$5:$X$6004,1),0)</f>
        <v/>
      </c>
      <c r="W733" s="31">
        <f>IFERROR(COUNTIFS(DATABASE!$B$5:$B$6004,B733,DATABASE!$X$5:$X$6004,1),0)</f>
        <v/>
      </c>
      <c r="X733" s="49">
        <f>--AND(ISNUMBER(B733),C733&lt;&gt;"",L733&lt;&gt;"",M733&lt;&gt;"")</f>
        <v/>
      </c>
    </row>
    <row r="734" ht="15" customHeight="1" s="111">
      <c r="A734" s="50" t="inlineStr">
        <is>
          <t>FEB</t>
        </is>
      </c>
      <c r="B734" s="51">
        <f>FEB!A235</f>
        <v/>
      </c>
      <c r="C734" s="52">
        <f>FEB!B235</f>
        <v/>
      </c>
      <c r="D734" s="52">
        <f>FEB!C235</f>
        <v/>
      </c>
      <c r="E734" s="52">
        <f>FEB!D235</f>
        <v/>
      </c>
      <c r="F734" s="52">
        <f>FEB!E235</f>
        <v/>
      </c>
      <c r="G734" s="52">
        <f>FEB!F235</f>
        <v/>
      </c>
      <c r="H734" s="52">
        <f>FEB!G235</f>
        <v/>
      </c>
      <c r="I734" s="53">
        <f>FEB!H235</f>
        <v/>
      </c>
      <c r="J734" s="53">
        <f>FEB!I235</f>
        <v/>
      </c>
      <c r="K734" s="52">
        <f>FEB!J235</f>
        <v/>
      </c>
      <c r="L734" s="52">
        <f>FEB!K235</f>
        <v/>
      </c>
      <c r="M734" s="54">
        <f>FEB!L235</f>
        <v/>
      </c>
      <c r="N734" s="52">
        <f>FEB!M235</f>
        <v/>
      </c>
      <c r="O734" s="52">
        <f>FEB!N235</f>
        <v/>
      </c>
      <c r="P734" s="52">
        <f>FEB!O235</f>
        <v/>
      </c>
      <c r="Q734" s="52">
        <f>FEB!P235</f>
        <v/>
      </c>
      <c r="R734" s="52">
        <f>FEB!Q235</f>
        <v/>
      </c>
      <c r="S734" s="54">
        <f>S733+IF(X734=0,0,M734)</f>
        <v/>
      </c>
      <c r="T734" s="55">
        <f>MAX(T733,S734)</f>
        <v/>
      </c>
      <c r="U734" s="56">
        <f>S734-T734</f>
        <v/>
      </c>
      <c r="V734" s="55">
        <f>IFERROR(SUMIFS(DATABASE!$M$5:$M$6004,DATABASE!$B$5:$B$6004,B734,DATABASE!$X$5:$X$6004,1),0)</f>
        <v/>
      </c>
      <c r="W734" s="57">
        <f>IFERROR(COUNTIFS(DATABASE!$B$5:$B$6004,B734,DATABASE!$X$5:$X$6004,1),0)</f>
        <v/>
      </c>
      <c r="X734" s="58">
        <f>--AND(ISNUMBER(B734),C734&lt;&gt;"",L734&lt;&gt;"",M734&lt;&gt;"")</f>
        <v/>
      </c>
    </row>
    <row r="735" ht="15" customHeight="1" s="111">
      <c r="A735" s="42" t="inlineStr">
        <is>
          <t>FEB</t>
        </is>
      </c>
      <c r="B735" s="43">
        <f>FEB!A236</f>
        <v/>
      </c>
      <c r="C735" s="44">
        <f>FEB!B236</f>
        <v/>
      </c>
      <c r="D735" s="44">
        <f>FEB!C236</f>
        <v/>
      </c>
      <c r="E735" s="44">
        <f>FEB!D236</f>
        <v/>
      </c>
      <c r="F735" s="44">
        <f>FEB!E236</f>
        <v/>
      </c>
      <c r="G735" s="44">
        <f>FEB!F236</f>
        <v/>
      </c>
      <c r="H735" s="44">
        <f>FEB!G236</f>
        <v/>
      </c>
      <c r="I735" s="45">
        <f>FEB!H236</f>
        <v/>
      </c>
      <c r="J735" s="45">
        <f>FEB!I236</f>
        <v/>
      </c>
      <c r="K735" s="44">
        <f>FEB!J236</f>
        <v/>
      </c>
      <c r="L735" s="44">
        <f>FEB!K236</f>
        <v/>
      </c>
      <c r="M735" s="46">
        <f>FEB!L236</f>
        <v/>
      </c>
      <c r="N735" s="44">
        <f>FEB!M236</f>
        <v/>
      </c>
      <c r="O735" s="44">
        <f>FEB!N236</f>
        <v/>
      </c>
      <c r="P735" s="44">
        <f>FEB!O236</f>
        <v/>
      </c>
      <c r="Q735" s="44">
        <f>FEB!P236</f>
        <v/>
      </c>
      <c r="R735" s="44">
        <f>FEB!Q236</f>
        <v/>
      </c>
      <c r="S735" s="46">
        <f>S734+IF(X735=0,0,M735)</f>
        <v/>
      </c>
      <c r="T735" s="47">
        <f>MAX(T734,S735)</f>
        <v/>
      </c>
      <c r="U735" s="48">
        <f>S735-T735</f>
        <v/>
      </c>
      <c r="V735" s="47">
        <f>IFERROR(SUMIFS(DATABASE!$M$5:$M$6004,DATABASE!$B$5:$B$6004,B735,DATABASE!$X$5:$X$6004,1),0)</f>
        <v/>
      </c>
      <c r="W735" s="31">
        <f>IFERROR(COUNTIFS(DATABASE!$B$5:$B$6004,B735,DATABASE!$X$5:$X$6004,1),0)</f>
        <v/>
      </c>
      <c r="X735" s="49">
        <f>--AND(ISNUMBER(B735),C735&lt;&gt;"",L735&lt;&gt;"",M735&lt;&gt;"")</f>
        <v/>
      </c>
    </row>
    <row r="736" ht="15" customHeight="1" s="111">
      <c r="A736" s="50" t="inlineStr">
        <is>
          <t>FEB</t>
        </is>
      </c>
      <c r="B736" s="51">
        <f>FEB!A237</f>
        <v/>
      </c>
      <c r="C736" s="52">
        <f>FEB!B237</f>
        <v/>
      </c>
      <c r="D736" s="52">
        <f>FEB!C237</f>
        <v/>
      </c>
      <c r="E736" s="52">
        <f>FEB!D237</f>
        <v/>
      </c>
      <c r="F736" s="52">
        <f>FEB!E237</f>
        <v/>
      </c>
      <c r="G736" s="52">
        <f>FEB!F237</f>
        <v/>
      </c>
      <c r="H736" s="52">
        <f>FEB!G237</f>
        <v/>
      </c>
      <c r="I736" s="53">
        <f>FEB!H237</f>
        <v/>
      </c>
      <c r="J736" s="53">
        <f>FEB!I237</f>
        <v/>
      </c>
      <c r="K736" s="52">
        <f>FEB!J237</f>
        <v/>
      </c>
      <c r="L736" s="52">
        <f>FEB!K237</f>
        <v/>
      </c>
      <c r="M736" s="54">
        <f>FEB!L237</f>
        <v/>
      </c>
      <c r="N736" s="52">
        <f>FEB!M237</f>
        <v/>
      </c>
      <c r="O736" s="52">
        <f>FEB!N237</f>
        <v/>
      </c>
      <c r="P736" s="52">
        <f>FEB!O237</f>
        <v/>
      </c>
      <c r="Q736" s="52">
        <f>FEB!P237</f>
        <v/>
      </c>
      <c r="R736" s="52">
        <f>FEB!Q237</f>
        <v/>
      </c>
      <c r="S736" s="54">
        <f>S735+IF(X736=0,0,M736)</f>
        <v/>
      </c>
      <c r="T736" s="55">
        <f>MAX(T735,S736)</f>
        <v/>
      </c>
      <c r="U736" s="56">
        <f>S736-T736</f>
        <v/>
      </c>
      <c r="V736" s="55">
        <f>IFERROR(SUMIFS(DATABASE!$M$5:$M$6004,DATABASE!$B$5:$B$6004,B736,DATABASE!$X$5:$X$6004,1),0)</f>
        <v/>
      </c>
      <c r="W736" s="57">
        <f>IFERROR(COUNTIFS(DATABASE!$B$5:$B$6004,B736,DATABASE!$X$5:$X$6004,1),0)</f>
        <v/>
      </c>
      <c r="X736" s="58">
        <f>--AND(ISNUMBER(B736),C736&lt;&gt;"",L736&lt;&gt;"",M736&lt;&gt;"")</f>
        <v/>
      </c>
    </row>
    <row r="737" ht="15" customHeight="1" s="111">
      <c r="A737" s="42" t="inlineStr">
        <is>
          <t>FEB</t>
        </is>
      </c>
      <c r="B737" s="43">
        <f>FEB!A238</f>
        <v/>
      </c>
      <c r="C737" s="44">
        <f>FEB!B238</f>
        <v/>
      </c>
      <c r="D737" s="44">
        <f>FEB!C238</f>
        <v/>
      </c>
      <c r="E737" s="44">
        <f>FEB!D238</f>
        <v/>
      </c>
      <c r="F737" s="44">
        <f>FEB!E238</f>
        <v/>
      </c>
      <c r="G737" s="44">
        <f>FEB!F238</f>
        <v/>
      </c>
      <c r="H737" s="44">
        <f>FEB!G238</f>
        <v/>
      </c>
      <c r="I737" s="45">
        <f>FEB!H238</f>
        <v/>
      </c>
      <c r="J737" s="45">
        <f>FEB!I238</f>
        <v/>
      </c>
      <c r="K737" s="44">
        <f>FEB!J238</f>
        <v/>
      </c>
      <c r="L737" s="44">
        <f>FEB!K238</f>
        <v/>
      </c>
      <c r="M737" s="46">
        <f>FEB!L238</f>
        <v/>
      </c>
      <c r="N737" s="44">
        <f>FEB!M238</f>
        <v/>
      </c>
      <c r="O737" s="44">
        <f>FEB!N238</f>
        <v/>
      </c>
      <c r="P737" s="44">
        <f>FEB!O238</f>
        <v/>
      </c>
      <c r="Q737" s="44">
        <f>FEB!P238</f>
        <v/>
      </c>
      <c r="R737" s="44">
        <f>FEB!Q238</f>
        <v/>
      </c>
      <c r="S737" s="46">
        <f>S736+IF(X737=0,0,M737)</f>
        <v/>
      </c>
      <c r="T737" s="47">
        <f>MAX(T736,S737)</f>
        <v/>
      </c>
      <c r="U737" s="48">
        <f>S737-T737</f>
        <v/>
      </c>
      <c r="V737" s="47">
        <f>IFERROR(SUMIFS(DATABASE!$M$5:$M$6004,DATABASE!$B$5:$B$6004,B737,DATABASE!$X$5:$X$6004,1),0)</f>
        <v/>
      </c>
      <c r="W737" s="31">
        <f>IFERROR(COUNTIFS(DATABASE!$B$5:$B$6004,B737,DATABASE!$X$5:$X$6004,1),0)</f>
        <v/>
      </c>
      <c r="X737" s="49">
        <f>--AND(ISNUMBER(B737),C737&lt;&gt;"",L737&lt;&gt;"",M737&lt;&gt;"")</f>
        <v/>
      </c>
    </row>
    <row r="738" ht="15" customHeight="1" s="111">
      <c r="A738" s="50" t="inlineStr">
        <is>
          <t>FEB</t>
        </is>
      </c>
      <c r="B738" s="51">
        <f>FEB!A239</f>
        <v/>
      </c>
      <c r="C738" s="52">
        <f>FEB!B239</f>
        <v/>
      </c>
      <c r="D738" s="52">
        <f>FEB!C239</f>
        <v/>
      </c>
      <c r="E738" s="52">
        <f>FEB!D239</f>
        <v/>
      </c>
      <c r="F738" s="52">
        <f>FEB!E239</f>
        <v/>
      </c>
      <c r="G738" s="52">
        <f>FEB!F239</f>
        <v/>
      </c>
      <c r="H738" s="52">
        <f>FEB!G239</f>
        <v/>
      </c>
      <c r="I738" s="53">
        <f>FEB!H239</f>
        <v/>
      </c>
      <c r="J738" s="53">
        <f>FEB!I239</f>
        <v/>
      </c>
      <c r="K738" s="52">
        <f>FEB!J239</f>
        <v/>
      </c>
      <c r="L738" s="52">
        <f>FEB!K239</f>
        <v/>
      </c>
      <c r="M738" s="54">
        <f>FEB!L239</f>
        <v/>
      </c>
      <c r="N738" s="52">
        <f>FEB!M239</f>
        <v/>
      </c>
      <c r="O738" s="52">
        <f>FEB!N239</f>
        <v/>
      </c>
      <c r="P738" s="52">
        <f>FEB!O239</f>
        <v/>
      </c>
      <c r="Q738" s="52">
        <f>FEB!P239</f>
        <v/>
      </c>
      <c r="R738" s="52">
        <f>FEB!Q239</f>
        <v/>
      </c>
      <c r="S738" s="54">
        <f>S737+IF(X738=0,0,M738)</f>
        <v/>
      </c>
      <c r="T738" s="55">
        <f>MAX(T737,S738)</f>
        <v/>
      </c>
      <c r="U738" s="56">
        <f>S738-T738</f>
        <v/>
      </c>
      <c r="V738" s="55">
        <f>IFERROR(SUMIFS(DATABASE!$M$5:$M$6004,DATABASE!$B$5:$B$6004,B738,DATABASE!$X$5:$X$6004,1),0)</f>
        <v/>
      </c>
      <c r="W738" s="57">
        <f>IFERROR(COUNTIFS(DATABASE!$B$5:$B$6004,B738,DATABASE!$X$5:$X$6004,1),0)</f>
        <v/>
      </c>
      <c r="X738" s="58">
        <f>--AND(ISNUMBER(B738),C738&lt;&gt;"",L738&lt;&gt;"",M738&lt;&gt;"")</f>
        <v/>
      </c>
    </row>
    <row r="739" ht="15" customHeight="1" s="111">
      <c r="A739" s="42" t="inlineStr">
        <is>
          <t>FEB</t>
        </is>
      </c>
      <c r="B739" s="43">
        <f>FEB!A240</f>
        <v/>
      </c>
      <c r="C739" s="44">
        <f>FEB!B240</f>
        <v/>
      </c>
      <c r="D739" s="44">
        <f>FEB!C240</f>
        <v/>
      </c>
      <c r="E739" s="44">
        <f>FEB!D240</f>
        <v/>
      </c>
      <c r="F739" s="44">
        <f>FEB!E240</f>
        <v/>
      </c>
      <c r="G739" s="44">
        <f>FEB!F240</f>
        <v/>
      </c>
      <c r="H739" s="44">
        <f>FEB!G240</f>
        <v/>
      </c>
      <c r="I739" s="45">
        <f>FEB!H240</f>
        <v/>
      </c>
      <c r="J739" s="45">
        <f>FEB!I240</f>
        <v/>
      </c>
      <c r="K739" s="44">
        <f>FEB!J240</f>
        <v/>
      </c>
      <c r="L739" s="44">
        <f>FEB!K240</f>
        <v/>
      </c>
      <c r="M739" s="46">
        <f>FEB!L240</f>
        <v/>
      </c>
      <c r="N739" s="44">
        <f>FEB!M240</f>
        <v/>
      </c>
      <c r="O739" s="44">
        <f>FEB!N240</f>
        <v/>
      </c>
      <c r="P739" s="44">
        <f>FEB!O240</f>
        <v/>
      </c>
      <c r="Q739" s="44">
        <f>FEB!P240</f>
        <v/>
      </c>
      <c r="R739" s="44">
        <f>FEB!Q240</f>
        <v/>
      </c>
      <c r="S739" s="46">
        <f>S738+IF(X739=0,0,M739)</f>
        <v/>
      </c>
      <c r="T739" s="47">
        <f>MAX(T738,S739)</f>
        <v/>
      </c>
      <c r="U739" s="48">
        <f>S739-T739</f>
        <v/>
      </c>
      <c r="V739" s="47">
        <f>IFERROR(SUMIFS(DATABASE!$M$5:$M$6004,DATABASE!$B$5:$B$6004,B739,DATABASE!$X$5:$X$6004,1),0)</f>
        <v/>
      </c>
      <c r="W739" s="31">
        <f>IFERROR(COUNTIFS(DATABASE!$B$5:$B$6004,B739,DATABASE!$X$5:$X$6004,1),0)</f>
        <v/>
      </c>
      <c r="X739" s="49">
        <f>--AND(ISNUMBER(B739),C739&lt;&gt;"",L739&lt;&gt;"",M739&lt;&gt;"")</f>
        <v/>
      </c>
    </row>
    <row r="740" ht="15" customHeight="1" s="111">
      <c r="A740" s="50" t="inlineStr">
        <is>
          <t>FEB</t>
        </is>
      </c>
      <c r="B740" s="51">
        <f>FEB!A241</f>
        <v/>
      </c>
      <c r="C740" s="52">
        <f>FEB!B241</f>
        <v/>
      </c>
      <c r="D740" s="52">
        <f>FEB!C241</f>
        <v/>
      </c>
      <c r="E740" s="52">
        <f>FEB!D241</f>
        <v/>
      </c>
      <c r="F740" s="52">
        <f>FEB!E241</f>
        <v/>
      </c>
      <c r="G740" s="52">
        <f>FEB!F241</f>
        <v/>
      </c>
      <c r="H740" s="52">
        <f>FEB!G241</f>
        <v/>
      </c>
      <c r="I740" s="53">
        <f>FEB!H241</f>
        <v/>
      </c>
      <c r="J740" s="53">
        <f>FEB!I241</f>
        <v/>
      </c>
      <c r="K740" s="52">
        <f>FEB!J241</f>
        <v/>
      </c>
      <c r="L740" s="52">
        <f>FEB!K241</f>
        <v/>
      </c>
      <c r="M740" s="54">
        <f>FEB!L241</f>
        <v/>
      </c>
      <c r="N740" s="52">
        <f>FEB!M241</f>
        <v/>
      </c>
      <c r="O740" s="52">
        <f>FEB!N241</f>
        <v/>
      </c>
      <c r="P740" s="52">
        <f>FEB!O241</f>
        <v/>
      </c>
      <c r="Q740" s="52">
        <f>FEB!P241</f>
        <v/>
      </c>
      <c r="R740" s="52">
        <f>FEB!Q241</f>
        <v/>
      </c>
      <c r="S740" s="54">
        <f>S739+IF(X740=0,0,M740)</f>
        <v/>
      </c>
      <c r="T740" s="55">
        <f>MAX(T739,S740)</f>
        <v/>
      </c>
      <c r="U740" s="56">
        <f>S740-T740</f>
        <v/>
      </c>
      <c r="V740" s="55">
        <f>IFERROR(SUMIFS(DATABASE!$M$5:$M$6004,DATABASE!$B$5:$B$6004,B740,DATABASE!$X$5:$X$6004,1),0)</f>
        <v/>
      </c>
      <c r="W740" s="57">
        <f>IFERROR(COUNTIFS(DATABASE!$B$5:$B$6004,B740,DATABASE!$X$5:$X$6004,1),0)</f>
        <v/>
      </c>
      <c r="X740" s="58">
        <f>--AND(ISNUMBER(B740),C740&lt;&gt;"",L740&lt;&gt;"",M740&lt;&gt;"")</f>
        <v/>
      </c>
    </row>
    <row r="741" ht="15" customHeight="1" s="111">
      <c r="A741" s="42" t="inlineStr">
        <is>
          <t>FEB</t>
        </is>
      </c>
      <c r="B741" s="43">
        <f>FEB!A242</f>
        <v/>
      </c>
      <c r="C741" s="44">
        <f>FEB!B242</f>
        <v/>
      </c>
      <c r="D741" s="44">
        <f>FEB!C242</f>
        <v/>
      </c>
      <c r="E741" s="44">
        <f>FEB!D242</f>
        <v/>
      </c>
      <c r="F741" s="44">
        <f>FEB!E242</f>
        <v/>
      </c>
      <c r="G741" s="44">
        <f>FEB!F242</f>
        <v/>
      </c>
      <c r="H741" s="44">
        <f>FEB!G242</f>
        <v/>
      </c>
      <c r="I741" s="45">
        <f>FEB!H242</f>
        <v/>
      </c>
      <c r="J741" s="45">
        <f>FEB!I242</f>
        <v/>
      </c>
      <c r="K741" s="44">
        <f>FEB!J242</f>
        <v/>
      </c>
      <c r="L741" s="44">
        <f>FEB!K242</f>
        <v/>
      </c>
      <c r="M741" s="46">
        <f>FEB!L242</f>
        <v/>
      </c>
      <c r="N741" s="44">
        <f>FEB!M242</f>
        <v/>
      </c>
      <c r="O741" s="44">
        <f>FEB!N242</f>
        <v/>
      </c>
      <c r="P741" s="44">
        <f>FEB!O242</f>
        <v/>
      </c>
      <c r="Q741" s="44">
        <f>FEB!P242</f>
        <v/>
      </c>
      <c r="R741" s="44">
        <f>FEB!Q242</f>
        <v/>
      </c>
      <c r="S741" s="46">
        <f>S740+IF(X741=0,0,M741)</f>
        <v/>
      </c>
      <c r="T741" s="47">
        <f>MAX(T740,S741)</f>
        <v/>
      </c>
      <c r="U741" s="48">
        <f>S741-T741</f>
        <v/>
      </c>
      <c r="V741" s="47">
        <f>IFERROR(SUMIFS(DATABASE!$M$5:$M$6004,DATABASE!$B$5:$B$6004,B741,DATABASE!$X$5:$X$6004,1),0)</f>
        <v/>
      </c>
      <c r="W741" s="31">
        <f>IFERROR(COUNTIFS(DATABASE!$B$5:$B$6004,B741,DATABASE!$X$5:$X$6004,1),0)</f>
        <v/>
      </c>
      <c r="X741" s="49">
        <f>--AND(ISNUMBER(B741),C741&lt;&gt;"",L741&lt;&gt;"",M741&lt;&gt;"")</f>
        <v/>
      </c>
    </row>
    <row r="742" ht="15" customHeight="1" s="111">
      <c r="A742" s="50" t="inlineStr">
        <is>
          <t>FEB</t>
        </is>
      </c>
      <c r="B742" s="51">
        <f>FEB!A243</f>
        <v/>
      </c>
      <c r="C742" s="52">
        <f>FEB!B243</f>
        <v/>
      </c>
      <c r="D742" s="52">
        <f>FEB!C243</f>
        <v/>
      </c>
      <c r="E742" s="52">
        <f>FEB!D243</f>
        <v/>
      </c>
      <c r="F742" s="52">
        <f>FEB!E243</f>
        <v/>
      </c>
      <c r="G742" s="52">
        <f>FEB!F243</f>
        <v/>
      </c>
      <c r="H742" s="52">
        <f>FEB!G243</f>
        <v/>
      </c>
      <c r="I742" s="53">
        <f>FEB!H243</f>
        <v/>
      </c>
      <c r="J742" s="53">
        <f>FEB!I243</f>
        <v/>
      </c>
      <c r="K742" s="52">
        <f>FEB!J243</f>
        <v/>
      </c>
      <c r="L742" s="52">
        <f>FEB!K243</f>
        <v/>
      </c>
      <c r="M742" s="54">
        <f>FEB!L243</f>
        <v/>
      </c>
      <c r="N742" s="52">
        <f>FEB!M243</f>
        <v/>
      </c>
      <c r="O742" s="52">
        <f>FEB!N243</f>
        <v/>
      </c>
      <c r="P742" s="52">
        <f>FEB!O243</f>
        <v/>
      </c>
      <c r="Q742" s="52">
        <f>FEB!P243</f>
        <v/>
      </c>
      <c r="R742" s="52">
        <f>FEB!Q243</f>
        <v/>
      </c>
      <c r="S742" s="54">
        <f>S741+IF(X742=0,0,M742)</f>
        <v/>
      </c>
      <c r="T742" s="55">
        <f>MAX(T741,S742)</f>
        <v/>
      </c>
      <c r="U742" s="56">
        <f>S742-T742</f>
        <v/>
      </c>
      <c r="V742" s="55">
        <f>IFERROR(SUMIFS(DATABASE!$M$5:$M$6004,DATABASE!$B$5:$B$6004,B742,DATABASE!$X$5:$X$6004,1),0)</f>
        <v/>
      </c>
      <c r="W742" s="57">
        <f>IFERROR(COUNTIFS(DATABASE!$B$5:$B$6004,B742,DATABASE!$X$5:$X$6004,1),0)</f>
        <v/>
      </c>
      <c r="X742" s="58">
        <f>--AND(ISNUMBER(B742),C742&lt;&gt;"",L742&lt;&gt;"",M742&lt;&gt;"")</f>
        <v/>
      </c>
    </row>
    <row r="743" ht="15" customHeight="1" s="111">
      <c r="A743" s="42" t="inlineStr">
        <is>
          <t>FEB</t>
        </is>
      </c>
      <c r="B743" s="43">
        <f>FEB!A244</f>
        <v/>
      </c>
      <c r="C743" s="44">
        <f>FEB!B244</f>
        <v/>
      </c>
      <c r="D743" s="44">
        <f>FEB!C244</f>
        <v/>
      </c>
      <c r="E743" s="44">
        <f>FEB!D244</f>
        <v/>
      </c>
      <c r="F743" s="44">
        <f>FEB!E244</f>
        <v/>
      </c>
      <c r="G743" s="44">
        <f>FEB!F244</f>
        <v/>
      </c>
      <c r="H743" s="44">
        <f>FEB!G244</f>
        <v/>
      </c>
      <c r="I743" s="45">
        <f>FEB!H244</f>
        <v/>
      </c>
      <c r="J743" s="45">
        <f>FEB!I244</f>
        <v/>
      </c>
      <c r="K743" s="44">
        <f>FEB!J244</f>
        <v/>
      </c>
      <c r="L743" s="44">
        <f>FEB!K244</f>
        <v/>
      </c>
      <c r="M743" s="46">
        <f>FEB!L244</f>
        <v/>
      </c>
      <c r="N743" s="44">
        <f>FEB!M244</f>
        <v/>
      </c>
      <c r="O743" s="44">
        <f>FEB!N244</f>
        <v/>
      </c>
      <c r="P743" s="44">
        <f>FEB!O244</f>
        <v/>
      </c>
      <c r="Q743" s="44">
        <f>FEB!P244</f>
        <v/>
      </c>
      <c r="R743" s="44">
        <f>FEB!Q244</f>
        <v/>
      </c>
      <c r="S743" s="46">
        <f>S742+IF(X743=0,0,M743)</f>
        <v/>
      </c>
      <c r="T743" s="47">
        <f>MAX(T742,S743)</f>
        <v/>
      </c>
      <c r="U743" s="48">
        <f>S743-T743</f>
        <v/>
      </c>
      <c r="V743" s="47">
        <f>IFERROR(SUMIFS(DATABASE!$M$5:$M$6004,DATABASE!$B$5:$B$6004,B743,DATABASE!$X$5:$X$6004,1),0)</f>
        <v/>
      </c>
      <c r="W743" s="31">
        <f>IFERROR(COUNTIFS(DATABASE!$B$5:$B$6004,B743,DATABASE!$X$5:$X$6004,1),0)</f>
        <v/>
      </c>
      <c r="X743" s="49">
        <f>--AND(ISNUMBER(B743),C743&lt;&gt;"",L743&lt;&gt;"",M743&lt;&gt;"")</f>
        <v/>
      </c>
    </row>
    <row r="744" ht="15" customHeight="1" s="111">
      <c r="A744" s="50" t="inlineStr">
        <is>
          <t>FEB</t>
        </is>
      </c>
      <c r="B744" s="51">
        <f>FEB!A245</f>
        <v/>
      </c>
      <c r="C744" s="52">
        <f>FEB!B245</f>
        <v/>
      </c>
      <c r="D744" s="52">
        <f>FEB!C245</f>
        <v/>
      </c>
      <c r="E744" s="52">
        <f>FEB!D245</f>
        <v/>
      </c>
      <c r="F744" s="52">
        <f>FEB!E245</f>
        <v/>
      </c>
      <c r="G744" s="52">
        <f>FEB!F245</f>
        <v/>
      </c>
      <c r="H744" s="52">
        <f>FEB!G245</f>
        <v/>
      </c>
      <c r="I744" s="53">
        <f>FEB!H245</f>
        <v/>
      </c>
      <c r="J744" s="53">
        <f>FEB!I245</f>
        <v/>
      </c>
      <c r="K744" s="52">
        <f>FEB!J245</f>
        <v/>
      </c>
      <c r="L744" s="52">
        <f>FEB!K245</f>
        <v/>
      </c>
      <c r="M744" s="54">
        <f>FEB!L245</f>
        <v/>
      </c>
      <c r="N744" s="52">
        <f>FEB!M245</f>
        <v/>
      </c>
      <c r="O744" s="52">
        <f>FEB!N245</f>
        <v/>
      </c>
      <c r="P744" s="52">
        <f>FEB!O245</f>
        <v/>
      </c>
      <c r="Q744" s="52">
        <f>FEB!P245</f>
        <v/>
      </c>
      <c r="R744" s="52">
        <f>FEB!Q245</f>
        <v/>
      </c>
      <c r="S744" s="54">
        <f>S743+IF(X744=0,0,M744)</f>
        <v/>
      </c>
      <c r="T744" s="55">
        <f>MAX(T743,S744)</f>
        <v/>
      </c>
      <c r="U744" s="56">
        <f>S744-T744</f>
        <v/>
      </c>
      <c r="V744" s="55">
        <f>IFERROR(SUMIFS(DATABASE!$M$5:$M$6004,DATABASE!$B$5:$B$6004,B744,DATABASE!$X$5:$X$6004,1),0)</f>
        <v/>
      </c>
      <c r="W744" s="57">
        <f>IFERROR(COUNTIFS(DATABASE!$B$5:$B$6004,B744,DATABASE!$X$5:$X$6004,1),0)</f>
        <v/>
      </c>
      <c r="X744" s="58">
        <f>--AND(ISNUMBER(B744),C744&lt;&gt;"",L744&lt;&gt;"",M744&lt;&gt;"")</f>
        <v/>
      </c>
    </row>
    <row r="745" ht="15" customHeight="1" s="111">
      <c r="A745" s="42" t="inlineStr">
        <is>
          <t>FEB</t>
        </is>
      </c>
      <c r="B745" s="43">
        <f>FEB!A246</f>
        <v/>
      </c>
      <c r="C745" s="44">
        <f>FEB!B246</f>
        <v/>
      </c>
      <c r="D745" s="44">
        <f>FEB!C246</f>
        <v/>
      </c>
      <c r="E745" s="44">
        <f>FEB!D246</f>
        <v/>
      </c>
      <c r="F745" s="44">
        <f>FEB!E246</f>
        <v/>
      </c>
      <c r="G745" s="44">
        <f>FEB!F246</f>
        <v/>
      </c>
      <c r="H745" s="44">
        <f>FEB!G246</f>
        <v/>
      </c>
      <c r="I745" s="45">
        <f>FEB!H246</f>
        <v/>
      </c>
      <c r="J745" s="45">
        <f>FEB!I246</f>
        <v/>
      </c>
      <c r="K745" s="44">
        <f>FEB!J246</f>
        <v/>
      </c>
      <c r="L745" s="44">
        <f>FEB!K246</f>
        <v/>
      </c>
      <c r="M745" s="46">
        <f>FEB!L246</f>
        <v/>
      </c>
      <c r="N745" s="44">
        <f>FEB!M246</f>
        <v/>
      </c>
      <c r="O745" s="44">
        <f>FEB!N246</f>
        <v/>
      </c>
      <c r="P745" s="44">
        <f>FEB!O246</f>
        <v/>
      </c>
      <c r="Q745" s="44">
        <f>FEB!P246</f>
        <v/>
      </c>
      <c r="R745" s="44">
        <f>FEB!Q246</f>
        <v/>
      </c>
      <c r="S745" s="46">
        <f>S744+IF(X745=0,0,M745)</f>
        <v/>
      </c>
      <c r="T745" s="47">
        <f>MAX(T744,S745)</f>
        <v/>
      </c>
      <c r="U745" s="48">
        <f>S745-T745</f>
        <v/>
      </c>
      <c r="V745" s="47">
        <f>IFERROR(SUMIFS(DATABASE!$M$5:$M$6004,DATABASE!$B$5:$B$6004,B745,DATABASE!$X$5:$X$6004,1),0)</f>
        <v/>
      </c>
      <c r="W745" s="31">
        <f>IFERROR(COUNTIFS(DATABASE!$B$5:$B$6004,B745,DATABASE!$X$5:$X$6004,1),0)</f>
        <v/>
      </c>
      <c r="X745" s="49">
        <f>--AND(ISNUMBER(B745),C745&lt;&gt;"",L745&lt;&gt;"",M745&lt;&gt;"")</f>
        <v/>
      </c>
    </row>
    <row r="746" ht="15" customHeight="1" s="111">
      <c r="A746" s="50" t="inlineStr">
        <is>
          <t>FEB</t>
        </is>
      </c>
      <c r="B746" s="51">
        <f>FEB!A247</f>
        <v/>
      </c>
      <c r="C746" s="52">
        <f>FEB!B247</f>
        <v/>
      </c>
      <c r="D746" s="52">
        <f>FEB!C247</f>
        <v/>
      </c>
      <c r="E746" s="52">
        <f>FEB!D247</f>
        <v/>
      </c>
      <c r="F746" s="52">
        <f>FEB!E247</f>
        <v/>
      </c>
      <c r="G746" s="52">
        <f>FEB!F247</f>
        <v/>
      </c>
      <c r="H746" s="52">
        <f>FEB!G247</f>
        <v/>
      </c>
      <c r="I746" s="53">
        <f>FEB!H247</f>
        <v/>
      </c>
      <c r="J746" s="53">
        <f>FEB!I247</f>
        <v/>
      </c>
      <c r="K746" s="52">
        <f>FEB!J247</f>
        <v/>
      </c>
      <c r="L746" s="52">
        <f>FEB!K247</f>
        <v/>
      </c>
      <c r="M746" s="54">
        <f>FEB!L247</f>
        <v/>
      </c>
      <c r="N746" s="52">
        <f>FEB!M247</f>
        <v/>
      </c>
      <c r="O746" s="52">
        <f>FEB!N247</f>
        <v/>
      </c>
      <c r="P746" s="52">
        <f>FEB!O247</f>
        <v/>
      </c>
      <c r="Q746" s="52">
        <f>FEB!P247</f>
        <v/>
      </c>
      <c r="R746" s="52">
        <f>FEB!Q247</f>
        <v/>
      </c>
      <c r="S746" s="54">
        <f>S745+IF(X746=0,0,M746)</f>
        <v/>
      </c>
      <c r="T746" s="55">
        <f>MAX(T745,S746)</f>
        <v/>
      </c>
      <c r="U746" s="56">
        <f>S746-T746</f>
        <v/>
      </c>
      <c r="V746" s="55">
        <f>IFERROR(SUMIFS(DATABASE!$M$5:$M$6004,DATABASE!$B$5:$B$6004,B746,DATABASE!$X$5:$X$6004,1),0)</f>
        <v/>
      </c>
      <c r="W746" s="57">
        <f>IFERROR(COUNTIFS(DATABASE!$B$5:$B$6004,B746,DATABASE!$X$5:$X$6004,1),0)</f>
        <v/>
      </c>
      <c r="X746" s="58">
        <f>--AND(ISNUMBER(B746),C746&lt;&gt;"",L746&lt;&gt;"",M746&lt;&gt;"")</f>
        <v/>
      </c>
    </row>
    <row r="747" ht="15" customHeight="1" s="111">
      <c r="A747" s="42" t="inlineStr">
        <is>
          <t>FEB</t>
        </is>
      </c>
      <c r="B747" s="43">
        <f>FEB!A248</f>
        <v/>
      </c>
      <c r="C747" s="44">
        <f>FEB!B248</f>
        <v/>
      </c>
      <c r="D747" s="44">
        <f>FEB!C248</f>
        <v/>
      </c>
      <c r="E747" s="44">
        <f>FEB!D248</f>
        <v/>
      </c>
      <c r="F747" s="44">
        <f>FEB!E248</f>
        <v/>
      </c>
      <c r="G747" s="44">
        <f>FEB!F248</f>
        <v/>
      </c>
      <c r="H747" s="44">
        <f>FEB!G248</f>
        <v/>
      </c>
      <c r="I747" s="45">
        <f>FEB!H248</f>
        <v/>
      </c>
      <c r="J747" s="45">
        <f>FEB!I248</f>
        <v/>
      </c>
      <c r="K747" s="44">
        <f>FEB!J248</f>
        <v/>
      </c>
      <c r="L747" s="44">
        <f>FEB!K248</f>
        <v/>
      </c>
      <c r="M747" s="46">
        <f>FEB!L248</f>
        <v/>
      </c>
      <c r="N747" s="44">
        <f>FEB!M248</f>
        <v/>
      </c>
      <c r="O747" s="44">
        <f>FEB!N248</f>
        <v/>
      </c>
      <c r="P747" s="44">
        <f>FEB!O248</f>
        <v/>
      </c>
      <c r="Q747" s="44">
        <f>FEB!P248</f>
        <v/>
      </c>
      <c r="R747" s="44">
        <f>FEB!Q248</f>
        <v/>
      </c>
      <c r="S747" s="46">
        <f>S746+IF(X747=0,0,M747)</f>
        <v/>
      </c>
      <c r="T747" s="47">
        <f>MAX(T746,S747)</f>
        <v/>
      </c>
      <c r="U747" s="48">
        <f>S747-T747</f>
        <v/>
      </c>
      <c r="V747" s="47">
        <f>IFERROR(SUMIFS(DATABASE!$M$5:$M$6004,DATABASE!$B$5:$B$6004,B747,DATABASE!$X$5:$X$6004,1),0)</f>
        <v/>
      </c>
      <c r="W747" s="31">
        <f>IFERROR(COUNTIFS(DATABASE!$B$5:$B$6004,B747,DATABASE!$X$5:$X$6004,1),0)</f>
        <v/>
      </c>
      <c r="X747" s="49">
        <f>--AND(ISNUMBER(B747),C747&lt;&gt;"",L747&lt;&gt;"",M747&lt;&gt;"")</f>
        <v/>
      </c>
    </row>
    <row r="748" ht="15" customHeight="1" s="111">
      <c r="A748" s="50" t="inlineStr">
        <is>
          <t>FEB</t>
        </is>
      </c>
      <c r="B748" s="51">
        <f>FEB!A249</f>
        <v/>
      </c>
      <c r="C748" s="52">
        <f>FEB!B249</f>
        <v/>
      </c>
      <c r="D748" s="52">
        <f>FEB!C249</f>
        <v/>
      </c>
      <c r="E748" s="52">
        <f>FEB!D249</f>
        <v/>
      </c>
      <c r="F748" s="52">
        <f>FEB!E249</f>
        <v/>
      </c>
      <c r="G748" s="52">
        <f>FEB!F249</f>
        <v/>
      </c>
      <c r="H748" s="52">
        <f>FEB!G249</f>
        <v/>
      </c>
      <c r="I748" s="53">
        <f>FEB!H249</f>
        <v/>
      </c>
      <c r="J748" s="53">
        <f>FEB!I249</f>
        <v/>
      </c>
      <c r="K748" s="52">
        <f>FEB!J249</f>
        <v/>
      </c>
      <c r="L748" s="52">
        <f>FEB!K249</f>
        <v/>
      </c>
      <c r="M748" s="54">
        <f>FEB!L249</f>
        <v/>
      </c>
      <c r="N748" s="52">
        <f>FEB!M249</f>
        <v/>
      </c>
      <c r="O748" s="52">
        <f>FEB!N249</f>
        <v/>
      </c>
      <c r="P748" s="52">
        <f>FEB!O249</f>
        <v/>
      </c>
      <c r="Q748" s="52">
        <f>FEB!P249</f>
        <v/>
      </c>
      <c r="R748" s="52">
        <f>FEB!Q249</f>
        <v/>
      </c>
      <c r="S748" s="54">
        <f>S747+IF(X748=0,0,M748)</f>
        <v/>
      </c>
      <c r="T748" s="55">
        <f>MAX(T747,S748)</f>
        <v/>
      </c>
      <c r="U748" s="56">
        <f>S748-T748</f>
        <v/>
      </c>
      <c r="V748" s="55">
        <f>IFERROR(SUMIFS(DATABASE!$M$5:$M$6004,DATABASE!$B$5:$B$6004,B748,DATABASE!$X$5:$X$6004,1),0)</f>
        <v/>
      </c>
      <c r="W748" s="57">
        <f>IFERROR(COUNTIFS(DATABASE!$B$5:$B$6004,B748,DATABASE!$X$5:$X$6004,1),0)</f>
        <v/>
      </c>
      <c r="X748" s="58">
        <f>--AND(ISNUMBER(B748),C748&lt;&gt;"",L748&lt;&gt;"",M748&lt;&gt;"")</f>
        <v/>
      </c>
    </row>
    <row r="749" ht="15" customHeight="1" s="111">
      <c r="A749" s="42" t="inlineStr">
        <is>
          <t>FEB</t>
        </is>
      </c>
      <c r="B749" s="43">
        <f>FEB!A250</f>
        <v/>
      </c>
      <c r="C749" s="44">
        <f>FEB!B250</f>
        <v/>
      </c>
      <c r="D749" s="44">
        <f>FEB!C250</f>
        <v/>
      </c>
      <c r="E749" s="44">
        <f>FEB!D250</f>
        <v/>
      </c>
      <c r="F749" s="44">
        <f>FEB!E250</f>
        <v/>
      </c>
      <c r="G749" s="44">
        <f>FEB!F250</f>
        <v/>
      </c>
      <c r="H749" s="44">
        <f>FEB!G250</f>
        <v/>
      </c>
      <c r="I749" s="45">
        <f>FEB!H250</f>
        <v/>
      </c>
      <c r="J749" s="45">
        <f>FEB!I250</f>
        <v/>
      </c>
      <c r="K749" s="44">
        <f>FEB!J250</f>
        <v/>
      </c>
      <c r="L749" s="44">
        <f>FEB!K250</f>
        <v/>
      </c>
      <c r="M749" s="46">
        <f>FEB!L250</f>
        <v/>
      </c>
      <c r="N749" s="44">
        <f>FEB!M250</f>
        <v/>
      </c>
      <c r="O749" s="44">
        <f>FEB!N250</f>
        <v/>
      </c>
      <c r="P749" s="44">
        <f>FEB!O250</f>
        <v/>
      </c>
      <c r="Q749" s="44">
        <f>FEB!P250</f>
        <v/>
      </c>
      <c r="R749" s="44">
        <f>FEB!Q250</f>
        <v/>
      </c>
      <c r="S749" s="46">
        <f>S748+IF(X749=0,0,M749)</f>
        <v/>
      </c>
      <c r="T749" s="47">
        <f>MAX(T748,S749)</f>
        <v/>
      </c>
      <c r="U749" s="48">
        <f>S749-T749</f>
        <v/>
      </c>
      <c r="V749" s="47">
        <f>IFERROR(SUMIFS(DATABASE!$M$5:$M$6004,DATABASE!$B$5:$B$6004,B749,DATABASE!$X$5:$X$6004,1),0)</f>
        <v/>
      </c>
      <c r="W749" s="31">
        <f>IFERROR(COUNTIFS(DATABASE!$B$5:$B$6004,B749,DATABASE!$X$5:$X$6004,1),0)</f>
        <v/>
      </c>
      <c r="X749" s="49">
        <f>--AND(ISNUMBER(B749),C749&lt;&gt;"",L749&lt;&gt;"",M749&lt;&gt;"")</f>
        <v/>
      </c>
    </row>
    <row r="750" ht="15" customHeight="1" s="111">
      <c r="A750" s="50" t="inlineStr">
        <is>
          <t>FEB</t>
        </is>
      </c>
      <c r="B750" s="51">
        <f>FEB!A251</f>
        <v/>
      </c>
      <c r="C750" s="52">
        <f>FEB!B251</f>
        <v/>
      </c>
      <c r="D750" s="52">
        <f>FEB!C251</f>
        <v/>
      </c>
      <c r="E750" s="52">
        <f>FEB!D251</f>
        <v/>
      </c>
      <c r="F750" s="52">
        <f>FEB!E251</f>
        <v/>
      </c>
      <c r="G750" s="52">
        <f>FEB!F251</f>
        <v/>
      </c>
      <c r="H750" s="52">
        <f>FEB!G251</f>
        <v/>
      </c>
      <c r="I750" s="53">
        <f>FEB!H251</f>
        <v/>
      </c>
      <c r="J750" s="53">
        <f>FEB!I251</f>
        <v/>
      </c>
      <c r="K750" s="52">
        <f>FEB!J251</f>
        <v/>
      </c>
      <c r="L750" s="52">
        <f>FEB!K251</f>
        <v/>
      </c>
      <c r="M750" s="54">
        <f>FEB!L251</f>
        <v/>
      </c>
      <c r="N750" s="52">
        <f>FEB!M251</f>
        <v/>
      </c>
      <c r="O750" s="52">
        <f>FEB!N251</f>
        <v/>
      </c>
      <c r="P750" s="52">
        <f>FEB!O251</f>
        <v/>
      </c>
      <c r="Q750" s="52">
        <f>FEB!P251</f>
        <v/>
      </c>
      <c r="R750" s="52">
        <f>FEB!Q251</f>
        <v/>
      </c>
      <c r="S750" s="54">
        <f>S749+IF(X750=0,0,M750)</f>
        <v/>
      </c>
      <c r="T750" s="55">
        <f>MAX(T749,S750)</f>
        <v/>
      </c>
      <c r="U750" s="56">
        <f>S750-T750</f>
        <v/>
      </c>
      <c r="V750" s="55">
        <f>IFERROR(SUMIFS(DATABASE!$M$5:$M$6004,DATABASE!$B$5:$B$6004,B750,DATABASE!$X$5:$X$6004,1),0)</f>
        <v/>
      </c>
      <c r="W750" s="57">
        <f>IFERROR(COUNTIFS(DATABASE!$B$5:$B$6004,B750,DATABASE!$X$5:$X$6004,1),0)</f>
        <v/>
      </c>
      <c r="X750" s="58">
        <f>--AND(ISNUMBER(B750),C750&lt;&gt;"",L750&lt;&gt;"",M750&lt;&gt;"")</f>
        <v/>
      </c>
    </row>
    <row r="751" ht="15" customHeight="1" s="111">
      <c r="A751" s="42" t="inlineStr">
        <is>
          <t>FEB</t>
        </is>
      </c>
      <c r="B751" s="43">
        <f>FEB!A252</f>
        <v/>
      </c>
      <c r="C751" s="44">
        <f>FEB!B252</f>
        <v/>
      </c>
      <c r="D751" s="44">
        <f>FEB!C252</f>
        <v/>
      </c>
      <c r="E751" s="44">
        <f>FEB!D252</f>
        <v/>
      </c>
      <c r="F751" s="44">
        <f>FEB!E252</f>
        <v/>
      </c>
      <c r="G751" s="44">
        <f>FEB!F252</f>
        <v/>
      </c>
      <c r="H751" s="44">
        <f>FEB!G252</f>
        <v/>
      </c>
      <c r="I751" s="45">
        <f>FEB!H252</f>
        <v/>
      </c>
      <c r="J751" s="45">
        <f>FEB!I252</f>
        <v/>
      </c>
      <c r="K751" s="44">
        <f>FEB!J252</f>
        <v/>
      </c>
      <c r="L751" s="44">
        <f>FEB!K252</f>
        <v/>
      </c>
      <c r="M751" s="46">
        <f>FEB!L252</f>
        <v/>
      </c>
      <c r="N751" s="44">
        <f>FEB!M252</f>
        <v/>
      </c>
      <c r="O751" s="44">
        <f>FEB!N252</f>
        <v/>
      </c>
      <c r="P751" s="44">
        <f>FEB!O252</f>
        <v/>
      </c>
      <c r="Q751" s="44">
        <f>FEB!P252</f>
        <v/>
      </c>
      <c r="R751" s="44">
        <f>FEB!Q252</f>
        <v/>
      </c>
      <c r="S751" s="46">
        <f>S750+IF(X751=0,0,M751)</f>
        <v/>
      </c>
      <c r="T751" s="47">
        <f>MAX(T750,S751)</f>
        <v/>
      </c>
      <c r="U751" s="48">
        <f>S751-T751</f>
        <v/>
      </c>
      <c r="V751" s="47">
        <f>IFERROR(SUMIFS(DATABASE!$M$5:$M$6004,DATABASE!$B$5:$B$6004,B751,DATABASE!$X$5:$X$6004,1),0)</f>
        <v/>
      </c>
      <c r="W751" s="31">
        <f>IFERROR(COUNTIFS(DATABASE!$B$5:$B$6004,B751,DATABASE!$X$5:$X$6004,1),0)</f>
        <v/>
      </c>
      <c r="X751" s="49">
        <f>--AND(ISNUMBER(B751),C751&lt;&gt;"",L751&lt;&gt;"",M751&lt;&gt;"")</f>
        <v/>
      </c>
    </row>
    <row r="752" ht="15" customHeight="1" s="111">
      <c r="A752" s="50" t="inlineStr">
        <is>
          <t>FEB</t>
        </is>
      </c>
      <c r="B752" s="51">
        <f>FEB!A253</f>
        <v/>
      </c>
      <c r="C752" s="52">
        <f>FEB!B253</f>
        <v/>
      </c>
      <c r="D752" s="52">
        <f>FEB!C253</f>
        <v/>
      </c>
      <c r="E752" s="52">
        <f>FEB!D253</f>
        <v/>
      </c>
      <c r="F752" s="52">
        <f>FEB!E253</f>
        <v/>
      </c>
      <c r="G752" s="52">
        <f>FEB!F253</f>
        <v/>
      </c>
      <c r="H752" s="52">
        <f>FEB!G253</f>
        <v/>
      </c>
      <c r="I752" s="53">
        <f>FEB!H253</f>
        <v/>
      </c>
      <c r="J752" s="53">
        <f>FEB!I253</f>
        <v/>
      </c>
      <c r="K752" s="52">
        <f>FEB!J253</f>
        <v/>
      </c>
      <c r="L752" s="52">
        <f>FEB!K253</f>
        <v/>
      </c>
      <c r="M752" s="54">
        <f>FEB!L253</f>
        <v/>
      </c>
      <c r="N752" s="52">
        <f>FEB!M253</f>
        <v/>
      </c>
      <c r="O752" s="52">
        <f>FEB!N253</f>
        <v/>
      </c>
      <c r="P752" s="52">
        <f>FEB!O253</f>
        <v/>
      </c>
      <c r="Q752" s="52">
        <f>FEB!P253</f>
        <v/>
      </c>
      <c r="R752" s="52">
        <f>FEB!Q253</f>
        <v/>
      </c>
      <c r="S752" s="54">
        <f>S751+IF(X752=0,0,M752)</f>
        <v/>
      </c>
      <c r="T752" s="55">
        <f>MAX(T751,S752)</f>
        <v/>
      </c>
      <c r="U752" s="56">
        <f>S752-T752</f>
        <v/>
      </c>
      <c r="V752" s="55">
        <f>IFERROR(SUMIFS(DATABASE!$M$5:$M$6004,DATABASE!$B$5:$B$6004,B752,DATABASE!$X$5:$X$6004,1),0)</f>
        <v/>
      </c>
      <c r="W752" s="57">
        <f>IFERROR(COUNTIFS(DATABASE!$B$5:$B$6004,B752,DATABASE!$X$5:$X$6004,1),0)</f>
        <v/>
      </c>
      <c r="X752" s="58">
        <f>--AND(ISNUMBER(B752),C752&lt;&gt;"",L752&lt;&gt;"",M752&lt;&gt;"")</f>
        <v/>
      </c>
    </row>
    <row r="753" ht="15" customHeight="1" s="111">
      <c r="A753" s="42" t="inlineStr">
        <is>
          <t>FEB</t>
        </is>
      </c>
      <c r="B753" s="43">
        <f>FEB!A254</f>
        <v/>
      </c>
      <c r="C753" s="44">
        <f>FEB!B254</f>
        <v/>
      </c>
      <c r="D753" s="44">
        <f>FEB!C254</f>
        <v/>
      </c>
      <c r="E753" s="44">
        <f>FEB!D254</f>
        <v/>
      </c>
      <c r="F753" s="44">
        <f>FEB!E254</f>
        <v/>
      </c>
      <c r="G753" s="44">
        <f>FEB!F254</f>
        <v/>
      </c>
      <c r="H753" s="44">
        <f>FEB!G254</f>
        <v/>
      </c>
      <c r="I753" s="45">
        <f>FEB!H254</f>
        <v/>
      </c>
      <c r="J753" s="45">
        <f>FEB!I254</f>
        <v/>
      </c>
      <c r="K753" s="44">
        <f>FEB!J254</f>
        <v/>
      </c>
      <c r="L753" s="44">
        <f>FEB!K254</f>
        <v/>
      </c>
      <c r="M753" s="46">
        <f>FEB!L254</f>
        <v/>
      </c>
      <c r="N753" s="44">
        <f>FEB!M254</f>
        <v/>
      </c>
      <c r="O753" s="44">
        <f>FEB!N254</f>
        <v/>
      </c>
      <c r="P753" s="44">
        <f>FEB!O254</f>
        <v/>
      </c>
      <c r="Q753" s="44">
        <f>FEB!P254</f>
        <v/>
      </c>
      <c r="R753" s="44">
        <f>FEB!Q254</f>
        <v/>
      </c>
      <c r="S753" s="46">
        <f>S752+IF(X753=0,0,M753)</f>
        <v/>
      </c>
      <c r="T753" s="47">
        <f>MAX(T752,S753)</f>
        <v/>
      </c>
      <c r="U753" s="48">
        <f>S753-T753</f>
        <v/>
      </c>
      <c r="V753" s="47">
        <f>IFERROR(SUMIFS(DATABASE!$M$5:$M$6004,DATABASE!$B$5:$B$6004,B753,DATABASE!$X$5:$X$6004,1),0)</f>
        <v/>
      </c>
      <c r="W753" s="31">
        <f>IFERROR(COUNTIFS(DATABASE!$B$5:$B$6004,B753,DATABASE!$X$5:$X$6004,1),0)</f>
        <v/>
      </c>
      <c r="X753" s="49">
        <f>--AND(ISNUMBER(B753),C753&lt;&gt;"",L753&lt;&gt;"",M753&lt;&gt;"")</f>
        <v/>
      </c>
    </row>
    <row r="754" ht="15" customHeight="1" s="111">
      <c r="A754" s="50" t="inlineStr">
        <is>
          <t>FEB</t>
        </is>
      </c>
      <c r="B754" s="51">
        <f>FEB!A255</f>
        <v/>
      </c>
      <c r="C754" s="52">
        <f>FEB!B255</f>
        <v/>
      </c>
      <c r="D754" s="52">
        <f>FEB!C255</f>
        <v/>
      </c>
      <c r="E754" s="52">
        <f>FEB!D255</f>
        <v/>
      </c>
      <c r="F754" s="52">
        <f>FEB!E255</f>
        <v/>
      </c>
      <c r="G754" s="52">
        <f>FEB!F255</f>
        <v/>
      </c>
      <c r="H754" s="52">
        <f>FEB!G255</f>
        <v/>
      </c>
      <c r="I754" s="53">
        <f>FEB!H255</f>
        <v/>
      </c>
      <c r="J754" s="53">
        <f>FEB!I255</f>
        <v/>
      </c>
      <c r="K754" s="52">
        <f>FEB!J255</f>
        <v/>
      </c>
      <c r="L754" s="52">
        <f>FEB!K255</f>
        <v/>
      </c>
      <c r="M754" s="54">
        <f>FEB!L255</f>
        <v/>
      </c>
      <c r="N754" s="52">
        <f>FEB!M255</f>
        <v/>
      </c>
      <c r="O754" s="52">
        <f>FEB!N255</f>
        <v/>
      </c>
      <c r="P754" s="52">
        <f>FEB!O255</f>
        <v/>
      </c>
      <c r="Q754" s="52">
        <f>FEB!P255</f>
        <v/>
      </c>
      <c r="R754" s="52">
        <f>FEB!Q255</f>
        <v/>
      </c>
      <c r="S754" s="54">
        <f>S753+IF(X754=0,0,M754)</f>
        <v/>
      </c>
      <c r="T754" s="55">
        <f>MAX(T753,S754)</f>
        <v/>
      </c>
      <c r="U754" s="56">
        <f>S754-T754</f>
        <v/>
      </c>
      <c r="V754" s="55">
        <f>IFERROR(SUMIFS(DATABASE!$M$5:$M$6004,DATABASE!$B$5:$B$6004,B754,DATABASE!$X$5:$X$6004,1),0)</f>
        <v/>
      </c>
      <c r="W754" s="57">
        <f>IFERROR(COUNTIFS(DATABASE!$B$5:$B$6004,B754,DATABASE!$X$5:$X$6004,1),0)</f>
        <v/>
      </c>
      <c r="X754" s="58">
        <f>--AND(ISNUMBER(B754),C754&lt;&gt;"",L754&lt;&gt;"",M754&lt;&gt;"")</f>
        <v/>
      </c>
    </row>
    <row r="755" ht="15" customHeight="1" s="111">
      <c r="A755" s="42" t="inlineStr">
        <is>
          <t>FEB</t>
        </is>
      </c>
      <c r="B755" s="43">
        <f>FEB!A256</f>
        <v/>
      </c>
      <c r="C755" s="44">
        <f>FEB!B256</f>
        <v/>
      </c>
      <c r="D755" s="44">
        <f>FEB!C256</f>
        <v/>
      </c>
      <c r="E755" s="44">
        <f>FEB!D256</f>
        <v/>
      </c>
      <c r="F755" s="44">
        <f>FEB!E256</f>
        <v/>
      </c>
      <c r="G755" s="44">
        <f>FEB!F256</f>
        <v/>
      </c>
      <c r="H755" s="44">
        <f>FEB!G256</f>
        <v/>
      </c>
      <c r="I755" s="45">
        <f>FEB!H256</f>
        <v/>
      </c>
      <c r="J755" s="45">
        <f>FEB!I256</f>
        <v/>
      </c>
      <c r="K755" s="44">
        <f>FEB!J256</f>
        <v/>
      </c>
      <c r="L755" s="44">
        <f>FEB!K256</f>
        <v/>
      </c>
      <c r="M755" s="46">
        <f>FEB!L256</f>
        <v/>
      </c>
      <c r="N755" s="44">
        <f>FEB!M256</f>
        <v/>
      </c>
      <c r="O755" s="44">
        <f>FEB!N256</f>
        <v/>
      </c>
      <c r="P755" s="44">
        <f>FEB!O256</f>
        <v/>
      </c>
      <c r="Q755" s="44">
        <f>FEB!P256</f>
        <v/>
      </c>
      <c r="R755" s="44">
        <f>FEB!Q256</f>
        <v/>
      </c>
      <c r="S755" s="46">
        <f>S754+IF(X755=0,0,M755)</f>
        <v/>
      </c>
      <c r="T755" s="47">
        <f>MAX(T754,S755)</f>
        <v/>
      </c>
      <c r="U755" s="48">
        <f>S755-T755</f>
        <v/>
      </c>
      <c r="V755" s="47">
        <f>IFERROR(SUMIFS(DATABASE!$M$5:$M$6004,DATABASE!$B$5:$B$6004,B755,DATABASE!$X$5:$X$6004,1),0)</f>
        <v/>
      </c>
      <c r="W755" s="31">
        <f>IFERROR(COUNTIFS(DATABASE!$B$5:$B$6004,B755,DATABASE!$X$5:$X$6004,1),0)</f>
        <v/>
      </c>
      <c r="X755" s="49">
        <f>--AND(ISNUMBER(B755),C755&lt;&gt;"",L755&lt;&gt;"",M755&lt;&gt;"")</f>
        <v/>
      </c>
    </row>
    <row r="756" ht="15" customHeight="1" s="111">
      <c r="A756" s="50" t="inlineStr">
        <is>
          <t>FEB</t>
        </is>
      </c>
      <c r="B756" s="51">
        <f>FEB!A257</f>
        <v/>
      </c>
      <c r="C756" s="52">
        <f>FEB!B257</f>
        <v/>
      </c>
      <c r="D756" s="52">
        <f>FEB!C257</f>
        <v/>
      </c>
      <c r="E756" s="52">
        <f>FEB!D257</f>
        <v/>
      </c>
      <c r="F756" s="52">
        <f>FEB!E257</f>
        <v/>
      </c>
      <c r="G756" s="52">
        <f>FEB!F257</f>
        <v/>
      </c>
      <c r="H756" s="52">
        <f>FEB!G257</f>
        <v/>
      </c>
      <c r="I756" s="53">
        <f>FEB!H257</f>
        <v/>
      </c>
      <c r="J756" s="53">
        <f>FEB!I257</f>
        <v/>
      </c>
      <c r="K756" s="52">
        <f>FEB!J257</f>
        <v/>
      </c>
      <c r="L756" s="52">
        <f>FEB!K257</f>
        <v/>
      </c>
      <c r="M756" s="54">
        <f>FEB!L257</f>
        <v/>
      </c>
      <c r="N756" s="52">
        <f>FEB!M257</f>
        <v/>
      </c>
      <c r="O756" s="52">
        <f>FEB!N257</f>
        <v/>
      </c>
      <c r="P756" s="52">
        <f>FEB!O257</f>
        <v/>
      </c>
      <c r="Q756" s="52">
        <f>FEB!P257</f>
        <v/>
      </c>
      <c r="R756" s="52">
        <f>FEB!Q257</f>
        <v/>
      </c>
      <c r="S756" s="54">
        <f>S755+IF(X756=0,0,M756)</f>
        <v/>
      </c>
      <c r="T756" s="55">
        <f>MAX(T755,S756)</f>
        <v/>
      </c>
      <c r="U756" s="56">
        <f>S756-T756</f>
        <v/>
      </c>
      <c r="V756" s="55">
        <f>IFERROR(SUMIFS(DATABASE!$M$5:$M$6004,DATABASE!$B$5:$B$6004,B756,DATABASE!$X$5:$X$6004,1),0)</f>
        <v/>
      </c>
      <c r="W756" s="57">
        <f>IFERROR(COUNTIFS(DATABASE!$B$5:$B$6004,B756,DATABASE!$X$5:$X$6004,1),0)</f>
        <v/>
      </c>
      <c r="X756" s="58">
        <f>--AND(ISNUMBER(B756),C756&lt;&gt;"",L756&lt;&gt;"",M756&lt;&gt;"")</f>
        <v/>
      </c>
    </row>
    <row r="757" ht="15" customHeight="1" s="111">
      <c r="A757" s="42" t="inlineStr">
        <is>
          <t>FEB</t>
        </is>
      </c>
      <c r="B757" s="43">
        <f>FEB!A258</f>
        <v/>
      </c>
      <c r="C757" s="44">
        <f>FEB!B258</f>
        <v/>
      </c>
      <c r="D757" s="44">
        <f>FEB!C258</f>
        <v/>
      </c>
      <c r="E757" s="44">
        <f>FEB!D258</f>
        <v/>
      </c>
      <c r="F757" s="44">
        <f>FEB!E258</f>
        <v/>
      </c>
      <c r="G757" s="44">
        <f>FEB!F258</f>
        <v/>
      </c>
      <c r="H757" s="44">
        <f>FEB!G258</f>
        <v/>
      </c>
      <c r="I757" s="45">
        <f>FEB!H258</f>
        <v/>
      </c>
      <c r="J757" s="45">
        <f>FEB!I258</f>
        <v/>
      </c>
      <c r="K757" s="44">
        <f>FEB!J258</f>
        <v/>
      </c>
      <c r="L757" s="44">
        <f>FEB!K258</f>
        <v/>
      </c>
      <c r="M757" s="46">
        <f>FEB!L258</f>
        <v/>
      </c>
      <c r="N757" s="44">
        <f>FEB!M258</f>
        <v/>
      </c>
      <c r="O757" s="44">
        <f>FEB!N258</f>
        <v/>
      </c>
      <c r="P757" s="44">
        <f>FEB!O258</f>
        <v/>
      </c>
      <c r="Q757" s="44">
        <f>FEB!P258</f>
        <v/>
      </c>
      <c r="R757" s="44">
        <f>FEB!Q258</f>
        <v/>
      </c>
      <c r="S757" s="46">
        <f>S756+IF(X757=0,0,M757)</f>
        <v/>
      </c>
      <c r="T757" s="47">
        <f>MAX(T756,S757)</f>
        <v/>
      </c>
      <c r="U757" s="48">
        <f>S757-T757</f>
        <v/>
      </c>
      <c r="V757" s="47">
        <f>IFERROR(SUMIFS(DATABASE!$M$5:$M$6004,DATABASE!$B$5:$B$6004,B757,DATABASE!$X$5:$X$6004,1),0)</f>
        <v/>
      </c>
      <c r="W757" s="31">
        <f>IFERROR(COUNTIFS(DATABASE!$B$5:$B$6004,B757,DATABASE!$X$5:$X$6004,1),0)</f>
        <v/>
      </c>
      <c r="X757" s="49">
        <f>--AND(ISNUMBER(B757),C757&lt;&gt;"",L757&lt;&gt;"",M757&lt;&gt;"")</f>
        <v/>
      </c>
    </row>
    <row r="758" ht="15" customHeight="1" s="111">
      <c r="A758" s="50" t="inlineStr">
        <is>
          <t>FEB</t>
        </is>
      </c>
      <c r="B758" s="51">
        <f>FEB!A259</f>
        <v/>
      </c>
      <c r="C758" s="52">
        <f>FEB!B259</f>
        <v/>
      </c>
      <c r="D758" s="52">
        <f>FEB!C259</f>
        <v/>
      </c>
      <c r="E758" s="52">
        <f>FEB!D259</f>
        <v/>
      </c>
      <c r="F758" s="52">
        <f>FEB!E259</f>
        <v/>
      </c>
      <c r="G758" s="52">
        <f>FEB!F259</f>
        <v/>
      </c>
      <c r="H758" s="52">
        <f>FEB!G259</f>
        <v/>
      </c>
      <c r="I758" s="53">
        <f>FEB!H259</f>
        <v/>
      </c>
      <c r="J758" s="53">
        <f>FEB!I259</f>
        <v/>
      </c>
      <c r="K758" s="52">
        <f>FEB!J259</f>
        <v/>
      </c>
      <c r="L758" s="52">
        <f>FEB!K259</f>
        <v/>
      </c>
      <c r="M758" s="54">
        <f>FEB!L259</f>
        <v/>
      </c>
      <c r="N758" s="52">
        <f>FEB!M259</f>
        <v/>
      </c>
      <c r="O758" s="52">
        <f>FEB!N259</f>
        <v/>
      </c>
      <c r="P758" s="52">
        <f>FEB!O259</f>
        <v/>
      </c>
      <c r="Q758" s="52">
        <f>FEB!P259</f>
        <v/>
      </c>
      <c r="R758" s="52">
        <f>FEB!Q259</f>
        <v/>
      </c>
      <c r="S758" s="54">
        <f>S757+IF(X758=0,0,M758)</f>
        <v/>
      </c>
      <c r="T758" s="55">
        <f>MAX(T757,S758)</f>
        <v/>
      </c>
      <c r="U758" s="56">
        <f>S758-T758</f>
        <v/>
      </c>
      <c r="V758" s="55">
        <f>IFERROR(SUMIFS(DATABASE!$M$5:$M$6004,DATABASE!$B$5:$B$6004,B758,DATABASE!$X$5:$X$6004,1),0)</f>
        <v/>
      </c>
      <c r="W758" s="57">
        <f>IFERROR(COUNTIFS(DATABASE!$B$5:$B$6004,B758,DATABASE!$X$5:$X$6004,1),0)</f>
        <v/>
      </c>
      <c r="X758" s="58">
        <f>--AND(ISNUMBER(B758),C758&lt;&gt;"",L758&lt;&gt;"",M758&lt;&gt;"")</f>
        <v/>
      </c>
    </row>
    <row r="759" ht="15" customHeight="1" s="111">
      <c r="A759" s="42" t="inlineStr">
        <is>
          <t>FEB</t>
        </is>
      </c>
      <c r="B759" s="43">
        <f>FEB!A260</f>
        <v/>
      </c>
      <c r="C759" s="44">
        <f>FEB!B260</f>
        <v/>
      </c>
      <c r="D759" s="44">
        <f>FEB!C260</f>
        <v/>
      </c>
      <c r="E759" s="44">
        <f>FEB!D260</f>
        <v/>
      </c>
      <c r="F759" s="44">
        <f>FEB!E260</f>
        <v/>
      </c>
      <c r="G759" s="44">
        <f>FEB!F260</f>
        <v/>
      </c>
      <c r="H759" s="44">
        <f>FEB!G260</f>
        <v/>
      </c>
      <c r="I759" s="45">
        <f>FEB!H260</f>
        <v/>
      </c>
      <c r="J759" s="45">
        <f>FEB!I260</f>
        <v/>
      </c>
      <c r="K759" s="44">
        <f>FEB!J260</f>
        <v/>
      </c>
      <c r="L759" s="44">
        <f>FEB!K260</f>
        <v/>
      </c>
      <c r="M759" s="46">
        <f>FEB!L260</f>
        <v/>
      </c>
      <c r="N759" s="44">
        <f>FEB!M260</f>
        <v/>
      </c>
      <c r="O759" s="44">
        <f>FEB!N260</f>
        <v/>
      </c>
      <c r="P759" s="44">
        <f>FEB!O260</f>
        <v/>
      </c>
      <c r="Q759" s="44">
        <f>FEB!P260</f>
        <v/>
      </c>
      <c r="R759" s="44">
        <f>FEB!Q260</f>
        <v/>
      </c>
      <c r="S759" s="46">
        <f>S758+IF(X759=0,0,M759)</f>
        <v/>
      </c>
      <c r="T759" s="47">
        <f>MAX(T758,S759)</f>
        <v/>
      </c>
      <c r="U759" s="48">
        <f>S759-T759</f>
        <v/>
      </c>
      <c r="V759" s="47">
        <f>IFERROR(SUMIFS(DATABASE!$M$5:$M$6004,DATABASE!$B$5:$B$6004,B759,DATABASE!$X$5:$X$6004,1),0)</f>
        <v/>
      </c>
      <c r="W759" s="31">
        <f>IFERROR(COUNTIFS(DATABASE!$B$5:$B$6004,B759,DATABASE!$X$5:$X$6004,1),0)</f>
        <v/>
      </c>
      <c r="X759" s="49">
        <f>--AND(ISNUMBER(B759),C759&lt;&gt;"",L759&lt;&gt;"",M759&lt;&gt;"")</f>
        <v/>
      </c>
    </row>
    <row r="760" ht="15" customHeight="1" s="111">
      <c r="A760" s="50" t="inlineStr">
        <is>
          <t>FEB</t>
        </is>
      </c>
      <c r="B760" s="51">
        <f>FEB!A261</f>
        <v/>
      </c>
      <c r="C760" s="52">
        <f>FEB!B261</f>
        <v/>
      </c>
      <c r="D760" s="52">
        <f>FEB!C261</f>
        <v/>
      </c>
      <c r="E760" s="52">
        <f>FEB!D261</f>
        <v/>
      </c>
      <c r="F760" s="52">
        <f>FEB!E261</f>
        <v/>
      </c>
      <c r="G760" s="52">
        <f>FEB!F261</f>
        <v/>
      </c>
      <c r="H760" s="52">
        <f>FEB!G261</f>
        <v/>
      </c>
      <c r="I760" s="53">
        <f>FEB!H261</f>
        <v/>
      </c>
      <c r="J760" s="53">
        <f>FEB!I261</f>
        <v/>
      </c>
      <c r="K760" s="52">
        <f>FEB!J261</f>
        <v/>
      </c>
      <c r="L760" s="52">
        <f>FEB!K261</f>
        <v/>
      </c>
      <c r="M760" s="54">
        <f>FEB!L261</f>
        <v/>
      </c>
      <c r="N760" s="52">
        <f>FEB!M261</f>
        <v/>
      </c>
      <c r="O760" s="52">
        <f>FEB!N261</f>
        <v/>
      </c>
      <c r="P760" s="52">
        <f>FEB!O261</f>
        <v/>
      </c>
      <c r="Q760" s="52">
        <f>FEB!P261</f>
        <v/>
      </c>
      <c r="R760" s="52">
        <f>FEB!Q261</f>
        <v/>
      </c>
      <c r="S760" s="54">
        <f>S759+IF(X760=0,0,M760)</f>
        <v/>
      </c>
      <c r="T760" s="55">
        <f>MAX(T759,S760)</f>
        <v/>
      </c>
      <c r="U760" s="56">
        <f>S760-T760</f>
        <v/>
      </c>
      <c r="V760" s="55">
        <f>IFERROR(SUMIFS(DATABASE!$M$5:$M$6004,DATABASE!$B$5:$B$6004,B760,DATABASE!$X$5:$X$6004,1),0)</f>
        <v/>
      </c>
      <c r="W760" s="57">
        <f>IFERROR(COUNTIFS(DATABASE!$B$5:$B$6004,B760,DATABASE!$X$5:$X$6004,1),0)</f>
        <v/>
      </c>
      <c r="X760" s="58">
        <f>--AND(ISNUMBER(B760),C760&lt;&gt;"",L760&lt;&gt;"",M760&lt;&gt;"")</f>
        <v/>
      </c>
    </row>
    <row r="761" ht="15" customHeight="1" s="111">
      <c r="A761" s="42" t="inlineStr">
        <is>
          <t>FEB</t>
        </is>
      </c>
      <c r="B761" s="43">
        <f>FEB!A262</f>
        <v/>
      </c>
      <c r="C761" s="44">
        <f>FEB!B262</f>
        <v/>
      </c>
      <c r="D761" s="44">
        <f>FEB!C262</f>
        <v/>
      </c>
      <c r="E761" s="44">
        <f>FEB!D262</f>
        <v/>
      </c>
      <c r="F761" s="44">
        <f>FEB!E262</f>
        <v/>
      </c>
      <c r="G761" s="44">
        <f>FEB!F262</f>
        <v/>
      </c>
      <c r="H761" s="44">
        <f>FEB!G262</f>
        <v/>
      </c>
      <c r="I761" s="45">
        <f>FEB!H262</f>
        <v/>
      </c>
      <c r="J761" s="45">
        <f>FEB!I262</f>
        <v/>
      </c>
      <c r="K761" s="44">
        <f>FEB!J262</f>
        <v/>
      </c>
      <c r="L761" s="44">
        <f>FEB!K262</f>
        <v/>
      </c>
      <c r="M761" s="46">
        <f>FEB!L262</f>
        <v/>
      </c>
      <c r="N761" s="44">
        <f>FEB!M262</f>
        <v/>
      </c>
      <c r="O761" s="44">
        <f>FEB!N262</f>
        <v/>
      </c>
      <c r="P761" s="44">
        <f>FEB!O262</f>
        <v/>
      </c>
      <c r="Q761" s="44">
        <f>FEB!P262</f>
        <v/>
      </c>
      <c r="R761" s="44">
        <f>FEB!Q262</f>
        <v/>
      </c>
      <c r="S761" s="46">
        <f>S760+IF(X761=0,0,M761)</f>
        <v/>
      </c>
      <c r="T761" s="47">
        <f>MAX(T760,S761)</f>
        <v/>
      </c>
      <c r="U761" s="48">
        <f>S761-T761</f>
        <v/>
      </c>
      <c r="V761" s="47">
        <f>IFERROR(SUMIFS(DATABASE!$M$5:$M$6004,DATABASE!$B$5:$B$6004,B761,DATABASE!$X$5:$X$6004,1),0)</f>
        <v/>
      </c>
      <c r="W761" s="31">
        <f>IFERROR(COUNTIFS(DATABASE!$B$5:$B$6004,B761,DATABASE!$X$5:$X$6004,1),0)</f>
        <v/>
      </c>
      <c r="X761" s="49">
        <f>--AND(ISNUMBER(B761),C761&lt;&gt;"",L761&lt;&gt;"",M761&lt;&gt;"")</f>
        <v/>
      </c>
    </row>
    <row r="762" ht="15" customHeight="1" s="111">
      <c r="A762" s="50" t="inlineStr">
        <is>
          <t>FEB</t>
        </is>
      </c>
      <c r="B762" s="51">
        <f>FEB!A263</f>
        <v/>
      </c>
      <c r="C762" s="52">
        <f>FEB!B263</f>
        <v/>
      </c>
      <c r="D762" s="52">
        <f>FEB!C263</f>
        <v/>
      </c>
      <c r="E762" s="52">
        <f>FEB!D263</f>
        <v/>
      </c>
      <c r="F762" s="52">
        <f>FEB!E263</f>
        <v/>
      </c>
      <c r="G762" s="52">
        <f>FEB!F263</f>
        <v/>
      </c>
      <c r="H762" s="52">
        <f>FEB!G263</f>
        <v/>
      </c>
      <c r="I762" s="53">
        <f>FEB!H263</f>
        <v/>
      </c>
      <c r="J762" s="53">
        <f>FEB!I263</f>
        <v/>
      </c>
      <c r="K762" s="52">
        <f>FEB!J263</f>
        <v/>
      </c>
      <c r="L762" s="52">
        <f>FEB!K263</f>
        <v/>
      </c>
      <c r="M762" s="54">
        <f>FEB!L263</f>
        <v/>
      </c>
      <c r="N762" s="52">
        <f>FEB!M263</f>
        <v/>
      </c>
      <c r="O762" s="52">
        <f>FEB!N263</f>
        <v/>
      </c>
      <c r="P762" s="52">
        <f>FEB!O263</f>
        <v/>
      </c>
      <c r="Q762" s="52">
        <f>FEB!P263</f>
        <v/>
      </c>
      <c r="R762" s="52">
        <f>FEB!Q263</f>
        <v/>
      </c>
      <c r="S762" s="54">
        <f>S761+IF(X762=0,0,M762)</f>
        <v/>
      </c>
      <c r="T762" s="55">
        <f>MAX(T761,S762)</f>
        <v/>
      </c>
      <c r="U762" s="56">
        <f>S762-T762</f>
        <v/>
      </c>
      <c r="V762" s="55">
        <f>IFERROR(SUMIFS(DATABASE!$M$5:$M$6004,DATABASE!$B$5:$B$6004,B762,DATABASE!$X$5:$X$6004,1),0)</f>
        <v/>
      </c>
      <c r="W762" s="57">
        <f>IFERROR(COUNTIFS(DATABASE!$B$5:$B$6004,B762,DATABASE!$X$5:$X$6004,1),0)</f>
        <v/>
      </c>
      <c r="X762" s="58">
        <f>--AND(ISNUMBER(B762),C762&lt;&gt;"",L762&lt;&gt;"",M762&lt;&gt;"")</f>
        <v/>
      </c>
    </row>
    <row r="763" ht="15" customHeight="1" s="111">
      <c r="A763" s="42" t="inlineStr">
        <is>
          <t>FEB</t>
        </is>
      </c>
      <c r="B763" s="43">
        <f>FEB!A264</f>
        <v/>
      </c>
      <c r="C763" s="44">
        <f>FEB!B264</f>
        <v/>
      </c>
      <c r="D763" s="44">
        <f>FEB!C264</f>
        <v/>
      </c>
      <c r="E763" s="44">
        <f>FEB!D264</f>
        <v/>
      </c>
      <c r="F763" s="44">
        <f>FEB!E264</f>
        <v/>
      </c>
      <c r="G763" s="44">
        <f>FEB!F264</f>
        <v/>
      </c>
      <c r="H763" s="44">
        <f>FEB!G264</f>
        <v/>
      </c>
      <c r="I763" s="45">
        <f>FEB!H264</f>
        <v/>
      </c>
      <c r="J763" s="45">
        <f>FEB!I264</f>
        <v/>
      </c>
      <c r="K763" s="44">
        <f>FEB!J264</f>
        <v/>
      </c>
      <c r="L763" s="44">
        <f>FEB!K264</f>
        <v/>
      </c>
      <c r="M763" s="46">
        <f>FEB!L264</f>
        <v/>
      </c>
      <c r="N763" s="44">
        <f>FEB!M264</f>
        <v/>
      </c>
      <c r="O763" s="44">
        <f>FEB!N264</f>
        <v/>
      </c>
      <c r="P763" s="44">
        <f>FEB!O264</f>
        <v/>
      </c>
      <c r="Q763" s="44">
        <f>FEB!P264</f>
        <v/>
      </c>
      <c r="R763" s="44">
        <f>FEB!Q264</f>
        <v/>
      </c>
      <c r="S763" s="46">
        <f>S762+IF(X763=0,0,M763)</f>
        <v/>
      </c>
      <c r="T763" s="47">
        <f>MAX(T762,S763)</f>
        <v/>
      </c>
      <c r="U763" s="48">
        <f>S763-T763</f>
        <v/>
      </c>
      <c r="V763" s="47">
        <f>IFERROR(SUMIFS(DATABASE!$M$5:$M$6004,DATABASE!$B$5:$B$6004,B763,DATABASE!$X$5:$X$6004,1),0)</f>
        <v/>
      </c>
      <c r="W763" s="31">
        <f>IFERROR(COUNTIFS(DATABASE!$B$5:$B$6004,B763,DATABASE!$X$5:$X$6004,1),0)</f>
        <v/>
      </c>
      <c r="X763" s="49">
        <f>--AND(ISNUMBER(B763),C763&lt;&gt;"",L763&lt;&gt;"",M763&lt;&gt;"")</f>
        <v/>
      </c>
    </row>
    <row r="764" ht="15" customHeight="1" s="111">
      <c r="A764" s="50" t="inlineStr">
        <is>
          <t>FEB</t>
        </is>
      </c>
      <c r="B764" s="51">
        <f>FEB!A265</f>
        <v/>
      </c>
      <c r="C764" s="52">
        <f>FEB!B265</f>
        <v/>
      </c>
      <c r="D764" s="52">
        <f>FEB!C265</f>
        <v/>
      </c>
      <c r="E764" s="52">
        <f>FEB!D265</f>
        <v/>
      </c>
      <c r="F764" s="52">
        <f>FEB!E265</f>
        <v/>
      </c>
      <c r="G764" s="52">
        <f>FEB!F265</f>
        <v/>
      </c>
      <c r="H764" s="52">
        <f>FEB!G265</f>
        <v/>
      </c>
      <c r="I764" s="53">
        <f>FEB!H265</f>
        <v/>
      </c>
      <c r="J764" s="53">
        <f>FEB!I265</f>
        <v/>
      </c>
      <c r="K764" s="52">
        <f>FEB!J265</f>
        <v/>
      </c>
      <c r="L764" s="52">
        <f>FEB!K265</f>
        <v/>
      </c>
      <c r="M764" s="54">
        <f>FEB!L265</f>
        <v/>
      </c>
      <c r="N764" s="52">
        <f>FEB!M265</f>
        <v/>
      </c>
      <c r="O764" s="52">
        <f>FEB!N265</f>
        <v/>
      </c>
      <c r="P764" s="52">
        <f>FEB!O265</f>
        <v/>
      </c>
      <c r="Q764" s="52">
        <f>FEB!P265</f>
        <v/>
      </c>
      <c r="R764" s="52">
        <f>FEB!Q265</f>
        <v/>
      </c>
      <c r="S764" s="54">
        <f>S763+IF(X764=0,0,M764)</f>
        <v/>
      </c>
      <c r="T764" s="55">
        <f>MAX(T763,S764)</f>
        <v/>
      </c>
      <c r="U764" s="56">
        <f>S764-T764</f>
        <v/>
      </c>
      <c r="V764" s="55">
        <f>IFERROR(SUMIFS(DATABASE!$M$5:$M$6004,DATABASE!$B$5:$B$6004,B764,DATABASE!$X$5:$X$6004,1),0)</f>
        <v/>
      </c>
      <c r="W764" s="57">
        <f>IFERROR(COUNTIFS(DATABASE!$B$5:$B$6004,B764,DATABASE!$X$5:$X$6004,1),0)</f>
        <v/>
      </c>
      <c r="X764" s="58">
        <f>--AND(ISNUMBER(B764),C764&lt;&gt;"",L764&lt;&gt;"",M764&lt;&gt;"")</f>
        <v/>
      </c>
    </row>
    <row r="765" ht="15" customHeight="1" s="111">
      <c r="A765" s="42" t="inlineStr">
        <is>
          <t>FEB</t>
        </is>
      </c>
      <c r="B765" s="43">
        <f>FEB!A266</f>
        <v/>
      </c>
      <c r="C765" s="44">
        <f>FEB!B266</f>
        <v/>
      </c>
      <c r="D765" s="44">
        <f>FEB!C266</f>
        <v/>
      </c>
      <c r="E765" s="44">
        <f>FEB!D266</f>
        <v/>
      </c>
      <c r="F765" s="44">
        <f>FEB!E266</f>
        <v/>
      </c>
      <c r="G765" s="44">
        <f>FEB!F266</f>
        <v/>
      </c>
      <c r="H765" s="44">
        <f>FEB!G266</f>
        <v/>
      </c>
      <c r="I765" s="45">
        <f>FEB!H266</f>
        <v/>
      </c>
      <c r="J765" s="45">
        <f>FEB!I266</f>
        <v/>
      </c>
      <c r="K765" s="44">
        <f>FEB!J266</f>
        <v/>
      </c>
      <c r="L765" s="44">
        <f>FEB!K266</f>
        <v/>
      </c>
      <c r="M765" s="46">
        <f>FEB!L266</f>
        <v/>
      </c>
      <c r="N765" s="44">
        <f>FEB!M266</f>
        <v/>
      </c>
      <c r="O765" s="44">
        <f>FEB!N266</f>
        <v/>
      </c>
      <c r="P765" s="44">
        <f>FEB!O266</f>
        <v/>
      </c>
      <c r="Q765" s="44">
        <f>FEB!P266</f>
        <v/>
      </c>
      <c r="R765" s="44">
        <f>FEB!Q266</f>
        <v/>
      </c>
      <c r="S765" s="46">
        <f>S764+IF(X765=0,0,M765)</f>
        <v/>
      </c>
      <c r="T765" s="47">
        <f>MAX(T764,S765)</f>
        <v/>
      </c>
      <c r="U765" s="48">
        <f>S765-T765</f>
        <v/>
      </c>
      <c r="V765" s="47">
        <f>IFERROR(SUMIFS(DATABASE!$M$5:$M$6004,DATABASE!$B$5:$B$6004,B765,DATABASE!$X$5:$X$6004,1),0)</f>
        <v/>
      </c>
      <c r="W765" s="31">
        <f>IFERROR(COUNTIFS(DATABASE!$B$5:$B$6004,B765,DATABASE!$X$5:$X$6004,1),0)</f>
        <v/>
      </c>
      <c r="X765" s="49">
        <f>--AND(ISNUMBER(B765),C765&lt;&gt;"",L765&lt;&gt;"",M765&lt;&gt;"")</f>
        <v/>
      </c>
    </row>
    <row r="766" ht="15" customHeight="1" s="111">
      <c r="A766" s="50" t="inlineStr">
        <is>
          <t>FEB</t>
        </is>
      </c>
      <c r="B766" s="51">
        <f>FEB!A267</f>
        <v/>
      </c>
      <c r="C766" s="52">
        <f>FEB!B267</f>
        <v/>
      </c>
      <c r="D766" s="52">
        <f>FEB!C267</f>
        <v/>
      </c>
      <c r="E766" s="52">
        <f>FEB!D267</f>
        <v/>
      </c>
      <c r="F766" s="52">
        <f>FEB!E267</f>
        <v/>
      </c>
      <c r="G766" s="52">
        <f>FEB!F267</f>
        <v/>
      </c>
      <c r="H766" s="52">
        <f>FEB!G267</f>
        <v/>
      </c>
      <c r="I766" s="53">
        <f>FEB!H267</f>
        <v/>
      </c>
      <c r="J766" s="53">
        <f>FEB!I267</f>
        <v/>
      </c>
      <c r="K766" s="52">
        <f>FEB!J267</f>
        <v/>
      </c>
      <c r="L766" s="52">
        <f>FEB!K267</f>
        <v/>
      </c>
      <c r="M766" s="54">
        <f>FEB!L267</f>
        <v/>
      </c>
      <c r="N766" s="52">
        <f>FEB!M267</f>
        <v/>
      </c>
      <c r="O766" s="52">
        <f>FEB!N267</f>
        <v/>
      </c>
      <c r="P766" s="52">
        <f>FEB!O267</f>
        <v/>
      </c>
      <c r="Q766" s="52">
        <f>FEB!P267</f>
        <v/>
      </c>
      <c r="R766" s="52">
        <f>FEB!Q267</f>
        <v/>
      </c>
      <c r="S766" s="54">
        <f>S765+IF(X766=0,0,M766)</f>
        <v/>
      </c>
      <c r="T766" s="55">
        <f>MAX(T765,S766)</f>
        <v/>
      </c>
      <c r="U766" s="56">
        <f>S766-T766</f>
        <v/>
      </c>
      <c r="V766" s="55">
        <f>IFERROR(SUMIFS(DATABASE!$M$5:$M$6004,DATABASE!$B$5:$B$6004,B766,DATABASE!$X$5:$X$6004,1),0)</f>
        <v/>
      </c>
      <c r="W766" s="57">
        <f>IFERROR(COUNTIFS(DATABASE!$B$5:$B$6004,B766,DATABASE!$X$5:$X$6004,1),0)</f>
        <v/>
      </c>
      <c r="X766" s="58">
        <f>--AND(ISNUMBER(B766),C766&lt;&gt;"",L766&lt;&gt;"",M766&lt;&gt;"")</f>
        <v/>
      </c>
    </row>
    <row r="767" ht="15" customHeight="1" s="111">
      <c r="A767" s="42" t="inlineStr">
        <is>
          <t>FEB</t>
        </is>
      </c>
      <c r="B767" s="43">
        <f>FEB!A268</f>
        <v/>
      </c>
      <c r="C767" s="44">
        <f>FEB!B268</f>
        <v/>
      </c>
      <c r="D767" s="44">
        <f>FEB!C268</f>
        <v/>
      </c>
      <c r="E767" s="44">
        <f>FEB!D268</f>
        <v/>
      </c>
      <c r="F767" s="44">
        <f>FEB!E268</f>
        <v/>
      </c>
      <c r="G767" s="44">
        <f>FEB!F268</f>
        <v/>
      </c>
      <c r="H767" s="44">
        <f>FEB!G268</f>
        <v/>
      </c>
      <c r="I767" s="45">
        <f>FEB!H268</f>
        <v/>
      </c>
      <c r="J767" s="45">
        <f>FEB!I268</f>
        <v/>
      </c>
      <c r="K767" s="44">
        <f>FEB!J268</f>
        <v/>
      </c>
      <c r="L767" s="44">
        <f>FEB!K268</f>
        <v/>
      </c>
      <c r="M767" s="46">
        <f>FEB!L268</f>
        <v/>
      </c>
      <c r="N767" s="44">
        <f>FEB!M268</f>
        <v/>
      </c>
      <c r="O767" s="44">
        <f>FEB!N268</f>
        <v/>
      </c>
      <c r="P767" s="44">
        <f>FEB!O268</f>
        <v/>
      </c>
      <c r="Q767" s="44">
        <f>FEB!P268</f>
        <v/>
      </c>
      <c r="R767" s="44">
        <f>FEB!Q268</f>
        <v/>
      </c>
      <c r="S767" s="46">
        <f>S766+IF(X767=0,0,M767)</f>
        <v/>
      </c>
      <c r="T767" s="47">
        <f>MAX(T766,S767)</f>
        <v/>
      </c>
      <c r="U767" s="48">
        <f>S767-T767</f>
        <v/>
      </c>
      <c r="V767" s="47">
        <f>IFERROR(SUMIFS(DATABASE!$M$5:$M$6004,DATABASE!$B$5:$B$6004,B767,DATABASE!$X$5:$X$6004,1),0)</f>
        <v/>
      </c>
      <c r="W767" s="31">
        <f>IFERROR(COUNTIFS(DATABASE!$B$5:$B$6004,B767,DATABASE!$X$5:$X$6004,1),0)</f>
        <v/>
      </c>
      <c r="X767" s="49">
        <f>--AND(ISNUMBER(B767),C767&lt;&gt;"",L767&lt;&gt;"",M767&lt;&gt;"")</f>
        <v/>
      </c>
    </row>
    <row r="768" ht="15" customHeight="1" s="111">
      <c r="A768" s="50" t="inlineStr">
        <is>
          <t>FEB</t>
        </is>
      </c>
      <c r="B768" s="51">
        <f>FEB!A269</f>
        <v/>
      </c>
      <c r="C768" s="52">
        <f>FEB!B269</f>
        <v/>
      </c>
      <c r="D768" s="52">
        <f>FEB!C269</f>
        <v/>
      </c>
      <c r="E768" s="52">
        <f>FEB!D269</f>
        <v/>
      </c>
      <c r="F768" s="52">
        <f>FEB!E269</f>
        <v/>
      </c>
      <c r="G768" s="52">
        <f>FEB!F269</f>
        <v/>
      </c>
      <c r="H768" s="52">
        <f>FEB!G269</f>
        <v/>
      </c>
      <c r="I768" s="53">
        <f>FEB!H269</f>
        <v/>
      </c>
      <c r="J768" s="53">
        <f>FEB!I269</f>
        <v/>
      </c>
      <c r="K768" s="52">
        <f>FEB!J269</f>
        <v/>
      </c>
      <c r="L768" s="52">
        <f>FEB!K269</f>
        <v/>
      </c>
      <c r="M768" s="54">
        <f>FEB!L269</f>
        <v/>
      </c>
      <c r="N768" s="52">
        <f>FEB!M269</f>
        <v/>
      </c>
      <c r="O768" s="52">
        <f>FEB!N269</f>
        <v/>
      </c>
      <c r="P768" s="52">
        <f>FEB!O269</f>
        <v/>
      </c>
      <c r="Q768" s="52">
        <f>FEB!P269</f>
        <v/>
      </c>
      <c r="R768" s="52">
        <f>FEB!Q269</f>
        <v/>
      </c>
      <c r="S768" s="54">
        <f>S767+IF(X768=0,0,M768)</f>
        <v/>
      </c>
      <c r="T768" s="55">
        <f>MAX(T767,S768)</f>
        <v/>
      </c>
      <c r="U768" s="56">
        <f>S768-T768</f>
        <v/>
      </c>
      <c r="V768" s="55">
        <f>IFERROR(SUMIFS(DATABASE!$M$5:$M$6004,DATABASE!$B$5:$B$6004,B768,DATABASE!$X$5:$X$6004,1),0)</f>
        <v/>
      </c>
      <c r="W768" s="57">
        <f>IFERROR(COUNTIFS(DATABASE!$B$5:$B$6004,B768,DATABASE!$X$5:$X$6004,1),0)</f>
        <v/>
      </c>
      <c r="X768" s="58">
        <f>--AND(ISNUMBER(B768),C768&lt;&gt;"",L768&lt;&gt;"",M768&lt;&gt;"")</f>
        <v/>
      </c>
    </row>
    <row r="769" ht="15" customHeight="1" s="111">
      <c r="A769" s="42" t="inlineStr">
        <is>
          <t>FEB</t>
        </is>
      </c>
      <c r="B769" s="43">
        <f>FEB!A270</f>
        <v/>
      </c>
      <c r="C769" s="44">
        <f>FEB!B270</f>
        <v/>
      </c>
      <c r="D769" s="44">
        <f>FEB!C270</f>
        <v/>
      </c>
      <c r="E769" s="44">
        <f>FEB!D270</f>
        <v/>
      </c>
      <c r="F769" s="44">
        <f>FEB!E270</f>
        <v/>
      </c>
      <c r="G769" s="44">
        <f>FEB!F270</f>
        <v/>
      </c>
      <c r="H769" s="44">
        <f>FEB!G270</f>
        <v/>
      </c>
      <c r="I769" s="45">
        <f>FEB!H270</f>
        <v/>
      </c>
      <c r="J769" s="45">
        <f>FEB!I270</f>
        <v/>
      </c>
      <c r="K769" s="44">
        <f>FEB!J270</f>
        <v/>
      </c>
      <c r="L769" s="44">
        <f>FEB!K270</f>
        <v/>
      </c>
      <c r="M769" s="46">
        <f>FEB!L270</f>
        <v/>
      </c>
      <c r="N769" s="44">
        <f>FEB!M270</f>
        <v/>
      </c>
      <c r="O769" s="44">
        <f>FEB!N270</f>
        <v/>
      </c>
      <c r="P769" s="44">
        <f>FEB!O270</f>
        <v/>
      </c>
      <c r="Q769" s="44">
        <f>FEB!P270</f>
        <v/>
      </c>
      <c r="R769" s="44">
        <f>FEB!Q270</f>
        <v/>
      </c>
      <c r="S769" s="46">
        <f>S768+IF(X769=0,0,M769)</f>
        <v/>
      </c>
      <c r="T769" s="47">
        <f>MAX(T768,S769)</f>
        <v/>
      </c>
      <c r="U769" s="48">
        <f>S769-T769</f>
        <v/>
      </c>
      <c r="V769" s="47">
        <f>IFERROR(SUMIFS(DATABASE!$M$5:$M$6004,DATABASE!$B$5:$B$6004,B769,DATABASE!$X$5:$X$6004,1),0)</f>
        <v/>
      </c>
      <c r="W769" s="31">
        <f>IFERROR(COUNTIFS(DATABASE!$B$5:$B$6004,B769,DATABASE!$X$5:$X$6004,1),0)</f>
        <v/>
      </c>
      <c r="X769" s="49">
        <f>--AND(ISNUMBER(B769),C769&lt;&gt;"",L769&lt;&gt;"",M769&lt;&gt;"")</f>
        <v/>
      </c>
    </row>
    <row r="770" ht="15" customHeight="1" s="111">
      <c r="A770" s="50" t="inlineStr">
        <is>
          <t>FEB</t>
        </is>
      </c>
      <c r="B770" s="51">
        <f>FEB!A271</f>
        <v/>
      </c>
      <c r="C770" s="52">
        <f>FEB!B271</f>
        <v/>
      </c>
      <c r="D770" s="52">
        <f>FEB!C271</f>
        <v/>
      </c>
      <c r="E770" s="52">
        <f>FEB!D271</f>
        <v/>
      </c>
      <c r="F770" s="52">
        <f>FEB!E271</f>
        <v/>
      </c>
      <c r="G770" s="52">
        <f>FEB!F271</f>
        <v/>
      </c>
      <c r="H770" s="52">
        <f>FEB!G271</f>
        <v/>
      </c>
      <c r="I770" s="53">
        <f>FEB!H271</f>
        <v/>
      </c>
      <c r="J770" s="53">
        <f>FEB!I271</f>
        <v/>
      </c>
      <c r="K770" s="52">
        <f>FEB!J271</f>
        <v/>
      </c>
      <c r="L770" s="52">
        <f>FEB!K271</f>
        <v/>
      </c>
      <c r="M770" s="54">
        <f>FEB!L271</f>
        <v/>
      </c>
      <c r="N770" s="52">
        <f>FEB!M271</f>
        <v/>
      </c>
      <c r="O770" s="52">
        <f>FEB!N271</f>
        <v/>
      </c>
      <c r="P770" s="52">
        <f>FEB!O271</f>
        <v/>
      </c>
      <c r="Q770" s="52">
        <f>FEB!P271</f>
        <v/>
      </c>
      <c r="R770" s="52">
        <f>FEB!Q271</f>
        <v/>
      </c>
      <c r="S770" s="54">
        <f>S769+IF(X770=0,0,M770)</f>
        <v/>
      </c>
      <c r="T770" s="55">
        <f>MAX(T769,S770)</f>
        <v/>
      </c>
      <c r="U770" s="56">
        <f>S770-T770</f>
        <v/>
      </c>
      <c r="V770" s="55">
        <f>IFERROR(SUMIFS(DATABASE!$M$5:$M$6004,DATABASE!$B$5:$B$6004,B770,DATABASE!$X$5:$X$6004,1),0)</f>
        <v/>
      </c>
      <c r="W770" s="57">
        <f>IFERROR(COUNTIFS(DATABASE!$B$5:$B$6004,B770,DATABASE!$X$5:$X$6004,1),0)</f>
        <v/>
      </c>
      <c r="X770" s="58">
        <f>--AND(ISNUMBER(B770),C770&lt;&gt;"",L770&lt;&gt;"",M770&lt;&gt;"")</f>
        <v/>
      </c>
    </row>
    <row r="771" ht="15" customHeight="1" s="111">
      <c r="A771" s="42" t="inlineStr">
        <is>
          <t>FEB</t>
        </is>
      </c>
      <c r="B771" s="43">
        <f>FEB!A272</f>
        <v/>
      </c>
      <c r="C771" s="44">
        <f>FEB!B272</f>
        <v/>
      </c>
      <c r="D771" s="44">
        <f>FEB!C272</f>
        <v/>
      </c>
      <c r="E771" s="44">
        <f>FEB!D272</f>
        <v/>
      </c>
      <c r="F771" s="44">
        <f>FEB!E272</f>
        <v/>
      </c>
      <c r="G771" s="44">
        <f>FEB!F272</f>
        <v/>
      </c>
      <c r="H771" s="44">
        <f>FEB!G272</f>
        <v/>
      </c>
      <c r="I771" s="45">
        <f>FEB!H272</f>
        <v/>
      </c>
      <c r="J771" s="45">
        <f>FEB!I272</f>
        <v/>
      </c>
      <c r="K771" s="44">
        <f>FEB!J272</f>
        <v/>
      </c>
      <c r="L771" s="44">
        <f>FEB!K272</f>
        <v/>
      </c>
      <c r="M771" s="46">
        <f>FEB!L272</f>
        <v/>
      </c>
      <c r="N771" s="44">
        <f>FEB!M272</f>
        <v/>
      </c>
      <c r="O771" s="44">
        <f>FEB!N272</f>
        <v/>
      </c>
      <c r="P771" s="44">
        <f>FEB!O272</f>
        <v/>
      </c>
      <c r="Q771" s="44">
        <f>FEB!P272</f>
        <v/>
      </c>
      <c r="R771" s="44">
        <f>FEB!Q272</f>
        <v/>
      </c>
      <c r="S771" s="46">
        <f>S770+IF(X771=0,0,M771)</f>
        <v/>
      </c>
      <c r="T771" s="47">
        <f>MAX(T770,S771)</f>
        <v/>
      </c>
      <c r="U771" s="48">
        <f>S771-T771</f>
        <v/>
      </c>
      <c r="V771" s="47">
        <f>IFERROR(SUMIFS(DATABASE!$M$5:$M$6004,DATABASE!$B$5:$B$6004,B771,DATABASE!$X$5:$X$6004,1),0)</f>
        <v/>
      </c>
      <c r="W771" s="31">
        <f>IFERROR(COUNTIFS(DATABASE!$B$5:$B$6004,B771,DATABASE!$X$5:$X$6004,1),0)</f>
        <v/>
      </c>
      <c r="X771" s="49">
        <f>--AND(ISNUMBER(B771),C771&lt;&gt;"",L771&lt;&gt;"",M771&lt;&gt;"")</f>
        <v/>
      </c>
    </row>
    <row r="772" ht="15" customHeight="1" s="111">
      <c r="A772" s="50" t="inlineStr">
        <is>
          <t>FEB</t>
        </is>
      </c>
      <c r="B772" s="51">
        <f>FEB!A273</f>
        <v/>
      </c>
      <c r="C772" s="52">
        <f>FEB!B273</f>
        <v/>
      </c>
      <c r="D772" s="52">
        <f>FEB!C273</f>
        <v/>
      </c>
      <c r="E772" s="52">
        <f>FEB!D273</f>
        <v/>
      </c>
      <c r="F772" s="52">
        <f>FEB!E273</f>
        <v/>
      </c>
      <c r="G772" s="52">
        <f>FEB!F273</f>
        <v/>
      </c>
      <c r="H772" s="52">
        <f>FEB!G273</f>
        <v/>
      </c>
      <c r="I772" s="53">
        <f>FEB!H273</f>
        <v/>
      </c>
      <c r="J772" s="53">
        <f>FEB!I273</f>
        <v/>
      </c>
      <c r="K772" s="52">
        <f>FEB!J273</f>
        <v/>
      </c>
      <c r="L772" s="52">
        <f>FEB!K273</f>
        <v/>
      </c>
      <c r="M772" s="54">
        <f>FEB!L273</f>
        <v/>
      </c>
      <c r="N772" s="52">
        <f>FEB!M273</f>
        <v/>
      </c>
      <c r="O772" s="52">
        <f>FEB!N273</f>
        <v/>
      </c>
      <c r="P772" s="52">
        <f>FEB!O273</f>
        <v/>
      </c>
      <c r="Q772" s="52">
        <f>FEB!P273</f>
        <v/>
      </c>
      <c r="R772" s="52">
        <f>FEB!Q273</f>
        <v/>
      </c>
      <c r="S772" s="54">
        <f>S771+IF(X772=0,0,M772)</f>
        <v/>
      </c>
      <c r="T772" s="55">
        <f>MAX(T771,S772)</f>
        <v/>
      </c>
      <c r="U772" s="56">
        <f>S772-T772</f>
        <v/>
      </c>
      <c r="V772" s="55">
        <f>IFERROR(SUMIFS(DATABASE!$M$5:$M$6004,DATABASE!$B$5:$B$6004,B772,DATABASE!$X$5:$X$6004,1),0)</f>
        <v/>
      </c>
      <c r="W772" s="57">
        <f>IFERROR(COUNTIFS(DATABASE!$B$5:$B$6004,B772,DATABASE!$X$5:$X$6004,1),0)</f>
        <v/>
      </c>
      <c r="X772" s="58">
        <f>--AND(ISNUMBER(B772),C772&lt;&gt;"",L772&lt;&gt;"",M772&lt;&gt;"")</f>
        <v/>
      </c>
    </row>
    <row r="773" ht="15" customHeight="1" s="111">
      <c r="A773" s="42" t="inlineStr">
        <is>
          <t>FEB</t>
        </is>
      </c>
      <c r="B773" s="43">
        <f>FEB!A274</f>
        <v/>
      </c>
      <c r="C773" s="44">
        <f>FEB!B274</f>
        <v/>
      </c>
      <c r="D773" s="44">
        <f>FEB!C274</f>
        <v/>
      </c>
      <c r="E773" s="44">
        <f>FEB!D274</f>
        <v/>
      </c>
      <c r="F773" s="44">
        <f>FEB!E274</f>
        <v/>
      </c>
      <c r="G773" s="44">
        <f>FEB!F274</f>
        <v/>
      </c>
      <c r="H773" s="44">
        <f>FEB!G274</f>
        <v/>
      </c>
      <c r="I773" s="45">
        <f>FEB!H274</f>
        <v/>
      </c>
      <c r="J773" s="45">
        <f>FEB!I274</f>
        <v/>
      </c>
      <c r="K773" s="44">
        <f>FEB!J274</f>
        <v/>
      </c>
      <c r="L773" s="44">
        <f>FEB!K274</f>
        <v/>
      </c>
      <c r="M773" s="46">
        <f>FEB!L274</f>
        <v/>
      </c>
      <c r="N773" s="44">
        <f>FEB!M274</f>
        <v/>
      </c>
      <c r="O773" s="44">
        <f>FEB!N274</f>
        <v/>
      </c>
      <c r="P773" s="44">
        <f>FEB!O274</f>
        <v/>
      </c>
      <c r="Q773" s="44">
        <f>FEB!P274</f>
        <v/>
      </c>
      <c r="R773" s="44">
        <f>FEB!Q274</f>
        <v/>
      </c>
      <c r="S773" s="46">
        <f>S772+IF(X773=0,0,M773)</f>
        <v/>
      </c>
      <c r="T773" s="47">
        <f>MAX(T772,S773)</f>
        <v/>
      </c>
      <c r="U773" s="48">
        <f>S773-T773</f>
        <v/>
      </c>
      <c r="V773" s="47">
        <f>IFERROR(SUMIFS(DATABASE!$M$5:$M$6004,DATABASE!$B$5:$B$6004,B773,DATABASE!$X$5:$X$6004,1),0)</f>
        <v/>
      </c>
      <c r="W773" s="31">
        <f>IFERROR(COUNTIFS(DATABASE!$B$5:$B$6004,B773,DATABASE!$X$5:$X$6004,1),0)</f>
        <v/>
      </c>
      <c r="X773" s="49">
        <f>--AND(ISNUMBER(B773),C773&lt;&gt;"",L773&lt;&gt;"",M773&lt;&gt;"")</f>
        <v/>
      </c>
    </row>
    <row r="774" ht="15" customHeight="1" s="111">
      <c r="A774" s="50" t="inlineStr">
        <is>
          <t>FEB</t>
        </is>
      </c>
      <c r="B774" s="51">
        <f>FEB!A275</f>
        <v/>
      </c>
      <c r="C774" s="52">
        <f>FEB!B275</f>
        <v/>
      </c>
      <c r="D774" s="52">
        <f>FEB!C275</f>
        <v/>
      </c>
      <c r="E774" s="52">
        <f>FEB!D275</f>
        <v/>
      </c>
      <c r="F774" s="52">
        <f>FEB!E275</f>
        <v/>
      </c>
      <c r="G774" s="52">
        <f>FEB!F275</f>
        <v/>
      </c>
      <c r="H774" s="52">
        <f>FEB!G275</f>
        <v/>
      </c>
      <c r="I774" s="53">
        <f>FEB!H275</f>
        <v/>
      </c>
      <c r="J774" s="53">
        <f>FEB!I275</f>
        <v/>
      </c>
      <c r="K774" s="52">
        <f>FEB!J275</f>
        <v/>
      </c>
      <c r="L774" s="52">
        <f>FEB!K275</f>
        <v/>
      </c>
      <c r="M774" s="54">
        <f>FEB!L275</f>
        <v/>
      </c>
      <c r="N774" s="52">
        <f>FEB!M275</f>
        <v/>
      </c>
      <c r="O774" s="52">
        <f>FEB!N275</f>
        <v/>
      </c>
      <c r="P774" s="52">
        <f>FEB!O275</f>
        <v/>
      </c>
      <c r="Q774" s="52">
        <f>FEB!P275</f>
        <v/>
      </c>
      <c r="R774" s="52">
        <f>FEB!Q275</f>
        <v/>
      </c>
      <c r="S774" s="54">
        <f>S773+IF(X774=0,0,M774)</f>
        <v/>
      </c>
      <c r="T774" s="55">
        <f>MAX(T773,S774)</f>
        <v/>
      </c>
      <c r="U774" s="56">
        <f>S774-T774</f>
        <v/>
      </c>
      <c r="V774" s="55">
        <f>IFERROR(SUMIFS(DATABASE!$M$5:$M$6004,DATABASE!$B$5:$B$6004,B774,DATABASE!$X$5:$X$6004,1),0)</f>
        <v/>
      </c>
      <c r="W774" s="57">
        <f>IFERROR(COUNTIFS(DATABASE!$B$5:$B$6004,B774,DATABASE!$X$5:$X$6004,1),0)</f>
        <v/>
      </c>
      <c r="X774" s="58">
        <f>--AND(ISNUMBER(B774),C774&lt;&gt;"",L774&lt;&gt;"",M774&lt;&gt;"")</f>
        <v/>
      </c>
    </row>
    <row r="775" ht="15" customHeight="1" s="111">
      <c r="A775" s="42" t="inlineStr">
        <is>
          <t>FEB</t>
        </is>
      </c>
      <c r="B775" s="43">
        <f>FEB!A276</f>
        <v/>
      </c>
      <c r="C775" s="44">
        <f>FEB!B276</f>
        <v/>
      </c>
      <c r="D775" s="44">
        <f>FEB!C276</f>
        <v/>
      </c>
      <c r="E775" s="44">
        <f>FEB!D276</f>
        <v/>
      </c>
      <c r="F775" s="44">
        <f>FEB!E276</f>
        <v/>
      </c>
      <c r="G775" s="44">
        <f>FEB!F276</f>
        <v/>
      </c>
      <c r="H775" s="44">
        <f>FEB!G276</f>
        <v/>
      </c>
      <c r="I775" s="45">
        <f>FEB!H276</f>
        <v/>
      </c>
      <c r="J775" s="45">
        <f>FEB!I276</f>
        <v/>
      </c>
      <c r="K775" s="44">
        <f>FEB!J276</f>
        <v/>
      </c>
      <c r="L775" s="44">
        <f>FEB!K276</f>
        <v/>
      </c>
      <c r="M775" s="46">
        <f>FEB!L276</f>
        <v/>
      </c>
      <c r="N775" s="44">
        <f>FEB!M276</f>
        <v/>
      </c>
      <c r="O775" s="44">
        <f>FEB!N276</f>
        <v/>
      </c>
      <c r="P775" s="44">
        <f>FEB!O276</f>
        <v/>
      </c>
      <c r="Q775" s="44">
        <f>FEB!P276</f>
        <v/>
      </c>
      <c r="R775" s="44">
        <f>FEB!Q276</f>
        <v/>
      </c>
      <c r="S775" s="46">
        <f>S774+IF(X775=0,0,M775)</f>
        <v/>
      </c>
      <c r="T775" s="47">
        <f>MAX(T774,S775)</f>
        <v/>
      </c>
      <c r="U775" s="48">
        <f>S775-T775</f>
        <v/>
      </c>
      <c r="V775" s="47">
        <f>IFERROR(SUMIFS(DATABASE!$M$5:$M$6004,DATABASE!$B$5:$B$6004,B775,DATABASE!$X$5:$X$6004,1),0)</f>
        <v/>
      </c>
      <c r="W775" s="31">
        <f>IFERROR(COUNTIFS(DATABASE!$B$5:$B$6004,B775,DATABASE!$X$5:$X$6004,1),0)</f>
        <v/>
      </c>
      <c r="X775" s="49">
        <f>--AND(ISNUMBER(B775),C775&lt;&gt;"",L775&lt;&gt;"",M775&lt;&gt;"")</f>
        <v/>
      </c>
    </row>
    <row r="776" ht="15" customHeight="1" s="111">
      <c r="A776" s="50" t="inlineStr">
        <is>
          <t>FEB</t>
        </is>
      </c>
      <c r="B776" s="51">
        <f>FEB!A277</f>
        <v/>
      </c>
      <c r="C776" s="52">
        <f>FEB!B277</f>
        <v/>
      </c>
      <c r="D776" s="52">
        <f>FEB!C277</f>
        <v/>
      </c>
      <c r="E776" s="52">
        <f>FEB!D277</f>
        <v/>
      </c>
      <c r="F776" s="52">
        <f>FEB!E277</f>
        <v/>
      </c>
      <c r="G776" s="52">
        <f>FEB!F277</f>
        <v/>
      </c>
      <c r="H776" s="52">
        <f>FEB!G277</f>
        <v/>
      </c>
      <c r="I776" s="53">
        <f>FEB!H277</f>
        <v/>
      </c>
      <c r="J776" s="53">
        <f>FEB!I277</f>
        <v/>
      </c>
      <c r="K776" s="52">
        <f>FEB!J277</f>
        <v/>
      </c>
      <c r="L776" s="52">
        <f>FEB!K277</f>
        <v/>
      </c>
      <c r="M776" s="54">
        <f>FEB!L277</f>
        <v/>
      </c>
      <c r="N776" s="52">
        <f>FEB!M277</f>
        <v/>
      </c>
      <c r="O776" s="52">
        <f>FEB!N277</f>
        <v/>
      </c>
      <c r="P776" s="52">
        <f>FEB!O277</f>
        <v/>
      </c>
      <c r="Q776" s="52">
        <f>FEB!P277</f>
        <v/>
      </c>
      <c r="R776" s="52">
        <f>FEB!Q277</f>
        <v/>
      </c>
      <c r="S776" s="54">
        <f>S775+IF(X776=0,0,M776)</f>
        <v/>
      </c>
      <c r="T776" s="55">
        <f>MAX(T775,S776)</f>
        <v/>
      </c>
      <c r="U776" s="56">
        <f>S776-T776</f>
        <v/>
      </c>
      <c r="V776" s="55">
        <f>IFERROR(SUMIFS(DATABASE!$M$5:$M$6004,DATABASE!$B$5:$B$6004,B776,DATABASE!$X$5:$X$6004,1),0)</f>
        <v/>
      </c>
      <c r="W776" s="57">
        <f>IFERROR(COUNTIFS(DATABASE!$B$5:$B$6004,B776,DATABASE!$X$5:$X$6004,1),0)</f>
        <v/>
      </c>
      <c r="X776" s="58">
        <f>--AND(ISNUMBER(B776),C776&lt;&gt;"",L776&lt;&gt;"",M776&lt;&gt;"")</f>
        <v/>
      </c>
    </row>
    <row r="777" ht="15" customHeight="1" s="111">
      <c r="A777" s="42" t="inlineStr">
        <is>
          <t>FEB</t>
        </is>
      </c>
      <c r="B777" s="43">
        <f>FEB!A278</f>
        <v/>
      </c>
      <c r="C777" s="44">
        <f>FEB!B278</f>
        <v/>
      </c>
      <c r="D777" s="44">
        <f>FEB!C278</f>
        <v/>
      </c>
      <c r="E777" s="44">
        <f>FEB!D278</f>
        <v/>
      </c>
      <c r="F777" s="44">
        <f>FEB!E278</f>
        <v/>
      </c>
      <c r="G777" s="44">
        <f>FEB!F278</f>
        <v/>
      </c>
      <c r="H777" s="44">
        <f>FEB!G278</f>
        <v/>
      </c>
      <c r="I777" s="45">
        <f>FEB!H278</f>
        <v/>
      </c>
      <c r="J777" s="45">
        <f>FEB!I278</f>
        <v/>
      </c>
      <c r="K777" s="44">
        <f>FEB!J278</f>
        <v/>
      </c>
      <c r="L777" s="44">
        <f>FEB!K278</f>
        <v/>
      </c>
      <c r="M777" s="46">
        <f>FEB!L278</f>
        <v/>
      </c>
      <c r="N777" s="44">
        <f>FEB!M278</f>
        <v/>
      </c>
      <c r="O777" s="44">
        <f>FEB!N278</f>
        <v/>
      </c>
      <c r="P777" s="44">
        <f>FEB!O278</f>
        <v/>
      </c>
      <c r="Q777" s="44">
        <f>FEB!P278</f>
        <v/>
      </c>
      <c r="R777" s="44">
        <f>FEB!Q278</f>
        <v/>
      </c>
      <c r="S777" s="46">
        <f>S776+IF(X777=0,0,M777)</f>
        <v/>
      </c>
      <c r="T777" s="47">
        <f>MAX(T776,S777)</f>
        <v/>
      </c>
      <c r="U777" s="48">
        <f>S777-T777</f>
        <v/>
      </c>
      <c r="V777" s="47">
        <f>IFERROR(SUMIFS(DATABASE!$M$5:$M$6004,DATABASE!$B$5:$B$6004,B777,DATABASE!$X$5:$X$6004,1),0)</f>
        <v/>
      </c>
      <c r="W777" s="31">
        <f>IFERROR(COUNTIFS(DATABASE!$B$5:$B$6004,B777,DATABASE!$X$5:$X$6004,1),0)</f>
        <v/>
      </c>
      <c r="X777" s="49">
        <f>--AND(ISNUMBER(B777),C777&lt;&gt;"",L777&lt;&gt;"",M777&lt;&gt;"")</f>
        <v/>
      </c>
    </row>
    <row r="778" ht="15" customHeight="1" s="111">
      <c r="A778" s="50" t="inlineStr">
        <is>
          <t>FEB</t>
        </is>
      </c>
      <c r="B778" s="51">
        <f>FEB!A279</f>
        <v/>
      </c>
      <c r="C778" s="52">
        <f>FEB!B279</f>
        <v/>
      </c>
      <c r="D778" s="52">
        <f>FEB!C279</f>
        <v/>
      </c>
      <c r="E778" s="52">
        <f>FEB!D279</f>
        <v/>
      </c>
      <c r="F778" s="52">
        <f>FEB!E279</f>
        <v/>
      </c>
      <c r="G778" s="52">
        <f>FEB!F279</f>
        <v/>
      </c>
      <c r="H778" s="52">
        <f>FEB!G279</f>
        <v/>
      </c>
      <c r="I778" s="53">
        <f>FEB!H279</f>
        <v/>
      </c>
      <c r="J778" s="53">
        <f>FEB!I279</f>
        <v/>
      </c>
      <c r="K778" s="52">
        <f>FEB!J279</f>
        <v/>
      </c>
      <c r="L778" s="52">
        <f>FEB!K279</f>
        <v/>
      </c>
      <c r="M778" s="54">
        <f>FEB!L279</f>
        <v/>
      </c>
      <c r="N778" s="52">
        <f>FEB!M279</f>
        <v/>
      </c>
      <c r="O778" s="52">
        <f>FEB!N279</f>
        <v/>
      </c>
      <c r="P778" s="52">
        <f>FEB!O279</f>
        <v/>
      </c>
      <c r="Q778" s="52">
        <f>FEB!P279</f>
        <v/>
      </c>
      <c r="R778" s="52">
        <f>FEB!Q279</f>
        <v/>
      </c>
      <c r="S778" s="54">
        <f>S777+IF(X778=0,0,M778)</f>
        <v/>
      </c>
      <c r="T778" s="55">
        <f>MAX(T777,S778)</f>
        <v/>
      </c>
      <c r="U778" s="56">
        <f>S778-T778</f>
        <v/>
      </c>
      <c r="V778" s="55">
        <f>IFERROR(SUMIFS(DATABASE!$M$5:$M$6004,DATABASE!$B$5:$B$6004,B778,DATABASE!$X$5:$X$6004,1),0)</f>
        <v/>
      </c>
      <c r="W778" s="57">
        <f>IFERROR(COUNTIFS(DATABASE!$B$5:$B$6004,B778,DATABASE!$X$5:$X$6004,1),0)</f>
        <v/>
      </c>
      <c r="X778" s="58">
        <f>--AND(ISNUMBER(B778),C778&lt;&gt;"",L778&lt;&gt;"",M778&lt;&gt;"")</f>
        <v/>
      </c>
    </row>
    <row r="779" ht="15" customHeight="1" s="111">
      <c r="A779" s="42" t="inlineStr">
        <is>
          <t>FEB</t>
        </is>
      </c>
      <c r="B779" s="43">
        <f>FEB!A280</f>
        <v/>
      </c>
      <c r="C779" s="44">
        <f>FEB!B280</f>
        <v/>
      </c>
      <c r="D779" s="44">
        <f>FEB!C280</f>
        <v/>
      </c>
      <c r="E779" s="44">
        <f>FEB!D280</f>
        <v/>
      </c>
      <c r="F779" s="44">
        <f>FEB!E280</f>
        <v/>
      </c>
      <c r="G779" s="44">
        <f>FEB!F280</f>
        <v/>
      </c>
      <c r="H779" s="44">
        <f>FEB!G280</f>
        <v/>
      </c>
      <c r="I779" s="45">
        <f>FEB!H280</f>
        <v/>
      </c>
      <c r="J779" s="45">
        <f>FEB!I280</f>
        <v/>
      </c>
      <c r="K779" s="44">
        <f>FEB!J280</f>
        <v/>
      </c>
      <c r="L779" s="44">
        <f>FEB!K280</f>
        <v/>
      </c>
      <c r="M779" s="46">
        <f>FEB!L280</f>
        <v/>
      </c>
      <c r="N779" s="44">
        <f>FEB!M280</f>
        <v/>
      </c>
      <c r="O779" s="44">
        <f>FEB!N280</f>
        <v/>
      </c>
      <c r="P779" s="44">
        <f>FEB!O280</f>
        <v/>
      </c>
      <c r="Q779" s="44">
        <f>FEB!P280</f>
        <v/>
      </c>
      <c r="R779" s="44">
        <f>FEB!Q280</f>
        <v/>
      </c>
      <c r="S779" s="46">
        <f>S778+IF(X779=0,0,M779)</f>
        <v/>
      </c>
      <c r="T779" s="47">
        <f>MAX(T778,S779)</f>
        <v/>
      </c>
      <c r="U779" s="48">
        <f>S779-T779</f>
        <v/>
      </c>
      <c r="V779" s="47">
        <f>IFERROR(SUMIFS(DATABASE!$M$5:$M$6004,DATABASE!$B$5:$B$6004,B779,DATABASE!$X$5:$X$6004,1),0)</f>
        <v/>
      </c>
      <c r="W779" s="31">
        <f>IFERROR(COUNTIFS(DATABASE!$B$5:$B$6004,B779,DATABASE!$X$5:$X$6004,1),0)</f>
        <v/>
      </c>
      <c r="X779" s="49">
        <f>--AND(ISNUMBER(B779),C779&lt;&gt;"",L779&lt;&gt;"",M779&lt;&gt;"")</f>
        <v/>
      </c>
    </row>
    <row r="780" ht="15" customHeight="1" s="111">
      <c r="A780" s="50" t="inlineStr">
        <is>
          <t>FEB</t>
        </is>
      </c>
      <c r="B780" s="51">
        <f>FEB!A281</f>
        <v/>
      </c>
      <c r="C780" s="52">
        <f>FEB!B281</f>
        <v/>
      </c>
      <c r="D780" s="52">
        <f>FEB!C281</f>
        <v/>
      </c>
      <c r="E780" s="52">
        <f>FEB!D281</f>
        <v/>
      </c>
      <c r="F780" s="52">
        <f>FEB!E281</f>
        <v/>
      </c>
      <c r="G780" s="52">
        <f>FEB!F281</f>
        <v/>
      </c>
      <c r="H780" s="52">
        <f>FEB!G281</f>
        <v/>
      </c>
      <c r="I780" s="53">
        <f>FEB!H281</f>
        <v/>
      </c>
      <c r="J780" s="53">
        <f>FEB!I281</f>
        <v/>
      </c>
      <c r="K780" s="52">
        <f>FEB!J281</f>
        <v/>
      </c>
      <c r="L780" s="52">
        <f>FEB!K281</f>
        <v/>
      </c>
      <c r="M780" s="54">
        <f>FEB!L281</f>
        <v/>
      </c>
      <c r="N780" s="52">
        <f>FEB!M281</f>
        <v/>
      </c>
      <c r="O780" s="52">
        <f>FEB!N281</f>
        <v/>
      </c>
      <c r="P780" s="52">
        <f>FEB!O281</f>
        <v/>
      </c>
      <c r="Q780" s="52">
        <f>FEB!P281</f>
        <v/>
      </c>
      <c r="R780" s="52">
        <f>FEB!Q281</f>
        <v/>
      </c>
      <c r="S780" s="54">
        <f>S779+IF(X780=0,0,M780)</f>
        <v/>
      </c>
      <c r="T780" s="55">
        <f>MAX(T779,S780)</f>
        <v/>
      </c>
      <c r="U780" s="56">
        <f>S780-T780</f>
        <v/>
      </c>
      <c r="V780" s="55">
        <f>IFERROR(SUMIFS(DATABASE!$M$5:$M$6004,DATABASE!$B$5:$B$6004,B780,DATABASE!$X$5:$X$6004,1),0)</f>
        <v/>
      </c>
      <c r="W780" s="57">
        <f>IFERROR(COUNTIFS(DATABASE!$B$5:$B$6004,B780,DATABASE!$X$5:$X$6004,1),0)</f>
        <v/>
      </c>
      <c r="X780" s="58">
        <f>--AND(ISNUMBER(B780),C780&lt;&gt;"",L780&lt;&gt;"",M780&lt;&gt;"")</f>
        <v/>
      </c>
    </row>
    <row r="781" ht="15" customHeight="1" s="111">
      <c r="A781" s="42" t="inlineStr">
        <is>
          <t>FEB</t>
        </is>
      </c>
      <c r="B781" s="43">
        <f>FEB!A282</f>
        <v/>
      </c>
      <c r="C781" s="44">
        <f>FEB!B282</f>
        <v/>
      </c>
      <c r="D781" s="44">
        <f>FEB!C282</f>
        <v/>
      </c>
      <c r="E781" s="44">
        <f>FEB!D282</f>
        <v/>
      </c>
      <c r="F781" s="44">
        <f>FEB!E282</f>
        <v/>
      </c>
      <c r="G781" s="44">
        <f>FEB!F282</f>
        <v/>
      </c>
      <c r="H781" s="44">
        <f>FEB!G282</f>
        <v/>
      </c>
      <c r="I781" s="45">
        <f>FEB!H282</f>
        <v/>
      </c>
      <c r="J781" s="45">
        <f>FEB!I282</f>
        <v/>
      </c>
      <c r="K781" s="44">
        <f>FEB!J282</f>
        <v/>
      </c>
      <c r="L781" s="44">
        <f>FEB!K282</f>
        <v/>
      </c>
      <c r="M781" s="46">
        <f>FEB!L282</f>
        <v/>
      </c>
      <c r="N781" s="44">
        <f>FEB!M282</f>
        <v/>
      </c>
      <c r="O781" s="44">
        <f>FEB!N282</f>
        <v/>
      </c>
      <c r="P781" s="44">
        <f>FEB!O282</f>
        <v/>
      </c>
      <c r="Q781" s="44">
        <f>FEB!P282</f>
        <v/>
      </c>
      <c r="R781" s="44">
        <f>FEB!Q282</f>
        <v/>
      </c>
      <c r="S781" s="46">
        <f>S780+IF(X781=0,0,M781)</f>
        <v/>
      </c>
      <c r="T781" s="47">
        <f>MAX(T780,S781)</f>
        <v/>
      </c>
      <c r="U781" s="48">
        <f>S781-T781</f>
        <v/>
      </c>
      <c r="V781" s="47">
        <f>IFERROR(SUMIFS(DATABASE!$M$5:$M$6004,DATABASE!$B$5:$B$6004,B781,DATABASE!$X$5:$X$6004,1),0)</f>
        <v/>
      </c>
      <c r="W781" s="31">
        <f>IFERROR(COUNTIFS(DATABASE!$B$5:$B$6004,B781,DATABASE!$X$5:$X$6004,1),0)</f>
        <v/>
      </c>
      <c r="X781" s="49">
        <f>--AND(ISNUMBER(B781),C781&lt;&gt;"",L781&lt;&gt;"",M781&lt;&gt;"")</f>
        <v/>
      </c>
    </row>
    <row r="782" ht="15" customHeight="1" s="111">
      <c r="A782" s="50" t="inlineStr">
        <is>
          <t>FEB</t>
        </is>
      </c>
      <c r="B782" s="51">
        <f>FEB!A283</f>
        <v/>
      </c>
      <c r="C782" s="52">
        <f>FEB!B283</f>
        <v/>
      </c>
      <c r="D782" s="52">
        <f>FEB!C283</f>
        <v/>
      </c>
      <c r="E782" s="52">
        <f>FEB!D283</f>
        <v/>
      </c>
      <c r="F782" s="52">
        <f>FEB!E283</f>
        <v/>
      </c>
      <c r="G782" s="52">
        <f>FEB!F283</f>
        <v/>
      </c>
      <c r="H782" s="52">
        <f>FEB!G283</f>
        <v/>
      </c>
      <c r="I782" s="53">
        <f>FEB!H283</f>
        <v/>
      </c>
      <c r="J782" s="53">
        <f>FEB!I283</f>
        <v/>
      </c>
      <c r="K782" s="52">
        <f>FEB!J283</f>
        <v/>
      </c>
      <c r="L782" s="52">
        <f>FEB!K283</f>
        <v/>
      </c>
      <c r="M782" s="54">
        <f>FEB!L283</f>
        <v/>
      </c>
      <c r="N782" s="52">
        <f>FEB!M283</f>
        <v/>
      </c>
      <c r="O782" s="52">
        <f>FEB!N283</f>
        <v/>
      </c>
      <c r="P782" s="52">
        <f>FEB!O283</f>
        <v/>
      </c>
      <c r="Q782" s="52">
        <f>FEB!P283</f>
        <v/>
      </c>
      <c r="R782" s="52">
        <f>FEB!Q283</f>
        <v/>
      </c>
      <c r="S782" s="54">
        <f>S781+IF(X782=0,0,M782)</f>
        <v/>
      </c>
      <c r="T782" s="55">
        <f>MAX(T781,S782)</f>
        <v/>
      </c>
      <c r="U782" s="56">
        <f>S782-T782</f>
        <v/>
      </c>
      <c r="V782" s="55">
        <f>IFERROR(SUMIFS(DATABASE!$M$5:$M$6004,DATABASE!$B$5:$B$6004,B782,DATABASE!$X$5:$X$6004,1),0)</f>
        <v/>
      </c>
      <c r="W782" s="57">
        <f>IFERROR(COUNTIFS(DATABASE!$B$5:$B$6004,B782,DATABASE!$X$5:$X$6004,1),0)</f>
        <v/>
      </c>
      <c r="X782" s="58">
        <f>--AND(ISNUMBER(B782),C782&lt;&gt;"",L782&lt;&gt;"",M782&lt;&gt;"")</f>
        <v/>
      </c>
    </row>
    <row r="783" ht="15" customHeight="1" s="111">
      <c r="A783" s="42" t="inlineStr">
        <is>
          <t>FEB</t>
        </is>
      </c>
      <c r="B783" s="43">
        <f>FEB!A284</f>
        <v/>
      </c>
      <c r="C783" s="44">
        <f>FEB!B284</f>
        <v/>
      </c>
      <c r="D783" s="44">
        <f>FEB!C284</f>
        <v/>
      </c>
      <c r="E783" s="44">
        <f>FEB!D284</f>
        <v/>
      </c>
      <c r="F783" s="44">
        <f>FEB!E284</f>
        <v/>
      </c>
      <c r="G783" s="44">
        <f>FEB!F284</f>
        <v/>
      </c>
      <c r="H783" s="44">
        <f>FEB!G284</f>
        <v/>
      </c>
      <c r="I783" s="45">
        <f>FEB!H284</f>
        <v/>
      </c>
      <c r="J783" s="45">
        <f>FEB!I284</f>
        <v/>
      </c>
      <c r="K783" s="44">
        <f>FEB!J284</f>
        <v/>
      </c>
      <c r="L783" s="44">
        <f>FEB!K284</f>
        <v/>
      </c>
      <c r="M783" s="46">
        <f>FEB!L284</f>
        <v/>
      </c>
      <c r="N783" s="44">
        <f>FEB!M284</f>
        <v/>
      </c>
      <c r="O783" s="44">
        <f>FEB!N284</f>
        <v/>
      </c>
      <c r="P783" s="44">
        <f>FEB!O284</f>
        <v/>
      </c>
      <c r="Q783" s="44">
        <f>FEB!P284</f>
        <v/>
      </c>
      <c r="R783" s="44">
        <f>FEB!Q284</f>
        <v/>
      </c>
      <c r="S783" s="46">
        <f>S782+IF(X783=0,0,M783)</f>
        <v/>
      </c>
      <c r="T783" s="47">
        <f>MAX(T782,S783)</f>
        <v/>
      </c>
      <c r="U783" s="48">
        <f>S783-T783</f>
        <v/>
      </c>
      <c r="V783" s="47">
        <f>IFERROR(SUMIFS(DATABASE!$M$5:$M$6004,DATABASE!$B$5:$B$6004,B783,DATABASE!$X$5:$X$6004,1),0)</f>
        <v/>
      </c>
      <c r="W783" s="31">
        <f>IFERROR(COUNTIFS(DATABASE!$B$5:$B$6004,B783,DATABASE!$X$5:$X$6004,1),0)</f>
        <v/>
      </c>
      <c r="X783" s="49">
        <f>--AND(ISNUMBER(B783),C783&lt;&gt;"",L783&lt;&gt;"",M783&lt;&gt;"")</f>
        <v/>
      </c>
    </row>
    <row r="784" ht="15" customHeight="1" s="111">
      <c r="A784" s="50" t="inlineStr">
        <is>
          <t>FEB</t>
        </is>
      </c>
      <c r="B784" s="51">
        <f>FEB!A285</f>
        <v/>
      </c>
      <c r="C784" s="52">
        <f>FEB!B285</f>
        <v/>
      </c>
      <c r="D784" s="52">
        <f>FEB!C285</f>
        <v/>
      </c>
      <c r="E784" s="52">
        <f>FEB!D285</f>
        <v/>
      </c>
      <c r="F784" s="52">
        <f>FEB!E285</f>
        <v/>
      </c>
      <c r="G784" s="52">
        <f>FEB!F285</f>
        <v/>
      </c>
      <c r="H784" s="52">
        <f>FEB!G285</f>
        <v/>
      </c>
      <c r="I784" s="53">
        <f>FEB!H285</f>
        <v/>
      </c>
      <c r="J784" s="53">
        <f>FEB!I285</f>
        <v/>
      </c>
      <c r="K784" s="52">
        <f>FEB!J285</f>
        <v/>
      </c>
      <c r="L784" s="52">
        <f>FEB!K285</f>
        <v/>
      </c>
      <c r="M784" s="54">
        <f>FEB!L285</f>
        <v/>
      </c>
      <c r="N784" s="52">
        <f>FEB!M285</f>
        <v/>
      </c>
      <c r="O784" s="52">
        <f>FEB!N285</f>
        <v/>
      </c>
      <c r="P784" s="52">
        <f>FEB!O285</f>
        <v/>
      </c>
      <c r="Q784" s="52">
        <f>FEB!P285</f>
        <v/>
      </c>
      <c r="R784" s="52">
        <f>FEB!Q285</f>
        <v/>
      </c>
      <c r="S784" s="54">
        <f>S783+IF(X784=0,0,M784)</f>
        <v/>
      </c>
      <c r="T784" s="55">
        <f>MAX(T783,S784)</f>
        <v/>
      </c>
      <c r="U784" s="56">
        <f>S784-T784</f>
        <v/>
      </c>
      <c r="V784" s="55">
        <f>IFERROR(SUMIFS(DATABASE!$M$5:$M$6004,DATABASE!$B$5:$B$6004,B784,DATABASE!$X$5:$X$6004,1),0)</f>
        <v/>
      </c>
      <c r="W784" s="57">
        <f>IFERROR(COUNTIFS(DATABASE!$B$5:$B$6004,B784,DATABASE!$X$5:$X$6004,1),0)</f>
        <v/>
      </c>
      <c r="X784" s="58">
        <f>--AND(ISNUMBER(B784),C784&lt;&gt;"",L784&lt;&gt;"",M784&lt;&gt;"")</f>
        <v/>
      </c>
    </row>
    <row r="785" ht="15" customHeight="1" s="111">
      <c r="A785" s="42" t="inlineStr">
        <is>
          <t>FEB</t>
        </is>
      </c>
      <c r="B785" s="43">
        <f>FEB!A286</f>
        <v/>
      </c>
      <c r="C785" s="44">
        <f>FEB!B286</f>
        <v/>
      </c>
      <c r="D785" s="44">
        <f>FEB!C286</f>
        <v/>
      </c>
      <c r="E785" s="44">
        <f>FEB!D286</f>
        <v/>
      </c>
      <c r="F785" s="44">
        <f>FEB!E286</f>
        <v/>
      </c>
      <c r="G785" s="44">
        <f>FEB!F286</f>
        <v/>
      </c>
      <c r="H785" s="44">
        <f>FEB!G286</f>
        <v/>
      </c>
      <c r="I785" s="45">
        <f>FEB!H286</f>
        <v/>
      </c>
      <c r="J785" s="45">
        <f>FEB!I286</f>
        <v/>
      </c>
      <c r="K785" s="44">
        <f>FEB!J286</f>
        <v/>
      </c>
      <c r="L785" s="44">
        <f>FEB!K286</f>
        <v/>
      </c>
      <c r="M785" s="46">
        <f>FEB!L286</f>
        <v/>
      </c>
      <c r="N785" s="44">
        <f>FEB!M286</f>
        <v/>
      </c>
      <c r="O785" s="44">
        <f>FEB!N286</f>
        <v/>
      </c>
      <c r="P785" s="44">
        <f>FEB!O286</f>
        <v/>
      </c>
      <c r="Q785" s="44">
        <f>FEB!P286</f>
        <v/>
      </c>
      <c r="R785" s="44">
        <f>FEB!Q286</f>
        <v/>
      </c>
      <c r="S785" s="46">
        <f>S784+IF(X785=0,0,M785)</f>
        <v/>
      </c>
      <c r="T785" s="47">
        <f>MAX(T784,S785)</f>
        <v/>
      </c>
      <c r="U785" s="48">
        <f>S785-T785</f>
        <v/>
      </c>
      <c r="V785" s="47">
        <f>IFERROR(SUMIFS(DATABASE!$M$5:$M$6004,DATABASE!$B$5:$B$6004,B785,DATABASE!$X$5:$X$6004,1),0)</f>
        <v/>
      </c>
      <c r="W785" s="31">
        <f>IFERROR(COUNTIFS(DATABASE!$B$5:$B$6004,B785,DATABASE!$X$5:$X$6004,1),0)</f>
        <v/>
      </c>
      <c r="X785" s="49">
        <f>--AND(ISNUMBER(B785),C785&lt;&gt;"",L785&lt;&gt;"",M785&lt;&gt;"")</f>
        <v/>
      </c>
    </row>
    <row r="786" ht="15" customHeight="1" s="111">
      <c r="A786" s="50" t="inlineStr">
        <is>
          <t>FEB</t>
        </is>
      </c>
      <c r="B786" s="51">
        <f>FEB!A287</f>
        <v/>
      </c>
      <c r="C786" s="52">
        <f>FEB!B287</f>
        <v/>
      </c>
      <c r="D786" s="52">
        <f>FEB!C287</f>
        <v/>
      </c>
      <c r="E786" s="52">
        <f>FEB!D287</f>
        <v/>
      </c>
      <c r="F786" s="52">
        <f>FEB!E287</f>
        <v/>
      </c>
      <c r="G786" s="52">
        <f>FEB!F287</f>
        <v/>
      </c>
      <c r="H786" s="52">
        <f>FEB!G287</f>
        <v/>
      </c>
      <c r="I786" s="53">
        <f>FEB!H287</f>
        <v/>
      </c>
      <c r="J786" s="53">
        <f>FEB!I287</f>
        <v/>
      </c>
      <c r="K786" s="52">
        <f>FEB!J287</f>
        <v/>
      </c>
      <c r="L786" s="52">
        <f>FEB!K287</f>
        <v/>
      </c>
      <c r="M786" s="54">
        <f>FEB!L287</f>
        <v/>
      </c>
      <c r="N786" s="52">
        <f>FEB!M287</f>
        <v/>
      </c>
      <c r="O786" s="52">
        <f>FEB!N287</f>
        <v/>
      </c>
      <c r="P786" s="52">
        <f>FEB!O287</f>
        <v/>
      </c>
      <c r="Q786" s="52">
        <f>FEB!P287</f>
        <v/>
      </c>
      <c r="R786" s="52">
        <f>FEB!Q287</f>
        <v/>
      </c>
      <c r="S786" s="54">
        <f>S785+IF(X786=0,0,M786)</f>
        <v/>
      </c>
      <c r="T786" s="55">
        <f>MAX(T785,S786)</f>
        <v/>
      </c>
      <c r="U786" s="56">
        <f>S786-T786</f>
        <v/>
      </c>
      <c r="V786" s="55">
        <f>IFERROR(SUMIFS(DATABASE!$M$5:$M$6004,DATABASE!$B$5:$B$6004,B786,DATABASE!$X$5:$X$6004,1),0)</f>
        <v/>
      </c>
      <c r="W786" s="57">
        <f>IFERROR(COUNTIFS(DATABASE!$B$5:$B$6004,B786,DATABASE!$X$5:$X$6004,1),0)</f>
        <v/>
      </c>
      <c r="X786" s="58">
        <f>--AND(ISNUMBER(B786),C786&lt;&gt;"",L786&lt;&gt;"",M786&lt;&gt;"")</f>
        <v/>
      </c>
    </row>
    <row r="787" ht="15" customHeight="1" s="111">
      <c r="A787" s="42" t="inlineStr">
        <is>
          <t>FEB</t>
        </is>
      </c>
      <c r="B787" s="43">
        <f>FEB!A288</f>
        <v/>
      </c>
      <c r="C787" s="44">
        <f>FEB!B288</f>
        <v/>
      </c>
      <c r="D787" s="44">
        <f>FEB!C288</f>
        <v/>
      </c>
      <c r="E787" s="44">
        <f>FEB!D288</f>
        <v/>
      </c>
      <c r="F787" s="44">
        <f>FEB!E288</f>
        <v/>
      </c>
      <c r="G787" s="44">
        <f>FEB!F288</f>
        <v/>
      </c>
      <c r="H787" s="44">
        <f>FEB!G288</f>
        <v/>
      </c>
      <c r="I787" s="45">
        <f>FEB!H288</f>
        <v/>
      </c>
      <c r="J787" s="45">
        <f>FEB!I288</f>
        <v/>
      </c>
      <c r="K787" s="44">
        <f>FEB!J288</f>
        <v/>
      </c>
      <c r="L787" s="44">
        <f>FEB!K288</f>
        <v/>
      </c>
      <c r="M787" s="46">
        <f>FEB!L288</f>
        <v/>
      </c>
      <c r="N787" s="44">
        <f>FEB!M288</f>
        <v/>
      </c>
      <c r="O787" s="44">
        <f>FEB!N288</f>
        <v/>
      </c>
      <c r="P787" s="44">
        <f>FEB!O288</f>
        <v/>
      </c>
      <c r="Q787" s="44">
        <f>FEB!P288</f>
        <v/>
      </c>
      <c r="R787" s="44">
        <f>FEB!Q288</f>
        <v/>
      </c>
      <c r="S787" s="46">
        <f>S786+IF(X787=0,0,M787)</f>
        <v/>
      </c>
      <c r="T787" s="47">
        <f>MAX(T786,S787)</f>
        <v/>
      </c>
      <c r="U787" s="48">
        <f>S787-T787</f>
        <v/>
      </c>
      <c r="V787" s="47">
        <f>IFERROR(SUMIFS(DATABASE!$M$5:$M$6004,DATABASE!$B$5:$B$6004,B787,DATABASE!$X$5:$X$6004,1),0)</f>
        <v/>
      </c>
      <c r="W787" s="31">
        <f>IFERROR(COUNTIFS(DATABASE!$B$5:$B$6004,B787,DATABASE!$X$5:$X$6004,1),0)</f>
        <v/>
      </c>
      <c r="X787" s="49">
        <f>--AND(ISNUMBER(B787),C787&lt;&gt;"",L787&lt;&gt;"",M787&lt;&gt;"")</f>
        <v/>
      </c>
    </row>
    <row r="788" ht="15" customHeight="1" s="111">
      <c r="A788" s="50" t="inlineStr">
        <is>
          <t>FEB</t>
        </is>
      </c>
      <c r="B788" s="51">
        <f>FEB!A289</f>
        <v/>
      </c>
      <c r="C788" s="52">
        <f>FEB!B289</f>
        <v/>
      </c>
      <c r="D788" s="52">
        <f>FEB!C289</f>
        <v/>
      </c>
      <c r="E788" s="52">
        <f>FEB!D289</f>
        <v/>
      </c>
      <c r="F788" s="52">
        <f>FEB!E289</f>
        <v/>
      </c>
      <c r="G788" s="52">
        <f>FEB!F289</f>
        <v/>
      </c>
      <c r="H788" s="52">
        <f>FEB!G289</f>
        <v/>
      </c>
      <c r="I788" s="53">
        <f>FEB!H289</f>
        <v/>
      </c>
      <c r="J788" s="53">
        <f>FEB!I289</f>
        <v/>
      </c>
      <c r="K788" s="52">
        <f>FEB!J289</f>
        <v/>
      </c>
      <c r="L788" s="52">
        <f>FEB!K289</f>
        <v/>
      </c>
      <c r="M788" s="54">
        <f>FEB!L289</f>
        <v/>
      </c>
      <c r="N788" s="52">
        <f>FEB!M289</f>
        <v/>
      </c>
      <c r="O788" s="52">
        <f>FEB!N289</f>
        <v/>
      </c>
      <c r="P788" s="52">
        <f>FEB!O289</f>
        <v/>
      </c>
      <c r="Q788" s="52">
        <f>FEB!P289</f>
        <v/>
      </c>
      <c r="R788" s="52">
        <f>FEB!Q289</f>
        <v/>
      </c>
      <c r="S788" s="54">
        <f>S787+IF(X788=0,0,M788)</f>
        <v/>
      </c>
      <c r="T788" s="55">
        <f>MAX(T787,S788)</f>
        <v/>
      </c>
      <c r="U788" s="56">
        <f>S788-T788</f>
        <v/>
      </c>
      <c r="V788" s="55">
        <f>IFERROR(SUMIFS(DATABASE!$M$5:$M$6004,DATABASE!$B$5:$B$6004,B788,DATABASE!$X$5:$X$6004,1),0)</f>
        <v/>
      </c>
      <c r="W788" s="57">
        <f>IFERROR(COUNTIFS(DATABASE!$B$5:$B$6004,B788,DATABASE!$X$5:$X$6004,1),0)</f>
        <v/>
      </c>
      <c r="X788" s="58">
        <f>--AND(ISNUMBER(B788),C788&lt;&gt;"",L788&lt;&gt;"",M788&lt;&gt;"")</f>
        <v/>
      </c>
    </row>
    <row r="789" ht="15" customHeight="1" s="111">
      <c r="A789" s="42" t="inlineStr">
        <is>
          <t>FEB</t>
        </is>
      </c>
      <c r="B789" s="43">
        <f>FEB!A290</f>
        <v/>
      </c>
      <c r="C789" s="44">
        <f>FEB!B290</f>
        <v/>
      </c>
      <c r="D789" s="44">
        <f>FEB!C290</f>
        <v/>
      </c>
      <c r="E789" s="44">
        <f>FEB!D290</f>
        <v/>
      </c>
      <c r="F789" s="44">
        <f>FEB!E290</f>
        <v/>
      </c>
      <c r="G789" s="44">
        <f>FEB!F290</f>
        <v/>
      </c>
      <c r="H789" s="44">
        <f>FEB!G290</f>
        <v/>
      </c>
      <c r="I789" s="45">
        <f>FEB!H290</f>
        <v/>
      </c>
      <c r="J789" s="45">
        <f>FEB!I290</f>
        <v/>
      </c>
      <c r="K789" s="44">
        <f>FEB!J290</f>
        <v/>
      </c>
      <c r="L789" s="44">
        <f>FEB!K290</f>
        <v/>
      </c>
      <c r="M789" s="46">
        <f>FEB!L290</f>
        <v/>
      </c>
      <c r="N789" s="44">
        <f>FEB!M290</f>
        <v/>
      </c>
      <c r="O789" s="44">
        <f>FEB!N290</f>
        <v/>
      </c>
      <c r="P789" s="44">
        <f>FEB!O290</f>
        <v/>
      </c>
      <c r="Q789" s="44">
        <f>FEB!P290</f>
        <v/>
      </c>
      <c r="R789" s="44">
        <f>FEB!Q290</f>
        <v/>
      </c>
      <c r="S789" s="46">
        <f>S788+IF(X789=0,0,M789)</f>
        <v/>
      </c>
      <c r="T789" s="47">
        <f>MAX(T788,S789)</f>
        <v/>
      </c>
      <c r="U789" s="48">
        <f>S789-T789</f>
        <v/>
      </c>
      <c r="V789" s="47">
        <f>IFERROR(SUMIFS(DATABASE!$M$5:$M$6004,DATABASE!$B$5:$B$6004,B789,DATABASE!$X$5:$X$6004,1),0)</f>
        <v/>
      </c>
      <c r="W789" s="31">
        <f>IFERROR(COUNTIFS(DATABASE!$B$5:$B$6004,B789,DATABASE!$X$5:$X$6004,1),0)</f>
        <v/>
      </c>
      <c r="X789" s="49">
        <f>--AND(ISNUMBER(B789),C789&lt;&gt;"",L789&lt;&gt;"",M789&lt;&gt;"")</f>
        <v/>
      </c>
    </row>
    <row r="790" ht="15" customHeight="1" s="111">
      <c r="A790" s="50" t="inlineStr">
        <is>
          <t>FEB</t>
        </is>
      </c>
      <c r="B790" s="51">
        <f>FEB!A291</f>
        <v/>
      </c>
      <c r="C790" s="52">
        <f>FEB!B291</f>
        <v/>
      </c>
      <c r="D790" s="52">
        <f>FEB!C291</f>
        <v/>
      </c>
      <c r="E790" s="52">
        <f>FEB!D291</f>
        <v/>
      </c>
      <c r="F790" s="52">
        <f>FEB!E291</f>
        <v/>
      </c>
      <c r="G790" s="52">
        <f>FEB!F291</f>
        <v/>
      </c>
      <c r="H790" s="52">
        <f>FEB!G291</f>
        <v/>
      </c>
      <c r="I790" s="53">
        <f>FEB!H291</f>
        <v/>
      </c>
      <c r="J790" s="53">
        <f>FEB!I291</f>
        <v/>
      </c>
      <c r="K790" s="52">
        <f>FEB!J291</f>
        <v/>
      </c>
      <c r="L790" s="52">
        <f>FEB!K291</f>
        <v/>
      </c>
      <c r="M790" s="54">
        <f>FEB!L291</f>
        <v/>
      </c>
      <c r="N790" s="52">
        <f>FEB!M291</f>
        <v/>
      </c>
      <c r="O790" s="52">
        <f>FEB!N291</f>
        <v/>
      </c>
      <c r="P790" s="52">
        <f>FEB!O291</f>
        <v/>
      </c>
      <c r="Q790" s="52">
        <f>FEB!P291</f>
        <v/>
      </c>
      <c r="R790" s="52">
        <f>FEB!Q291</f>
        <v/>
      </c>
      <c r="S790" s="54">
        <f>S789+IF(X790=0,0,M790)</f>
        <v/>
      </c>
      <c r="T790" s="55">
        <f>MAX(T789,S790)</f>
        <v/>
      </c>
      <c r="U790" s="56">
        <f>S790-T790</f>
        <v/>
      </c>
      <c r="V790" s="55">
        <f>IFERROR(SUMIFS(DATABASE!$M$5:$M$6004,DATABASE!$B$5:$B$6004,B790,DATABASE!$X$5:$X$6004,1),0)</f>
        <v/>
      </c>
      <c r="W790" s="57">
        <f>IFERROR(COUNTIFS(DATABASE!$B$5:$B$6004,B790,DATABASE!$X$5:$X$6004,1),0)</f>
        <v/>
      </c>
      <c r="X790" s="58">
        <f>--AND(ISNUMBER(B790),C790&lt;&gt;"",L790&lt;&gt;"",M790&lt;&gt;"")</f>
        <v/>
      </c>
    </row>
    <row r="791" ht="15" customHeight="1" s="111">
      <c r="A791" s="42" t="inlineStr">
        <is>
          <t>FEB</t>
        </is>
      </c>
      <c r="B791" s="43">
        <f>FEB!A292</f>
        <v/>
      </c>
      <c r="C791" s="44">
        <f>FEB!B292</f>
        <v/>
      </c>
      <c r="D791" s="44">
        <f>FEB!C292</f>
        <v/>
      </c>
      <c r="E791" s="44">
        <f>FEB!D292</f>
        <v/>
      </c>
      <c r="F791" s="44">
        <f>FEB!E292</f>
        <v/>
      </c>
      <c r="G791" s="44">
        <f>FEB!F292</f>
        <v/>
      </c>
      <c r="H791" s="44">
        <f>FEB!G292</f>
        <v/>
      </c>
      <c r="I791" s="45">
        <f>FEB!H292</f>
        <v/>
      </c>
      <c r="J791" s="45">
        <f>FEB!I292</f>
        <v/>
      </c>
      <c r="K791" s="44">
        <f>FEB!J292</f>
        <v/>
      </c>
      <c r="L791" s="44">
        <f>FEB!K292</f>
        <v/>
      </c>
      <c r="M791" s="46">
        <f>FEB!L292</f>
        <v/>
      </c>
      <c r="N791" s="44">
        <f>FEB!M292</f>
        <v/>
      </c>
      <c r="O791" s="44">
        <f>FEB!N292</f>
        <v/>
      </c>
      <c r="P791" s="44">
        <f>FEB!O292</f>
        <v/>
      </c>
      <c r="Q791" s="44">
        <f>FEB!P292</f>
        <v/>
      </c>
      <c r="R791" s="44">
        <f>FEB!Q292</f>
        <v/>
      </c>
      <c r="S791" s="46">
        <f>S790+IF(X791=0,0,M791)</f>
        <v/>
      </c>
      <c r="T791" s="47">
        <f>MAX(T790,S791)</f>
        <v/>
      </c>
      <c r="U791" s="48">
        <f>S791-T791</f>
        <v/>
      </c>
      <c r="V791" s="47">
        <f>IFERROR(SUMIFS(DATABASE!$M$5:$M$6004,DATABASE!$B$5:$B$6004,B791,DATABASE!$X$5:$X$6004,1),0)</f>
        <v/>
      </c>
      <c r="W791" s="31">
        <f>IFERROR(COUNTIFS(DATABASE!$B$5:$B$6004,B791,DATABASE!$X$5:$X$6004,1),0)</f>
        <v/>
      </c>
      <c r="X791" s="49">
        <f>--AND(ISNUMBER(B791),C791&lt;&gt;"",L791&lt;&gt;"",M791&lt;&gt;"")</f>
        <v/>
      </c>
    </row>
    <row r="792" ht="15" customHeight="1" s="111">
      <c r="A792" s="50" t="inlineStr">
        <is>
          <t>FEB</t>
        </is>
      </c>
      <c r="B792" s="51">
        <f>FEB!A293</f>
        <v/>
      </c>
      <c r="C792" s="52">
        <f>FEB!B293</f>
        <v/>
      </c>
      <c r="D792" s="52">
        <f>FEB!C293</f>
        <v/>
      </c>
      <c r="E792" s="52">
        <f>FEB!D293</f>
        <v/>
      </c>
      <c r="F792" s="52">
        <f>FEB!E293</f>
        <v/>
      </c>
      <c r="G792" s="52">
        <f>FEB!F293</f>
        <v/>
      </c>
      <c r="H792" s="52">
        <f>FEB!G293</f>
        <v/>
      </c>
      <c r="I792" s="53">
        <f>FEB!H293</f>
        <v/>
      </c>
      <c r="J792" s="53">
        <f>FEB!I293</f>
        <v/>
      </c>
      <c r="K792" s="52">
        <f>FEB!J293</f>
        <v/>
      </c>
      <c r="L792" s="52">
        <f>FEB!K293</f>
        <v/>
      </c>
      <c r="M792" s="54">
        <f>FEB!L293</f>
        <v/>
      </c>
      <c r="N792" s="52">
        <f>FEB!M293</f>
        <v/>
      </c>
      <c r="O792" s="52">
        <f>FEB!N293</f>
        <v/>
      </c>
      <c r="P792" s="52">
        <f>FEB!O293</f>
        <v/>
      </c>
      <c r="Q792" s="52">
        <f>FEB!P293</f>
        <v/>
      </c>
      <c r="R792" s="52">
        <f>FEB!Q293</f>
        <v/>
      </c>
      <c r="S792" s="54">
        <f>S791+IF(X792=0,0,M792)</f>
        <v/>
      </c>
      <c r="T792" s="55">
        <f>MAX(T791,S792)</f>
        <v/>
      </c>
      <c r="U792" s="56">
        <f>S792-T792</f>
        <v/>
      </c>
      <c r="V792" s="55">
        <f>IFERROR(SUMIFS(DATABASE!$M$5:$M$6004,DATABASE!$B$5:$B$6004,B792,DATABASE!$X$5:$X$6004,1),0)</f>
        <v/>
      </c>
      <c r="W792" s="57">
        <f>IFERROR(COUNTIFS(DATABASE!$B$5:$B$6004,B792,DATABASE!$X$5:$X$6004,1),0)</f>
        <v/>
      </c>
      <c r="X792" s="58">
        <f>--AND(ISNUMBER(B792),C792&lt;&gt;"",L792&lt;&gt;"",M792&lt;&gt;"")</f>
        <v/>
      </c>
    </row>
    <row r="793" ht="15" customHeight="1" s="111">
      <c r="A793" s="42" t="inlineStr">
        <is>
          <t>FEB</t>
        </is>
      </c>
      <c r="B793" s="43">
        <f>FEB!A294</f>
        <v/>
      </c>
      <c r="C793" s="44">
        <f>FEB!B294</f>
        <v/>
      </c>
      <c r="D793" s="44">
        <f>FEB!C294</f>
        <v/>
      </c>
      <c r="E793" s="44">
        <f>FEB!D294</f>
        <v/>
      </c>
      <c r="F793" s="44">
        <f>FEB!E294</f>
        <v/>
      </c>
      <c r="G793" s="44">
        <f>FEB!F294</f>
        <v/>
      </c>
      <c r="H793" s="44">
        <f>FEB!G294</f>
        <v/>
      </c>
      <c r="I793" s="45">
        <f>FEB!H294</f>
        <v/>
      </c>
      <c r="J793" s="45">
        <f>FEB!I294</f>
        <v/>
      </c>
      <c r="K793" s="44">
        <f>FEB!J294</f>
        <v/>
      </c>
      <c r="L793" s="44">
        <f>FEB!K294</f>
        <v/>
      </c>
      <c r="M793" s="46">
        <f>FEB!L294</f>
        <v/>
      </c>
      <c r="N793" s="44">
        <f>FEB!M294</f>
        <v/>
      </c>
      <c r="O793" s="44">
        <f>FEB!N294</f>
        <v/>
      </c>
      <c r="P793" s="44">
        <f>FEB!O294</f>
        <v/>
      </c>
      <c r="Q793" s="44">
        <f>FEB!P294</f>
        <v/>
      </c>
      <c r="R793" s="44">
        <f>FEB!Q294</f>
        <v/>
      </c>
      <c r="S793" s="46">
        <f>S792+IF(X793=0,0,M793)</f>
        <v/>
      </c>
      <c r="T793" s="47">
        <f>MAX(T792,S793)</f>
        <v/>
      </c>
      <c r="U793" s="48">
        <f>S793-T793</f>
        <v/>
      </c>
      <c r="V793" s="47">
        <f>IFERROR(SUMIFS(DATABASE!$M$5:$M$6004,DATABASE!$B$5:$B$6004,B793,DATABASE!$X$5:$X$6004,1),0)</f>
        <v/>
      </c>
      <c r="W793" s="31">
        <f>IFERROR(COUNTIFS(DATABASE!$B$5:$B$6004,B793,DATABASE!$X$5:$X$6004,1),0)</f>
        <v/>
      </c>
      <c r="X793" s="49">
        <f>--AND(ISNUMBER(B793),C793&lt;&gt;"",L793&lt;&gt;"",M793&lt;&gt;"")</f>
        <v/>
      </c>
    </row>
    <row r="794" ht="15" customHeight="1" s="111">
      <c r="A794" s="50" t="inlineStr">
        <is>
          <t>FEB</t>
        </is>
      </c>
      <c r="B794" s="51">
        <f>FEB!A295</f>
        <v/>
      </c>
      <c r="C794" s="52">
        <f>FEB!B295</f>
        <v/>
      </c>
      <c r="D794" s="52">
        <f>FEB!C295</f>
        <v/>
      </c>
      <c r="E794" s="52">
        <f>FEB!D295</f>
        <v/>
      </c>
      <c r="F794" s="52">
        <f>FEB!E295</f>
        <v/>
      </c>
      <c r="G794" s="52">
        <f>FEB!F295</f>
        <v/>
      </c>
      <c r="H794" s="52">
        <f>FEB!G295</f>
        <v/>
      </c>
      <c r="I794" s="53">
        <f>FEB!H295</f>
        <v/>
      </c>
      <c r="J794" s="53">
        <f>FEB!I295</f>
        <v/>
      </c>
      <c r="K794" s="52">
        <f>FEB!J295</f>
        <v/>
      </c>
      <c r="L794" s="52">
        <f>FEB!K295</f>
        <v/>
      </c>
      <c r="M794" s="54">
        <f>FEB!L295</f>
        <v/>
      </c>
      <c r="N794" s="52">
        <f>FEB!M295</f>
        <v/>
      </c>
      <c r="O794" s="52">
        <f>FEB!N295</f>
        <v/>
      </c>
      <c r="P794" s="52">
        <f>FEB!O295</f>
        <v/>
      </c>
      <c r="Q794" s="52">
        <f>FEB!P295</f>
        <v/>
      </c>
      <c r="R794" s="52">
        <f>FEB!Q295</f>
        <v/>
      </c>
      <c r="S794" s="54">
        <f>S793+IF(X794=0,0,M794)</f>
        <v/>
      </c>
      <c r="T794" s="55">
        <f>MAX(T793,S794)</f>
        <v/>
      </c>
      <c r="U794" s="56">
        <f>S794-T794</f>
        <v/>
      </c>
      <c r="V794" s="55">
        <f>IFERROR(SUMIFS(DATABASE!$M$5:$M$6004,DATABASE!$B$5:$B$6004,B794,DATABASE!$X$5:$X$6004,1),0)</f>
        <v/>
      </c>
      <c r="W794" s="57">
        <f>IFERROR(COUNTIFS(DATABASE!$B$5:$B$6004,B794,DATABASE!$X$5:$X$6004,1),0)</f>
        <v/>
      </c>
      <c r="X794" s="58">
        <f>--AND(ISNUMBER(B794),C794&lt;&gt;"",L794&lt;&gt;"",M794&lt;&gt;"")</f>
        <v/>
      </c>
    </row>
    <row r="795" ht="15" customHeight="1" s="111">
      <c r="A795" s="42" t="inlineStr">
        <is>
          <t>FEB</t>
        </is>
      </c>
      <c r="B795" s="43">
        <f>FEB!A296</f>
        <v/>
      </c>
      <c r="C795" s="44">
        <f>FEB!B296</f>
        <v/>
      </c>
      <c r="D795" s="44">
        <f>FEB!C296</f>
        <v/>
      </c>
      <c r="E795" s="44">
        <f>FEB!D296</f>
        <v/>
      </c>
      <c r="F795" s="44">
        <f>FEB!E296</f>
        <v/>
      </c>
      <c r="G795" s="44">
        <f>FEB!F296</f>
        <v/>
      </c>
      <c r="H795" s="44">
        <f>FEB!G296</f>
        <v/>
      </c>
      <c r="I795" s="45">
        <f>FEB!H296</f>
        <v/>
      </c>
      <c r="J795" s="45">
        <f>FEB!I296</f>
        <v/>
      </c>
      <c r="K795" s="44">
        <f>FEB!J296</f>
        <v/>
      </c>
      <c r="L795" s="44">
        <f>FEB!K296</f>
        <v/>
      </c>
      <c r="M795" s="46">
        <f>FEB!L296</f>
        <v/>
      </c>
      <c r="N795" s="44">
        <f>FEB!M296</f>
        <v/>
      </c>
      <c r="O795" s="44">
        <f>FEB!N296</f>
        <v/>
      </c>
      <c r="P795" s="44">
        <f>FEB!O296</f>
        <v/>
      </c>
      <c r="Q795" s="44">
        <f>FEB!P296</f>
        <v/>
      </c>
      <c r="R795" s="44">
        <f>FEB!Q296</f>
        <v/>
      </c>
      <c r="S795" s="46">
        <f>S794+IF(X795=0,0,M795)</f>
        <v/>
      </c>
      <c r="T795" s="47">
        <f>MAX(T794,S795)</f>
        <v/>
      </c>
      <c r="U795" s="48">
        <f>S795-T795</f>
        <v/>
      </c>
      <c r="V795" s="47">
        <f>IFERROR(SUMIFS(DATABASE!$M$5:$M$6004,DATABASE!$B$5:$B$6004,B795,DATABASE!$X$5:$X$6004,1),0)</f>
        <v/>
      </c>
      <c r="W795" s="31">
        <f>IFERROR(COUNTIFS(DATABASE!$B$5:$B$6004,B795,DATABASE!$X$5:$X$6004,1),0)</f>
        <v/>
      </c>
      <c r="X795" s="49">
        <f>--AND(ISNUMBER(B795),C795&lt;&gt;"",L795&lt;&gt;"",M795&lt;&gt;"")</f>
        <v/>
      </c>
    </row>
    <row r="796" ht="15" customHeight="1" s="111">
      <c r="A796" s="50" t="inlineStr">
        <is>
          <t>FEB</t>
        </is>
      </c>
      <c r="B796" s="51">
        <f>FEB!A297</f>
        <v/>
      </c>
      <c r="C796" s="52">
        <f>FEB!B297</f>
        <v/>
      </c>
      <c r="D796" s="52">
        <f>FEB!C297</f>
        <v/>
      </c>
      <c r="E796" s="52">
        <f>FEB!D297</f>
        <v/>
      </c>
      <c r="F796" s="52">
        <f>FEB!E297</f>
        <v/>
      </c>
      <c r="G796" s="52">
        <f>FEB!F297</f>
        <v/>
      </c>
      <c r="H796" s="52">
        <f>FEB!G297</f>
        <v/>
      </c>
      <c r="I796" s="53">
        <f>FEB!H297</f>
        <v/>
      </c>
      <c r="J796" s="53">
        <f>FEB!I297</f>
        <v/>
      </c>
      <c r="K796" s="52">
        <f>FEB!J297</f>
        <v/>
      </c>
      <c r="L796" s="52">
        <f>FEB!K297</f>
        <v/>
      </c>
      <c r="M796" s="54">
        <f>FEB!L297</f>
        <v/>
      </c>
      <c r="N796" s="52">
        <f>FEB!M297</f>
        <v/>
      </c>
      <c r="O796" s="52">
        <f>FEB!N297</f>
        <v/>
      </c>
      <c r="P796" s="52">
        <f>FEB!O297</f>
        <v/>
      </c>
      <c r="Q796" s="52">
        <f>FEB!P297</f>
        <v/>
      </c>
      <c r="R796" s="52">
        <f>FEB!Q297</f>
        <v/>
      </c>
      <c r="S796" s="54">
        <f>S795+IF(X796=0,0,M796)</f>
        <v/>
      </c>
      <c r="T796" s="55">
        <f>MAX(T795,S796)</f>
        <v/>
      </c>
      <c r="U796" s="56">
        <f>S796-T796</f>
        <v/>
      </c>
      <c r="V796" s="55">
        <f>IFERROR(SUMIFS(DATABASE!$M$5:$M$6004,DATABASE!$B$5:$B$6004,B796,DATABASE!$X$5:$X$6004,1),0)</f>
        <v/>
      </c>
      <c r="W796" s="57">
        <f>IFERROR(COUNTIFS(DATABASE!$B$5:$B$6004,B796,DATABASE!$X$5:$X$6004,1),0)</f>
        <v/>
      </c>
      <c r="X796" s="58">
        <f>--AND(ISNUMBER(B796),C796&lt;&gt;"",L796&lt;&gt;"",M796&lt;&gt;"")</f>
        <v/>
      </c>
    </row>
    <row r="797" ht="15" customHeight="1" s="111">
      <c r="A797" s="42" t="inlineStr">
        <is>
          <t>FEB</t>
        </is>
      </c>
      <c r="B797" s="43">
        <f>FEB!A298</f>
        <v/>
      </c>
      <c r="C797" s="44">
        <f>FEB!B298</f>
        <v/>
      </c>
      <c r="D797" s="44">
        <f>FEB!C298</f>
        <v/>
      </c>
      <c r="E797" s="44">
        <f>FEB!D298</f>
        <v/>
      </c>
      <c r="F797" s="44">
        <f>FEB!E298</f>
        <v/>
      </c>
      <c r="G797" s="44">
        <f>FEB!F298</f>
        <v/>
      </c>
      <c r="H797" s="44">
        <f>FEB!G298</f>
        <v/>
      </c>
      <c r="I797" s="45">
        <f>FEB!H298</f>
        <v/>
      </c>
      <c r="J797" s="45">
        <f>FEB!I298</f>
        <v/>
      </c>
      <c r="K797" s="44">
        <f>FEB!J298</f>
        <v/>
      </c>
      <c r="L797" s="44">
        <f>FEB!K298</f>
        <v/>
      </c>
      <c r="M797" s="46">
        <f>FEB!L298</f>
        <v/>
      </c>
      <c r="N797" s="44">
        <f>FEB!M298</f>
        <v/>
      </c>
      <c r="O797" s="44">
        <f>FEB!N298</f>
        <v/>
      </c>
      <c r="P797" s="44">
        <f>FEB!O298</f>
        <v/>
      </c>
      <c r="Q797" s="44">
        <f>FEB!P298</f>
        <v/>
      </c>
      <c r="R797" s="44">
        <f>FEB!Q298</f>
        <v/>
      </c>
      <c r="S797" s="46">
        <f>S796+IF(X797=0,0,M797)</f>
        <v/>
      </c>
      <c r="T797" s="47">
        <f>MAX(T796,S797)</f>
        <v/>
      </c>
      <c r="U797" s="48">
        <f>S797-T797</f>
        <v/>
      </c>
      <c r="V797" s="47">
        <f>IFERROR(SUMIFS(DATABASE!$M$5:$M$6004,DATABASE!$B$5:$B$6004,B797,DATABASE!$X$5:$X$6004,1),0)</f>
        <v/>
      </c>
      <c r="W797" s="31">
        <f>IFERROR(COUNTIFS(DATABASE!$B$5:$B$6004,B797,DATABASE!$X$5:$X$6004,1),0)</f>
        <v/>
      </c>
      <c r="X797" s="49">
        <f>--AND(ISNUMBER(B797),C797&lt;&gt;"",L797&lt;&gt;"",M797&lt;&gt;"")</f>
        <v/>
      </c>
    </row>
    <row r="798" ht="15" customHeight="1" s="111">
      <c r="A798" s="50" t="inlineStr">
        <is>
          <t>FEB</t>
        </is>
      </c>
      <c r="B798" s="51">
        <f>FEB!A299</f>
        <v/>
      </c>
      <c r="C798" s="52">
        <f>FEB!B299</f>
        <v/>
      </c>
      <c r="D798" s="52">
        <f>FEB!C299</f>
        <v/>
      </c>
      <c r="E798" s="52">
        <f>FEB!D299</f>
        <v/>
      </c>
      <c r="F798" s="52">
        <f>FEB!E299</f>
        <v/>
      </c>
      <c r="G798" s="52">
        <f>FEB!F299</f>
        <v/>
      </c>
      <c r="H798" s="52">
        <f>FEB!G299</f>
        <v/>
      </c>
      <c r="I798" s="53">
        <f>FEB!H299</f>
        <v/>
      </c>
      <c r="J798" s="53">
        <f>FEB!I299</f>
        <v/>
      </c>
      <c r="K798" s="52">
        <f>FEB!J299</f>
        <v/>
      </c>
      <c r="L798" s="52">
        <f>FEB!K299</f>
        <v/>
      </c>
      <c r="M798" s="54">
        <f>FEB!L299</f>
        <v/>
      </c>
      <c r="N798" s="52">
        <f>FEB!M299</f>
        <v/>
      </c>
      <c r="O798" s="52">
        <f>FEB!N299</f>
        <v/>
      </c>
      <c r="P798" s="52">
        <f>FEB!O299</f>
        <v/>
      </c>
      <c r="Q798" s="52">
        <f>FEB!P299</f>
        <v/>
      </c>
      <c r="R798" s="52">
        <f>FEB!Q299</f>
        <v/>
      </c>
      <c r="S798" s="54">
        <f>S797+IF(X798=0,0,M798)</f>
        <v/>
      </c>
      <c r="T798" s="55">
        <f>MAX(T797,S798)</f>
        <v/>
      </c>
      <c r="U798" s="56">
        <f>S798-T798</f>
        <v/>
      </c>
      <c r="V798" s="55">
        <f>IFERROR(SUMIFS(DATABASE!$M$5:$M$6004,DATABASE!$B$5:$B$6004,B798,DATABASE!$X$5:$X$6004,1),0)</f>
        <v/>
      </c>
      <c r="W798" s="57">
        <f>IFERROR(COUNTIFS(DATABASE!$B$5:$B$6004,B798,DATABASE!$X$5:$X$6004,1),0)</f>
        <v/>
      </c>
      <c r="X798" s="58">
        <f>--AND(ISNUMBER(B798),C798&lt;&gt;"",L798&lt;&gt;"",M798&lt;&gt;"")</f>
        <v/>
      </c>
    </row>
    <row r="799" ht="15" customHeight="1" s="111">
      <c r="A799" s="42" t="inlineStr">
        <is>
          <t>FEB</t>
        </is>
      </c>
      <c r="B799" s="43">
        <f>FEB!A300</f>
        <v/>
      </c>
      <c r="C799" s="44">
        <f>FEB!B300</f>
        <v/>
      </c>
      <c r="D799" s="44">
        <f>FEB!C300</f>
        <v/>
      </c>
      <c r="E799" s="44">
        <f>FEB!D300</f>
        <v/>
      </c>
      <c r="F799" s="44">
        <f>FEB!E300</f>
        <v/>
      </c>
      <c r="G799" s="44">
        <f>FEB!F300</f>
        <v/>
      </c>
      <c r="H799" s="44">
        <f>FEB!G300</f>
        <v/>
      </c>
      <c r="I799" s="45">
        <f>FEB!H300</f>
        <v/>
      </c>
      <c r="J799" s="45">
        <f>FEB!I300</f>
        <v/>
      </c>
      <c r="K799" s="44">
        <f>FEB!J300</f>
        <v/>
      </c>
      <c r="L799" s="44">
        <f>FEB!K300</f>
        <v/>
      </c>
      <c r="M799" s="46">
        <f>FEB!L300</f>
        <v/>
      </c>
      <c r="N799" s="44">
        <f>FEB!M300</f>
        <v/>
      </c>
      <c r="O799" s="44">
        <f>FEB!N300</f>
        <v/>
      </c>
      <c r="P799" s="44">
        <f>FEB!O300</f>
        <v/>
      </c>
      <c r="Q799" s="44">
        <f>FEB!P300</f>
        <v/>
      </c>
      <c r="R799" s="44">
        <f>FEB!Q300</f>
        <v/>
      </c>
      <c r="S799" s="46">
        <f>S798+IF(X799=0,0,M799)</f>
        <v/>
      </c>
      <c r="T799" s="47">
        <f>MAX(T798,S799)</f>
        <v/>
      </c>
      <c r="U799" s="48">
        <f>S799-T799</f>
        <v/>
      </c>
      <c r="V799" s="47">
        <f>IFERROR(SUMIFS(DATABASE!$M$5:$M$6004,DATABASE!$B$5:$B$6004,B799,DATABASE!$X$5:$X$6004,1),0)</f>
        <v/>
      </c>
      <c r="W799" s="31">
        <f>IFERROR(COUNTIFS(DATABASE!$B$5:$B$6004,B799,DATABASE!$X$5:$X$6004,1),0)</f>
        <v/>
      </c>
      <c r="X799" s="49">
        <f>--AND(ISNUMBER(B799),C799&lt;&gt;"",L799&lt;&gt;"",M799&lt;&gt;"")</f>
        <v/>
      </c>
    </row>
    <row r="800" ht="15" customHeight="1" s="111">
      <c r="A800" s="50" t="inlineStr">
        <is>
          <t>FEB</t>
        </is>
      </c>
      <c r="B800" s="51">
        <f>FEB!A301</f>
        <v/>
      </c>
      <c r="C800" s="52">
        <f>FEB!B301</f>
        <v/>
      </c>
      <c r="D800" s="52">
        <f>FEB!C301</f>
        <v/>
      </c>
      <c r="E800" s="52">
        <f>FEB!D301</f>
        <v/>
      </c>
      <c r="F800" s="52">
        <f>FEB!E301</f>
        <v/>
      </c>
      <c r="G800" s="52">
        <f>FEB!F301</f>
        <v/>
      </c>
      <c r="H800" s="52">
        <f>FEB!G301</f>
        <v/>
      </c>
      <c r="I800" s="53">
        <f>FEB!H301</f>
        <v/>
      </c>
      <c r="J800" s="53">
        <f>FEB!I301</f>
        <v/>
      </c>
      <c r="K800" s="52">
        <f>FEB!J301</f>
        <v/>
      </c>
      <c r="L800" s="52">
        <f>FEB!K301</f>
        <v/>
      </c>
      <c r="M800" s="54">
        <f>FEB!L301</f>
        <v/>
      </c>
      <c r="N800" s="52">
        <f>FEB!M301</f>
        <v/>
      </c>
      <c r="O800" s="52">
        <f>FEB!N301</f>
        <v/>
      </c>
      <c r="P800" s="52">
        <f>FEB!O301</f>
        <v/>
      </c>
      <c r="Q800" s="52">
        <f>FEB!P301</f>
        <v/>
      </c>
      <c r="R800" s="52">
        <f>FEB!Q301</f>
        <v/>
      </c>
      <c r="S800" s="54">
        <f>S799+IF(X800=0,0,M800)</f>
        <v/>
      </c>
      <c r="T800" s="55">
        <f>MAX(T799,S800)</f>
        <v/>
      </c>
      <c r="U800" s="56">
        <f>S800-T800</f>
        <v/>
      </c>
      <c r="V800" s="55">
        <f>IFERROR(SUMIFS(DATABASE!$M$5:$M$6004,DATABASE!$B$5:$B$6004,B800,DATABASE!$X$5:$X$6004,1),0)</f>
        <v/>
      </c>
      <c r="W800" s="57">
        <f>IFERROR(COUNTIFS(DATABASE!$B$5:$B$6004,B800,DATABASE!$X$5:$X$6004,1),0)</f>
        <v/>
      </c>
      <c r="X800" s="58">
        <f>--AND(ISNUMBER(B800),C800&lt;&gt;"",L800&lt;&gt;"",M800&lt;&gt;"")</f>
        <v/>
      </c>
    </row>
    <row r="801" ht="15" customHeight="1" s="111">
      <c r="A801" s="42" t="inlineStr">
        <is>
          <t>FEB</t>
        </is>
      </c>
      <c r="B801" s="43">
        <f>FEB!A302</f>
        <v/>
      </c>
      <c r="C801" s="44">
        <f>FEB!B302</f>
        <v/>
      </c>
      <c r="D801" s="44">
        <f>FEB!C302</f>
        <v/>
      </c>
      <c r="E801" s="44">
        <f>FEB!D302</f>
        <v/>
      </c>
      <c r="F801" s="44">
        <f>FEB!E302</f>
        <v/>
      </c>
      <c r="G801" s="44">
        <f>FEB!F302</f>
        <v/>
      </c>
      <c r="H801" s="44">
        <f>FEB!G302</f>
        <v/>
      </c>
      <c r="I801" s="45">
        <f>FEB!H302</f>
        <v/>
      </c>
      <c r="J801" s="45">
        <f>FEB!I302</f>
        <v/>
      </c>
      <c r="K801" s="44">
        <f>FEB!J302</f>
        <v/>
      </c>
      <c r="L801" s="44">
        <f>FEB!K302</f>
        <v/>
      </c>
      <c r="M801" s="46">
        <f>FEB!L302</f>
        <v/>
      </c>
      <c r="N801" s="44">
        <f>FEB!M302</f>
        <v/>
      </c>
      <c r="O801" s="44">
        <f>FEB!N302</f>
        <v/>
      </c>
      <c r="P801" s="44">
        <f>FEB!O302</f>
        <v/>
      </c>
      <c r="Q801" s="44">
        <f>FEB!P302</f>
        <v/>
      </c>
      <c r="R801" s="44">
        <f>FEB!Q302</f>
        <v/>
      </c>
      <c r="S801" s="46">
        <f>S800+IF(X801=0,0,M801)</f>
        <v/>
      </c>
      <c r="T801" s="47">
        <f>MAX(T800,S801)</f>
        <v/>
      </c>
      <c r="U801" s="48">
        <f>S801-T801</f>
        <v/>
      </c>
      <c r="V801" s="47">
        <f>IFERROR(SUMIFS(DATABASE!$M$5:$M$6004,DATABASE!$B$5:$B$6004,B801,DATABASE!$X$5:$X$6004,1),0)</f>
        <v/>
      </c>
      <c r="W801" s="31">
        <f>IFERROR(COUNTIFS(DATABASE!$B$5:$B$6004,B801,DATABASE!$X$5:$X$6004,1),0)</f>
        <v/>
      </c>
      <c r="X801" s="49">
        <f>--AND(ISNUMBER(B801),C801&lt;&gt;"",L801&lt;&gt;"",M801&lt;&gt;"")</f>
        <v/>
      </c>
    </row>
    <row r="802" ht="15" customHeight="1" s="111">
      <c r="A802" s="50" t="inlineStr">
        <is>
          <t>FEB</t>
        </is>
      </c>
      <c r="B802" s="51">
        <f>FEB!A303</f>
        <v/>
      </c>
      <c r="C802" s="52">
        <f>FEB!B303</f>
        <v/>
      </c>
      <c r="D802" s="52">
        <f>FEB!C303</f>
        <v/>
      </c>
      <c r="E802" s="52">
        <f>FEB!D303</f>
        <v/>
      </c>
      <c r="F802" s="52">
        <f>FEB!E303</f>
        <v/>
      </c>
      <c r="G802" s="52">
        <f>FEB!F303</f>
        <v/>
      </c>
      <c r="H802" s="52">
        <f>FEB!G303</f>
        <v/>
      </c>
      <c r="I802" s="53">
        <f>FEB!H303</f>
        <v/>
      </c>
      <c r="J802" s="53">
        <f>FEB!I303</f>
        <v/>
      </c>
      <c r="K802" s="52">
        <f>FEB!J303</f>
        <v/>
      </c>
      <c r="L802" s="52">
        <f>FEB!K303</f>
        <v/>
      </c>
      <c r="M802" s="54">
        <f>FEB!L303</f>
        <v/>
      </c>
      <c r="N802" s="52">
        <f>FEB!M303</f>
        <v/>
      </c>
      <c r="O802" s="52">
        <f>FEB!N303</f>
        <v/>
      </c>
      <c r="P802" s="52">
        <f>FEB!O303</f>
        <v/>
      </c>
      <c r="Q802" s="52">
        <f>FEB!P303</f>
        <v/>
      </c>
      <c r="R802" s="52">
        <f>FEB!Q303</f>
        <v/>
      </c>
      <c r="S802" s="54">
        <f>S801+IF(X802=0,0,M802)</f>
        <v/>
      </c>
      <c r="T802" s="55">
        <f>MAX(T801,S802)</f>
        <v/>
      </c>
      <c r="U802" s="56">
        <f>S802-T802</f>
        <v/>
      </c>
      <c r="V802" s="55">
        <f>IFERROR(SUMIFS(DATABASE!$M$5:$M$6004,DATABASE!$B$5:$B$6004,B802,DATABASE!$X$5:$X$6004,1),0)</f>
        <v/>
      </c>
      <c r="W802" s="57">
        <f>IFERROR(COUNTIFS(DATABASE!$B$5:$B$6004,B802,DATABASE!$X$5:$X$6004,1),0)</f>
        <v/>
      </c>
      <c r="X802" s="58">
        <f>--AND(ISNUMBER(B802),C802&lt;&gt;"",L802&lt;&gt;"",M802&lt;&gt;"")</f>
        <v/>
      </c>
    </row>
    <row r="803" ht="15" customHeight="1" s="111">
      <c r="A803" s="42" t="inlineStr">
        <is>
          <t>FEB</t>
        </is>
      </c>
      <c r="B803" s="43">
        <f>FEB!A304</f>
        <v/>
      </c>
      <c r="C803" s="44">
        <f>FEB!B304</f>
        <v/>
      </c>
      <c r="D803" s="44">
        <f>FEB!C304</f>
        <v/>
      </c>
      <c r="E803" s="44">
        <f>FEB!D304</f>
        <v/>
      </c>
      <c r="F803" s="44">
        <f>FEB!E304</f>
        <v/>
      </c>
      <c r="G803" s="44">
        <f>FEB!F304</f>
        <v/>
      </c>
      <c r="H803" s="44">
        <f>FEB!G304</f>
        <v/>
      </c>
      <c r="I803" s="45">
        <f>FEB!H304</f>
        <v/>
      </c>
      <c r="J803" s="45">
        <f>FEB!I304</f>
        <v/>
      </c>
      <c r="K803" s="44">
        <f>FEB!J304</f>
        <v/>
      </c>
      <c r="L803" s="44">
        <f>FEB!K304</f>
        <v/>
      </c>
      <c r="M803" s="46">
        <f>FEB!L304</f>
        <v/>
      </c>
      <c r="N803" s="44">
        <f>FEB!M304</f>
        <v/>
      </c>
      <c r="O803" s="44">
        <f>FEB!N304</f>
        <v/>
      </c>
      <c r="P803" s="44">
        <f>FEB!O304</f>
        <v/>
      </c>
      <c r="Q803" s="44">
        <f>FEB!P304</f>
        <v/>
      </c>
      <c r="R803" s="44">
        <f>FEB!Q304</f>
        <v/>
      </c>
      <c r="S803" s="46">
        <f>S802+IF(X803=0,0,M803)</f>
        <v/>
      </c>
      <c r="T803" s="47">
        <f>MAX(T802,S803)</f>
        <v/>
      </c>
      <c r="U803" s="48">
        <f>S803-T803</f>
        <v/>
      </c>
      <c r="V803" s="47">
        <f>IFERROR(SUMIFS(DATABASE!$M$5:$M$6004,DATABASE!$B$5:$B$6004,B803,DATABASE!$X$5:$X$6004,1),0)</f>
        <v/>
      </c>
      <c r="W803" s="31">
        <f>IFERROR(COUNTIFS(DATABASE!$B$5:$B$6004,B803,DATABASE!$X$5:$X$6004,1),0)</f>
        <v/>
      </c>
      <c r="X803" s="49">
        <f>--AND(ISNUMBER(B803),C803&lt;&gt;"",L803&lt;&gt;"",M803&lt;&gt;"")</f>
        <v/>
      </c>
    </row>
    <row r="804" ht="15" customHeight="1" s="111">
      <c r="A804" s="50" t="inlineStr">
        <is>
          <t>FEB</t>
        </is>
      </c>
      <c r="B804" s="51">
        <f>FEB!A305</f>
        <v/>
      </c>
      <c r="C804" s="52">
        <f>FEB!B305</f>
        <v/>
      </c>
      <c r="D804" s="52">
        <f>FEB!C305</f>
        <v/>
      </c>
      <c r="E804" s="52">
        <f>FEB!D305</f>
        <v/>
      </c>
      <c r="F804" s="52">
        <f>FEB!E305</f>
        <v/>
      </c>
      <c r="G804" s="52">
        <f>FEB!F305</f>
        <v/>
      </c>
      <c r="H804" s="52">
        <f>FEB!G305</f>
        <v/>
      </c>
      <c r="I804" s="53">
        <f>FEB!H305</f>
        <v/>
      </c>
      <c r="J804" s="53">
        <f>FEB!I305</f>
        <v/>
      </c>
      <c r="K804" s="52">
        <f>FEB!J305</f>
        <v/>
      </c>
      <c r="L804" s="52">
        <f>FEB!K305</f>
        <v/>
      </c>
      <c r="M804" s="54">
        <f>FEB!L305</f>
        <v/>
      </c>
      <c r="N804" s="52">
        <f>FEB!M305</f>
        <v/>
      </c>
      <c r="O804" s="52">
        <f>FEB!N305</f>
        <v/>
      </c>
      <c r="P804" s="52">
        <f>FEB!O305</f>
        <v/>
      </c>
      <c r="Q804" s="52">
        <f>FEB!P305</f>
        <v/>
      </c>
      <c r="R804" s="52">
        <f>FEB!Q305</f>
        <v/>
      </c>
      <c r="S804" s="54">
        <f>S803+IF(X804=0,0,M804)</f>
        <v/>
      </c>
      <c r="T804" s="55">
        <f>MAX(T803,S804)</f>
        <v/>
      </c>
      <c r="U804" s="56">
        <f>S804-T804</f>
        <v/>
      </c>
      <c r="V804" s="55">
        <f>IFERROR(SUMIFS(DATABASE!$M$5:$M$6004,DATABASE!$B$5:$B$6004,B804,DATABASE!$X$5:$X$6004,1),0)</f>
        <v/>
      </c>
      <c r="W804" s="57">
        <f>IFERROR(COUNTIFS(DATABASE!$B$5:$B$6004,B804,DATABASE!$X$5:$X$6004,1),0)</f>
        <v/>
      </c>
      <c r="X804" s="58">
        <f>--AND(ISNUMBER(B804),C804&lt;&gt;"",L804&lt;&gt;"",M804&lt;&gt;"")</f>
        <v/>
      </c>
    </row>
    <row r="805" ht="15" customHeight="1" s="111">
      <c r="A805" s="42" t="inlineStr">
        <is>
          <t>FEB</t>
        </is>
      </c>
      <c r="B805" s="43">
        <f>FEB!A306</f>
        <v/>
      </c>
      <c r="C805" s="44">
        <f>FEB!B306</f>
        <v/>
      </c>
      <c r="D805" s="44">
        <f>FEB!C306</f>
        <v/>
      </c>
      <c r="E805" s="44">
        <f>FEB!D306</f>
        <v/>
      </c>
      <c r="F805" s="44">
        <f>FEB!E306</f>
        <v/>
      </c>
      <c r="G805" s="44">
        <f>FEB!F306</f>
        <v/>
      </c>
      <c r="H805" s="44">
        <f>FEB!G306</f>
        <v/>
      </c>
      <c r="I805" s="45">
        <f>FEB!H306</f>
        <v/>
      </c>
      <c r="J805" s="45">
        <f>FEB!I306</f>
        <v/>
      </c>
      <c r="K805" s="44">
        <f>FEB!J306</f>
        <v/>
      </c>
      <c r="L805" s="44">
        <f>FEB!K306</f>
        <v/>
      </c>
      <c r="M805" s="46">
        <f>FEB!L306</f>
        <v/>
      </c>
      <c r="N805" s="44">
        <f>FEB!M306</f>
        <v/>
      </c>
      <c r="O805" s="44">
        <f>FEB!N306</f>
        <v/>
      </c>
      <c r="P805" s="44">
        <f>FEB!O306</f>
        <v/>
      </c>
      <c r="Q805" s="44">
        <f>FEB!P306</f>
        <v/>
      </c>
      <c r="R805" s="44">
        <f>FEB!Q306</f>
        <v/>
      </c>
      <c r="S805" s="46">
        <f>S804+IF(X805=0,0,M805)</f>
        <v/>
      </c>
      <c r="T805" s="47">
        <f>MAX(T804,S805)</f>
        <v/>
      </c>
      <c r="U805" s="48">
        <f>S805-T805</f>
        <v/>
      </c>
      <c r="V805" s="47">
        <f>IFERROR(SUMIFS(DATABASE!$M$5:$M$6004,DATABASE!$B$5:$B$6004,B805,DATABASE!$X$5:$X$6004,1),0)</f>
        <v/>
      </c>
      <c r="W805" s="31">
        <f>IFERROR(COUNTIFS(DATABASE!$B$5:$B$6004,B805,DATABASE!$X$5:$X$6004,1),0)</f>
        <v/>
      </c>
      <c r="X805" s="49">
        <f>--AND(ISNUMBER(B805),C805&lt;&gt;"",L805&lt;&gt;"",M805&lt;&gt;"")</f>
        <v/>
      </c>
    </row>
    <row r="806" ht="15" customHeight="1" s="111">
      <c r="A806" s="50" t="inlineStr">
        <is>
          <t>FEB</t>
        </is>
      </c>
      <c r="B806" s="51">
        <f>FEB!A307</f>
        <v/>
      </c>
      <c r="C806" s="52">
        <f>FEB!B307</f>
        <v/>
      </c>
      <c r="D806" s="52">
        <f>FEB!C307</f>
        <v/>
      </c>
      <c r="E806" s="52">
        <f>FEB!D307</f>
        <v/>
      </c>
      <c r="F806" s="52">
        <f>FEB!E307</f>
        <v/>
      </c>
      <c r="G806" s="52">
        <f>FEB!F307</f>
        <v/>
      </c>
      <c r="H806" s="52">
        <f>FEB!G307</f>
        <v/>
      </c>
      <c r="I806" s="53">
        <f>FEB!H307</f>
        <v/>
      </c>
      <c r="J806" s="53">
        <f>FEB!I307</f>
        <v/>
      </c>
      <c r="K806" s="52">
        <f>FEB!J307</f>
        <v/>
      </c>
      <c r="L806" s="52">
        <f>FEB!K307</f>
        <v/>
      </c>
      <c r="M806" s="54">
        <f>FEB!L307</f>
        <v/>
      </c>
      <c r="N806" s="52">
        <f>FEB!M307</f>
        <v/>
      </c>
      <c r="O806" s="52">
        <f>FEB!N307</f>
        <v/>
      </c>
      <c r="P806" s="52">
        <f>FEB!O307</f>
        <v/>
      </c>
      <c r="Q806" s="52">
        <f>FEB!P307</f>
        <v/>
      </c>
      <c r="R806" s="52">
        <f>FEB!Q307</f>
        <v/>
      </c>
      <c r="S806" s="54">
        <f>S805+IF(X806=0,0,M806)</f>
        <v/>
      </c>
      <c r="T806" s="55">
        <f>MAX(T805,S806)</f>
        <v/>
      </c>
      <c r="U806" s="56">
        <f>S806-T806</f>
        <v/>
      </c>
      <c r="V806" s="55">
        <f>IFERROR(SUMIFS(DATABASE!$M$5:$M$6004,DATABASE!$B$5:$B$6004,B806,DATABASE!$X$5:$X$6004,1),0)</f>
        <v/>
      </c>
      <c r="W806" s="57">
        <f>IFERROR(COUNTIFS(DATABASE!$B$5:$B$6004,B806,DATABASE!$X$5:$X$6004,1),0)</f>
        <v/>
      </c>
      <c r="X806" s="58">
        <f>--AND(ISNUMBER(B806),C806&lt;&gt;"",L806&lt;&gt;"",M806&lt;&gt;"")</f>
        <v/>
      </c>
    </row>
    <row r="807" ht="15" customHeight="1" s="111">
      <c r="A807" s="42" t="inlineStr">
        <is>
          <t>FEB</t>
        </is>
      </c>
      <c r="B807" s="43">
        <f>FEB!A308</f>
        <v/>
      </c>
      <c r="C807" s="44">
        <f>FEB!B308</f>
        <v/>
      </c>
      <c r="D807" s="44">
        <f>FEB!C308</f>
        <v/>
      </c>
      <c r="E807" s="44">
        <f>FEB!D308</f>
        <v/>
      </c>
      <c r="F807" s="44">
        <f>FEB!E308</f>
        <v/>
      </c>
      <c r="G807" s="44">
        <f>FEB!F308</f>
        <v/>
      </c>
      <c r="H807" s="44">
        <f>FEB!G308</f>
        <v/>
      </c>
      <c r="I807" s="45">
        <f>FEB!H308</f>
        <v/>
      </c>
      <c r="J807" s="45">
        <f>FEB!I308</f>
        <v/>
      </c>
      <c r="K807" s="44">
        <f>FEB!J308</f>
        <v/>
      </c>
      <c r="L807" s="44">
        <f>FEB!K308</f>
        <v/>
      </c>
      <c r="M807" s="46">
        <f>FEB!L308</f>
        <v/>
      </c>
      <c r="N807" s="44">
        <f>FEB!M308</f>
        <v/>
      </c>
      <c r="O807" s="44">
        <f>FEB!N308</f>
        <v/>
      </c>
      <c r="P807" s="44">
        <f>FEB!O308</f>
        <v/>
      </c>
      <c r="Q807" s="44">
        <f>FEB!P308</f>
        <v/>
      </c>
      <c r="R807" s="44">
        <f>FEB!Q308</f>
        <v/>
      </c>
      <c r="S807" s="46">
        <f>S806+IF(X807=0,0,M807)</f>
        <v/>
      </c>
      <c r="T807" s="47">
        <f>MAX(T806,S807)</f>
        <v/>
      </c>
      <c r="U807" s="48">
        <f>S807-T807</f>
        <v/>
      </c>
      <c r="V807" s="47">
        <f>IFERROR(SUMIFS(DATABASE!$M$5:$M$6004,DATABASE!$B$5:$B$6004,B807,DATABASE!$X$5:$X$6004,1),0)</f>
        <v/>
      </c>
      <c r="W807" s="31">
        <f>IFERROR(COUNTIFS(DATABASE!$B$5:$B$6004,B807,DATABASE!$X$5:$X$6004,1),0)</f>
        <v/>
      </c>
      <c r="X807" s="49">
        <f>--AND(ISNUMBER(B807),C807&lt;&gt;"",L807&lt;&gt;"",M807&lt;&gt;"")</f>
        <v/>
      </c>
    </row>
    <row r="808" ht="15" customHeight="1" s="111">
      <c r="A808" s="50" t="inlineStr">
        <is>
          <t>FEB</t>
        </is>
      </c>
      <c r="B808" s="51">
        <f>FEB!A309</f>
        <v/>
      </c>
      <c r="C808" s="52">
        <f>FEB!B309</f>
        <v/>
      </c>
      <c r="D808" s="52">
        <f>FEB!C309</f>
        <v/>
      </c>
      <c r="E808" s="52">
        <f>FEB!D309</f>
        <v/>
      </c>
      <c r="F808" s="52">
        <f>FEB!E309</f>
        <v/>
      </c>
      <c r="G808" s="52">
        <f>FEB!F309</f>
        <v/>
      </c>
      <c r="H808" s="52">
        <f>FEB!G309</f>
        <v/>
      </c>
      <c r="I808" s="53">
        <f>FEB!H309</f>
        <v/>
      </c>
      <c r="J808" s="53">
        <f>FEB!I309</f>
        <v/>
      </c>
      <c r="K808" s="52">
        <f>FEB!J309</f>
        <v/>
      </c>
      <c r="L808" s="52">
        <f>FEB!K309</f>
        <v/>
      </c>
      <c r="M808" s="54">
        <f>FEB!L309</f>
        <v/>
      </c>
      <c r="N808" s="52">
        <f>FEB!M309</f>
        <v/>
      </c>
      <c r="O808" s="52">
        <f>FEB!N309</f>
        <v/>
      </c>
      <c r="P808" s="52">
        <f>FEB!O309</f>
        <v/>
      </c>
      <c r="Q808" s="52">
        <f>FEB!P309</f>
        <v/>
      </c>
      <c r="R808" s="52">
        <f>FEB!Q309</f>
        <v/>
      </c>
      <c r="S808" s="54">
        <f>S807+IF(X808=0,0,M808)</f>
        <v/>
      </c>
      <c r="T808" s="55">
        <f>MAX(T807,S808)</f>
        <v/>
      </c>
      <c r="U808" s="56">
        <f>S808-T808</f>
        <v/>
      </c>
      <c r="V808" s="55">
        <f>IFERROR(SUMIFS(DATABASE!$M$5:$M$6004,DATABASE!$B$5:$B$6004,B808,DATABASE!$X$5:$X$6004,1),0)</f>
        <v/>
      </c>
      <c r="W808" s="57">
        <f>IFERROR(COUNTIFS(DATABASE!$B$5:$B$6004,B808,DATABASE!$X$5:$X$6004,1),0)</f>
        <v/>
      </c>
      <c r="X808" s="58">
        <f>--AND(ISNUMBER(B808),C808&lt;&gt;"",L808&lt;&gt;"",M808&lt;&gt;"")</f>
        <v/>
      </c>
    </row>
    <row r="809" ht="15" customHeight="1" s="111">
      <c r="A809" s="42" t="inlineStr">
        <is>
          <t>FEB</t>
        </is>
      </c>
      <c r="B809" s="43">
        <f>FEB!A310</f>
        <v/>
      </c>
      <c r="C809" s="44">
        <f>FEB!B310</f>
        <v/>
      </c>
      <c r="D809" s="44">
        <f>FEB!C310</f>
        <v/>
      </c>
      <c r="E809" s="44">
        <f>FEB!D310</f>
        <v/>
      </c>
      <c r="F809" s="44">
        <f>FEB!E310</f>
        <v/>
      </c>
      <c r="G809" s="44">
        <f>FEB!F310</f>
        <v/>
      </c>
      <c r="H809" s="44">
        <f>FEB!G310</f>
        <v/>
      </c>
      <c r="I809" s="45">
        <f>FEB!H310</f>
        <v/>
      </c>
      <c r="J809" s="45">
        <f>FEB!I310</f>
        <v/>
      </c>
      <c r="K809" s="44">
        <f>FEB!J310</f>
        <v/>
      </c>
      <c r="L809" s="44">
        <f>FEB!K310</f>
        <v/>
      </c>
      <c r="M809" s="46">
        <f>FEB!L310</f>
        <v/>
      </c>
      <c r="N809" s="44">
        <f>FEB!M310</f>
        <v/>
      </c>
      <c r="O809" s="44">
        <f>FEB!N310</f>
        <v/>
      </c>
      <c r="P809" s="44">
        <f>FEB!O310</f>
        <v/>
      </c>
      <c r="Q809" s="44">
        <f>FEB!P310</f>
        <v/>
      </c>
      <c r="R809" s="44">
        <f>FEB!Q310</f>
        <v/>
      </c>
      <c r="S809" s="46">
        <f>S808+IF(X809=0,0,M809)</f>
        <v/>
      </c>
      <c r="T809" s="47">
        <f>MAX(T808,S809)</f>
        <v/>
      </c>
      <c r="U809" s="48">
        <f>S809-T809</f>
        <v/>
      </c>
      <c r="V809" s="47">
        <f>IFERROR(SUMIFS(DATABASE!$M$5:$M$6004,DATABASE!$B$5:$B$6004,B809,DATABASE!$X$5:$X$6004,1),0)</f>
        <v/>
      </c>
      <c r="W809" s="31">
        <f>IFERROR(COUNTIFS(DATABASE!$B$5:$B$6004,B809,DATABASE!$X$5:$X$6004,1),0)</f>
        <v/>
      </c>
      <c r="X809" s="49">
        <f>--AND(ISNUMBER(B809),C809&lt;&gt;"",L809&lt;&gt;"",M809&lt;&gt;"")</f>
        <v/>
      </c>
    </row>
    <row r="810" ht="15" customHeight="1" s="111">
      <c r="A810" s="50" t="inlineStr">
        <is>
          <t>FEB</t>
        </is>
      </c>
      <c r="B810" s="51">
        <f>FEB!A311</f>
        <v/>
      </c>
      <c r="C810" s="52">
        <f>FEB!B311</f>
        <v/>
      </c>
      <c r="D810" s="52">
        <f>FEB!C311</f>
        <v/>
      </c>
      <c r="E810" s="52">
        <f>FEB!D311</f>
        <v/>
      </c>
      <c r="F810" s="52">
        <f>FEB!E311</f>
        <v/>
      </c>
      <c r="G810" s="52">
        <f>FEB!F311</f>
        <v/>
      </c>
      <c r="H810" s="52">
        <f>FEB!G311</f>
        <v/>
      </c>
      <c r="I810" s="53">
        <f>FEB!H311</f>
        <v/>
      </c>
      <c r="J810" s="53">
        <f>FEB!I311</f>
        <v/>
      </c>
      <c r="K810" s="52">
        <f>FEB!J311</f>
        <v/>
      </c>
      <c r="L810" s="52">
        <f>FEB!K311</f>
        <v/>
      </c>
      <c r="M810" s="54">
        <f>FEB!L311</f>
        <v/>
      </c>
      <c r="N810" s="52">
        <f>FEB!M311</f>
        <v/>
      </c>
      <c r="O810" s="52">
        <f>FEB!N311</f>
        <v/>
      </c>
      <c r="P810" s="52">
        <f>FEB!O311</f>
        <v/>
      </c>
      <c r="Q810" s="52">
        <f>FEB!P311</f>
        <v/>
      </c>
      <c r="R810" s="52">
        <f>FEB!Q311</f>
        <v/>
      </c>
      <c r="S810" s="54">
        <f>S809+IF(X810=0,0,M810)</f>
        <v/>
      </c>
      <c r="T810" s="55">
        <f>MAX(T809,S810)</f>
        <v/>
      </c>
      <c r="U810" s="56">
        <f>S810-T810</f>
        <v/>
      </c>
      <c r="V810" s="55">
        <f>IFERROR(SUMIFS(DATABASE!$M$5:$M$6004,DATABASE!$B$5:$B$6004,B810,DATABASE!$X$5:$X$6004,1),0)</f>
        <v/>
      </c>
      <c r="W810" s="57">
        <f>IFERROR(COUNTIFS(DATABASE!$B$5:$B$6004,B810,DATABASE!$X$5:$X$6004,1),0)</f>
        <v/>
      </c>
      <c r="X810" s="58">
        <f>--AND(ISNUMBER(B810),C810&lt;&gt;"",L810&lt;&gt;"",M810&lt;&gt;"")</f>
        <v/>
      </c>
    </row>
    <row r="811" ht="15" customHeight="1" s="111">
      <c r="A811" s="42" t="inlineStr">
        <is>
          <t>FEB</t>
        </is>
      </c>
      <c r="B811" s="43">
        <f>FEB!A312</f>
        <v/>
      </c>
      <c r="C811" s="44">
        <f>FEB!B312</f>
        <v/>
      </c>
      <c r="D811" s="44">
        <f>FEB!C312</f>
        <v/>
      </c>
      <c r="E811" s="44">
        <f>FEB!D312</f>
        <v/>
      </c>
      <c r="F811" s="44">
        <f>FEB!E312</f>
        <v/>
      </c>
      <c r="G811" s="44">
        <f>FEB!F312</f>
        <v/>
      </c>
      <c r="H811" s="44">
        <f>FEB!G312</f>
        <v/>
      </c>
      <c r="I811" s="45">
        <f>FEB!H312</f>
        <v/>
      </c>
      <c r="J811" s="45">
        <f>FEB!I312</f>
        <v/>
      </c>
      <c r="K811" s="44">
        <f>FEB!J312</f>
        <v/>
      </c>
      <c r="L811" s="44">
        <f>FEB!K312</f>
        <v/>
      </c>
      <c r="M811" s="46">
        <f>FEB!L312</f>
        <v/>
      </c>
      <c r="N811" s="44">
        <f>FEB!M312</f>
        <v/>
      </c>
      <c r="O811" s="44">
        <f>FEB!N312</f>
        <v/>
      </c>
      <c r="P811" s="44">
        <f>FEB!O312</f>
        <v/>
      </c>
      <c r="Q811" s="44">
        <f>FEB!P312</f>
        <v/>
      </c>
      <c r="R811" s="44">
        <f>FEB!Q312</f>
        <v/>
      </c>
      <c r="S811" s="46">
        <f>S810+IF(X811=0,0,M811)</f>
        <v/>
      </c>
      <c r="T811" s="47">
        <f>MAX(T810,S811)</f>
        <v/>
      </c>
      <c r="U811" s="48">
        <f>S811-T811</f>
        <v/>
      </c>
      <c r="V811" s="47">
        <f>IFERROR(SUMIFS(DATABASE!$M$5:$M$6004,DATABASE!$B$5:$B$6004,B811,DATABASE!$X$5:$X$6004,1),0)</f>
        <v/>
      </c>
      <c r="W811" s="31">
        <f>IFERROR(COUNTIFS(DATABASE!$B$5:$B$6004,B811,DATABASE!$X$5:$X$6004,1),0)</f>
        <v/>
      </c>
      <c r="X811" s="49">
        <f>--AND(ISNUMBER(B811),C811&lt;&gt;"",L811&lt;&gt;"",M811&lt;&gt;"")</f>
        <v/>
      </c>
    </row>
    <row r="812" ht="15" customHeight="1" s="111">
      <c r="A812" s="50" t="inlineStr">
        <is>
          <t>FEB</t>
        </is>
      </c>
      <c r="B812" s="51">
        <f>FEB!A313</f>
        <v/>
      </c>
      <c r="C812" s="52">
        <f>FEB!B313</f>
        <v/>
      </c>
      <c r="D812" s="52">
        <f>FEB!C313</f>
        <v/>
      </c>
      <c r="E812" s="52">
        <f>FEB!D313</f>
        <v/>
      </c>
      <c r="F812" s="52">
        <f>FEB!E313</f>
        <v/>
      </c>
      <c r="G812" s="52">
        <f>FEB!F313</f>
        <v/>
      </c>
      <c r="H812" s="52">
        <f>FEB!G313</f>
        <v/>
      </c>
      <c r="I812" s="53">
        <f>FEB!H313</f>
        <v/>
      </c>
      <c r="J812" s="53">
        <f>FEB!I313</f>
        <v/>
      </c>
      <c r="K812" s="52">
        <f>FEB!J313</f>
        <v/>
      </c>
      <c r="L812" s="52">
        <f>FEB!K313</f>
        <v/>
      </c>
      <c r="M812" s="54">
        <f>FEB!L313</f>
        <v/>
      </c>
      <c r="N812" s="52">
        <f>FEB!M313</f>
        <v/>
      </c>
      <c r="O812" s="52">
        <f>FEB!N313</f>
        <v/>
      </c>
      <c r="P812" s="52">
        <f>FEB!O313</f>
        <v/>
      </c>
      <c r="Q812" s="52">
        <f>FEB!P313</f>
        <v/>
      </c>
      <c r="R812" s="52">
        <f>FEB!Q313</f>
        <v/>
      </c>
      <c r="S812" s="54">
        <f>S811+IF(X812=0,0,M812)</f>
        <v/>
      </c>
      <c r="T812" s="55">
        <f>MAX(T811,S812)</f>
        <v/>
      </c>
      <c r="U812" s="56">
        <f>S812-T812</f>
        <v/>
      </c>
      <c r="V812" s="55">
        <f>IFERROR(SUMIFS(DATABASE!$M$5:$M$6004,DATABASE!$B$5:$B$6004,B812,DATABASE!$X$5:$X$6004,1),0)</f>
        <v/>
      </c>
      <c r="W812" s="57">
        <f>IFERROR(COUNTIFS(DATABASE!$B$5:$B$6004,B812,DATABASE!$X$5:$X$6004,1),0)</f>
        <v/>
      </c>
      <c r="X812" s="58">
        <f>--AND(ISNUMBER(B812),C812&lt;&gt;"",L812&lt;&gt;"",M812&lt;&gt;"")</f>
        <v/>
      </c>
    </row>
    <row r="813" ht="15" customHeight="1" s="111">
      <c r="A813" s="42" t="inlineStr">
        <is>
          <t>FEB</t>
        </is>
      </c>
      <c r="B813" s="43">
        <f>FEB!A314</f>
        <v/>
      </c>
      <c r="C813" s="44">
        <f>FEB!B314</f>
        <v/>
      </c>
      <c r="D813" s="44">
        <f>FEB!C314</f>
        <v/>
      </c>
      <c r="E813" s="44">
        <f>FEB!D314</f>
        <v/>
      </c>
      <c r="F813" s="44">
        <f>FEB!E314</f>
        <v/>
      </c>
      <c r="G813" s="44">
        <f>FEB!F314</f>
        <v/>
      </c>
      <c r="H813" s="44">
        <f>FEB!G314</f>
        <v/>
      </c>
      <c r="I813" s="45">
        <f>FEB!H314</f>
        <v/>
      </c>
      <c r="J813" s="45">
        <f>FEB!I314</f>
        <v/>
      </c>
      <c r="K813" s="44">
        <f>FEB!J314</f>
        <v/>
      </c>
      <c r="L813" s="44">
        <f>FEB!K314</f>
        <v/>
      </c>
      <c r="M813" s="46">
        <f>FEB!L314</f>
        <v/>
      </c>
      <c r="N813" s="44">
        <f>FEB!M314</f>
        <v/>
      </c>
      <c r="O813" s="44">
        <f>FEB!N314</f>
        <v/>
      </c>
      <c r="P813" s="44">
        <f>FEB!O314</f>
        <v/>
      </c>
      <c r="Q813" s="44">
        <f>FEB!P314</f>
        <v/>
      </c>
      <c r="R813" s="44">
        <f>FEB!Q314</f>
        <v/>
      </c>
      <c r="S813" s="46">
        <f>S812+IF(X813=0,0,M813)</f>
        <v/>
      </c>
      <c r="T813" s="47">
        <f>MAX(T812,S813)</f>
        <v/>
      </c>
      <c r="U813" s="48">
        <f>S813-T813</f>
        <v/>
      </c>
      <c r="V813" s="47">
        <f>IFERROR(SUMIFS(DATABASE!$M$5:$M$6004,DATABASE!$B$5:$B$6004,B813,DATABASE!$X$5:$X$6004,1),0)</f>
        <v/>
      </c>
      <c r="W813" s="31">
        <f>IFERROR(COUNTIFS(DATABASE!$B$5:$B$6004,B813,DATABASE!$X$5:$X$6004,1),0)</f>
        <v/>
      </c>
      <c r="X813" s="49">
        <f>--AND(ISNUMBER(B813),C813&lt;&gt;"",L813&lt;&gt;"",M813&lt;&gt;"")</f>
        <v/>
      </c>
    </row>
    <row r="814" ht="15" customHeight="1" s="111">
      <c r="A814" s="50" t="inlineStr">
        <is>
          <t>FEB</t>
        </is>
      </c>
      <c r="B814" s="51">
        <f>FEB!A315</f>
        <v/>
      </c>
      <c r="C814" s="52">
        <f>FEB!B315</f>
        <v/>
      </c>
      <c r="D814" s="52">
        <f>FEB!C315</f>
        <v/>
      </c>
      <c r="E814" s="52">
        <f>FEB!D315</f>
        <v/>
      </c>
      <c r="F814" s="52">
        <f>FEB!E315</f>
        <v/>
      </c>
      <c r="G814" s="52">
        <f>FEB!F315</f>
        <v/>
      </c>
      <c r="H814" s="52">
        <f>FEB!G315</f>
        <v/>
      </c>
      <c r="I814" s="53">
        <f>FEB!H315</f>
        <v/>
      </c>
      <c r="J814" s="53">
        <f>FEB!I315</f>
        <v/>
      </c>
      <c r="K814" s="52">
        <f>FEB!J315</f>
        <v/>
      </c>
      <c r="L814" s="52">
        <f>FEB!K315</f>
        <v/>
      </c>
      <c r="M814" s="54">
        <f>FEB!L315</f>
        <v/>
      </c>
      <c r="N814" s="52">
        <f>FEB!M315</f>
        <v/>
      </c>
      <c r="O814" s="52">
        <f>FEB!N315</f>
        <v/>
      </c>
      <c r="P814" s="52">
        <f>FEB!O315</f>
        <v/>
      </c>
      <c r="Q814" s="52">
        <f>FEB!P315</f>
        <v/>
      </c>
      <c r="R814" s="52">
        <f>FEB!Q315</f>
        <v/>
      </c>
      <c r="S814" s="54">
        <f>S813+IF(X814=0,0,M814)</f>
        <v/>
      </c>
      <c r="T814" s="55">
        <f>MAX(T813,S814)</f>
        <v/>
      </c>
      <c r="U814" s="56">
        <f>S814-T814</f>
        <v/>
      </c>
      <c r="V814" s="55">
        <f>IFERROR(SUMIFS(DATABASE!$M$5:$M$6004,DATABASE!$B$5:$B$6004,B814,DATABASE!$X$5:$X$6004,1),0)</f>
        <v/>
      </c>
      <c r="W814" s="57">
        <f>IFERROR(COUNTIFS(DATABASE!$B$5:$B$6004,B814,DATABASE!$X$5:$X$6004,1),0)</f>
        <v/>
      </c>
      <c r="X814" s="58">
        <f>--AND(ISNUMBER(B814),C814&lt;&gt;"",L814&lt;&gt;"",M814&lt;&gt;"")</f>
        <v/>
      </c>
    </row>
    <row r="815" ht="15" customHeight="1" s="111">
      <c r="A815" s="42" t="inlineStr">
        <is>
          <t>FEB</t>
        </is>
      </c>
      <c r="B815" s="43">
        <f>FEB!A316</f>
        <v/>
      </c>
      <c r="C815" s="44">
        <f>FEB!B316</f>
        <v/>
      </c>
      <c r="D815" s="44">
        <f>FEB!C316</f>
        <v/>
      </c>
      <c r="E815" s="44">
        <f>FEB!D316</f>
        <v/>
      </c>
      <c r="F815" s="44">
        <f>FEB!E316</f>
        <v/>
      </c>
      <c r="G815" s="44">
        <f>FEB!F316</f>
        <v/>
      </c>
      <c r="H815" s="44">
        <f>FEB!G316</f>
        <v/>
      </c>
      <c r="I815" s="45">
        <f>FEB!H316</f>
        <v/>
      </c>
      <c r="J815" s="45">
        <f>FEB!I316</f>
        <v/>
      </c>
      <c r="K815" s="44">
        <f>FEB!J316</f>
        <v/>
      </c>
      <c r="L815" s="44">
        <f>FEB!K316</f>
        <v/>
      </c>
      <c r="M815" s="46">
        <f>FEB!L316</f>
        <v/>
      </c>
      <c r="N815" s="44">
        <f>FEB!M316</f>
        <v/>
      </c>
      <c r="O815" s="44">
        <f>FEB!N316</f>
        <v/>
      </c>
      <c r="P815" s="44">
        <f>FEB!O316</f>
        <v/>
      </c>
      <c r="Q815" s="44">
        <f>FEB!P316</f>
        <v/>
      </c>
      <c r="R815" s="44">
        <f>FEB!Q316</f>
        <v/>
      </c>
      <c r="S815" s="46">
        <f>S814+IF(X815=0,0,M815)</f>
        <v/>
      </c>
      <c r="T815" s="47">
        <f>MAX(T814,S815)</f>
        <v/>
      </c>
      <c r="U815" s="48">
        <f>S815-T815</f>
        <v/>
      </c>
      <c r="V815" s="47">
        <f>IFERROR(SUMIFS(DATABASE!$M$5:$M$6004,DATABASE!$B$5:$B$6004,B815,DATABASE!$X$5:$X$6004,1),0)</f>
        <v/>
      </c>
      <c r="W815" s="31">
        <f>IFERROR(COUNTIFS(DATABASE!$B$5:$B$6004,B815,DATABASE!$X$5:$X$6004,1),0)</f>
        <v/>
      </c>
      <c r="X815" s="49">
        <f>--AND(ISNUMBER(B815),C815&lt;&gt;"",L815&lt;&gt;"",M815&lt;&gt;"")</f>
        <v/>
      </c>
    </row>
    <row r="816" ht="15" customHeight="1" s="111">
      <c r="A816" s="50" t="inlineStr">
        <is>
          <t>FEB</t>
        </is>
      </c>
      <c r="B816" s="51">
        <f>FEB!A317</f>
        <v/>
      </c>
      <c r="C816" s="52">
        <f>FEB!B317</f>
        <v/>
      </c>
      <c r="D816" s="52">
        <f>FEB!C317</f>
        <v/>
      </c>
      <c r="E816" s="52">
        <f>FEB!D317</f>
        <v/>
      </c>
      <c r="F816" s="52">
        <f>FEB!E317</f>
        <v/>
      </c>
      <c r="G816" s="52">
        <f>FEB!F317</f>
        <v/>
      </c>
      <c r="H816" s="52">
        <f>FEB!G317</f>
        <v/>
      </c>
      <c r="I816" s="53">
        <f>FEB!H317</f>
        <v/>
      </c>
      <c r="J816" s="53">
        <f>FEB!I317</f>
        <v/>
      </c>
      <c r="K816" s="52">
        <f>FEB!J317</f>
        <v/>
      </c>
      <c r="L816" s="52">
        <f>FEB!K317</f>
        <v/>
      </c>
      <c r="M816" s="54">
        <f>FEB!L317</f>
        <v/>
      </c>
      <c r="N816" s="52">
        <f>FEB!M317</f>
        <v/>
      </c>
      <c r="O816" s="52">
        <f>FEB!N317</f>
        <v/>
      </c>
      <c r="P816" s="52">
        <f>FEB!O317</f>
        <v/>
      </c>
      <c r="Q816" s="52">
        <f>FEB!P317</f>
        <v/>
      </c>
      <c r="R816" s="52">
        <f>FEB!Q317</f>
        <v/>
      </c>
      <c r="S816" s="54">
        <f>S815+IF(X816=0,0,M816)</f>
        <v/>
      </c>
      <c r="T816" s="55">
        <f>MAX(T815,S816)</f>
        <v/>
      </c>
      <c r="U816" s="56">
        <f>S816-T816</f>
        <v/>
      </c>
      <c r="V816" s="55">
        <f>IFERROR(SUMIFS(DATABASE!$M$5:$M$6004,DATABASE!$B$5:$B$6004,B816,DATABASE!$X$5:$X$6004,1),0)</f>
        <v/>
      </c>
      <c r="W816" s="57">
        <f>IFERROR(COUNTIFS(DATABASE!$B$5:$B$6004,B816,DATABASE!$X$5:$X$6004,1),0)</f>
        <v/>
      </c>
      <c r="X816" s="58">
        <f>--AND(ISNUMBER(B816),C816&lt;&gt;"",L816&lt;&gt;"",M816&lt;&gt;"")</f>
        <v/>
      </c>
    </row>
    <row r="817" ht="15" customHeight="1" s="111">
      <c r="A817" s="42" t="inlineStr">
        <is>
          <t>FEB</t>
        </is>
      </c>
      <c r="B817" s="43">
        <f>FEB!A318</f>
        <v/>
      </c>
      <c r="C817" s="44">
        <f>FEB!B318</f>
        <v/>
      </c>
      <c r="D817" s="44">
        <f>FEB!C318</f>
        <v/>
      </c>
      <c r="E817" s="44">
        <f>FEB!D318</f>
        <v/>
      </c>
      <c r="F817" s="44">
        <f>FEB!E318</f>
        <v/>
      </c>
      <c r="G817" s="44">
        <f>FEB!F318</f>
        <v/>
      </c>
      <c r="H817" s="44">
        <f>FEB!G318</f>
        <v/>
      </c>
      <c r="I817" s="45">
        <f>FEB!H318</f>
        <v/>
      </c>
      <c r="J817" s="45">
        <f>FEB!I318</f>
        <v/>
      </c>
      <c r="K817" s="44">
        <f>FEB!J318</f>
        <v/>
      </c>
      <c r="L817" s="44">
        <f>FEB!K318</f>
        <v/>
      </c>
      <c r="M817" s="46">
        <f>FEB!L318</f>
        <v/>
      </c>
      <c r="N817" s="44">
        <f>FEB!M318</f>
        <v/>
      </c>
      <c r="O817" s="44">
        <f>FEB!N318</f>
        <v/>
      </c>
      <c r="P817" s="44">
        <f>FEB!O318</f>
        <v/>
      </c>
      <c r="Q817" s="44">
        <f>FEB!P318</f>
        <v/>
      </c>
      <c r="R817" s="44">
        <f>FEB!Q318</f>
        <v/>
      </c>
      <c r="S817" s="46">
        <f>S816+IF(X817=0,0,M817)</f>
        <v/>
      </c>
      <c r="T817" s="47">
        <f>MAX(T816,S817)</f>
        <v/>
      </c>
      <c r="U817" s="48">
        <f>S817-T817</f>
        <v/>
      </c>
      <c r="V817" s="47">
        <f>IFERROR(SUMIFS(DATABASE!$M$5:$M$6004,DATABASE!$B$5:$B$6004,B817,DATABASE!$X$5:$X$6004,1),0)</f>
        <v/>
      </c>
      <c r="W817" s="31">
        <f>IFERROR(COUNTIFS(DATABASE!$B$5:$B$6004,B817,DATABASE!$X$5:$X$6004,1),0)</f>
        <v/>
      </c>
      <c r="X817" s="49">
        <f>--AND(ISNUMBER(B817),C817&lt;&gt;"",L817&lt;&gt;"",M817&lt;&gt;"")</f>
        <v/>
      </c>
    </row>
    <row r="818" ht="15" customHeight="1" s="111">
      <c r="A818" s="50" t="inlineStr">
        <is>
          <t>FEB</t>
        </is>
      </c>
      <c r="B818" s="51">
        <f>FEB!A319</f>
        <v/>
      </c>
      <c r="C818" s="52">
        <f>FEB!B319</f>
        <v/>
      </c>
      <c r="D818" s="52">
        <f>FEB!C319</f>
        <v/>
      </c>
      <c r="E818" s="52">
        <f>FEB!D319</f>
        <v/>
      </c>
      <c r="F818" s="52">
        <f>FEB!E319</f>
        <v/>
      </c>
      <c r="G818" s="52">
        <f>FEB!F319</f>
        <v/>
      </c>
      <c r="H818" s="52">
        <f>FEB!G319</f>
        <v/>
      </c>
      <c r="I818" s="53">
        <f>FEB!H319</f>
        <v/>
      </c>
      <c r="J818" s="53">
        <f>FEB!I319</f>
        <v/>
      </c>
      <c r="K818" s="52">
        <f>FEB!J319</f>
        <v/>
      </c>
      <c r="L818" s="52">
        <f>FEB!K319</f>
        <v/>
      </c>
      <c r="M818" s="54">
        <f>FEB!L319</f>
        <v/>
      </c>
      <c r="N818" s="52">
        <f>FEB!M319</f>
        <v/>
      </c>
      <c r="O818" s="52">
        <f>FEB!N319</f>
        <v/>
      </c>
      <c r="P818" s="52">
        <f>FEB!O319</f>
        <v/>
      </c>
      <c r="Q818" s="52">
        <f>FEB!P319</f>
        <v/>
      </c>
      <c r="R818" s="52">
        <f>FEB!Q319</f>
        <v/>
      </c>
      <c r="S818" s="54">
        <f>S817+IF(X818=0,0,M818)</f>
        <v/>
      </c>
      <c r="T818" s="55">
        <f>MAX(T817,S818)</f>
        <v/>
      </c>
      <c r="U818" s="56">
        <f>S818-T818</f>
        <v/>
      </c>
      <c r="V818" s="55">
        <f>IFERROR(SUMIFS(DATABASE!$M$5:$M$6004,DATABASE!$B$5:$B$6004,B818,DATABASE!$X$5:$X$6004,1),0)</f>
        <v/>
      </c>
      <c r="W818" s="57">
        <f>IFERROR(COUNTIFS(DATABASE!$B$5:$B$6004,B818,DATABASE!$X$5:$X$6004,1),0)</f>
        <v/>
      </c>
      <c r="X818" s="58">
        <f>--AND(ISNUMBER(B818),C818&lt;&gt;"",L818&lt;&gt;"",M818&lt;&gt;"")</f>
        <v/>
      </c>
    </row>
    <row r="819" ht="15" customHeight="1" s="111">
      <c r="A819" s="42" t="inlineStr">
        <is>
          <t>FEB</t>
        </is>
      </c>
      <c r="B819" s="43">
        <f>FEB!A320</f>
        <v/>
      </c>
      <c r="C819" s="44">
        <f>FEB!B320</f>
        <v/>
      </c>
      <c r="D819" s="44">
        <f>FEB!C320</f>
        <v/>
      </c>
      <c r="E819" s="44">
        <f>FEB!D320</f>
        <v/>
      </c>
      <c r="F819" s="44">
        <f>FEB!E320</f>
        <v/>
      </c>
      <c r="G819" s="44">
        <f>FEB!F320</f>
        <v/>
      </c>
      <c r="H819" s="44">
        <f>FEB!G320</f>
        <v/>
      </c>
      <c r="I819" s="45">
        <f>FEB!H320</f>
        <v/>
      </c>
      <c r="J819" s="45">
        <f>FEB!I320</f>
        <v/>
      </c>
      <c r="K819" s="44">
        <f>FEB!J320</f>
        <v/>
      </c>
      <c r="L819" s="44">
        <f>FEB!K320</f>
        <v/>
      </c>
      <c r="M819" s="46">
        <f>FEB!L320</f>
        <v/>
      </c>
      <c r="N819" s="44">
        <f>FEB!M320</f>
        <v/>
      </c>
      <c r="O819" s="44">
        <f>FEB!N320</f>
        <v/>
      </c>
      <c r="P819" s="44">
        <f>FEB!O320</f>
        <v/>
      </c>
      <c r="Q819" s="44">
        <f>FEB!P320</f>
        <v/>
      </c>
      <c r="R819" s="44">
        <f>FEB!Q320</f>
        <v/>
      </c>
      <c r="S819" s="46">
        <f>S818+IF(X819=0,0,M819)</f>
        <v/>
      </c>
      <c r="T819" s="47">
        <f>MAX(T818,S819)</f>
        <v/>
      </c>
      <c r="U819" s="48">
        <f>S819-T819</f>
        <v/>
      </c>
      <c r="V819" s="47">
        <f>IFERROR(SUMIFS(DATABASE!$M$5:$M$6004,DATABASE!$B$5:$B$6004,B819,DATABASE!$X$5:$X$6004,1),0)</f>
        <v/>
      </c>
      <c r="W819" s="31">
        <f>IFERROR(COUNTIFS(DATABASE!$B$5:$B$6004,B819,DATABASE!$X$5:$X$6004,1),0)</f>
        <v/>
      </c>
      <c r="X819" s="49">
        <f>--AND(ISNUMBER(B819),C819&lt;&gt;"",L819&lt;&gt;"",M819&lt;&gt;"")</f>
        <v/>
      </c>
    </row>
    <row r="820" ht="15" customHeight="1" s="111">
      <c r="A820" s="50" t="inlineStr">
        <is>
          <t>FEB</t>
        </is>
      </c>
      <c r="B820" s="51">
        <f>FEB!A321</f>
        <v/>
      </c>
      <c r="C820" s="52">
        <f>FEB!B321</f>
        <v/>
      </c>
      <c r="D820" s="52">
        <f>FEB!C321</f>
        <v/>
      </c>
      <c r="E820" s="52">
        <f>FEB!D321</f>
        <v/>
      </c>
      <c r="F820" s="52">
        <f>FEB!E321</f>
        <v/>
      </c>
      <c r="G820" s="52">
        <f>FEB!F321</f>
        <v/>
      </c>
      <c r="H820" s="52">
        <f>FEB!G321</f>
        <v/>
      </c>
      <c r="I820" s="53">
        <f>FEB!H321</f>
        <v/>
      </c>
      <c r="J820" s="53">
        <f>FEB!I321</f>
        <v/>
      </c>
      <c r="K820" s="52">
        <f>FEB!J321</f>
        <v/>
      </c>
      <c r="L820" s="52">
        <f>FEB!K321</f>
        <v/>
      </c>
      <c r="M820" s="54">
        <f>FEB!L321</f>
        <v/>
      </c>
      <c r="N820" s="52">
        <f>FEB!M321</f>
        <v/>
      </c>
      <c r="O820" s="52">
        <f>FEB!N321</f>
        <v/>
      </c>
      <c r="P820" s="52">
        <f>FEB!O321</f>
        <v/>
      </c>
      <c r="Q820" s="52">
        <f>FEB!P321</f>
        <v/>
      </c>
      <c r="R820" s="52">
        <f>FEB!Q321</f>
        <v/>
      </c>
      <c r="S820" s="54">
        <f>S819+IF(X820=0,0,M820)</f>
        <v/>
      </c>
      <c r="T820" s="55">
        <f>MAX(T819,S820)</f>
        <v/>
      </c>
      <c r="U820" s="56">
        <f>S820-T820</f>
        <v/>
      </c>
      <c r="V820" s="55">
        <f>IFERROR(SUMIFS(DATABASE!$M$5:$M$6004,DATABASE!$B$5:$B$6004,B820,DATABASE!$X$5:$X$6004,1),0)</f>
        <v/>
      </c>
      <c r="W820" s="57">
        <f>IFERROR(COUNTIFS(DATABASE!$B$5:$B$6004,B820,DATABASE!$X$5:$X$6004,1),0)</f>
        <v/>
      </c>
      <c r="X820" s="58">
        <f>--AND(ISNUMBER(B820),C820&lt;&gt;"",L820&lt;&gt;"",M820&lt;&gt;"")</f>
        <v/>
      </c>
    </row>
    <row r="821" ht="15" customHeight="1" s="111">
      <c r="A821" s="42" t="inlineStr">
        <is>
          <t>FEB</t>
        </is>
      </c>
      <c r="B821" s="43">
        <f>FEB!A322</f>
        <v/>
      </c>
      <c r="C821" s="44">
        <f>FEB!B322</f>
        <v/>
      </c>
      <c r="D821" s="44">
        <f>FEB!C322</f>
        <v/>
      </c>
      <c r="E821" s="44">
        <f>FEB!D322</f>
        <v/>
      </c>
      <c r="F821" s="44">
        <f>FEB!E322</f>
        <v/>
      </c>
      <c r="G821" s="44">
        <f>FEB!F322</f>
        <v/>
      </c>
      <c r="H821" s="44">
        <f>FEB!G322</f>
        <v/>
      </c>
      <c r="I821" s="45">
        <f>FEB!H322</f>
        <v/>
      </c>
      <c r="J821" s="45">
        <f>FEB!I322</f>
        <v/>
      </c>
      <c r="K821" s="44">
        <f>FEB!J322</f>
        <v/>
      </c>
      <c r="L821" s="44">
        <f>FEB!K322</f>
        <v/>
      </c>
      <c r="M821" s="46">
        <f>FEB!L322</f>
        <v/>
      </c>
      <c r="N821" s="44">
        <f>FEB!M322</f>
        <v/>
      </c>
      <c r="O821" s="44">
        <f>FEB!N322</f>
        <v/>
      </c>
      <c r="P821" s="44">
        <f>FEB!O322</f>
        <v/>
      </c>
      <c r="Q821" s="44">
        <f>FEB!P322</f>
        <v/>
      </c>
      <c r="R821" s="44">
        <f>FEB!Q322</f>
        <v/>
      </c>
      <c r="S821" s="46">
        <f>S820+IF(X821=0,0,M821)</f>
        <v/>
      </c>
      <c r="T821" s="47">
        <f>MAX(T820,S821)</f>
        <v/>
      </c>
      <c r="U821" s="48">
        <f>S821-T821</f>
        <v/>
      </c>
      <c r="V821" s="47">
        <f>IFERROR(SUMIFS(DATABASE!$M$5:$M$6004,DATABASE!$B$5:$B$6004,B821,DATABASE!$X$5:$X$6004,1),0)</f>
        <v/>
      </c>
      <c r="W821" s="31">
        <f>IFERROR(COUNTIFS(DATABASE!$B$5:$B$6004,B821,DATABASE!$X$5:$X$6004,1),0)</f>
        <v/>
      </c>
      <c r="X821" s="49">
        <f>--AND(ISNUMBER(B821),C821&lt;&gt;"",L821&lt;&gt;"",M821&lt;&gt;"")</f>
        <v/>
      </c>
    </row>
    <row r="822" ht="15" customHeight="1" s="111">
      <c r="A822" s="50" t="inlineStr">
        <is>
          <t>FEB</t>
        </is>
      </c>
      <c r="B822" s="51">
        <f>FEB!A323</f>
        <v/>
      </c>
      <c r="C822" s="52">
        <f>FEB!B323</f>
        <v/>
      </c>
      <c r="D822" s="52">
        <f>FEB!C323</f>
        <v/>
      </c>
      <c r="E822" s="52">
        <f>FEB!D323</f>
        <v/>
      </c>
      <c r="F822" s="52">
        <f>FEB!E323</f>
        <v/>
      </c>
      <c r="G822" s="52">
        <f>FEB!F323</f>
        <v/>
      </c>
      <c r="H822" s="52">
        <f>FEB!G323</f>
        <v/>
      </c>
      <c r="I822" s="53">
        <f>FEB!H323</f>
        <v/>
      </c>
      <c r="J822" s="53">
        <f>FEB!I323</f>
        <v/>
      </c>
      <c r="K822" s="52">
        <f>FEB!J323</f>
        <v/>
      </c>
      <c r="L822" s="52">
        <f>FEB!K323</f>
        <v/>
      </c>
      <c r="M822" s="54">
        <f>FEB!L323</f>
        <v/>
      </c>
      <c r="N822" s="52">
        <f>FEB!M323</f>
        <v/>
      </c>
      <c r="O822" s="52">
        <f>FEB!N323</f>
        <v/>
      </c>
      <c r="P822" s="52">
        <f>FEB!O323</f>
        <v/>
      </c>
      <c r="Q822" s="52">
        <f>FEB!P323</f>
        <v/>
      </c>
      <c r="R822" s="52">
        <f>FEB!Q323</f>
        <v/>
      </c>
      <c r="S822" s="54">
        <f>S821+IF(X822=0,0,M822)</f>
        <v/>
      </c>
      <c r="T822" s="55">
        <f>MAX(T821,S822)</f>
        <v/>
      </c>
      <c r="U822" s="56">
        <f>S822-T822</f>
        <v/>
      </c>
      <c r="V822" s="55">
        <f>IFERROR(SUMIFS(DATABASE!$M$5:$M$6004,DATABASE!$B$5:$B$6004,B822,DATABASE!$X$5:$X$6004,1),0)</f>
        <v/>
      </c>
      <c r="W822" s="57">
        <f>IFERROR(COUNTIFS(DATABASE!$B$5:$B$6004,B822,DATABASE!$X$5:$X$6004,1),0)</f>
        <v/>
      </c>
      <c r="X822" s="58">
        <f>--AND(ISNUMBER(B822),C822&lt;&gt;"",L822&lt;&gt;"",M822&lt;&gt;"")</f>
        <v/>
      </c>
    </row>
    <row r="823" ht="15" customHeight="1" s="111">
      <c r="A823" s="42" t="inlineStr">
        <is>
          <t>FEB</t>
        </is>
      </c>
      <c r="B823" s="43">
        <f>FEB!A324</f>
        <v/>
      </c>
      <c r="C823" s="44">
        <f>FEB!B324</f>
        <v/>
      </c>
      <c r="D823" s="44">
        <f>FEB!C324</f>
        <v/>
      </c>
      <c r="E823" s="44">
        <f>FEB!D324</f>
        <v/>
      </c>
      <c r="F823" s="44">
        <f>FEB!E324</f>
        <v/>
      </c>
      <c r="G823" s="44">
        <f>FEB!F324</f>
        <v/>
      </c>
      <c r="H823" s="44">
        <f>FEB!G324</f>
        <v/>
      </c>
      <c r="I823" s="45">
        <f>FEB!H324</f>
        <v/>
      </c>
      <c r="J823" s="45">
        <f>FEB!I324</f>
        <v/>
      </c>
      <c r="K823" s="44">
        <f>FEB!J324</f>
        <v/>
      </c>
      <c r="L823" s="44">
        <f>FEB!K324</f>
        <v/>
      </c>
      <c r="M823" s="46">
        <f>FEB!L324</f>
        <v/>
      </c>
      <c r="N823" s="44">
        <f>FEB!M324</f>
        <v/>
      </c>
      <c r="O823" s="44">
        <f>FEB!N324</f>
        <v/>
      </c>
      <c r="P823" s="44">
        <f>FEB!O324</f>
        <v/>
      </c>
      <c r="Q823" s="44">
        <f>FEB!P324</f>
        <v/>
      </c>
      <c r="R823" s="44">
        <f>FEB!Q324</f>
        <v/>
      </c>
      <c r="S823" s="46">
        <f>S822+IF(X823=0,0,M823)</f>
        <v/>
      </c>
      <c r="T823" s="47">
        <f>MAX(T822,S823)</f>
        <v/>
      </c>
      <c r="U823" s="48">
        <f>S823-T823</f>
        <v/>
      </c>
      <c r="V823" s="47">
        <f>IFERROR(SUMIFS(DATABASE!$M$5:$M$6004,DATABASE!$B$5:$B$6004,B823,DATABASE!$X$5:$X$6004,1),0)</f>
        <v/>
      </c>
      <c r="W823" s="31">
        <f>IFERROR(COUNTIFS(DATABASE!$B$5:$B$6004,B823,DATABASE!$X$5:$X$6004,1),0)</f>
        <v/>
      </c>
      <c r="X823" s="49">
        <f>--AND(ISNUMBER(B823),C823&lt;&gt;"",L823&lt;&gt;"",M823&lt;&gt;"")</f>
        <v/>
      </c>
    </row>
    <row r="824" ht="15" customHeight="1" s="111">
      <c r="A824" s="50" t="inlineStr">
        <is>
          <t>FEB</t>
        </is>
      </c>
      <c r="B824" s="51">
        <f>FEB!A325</f>
        <v/>
      </c>
      <c r="C824" s="52">
        <f>FEB!B325</f>
        <v/>
      </c>
      <c r="D824" s="52">
        <f>FEB!C325</f>
        <v/>
      </c>
      <c r="E824" s="52">
        <f>FEB!D325</f>
        <v/>
      </c>
      <c r="F824" s="52">
        <f>FEB!E325</f>
        <v/>
      </c>
      <c r="G824" s="52">
        <f>FEB!F325</f>
        <v/>
      </c>
      <c r="H824" s="52">
        <f>FEB!G325</f>
        <v/>
      </c>
      <c r="I824" s="53">
        <f>FEB!H325</f>
        <v/>
      </c>
      <c r="J824" s="53">
        <f>FEB!I325</f>
        <v/>
      </c>
      <c r="K824" s="52">
        <f>FEB!J325</f>
        <v/>
      </c>
      <c r="L824" s="52">
        <f>FEB!K325</f>
        <v/>
      </c>
      <c r="M824" s="54">
        <f>FEB!L325</f>
        <v/>
      </c>
      <c r="N824" s="52">
        <f>FEB!M325</f>
        <v/>
      </c>
      <c r="O824" s="52">
        <f>FEB!N325</f>
        <v/>
      </c>
      <c r="P824" s="52">
        <f>FEB!O325</f>
        <v/>
      </c>
      <c r="Q824" s="52">
        <f>FEB!P325</f>
        <v/>
      </c>
      <c r="R824" s="52">
        <f>FEB!Q325</f>
        <v/>
      </c>
      <c r="S824" s="54">
        <f>S823+IF(X824=0,0,M824)</f>
        <v/>
      </c>
      <c r="T824" s="55">
        <f>MAX(T823,S824)</f>
        <v/>
      </c>
      <c r="U824" s="56">
        <f>S824-T824</f>
        <v/>
      </c>
      <c r="V824" s="55">
        <f>IFERROR(SUMIFS(DATABASE!$M$5:$M$6004,DATABASE!$B$5:$B$6004,B824,DATABASE!$X$5:$X$6004,1),0)</f>
        <v/>
      </c>
      <c r="W824" s="57">
        <f>IFERROR(COUNTIFS(DATABASE!$B$5:$B$6004,B824,DATABASE!$X$5:$X$6004,1),0)</f>
        <v/>
      </c>
      <c r="X824" s="58">
        <f>--AND(ISNUMBER(B824),C824&lt;&gt;"",L824&lt;&gt;"",M824&lt;&gt;"")</f>
        <v/>
      </c>
    </row>
    <row r="825" ht="15" customHeight="1" s="111">
      <c r="A825" s="42" t="inlineStr">
        <is>
          <t>FEB</t>
        </is>
      </c>
      <c r="B825" s="43">
        <f>FEB!A326</f>
        <v/>
      </c>
      <c r="C825" s="44">
        <f>FEB!B326</f>
        <v/>
      </c>
      <c r="D825" s="44">
        <f>FEB!C326</f>
        <v/>
      </c>
      <c r="E825" s="44">
        <f>FEB!D326</f>
        <v/>
      </c>
      <c r="F825" s="44">
        <f>FEB!E326</f>
        <v/>
      </c>
      <c r="G825" s="44">
        <f>FEB!F326</f>
        <v/>
      </c>
      <c r="H825" s="44">
        <f>FEB!G326</f>
        <v/>
      </c>
      <c r="I825" s="45">
        <f>FEB!H326</f>
        <v/>
      </c>
      <c r="J825" s="45">
        <f>FEB!I326</f>
        <v/>
      </c>
      <c r="K825" s="44">
        <f>FEB!J326</f>
        <v/>
      </c>
      <c r="L825" s="44">
        <f>FEB!K326</f>
        <v/>
      </c>
      <c r="M825" s="46">
        <f>FEB!L326</f>
        <v/>
      </c>
      <c r="N825" s="44">
        <f>FEB!M326</f>
        <v/>
      </c>
      <c r="O825" s="44">
        <f>FEB!N326</f>
        <v/>
      </c>
      <c r="P825" s="44">
        <f>FEB!O326</f>
        <v/>
      </c>
      <c r="Q825" s="44">
        <f>FEB!P326</f>
        <v/>
      </c>
      <c r="R825" s="44">
        <f>FEB!Q326</f>
        <v/>
      </c>
      <c r="S825" s="46">
        <f>S824+IF(X825=0,0,M825)</f>
        <v/>
      </c>
      <c r="T825" s="47">
        <f>MAX(T824,S825)</f>
        <v/>
      </c>
      <c r="U825" s="48">
        <f>S825-T825</f>
        <v/>
      </c>
      <c r="V825" s="47">
        <f>IFERROR(SUMIFS(DATABASE!$M$5:$M$6004,DATABASE!$B$5:$B$6004,B825,DATABASE!$X$5:$X$6004,1),0)</f>
        <v/>
      </c>
      <c r="W825" s="31">
        <f>IFERROR(COUNTIFS(DATABASE!$B$5:$B$6004,B825,DATABASE!$X$5:$X$6004,1),0)</f>
        <v/>
      </c>
      <c r="X825" s="49">
        <f>--AND(ISNUMBER(B825),C825&lt;&gt;"",L825&lt;&gt;"",M825&lt;&gt;"")</f>
        <v/>
      </c>
    </row>
    <row r="826" ht="15" customHeight="1" s="111">
      <c r="A826" s="50" t="inlineStr">
        <is>
          <t>FEB</t>
        </is>
      </c>
      <c r="B826" s="51">
        <f>FEB!A327</f>
        <v/>
      </c>
      <c r="C826" s="52">
        <f>FEB!B327</f>
        <v/>
      </c>
      <c r="D826" s="52">
        <f>FEB!C327</f>
        <v/>
      </c>
      <c r="E826" s="52">
        <f>FEB!D327</f>
        <v/>
      </c>
      <c r="F826" s="52">
        <f>FEB!E327</f>
        <v/>
      </c>
      <c r="G826" s="52">
        <f>FEB!F327</f>
        <v/>
      </c>
      <c r="H826" s="52">
        <f>FEB!G327</f>
        <v/>
      </c>
      <c r="I826" s="53">
        <f>FEB!H327</f>
        <v/>
      </c>
      <c r="J826" s="53">
        <f>FEB!I327</f>
        <v/>
      </c>
      <c r="K826" s="52">
        <f>FEB!J327</f>
        <v/>
      </c>
      <c r="L826" s="52">
        <f>FEB!K327</f>
        <v/>
      </c>
      <c r="M826" s="54">
        <f>FEB!L327</f>
        <v/>
      </c>
      <c r="N826" s="52">
        <f>FEB!M327</f>
        <v/>
      </c>
      <c r="O826" s="52">
        <f>FEB!N327</f>
        <v/>
      </c>
      <c r="P826" s="52">
        <f>FEB!O327</f>
        <v/>
      </c>
      <c r="Q826" s="52">
        <f>FEB!P327</f>
        <v/>
      </c>
      <c r="R826" s="52">
        <f>FEB!Q327</f>
        <v/>
      </c>
      <c r="S826" s="54">
        <f>S825+IF(X826=0,0,M826)</f>
        <v/>
      </c>
      <c r="T826" s="55">
        <f>MAX(T825,S826)</f>
        <v/>
      </c>
      <c r="U826" s="56">
        <f>S826-T826</f>
        <v/>
      </c>
      <c r="V826" s="55">
        <f>IFERROR(SUMIFS(DATABASE!$M$5:$M$6004,DATABASE!$B$5:$B$6004,B826,DATABASE!$X$5:$X$6004,1),0)</f>
        <v/>
      </c>
      <c r="W826" s="57">
        <f>IFERROR(COUNTIFS(DATABASE!$B$5:$B$6004,B826,DATABASE!$X$5:$X$6004,1),0)</f>
        <v/>
      </c>
      <c r="X826" s="58">
        <f>--AND(ISNUMBER(B826),C826&lt;&gt;"",L826&lt;&gt;"",M826&lt;&gt;"")</f>
        <v/>
      </c>
    </row>
    <row r="827" ht="15" customHeight="1" s="111">
      <c r="A827" s="42" t="inlineStr">
        <is>
          <t>FEB</t>
        </is>
      </c>
      <c r="B827" s="43">
        <f>FEB!A328</f>
        <v/>
      </c>
      <c r="C827" s="44">
        <f>FEB!B328</f>
        <v/>
      </c>
      <c r="D827" s="44">
        <f>FEB!C328</f>
        <v/>
      </c>
      <c r="E827" s="44">
        <f>FEB!D328</f>
        <v/>
      </c>
      <c r="F827" s="44">
        <f>FEB!E328</f>
        <v/>
      </c>
      <c r="G827" s="44">
        <f>FEB!F328</f>
        <v/>
      </c>
      <c r="H827" s="44">
        <f>FEB!G328</f>
        <v/>
      </c>
      <c r="I827" s="45">
        <f>FEB!H328</f>
        <v/>
      </c>
      <c r="J827" s="45">
        <f>FEB!I328</f>
        <v/>
      </c>
      <c r="K827" s="44">
        <f>FEB!J328</f>
        <v/>
      </c>
      <c r="L827" s="44">
        <f>FEB!K328</f>
        <v/>
      </c>
      <c r="M827" s="46">
        <f>FEB!L328</f>
        <v/>
      </c>
      <c r="N827" s="44">
        <f>FEB!M328</f>
        <v/>
      </c>
      <c r="O827" s="44">
        <f>FEB!N328</f>
        <v/>
      </c>
      <c r="P827" s="44">
        <f>FEB!O328</f>
        <v/>
      </c>
      <c r="Q827" s="44">
        <f>FEB!P328</f>
        <v/>
      </c>
      <c r="R827" s="44">
        <f>FEB!Q328</f>
        <v/>
      </c>
      <c r="S827" s="46">
        <f>S826+IF(X827=0,0,M827)</f>
        <v/>
      </c>
      <c r="T827" s="47">
        <f>MAX(T826,S827)</f>
        <v/>
      </c>
      <c r="U827" s="48">
        <f>S827-T827</f>
        <v/>
      </c>
      <c r="V827" s="47">
        <f>IFERROR(SUMIFS(DATABASE!$M$5:$M$6004,DATABASE!$B$5:$B$6004,B827,DATABASE!$X$5:$X$6004,1),0)</f>
        <v/>
      </c>
      <c r="W827" s="31">
        <f>IFERROR(COUNTIFS(DATABASE!$B$5:$B$6004,B827,DATABASE!$X$5:$X$6004,1),0)</f>
        <v/>
      </c>
      <c r="X827" s="49">
        <f>--AND(ISNUMBER(B827),C827&lt;&gt;"",L827&lt;&gt;"",M827&lt;&gt;"")</f>
        <v/>
      </c>
    </row>
    <row r="828" ht="15" customHeight="1" s="111">
      <c r="A828" s="50" t="inlineStr">
        <is>
          <t>FEB</t>
        </is>
      </c>
      <c r="B828" s="51">
        <f>FEB!A329</f>
        <v/>
      </c>
      <c r="C828" s="52">
        <f>FEB!B329</f>
        <v/>
      </c>
      <c r="D828" s="52">
        <f>FEB!C329</f>
        <v/>
      </c>
      <c r="E828" s="52">
        <f>FEB!D329</f>
        <v/>
      </c>
      <c r="F828" s="52">
        <f>FEB!E329</f>
        <v/>
      </c>
      <c r="G828" s="52">
        <f>FEB!F329</f>
        <v/>
      </c>
      <c r="H828" s="52">
        <f>FEB!G329</f>
        <v/>
      </c>
      <c r="I828" s="53">
        <f>FEB!H329</f>
        <v/>
      </c>
      <c r="J828" s="53">
        <f>FEB!I329</f>
        <v/>
      </c>
      <c r="K828" s="52">
        <f>FEB!J329</f>
        <v/>
      </c>
      <c r="L828" s="52">
        <f>FEB!K329</f>
        <v/>
      </c>
      <c r="M828" s="54">
        <f>FEB!L329</f>
        <v/>
      </c>
      <c r="N828" s="52">
        <f>FEB!M329</f>
        <v/>
      </c>
      <c r="O828" s="52">
        <f>FEB!N329</f>
        <v/>
      </c>
      <c r="P828" s="52">
        <f>FEB!O329</f>
        <v/>
      </c>
      <c r="Q828" s="52">
        <f>FEB!P329</f>
        <v/>
      </c>
      <c r="R828" s="52">
        <f>FEB!Q329</f>
        <v/>
      </c>
      <c r="S828" s="54">
        <f>S827+IF(X828=0,0,M828)</f>
        <v/>
      </c>
      <c r="T828" s="55">
        <f>MAX(T827,S828)</f>
        <v/>
      </c>
      <c r="U828" s="56">
        <f>S828-T828</f>
        <v/>
      </c>
      <c r="V828" s="55">
        <f>IFERROR(SUMIFS(DATABASE!$M$5:$M$6004,DATABASE!$B$5:$B$6004,B828,DATABASE!$X$5:$X$6004,1),0)</f>
        <v/>
      </c>
      <c r="W828" s="57">
        <f>IFERROR(COUNTIFS(DATABASE!$B$5:$B$6004,B828,DATABASE!$X$5:$X$6004,1),0)</f>
        <v/>
      </c>
      <c r="X828" s="58">
        <f>--AND(ISNUMBER(B828),C828&lt;&gt;"",L828&lt;&gt;"",M828&lt;&gt;"")</f>
        <v/>
      </c>
    </row>
    <row r="829" ht="15" customHeight="1" s="111">
      <c r="A829" s="42" t="inlineStr">
        <is>
          <t>FEB</t>
        </is>
      </c>
      <c r="B829" s="43">
        <f>FEB!A330</f>
        <v/>
      </c>
      <c r="C829" s="44">
        <f>FEB!B330</f>
        <v/>
      </c>
      <c r="D829" s="44">
        <f>FEB!C330</f>
        <v/>
      </c>
      <c r="E829" s="44">
        <f>FEB!D330</f>
        <v/>
      </c>
      <c r="F829" s="44">
        <f>FEB!E330</f>
        <v/>
      </c>
      <c r="G829" s="44">
        <f>FEB!F330</f>
        <v/>
      </c>
      <c r="H829" s="44">
        <f>FEB!G330</f>
        <v/>
      </c>
      <c r="I829" s="45">
        <f>FEB!H330</f>
        <v/>
      </c>
      <c r="J829" s="45">
        <f>FEB!I330</f>
        <v/>
      </c>
      <c r="K829" s="44">
        <f>FEB!J330</f>
        <v/>
      </c>
      <c r="L829" s="44">
        <f>FEB!K330</f>
        <v/>
      </c>
      <c r="M829" s="46">
        <f>FEB!L330</f>
        <v/>
      </c>
      <c r="N829" s="44">
        <f>FEB!M330</f>
        <v/>
      </c>
      <c r="O829" s="44">
        <f>FEB!N330</f>
        <v/>
      </c>
      <c r="P829" s="44">
        <f>FEB!O330</f>
        <v/>
      </c>
      <c r="Q829" s="44">
        <f>FEB!P330</f>
        <v/>
      </c>
      <c r="R829" s="44">
        <f>FEB!Q330</f>
        <v/>
      </c>
      <c r="S829" s="46">
        <f>S828+IF(X829=0,0,M829)</f>
        <v/>
      </c>
      <c r="T829" s="47">
        <f>MAX(T828,S829)</f>
        <v/>
      </c>
      <c r="U829" s="48">
        <f>S829-T829</f>
        <v/>
      </c>
      <c r="V829" s="47">
        <f>IFERROR(SUMIFS(DATABASE!$M$5:$M$6004,DATABASE!$B$5:$B$6004,B829,DATABASE!$X$5:$X$6004,1),0)</f>
        <v/>
      </c>
      <c r="W829" s="31">
        <f>IFERROR(COUNTIFS(DATABASE!$B$5:$B$6004,B829,DATABASE!$X$5:$X$6004,1),0)</f>
        <v/>
      </c>
      <c r="X829" s="49">
        <f>--AND(ISNUMBER(B829),C829&lt;&gt;"",L829&lt;&gt;"",M829&lt;&gt;"")</f>
        <v/>
      </c>
    </row>
    <row r="830" ht="15" customHeight="1" s="111">
      <c r="A830" s="50" t="inlineStr">
        <is>
          <t>FEB</t>
        </is>
      </c>
      <c r="B830" s="51">
        <f>FEB!A331</f>
        <v/>
      </c>
      <c r="C830" s="52">
        <f>FEB!B331</f>
        <v/>
      </c>
      <c r="D830" s="52">
        <f>FEB!C331</f>
        <v/>
      </c>
      <c r="E830" s="52">
        <f>FEB!D331</f>
        <v/>
      </c>
      <c r="F830" s="52">
        <f>FEB!E331</f>
        <v/>
      </c>
      <c r="G830" s="52">
        <f>FEB!F331</f>
        <v/>
      </c>
      <c r="H830" s="52">
        <f>FEB!G331</f>
        <v/>
      </c>
      <c r="I830" s="53">
        <f>FEB!H331</f>
        <v/>
      </c>
      <c r="J830" s="53">
        <f>FEB!I331</f>
        <v/>
      </c>
      <c r="K830" s="52">
        <f>FEB!J331</f>
        <v/>
      </c>
      <c r="L830" s="52">
        <f>FEB!K331</f>
        <v/>
      </c>
      <c r="M830" s="54">
        <f>FEB!L331</f>
        <v/>
      </c>
      <c r="N830" s="52">
        <f>FEB!M331</f>
        <v/>
      </c>
      <c r="O830" s="52">
        <f>FEB!N331</f>
        <v/>
      </c>
      <c r="P830" s="52">
        <f>FEB!O331</f>
        <v/>
      </c>
      <c r="Q830" s="52">
        <f>FEB!P331</f>
        <v/>
      </c>
      <c r="R830" s="52">
        <f>FEB!Q331</f>
        <v/>
      </c>
      <c r="S830" s="54">
        <f>S829+IF(X830=0,0,M830)</f>
        <v/>
      </c>
      <c r="T830" s="55">
        <f>MAX(T829,S830)</f>
        <v/>
      </c>
      <c r="U830" s="56">
        <f>S830-T830</f>
        <v/>
      </c>
      <c r="V830" s="55">
        <f>IFERROR(SUMIFS(DATABASE!$M$5:$M$6004,DATABASE!$B$5:$B$6004,B830,DATABASE!$X$5:$X$6004,1),0)</f>
        <v/>
      </c>
      <c r="W830" s="57">
        <f>IFERROR(COUNTIFS(DATABASE!$B$5:$B$6004,B830,DATABASE!$X$5:$X$6004,1),0)</f>
        <v/>
      </c>
      <c r="X830" s="58">
        <f>--AND(ISNUMBER(B830),C830&lt;&gt;"",L830&lt;&gt;"",M830&lt;&gt;"")</f>
        <v/>
      </c>
    </row>
    <row r="831" ht="15" customHeight="1" s="111">
      <c r="A831" s="42" t="inlineStr">
        <is>
          <t>FEB</t>
        </is>
      </c>
      <c r="B831" s="43">
        <f>FEB!A332</f>
        <v/>
      </c>
      <c r="C831" s="44">
        <f>FEB!B332</f>
        <v/>
      </c>
      <c r="D831" s="44">
        <f>FEB!C332</f>
        <v/>
      </c>
      <c r="E831" s="44">
        <f>FEB!D332</f>
        <v/>
      </c>
      <c r="F831" s="44">
        <f>FEB!E332</f>
        <v/>
      </c>
      <c r="G831" s="44">
        <f>FEB!F332</f>
        <v/>
      </c>
      <c r="H831" s="44">
        <f>FEB!G332</f>
        <v/>
      </c>
      <c r="I831" s="45">
        <f>FEB!H332</f>
        <v/>
      </c>
      <c r="J831" s="45">
        <f>FEB!I332</f>
        <v/>
      </c>
      <c r="K831" s="44">
        <f>FEB!J332</f>
        <v/>
      </c>
      <c r="L831" s="44">
        <f>FEB!K332</f>
        <v/>
      </c>
      <c r="M831" s="46">
        <f>FEB!L332</f>
        <v/>
      </c>
      <c r="N831" s="44">
        <f>FEB!M332</f>
        <v/>
      </c>
      <c r="O831" s="44">
        <f>FEB!N332</f>
        <v/>
      </c>
      <c r="P831" s="44">
        <f>FEB!O332</f>
        <v/>
      </c>
      <c r="Q831" s="44">
        <f>FEB!P332</f>
        <v/>
      </c>
      <c r="R831" s="44">
        <f>FEB!Q332</f>
        <v/>
      </c>
      <c r="S831" s="46">
        <f>S830+IF(X831=0,0,M831)</f>
        <v/>
      </c>
      <c r="T831" s="47">
        <f>MAX(T830,S831)</f>
        <v/>
      </c>
      <c r="U831" s="48">
        <f>S831-T831</f>
        <v/>
      </c>
      <c r="V831" s="47">
        <f>IFERROR(SUMIFS(DATABASE!$M$5:$M$6004,DATABASE!$B$5:$B$6004,B831,DATABASE!$X$5:$X$6004,1),0)</f>
        <v/>
      </c>
      <c r="W831" s="31">
        <f>IFERROR(COUNTIFS(DATABASE!$B$5:$B$6004,B831,DATABASE!$X$5:$X$6004,1),0)</f>
        <v/>
      </c>
      <c r="X831" s="49">
        <f>--AND(ISNUMBER(B831),C831&lt;&gt;"",L831&lt;&gt;"",M831&lt;&gt;"")</f>
        <v/>
      </c>
    </row>
    <row r="832" ht="15" customHeight="1" s="111">
      <c r="A832" s="50" t="inlineStr">
        <is>
          <t>FEB</t>
        </is>
      </c>
      <c r="B832" s="51">
        <f>FEB!A333</f>
        <v/>
      </c>
      <c r="C832" s="52">
        <f>FEB!B333</f>
        <v/>
      </c>
      <c r="D832" s="52">
        <f>FEB!C333</f>
        <v/>
      </c>
      <c r="E832" s="52">
        <f>FEB!D333</f>
        <v/>
      </c>
      <c r="F832" s="52">
        <f>FEB!E333</f>
        <v/>
      </c>
      <c r="G832" s="52">
        <f>FEB!F333</f>
        <v/>
      </c>
      <c r="H832" s="52">
        <f>FEB!G333</f>
        <v/>
      </c>
      <c r="I832" s="53">
        <f>FEB!H333</f>
        <v/>
      </c>
      <c r="J832" s="53">
        <f>FEB!I333</f>
        <v/>
      </c>
      <c r="K832" s="52">
        <f>FEB!J333</f>
        <v/>
      </c>
      <c r="L832" s="52">
        <f>FEB!K333</f>
        <v/>
      </c>
      <c r="M832" s="54">
        <f>FEB!L333</f>
        <v/>
      </c>
      <c r="N832" s="52">
        <f>FEB!M333</f>
        <v/>
      </c>
      <c r="O832" s="52">
        <f>FEB!N333</f>
        <v/>
      </c>
      <c r="P832" s="52">
        <f>FEB!O333</f>
        <v/>
      </c>
      <c r="Q832" s="52">
        <f>FEB!P333</f>
        <v/>
      </c>
      <c r="R832" s="52">
        <f>FEB!Q333</f>
        <v/>
      </c>
      <c r="S832" s="54">
        <f>S831+IF(X832=0,0,M832)</f>
        <v/>
      </c>
      <c r="T832" s="55">
        <f>MAX(T831,S832)</f>
        <v/>
      </c>
      <c r="U832" s="56">
        <f>S832-T832</f>
        <v/>
      </c>
      <c r="V832" s="55">
        <f>IFERROR(SUMIFS(DATABASE!$M$5:$M$6004,DATABASE!$B$5:$B$6004,B832,DATABASE!$X$5:$X$6004,1),0)</f>
        <v/>
      </c>
      <c r="W832" s="57">
        <f>IFERROR(COUNTIFS(DATABASE!$B$5:$B$6004,B832,DATABASE!$X$5:$X$6004,1),0)</f>
        <v/>
      </c>
      <c r="X832" s="58">
        <f>--AND(ISNUMBER(B832),C832&lt;&gt;"",L832&lt;&gt;"",M832&lt;&gt;"")</f>
        <v/>
      </c>
    </row>
    <row r="833" ht="15" customHeight="1" s="111">
      <c r="A833" s="42" t="inlineStr">
        <is>
          <t>FEB</t>
        </is>
      </c>
      <c r="B833" s="43">
        <f>FEB!A334</f>
        <v/>
      </c>
      <c r="C833" s="44">
        <f>FEB!B334</f>
        <v/>
      </c>
      <c r="D833" s="44">
        <f>FEB!C334</f>
        <v/>
      </c>
      <c r="E833" s="44">
        <f>FEB!D334</f>
        <v/>
      </c>
      <c r="F833" s="44">
        <f>FEB!E334</f>
        <v/>
      </c>
      <c r="G833" s="44">
        <f>FEB!F334</f>
        <v/>
      </c>
      <c r="H833" s="44">
        <f>FEB!G334</f>
        <v/>
      </c>
      <c r="I833" s="45">
        <f>FEB!H334</f>
        <v/>
      </c>
      <c r="J833" s="45">
        <f>FEB!I334</f>
        <v/>
      </c>
      <c r="K833" s="44">
        <f>FEB!J334</f>
        <v/>
      </c>
      <c r="L833" s="44">
        <f>FEB!K334</f>
        <v/>
      </c>
      <c r="M833" s="46">
        <f>FEB!L334</f>
        <v/>
      </c>
      <c r="N833" s="44">
        <f>FEB!M334</f>
        <v/>
      </c>
      <c r="O833" s="44">
        <f>FEB!N334</f>
        <v/>
      </c>
      <c r="P833" s="44">
        <f>FEB!O334</f>
        <v/>
      </c>
      <c r="Q833" s="44">
        <f>FEB!P334</f>
        <v/>
      </c>
      <c r="R833" s="44">
        <f>FEB!Q334</f>
        <v/>
      </c>
      <c r="S833" s="46">
        <f>S832+IF(X833=0,0,M833)</f>
        <v/>
      </c>
      <c r="T833" s="47">
        <f>MAX(T832,S833)</f>
        <v/>
      </c>
      <c r="U833" s="48">
        <f>S833-T833</f>
        <v/>
      </c>
      <c r="V833" s="47">
        <f>IFERROR(SUMIFS(DATABASE!$M$5:$M$6004,DATABASE!$B$5:$B$6004,B833,DATABASE!$X$5:$X$6004,1),0)</f>
        <v/>
      </c>
      <c r="W833" s="31">
        <f>IFERROR(COUNTIFS(DATABASE!$B$5:$B$6004,B833,DATABASE!$X$5:$X$6004,1),0)</f>
        <v/>
      </c>
      <c r="X833" s="49">
        <f>--AND(ISNUMBER(B833),C833&lt;&gt;"",L833&lt;&gt;"",M833&lt;&gt;"")</f>
        <v/>
      </c>
    </row>
    <row r="834" ht="15" customHeight="1" s="111">
      <c r="A834" s="50" t="inlineStr">
        <is>
          <t>FEB</t>
        </is>
      </c>
      <c r="B834" s="51">
        <f>FEB!A335</f>
        <v/>
      </c>
      <c r="C834" s="52">
        <f>FEB!B335</f>
        <v/>
      </c>
      <c r="D834" s="52">
        <f>FEB!C335</f>
        <v/>
      </c>
      <c r="E834" s="52">
        <f>FEB!D335</f>
        <v/>
      </c>
      <c r="F834" s="52">
        <f>FEB!E335</f>
        <v/>
      </c>
      <c r="G834" s="52">
        <f>FEB!F335</f>
        <v/>
      </c>
      <c r="H834" s="52">
        <f>FEB!G335</f>
        <v/>
      </c>
      <c r="I834" s="53">
        <f>FEB!H335</f>
        <v/>
      </c>
      <c r="J834" s="53">
        <f>FEB!I335</f>
        <v/>
      </c>
      <c r="K834" s="52">
        <f>FEB!J335</f>
        <v/>
      </c>
      <c r="L834" s="52">
        <f>FEB!K335</f>
        <v/>
      </c>
      <c r="M834" s="54">
        <f>FEB!L335</f>
        <v/>
      </c>
      <c r="N834" s="52">
        <f>FEB!M335</f>
        <v/>
      </c>
      <c r="O834" s="52">
        <f>FEB!N335</f>
        <v/>
      </c>
      <c r="P834" s="52">
        <f>FEB!O335</f>
        <v/>
      </c>
      <c r="Q834" s="52">
        <f>FEB!P335</f>
        <v/>
      </c>
      <c r="R834" s="52">
        <f>FEB!Q335</f>
        <v/>
      </c>
      <c r="S834" s="54">
        <f>S833+IF(X834=0,0,M834)</f>
        <v/>
      </c>
      <c r="T834" s="55">
        <f>MAX(T833,S834)</f>
        <v/>
      </c>
      <c r="U834" s="56">
        <f>S834-T834</f>
        <v/>
      </c>
      <c r="V834" s="55">
        <f>IFERROR(SUMIFS(DATABASE!$M$5:$M$6004,DATABASE!$B$5:$B$6004,B834,DATABASE!$X$5:$X$6004,1),0)</f>
        <v/>
      </c>
      <c r="W834" s="57">
        <f>IFERROR(COUNTIFS(DATABASE!$B$5:$B$6004,B834,DATABASE!$X$5:$X$6004,1),0)</f>
        <v/>
      </c>
      <c r="X834" s="58">
        <f>--AND(ISNUMBER(B834),C834&lt;&gt;"",L834&lt;&gt;"",M834&lt;&gt;"")</f>
        <v/>
      </c>
    </row>
    <row r="835" ht="15" customHeight="1" s="111">
      <c r="A835" s="42" t="inlineStr">
        <is>
          <t>FEB</t>
        </is>
      </c>
      <c r="B835" s="43">
        <f>FEB!A336</f>
        <v/>
      </c>
      <c r="C835" s="44">
        <f>FEB!B336</f>
        <v/>
      </c>
      <c r="D835" s="44">
        <f>FEB!C336</f>
        <v/>
      </c>
      <c r="E835" s="44">
        <f>FEB!D336</f>
        <v/>
      </c>
      <c r="F835" s="44">
        <f>FEB!E336</f>
        <v/>
      </c>
      <c r="G835" s="44">
        <f>FEB!F336</f>
        <v/>
      </c>
      <c r="H835" s="44">
        <f>FEB!G336</f>
        <v/>
      </c>
      <c r="I835" s="45">
        <f>FEB!H336</f>
        <v/>
      </c>
      <c r="J835" s="45">
        <f>FEB!I336</f>
        <v/>
      </c>
      <c r="K835" s="44">
        <f>FEB!J336</f>
        <v/>
      </c>
      <c r="L835" s="44">
        <f>FEB!K336</f>
        <v/>
      </c>
      <c r="M835" s="46">
        <f>FEB!L336</f>
        <v/>
      </c>
      <c r="N835" s="44">
        <f>FEB!M336</f>
        <v/>
      </c>
      <c r="O835" s="44">
        <f>FEB!N336</f>
        <v/>
      </c>
      <c r="P835" s="44">
        <f>FEB!O336</f>
        <v/>
      </c>
      <c r="Q835" s="44">
        <f>FEB!P336</f>
        <v/>
      </c>
      <c r="R835" s="44">
        <f>FEB!Q336</f>
        <v/>
      </c>
      <c r="S835" s="46">
        <f>S834+IF(X835=0,0,M835)</f>
        <v/>
      </c>
      <c r="T835" s="47">
        <f>MAX(T834,S835)</f>
        <v/>
      </c>
      <c r="U835" s="48">
        <f>S835-T835</f>
        <v/>
      </c>
      <c r="V835" s="47">
        <f>IFERROR(SUMIFS(DATABASE!$M$5:$M$6004,DATABASE!$B$5:$B$6004,B835,DATABASE!$X$5:$X$6004,1),0)</f>
        <v/>
      </c>
      <c r="W835" s="31">
        <f>IFERROR(COUNTIFS(DATABASE!$B$5:$B$6004,B835,DATABASE!$X$5:$X$6004,1),0)</f>
        <v/>
      </c>
      <c r="X835" s="49">
        <f>--AND(ISNUMBER(B835),C835&lt;&gt;"",L835&lt;&gt;"",M835&lt;&gt;"")</f>
        <v/>
      </c>
    </row>
    <row r="836" ht="15" customHeight="1" s="111">
      <c r="A836" s="50" t="inlineStr">
        <is>
          <t>FEB</t>
        </is>
      </c>
      <c r="B836" s="51">
        <f>FEB!A337</f>
        <v/>
      </c>
      <c r="C836" s="52">
        <f>FEB!B337</f>
        <v/>
      </c>
      <c r="D836" s="52">
        <f>FEB!C337</f>
        <v/>
      </c>
      <c r="E836" s="52">
        <f>FEB!D337</f>
        <v/>
      </c>
      <c r="F836" s="52">
        <f>FEB!E337</f>
        <v/>
      </c>
      <c r="G836" s="52">
        <f>FEB!F337</f>
        <v/>
      </c>
      <c r="H836" s="52">
        <f>FEB!G337</f>
        <v/>
      </c>
      <c r="I836" s="53">
        <f>FEB!H337</f>
        <v/>
      </c>
      <c r="J836" s="53">
        <f>FEB!I337</f>
        <v/>
      </c>
      <c r="K836" s="52">
        <f>FEB!J337</f>
        <v/>
      </c>
      <c r="L836" s="52">
        <f>FEB!K337</f>
        <v/>
      </c>
      <c r="M836" s="54">
        <f>FEB!L337</f>
        <v/>
      </c>
      <c r="N836" s="52">
        <f>FEB!M337</f>
        <v/>
      </c>
      <c r="O836" s="52">
        <f>FEB!N337</f>
        <v/>
      </c>
      <c r="P836" s="52">
        <f>FEB!O337</f>
        <v/>
      </c>
      <c r="Q836" s="52">
        <f>FEB!P337</f>
        <v/>
      </c>
      <c r="R836" s="52">
        <f>FEB!Q337</f>
        <v/>
      </c>
      <c r="S836" s="54">
        <f>S835+IF(X836=0,0,M836)</f>
        <v/>
      </c>
      <c r="T836" s="55">
        <f>MAX(T835,S836)</f>
        <v/>
      </c>
      <c r="U836" s="56">
        <f>S836-T836</f>
        <v/>
      </c>
      <c r="V836" s="55">
        <f>IFERROR(SUMIFS(DATABASE!$M$5:$M$6004,DATABASE!$B$5:$B$6004,B836,DATABASE!$X$5:$X$6004,1),0)</f>
        <v/>
      </c>
      <c r="W836" s="57">
        <f>IFERROR(COUNTIFS(DATABASE!$B$5:$B$6004,B836,DATABASE!$X$5:$X$6004,1),0)</f>
        <v/>
      </c>
      <c r="X836" s="58">
        <f>--AND(ISNUMBER(B836),C836&lt;&gt;"",L836&lt;&gt;"",M836&lt;&gt;"")</f>
        <v/>
      </c>
    </row>
    <row r="837" ht="15" customHeight="1" s="111">
      <c r="A837" s="42" t="inlineStr">
        <is>
          <t>FEB</t>
        </is>
      </c>
      <c r="B837" s="43">
        <f>FEB!A338</f>
        <v/>
      </c>
      <c r="C837" s="44">
        <f>FEB!B338</f>
        <v/>
      </c>
      <c r="D837" s="44">
        <f>FEB!C338</f>
        <v/>
      </c>
      <c r="E837" s="44">
        <f>FEB!D338</f>
        <v/>
      </c>
      <c r="F837" s="44">
        <f>FEB!E338</f>
        <v/>
      </c>
      <c r="G837" s="44">
        <f>FEB!F338</f>
        <v/>
      </c>
      <c r="H837" s="44">
        <f>FEB!G338</f>
        <v/>
      </c>
      <c r="I837" s="45">
        <f>FEB!H338</f>
        <v/>
      </c>
      <c r="J837" s="45">
        <f>FEB!I338</f>
        <v/>
      </c>
      <c r="K837" s="44">
        <f>FEB!J338</f>
        <v/>
      </c>
      <c r="L837" s="44">
        <f>FEB!K338</f>
        <v/>
      </c>
      <c r="M837" s="46">
        <f>FEB!L338</f>
        <v/>
      </c>
      <c r="N837" s="44">
        <f>FEB!M338</f>
        <v/>
      </c>
      <c r="O837" s="44">
        <f>FEB!N338</f>
        <v/>
      </c>
      <c r="P837" s="44">
        <f>FEB!O338</f>
        <v/>
      </c>
      <c r="Q837" s="44">
        <f>FEB!P338</f>
        <v/>
      </c>
      <c r="R837" s="44">
        <f>FEB!Q338</f>
        <v/>
      </c>
      <c r="S837" s="46">
        <f>S836+IF(X837=0,0,M837)</f>
        <v/>
      </c>
      <c r="T837" s="47">
        <f>MAX(T836,S837)</f>
        <v/>
      </c>
      <c r="U837" s="48">
        <f>S837-T837</f>
        <v/>
      </c>
      <c r="V837" s="47">
        <f>IFERROR(SUMIFS(DATABASE!$M$5:$M$6004,DATABASE!$B$5:$B$6004,B837,DATABASE!$X$5:$X$6004,1),0)</f>
        <v/>
      </c>
      <c r="W837" s="31">
        <f>IFERROR(COUNTIFS(DATABASE!$B$5:$B$6004,B837,DATABASE!$X$5:$X$6004,1),0)</f>
        <v/>
      </c>
      <c r="X837" s="49">
        <f>--AND(ISNUMBER(B837),C837&lt;&gt;"",L837&lt;&gt;"",M837&lt;&gt;"")</f>
        <v/>
      </c>
    </row>
    <row r="838" ht="15" customHeight="1" s="111">
      <c r="A838" s="50" t="inlineStr">
        <is>
          <t>FEB</t>
        </is>
      </c>
      <c r="B838" s="51">
        <f>FEB!A339</f>
        <v/>
      </c>
      <c r="C838" s="52">
        <f>FEB!B339</f>
        <v/>
      </c>
      <c r="D838" s="52">
        <f>FEB!C339</f>
        <v/>
      </c>
      <c r="E838" s="52">
        <f>FEB!D339</f>
        <v/>
      </c>
      <c r="F838" s="52">
        <f>FEB!E339</f>
        <v/>
      </c>
      <c r="G838" s="52">
        <f>FEB!F339</f>
        <v/>
      </c>
      <c r="H838" s="52">
        <f>FEB!G339</f>
        <v/>
      </c>
      <c r="I838" s="53">
        <f>FEB!H339</f>
        <v/>
      </c>
      <c r="J838" s="53">
        <f>FEB!I339</f>
        <v/>
      </c>
      <c r="K838" s="52">
        <f>FEB!J339</f>
        <v/>
      </c>
      <c r="L838" s="52">
        <f>FEB!K339</f>
        <v/>
      </c>
      <c r="M838" s="54">
        <f>FEB!L339</f>
        <v/>
      </c>
      <c r="N838" s="52">
        <f>FEB!M339</f>
        <v/>
      </c>
      <c r="O838" s="52">
        <f>FEB!N339</f>
        <v/>
      </c>
      <c r="P838" s="52">
        <f>FEB!O339</f>
        <v/>
      </c>
      <c r="Q838" s="52">
        <f>FEB!P339</f>
        <v/>
      </c>
      <c r="R838" s="52">
        <f>FEB!Q339</f>
        <v/>
      </c>
      <c r="S838" s="54">
        <f>S837+IF(X838=0,0,M838)</f>
        <v/>
      </c>
      <c r="T838" s="55">
        <f>MAX(T837,S838)</f>
        <v/>
      </c>
      <c r="U838" s="56">
        <f>S838-T838</f>
        <v/>
      </c>
      <c r="V838" s="55">
        <f>IFERROR(SUMIFS(DATABASE!$M$5:$M$6004,DATABASE!$B$5:$B$6004,B838,DATABASE!$X$5:$X$6004,1),0)</f>
        <v/>
      </c>
      <c r="W838" s="57">
        <f>IFERROR(COUNTIFS(DATABASE!$B$5:$B$6004,B838,DATABASE!$X$5:$X$6004,1),0)</f>
        <v/>
      </c>
      <c r="X838" s="58">
        <f>--AND(ISNUMBER(B838),C838&lt;&gt;"",L838&lt;&gt;"",M838&lt;&gt;"")</f>
        <v/>
      </c>
    </row>
    <row r="839" ht="15" customHeight="1" s="111">
      <c r="A839" s="42" t="inlineStr">
        <is>
          <t>FEB</t>
        </is>
      </c>
      <c r="B839" s="43">
        <f>FEB!A340</f>
        <v/>
      </c>
      <c r="C839" s="44">
        <f>FEB!B340</f>
        <v/>
      </c>
      <c r="D839" s="44">
        <f>FEB!C340</f>
        <v/>
      </c>
      <c r="E839" s="44">
        <f>FEB!D340</f>
        <v/>
      </c>
      <c r="F839" s="44">
        <f>FEB!E340</f>
        <v/>
      </c>
      <c r="G839" s="44">
        <f>FEB!F340</f>
        <v/>
      </c>
      <c r="H839" s="44">
        <f>FEB!G340</f>
        <v/>
      </c>
      <c r="I839" s="45">
        <f>FEB!H340</f>
        <v/>
      </c>
      <c r="J839" s="45">
        <f>FEB!I340</f>
        <v/>
      </c>
      <c r="K839" s="44">
        <f>FEB!J340</f>
        <v/>
      </c>
      <c r="L839" s="44">
        <f>FEB!K340</f>
        <v/>
      </c>
      <c r="M839" s="46">
        <f>FEB!L340</f>
        <v/>
      </c>
      <c r="N839" s="44">
        <f>FEB!M340</f>
        <v/>
      </c>
      <c r="O839" s="44">
        <f>FEB!N340</f>
        <v/>
      </c>
      <c r="P839" s="44">
        <f>FEB!O340</f>
        <v/>
      </c>
      <c r="Q839" s="44">
        <f>FEB!P340</f>
        <v/>
      </c>
      <c r="R839" s="44">
        <f>FEB!Q340</f>
        <v/>
      </c>
      <c r="S839" s="46">
        <f>S838+IF(X839=0,0,M839)</f>
        <v/>
      </c>
      <c r="T839" s="47">
        <f>MAX(T838,S839)</f>
        <v/>
      </c>
      <c r="U839" s="48">
        <f>S839-T839</f>
        <v/>
      </c>
      <c r="V839" s="47">
        <f>IFERROR(SUMIFS(DATABASE!$M$5:$M$6004,DATABASE!$B$5:$B$6004,B839,DATABASE!$X$5:$X$6004,1),0)</f>
        <v/>
      </c>
      <c r="W839" s="31">
        <f>IFERROR(COUNTIFS(DATABASE!$B$5:$B$6004,B839,DATABASE!$X$5:$X$6004,1),0)</f>
        <v/>
      </c>
      <c r="X839" s="49">
        <f>--AND(ISNUMBER(B839),C839&lt;&gt;"",L839&lt;&gt;"",M839&lt;&gt;"")</f>
        <v/>
      </c>
    </row>
    <row r="840" ht="15" customHeight="1" s="111">
      <c r="A840" s="50" t="inlineStr">
        <is>
          <t>FEB</t>
        </is>
      </c>
      <c r="B840" s="51">
        <f>FEB!A341</f>
        <v/>
      </c>
      <c r="C840" s="52">
        <f>FEB!B341</f>
        <v/>
      </c>
      <c r="D840" s="52">
        <f>FEB!C341</f>
        <v/>
      </c>
      <c r="E840" s="52">
        <f>FEB!D341</f>
        <v/>
      </c>
      <c r="F840" s="52">
        <f>FEB!E341</f>
        <v/>
      </c>
      <c r="G840" s="52">
        <f>FEB!F341</f>
        <v/>
      </c>
      <c r="H840" s="52">
        <f>FEB!G341</f>
        <v/>
      </c>
      <c r="I840" s="53">
        <f>FEB!H341</f>
        <v/>
      </c>
      <c r="J840" s="53">
        <f>FEB!I341</f>
        <v/>
      </c>
      <c r="K840" s="52">
        <f>FEB!J341</f>
        <v/>
      </c>
      <c r="L840" s="52">
        <f>FEB!K341</f>
        <v/>
      </c>
      <c r="M840" s="54">
        <f>FEB!L341</f>
        <v/>
      </c>
      <c r="N840" s="52">
        <f>FEB!M341</f>
        <v/>
      </c>
      <c r="O840" s="52">
        <f>FEB!N341</f>
        <v/>
      </c>
      <c r="P840" s="52">
        <f>FEB!O341</f>
        <v/>
      </c>
      <c r="Q840" s="52">
        <f>FEB!P341</f>
        <v/>
      </c>
      <c r="R840" s="52">
        <f>FEB!Q341</f>
        <v/>
      </c>
      <c r="S840" s="54">
        <f>S839+IF(X840=0,0,M840)</f>
        <v/>
      </c>
      <c r="T840" s="55">
        <f>MAX(T839,S840)</f>
        <v/>
      </c>
      <c r="U840" s="56">
        <f>S840-T840</f>
        <v/>
      </c>
      <c r="V840" s="55">
        <f>IFERROR(SUMIFS(DATABASE!$M$5:$M$6004,DATABASE!$B$5:$B$6004,B840,DATABASE!$X$5:$X$6004,1),0)</f>
        <v/>
      </c>
      <c r="W840" s="57">
        <f>IFERROR(COUNTIFS(DATABASE!$B$5:$B$6004,B840,DATABASE!$X$5:$X$6004,1),0)</f>
        <v/>
      </c>
      <c r="X840" s="58">
        <f>--AND(ISNUMBER(B840),C840&lt;&gt;"",L840&lt;&gt;"",M840&lt;&gt;"")</f>
        <v/>
      </c>
    </row>
    <row r="841" ht="15" customHeight="1" s="111">
      <c r="A841" s="42" t="inlineStr">
        <is>
          <t>FEB</t>
        </is>
      </c>
      <c r="B841" s="43">
        <f>FEB!A342</f>
        <v/>
      </c>
      <c r="C841" s="44">
        <f>FEB!B342</f>
        <v/>
      </c>
      <c r="D841" s="44">
        <f>FEB!C342</f>
        <v/>
      </c>
      <c r="E841" s="44">
        <f>FEB!D342</f>
        <v/>
      </c>
      <c r="F841" s="44">
        <f>FEB!E342</f>
        <v/>
      </c>
      <c r="G841" s="44">
        <f>FEB!F342</f>
        <v/>
      </c>
      <c r="H841" s="44">
        <f>FEB!G342</f>
        <v/>
      </c>
      <c r="I841" s="45">
        <f>FEB!H342</f>
        <v/>
      </c>
      <c r="J841" s="45">
        <f>FEB!I342</f>
        <v/>
      </c>
      <c r="K841" s="44">
        <f>FEB!J342</f>
        <v/>
      </c>
      <c r="L841" s="44">
        <f>FEB!K342</f>
        <v/>
      </c>
      <c r="M841" s="46">
        <f>FEB!L342</f>
        <v/>
      </c>
      <c r="N841" s="44">
        <f>FEB!M342</f>
        <v/>
      </c>
      <c r="O841" s="44">
        <f>FEB!N342</f>
        <v/>
      </c>
      <c r="P841" s="44">
        <f>FEB!O342</f>
        <v/>
      </c>
      <c r="Q841" s="44">
        <f>FEB!P342</f>
        <v/>
      </c>
      <c r="R841" s="44">
        <f>FEB!Q342</f>
        <v/>
      </c>
      <c r="S841" s="46">
        <f>S840+IF(X841=0,0,M841)</f>
        <v/>
      </c>
      <c r="T841" s="47">
        <f>MAX(T840,S841)</f>
        <v/>
      </c>
      <c r="U841" s="48">
        <f>S841-T841</f>
        <v/>
      </c>
      <c r="V841" s="47">
        <f>IFERROR(SUMIFS(DATABASE!$M$5:$M$6004,DATABASE!$B$5:$B$6004,B841,DATABASE!$X$5:$X$6004,1),0)</f>
        <v/>
      </c>
      <c r="W841" s="31">
        <f>IFERROR(COUNTIFS(DATABASE!$B$5:$B$6004,B841,DATABASE!$X$5:$X$6004,1),0)</f>
        <v/>
      </c>
      <c r="X841" s="49">
        <f>--AND(ISNUMBER(B841),C841&lt;&gt;"",L841&lt;&gt;"",M841&lt;&gt;"")</f>
        <v/>
      </c>
    </row>
    <row r="842" ht="15" customHeight="1" s="111">
      <c r="A842" s="50" t="inlineStr">
        <is>
          <t>FEB</t>
        </is>
      </c>
      <c r="B842" s="51">
        <f>FEB!A343</f>
        <v/>
      </c>
      <c r="C842" s="52">
        <f>FEB!B343</f>
        <v/>
      </c>
      <c r="D842" s="52">
        <f>FEB!C343</f>
        <v/>
      </c>
      <c r="E842" s="52">
        <f>FEB!D343</f>
        <v/>
      </c>
      <c r="F842" s="52">
        <f>FEB!E343</f>
        <v/>
      </c>
      <c r="G842" s="52">
        <f>FEB!F343</f>
        <v/>
      </c>
      <c r="H842" s="52">
        <f>FEB!G343</f>
        <v/>
      </c>
      <c r="I842" s="53">
        <f>FEB!H343</f>
        <v/>
      </c>
      <c r="J842" s="53">
        <f>FEB!I343</f>
        <v/>
      </c>
      <c r="K842" s="52">
        <f>FEB!J343</f>
        <v/>
      </c>
      <c r="L842" s="52">
        <f>FEB!K343</f>
        <v/>
      </c>
      <c r="M842" s="54">
        <f>FEB!L343</f>
        <v/>
      </c>
      <c r="N842" s="52">
        <f>FEB!M343</f>
        <v/>
      </c>
      <c r="O842" s="52">
        <f>FEB!N343</f>
        <v/>
      </c>
      <c r="P842" s="52">
        <f>FEB!O343</f>
        <v/>
      </c>
      <c r="Q842" s="52">
        <f>FEB!P343</f>
        <v/>
      </c>
      <c r="R842" s="52">
        <f>FEB!Q343</f>
        <v/>
      </c>
      <c r="S842" s="54">
        <f>S841+IF(X842=0,0,M842)</f>
        <v/>
      </c>
      <c r="T842" s="55">
        <f>MAX(T841,S842)</f>
        <v/>
      </c>
      <c r="U842" s="56">
        <f>S842-T842</f>
        <v/>
      </c>
      <c r="V842" s="55">
        <f>IFERROR(SUMIFS(DATABASE!$M$5:$M$6004,DATABASE!$B$5:$B$6004,B842,DATABASE!$X$5:$X$6004,1),0)</f>
        <v/>
      </c>
      <c r="W842" s="57">
        <f>IFERROR(COUNTIFS(DATABASE!$B$5:$B$6004,B842,DATABASE!$X$5:$X$6004,1),0)</f>
        <v/>
      </c>
      <c r="X842" s="58">
        <f>--AND(ISNUMBER(B842),C842&lt;&gt;"",L842&lt;&gt;"",M842&lt;&gt;"")</f>
        <v/>
      </c>
    </row>
    <row r="843" ht="15" customHeight="1" s="111">
      <c r="A843" s="42" t="inlineStr">
        <is>
          <t>FEB</t>
        </is>
      </c>
      <c r="B843" s="43">
        <f>FEB!A344</f>
        <v/>
      </c>
      <c r="C843" s="44">
        <f>FEB!B344</f>
        <v/>
      </c>
      <c r="D843" s="44">
        <f>FEB!C344</f>
        <v/>
      </c>
      <c r="E843" s="44">
        <f>FEB!D344</f>
        <v/>
      </c>
      <c r="F843" s="44">
        <f>FEB!E344</f>
        <v/>
      </c>
      <c r="G843" s="44">
        <f>FEB!F344</f>
        <v/>
      </c>
      <c r="H843" s="44">
        <f>FEB!G344</f>
        <v/>
      </c>
      <c r="I843" s="45">
        <f>FEB!H344</f>
        <v/>
      </c>
      <c r="J843" s="45">
        <f>FEB!I344</f>
        <v/>
      </c>
      <c r="K843" s="44">
        <f>FEB!J344</f>
        <v/>
      </c>
      <c r="L843" s="44">
        <f>FEB!K344</f>
        <v/>
      </c>
      <c r="M843" s="46">
        <f>FEB!L344</f>
        <v/>
      </c>
      <c r="N843" s="44">
        <f>FEB!M344</f>
        <v/>
      </c>
      <c r="O843" s="44">
        <f>FEB!N344</f>
        <v/>
      </c>
      <c r="P843" s="44">
        <f>FEB!O344</f>
        <v/>
      </c>
      <c r="Q843" s="44">
        <f>FEB!P344</f>
        <v/>
      </c>
      <c r="R843" s="44">
        <f>FEB!Q344</f>
        <v/>
      </c>
      <c r="S843" s="46">
        <f>S842+IF(X843=0,0,M843)</f>
        <v/>
      </c>
      <c r="T843" s="47">
        <f>MAX(T842,S843)</f>
        <v/>
      </c>
      <c r="U843" s="48">
        <f>S843-T843</f>
        <v/>
      </c>
      <c r="V843" s="47">
        <f>IFERROR(SUMIFS(DATABASE!$M$5:$M$6004,DATABASE!$B$5:$B$6004,B843,DATABASE!$X$5:$X$6004,1),0)</f>
        <v/>
      </c>
      <c r="W843" s="31">
        <f>IFERROR(COUNTIFS(DATABASE!$B$5:$B$6004,B843,DATABASE!$X$5:$X$6004,1),0)</f>
        <v/>
      </c>
      <c r="X843" s="49">
        <f>--AND(ISNUMBER(B843),C843&lt;&gt;"",L843&lt;&gt;"",M843&lt;&gt;"")</f>
        <v/>
      </c>
    </row>
    <row r="844" ht="15" customHeight="1" s="111">
      <c r="A844" s="50" t="inlineStr">
        <is>
          <t>FEB</t>
        </is>
      </c>
      <c r="B844" s="51">
        <f>FEB!A345</f>
        <v/>
      </c>
      <c r="C844" s="52">
        <f>FEB!B345</f>
        <v/>
      </c>
      <c r="D844" s="52">
        <f>FEB!C345</f>
        <v/>
      </c>
      <c r="E844" s="52">
        <f>FEB!D345</f>
        <v/>
      </c>
      <c r="F844" s="52">
        <f>FEB!E345</f>
        <v/>
      </c>
      <c r="G844" s="52">
        <f>FEB!F345</f>
        <v/>
      </c>
      <c r="H844" s="52">
        <f>FEB!G345</f>
        <v/>
      </c>
      <c r="I844" s="53">
        <f>FEB!H345</f>
        <v/>
      </c>
      <c r="J844" s="53">
        <f>FEB!I345</f>
        <v/>
      </c>
      <c r="K844" s="52">
        <f>FEB!J345</f>
        <v/>
      </c>
      <c r="L844" s="52">
        <f>FEB!K345</f>
        <v/>
      </c>
      <c r="M844" s="54">
        <f>FEB!L345</f>
        <v/>
      </c>
      <c r="N844" s="52">
        <f>FEB!M345</f>
        <v/>
      </c>
      <c r="O844" s="52">
        <f>FEB!N345</f>
        <v/>
      </c>
      <c r="P844" s="52">
        <f>FEB!O345</f>
        <v/>
      </c>
      <c r="Q844" s="52">
        <f>FEB!P345</f>
        <v/>
      </c>
      <c r="R844" s="52">
        <f>FEB!Q345</f>
        <v/>
      </c>
      <c r="S844" s="54">
        <f>S843+IF(X844=0,0,M844)</f>
        <v/>
      </c>
      <c r="T844" s="55">
        <f>MAX(T843,S844)</f>
        <v/>
      </c>
      <c r="U844" s="56">
        <f>S844-T844</f>
        <v/>
      </c>
      <c r="V844" s="55">
        <f>IFERROR(SUMIFS(DATABASE!$M$5:$M$6004,DATABASE!$B$5:$B$6004,B844,DATABASE!$X$5:$X$6004,1),0)</f>
        <v/>
      </c>
      <c r="W844" s="57">
        <f>IFERROR(COUNTIFS(DATABASE!$B$5:$B$6004,B844,DATABASE!$X$5:$X$6004,1),0)</f>
        <v/>
      </c>
      <c r="X844" s="58">
        <f>--AND(ISNUMBER(B844),C844&lt;&gt;"",L844&lt;&gt;"",M844&lt;&gt;"")</f>
        <v/>
      </c>
    </row>
    <row r="845" ht="15" customHeight="1" s="111">
      <c r="A845" s="42" t="inlineStr">
        <is>
          <t>FEB</t>
        </is>
      </c>
      <c r="B845" s="43">
        <f>FEB!A346</f>
        <v/>
      </c>
      <c r="C845" s="44">
        <f>FEB!B346</f>
        <v/>
      </c>
      <c r="D845" s="44">
        <f>FEB!C346</f>
        <v/>
      </c>
      <c r="E845" s="44">
        <f>FEB!D346</f>
        <v/>
      </c>
      <c r="F845" s="44">
        <f>FEB!E346</f>
        <v/>
      </c>
      <c r="G845" s="44">
        <f>FEB!F346</f>
        <v/>
      </c>
      <c r="H845" s="44">
        <f>FEB!G346</f>
        <v/>
      </c>
      <c r="I845" s="45">
        <f>FEB!H346</f>
        <v/>
      </c>
      <c r="J845" s="45">
        <f>FEB!I346</f>
        <v/>
      </c>
      <c r="K845" s="44">
        <f>FEB!J346</f>
        <v/>
      </c>
      <c r="L845" s="44">
        <f>FEB!K346</f>
        <v/>
      </c>
      <c r="M845" s="46">
        <f>FEB!L346</f>
        <v/>
      </c>
      <c r="N845" s="44">
        <f>FEB!M346</f>
        <v/>
      </c>
      <c r="O845" s="44">
        <f>FEB!N346</f>
        <v/>
      </c>
      <c r="P845" s="44">
        <f>FEB!O346</f>
        <v/>
      </c>
      <c r="Q845" s="44">
        <f>FEB!P346</f>
        <v/>
      </c>
      <c r="R845" s="44">
        <f>FEB!Q346</f>
        <v/>
      </c>
      <c r="S845" s="46">
        <f>S844+IF(X845=0,0,M845)</f>
        <v/>
      </c>
      <c r="T845" s="47">
        <f>MAX(T844,S845)</f>
        <v/>
      </c>
      <c r="U845" s="48">
        <f>S845-T845</f>
        <v/>
      </c>
      <c r="V845" s="47">
        <f>IFERROR(SUMIFS(DATABASE!$M$5:$M$6004,DATABASE!$B$5:$B$6004,B845,DATABASE!$X$5:$X$6004,1),0)</f>
        <v/>
      </c>
      <c r="W845" s="31">
        <f>IFERROR(COUNTIFS(DATABASE!$B$5:$B$6004,B845,DATABASE!$X$5:$X$6004,1),0)</f>
        <v/>
      </c>
      <c r="X845" s="49">
        <f>--AND(ISNUMBER(B845),C845&lt;&gt;"",L845&lt;&gt;"",M845&lt;&gt;"")</f>
        <v/>
      </c>
    </row>
    <row r="846" ht="15" customHeight="1" s="111">
      <c r="A846" s="50" t="inlineStr">
        <is>
          <t>FEB</t>
        </is>
      </c>
      <c r="B846" s="51">
        <f>FEB!A347</f>
        <v/>
      </c>
      <c r="C846" s="52">
        <f>FEB!B347</f>
        <v/>
      </c>
      <c r="D846" s="52">
        <f>FEB!C347</f>
        <v/>
      </c>
      <c r="E846" s="52">
        <f>FEB!D347</f>
        <v/>
      </c>
      <c r="F846" s="52">
        <f>FEB!E347</f>
        <v/>
      </c>
      <c r="G846" s="52">
        <f>FEB!F347</f>
        <v/>
      </c>
      <c r="H846" s="52">
        <f>FEB!G347</f>
        <v/>
      </c>
      <c r="I846" s="53">
        <f>FEB!H347</f>
        <v/>
      </c>
      <c r="J846" s="53">
        <f>FEB!I347</f>
        <v/>
      </c>
      <c r="K846" s="52">
        <f>FEB!J347</f>
        <v/>
      </c>
      <c r="L846" s="52">
        <f>FEB!K347</f>
        <v/>
      </c>
      <c r="M846" s="54">
        <f>FEB!L347</f>
        <v/>
      </c>
      <c r="N846" s="52">
        <f>FEB!M347</f>
        <v/>
      </c>
      <c r="O846" s="52">
        <f>FEB!N347</f>
        <v/>
      </c>
      <c r="P846" s="52">
        <f>FEB!O347</f>
        <v/>
      </c>
      <c r="Q846" s="52">
        <f>FEB!P347</f>
        <v/>
      </c>
      <c r="R846" s="52">
        <f>FEB!Q347</f>
        <v/>
      </c>
      <c r="S846" s="54">
        <f>S845+IF(X846=0,0,M846)</f>
        <v/>
      </c>
      <c r="T846" s="55">
        <f>MAX(T845,S846)</f>
        <v/>
      </c>
      <c r="U846" s="56">
        <f>S846-T846</f>
        <v/>
      </c>
      <c r="V846" s="55">
        <f>IFERROR(SUMIFS(DATABASE!$M$5:$M$6004,DATABASE!$B$5:$B$6004,B846,DATABASE!$X$5:$X$6004,1),0)</f>
        <v/>
      </c>
      <c r="W846" s="57">
        <f>IFERROR(COUNTIFS(DATABASE!$B$5:$B$6004,B846,DATABASE!$X$5:$X$6004,1),0)</f>
        <v/>
      </c>
      <c r="X846" s="58">
        <f>--AND(ISNUMBER(B846),C846&lt;&gt;"",L846&lt;&gt;"",M846&lt;&gt;"")</f>
        <v/>
      </c>
    </row>
    <row r="847" ht="15" customHeight="1" s="111">
      <c r="A847" s="42" t="inlineStr">
        <is>
          <t>FEB</t>
        </is>
      </c>
      <c r="B847" s="43">
        <f>FEB!A348</f>
        <v/>
      </c>
      <c r="C847" s="44">
        <f>FEB!B348</f>
        <v/>
      </c>
      <c r="D847" s="44">
        <f>FEB!C348</f>
        <v/>
      </c>
      <c r="E847" s="44">
        <f>FEB!D348</f>
        <v/>
      </c>
      <c r="F847" s="44">
        <f>FEB!E348</f>
        <v/>
      </c>
      <c r="G847" s="44">
        <f>FEB!F348</f>
        <v/>
      </c>
      <c r="H847" s="44">
        <f>FEB!G348</f>
        <v/>
      </c>
      <c r="I847" s="45">
        <f>FEB!H348</f>
        <v/>
      </c>
      <c r="J847" s="45">
        <f>FEB!I348</f>
        <v/>
      </c>
      <c r="K847" s="44">
        <f>FEB!J348</f>
        <v/>
      </c>
      <c r="L847" s="44">
        <f>FEB!K348</f>
        <v/>
      </c>
      <c r="M847" s="46">
        <f>FEB!L348</f>
        <v/>
      </c>
      <c r="N847" s="44">
        <f>FEB!M348</f>
        <v/>
      </c>
      <c r="O847" s="44">
        <f>FEB!N348</f>
        <v/>
      </c>
      <c r="P847" s="44">
        <f>FEB!O348</f>
        <v/>
      </c>
      <c r="Q847" s="44">
        <f>FEB!P348</f>
        <v/>
      </c>
      <c r="R847" s="44">
        <f>FEB!Q348</f>
        <v/>
      </c>
      <c r="S847" s="46">
        <f>S846+IF(X847=0,0,M847)</f>
        <v/>
      </c>
      <c r="T847" s="47">
        <f>MAX(T846,S847)</f>
        <v/>
      </c>
      <c r="U847" s="48">
        <f>S847-T847</f>
        <v/>
      </c>
      <c r="V847" s="47">
        <f>IFERROR(SUMIFS(DATABASE!$M$5:$M$6004,DATABASE!$B$5:$B$6004,B847,DATABASE!$X$5:$X$6004,1),0)</f>
        <v/>
      </c>
      <c r="W847" s="31">
        <f>IFERROR(COUNTIFS(DATABASE!$B$5:$B$6004,B847,DATABASE!$X$5:$X$6004,1),0)</f>
        <v/>
      </c>
      <c r="X847" s="49">
        <f>--AND(ISNUMBER(B847),C847&lt;&gt;"",L847&lt;&gt;"",M847&lt;&gt;"")</f>
        <v/>
      </c>
    </row>
    <row r="848" ht="15" customHeight="1" s="111">
      <c r="A848" s="50" t="inlineStr">
        <is>
          <t>FEB</t>
        </is>
      </c>
      <c r="B848" s="51">
        <f>FEB!A349</f>
        <v/>
      </c>
      <c r="C848" s="52">
        <f>FEB!B349</f>
        <v/>
      </c>
      <c r="D848" s="52">
        <f>FEB!C349</f>
        <v/>
      </c>
      <c r="E848" s="52">
        <f>FEB!D349</f>
        <v/>
      </c>
      <c r="F848" s="52">
        <f>FEB!E349</f>
        <v/>
      </c>
      <c r="G848" s="52">
        <f>FEB!F349</f>
        <v/>
      </c>
      <c r="H848" s="52">
        <f>FEB!G349</f>
        <v/>
      </c>
      <c r="I848" s="53">
        <f>FEB!H349</f>
        <v/>
      </c>
      <c r="J848" s="53">
        <f>FEB!I349</f>
        <v/>
      </c>
      <c r="K848" s="52">
        <f>FEB!J349</f>
        <v/>
      </c>
      <c r="L848" s="52">
        <f>FEB!K349</f>
        <v/>
      </c>
      <c r="M848" s="54">
        <f>FEB!L349</f>
        <v/>
      </c>
      <c r="N848" s="52">
        <f>FEB!M349</f>
        <v/>
      </c>
      <c r="O848" s="52">
        <f>FEB!N349</f>
        <v/>
      </c>
      <c r="P848" s="52">
        <f>FEB!O349</f>
        <v/>
      </c>
      <c r="Q848" s="52">
        <f>FEB!P349</f>
        <v/>
      </c>
      <c r="R848" s="52">
        <f>FEB!Q349</f>
        <v/>
      </c>
      <c r="S848" s="54">
        <f>S847+IF(X848=0,0,M848)</f>
        <v/>
      </c>
      <c r="T848" s="55">
        <f>MAX(T847,S848)</f>
        <v/>
      </c>
      <c r="U848" s="56">
        <f>S848-T848</f>
        <v/>
      </c>
      <c r="V848" s="55">
        <f>IFERROR(SUMIFS(DATABASE!$M$5:$M$6004,DATABASE!$B$5:$B$6004,B848,DATABASE!$X$5:$X$6004,1),0)</f>
        <v/>
      </c>
      <c r="W848" s="57">
        <f>IFERROR(COUNTIFS(DATABASE!$B$5:$B$6004,B848,DATABASE!$X$5:$X$6004,1),0)</f>
        <v/>
      </c>
      <c r="X848" s="58">
        <f>--AND(ISNUMBER(B848),C848&lt;&gt;"",L848&lt;&gt;"",M848&lt;&gt;"")</f>
        <v/>
      </c>
    </row>
    <row r="849" ht="15" customHeight="1" s="111">
      <c r="A849" s="42" t="inlineStr">
        <is>
          <t>FEB</t>
        </is>
      </c>
      <c r="B849" s="43">
        <f>FEB!A350</f>
        <v/>
      </c>
      <c r="C849" s="44">
        <f>FEB!B350</f>
        <v/>
      </c>
      <c r="D849" s="44">
        <f>FEB!C350</f>
        <v/>
      </c>
      <c r="E849" s="44">
        <f>FEB!D350</f>
        <v/>
      </c>
      <c r="F849" s="44">
        <f>FEB!E350</f>
        <v/>
      </c>
      <c r="G849" s="44">
        <f>FEB!F350</f>
        <v/>
      </c>
      <c r="H849" s="44">
        <f>FEB!G350</f>
        <v/>
      </c>
      <c r="I849" s="45">
        <f>FEB!H350</f>
        <v/>
      </c>
      <c r="J849" s="45">
        <f>FEB!I350</f>
        <v/>
      </c>
      <c r="K849" s="44">
        <f>FEB!J350</f>
        <v/>
      </c>
      <c r="L849" s="44">
        <f>FEB!K350</f>
        <v/>
      </c>
      <c r="M849" s="46">
        <f>FEB!L350</f>
        <v/>
      </c>
      <c r="N849" s="44">
        <f>FEB!M350</f>
        <v/>
      </c>
      <c r="O849" s="44">
        <f>FEB!N350</f>
        <v/>
      </c>
      <c r="P849" s="44">
        <f>FEB!O350</f>
        <v/>
      </c>
      <c r="Q849" s="44">
        <f>FEB!P350</f>
        <v/>
      </c>
      <c r="R849" s="44">
        <f>FEB!Q350</f>
        <v/>
      </c>
      <c r="S849" s="46">
        <f>S848+IF(X849=0,0,M849)</f>
        <v/>
      </c>
      <c r="T849" s="47">
        <f>MAX(T848,S849)</f>
        <v/>
      </c>
      <c r="U849" s="48">
        <f>S849-T849</f>
        <v/>
      </c>
      <c r="V849" s="47">
        <f>IFERROR(SUMIFS(DATABASE!$M$5:$M$6004,DATABASE!$B$5:$B$6004,B849,DATABASE!$X$5:$X$6004,1),0)</f>
        <v/>
      </c>
      <c r="W849" s="31">
        <f>IFERROR(COUNTIFS(DATABASE!$B$5:$B$6004,B849,DATABASE!$X$5:$X$6004,1),0)</f>
        <v/>
      </c>
      <c r="X849" s="49">
        <f>--AND(ISNUMBER(B849),C849&lt;&gt;"",L849&lt;&gt;"",M849&lt;&gt;"")</f>
        <v/>
      </c>
    </row>
    <row r="850" ht="15" customHeight="1" s="111">
      <c r="A850" s="50" t="inlineStr">
        <is>
          <t>FEB</t>
        </is>
      </c>
      <c r="B850" s="51">
        <f>FEB!A351</f>
        <v/>
      </c>
      <c r="C850" s="52">
        <f>FEB!B351</f>
        <v/>
      </c>
      <c r="D850" s="52">
        <f>FEB!C351</f>
        <v/>
      </c>
      <c r="E850" s="52">
        <f>FEB!D351</f>
        <v/>
      </c>
      <c r="F850" s="52">
        <f>FEB!E351</f>
        <v/>
      </c>
      <c r="G850" s="52">
        <f>FEB!F351</f>
        <v/>
      </c>
      <c r="H850" s="52">
        <f>FEB!G351</f>
        <v/>
      </c>
      <c r="I850" s="53">
        <f>FEB!H351</f>
        <v/>
      </c>
      <c r="J850" s="53">
        <f>FEB!I351</f>
        <v/>
      </c>
      <c r="K850" s="52">
        <f>FEB!J351</f>
        <v/>
      </c>
      <c r="L850" s="52">
        <f>FEB!K351</f>
        <v/>
      </c>
      <c r="M850" s="54">
        <f>FEB!L351</f>
        <v/>
      </c>
      <c r="N850" s="52">
        <f>FEB!M351</f>
        <v/>
      </c>
      <c r="O850" s="52">
        <f>FEB!N351</f>
        <v/>
      </c>
      <c r="P850" s="52">
        <f>FEB!O351</f>
        <v/>
      </c>
      <c r="Q850" s="52">
        <f>FEB!P351</f>
        <v/>
      </c>
      <c r="R850" s="52">
        <f>FEB!Q351</f>
        <v/>
      </c>
      <c r="S850" s="54">
        <f>S849+IF(X850=0,0,M850)</f>
        <v/>
      </c>
      <c r="T850" s="55">
        <f>MAX(T849,S850)</f>
        <v/>
      </c>
      <c r="U850" s="56">
        <f>S850-T850</f>
        <v/>
      </c>
      <c r="V850" s="55">
        <f>IFERROR(SUMIFS(DATABASE!$M$5:$M$6004,DATABASE!$B$5:$B$6004,B850,DATABASE!$X$5:$X$6004,1),0)</f>
        <v/>
      </c>
      <c r="W850" s="57">
        <f>IFERROR(COUNTIFS(DATABASE!$B$5:$B$6004,B850,DATABASE!$X$5:$X$6004,1),0)</f>
        <v/>
      </c>
      <c r="X850" s="58">
        <f>--AND(ISNUMBER(B850),C850&lt;&gt;"",L850&lt;&gt;"",M850&lt;&gt;"")</f>
        <v/>
      </c>
    </row>
    <row r="851" ht="15" customHeight="1" s="111">
      <c r="A851" s="42" t="inlineStr">
        <is>
          <t>FEB</t>
        </is>
      </c>
      <c r="B851" s="43">
        <f>FEB!A352</f>
        <v/>
      </c>
      <c r="C851" s="44">
        <f>FEB!B352</f>
        <v/>
      </c>
      <c r="D851" s="44">
        <f>FEB!C352</f>
        <v/>
      </c>
      <c r="E851" s="44">
        <f>FEB!D352</f>
        <v/>
      </c>
      <c r="F851" s="44">
        <f>FEB!E352</f>
        <v/>
      </c>
      <c r="G851" s="44">
        <f>FEB!F352</f>
        <v/>
      </c>
      <c r="H851" s="44">
        <f>FEB!G352</f>
        <v/>
      </c>
      <c r="I851" s="45">
        <f>FEB!H352</f>
        <v/>
      </c>
      <c r="J851" s="45">
        <f>FEB!I352</f>
        <v/>
      </c>
      <c r="K851" s="44">
        <f>FEB!J352</f>
        <v/>
      </c>
      <c r="L851" s="44">
        <f>FEB!K352</f>
        <v/>
      </c>
      <c r="M851" s="46">
        <f>FEB!L352</f>
        <v/>
      </c>
      <c r="N851" s="44">
        <f>FEB!M352</f>
        <v/>
      </c>
      <c r="O851" s="44">
        <f>FEB!N352</f>
        <v/>
      </c>
      <c r="P851" s="44">
        <f>FEB!O352</f>
        <v/>
      </c>
      <c r="Q851" s="44">
        <f>FEB!P352</f>
        <v/>
      </c>
      <c r="R851" s="44">
        <f>FEB!Q352</f>
        <v/>
      </c>
      <c r="S851" s="46">
        <f>S850+IF(X851=0,0,M851)</f>
        <v/>
      </c>
      <c r="T851" s="47">
        <f>MAX(T850,S851)</f>
        <v/>
      </c>
      <c r="U851" s="48">
        <f>S851-T851</f>
        <v/>
      </c>
      <c r="V851" s="47">
        <f>IFERROR(SUMIFS(DATABASE!$M$5:$M$6004,DATABASE!$B$5:$B$6004,B851,DATABASE!$X$5:$X$6004,1),0)</f>
        <v/>
      </c>
      <c r="W851" s="31">
        <f>IFERROR(COUNTIFS(DATABASE!$B$5:$B$6004,B851,DATABASE!$X$5:$X$6004,1),0)</f>
        <v/>
      </c>
      <c r="X851" s="49">
        <f>--AND(ISNUMBER(B851),C851&lt;&gt;"",L851&lt;&gt;"",M851&lt;&gt;"")</f>
        <v/>
      </c>
    </row>
    <row r="852" ht="15" customHeight="1" s="111">
      <c r="A852" s="50" t="inlineStr">
        <is>
          <t>FEB</t>
        </is>
      </c>
      <c r="B852" s="51">
        <f>FEB!A353</f>
        <v/>
      </c>
      <c r="C852" s="52">
        <f>FEB!B353</f>
        <v/>
      </c>
      <c r="D852" s="52">
        <f>FEB!C353</f>
        <v/>
      </c>
      <c r="E852" s="52">
        <f>FEB!D353</f>
        <v/>
      </c>
      <c r="F852" s="52">
        <f>FEB!E353</f>
        <v/>
      </c>
      <c r="G852" s="52">
        <f>FEB!F353</f>
        <v/>
      </c>
      <c r="H852" s="52">
        <f>FEB!G353</f>
        <v/>
      </c>
      <c r="I852" s="53">
        <f>FEB!H353</f>
        <v/>
      </c>
      <c r="J852" s="53">
        <f>FEB!I353</f>
        <v/>
      </c>
      <c r="K852" s="52">
        <f>FEB!J353</f>
        <v/>
      </c>
      <c r="L852" s="52">
        <f>FEB!K353</f>
        <v/>
      </c>
      <c r="M852" s="54">
        <f>FEB!L353</f>
        <v/>
      </c>
      <c r="N852" s="52">
        <f>FEB!M353</f>
        <v/>
      </c>
      <c r="O852" s="52">
        <f>FEB!N353</f>
        <v/>
      </c>
      <c r="P852" s="52">
        <f>FEB!O353</f>
        <v/>
      </c>
      <c r="Q852" s="52">
        <f>FEB!P353</f>
        <v/>
      </c>
      <c r="R852" s="52">
        <f>FEB!Q353</f>
        <v/>
      </c>
      <c r="S852" s="54">
        <f>S851+IF(X852=0,0,M852)</f>
        <v/>
      </c>
      <c r="T852" s="55">
        <f>MAX(T851,S852)</f>
        <v/>
      </c>
      <c r="U852" s="56">
        <f>S852-T852</f>
        <v/>
      </c>
      <c r="V852" s="55">
        <f>IFERROR(SUMIFS(DATABASE!$M$5:$M$6004,DATABASE!$B$5:$B$6004,B852,DATABASE!$X$5:$X$6004,1),0)</f>
        <v/>
      </c>
      <c r="W852" s="57">
        <f>IFERROR(COUNTIFS(DATABASE!$B$5:$B$6004,B852,DATABASE!$X$5:$X$6004,1),0)</f>
        <v/>
      </c>
      <c r="X852" s="58">
        <f>--AND(ISNUMBER(B852),C852&lt;&gt;"",L852&lt;&gt;"",M852&lt;&gt;"")</f>
        <v/>
      </c>
    </row>
    <row r="853" ht="15" customHeight="1" s="111">
      <c r="A853" s="42" t="inlineStr">
        <is>
          <t>FEB</t>
        </is>
      </c>
      <c r="B853" s="43">
        <f>FEB!A354</f>
        <v/>
      </c>
      <c r="C853" s="44">
        <f>FEB!B354</f>
        <v/>
      </c>
      <c r="D853" s="44">
        <f>FEB!C354</f>
        <v/>
      </c>
      <c r="E853" s="44">
        <f>FEB!D354</f>
        <v/>
      </c>
      <c r="F853" s="44">
        <f>FEB!E354</f>
        <v/>
      </c>
      <c r="G853" s="44">
        <f>FEB!F354</f>
        <v/>
      </c>
      <c r="H853" s="44">
        <f>FEB!G354</f>
        <v/>
      </c>
      <c r="I853" s="45">
        <f>FEB!H354</f>
        <v/>
      </c>
      <c r="J853" s="45">
        <f>FEB!I354</f>
        <v/>
      </c>
      <c r="K853" s="44">
        <f>FEB!J354</f>
        <v/>
      </c>
      <c r="L853" s="44">
        <f>FEB!K354</f>
        <v/>
      </c>
      <c r="M853" s="46">
        <f>FEB!L354</f>
        <v/>
      </c>
      <c r="N853" s="44">
        <f>FEB!M354</f>
        <v/>
      </c>
      <c r="O853" s="44">
        <f>FEB!N354</f>
        <v/>
      </c>
      <c r="P853" s="44">
        <f>FEB!O354</f>
        <v/>
      </c>
      <c r="Q853" s="44">
        <f>FEB!P354</f>
        <v/>
      </c>
      <c r="R853" s="44">
        <f>FEB!Q354</f>
        <v/>
      </c>
      <c r="S853" s="46">
        <f>S852+IF(X853=0,0,M853)</f>
        <v/>
      </c>
      <c r="T853" s="47">
        <f>MAX(T852,S853)</f>
        <v/>
      </c>
      <c r="U853" s="48">
        <f>S853-T853</f>
        <v/>
      </c>
      <c r="V853" s="47">
        <f>IFERROR(SUMIFS(DATABASE!$M$5:$M$6004,DATABASE!$B$5:$B$6004,B853,DATABASE!$X$5:$X$6004,1),0)</f>
        <v/>
      </c>
      <c r="W853" s="31">
        <f>IFERROR(COUNTIFS(DATABASE!$B$5:$B$6004,B853,DATABASE!$X$5:$X$6004,1),0)</f>
        <v/>
      </c>
      <c r="X853" s="49">
        <f>--AND(ISNUMBER(B853),C853&lt;&gt;"",L853&lt;&gt;"",M853&lt;&gt;"")</f>
        <v/>
      </c>
    </row>
    <row r="854" ht="15" customHeight="1" s="111">
      <c r="A854" s="50" t="inlineStr">
        <is>
          <t>FEB</t>
        </is>
      </c>
      <c r="B854" s="51">
        <f>FEB!A355</f>
        <v/>
      </c>
      <c r="C854" s="52">
        <f>FEB!B355</f>
        <v/>
      </c>
      <c r="D854" s="52">
        <f>FEB!C355</f>
        <v/>
      </c>
      <c r="E854" s="52">
        <f>FEB!D355</f>
        <v/>
      </c>
      <c r="F854" s="52">
        <f>FEB!E355</f>
        <v/>
      </c>
      <c r="G854" s="52">
        <f>FEB!F355</f>
        <v/>
      </c>
      <c r="H854" s="52">
        <f>FEB!G355</f>
        <v/>
      </c>
      <c r="I854" s="53">
        <f>FEB!H355</f>
        <v/>
      </c>
      <c r="J854" s="53">
        <f>FEB!I355</f>
        <v/>
      </c>
      <c r="K854" s="52">
        <f>FEB!J355</f>
        <v/>
      </c>
      <c r="L854" s="52">
        <f>FEB!K355</f>
        <v/>
      </c>
      <c r="M854" s="54">
        <f>FEB!L355</f>
        <v/>
      </c>
      <c r="N854" s="52">
        <f>FEB!M355</f>
        <v/>
      </c>
      <c r="O854" s="52">
        <f>FEB!N355</f>
        <v/>
      </c>
      <c r="P854" s="52">
        <f>FEB!O355</f>
        <v/>
      </c>
      <c r="Q854" s="52">
        <f>FEB!P355</f>
        <v/>
      </c>
      <c r="R854" s="52">
        <f>FEB!Q355</f>
        <v/>
      </c>
      <c r="S854" s="54">
        <f>S853+IF(X854=0,0,M854)</f>
        <v/>
      </c>
      <c r="T854" s="55">
        <f>MAX(T853,S854)</f>
        <v/>
      </c>
      <c r="U854" s="56">
        <f>S854-T854</f>
        <v/>
      </c>
      <c r="V854" s="55">
        <f>IFERROR(SUMIFS(DATABASE!$M$5:$M$6004,DATABASE!$B$5:$B$6004,B854,DATABASE!$X$5:$X$6004,1),0)</f>
        <v/>
      </c>
      <c r="W854" s="57">
        <f>IFERROR(COUNTIFS(DATABASE!$B$5:$B$6004,B854,DATABASE!$X$5:$X$6004,1),0)</f>
        <v/>
      </c>
      <c r="X854" s="58">
        <f>--AND(ISNUMBER(B854),C854&lt;&gt;"",L854&lt;&gt;"",M854&lt;&gt;"")</f>
        <v/>
      </c>
    </row>
    <row r="855" ht="15" customHeight="1" s="111">
      <c r="A855" s="42" t="inlineStr">
        <is>
          <t>FEB</t>
        </is>
      </c>
      <c r="B855" s="43">
        <f>FEB!A356</f>
        <v/>
      </c>
      <c r="C855" s="44">
        <f>FEB!B356</f>
        <v/>
      </c>
      <c r="D855" s="44">
        <f>FEB!C356</f>
        <v/>
      </c>
      <c r="E855" s="44">
        <f>FEB!D356</f>
        <v/>
      </c>
      <c r="F855" s="44">
        <f>FEB!E356</f>
        <v/>
      </c>
      <c r="G855" s="44">
        <f>FEB!F356</f>
        <v/>
      </c>
      <c r="H855" s="44">
        <f>FEB!G356</f>
        <v/>
      </c>
      <c r="I855" s="45">
        <f>FEB!H356</f>
        <v/>
      </c>
      <c r="J855" s="45">
        <f>FEB!I356</f>
        <v/>
      </c>
      <c r="K855" s="44">
        <f>FEB!J356</f>
        <v/>
      </c>
      <c r="L855" s="44">
        <f>FEB!K356</f>
        <v/>
      </c>
      <c r="M855" s="46">
        <f>FEB!L356</f>
        <v/>
      </c>
      <c r="N855" s="44">
        <f>FEB!M356</f>
        <v/>
      </c>
      <c r="O855" s="44">
        <f>FEB!N356</f>
        <v/>
      </c>
      <c r="P855" s="44">
        <f>FEB!O356</f>
        <v/>
      </c>
      <c r="Q855" s="44">
        <f>FEB!P356</f>
        <v/>
      </c>
      <c r="R855" s="44">
        <f>FEB!Q356</f>
        <v/>
      </c>
      <c r="S855" s="46">
        <f>S854+IF(X855=0,0,M855)</f>
        <v/>
      </c>
      <c r="T855" s="47">
        <f>MAX(T854,S855)</f>
        <v/>
      </c>
      <c r="U855" s="48">
        <f>S855-T855</f>
        <v/>
      </c>
      <c r="V855" s="47">
        <f>IFERROR(SUMIFS(DATABASE!$M$5:$M$6004,DATABASE!$B$5:$B$6004,B855,DATABASE!$X$5:$X$6004,1),0)</f>
        <v/>
      </c>
      <c r="W855" s="31">
        <f>IFERROR(COUNTIFS(DATABASE!$B$5:$B$6004,B855,DATABASE!$X$5:$X$6004,1),0)</f>
        <v/>
      </c>
      <c r="X855" s="49">
        <f>--AND(ISNUMBER(B855),C855&lt;&gt;"",L855&lt;&gt;"",M855&lt;&gt;"")</f>
        <v/>
      </c>
    </row>
    <row r="856" ht="15" customHeight="1" s="111">
      <c r="A856" s="50" t="inlineStr">
        <is>
          <t>FEB</t>
        </is>
      </c>
      <c r="B856" s="51">
        <f>FEB!A357</f>
        <v/>
      </c>
      <c r="C856" s="52">
        <f>FEB!B357</f>
        <v/>
      </c>
      <c r="D856" s="52">
        <f>FEB!C357</f>
        <v/>
      </c>
      <c r="E856" s="52">
        <f>FEB!D357</f>
        <v/>
      </c>
      <c r="F856" s="52">
        <f>FEB!E357</f>
        <v/>
      </c>
      <c r="G856" s="52">
        <f>FEB!F357</f>
        <v/>
      </c>
      <c r="H856" s="52">
        <f>FEB!G357</f>
        <v/>
      </c>
      <c r="I856" s="53">
        <f>FEB!H357</f>
        <v/>
      </c>
      <c r="J856" s="53">
        <f>FEB!I357</f>
        <v/>
      </c>
      <c r="K856" s="52">
        <f>FEB!J357</f>
        <v/>
      </c>
      <c r="L856" s="52">
        <f>FEB!K357</f>
        <v/>
      </c>
      <c r="M856" s="54">
        <f>FEB!L357</f>
        <v/>
      </c>
      <c r="N856" s="52">
        <f>FEB!M357</f>
        <v/>
      </c>
      <c r="O856" s="52">
        <f>FEB!N357</f>
        <v/>
      </c>
      <c r="P856" s="52">
        <f>FEB!O357</f>
        <v/>
      </c>
      <c r="Q856" s="52">
        <f>FEB!P357</f>
        <v/>
      </c>
      <c r="R856" s="52">
        <f>FEB!Q357</f>
        <v/>
      </c>
      <c r="S856" s="54">
        <f>S855+IF(X856=0,0,M856)</f>
        <v/>
      </c>
      <c r="T856" s="55">
        <f>MAX(T855,S856)</f>
        <v/>
      </c>
      <c r="U856" s="56">
        <f>S856-T856</f>
        <v/>
      </c>
      <c r="V856" s="55">
        <f>IFERROR(SUMIFS(DATABASE!$M$5:$M$6004,DATABASE!$B$5:$B$6004,B856,DATABASE!$X$5:$X$6004,1),0)</f>
        <v/>
      </c>
      <c r="W856" s="57">
        <f>IFERROR(COUNTIFS(DATABASE!$B$5:$B$6004,B856,DATABASE!$X$5:$X$6004,1),0)</f>
        <v/>
      </c>
      <c r="X856" s="58">
        <f>--AND(ISNUMBER(B856),C856&lt;&gt;"",L856&lt;&gt;"",M856&lt;&gt;"")</f>
        <v/>
      </c>
    </row>
    <row r="857" ht="15" customHeight="1" s="111">
      <c r="A857" s="42" t="inlineStr">
        <is>
          <t>FEB</t>
        </is>
      </c>
      <c r="B857" s="43">
        <f>FEB!A358</f>
        <v/>
      </c>
      <c r="C857" s="44">
        <f>FEB!B358</f>
        <v/>
      </c>
      <c r="D857" s="44">
        <f>FEB!C358</f>
        <v/>
      </c>
      <c r="E857" s="44">
        <f>FEB!D358</f>
        <v/>
      </c>
      <c r="F857" s="44">
        <f>FEB!E358</f>
        <v/>
      </c>
      <c r="G857" s="44">
        <f>FEB!F358</f>
        <v/>
      </c>
      <c r="H857" s="44">
        <f>FEB!G358</f>
        <v/>
      </c>
      <c r="I857" s="45">
        <f>FEB!H358</f>
        <v/>
      </c>
      <c r="J857" s="45">
        <f>FEB!I358</f>
        <v/>
      </c>
      <c r="K857" s="44">
        <f>FEB!J358</f>
        <v/>
      </c>
      <c r="L857" s="44">
        <f>FEB!K358</f>
        <v/>
      </c>
      <c r="M857" s="46">
        <f>FEB!L358</f>
        <v/>
      </c>
      <c r="N857" s="44">
        <f>FEB!M358</f>
        <v/>
      </c>
      <c r="O857" s="44">
        <f>FEB!N358</f>
        <v/>
      </c>
      <c r="P857" s="44">
        <f>FEB!O358</f>
        <v/>
      </c>
      <c r="Q857" s="44">
        <f>FEB!P358</f>
        <v/>
      </c>
      <c r="R857" s="44">
        <f>FEB!Q358</f>
        <v/>
      </c>
      <c r="S857" s="46">
        <f>S856+IF(X857=0,0,M857)</f>
        <v/>
      </c>
      <c r="T857" s="47">
        <f>MAX(T856,S857)</f>
        <v/>
      </c>
      <c r="U857" s="48">
        <f>S857-T857</f>
        <v/>
      </c>
      <c r="V857" s="47">
        <f>IFERROR(SUMIFS(DATABASE!$M$5:$M$6004,DATABASE!$B$5:$B$6004,B857,DATABASE!$X$5:$X$6004,1),0)</f>
        <v/>
      </c>
      <c r="W857" s="31">
        <f>IFERROR(COUNTIFS(DATABASE!$B$5:$B$6004,B857,DATABASE!$X$5:$X$6004,1),0)</f>
        <v/>
      </c>
      <c r="X857" s="49">
        <f>--AND(ISNUMBER(B857),C857&lt;&gt;"",L857&lt;&gt;"",M857&lt;&gt;"")</f>
        <v/>
      </c>
    </row>
    <row r="858" ht="15" customHeight="1" s="111">
      <c r="A858" s="50" t="inlineStr">
        <is>
          <t>FEB</t>
        </is>
      </c>
      <c r="B858" s="51">
        <f>FEB!A359</f>
        <v/>
      </c>
      <c r="C858" s="52">
        <f>FEB!B359</f>
        <v/>
      </c>
      <c r="D858" s="52">
        <f>FEB!C359</f>
        <v/>
      </c>
      <c r="E858" s="52">
        <f>FEB!D359</f>
        <v/>
      </c>
      <c r="F858" s="52">
        <f>FEB!E359</f>
        <v/>
      </c>
      <c r="G858" s="52">
        <f>FEB!F359</f>
        <v/>
      </c>
      <c r="H858" s="52">
        <f>FEB!G359</f>
        <v/>
      </c>
      <c r="I858" s="53">
        <f>FEB!H359</f>
        <v/>
      </c>
      <c r="J858" s="53">
        <f>FEB!I359</f>
        <v/>
      </c>
      <c r="K858" s="52">
        <f>FEB!J359</f>
        <v/>
      </c>
      <c r="L858" s="52">
        <f>FEB!K359</f>
        <v/>
      </c>
      <c r="M858" s="54">
        <f>FEB!L359</f>
        <v/>
      </c>
      <c r="N858" s="52">
        <f>FEB!M359</f>
        <v/>
      </c>
      <c r="O858" s="52">
        <f>FEB!N359</f>
        <v/>
      </c>
      <c r="P858" s="52">
        <f>FEB!O359</f>
        <v/>
      </c>
      <c r="Q858" s="52">
        <f>FEB!P359</f>
        <v/>
      </c>
      <c r="R858" s="52">
        <f>FEB!Q359</f>
        <v/>
      </c>
      <c r="S858" s="54">
        <f>S857+IF(X858=0,0,M858)</f>
        <v/>
      </c>
      <c r="T858" s="55">
        <f>MAX(T857,S858)</f>
        <v/>
      </c>
      <c r="U858" s="56">
        <f>S858-T858</f>
        <v/>
      </c>
      <c r="V858" s="55">
        <f>IFERROR(SUMIFS(DATABASE!$M$5:$M$6004,DATABASE!$B$5:$B$6004,B858,DATABASE!$X$5:$X$6004,1),0)</f>
        <v/>
      </c>
      <c r="W858" s="57">
        <f>IFERROR(COUNTIFS(DATABASE!$B$5:$B$6004,B858,DATABASE!$X$5:$X$6004,1),0)</f>
        <v/>
      </c>
      <c r="X858" s="58">
        <f>--AND(ISNUMBER(B858),C858&lt;&gt;"",L858&lt;&gt;"",M858&lt;&gt;"")</f>
        <v/>
      </c>
    </row>
    <row r="859" ht="15" customHeight="1" s="111">
      <c r="A859" s="42" t="inlineStr">
        <is>
          <t>FEB</t>
        </is>
      </c>
      <c r="B859" s="43">
        <f>FEB!A360</f>
        <v/>
      </c>
      <c r="C859" s="44">
        <f>FEB!B360</f>
        <v/>
      </c>
      <c r="D859" s="44">
        <f>FEB!C360</f>
        <v/>
      </c>
      <c r="E859" s="44">
        <f>FEB!D360</f>
        <v/>
      </c>
      <c r="F859" s="44">
        <f>FEB!E360</f>
        <v/>
      </c>
      <c r="G859" s="44">
        <f>FEB!F360</f>
        <v/>
      </c>
      <c r="H859" s="44">
        <f>FEB!G360</f>
        <v/>
      </c>
      <c r="I859" s="45">
        <f>FEB!H360</f>
        <v/>
      </c>
      <c r="J859" s="45">
        <f>FEB!I360</f>
        <v/>
      </c>
      <c r="K859" s="44">
        <f>FEB!J360</f>
        <v/>
      </c>
      <c r="L859" s="44">
        <f>FEB!K360</f>
        <v/>
      </c>
      <c r="M859" s="46">
        <f>FEB!L360</f>
        <v/>
      </c>
      <c r="N859" s="44">
        <f>FEB!M360</f>
        <v/>
      </c>
      <c r="O859" s="44">
        <f>FEB!N360</f>
        <v/>
      </c>
      <c r="P859" s="44">
        <f>FEB!O360</f>
        <v/>
      </c>
      <c r="Q859" s="44">
        <f>FEB!P360</f>
        <v/>
      </c>
      <c r="R859" s="44">
        <f>FEB!Q360</f>
        <v/>
      </c>
      <c r="S859" s="46">
        <f>S858+IF(X859=0,0,M859)</f>
        <v/>
      </c>
      <c r="T859" s="47">
        <f>MAX(T858,S859)</f>
        <v/>
      </c>
      <c r="U859" s="48">
        <f>S859-T859</f>
        <v/>
      </c>
      <c r="V859" s="47">
        <f>IFERROR(SUMIFS(DATABASE!$M$5:$M$6004,DATABASE!$B$5:$B$6004,B859,DATABASE!$X$5:$X$6004,1),0)</f>
        <v/>
      </c>
      <c r="W859" s="31">
        <f>IFERROR(COUNTIFS(DATABASE!$B$5:$B$6004,B859,DATABASE!$X$5:$X$6004,1),0)</f>
        <v/>
      </c>
      <c r="X859" s="49">
        <f>--AND(ISNUMBER(B859),C859&lt;&gt;"",L859&lt;&gt;"",M859&lt;&gt;"")</f>
        <v/>
      </c>
    </row>
    <row r="860" ht="15" customHeight="1" s="111">
      <c r="A860" s="50" t="inlineStr">
        <is>
          <t>FEB</t>
        </is>
      </c>
      <c r="B860" s="51">
        <f>FEB!A361</f>
        <v/>
      </c>
      <c r="C860" s="52">
        <f>FEB!B361</f>
        <v/>
      </c>
      <c r="D860" s="52">
        <f>FEB!C361</f>
        <v/>
      </c>
      <c r="E860" s="52">
        <f>FEB!D361</f>
        <v/>
      </c>
      <c r="F860" s="52">
        <f>FEB!E361</f>
        <v/>
      </c>
      <c r="G860" s="52">
        <f>FEB!F361</f>
        <v/>
      </c>
      <c r="H860" s="52">
        <f>FEB!G361</f>
        <v/>
      </c>
      <c r="I860" s="53">
        <f>FEB!H361</f>
        <v/>
      </c>
      <c r="J860" s="53">
        <f>FEB!I361</f>
        <v/>
      </c>
      <c r="K860" s="52">
        <f>FEB!J361</f>
        <v/>
      </c>
      <c r="L860" s="52">
        <f>FEB!K361</f>
        <v/>
      </c>
      <c r="M860" s="54">
        <f>FEB!L361</f>
        <v/>
      </c>
      <c r="N860" s="52">
        <f>FEB!M361</f>
        <v/>
      </c>
      <c r="O860" s="52">
        <f>FEB!N361</f>
        <v/>
      </c>
      <c r="P860" s="52">
        <f>FEB!O361</f>
        <v/>
      </c>
      <c r="Q860" s="52">
        <f>FEB!P361</f>
        <v/>
      </c>
      <c r="R860" s="52">
        <f>FEB!Q361</f>
        <v/>
      </c>
      <c r="S860" s="54">
        <f>S859+IF(X860=0,0,M860)</f>
        <v/>
      </c>
      <c r="T860" s="55">
        <f>MAX(T859,S860)</f>
        <v/>
      </c>
      <c r="U860" s="56">
        <f>S860-T860</f>
        <v/>
      </c>
      <c r="V860" s="55">
        <f>IFERROR(SUMIFS(DATABASE!$M$5:$M$6004,DATABASE!$B$5:$B$6004,B860,DATABASE!$X$5:$X$6004,1),0)</f>
        <v/>
      </c>
      <c r="W860" s="57">
        <f>IFERROR(COUNTIFS(DATABASE!$B$5:$B$6004,B860,DATABASE!$X$5:$X$6004,1),0)</f>
        <v/>
      </c>
      <c r="X860" s="58">
        <f>--AND(ISNUMBER(B860),C860&lt;&gt;"",L860&lt;&gt;"",M860&lt;&gt;"")</f>
        <v/>
      </c>
    </row>
    <row r="861" ht="15" customHeight="1" s="111">
      <c r="A861" s="42" t="inlineStr">
        <is>
          <t>FEB</t>
        </is>
      </c>
      <c r="B861" s="43">
        <f>FEB!A362</f>
        <v/>
      </c>
      <c r="C861" s="44">
        <f>FEB!B362</f>
        <v/>
      </c>
      <c r="D861" s="44">
        <f>FEB!C362</f>
        <v/>
      </c>
      <c r="E861" s="44">
        <f>FEB!D362</f>
        <v/>
      </c>
      <c r="F861" s="44">
        <f>FEB!E362</f>
        <v/>
      </c>
      <c r="G861" s="44">
        <f>FEB!F362</f>
        <v/>
      </c>
      <c r="H861" s="44">
        <f>FEB!G362</f>
        <v/>
      </c>
      <c r="I861" s="45">
        <f>FEB!H362</f>
        <v/>
      </c>
      <c r="J861" s="45">
        <f>FEB!I362</f>
        <v/>
      </c>
      <c r="K861" s="44">
        <f>FEB!J362</f>
        <v/>
      </c>
      <c r="L861" s="44">
        <f>FEB!K362</f>
        <v/>
      </c>
      <c r="M861" s="46">
        <f>FEB!L362</f>
        <v/>
      </c>
      <c r="N861" s="44">
        <f>FEB!M362</f>
        <v/>
      </c>
      <c r="O861" s="44">
        <f>FEB!N362</f>
        <v/>
      </c>
      <c r="P861" s="44">
        <f>FEB!O362</f>
        <v/>
      </c>
      <c r="Q861" s="44">
        <f>FEB!P362</f>
        <v/>
      </c>
      <c r="R861" s="44">
        <f>FEB!Q362</f>
        <v/>
      </c>
      <c r="S861" s="46">
        <f>S860+IF(X861=0,0,M861)</f>
        <v/>
      </c>
      <c r="T861" s="47">
        <f>MAX(T860,S861)</f>
        <v/>
      </c>
      <c r="U861" s="48">
        <f>S861-T861</f>
        <v/>
      </c>
      <c r="V861" s="47">
        <f>IFERROR(SUMIFS(DATABASE!$M$5:$M$6004,DATABASE!$B$5:$B$6004,B861,DATABASE!$X$5:$X$6004,1),0)</f>
        <v/>
      </c>
      <c r="W861" s="31">
        <f>IFERROR(COUNTIFS(DATABASE!$B$5:$B$6004,B861,DATABASE!$X$5:$X$6004,1),0)</f>
        <v/>
      </c>
      <c r="X861" s="49">
        <f>--AND(ISNUMBER(B861),C861&lt;&gt;"",L861&lt;&gt;"",M861&lt;&gt;"")</f>
        <v/>
      </c>
    </row>
    <row r="862" ht="15" customHeight="1" s="111">
      <c r="A862" s="50" t="inlineStr">
        <is>
          <t>FEB</t>
        </is>
      </c>
      <c r="B862" s="51">
        <f>FEB!A363</f>
        <v/>
      </c>
      <c r="C862" s="52">
        <f>FEB!B363</f>
        <v/>
      </c>
      <c r="D862" s="52">
        <f>FEB!C363</f>
        <v/>
      </c>
      <c r="E862" s="52">
        <f>FEB!D363</f>
        <v/>
      </c>
      <c r="F862" s="52">
        <f>FEB!E363</f>
        <v/>
      </c>
      <c r="G862" s="52">
        <f>FEB!F363</f>
        <v/>
      </c>
      <c r="H862" s="52">
        <f>FEB!G363</f>
        <v/>
      </c>
      <c r="I862" s="53">
        <f>FEB!H363</f>
        <v/>
      </c>
      <c r="J862" s="53">
        <f>FEB!I363</f>
        <v/>
      </c>
      <c r="K862" s="52">
        <f>FEB!J363</f>
        <v/>
      </c>
      <c r="L862" s="52">
        <f>FEB!K363</f>
        <v/>
      </c>
      <c r="M862" s="54">
        <f>FEB!L363</f>
        <v/>
      </c>
      <c r="N862" s="52">
        <f>FEB!M363</f>
        <v/>
      </c>
      <c r="O862" s="52">
        <f>FEB!N363</f>
        <v/>
      </c>
      <c r="P862" s="52">
        <f>FEB!O363</f>
        <v/>
      </c>
      <c r="Q862" s="52">
        <f>FEB!P363</f>
        <v/>
      </c>
      <c r="R862" s="52">
        <f>FEB!Q363</f>
        <v/>
      </c>
      <c r="S862" s="54">
        <f>S861+IF(X862=0,0,M862)</f>
        <v/>
      </c>
      <c r="T862" s="55">
        <f>MAX(T861,S862)</f>
        <v/>
      </c>
      <c r="U862" s="56">
        <f>S862-T862</f>
        <v/>
      </c>
      <c r="V862" s="55">
        <f>IFERROR(SUMIFS(DATABASE!$M$5:$M$6004,DATABASE!$B$5:$B$6004,B862,DATABASE!$X$5:$X$6004,1),0)</f>
        <v/>
      </c>
      <c r="W862" s="57">
        <f>IFERROR(COUNTIFS(DATABASE!$B$5:$B$6004,B862,DATABASE!$X$5:$X$6004,1),0)</f>
        <v/>
      </c>
      <c r="X862" s="58">
        <f>--AND(ISNUMBER(B862),C862&lt;&gt;"",L862&lt;&gt;"",M862&lt;&gt;"")</f>
        <v/>
      </c>
    </row>
    <row r="863" ht="15" customHeight="1" s="111">
      <c r="A863" s="42" t="inlineStr">
        <is>
          <t>FEB</t>
        </is>
      </c>
      <c r="B863" s="43">
        <f>FEB!A364</f>
        <v/>
      </c>
      <c r="C863" s="44">
        <f>FEB!B364</f>
        <v/>
      </c>
      <c r="D863" s="44">
        <f>FEB!C364</f>
        <v/>
      </c>
      <c r="E863" s="44">
        <f>FEB!D364</f>
        <v/>
      </c>
      <c r="F863" s="44">
        <f>FEB!E364</f>
        <v/>
      </c>
      <c r="G863" s="44">
        <f>FEB!F364</f>
        <v/>
      </c>
      <c r="H863" s="44">
        <f>FEB!G364</f>
        <v/>
      </c>
      <c r="I863" s="45">
        <f>FEB!H364</f>
        <v/>
      </c>
      <c r="J863" s="45">
        <f>FEB!I364</f>
        <v/>
      </c>
      <c r="K863" s="44">
        <f>FEB!J364</f>
        <v/>
      </c>
      <c r="L863" s="44">
        <f>FEB!K364</f>
        <v/>
      </c>
      <c r="M863" s="46">
        <f>FEB!L364</f>
        <v/>
      </c>
      <c r="N863" s="44">
        <f>FEB!M364</f>
        <v/>
      </c>
      <c r="O863" s="44">
        <f>FEB!N364</f>
        <v/>
      </c>
      <c r="P863" s="44">
        <f>FEB!O364</f>
        <v/>
      </c>
      <c r="Q863" s="44">
        <f>FEB!P364</f>
        <v/>
      </c>
      <c r="R863" s="44">
        <f>FEB!Q364</f>
        <v/>
      </c>
      <c r="S863" s="46">
        <f>S862+IF(X863=0,0,M863)</f>
        <v/>
      </c>
      <c r="T863" s="47">
        <f>MAX(T862,S863)</f>
        <v/>
      </c>
      <c r="U863" s="48">
        <f>S863-T863</f>
        <v/>
      </c>
      <c r="V863" s="47">
        <f>IFERROR(SUMIFS(DATABASE!$M$5:$M$6004,DATABASE!$B$5:$B$6004,B863,DATABASE!$X$5:$X$6004,1),0)</f>
        <v/>
      </c>
      <c r="W863" s="31">
        <f>IFERROR(COUNTIFS(DATABASE!$B$5:$B$6004,B863,DATABASE!$X$5:$X$6004,1),0)</f>
        <v/>
      </c>
      <c r="X863" s="49">
        <f>--AND(ISNUMBER(B863),C863&lt;&gt;"",L863&lt;&gt;"",M863&lt;&gt;"")</f>
        <v/>
      </c>
    </row>
    <row r="864" ht="15" customHeight="1" s="111">
      <c r="A864" s="50" t="inlineStr">
        <is>
          <t>FEB</t>
        </is>
      </c>
      <c r="B864" s="51">
        <f>FEB!A365</f>
        <v/>
      </c>
      <c r="C864" s="52">
        <f>FEB!B365</f>
        <v/>
      </c>
      <c r="D864" s="52">
        <f>FEB!C365</f>
        <v/>
      </c>
      <c r="E864" s="52">
        <f>FEB!D365</f>
        <v/>
      </c>
      <c r="F864" s="52">
        <f>FEB!E365</f>
        <v/>
      </c>
      <c r="G864" s="52">
        <f>FEB!F365</f>
        <v/>
      </c>
      <c r="H864" s="52">
        <f>FEB!G365</f>
        <v/>
      </c>
      <c r="I864" s="53">
        <f>FEB!H365</f>
        <v/>
      </c>
      <c r="J864" s="53">
        <f>FEB!I365</f>
        <v/>
      </c>
      <c r="K864" s="52">
        <f>FEB!J365</f>
        <v/>
      </c>
      <c r="L864" s="52">
        <f>FEB!K365</f>
        <v/>
      </c>
      <c r="M864" s="54">
        <f>FEB!L365</f>
        <v/>
      </c>
      <c r="N864" s="52">
        <f>FEB!M365</f>
        <v/>
      </c>
      <c r="O864" s="52">
        <f>FEB!N365</f>
        <v/>
      </c>
      <c r="P864" s="52">
        <f>FEB!O365</f>
        <v/>
      </c>
      <c r="Q864" s="52">
        <f>FEB!P365</f>
        <v/>
      </c>
      <c r="R864" s="52">
        <f>FEB!Q365</f>
        <v/>
      </c>
      <c r="S864" s="54">
        <f>S863+IF(X864=0,0,M864)</f>
        <v/>
      </c>
      <c r="T864" s="55">
        <f>MAX(T863,S864)</f>
        <v/>
      </c>
      <c r="U864" s="56">
        <f>S864-T864</f>
        <v/>
      </c>
      <c r="V864" s="55">
        <f>IFERROR(SUMIFS(DATABASE!$M$5:$M$6004,DATABASE!$B$5:$B$6004,B864,DATABASE!$X$5:$X$6004,1),0)</f>
        <v/>
      </c>
      <c r="W864" s="57">
        <f>IFERROR(COUNTIFS(DATABASE!$B$5:$B$6004,B864,DATABASE!$X$5:$X$6004,1),0)</f>
        <v/>
      </c>
      <c r="X864" s="58">
        <f>--AND(ISNUMBER(B864),C864&lt;&gt;"",L864&lt;&gt;"",M864&lt;&gt;"")</f>
        <v/>
      </c>
    </row>
    <row r="865" ht="15" customHeight="1" s="111">
      <c r="A865" s="42" t="inlineStr">
        <is>
          <t>FEB</t>
        </is>
      </c>
      <c r="B865" s="43">
        <f>FEB!A366</f>
        <v/>
      </c>
      <c r="C865" s="44">
        <f>FEB!B366</f>
        <v/>
      </c>
      <c r="D865" s="44">
        <f>FEB!C366</f>
        <v/>
      </c>
      <c r="E865" s="44">
        <f>FEB!D366</f>
        <v/>
      </c>
      <c r="F865" s="44">
        <f>FEB!E366</f>
        <v/>
      </c>
      <c r="G865" s="44">
        <f>FEB!F366</f>
        <v/>
      </c>
      <c r="H865" s="44">
        <f>FEB!G366</f>
        <v/>
      </c>
      <c r="I865" s="45">
        <f>FEB!H366</f>
        <v/>
      </c>
      <c r="J865" s="45">
        <f>FEB!I366</f>
        <v/>
      </c>
      <c r="K865" s="44">
        <f>FEB!J366</f>
        <v/>
      </c>
      <c r="L865" s="44">
        <f>FEB!K366</f>
        <v/>
      </c>
      <c r="M865" s="46">
        <f>FEB!L366</f>
        <v/>
      </c>
      <c r="N865" s="44">
        <f>FEB!M366</f>
        <v/>
      </c>
      <c r="O865" s="44">
        <f>FEB!N366</f>
        <v/>
      </c>
      <c r="P865" s="44">
        <f>FEB!O366</f>
        <v/>
      </c>
      <c r="Q865" s="44">
        <f>FEB!P366</f>
        <v/>
      </c>
      <c r="R865" s="44">
        <f>FEB!Q366</f>
        <v/>
      </c>
      <c r="S865" s="46">
        <f>S864+IF(X865=0,0,M865)</f>
        <v/>
      </c>
      <c r="T865" s="47">
        <f>MAX(T864,S865)</f>
        <v/>
      </c>
      <c r="U865" s="48">
        <f>S865-T865</f>
        <v/>
      </c>
      <c r="V865" s="47">
        <f>IFERROR(SUMIFS(DATABASE!$M$5:$M$6004,DATABASE!$B$5:$B$6004,B865,DATABASE!$X$5:$X$6004,1),0)</f>
        <v/>
      </c>
      <c r="W865" s="31">
        <f>IFERROR(COUNTIFS(DATABASE!$B$5:$B$6004,B865,DATABASE!$X$5:$X$6004,1),0)</f>
        <v/>
      </c>
      <c r="X865" s="49">
        <f>--AND(ISNUMBER(B865),C865&lt;&gt;"",L865&lt;&gt;"",M865&lt;&gt;"")</f>
        <v/>
      </c>
    </row>
    <row r="866" ht="15" customHeight="1" s="111">
      <c r="A866" s="50" t="inlineStr">
        <is>
          <t>FEB</t>
        </is>
      </c>
      <c r="B866" s="51">
        <f>FEB!A367</f>
        <v/>
      </c>
      <c r="C866" s="52">
        <f>FEB!B367</f>
        <v/>
      </c>
      <c r="D866" s="52">
        <f>FEB!C367</f>
        <v/>
      </c>
      <c r="E866" s="52">
        <f>FEB!D367</f>
        <v/>
      </c>
      <c r="F866" s="52">
        <f>FEB!E367</f>
        <v/>
      </c>
      <c r="G866" s="52">
        <f>FEB!F367</f>
        <v/>
      </c>
      <c r="H866" s="52">
        <f>FEB!G367</f>
        <v/>
      </c>
      <c r="I866" s="53">
        <f>FEB!H367</f>
        <v/>
      </c>
      <c r="J866" s="53">
        <f>FEB!I367</f>
        <v/>
      </c>
      <c r="K866" s="52">
        <f>FEB!J367</f>
        <v/>
      </c>
      <c r="L866" s="52">
        <f>FEB!K367</f>
        <v/>
      </c>
      <c r="M866" s="54">
        <f>FEB!L367</f>
        <v/>
      </c>
      <c r="N866" s="52">
        <f>FEB!M367</f>
        <v/>
      </c>
      <c r="O866" s="52">
        <f>FEB!N367</f>
        <v/>
      </c>
      <c r="P866" s="52">
        <f>FEB!O367</f>
        <v/>
      </c>
      <c r="Q866" s="52">
        <f>FEB!P367</f>
        <v/>
      </c>
      <c r="R866" s="52">
        <f>FEB!Q367</f>
        <v/>
      </c>
      <c r="S866" s="54">
        <f>S865+IF(X866=0,0,M866)</f>
        <v/>
      </c>
      <c r="T866" s="55">
        <f>MAX(T865,S866)</f>
        <v/>
      </c>
      <c r="U866" s="56">
        <f>S866-T866</f>
        <v/>
      </c>
      <c r="V866" s="55">
        <f>IFERROR(SUMIFS(DATABASE!$M$5:$M$6004,DATABASE!$B$5:$B$6004,B866,DATABASE!$X$5:$X$6004,1),0)</f>
        <v/>
      </c>
      <c r="W866" s="57">
        <f>IFERROR(COUNTIFS(DATABASE!$B$5:$B$6004,B866,DATABASE!$X$5:$X$6004,1),0)</f>
        <v/>
      </c>
      <c r="X866" s="58">
        <f>--AND(ISNUMBER(B866),C866&lt;&gt;"",L866&lt;&gt;"",M866&lt;&gt;"")</f>
        <v/>
      </c>
    </row>
    <row r="867" ht="15" customHeight="1" s="111">
      <c r="A867" s="42" t="inlineStr">
        <is>
          <t>FEB</t>
        </is>
      </c>
      <c r="B867" s="43">
        <f>FEB!A368</f>
        <v/>
      </c>
      <c r="C867" s="44">
        <f>FEB!B368</f>
        <v/>
      </c>
      <c r="D867" s="44">
        <f>FEB!C368</f>
        <v/>
      </c>
      <c r="E867" s="44">
        <f>FEB!D368</f>
        <v/>
      </c>
      <c r="F867" s="44">
        <f>FEB!E368</f>
        <v/>
      </c>
      <c r="G867" s="44">
        <f>FEB!F368</f>
        <v/>
      </c>
      <c r="H867" s="44">
        <f>FEB!G368</f>
        <v/>
      </c>
      <c r="I867" s="45">
        <f>FEB!H368</f>
        <v/>
      </c>
      <c r="J867" s="45">
        <f>FEB!I368</f>
        <v/>
      </c>
      <c r="K867" s="44">
        <f>FEB!J368</f>
        <v/>
      </c>
      <c r="L867" s="44">
        <f>FEB!K368</f>
        <v/>
      </c>
      <c r="M867" s="46">
        <f>FEB!L368</f>
        <v/>
      </c>
      <c r="N867" s="44">
        <f>FEB!M368</f>
        <v/>
      </c>
      <c r="O867" s="44">
        <f>FEB!N368</f>
        <v/>
      </c>
      <c r="P867" s="44">
        <f>FEB!O368</f>
        <v/>
      </c>
      <c r="Q867" s="44">
        <f>FEB!P368</f>
        <v/>
      </c>
      <c r="R867" s="44">
        <f>FEB!Q368</f>
        <v/>
      </c>
      <c r="S867" s="46">
        <f>S866+IF(X867=0,0,M867)</f>
        <v/>
      </c>
      <c r="T867" s="47">
        <f>MAX(T866,S867)</f>
        <v/>
      </c>
      <c r="U867" s="48">
        <f>S867-T867</f>
        <v/>
      </c>
      <c r="V867" s="47">
        <f>IFERROR(SUMIFS(DATABASE!$M$5:$M$6004,DATABASE!$B$5:$B$6004,B867,DATABASE!$X$5:$X$6004,1),0)</f>
        <v/>
      </c>
      <c r="W867" s="31">
        <f>IFERROR(COUNTIFS(DATABASE!$B$5:$B$6004,B867,DATABASE!$X$5:$X$6004,1),0)</f>
        <v/>
      </c>
      <c r="X867" s="49">
        <f>--AND(ISNUMBER(B867),C867&lt;&gt;"",L867&lt;&gt;"",M867&lt;&gt;"")</f>
        <v/>
      </c>
    </row>
    <row r="868" ht="15" customHeight="1" s="111">
      <c r="A868" s="50" t="inlineStr">
        <is>
          <t>FEB</t>
        </is>
      </c>
      <c r="B868" s="51">
        <f>FEB!A369</f>
        <v/>
      </c>
      <c r="C868" s="52">
        <f>FEB!B369</f>
        <v/>
      </c>
      <c r="D868" s="52">
        <f>FEB!C369</f>
        <v/>
      </c>
      <c r="E868" s="52">
        <f>FEB!D369</f>
        <v/>
      </c>
      <c r="F868" s="52">
        <f>FEB!E369</f>
        <v/>
      </c>
      <c r="G868" s="52">
        <f>FEB!F369</f>
        <v/>
      </c>
      <c r="H868" s="52">
        <f>FEB!G369</f>
        <v/>
      </c>
      <c r="I868" s="53">
        <f>FEB!H369</f>
        <v/>
      </c>
      <c r="J868" s="53">
        <f>FEB!I369</f>
        <v/>
      </c>
      <c r="K868" s="52">
        <f>FEB!J369</f>
        <v/>
      </c>
      <c r="L868" s="52">
        <f>FEB!K369</f>
        <v/>
      </c>
      <c r="M868" s="54">
        <f>FEB!L369</f>
        <v/>
      </c>
      <c r="N868" s="52">
        <f>FEB!M369</f>
        <v/>
      </c>
      <c r="O868" s="52">
        <f>FEB!N369</f>
        <v/>
      </c>
      <c r="P868" s="52">
        <f>FEB!O369</f>
        <v/>
      </c>
      <c r="Q868" s="52">
        <f>FEB!P369</f>
        <v/>
      </c>
      <c r="R868" s="52">
        <f>FEB!Q369</f>
        <v/>
      </c>
      <c r="S868" s="54">
        <f>S867+IF(X868=0,0,M868)</f>
        <v/>
      </c>
      <c r="T868" s="55">
        <f>MAX(T867,S868)</f>
        <v/>
      </c>
      <c r="U868" s="56">
        <f>S868-T868</f>
        <v/>
      </c>
      <c r="V868" s="55">
        <f>IFERROR(SUMIFS(DATABASE!$M$5:$M$6004,DATABASE!$B$5:$B$6004,B868,DATABASE!$X$5:$X$6004,1),0)</f>
        <v/>
      </c>
      <c r="W868" s="57">
        <f>IFERROR(COUNTIFS(DATABASE!$B$5:$B$6004,B868,DATABASE!$X$5:$X$6004,1),0)</f>
        <v/>
      </c>
      <c r="X868" s="58">
        <f>--AND(ISNUMBER(B868),C868&lt;&gt;"",L868&lt;&gt;"",M868&lt;&gt;"")</f>
        <v/>
      </c>
    </row>
    <row r="869" ht="15" customHeight="1" s="111">
      <c r="A869" s="42" t="inlineStr">
        <is>
          <t>FEB</t>
        </is>
      </c>
      <c r="B869" s="43">
        <f>FEB!A370</f>
        <v/>
      </c>
      <c r="C869" s="44">
        <f>FEB!B370</f>
        <v/>
      </c>
      <c r="D869" s="44">
        <f>FEB!C370</f>
        <v/>
      </c>
      <c r="E869" s="44">
        <f>FEB!D370</f>
        <v/>
      </c>
      <c r="F869" s="44">
        <f>FEB!E370</f>
        <v/>
      </c>
      <c r="G869" s="44">
        <f>FEB!F370</f>
        <v/>
      </c>
      <c r="H869" s="44">
        <f>FEB!G370</f>
        <v/>
      </c>
      <c r="I869" s="45">
        <f>FEB!H370</f>
        <v/>
      </c>
      <c r="J869" s="45">
        <f>FEB!I370</f>
        <v/>
      </c>
      <c r="K869" s="44">
        <f>FEB!J370</f>
        <v/>
      </c>
      <c r="L869" s="44">
        <f>FEB!K370</f>
        <v/>
      </c>
      <c r="M869" s="46">
        <f>FEB!L370</f>
        <v/>
      </c>
      <c r="N869" s="44">
        <f>FEB!M370</f>
        <v/>
      </c>
      <c r="O869" s="44">
        <f>FEB!N370</f>
        <v/>
      </c>
      <c r="P869" s="44">
        <f>FEB!O370</f>
        <v/>
      </c>
      <c r="Q869" s="44">
        <f>FEB!P370</f>
        <v/>
      </c>
      <c r="R869" s="44">
        <f>FEB!Q370</f>
        <v/>
      </c>
      <c r="S869" s="46">
        <f>S868+IF(X869=0,0,M869)</f>
        <v/>
      </c>
      <c r="T869" s="47">
        <f>MAX(T868,S869)</f>
        <v/>
      </c>
      <c r="U869" s="48">
        <f>S869-T869</f>
        <v/>
      </c>
      <c r="V869" s="47">
        <f>IFERROR(SUMIFS(DATABASE!$M$5:$M$6004,DATABASE!$B$5:$B$6004,B869,DATABASE!$X$5:$X$6004,1),0)</f>
        <v/>
      </c>
      <c r="W869" s="31">
        <f>IFERROR(COUNTIFS(DATABASE!$B$5:$B$6004,B869,DATABASE!$X$5:$X$6004,1),0)</f>
        <v/>
      </c>
      <c r="X869" s="49">
        <f>--AND(ISNUMBER(B869),C869&lt;&gt;"",L869&lt;&gt;"",M869&lt;&gt;"")</f>
        <v/>
      </c>
    </row>
    <row r="870" ht="15" customHeight="1" s="111">
      <c r="A870" s="50" t="inlineStr">
        <is>
          <t>FEB</t>
        </is>
      </c>
      <c r="B870" s="51">
        <f>FEB!A371</f>
        <v/>
      </c>
      <c r="C870" s="52">
        <f>FEB!B371</f>
        <v/>
      </c>
      <c r="D870" s="52">
        <f>FEB!C371</f>
        <v/>
      </c>
      <c r="E870" s="52">
        <f>FEB!D371</f>
        <v/>
      </c>
      <c r="F870" s="52">
        <f>FEB!E371</f>
        <v/>
      </c>
      <c r="G870" s="52">
        <f>FEB!F371</f>
        <v/>
      </c>
      <c r="H870" s="52">
        <f>FEB!G371</f>
        <v/>
      </c>
      <c r="I870" s="53">
        <f>FEB!H371</f>
        <v/>
      </c>
      <c r="J870" s="53">
        <f>FEB!I371</f>
        <v/>
      </c>
      <c r="K870" s="52">
        <f>FEB!J371</f>
        <v/>
      </c>
      <c r="L870" s="52">
        <f>FEB!K371</f>
        <v/>
      </c>
      <c r="M870" s="54">
        <f>FEB!L371</f>
        <v/>
      </c>
      <c r="N870" s="52">
        <f>FEB!M371</f>
        <v/>
      </c>
      <c r="O870" s="52">
        <f>FEB!N371</f>
        <v/>
      </c>
      <c r="P870" s="52">
        <f>FEB!O371</f>
        <v/>
      </c>
      <c r="Q870" s="52">
        <f>FEB!P371</f>
        <v/>
      </c>
      <c r="R870" s="52">
        <f>FEB!Q371</f>
        <v/>
      </c>
      <c r="S870" s="54">
        <f>S869+IF(X870=0,0,M870)</f>
        <v/>
      </c>
      <c r="T870" s="55">
        <f>MAX(T869,S870)</f>
        <v/>
      </c>
      <c r="U870" s="56">
        <f>S870-T870</f>
        <v/>
      </c>
      <c r="V870" s="55">
        <f>IFERROR(SUMIFS(DATABASE!$M$5:$M$6004,DATABASE!$B$5:$B$6004,B870,DATABASE!$X$5:$X$6004,1),0)</f>
        <v/>
      </c>
      <c r="W870" s="57">
        <f>IFERROR(COUNTIFS(DATABASE!$B$5:$B$6004,B870,DATABASE!$X$5:$X$6004,1),0)</f>
        <v/>
      </c>
      <c r="X870" s="58">
        <f>--AND(ISNUMBER(B870),C870&lt;&gt;"",L870&lt;&gt;"",M870&lt;&gt;"")</f>
        <v/>
      </c>
    </row>
    <row r="871" ht="15" customHeight="1" s="111">
      <c r="A871" s="42" t="inlineStr">
        <is>
          <t>FEB</t>
        </is>
      </c>
      <c r="B871" s="43">
        <f>FEB!A372</f>
        <v/>
      </c>
      <c r="C871" s="44">
        <f>FEB!B372</f>
        <v/>
      </c>
      <c r="D871" s="44">
        <f>FEB!C372</f>
        <v/>
      </c>
      <c r="E871" s="44">
        <f>FEB!D372</f>
        <v/>
      </c>
      <c r="F871" s="44">
        <f>FEB!E372</f>
        <v/>
      </c>
      <c r="G871" s="44">
        <f>FEB!F372</f>
        <v/>
      </c>
      <c r="H871" s="44">
        <f>FEB!G372</f>
        <v/>
      </c>
      <c r="I871" s="45">
        <f>FEB!H372</f>
        <v/>
      </c>
      <c r="J871" s="45">
        <f>FEB!I372</f>
        <v/>
      </c>
      <c r="K871" s="44">
        <f>FEB!J372</f>
        <v/>
      </c>
      <c r="L871" s="44">
        <f>FEB!K372</f>
        <v/>
      </c>
      <c r="M871" s="46">
        <f>FEB!L372</f>
        <v/>
      </c>
      <c r="N871" s="44">
        <f>FEB!M372</f>
        <v/>
      </c>
      <c r="O871" s="44">
        <f>FEB!N372</f>
        <v/>
      </c>
      <c r="P871" s="44">
        <f>FEB!O372</f>
        <v/>
      </c>
      <c r="Q871" s="44">
        <f>FEB!P372</f>
        <v/>
      </c>
      <c r="R871" s="44">
        <f>FEB!Q372</f>
        <v/>
      </c>
      <c r="S871" s="46">
        <f>S870+IF(X871=0,0,M871)</f>
        <v/>
      </c>
      <c r="T871" s="47">
        <f>MAX(T870,S871)</f>
        <v/>
      </c>
      <c r="U871" s="48">
        <f>S871-T871</f>
        <v/>
      </c>
      <c r="V871" s="47">
        <f>IFERROR(SUMIFS(DATABASE!$M$5:$M$6004,DATABASE!$B$5:$B$6004,B871,DATABASE!$X$5:$X$6004,1),0)</f>
        <v/>
      </c>
      <c r="W871" s="31">
        <f>IFERROR(COUNTIFS(DATABASE!$B$5:$B$6004,B871,DATABASE!$X$5:$X$6004,1),0)</f>
        <v/>
      </c>
      <c r="X871" s="49">
        <f>--AND(ISNUMBER(B871),C871&lt;&gt;"",L871&lt;&gt;"",M871&lt;&gt;"")</f>
        <v/>
      </c>
    </row>
    <row r="872" ht="15" customHeight="1" s="111">
      <c r="A872" s="50" t="inlineStr">
        <is>
          <t>FEB</t>
        </is>
      </c>
      <c r="B872" s="51">
        <f>FEB!A373</f>
        <v/>
      </c>
      <c r="C872" s="52">
        <f>FEB!B373</f>
        <v/>
      </c>
      <c r="D872" s="52">
        <f>FEB!C373</f>
        <v/>
      </c>
      <c r="E872" s="52">
        <f>FEB!D373</f>
        <v/>
      </c>
      <c r="F872" s="52">
        <f>FEB!E373</f>
        <v/>
      </c>
      <c r="G872" s="52">
        <f>FEB!F373</f>
        <v/>
      </c>
      <c r="H872" s="52">
        <f>FEB!G373</f>
        <v/>
      </c>
      <c r="I872" s="53">
        <f>FEB!H373</f>
        <v/>
      </c>
      <c r="J872" s="53">
        <f>FEB!I373</f>
        <v/>
      </c>
      <c r="K872" s="52">
        <f>FEB!J373</f>
        <v/>
      </c>
      <c r="L872" s="52">
        <f>FEB!K373</f>
        <v/>
      </c>
      <c r="M872" s="54">
        <f>FEB!L373</f>
        <v/>
      </c>
      <c r="N872" s="52">
        <f>FEB!M373</f>
        <v/>
      </c>
      <c r="O872" s="52">
        <f>FEB!N373</f>
        <v/>
      </c>
      <c r="P872" s="52">
        <f>FEB!O373</f>
        <v/>
      </c>
      <c r="Q872" s="52">
        <f>FEB!P373</f>
        <v/>
      </c>
      <c r="R872" s="52">
        <f>FEB!Q373</f>
        <v/>
      </c>
      <c r="S872" s="54">
        <f>S871+IF(X872=0,0,M872)</f>
        <v/>
      </c>
      <c r="T872" s="55">
        <f>MAX(T871,S872)</f>
        <v/>
      </c>
      <c r="U872" s="56">
        <f>S872-T872</f>
        <v/>
      </c>
      <c r="V872" s="55">
        <f>IFERROR(SUMIFS(DATABASE!$M$5:$M$6004,DATABASE!$B$5:$B$6004,B872,DATABASE!$X$5:$X$6004,1),0)</f>
        <v/>
      </c>
      <c r="W872" s="57">
        <f>IFERROR(COUNTIFS(DATABASE!$B$5:$B$6004,B872,DATABASE!$X$5:$X$6004,1),0)</f>
        <v/>
      </c>
      <c r="X872" s="58">
        <f>--AND(ISNUMBER(B872),C872&lt;&gt;"",L872&lt;&gt;"",M872&lt;&gt;"")</f>
        <v/>
      </c>
    </row>
    <row r="873" ht="15" customHeight="1" s="111">
      <c r="A873" s="42" t="inlineStr">
        <is>
          <t>FEB</t>
        </is>
      </c>
      <c r="B873" s="43">
        <f>FEB!A374</f>
        <v/>
      </c>
      <c r="C873" s="44">
        <f>FEB!B374</f>
        <v/>
      </c>
      <c r="D873" s="44">
        <f>FEB!C374</f>
        <v/>
      </c>
      <c r="E873" s="44">
        <f>FEB!D374</f>
        <v/>
      </c>
      <c r="F873" s="44">
        <f>FEB!E374</f>
        <v/>
      </c>
      <c r="G873" s="44">
        <f>FEB!F374</f>
        <v/>
      </c>
      <c r="H873" s="44">
        <f>FEB!G374</f>
        <v/>
      </c>
      <c r="I873" s="45">
        <f>FEB!H374</f>
        <v/>
      </c>
      <c r="J873" s="45">
        <f>FEB!I374</f>
        <v/>
      </c>
      <c r="K873" s="44">
        <f>FEB!J374</f>
        <v/>
      </c>
      <c r="L873" s="44">
        <f>FEB!K374</f>
        <v/>
      </c>
      <c r="M873" s="46">
        <f>FEB!L374</f>
        <v/>
      </c>
      <c r="N873" s="44">
        <f>FEB!M374</f>
        <v/>
      </c>
      <c r="O873" s="44">
        <f>FEB!N374</f>
        <v/>
      </c>
      <c r="P873" s="44">
        <f>FEB!O374</f>
        <v/>
      </c>
      <c r="Q873" s="44">
        <f>FEB!P374</f>
        <v/>
      </c>
      <c r="R873" s="44">
        <f>FEB!Q374</f>
        <v/>
      </c>
      <c r="S873" s="46">
        <f>S872+IF(X873=0,0,M873)</f>
        <v/>
      </c>
      <c r="T873" s="47">
        <f>MAX(T872,S873)</f>
        <v/>
      </c>
      <c r="U873" s="48">
        <f>S873-T873</f>
        <v/>
      </c>
      <c r="V873" s="47">
        <f>IFERROR(SUMIFS(DATABASE!$M$5:$M$6004,DATABASE!$B$5:$B$6004,B873,DATABASE!$X$5:$X$6004,1),0)</f>
        <v/>
      </c>
      <c r="W873" s="31">
        <f>IFERROR(COUNTIFS(DATABASE!$B$5:$B$6004,B873,DATABASE!$X$5:$X$6004,1),0)</f>
        <v/>
      </c>
      <c r="X873" s="49">
        <f>--AND(ISNUMBER(B873),C873&lt;&gt;"",L873&lt;&gt;"",M873&lt;&gt;"")</f>
        <v/>
      </c>
    </row>
    <row r="874" ht="15" customHeight="1" s="111">
      <c r="A874" s="50" t="inlineStr">
        <is>
          <t>FEB</t>
        </is>
      </c>
      <c r="B874" s="51">
        <f>FEB!A375</f>
        <v/>
      </c>
      <c r="C874" s="52">
        <f>FEB!B375</f>
        <v/>
      </c>
      <c r="D874" s="52">
        <f>FEB!C375</f>
        <v/>
      </c>
      <c r="E874" s="52">
        <f>FEB!D375</f>
        <v/>
      </c>
      <c r="F874" s="52">
        <f>FEB!E375</f>
        <v/>
      </c>
      <c r="G874" s="52">
        <f>FEB!F375</f>
        <v/>
      </c>
      <c r="H874" s="52">
        <f>FEB!G375</f>
        <v/>
      </c>
      <c r="I874" s="53">
        <f>FEB!H375</f>
        <v/>
      </c>
      <c r="J874" s="53">
        <f>FEB!I375</f>
        <v/>
      </c>
      <c r="K874" s="52">
        <f>FEB!J375</f>
        <v/>
      </c>
      <c r="L874" s="52">
        <f>FEB!K375</f>
        <v/>
      </c>
      <c r="M874" s="54">
        <f>FEB!L375</f>
        <v/>
      </c>
      <c r="N874" s="52">
        <f>FEB!M375</f>
        <v/>
      </c>
      <c r="O874" s="52">
        <f>FEB!N375</f>
        <v/>
      </c>
      <c r="P874" s="52">
        <f>FEB!O375</f>
        <v/>
      </c>
      <c r="Q874" s="52">
        <f>FEB!P375</f>
        <v/>
      </c>
      <c r="R874" s="52">
        <f>FEB!Q375</f>
        <v/>
      </c>
      <c r="S874" s="54">
        <f>S873+IF(X874=0,0,M874)</f>
        <v/>
      </c>
      <c r="T874" s="55">
        <f>MAX(T873,S874)</f>
        <v/>
      </c>
      <c r="U874" s="56">
        <f>S874-T874</f>
        <v/>
      </c>
      <c r="V874" s="55">
        <f>IFERROR(SUMIFS(DATABASE!$M$5:$M$6004,DATABASE!$B$5:$B$6004,B874,DATABASE!$X$5:$X$6004,1),0)</f>
        <v/>
      </c>
      <c r="W874" s="57">
        <f>IFERROR(COUNTIFS(DATABASE!$B$5:$B$6004,B874,DATABASE!$X$5:$X$6004,1),0)</f>
        <v/>
      </c>
      <c r="X874" s="58">
        <f>--AND(ISNUMBER(B874),C874&lt;&gt;"",L874&lt;&gt;"",M874&lt;&gt;"")</f>
        <v/>
      </c>
    </row>
    <row r="875" ht="15" customHeight="1" s="111">
      <c r="A875" s="42" t="inlineStr">
        <is>
          <t>FEB</t>
        </is>
      </c>
      <c r="B875" s="43">
        <f>FEB!A376</f>
        <v/>
      </c>
      <c r="C875" s="44">
        <f>FEB!B376</f>
        <v/>
      </c>
      <c r="D875" s="44">
        <f>FEB!C376</f>
        <v/>
      </c>
      <c r="E875" s="44">
        <f>FEB!D376</f>
        <v/>
      </c>
      <c r="F875" s="44">
        <f>FEB!E376</f>
        <v/>
      </c>
      <c r="G875" s="44">
        <f>FEB!F376</f>
        <v/>
      </c>
      <c r="H875" s="44">
        <f>FEB!G376</f>
        <v/>
      </c>
      <c r="I875" s="45">
        <f>FEB!H376</f>
        <v/>
      </c>
      <c r="J875" s="45">
        <f>FEB!I376</f>
        <v/>
      </c>
      <c r="K875" s="44">
        <f>FEB!J376</f>
        <v/>
      </c>
      <c r="L875" s="44">
        <f>FEB!K376</f>
        <v/>
      </c>
      <c r="M875" s="46">
        <f>FEB!L376</f>
        <v/>
      </c>
      <c r="N875" s="44">
        <f>FEB!M376</f>
        <v/>
      </c>
      <c r="O875" s="44">
        <f>FEB!N376</f>
        <v/>
      </c>
      <c r="P875" s="44">
        <f>FEB!O376</f>
        <v/>
      </c>
      <c r="Q875" s="44">
        <f>FEB!P376</f>
        <v/>
      </c>
      <c r="R875" s="44">
        <f>FEB!Q376</f>
        <v/>
      </c>
      <c r="S875" s="46">
        <f>S874+IF(X875=0,0,M875)</f>
        <v/>
      </c>
      <c r="T875" s="47">
        <f>MAX(T874,S875)</f>
        <v/>
      </c>
      <c r="U875" s="48">
        <f>S875-T875</f>
        <v/>
      </c>
      <c r="V875" s="47">
        <f>IFERROR(SUMIFS(DATABASE!$M$5:$M$6004,DATABASE!$B$5:$B$6004,B875,DATABASE!$X$5:$X$6004,1),0)</f>
        <v/>
      </c>
      <c r="W875" s="31">
        <f>IFERROR(COUNTIFS(DATABASE!$B$5:$B$6004,B875,DATABASE!$X$5:$X$6004,1),0)</f>
        <v/>
      </c>
      <c r="X875" s="49">
        <f>--AND(ISNUMBER(B875),C875&lt;&gt;"",L875&lt;&gt;"",M875&lt;&gt;"")</f>
        <v/>
      </c>
    </row>
    <row r="876" ht="15" customHeight="1" s="111">
      <c r="A876" s="50" t="inlineStr">
        <is>
          <t>FEB</t>
        </is>
      </c>
      <c r="B876" s="51">
        <f>FEB!A377</f>
        <v/>
      </c>
      <c r="C876" s="52">
        <f>FEB!B377</f>
        <v/>
      </c>
      <c r="D876" s="52">
        <f>FEB!C377</f>
        <v/>
      </c>
      <c r="E876" s="52">
        <f>FEB!D377</f>
        <v/>
      </c>
      <c r="F876" s="52">
        <f>FEB!E377</f>
        <v/>
      </c>
      <c r="G876" s="52">
        <f>FEB!F377</f>
        <v/>
      </c>
      <c r="H876" s="52">
        <f>FEB!G377</f>
        <v/>
      </c>
      <c r="I876" s="53">
        <f>FEB!H377</f>
        <v/>
      </c>
      <c r="J876" s="53">
        <f>FEB!I377</f>
        <v/>
      </c>
      <c r="K876" s="52">
        <f>FEB!J377</f>
        <v/>
      </c>
      <c r="L876" s="52">
        <f>FEB!K377</f>
        <v/>
      </c>
      <c r="M876" s="54">
        <f>FEB!L377</f>
        <v/>
      </c>
      <c r="N876" s="52">
        <f>FEB!M377</f>
        <v/>
      </c>
      <c r="O876" s="52">
        <f>FEB!N377</f>
        <v/>
      </c>
      <c r="P876" s="52">
        <f>FEB!O377</f>
        <v/>
      </c>
      <c r="Q876" s="52">
        <f>FEB!P377</f>
        <v/>
      </c>
      <c r="R876" s="52">
        <f>FEB!Q377</f>
        <v/>
      </c>
      <c r="S876" s="54">
        <f>S875+IF(X876=0,0,M876)</f>
        <v/>
      </c>
      <c r="T876" s="55">
        <f>MAX(T875,S876)</f>
        <v/>
      </c>
      <c r="U876" s="56">
        <f>S876-T876</f>
        <v/>
      </c>
      <c r="V876" s="55">
        <f>IFERROR(SUMIFS(DATABASE!$M$5:$M$6004,DATABASE!$B$5:$B$6004,B876,DATABASE!$X$5:$X$6004,1),0)</f>
        <v/>
      </c>
      <c r="W876" s="57">
        <f>IFERROR(COUNTIFS(DATABASE!$B$5:$B$6004,B876,DATABASE!$X$5:$X$6004,1),0)</f>
        <v/>
      </c>
      <c r="X876" s="58">
        <f>--AND(ISNUMBER(B876),C876&lt;&gt;"",L876&lt;&gt;"",M876&lt;&gt;"")</f>
        <v/>
      </c>
    </row>
    <row r="877" ht="15" customHeight="1" s="111">
      <c r="A877" s="42" t="inlineStr">
        <is>
          <t>FEB</t>
        </is>
      </c>
      <c r="B877" s="43">
        <f>FEB!A378</f>
        <v/>
      </c>
      <c r="C877" s="44">
        <f>FEB!B378</f>
        <v/>
      </c>
      <c r="D877" s="44">
        <f>FEB!C378</f>
        <v/>
      </c>
      <c r="E877" s="44">
        <f>FEB!D378</f>
        <v/>
      </c>
      <c r="F877" s="44">
        <f>FEB!E378</f>
        <v/>
      </c>
      <c r="G877" s="44">
        <f>FEB!F378</f>
        <v/>
      </c>
      <c r="H877" s="44">
        <f>FEB!G378</f>
        <v/>
      </c>
      <c r="I877" s="45">
        <f>FEB!H378</f>
        <v/>
      </c>
      <c r="J877" s="45">
        <f>FEB!I378</f>
        <v/>
      </c>
      <c r="K877" s="44">
        <f>FEB!J378</f>
        <v/>
      </c>
      <c r="L877" s="44">
        <f>FEB!K378</f>
        <v/>
      </c>
      <c r="M877" s="46">
        <f>FEB!L378</f>
        <v/>
      </c>
      <c r="N877" s="44">
        <f>FEB!M378</f>
        <v/>
      </c>
      <c r="O877" s="44">
        <f>FEB!N378</f>
        <v/>
      </c>
      <c r="P877" s="44">
        <f>FEB!O378</f>
        <v/>
      </c>
      <c r="Q877" s="44">
        <f>FEB!P378</f>
        <v/>
      </c>
      <c r="R877" s="44">
        <f>FEB!Q378</f>
        <v/>
      </c>
      <c r="S877" s="46">
        <f>S876+IF(X877=0,0,M877)</f>
        <v/>
      </c>
      <c r="T877" s="47">
        <f>MAX(T876,S877)</f>
        <v/>
      </c>
      <c r="U877" s="48">
        <f>S877-T877</f>
        <v/>
      </c>
      <c r="V877" s="47">
        <f>IFERROR(SUMIFS(DATABASE!$M$5:$M$6004,DATABASE!$B$5:$B$6004,B877,DATABASE!$X$5:$X$6004,1),0)</f>
        <v/>
      </c>
      <c r="W877" s="31">
        <f>IFERROR(COUNTIFS(DATABASE!$B$5:$B$6004,B877,DATABASE!$X$5:$X$6004,1),0)</f>
        <v/>
      </c>
      <c r="X877" s="49">
        <f>--AND(ISNUMBER(B877),C877&lt;&gt;"",L877&lt;&gt;"",M877&lt;&gt;"")</f>
        <v/>
      </c>
    </row>
    <row r="878" ht="15" customHeight="1" s="111">
      <c r="A878" s="50" t="inlineStr">
        <is>
          <t>FEB</t>
        </is>
      </c>
      <c r="B878" s="51">
        <f>FEB!A379</f>
        <v/>
      </c>
      <c r="C878" s="52">
        <f>FEB!B379</f>
        <v/>
      </c>
      <c r="D878" s="52">
        <f>FEB!C379</f>
        <v/>
      </c>
      <c r="E878" s="52">
        <f>FEB!D379</f>
        <v/>
      </c>
      <c r="F878" s="52">
        <f>FEB!E379</f>
        <v/>
      </c>
      <c r="G878" s="52">
        <f>FEB!F379</f>
        <v/>
      </c>
      <c r="H878" s="52">
        <f>FEB!G379</f>
        <v/>
      </c>
      <c r="I878" s="53">
        <f>FEB!H379</f>
        <v/>
      </c>
      <c r="J878" s="53">
        <f>FEB!I379</f>
        <v/>
      </c>
      <c r="K878" s="52">
        <f>FEB!J379</f>
        <v/>
      </c>
      <c r="L878" s="52">
        <f>FEB!K379</f>
        <v/>
      </c>
      <c r="M878" s="54">
        <f>FEB!L379</f>
        <v/>
      </c>
      <c r="N878" s="52">
        <f>FEB!M379</f>
        <v/>
      </c>
      <c r="O878" s="52">
        <f>FEB!N379</f>
        <v/>
      </c>
      <c r="P878" s="52">
        <f>FEB!O379</f>
        <v/>
      </c>
      <c r="Q878" s="52">
        <f>FEB!P379</f>
        <v/>
      </c>
      <c r="R878" s="52">
        <f>FEB!Q379</f>
        <v/>
      </c>
      <c r="S878" s="54">
        <f>S877+IF(X878=0,0,M878)</f>
        <v/>
      </c>
      <c r="T878" s="55">
        <f>MAX(T877,S878)</f>
        <v/>
      </c>
      <c r="U878" s="56">
        <f>S878-T878</f>
        <v/>
      </c>
      <c r="V878" s="55">
        <f>IFERROR(SUMIFS(DATABASE!$M$5:$M$6004,DATABASE!$B$5:$B$6004,B878,DATABASE!$X$5:$X$6004,1),0)</f>
        <v/>
      </c>
      <c r="W878" s="57">
        <f>IFERROR(COUNTIFS(DATABASE!$B$5:$B$6004,B878,DATABASE!$X$5:$X$6004,1),0)</f>
        <v/>
      </c>
      <c r="X878" s="58">
        <f>--AND(ISNUMBER(B878),C878&lt;&gt;"",L878&lt;&gt;"",M878&lt;&gt;"")</f>
        <v/>
      </c>
    </row>
    <row r="879" ht="15" customHeight="1" s="111">
      <c r="A879" s="42" t="inlineStr">
        <is>
          <t>FEB</t>
        </is>
      </c>
      <c r="B879" s="43">
        <f>FEB!A380</f>
        <v/>
      </c>
      <c r="C879" s="44">
        <f>FEB!B380</f>
        <v/>
      </c>
      <c r="D879" s="44">
        <f>FEB!C380</f>
        <v/>
      </c>
      <c r="E879" s="44">
        <f>FEB!D380</f>
        <v/>
      </c>
      <c r="F879" s="44">
        <f>FEB!E380</f>
        <v/>
      </c>
      <c r="G879" s="44">
        <f>FEB!F380</f>
        <v/>
      </c>
      <c r="H879" s="44">
        <f>FEB!G380</f>
        <v/>
      </c>
      <c r="I879" s="45">
        <f>FEB!H380</f>
        <v/>
      </c>
      <c r="J879" s="45">
        <f>FEB!I380</f>
        <v/>
      </c>
      <c r="K879" s="44">
        <f>FEB!J380</f>
        <v/>
      </c>
      <c r="L879" s="44">
        <f>FEB!K380</f>
        <v/>
      </c>
      <c r="M879" s="46">
        <f>FEB!L380</f>
        <v/>
      </c>
      <c r="N879" s="44">
        <f>FEB!M380</f>
        <v/>
      </c>
      <c r="O879" s="44">
        <f>FEB!N380</f>
        <v/>
      </c>
      <c r="P879" s="44">
        <f>FEB!O380</f>
        <v/>
      </c>
      <c r="Q879" s="44">
        <f>FEB!P380</f>
        <v/>
      </c>
      <c r="R879" s="44">
        <f>FEB!Q380</f>
        <v/>
      </c>
      <c r="S879" s="46">
        <f>S878+IF(X879=0,0,M879)</f>
        <v/>
      </c>
      <c r="T879" s="47">
        <f>MAX(T878,S879)</f>
        <v/>
      </c>
      <c r="U879" s="48">
        <f>S879-T879</f>
        <v/>
      </c>
      <c r="V879" s="47">
        <f>IFERROR(SUMIFS(DATABASE!$M$5:$M$6004,DATABASE!$B$5:$B$6004,B879,DATABASE!$X$5:$X$6004,1),0)</f>
        <v/>
      </c>
      <c r="W879" s="31">
        <f>IFERROR(COUNTIFS(DATABASE!$B$5:$B$6004,B879,DATABASE!$X$5:$X$6004,1),0)</f>
        <v/>
      </c>
      <c r="X879" s="49">
        <f>--AND(ISNUMBER(B879),C879&lt;&gt;"",L879&lt;&gt;"",M879&lt;&gt;"")</f>
        <v/>
      </c>
    </row>
    <row r="880" ht="15" customHeight="1" s="111">
      <c r="A880" s="50" t="inlineStr">
        <is>
          <t>FEB</t>
        </is>
      </c>
      <c r="B880" s="51">
        <f>FEB!A381</f>
        <v/>
      </c>
      <c r="C880" s="52">
        <f>FEB!B381</f>
        <v/>
      </c>
      <c r="D880" s="52">
        <f>FEB!C381</f>
        <v/>
      </c>
      <c r="E880" s="52">
        <f>FEB!D381</f>
        <v/>
      </c>
      <c r="F880" s="52">
        <f>FEB!E381</f>
        <v/>
      </c>
      <c r="G880" s="52">
        <f>FEB!F381</f>
        <v/>
      </c>
      <c r="H880" s="52">
        <f>FEB!G381</f>
        <v/>
      </c>
      <c r="I880" s="53">
        <f>FEB!H381</f>
        <v/>
      </c>
      <c r="J880" s="53">
        <f>FEB!I381</f>
        <v/>
      </c>
      <c r="K880" s="52">
        <f>FEB!J381</f>
        <v/>
      </c>
      <c r="L880" s="52">
        <f>FEB!K381</f>
        <v/>
      </c>
      <c r="M880" s="54">
        <f>FEB!L381</f>
        <v/>
      </c>
      <c r="N880" s="52">
        <f>FEB!M381</f>
        <v/>
      </c>
      <c r="O880" s="52">
        <f>FEB!N381</f>
        <v/>
      </c>
      <c r="P880" s="52">
        <f>FEB!O381</f>
        <v/>
      </c>
      <c r="Q880" s="52">
        <f>FEB!P381</f>
        <v/>
      </c>
      <c r="R880" s="52">
        <f>FEB!Q381</f>
        <v/>
      </c>
      <c r="S880" s="54">
        <f>S879+IF(X880=0,0,M880)</f>
        <v/>
      </c>
      <c r="T880" s="55">
        <f>MAX(T879,S880)</f>
        <v/>
      </c>
      <c r="U880" s="56">
        <f>S880-T880</f>
        <v/>
      </c>
      <c r="V880" s="55">
        <f>IFERROR(SUMIFS(DATABASE!$M$5:$M$6004,DATABASE!$B$5:$B$6004,B880,DATABASE!$X$5:$X$6004,1),0)</f>
        <v/>
      </c>
      <c r="W880" s="57">
        <f>IFERROR(COUNTIFS(DATABASE!$B$5:$B$6004,B880,DATABASE!$X$5:$X$6004,1),0)</f>
        <v/>
      </c>
      <c r="X880" s="58">
        <f>--AND(ISNUMBER(B880),C880&lt;&gt;"",L880&lt;&gt;"",M880&lt;&gt;"")</f>
        <v/>
      </c>
    </row>
    <row r="881" ht="15" customHeight="1" s="111">
      <c r="A881" s="42" t="inlineStr">
        <is>
          <t>FEB</t>
        </is>
      </c>
      <c r="B881" s="43">
        <f>FEB!A382</f>
        <v/>
      </c>
      <c r="C881" s="44">
        <f>FEB!B382</f>
        <v/>
      </c>
      <c r="D881" s="44">
        <f>FEB!C382</f>
        <v/>
      </c>
      <c r="E881" s="44">
        <f>FEB!D382</f>
        <v/>
      </c>
      <c r="F881" s="44">
        <f>FEB!E382</f>
        <v/>
      </c>
      <c r="G881" s="44">
        <f>FEB!F382</f>
        <v/>
      </c>
      <c r="H881" s="44">
        <f>FEB!G382</f>
        <v/>
      </c>
      <c r="I881" s="45">
        <f>FEB!H382</f>
        <v/>
      </c>
      <c r="J881" s="45">
        <f>FEB!I382</f>
        <v/>
      </c>
      <c r="K881" s="44">
        <f>FEB!J382</f>
        <v/>
      </c>
      <c r="L881" s="44">
        <f>FEB!K382</f>
        <v/>
      </c>
      <c r="M881" s="46">
        <f>FEB!L382</f>
        <v/>
      </c>
      <c r="N881" s="44">
        <f>FEB!M382</f>
        <v/>
      </c>
      <c r="O881" s="44">
        <f>FEB!N382</f>
        <v/>
      </c>
      <c r="P881" s="44">
        <f>FEB!O382</f>
        <v/>
      </c>
      <c r="Q881" s="44">
        <f>FEB!P382</f>
        <v/>
      </c>
      <c r="R881" s="44">
        <f>FEB!Q382</f>
        <v/>
      </c>
      <c r="S881" s="46">
        <f>S880+IF(X881=0,0,M881)</f>
        <v/>
      </c>
      <c r="T881" s="47">
        <f>MAX(T880,S881)</f>
        <v/>
      </c>
      <c r="U881" s="48">
        <f>S881-T881</f>
        <v/>
      </c>
      <c r="V881" s="47">
        <f>IFERROR(SUMIFS(DATABASE!$M$5:$M$6004,DATABASE!$B$5:$B$6004,B881,DATABASE!$X$5:$X$6004,1),0)</f>
        <v/>
      </c>
      <c r="W881" s="31">
        <f>IFERROR(COUNTIFS(DATABASE!$B$5:$B$6004,B881,DATABASE!$X$5:$X$6004,1),0)</f>
        <v/>
      </c>
      <c r="X881" s="49">
        <f>--AND(ISNUMBER(B881),C881&lt;&gt;"",L881&lt;&gt;"",M881&lt;&gt;"")</f>
        <v/>
      </c>
    </row>
    <row r="882" ht="15" customHeight="1" s="111">
      <c r="A882" s="50" t="inlineStr">
        <is>
          <t>FEB</t>
        </is>
      </c>
      <c r="B882" s="51">
        <f>FEB!A383</f>
        <v/>
      </c>
      <c r="C882" s="52">
        <f>FEB!B383</f>
        <v/>
      </c>
      <c r="D882" s="52">
        <f>FEB!C383</f>
        <v/>
      </c>
      <c r="E882" s="52">
        <f>FEB!D383</f>
        <v/>
      </c>
      <c r="F882" s="52">
        <f>FEB!E383</f>
        <v/>
      </c>
      <c r="G882" s="52">
        <f>FEB!F383</f>
        <v/>
      </c>
      <c r="H882" s="52">
        <f>FEB!G383</f>
        <v/>
      </c>
      <c r="I882" s="53">
        <f>FEB!H383</f>
        <v/>
      </c>
      <c r="J882" s="53">
        <f>FEB!I383</f>
        <v/>
      </c>
      <c r="K882" s="52">
        <f>FEB!J383</f>
        <v/>
      </c>
      <c r="L882" s="52">
        <f>FEB!K383</f>
        <v/>
      </c>
      <c r="M882" s="54">
        <f>FEB!L383</f>
        <v/>
      </c>
      <c r="N882" s="52">
        <f>FEB!M383</f>
        <v/>
      </c>
      <c r="O882" s="52">
        <f>FEB!N383</f>
        <v/>
      </c>
      <c r="P882" s="52">
        <f>FEB!O383</f>
        <v/>
      </c>
      <c r="Q882" s="52">
        <f>FEB!P383</f>
        <v/>
      </c>
      <c r="R882" s="52">
        <f>FEB!Q383</f>
        <v/>
      </c>
      <c r="S882" s="54">
        <f>S881+IF(X882=0,0,M882)</f>
        <v/>
      </c>
      <c r="T882" s="55">
        <f>MAX(T881,S882)</f>
        <v/>
      </c>
      <c r="U882" s="56">
        <f>S882-T882</f>
        <v/>
      </c>
      <c r="V882" s="55">
        <f>IFERROR(SUMIFS(DATABASE!$M$5:$M$6004,DATABASE!$B$5:$B$6004,B882,DATABASE!$X$5:$X$6004,1),0)</f>
        <v/>
      </c>
      <c r="W882" s="57">
        <f>IFERROR(COUNTIFS(DATABASE!$B$5:$B$6004,B882,DATABASE!$X$5:$X$6004,1),0)</f>
        <v/>
      </c>
      <c r="X882" s="58">
        <f>--AND(ISNUMBER(B882),C882&lt;&gt;"",L882&lt;&gt;"",M882&lt;&gt;"")</f>
        <v/>
      </c>
    </row>
    <row r="883" ht="15" customHeight="1" s="111">
      <c r="A883" s="42" t="inlineStr">
        <is>
          <t>FEB</t>
        </is>
      </c>
      <c r="B883" s="43">
        <f>FEB!A384</f>
        <v/>
      </c>
      <c r="C883" s="44">
        <f>FEB!B384</f>
        <v/>
      </c>
      <c r="D883" s="44">
        <f>FEB!C384</f>
        <v/>
      </c>
      <c r="E883" s="44">
        <f>FEB!D384</f>
        <v/>
      </c>
      <c r="F883" s="44">
        <f>FEB!E384</f>
        <v/>
      </c>
      <c r="G883" s="44">
        <f>FEB!F384</f>
        <v/>
      </c>
      <c r="H883" s="44">
        <f>FEB!G384</f>
        <v/>
      </c>
      <c r="I883" s="45">
        <f>FEB!H384</f>
        <v/>
      </c>
      <c r="J883" s="45">
        <f>FEB!I384</f>
        <v/>
      </c>
      <c r="K883" s="44">
        <f>FEB!J384</f>
        <v/>
      </c>
      <c r="L883" s="44">
        <f>FEB!K384</f>
        <v/>
      </c>
      <c r="M883" s="46">
        <f>FEB!L384</f>
        <v/>
      </c>
      <c r="N883" s="44">
        <f>FEB!M384</f>
        <v/>
      </c>
      <c r="O883" s="44">
        <f>FEB!N384</f>
        <v/>
      </c>
      <c r="P883" s="44">
        <f>FEB!O384</f>
        <v/>
      </c>
      <c r="Q883" s="44">
        <f>FEB!P384</f>
        <v/>
      </c>
      <c r="R883" s="44">
        <f>FEB!Q384</f>
        <v/>
      </c>
      <c r="S883" s="46">
        <f>S882+IF(X883=0,0,M883)</f>
        <v/>
      </c>
      <c r="T883" s="47">
        <f>MAX(T882,S883)</f>
        <v/>
      </c>
      <c r="U883" s="48">
        <f>S883-T883</f>
        <v/>
      </c>
      <c r="V883" s="47">
        <f>IFERROR(SUMIFS(DATABASE!$M$5:$M$6004,DATABASE!$B$5:$B$6004,B883,DATABASE!$X$5:$X$6004,1),0)</f>
        <v/>
      </c>
      <c r="W883" s="31">
        <f>IFERROR(COUNTIFS(DATABASE!$B$5:$B$6004,B883,DATABASE!$X$5:$X$6004,1),0)</f>
        <v/>
      </c>
      <c r="X883" s="49">
        <f>--AND(ISNUMBER(B883),C883&lt;&gt;"",L883&lt;&gt;"",M883&lt;&gt;"")</f>
        <v/>
      </c>
    </row>
    <row r="884" ht="15" customHeight="1" s="111">
      <c r="A884" s="50" t="inlineStr">
        <is>
          <t>FEB</t>
        </is>
      </c>
      <c r="B884" s="51">
        <f>FEB!A385</f>
        <v/>
      </c>
      <c r="C884" s="52">
        <f>FEB!B385</f>
        <v/>
      </c>
      <c r="D884" s="52">
        <f>FEB!C385</f>
        <v/>
      </c>
      <c r="E884" s="52">
        <f>FEB!D385</f>
        <v/>
      </c>
      <c r="F884" s="52">
        <f>FEB!E385</f>
        <v/>
      </c>
      <c r="G884" s="52">
        <f>FEB!F385</f>
        <v/>
      </c>
      <c r="H884" s="52">
        <f>FEB!G385</f>
        <v/>
      </c>
      <c r="I884" s="53">
        <f>FEB!H385</f>
        <v/>
      </c>
      <c r="J884" s="53">
        <f>FEB!I385</f>
        <v/>
      </c>
      <c r="K884" s="52">
        <f>FEB!J385</f>
        <v/>
      </c>
      <c r="L884" s="52">
        <f>FEB!K385</f>
        <v/>
      </c>
      <c r="M884" s="54">
        <f>FEB!L385</f>
        <v/>
      </c>
      <c r="N884" s="52">
        <f>FEB!M385</f>
        <v/>
      </c>
      <c r="O884" s="52">
        <f>FEB!N385</f>
        <v/>
      </c>
      <c r="P884" s="52">
        <f>FEB!O385</f>
        <v/>
      </c>
      <c r="Q884" s="52">
        <f>FEB!P385</f>
        <v/>
      </c>
      <c r="R884" s="52">
        <f>FEB!Q385</f>
        <v/>
      </c>
      <c r="S884" s="54">
        <f>S883+IF(X884=0,0,M884)</f>
        <v/>
      </c>
      <c r="T884" s="55">
        <f>MAX(T883,S884)</f>
        <v/>
      </c>
      <c r="U884" s="56">
        <f>S884-T884</f>
        <v/>
      </c>
      <c r="V884" s="55">
        <f>IFERROR(SUMIFS(DATABASE!$M$5:$M$6004,DATABASE!$B$5:$B$6004,B884,DATABASE!$X$5:$X$6004,1),0)</f>
        <v/>
      </c>
      <c r="W884" s="57">
        <f>IFERROR(COUNTIFS(DATABASE!$B$5:$B$6004,B884,DATABASE!$X$5:$X$6004,1),0)</f>
        <v/>
      </c>
      <c r="X884" s="58">
        <f>--AND(ISNUMBER(B884),C884&lt;&gt;"",L884&lt;&gt;"",M884&lt;&gt;"")</f>
        <v/>
      </c>
    </row>
    <row r="885" ht="15" customHeight="1" s="111">
      <c r="A885" s="42" t="inlineStr">
        <is>
          <t>FEB</t>
        </is>
      </c>
      <c r="B885" s="43">
        <f>FEB!A386</f>
        <v/>
      </c>
      <c r="C885" s="44">
        <f>FEB!B386</f>
        <v/>
      </c>
      <c r="D885" s="44">
        <f>FEB!C386</f>
        <v/>
      </c>
      <c r="E885" s="44">
        <f>FEB!D386</f>
        <v/>
      </c>
      <c r="F885" s="44">
        <f>FEB!E386</f>
        <v/>
      </c>
      <c r="G885" s="44">
        <f>FEB!F386</f>
        <v/>
      </c>
      <c r="H885" s="44">
        <f>FEB!G386</f>
        <v/>
      </c>
      <c r="I885" s="45">
        <f>FEB!H386</f>
        <v/>
      </c>
      <c r="J885" s="45">
        <f>FEB!I386</f>
        <v/>
      </c>
      <c r="K885" s="44">
        <f>FEB!J386</f>
        <v/>
      </c>
      <c r="L885" s="44">
        <f>FEB!K386</f>
        <v/>
      </c>
      <c r="M885" s="46">
        <f>FEB!L386</f>
        <v/>
      </c>
      <c r="N885" s="44">
        <f>FEB!M386</f>
        <v/>
      </c>
      <c r="O885" s="44">
        <f>FEB!N386</f>
        <v/>
      </c>
      <c r="P885" s="44">
        <f>FEB!O386</f>
        <v/>
      </c>
      <c r="Q885" s="44">
        <f>FEB!P386</f>
        <v/>
      </c>
      <c r="R885" s="44">
        <f>FEB!Q386</f>
        <v/>
      </c>
      <c r="S885" s="46">
        <f>S884+IF(X885=0,0,M885)</f>
        <v/>
      </c>
      <c r="T885" s="47">
        <f>MAX(T884,S885)</f>
        <v/>
      </c>
      <c r="U885" s="48">
        <f>S885-T885</f>
        <v/>
      </c>
      <c r="V885" s="47">
        <f>IFERROR(SUMIFS(DATABASE!$M$5:$M$6004,DATABASE!$B$5:$B$6004,B885,DATABASE!$X$5:$X$6004,1),0)</f>
        <v/>
      </c>
      <c r="W885" s="31">
        <f>IFERROR(COUNTIFS(DATABASE!$B$5:$B$6004,B885,DATABASE!$X$5:$X$6004,1),0)</f>
        <v/>
      </c>
      <c r="X885" s="49">
        <f>--AND(ISNUMBER(B885),C885&lt;&gt;"",L885&lt;&gt;"",M885&lt;&gt;"")</f>
        <v/>
      </c>
    </row>
    <row r="886" ht="15" customHeight="1" s="111">
      <c r="A886" s="50" t="inlineStr">
        <is>
          <t>FEB</t>
        </is>
      </c>
      <c r="B886" s="51">
        <f>FEB!A387</f>
        <v/>
      </c>
      <c r="C886" s="52">
        <f>FEB!B387</f>
        <v/>
      </c>
      <c r="D886" s="52">
        <f>FEB!C387</f>
        <v/>
      </c>
      <c r="E886" s="52">
        <f>FEB!D387</f>
        <v/>
      </c>
      <c r="F886" s="52">
        <f>FEB!E387</f>
        <v/>
      </c>
      <c r="G886" s="52">
        <f>FEB!F387</f>
        <v/>
      </c>
      <c r="H886" s="52">
        <f>FEB!G387</f>
        <v/>
      </c>
      <c r="I886" s="53">
        <f>FEB!H387</f>
        <v/>
      </c>
      <c r="J886" s="53">
        <f>FEB!I387</f>
        <v/>
      </c>
      <c r="K886" s="52">
        <f>FEB!J387</f>
        <v/>
      </c>
      <c r="L886" s="52">
        <f>FEB!K387</f>
        <v/>
      </c>
      <c r="M886" s="54">
        <f>FEB!L387</f>
        <v/>
      </c>
      <c r="N886" s="52">
        <f>FEB!M387</f>
        <v/>
      </c>
      <c r="O886" s="52">
        <f>FEB!N387</f>
        <v/>
      </c>
      <c r="P886" s="52">
        <f>FEB!O387</f>
        <v/>
      </c>
      <c r="Q886" s="52">
        <f>FEB!P387</f>
        <v/>
      </c>
      <c r="R886" s="52">
        <f>FEB!Q387</f>
        <v/>
      </c>
      <c r="S886" s="54">
        <f>S885+IF(X886=0,0,M886)</f>
        <v/>
      </c>
      <c r="T886" s="55">
        <f>MAX(T885,S886)</f>
        <v/>
      </c>
      <c r="U886" s="56">
        <f>S886-T886</f>
        <v/>
      </c>
      <c r="V886" s="55">
        <f>IFERROR(SUMIFS(DATABASE!$M$5:$M$6004,DATABASE!$B$5:$B$6004,B886,DATABASE!$X$5:$X$6004,1),0)</f>
        <v/>
      </c>
      <c r="W886" s="57">
        <f>IFERROR(COUNTIFS(DATABASE!$B$5:$B$6004,B886,DATABASE!$X$5:$X$6004,1),0)</f>
        <v/>
      </c>
      <c r="X886" s="58">
        <f>--AND(ISNUMBER(B886),C886&lt;&gt;"",L886&lt;&gt;"",M886&lt;&gt;"")</f>
        <v/>
      </c>
    </row>
    <row r="887" ht="15" customHeight="1" s="111">
      <c r="A887" s="42" t="inlineStr">
        <is>
          <t>FEB</t>
        </is>
      </c>
      <c r="B887" s="43">
        <f>FEB!A388</f>
        <v/>
      </c>
      <c r="C887" s="44">
        <f>FEB!B388</f>
        <v/>
      </c>
      <c r="D887" s="44">
        <f>FEB!C388</f>
        <v/>
      </c>
      <c r="E887" s="44">
        <f>FEB!D388</f>
        <v/>
      </c>
      <c r="F887" s="44">
        <f>FEB!E388</f>
        <v/>
      </c>
      <c r="G887" s="44">
        <f>FEB!F388</f>
        <v/>
      </c>
      <c r="H887" s="44">
        <f>FEB!G388</f>
        <v/>
      </c>
      <c r="I887" s="45">
        <f>FEB!H388</f>
        <v/>
      </c>
      <c r="J887" s="45">
        <f>FEB!I388</f>
        <v/>
      </c>
      <c r="K887" s="44">
        <f>FEB!J388</f>
        <v/>
      </c>
      <c r="L887" s="44">
        <f>FEB!K388</f>
        <v/>
      </c>
      <c r="M887" s="46">
        <f>FEB!L388</f>
        <v/>
      </c>
      <c r="N887" s="44">
        <f>FEB!M388</f>
        <v/>
      </c>
      <c r="O887" s="44">
        <f>FEB!N388</f>
        <v/>
      </c>
      <c r="P887" s="44">
        <f>FEB!O388</f>
        <v/>
      </c>
      <c r="Q887" s="44">
        <f>FEB!P388</f>
        <v/>
      </c>
      <c r="R887" s="44">
        <f>FEB!Q388</f>
        <v/>
      </c>
      <c r="S887" s="46">
        <f>S886+IF(X887=0,0,M887)</f>
        <v/>
      </c>
      <c r="T887" s="47">
        <f>MAX(T886,S887)</f>
        <v/>
      </c>
      <c r="U887" s="48">
        <f>S887-T887</f>
        <v/>
      </c>
      <c r="V887" s="47">
        <f>IFERROR(SUMIFS(DATABASE!$M$5:$M$6004,DATABASE!$B$5:$B$6004,B887,DATABASE!$X$5:$X$6004,1),0)</f>
        <v/>
      </c>
      <c r="W887" s="31">
        <f>IFERROR(COUNTIFS(DATABASE!$B$5:$B$6004,B887,DATABASE!$X$5:$X$6004,1),0)</f>
        <v/>
      </c>
      <c r="X887" s="49">
        <f>--AND(ISNUMBER(B887),C887&lt;&gt;"",L887&lt;&gt;"",M887&lt;&gt;"")</f>
        <v/>
      </c>
    </row>
    <row r="888" ht="15" customHeight="1" s="111">
      <c r="A888" s="50" t="inlineStr">
        <is>
          <t>FEB</t>
        </is>
      </c>
      <c r="B888" s="51">
        <f>FEB!A389</f>
        <v/>
      </c>
      <c r="C888" s="52">
        <f>FEB!B389</f>
        <v/>
      </c>
      <c r="D888" s="52">
        <f>FEB!C389</f>
        <v/>
      </c>
      <c r="E888" s="52">
        <f>FEB!D389</f>
        <v/>
      </c>
      <c r="F888" s="52">
        <f>FEB!E389</f>
        <v/>
      </c>
      <c r="G888" s="52">
        <f>FEB!F389</f>
        <v/>
      </c>
      <c r="H888" s="52">
        <f>FEB!G389</f>
        <v/>
      </c>
      <c r="I888" s="53">
        <f>FEB!H389</f>
        <v/>
      </c>
      <c r="J888" s="53">
        <f>FEB!I389</f>
        <v/>
      </c>
      <c r="K888" s="52">
        <f>FEB!J389</f>
        <v/>
      </c>
      <c r="L888" s="52">
        <f>FEB!K389</f>
        <v/>
      </c>
      <c r="M888" s="54">
        <f>FEB!L389</f>
        <v/>
      </c>
      <c r="N888" s="52">
        <f>FEB!M389</f>
        <v/>
      </c>
      <c r="O888" s="52">
        <f>FEB!N389</f>
        <v/>
      </c>
      <c r="P888" s="52">
        <f>FEB!O389</f>
        <v/>
      </c>
      <c r="Q888" s="52">
        <f>FEB!P389</f>
        <v/>
      </c>
      <c r="R888" s="52">
        <f>FEB!Q389</f>
        <v/>
      </c>
      <c r="S888" s="54">
        <f>S887+IF(X888=0,0,M888)</f>
        <v/>
      </c>
      <c r="T888" s="55">
        <f>MAX(T887,S888)</f>
        <v/>
      </c>
      <c r="U888" s="56">
        <f>S888-T888</f>
        <v/>
      </c>
      <c r="V888" s="55">
        <f>IFERROR(SUMIFS(DATABASE!$M$5:$M$6004,DATABASE!$B$5:$B$6004,B888,DATABASE!$X$5:$X$6004,1),0)</f>
        <v/>
      </c>
      <c r="W888" s="57">
        <f>IFERROR(COUNTIFS(DATABASE!$B$5:$B$6004,B888,DATABASE!$X$5:$X$6004,1),0)</f>
        <v/>
      </c>
      <c r="X888" s="58">
        <f>--AND(ISNUMBER(B888),C888&lt;&gt;"",L888&lt;&gt;"",M888&lt;&gt;"")</f>
        <v/>
      </c>
    </row>
    <row r="889" ht="15" customHeight="1" s="111">
      <c r="A889" s="42" t="inlineStr">
        <is>
          <t>FEB</t>
        </is>
      </c>
      <c r="B889" s="43">
        <f>FEB!A390</f>
        <v/>
      </c>
      <c r="C889" s="44">
        <f>FEB!B390</f>
        <v/>
      </c>
      <c r="D889" s="44">
        <f>FEB!C390</f>
        <v/>
      </c>
      <c r="E889" s="44">
        <f>FEB!D390</f>
        <v/>
      </c>
      <c r="F889" s="44">
        <f>FEB!E390</f>
        <v/>
      </c>
      <c r="G889" s="44">
        <f>FEB!F390</f>
        <v/>
      </c>
      <c r="H889" s="44">
        <f>FEB!G390</f>
        <v/>
      </c>
      <c r="I889" s="45">
        <f>FEB!H390</f>
        <v/>
      </c>
      <c r="J889" s="45">
        <f>FEB!I390</f>
        <v/>
      </c>
      <c r="K889" s="44">
        <f>FEB!J390</f>
        <v/>
      </c>
      <c r="L889" s="44">
        <f>FEB!K390</f>
        <v/>
      </c>
      <c r="M889" s="46">
        <f>FEB!L390</f>
        <v/>
      </c>
      <c r="N889" s="44">
        <f>FEB!M390</f>
        <v/>
      </c>
      <c r="O889" s="44">
        <f>FEB!N390</f>
        <v/>
      </c>
      <c r="P889" s="44">
        <f>FEB!O390</f>
        <v/>
      </c>
      <c r="Q889" s="44">
        <f>FEB!P390</f>
        <v/>
      </c>
      <c r="R889" s="44">
        <f>FEB!Q390</f>
        <v/>
      </c>
      <c r="S889" s="46">
        <f>S888+IF(X889=0,0,M889)</f>
        <v/>
      </c>
      <c r="T889" s="47">
        <f>MAX(T888,S889)</f>
        <v/>
      </c>
      <c r="U889" s="48">
        <f>S889-T889</f>
        <v/>
      </c>
      <c r="V889" s="47">
        <f>IFERROR(SUMIFS(DATABASE!$M$5:$M$6004,DATABASE!$B$5:$B$6004,B889,DATABASE!$X$5:$X$6004,1),0)</f>
        <v/>
      </c>
      <c r="W889" s="31">
        <f>IFERROR(COUNTIFS(DATABASE!$B$5:$B$6004,B889,DATABASE!$X$5:$X$6004,1),0)</f>
        <v/>
      </c>
      <c r="X889" s="49">
        <f>--AND(ISNUMBER(B889),C889&lt;&gt;"",L889&lt;&gt;"",M889&lt;&gt;"")</f>
        <v/>
      </c>
    </row>
    <row r="890" ht="15" customHeight="1" s="111">
      <c r="A890" s="50" t="inlineStr">
        <is>
          <t>FEB</t>
        </is>
      </c>
      <c r="B890" s="51">
        <f>FEB!A391</f>
        <v/>
      </c>
      <c r="C890" s="52">
        <f>FEB!B391</f>
        <v/>
      </c>
      <c r="D890" s="52">
        <f>FEB!C391</f>
        <v/>
      </c>
      <c r="E890" s="52">
        <f>FEB!D391</f>
        <v/>
      </c>
      <c r="F890" s="52">
        <f>FEB!E391</f>
        <v/>
      </c>
      <c r="G890" s="52">
        <f>FEB!F391</f>
        <v/>
      </c>
      <c r="H890" s="52">
        <f>FEB!G391</f>
        <v/>
      </c>
      <c r="I890" s="53">
        <f>FEB!H391</f>
        <v/>
      </c>
      <c r="J890" s="53">
        <f>FEB!I391</f>
        <v/>
      </c>
      <c r="K890" s="52">
        <f>FEB!J391</f>
        <v/>
      </c>
      <c r="L890" s="52">
        <f>FEB!K391</f>
        <v/>
      </c>
      <c r="M890" s="54">
        <f>FEB!L391</f>
        <v/>
      </c>
      <c r="N890" s="52">
        <f>FEB!M391</f>
        <v/>
      </c>
      <c r="O890" s="52">
        <f>FEB!N391</f>
        <v/>
      </c>
      <c r="P890" s="52">
        <f>FEB!O391</f>
        <v/>
      </c>
      <c r="Q890" s="52">
        <f>FEB!P391</f>
        <v/>
      </c>
      <c r="R890" s="52">
        <f>FEB!Q391</f>
        <v/>
      </c>
      <c r="S890" s="54">
        <f>S889+IF(X890=0,0,M890)</f>
        <v/>
      </c>
      <c r="T890" s="55">
        <f>MAX(T889,S890)</f>
        <v/>
      </c>
      <c r="U890" s="56">
        <f>S890-T890</f>
        <v/>
      </c>
      <c r="V890" s="55">
        <f>IFERROR(SUMIFS(DATABASE!$M$5:$M$6004,DATABASE!$B$5:$B$6004,B890,DATABASE!$X$5:$X$6004,1),0)</f>
        <v/>
      </c>
      <c r="W890" s="57">
        <f>IFERROR(COUNTIFS(DATABASE!$B$5:$B$6004,B890,DATABASE!$X$5:$X$6004,1),0)</f>
        <v/>
      </c>
      <c r="X890" s="58">
        <f>--AND(ISNUMBER(B890),C890&lt;&gt;"",L890&lt;&gt;"",M890&lt;&gt;"")</f>
        <v/>
      </c>
    </row>
    <row r="891" ht="15" customHeight="1" s="111">
      <c r="A891" s="42" t="inlineStr">
        <is>
          <t>FEB</t>
        </is>
      </c>
      <c r="B891" s="43">
        <f>FEB!A392</f>
        <v/>
      </c>
      <c r="C891" s="44">
        <f>FEB!B392</f>
        <v/>
      </c>
      <c r="D891" s="44">
        <f>FEB!C392</f>
        <v/>
      </c>
      <c r="E891" s="44">
        <f>FEB!D392</f>
        <v/>
      </c>
      <c r="F891" s="44">
        <f>FEB!E392</f>
        <v/>
      </c>
      <c r="G891" s="44">
        <f>FEB!F392</f>
        <v/>
      </c>
      <c r="H891" s="44">
        <f>FEB!G392</f>
        <v/>
      </c>
      <c r="I891" s="45">
        <f>FEB!H392</f>
        <v/>
      </c>
      <c r="J891" s="45">
        <f>FEB!I392</f>
        <v/>
      </c>
      <c r="K891" s="44">
        <f>FEB!J392</f>
        <v/>
      </c>
      <c r="L891" s="44">
        <f>FEB!K392</f>
        <v/>
      </c>
      <c r="M891" s="46">
        <f>FEB!L392</f>
        <v/>
      </c>
      <c r="N891" s="44">
        <f>FEB!M392</f>
        <v/>
      </c>
      <c r="O891" s="44">
        <f>FEB!N392</f>
        <v/>
      </c>
      <c r="P891" s="44">
        <f>FEB!O392</f>
        <v/>
      </c>
      <c r="Q891" s="44">
        <f>FEB!P392</f>
        <v/>
      </c>
      <c r="R891" s="44">
        <f>FEB!Q392</f>
        <v/>
      </c>
      <c r="S891" s="46">
        <f>S890+IF(X891=0,0,M891)</f>
        <v/>
      </c>
      <c r="T891" s="47">
        <f>MAX(T890,S891)</f>
        <v/>
      </c>
      <c r="U891" s="48">
        <f>S891-T891</f>
        <v/>
      </c>
      <c r="V891" s="47">
        <f>IFERROR(SUMIFS(DATABASE!$M$5:$M$6004,DATABASE!$B$5:$B$6004,B891,DATABASE!$X$5:$X$6004,1),0)</f>
        <v/>
      </c>
      <c r="W891" s="31">
        <f>IFERROR(COUNTIFS(DATABASE!$B$5:$B$6004,B891,DATABASE!$X$5:$X$6004,1),0)</f>
        <v/>
      </c>
      <c r="X891" s="49">
        <f>--AND(ISNUMBER(B891),C891&lt;&gt;"",L891&lt;&gt;"",M891&lt;&gt;"")</f>
        <v/>
      </c>
    </row>
    <row r="892" ht="15" customHeight="1" s="111">
      <c r="A892" s="50" t="inlineStr">
        <is>
          <t>FEB</t>
        </is>
      </c>
      <c r="B892" s="51">
        <f>FEB!A393</f>
        <v/>
      </c>
      <c r="C892" s="52">
        <f>FEB!B393</f>
        <v/>
      </c>
      <c r="D892" s="52">
        <f>FEB!C393</f>
        <v/>
      </c>
      <c r="E892" s="52">
        <f>FEB!D393</f>
        <v/>
      </c>
      <c r="F892" s="52">
        <f>FEB!E393</f>
        <v/>
      </c>
      <c r="G892" s="52">
        <f>FEB!F393</f>
        <v/>
      </c>
      <c r="H892" s="52">
        <f>FEB!G393</f>
        <v/>
      </c>
      <c r="I892" s="53">
        <f>FEB!H393</f>
        <v/>
      </c>
      <c r="J892" s="53">
        <f>FEB!I393</f>
        <v/>
      </c>
      <c r="K892" s="52">
        <f>FEB!J393</f>
        <v/>
      </c>
      <c r="L892" s="52">
        <f>FEB!K393</f>
        <v/>
      </c>
      <c r="M892" s="54">
        <f>FEB!L393</f>
        <v/>
      </c>
      <c r="N892" s="52">
        <f>FEB!M393</f>
        <v/>
      </c>
      <c r="O892" s="52">
        <f>FEB!N393</f>
        <v/>
      </c>
      <c r="P892" s="52">
        <f>FEB!O393</f>
        <v/>
      </c>
      <c r="Q892" s="52">
        <f>FEB!P393</f>
        <v/>
      </c>
      <c r="R892" s="52">
        <f>FEB!Q393</f>
        <v/>
      </c>
      <c r="S892" s="54">
        <f>S891+IF(X892=0,0,M892)</f>
        <v/>
      </c>
      <c r="T892" s="55">
        <f>MAX(T891,S892)</f>
        <v/>
      </c>
      <c r="U892" s="56">
        <f>S892-T892</f>
        <v/>
      </c>
      <c r="V892" s="55">
        <f>IFERROR(SUMIFS(DATABASE!$M$5:$M$6004,DATABASE!$B$5:$B$6004,B892,DATABASE!$X$5:$X$6004,1),0)</f>
        <v/>
      </c>
      <c r="W892" s="57">
        <f>IFERROR(COUNTIFS(DATABASE!$B$5:$B$6004,B892,DATABASE!$X$5:$X$6004,1),0)</f>
        <v/>
      </c>
      <c r="X892" s="58">
        <f>--AND(ISNUMBER(B892),C892&lt;&gt;"",L892&lt;&gt;"",M892&lt;&gt;"")</f>
        <v/>
      </c>
    </row>
    <row r="893" ht="15" customHeight="1" s="111">
      <c r="A893" s="42" t="inlineStr">
        <is>
          <t>FEB</t>
        </is>
      </c>
      <c r="B893" s="43">
        <f>FEB!A394</f>
        <v/>
      </c>
      <c r="C893" s="44">
        <f>FEB!B394</f>
        <v/>
      </c>
      <c r="D893" s="44">
        <f>FEB!C394</f>
        <v/>
      </c>
      <c r="E893" s="44">
        <f>FEB!D394</f>
        <v/>
      </c>
      <c r="F893" s="44">
        <f>FEB!E394</f>
        <v/>
      </c>
      <c r="G893" s="44">
        <f>FEB!F394</f>
        <v/>
      </c>
      <c r="H893" s="44">
        <f>FEB!G394</f>
        <v/>
      </c>
      <c r="I893" s="45">
        <f>FEB!H394</f>
        <v/>
      </c>
      <c r="J893" s="45">
        <f>FEB!I394</f>
        <v/>
      </c>
      <c r="K893" s="44">
        <f>FEB!J394</f>
        <v/>
      </c>
      <c r="L893" s="44">
        <f>FEB!K394</f>
        <v/>
      </c>
      <c r="M893" s="46">
        <f>FEB!L394</f>
        <v/>
      </c>
      <c r="N893" s="44">
        <f>FEB!M394</f>
        <v/>
      </c>
      <c r="O893" s="44">
        <f>FEB!N394</f>
        <v/>
      </c>
      <c r="P893" s="44">
        <f>FEB!O394</f>
        <v/>
      </c>
      <c r="Q893" s="44">
        <f>FEB!P394</f>
        <v/>
      </c>
      <c r="R893" s="44">
        <f>FEB!Q394</f>
        <v/>
      </c>
      <c r="S893" s="46">
        <f>S892+IF(X893=0,0,M893)</f>
        <v/>
      </c>
      <c r="T893" s="47">
        <f>MAX(T892,S893)</f>
        <v/>
      </c>
      <c r="U893" s="48">
        <f>S893-T893</f>
        <v/>
      </c>
      <c r="V893" s="47">
        <f>IFERROR(SUMIFS(DATABASE!$M$5:$M$6004,DATABASE!$B$5:$B$6004,B893,DATABASE!$X$5:$X$6004,1),0)</f>
        <v/>
      </c>
      <c r="W893" s="31">
        <f>IFERROR(COUNTIFS(DATABASE!$B$5:$B$6004,B893,DATABASE!$X$5:$X$6004,1),0)</f>
        <v/>
      </c>
      <c r="X893" s="49">
        <f>--AND(ISNUMBER(B893),C893&lt;&gt;"",L893&lt;&gt;"",M893&lt;&gt;"")</f>
        <v/>
      </c>
    </row>
    <row r="894" ht="15" customHeight="1" s="111">
      <c r="A894" s="50" t="inlineStr">
        <is>
          <t>FEB</t>
        </is>
      </c>
      <c r="B894" s="51">
        <f>FEB!A395</f>
        <v/>
      </c>
      <c r="C894" s="52">
        <f>FEB!B395</f>
        <v/>
      </c>
      <c r="D894" s="52">
        <f>FEB!C395</f>
        <v/>
      </c>
      <c r="E894" s="52">
        <f>FEB!D395</f>
        <v/>
      </c>
      <c r="F894" s="52">
        <f>FEB!E395</f>
        <v/>
      </c>
      <c r="G894" s="52">
        <f>FEB!F395</f>
        <v/>
      </c>
      <c r="H894" s="52">
        <f>FEB!G395</f>
        <v/>
      </c>
      <c r="I894" s="53">
        <f>FEB!H395</f>
        <v/>
      </c>
      <c r="J894" s="53">
        <f>FEB!I395</f>
        <v/>
      </c>
      <c r="K894" s="52">
        <f>FEB!J395</f>
        <v/>
      </c>
      <c r="L894" s="52">
        <f>FEB!K395</f>
        <v/>
      </c>
      <c r="M894" s="54">
        <f>FEB!L395</f>
        <v/>
      </c>
      <c r="N894" s="52">
        <f>FEB!M395</f>
        <v/>
      </c>
      <c r="O894" s="52">
        <f>FEB!N395</f>
        <v/>
      </c>
      <c r="P894" s="52">
        <f>FEB!O395</f>
        <v/>
      </c>
      <c r="Q894" s="52">
        <f>FEB!P395</f>
        <v/>
      </c>
      <c r="R894" s="52">
        <f>FEB!Q395</f>
        <v/>
      </c>
      <c r="S894" s="54">
        <f>S893+IF(X894=0,0,M894)</f>
        <v/>
      </c>
      <c r="T894" s="55">
        <f>MAX(T893,S894)</f>
        <v/>
      </c>
      <c r="U894" s="56">
        <f>S894-T894</f>
        <v/>
      </c>
      <c r="V894" s="55">
        <f>IFERROR(SUMIFS(DATABASE!$M$5:$M$6004,DATABASE!$B$5:$B$6004,B894,DATABASE!$X$5:$X$6004,1),0)</f>
        <v/>
      </c>
      <c r="W894" s="57">
        <f>IFERROR(COUNTIFS(DATABASE!$B$5:$B$6004,B894,DATABASE!$X$5:$X$6004,1),0)</f>
        <v/>
      </c>
      <c r="X894" s="58">
        <f>--AND(ISNUMBER(B894),C894&lt;&gt;"",L894&lt;&gt;"",M894&lt;&gt;"")</f>
        <v/>
      </c>
    </row>
    <row r="895" ht="15" customHeight="1" s="111">
      <c r="A895" s="42" t="inlineStr">
        <is>
          <t>FEB</t>
        </is>
      </c>
      <c r="B895" s="43">
        <f>FEB!A396</f>
        <v/>
      </c>
      <c r="C895" s="44">
        <f>FEB!B396</f>
        <v/>
      </c>
      <c r="D895" s="44">
        <f>FEB!C396</f>
        <v/>
      </c>
      <c r="E895" s="44">
        <f>FEB!D396</f>
        <v/>
      </c>
      <c r="F895" s="44">
        <f>FEB!E396</f>
        <v/>
      </c>
      <c r="G895" s="44">
        <f>FEB!F396</f>
        <v/>
      </c>
      <c r="H895" s="44">
        <f>FEB!G396</f>
        <v/>
      </c>
      <c r="I895" s="45">
        <f>FEB!H396</f>
        <v/>
      </c>
      <c r="J895" s="45">
        <f>FEB!I396</f>
        <v/>
      </c>
      <c r="K895" s="44">
        <f>FEB!J396</f>
        <v/>
      </c>
      <c r="L895" s="44">
        <f>FEB!K396</f>
        <v/>
      </c>
      <c r="M895" s="46">
        <f>FEB!L396</f>
        <v/>
      </c>
      <c r="N895" s="44">
        <f>FEB!M396</f>
        <v/>
      </c>
      <c r="O895" s="44">
        <f>FEB!N396</f>
        <v/>
      </c>
      <c r="P895" s="44">
        <f>FEB!O396</f>
        <v/>
      </c>
      <c r="Q895" s="44">
        <f>FEB!P396</f>
        <v/>
      </c>
      <c r="R895" s="44">
        <f>FEB!Q396</f>
        <v/>
      </c>
      <c r="S895" s="46">
        <f>S894+IF(X895=0,0,M895)</f>
        <v/>
      </c>
      <c r="T895" s="47">
        <f>MAX(T894,S895)</f>
        <v/>
      </c>
      <c r="U895" s="48">
        <f>S895-T895</f>
        <v/>
      </c>
      <c r="V895" s="47">
        <f>IFERROR(SUMIFS(DATABASE!$M$5:$M$6004,DATABASE!$B$5:$B$6004,B895,DATABASE!$X$5:$X$6004,1),0)</f>
        <v/>
      </c>
      <c r="W895" s="31">
        <f>IFERROR(COUNTIFS(DATABASE!$B$5:$B$6004,B895,DATABASE!$X$5:$X$6004,1),0)</f>
        <v/>
      </c>
      <c r="X895" s="49">
        <f>--AND(ISNUMBER(B895),C895&lt;&gt;"",L895&lt;&gt;"",M895&lt;&gt;"")</f>
        <v/>
      </c>
    </row>
    <row r="896" ht="15" customHeight="1" s="111">
      <c r="A896" s="50" t="inlineStr">
        <is>
          <t>FEB</t>
        </is>
      </c>
      <c r="B896" s="51">
        <f>FEB!A397</f>
        <v/>
      </c>
      <c r="C896" s="52">
        <f>FEB!B397</f>
        <v/>
      </c>
      <c r="D896" s="52">
        <f>FEB!C397</f>
        <v/>
      </c>
      <c r="E896" s="52">
        <f>FEB!D397</f>
        <v/>
      </c>
      <c r="F896" s="52">
        <f>FEB!E397</f>
        <v/>
      </c>
      <c r="G896" s="52">
        <f>FEB!F397</f>
        <v/>
      </c>
      <c r="H896" s="52">
        <f>FEB!G397</f>
        <v/>
      </c>
      <c r="I896" s="53">
        <f>FEB!H397</f>
        <v/>
      </c>
      <c r="J896" s="53">
        <f>FEB!I397</f>
        <v/>
      </c>
      <c r="K896" s="52">
        <f>FEB!J397</f>
        <v/>
      </c>
      <c r="L896" s="52">
        <f>FEB!K397</f>
        <v/>
      </c>
      <c r="M896" s="54">
        <f>FEB!L397</f>
        <v/>
      </c>
      <c r="N896" s="52">
        <f>FEB!M397</f>
        <v/>
      </c>
      <c r="O896" s="52">
        <f>FEB!N397</f>
        <v/>
      </c>
      <c r="P896" s="52">
        <f>FEB!O397</f>
        <v/>
      </c>
      <c r="Q896" s="52">
        <f>FEB!P397</f>
        <v/>
      </c>
      <c r="R896" s="52">
        <f>FEB!Q397</f>
        <v/>
      </c>
      <c r="S896" s="54">
        <f>S895+IF(X896=0,0,M896)</f>
        <v/>
      </c>
      <c r="T896" s="55">
        <f>MAX(T895,S896)</f>
        <v/>
      </c>
      <c r="U896" s="56">
        <f>S896-T896</f>
        <v/>
      </c>
      <c r="V896" s="55">
        <f>IFERROR(SUMIFS(DATABASE!$M$5:$M$6004,DATABASE!$B$5:$B$6004,B896,DATABASE!$X$5:$X$6004,1),0)</f>
        <v/>
      </c>
      <c r="W896" s="57">
        <f>IFERROR(COUNTIFS(DATABASE!$B$5:$B$6004,B896,DATABASE!$X$5:$X$6004,1),0)</f>
        <v/>
      </c>
      <c r="X896" s="58">
        <f>--AND(ISNUMBER(B896),C896&lt;&gt;"",L896&lt;&gt;"",M896&lt;&gt;"")</f>
        <v/>
      </c>
    </row>
    <row r="897" ht="15" customHeight="1" s="111">
      <c r="A897" s="42" t="inlineStr">
        <is>
          <t>FEB</t>
        </is>
      </c>
      <c r="B897" s="43">
        <f>FEB!A398</f>
        <v/>
      </c>
      <c r="C897" s="44">
        <f>FEB!B398</f>
        <v/>
      </c>
      <c r="D897" s="44">
        <f>FEB!C398</f>
        <v/>
      </c>
      <c r="E897" s="44">
        <f>FEB!D398</f>
        <v/>
      </c>
      <c r="F897" s="44">
        <f>FEB!E398</f>
        <v/>
      </c>
      <c r="G897" s="44">
        <f>FEB!F398</f>
        <v/>
      </c>
      <c r="H897" s="44">
        <f>FEB!G398</f>
        <v/>
      </c>
      <c r="I897" s="45">
        <f>FEB!H398</f>
        <v/>
      </c>
      <c r="J897" s="45">
        <f>FEB!I398</f>
        <v/>
      </c>
      <c r="K897" s="44">
        <f>FEB!J398</f>
        <v/>
      </c>
      <c r="L897" s="44">
        <f>FEB!K398</f>
        <v/>
      </c>
      <c r="M897" s="46">
        <f>FEB!L398</f>
        <v/>
      </c>
      <c r="N897" s="44">
        <f>FEB!M398</f>
        <v/>
      </c>
      <c r="O897" s="44">
        <f>FEB!N398</f>
        <v/>
      </c>
      <c r="P897" s="44">
        <f>FEB!O398</f>
        <v/>
      </c>
      <c r="Q897" s="44">
        <f>FEB!P398</f>
        <v/>
      </c>
      <c r="R897" s="44">
        <f>FEB!Q398</f>
        <v/>
      </c>
      <c r="S897" s="46">
        <f>S896+IF(X897=0,0,M897)</f>
        <v/>
      </c>
      <c r="T897" s="47">
        <f>MAX(T896,S897)</f>
        <v/>
      </c>
      <c r="U897" s="48">
        <f>S897-T897</f>
        <v/>
      </c>
      <c r="V897" s="47">
        <f>IFERROR(SUMIFS(DATABASE!$M$5:$M$6004,DATABASE!$B$5:$B$6004,B897,DATABASE!$X$5:$X$6004,1),0)</f>
        <v/>
      </c>
      <c r="W897" s="31">
        <f>IFERROR(COUNTIFS(DATABASE!$B$5:$B$6004,B897,DATABASE!$X$5:$X$6004,1),0)</f>
        <v/>
      </c>
      <c r="X897" s="49">
        <f>--AND(ISNUMBER(B897),C897&lt;&gt;"",L897&lt;&gt;"",M897&lt;&gt;"")</f>
        <v/>
      </c>
    </row>
    <row r="898" ht="15" customHeight="1" s="111">
      <c r="A898" s="50" t="inlineStr">
        <is>
          <t>FEB</t>
        </is>
      </c>
      <c r="B898" s="51">
        <f>FEB!A399</f>
        <v/>
      </c>
      <c r="C898" s="52">
        <f>FEB!B399</f>
        <v/>
      </c>
      <c r="D898" s="52">
        <f>FEB!C399</f>
        <v/>
      </c>
      <c r="E898" s="52">
        <f>FEB!D399</f>
        <v/>
      </c>
      <c r="F898" s="52">
        <f>FEB!E399</f>
        <v/>
      </c>
      <c r="G898" s="52">
        <f>FEB!F399</f>
        <v/>
      </c>
      <c r="H898" s="52">
        <f>FEB!G399</f>
        <v/>
      </c>
      <c r="I898" s="53">
        <f>FEB!H399</f>
        <v/>
      </c>
      <c r="J898" s="53">
        <f>FEB!I399</f>
        <v/>
      </c>
      <c r="K898" s="52">
        <f>FEB!J399</f>
        <v/>
      </c>
      <c r="L898" s="52">
        <f>FEB!K399</f>
        <v/>
      </c>
      <c r="M898" s="54">
        <f>FEB!L399</f>
        <v/>
      </c>
      <c r="N898" s="52">
        <f>FEB!M399</f>
        <v/>
      </c>
      <c r="O898" s="52">
        <f>FEB!N399</f>
        <v/>
      </c>
      <c r="P898" s="52">
        <f>FEB!O399</f>
        <v/>
      </c>
      <c r="Q898" s="52">
        <f>FEB!P399</f>
        <v/>
      </c>
      <c r="R898" s="52">
        <f>FEB!Q399</f>
        <v/>
      </c>
      <c r="S898" s="54">
        <f>S897+IF(X898=0,0,M898)</f>
        <v/>
      </c>
      <c r="T898" s="55">
        <f>MAX(T897,S898)</f>
        <v/>
      </c>
      <c r="U898" s="56">
        <f>S898-T898</f>
        <v/>
      </c>
      <c r="V898" s="55">
        <f>IFERROR(SUMIFS(DATABASE!$M$5:$M$6004,DATABASE!$B$5:$B$6004,B898,DATABASE!$X$5:$X$6004,1),0)</f>
        <v/>
      </c>
      <c r="W898" s="57">
        <f>IFERROR(COUNTIFS(DATABASE!$B$5:$B$6004,B898,DATABASE!$X$5:$X$6004,1),0)</f>
        <v/>
      </c>
      <c r="X898" s="58">
        <f>--AND(ISNUMBER(B898),C898&lt;&gt;"",L898&lt;&gt;"",M898&lt;&gt;"")</f>
        <v/>
      </c>
    </row>
    <row r="899" ht="15" customHeight="1" s="111">
      <c r="A899" s="42" t="inlineStr">
        <is>
          <t>FEB</t>
        </is>
      </c>
      <c r="B899" s="43">
        <f>FEB!A400</f>
        <v/>
      </c>
      <c r="C899" s="44">
        <f>FEB!B400</f>
        <v/>
      </c>
      <c r="D899" s="44">
        <f>FEB!C400</f>
        <v/>
      </c>
      <c r="E899" s="44">
        <f>FEB!D400</f>
        <v/>
      </c>
      <c r="F899" s="44">
        <f>FEB!E400</f>
        <v/>
      </c>
      <c r="G899" s="44">
        <f>FEB!F400</f>
        <v/>
      </c>
      <c r="H899" s="44">
        <f>FEB!G400</f>
        <v/>
      </c>
      <c r="I899" s="45">
        <f>FEB!H400</f>
        <v/>
      </c>
      <c r="J899" s="45">
        <f>FEB!I400</f>
        <v/>
      </c>
      <c r="K899" s="44">
        <f>FEB!J400</f>
        <v/>
      </c>
      <c r="L899" s="44">
        <f>FEB!K400</f>
        <v/>
      </c>
      <c r="M899" s="46">
        <f>FEB!L400</f>
        <v/>
      </c>
      <c r="N899" s="44">
        <f>FEB!M400</f>
        <v/>
      </c>
      <c r="O899" s="44">
        <f>FEB!N400</f>
        <v/>
      </c>
      <c r="P899" s="44">
        <f>FEB!O400</f>
        <v/>
      </c>
      <c r="Q899" s="44">
        <f>FEB!P400</f>
        <v/>
      </c>
      <c r="R899" s="44">
        <f>FEB!Q400</f>
        <v/>
      </c>
      <c r="S899" s="46">
        <f>S898+IF(X899=0,0,M899)</f>
        <v/>
      </c>
      <c r="T899" s="47">
        <f>MAX(T898,S899)</f>
        <v/>
      </c>
      <c r="U899" s="48">
        <f>S899-T899</f>
        <v/>
      </c>
      <c r="V899" s="47">
        <f>IFERROR(SUMIFS(DATABASE!$M$5:$M$6004,DATABASE!$B$5:$B$6004,B899,DATABASE!$X$5:$X$6004,1),0)</f>
        <v/>
      </c>
      <c r="W899" s="31">
        <f>IFERROR(COUNTIFS(DATABASE!$B$5:$B$6004,B899,DATABASE!$X$5:$X$6004,1),0)</f>
        <v/>
      </c>
      <c r="X899" s="49">
        <f>--AND(ISNUMBER(B899),C899&lt;&gt;"",L899&lt;&gt;"",M899&lt;&gt;"")</f>
        <v/>
      </c>
    </row>
    <row r="900" ht="15" customHeight="1" s="111">
      <c r="A900" s="50" t="inlineStr">
        <is>
          <t>FEB</t>
        </is>
      </c>
      <c r="B900" s="51">
        <f>FEB!A401</f>
        <v/>
      </c>
      <c r="C900" s="52">
        <f>FEB!B401</f>
        <v/>
      </c>
      <c r="D900" s="52">
        <f>FEB!C401</f>
        <v/>
      </c>
      <c r="E900" s="52">
        <f>FEB!D401</f>
        <v/>
      </c>
      <c r="F900" s="52">
        <f>FEB!E401</f>
        <v/>
      </c>
      <c r="G900" s="52">
        <f>FEB!F401</f>
        <v/>
      </c>
      <c r="H900" s="52">
        <f>FEB!G401</f>
        <v/>
      </c>
      <c r="I900" s="53">
        <f>FEB!H401</f>
        <v/>
      </c>
      <c r="J900" s="53">
        <f>FEB!I401</f>
        <v/>
      </c>
      <c r="K900" s="52">
        <f>FEB!J401</f>
        <v/>
      </c>
      <c r="L900" s="52">
        <f>FEB!K401</f>
        <v/>
      </c>
      <c r="M900" s="54">
        <f>FEB!L401</f>
        <v/>
      </c>
      <c r="N900" s="52">
        <f>FEB!M401</f>
        <v/>
      </c>
      <c r="O900" s="52">
        <f>FEB!N401</f>
        <v/>
      </c>
      <c r="P900" s="52">
        <f>FEB!O401</f>
        <v/>
      </c>
      <c r="Q900" s="52">
        <f>FEB!P401</f>
        <v/>
      </c>
      <c r="R900" s="52">
        <f>FEB!Q401</f>
        <v/>
      </c>
      <c r="S900" s="54">
        <f>S899+IF(X900=0,0,M900)</f>
        <v/>
      </c>
      <c r="T900" s="55">
        <f>MAX(T899,S900)</f>
        <v/>
      </c>
      <c r="U900" s="56">
        <f>S900-T900</f>
        <v/>
      </c>
      <c r="V900" s="55">
        <f>IFERROR(SUMIFS(DATABASE!$M$5:$M$6004,DATABASE!$B$5:$B$6004,B900,DATABASE!$X$5:$X$6004,1),0)</f>
        <v/>
      </c>
      <c r="W900" s="57">
        <f>IFERROR(COUNTIFS(DATABASE!$B$5:$B$6004,B900,DATABASE!$X$5:$X$6004,1),0)</f>
        <v/>
      </c>
      <c r="X900" s="58">
        <f>--AND(ISNUMBER(B900),C900&lt;&gt;"",L900&lt;&gt;"",M900&lt;&gt;"")</f>
        <v/>
      </c>
    </row>
    <row r="901" ht="15" customHeight="1" s="111">
      <c r="A901" s="42" t="inlineStr">
        <is>
          <t>FEB</t>
        </is>
      </c>
      <c r="B901" s="43">
        <f>FEB!A402</f>
        <v/>
      </c>
      <c r="C901" s="44">
        <f>FEB!B402</f>
        <v/>
      </c>
      <c r="D901" s="44">
        <f>FEB!C402</f>
        <v/>
      </c>
      <c r="E901" s="44">
        <f>FEB!D402</f>
        <v/>
      </c>
      <c r="F901" s="44">
        <f>FEB!E402</f>
        <v/>
      </c>
      <c r="G901" s="44">
        <f>FEB!F402</f>
        <v/>
      </c>
      <c r="H901" s="44">
        <f>FEB!G402</f>
        <v/>
      </c>
      <c r="I901" s="45">
        <f>FEB!H402</f>
        <v/>
      </c>
      <c r="J901" s="45">
        <f>FEB!I402</f>
        <v/>
      </c>
      <c r="K901" s="44">
        <f>FEB!J402</f>
        <v/>
      </c>
      <c r="L901" s="44">
        <f>FEB!K402</f>
        <v/>
      </c>
      <c r="M901" s="46">
        <f>FEB!L402</f>
        <v/>
      </c>
      <c r="N901" s="44">
        <f>FEB!M402</f>
        <v/>
      </c>
      <c r="O901" s="44">
        <f>FEB!N402</f>
        <v/>
      </c>
      <c r="P901" s="44">
        <f>FEB!O402</f>
        <v/>
      </c>
      <c r="Q901" s="44">
        <f>FEB!P402</f>
        <v/>
      </c>
      <c r="R901" s="44">
        <f>FEB!Q402</f>
        <v/>
      </c>
      <c r="S901" s="46">
        <f>S900+IF(X901=0,0,M901)</f>
        <v/>
      </c>
      <c r="T901" s="47">
        <f>MAX(T900,S901)</f>
        <v/>
      </c>
      <c r="U901" s="48">
        <f>S901-T901</f>
        <v/>
      </c>
      <c r="V901" s="47">
        <f>IFERROR(SUMIFS(DATABASE!$M$5:$M$6004,DATABASE!$B$5:$B$6004,B901,DATABASE!$X$5:$X$6004,1),0)</f>
        <v/>
      </c>
      <c r="W901" s="31">
        <f>IFERROR(COUNTIFS(DATABASE!$B$5:$B$6004,B901,DATABASE!$X$5:$X$6004,1),0)</f>
        <v/>
      </c>
      <c r="X901" s="49">
        <f>--AND(ISNUMBER(B901),C901&lt;&gt;"",L901&lt;&gt;"",M901&lt;&gt;"")</f>
        <v/>
      </c>
    </row>
    <row r="902" ht="15" customHeight="1" s="111">
      <c r="A902" s="50" t="inlineStr">
        <is>
          <t>FEB</t>
        </is>
      </c>
      <c r="B902" s="51">
        <f>FEB!A403</f>
        <v/>
      </c>
      <c r="C902" s="52">
        <f>FEB!B403</f>
        <v/>
      </c>
      <c r="D902" s="52">
        <f>FEB!C403</f>
        <v/>
      </c>
      <c r="E902" s="52">
        <f>FEB!D403</f>
        <v/>
      </c>
      <c r="F902" s="52">
        <f>FEB!E403</f>
        <v/>
      </c>
      <c r="G902" s="52">
        <f>FEB!F403</f>
        <v/>
      </c>
      <c r="H902" s="52">
        <f>FEB!G403</f>
        <v/>
      </c>
      <c r="I902" s="53">
        <f>FEB!H403</f>
        <v/>
      </c>
      <c r="J902" s="53">
        <f>FEB!I403</f>
        <v/>
      </c>
      <c r="K902" s="52">
        <f>FEB!J403</f>
        <v/>
      </c>
      <c r="L902" s="52">
        <f>FEB!K403</f>
        <v/>
      </c>
      <c r="M902" s="54">
        <f>FEB!L403</f>
        <v/>
      </c>
      <c r="N902" s="52">
        <f>FEB!M403</f>
        <v/>
      </c>
      <c r="O902" s="52">
        <f>FEB!N403</f>
        <v/>
      </c>
      <c r="P902" s="52">
        <f>FEB!O403</f>
        <v/>
      </c>
      <c r="Q902" s="52">
        <f>FEB!P403</f>
        <v/>
      </c>
      <c r="R902" s="52">
        <f>FEB!Q403</f>
        <v/>
      </c>
      <c r="S902" s="54">
        <f>S901+IF(X902=0,0,M902)</f>
        <v/>
      </c>
      <c r="T902" s="55">
        <f>MAX(T901,S902)</f>
        <v/>
      </c>
      <c r="U902" s="56">
        <f>S902-T902</f>
        <v/>
      </c>
      <c r="V902" s="55">
        <f>IFERROR(SUMIFS(DATABASE!$M$5:$M$6004,DATABASE!$B$5:$B$6004,B902,DATABASE!$X$5:$X$6004,1),0)</f>
        <v/>
      </c>
      <c r="W902" s="57">
        <f>IFERROR(COUNTIFS(DATABASE!$B$5:$B$6004,B902,DATABASE!$X$5:$X$6004,1),0)</f>
        <v/>
      </c>
      <c r="X902" s="58">
        <f>--AND(ISNUMBER(B902),C902&lt;&gt;"",L902&lt;&gt;"",M902&lt;&gt;"")</f>
        <v/>
      </c>
    </row>
    <row r="903" ht="15" customHeight="1" s="111">
      <c r="A903" s="42" t="inlineStr">
        <is>
          <t>FEB</t>
        </is>
      </c>
      <c r="B903" s="43">
        <f>FEB!A404</f>
        <v/>
      </c>
      <c r="C903" s="44">
        <f>FEB!B404</f>
        <v/>
      </c>
      <c r="D903" s="44">
        <f>FEB!C404</f>
        <v/>
      </c>
      <c r="E903" s="44">
        <f>FEB!D404</f>
        <v/>
      </c>
      <c r="F903" s="44">
        <f>FEB!E404</f>
        <v/>
      </c>
      <c r="G903" s="44">
        <f>FEB!F404</f>
        <v/>
      </c>
      <c r="H903" s="44">
        <f>FEB!G404</f>
        <v/>
      </c>
      <c r="I903" s="45">
        <f>FEB!H404</f>
        <v/>
      </c>
      <c r="J903" s="45">
        <f>FEB!I404</f>
        <v/>
      </c>
      <c r="K903" s="44">
        <f>FEB!J404</f>
        <v/>
      </c>
      <c r="L903" s="44">
        <f>FEB!K404</f>
        <v/>
      </c>
      <c r="M903" s="46">
        <f>FEB!L404</f>
        <v/>
      </c>
      <c r="N903" s="44">
        <f>FEB!M404</f>
        <v/>
      </c>
      <c r="O903" s="44">
        <f>FEB!N404</f>
        <v/>
      </c>
      <c r="P903" s="44">
        <f>FEB!O404</f>
        <v/>
      </c>
      <c r="Q903" s="44">
        <f>FEB!P404</f>
        <v/>
      </c>
      <c r="R903" s="44">
        <f>FEB!Q404</f>
        <v/>
      </c>
      <c r="S903" s="46">
        <f>S902+IF(X903=0,0,M903)</f>
        <v/>
      </c>
      <c r="T903" s="47">
        <f>MAX(T902,S903)</f>
        <v/>
      </c>
      <c r="U903" s="48">
        <f>S903-T903</f>
        <v/>
      </c>
      <c r="V903" s="47">
        <f>IFERROR(SUMIFS(DATABASE!$M$5:$M$6004,DATABASE!$B$5:$B$6004,B903,DATABASE!$X$5:$X$6004,1),0)</f>
        <v/>
      </c>
      <c r="W903" s="31">
        <f>IFERROR(COUNTIFS(DATABASE!$B$5:$B$6004,B903,DATABASE!$X$5:$X$6004,1),0)</f>
        <v/>
      </c>
      <c r="X903" s="49">
        <f>--AND(ISNUMBER(B903),C903&lt;&gt;"",L903&lt;&gt;"",M903&lt;&gt;"")</f>
        <v/>
      </c>
    </row>
    <row r="904" ht="15" customHeight="1" s="111">
      <c r="A904" s="50" t="inlineStr">
        <is>
          <t>FEB</t>
        </is>
      </c>
      <c r="B904" s="51">
        <f>FEB!A405</f>
        <v/>
      </c>
      <c r="C904" s="52">
        <f>FEB!B405</f>
        <v/>
      </c>
      <c r="D904" s="52">
        <f>FEB!C405</f>
        <v/>
      </c>
      <c r="E904" s="52">
        <f>FEB!D405</f>
        <v/>
      </c>
      <c r="F904" s="52">
        <f>FEB!E405</f>
        <v/>
      </c>
      <c r="G904" s="52">
        <f>FEB!F405</f>
        <v/>
      </c>
      <c r="H904" s="52">
        <f>FEB!G405</f>
        <v/>
      </c>
      <c r="I904" s="53">
        <f>FEB!H405</f>
        <v/>
      </c>
      <c r="J904" s="53">
        <f>FEB!I405</f>
        <v/>
      </c>
      <c r="K904" s="52">
        <f>FEB!J405</f>
        <v/>
      </c>
      <c r="L904" s="52">
        <f>FEB!K405</f>
        <v/>
      </c>
      <c r="M904" s="54">
        <f>FEB!L405</f>
        <v/>
      </c>
      <c r="N904" s="52">
        <f>FEB!M405</f>
        <v/>
      </c>
      <c r="O904" s="52">
        <f>FEB!N405</f>
        <v/>
      </c>
      <c r="P904" s="52">
        <f>FEB!O405</f>
        <v/>
      </c>
      <c r="Q904" s="52">
        <f>FEB!P405</f>
        <v/>
      </c>
      <c r="R904" s="52">
        <f>FEB!Q405</f>
        <v/>
      </c>
      <c r="S904" s="54">
        <f>S903+IF(X904=0,0,M904)</f>
        <v/>
      </c>
      <c r="T904" s="55">
        <f>MAX(T903,S904)</f>
        <v/>
      </c>
      <c r="U904" s="56">
        <f>S904-T904</f>
        <v/>
      </c>
      <c r="V904" s="55">
        <f>IFERROR(SUMIFS(DATABASE!$M$5:$M$6004,DATABASE!$B$5:$B$6004,B904,DATABASE!$X$5:$X$6004,1),0)</f>
        <v/>
      </c>
      <c r="W904" s="57">
        <f>IFERROR(COUNTIFS(DATABASE!$B$5:$B$6004,B904,DATABASE!$X$5:$X$6004,1),0)</f>
        <v/>
      </c>
      <c r="X904" s="58">
        <f>--AND(ISNUMBER(B904),C904&lt;&gt;"",L904&lt;&gt;"",M904&lt;&gt;"")</f>
        <v/>
      </c>
    </row>
    <row r="905" ht="15" customHeight="1" s="111">
      <c r="A905" s="42" t="inlineStr">
        <is>
          <t>FEB</t>
        </is>
      </c>
      <c r="B905" s="43">
        <f>FEB!A406</f>
        <v/>
      </c>
      <c r="C905" s="44">
        <f>FEB!B406</f>
        <v/>
      </c>
      <c r="D905" s="44">
        <f>FEB!C406</f>
        <v/>
      </c>
      <c r="E905" s="44">
        <f>FEB!D406</f>
        <v/>
      </c>
      <c r="F905" s="44">
        <f>FEB!E406</f>
        <v/>
      </c>
      <c r="G905" s="44">
        <f>FEB!F406</f>
        <v/>
      </c>
      <c r="H905" s="44">
        <f>FEB!G406</f>
        <v/>
      </c>
      <c r="I905" s="45">
        <f>FEB!H406</f>
        <v/>
      </c>
      <c r="J905" s="45">
        <f>FEB!I406</f>
        <v/>
      </c>
      <c r="K905" s="44">
        <f>FEB!J406</f>
        <v/>
      </c>
      <c r="L905" s="44">
        <f>FEB!K406</f>
        <v/>
      </c>
      <c r="M905" s="46">
        <f>FEB!L406</f>
        <v/>
      </c>
      <c r="N905" s="44">
        <f>FEB!M406</f>
        <v/>
      </c>
      <c r="O905" s="44">
        <f>FEB!N406</f>
        <v/>
      </c>
      <c r="P905" s="44">
        <f>FEB!O406</f>
        <v/>
      </c>
      <c r="Q905" s="44">
        <f>FEB!P406</f>
        <v/>
      </c>
      <c r="R905" s="44">
        <f>FEB!Q406</f>
        <v/>
      </c>
      <c r="S905" s="46">
        <f>S904+IF(X905=0,0,M905)</f>
        <v/>
      </c>
      <c r="T905" s="47">
        <f>MAX(T904,S905)</f>
        <v/>
      </c>
      <c r="U905" s="48">
        <f>S905-T905</f>
        <v/>
      </c>
      <c r="V905" s="47">
        <f>IFERROR(SUMIFS(DATABASE!$M$5:$M$6004,DATABASE!$B$5:$B$6004,B905,DATABASE!$X$5:$X$6004,1),0)</f>
        <v/>
      </c>
      <c r="W905" s="31">
        <f>IFERROR(COUNTIFS(DATABASE!$B$5:$B$6004,B905,DATABASE!$X$5:$X$6004,1),0)</f>
        <v/>
      </c>
      <c r="X905" s="49">
        <f>--AND(ISNUMBER(B905),C905&lt;&gt;"",L905&lt;&gt;"",M905&lt;&gt;"")</f>
        <v/>
      </c>
    </row>
    <row r="906" ht="15" customHeight="1" s="111">
      <c r="A906" s="50" t="inlineStr">
        <is>
          <t>FEB</t>
        </is>
      </c>
      <c r="B906" s="51">
        <f>FEB!A407</f>
        <v/>
      </c>
      <c r="C906" s="52">
        <f>FEB!B407</f>
        <v/>
      </c>
      <c r="D906" s="52">
        <f>FEB!C407</f>
        <v/>
      </c>
      <c r="E906" s="52">
        <f>FEB!D407</f>
        <v/>
      </c>
      <c r="F906" s="52">
        <f>FEB!E407</f>
        <v/>
      </c>
      <c r="G906" s="52">
        <f>FEB!F407</f>
        <v/>
      </c>
      <c r="H906" s="52">
        <f>FEB!G407</f>
        <v/>
      </c>
      <c r="I906" s="53">
        <f>FEB!H407</f>
        <v/>
      </c>
      <c r="J906" s="53">
        <f>FEB!I407</f>
        <v/>
      </c>
      <c r="K906" s="52">
        <f>FEB!J407</f>
        <v/>
      </c>
      <c r="L906" s="52">
        <f>FEB!K407</f>
        <v/>
      </c>
      <c r="M906" s="54">
        <f>FEB!L407</f>
        <v/>
      </c>
      <c r="N906" s="52">
        <f>FEB!M407</f>
        <v/>
      </c>
      <c r="O906" s="52">
        <f>FEB!N407</f>
        <v/>
      </c>
      <c r="P906" s="52">
        <f>FEB!O407</f>
        <v/>
      </c>
      <c r="Q906" s="52">
        <f>FEB!P407</f>
        <v/>
      </c>
      <c r="R906" s="52">
        <f>FEB!Q407</f>
        <v/>
      </c>
      <c r="S906" s="54">
        <f>S905+IF(X906=0,0,M906)</f>
        <v/>
      </c>
      <c r="T906" s="55">
        <f>MAX(T905,S906)</f>
        <v/>
      </c>
      <c r="U906" s="56">
        <f>S906-T906</f>
        <v/>
      </c>
      <c r="V906" s="55">
        <f>IFERROR(SUMIFS(DATABASE!$M$5:$M$6004,DATABASE!$B$5:$B$6004,B906,DATABASE!$X$5:$X$6004,1),0)</f>
        <v/>
      </c>
      <c r="W906" s="57">
        <f>IFERROR(COUNTIFS(DATABASE!$B$5:$B$6004,B906,DATABASE!$X$5:$X$6004,1),0)</f>
        <v/>
      </c>
      <c r="X906" s="58">
        <f>--AND(ISNUMBER(B906),C906&lt;&gt;"",L906&lt;&gt;"",M906&lt;&gt;"")</f>
        <v/>
      </c>
    </row>
    <row r="907" ht="15" customHeight="1" s="111">
      <c r="A907" s="42" t="inlineStr">
        <is>
          <t>FEB</t>
        </is>
      </c>
      <c r="B907" s="43">
        <f>FEB!A408</f>
        <v/>
      </c>
      <c r="C907" s="44">
        <f>FEB!B408</f>
        <v/>
      </c>
      <c r="D907" s="44">
        <f>FEB!C408</f>
        <v/>
      </c>
      <c r="E907" s="44">
        <f>FEB!D408</f>
        <v/>
      </c>
      <c r="F907" s="44">
        <f>FEB!E408</f>
        <v/>
      </c>
      <c r="G907" s="44">
        <f>FEB!F408</f>
        <v/>
      </c>
      <c r="H907" s="44">
        <f>FEB!G408</f>
        <v/>
      </c>
      <c r="I907" s="45">
        <f>FEB!H408</f>
        <v/>
      </c>
      <c r="J907" s="45">
        <f>FEB!I408</f>
        <v/>
      </c>
      <c r="K907" s="44">
        <f>FEB!J408</f>
        <v/>
      </c>
      <c r="L907" s="44">
        <f>FEB!K408</f>
        <v/>
      </c>
      <c r="M907" s="46">
        <f>FEB!L408</f>
        <v/>
      </c>
      <c r="N907" s="44">
        <f>FEB!M408</f>
        <v/>
      </c>
      <c r="O907" s="44">
        <f>FEB!N408</f>
        <v/>
      </c>
      <c r="P907" s="44">
        <f>FEB!O408</f>
        <v/>
      </c>
      <c r="Q907" s="44">
        <f>FEB!P408</f>
        <v/>
      </c>
      <c r="R907" s="44">
        <f>FEB!Q408</f>
        <v/>
      </c>
      <c r="S907" s="46">
        <f>S906+IF(X907=0,0,M907)</f>
        <v/>
      </c>
      <c r="T907" s="47">
        <f>MAX(T906,S907)</f>
        <v/>
      </c>
      <c r="U907" s="48">
        <f>S907-T907</f>
        <v/>
      </c>
      <c r="V907" s="47">
        <f>IFERROR(SUMIFS(DATABASE!$M$5:$M$6004,DATABASE!$B$5:$B$6004,B907,DATABASE!$X$5:$X$6004,1),0)</f>
        <v/>
      </c>
      <c r="W907" s="31">
        <f>IFERROR(COUNTIFS(DATABASE!$B$5:$B$6004,B907,DATABASE!$X$5:$X$6004,1),0)</f>
        <v/>
      </c>
      <c r="X907" s="49">
        <f>--AND(ISNUMBER(B907),C907&lt;&gt;"",L907&lt;&gt;"",M907&lt;&gt;"")</f>
        <v/>
      </c>
    </row>
    <row r="908" ht="15" customHeight="1" s="111">
      <c r="A908" s="50" t="inlineStr">
        <is>
          <t>FEB</t>
        </is>
      </c>
      <c r="B908" s="51">
        <f>FEB!A409</f>
        <v/>
      </c>
      <c r="C908" s="52">
        <f>FEB!B409</f>
        <v/>
      </c>
      <c r="D908" s="52">
        <f>FEB!C409</f>
        <v/>
      </c>
      <c r="E908" s="52">
        <f>FEB!D409</f>
        <v/>
      </c>
      <c r="F908" s="52">
        <f>FEB!E409</f>
        <v/>
      </c>
      <c r="G908" s="52">
        <f>FEB!F409</f>
        <v/>
      </c>
      <c r="H908" s="52">
        <f>FEB!G409</f>
        <v/>
      </c>
      <c r="I908" s="53">
        <f>FEB!H409</f>
        <v/>
      </c>
      <c r="J908" s="53">
        <f>FEB!I409</f>
        <v/>
      </c>
      <c r="K908" s="52">
        <f>FEB!J409</f>
        <v/>
      </c>
      <c r="L908" s="52">
        <f>FEB!K409</f>
        <v/>
      </c>
      <c r="M908" s="54">
        <f>FEB!L409</f>
        <v/>
      </c>
      <c r="N908" s="52">
        <f>FEB!M409</f>
        <v/>
      </c>
      <c r="O908" s="52">
        <f>FEB!N409</f>
        <v/>
      </c>
      <c r="P908" s="52">
        <f>FEB!O409</f>
        <v/>
      </c>
      <c r="Q908" s="52">
        <f>FEB!P409</f>
        <v/>
      </c>
      <c r="R908" s="52">
        <f>FEB!Q409</f>
        <v/>
      </c>
      <c r="S908" s="54">
        <f>S907+IF(X908=0,0,M908)</f>
        <v/>
      </c>
      <c r="T908" s="55">
        <f>MAX(T907,S908)</f>
        <v/>
      </c>
      <c r="U908" s="56">
        <f>S908-T908</f>
        <v/>
      </c>
      <c r="V908" s="55">
        <f>IFERROR(SUMIFS(DATABASE!$M$5:$M$6004,DATABASE!$B$5:$B$6004,B908,DATABASE!$X$5:$X$6004,1),0)</f>
        <v/>
      </c>
      <c r="W908" s="57">
        <f>IFERROR(COUNTIFS(DATABASE!$B$5:$B$6004,B908,DATABASE!$X$5:$X$6004,1),0)</f>
        <v/>
      </c>
      <c r="X908" s="58">
        <f>--AND(ISNUMBER(B908),C908&lt;&gt;"",L908&lt;&gt;"",M908&lt;&gt;"")</f>
        <v/>
      </c>
    </row>
    <row r="909" ht="15" customHeight="1" s="111">
      <c r="A909" s="42" t="inlineStr">
        <is>
          <t>FEB</t>
        </is>
      </c>
      <c r="B909" s="43">
        <f>FEB!A410</f>
        <v/>
      </c>
      <c r="C909" s="44">
        <f>FEB!B410</f>
        <v/>
      </c>
      <c r="D909" s="44">
        <f>FEB!C410</f>
        <v/>
      </c>
      <c r="E909" s="44">
        <f>FEB!D410</f>
        <v/>
      </c>
      <c r="F909" s="44">
        <f>FEB!E410</f>
        <v/>
      </c>
      <c r="G909" s="44">
        <f>FEB!F410</f>
        <v/>
      </c>
      <c r="H909" s="44">
        <f>FEB!G410</f>
        <v/>
      </c>
      <c r="I909" s="45">
        <f>FEB!H410</f>
        <v/>
      </c>
      <c r="J909" s="45">
        <f>FEB!I410</f>
        <v/>
      </c>
      <c r="K909" s="44">
        <f>FEB!J410</f>
        <v/>
      </c>
      <c r="L909" s="44">
        <f>FEB!K410</f>
        <v/>
      </c>
      <c r="M909" s="46">
        <f>FEB!L410</f>
        <v/>
      </c>
      <c r="N909" s="44">
        <f>FEB!M410</f>
        <v/>
      </c>
      <c r="O909" s="44">
        <f>FEB!N410</f>
        <v/>
      </c>
      <c r="P909" s="44">
        <f>FEB!O410</f>
        <v/>
      </c>
      <c r="Q909" s="44">
        <f>FEB!P410</f>
        <v/>
      </c>
      <c r="R909" s="44">
        <f>FEB!Q410</f>
        <v/>
      </c>
      <c r="S909" s="46">
        <f>S908+IF(X909=0,0,M909)</f>
        <v/>
      </c>
      <c r="T909" s="47">
        <f>MAX(T908,S909)</f>
        <v/>
      </c>
      <c r="U909" s="48">
        <f>S909-T909</f>
        <v/>
      </c>
      <c r="V909" s="47">
        <f>IFERROR(SUMIFS(DATABASE!$M$5:$M$6004,DATABASE!$B$5:$B$6004,B909,DATABASE!$X$5:$X$6004,1),0)</f>
        <v/>
      </c>
      <c r="W909" s="31">
        <f>IFERROR(COUNTIFS(DATABASE!$B$5:$B$6004,B909,DATABASE!$X$5:$X$6004,1),0)</f>
        <v/>
      </c>
      <c r="X909" s="49">
        <f>--AND(ISNUMBER(B909),C909&lt;&gt;"",L909&lt;&gt;"",M909&lt;&gt;"")</f>
        <v/>
      </c>
    </row>
    <row r="910" ht="15" customHeight="1" s="111">
      <c r="A910" s="50" t="inlineStr">
        <is>
          <t>FEB</t>
        </is>
      </c>
      <c r="B910" s="51">
        <f>FEB!A411</f>
        <v/>
      </c>
      <c r="C910" s="52">
        <f>FEB!B411</f>
        <v/>
      </c>
      <c r="D910" s="52">
        <f>FEB!C411</f>
        <v/>
      </c>
      <c r="E910" s="52">
        <f>FEB!D411</f>
        <v/>
      </c>
      <c r="F910" s="52">
        <f>FEB!E411</f>
        <v/>
      </c>
      <c r="G910" s="52">
        <f>FEB!F411</f>
        <v/>
      </c>
      <c r="H910" s="52">
        <f>FEB!G411</f>
        <v/>
      </c>
      <c r="I910" s="53">
        <f>FEB!H411</f>
        <v/>
      </c>
      <c r="J910" s="53">
        <f>FEB!I411</f>
        <v/>
      </c>
      <c r="K910" s="52">
        <f>FEB!J411</f>
        <v/>
      </c>
      <c r="L910" s="52">
        <f>FEB!K411</f>
        <v/>
      </c>
      <c r="M910" s="54">
        <f>FEB!L411</f>
        <v/>
      </c>
      <c r="N910" s="52">
        <f>FEB!M411</f>
        <v/>
      </c>
      <c r="O910" s="52">
        <f>FEB!N411</f>
        <v/>
      </c>
      <c r="P910" s="52">
        <f>FEB!O411</f>
        <v/>
      </c>
      <c r="Q910" s="52">
        <f>FEB!P411</f>
        <v/>
      </c>
      <c r="R910" s="52">
        <f>FEB!Q411</f>
        <v/>
      </c>
      <c r="S910" s="54">
        <f>S909+IF(X910=0,0,M910)</f>
        <v/>
      </c>
      <c r="T910" s="55">
        <f>MAX(T909,S910)</f>
        <v/>
      </c>
      <c r="U910" s="56">
        <f>S910-T910</f>
        <v/>
      </c>
      <c r="V910" s="55">
        <f>IFERROR(SUMIFS(DATABASE!$M$5:$M$6004,DATABASE!$B$5:$B$6004,B910,DATABASE!$X$5:$X$6004,1),0)</f>
        <v/>
      </c>
      <c r="W910" s="57">
        <f>IFERROR(COUNTIFS(DATABASE!$B$5:$B$6004,B910,DATABASE!$X$5:$X$6004,1),0)</f>
        <v/>
      </c>
      <c r="X910" s="58">
        <f>--AND(ISNUMBER(B910),C910&lt;&gt;"",L910&lt;&gt;"",M910&lt;&gt;"")</f>
        <v/>
      </c>
    </row>
    <row r="911" ht="15" customHeight="1" s="111">
      <c r="A911" s="42" t="inlineStr">
        <is>
          <t>FEB</t>
        </is>
      </c>
      <c r="B911" s="43">
        <f>FEB!A412</f>
        <v/>
      </c>
      <c r="C911" s="44">
        <f>FEB!B412</f>
        <v/>
      </c>
      <c r="D911" s="44">
        <f>FEB!C412</f>
        <v/>
      </c>
      <c r="E911" s="44">
        <f>FEB!D412</f>
        <v/>
      </c>
      <c r="F911" s="44">
        <f>FEB!E412</f>
        <v/>
      </c>
      <c r="G911" s="44">
        <f>FEB!F412</f>
        <v/>
      </c>
      <c r="H911" s="44">
        <f>FEB!G412</f>
        <v/>
      </c>
      <c r="I911" s="45">
        <f>FEB!H412</f>
        <v/>
      </c>
      <c r="J911" s="45">
        <f>FEB!I412</f>
        <v/>
      </c>
      <c r="K911" s="44">
        <f>FEB!J412</f>
        <v/>
      </c>
      <c r="L911" s="44">
        <f>FEB!K412</f>
        <v/>
      </c>
      <c r="M911" s="46">
        <f>FEB!L412</f>
        <v/>
      </c>
      <c r="N911" s="44">
        <f>FEB!M412</f>
        <v/>
      </c>
      <c r="O911" s="44">
        <f>FEB!N412</f>
        <v/>
      </c>
      <c r="P911" s="44">
        <f>FEB!O412</f>
        <v/>
      </c>
      <c r="Q911" s="44">
        <f>FEB!P412</f>
        <v/>
      </c>
      <c r="R911" s="44">
        <f>FEB!Q412</f>
        <v/>
      </c>
      <c r="S911" s="46">
        <f>S910+IF(X911=0,0,M911)</f>
        <v/>
      </c>
      <c r="T911" s="47">
        <f>MAX(T910,S911)</f>
        <v/>
      </c>
      <c r="U911" s="48">
        <f>S911-T911</f>
        <v/>
      </c>
      <c r="V911" s="47">
        <f>IFERROR(SUMIFS(DATABASE!$M$5:$M$6004,DATABASE!$B$5:$B$6004,B911,DATABASE!$X$5:$X$6004,1),0)</f>
        <v/>
      </c>
      <c r="W911" s="31">
        <f>IFERROR(COUNTIFS(DATABASE!$B$5:$B$6004,B911,DATABASE!$X$5:$X$6004,1),0)</f>
        <v/>
      </c>
      <c r="X911" s="49">
        <f>--AND(ISNUMBER(B911),C911&lt;&gt;"",L911&lt;&gt;"",M911&lt;&gt;"")</f>
        <v/>
      </c>
    </row>
    <row r="912" ht="15" customHeight="1" s="111">
      <c r="A912" s="50" t="inlineStr">
        <is>
          <t>FEB</t>
        </is>
      </c>
      <c r="B912" s="51">
        <f>FEB!A413</f>
        <v/>
      </c>
      <c r="C912" s="52">
        <f>FEB!B413</f>
        <v/>
      </c>
      <c r="D912" s="52">
        <f>FEB!C413</f>
        <v/>
      </c>
      <c r="E912" s="52">
        <f>FEB!D413</f>
        <v/>
      </c>
      <c r="F912" s="52">
        <f>FEB!E413</f>
        <v/>
      </c>
      <c r="G912" s="52">
        <f>FEB!F413</f>
        <v/>
      </c>
      <c r="H912" s="52">
        <f>FEB!G413</f>
        <v/>
      </c>
      <c r="I912" s="53">
        <f>FEB!H413</f>
        <v/>
      </c>
      <c r="J912" s="53">
        <f>FEB!I413</f>
        <v/>
      </c>
      <c r="K912" s="52">
        <f>FEB!J413</f>
        <v/>
      </c>
      <c r="L912" s="52">
        <f>FEB!K413</f>
        <v/>
      </c>
      <c r="M912" s="54">
        <f>FEB!L413</f>
        <v/>
      </c>
      <c r="N912" s="52">
        <f>FEB!M413</f>
        <v/>
      </c>
      <c r="O912" s="52">
        <f>FEB!N413</f>
        <v/>
      </c>
      <c r="P912" s="52">
        <f>FEB!O413</f>
        <v/>
      </c>
      <c r="Q912" s="52">
        <f>FEB!P413</f>
        <v/>
      </c>
      <c r="R912" s="52">
        <f>FEB!Q413</f>
        <v/>
      </c>
      <c r="S912" s="54">
        <f>S911+IF(X912=0,0,M912)</f>
        <v/>
      </c>
      <c r="T912" s="55">
        <f>MAX(T911,S912)</f>
        <v/>
      </c>
      <c r="U912" s="56">
        <f>S912-T912</f>
        <v/>
      </c>
      <c r="V912" s="55">
        <f>IFERROR(SUMIFS(DATABASE!$M$5:$M$6004,DATABASE!$B$5:$B$6004,B912,DATABASE!$X$5:$X$6004,1),0)</f>
        <v/>
      </c>
      <c r="W912" s="57">
        <f>IFERROR(COUNTIFS(DATABASE!$B$5:$B$6004,B912,DATABASE!$X$5:$X$6004,1),0)</f>
        <v/>
      </c>
      <c r="X912" s="58">
        <f>--AND(ISNUMBER(B912),C912&lt;&gt;"",L912&lt;&gt;"",M912&lt;&gt;"")</f>
        <v/>
      </c>
    </row>
    <row r="913" ht="15" customHeight="1" s="111">
      <c r="A913" s="42" t="inlineStr">
        <is>
          <t>FEB</t>
        </is>
      </c>
      <c r="B913" s="43">
        <f>FEB!A414</f>
        <v/>
      </c>
      <c r="C913" s="44">
        <f>FEB!B414</f>
        <v/>
      </c>
      <c r="D913" s="44">
        <f>FEB!C414</f>
        <v/>
      </c>
      <c r="E913" s="44">
        <f>FEB!D414</f>
        <v/>
      </c>
      <c r="F913" s="44">
        <f>FEB!E414</f>
        <v/>
      </c>
      <c r="G913" s="44">
        <f>FEB!F414</f>
        <v/>
      </c>
      <c r="H913" s="44">
        <f>FEB!G414</f>
        <v/>
      </c>
      <c r="I913" s="45">
        <f>FEB!H414</f>
        <v/>
      </c>
      <c r="J913" s="45">
        <f>FEB!I414</f>
        <v/>
      </c>
      <c r="K913" s="44">
        <f>FEB!J414</f>
        <v/>
      </c>
      <c r="L913" s="44">
        <f>FEB!K414</f>
        <v/>
      </c>
      <c r="M913" s="46">
        <f>FEB!L414</f>
        <v/>
      </c>
      <c r="N913" s="44">
        <f>FEB!M414</f>
        <v/>
      </c>
      <c r="O913" s="44">
        <f>FEB!N414</f>
        <v/>
      </c>
      <c r="P913" s="44">
        <f>FEB!O414</f>
        <v/>
      </c>
      <c r="Q913" s="44">
        <f>FEB!P414</f>
        <v/>
      </c>
      <c r="R913" s="44">
        <f>FEB!Q414</f>
        <v/>
      </c>
      <c r="S913" s="46">
        <f>S912+IF(X913=0,0,M913)</f>
        <v/>
      </c>
      <c r="T913" s="47">
        <f>MAX(T912,S913)</f>
        <v/>
      </c>
      <c r="U913" s="48">
        <f>S913-T913</f>
        <v/>
      </c>
      <c r="V913" s="47">
        <f>IFERROR(SUMIFS(DATABASE!$M$5:$M$6004,DATABASE!$B$5:$B$6004,B913,DATABASE!$X$5:$X$6004,1),0)</f>
        <v/>
      </c>
      <c r="W913" s="31">
        <f>IFERROR(COUNTIFS(DATABASE!$B$5:$B$6004,B913,DATABASE!$X$5:$X$6004,1),0)</f>
        <v/>
      </c>
      <c r="X913" s="49">
        <f>--AND(ISNUMBER(B913),C913&lt;&gt;"",L913&lt;&gt;"",M913&lt;&gt;"")</f>
        <v/>
      </c>
    </row>
    <row r="914" ht="15" customHeight="1" s="111">
      <c r="A914" s="50" t="inlineStr">
        <is>
          <t>FEB</t>
        </is>
      </c>
      <c r="B914" s="51">
        <f>FEB!A415</f>
        <v/>
      </c>
      <c r="C914" s="52">
        <f>FEB!B415</f>
        <v/>
      </c>
      <c r="D914" s="52">
        <f>FEB!C415</f>
        <v/>
      </c>
      <c r="E914" s="52">
        <f>FEB!D415</f>
        <v/>
      </c>
      <c r="F914" s="52">
        <f>FEB!E415</f>
        <v/>
      </c>
      <c r="G914" s="52">
        <f>FEB!F415</f>
        <v/>
      </c>
      <c r="H914" s="52">
        <f>FEB!G415</f>
        <v/>
      </c>
      <c r="I914" s="53">
        <f>FEB!H415</f>
        <v/>
      </c>
      <c r="J914" s="53">
        <f>FEB!I415</f>
        <v/>
      </c>
      <c r="K914" s="52">
        <f>FEB!J415</f>
        <v/>
      </c>
      <c r="L914" s="52">
        <f>FEB!K415</f>
        <v/>
      </c>
      <c r="M914" s="54">
        <f>FEB!L415</f>
        <v/>
      </c>
      <c r="N914" s="52">
        <f>FEB!M415</f>
        <v/>
      </c>
      <c r="O914" s="52">
        <f>FEB!N415</f>
        <v/>
      </c>
      <c r="P914" s="52">
        <f>FEB!O415</f>
        <v/>
      </c>
      <c r="Q914" s="52">
        <f>FEB!P415</f>
        <v/>
      </c>
      <c r="R914" s="52">
        <f>FEB!Q415</f>
        <v/>
      </c>
      <c r="S914" s="54">
        <f>S913+IF(X914=0,0,M914)</f>
        <v/>
      </c>
      <c r="T914" s="55">
        <f>MAX(T913,S914)</f>
        <v/>
      </c>
      <c r="U914" s="56">
        <f>S914-T914</f>
        <v/>
      </c>
      <c r="V914" s="55">
        <f>IFERROR(SUMIFS(DATABASE!$M$5:$M$6004,DATABASE!$B$5:$B$6004,B914,DATABASE!$X$5:$X$6004,1),0)</f>
        <v/>
      </c>
      <c r="W914" s="57">
        <f>IFERROR(COUNTIFS(DATABASE!$B$5:$B$6004,B914,DATABASE!$X$5:$X$6004,1),0)</f>
        <v/>
      </c>
      <c r="X914" s="58">
        <f>--AND(ISNUMBER(B914),C914&lt;&gt;"",L914&lt;&gt;"",M914&lt;&gt;"")</f>
        <v/>
      </c>
    </row>
    <row r="915" ht="15" customHeight="1" s="111">
      <c r="A915" s="42" t="inlineStr">
        <is>
          <t>FEB</t>
        </is>
      </c>
      <c r="B915" s="43">
        <f>FEB!A416</f>
        <v/>
      </c>
      <c r="C915" s="44">
        <f>FEB!B416</f>
        <v/>
      </c>
      <c r="D915" s="44">
        <f>FEB!C416</f>
        <v/>
      </c>
      <c r="E915" s="44">
        <f>FEB!D416</f>
        <v/>
      </c>
      <c r="F915" s="44">
        <f>FEB!E416</f>
        <v/>
      </c>
      <c r="G915" s="44">
        <f>FEB!F416</f>
        <v/>
      </c>
      <c r="H915" s="44">
        <f>FEB!G416</f>
        <v/>
      </c>
      <c r="I915" s="45">
        <f>FEB!H416</f>
        <v/>
      </c>
      <c r="J915" s="45">
        <f>FEB!I416</f>
        <v/>
      </c>
      <c r="K915" s="44">
        <f>FEB!J416</f>
        <v/>
      </c>
      <c r="L915" s="44">
        <f>FEB!K416</f>
        <v/>
      </c>
      <c r="M915" s="46">
        <f>FEB!L416</f>
        <v/>
      </c>
      <c r="N915" s="44">
        <f>FEB!M416</f>
        <v/>
      </c>
      <c r="O915" s="44">
        <f>FEB!N416</f>
        <v/>
      </c>
      <c r="P915" s="44">
        <f>FEB!O416</f>
        <v/>
      </c>
      <c r="Q915" s="44">
        <f>FEB!P416</f>
        <v/>
      </c>
      <c r="R915" s="44">
        <f>FEB!Q416</f>
        <v/>
      </c>
      <c r="S915" s="46">
        <f>S914+IF(X915=0,0,M915)</f>
        <v/>
      </c>
      <c r="T915" s="47">
        <f>MAX(T914,S915)</f>
        <v/>
      </c>
      <c r="U915" s="48">
        <f>S915-T915</f>
        <v/>
      </c>
      <c r="V915" s="47">
        <f>IFERROR(SUMIFS(DATABASE!$M$5:$M$6004,DATABASE!$B$5:$B$6004,B915,DATABASE!$X$5:$X$6004,1),0)</f>
        <v/>
      </c>
      <c r="W915" s="31">
        <f>IFERROR(COUNTIFS(DATABASE!$B$5:$B$6004,B915,DATABASE!$X$5:$X$6004,1),0)</f>
        <v/>
      </c>
      <c r="X915" s="49">
        <f>--AND(ISNUMBER(B915),C915&lt;&gt;"",L915&lt;&gt;"",M915&lt;&gt;"")</f>
        <v/>
      </c>
    </row>
    <row r="916" ht="15" customHeight="1" s="111">
      <c r="A916" s="50" t="inlineStr">
        <is>
          <t>FEB</t>
        </is>
      </c>
      <c r="B916" s="51">
        <f>FEB!A417</f>
        <v/>
      </c>
      <c r="C916" s="52">
        <f>FEB!B417</f>
        <v/>
      </c>
      <c r="D916" s="52">
        <f>FEB!C417</f>
        <v/>
      </c>
      <c r="E916" s="52">
        <f>FEB!D417</f>
        <v/>
      </c>
      <c r="F916" s="52">
        <f>FEB!E417</f>
        <v/>
      </c>
      <c r="G916" s="52">
        <f>FEB!F417</f>
        <v/>
      </c>
      <c r="H916" s="52">
        <f>FEB!G417</f>
        <v/>
      </c>
      <c r="I916" s="53">
        <f>FEB!H417</f>
        <v/>
      </c>
      <c r="J916" s="53">
        <f>FEB!I417</f>
        <v/>
      </c>
      <c r="K916" s="52">
        <f>FEB!J417</f>
        <v/>
      </c>
      <c r="L916" s="52">
        <f>FEB!K417</f>
        <v/>
      </c>
      <c r="M916" s="54">
        <f>FEB!L417</f>
        <v/>
      </c>
      <c r="N916" s="52">
        <f>FEB!M417</f>
        <v/>
      </c>
      <c r="O916" s="52">
        <f>FEB!N417</f>
        <v/>
      </c>
      <c r="P916" s="52">
        <f>FEB!O417</f>
        <v/>
      </c>
      <c r="Q916" s="52">
        <f>FEB!P417</f>
        <v/>
      </c>
      <c r="R916" s="52">
        <f>FEB!Q417</f>
        <v/>
      </c>
      <c r="S916" s="54">
        <f>S915+IF(X916=0,0,M916)</f>
        <v/>
      </c>
      <c r="T916" s="55">
        <f>MAX(T915,S916)</f>
        <v/>
      </c>
      <c r="U916" s="56">
        <f>S916-T916</f>
        <v/>
      </c>
      <c r="V916" s="55">
        <f>IFERROR(SUMIFS(DATABASE!$M$5:$M$6004,DATABASE!$B$5:$B$6004,B916,DATABASE!$X$5:$X$6004,1),0)</f>
        <v/>
      </c>
      <c r="W916" s="57">
        <f>IFERROR(COUNTIFS(DATABASE!$B$5:$B$6004,B916,DATABASE!$X$5:$X$6004,1),0)</f>
        <v/>
      </c>
      <c r="X916" s="58">
        <f>--AND(ISNUMBER(B916),C916&lt;&gt;"",L916&lt;&gt;"",M916&lt;&gt;"")</f>
        <v/>
      </c>
    </row>
    <row r="917" ht="15" customHeight="1" s="111">
      <c r="A917" s="42" t="inlineStr">
        <is>
          <t>FEB</t>
        </is>
      </c>
      <c r="B917" s="43">
        <f>FEB!A418</f>
        <v/>
      </c>
      <c r="C917" s="44">
        <f>FEB!B418</f>
        <v/>
      </c>
      <c r="D917" s="44">
        <f>FEB!C418</f>
        <v/>
      </c>
      <c r="E917" s="44">
        <f>FEB!D418</f>
        <v/>
      </c>
      <c r="F917" s="44">
        <f>FEB!E418</f>
        <v/>
      </c>
      <c r="G917" s="44">
        <f>FEB!F418</f>
        <v/>
      </c>
      <c r="H917" s="44">
        <f>FEB!G418</f>
        <v/>
      </c>
      <c r="I917" s="45">
        <f>FEB!H418</f>
        <v/>
      </c>
      <c r="J917" s="45">
        <f>FEB!I418</f>
        <v/>
      </c>
      <c r="K917" s="44">
        <f>FEB!J418</f>
        <v/>
      </c>
      <c r="L917" s="44">
        <f>FEB!K418</f>
        <v/>
      </c>
      <c r="M917" s="46">
        <f>FEB!L418</f>
        <v/>
      </c>
      <c r="N917" s="44">
        <f>FEB!M418</f>
        <v/>
      </c>
      <c r="O917" s="44">
        <f>FEB!N418</f>
        <v/>
      </c>
      <c r="P917" s="44">
        <f>FEB!O418</f>
        <v/>
      </c>
      <c r="Q917" s="44">
        <f>FEB!P418</f>
        <v/>
      </c>
      <c r="R917" s="44">
        <f>FEB!Q418</f>
        <v/>
      </c>
      <c r="S917" s="46">
        <f>S916+IF(X917=0,0,M917)</f>
        <v/>
      </c>
      <c r="T917" s="47">
        <f>MAX(T916,S917)</f>
        <v/>
      </c>
      <c r="U917" s="48">
        <f>S917-T917</f>
        <v/>
      </c>
      <c r="V917" s="47">
        <f>IFERROR(SUMIFS(DATABASE!$M$5:$M$6004,DATABASE!$B$5:$B$6004,B917,DATABASE!$X$5:$X$6004,1),0)</f>
        <v/>
      </c>
      <c r="W917" s="31">
        <f>IFERROR(COUNTIFS(DATABASE!$B$5:$B$6004,B917,DATABASE!$X$5:$X$6004,1),0)</f>
        <v/>
      </c>
      <c r="X917" s="49">
        <f>--AND(ISNUMBER(B917),C917&lt;&gt;"",L917&lt;&gt;"",M917&lt;&gt;"")</f>
        <v/>
      </c>
    </row>
    <row r="918" ht="15" customHeight="1" s="111">
      <c r="A918" s="50" t="inlineStr">
        <is>
          <t>FEB</t>
        </is>
      </c>
      <c r="B918" s="51">
        <f>FEB!A419</f>
        <v/>
      </c>
      <c r="C918" s="52">
        <f>FEB!B419</f>
        <v/>
      </c>
      <c r="D918" s="52">
        <f>FEB!C419</f>
        <v/>
      </c>
      <c r="E918" s="52">
        <f>FEB!D419</f>
        <v/>
      </c>
      <c r="F918" s="52">
        <f>FEB!E419</f>
        <v/>
      </c>
      <c r="G918" s="52">
        <f>FEB!F419</f>
        <v/>
      </c>
      <c r="H918" s="52">
        <f>FEB!G419</f>
        <v/>
      </c>
      <c r="I918" s="53">
        <f>FEB!H419</f>
        <v/>
      </c>
      <c r="J918" s="53">
        <f>FEB!I419</f>
        <v/>
      </c>
      <c r="K918" s="52">
        <f>FEB!J419</f>
        <v/>
      </c>
      <c r="L918" s="52">
        <f>FEB!K419</f>
        <v/>
      </c>
      <c r="M918" s="54">
        <f>FEB!L419</f>
        <v/>
      </c>
      <c r="N918" s="52">
        <f>FEB!M419</f>
        <v/>
      </c>
      <c r="O918" s="52">
        <f>FEB!N419</f>
        <v/>
      </c>
      <c r="P918" s="52">
        <f>FEB!O419</f>
        <v/>
      </c>
      <c r="Q918" s="52">
        <f>FEB!P419</f>
        <v/>
      </c>
      <c r="R918" s="52">
        <f>FEB!Q419</f>
        <v/>
      </c>
      <c r="S918" s="54">
        <f>S917+IF(X918=0,0,M918)</f>
        <v/>
      </c>
      <c r="T918" s="55">
        <f>MAX(T917,S918)</f>
        <v/>
      </c>
      <c r="U918" s="56">
        <f>S918-T918</f>
        <v/>
      </c>
      <c r="V918" s="55">
        <f>IFERROR(SUMIFS(DATABASE!$M$5:$M$6004,DATABASE!$B$5:$B$6004,B918,DATABASE!$X$5:$X$6004,1),0)</f>
        <v/>
      </c>
      <c r="W918" s="57">
        <f>IFERROR(COUNTIFS(DATABASE!$B$5:$B$6004,B918,DATABASE!$X$5:$X$6004,1),0)</f>
        <v/>
      </c>
      <c r="X918" s="58">
        <f>--AND(ISNUMBER(B918),C918&lt;&gt;"",L918&lt;&gt;"",M918&lt;&gt;"")</f>
        <v/>
      </c>
    </row>
    <row r="919" ht="15" customHeight="1" s="111">
      <c r="A919" s="42" t="inlineStr">
        <is>
          <t>FEB</t>
        </is>
      </c>
      <c r="B919" s="43">
        <f>FEB!A420</f>
        <v/>
      </c>
      <c r="C919" s="44">
        <f>FEB!B420</f>
        <v/>
      </c>
      <c r="D919" s="44">
        <f>FEB!C420</f>
        <v/>
      </c>
      <c r="E919" s="44">
        <f>FEB!D420</f>
        <v/>
      </c>
      <c r="F919" s="44">
        <f>FEB!E420</f>
        <v/>
      </c>
      <c r="G919" s="44">
        <f>FEB!F420</f>
        <v/>
      </c>
      <c r="H919" s="44">
        <f>FEB!G420</f>
        <v/>
      </c>
      <c r="I919" s="45">
        <f>FEB!H420</f>
        <v/>
      </c>
      <c r="J919" s="45">
        <f>FEB!I420</f>
        <v/>
      </c>
      <c r="K919" s="44">
        <f>FEB!J420</f>
        <v/>
      </c>
      <c r="L919" s="44">
        <f>FEB!K420</f>
        <v/>
      </c>
      <c r="M919" s="46">
        <f>FEB!L420</f>
        <v/>
      </c>
      <c r="N919" s="44">
        <f>FEB!M420</f>
        <v/>
      </c>
      <c r="O919" s="44">
        <f>FEB!N420</f>
        <v/>
      </c>
      <c r="P919" s="44">
        <f>FEB!O420</f>
        <v/>
      </c>
      <c r="Q919" s="44">
        <f>FEB!P420</f>
        <v/>
      </c>
      <c r="R919" s="44">
        <f>FEB!Q420</f>
        <v/>
      </c>
      <c r="S919" s="46">
        <f>S918+IF(X919=0,0,M919)</f>
        <v/>
      </c>
      <c r="T919" s="47">
        <f>MAX(T918,S919)</f>
        <v/>
      </c>
      <c r="U919" s="48">
        <f>S919-T919</f>
        <v/>
      </c>
      <c r="V919" s="47">
        <f>IFERROR(SUMIFS(DATABASE!$M$5:$M$6004,DATABASE!$B$5:$B$6004,B919,DATABASE!$X$5:$X$6004,1),0)</f>
        <v/>
      </c>
      <c r="W919" s="31">
        <f>IFERROR(COUNTIFS(DATABASE!$B$5:$B$6004,B919,DATABASE!$X$5:$X$6004,1),0)</f>
        <v/>
      </c>
      <c r="X919" s="49">
        <f>--AND(ISNUMBER(B919),C919&lt;&gt;"",L919&lt;&gt;"",M919&lt;&gt;"")</f>
        <v/>
      </c>
    </row>
    <row r="920" ht="15" customHeight="1" s="111">
      <c r="A920" s="50" t="inlineStr">
        <is>
          <t>FEB</t>
        </is>
      </c>
      <c r="B920" s="51">
        <f>FEB!A421</f>
        <v/>
      </c>
      <c r="C920" s="52">
        <f>FEB!B421</f>
        <v/>
      </c>
      <c r="D920" s="52">
        <f>FEB!C421</f>
        <v/>
      </c>
      <c r="E920" s="52">
        <f>FEB!D421</f>
        <v/>
      </c>
      <c r="F920" s="52">
        <f>FEB!E421</f>
        <v/>
      </c>
      <c r="G920" s="52">
        <f>FEB!F421</f>
        <v/>
      </c>
      <c r="H920" s="52">
        <f>FEB!G421</f>
        <v/>
      </c>
      <c r="I920" s="53">
        <f>FEB!H421</f>
        <v/>
      </c>
      <c r="J920" s="53">
        <f>FEB!I421</f>
        <v/>
      </c>
      <c r="K920" s="52">
        <f>FEB!J421</f>
        <v/>
      </c>
      <c r="L920" s="52">
        <f>FEB!K421</f>
        <v/>
      </c>
      <c r="M920" s="54">
        <f>FEB!L421</f>
        <v/>
      </c>
      <c r="N920" s="52">
        <f>FEB!M421</f>
        <v/>
      </c>
      <c r="O920" s="52">
        <f>FEB!N421</f>
        <v/>
      </c>
      <c r="P920" s="52">
        <f>FEB!O421</f>
        <v/>
      </c>
      <c r="Q920" s="52">
        <f>FEB!P421</f>
        <v/>
      </c>
      <c r="R920" s="52">
        <f>FEB!Q421</f>
        <v/>
      </c>
      <c r="S920" s="54">
        <f>S919+IF(X920=0,0,M920)</f>
        <v/>
      </c>
      <c r="T920" s="55">
        <f>MAX(T919,S920)</f>
        <v/>
      </c>
      <c r="U920" s="56">
        <f>S920-T920</f>
        <v/>
      </c>
      <c r="V920" s="55">
        <f>IFERROR(SUMIFS(DATABASE!$M$5:$M$6004,DATABASE!$B$5:$B$6004,B920,DATABASE!$X$5:$X$6004,1),0)</f>
        <v/>
      </c>
      <c r="W920" s="57">
        <f>IFERROR(COUNTIFS(DATABASE!$B$5:$B$6004,B920,DATABASE!$X$5:$X$6004,1),0)</f>
        <v/>
      </c>
      <c r="X920" s="58">
        <f>--AND(ISNUMBER(B920),C920&lt;&gt;"",L920&lt;&gt;"",M920&lt;&gt;"")</f>
        <v/>
      </c>
    </row>
    <row r="921" ht="15" customHeight="1" s="111">
      <c r="A921" s="42" t="inlineStr">
        <is>
          <t>FEB</t>
        </is>
      </c>
      <c r="B921" s="43">
        <f>FEB!A422</f>
        <v/>
      </c>
      <c r="C921" s="44">
        <f>FEB!B422</f>
        <v/>
      </c>
      <c r="D921" s="44">
        <f>FEB!C422</f>
        <v/>
      </c>
      <c r="E921" s="44">
        <f>FEB!D422</f>
        <v/>
      </c>
      <c r="F921" s="44">
        <f>FEB!E422</f>
        <v/>
      </c>
      <c r="G921" s="44">
        <f>FEB!F422</f>
        <v/>
      </c>
      <c r="H921" s="44">
        <f>FEB!G422</f>
        <v/>
      </c>
      <c r="I921" s="45">
        <f>FEB!H422</f>
        <v/>
      </c>
      <c r="J921" s="45">
        <f>FEB!I422</f>
        <v/>
      </c>
      <c r="K921" s="44">
        <f>FEB!J422</f>
        <v/>
      </c>
      <c r="L921" s="44">
        <f>FEB!K422</f>
        <v/>
      </c>
      <c r="M921" s="46">
        <f>FEB!L422</f>
        <v/>
      </c>
      <c r="N921" s="44">
        <f>FEB!M422</f>
        <v/>
      </c>
      <c r="O921" s="44">
        <f>FEB!N422</f>
        <v/>
      </c>
      <c r="P921" s="44">
        <f>FEB!O422</f>
        <v/>
      </c>
      <c r="Q921" s="44">
        <f>FEB!P422</f>
        <v/>
      </c>
      <c r="R921" s="44">
        <f>FEB!Q422</f>
        <v/>
      </c>
      <c r="S921" s="46">
        <f>S920+IF(X921=0,0,M921)</f>
        <v/>
      </c>
      <c r="T921" s="47">
        <f>MAX(T920,S921)</f>
        <v/>
      </c>
      <c r="U921" s="48">
        <f>S921-T921</f>
        <v/>
      </c>
      <c r="V921" s="47">
        <f>IFERROR(SUMIFS(DATABASE!$M$5:$M$6004,DATABASE!$B$5:$B$6004,B921,DATABASE!$X$5:$X$6004,1),0)</f>
        <v/>
      </c>
      <c r="W921" s="31">
        <f>IFERROR(COUNTIFS(DATABASE!$B$5:$B$6004,B921,DATABASE!$X$5:$X$6004,1),0)</f>
        <v/>
      </c>
      <c r="X921" s="49">
        <f>--AND(ISNUMBER(B921),C921&lt;&gt;"",L921&lt;&gt;"",M921&lt;&gt;"")</f>
        <v/>
      </c>
    </row>
    <row r="922" ht="15" customHeight="1" s="111">
      <c r="A922" s="50" t="inlineStr">
        <is>
          <t>FEB</t>
        </is>
      </c>
      <c r="B922" s="51">
        <f>FEB!A423</f>
        <v/>
      </c>
      <c r="C922" s="52">
        <f>FEB!B423</f>
        <v/>
      </c>
      <c r="D922" s="52">
        <f>FEB!C423</f>
        <v/>
      </c>
      <c r="E922" s="52">
        <f>FEB!D423</f>
        <v/>
      </c>
      <c r="F922" s="52">
        <f>FEB!E423</f>
        <v/>
      </c>
      <c r="G922" s="52">
        <f>FEB!F423</f>
        <v/>
      </c>
      <c r="H922" s="52">
        <f>FEB!G423</f>
        <v/>
      </c>
      <c r="I922" s="53">
        <f>FEB!H423</f>
        <v/>
      </c>
      <c r="J922" s="53">
        <f>FEB!I423</f>
        <v/>
      </c>
      <c r="K922" s="52">
        <f>FEB!J423</f>
        <v/>
      </c>
      <c r="L922" s="52">
        <f>FEB!K423</f>
        <v/>
      </c>
      <c r="M922" s="54">
        <f>FEB!L423</f>
        <v/>
      </c>
      <c r="N922" s="52">
        <f>FEB!M423</f>
        <v/>
      </c>
      <c r="O922" s="52">
        <f>FEB!N423</f>
        <v/>
      </c>
      <c r="P922" s="52">
        <f>FEB!O423</f>
        <v/>
      </c>
      <c r="Q922" s="52">
        <f>FEB!P423</f>
        <v/>
      </c>
      <c r="R922" s="52">
        <f>FEB!Q423</f>
        <v/>
      </c>
      <c r="S922" s="54">
        <f>S921+IF(X922=0,0,M922)</f>
        <v/>
      </c>
      <c r="T922" s="55">
        <f>MAX(T921,S922)</f>
        <v/>
      </c>
      <c r="U922" s="56">
        <f>S922-T922</f>
        <v/>
      </c>
      <c r="V922" s="55">
        <f>IFERROR(SUMIFS(DATABASE!$M$5:$M$6004,DATABASE!$B$5:$B$6004,B922,DATABASE!$X$5:$X$6004,1),0)</f>
        <v/>
      </c>
      <c r="W922" s="57">
        <f>IFERROR(COUNTIFS(DATABASE!$B$5:$B$6004,B922,DATABASE!$X$5:$X$6004,1),0)</f>
        <v/>
      </c>
      <c r="X922" s="58">
        <f>--AND(ISNUMBER(B922),C922&lt;&gt;"",L922&lt;&gt;"",M922&lt;&gt;"")</f>
        <v/>
      </c>
    </row>
    <row r="923" ht="15" customHeight="1" s="111">
      <c r="A923" s="42" t="inlineStr">
        <is>
          <t>FEB</t>
        </is>
      </c>
      <c r="B923" s="43">
        <f>FEB!A424</f>
        <v/>
      </c>
      <c r="C923" s="44">
        <f>FEB!B424</f>
        <v/>
      </c>
      <c r="D923" s="44">
        <f>FEB!C424</f>
        <v/>
      </c>
      <c r="E923" s="44">
        <f>FEB!D424</f>
        <v/>
      </c>
      <c r="F923" s="44">
        <f>FEB!E424</f>
        <v/>
      </c>
      <c r="G923" s="44">
        <f>FEB!F424</f>
        <v/>
      </c>
      <c r="H923" s="44">
        <f>FEB!G424</f>
        <v/>
      </c>
      <c r="I923" s="45">
        <f>FEB!H424</f>
        <v/>
      </c>
      <c r="J923" s="45">
        <f>FEB!I424</f>
        <v/>
      </c>
      <c r="K923" s="44">
        <f>FEB!J424</f>
        <v/>
      </c>
      <c r="L923" s="44">
        <f>FEB!K424</f>
        <v/>
      </c>
      <c r="M923" s="46">
        <f>FEB!L424</f>
        <v/>
      </c>
      <c r="N923" s="44">
        <f>FEB!M424</f>
        <v/>
      </c>
      <c r="O923" s="44">
        <f>FEB!N424</f>
        <v/>
      </c>
      <c r="P923" s="44">
        <f>FEB!O424</f>
        <v/>
      </c>
      <c r="Q923" s="44">
        <f>FEB!P424</f>
        <v/>
      </c>
      <c r="R923" s="44">
        <f>FEB!Q424</f>
        <v/>
      </c>
      <c r="S923" s="46">
        <f>S922+IF(X923=0,0,M923)</f>
        <v/>
      </c>
      <c r="T923" s="47">
        <f>MAX(T922,S923)</f>
        <v/>
      </c>
      <c r="U923" s="48">
        <f>S923-T923</f>
        <v/>
      </c>
      <c r="V923" s="47">
        <f>IFERROR(SUMIFS(DATABASE!$M$5:$M$6004,DATABASE!$B$5:$B$6004,B923,DATABASE!$X$5:$X$6004,1),0)</f>
        <v/>
      </c>
      <c r="W923" s="31">
        <f>IFERROR(COUNTIFS(DATABASE!$B$5:$B$6004,B923,DATABASE!$X$5:$X$6004,1),0)</f>
        <v/>
      </c>
      <c r="X923" s="49">
        <f>--AND(ISNUMBER(B923),C923&lt;&gt;"",L923&lt;&gt;"",M923&lt;&gt;"")</f>
        <v/>
      </c>
    </row>
    <row r="924" ht="15" customHeight="1" s="111">
      <c r="A924" s="50" t="inlineStr">
        <is>
          <t>FEB</t>
        </is>
      </c>
      <c r="B924" s="51">
        <f>FEB!A425</f>
        <v/>
      </c>
      <c r="C924" s="52">
        <f>FEB!B425</f>
        <v/>
      </c>
      <c r="D924" s="52">
        <f>FEB!C425</f>
        <v/>
      </c>
      <c r="E924" s="52">
        <f>FEB!D425</f>
        <v/>
      </c>
      <c r="F924" s="52">
        <f>FEB!E425</f>
        <v/>
      </c>
      <c r="G924" s="52">
        <f>FEB!F425</f>
        <v/>
      </c>
      <c r="H924" s="52">
        <f>FEB!G425</f>
        <v/>
      </c>
      <c r="I924" s="53">
        <f>FEB!H425</f>
        <v/>
      </c>
      <c r="J924" s="53">
        <f>FEB!I425</f>
        <v/>
      </c>
      <c r="K924" s="52">
        <f>FEB!J425</f>
        <v/>
      </c>
      <c r="L924" s="52">
        <f>FEB!K425</f>
        <v/>
      </c>
      <c r="M924" s="54">
        <f>FEB!L425</f>
        <v/>
      </c>
      <c r="N924" s="52">
        <f>FEB!M425</f>
        <v/>
      </c>
      <c r="O924" s="52">
        <f>FEB!N425</f>
        <v/>
      </c>
      <c r="P924" s="52">
        <f>FEB!O425</f>
        <v/>
      </c>
      <c r="Q924" s="52">
        <f>FEB!P425</f>
        <v/>
      </c>
      <c r="R924" s="52">
        <f>FEB!Q425</f>
        <v/>
      </c>
      <c r="S924" s="54">
        <f>S923+IF(X924=0,0,M924)</f>
        <v/>
      </c>
      <c r="T924" s="55">
        <f>MAX(T923,S924)</f>
        <v/>
      </c>
      <c r="U924" s="56">
        <f>S924-T924</f>
        <v/>
      </c>
      <c r="V924" s="55">
        <f>IFERROR(SUMIFS(DATABASE!$M$5:$M$6004,DATABASE!$B$5:$B$6004,B924,DATABASE!$X$5:$X$6004,1),0)</f>
        <v/>
      </c>
      <c r="W924" s="57">
        <f>IFERROR(COUNTIFS(DATABASE!$B$5:$B$6004,B924,DATABASE!$X$5:$X$6004,1),0)</f>
        <v/>
      </c>
      <c r="X924" s="58">
        <f>--AND(ISNUMBER(B924),C924&lt;&gt;"",L924&lt;&gt;"",M924&lt;&gt;"")</f>
        <v/>
      </c>
    </row>
    <row r="925" ht="15" customHeight="1" s="111">
      <c r="A925" s="42" t="inlineStr">
        <is>
          <t>FEB</t>
        </is>
      </c>
      <c r="B925" s="43">
        <f>FEB!A426</f>
        <v/>
      </c>
      <c r="C925" s="44">
        <f>FEB!B426</f>
        <v/>
      </c>
      <c r="D925" s="44">
        <f>FEB!C426</f>
        <v/>
      </c>
      <c r="E925" s="44">
        <f>FEB!D426</f>
        <v/>
      </c>
      <c r="F925" s="44">
        <f>FEB!E426</f>
        <v/>
      </c>
      <c r="G925" s="44">
        <f>FEB!F426</f>
        <v/>
      </c>
      <c r="H925" s="44">
        <f>FEB!G426</f>
        <v/>
      </c>
      <c r="I925" s="45">
        <f>FEB!H426</f>
        <v/>
      </c>
      <c r="J925" s="45">
        <f>FEB!I426</f>
        <v/>
      </c>
      <c r="K925" s="44">
        <f>FEB!J426</f>
        <v/>
      </c>
      <c r="L925" s="44">
        <f>FEB!K426</f>
        <v/>
      </c>
      <c r="M925" s="46">
        <f>FEB!L426</f>
        <v/>
      </c>
      <c r="N925" s="44">
        <f>FEB!M426</f>
        <v/>
      </c>
      <c r="O925" s="44">
        <f>FEB!N426</f>
        <v/>
      </c>
      <c r="P925" s="44">
        <f>FEB!O426</f>
        <v/>
      </c>
      <c r="Q925" s="44">
        <f>FEB!P426</f>
        <v/>
      </c>
      <c r="R925" s="44">
        <f>FEB!Q426</f>
        <v/>
      </c>
      <c r="S925" s="46">
        <f>S924+IF(X925=0,0,M925)</f>
        <v/>
      </c>
      <c r="T925" s="47">
        <f>MAX(T924,S925)</f>
        <v/>
      </c>
      <c r="U925" s="48">
        <f>S925-T925</f>
        <v/>
      </c>
      <c r="V925" s="47">
        <f>IFERROR(SUMIFS(DATABASE!$M$5:$M$6004,DATABASE!$B$5:$B$6004,B925,DATABASE!$X$5:$X$6004,1),0)</f>
        <v/>
      </c>
      <c r="W925" s="31">
        <f>IFERROR(COUNTIFS(DATABASE!$B$5:$B$6004,B925,DATABASE!$X$5:$X$6004,1),0)</f>
        <v/>
      </c>
      <c r="X925" s="49">
        <f>--AND(ISNUMBER(B925),C925&lt;&gt;"",L925&lt;&gt;"",M925&lt;&gt;"")</f>
        <v/>
      </c>
    </row>
    <row r="926" ht="15" customHeight="1" s="111">
      <c r="A926" s="50" t="inlineStr">
        <is>
          <t>FEB</t>
        </is>
      </c>
      <c r="B926" s="51">
        <f>FEB!A427</f>
        <v/>
      </c>
      <c r="C926" s="52">
        <f>FEB!B427</f>
        <v/>
      </c>
      <c r="D926" s="52">
        <f>FEB!C427</f>
        <v/>
      </c>
      <c r="E926" s="52">
        <f>FEB!D427</f>
        <v/>
      </c>
      <c r="F926" s="52">
        <f>FEB!E427</f>
        <v/>
      </c>
      <c r="G926" s="52">
        <f>FEB!F427</f>
        <v/>
      </c>
      <c r="H926" s="52">
        <f>FEB!G427</f>
        <v/>
      </c>
      <c r="I926" s="53">
        <f>FEB!H427</f>
        <v/>
      </c>
      <c r="J926" s="53">
        <f>FEB!I427</f>
        <v/>
      </c>
      <c r="K926" s="52">
        <f>FEB!J427</f>
        <v/>
      </c>
      <c r="L926" s="52">
        <f>FEB!K427</f>
        <v/>
      </c>
      <c r="M926" s="54">
        <f>FEB!L427</f>
        <v/>
      </c>
      <c r="N926" s="52">
        <f>FEB!M427</f>
        <v/>
      </c>
      <c r="O926" s="52">
        <f>FEB!N427</f>
        <v/>
      </c>
      <c r="P926" s="52">
        <f>FEB!O427</f>
        <v/>
      </c>
      <c r="Q926" s="52">
        <f>FEB!P427</f>
        <v/>
      </c>
      <c r="R926" s="52">
        <f>FEB!Q427</f>
        <v/>
      </c>
      <c r="S926" s="54">
        <f>S925+IF(X926=0,0,M926)</f>
        <v/>
      </c>
      <c r="T926" s="55">
        <f>MAX(T925,S926)</f>
        <v/>
      </c>
      <c r="U926" s="56">
        <f>S926-T926</f>
        <v/>
      </c>
      <c r="V926" s="55">
        <f>IFERROR(SUMIFS(DATABASE!$M$5:$M$6004,DATABASE!$B$5:$B$6004,B926,DATABASE!$X$5:$X$6004,1),0)</f>
        <v/>
      </c>
      <c r="W926" s="57">
        <f>IFERROR(COUNTIFS(DATABASE!$B$5:$B$6004,B926,DATABASE!$X$5:$X$6004,1),0)</f>
        <v/>
      </c>
      <c r="X926" s="58">
        <f>--AND(ISNUMBER(B926),C926&lt;&gt;"",L926&lt;&gt;"",M926&lt;&gt;"")</f>
        <v/>
      </c>
    </row>
    <row r="927" ht="15" customHeight="1" s="111">
      <c r="A927" s="42" t="inlineStr">
        <is>
          <t>FEB</t>
        </is>
      </c>
      <c r="B927" s="43">
        <f>FEB!A428</f>
        <v/>
      </c>
      <c r="C927" s="44">
        <f>FEB!B428</f>
        <v/>
      </c>
      <c r="D927" s="44">
        <f>FEB!C428</f>
        <v/>
      </c>
      <c r="E927" s="44">
        <f>FEB!D428</f>
        <v/>
      </c>
      <c r="F927" s="44">
        <f>FEB!E428</f>
        <v/>
      </c>
      <c r="G927" s="44">
        <f>FEB!F428</f>
        <v/>
      </c>
      <c r="H927" s="44">
        <f>FEB!G428</f>
        <v/>
      </c>
      <c r="I927" s="45">
        <f>FEB!H428</f>
        <v/>
      </c>
      <c r="J927" s="45">
        <f>FEB!I428</f>
        <v/>
      </c>
      <c r="K927" s="44">
        <f>FEB!J428</f>
        <v/>
      </c>
      <c r="L927" s="44">
        <f>FEB!K428</f>
        <v/>
      </c>
      <c r="M927" s="46">
        <f>FEB!L428</f>
        <v/>
      </c>
      <c r="N927" s="44">
        <f>FEB!M428</f>
        <v/>
      </c>
      <c r="O927" s="44">
        <f>FEB!N428</f>
        <v/>
      </c>
      <c r="P927" s="44">
        <f>FEB!O428</f>
        <v/>
      </c>
      <c r="Q927" s="44">
        <f>FEB!P428</f>
        <v/>
      </c>
      <c r="R927" s="44">
        <f>FEB!Q428</f>
        <v/>
      </c>
      <c r="S927" s="46">
        <f>S926+IF(X927=0,0,M927)</f>
        <v/>
      </c>
      <c r="T927" s="47">
        <f>MAX(T926,S927)</f>
        <v/>
      </c>
      <c r="U927" s="48">
        <f>S927-T927</f>
        <v/>
      </c>
      <c r="V927" s="47">
        <f>IFERROR(SUMIFS(DATABASE!$M$5:$M$6004,DATABASE!$B$5:$B$6004,B927,DATABASE!$X$5:$X$6004,1),0)</f>
        <v/>
      </c>
      <c r="W927" s="31">
        <f>IFERROR(COUNTIFS(DATABASE!$B$5:$B$6004,B927,DATABASE!$X$5:$X$6004,1),0)</f>
        <v/>
      </c>
      <c r="X927" s="49">
        <f>--AND(ISNUMBER(B927),C927&lt;&gt;"",L927&lt;&gt;"",M927&lt;&gt;"")</f>
        <v/>
      </c>
    </row>
    <row r="928" ht="15" customHeight="1" s="111">
      <c r="A928" s="50" t="inlineStr">
        <is>
          <t>FEB</t>
        </is>
      </c>
      <c r="B928" s="51">
        <f>FEB!A429</f>
        <v/>
      </c>
      <c r="C928" s="52">
        <f>FEB!B429</f>
        <v/>
      </c>
      <c r="D928" s="52">
        <f>FEB!C429</f>
        <v/>
      </c>
      <c r="E928" s="52">
        <f>FEB!D429</f>
        <v/>
      </c>
      <c r="F928" s="52">
        <f>FEB!E429</f>
        <v/>
      </c>
      <c r="G928" s="52">
        <f>FEB!F429</f>
        <v/>
      </c>
      <c r="H928" s="52">
        <f>FEB!G429</f>
        <v/>
      </c>
      <c r="I928" s="53">
        <f>FEB!H429</f>
        <v/>
      </c>
      <c r="J928" s="53">
        <f>FEB!I429</f>
        <v/>
      </c>
      <c r="K928" s="52">
        <f>FEB!J429</f>
        <v/>
      </c>
      <c r="L928" s="52">
        <f>FEB!K429</f>
        <v/>
      </c>
      <c r="M928" s="54">
        <f>FEB!L429</f>
        <v/>
      </c>
      <c r="N928" s="52">
        <f>FEB!M429</f>
        <v/>
      </c>
      <c r="O928" s="52">
        <f>FEB!N429</f>
        <v/>
      </c>
      <c r="P928" s="52">
        <f>FEB!O429</f>
        <v/>
      </c>
      <c r="Q928" s="52">
        <f>FEB!P429</f>
        <v/>
      </c>
      <c r="R928" s="52">
        <f>FEB!Q429</f>
        <v/>
      </c>
      <c r="S928" s="54">
        <f>S927+IF(X928=0,0,M928)</f>
        <v/>
      </c>
      <c r="T928" s="55">
        <f>MAX(T927,S928)</f>
        <v/>
      </c>
      <c r="U928" s="56">
        <f>S928-T928</f>
        <v/>
      </c>
      <c r="V928" s="55">
        <f>IFERROR(SUMIFS(DATABASE!$M$5:$M$6004,DATABASE!$B$5:$B$6004,B928,DATABASE!$X$5:$X$6004,1),0)</f>
        <v/>
      </c>
      <c r="W928" s="57">
        <f>IFERROR(COUNTIFS(DATABASE!$B$5:$B$6004,B928,DATABASE!$X$5:$X$6004,1),0)</f>
        <v/>
      </c>
      <c r="X928" s="58">
        <f>--AND(ISNUMBER(B928),C928&lt;&gt;"",L928&lt;&gt;"",M928&lt;&gt;"")</f>
        <v/>
      </c>
    </row>
    <row r="929" ht="15" customHeight="1" s="111">
      <c r="A929" s="42" t="inlineStr">
        <is>
          <t>FEB</t>
        </is>
      </c>
      <c r="B929" s="43">
        <f>FEB!A430</f>
        <v/>
      </c>
      <c r="C929" s="44">
        <f>FEB!B430</f>
        <v/>
      </c>
      <c r="D929" s="44">
        <f>FEB!C430</f>
        <v/>
      </c>
      <c r="E929" s="44">
        <f>FEB!D430</f>
        <v/>
      </c>
      <c r="F929" s="44">
        <f>FEB!E430</f>
        <v/>
      </c>
      <c r="G929" s="44">
        <f>FEB!F430</f>
        <v/>
      </c>
      <c r="H929" s="44">
        <f>FEB!G430</f>
        <v/>
      </c>
      <c r="I929" s="45">
        <f>FEB!H430</f>
        <v/>
      </c>
      <c r="J929" s="45">
        <f>FEB!I430</f>
        <v/>
      </c>
      <c r="K929" s="44">
        <f>FEB!J430</f>
        <v/>
      </c>
      <c r="L929" s="44">
        <f>FEB!K430</f>
        <v/>
      </c>
      <c r="M929" s="46">
        <f>FEB!L430</f>
        <v/>
      </c>
      <c r="N929" s="44">
        <f>FEB!M430</f>
        <v/>
      </c>
      <c r="O929" s="44">
        <f>FEB!N430</f>
        <v/>
      </c>
      <c r="P929" s="44">
        <f>FEB!O430</f>
        <v/>
      </c>
      <c r="Q929" s="44">
        <f>FEB!P430</f>
        <v/>
      </c>
      <c r="R929" s="44">
        <f>FEB!Q430</f>
        <v/>
      </c>
      <c r="S929" s="46">
        <f>S928+IF(X929=0,0,M929)</f>
        <v/>
      </c>
      <c r="T929" s="47">
        <f>MAX(T928,S929)</f>
        <v/>
      </c>
      <c r="U929" s="48">
        <f>S929-T929</f>
        <v/>
      </c>
      <c r="V929" s="47">
        <f>IFERROR(SUMIFS(DATABASE!$M$5:$M$6004,DATABASE!$B$5:$B$6004,B929,DATABASE!$X$5:$X$6004,1),0)</f>
        <v/>
      </c>
      <c r="W929" s="31">
        <f>IFERROR(COUNTIFS(DATABASE!$B$5:$B$6004,B929,DATABASE!$X$5:$X$6004,1),0)</f>
        <v/>
      </c>
      <c r="X929" s="49">
        <f>--AND(ISNUMBER(B929),C929&lt;&gt;"",L929&lt;&gt;"",M929&lt;&gt;"")</f>
        <v/>
      </c>
    </row>
    <row r="930" ht="15" customHeight="1" s="111">
      <c r="A930" s="50" t="inlineStr">
        <is>
          <t>FEB</t>
        </is>
      </c>
      <c r="B930" s="51">
        <f>FEB!A431</f>
        <v/>
      </c>
      <c r="C930" s="52">
        <f>FEB!B431</f>
        <v/>
      </c>
      <c r="D930" s="52">
        <f>FEB!C431</f>
        <v/>
      </c>
      <c r="E930" s="52">
        <f>FEB!D431</f>
        <v/>
      </c>
      <c r="F930" s="52">
        <f>FEB!E431</f>
        <v/>
      </c>
      <c r="G930" s="52">
        <f>FEB!F431</f>
        <v/>
      </c>
      <c r="H930" s="52">
        <f>FEB!G431</f>
        <v/>
      </c>
      <c r="I930" s="53">
        <f>FEB!H431</f>
        <v/>
      </c>
      <c r="J930" s="53">
        <f>FEB!I431</f>
        <v/>
      </c>
      <c r="K930" s="52">
        <f>FEB!J431</f>
        <v/>
      </c>
      <c r="L930" s="52">
        <f>FEB!K431</f>
        <v/>
      </c>
      <c r="M930" s="54">
        <f>FEB!L431</f>
        <v/>
      </c>
      <c r="N930" s="52">
        <f>FEB!M431</f>
        <v/>
      </c>
      <c r="O930" s="52">
        <f>FEB!N431</f>
        <v/>
      </c>
      <c r="P930" s="52">
        <f>FEB!O431</f>
        <v/>
      </c>
      <c r="Q930" s="52">
        <f>FEB!P431</f>
        <v/>
      </c>
      <c r="R930" s="52">
        <f>FEB!Q431</f>
        <v/>
      </c>
      <c r="S930" s="54">
        <f>S929+IF(X930=0,0,M930)</f>
        <v/>
      </c>
      <c r="T930" s="55">
        <f>MAX(T929,S930)</f>
        <v/>
      </c>
      <c r="U930" s="56">
        <f>S930-T930</f>
        <v/>
      </c>
      <c r="V930" s="55">
        <f>IFERROR(SUMIFS(DATABASE!$M$5:$M$6004,DATABASE!$B$5:$B$6004,B930,DATABASE!$X$5:$X$6004,1),0)</f>
        <v/>
      </c>
      <c r="W930" s="57">
        <f>IFERROR(COUNTIFS(DATABASE!$B$5:$B$6004,B930,DATABASE!$X$5:$X$6004,1),0)</f>
        <v/>
      </c>
      <c r="X930" s="58">
        <f>--AND(ISNUMBER(B930),C930&lt;&gt;"",L930&lt;&gt;"",M930&lt;&gt;"")</f>
        <v/>
      </c>
    </row>
    <row r="931" ht="15" customHeight="1" s="111">
      <c r="A931" s="42" t="inlineStr">
        <is>
          <t>FEB</t>
        </is>
      </c>
      <c r="B931" s="43">
        <f>FEB!A432</f>
        <v/>
      </c>
      <c r="C931" s="44">
        <f>FEB!B432</f>
        <v/>
      </c>
      <c r="D931" s="44">
        <f>FEB!C432</f>
        <v/>
      </c>
      <c r="E931" s="44">
        <f>FEB!D432</f>
        <v/>
      </c>
      <c r="F931" s="44">
        <f>FEB!E432</f>
        <v/>
      </c>
      <c r="G931" s="44">
        <f>FEB!F432</f>
        <v/>
      </c>
      <c r="H931" s="44">
        <f>FEB!G432</f>
        <v/>
      </c>
      <c r="I931" s="45">
        <f>FEB!H432</f>
        <v/>
      </c>
      <c r="J931" s="45">
        <f>FEB!I432</f>
        <v/>
      </c>
      <c r="K931" s="44">
        <f>FEB!J432</f>
        <v/>
      </c>
      <c r="L931" s="44">
        <f>FEB!K432</f>
        <v/>
      </c>
      <c r="M931" s="46">
        <f>FEB!L432</f>
        <v/>
      </c>
      <c r="N931" s="44">
        <f>FEB!M432</f>
        <v/>
      </c>
      <c r="O931" s="44">
        <f>FEB!N432</f>
        <v/>
      </c>
      <c r="P931" s="44">
        <f>FEB!O432</f>
        <v/>
      </c>
      <c r="Q931" s="44">
        <f>FEB!P432</f>
        <v/>
      </c>
      <c r="R931" s="44">
        <f>FEB!Q432</f>
        <v/>
      </c>
      <c r="S931" s="46">
        <f>S930+IF(X931=0,0,M931)</f>
        <v/>
      </c>
      <c r="T931" s="47">
        <f>MAX(T930,S931)</f>
        <v/>
      </c>
      <c r="U931" s="48">
        <f>S931-T931</f>
        <v/>
      </c>
      <c r="V931" s="47">
        <f>IFERROR(SUMIFS(DATABASE!$M$5:$M$6004,DATABASE!$B$5:$B$6004,B931,DATABASE!$X$5:$X$6004,1),0)</f>
        <v/>
      </c>
      <c r="W931" s="31">
        <f>IFERROR(COUNTIFS(DATABASE!$B$5:$B$6004,B931,DATABASE!$X$5:$X$6004,1),0)</f>
        <v/>
      </c>
      <c r="X931" s="49">
        <f>--AND(ISNUMBER(B931),C931&lt;&gt;"",L931&lt;&gt;"",M931&lt;&gt;"")</f>
        <v/>
      </c>
    </row>
    <row r="932" ht="15" customHeight="1" s="111">
      <c r="A932" s="50" t="inlineStr">
        <is>
          <t>FEB</t>
        </is>
      </c>
      <c r="B932" s="51">
        <f>FEB!A433</f>
        <v/>
      </c>
      <c r="C932" s="52">
        <f>FEB!B433</f>
        <v/>
      </c>
      <c r="D932" s="52">
        <f>FEB!C433</f>
        <v/>
      </c>
      <c r="E932" s="52">
        <f>FEB!D433</f>
        <v/>
      </c>
      <c r="F932" s="52">
        <f>FEB!E433</f>
        <v/>
      </c>
      <c r="G932" s="52">
        <f>FEB!F433</f>
        <v/>
      </c>
      <c r="H932" s="52">
        <f>FEB!G433</f>
        <v/>
      </c>
      <c r="I932" s="53">
        <f>FEB!H433</f>
        <v/>
      </c>
      <c r="J932" s="53">
        <f>FEB!I433</f>
        <v/>
      </c>
      <c r="K932" s="52">
        <f>FEB!J433</f>
        <v/>
      </c>
      <c r="L932" s="52">
        <f>FEB!K433</f>
        <v/>
      </c>
      <c r="M932" s="54">
        <f>FEB!L433</f>
        <v/>
      </c>
      <c r="N932" s="52">
        <f>FEB!M433</f>
        <v/>
      </c>
      <c r="O932" s="52">
        <f>FEB!N433</f>
        <v/>
      </c>
      <c r="P932" s="52">
        <f>FEB!O433</f>
        <v/>
      </c>
      <c r="Q932" s="52">
        <f>FEB!P433</f>
        <v/>
      </c>
      <c r="R932" s="52">
        <f>FEB!Q433</f>
        <v/>
      </c>
      <c r="S932" s="54">
        <f>S931+IF(X932=0,0,M932)</f>
        <v/>
      </c>
      <c r="T932" s="55">
        <f>MAX(T931,S932)</f>
        <v/>
      </c>
      <c r="U932" s="56">
        <f>S932-T932</f>
        <v/>
      </c>
      <c r="V932" s="55">
        <f>IFERROR(SUMIFS(DATABASE!$M$5:$M$6004,DATABASE!$B$5:$B$6004,B932,DATABASE!$X$5:$X$6004,1),0)</f>
        <v/>
      </c>
      <c r="W932" s="57">
        <f>IFERROR(COUNTIFS(DATABASE!$B$5:$B$6004,B932,DATABASE!$X$5:$X$6004,1),0)</f>
        <v/>
      </c>
      <c r="X932" s="58">
        <f>--AND(ISNUMBER(B932),C932&lt;&gt;"",L932&lt;&gt;"",M932&lt;&gt;"")</f>
        <v/>
      </c>
    </row>
    <row r="933" ht="15" customHeight="1" s="111">
      <c r="A933" s="42" t="inlineStr">
        <is>
          <t>FEB</t>
        </is>
      </c>
      <c r="B933" s="43">
        <f>FEB!A434</f>
        <v/>
      </c>
      <c r="C933" s="44">
        <f>FEB!B434</f>
        <v/>
      </c>
      <c r="D933" s="44">
        <f>FEB!C434</f>
        <v/>
      </c>
      <c r="E933" s="44">
        <f>FEB!D434</f>
        <v/>
      </c>
      <c r="F933" s="44">
        <f>FEB!E434</f>
        <v/>
      </c>
      <c r="G933" s="44">
        <f>FEB!F434</f>
        <v/>
      </c>
      <c r="H933" s="44">
        <f>FEB!G434</f>
        <v/>
      </c>
      <c r="I933" s="45">
        <f>FEB!H434</f>
        <v/>
      </c>
      <c r="J933" s="45">
        <f>FEB!I434</f>
        <v/>
      </c>
      <c r="K933" s="44">
        <f>FEB!J434</f>
        <v/>
      </c>
      <c r="L933" s="44">
        <f>FEB!K434</f>
        <v/>
      </c>
      <c r="M933" s="46">
        <f>FEB!L434</f>
        <v/>
      </c>
      <c r="N933" s="44">
        <f>FEB!M434</f>
        <v/>
      </c>
      <c r="O933" s="44">
        <f>FEB!N434</f>
        <v/>
      </c>
      <c r="P933" s="44">
        <f>FEB!O434</f>
        <v/>
      </c>
      <c r="Q933" s="44">
        <f>FEB!P434</f>
        <v/>
      </c>
      <c r="R933" s="44">
        <f>FEB!Q434</f>
        <v/>
      </c>
      <c r="S933" s="46">
        <f>S932+IF(X933=0,0,M933)</f>
        <v/>
      </c>
      <c r="T933" s="47">
        <f>MAX(T932,S933)</f>
        <v/>
      </c>
      <c r="U933" s="48">
        <f>S933-T933</f>
        <v/>
      </c>
      <c r="V933" s="47">
        <f>IFERROR(SUMIFS(DATABASE!$M$5:$M$6004,DATABASE!$B$5:$B$6004,B933,DATABASE!$X$5:$X$6004,1),0)</f>
        <v/>
      </c>
      <c r="W933" s="31">
        <f>IFERROR(COUNTIFS(DATABASE!$B$5:$B$6004,B933,DATABASE!$X$5:$X$6004,1),0)</f>
        <v/>
      </c>
      <c r="X933" s="49">
        <f>--AND(ISNUMBER(B933),C933&lt;&gt;"",L933&lt;&gt;"",M933&lt;&gt;"")</f>
        <v/>
      </c>
    </row>
    <row r="934" ht="15" customHeight="1" s="111">
      <c r="A934" s="50" t="inlineStr">
        <is>
          <t>FEB</t>
        </is>
      </c>
      <c r="B934" s="51">
        <f>FEB!A435</f>
        <v/>
      </c>
      <c r="C934" s="52">
        <f>FEB!B435</f>
        <v/>
      </c>
      <c r="D934" s="52">
        <f>FEB!C435</f>
        <v/>
      </c>
      <c r="E934" s="52">
        <f>FEB!D435</f>
        <v/>
      </c>
      <c r="F934" s="52">
        <f>FEB!E435</f>
        <v/>
      </c>
      <c r="G934" s="52">
        <f>FEB!F435</f>
        <v/>
      </c>
      <c r="H934" s="52">
        <f>FEB!G435</f>
        <v/>
      </c>
      <c r="I934" s="53">
        <f>FEB!H435</f>
        <v/>
      </c>
      <c r="J934" s="53">
        <f>FEB!I435</f>
        <v/>
      </c>
      <c r="K934" s="52">
        <f>FEB!J435</f>
        <v/>
      </c>
      <c r="L934" s="52">
        <f>FEB!K435</f>
        <v/>
      </c>
      <c r="M934" s="54">
        <f>FEB!L435</f>
        <v/>
      </c>
      <c r="N934" s="52">
        <f>FEB!M435</f>
        <v/>
      </c>
      <c r="O934" s="52">
        <f>FEB!N435</f>
        <v/>
      </c>
      <c r="P934" s="52">
        <f>FEB!O435</f>
        <v/>
      </c>
      <c r="Q934" s="52">
        <f>FEB!P435</f>
        <v/>
      </c>
      <c r="R934" s="52">
        <f>FEB!Q435</f>
        <v/>
      </c>
      <c r="S934" s="54">
        <f>S933+IF(X934=0,0,M934)</f>
        <v/>
      </c>
      <c r="T934" s="55">
        <f>MAX(T933,S934)</f>
        <v/>
      </c>
      <c r="U934" s="56">
        <f>S934-T934</f>
        <v/>
      </c>
      <c r="V934" s="55">
        <f>IFERROR(SUMIFS(DATABASE!$M$5:$M$6004,DATABASE!$B$5:$B$6004,B934,DATABASE!$X$5:$X$6004,1),0)</f>
        <v/>
      </c>
      <c r="W934" s="57">
        <f>IFERROR(COUNTIFS(DATABASE!$B$5:$B$6004,B934,DATABASE!$X$5:$X$6004,1),0)</f>
        <v/>
      </c>
      <c r="X934" s="58">
        <f>--AND(ISNUMBER(B934),C934&lt;&gt;"",L934&lt;&gt;"",M934&lt;&gt;"")</f>
        <v/>
      </c>
    </row>
    <row r="935" ht="15" customHeight="1" s="111">
      <c r="A935" s="42" t="inlineStr">
        <is>
          <t>FEB</t>
        </is>
      </c>
      <c r="B935" s="43">
        <f>FEB!A436</f>
        <v/>
      </c>
      <c r="C935" s="44">
        <f>FEB!B436</f>
        <v/>
      </c>
      <c r="D935" s="44">
        <f>FEB!C436</f>
        <v/>
      </c>
      <c r="E935" s="44">
        <f>FEB!D436</f>
        <v/>
      </c>
      <c r="F935" s="44">
        <f>FEB!E436</f>
        <v/>
      </c>
      <c r="G935" s="44">
        <f>FEB!F436</f>
        <v/>
      </c>
      <c r="H935" s="44">
        <f>FEB!G436</f>
        <v/>
      </c>
      <c r="I935" s="45">
        <f>FEB!H436</f>
        <v/>
      </c>
      <c r="J935" s="45">
        <f>FEB!I436</f>
        <v/>
      </c>
      <c r="K935" s="44">
        <f>FEB!J436</f>
        <v/>
      </c>
      <c r="L935" s="44">
        <f>FEB!K436</f>
        <v/>
      </c>
      <c r="M935" s="46">
        <f>FEB!L436</f>
        <v/>
      </c>
      <c r="N935" s="44">
        <f>FEB!M436</f>
        <v/>
      </c>
      <c r="O935" s="44">
        <f>FEB!N436</f>
        <v/>
      </c>
      <c r="P935" s="44">
        <f>FEB!O436</f>
        <v/>
      </c>
      <c r="Q935" s="44">
        <f>FEB!P436</f>
        <v/>
      </c>
      <c r="R935" s="44">
        <f>FEB!Q436</f>
        <v/>
      </c>
      <c r="S935" s="46">
        <f>S934+IF(X935=0,0,M935)</f>
        <v/>
      </c>
      <c r="T935" s="47">
        <f>MAX(T934,S935)</f>
        <v/>
      </c>
      <c r="U935" s="48">
        <f>S935-T935</f>
        <v/>
      </c>
      <c r="V935" s="47">
        <f>IFERROR(SUMIFS(DATABASE!$M$5:$M$6004,DATABASE!$B$5:$B$6004,B935,DATABASE!$X$5:$X$6004,1),0)</f>
        <v/>
      </c>
      <c r="W935" s="31">
        <f>IFERROR(COUNTIFS(DATABASE!$B$5:$B$6004,B935,DATABASE!$X$5:$X$6004,1),0)</f>
        <v/>
      </c>
      <c r="X935" s="49">
        <f>--AND(ISNUMBER(B935),C935&lt;&gt;"",L935&lt;&gt;"",M935&lt;&gt;"")</f>
        <v/>
      </c>
    </row>
    <row r="936" ht="15" customHeight="1" s="111">
      <c r="A936" s="50" t="inlineStr">
        <is>
          <t>FEB</t>
        </is>
      </c>
      <c r="B936" s="51">
        <f>FEB!A437</f>
        <v/>
      </c>
      <c r="C936" s="52">
        <f>FEB!B437</f>
        <v/>
      </c>
      <c r="D936" s="52">
        <f>FEB!C437</f>
        <v/>
      </c>
      <c r="E936" s="52">
        <f>FEB!D437</f>
        <v/>
      </c>
      <c r="F936" s="52">
        <f>FEB!E437</f>
        <v/>
      </c>
      <c r="G936" s="52">
        <f>FEB!F437</f>
        <v/>
      </c>
      <c r="H936" s="52">
        <f>FEB!G437</f>
        <v/>
      </c>
      <c r="I936" s="53">
        <f>FEB!H437</f>
        <v/>
      </c>
      <c r="J936" s="53">
        <f>FEB!I437</f>
        <v/>
      </c>
      <c r="K936" s="52">
        <f>FEB!J437</f>
        <v/>
      </c>
      <c r="L936" s="52">
        <f>FEB!K437</f>
        <v/>
      </c>
      <c r="M936" s="54">
        <f>FEB!L437</f>
        <v/>
      </c>
      <c r="N936" s="52">
        <f>FEB!M437</f>
        <v/>
      </c>
      <c r="O936" s="52">
        <f>FEB!N437</f>
        <v/>
      </c>
      <c r="P936" s="52">
        <f>FEB!O437</f>
        <v/>
      </c>
      <c r="Q936" s="52">
        <f>FEB!P437</f>
        <v/>
      </c>
      <c r="R936" s="52">
        <f>FEB!Q437</f>
        <v/>
      </c>
      <c r="S936" s="54">
        <f>S935+IF(X936=0,0,M936)</f>
        <v/>
      </c>
      <c r="T936" s="55">
        <f>MAX(T935,S936)</f>
        <v/>
      </c>
      <c r="U936" s="56">
        <f>S936-T936</f>
        <v/>
      </c>
      <c r="V936" s="55">
        <f>IFERROR(SUMIFS(DATABASE!$M$5:$M$6004,DATABASE!$B$5:$B$6004,B936,DATABASE!$X$5:$X$6004,1),0)</f>
        <v/>
      </c>
      <c r="W936" s="57">
        <f>IFERROR(COUNTIFS(DATABASE!$B$5:$B$6004,B936,DATABASE!$X$5:$X$6004,1),0)</f>
        <v/>
      </c>
      <c r="X936" s="58">
        <f>--AND(ISNUMBER(B936),C936&lt;&gt;"",L936&lt;&gt;"",M936&lt;&gt;"")</f>
        <v/>
      </c>
    </row>
    <row r="937" ht="15" customHeight="1" s="111">
      <c r="A937" s="42" t="inlineStr">
        <is>
          <t>FEB</t>
        </is>
      </c>
      <c r="B937" s="43">
        <f>FEB!A438</f>
        <v/>
      </c>
      <c r="C937" s="44">
        <f>FEB!B438</f>
        <v/>
      </c>
      <c r="D937" s="44">
        <f>FEB!C438</f>
        <v/>
      </c>
      <c r="E937" s="44">
        <f>FEB!D438</f>
        <v/>
      </c>
      <c r="F937" s="44">
        <f>FEB!E438</f>
        <v/>
      </c>
      <c r="G937" s="44">
        <f>FEB!F438</f>
        <v/>
      </c>
      <c r="H937" s="44">
        <f>FEB!G438</f>
        <v/>
      </c>
      <c r="I937" s="45">
        <f>FEB!H438</f>
        <v/>
      </c>
      <c r="J937" s="45">
        <f>FEB!I438</f>
        <v/>
      </c>
      <c r="K937" s="44">
        <f>FEB!J438</f>
        <v/>
      </c>
      <c r="L937" s="44">
        <f>FEB!K438</f>
        <v/>
      </c>
      <c r="M937" s="46">
        <f>FEB!L438</f>
        <v/>
      </c>
      <c r="N937" s="44">
        <f>FEB!M438</f>
        <v/>
      </c>
      <c r="O937" s="44">
        <f>FEB!N438</f>
        <v/>
      </c>
      <c r="P937" s="44">
        <f>FEB!O438</f>
        <v/>
      </c>
      <c r="Q937" s="44">
        <f>FEB!P438</f>
        <v/>
      </c>
      <c r="R937" s="44">
        <f>FEB!Q438</f>
        <v/>
      </c>
      <c r="S937" s="46">
        <f>S936+IF(X937=0,0,M937)</f>
        <v/>
      </c>
      <c r="T937" s="47">
        <f>MAX(T936,S937)</f>
        <v/>
      </c>
      <c r="U937" s="48">
        <f>S937-T937</f>
        <v/>
      </c>
      <c r="V937" s="47">
        <f>IFERROR(SUMIFS(DATABASE!$M$5:$M$6004,DATABASE!$B$5:$B$6004,B937,DATABASE!$X$5:$X$6004,1),0)</f>
        <v/>
      </c>
      <c r="W937" s="31">
        <f>IFERROR(COUNTIFS(DATABASE!$B$5:$B$6004,B937,DATABASE!$X$5:$X$6004,1),0)</f>
        <v/>
      </c>
      <c r="X937" s="49">
        <f>--AND(ISNUMBER(B937),C937&lt;&gt;"",L937&lt;&gt;"",M937&lt;&gt;"")</f>
        <v/>
      </c>
    </row>
    <row r="938" ht="15" customHeight="1" s="111">
      <c r="A938" s="50" t="inlineStr">
        <is>
          <t>FEB</t>
        </is>
      </c>
      <c r="B938" s="51">
        <f>FEB!A439</f>
        <v/>
      </c>
      <c r="C938" s="52">
        <f>FEB!B439</f>
        <v/>
      </c>
      <c r="D938" s="52">
        <f>FEB!C439</f>
        <v/>
      </c>
      <c r="E938" s="52">
        <f>FEB!D439</f>
        <v/>
      </c>
      <c r="F938" s="52">
        <f>FEB!E439</f>
        <v/>
      </c>
      <c r="G938" s="52">
        <f>FEB!F439</f>
        <v/>
      </c>
      <c r="H938" s="52">
        <f>FEB!G439</f>
        <v/>
      </c>
      <c r="I938" s="53">
        <f>FEB!H439</f>
        <v/>
      </c>
      <c r="J938" s="53">
        <f>FEB!I439</f>
        <v/>
      </c>
      <c r="K938" s="52">
        <f>FEB!J439</f>
        <v/>
      </c>
      <c r="L938" s="52">
        <f>FEB!K439</f>
        <v/>
      </c>
      <c r="M938" s="54">
        <f>FEB!L439</f>
        <v/>
      </c>
      <c r="N938" s="52">
        <f>FEB!M439</f>
        <v/>
      </c>
      <c r="O938" s="52">
        <f>FEB!N439</f>
        <v/>
      </c>
      <c r="P938" s="52">
        <f>FEB!O439</f>
        <v/>
      </c>
      <c r="Q938" s="52">
        <f>FEB!P439</f>
        <v/>
      </c>
      <c r="R938" s="52">
        <f>FEB!Q439</f>
        <v/>
      </c>
      <c r="S938" s="54">
        <f>S937+IF(X938=0,0,M938)</f>
        <v/>
      </c>
      <c r="T938" s="55">
        <f>MAX(T937,S938)</f>
        <v/>
      </c>
      <c r="U938" s="56">
        <f>S938-T938</f>
        <v/>
      </c>
      <c r="V938" s="55">
        <f>IFERROR(SUMIFS(DATABASE!$M$5:$M$6004,DATABASE!$B$5:$B$6004,B938,DATABASE!$X$5:$X$6004,1),0)</f>
        <v/>
      </c>
      <c r="W938" s="57">
        <f>IFERROR(COUNTIFS(DATABASE!$B$5:$B$6004,B938,DATABASE!$X$5:$X$6004,1),0)</f>
        <v/>
      </c>
      <c r="X938" s="58">
        <f>--AND(ISNUMBER(B938),C938&lt;&gt;"",L938&lt;&gt;"",M938&lt;&gt;"")</f>
        <v/>
      </c>
    </row>
    <row r="939" ht="15" customHeight="1" s="111">
      <c r="A939" s="42" t="inlineStr">
        <is>
          <t>FEB</t>
        </is>
      </c>
      <c r="B939" s="43">
        <f>FEB!A440</f>
        <v/>
      </c>
      <c r="C939" s="44">
        <f>FEB!B440</f>
        <v/>
      </c>
      <c r="D939" s="44">
        <f>FEB!C440</f>
        <v/>
      </c>
      <c r="E939" s="44">
        <f>FEB!D440</f>
        <v/>
      </c>
      <c r="F939" s="44">
        <f>FEB!E440</f>
        <v/>
      </c>
      <c r="G939" s="44">
        <f>FEB!F440</f>
        <v/>
      </c>
      <c r="H939" s="44">
        <f>FEB!G440</f>
        <v/>
      </c>
      <c r="I939" s="45">
        <f>FEB!H440</f>
        <v/>
      </c>
      <c r="J939" s="45">
        <f>FEB!I440</f>
        <v/>
      </c>
      <c r="K939" s="44">
        <f>FEB!J440</f>
        <v/>
      </c>
      <c r="L939" s="44">
        <f>FEB!K440</f>
        <v/>
      </c>
      <c r="M939" s="46">
        <f>FEB!L440</f>
        <v/>
      </c>
      <c r="N939" s="44">
        <f>FEB!M440</f>
        <v/>
      </c>
      <c r="O939" s="44">
        <f>FEB!N440</f>
        <v/>
      </c>
      <c r="P939" s="44">
        <f>FEB!O440</f>
        <v/>
      </c>
      <c r="Q939" s="44">
        <f>FEB!P440</f>
        <v/>
      </c>
      <c r="R939" s="44">
        <f>FEB!Q440</f>
        <v/>
      </c>
      <c r="S939" s="46">
        <f>S938+IF(X939=0,0,M939)</f>
        <v/>
      </c>
      <c r="T939" s="47">
        <f>MAX(T938,S939)</f>
        <v/>
      </c>
      <c r="U939" s="48">
        <f>S939-T939</f>
        <v/>
      </c>
      <c r="V939" s="47">
        <f>IFERROR(SUMIFS(DATABASE!$M$5:$M$6004,DATABASE!$B$5:$B$6004,B939,DATABASE!$X$5:$X$6004,1),0)</f>
        <v/>
      </c>
      <c r="W939" s="31">
        <f>IFERROR(COUNTIFS(DATABASE!$B$5:$B$6004,B939,DATABASE!$X$5:$X$6004,1),0)</f>
        <v/>
      </c>
      <c r="X939" s="49">
        <f>--AND(ISNUMBER(B939),C939&lt;&gt;"",L939&lt;&gt;"",M939&lt;&gt;"")</f>
        <v/>
      </c>
    </row>
    <row r="940" ht="15" customHeight="1" s="111">
      <c r="A940" s="50" t="inlineStr">
        <is>
          <t>FEB</t>
        </is>
      </c>
      <c r="B940" s="51">
        <f>FEB!A441</f>
        <v/>
      </c>
      <c r="C940" s="52">
        <f>FEB!B441</f>
        <v/>
      </c>
      <c r="D940" s="52">
        <f>FEB!C441</f>
        <v/>
      </c>
      <c r="E940" s="52">
        <f>FEB!D441</f>
        <v/>
      </c>
      <c r="F940" s="52">
        <f>FEB!E441</f>
        <v/>
      </c>
      <c r="G940" s="52">
        <f>FEB!F441</f>
        <v/>
      </c>
      <c r="H940" s="52">
        <f>FEB!G441</f>
        <v/>
      </c>
      <c r="I940" s="53">
        <f>FEB!H441</f>
        <v/>
      </c>
      <c r="J940" s="53">
        <f>FEB!I441</f>
        <v/>
      </c>
      <c r="K940" s="52">
        <f>FEB!J441</f>
        <v/>
      </c>
      <c r="L940" s="52">
        <f>FEB!K441</f>
        <v/>
      </c>
      <c r="M940" s="54">
        <f>FEB!L441</f>
        <v/>
      </c>
      <c r="N940" s="52">
        <f>FEB!M441</f>
        <v/>
      </c>
      <c r="O940" s="52">
        <f>FEB!N441</f>
        <v/>
      </c>
      <c r="P940" s="52">
        <f>FEB!O441</f>
        <v/>
      </c>
      <c r="Q940" s="52">
        <f>FEB!P441</f>
        <v/>
      </c>
      <c r="R940" s="52">
        <f>FEB!Q441</f>
        <v/>
      </c>
      <c r="S940" s="54">
        <f>S939+IF(X940=0,0,M940)</f>
        <v/>
      </c>
      <c r="T940" s="55">
        <f>MAX(T939,S940)</f>
        <v/>
      </c>
      <c r="U940" s="56">
        <f>S940-T940</f>
        <v/>
      </c>
      <c r="V940" s="55">
        <f>IFERROR(SUMIFS(DATABASE!$M$5:$M$6004,DATABASE!$B$5:$B$6004,B940,DATABASE!$X$5:$X$6004,1),0)</f>
        <v/>
      </c>
      <c r="W940" s="57">
        <f>IFERROR(COUNTIFS(DATABASE!$B$5:$B$6004,B940,DATABASE!$X$5:$X$6004,1),0)</f>
        <v/>
      </c>
      <c r="X940" s="58">
        <f>--AND(ISNUMBER(B940),C940&lt;&gt;"",L940&lt;&gt;"",M940&lt;&gt;"")</f>
        <v/>
      </c>
    </row>
    <row r="941" ht="15" customHeight="1" s="111">
      <c r="A941" s="42" t="inlineStr">
        <is>
          <t>FEB</t>
        </is>
      </c>
      <c r="B941" s="43">
        <f>FEB!A442</f>
        <v/>
      </c>
      <c r="C941" s="44">
        <f>FEB!B442</f>
        <v/>
      </c>
      <c r="D941" s="44">
        <f>FEB!C442</f>
        <v/>
      </c>
      <c r="E941" s="44">
        <f>FEB!D442</f>
        <v/>
      </c>
      <c r="F941" s="44">
        <f>FEB!E442</f>
        <v/>
      </c>
      <c r="G941" s="44">
        <f>FEB!F442</f>
        <v/>
      </c>
      <c r="H941" s="44">
        <f>FEB!G442</f>
        <v/>
      </c>
      <c r="I941" s="45">
        <f>FEB!H442</f>
        <v/>
      </c>
      <c r="J941" s="45">
        <f>FEB!I442</f>
        <v/>
      </c>
      <c r="K941" s="44">
        <f>FEB!J442</f>
        <v/>
      </c>
      <c r="L941" s="44">
        <f>FEB!K442</f>
        <v/>
      </c>
      <c r="M941" s="46">
        <f>FEB!L442</f>
        <v/>
      </c>
      <c r="N941" s="44">
        <f>FEB!M442</f>
        <v/>
      </c>
      <c r="O941" s="44">
        <f>FEB!N442</f>
        <v/>
      </c>
      <c r="P941" s="44">
        <f>FEB!O442</f>
        <v/>
      </c>
      <c r="Q941" s="44">
        <f>FEB!P442</f>
        <v/>
      </c>
      <c r="R941" s="44">
        <f>FEB!Q442</f>
        <v/>
      </c>
      <c r="S941" s="46">
        <f>S940+IF(X941=0,0,M941)</f>
        <v/>
      </c>
      <c r="T941" s="47">
        <f>MAX(T940,S941)</f>
        <v/>
      </c>
      <c r="U941" s="48">
        <f>S941-T941</f>
        <v/>
      </c>
      <c r="V941" s="47">
        <f>IFERROR(SUMIFS(DATABASE!$M$5:$M$6004,DATABASE!$B$5:$B$6004,B941,DATABASE!$X$5:$X$6004,1),0)</f>
        <v/>
      </c>
      <c r="W941" s="31">
        <f>IFERROR(COUNTIFS(DATABASE!$B$5:$B$6004,B941,DATABASE!$X$5:$X$6004,1),0)</f>
        <v/>
      </c>
      <c r="X941" s="49">
        <f>--AND(ISNUMBER(B941),C941&lt;&gt;"",L941&lt;&gt;"",M941&lt;&gt;"")</f>
        <v/>
      </c>
    </row>
    <row r="942" ht="15" customHeight="1" s="111">
      <c r="A942" s="50" t="inlineStr">
        <is>
          <t>FEB</t>
        </is>
      </c>
      <c r="B942" s="51">
        <f>FEB!A443</f>
        <v/>
      </c>
      <c r="C942" s="52">
        <f>FEB!B443</f>
        <v/>
      </c>
      <c r="D942" s="52">
        <f>FEB!C443</f>
        <v/>
      </c>
      <c r="E942" s="52">
        <f>FEB!D443</f>
        <v/>
      </c>
      <c r="F942" s="52">
        <f>FEB!E443</f>
        <v/>
      </c>
      <c r="G942" s="52">
        <f>FEB!F443</f>
        <v/>
      </c>
      <c r="H942" s="52">
        <f>FEB!G443</f>
        <v/>
      </c>
      <c r="I942" s="53">
        <f>FEB!H443</f>
        <v/>
      </c>
      <c r="J942" s="53">
        <f>FEB!I443</f>
        <v/>
      </c>
      <c r="K942" s="52">
        <f>FEB!J443</f>
        <v/>
      </c>
      <c r="L942" s="52">
        <f>FEB!K443</f>
        <v/>
      </c>
      <c r="M942" s="54">
        <f>FEB!L443</f>
        <v/>
      </c>
      <c r="N942" s="52">
        <f>FEB!M443</f>
        <v/>
      </c>
      <c r="O942" s="52">
        <f>FEB!N443</f>
        <v/>
      </c>
      <c r="P942" s="52">
        <f>FEB!O443</f>
        <v/>
      </c>
      <c r="Q942" s="52">
        <f>FEB!P443</f>
        <v/>
      </c>
      <c r="R942" s="52">
        <f>FEB!Q443</f>
        <v/>
      </c>
      <c r="S942" s="54">
        <f>S941+IF(X942=0,0,M942)</f>
        <v/>
      </c>
      <c r="T942" s="55">
        <f>MAX(T941,S942)</f>
        <v/>
      </c>
      <c r="U942" s="56">
        <f>S942-T942</f>
        <v/>
      </c>
      <c r="V942" s="55">
        <f>IFERROR(SUMIFS(DATABASE!$M$5:$M$6004,DATABASE!$B$5:$B$6004,B942,DATABASE!$X$5:$X$6004,1),0)</f>
        <v/>
      </c>
      <c r="W942" s="57">
        <f>IFERROR(COUNTIFS(DATABASE!$B$5:$B$6004,B942,DATABASE!$X$5:$X$6004,1),0)</f>
        <v/>
      </c>
      <c r="X942" s="58">
        <f>--AND(ISNUMBER(B942),C942&lt;&gt;"",L942&lt;&gt;"",M942&lt;&gt;"")</f>
        <v/>
      </c>
    </row>
    <row r="943" ht="15" customHeight="1" s="111">
      <c r="A943" s="42" t="inlineStr">
        <is>
          <t>FEB</t>
        </is>
      </c>
      <c r="B943" s="43">
        <f>FEB!A444</f>
        <v/>
      </c>
      <c r="C943" s="44">
        <f>FEB!B444</f>
        <v/>
      </c>
      <c r="D943" s="44">
        <f>FEB!C444</f>
        <v/>
      </c>
      <c r="E943" s="44">
        <f>FEB!D444</f>
        <v/>
      </c>
      <c r="F943" s="44">
        <f>FEB!E444</f>
        <v/>
      </c>
      <c r="G943" s="44">
        <f>FEB!F444</f>
        <v/>
      </c>
      <c r="H943" s="44">
        <f>FEB!G444</f>
        <v/>
      </c>
      <c r="I943" s="45">
        <f>FEB!H444</f>
        <v/>
      </c>
      <c r="J943" s="45">
        <f>FEB!I444</f>
        <v/>
      </c>
      <c r="K943" s="44">
        <f>FEB!J444</f>
        <v/>
      </c>
      <c r="L943" s="44">
        <f>FEB!K444</f>
        <v/>
      </c>
      <c r="M943" s="46">
        <f>FEB!L444</f>
        <v/>
      </c>
      <c r="N943" s="44">
        <f>FEB!M444</f>
        <v/>
      </c>
      <c r="O943" s="44">
        <f>FEB!N444</f>
        <v/>
      </c>
      <c r="P943" s="44">
        <f>FEB!O444</f>
        <v/>
      </c>
      <c r="Q943" s="44">
        <f>FEB!P444</f>
        <v/>
      </c>
      <c r="R943" s="44">
        <f>FEB!Q444</f>
        <v/>
      </c>
      <c r="S943" s="46">
        <f>S942+IF(X943=0,0,M943)</f>
        <v/>
      </c>
      <c r="T943" s="47">
        <f>MAX(T942,S943)</f>
        <v/>
      </c>
      <c r="U943" s="48">
        <f>S943-T943</f>
        <v/>
      </c>
      <c r="V943" s="47">
        <f>IFERROR(SUMIFS(DATABASE!$M$5:$M$6004,DATABASE!$B$5:$B$6004,B943,DATABASE!$X$5:$X$6004,1),0)</f>
        <v/>
      </c>
      <c r="W943" s="31">
        <f>IFERROR(COUNTIFS(DATABASE!$B$5:$B$6004,B943,DATABASE!$X$5:$X$6004,1),0)</f>
        <v/>
      </c>
      <c r="X943" s="49">
        <f>--AND(ISNUMBER(B943),C943&lt;&gt;"",L943&lt;&gt;"",M943&lt;&gt;"")</f>
        <v/>
      </c>
    </row>
    <row r="944" ht="15" customHeight="1" s="111">
      <c r="A944" s="50" t="inlineStr">
        <is>
          <t>FEB</t>
        </is>
      </c>
      <c r="B944" s="51">
        <f>FEB!A445</f>
        <v/>
      </c>
      <c r="C944" s="52">
        <f>FEB!B445</f>
        <v/>
      </c>
      <c r="D944" s="52">
        <f>FEB!C445</f>
        <v/>
      </c>
      <c r="E944" s="52">
        <f>FEB!D445</f>
        <v/>
      </c>
      <c r="F944" s="52">
        <f>FEB!E445</f>
        <v/>
      </c>
      <c r="G944" s="52">
        <f>FEB!F445</f>
        <v/>
      </c>
      <c r="H944" s="52">
        <f>FEB!G445</f>
        <v/>
      </c>
      <c r="I944" s="53">
        <f>FEB!H445</f>
        <v/>
      </c>
      <c r="J944" s="53">
        <f>FEB!I445</f>
        <v/>
      </c>
      <c r="K944" s="52">
        <f>FEB!J445</f>
        <v/>
      </c>
      <c r="L944" s="52">
        <f>FEB!K445</f>
        <v/>
      </c>
      <c r="M944" s="54">
        <f>FEB!L445</f>
        <v/>
      </c>
      <c r="N944" s="52">
        <f>FEB!M445</f>
        <v/>
      </c>
      <c r="O944" s="52">
        <f>FEB!N445</f>
        <v/>
      </c>
      <c r="P944" s="52">
        <f>FEB!O445</f>
        <v/>
      </c>
      <c r="Q944" s="52">
        <f>FEB!P445</f>
        <v/>
      </c>
      <c r="R944" s="52">
        <f>FEB!Q445</f>
        <v/>
      </c>
      <c r="S944" s="54">
        <f>S943+IF(X944=0,0,M944)</f>
        <v/>
      </c>
      <c r="T944" s="55">
        <f>MAX(T943,S944)</f>
        <v/>
      </c>
      <c r="U944" s="56">
        <f>S944-T944</f>
        <v/>
      </c>
      <c r="V944" s="55">
        <f>IFERROR(SUMIFS(DATABASE!$M$5:$M$6004,DATABASE!$B$5:$B$6004,B944,DATABASE!$X$5:$X$6004,1),0)</f>
        <v/>
      </c>
      <c r="W944" s="57">
        <f>IFERROR(COUNTIFS(DATABASE!$B$5:$B$6004,B944,DATABASE!$X$5:$X$6004,1),0)</f>
        <v/>
      </c>
      <c r="X944" s="58">
        <f>--AND(ISNUMBER(B944),C944&lt;&gt;"",L944&lt;&gt;"",M944&lt;&gt;"")</f>
        <v/>
      </c>
    </row>
    <row r="945" ht="15" customHeight="1" s="111">
      <c r="A945" s="42" t="inlineStr">
        <is>
          <t>FEB</t>
        </is>
      </c>
      <c r="B945" s="43">
        <f>FEB!A446</f>
        <v/>
      </c>
      <c r="C945" s="44">
        <f>FEB!B446</f>
        <v/>
      </c>
      <c r="D945" s="44">
        <f>FEB!C446</f>
        <v/>
      </c>
      <c r="E945" s="44">
        <f>FEB!D446</f>
        <v/>
      </c>
      <c r="F945" s="44">
        <f>FEB!E446</f>
        <v/>
      </c>
      <c r="G945" s="44">
        <f>FEB!F446</f>
        <v/>
      </c>
      <c r="H945" s="44">
        <f>FEB!G446</f>
        <v/>
      </c>
      <c r="I945" s="45">
        <f>FEB!H446</f>
        <v/>
      </c>
      <c r="J945" s="45">
        <f>FEB!I446</f>
        <v/>
      </c>
      <c r="K945" s="44">
        <f>FEB!J446</f>
        <v/>
      </c>
      <c r="L945" s="44">
        <f>FEB!K446</f>
        <v/>
      </c>
      <c r="M945" s="46">
        <f>FEB!L446</f>
        <v/>
      </c>
      <c r="N945" s="44">
        <f>FEB!M446</f>
        <v/>
      </c>
      <c r="O945" s="44">
        <f>FEB!N446</f>
        <v/>
      </c>
      <c r="P945" s="44">
        <f>FEB!O446</f>
        <v/>
      </c>
      <c r="Q945" s="44">
        <f>FEB!P446</f>
        <v/>
      </c>
      <c r="R945" s="44">
        <f>FEB!Q446</f>
        <v/>
      </c>
      <c r="S945" s="46">
        <f>S944+IF(X945=0,0,M945)</f>
        <v/>
      </c>
      <c r="T945" s="47">
        <f>MAX(T944,S945)</f>
        <v/>
      </c>
      <c r="U945" s="48">
        <f>S945-T945</f>
        <v/>
      </c>
      <c r="V945" s="47">
        <f>IFERROR(SUMIFS(DATABASE!$M$5:$M$6004,DATABASE!$B$5:$B$6004,B945,DATABASE!$X$5:$X$6004,1),0)</f>
        <v/>
      </c>
      <c r="W945" s="31">
        <f>IFERROR(COUNTIFS(DATABASE!$B$5:$B$6004,B945,DATABASE!$X$5:$X$6004,1),0)</f>
        <v/>
      </c>
      <c r="X945" s="49">
        <f>--AND(ISNUMBER(B945),C945&lt;&gt;"",L945&lt;&gt;"",M945&lt;&gt;"")</f>
        <v/>
      </c>
    </row>
    <row r="946" ht="15" customHeight="1" s="111">
      <c r="A946" s="50" t="inlineStr">
        <is>
          <t>FEB</t>
        </is>
      </c>
      <c r="B946" s="51">
        <f>FEB!A447</f>
        <v/>
      </c>
      <c r="C946" s="52">
        <f>FEB!B447</f>
        <v/>
      </c>
      <c r="D946" s="52">
        <f>FEB!C447</f>
        <v/>
      </c>
      <c r="E946" s="52">
        <f>FEB!D447</f>
        <v/>
      </c>
      <c r="F946" s="52">
        <f>FEB!E447</f>
        <v/>
      </c>
      <c r="G946" s="52">
        <f>FEB!F447</f>
        <v/>
      </c>
      <c r="H946" s="52">
        <f>FEB!G447</f>
        <v/>
      </c>
      <c r="I946" s="53">
        <f>FEB!H447</f>
        <v/>
      </c>
      <c r="J946" s="53">
        <f>FEB!I447</f>
        <v/>
      </c>
      <c r="K946" s="52">
        <f>FEB!J447</f>
        <v/>
      </c>
      <c r="L946" s="52">
        <f>FEB!K447</f>
        <v/>
      </c>
      <c r="M946" s="54">
        <f>FEB!L447</f>
        <v/>
      </c>
      <c r="N946" s="52">
        <f>FEB!M447</f>
        <v/>
      </c>
      <c r="O946" s="52">
        <f>FEB!N447</f>
        <v/>
      </c>
      <c r="P946" s="52">
        <f>FEB!O447</f>
        <v/>
      </c>
      <c r="Q946" s="52">
        <f>FEB!P447</f>
        <v/>
      </c>
      <c r="R946" s="52">
        <f>FEB!Q447</f>
        <v/>
      </c>
      <c r="S946" s="54">
        <f>S945+IF(X946=0,0,M946)</f>
        <v/>
      </c>
      <c r="T946" s="55">
        <f>MAX(T945,S946)</f>
        <v/>
      </c>
      <c r="U946" s="56">
        <f>S946-T946</f>
        <v/>
      </c>
      <c r="V946" s="55">
        <f>IFERROR(SUMIFS(DATABASE!$M$5:$M$6004,DATABASE!$B$5:$B$6004,B946,DATABASE!$X$5:$X$6004,1),0)</f>
        <v/>
      </c>
      <c r="W946" s="57">
        <f>IFERROR(COUNTIFS(DATABASE!$B$5:$B$6004,B946,DATABASE!$X$5:$X$6004,1),0)</f>
        <v/>
      </c>
      <c r="X946" s="58">
        <f>--AND(ISNUMBER(B946),C946&lt;&gt;"",L946&lt;&gt;"",M946&lt;&gt;"")</f>
        <v/>
      </c>
    </row>
    <row r="947" ht="15" customHeight="1" s="111">
      <c r="A947" s="42" t="inlineStr">
        <is>
          <t>FEB</t>
        </is>
      </c>
      <c r="B947" s="43">
        <f>FEB!A448</f>
        <v/>
      </c>
      <c r="C947" s="44">
        <f>FEB!B448</f>
        <v/>
      </c>
      <c r="D947" s="44">
        <f>FEB!C448</f>
        <v/>
      </c>
      <c r="E947" s="44">
        <f>FEB!D448</f>
        <v/>
      </c>
      <c r="F947" s="44">
        <f>FEB!E448</f>
        <v/>
      </c>
      <c r="G947" s="44">
        <f>FEB!F448</f>
        <v/>
      </c>
      <c r="H947" s="44">
        <f>FEB!G448</f>
        <v/>
      </c>
      <c r="I947" s="45">
        <f>FEB!H448</f>
        <v/>
      </c>
      <c r="J947" s="45">
        <f>FEB!I448</f>
        <v/>
      </c>
      <c r="K947" s="44">
        <f>FEB!J448</f>
        <v/>
      </c>
      <c r="L947" s="44">
        <f>FEB!K448</f>
        <v/>
      </c>
      <c r="M947" s="46">
        <f>FEB!L448</f>
        <v/>
      </c>
      <c r="N947" s="44">
        <f>FEB!M448</f>
        <v/>
      </c>
      <c r="O947" s="44">
        <f>FEB!N448</f>
        <v/>
      </c>
      <c r="P947" s="44">
        <f>FEB!O448</f>
        <v/>
      </c>
      <c r="Q947" s="44">
        <f>FEB!P448</f>
        <v/>
      </c>
      <c r="R947" s="44">
        <f>FEB!Q448</f>
        <v/>
      </c>
      <c r="S947" s="46">
        <f>S946+IF(X947=0,0,M947)</f>
        <v/>
      </c>
      <c r="T947" s="47">
        <f>MAX(T946,S947)</f>
        <v/>
      </c>
      <c r="U947" s="48">
        <f>S947-T947</f>
        <v/>
      </c>
      <c r="V947" s="47">
        <f>IFERROR(SUMIFS(DATABASE!$M$5:$M$6004,DATABASE!$B$5:$B$6004,B947,DATABASE!$X$5:$X$6004,1),0)</f>
        <v/>
      </c>
      <c r="W947" s="31">
        <f>IFERROR(COUNTIFS(DATABASE!$B$5:$B$6004,B947,DATABASE!$X$5:$X$6004,1),0)</f>
        <v/>
      </c>
      <c r="X947" s="49">
        <f>--AND(ISNUMBER(B947),C947&lt;&gt;"",L947&lt;&gt;"",M947&lt;&gt;"")</f>
        <v/>
      </c>
    </row>
    <row r="948" ht="15" customHeight="1" s="111">
      <c r="A948" s="50" t="inlineStr">
        <is>
          <t>FEB</t>
        </is>
      </c>
      <c r="B948" s="51">
        <f>FEB!A449</f>
        <v/>
      </c>
      <c r="C948" s="52">
        <f>FEB!B449</f>
        <v/>
      </c>
      <c r="D948" s="52">
        <f>FEB!C449</f>
        <v/>
      </c>
      <c r="E948" s="52">
        <f>FEB!D449</f>
        <v/>
      </c>
      <c r="F948" s="52">
        <f>FEB!E449</f>
        <v/>
      </c>
      <c r="G948" s="52">
        <f>FEB!F449</f>
        <v/>
      </c>
      <c r="H948" s="52">
        <f>FEB!G449</f>
        <v/>
      </c>
      <c r="I948" s="53">
        <f>FEB!H449</f>
        <v/>
      </c>
      <c r="J948" s="53">
        <f>FEB!I449</f>
        <v/>
      </c>
      <c r="K948" s="52">
        <f>FEB!J449</f>
        <v/>
      </c>
      <c r="L948" s="52">
        <f>FEB!K449</f>
        <v/>
      </c>
      <c r="M948" s="54">
        <f>FEB!L449</f>
        <v/>
      </c>
      <c r="N948" s="52">
        <f>FEB!M449</f>
        <v/>
      </c>
      <c r="O948" s="52">
        <f>FEB!N449</f>
        <v/>
      </c>
      <c r="P948" s="52">
        <f>FEB!O449</f>
        <v/>
      </c>
      <c r="Q948" s="52">
        <f>FEB!P449</f>
        <v/>
      </c>
      <c r="R948" s="52">
        <f>FEB!Q449</f>
        <v/>
      </c>
      <c r="S948" s="54">
        <f>S947+IF(X948=0,0,M948)</f>
        <v/>
      </c>
      <c r="T948" s="55">
        <f>MAX(T947,S948)</f>
        <v/>
      </c>
      <c r="U948" s="56">
        <f>S948-T948</f>
        <v/>
      </c>
      <c r="V948" s="55">
        <f>IFERROR(SUMIFS(DATABASE!$M$5:$M$6004,DATABASE!$B$5:$B$6004,B948,DATABASE!$X$5:$X$6004,1),0)</f>
        <v/>
      </c>
      <c r="W948" s="57">
        <f>IFERROR(COUNTIFS(DATABASE!$B$5:$B$6004,B948,DATABASE!$X$5:$X$6004,1),0)</f>
        <v/>
      </c>
      <c r="X948" s="58">
        <f>--AND(ISNUMBER(B948),C948&lt;&gt;"",L948&lt;&gt;"",M948&lt;&gt;"")</f>
        <v/>
      </c>
    </row>
    <row r="949" ht="15" customHeight="1" s="111">
      <c r="A949" s="42" t="inlineStr">
        <is>
          <t>FEB</t>
        </is>
      </c>
      <c r="B949" s="43">
        <f>FEB!A450</f>
        <v/>
      </c>
      <c r="C949" s="44">
        <f>FEB!B450</f>
        <v/>
      </c>
      <c r="D949" s="44">
        <f>FEB!C450</f>
        <v/>
      </c>
      <c r="E949" s="44">
        <f>FEB!D450</f>
        <v/>
      </c>
      <c r="F949" s="44">
        <f>FEB!E450</f>
        <v/>
      </c>
      <c r="G949" s="44">
        <f>FEB!F450</f>
        <v/>
      </c>
      <c r="H949" s="44">
        <f>FEB!G450</f>
        <v/>
      </c>
      <c r="I949" s="45">
        <f>FEB!H450</f>
        <v/>
      </c>
      <c r="J949" s="45">
        <f>FEB!I450</f>
        <v/>
      </c>
      <c r="K949" s="44">
        <f>FEB!J450</f>
        <v/>
      </c>
      <c r="L949" s="44">
        <f>FEB!K450</f>
        <v/>
      </c>
      <c r="M949" s="46">
        <f>FEB!L450</f>
        <v/>
      </c>
      <c r="N949" s="44">
        <f>FEB!M450</f>
        <v/>
      </c>
      <c r="O949" s="44">
        <f>FEB!N450</f>
        <v/>
      </c>
      <c r="P949" s="44">
        <f>FEB!O450</f>
        <v/>
      </c>
      <c r="Q949" s="44">
        <f>FEB!P450</f>
        <v/>
      </c>
      <c r="R949" s="44">
        <f>FEB!Q450</f>
        <v/>
      </c>
      <c r="S949" s="46">
        <f>S948+IF(X949=0,0,M949)</f>
        <v/>
      </c>
      <c r="T949" s="47">
        <f>MAX(T948,S949)</f>
        <v/>
      </c>
      <c r="U949" s="48">
        <f>S949-T949</f>
        <v/>
      </c>
      <c r="V949" s="47">
        <f>IFERROR(SUMIFS(DATABASE!$M$5:$M$6004,DATABASE!$B$5:$B$6004,B949,DATABASE!$X$5:$X$6004,1),0)</f>
        <v/>
      </c>
      <c r="W949" s="31">
        <f>IFERROR(COUNTIFS(DATABASE!$B$5:$B$6004,B949,DATABASE!$X$5:$X$6004,1),0)</f>
        <v/>
      </c>
      <c r="X949" s="49">
        <f>--AND(ISNUMBER(B949),C949&lt;&gt;"",L949&lt;&gt;"",M949&lt;&gt;"")</f>
        <v/>
      </c>
    </row>
    <row r="950" ht="15" customHeight="1" s="111">
      <c r="A950" s="50" t="inlineStr">
        <is>
          <t>FEB</t>
        </is>
      </c>
      <c r="B950" s="51">
        <f>FEB!A451</f>
        <v/>
      </c>
      <c r="C950" s="52">
        <f>FEB!B451</f>
        <v/>
      </c>
      <c r="D950" s="52">
        <f>FEB!C451</f>
        <v/>
      </c>
      <c r="E950" s="52">
        <f>FEB!D451</f>
        <v/>
      </c>
      <c r="F950" s="52">
        <f>FEB!E451</f>
        <v/>
      </c>
      <c r="G950" s="52">
        <f>FEB!F451</f>
        <v/>
      </c>
      <c r="H950" s="52">
        <f>FEB!G451</f>
        <v/>
      </c>
      <c r="I950" s="53">
        <f>FEB!H451</f>
        <v/>
      </c>
      <c r="J950" s="53">
        <f>FEB!I451</f>
        <v/>
      </c>
      <c r="K950" s="52">
        <f>FEB!J451</f>
        <v/>
      </c>
      <c r="L950" s="52">
        <f>FEB!K451</f>
        <v/>
      </c>
      <c r="M950" s="54">
        <f>FEB!L451</f>
        <v/>
      </c>
      <c r="N950" s="52">
        <f>FEB!M451</f>
        <v/>
      </c>
      <c r="O950" s="52">
        <f>FEB!N451</f>
        <v/>
      </c>
      <c r="P950" s="52">
        <f>FEB!O451</f>
        <v/>
      </c>
      <c r="Q950" s="52">
        <f>FEB!P451</f>
        <v/>
      </c>
      <c r="R950" s="52">
        <f>FEB!Q451</f>
        <v/>
      </c>
      <c r="S950" s="54">
        <f>S949+IF(X950=0,0,M950)</f>
        <v/>
      </c>
      <c r="T950" s="55">
        <f>MAX(T949,S950)</f>
        <v/>
      </c>
      <c r="U950" s="56">
        <f>S950-T950</f>
        <v/>
      </c>
      <c r="V950" s="55">
        <f>IFERROR(SUMIFS(DATABASE!$M$5:$M$6004,DATABASE!$B$5:$B$6004,B950,DATABASE!$X$5:$X$6004,1),0)</f>
        <v/>
      </c>
      <c r="W950" s="57">
        <f>IFERROR(COUNTIFS(DATABASE!$B$5:$B$6004,B950,DATABASE!$X$5:$X$6004,1),0)</f>
        <v/>
      </c>
      <c r="X950" s="58">
        <f>--AND(ISNUMBER(B950),C950&lt;&gt;"",L950&lt;&gt;"",M950&lt;&gt;"")</f>
        <v/>
      </c>
    </row>
    <row r="951" ht="15" customHeight="1" s="111">
      <c r="A951" s="42" t="inlineStr">
        <is>
          <t>FEB</t>
        </is>
      </c>
      <c r="B951" s="43">
        <f>FEB!A452</f>
        <v/>
      </c>
      <c r="C951" s="44">
        <f>FEB!B452</f>
        <v/>
      </c>
      <c r="D951" s="44">
        <f>FEB!C452</f>
        <v/>
      </c>
      <c r="E951" s="44">
        <f>FEB!D452</f>
        <v/>
      </c>
      <c r="F951" s="44">
        <f>FEB!E452</f>
        <v/>
      </c>
      <c r="G951" s="44">
        <f>FEB!F452</f>
        <v/>
      </c>
      <c r="H951" s="44">
        <f>FEB!G452</f>
        <v/>
      </c>
      <c r="I951" s="45">
        <f>FEB!H452</f>
        <v/>
      </c>
      <c r="J951" s="45">
        <f>FEB!I452</f>
        <v/>
      </c>
      <c r="K951" s="44">
        <f>FEB!J452</f>
        <v/>
      </c>
      <c r="L951" s="44">
        <f>FEB!K452</f>
        <v/>
      </c>
      <c r="M951" s="46">
        <f>FEB!L452</f>
        <v/>
      </c>
      <c r="N951" s="44">
        <f>FEB!M452</f>
        <v/>
      </c>
      <c r="O951" s="44">
        <f>FEB!N452</f>
        <v/>
      </c>
      <c r="P951" s="44">
        <f>FEB!O452</f>
        <v/>
      </c>
      <c r="Q951" s="44">
        <f>FEB!P452</f>
        <v/>
      </c>
      <c r="R951" s="44">
        <f>FEB!Q452</f>
        <v/>
      </c>
      <c r="S951" s="46">
        <f>S950+IF(X951=0,0,M951)</f>
        <v/>
      </c>
      <c r="T951" s="47">
        <f>MAX(T950,S951)</f>
        <v/>
      </c>
      <c r="U951" s="48">
        <f>S951-T951</f>
        <v/>
      </c>
      <c r="V951" s="47">
        <f>IFERROR(SUMIFS(DATABASE!$M$5:$M$6004,DATABASE!$B$5:$B$6004,B951,DATABASE!$X$5:$X$6004,1),0)</f>
        <v/>
      </c>
      <c r="W951" s="31">
        <f>IFERROR(COUNTIFS(DATABASE!$B$5:$B$6004,B951,DATABASE!$X$5:$X$6004,1),0)</f>
        <v/>
      </c>
      <c r="X951" s="49">
        <f>--AND(ISNUMBER(B951),C951&lt;&gt;"",L951&lt;&gt;"",M951&lt;&gt;"")</f>
        <v/>
      </c>
    </row>
    <row r="952" ht="15" customHeight="1" s="111">
      <c r="A952" s="50" t="inlineStr">
        <is>
          <t>FEB</t>
        </is>
      </c>
      <c r="B952" s="51">
        <f>FEB!A453</f>
        <v/>
      </c>
      <c r="C952" s="52">
        <f>FEB!B453</f>
        <v/>
      </c>
      <c r="D952" s="52">
        <f>FEB!C453</f>
        <v/>
      </c>
      <c r="E952" s="52">
        <f>FEB!D453</f>
        <v/>
      </c>
      <c r="F952" s="52">
        <f>FEB!E453</f>
        <v/>
      </c>
      <c r="G952" s="52">
        <f>FEB!F453</f>
        <v/>
      </c>
      <c r="H952" s="52">
        <f>FEB!G453</f>
        <v/>
      </c>
      <c r="I952" s="53">
        <f>FEB!H453</f>
        <v/>
      </c>
      <c r="J952" s="53">
        <f>FEB!I453</f>
        <v/>
      </c>
      <c r="K952" s="52">
        <f>FEB!J453</f>
        <v/>
      </c>
      <c r="L952" s="52">
        <f>FEB!K453</f>
        <v/>
      </c>
      <c r="M952" s="54">
        <f>FEB!L453</f>
        <v/>
      </c>
      <c r="N952" s="52">
        <f>FEB!M453</f>
        <v/>
      </c>
      <c r="O952" s="52">
        <f>FEB!N453</f>
        <v/>
      </c>
      <c r="P952" s="52">
        <f>FEB!O453</f>
        <v/>
      </c>
      <c r="Q952" s="52">
        <f>FEB!P453</f>
        <v/>
      </c>
      <c r="R952" s="52">
        <f>FEB!Q453</f>
        <v/>
      </c>
      <c r="S952" s="54">
        <f>S951+IF(X952=0,0,M952)</f>
        <v/>
      </c>
      <c r="T952" s="55">
        <f>MAX(T951,S952)</f>
        <v/>
      </c>
      <c r="U952" s="56">
        <f>S952-T952</f>
        <v/>
      </c>
      <c r="V952" s="55">
        <f>IFERROR(SUMIFS(DATABASE!$M$5:$M$6004,DATABASE!$B$5:$B$6004,B952,DATABASE!$X$5:$X$6004,1),0)</f>
        <v/>
      </c>
      <c r="W952" s="57">
        <f>IFERROR(COUNTIFS(DATABASE!$B$5:$B$6004,B952,DATABASE!$X$5:$X$6004,1),0)</f>
        <v/>
      </c>
      <c r="X952" s="58">
        <f>--AND(ISNUMBER(B952),C952&lt;&gt;"",L952&lt;&gt;"",M952&lt;&gt;"")</f>
        <v/>
      </c>
    </row>
    <row r="953" ht="15" customHeight="1" s="111">
      <c r="A953" s="42" t="inlineStr">
        <is>
          <t>FEB</t>
        </is>
      </c>
      <c r="B953" s="43">
        <f>FEB!A454</f>
        <v/>
      </c>
      <c r="C953" s="44">
        <f>FEB!B454</f>
        <v/>
      </c>
      <c r="D953" s="44">
        <f>FEB!C454</f>
        <v/>
      </c>
      <c r="E953" s="44">
        <f>FEB!D454</f>
        <v/>
      </c>
      <c r="F953" s="44">
        <f>FEB!E454</f>
        <v/>
      </c>
      <c r="G953" s="44">
        <f>FEB!F454</f>
        <v/>
      </c>
      <c r="H953" s="44">
        <f>FEB!G454</f>
        <v/>
      </c>
      <c r="I953" s="45">
        <f>FEB!H454</f>
        <v/>
      </c>
      <c r="J953" s="45">
        <f>FEB!I454</f>
        <v/>
      </c>
      <c r="K953" s="44">
        <f>FEB!J454</f>
        <v/>
      </c>
      <c r="L953" s="44">
        <f>FEB!K454</f>
        <v/>
      </c>
      <c r="M953" s="46">
        <f>FEB!L454</f>
        <v/>
      </c>
      <c r="N953" s="44">
        <f>FEB!M454</f>
        <v/>
      </c>
      <c r="O953" s="44">
        <f>FEB!N454</f>
        <v/>
      </c>
      <c r="P953" s="44">
        <f>FEB!O454</f>
        <v/>
      </c>
      <c r="Q953" s="44">
        <f>FEB!P454</f>
        <v/>
      </c>
      <c r="R953" s="44">
        <f>FEB!Q454</f>
        <v/>
      </c>
      <c r="S953" s="46">
        <f>S952+IF(X953=0,0,M953)</f>
        <v/>
      </c>
      <c r="T953" s="47">
        <f>MAX(T952,S953)</f>
        <v/>
      </c>
      <c r="U953" s="48">
        <f>S953-T953</f>
        <v/>
      </c>
      <c r="V953" s="47">
        <f>IFERROR(SUMIFS(DATABASE!$M$5:$M$6004,DATABASE!$B$5:$B$6004,B953,DATABASE!$X$5:$X$6004,1),0)</f>
        <v/>
      </c>
      <c r="W953" s="31">
        <f>IFERROR(COUNTIFS(DATABASE!$B$5:$B$6004,B953,DATABASE!$X$5:$X$6004,1),0)</f>
        <v/>
      </c>
      <c r="X953" s="49">
        <f>--AND(ISNUMBER(B953),C953&lt;&gt;"",L953&lt;&gt;"",M953&lt;&gt;"")</f>
        <v/>
      </c>
    </row>
    <row r="954" ht="15" customHeight="1" s="111">
      <c r="A954" s="50" t="inlineStr">
        <is>
          <t>FEB</t>
        </is>
      </c>
      <c r="B954" s="51">
        <f>FEB!A455</f>
        <v/>
      </c>
      <c r="C954" s="52">
        <f>FEB!B455</f>
        <v/>
      </c>
      <c r="D954" s="52">
        <f>FEB!C455</f>
        <v/>
      </c>
      <c r="E954" s="52">
        <f>FEB!D455</f>
        <v/>
      </c>
      <c r="F954" s="52">
        <f>FEB!E455</f>
        <v/>
      </c>
      <c r="G954" s="52">
        <f>FEB!F455</f>
        <v/>
      </c>
      <c r="H954" s="52">
        <f>FEB!G455</f>
        <v/>
      </c>
      <c r="I954" s="53">
        <f>FEB!H455</f>
        <v/>
      </c>
      <c r="J954" s="53">
        <f>FEB!I455</f>
        <v/>
      </c>
      <c r="K954" s="52">
        <f>FEB!J455</f>
        <v/>
      </c>
      <c r="L954" s="52">
        <f>FEB!K455</f>
        <v/>
      </c>
      <c r="M954" s="54">
        <f>FEB!L455</f>
        <v/>
      </c>
      <c r="N954" s="52">
        <f>FEB!M455</f>
        <v/>
      </c>
      <c r="O954" s="52">
        <f>FEB!N455</f>
        <v/>
      </c>
      <c r="P954" s="52">
        <f>FEB!O455</f>
        <v/>
      </c>
      <c r="Q954" s="52">
        <f>FEB!P455</f>
        <v/>
      </c>
      <c r="R954" s="52">
        <f>FEB!Q455</f>
        <v/>
      </c>
      <c r="S954" s="54">
        <f>S953+IF(X954=0,0,M954)</f>
        <v/>
      </c>
      <c r="T954" s="55">
        <f>MAX(T953,S954)</f>
        <v/>
      </c>
      <c r="U954" s="56">
        <f>S954-T954</f>
        <v/>
      </c>
      <c r="V954" s="55">
        <f>IFERROR(SUMIFS(DATABASE!$M$5:$M$6004,DATABASE!$B$5:$B$6004,B954,DATABASE!$X$5:$X$6004,1),0)</f>
        <v/>
      </c>
      <c r="W954" s="57">
        <f>IFERROR(COUNTIFS(DATABASE!$B$5:$B$6004,B954,DATABASE!$X$5:$X$6004,1),0)</f>
        <v/>
      </c>
      <c r="X954" s="58">
        <f>--AND(ISNUMBER(B954),C954&lt;&gt;"",L954&lt;&gt;"",M954&lt;&gt;"")</f>
        <v/>
      </c>
    </row>
    <row r="955" ht="15" customHeight="1" s="111">
      <c r="A955" s="42" t="inlineStr">
        <is>
          <t>FEB</t>
        </is>
      </c>
      <c r="B955" s="43">
        <f>FEB!A456</f>
        <v/>
      </c>
      <c r="C955" s="44">
        <f>FEB!B456</f>
        <v/>
      </c>
      <c r="D955" s="44">
        <f>FEB!C456</f>
        <v/>
      </c>
      <c r="E955" s="44">
        <f>FEB!D456</f>
        <v/>
      </c>
      <c r="F955" s="44">
        <f>FEB!E456</f>
        <v/>
      </c>
      <c r="G955" s="44">
        <f>FEB!F456</f>
        <v/>
      </c>
      <c r="H955" s="44">
        <f>FEB!G456</f>
        <v/>
      </c>
      <c r="I955" s="45">
        <f>FEB!H456</f>
        <v/>
      </c>
      <c r="J955" s="45">
        <f>FEB!I456</f>
        <v/>
      </c>
      <c r="K955" s="44">
        <f>FEB!J456</f>
        <v/>
      </c>
      <c r="L955" s="44">
        <f>FEB!K456</f>
        <v/>
      </c>
      <c r="M955" s="46">
        <f>FEB!L456</f>
        <v/>
      </c>
      <c r="N955" s="44">
        <f>FEB!M456</f>
        <v/>
      </c>
      <c r="O955" s="44">
        <f>FEB!N456</f>
        <v/>
      </c>
      <c r="P955" s="44">
        <f>FEB!O456</f>
        <v/>
      </c>
      <c r="Q955" s="44">
        <f>FEB!P456</f>
        <v/>
      </c>
      <c r="R955" s="44">
        <f>FEB!Q456</f>
        <v/>
      </c>
      <c r="S955" s="46">
        <f>S954+IF(X955=0,0,M955)</f>
        <v/>
      </c>
      <c r="T955" s="47">
        <f>MAX(T954,S955)</f>
        <v/>
      </c>
      <c r="U955" s="48">
        <f>S955-T955</f>
        <v/>
      </c>
      <c r="V955" s="47">
        <f>IFERROR(SUMIFS(DATABASE!$M$5:$M$6004,DATABASE!$B$5:$B$6004,B955,DATABASE!$X$5:$X$6004,1),0)</f>
        <v/>
      </c>
      <c r="W955" s="31">
        <f>IFERROR(COUNTIFS(DATABASE!$B$5:$B$6004,B955,DATABASE!$X$5:$X$6004,1),0)</f>
        <v/>
      </c>
      <c r="X955" s="49">
        <f>--AND(ISNUMBER(B955),C955&lt;&gt;"",L955&lt;&gt;"",M955&lt;&gt;"")</f>
        <v/>
      </c>
    </row>
    <row r="956" ht="15" customHeight="1" s="111">
      <c r="A956" s="50" t="inlineStr">
        <is>
          <t>FEB</t>
        </is>
      </c>
      <c r="B956" s="51">
        <f>FEB!A457</f>
        <v/>
      </c>
      <c r="C956" s="52">
        <f>FEB!B457</f>
        <v/>
      </c>
      <c r="D956" s="52">
        <f>FEB!C457</f>
        <v/>
      </c>
      <c r="E956" s="52">
        <f>FEB!D457</f>
        <v/>
      </c>
      <c r="F956" s="52">
        <f>FEB!E457</f>
        <v/>
      </c>
      <c r="G956" s="52">
        <f>FEB!F457</f>
        <v/>
      </c>
      <c r="H956" s="52">
        <f>FEB!G457</f>
        <v/>
      </c>
      <c r="I956" s="53">
        <f>FEB!H457</f>
        <v/>
      </c>
      <c r="J956" s="53">
        <f>FEB!I457</f>
        <v/>
      </c>
      <c r="K956" s="52">
        <f>FEB!J457</f>
        <v/>
      </c>
      <c r="L956" s="52">
        <f>FEB!K457</f>
        <v/>
      </c>
      <c r="M956" s="54">
        <f>FEB!L457</f>
        <v/>
      </c>
      <c r="N956" s="52">
        <f>FEB!M457</f>
        <v/>
      </c>
      <c r="O956" s="52">
        <f>FEB!N457</f>
        <v/>
      </c>
      <c r="P956" s="52">
        <f>FEB!O457</f>
        <v/>
      </c>
      <c r="Q956" s="52">
        <f>FEB!P457</f>
        <v/>
      </c>
      <c r="R956" s="52">
        <f>FEB!Q457</f>
        <v/>
      </c>
      <c r="S956" s="54">
        <f>S955+IF(X956=0,0,M956)</f>
        <v/>
      </c>
      <c r="T956" s="55">
        <f>MAX(T955,S956)</f>
        <v/>
      </c>
      <c r="U956" s="56">
        <f>S956-T956</f>
        <v/>
      </c>
      <c r="V956" s="55">
        <f>IFERROR(SUMIFS(DATABASE!$M$5:$M$6004,DATABASE!$B$5:$B$6004,B956,DATABASE!$X$5:$X$6004,1),0)</f>
        <v/>
      </c>
      <c r="W956" s="57">
        <f>IFERROR(COUNTIFS(DATABASE!$B$5:$B$6004,B956,DATABASE!$X$5:$X$6004,1),0)</f>
        <v/>
      </c>
      <c r="X956" s="58">
        <f>--AND(ISNUMBER(B956),C956&lt;&gt;"",L956&lt;&gt;"",M956&lt;&gt;"")</f>
        <v/>
      </c>
    </row>
    <row r="957" ht="15" customHeight="1" s="111">
      <c r="A957" s="42" t="inlineStr">
        <is>
          <t>FEB</t>
        </is>
      </c>
      <c r="B957" s="43">
        <f>FEB!A458</f>
        <v/>
      </c>
      <c r="C957" s="44">
        <f>FEB!B458</f>
        <v/>
      </c>
      <c r="D957" s="44">
        <f>FEB!C458</f>
        <v/>
      </c>
      <c r="E957" s="44">
        <f>FEB!D458</f>
        <v/>
      </c>
      <c r="F957" s="44">
        <f>FEB!E458</f>
        <v/>
      </c>
      <c r="G957" s="44">
        <f>FEB!F458</f>
        <v/>
      </c>
      <c r="H957" s="44">
        <f>FEB!G458</f>
        <v/>
      </c>
      <c r="I957" s="45">
        <f>FEB!H458</f>
        <v/>
      </c>
      <c r="J957" s="45">
        <f>FEB!I458</f>
        <v/>
      </c>
      <c r="K957" s="44">
        <f>FEB!J458</f>
        <v/>
      </c>
      <c r="L957" s="44">
        <f>FEB!K458</f>
        <v/>
      </c>
      <c r="M957" s="46">
        <f>FEB!L458</f>
        <v/>
      </c>
      <c r="N957" s="44">
        <f>FEB!M458</f>
        <v/>
      </c>
      <c r="O957" s="44">
        <f>FEB!N458</f>
        <v/>
      </c>
      <c r="P957" s="44">
        <f>FEB!O458</f>
        <v/>
      </c>
      <c r="Q957" s="44">
        <f>FEB!P458</f>
        <v/>
      </c>
      <c r="R957" s="44">
        <f>FEB!Q458</f>
        <v/>
      </c>
      <c r="S957" s="46">
        <f>S956+IF(X957=0,0,M957)</f>
        <v/>
      </c>
      <c r="T957" s="47">
        <f>MAX(T956,S957)</f>
        <v/>
      </c>
      <c r="U957" s="48">
        <f>S957-T957</f>
        <v/>
      </c>
      <c r="V957" s="47">
        <f>IFERROR(SUMIFS(DATABASE!$M$5:$M$6004,DATABASE!$B$5:$B$6004,B957,DATABASE!$X$5:$X$6004,1),0)</f>
        <v/>
      </c>
      <c r="W957" s="31">
        <f>IFERROR(COUNTIFS(DATABASE!$B$5:$B$6004,B957,DATABASE!$X$5:$X$6004,1),0)</f>
        <v/>
      </c>
      <c r="X957" s="49">
        <f>--AND(ISNUMBER(B957),C957&lt;&gt;"",L957&lt;&gt;"",M957&lt;&gt;"")</f>
        <v/>
      </c>
    </row>
    <row r="958" ht="15" customHeight="1" s="111">
      <c r="A958" s="50" t="inlineStr">
        <is>
          <t>FEB</t>
        </is>
      </c>
      <c r="B958" s="51">
        <f>FEB!A459</f>
        <v/>
      </c>
      <c r="C958" s="52">
        <f>FEB!B459</f>
        <v/>
      </c>
      <c r="D958" s="52">
        <f>FEB!C459</f>
        <v/>
      </c>
      <c r="E958" s="52">
        <f>FEB!D459</f>
        <v/>
      </c>
      <c r="F958" s="52">
        <f>FEB!E459</f>
        <v/>
      </c>
      <c r="G958" s="52">
        <f>FEB!F459</f>
        <v/>
      </c>
      <c r="H958" s="52">
        <f>FEB!G459</f>
        <v/>
      </c>
      <c r="I958" s="53">
        <f>FEB!H459</f>
        <v/>
      </c>
      <c r="J958" s="53">
        <f>FEB!I459</f>
        <v/>
      </c>
      <c r="K958" s="52">
        <f>FEB!J459</f>
        <v/>
      </c>
      <c r="L958" s="52">
        <f>FEB!K459</f>
        <v/>
      </c>
      <c r="M958" s="54">
        <f>FEB!L459</f>
        <v/>
      </c>
      <c r="N958" s="52">
        <f>FEB!M459</f>
        <v/>
      </c>
      <c r="O958" s="52">
        <f>FEB!N459</f>
        <v/>
      </c>
      <c r="P958" s="52">
        <f>FEB!O459</f>
        <v/>
      </c>
      <c r="Q958" s="52">
        <f>FEB!P459</f>
        <v/>
      </c>
      <c r="R958" s="52">
        <f>FEB!Q459</f>
        <v/>
      </c>
      <c r="S958" s="54">
        <f>S957+IF(X958=0,0,M958)</f>
        <v/>
      </c>
      <c r="T958" s="55">
        <f>MAX(T957,S958)</f>
        <v/>
      </c>
      <c r="U958" s="56">
        <f>S958-T958</f>
        <v/>
      </c>
      <c r="V958" s="55">
        <f>IFERROR(SUMIFS(DATABASE!$M$5:$M$6004,DATABASE!$B$5:$B$6004,B958,DATABASE!$X$5:$X$6004,1),0)</f>
        <v/>
      </c>
      <c r="W958" s="57">
        <f>IFERROR(COUNTIFS(DATABASE!$B$5:$B$6004,B958,DATABASE!$X$5:$X$6004,1),0)</f>
        <v/>
      </c>
      <c r="X958" s="58">
        <f>--AND(ISNUMBER(B958),C958&lt;&gt;"",L958&lt;&gt;"",M958&lt;&gt;"")</f>
        <v/>
      </c>
    </row>
    <row r="959" ht="15" customHeight="1" s="111">
      <c r="A959" s="42" t="inlineStr">
        <is>
          <t>FEB</t>
        </is>
      </c>
      <c r="B959" s="43">
        <f>FEB!A460</f>
        <v/>
      </c>
      <c r="C959" s="44">
        <f>FEB!B460</f>
        <v/>
      </c>
      <c r="D959" s="44">
        <f>FEB!C460</f>
        <v/>
      </c>
      <c r="E959" s="44">
        <f>FEB!D460</f>
        <v/>
      </c>
      <c r="F959" s="44">
        <f>FEB!E460</f>
        <v/>
      </c>
      <c r="G959" s="44">
        <f>FEB!F460</f>
        <v/>
      </c>
      <c r="H959" s="44">
        <f>FEB!G460</f>
        <v/>
      </c>
      <c r="I959" s="45">
        <f>FEB!H460</f>
        <v/>
      </c>
      <c r="J959" s="45">
        <f>FEB!I460</f>
        <v/>
      </c>
      <c r="K959" s="44">
        <f>FEB!J460</f>
        <v/>
      </c>
      <c r="L959" s="44">
        <f>FEB!K460</f>
        <v/>
      </c>
      <c r="M959" s="46">
        <f>FEB!L460</f>
        <v/>
      </c>
      <c r="N959" s="44">
        <f>FEB!M460</f>
        <v/>
      </c>
      <c r="O959" s="44">
        <f>FEB!N460</f>
        <v/>
      </c>
      <c r="P959" s="44">
        <f>FEB!O460</f>
        <v/>
      </c>
      <c r="Q959" s="44">
        <f>FEB!P460</f>
        <v/>
      </c>
      <c r="R959" s="44">
        <f>FEB!Q460</f>
        <v/>
      </c>
      <c r="S959" s="46">
        <f>S958+IF(X959=0,0,M959)</f>
        <v/>
      </c>
      <c r="T959" s="47">
        <f>MAX(T958,S959)</f>
        <v/>
      </c>
      <c r="U959" s="48">
        <f>S959-T959</f>
        <v/>
      </c>
      <c r="V959" s="47">
        <f>IFERROR(SUMIFS(DATABASE!$M$5:$M$6004,DATABASE!$B$5:$B$6004,B959,DATABASE!$X$5:$X$6004,1),0)</f>
        <v/>
      </c>
      <c r="W959" s="31">
        <f>IFERROR(COUNTIFS(DATABASE!$B$5:$B$6004,B959,DATABASE!$X$5:$X$6004,1),0)</f>
        <v/>
      </c>
      <c r="X959" s="49">
        <f>--AND(ISNUMBER(B959),C959&lt;&gt;"",L959&lt;&gt;"",M959&lt;&gt;"")</f>
        <v/>
      </c>
    </row>
    <row r="960" ht="15" customHeight="1" s="111">
      <c r="A960" s="50" t="inlineStr">
        <is>
          <t>FEB</t>
        </is>
      </c>
      <c r="B960" s="51">
        <f>FEB!A461</f>
        <v/>
      </c>
      <c r="C960" s="52">
        <f>FEB!B461</f>
        <v/>
      </c>
      <c r="D960" s="52">
        <f>FEB!C461</f>
        <v/>
      </c>
      <c r="E960" s="52">
        <f>FEB!D461</f>
        <v/>
      </c>
      <c r="F960" s="52">
        <f>FEB!E461</f>
        <v/>
      </c>
      <c r="G960" s="52">
        <f>FEB!F461</f>
        <v/>
      </c>
      <c r="H960" s="52">
        <f>FEB!G461</f>
        <v/>
      </c>
      <c r="I960" s="53">
        <f>FEB!H461</f>
        <v/>
      </c>
      <c r="J960" s="53">
        <f>FEB!I461</f>
        <v/>
      </c>
      <c r="K960" s="52">
        <f>FEB!J461</f>
        <v/>
      </c>
      <c r="L960" s="52">
        <f>FEB!K461</f>
        <v/>
      </c>
      <c r="M960" s="54">
        <f>FEB!L461</f>
        <v/>
      </c>
      <c r="N960" s="52">
        <f>FEB!M461</f>
        <v/>
      </c>
      <c r="O960" s="52">
        <f>FEB!N461</f>
        <v/>
      </c>
      <c r="P960" s="52">
        <f>FEB!O461</f>
        <v/>
      </c>
      <c r="Q960" s="52">
        <f>FEB!P461</f>
        <v/>
      </c>
      <c r="R960" s="52">
        <f>FEB!Q461</f>
        <v/>
      </c>
      <c r="S960" s="54">
        <f>S959+IF(X960=0,0,M960)</f>
        <v/>
      </c>
      <c r="T960" s="55">
        <f>MAX(T959,S960)</f>
        <v/>
      </c>
      <c r="U960" s="56">
        <f>S960-T960</f>
        <v/>
      </c>
      <c r="V960" s="55">
        <f>IFERROR(SUMIFS(DATABASE!$M$5:$M$6004,DATABASE!$B$5:$B$6004,B960,DATABASE!$X$5:$X$6004,1),0)</f>
        <v/>
      </c>
      <c r="W960" s="57">
        <f>IFERROR(COUNTIFS(DATABASE!$B$5:$B$6004,B960,DATABASE!$X$5:$X$6004,1),0)</f>
        <v/>
      </c>
      <c r="X960" s="58">
        <f>--AND(ISNUMBER(B960),C960&lt;&gt;"",L960&lt;&gt;"",M960&lt;&gt;"")</f>
        <v/>
      </c>
    </row>
    <row r="961" ht="15" customHeight="1" s="111">
      <c r="A961" s="42" t="inlineStr">
        <is>
          <t>FEB</t>
        </is>
      </c>
      <c r="B961" s="43">
        <f>FEB!A462</f>
        <v/>
      </c>
      <c r="C961" s="44">
        <f>FEB!B462</f>
        <v/>
      </c>
      <c r="D961" s="44">
        <f>FEB!C462</f>
        <v/>
      </c>
      <c r="E961" s="44">
        <f>FEB!D462</f>
        <v/>
      </c>
      <c r="F961" s="44">
        <f>FEB!E462</f>
        <v/>
      </c>
      <c r="G961" s="44">
        <f>FEB!F462</f>
        <v/>
      </c>
      <c r="H961" s="44">
        <f>FEB!G462</f>
        <v/>
      </c>
      <c r="I961" s="45">
        <f>FEB!H462</f>
        <v/>
      </c>
      <c r="J961" s="45">
        <f>FEB!I462</f>
        <v/>
      </c>
      <c r="K961" s="44">
        <f>FEB!J462</f>
        <v/>
      </c>
      <c r="L961" s="44">
        <f>FEB!K462</f>
        <v/>
      </c>
      <c r="M961" s="46">
        <f>FEB!L462</f>
        <v/>
      </c>
      <c r="N961" s="44">
        <f>FEB!M462</f>
        <v/>
      </c>
      <c r="O961" s="44">
        <f>FEB!N462</f>
        <v/>
      </c>
      <c r="P961" s="44">
        <f>FEB!O462</f>
        <v/>
      </c>
      <c r="Q961" s="44">
        <f>FEB!P462</f>
        <v/>
      </c>
      <c r="R961" s="44">
        <f>FEB!Q462</f>
        <v/>
      </c>
      <c r="S961" s="46">
        <f>S960+IF(X961=0,0,M961)</f>
        <v/>
      </c>
      <c r="T961" s="47">
        <f>MAX(T960,S961)</f>
        <v/>
      </c>
      <c r="U961" s="48">
        <f>S961-T961</f>
        <v/>
      </c>
      <c r="V961" s="47">
        <f>IFERROR(SUMIFS(DATABASE!$M$5:$M$6004,DATABASE!$B$5:$B$6004,B961,DATABASE!$X$5:$X$6004,1),0)</f>
        <v/>
      </c>
      <c r="W961" s="31">
        <f>IFERROR(COUNTIFS(DATABASE!$B$5:$B$6004,B961,DATABASE!$X$5:$X$6004,1),0)</f>
        <v/>
      </c>
      <c r="X961" s="49">
        <f>--AND(ISNUMBER(B961),C961&lt;&gt;"",L961&lt;&gt;"",M961&lt;&gt;"")</f>
        <v/>
      </c>
    </row>
    <row r="962" ht="15" customHeight="1" s="111">
      <c r="A962" s="50" t="inlineStr">
        <is>
          <t>FEB</t>
        </is>
      </c>
      <c r="B962" s="51">
        <f>FEB!A463</f>
        <v/>
      </c>
      <c r="C962" s="52">
        <f>FEB!B463</f>
        <v/>
      </c>
      <c r="D962" s="52">
        <f>FEB!C463</f>
        <v/>
      </c>
      <c r="E962" s="52">
        <f>FEB!D463</f>
        <v/>
      </c>
      <c r="F962" s="52">
        <f>FEB!E463</f>
        <v/>
      </c>
      <c r="G962" s="52">
        <f>FEB!F463</f>
        <v/>
      </c>
      <c r="H962" s="52">
        <f>FEB!G463</f>
        <v/>
      </c>
      <c r="I962" s="53">
        <f>FEB!H463</f>
        <v/>
      </c>
      <c r="J962" s="53">
        <f>FEB!I463</f>
        <v/>
      </c>
      <c r="K962" s="52">
        <f>FEB!J463</f>
        <v/>
      </c>
      <c r="L962" s="52">
        <f>FEB!K463</f>
        <v/>
      </c>
      <c r="M962" s="54">
        <f>FEB!L463</f>
        <v/>
      </c>
      <c r="N962" s="52">
        <f>FEB!M463</f>
        <v/>
      </c>
      <c r="O962" s="52">
        <f>FEB!N463</f>
        <v/>
      </c>
      <c r="P962" s="52">
        <f>FEB!O463</f>
        <v/>
      </c>
      <c r="Q962" s="52">
        <f>FEB!P463</f>
        <v/>
      </c>
      <c r="R962" s="52">
        <f>FEB!Q463</f>
        <v/>
      </c>
      <c r="S962" s="54">
        <f>S961+IF(X962=0,0,M962)</f>
        <v/>
      </c>
      <c r="T962" s="55">
        <f>MAX(T961,S962)</f>
        <v/>
      </c>
      <c r="U962" s="56">
        <f>S962-T962</f>
        <v/>
      </c>
      <c r="V962" s="55">
        <f>IFERROR(SUMIFS(DATABASE!$M$5:$M$6004,DATABASE!$B$5:$B$6004,B962,DATABASE!$X$5:$X$6004,1),0)</f>
        <v/>
      </c>
      <c r="W962" s="57">
        <f>IFERROR(COUNTIFS(DATABASE!$B$5:$B$6004,B962,DATABASE!$X$5:$X$6004,1),0)</f>
        <v/>
      </c>
      <c r="X962" s="58">
        <f>--AND(ISNUMBER(B962),C962&lt;&gt;"",L962&lt;&gt;"",M962&lt;&gt;"")</f>
        <v/>
      </c>
    </row>
    <row r="963" ht="15" customHeight="1" s="111">
      <c r="A963" s="42" t="inlineStr">
        <is>
          <t>FEB</t>
        </is>
      </c>
      <c r="B963" s="43">
        <f>FEB!A464</f>
        <v/>
      </c>
      <c r="C963" s="44">
        <f>FEB!B464</f>
        <v/>
      </c>
      <c r="D963" s="44">
        <f>FEB!C464</f>
        <v/>
      </c>
      <c r="E963" s="44">
        <f>FEB!D464</f>
        <v/>
      </c>
      <c r="F963" s="44">
        <f>FEB!E464</f>
        <v/>
      </c>
      <c r="G963" s="44">
        <f>FEB!F464</f>
        <v/>
      </c>
      <c r="H963" s="44">
        <f>FEB!G464</f>
        <v/>
      </c>
      <c r="I963" s="45">
        <f>FEB!H464</f>
        <v/>
      </c>
      <c r="J963" s="45">
        <f>FEB!I464</f>
        <v/>
      </c>
      <c r="K963" s="44">
        <f>FEB!J464</f>
        <v/>
      </c>
      <c r="L963" s="44">
        <f>FEB!K464</f>
        <v/>
      </c>
      <c r="M963" s="46">
        <f>FEB!L464</f>
        <v/>
      </c>
      <c r="N963" s="44">
        <f>FEB!M464</f>
        <v/>
      </c>
      <c r="O963" s="44">
        <f>FEB!N464</f>
        <v/>
      </c>
      <c r="P963" s="44">
        <f>FEB!O464</f>
        <v/>
      </c>
      <c r="Q963" s="44">
        <f>FEB!P464</f>
        <v/>
      </c>
      <c r="R963" s="44">
        <f>FEB!Q464</f>
        <v/>
      </c>
      <c r="S963" s="46">
        <f>S962+IF(X963=0,0,M963)</f>
        <v/>
      </c>
      <c r="T963" s="47">
        <f>MAX(T962,S963)</f>
        <v/>
      </c>
      <c r="U963" s="48">
        <f>S963-T963</f>
        <v/>
      </c>
      <c r="V963" s="47">
        <f>IFERROR(SUMIFS(DATABASE!$M$5:$M$6004,DATABASE!$B$5:$B$6004,B963,DATABASE!$X$5:$X$6004,1),0)</f>
        <v/>
      </c>
      <c r="W963" s="31">
        <f>IFERROR(COUNTIFS(DATABASE!$B$5:$B$6004,B963,DATABASE!$X$5:$X$6004,1),0)</f>
        <v/>
      </c>
      <c r="X963" s="49">
        <f>--AND(ISNUMBER(B963),C963&lt;&gt;"",L963&lt;&gt;"",M963&lt;&gt;"")</f>
        <v/>
      </c>
    </row>
    <row r="964" ht="15" customHeight="1" s="111">
      <c r="A964" s="50" t="inlineStr">
        <is>
          <t>FEB</t>
        </is>
      </c>
      <c r="B964" s="51">
        <f>FEB!A465</f>
        <v/>
      </c>
      <c r="C964" s="52">
        <f>FEB!B465</f>
        <v/>
      </c>
      <c r="D964" s="52">
        <f>FEB!C465</f>
        <v/>
      </c>
      <c r="E964" s="52">
        <f>FEB!D465</f>
        <v/>
      </c>
      <c r="F964" s="52">
        <f>FEB!E465</f>
        <v/>
      </c>
      <c r="G964" s="52">
        <f>FEB!F465</f>
        <v/>
      </c>
      <c r="H964" s="52">
        <f>FEB!G465</f>
        <v/>
      </c>
      <c r="I964" s="53">
        <f>FEB!H465</f>
        <v/>
      </c>
      <c r="J964" s="53">
        <f>FEB!I465</f>
        <v/>
      </c>
      <c r="K964" s="52">
        <f>FEB!J465</f>
        <v/>
      </c>
      <c r="L964" s="52">
        <f>FEB!K465</f>
        <v/>
      </c>
      <c r="M964" s="54">
        <f>FEB!L465</f>
        <v/>
      </c>
      <c r="N964" s="52">
        <f>FEB!M465</f>
        <v/>
      </c>
      <c r="O964" s="52">
        <f>FEB!N465</f>
        <v/>
      </c>
      <c r="P964" s="52">
        <f>FEB!O465</f>
        <v/>
      </c>
      <c r="Q964" s="52">
        <f>FEB!P465</f>
        <v/>
      </c>
      <c r="R964" s="52">
        <f>FEB!Q465</f>
        <v/>
      </c>
      <c r="S964" s="54">
        <f>S963+IF(X964=0,0,M964)</f>
        <v/>
      </c>
      <c r="T964" s="55">
        <f>MAX(T963,S964)</f>
        <v/>
      </c>
      <c r="U964" s="56">
        <f>S964-T964</f>
        <v/>
      </c>
      <c r="V964" s="55">
        <f>IFERROR(SUMIFS(DATABASE!$M$5:$M$6004,DATABASE!$B$5:$B$6004,B964,DATABASE!$X$5:$X$6004,1),0)</f>
        <v/>
      </c>
      <c r="W964" s="57">
        <f>IFERROR(COUNTIFS(DATABASE!$B$5:$B$6004,B964,DATABASE!$X$5:$X$6004,1),0)</f>
        <v/>
      </c>
      <c r="X964" s="58">
        <f>--AND(ISNUMBER(B964),C964&lt;&gt;"",L964&lt;&gt;"",M964&lt;&gt;"")</f>
        <v/>
      </c>
    </row>
    <row r="965" ht="15" customHeight="1" s="111">
      <c r="A965" s="42" t="inlineStr">
        <is>
          <t>FEB</t>
        </is>
      </c>
      <c r="B965" s="43">
        <f>FEB!A466</f>
        <v/>
      </c>
      <c r="C965" s="44">
        <f>FEB!B466</f>
        <v/>
      </c>
      <c r="D965" s="44">
        <f>FEB!C466</f>
        <v/>
      </c>
      <c r="E965" s="44">
        <f>FEB!D466</f>
        <v/>
      </c>
      <c r="F965" s="44">
        <f>FEB!E466</f>
        <v/>
      </c>
      <c r="G965" s="44">
        <f>FEB!F466</f>
        <v/>
      </c>
      <c r="H965" s="44">
        <f>FEB!G466</f>
        <v/>
      </c>
      <c r="I965" s="45">
        <f>FEB!H466</f>
        <v/>
      </c>
      <c r="J965" s="45">
        <f>FEB!I466</f>
        <v/>
      </c>
      <c r="K965" s="44">
        <f>FEB!J466</f>
        <v/>
      </c>
      <c r="L965" s="44">
        <f>FEB!K466</f>
        <v/>
      </c>
      <c r="M965" s="46">
        <f>FEB!L466</f>
        <v/>
      </c>
      <c r="N965" s="44">
        <f>FEB!M466</f>
        <v/>
      </c>
      <c r="O965" s="44">
        <f>FEB!N466</f>
        <v/>
      </c>
      <c r="P965" s="44">
        <f>FEB!O466</f>
        <v/>
      </c>
      <c r="Q965" s="44">
        <f>FEB!P466</f>
        <v/>
      </c>
      <c r="R965" s="44">
        <f>FEB!Q466</f>
        <v/>
      </c>
      <c r="S965" s="46">
        <f>S964+IF(X965=0,0,M965)</f>
        <v/>
      </c>
      <c r="T965" s="47">
        <f>MAX(T964,S965)</f>
        <v/>
      </c>
      <c r="U965" s="48">
        <f>S965-T965</f>
        <v/>
      </c>
      <c r="V965" s="47">
        <f>IFERROR(SUMIFS(DATABASE!$M$5:$M$6004,DATABASE!$B$5:$B$6004,B965,DATABASE!$X$5:$X$6004,1),0)</f>
        <v/>
      </c>
      <c r="W965" s="31">
        <f>IFERROR(COUNTIFS(DATABASE!$B$5:$B$6004,B965,DATABASE!$X$5:$X$6004,1),0)</f>
        <v/>
      </c>
      <c r="X965" s="49">
        <f>--AND(ISNUMBER(B965),C965&lt;&gt;"",L965&lt;&gt;"",M965&lt;&gt;"")</f>
        <v/>
      </c>
    </row>
    <row r="966" ht="15" customHeight="1" s="111">
      <c r="A966" s="50" t="inlineStr">
        <is>
          <t>FEB</t>
        </is>
      </c>
      <c r="B966" s="51">
        <f>FEB!A467</f>
        <v/>
      </c>
      <c r="C966" s="52">
        <f>FEB!B467</f>
        <v/>
      </c>
      <c r="D966" s="52">
        <f>FEB!C467</f>
        <v/>
      </c>
      <c r="E966" s="52">
        <f>FEB!D467</f>
        <v/>
      </c>
      <c r="F966" s="52">
        <f>FEB!E467</f>
        <v/>
      </c>
      <c r="G966" s="52">
        <f>FEB!F467</f>
        <v/>
      </c>
      <c r="H966" s="52">
        <f>FEB!G467</f>
        <v/>
      </c>
      <c r="I966" s="53">
        <f>FEB!H467</f>
        <v/>
      </c>
      <c r="J966" s="53">
        <f>FEB!I467</f>
        <v/>
      </c>
      <c r="K966" s="52">
        <f>FEB!J467</f>
        <v/>
      </c>
      <c r="L966" s="52">
        <f>FEB!K467</f>
        <v/>
      </c>
      <c r="M966" s="54">
        <f>FEB!L467</f>
        <v/>
      </c>
      <c r="N966" s="52">
        <f>FEB!M467</f>
        <v/>
      </c>
      <c r="O966" s="52">
        <f>FEB!N467</f>
        <v/>
      </c>
      <c r="P966" s="52">
        <f>FEB!O467</f>
        <v/>
      </c>
      <c r="Q966" s="52">
        <f>FEB!P467</f>
        <v/>
      </c>
      <c r="R966" s="52">
        <f>FEB!Q467</f>
        <v/>
      </c>
      <c r="S966" s="54">
        <f>S965+IF(X966=0,0,M966)</f>
        <v/>
      </c>
      <c r="T966" s="55">
        <f>MAX(T965,S966)</f>
        <v/>
      </c>
      <c r="U966" s="56">
        <f>S966-T966</f>
        <v/>
      </c>
      <c r="V966" s="55">
        <f>IFERROR(SUMIFS(DATABASE!$M$5:$M$6004,DATABASE!$B$5:$B$6004,B966,DATABASE!$X$5:$X$6004,1),0)</f>
        <v/>
      </c>
      <c r="W966" s="57">
        <f>IFERROR(COUNTIFS(DATABASE!$B$5:$B$6004,B966,DATABASE!$X$5:$X$6004,1),0)</f>
        <v/>
      </c>
      <c r="X966" s="58">
        <f>--AND(ISNUMBER(B966),C966&lt;&gt;"",L966&lt;&gt;"",M966&lt;&gt;"")</f>
        <v/>
      </c>
    </row>
    <row r="967" ht="15" customHeight="1" s="111">
      <c r="A967" s="42" t="inlineStr">
        <is>
          <t>FEB</t>
        </is>
      </c>
      <c r="B967" s="43">
        <f>FEB!A468</f>
        <v/>
      </c>
      <c r="C967" s="44">
        <f>FEB!B468</f>
        <v/>
      </c>
      <c r="D967" s="44">
        <f>FEB!C468</f>
        <v/>
      </c>
      <c r="E967" s="44">
        <f>FEB!D468</f>
        <v/>
      </c>
      <c r="F967" s="44">
        <f>FEB!E468</f>
        <v/>
      </c>
      <c r="G967" s="44">
        <f>FEB!F468</f>
        <v/>
      </c>
      <c r="H967" s="44">
        <f>FEB!G468</f>
        <v/>
      </c>
      <c r="I967" s="45">
        <f>FEB!H468</f>
        <v/>
      </c>
      <c r="J967" s="45">
        <f>FEB!I468</f>
        <v/>
      </c>
      <c r="K967" s="44">
        <f>FEB!J468</f>
        <v/>
      </c>
      <c r="L967" s="44">
        <f>FEB!K468</f>
        <v/>
      </c>
      <c r="M967" s="46">
        <f>FEB!L468</f>
        <v/>
      </c>
      <c r="N967" s="44">
        <f>FEB!M468</f>
        <v/>
      </c>
      <c r="O967" s="44">
        <f>FEB!N468</f>
        <v/>
      </c>
      <c r="P967" s="44">
        <f>FEB!O468</f>
        <v/>
      </c>
      <c r="Q967" s="44">
        <f>FEB!P468</f>
        <v/>
      </c>
      <c r="R967" s="44">
        <f>FEB!Q468</f>
        <v/>
      </c>
      <c r="S967" s="46">
        <f>S966+IF(X967=0,0,M967)</f>
        <v/>
      </c>
      <c r="T967" s="47">
        <f>MAX(T966,S967)</f>
        <v/>
      </c>
      <c r="U967" s="48">
        <f>S967-T967</f>
        <v/>
      </c>
      <c r="V967" s="47">
        <f>IFERROR(SUMIFS(DATABASE!$M$5:$M$6004,DATABASE!$B$5:$B$6004,B967,DATABASE!$X$5:$X$6004,1),0)</f>
        <v/>
      </c>
      <c r="W967" s="31">
        <f>IFERROR(COUNTIFS(DATABASE!$B$5:$B$6004,B967,DATABASE!$X$5:$X$6004,1),0)</f>
        <v/>
      </c>
      <c r="X967" s="49">
        <f>--AND(ISNUMBER(B967),C967&lt;&gt;"",L967&lt;&gt;"",M967&lt;&gt;"")</f>
        <v/>
      </c>
    </row>
    <row r="968" ht="15" customHeight="1" s="111">
      <c r="A968" s="50" t="inlineStr">
        <is>
          <t>FEB</t>
        </is>
      </c>
      <c r="B968" s="51">
        <f>FEB!A469</f>
        <v/>
      </c>
      <c r="C968" s="52">
        <f>FEB!B469</f>
        <v/>
      </c>
      <c r="D968" s="52">
        <f>FEB!C469</f>
        <v/>
      </c>
      <c r="E968" s="52">
        <f>FEB!D469</f>
        <v/>
      </c>
      <c r="F968" s="52">
        <f>FEB!E469</f>
        <v/>
      </c>
      <c r="G968" s="52">
        <f>FEB!F469</f>
        <v/>
      </c>
      <c r="H968" s="52">
        <f>FEB!G469</f>
        <v/>
      </c>
      <c r="I968" s="53">
        <f>FEB!H469</f>
        <v/>
      </c>
      <c r="J968" s="53">
        <f>FEB!I469</f>
        <v/>
      </c>
      <c r="K968" s="52">
        <f>FEB!J469</f>
        <v/>
      </c>
      <c r="L968" s="52">
        <f>FEB!K469</f>
        <v/>
      </c>
      <c r="M968" s="54">
        <f>FEB!L469</f>
        <v/>
      </c>
      <c r="N968" s="52">
        <f>FEB!M469</f>
        <v/>
      </c>
      <c r="O968" s="52">
        <f>FEB!N469</f>
        <v/>
      </c>
      <c r="P968" s="52">
        <f>FEB!O469</f>
        <v/>
      </c>
      <c r="Q968" s="52">
        <f>FEB!P469</f>
        <v/>
      </c>
      <c r="R968" s="52">
        <f>FEB!Q469</f>
        <v/>
      </c>
      <c r="S968" s="54">
        <f>S967+IF(X968=0,0,M968)</f>
        <v/>
      </c>
      <c r="T968" s="55">
        <f>MAX(T967,S968)</f>
        <v/>
      </c>
      <c r="U968" s="56">
        <f>S968-T968</f>
        <v/>
      </c>
      <c r="V968" s="55">
        <f>IFERROR(SUMIFS(DATABASE!$M$5:$M$6004,DATABASE!$B$5:$B$6004,B968,DATABASE!$X$5:$X$6004,1),0)</f>
        <v/>
      </c>
      <c r="W968" s="57">
        <f>IFERROR(COUNTIFS(DATABASE!$B$5:$B$6004,B968,DATABASE!$X$5:$X$6004,1),0)</f>
        <v/>
      </c>
      <c r="X968" s="58">
        <f>--AND(ISNUMBER(B968),C968&lt;&gt;"",L968&lt;&gt;"",M968&lt;&gt;"")</f>
        <v/>
      </c>
    </row>
    <row r="969" ht="15" customHeight="1" s="111">
      <c r="A969" s="42" t="inlineStr">
        <is>
          <t>FEB</t>
        </is>
      </c>
      <c r="B969" s="43">
        <f>FEB!A470</f>
        <v/>
      </c>
      <c r="C969" s="44">
        <f>FEB!B470</f>
        <v/>
      </c>
      <c r="D969" s="44">
        <f>FEB!C470</f>
        <v/>
      </c>
      <c r="E969" s="44">
        <f>FEB!D470</f>
        <v/>
      </c>
      <c r="F969" s="44">
        <f>FEB!E470</f>
        <v/>
      </c>
      <c r="G969" s="44">
        <f>FEB!F470</f>
        <v/>
      </c>
      <c r="H969" s="44">
        <f>FEB!G470</f>
        <v/>
      </c>
      <c r="I969" s="45">
        <f>FEB!H470</f>
        <v/>
      </c>
      <c r="J969" s="45">
        <f>FEB!I470</f>
        <v/>
      </c>
      <c r="K969" s="44">
        <f>FEB!J470</f>
        <v/>
      </c>
      <c r="L969" s="44">
        <f>FEB!K470</f>
        <v/>
      </c>
      <c r="M969" s="46">
        <f>FEB!L470</f>
        <v/>
      </c>
      <c r="N969" s="44">
        <f>FEB!M470</f>
        <v/>
      </c>
      <c r="O969" s="44">
        <f>FEB!N470</f>
        <v/>
      </c>
      <c r="P969" s="44">
        <f>FEB!O470</f>
        <v/>
      </c>
      <c r="Q969" s="44">
        <f>FEB!P470</f>
        <v/>
      </c>
      <c r="R969" s="44">
        <f>FEB!Q470</f>
        <v/>
      </c>
      <c r="S969" s="46">
        <f>S968+IF(X969=0,0,M969)</f>
        <v/>
      </c>
      <c r="T969" s="47">
        <f>MAX(T968,S969)</f>
        <v/>
      </c>
      <c r="U969" s="48">
        <f>S969-T969</f>
        <v/>
      </c>
      <c r="V969" s="47">
        <f>IFERROR(SUMIFS(DATABASE!$M$5:$M$6004,DATABASE!$B$5:$B$6004,B969,DATABASE!$X$5:$X$6004,1),0)</f>
        <v/>
      </c>
      <c r="W969" s="31">
        <f>IFERROR(COUNTIFS(DATABASE!$B$5:$B$6004,B969,DATABASE!$X$5:$X$6004,1),0)</f>
        <v/>
      </c>
      <c r="X969" s="49">
        <f>--AND(ISNUMBER(B969),C969&lt;&gt;"",L969&lt;&gt;"",M969&lt;&gt;"")</f>
        <v/>
      </c>
    </row>
    <row r="970" ht="15" customHeight="1" s="111">
      <c r="A970" s="50" t="inlineStr">
        <is>
          <t>FEB</t>
        </is>
      </c>
      <c r="B970" s="51">
        <f>FEB!A471</f>
        <v/>
      </c>
      <c r="C970" s="52">
        <f>FEB!B471</f>
        <v/>
      </c>
      <c r="D970" s="52">
        <f>FEB!C471</f>
        <v/>
      </c>
      <c r="E970" s="52">
        <f>FEB!D471</f>
        <v/>
      </c>
      <c r="F970" s="52">
        <f>FEB!E471</f>
        <v/>
      </c>
      <c r="G970" s="52">
        <f>FEB!F471</f>
        <v/>
      </c>
      <c r="H970" s="52">
        <f>FEB!G471</f>
        <v/>
      </c>
      <c r="I970" s="53">
        <f>FEB!H471</f>
        <v/>
      </c>
      <c r="J970" s="53">
        <f>FEB!I471</f>
        <v/>
      </c>
      <c r="K970" s="52">
        <f>FEB!J471</f>
        <v/>
      </c>
      <c r="L970" s="52">
        <f>FEB!K471</f>
        <v/>
      </c>
      <c r="M970" s="54">
        <f>FEB!L471</f>
        <v/>
      </c>
      <c r="N970" s="52">
        <f>FEB!M471</f>
        <v/>
      </c>
      <c r="O970" s="52">
        <f>FEB!N471</f>
        <v/>
      </c>
      <c r="P970" s="52">
        <f>FEB!O471</f>
        <v/>
      </c>
      <c r="Q970" s="52">
        <f>FEB!P471</f>
        <v/>
      </c>
      <c r="R970" s="52">
        <f>FEB!Q471</f>
        <v/>
      </c>
      <c r="S970" s="54">
        <f>S969+IF(X970=0,0,M970)</f>
        <v/>
      </c>
      <c r="T970" s="55">
        <f>MAX(T969,S970)</f>
        <v/>
      </c>
      <c r="U970" s="56">
        <f>S970-T970</f>
        <v/>
      </c>
      <c r="V970" s="55">
        <f>IFERROR(SUMIFS(DATABASE!$M$5:$M$6004,DATABASE!$B$5:$B$6004,B970,DATABASE!$X$5:$X$6004,1),0)</f>
        <v/>
      </c>
      <c r="W970" s="57">
        <f>IFERROR(COUNTIFS(DATABASE!$B$5:$B$6004,B970,DATABASE!$X$5:$X$6004,1),0)</f>
        <v/>
      </c>
      <c r="X970" s="58">
        <f>--AND(ISNUMBER(B970),C970&lt;&gt;"",L970&lt;&gt;"",M970&lt;&gt;"")</f>
        <v/>
      </c>
    </row>
    <row r="971" ht="15" customHeight="1" s="111">
      <c r="A971" s="42" t="inlineStr">
        <is>
          <t>FEB</t>
        </is>
      </c>
      <c r="B971" s="43">
        <f>FEB!A472</f>
        <v/>
      </c>
      <c r="C971" s="44">
        <f>FEB!B472</f>
        <v/>
      </c>
      <c r="D971" s="44">
        <f>FEB!C472</f>
        <v/>
      </c>
      <c r="E971" s="44">
        <f>FEB!D472</f>
        <v/>
      </c>
      <c r="F971" s="44">
        <f>FEB!E472</f>
        <v/>
      </c>
      <c r="G971" s="44">
        <f>FEB!F472</f>
        <v/>
      </c>
      <c r="H971" s="44">
        <f>FEB!G472</f>
        <v/>
      </c>
      <c r="I971" s="45">
        <f>FEB!H472</f>
        <v/>
      </c>
      <c r="J971" s="45">
        <f>FEB!I472</f>
        <v/>
      </c>
      <c r="K971" s="44">
        <f>FEB!J472</f>
        <v/>
      </c>
      <c r="L971" s="44">
        <f>FEB!K472</f>
        <v/>
      </c>
      <c r="M971" s="46">
        <f>FEB!L472</f>
        <v/>
      </c>
      <c r="N971" s="44">
        <f>FEB!M472</f>
        <v/>
      </c>
      <c r="O971" s="44">
        <f>FEB!N472</f>
        <v/>
      </c>
      <c r="P971" s="44">
        <f>FEB!O472</f>
        <v/>
      </c>
      <c r="Q971" s="44">
        <f>FEB!P472</f>
        <v/>
      </c>
      <c r="R971" s="44">
        <f>FEB!Q472</f>
        <v/>
      </c>
      <c r="S971" s="46">
        <f>S970+IF(X971=0,0,M971)</f>
        <v/>
      </c>
      <c r="T971" s="47">
        <f>MAX(T970,S971)</f>
        <v/>
      </c>
      <c r="U971" s="48">
        <f>S971-T971</f>
        <v/>
      </c>
      <c r="V971" s="47">
        <f>IFERROR(SUMIFS(DATABASE!$M$5:$M$6004,DATABASE!$B$5:$B$6004,B971,DATABASE!$X$5:$X$6004,1),0)</f>
        <v/>
      </c>
      <c r="W971" s="31">
        <f>IFERROR(COUNTIFS(DATABASE!$B$5:$B$6004,B971,DATABASE!$X$5:$X$6004,1),0)</f>
        <v/>
      </c>
      <c r="X971" s="49">
        <f>--AND(ISNUMBER(B971),C971&lt;&gt;"",L971&lt;&gt;"",M971&lt;&gt;"")</f>
        <v/>
      </c>
    </row>
    <row r="972" ht="15" customHeight="1" s="111">
      <c r="A972" s="50" t="inlineStr">
        <is>
          <t>FEB</t>
        </is>
      </c>
      <c r="B972" s="51">
        <f>FEB!A473</f>
        <v/>
      </c>
      <c r="C972" s="52">
        <f>FEB!B473</f>
        <v/>
      </c>
      <c r="D972" s="52">
        <f>FEB!C473</f>
        <v/>
      </c>
      <c r="E972" s="52">
        <f>FEB!D473</f>
        <v/>
      </c>
      <c r="F972" s="52">
        <f>FEB!E473</f>
        <v/>
      </c>
      <c r="G972" s="52">
        <f>FEB!F473</f>
        <v/>
      </c>
      <c r="H972" s="52">
        <f>FEB!G473</f>
        <v/>
      </c>
      <c r="I972" s="53">
        <f>FEB!H473</f>
        <v/>
      </c>
      <c r="J972" s="53">
        <f>FEB!I473</f>
        <v/>
      </c>
      <c r="K972" s="52">
        <f>FEB!J473</f>
        <v/>
      </c>
      <c r="L972" s="52">
        <f>FEB!K473</f>
        <v/>
      </c>
      <c r="M972" s="54">
        <f>FEB!L473</f>
        <v/>
      </c>
      <c r="N972" s="52">
        <f>FEB!M473</f>
        <v/>
      </c>
      <c r="O972" s="52">
        <f>FEB!N473</f>
        <v/>
      </c>
      <c r="P972" s="52">
        <f>FEB!O473</f>
        <v/>
      </c>
      <c r="Q972" s="52">
        <f>FEB!P473</f>
        <v/>
      </c>
      <c r="R972" s="52">
        <f>FEB!Q473</f>
        <v/>
      </c>
      <c r="S972" s="54">
        <f>S971+IF(X972=0,0,M972)</f>
        <v/>
      </c>
      <c r="T972" s="55">
        <f>MAX(T971,S972)</f>
        <v/>
      </c>
      <c r="U972" s="56">
        <f>S972-T972</f>
        <v/>
      </c>
      <c r="V972" s="55">
        <f>IFERROR(SUMIFS(DATABASE!$M$5:$M$6004,DATABASE!$B$5:$B$6004,B972,DATABASE!$X$5:$X$6004,1),0)</f>
        <v/>
      </c>
      <c r="W972" s="57">
        <f>IFERROR(COUNTIFS(DATABASE!$B$5:$B$6004,B972,DATABASE!$X$5:$X$6004,1),0)</f>
        <v/>
      </c>
      <c r="X972" s="58">
        <f>--AND(ISNUMBER(B972),C972&lt;&gt;"",L972&lt;&gt;"",M972&lt;&gt;"")</f>
        <v/>
      </c>
    </row>
    <row r="973" ht="15" customHeight="1" s="111">
      <c r="A973" s="42" t="inlineStr">
        <is>
          <t>FEB</t>
        </is>
      </c>
      <c r="B973" s="43">
        <f>FEB!A474</f>
        <v/>
      </c>
      <c r="C973" s="44">
        <f>FEB!B474</f>
        <v/>
      </c>
      <c r="D973" s="44">
        <f>FEB!C474</f>
        <v/>
      </c>
      <c r="E973" s="44">
        <f>FEB!D474</f>
        <v/>
      </c>
      <c r="F973" s="44">
        <f>FEB!E474</f>
        <v/>
      </c>
      <c r="G973" s="44">
        <f>FEB!F474</f>
        <v/>
      </c>
      <c r="H973" s="44">
        <f>FEB!G474</f>
        <v/>
      </c>
      <c r="I973" s="45">
        <f>FEB!H474</f>
        <v/>
      </c>
      <c r="J973" s="45">
        <f>FEB!I474</f>
        <v/>
      </c>
      <c r="K973" s="44">
        <f>FEB!J474</f>
        <v/>
      </c>
      <c r="L973" s="44">
        <f>FEB!K474</f>
        <v/>
      </c>
      <c r="M973" s="46">
        <f>FEB!L474</f>
        <v/>
      </c>
      <c r="N973" s="44">
        <f>FEB!M474</f>
        <v/>
      </c>
      <c r="O973" s="44">
        <f>FEB!N474</f>
        <v/>
      </c>
      <c r="P973" s="44">
        <f>FEB!O474</f>
        <v/>
      </c>
      <c r="Q973" s="44">
        <f>FEB!P474</f>
        <v/>
      </c>
      <c r="R973" s="44">
        <f>FEB!Q474</f>
        <v/>
      </c>
      <c r="S973" s="46">
        <f>S972+IF(X973=0,0,M973)</f>
        <v/>
      </c>
      <c r="T973" s="47">
        <f>MAX(T972,S973)</f>
        <v/>
      </c>
      <c r="U973" s="48">
        <f>S973-T973</f>
        <v/>
      </c>
      <c r="V973" s="47">
        <f>IFERROR(SUMIFS(DATABASE!$M$5:$M$6004,DATABASE!$B$5:$B$6004,B973,DATABASE!$X$5:$X$6004,1),0)</f>
        <v/>
      </c>
      <c r="W973" s="31">
        <f>IFERROR(COUNTIFS(DATABASE!$B$5:$B$6004,B973,DATABASE!$X$5:$X$6004,1),0)</f>
        <v/>
      </c>
      <c r="X973" s="49">
        <f>--AND(ISNUMBER(B973),C973&lt;&gt;"",L973&lt;&gt;"",M973&lt;&gt;"")</f>
        <v/>
      </c>
    </row>
    <row r="974" ht="15" customHeight="1" s="111">
      <c r="A974" s="50" t="inlineStr">
        <is>
          <t>FEB</t>
        </is>
      </c>
      <c r="B974" s="51">
        <f>FEB!A475</f>
        <v/>
      </c>
      <c r="C974" s="52">
        <f>FEB!B475</f>
        <v/>
      </c>
      <c r="D974" s="52">
        <f>FEB!C475</f>
        <v/>
      </c>
      <c r="E974" s="52">
        <f>FEB!D475</f>
        <v/>
      </c>
      <c r="F974" s="52">
        <f>FEB!E475</f>
        <v/>
      </c>
      <c r="G974" s="52">
        <f>FEB!F475</f>
        <v/>
      </c>
      <c r="H974" s="52">
        <f>FEB!G475</f>
        <v/>
      </c>
      <c r="I974" s="53">
        <f>FEB!H475</f>
        <v/>
      </c>
      <c r="J974" s="53">
        <f>FEB!I475</f>
        <v/>
      </c>
      <c r="K974" s="52">
        <f>FEB!J475</f>
        <v/>
      </c>
      <c r="L974" s="52">
        <f>FEB!K475</f>
        <v/>
      </c>
      <c r="M974" s="54">
        <f>FEB!L475</f>
        <v/>
      </c>
      <c r="N974" s="52">
        <f>FEB!M475</f>
        <v/>
      </c>
      <c r="O974" s="52">
        <f>FEB!N475</f>
        <v/>
      </c>
      <c r="P974" s="52">
        <f>FEB!O475</f>
        <v/>
      </c>
      <c r="Q974" s="52">
        <f>FEB!P475</f>
        <v/>
      </c>
      <c r="R974" s="52">
        <f>FEB!Q475</f>
        <v/>
      </c>
      <c r="S974" s="54">
        <f>S973+IF(X974=0,0,M974)</f>
        <v/>
      </c>
      <c r="T974" s="55">
        <f>MAX(T973,S974)</f>
        <v/>
      </c>
      <c r="U974" s="56">
        <f>S974-T974</f>
        <v/>
      </c>
      <c r="V974" s="55">
        <f>IFERROR(SUMIFS(DATABASE!$M$5:$M$6004,DATABASE!$B$5:$B$6004,B974,DATABASE!$X$5:$X$6004,1),0)</f>
        <v/>
      </c>
      <c r="W974" s="57">
        <f>IFERROR(COUNTIFS(DATABASE!$B$5:$B$6004,B974,DATABASE!$X$5:$X$6004,1),0)</f>
        <v/>
      </c>
      <c r="X974" s="58">
        <f>--AND(ISNUMBER(B974),C974&lt;&gt;"",L974&lt;&gt;"",M974&lt;&gt;"")</f>
        <v/>
      </c>
    </row>
    <row r="975" ht="15" customHeight="1" s="111">
      <c r="A975" s="42" t="inlineStr">
        <is>
          <t>FEB</t>
        </is>
      </c>
      <c r="B975" s="43">
        <f>FEB!A476</f>
        <v/>
      </c>
      <c r="C975" s="44">
        <f>FEB!B476</f>
        <v/>
      </c>
      <c r="D975" s="44">
        <f>FEB!C476</f>
        <v/>
      </c>
      <c r="E975" s="44">
        <f>FEB!D476</f>
        <v/>
      </c>
      <c r="F975" s="44">
        <f>FEB!E476</f>
        <v/>
      </c>
      <c r="G975" s="44">
        <f>FEB!F476</f>
        <v/>
      </c>
      <c r="H975" s="44">
        <f>FEB!G476</f>
        <v/>
      </c>
      <c r="I975" s="45">
        <f>FEB!H476</f>
        <v/>
      </c>
      <c r="J975" s="45">
        <f>FEB!I476</f>
        <v/>
      </c>
      <c r="K975" s="44">
        <f>FEB!J476</f>
        <v/>
      </c>
      <c r="L975" s="44">
        <f>FEB!K476</f>
        <v/>
      </c>
      <c r="M975" s="46">
        <f>FEB!L476</f>
        <v/>
      </c>
      <c r="N975" s="44">
        <f>FEB!M476</f>
        <v/>
      </c>
      <c r="O975" s="44">
        <f>FEB!N476</f>
        <v/>
      </c>
      <c r="P975" s="44">
        <f>FEB!O476</f>
        <v/>
      </c>
      <c r="Q975" s="44">
        <f>FEB!P476</f>
        <v/>
      </c>
      <c r="R975" s="44">
        <f>FEB!Q476</f>
        <v/>
      </c>
      <c r="S975" s="46">
        <f>S974+IF(X975=0,0,M975)</f>
        <v/>
      </c>
      <c r="T975" s="47">
        <f>MAX(T974,S975)</f>
        <v/>
      </c>
      <c r="U975" s="48">
        <f>S975-T975</f>
        <v/>
      </c>
      <c r="V975" s="47">
        <f>IFERROR(SUMIFS(DATABASE!$M$5:$M$6004,DATABASE!$B$5:$B$6004,B975,DATABASE!$X$5:$X$6004,1),0)</f>
        <v/>
      </c>
      <c r="W975" s="31">
        <f>IFERROR(COUNTIFS(DATABASE!$B$5:$B$6004,B975,DATABASE!$X$5:$X$6004,1),0)</f>
        <v/>
      </c>
      <c r="X975" s="49">
        <f>--AND(ISNUMBER(B975),C975&lt;&gt;"",L975&lt;&gt;"",M975&lt;&gt;"")</f>
        <v/>
      </c>
    </row>
    <row r="976" ht="15" customHeight="1" s="111">
      <c r="A976" s="50" t="inlineStr">
        <is>
          <t>FEB</t>
        </is>
      </c>
      <c r="B976" s="51">
        <f>FEB!A477</f>
        <v/>
      </c>
      <c r="C976" s="52">
        <f>FEB!B477</f>
        <v/>
      </c>
      <c r="D976" s="52">
        <f>FEB!C477</f>
        <v/>
      </c>
      <c r="E976" s="52">
        <f>FEB!D477</f>
        <v/>
      </c>
      <c r="F976" s="52">
        <f>FEB!E477</f>
        <v/>
      </c>
      <c r="G976" s="52">
        <f>FEB!F477</f>
        <v/>
      </c>
      <c r="H976" s="52">
        <f>FEB!G477</f>
        <v/>
      </c>
      <c r="I976" s="53">
        <f>FEB!H477</f>
        <v/>
      </c>
      <c r="J976" s="53">
        <f>FEB!I477</f>
        <v/>
      </c>
      <c r="K976" s="52">
        <f>FEB!J477</f>
        <v/>
      </c>
      <c r="L976" s="52">
        <f>FEB!K477</f>
        <v/>
      </c>
      <c r="M976" s="54">
        <f>FEB!L477</f>
        <v/>
      </c>
      <c r="N976" s="52">
        <f>FEB!M477</f>
        <v/>
      </c>
      <c r="O976" s="52">
        <f>FEB!N477</f>
        <v/>
      </c>
      <c r="P976" s="52">
        <f>FEB!O477</f>
        <v/>
      </c>
      <c r="Q976" s="52">
        <f>FEB!P477</f>
        <v/>
      </c>
      <c r="R976" s="52">
        <f>FEB!Q477</f>
        <v/>
      </c>
      <c r="S976" s="54">
        <f>S975+IF(X976=0,0,M976)</f>
        <v/>
      </c>
      <c r="T976" s="55">
        <f>MAX(T975,S976)</f>
        <v/>
      </c>
      <c r="U976" s="56">
        <f>S976-T976</f>
        <v/>
      </c>
      <c r="V976" s="55">
        <f>IFERROR(SUMIFS(DATABASE!$M$5:$M$6004,DATABASE!$B$5:$B$6004,B976,DATABASE!$X$5:$X$6004,1),0)</f>
        <v/>
      </c>
      <c r="W976" s="57">
        <f>IFERROR(COUNTIFS(DATABASE!$B$5:$B$6004,B976,DATABASE!$X$5:$X$6004,1),0)</f>
        <v/>
      </c>
      <c r="X976" s="58">
        <f>--AND(ISNUMBER(B976),C976&lt;&gt;"",L976&lt;&gt;"",M976&lt;&gt;"")</f>
        <v/>
      </c>
    </row>
    <row r="977" ht="15" customHeight="1" s="111">
      <c r="A977" s="42" t="inlineStr">
        <is>
          <t>FEB</t>
        </is>
      </c>
      <c r="B977" s="43">
        <f>FEB!A478</f>
        <v/>
      </c>
      <c r="C977" s="44">
        <f>FEB!B478</f>
        <v/>
      </c>
      <c r="D977" s="44">
        <f>FEB!C478</f>
        <v/>
      </c>
      <c r="E977" s="44">
        <f>FEB!D478</f>
        <v/>
      </c>
      <c r="F977" s="44">
        <f>FEB!E478</f>
        <v/>
      </c>
      <c r="G977" s="44">
        <f>FEB!F478</f>
        <v/>
      </c>
      <c r="H977" s="44">
        <f>FEB!G478</f>
        <v/>
      </c>
      <c r="I977" s="45">
        <f>FEB!H478</f>
        <v/>
      </c>
      <c r="J977" s="45">
        <f>FEB!I478</f>
        <v/>
      </c>
      <c r="K977" s="44">
        <f>FEB!J478</f>
        <v/>
      </c>
      <c r="L977" s="44">
        <f>FEB!K478</f>
        <v/>
      </c>
      <c r="M977" s="46">
        <f>FEB!L478</f>
        <v/>
      </c>
      <c r="N977" s="44">
        <f>FEB!M478</f>
        <v/>
      </c>
      <c r="O977" s="44">
        <f>FEB!N478</f>
        <v/>
      </c>
      <c r="P977" s="44">
        <f>FEB!O478</f>
        <v/>
      </c>
      <c r="Q977" s="44">
        <f>FEB!P478</f>
        <v/>
      </c>
      <c r="R977" s="44">
        <f>FEB!Q478</f>
        <v/>
      </c>
      <c r="S977" s="46">
        <f>S976+IF(X977=0,0,M977)</f>
        <v/>
      </c>
      <c r="T977" s="47">
        <f>MAX(T976,S977)</f>
        <v/>
      </c>
      <c r="U977" s="48">
        <f>S977-T977</f>
        <v/>
      </c>
      <c r="V977" s="47">
        <f>IFERROR(SUMIFS(DATABASE!$M$5:$M$6004,DATABASE!$B$5:$B$6004,B977,DATABASE!$X$5:$X$6004,1),0)</f>
        <v/>
      </c>
      <c r="W977" s="31">
        <f>IFERROR(COUNTIFS(DATABASE!$B$5:$B$6004,B977,DATABASE!$X$5:$X$6004,1),0)</f>
        <v/>
      </c>
      <c r="X977" s="49">
        <f>--AND(ISNUMBER(B977),C977&lt;&gt;"",L977&lt;&gt;"",M977&lt;&gt;"")</f>
        <v/>
      </c>
    </row>
    <row r="978" ht="15" customHeight="1" s="111">
      <c r="A978" s="50" t="inlineStr">
        <is>
          <t>FEB</t>
        </is>
      </c>
      <c r="B978" s="51">
        <f>FEB!A479</f>
        <v/>
      </c>
      <c r="C978" s="52">
        <f>FEB!B479</f>
        <v/>
      </c>
      <c r="D978" s="52">
        <f>FEB!C479</f>
        <v/>
      </c>
      <c r="E978" s="52">
        <f>FEB!D479</f>
        <v/>
      </c>
      <c r="F978" s="52">
        <f>FEB!E479</f>
        <v/>
      </c>
      <c r="G978" s="52">
        <f>FEB!F479</f>
        <v/>
      </c>
      <c r="H978" s="52">
        <f>FEB!G479</f>
        <v/>
      </c>
      <c r="I978" s="53">
        <f>FEB!H479</f>
        <v/>
      </c>
      <c r="J978" s="53">
        <f>FEB!I479</f>
        <v/>
      </c>
      <c r="K978" s="52">
        <f>FEB!J479</f>
        <v/>
      </c>
      <c r="L978" s="52">
        <f>FEB!K479</f>
        <v/>
      </c>
      <c r="M978" s="54">
        <f>FEB!L479</f>
        <v/>
      </c>
      <c r="N978" s="52">
        <f>FEB!M479</f>
        <v/>
      </c>
      <c r="O978" s="52">
        <f>FEB!N479</f>
        <v/>
      </c>
      <c r="P978" s="52">
        <f>FEB!O479</f>
        <v/>
      </c>
      <c r="Q978" s="52">
        <f>FEB!P479</f>
        <v/>
      </c>
      <c r="R978" s="52">
        <f>FEB!Q479</f>
        <v/>
      </c>
      <c r="S978" s="54">
        <f>S977+IF(X978=0,0,M978)</f>
        <v/>
      </c>
      <c r="T978" s="55">
        <f>MAX(T977,S978)</f>
        <v/>
      </c>
      <c r="U978" s="56">
        <f>S978-T978</f>
        <v/>
      </c>
      <c r="V978" s="55">
        <f>IFERROR(SUMIFS(DATABASE!$M$5:$M$6004,DATABASE!$B$5:$B$6004,B978,DATABASE!$X$5:$X$6004,1),0)</f>
        <v/>
      </c>
      <c r="W978" s="57">
        <f>IFERROR(COUNTIFS(DATABASE!$B$5:$B$6004,B978,DATABASE!$X$5:$X$6004,1),0)</f>
        <v/>
      </c>
      <c r="X978" s="58">
        <f>--AND(ISNUMBER(B978),C978&lt;&gt;"",L978&lt;&gt;"",M978&lt;&gt;"")</f>
        <v/>
      </c>
    </row>
    <row r="979" ht="15" customHeight="1" s="111">
      <c r="A979" s="42" t="inlineStr">
        <is>
          <t>FEB</t>
        </is>
      </c>
      <c r="B979" s="43">
        <f>FEB!A480</f>
        <v/>
      </c>
      <c r="C979" s="44">
        <f>FEB!B480</f>
        <v/>
      </c>
      <c r="D979" s="44">
        <f>FEB!C480</f>
        <v/>
      </c>
      <c r="E979" s="44">
        <f>FEB!D480</f>
        <v/>
      </c>
      <c r="F979" s="44">
        <f>FEB!E480</f>
        <v/>
      </c>
      <c r="G979" s="44">
        <f>FEB!F480</f>
        <v/>
      </c>
      <c r="H979" s="44">
        <f>FEB!G480</f>
        <v/>
      </c>
      <c r="I979" s="45">
        <f>FEB!H480</f>
        <v/>
      </c>
      <c r="J979" s="45">
        <f>FEB!I480</f>
        <v/>
      </c>
      <c r="K979" s="44">
        <f>FEB!J480</f>
        <v/>
      </c>
      <c r="L979" s="44">
        <f>FEB!K480</f>
        <v/>
      </c>
      <c r="M979" s="46">
        <f>FEB!L480</f>
        <v/>
      </c>
      <c r="N979" s="44">
        <f>FEB!M480</f>
        <v/>
      </c>
      <c r="O979" s="44">
        <f>FEB!N480</f>
        <v/>
      </c>
      <c r="P979" s="44">
        <f>FEB!O480</f>
        <v/>
      </c>
      <c r="Q979" s="44">
        <f>FEB!P480</f>
        <v/>
      </c>
      <c r="R979" s="44">
        <f>FEB!Q480</f>
        <v/>
      </c>
      <c r="S979" s="46">
        <f>S978+IF(X979=0,0,M979)</f>
        <v/>
      </c>
      <c r="T979" s="47">
        <f>MAX(T978,S979)</f>
        <v/>
      </c>
      <c r="U979" s="48">
        <f>S979-T979</f>
        <v/>
      </c>
      <c r="V979" s="47">
        <f>IFERROR(SUMIFS(DATABASE!$M$5:$M$6004,DATABASE!$B$5:$B$6004,B979,DATABASE!$X$5:$X$6004,1),0)</f>
        <v/>
      </c>
      <c r="W979" s="31">
        <f>IFERROR(COUNTIFS(DATABASE!$B$5:$B$6004,B979,DATABASE!$X$5:$X$6004,1),0)</f>
        <v/>
      </c>
      <c r="X979" s="49">
        <f>--AND(ISNUMBER(B979),C979&lt;&gt;"",L979&lt;&gt;"",M979&lt;&gt;"")</f>
        <v/>
      </c>
    </row>
    <row r="980" ht="15" customHeight="1" s="111">
      <c r="A980" s="50" t="inlineStr">
        <is>
          <t>FEB</t>
        </is>
      </c>
      <c r="B980" s="51">
        <f>FEB!A481</f>
        <v/>
      </c>
      <c r="C980" s="52">
        <f>FEB!B481</f>
        <v/>
      </c>
      <c r="D980" s="52">
        <f>FEB!C481</f>
        <v/>
      </c>
      <c r="E980" s="52">
        <f>FEB!D481</f>
        <v/>
      </c>
      <c r="F980" s="52">
        <f>FEB!E481</f>
        <v/>
      </c>
      <c r="G980" s="52">
        <f>FEB!F481</f>
        <v/>
      </c>
      <c r="H980" s="52">
        <f>FEB!G481</f>
        <v/>
      </c>
      <c r="I980" s="53">
        <f>FEB!H481</f>
        <v/>
      </c>
      <c r="J980" s="53">
        <f>FEB!I481</f>
        <v/>
      </c>
      <c r="K980" s="52">
        <f>FEB!J481</f>
        <v/>
      </c>
      <c r="L980" s="52">
        <f>FEB!K481</f>
        <v/>
      </c>
      <c r="M980" s="54">
        <f>FEB!L481</f>
        <v/>
      </c>
      <c r="N980" s="52">
        <f>FEB!M481</f>
        <v/>
      </c>
      <c r="O980" s="52">
        <f>FEB!N481</f>
        <v/>
      </c>
      <c r="P980" s="52">
        <f>FEB!O481</f>
        <v/>
      </c>
      <c r="Q980" s="52">
        <f>FEB!P481</f>
        <v/>
      </c>
      <c r="R980" s="52">
        <f>FEB!Q481</f>
        <v/>
      </c>
      <c r="S980" s="54">
        <f>S979+IF(X980=0,0,M980)</f>
        <v/>
      </c>
      <c r="T980" s="55">
        <f>MAX(T979,S980)</f>
        <v/>
      </c>
      <c r="U980" s="56">
        <f>S980-T980</f>
        <v/>
      </c>
      <c r="V980" s="55">
        <f>IFERROR(SUMIFS(DATABASE!$M$5:$M$6004,DATABASE!$B$5:$B$6004,B980,DATABASE!$X$5:$X$6004,1),0)</f>
        <v/>
      </c>
      <c r="W980" s="57">
        <f>IFERROR(COUNTIFS(DATABASE!$B$5:$B$6004,B980,DATABASE!$X$5:$X$6004,1),0)</f>
        <v/>
      </c>
      <c r="X980" s="58">
        <f>--AND(ISNUMBER(B980),C980&lt;&gt;"",L980&lt;&gt;"",M980&lt;&gt;"")</f>
        <v/>
      </c>
    </row>
    <row r="981" ht="15" customHeight="1" s="111">
      <c r="A981" s="42" t="inlineStr">
        <is>
          <t>FEB</t>
        </is>
      </c>
      <c r="B981" s="43">
        <f>FEB!A482</f>
        <v/>
      </c>
      <c r="C981" s="44">
        <f>FEB!B482</f>
        <v/>
      </c>
      <c r="D981" s="44">
        <f>FEB!C482</f>
        <v/>
      </c>
      <c r="E981" s="44">
        <f>FEB!D482</f>
        <v/>
      </c>
      <c r="F981" s="44">
        <f>FEB!E482</f>
        <v/>
      </c>
      <c r="G981" s="44">
        <f>FEB!F482</f>
        <v/>
      </c>
      <c r="H981" s="44">
        <f>FEB!G482</f>
        <v/>
      </c>
      <c r="I981" s="45">
        <f>FEB!H482</f>
        <v/>
      </c>
      <c r="J981" s="45">
        <f>FEB!I482</f>
        <v/>
      </c>
      <c r="K981" s="44">
        <f>FEB!J482</f>
        <v/>
      </c>
      <c r="L981" s="44">
        <f>FEB!K482</f>
        <v/>
      </c>
      <c r="M981" s="46">
        <f>FEB!L482</f>
        <v/>
      </c>
      <c r="N981" s="44">
        <f>FEB!M482</f>
        <v/>
      </c>
      <c r="O981" s="44">
        <f>FEB!N482</f>
        <v/>
      </c>
      <c r="P981" s="44">
        <f>FEB!O482</f>
        <v/>
      </c>
      <c r="Q981" s="44">
        <f>FEB!P482</f>
        <v/>
      </c>
      <c r="R981" s="44">
        <f>FEB!Q482</f>
        <v/>
      </c>
      <c r="S981" s="46">
        <f>S980+IF(X981=0,0,M981)</f>
        <v/>
      </c>
      <c r="T981" s="47">
        <f>MAX(T980,S981)</f>
        <v/>
      </c>
      <c r="U981" s="48">
        <f>S981-T981</f>
        <v/>
      </c>
      <c r="V981" s="47">
        <f>IFERROR(SUMIFS(DATABASE!$M$5:$M$6004,DATABASE!$B$5:$B$6004,B981,DATABASE!$X$5:$X$6004,1),0)</f>
        <v/>
      </c>
      <c r="W981" s="31">
        <f>IFERROR(COUNTIFS(DATABASE!$B$5:$B$6004,B981,DATABASE!$X$5:$X$6004,1),0)</f>
        <v/>
      </c>
      <c r="X981" s="49">
        <f>--AND(ISNUMBER(B981),C981&lt;&gt;"",L981&lt;&gt;"",M981&lt;&gt;"")</f>
        <v/>
      </c>
    </row>
    <row r="982" ht="15" customHeight="1" s="111">
      <c r="A982" s="50" t="inlineStr">
        <is>
          <t>FEB</t>
        </is>
      </c>
      <c r="B982" s="51">
        <f>FEB!A483</f>
        <v/>
      </c>
      <c r="C982" s="52">
        <f>FEB!B483</f>
        <v/>
      </c>
      <c r="D982" s="52">
        <f>FEB!C483</f>
        <v/>
      </c>
      <c r="E982" s="52">
        <f>FEB!D483</f>
        <v/>
      </c>
      <c r="F982" s="52">
        <f>FEB!E483</f>
        <v/>
      </c>
      <c r="G982" s="52">
        <f>FEB!F483</f>
        <v/>
      </c>
      <c r="H982" s="52">
        <f>FEB!G483</f>
        <v/>
      </c>
      <c r="I982" s="53">
        <f>FEB!H483</f>
        <v/>
      </c>
      <c r="J982" s="53">
        <f>FEB!I483</f>
        <v/>
      </c>
      <c r="K982" s="52">
        <f>FEB!J483</f>
        <v/>
      </c>
      <c r="L982" s="52">
        <f>FEB!K483</f>
        <v/>
      </c>
      <c r="M982" s="54">
        <f>FEB!L483</f>
        <v/>
      </c>
      <c r="N982" s="52">
        <f>FEB!M483</f>
        <v/>
      </c>
      <c r="O982" s="52">
        <f>FEB!N483</f>
        <v/>
      </c>
      <c r="P982" s="52">
        <f>FEB!O483</f>
        <v/>
      </c>
      <c r="Q982" s="52">
        <f>FEB!P483</f>
        <v/>
      </c>
      <c r="R982" s="52">
        <f>FEB!Q483</f>
        <v/>
      </c>
      <c r="S982" s="54">
        <f>S981+IF(X982=0,0,M982)</f>
        <v/>
      </c>
      <c r="T982" s="55">
        <f>MAX(T981,S982)</f>
        <v/>
      </c>
      <c r="U982" s="56">
        <f>S982-T982</f>
        <v/>
      </c>
      <c r="V982" s="55">
        <f>IFERROR(SUMIFS(DATABASE!$M$5:$M$6004,DATABASE!$B$5:$B$6004,B982,DATABASE!$X$5:$X$6004,1),0)</f>
        <v/>
      </c>
      <c r="W982" s="57">
        <f>IFERROR(COUNTIFS(DATABASE!$B$5:$B$6004,B982,DATABASE!$X$5:$X$6004,1),0)</f>
        <v/>
      </c>
      <c r="X982" s="58">
        <f>--AND(ISNUMBER(B982),C982&lt;&gt;"",L982&lt;&gt;"",M982&lt;&gt;"")</f>
        <v/>
      </c>
    </row>
    <row r="983" ht="15" customHeight="1" s="111">
      <c r="A983" s="42" t="inlineStr">
        <is>
          <t>FEB</t>
        </is>
      </c>
      <c r="B983" s="43">
        <f>FEB!A484</f>
        <v/>
      </c>
      <c r="C983" s="44">
        <f>FEB!B484</f>
        <v/>
      </c>
      <c r="D983" s="44">
        <f>FEB!C484</f>
        <v/>
      </c>
      <c r="E983" s="44">
        <f>FEB!D484</f>
        <v/>
      </c>
      <c r="F983" s="44">
        <f>FEB!E484</f>
        <v/>
      </c>
      <c r="G983" s="44">
        <f>FEB!F484</f>
        <v/>
      </c>
      <c r="H983" s="44">
        <f>FEB!G484</f>
        <v/>
      </c>
      <c r="I983" s="45">
        <f>FEB!H484</f>
        <v/>
      </c>
      <c r="J983" s="45">
        <f>FEB!I484</f>
        <v/>
      </c>
      <c r="K983" s="44">
        <f>FEB!J484</f>
        <v/>
      </c>
      <c r="L983" s="44">
        <f>FEB!K484</f>
        <v/>
      </c>
      <c r="M983" s="46">
        <f>FEB!L484</f>
        <v/>
      </c>
      <c r="N983" s="44">
        <f>FEB!M484</f>
        <v/>
      </c>
      <c r="O983" s="44">
        <f>FEB!N484</f>
        <v/>
      </c>
      <c r="P983" s="44">
        <f>FEB!O484</f>
        <v/>
      </c>
      <c r="Q983" s="44">
        <f>FEB!P484</f>
        <v/>
      </c>
      <c r="R983" s="44">
        <f>FEB!Q484</f>
        <v/>
      </c>
      <c r="S983" s="46">
        <f>S982+IF(X983=0,0,M983)</f>
        <v/>
      </c>
      <c r="T983" s="47">
        <f>MAX(T982,S983)</f>
        <v/>
      </c>
      <c r="U983" s="48">
        <f>S983-T983</f>
        <v/>
      </c>
      <c r="V983" s="47">
        <f>IFERROR(SUMIFS(DATABASE!$M$5:$M$6004,DATABASE!$B$5:$B$6004,B983,DATABASE!$X$5:$X$6004,1),0)</f>
        <v/>
      </c>
      <c r="W983" s="31">
        <f>IFERROR(COUNTIFS(DATABASE!$B$5:$B$6004,B983,DATABASE!$X$5:$X$6004,1),0)</f>
        <v/>
      </c>
      <c r="X983" s="49">
        <f>--AND(ISNUMBER(B983),C983&lt;&gt;"",L983&lt;&gt;"",M983&lt;&gt;"")</f>
        <v/>
      </c>
    </row>
    <row r="984" ht="15" customHeight="1" s="111">
      <c r="A984" s="50" t="inlineStr">
        <is>
          <t>FEB</t>
        </is>
      </c>
      <c r="B984" s="51">
        <f>FEB!A485</f>
        <v/>
      </c>
      <c r="C984" s="52">
        <f>FEB!B485</f>
        <v/>
      </c>
      <c r="D984" s="52">
        <f>FEB!C485</f>
        <v/>
      </c>
      <c r="E984" s="52">
        <f>FEB!D485</f>
        <v/>
      </c>
      <c r="F984" s="52">
        <f>FEB!E485</f>
        <v/>
      </c>
      <c r="G984" s="52">
        <f>FEB!F485</f>
        <v/>
      </c>
      <c r="H984" s="52">
        <f>FEB!G485</f>
        <v/>
      </c>
      <c r="I984" s="53">
        <f>FEB!H485</f>
        <v/>
      </c>
      <c r="J984" s="53">
        <f>FEB!I485</f>
        <v/>
      </c>
      <c r="K984" s="52">
        <f>FEB!J485</f>
        <v/>
      </c>
      <c r="L984" s="52">
        <f>FEB!K485</f>
        <v/>
      </c>
      <c r="M984" s="54">
        <f>FEB!L485</f>
        <v/>
      </c>
      <c r="N984" s="52">
        <f>FEB!M485</f>
        <v/>
      </c>
      <c r="O984" s="52">
        <f>FEB!N485</f>
        <v/>
      </c>
      <c r="P984" s="52">
        <f>FEB!O485</f>
        <v/>
      </c>
      <c r="Q984" s="52">
        <f>FEB!P485</f>
        <v/>
      </c>
      <c r="R984" s="52">
        <f>FEB!Q485</f>
        <v/>
      </c>
      <c r="S984" s="54">
        <f>S983+IF(X984=0,0,M984)</f>
        <v/>
      </c>
      <c r="T984" s="55">
        <f>MAX(T983,S984)</f>
        <v/>
      </c>
      <c r="U984" s="56">
        <f>S984-T984</f>
        <v/>
      </c>
      <c r="V984" s="55">
        <f>IFERROR(SUMIFS(DATABASE!$M$5:$M$6004,DATABASE!$B$5:$B$6004,B984,DATABASE!$X$5:$X$6004,1),0)</f>
        <v/>
      </c>
      <c r="W984" s="57">
        <f>IFERROR(COUNTIFS(DATABASE!$B$5:$B$6004,B984,DATABASE!$X$5:$X$6004,1),0)</f>
        <v/>
      </c>
      <c r="X984" s="58">
        <f>--AND(ISNUMBER(B984),C984&lt;&gt;"",L984&lt;&gt;"",M984&lt;&gt;"")</f>
        <v/>
      </c>
    </row>
    <row r="985" ht="15" customHeight="1" s="111">
      <c r="A985" s="42" t="inlineStr">
        <is>
          <t>FEB</t>
        </is>
      </c>
      <c r="B985" s="43">
        <f>FEB!A486</f>
        <v/>
      </c>
      <c r="C985" s="44">
        <f>FEB!B486</f>
        <v/>
      </c>
      <c r="D985" s="44">
        <f>FEB!C486</f>
        <v/>
      </c>
      <c r="E985" s="44">
        <f>FEB!D486</f>
        <v/>
      </c>
      <c r="F985" s="44">
        <f>FEB!E486</f>
        <v/>
      </c>
      <c r="G985" s="44">
        <f>FEB!F486</f>
        <v/>
      </c>
      <c r="H985" s="44">
        <f>FEB!G486</f>
        <v/>
      </c>
      <c r="I985" s="45">
        <f>FEB!H486</f>
        <v/>
      </c>
      <c r="J985" s="45">
        <f>FEB!I486</f>
        <v/>
      </c>
      <c r="K985" s="44">
        <f>FEB!J486</f>
        <v/>
      </c>
      <c r="L985" s="44">
        <f>FEB!K486</f>
        <v/>
      </c>
      <c r="M985" s="46">
        <f>FEB!L486</f>
        <v/>
      </c>
      <c r="N985" s="44">
        <f>FEB!M486</f>
        <v/>
      </c>
      <c r="O985" s="44">
        <f>FEB!N486</f>
        <v/>
      </c>
      <c r="P985" s="44">
        <f>FEB!O486</f>
        <v/>
      </c>
      <c r="Q985" s="44">
        <f>FEB!P486</f>
        <v/>
      </c>
      <c r="R985" s="44">
        <f>FEB!Q486</f>
        <v/>
      </c>
      <c r="S985" s="46">
        <f>S984+IF(X985=0,0,M985)</f>
        <v/>
      </c>
      <c r="T985" s="47">
        <f>MAX(T984,S985)</f>
        <v/>
      </c>
      <c r="U985" s="48">
        <f>S985-T985</f>
        <v/>
      </c>
      <c r="V985" s="47">
        <f>IFERROR(SUMIFS(DATABASE!$M$5:$M$6004,DATABASE!$B$5:$B$6004,B985,DATABASE!$X$5:$X$6004,1),0)</f>
        <v/>
      </c>
      <c r="W985" s="31">
        <f>IFERROR(COUNTIFS(DATABASE!$B$5:$B$6004,B985,DATABASE!$X$5:$X$6004,1),0)</f>
        <v/>
      </c>
      <c r="X985" s="49">
        <f>--AND(ISNUMBER(B985),C985&lt;&gt;"",L985&lt;&gt;"",M985&lt;&gt;"")</f>
        <v/>
      </c>
    </row>
    <row r="986" ht="15" customHeight="1" s="111">
      <c r="A986" s="50" t="inlineStr">
        <is>
          <t>FEB</t>
        </is>
      </c>
      <c r="B986" s="51">
        <f>FEB!A487</f>
        <v/>
      </c>
      <c r="C986" s="52">
        <f>FEB!B487</f>
        <v/>
      </c>
      <c r="D986" s="52">
        <f>FEB!C487</f>
        <v/>
      </c>
      <c r="E986" s="52">
        <f>FEB!D487</f>
        <v/>
      </c>
      <c r="F986" s="52">
        <f>FEB!E487</f>
        <v/>
      </c>
      <c r="G986" s="52">
        <f>FEB!F487</f>
        <v/>
      </c>
      <c r="H986" s="52">
        <f>FEB!G487</f>
        <v/>
      </c>
      <c r="I986" s="53">
        <f>FEB!H487</f>
        <v/>
      </c>
      <c r="J986" s="53">
        <f>FEB!I487</f>
        <v/>
      </c>
      <c r="K986" s="52">
        <f>FEB!J487</f>
        <v/>
      </c>
      <c r="L986" s="52">
        <f>FEB!K487</f>
        <v/>
      </c>
      <c r="M986" s="54">
        <f>FEB!L487</f>
        <v/>
      </c>
      <c r="N986" s="52">
        <f>FEB!M487</f>
        <v/>
      </c>
      <c r="O986" s="52">
        <f>FEB!N487</f>
        <v/>
      </c>
      <c r="P986" s="52">
        <f>FEB!O487</f>
        <v/>
      </c>
      <c r="Q986" s="52">
        <f>FEB!P487</f>
        <v/>
      </c>
      <c r="R986" s="52">
        <f>FEB!Q487</f>
        <v/>
      </c>
      <c r="S986" s="54">
        <f>S985+IF(X986=0,0,M986)</f>
        <v/>
      </c>
      <c r="T986" s="55">
        <f>MAX(T985,S986)</f>
        <v/>
      </c>
      <c r="U986" s="56">
        <f>S986-T986</f>
        <v/>
      </c>
      <c r="V986" s="55">
        <f>IFERROR(SUMIFS(DATABASE!$M$5:$M$6004,DATABASE!$B$5:$B$6004,B986,DATABASE!$X$5:$X$6004,1),0)</f>
        <v/>
      </c>
      <c r="W986" s="57">
        <f>IFERROR(COUNTIFS(DATABASE!$B$5:$B$6004,B986,DATABASE!$X$5:$X$6004,1),0)</f>
        <v/>
      </c>
      <c r="X986" s="58">
        <f>--AND(ISNUMBER(B986),C986&lt;&gt;"",L986&lt;&gt;"",M986&lt;&gt;"")</f>
        <v/>
      </c>
    </row>
    <row r="987" ht="15" customHeight="1" s="111">
      <c r="A987" s="42" t="inlineStr">
        <is>
          <t>FEB</t>
        </is>
      </c>
      <c r="B987" s="43">
        <f>FEB!A488</f>
        <v/>
      </c>
      <c r="C987" s="44">
        <f>FEB!B488</f>
        <v/>
      </c>
      <c r="D987" s="44">
        <f>FEB!C488</f>
        <v/>
      </c>
      <c r="E987" s="44">
        <f>FEB!D488</f>
        <v/>
      </c>
      <c r="F987" s="44">
        <f>FEB!E488</f>
        <v/>
      </c>
      <c r="G987" s="44">
        <f>FEB!F488</f>
        <v/>
      </c>
      <c r="H987" s="44">
        <f>FEB!G488</f>
        <v/>
      </c>
      <c r="I987" s="45">
        <f>FEB!H488</f>
        <v/>
      </c>
      <c r="J987" s="45">
        <f>FEB!I488</f>
        <v/>
      </c>
      <c r="K987" s="44">
        <f>FEB!J488</f>
        <v/>
      </c>
      <c r="L987" s="44">
        <f>FEB!K488</f>
        <v/>
      </c>
      <c r="M987" s="46">
        <f>FEB!L488</f>
        <v/>
      </c>
      <c r="N987" s="44">
        <f>FEB!M488</f>
        <v/>
      </c>
      <c r="O987" s="44">
        <f>FEB!N488</f>
        <v/>
      </c>
      <c r="P987" s="44">
        <f>FEB!O488</f>
        <v/>
      </c>
      <c r="Q987" s="44">
        <f>FEB!P488</f>
        <v/>
      </c>
      <c r="R987" s="44">
        <f>FEB!Q488</f>
        <v/>
      </c>
      <c r="S987" s="46">
        <f>S986+IF(X987=0,0,M987)</f>
        <v/>
      </c>
      <c r="T987" s="47">
        <f>MAX(T986,S987)</f>
        <v/>
      </c>
      <c r="U987" s="48">
        <f>S987-T987</f>
        <v/>
      </c>
      <c r="V987" s="47">
        <f>IFERROR(SUMIFS(DATABASE!$M$5:$M$6004,DATABASE!$B$5:$B$6004,B987,DATABASE!$X$5:$X$6004,1),0)</f>
        <v/>
      </c>
      <c r="W987" s="31">
        <f>IFERROR(COUNTIFS(DATABASE!$B$5:$B$6004,B987,DATABASE!$X$5:$X$6004,1),0)</f>
        <v/>
      </c>
      <c r="X987" s="49">
        <f>--AND(ISNUMBER(B987),C987&lt;&gt;"",L987&lt;&gt;"",M987&lt;&gt;"")</f>
        <v/>
      </c>
    </row>
    <row r="988" ht="15" customHeight="1" s="111">
      <c r="A988" s="50" t="inlineStr">
        <is>
          <t>FEB</t>
        </is>
      </c>
      <c r="B988" s="51">
        <f>FEB!A489</f>
        <v/>
      </c>
      <c r="C988" s="52">
        <f>FEB!B489</f>
        <v/>
      </c>
      <c r="D988" s="52">
        <f>FEB!C489</f>
        <v/>
      </c>
      <c r="E988" s="52">
        <f>FEB!D489</f>
        <v/>
      </c>
      <c r="F988" s="52">
        <f>FEB!E489</f>
        <v/>
      </c>
      <c r="G988" s="52">
        <f>FEB!F489</f>
        <v/>
      </c>
      <c r="H988" s="52">
        <f>FEB!G489</f>
        <v/>
      </c>
      <c r="I988" s="53">
        <f>FEB!H489</f>
        <v/>
      </c>
      <c r="J988" s="53">
        <f>FEB!I489</f>
        <v/>
      </c>
      <c r="K988" s="52">
        <f>FEB!J489</f>
        <v/>
      </c>
      <c r="L988" s="52">
        <f>FEB!K489</f>
        <v/>
      </c>
      <c r="M988" s="54">
        <f>FEB!L489</f>
        <v/>
      </c>
      <c r="N988" s="52">
        <f>FEB!M489</f>
        <v/>
      </c>
      <c r="O988" s="52">
        <f>FEB!N489</f>
        <v/>
      </c>
      <c r="P988" s="52">
        <f>FEB!O489</f>
        <v/>
      </c>
      <c r="Q988" s="52">
        <f>FEB!P489</f>
        <v/>
      </c>
      <c r="R988" s="52">
        <f>FEB!Q489</f>
        <v/>
      </c>
      <c r="S988" s="54">
        <f>S987+IF(X988=0,0,M988)</f>
        <v/>
      </c>
      <c r="T988" s="55">
        <f>MAX(T987,S988)</f>
        <v/>
      </c>
      <c r="U988" s="56">
        <f>S988-T988</f>
        <v/>
      </c>
      <c r="V988" s="55">
        <f>IFERROR(SUMIFS(DATABASE!$M$5:$M$6004,DATABASE!$B$5:$B$6004,B988,DATABASE!$X$5:$X$6004,1),0)</f>
        <v/>
      </c>
      <c r="W988" s="57">
        <f>IFERROR(COUNTIFS(DATABASE!$B$5:$B$6004,B988,DATABASE!$X$5:$X$6004,1),0)</f>
        <v/>
      </c>
      <c r="X988" s="58">
        <f>--AND(ISNUMBER(B988),C988&lt;&gt;"",L988&lt;&gt;"",M988&lt;&gt;"")</f>
        <v/>
      </c>
    </row>
    <row r="989" ht="15" customHeight="1" s="111">
      <c r="A989" s="42" t="inlineStr">
        <is>
          <t>FEB</t>
        </is>
      </c>
      <c r="B989" s="43">
        <f>FEB!A490</f>
        <v/>
      </c>
      <c r="C989" s="44">
        <f>FEB!B490</f>
        <v/>
      </c>
      <c r="D989" s="44">
        <f>FEB!C490</f>
        <v/>
      </c>
      <c r="E989" s="44">
        <f>FEB!D490</f>
        <v/>
      </c>
      <c r="F989" s="44">
        <f>FEB!E490</f>
        <v/>
      </c>
      <c r="G989" s="44">
        <f>FEB!F490</f>
        <v/>
      </c>
      <c r="H989" s="44">
        <f>FEB!G490</f>
        <v/>
      </c>
      <c r="I989" s="45">
        <f>FEB!H490</f>
        <v/>
      </c>
      <c r="J989" s="45">
        <f>FEB!I490</f>
        <v/>
      </c>
      <c r="K989" s="44">
        <f>FEB!J490</f>
        <v/>
      </c>
      <c r="L989" s="44">
        <f>FEB!K490</f>
        <v/>
      </c>
      <c r="M989" s="46">
        <f>FEB!L490</f>
        <v/>
      </c>
      <c r="N989" s="44">
        <f>FEB!M490</f>
        <v/>
      </c>
      <c r="O989" s="44">
        <f>FEB!N490</f>
        <v/>
      </c>
      <c r="P989" s="44">
        <f>FEB!O490</f>
        <v/>
      </c>
      <c r="Q989" s="44">
        <f>FEB!P490</f>
        <v/>
      </c>
      <c r="R989" s="44">
        <f>FEB!Q490</f>
        <v/>
      </c>
      <c r="S989" s="46">
        <f>S988+IF(X989=0,0,M989)</f>
        <v/>
      </c>
      <c r="T989" s="47">
        <f>MAX(T988,S989)</f>
        <v/>
      </c>
      <c r="U989" s="48">
        <f>S989-T989</f>
        <v/>
      </c>
      <c r="V989" s="47">
        <f>IFERROR(SUMIFS(DATABASE!$M$5:$M$6004,DATABASE!$B$5:$B$6004,B989,DATABASE!$X$5:$X$6004,1),0)</f>
        <v/>
      </c>
      <c r="W989" s="31">
        <f>IFERROR(COUNTIFS(DATABASE!$B$5:$B$6004,B989,DATABASE!$X$5:$X$6004,1),0)</f>
        <v/>
      </c>
      <c r="X989" s="49">
        <f>--AND(ISNUMBER(B989),C989&lt;&gt;"",L989&lt;&gt;"",M989&lt;&gt;"")</f>
        <v/>
      </c>
    </row>
    <row r="990" ht="15" customHeight="1" s="111">
      <c r="A990" s="50" t="inlineStr">
        <is>
          <t>FEB</t>
        </is>
      </c>
      <c r="B990" s="51">
        <f>FEB!A491</f>
        <v/>
      </c>
      <c r="C990" s="52">
        <f>FEB!B491</f>
        <v/>
      </c>
      <c r="D990" s="52">
        <f>FEB!C491</f>
        <v/>
      </c>
      <c r="E990" s="52">
        <f>FEB!D491</f>
        <v/>
      </c>
      <c r="F990" s="52">
        <f>FEB!E491</f>
        <v/>
      </c>
      <c r="G990" s="52">
        <f>FEB!F491</f>
        <v/>
      </c>
      <c r="H990" s="52">
        <f>FEB!G491</f>
        <v/>
      </c>
      <c r="I990" s="53">
        <f>FEB!H491</f>
        <v/>
      </c>
      <c r="J990" s="53">
        <f>FEB!I491</f>
        <v/>
      </c>
      <c r="K990" s="52">
        <f>FEB!J491</f>
        <v/>
      </c>
      <c r="L990" s="52">
        <f>FEB!K491</f>
        <v/>
      </c>
      <c r="M990" s="54">
        <f>FEB!L491</f>
        <v/>
      </c>
      <c r="N990" s="52">
        <f>FEB!M491</f>
        <v/>
      </c>
      <c r="O990" s="52">
        <f>FEB!N491</f>
        <v/>
      </c>
      <c r="P990" s="52">
        <f>FEB!O491</f>
        <v/>
      </c>
      <c r="Q990" s="52">
        <f>FEB!P491</f>
        <v/>
      </c>
      <c r="R990" s="52">
        <f>FEB!Q491</f>
        <v/>
      </c>
      <c r="S990" s="54">
        <f>S989+IF(X990=0,0,M990)</f>
        <v/>
      </c>
      <c r="T990" s="55">
        <f>MAX(T989,S990)</f>
        <v/>
      </c>
      <c r="U990" s="56">
        <f>S990-T990</f>
        <v/>
      </c>
      <c r="V990" s="55">
        <f>IFERROR(SUMIFS(DATABASE!$M$5:$M$6004,DATABASE!$B$5:$B$6004,B990,DATABASE!$X$5:$X$6004,1),0)</f>
        <v/>
      </c>
      <c r="W990" s="57">
        <f>IFERROR(COUNTIFS(DATABASE!$B$5:$B$6004,B990,DATABASE!$X$5:$X$6004,1),0)</f>
        <v/>
      </c>
      <c r="X990" s="58">
        <f>--AND(ISNUMBER(B990),C990&lt;&gt;"",L990&lt;&gt;"",M990&lt;&gt;"")</f>
        <v/>
      </c>
    </row>
    <row r="991" ht="15" customHeight="1" s="111">
      <c r="A991" s="42" t="inlineStr">
        <is>
          <t>FEB</t>
        </is>
      </c>
      <c r="B991" s="43">
        <f>FEB!A492</f>
        <v/>
      </c>
      <c r="C991" s="44">
        <f>FEB!B492</f>
        <v/>
      </c>
      <c r="D991" s="44">
        <f>FEB!C492</f>
        <v/>
      </c>
      <c r="E991" s="44">
        <f>FEB!D492</f>
        <v/>
      </c>
      <c r="F991" s="44">
        <f>FEB!E492</f>
        <v/>
      </c>
      <c r="G991" s="44">
        <f>FEB!F492</f>
        <v/>
      </c>
      <c r="H991" s="44">
        <f>FEB!G492</f>
        <v/>
      </c>
      <c r="I991" s="45">
        <f>FEB!H492</f>
        <v/>
      </c>
      <c r="J991" s="45">
        <f>FEB!I492</f>
        <v/>
      </c>
      <c r="K991" s="44">
        <f>FEB!J492</f>
        <v/>
      </c>
      <c r="L991" s="44">
        <f>FEB!K492</f>
        <v/>
      </c>
      <c r="M991" s="46">
        <f>FEB!L492</f>
        <v/>
      </c>
      <c r="N991" s="44">
        <f>FEB!M492</f>
        <v/>
      </c>
      <c r="O991" s="44">
        <f>FEB!N492</f>
        <v/>
      </c>
      <c r="P991" s="44">
        <f>FEB!O492</f>
        <v/>
      </c>
      <c r="Q991" s="44">
        <f>FEB!P492</f>
        <v/>
      </c>
      <c r="R991" s="44">
        <f>FEB!Q492</f>
        <v/>
      </c>
      <c r="S991" s="46">
        <f>S990+IF(X991=0,0,M991)</f>
        <v/>
      </c>
      <c r="T991" s="47">
        <f>MAX(T990,S991)</f>
        <v/>
      </c>
      <c r="U991" s="48">
        <f>S991-T991</f>
        <v/>
      </c>
      <c r="V991" s="47">
        <f>IFERROR(SUMIFS(DATABASE!$M$5:$M$6004,DATABASE!$B$5:$B$6004,B991,DATABASE!$X$5:$X$6004,1),0)</f>
        <v/>
      </c>
      <c r="W991" s="31">
        <f>IFERROR(COUNTIFS(DATABASE!$B$5:$B$6004,B991,DATABASE!$X$5:$X$6004,1),0)</f>
        <v/>
      </c>
      <c r="X991" s="49">
        <f>--AND(ISNUMBER(B991),C991&lt;&gt;"",L991&lt;&gt;"",M991&lt;&gt;"")</f>
        <v/>
      </c>
    </row>
    <row r="992" ht="15" customHeight="1" s="111">
      <c r="A992" s="50" t="inlineStr">
        <is>
          <t>FEB</t>
        </is>
      </c>
      <c r="B992" s="51">
        <f>FEB!A493</f>
        <v/>
      </c>
      <c r="C992" s="52">
        <f>FEB!B493</f>
        <v/>
      </c>
      <c r="D992" s="52">
        <f>FEB!C493</f>
        <v/>
      </c>
      <c r="E992" s="52">
        <f>FEB!D493</f>
        <v/>
      </c>
      <c r="F992" s="52">
        <f>FEB!E493</f>
        <v/>
      </c>
      <c r="G992" s="52">
        <f>FEB!F493</f>
        <v/>
      </c>
      <c r="H992" s="52">
        <f>FEB!G493</f>
        <v/>
      </c>
      <c r="I992" s="53">
        <f>FEB!H493</f>
        <v/>
      </c>
      <c r="J992" s="53">
        <f>FEB!I493</f>
        <v/>
      </c>
      <c r="K992" s="52">
        <f>FEB!J493</f>
        <v/>
      </c>
      <c r="L992" s="52">
        <f>FEB!K493</f>
        <v/>
      </c>
      <c r="M992" s="54">
        <f>FEB!L493</f>
        <v/>
      </c>
      <c r="N992" s="52">
        <f>FEB!M493</f>
        <v/>
      </c>
      <c r="O992" s="52">
        <f>FEB!N493</f>
        <v/>
      </c>
      <c r="P992" s="52">
        <f>FEB!O493</f>
        <v/>
      </c>
      <c r="Q992" s="52">
        <f>FEB!P493</f>
        <v/>
      </c>
      <c r="R992" s="52">
        <f>FEB!Q493</f>
        <v/>
      </c>
      <c r="S992" s="54">
        <f>S991+IF(X992=0,0,M992)</f>
        <v/>
      </c>
      <c r="T992" s="55">
        <f>MAX(T991,S992)</f>
        <v/>
      </c>
      <c r="U992" s="56">
        <f>S992-T992</f>
        <v/>
      </c>
      <c r="V992" s="55">
        <f>IFERROR(SUMIFS(DATABASE!$M$5:$M$6004,DATABASE!$B$5:$B$6004,B992,DATABASE!$X$5:$X$6004,1),0)</f>
        <v/>
      </c>
      <c r="W992" s="57">
        <f>IFERROR(COUNTIFS(DATABASE!$B$5:$B$6004,B992,DATABASE!$X$5:$X$6004,1),0)</f>
        <v/>
      </c>
      <c r="X992" s="58">
        <f>--AND(ISNUMBER(B992),C992&lt;&gt;"",L992&lt;&gt;"",M992&lt;&gt;"")</f>
        <v/>
      </c>
    </row>
    <row r="993" ht="15" customHeight="1" s="111">
      <c r="A993" s="42" t="inlineStr">
        <is>
          <t>FEB</t>
        </is>
      </c>
      <c r="B993" s="43">
        <f>FEB!A494</f>
        <v/>
      </c>
      <c r="C993" s="44">
        <f>FEB!B494</f>
        <v/>
      </c>
      <c r="D993" s="44">
        <f>FEB!C494</f>
        <v/>
      </c>
      <c r="E993" s="44">
        <f>FEB!D494</f>
        <v/>
      </c>
      <c r="F993" s="44">
        <f>FEB!E494</f>
        <v/>
      </c>
      <c r="G993" s="44">
        <f>FEB!F494</f>
        <v/>
      </c>
      <c r="H993" s="44">
        <f>FEB!G494</f>
        <v/>
      </c>
      <c r="I993" s="45">
        <f>FEB!H494</f>
        <v/>
      </c>
      <c r="J993" s="45">
        <f>FEB!I494</f>
        <v/>
      </c>
      <c r="K993" s="44">
        <f>FEB!J494</f>
        <v/>
      </c>
      <c r="L993" s="44">
        <f>FEB!K494</f>
        <v/>
      </c>
      <c r="M993" s="46">
        <f>FEB!L494</f>
        <v/>
      </c>
      <c r="N993" s="44">
        <f>FEB!M494</f>
        <v/>
      </c>
      <c r="O993" s="44">
        <f>FEB!N494</f>
        <v/>
      </c>
      <c r="P993" s="44">
        <f>FEB!O494</f>
        <v/>
      </c>
      <c r="Q993" s="44">
        <f>FEB!P494</f>
        <v/>
      </c>
      <c r="R993" s="44">
        <f>FEB!Q494</f>
        <v/>
      </c>
      <c r="S993" s="46">
        <f>S992+IF(X993=0,0,M993)</f>
        <v/>
      </c>
      <c r="T993" s="47">
        <f>MAX(T992,S993)</f>
        <v/>
      </c>
      <c r="U993" s="48">
        <f>S993-T993</f>
        <v/>
      </c>
      <c r="V993" s="47">
        <f>IFERROR(SUMIFS(DATABASE!$M$5:$M$6004,DATABASE!$B$5:$B$6004,B993,DATABASE!$X$5:$X$6004,1),0)</f>
        <v/>
      </c>
      <c r="W993" s="31">
        <f>IFERROR(COUNTIFS(DATABASE!$B$5:$B$6004,B993,DATABASE!$X$5:$X$6004,1),0)</f>
        <v/>
      </c>
      <c r="X993" s="49">
        <f>--AND(ISNUMBER(B993),C993&lt;&gt;"",L993&lt;&gt;"",M993&lt;&gt;"")</f>
        <v/>
      </c>
    </row>
    <row r="994" ht="15" customHeight="1" s="111">
      <c r="A994" s="50" t="inlineStr">
        <is>
          <t>FEB</t>
        </is>
      </c>
      <c r="B994" s="51">
        <f>FEB!A495</f>
        <v/>
      </c>
      <c r="C994" s="52">
        <f>FEB!B495</f>
        <v/>
      </c>
      <c r="D994" s="52">
        <f>FEB!C495</f>
        <v/>
      </c>
      <c r="E994" s="52">
        <f>FEB!D495</f>
        <v/>
      </c>
      <c r="F994" s="52">
        <f>FEB!E495</f>
        <v/>
      </c>
      <c r="G994" s="52">
        <f>FEB!F495</f>
        <v/>
      </c>
      <c r="H994" s="52">
        <f>FEB!G495</f>
        <v/>
      </c>
      <c r="I994" s="53">
        <f>FEB!H495</f>
        <v/>
      </c>
      <c r="J994" s="53">
        <f>FEB!I495</f>
        <v/>
      </c>
      <c r="K994" s="52">
        <f>FEB!J495</f>
        <v/>
      </c>
      <c r="L994" s="52">
        <f>FEB!K495</f>
        <v/>
      </c>
      <c r="M994" s="54">
        <f>FEB!L495</f>
        <v/>
      </c>
      <c r="N994" s="52">
        <f>FEB!M495</f>
        <v/>
      </c>
      <c r="O994" s="52">
        <f>FEB!N495</f>
        <v/>
      </c>
      <c r="P994" s="52">
        <f>FEB!O495</f>
        <v/>
      </c>
      <c r="Q994" s="52">
        <f>FEB!P495</f>
        <v/>
      </c>
      <c r="R994" s="52">
        <f>FEB!Q495</f>
        <v/>
      </c>
      <c r="S994" s="54">
        <f>S993+IF(X994=0,0,M994)</f>
        <v/>
      </c>
      <c r="T994" s="55">
        <f>MAX(T993,S994)</f>
        <v/>
      </c>
      <c r="U994" s="56">
        <f>S994-T994</f>
        <v/>
      </c>
      <c r="V994" s="55">
        <f>IFERROR(SUMIFS(DATABASE!$M$5:$M$6004,DATABASE!$B$5:$B$6004,B994,DATABASE!$X$5:$X$6004,1),0)</f>
        <v/>
      </c>
      <c r="W994" s="57">
        <f>IFERROR(COUNTIFS(DATABASE!$B$5:$B$6004,B994,DATABASE!$X$5:$X$6004,1),0)</f>
        <v/>
      </c>
      <c r="X994" s="58">
        <f>--AND(ISNUMBER(B994),C994&lt;&gt;"",L994&lt;&gt;"",M994&lt;&gt;"")</f>
        <v/>
      </c>
    </row>
    <row r="995" ht="15" customHeight="1" s="111">
      <c r="A995" s="42" t="inlineStr">
        <is>
          <t>FEB</t>
        </is>
      </c>
      <c r="B995" s="43">
        <f>FEB!A496</f>
        <v/>
      </c>
      <c r="C995" s="44">
        <f>FEB!B496</f>
        <v/>
      </c>
      <c r="D995" s="44">
        <f>FEB!C496</f>
        <v/>
      </c>
      <c r="E995" s="44">
        <f>FEB!D496</f>
        <v/>
      </c>
      <c r="F995" s="44">
        <f>FEB!E496</f>
        <v/>
      </c>
      <c r="G995" s="44">
        <f>FEB!F496</f>
        <v/>
      </c>
      <c r="H995" s="44">
        <f>FEB!G496</f>
        <v/>
      </c>
      <c r="I995" s="45">
        <f>FEB!H496</f>
        <v/>
      </c>
      <c r="J995" s="45">
        <f>FEB!I496</f>
        <v/>
      </c>
      <c r="K995" s="44">
        <f>FEB!J496</f>
        <v/>
      </c>
      <c r="L995" s="44">
        <f>FEB!K496</f>
        <v/>
      </c>
      <c r="M995" s="46">
        <f>FEB!L496</f>
        <v/>
      </c>
      <c r="N995" s="44">
        <f>FEB!M496</f>
        <v/>
      </c>
      <c r="O995" s="44">
        <f>FEB!N496</f>
        <v/>
      </c>
      <c r="P995" s="44">
        <f>FEB!O496</f>
        <v/>
      </c>
      <c r="Q995" s="44">
        <f>FEB!P496</f>
        <v/>
      </c>
      <c r="R995" s="44">
        <f>FEB!Q496</f>
        <v/>
      </c>
      <c r="S995" s="46">
        <f>S994+IF(X995=0,0,M995)</f>
        <v/>
      </c>
      <c r="T995" s="47">
        <f>MAX(T994,S995)</f>
        <v/>
      </c>
      <c r="U995" s="48">
        <f>S995-T995</f>
        <v/>
      </c>
      <c r="V995" s="47">
        <f>IFERROR(SUMIFS(DATABASE!$M$5:$M$6004,DATABASE!$B$5:$B$6004,B995,DATABASE!$X$5:$X$6004,1),0)</f>
        <v/>
      </c>
      <c r="W995" s="31">
        <f>IFERROR(COUNTIFS(DATABASE!$B$5:$B$6004,B995,DATABASE!$X$5:$X$6004,1),0)</f>
        <v/>
      </c>
      <c r="X995" s="49">
        <f>--AND(ISNUMBER(B995),C995&lt;&gt;"",L995&lt;&gt;"",M995&lt;&gt;"")</f>
        <v/>
      </c>
    </row>
    <row r="996" ht="15" customHeight="1" s="111">
      <c r="A996" s="50" t="inlineStr">
        <is>
          <t>FEB</t>
        </is>
      </c>
      <c r="B996" s="51">
        <f>FEB!A497</f>
        <v/>
      </c>
      <c r="C996" s="52">
        <f>FEB!B497</f>
        <v/>
      </c>
      <c r="D996" s="52">
        <f>FEB!C497</f>
        <v/>
      </c>
      <c r="E996" s="52">
        <f>FEB!D497</f>
        <v/>
      </c>
      <c r="F996" s="52">
        <f>FEB!E497</f>
        <v/>
      </c>
      <c r="G996" s="52">
        <f>FEB!F497</f>
        <v/>
      </c>
      <c r="H996" s="52">
        <f>FEB!G497</f>
        <v/>
      </c>
      <c r="I996" s="53">
        <f>FEB!H497</f>
        <v/>
      </c>
      <c r="J996" s="53">
        <f>FEB!I497</f>
        <v/>
      </c>
      <c r="K996" s="52">
        <f>FEB!J497</f>
        <v/>
      </c>
      <c r="L996" s="52">
        <f>FEB!K497</f>
        <v/>
      </c>
      <c r="M996" s="54">
        <f>FEB!L497</f>
        <v/>
      </c>
      <c r="N996" s="52">
        <f>FEB!M497</f>
        <v/>
      </c>
      <c r="O996" s="52">
        <f>FEB!N497</f>
        <v/>
      </c>
      <c r="P996" s="52">
        <f>FEB!O497</f>
        <v/>
      </c>
      <c r="Q996" s="52">
        <f>FEB!P497</f>
        <v/>
      </c>
      <c r="R996" s="52">
        <f>FEB!Q497</f>
        <v/>
      </c>
      <c r="S996" s="54">
        <f>S995+IF(X996=0,0,M996)</f>
        <v/>
      </c>
      <c r="T996" s="55">
        <f>MAX(T995,S996)</f>
        <v/>
      </c>
      <c r="U996" s="56">
        <f>S996-T996</f>
        <v/>
      </c>
      <c r="V996" s="55">
        <f>IFERROR(SUMIFS(DATABASE!$M$5:$M$6004,DATABASE!$B$5:$B$6004,B996,DATABASE!$X$5:$X$6004,1),0)</f>
        <v/>
      </c>
      <c r="W996" s="57">
        <f>IFERROR(COUNTIFS(DATABASE!$B$5:$B$6004,B996,DATABASE!$X$5:$X$6004,1),0)</f>
        <v/>
      </c>
      <c r="X996" s="58">
        <f>--AND(ISNUMBER(B996),C996&lt;&gt;"",L996&lt;&gt;"",M996&lt;&gt;"")</f>
        <v/>
      </c>
    </row>
    <row r="997" ht="15" customHeight="1" s="111">
      <c r="A997" s="42" t="inlineStr">
        <is>
          <t>FEB</t>
        </is>
      </c>
      <c r="B997" s="43">
        <f>FEB!A498</f>
        <v/>
      </c>
      <c r="C997" s="44">
        <f>FEB!B498</f>
        <v/>
      </c>
      <c r="D997" s="44">
        <f>FEB!C498</f>
        <v/>
      </c>
      <c r="E997" s="44">
        <f>FEB!D498</f>
        <v/>
      </c>
      <c r="F997" s="44">
        <f>FEB!E498</f>
        <v/>
      </c>
      <c r="G997" s="44">
        <f>FEB!F498</f>
        <v/>
      </c>
      <c r="H997" s="44">
        <f>FEB!G498</f>
        <v/>
      </c>
      <c r="I997" s="45">
        <f>FEB!H498</f>
        <v/>
      </c>
      <c r="J997" s="45">
        <f>FEB!I498</f>
        <v/>
      </c>
      <c r="K997" s="44">
        <f>FEB!J498</f>
        <v/>
      </c>
      <c r="L997" s="44">
        <f>FEB!K498</f>
        <v/>
      </c>
      <c r="M997" s="46">
        <f>FEB!L498</f>
        <v/>
      </c>
      <c r="N997" s="44">
        <f>FEB!M498</f>
        <v/>
      </c>
      <c r="O997" s="44">
        <f>FEB!N498</f>
        <v/>
      </c>
      <c r="P997" s="44">
        <f>FEB!O498</f>
        <v/>
      </c>
      <c r="Q997" s="44">
        <f>FEB!P498</f>
        <v/>
      </c>
      <c r="R997" s="44">
        <f>FEB!Q498</f>
        <v/>
      </c>
      <c r="S997" s="46">
        <f>S996+IF(X997=0,0,M997)</f>
        <v/>
      </c>
      <c r="T997" s="47">
        <f>MAX(T996,S997)</f>
        <v/>
      </c>
      <c r="U997" s="48">
        <f>S997-T997</f>
        <v/>
      </c>
      <c r="V997" s="47">
        <f>IFERROR(SUMIFS(DATABASE!$M$5:$M$6004,DATABASE!$B$5:$B$6004,B997,DATABASE!$X$5:$X$6004,1),0)</f>
        <v/>
      </c>
      <c r="W997" s="31">
        <f>IFERROR(COUNTIFS(DATABASE!$B$5:$B$6004,B997,DATABASE!$X$5:$X$6004,1),0)</f>
        <v/>
      </c>
      <c r="X997" s="49">
        <f>--AND(ISNUMBER(B997),C997&lt;&gt;"",L997&lt;&gt;"",M997&lt;&gt;"")</f>
        <v/>
      </c>
    </row>
    <row r="998" ht="15" customHeight="1" s="111">
      <c r="A998" s="50" t="inlineStr">
        <is>
          <t>FEB</t>
        </is>
      </c>
      <c r="B998" s="51">
        <f>FEB!A499</f>
        <v/>
      </c>
      <c r="C998" s="52">
        <f>FEB!B499</f>
        <v/>
      </c>
      <c r="D998" s="52">
        <f>FEB!C499</f>
        <v/>
      </c>
      <c r="E998" s="52">
        <f>FEB!D499</f>
        <v/>
      </c>
      <c r="F998" s="52">
        <f>FEB!E499</f>
        <v/>
      </c>
      <c r="G998" s="52">
        <f>FEB!F499</f>
        <v/>
      </c>
      <c r="H998" s="52">
        <f>FEB!G499</f>
        <v/>
      </c>
      <c r="I998" s="53">
        <f>FEB!H499</f>
        <v/>
      </c>
      <c r="J998" s="53">
        <f>FEB!I499</f>
        <v/>
      </c>
      <c r="K998" s="52">
        <f>FEB!J499</f>
        <v/>
      </c>
      <c r="L998" s="52">
        <f>FEB!K499</f>
        <v/>
      </c>
      <c r="M998" s="54">
        <f>FEB!L499</f>
        <v/>
      </c>
      <c r="N998" s="52">
        <f>FEB!M499</f>
        <v/>
      </c>
      <c r="O998" s="52">
        <f>FEB!N499</f>
        <v/>
      </c>
      <c r="P998" s="52">
        <f>FEB!O499</f>
        <v/>
      </c>
      <c r="Q998" s="52">
        <f>FEB!P499</f>
        <v/>
      </c>
      <c r="R998" s="52">
        <f>FEB!Q499</f>
        <v/>
      </c>
      <c r="S998" s="54">
        <f>S997+IF(X998=0,0,M998)</f>
        <v/>
      </c>
      <c r="T998" s="55">
        <f>MAX(T997,S998)</f>
        <v/>
      </c>
      <c r="U998" s="56">
        <f>S998-T998</f>
        <v/>
      </c>
      <c r="V998" s="55">
        <f>IFERROR(SUMIFS(DATABASE!$M$5:$M$6004,DATABASE!$B$5:$B$6004,B998,DATABASE!$X$5:$X$6004,1),0)</f>
        <v/>
      </c>
      <c r="W998" s="57">
        <f>IFERROR(COUNTIFS(DATABASE!$B$5:$B$6004,B998,DATABASE!$X$5:$X$6004,1),0)</f>
        <v/>
      </c>
      <c r="X998" s="58">
        <f>--AND(ISNUMBER(B998),C998&lt;&gt;"",L998&lt;&gt;"",M998&lt;&gt;"")</f>
        <v/>
      </c>
    </row>
    <row r="999" ht="15" customHeight="1" s="111">
      <c r="A999" s="42" t="inlineStr">
        <is>
          <t>FEB</t>
        </is>
      </c>
      <c r="B999" s="43">
        <f>FEB!A500</f>
        <v/>
      </c>
      <c r="C999" s="44">
        <f>FEB!B500</f>
        <v/>
      </c>
      <c r="D999" s="44">
        <f>FEB!C500</f>
        <v/>
      </c>
      <c r="E999" s="44">
        <f>FEB!D500</f>
        <v/>
      </c>
      <c r="F999" s="44">
        <f>FEB!E500</f>
        <v/>
      </c>
      <c r="G999" s="44">
        <f>FEB!F500</f>
        <v/>
      </c>
      <c r="H999" s="44">
        <f>FEB!G500</f>
        <v/>
      </c>
      <c r="I999" s="45">
        <f>FEB!H500</f>
        <v/>
      </c>
      <c r="J999" s="45">
        <f>FEB!I500</f>
        <v/>
      </c>
      <c r="K999" s="44">
        <f>FEB!J500</f>
        <v/>
      </c>
      <c r="L999" s="44">
        <f>FEB!K500</f>
        <v/>
      </c>
      <c r="M999" s="46">
        <f>FEB!L500</f>
        <v/>
      </c>
      <c r="N999" s="44">
        <f>FEB!M500</f>
        <v/>
      </c>
      <c r="O999" s="44">
        <f>FEB!N500</f>
        <v/>
      </c>
      <c r="P999" s="44">
        <f>FEB!O500</f>
        <v/>
      </c>
      <c r="Q999" s="44">
        <f>FEB!P500</f>
        <v/>
      </c>
      <c r="R999" s="44">
        <f>FEB!Q500</f>
        <v/>
      </c>
      <c r="S999" s="46">
        <f>S998+IF(X999=0,0,M999)</f>
        <v/>
      </c>
      <c r="T999" s="47">
        <f>MAX(T998,S999)</f>
        <v/>
      </c>
      <c r="U999" s="48">
        <f>S999-T999</f>
        <v/>
      </c>
      <c r="V999" s="47">
        <f>IFERROR(SUMIFS(DATABASE!$M$5:$M$6004,DATABASE!$B$5:$B$6004,B999,DATABASE!$X$5:$X$6004,1),0)</f>
        <v/>
      </c>
      <c r="W999" s="31">
        <f>IFERROR(COUNTIFS(DATABASE!$B$5:$B$6004,B999,DATABASE!$X$5:$X$6004,1),0)</f>
        <v/>
      </c>
      <c r="X999" s="49">
        <f>--AND(ISNUMBER(B999),C999&lt;&gt;"",L999&lt;&gt;"",M999&lt;&gt;"")</f>
        <v/>
      </c>
    </row>
    <row r="1000" ht="15" customHeight="1" s="111">
      <c r="A1000" s="50" t="inlineStr">
        <is>
          <t>FEB</t>
        </is>
      </c>
      <c r="B1000" s="51">
        <f>FEB!A501</f>
        <v/>
      </c>
      <c r="C1000" s="52">
        <f>FEB!B501</f>
        <v/>
      </c>
      <c r="D1000" s="52">
        <f>FEB!C501</f>
        <v/>
      </c>
      <c r="E1000" s="52">
        <f>FEB!D501</f>
        <v/>
      </c>
      <c r="F1000" s="52">
        <f>FEB!E501</f>
        <v/>
      </c>
      <c r="G1000" s="52">
        <f>FEB!F501</f>
        <v/>
      </c>
      <c r="H1000" s="52">
        <f>FEB!G501</f>
        <v/>
      </c>
      <c r="I1000" s="53">
        <f>FEB!H501</f>
        <v/>
      </c>
      <c r="J1000" s="53">
        <f>FEB!I501</f>
        <v/>
      </c>
      <c r="K1000" s="52">
        <f>FEB!J501</f>
        <v/>
      </c>
      <c r="L1000" s="52">
        <f>FEB!K501</f>
        <v/>
      </c>
      <c r="M1000" s="54">
        <f>FEB!L501</f>
        <v/>
      </c>
      <c r="N1000" s="52">
        <f>FEB!M501</f>
        <v/>
      </c>
      <c r="O1000" s="52">
        <f>FEB!N501</f>
        <v/>
      </c>
      <c r="P1000" s="52">
        <f>FEB!O501</f>
        <v/>
      </c>
      <c r="Q1000" s="52">
        <f>FEB!P501</f>
        <v/>
      </c>
      <c r="R1000" s="52">
        <f>FEB!Q501</f>
        <v/>
      </c>
      <c r="S1000" s="54">
        <f>S999+IF(X1000=0,0,M1000)</f>
        <v/>
      </c>
      <c r="T1000" s="55">
        <f>MAX(T999,S1000)</f>
        <v/>
      </c>
      <c r="U1000" s="56">
        <f>S1000-T1000</f>
        <v/>
      </c>
      <c r="V1000" s="55">
        <f>IFERROR(SUMIFS(DATABASE!$M$5:$M$6004,DATABASE!$B$5:$B$6004,B1000,DATABASE!$X$5:$X$6004,1),0)</f>
        <v/>
      </c>
      <c r="W1000" s="57">
        <f>IFERROR(COUNTIFS(DATABASE!$B$5:$B$6004,B1000,DATABASE!$X$5:$X$6004,1),0)</f>
        <v/>
      </c>
      <c r="X1000" s="58">
        <f>--AND(ISNUMBER(B1000),C1000&lt;&gt;"",L1000&lt;&gt;"",M1000&lt;&gt;"")</f>
        <v/>
      </c>
    </row>
    <row r="1001" ht="15" customHeight="1" s="111">
      <c r="A1001" s="42" t="inlineStr">
        <is>
          <t>FEB</t>
        </is>
      </c>
      <c r="B1001" s="43">
        <f>FEB!A502</f>
        <v/>
      </c>
      <c r="C1001" s="44">
        <f>FEB!B502</f>
        <v/>
      </c>
      <c r="D1001" s="44">
        <f>FEB!C502</f>
        <v/>
      </c>
      <c r="E1001" s="44">
        <f>FEB!D502</f>
        <v/>
      </c>
      <c r="F1001" s="44">
        <f>FEB!E502</f>
        <v/>
      </c>
      <c r="G1001" s="44">
        <f>FEB!F502</f>
        <v/>
      </c>
      <c r="H1001" s="44">
        <f>FEB!G502</f>
        <v/>
      </c>
      <c r="I1001" s="45">
        <f>FEB!H502</f>
        <v/>
      </c>
      <c r="J1001" s="45">
        <f>FEB!I502</f>
        <v/>
      </c>
      <c r="K1001" s="44">
        <f>FEB!J502</f>
        <v/>
      </c>
      <c r="L1001" s="44">
        <f>FEB!K502</f>
        <v/>
      </c>
      <c r="M1001" s="46">
        <f>FEB!L502</f>
        <v/>
      </c>
      <c r="N1001" s="44">
        <f>FEB!M502</f>
        <v/>
      </c>
      <c r="O1001" s="44">
        <f>FEB!N502</f>
        <v/>
      </c>
      <c r="P1001" s="44">
        <f>FEB!O502</f>
        <v/>
      </c>
      <c r="Q1001" s="44">
        <f>FEB!P502</f>
        <v/>
      </c>
      <c r="R1001" s="44">
        <f>FEB!Q502</f>
        <v/>
      </c>
      <c r="S1001" s="46">
        <f>S1000+IF(X1001=0,0,M1001)</f>
        <v/>
      </c>
      <c r="T1001" s="47">
        <f>MAX(T1000,S1001)</f>
        <v/>
      </c>
      <c r="U1001" s="48">
        <f>S1001-T1001</f>
        <v/>
      </c>
      <c r="V1001" s="47">
        <f>IFERROR(SUMIFS(DATABASE!$M$5:$M$6004,DATABASE!$B$5:$B$6004,B1001,DATABASE!$X$5:$X$6004,1),0)</f>
        <v/>
      </c>
      <c r="W1001" s="31">
        <f>IFERROR(COUNTIFS(DATABASE!$B$5:$B$6004,B1001,DATABASE!$X$5:$X$6004,1),0)</f>
        <v/>
      </c>
      <c r="X1001" s="49">
        <f>--AND(ISNUMBER(B1001),C1001&lt;&gt;"",L1001&lt;&gt;"",M1001&lt;&gt;"")</f>
        <v/>
      </c>
    </row>
    <row r="1002" ht="15" customHeight="1" s="111">
      <c r="A1002" s="50" t="inlineStr">
        <is>
          <t>FEB</t>
        </is>
      </c>
      <c r="B1002" s="51">
        <f>FEB!A503</f>
        <v/>
      </c>
      <c r="C1002" s="52">
        <f>FEB!B503</f>
        <v/>
      </c>
      <c r="D1002" s="52">
        <f>FEB!C503</f>
        <v/>
      </c>
      <c r="E1002" s="52">
        <f>FEB!D503</f>
        <v/>
      </c>
      <c r="F1002" s="52">
        <f>FEB!E503</f>
        <v/>
      </c>
      <c r="G1002" s="52">
        <f>FEB!F503</f>
        <v/>
      </c>
      <c r="H1002" s="52">
        <f>FEB!G503</f>
        <v/>
      </c>
      <c r="I1002" s="53">
        <f>FEB!H503</f>
        <v/>
      </c>
      <c r="J1002" s="53">
        <f>FEB!I503</f>
        <v/>
      </c>
      <c r="K1002" s="52">
        <f>FEB!J503</f>
        <v/>
      </c>
      <c r="L1002" s="52">
        <f>FEB!K503</f>
        <v/>
      </c>
      <c r="M1002" s="54">
        <f>FEB!L503</f>
        <v/>
      </c>
      <c r="N1002" s="52">
        <f>FEB!M503</f>
        <v/>
      </c>
      <c r="O1002" s="52">
        <f>FEB!N503</f>
        <v/>
      </c>
      <c r="P1002" s="52">
        <f>FEB!O503</f>
        <v/>
      </c>
      <c r="Q1002" s="52">
        <f>FEB!P503</f>
        <v/>
      </c>
      <c r="R1002" s="52">
        <f>FEB!Q503</f>
        <v/>
      </c>
      <c r="S1002" s="54">
        <f>S1001+IF(X1002=0,0,M1002)</f>
        <v/>
      </c>
      <c r="T1002" s="55">
        <f>MAX(T1001,S1002)</f>
        <v/>
      </c>
      <c r="U1002" s="56">
        <f>S1002-T1002</f>
        <v/>
      </c>
      <c r="V1002" s="55">
        <f>IFERROR(SUMIFS(DATABASE!$M$5:$M$6004,DATABASE!$B$5:$B$6004,B1002,DATABASE!$X$5:$X$6004,1),0)</f>
        <v/>
      </c>
      <c r="W1002" s="57">
        <f>IFERROR(COUNTIFS(DATABASE!$B$5:$B$6004,B1002,DATABASE!$X$5:$X$6004,1),0)</f>
        <v/>
      </c>
      <c r="X1002" s="58">
        <f>--AND(ISNUMBER(B1002),C1002&lt;&gt;"",L1002&lt;&gt;"",M1002&lt;&gt;"")</f>
        <v/>
      </c>
    </row>
    <row r="1003" ht="15" customHeight="1" s="111">
      <c r="A1003" s="42" t="inlineStr">
        <is>
          <t>FEB</t>
        </is>
      </c>
      <c r="B1003" s="43">
        <f>FEB!A504</f>
        <v/>
      </c>
      <c r="C1003" s="44">
        <f>FEB!B504</f>
        <v/>
      </c>
      <c r="D1003" s="44">
        <f>FEB!C504</f>
        <v/>
      </c>
      <c r="E1003" s="44">
        <f>FEB!D504</f>
        <v/>
      </c>
      <c r="F1003" s="44">
        <f>FEB!E504</f>
        <v/>
      </c>
      <c r="G1003" s="44">
        <f>FEB!F504</f>
        <v/>
      </c>
      <c r="H1003" s="44">
        <f>FEB!G504</f>
        <v/>
      </c>
      <c r="I1003" s="45">
        <f>FEB!H504</f>
        <v/>
      </c>
      <c r="J1003" s="45">
        <f>FEB!I504</f>
        <v/>
      </c>
      <c r="K1003" s="44">
        <f>FEB!J504</f>
        <v/>
      </c>
      <c r="L1003" s="44">
        <f>FEB!K504</f>
        <v/>
      </c>
      <c r="M1003" s="46">
        <f>FEB!L504</f>
        <v/>
      </c>
      <c r="N1003" s="44">
        <f>FEB!M504</f>
        <v/>
      </c>
      <c r="O1003" s="44">
        <f>FEB!N504</f>
        <v/>
      </c>
      <c r="P1003" s="44">
        <f>FEB!O504</f>
        <v/>
      </c>
      <c r="Q1003" s="44">
        <f>FEB!P504</f>
        <v/>
      </c>
      <c r="R1003" s="44">
        <f>FEB!Q504</f>
        <v/>
      </c>
      <c r="S1003" s="46">
        <f>S1002+IF(X1003=0,0,M1003)</f>
        <v/>
      </c>
      <c r="T1003" s="47">
        <f>MAX(T1002,S1003)</f>
        <v/>
      </c>
      <c r="U1003" s="48">
        <f>S1003-T1003</f>
        <v/>
      </c>
      <c r="V1003" s="47">
        <f>IFERROR(SUMIFS(DATABASE!$M$5:$M$6004,DATABASE!$B$5:$B$6004,B1003,DATABASE!$X$5:$X$6004,1),0)</f>
        <v/>
      </c>
      <c r="W1003" s="31">
        <f>IFERROR(COUNTIFS(DATABASE!$B$5:$B$6004,B1003,DATABASE!$X$5:$X$6004,1),0)</f>
        <v/>
      </c>
      <c r="X1003" s="49">
        <f>--AND(ISNUMBER(B1003),C1003&lt;&gt;"",L1003&lt;&gt;"",M1003&lt;&gt;"")</f>
        <v/>
      </c>
    </row>
    <row r="1004" ht="15" customHeight="1" s="111">
      <c r="A1004" s="50" t="inlineStr">
        <is>
          <t>FEB</t>
        </is>
      </c>
      <c r="B1004" s="51">
        <f>FEB!A505</f>
        <v/>
      </c>
      <c r="C1004" s="52">
        <f>FEB!B505</f>
        <v/>
      </c>
      <c r="D1004" s="52">
        <f>FEB!C505</f>
        <v/>
      </c>
      <c r="E1004" s="52">
        <f>FEB!D505</f>
        <v/>
      </c>
      <c r="F1004" s="52">
        <f>FEB!E505</f>
        <v/>
      </c>
      <c r="G1004" s="52">
        <f>FEB!F505</f>
        <v/>
      </c>
      <c r="H1004" s="52">
        <f>FEB!G505</f>
        <v/>
      </c>
      <c r="I1004" s="53">
        <f>FEB!H505</f>
        <v/>
      </c>
      <c r="J1004" s="53">
        <f>FEB!I505</f>
        <v/>
      </c>
      <c r="K1004" s="52">
        <f>FEB!J505</f>
        <v/>
      </c>
      <c r="L1004" s="52">
        <f>FEB!K505</f>
        <v/>
      </c>
      <c r="M1004" s="54">
        <f>FEB!L505</f>
        <v/>
      </c>
      <c r="N1004" s="52">
        <f>FEB!M505</f>
        <v/>
      </c>
      <c r="O1004" s="52">
        <f>FEB!N505</f>
        <v/>
      </c>
      <c r="P1004" s="52">
        <f>FEB!O505</f>
        <v/>
      </c>
      <c r="Q1004" s="52">
        <f>FEB!P505</f>
        <v/>
      </c>
      <c r="R1004" s="52">
        <f>FEB!Q505</f>
        <v/>
      </c>
      <c r="S1004" s="54">
        <f>S1003+IF(X1004=0,0,M1004)</f>
        <v/>
      </c>
      <c r="T1004" s="55">
        <f>MAX(T1003,S1004)</f>
        <v/>
      </c>
      <c r="U1004" s="56">
        <f>S1004-T1004</f>
        <v/>
      </c>
      <c r="V1004" s="55">
        <f>IFERROR(SUMIFS(DATABASE!$M$5:$M$6004,DATABASE!$B$5:$B$6004,B1004,DATABASE!$X$5:$X$6004,1),0)</f>
        <v/>
      </c>
      <c r="W1004" s="57">
        <f>IFERROR(COUNTIFS(DATABASE!$B$5:$B$6004,B1004,DATABASE!$X$5:$X$6004,1),0)</f>
        <v/>
      </c>
      <c r="X1004" s="58">
        <f>--AND(ISNUMBER(B1004),C1004&lt;&gt;"",L1004&lt;&gt;"",M1004&lt;&gt;"")</f>
        <v/>
      </c>
    </row>
    <row r="1005" ht="15" customHeight="1" s="111">
      <c r="A1005" s="42" t="inlineStr">
        <is>
          <t>MAR</t>
        </is>
      </c>
      <c r="B1005" s="43">
        <f>MAR!A6</f>
        <v/>
      </c>
      <c r="C1005" s="44">
        <f>MAR!B6</f>
        <v/>
      </c>
      <c r="D1005" s="44">
        <f>MAR!C6</f>
        <v/>
      </c>
      <c r="E1005" s="44">
        <f>MAR!D6</f>
        <v/>
      </c>
      <c r="F1005" s="44">
        <f>MAR!E6</f>
        <v/>
      </c>
      <c r="G1005" s="44">
        <f>MAR!F6</f>
        <v/>
      </c>
      <c r="H1005" s="44">
        <f>MAR!G6</f>
        <v/>
      </c>
      <c r="I1005" s="45">
        <f>MAR!H6</f>
        <v/>
      </c>
      <c r="J1005" s="45">
        <f>MAR!I6</f>
        <v/>
      </c>
      <c r="K1005" s="44">
        <f>MAR!J6</f>
        <v/>
      </c>
      <c r="L1005" s="44">
        <f>MAR!K6</f>
        <v/>
      </c>
      <c r="M1005" s="46">
        <f>MAR!L6</f>
        <v/>
      </c>
      <c r="N1005" s="44">
        <f>MAR!M6</f>
        <v/>
      </c>
      <c r="O1005" s="44">
        <f>MAR!N6</f>
        <v/>
      </c>
      <c r="P1005" s="44">
        <f>MAR!O6</f>
        <v/>
      </c>
      <c r="Q1005" s="44">
        <f>MAR!P6</f>
        <v/>
      </c>
      <c r="R1005" s="44">
        <f>MAR!Q6</f>
        <v/>
      </c>
      <c r="S1005" s="46">
        <f>S1004+IF(X1005=0,0,M1005)</f>
        <v/>
      </c>
      <c r="T1005" s="47">
        <f>MAX(T1004,S1005)</f>
        <v/>
      </c>
      <c r="U1005" s="48">
        <f>S1005-T1005</f>
        <v/>
      </c>
      <c r="V1005" s="47">
        <f>IFERROR(SUMIFS(DATABASE!$M$5:$M$6004,DATABASE!$B$5:$B$6004,B1005,DATABASE!$X$5:$X$6004,1),0)</f>
        <v/>
      </c>
      <c r="W1005" s="31">
        <f>IFERROR(COUNTIFS(DATABASE!$B$5:$B$6004,B1005,DATABASE!$X$5:$X$6004,1),0)</f>
        <v/>
      </c>
      <c r="X1005" s="49">
        <f>--AND(ISNUMBER(B1005),C1005&lt;&gt;"",L1005&lt;&gt;"",M1005&lt;&gt;"")</f>
        <v/>
      </c>
    </row>
    <row r="1006" ht="15" customHeight="1" s="111">
      <c r="A1006" s="50" t="inlineStr">
        <is>
          <t>MAR</t>
        </is>
      </c>
      <c r="B1006" s="51">
        <f>MAR!A7</f>
        <v/>
      </c>
      <c r="C1006" s="52">
        <f>MAR!B7</f>
        <v/>
      </c>
      <c r="D1006" s="52">
        <f>MAR!C7</f>
        <v/>
      </c>
      <c r="E1006" s="52">
        <f>MAR!D7</f>
        <v/>
      </c>
      <c r="F1006" s="52">
        <f>MAR!E7</f>
        <v/>
      </c>
      <c r="G1006" s="52">
        <f>MAR!F7</f>
        <v/>
      </c>
      <c r="H1006" s="52">
        <f>MAR!G7</f>
        <v/>
      </c>
      <c r="I1006" s="53">
        <f>MAR!H7</f>
        <v/>
      </c>
      <c r="J1006" s="53">
        <f>MAR!I7</f>
        <v/>
      </c>
      <c r="K1006" s="52">
        <f>MAR!J7</f>
        <v/>
      </c>
      <c r="L1006" s="52">
        <f>MAR!K7</f>
        <v/>
      </c>
      <c r="M1006" s="54">
        <f>MAR!L7</f>
        <v/>
      </c>
      <c r="N1006" s="52">
        <f>MAR!M7</f>
        <v/>
      </c>
      <c r="O1006" s="52">
        <f>MAR!N7</f>
        <v/>
      </c>
      <c r="P1006" s="52">
        <f>MAR!O7</f>
        <v/>
      </c>
      <c r="Q1006" s="52">
        <f>MAR!P7</f>
        <v/>
      </c>
      <c r="R1006" s="52">
        <f>MAR!Q7</f>
        <v/>
      </c>
      <c r="S1006" s="54">
        <f>S1005+IF(X1006=0,0,M1006)</f>
        <v/>
      </c>
      <c r="T1006" s="55">
        <f>MAX(T1005,S1006)</f>
        <v/>
      </c>
      <c r="U1006" s="56">
        <f>S1006-T1006</f>
        <v/>
      </c>
      <c r="V1006" s="55">
        <f>IFERROR(SUMIFS(DATABASE!$M$5:$M$6004,DATABASE!$B$5:$B$6004,B1006,DATABASE!$X$5:$X$6004,1),0)</f>
        <v/>
      </c>
      <c r="W1006" s="57">
        <f>IFERROR(COUNTIFS(DATABASE!$B$5:$B$6004,B1006,DATABASE!$X$5:$X$6004,1),0)</f>
        <v/>
      </c>
      <c r="X1006" s="58">
        <f>--AND(ISNUMBER(B1006),C1006&lt;&gt;"",L1006&lt;&gt;"",M1006&lt;&gt;"")</f>
        <v/>
      </c>
    </row>
    <row r="1007" ht="15" customHeight="1" s="111">
      <c r="A1007" s="42" t="inlineStr">
        <is>
          <t>MAR</t>
        </is>
      </c>
      <c r="B1007" s="43">
        <f>MAR!A8</f>
        <v/>
      </c>
      <c r="C1007" s="44">
        <f>MAR!B8</f>
        <v/>
      </c>
      <c r="D1007" s="44">
        <f>MAR!C8</f>
        <v/>
      </c>
      <c r="E1007" s="44">
        <f>MAR!D8</f>
        <v/>
      </c>
      <c r="F1007" s="44">
        <f>MAR!E8</f>
        <v/>
      </c>
      <c r="G1007" s="44">
        <f>MAR!F8</f>
        <v/>
      </c>
      <c r="H1007" s="44">
        <f>MAR!G8</f>
        <v/>
      </c>
      <c r="I1007" s="45">
        <f>MAR!H8</f>
        <v/>
      </c>
      <c r="J1007" s="45">
        <f>MAR!I8</f>
        <v/>
      </c>
      <c r="K1007" s="44">
        <f>MAR!J8</f>
        <v/>
      </c>
      <c r="L1007" s="44">
        <f>MAR!K8</f>
        <v/>
      </c>
      <c r="M1007" s="46">
        <f>MAR!L8</f>
        <v/>
      </c>
      <c r="N1007" s="44">
        <f>MAR!M8</f>
        <v/>
      </c>
      <c r="O1007" s="44">
        <f>MAR!N8</f>
        <v/>
      </c>
      <c r="P1007" s="44">
        <f>MAR!O8</f>
        <v/>
      </c>
      <c r="Q1007" s="44">
        <f>MAR!P8</f>
        <v/>
      </c>
      <c r="R1007" s="44">
        <f>MAR!Q8</f>
        <v/>
      </c>
      <c r="S1007" s="46">
        <f>S1006+IF(X1007=0,0,M1007)</f>
        <v/>
      </c>
      <c r="T1007" s="47">
        <f>MAX(T1006,S1007)</f>
        <v/>
      </c>
      <c r="U1007" s="48">
        <f>S1007-T1007</f>
        <v/>
      </c>
      <c r="V1007" s="47">
        <f>IFERROR(SUMIFS(DATABASE!$M$5:$M$6004,DATABASE!$B$5:$B$6004,B1007,DATABASE!$X$5:$X$6004,1),0)</f>
        <v/>
      </c>
      <c r="W1007" s="31">
        <f>IFERROR(COUNTIFS(DATABASE!$B$5:$B$6004,B1007,DATABASE!$X$5:$X$6004,1),0)</f>
        <v/>
      </c>
      <c r="X1007" s="49">
        <f>--AND(ISNUMBER(B1007),C1007&lt;&gt;"",L1007&lt;&gt;"",M1007&lt;&gt;"")</f>
        <v/>
      </c>
    </row>
    <row r="1008" ht="15" customHeight="1" s="111">
      <c r="A1008" s="50" t="inlineStr">
        <is>
          <t>MAR</t>
        </is>
      </c>
      <c r="B1008" s="51">
        <f>MAR!A9</f>
        <v/>
      </c>
      <c r="C1008" s="52">
        <f>MAR!B9</f>
        <v/>
      </c>
      <c r="D1008" s="52">
        <f>MAR!C9</f>
        <v/>
      </c>
      <c r="E1008" s="52">
        <f>MAR!D9</f>
        <v/>
      </c>
      <c r="F1008" s="52">
        <f>MAR!E9</f>
        <v/>
      </c>
      <c r="G1008" s="52">
        <f>MAR!F9</f>
        <v/>
      </c>
      <c r="H1008" s="52">
        <f>MAR!G9</f>
        <v/>
      </c>
      <c r="I1008" s="53">
        <f>MAR!H9</f>
        <v/>
      </c>
      <c r="J1008" s="53">
        <f>MAR!I9</f>
        <v/>
      </c>
      <c r="K1008" s="52">
        <f>MAR!J9</f>
        <v/>
      </c>
      <c r="L1008" s="52">
        <f>MAR!K9</f>
        <v/>
      </c>
      <c r="M1008" s="54">
        <f>MAR!L9</f>
        <v/>
      </c>
      <c r="N1008" s="52">
        <f>MAR!M9</f>
        <v/>
      </c>
      <c r="O1008" s="52">
        <f>MAR!N9</f>
        <v/>
      </c>
      <c r="P1008" s="52">
        <f>MAR!O9</f>
        <v/>
      </c>
      <c r="Q1008" s="52">
        <f>MAR!P9</f>
        <v/>
      </c>
      <c r="R1008" s="52">
        <f>MAR!Q9</f>
        <v/>
      </c>
      <c r="S1008" s="54">
        <f>S1007+IF(X1008=0,0,M1008)</f>
        <v/>
      </c>
      <c r="T1008" s="55">
        <f>MAX(T1007,S1008)</f>
        <v/>
      </c>
      <c r="U1008" s="56">
        <f>S1008-T1008</f>
        <v/>
      </c>
      <c r="V1008" s="55">
        <f>IFERROR(SUMIFS(DATABASE!$M$5:$M$6004,DATABASE!$B$5:$B$6004,B1008,DATABASE!$X$5:$X$6004,1),0)</f>
        <v/>
      </c>
      <c r="W1008" s="57">
        <f>IFERROR(COUNTIFS(DATABASE!$B$5:$B$6004,B1008,DATABASE!$X$5:$X$6004,1),0)</f>
        <v/>
      </c>
      <c r="X1008" s="58">
        <f>--AND(ISNUMBER(B1008),C1008&lt;&gt;"",L1008&lt;&gt;"",M1008&lt;&gt;"")</f>
        <v/>
      </c>
    </row>
    <row r="1009" ht="15" customHeight="1" s="111">
      <c r="A1009" s="42" t="inlineStr">
        <is>
          <t>MAR</t>
        </is>
      </c>
      <c r="B1009" s="43">
        <f>MAR!A10</f>
        <v/>
      </c>
      <c r="C1009" s="44">
        <f>MAR!B10</f>
        <v/>
      </c>
      <c r="D1009" s="44">
        <f>MAR!C10</f>
        <v/>
      </c>
      <c r="E1009" s="44">
        <f>MAR!D10</f>
        <v/>
      </c>
      <c r="F1009" s="44">
        <f>MAR!E10</f>
        <v/>
      </c>
      <c r="G1009" s="44">
        <f>MAR!F10</f>
        <v/>
      </c>
      <c r="H1009" s="44">
        <f>MAR!G10</f>
        <v/>
      </c>
      <c r="I1009" s="45">
        <f>MAR!H10</f>
        <v/>
      </c>
      <c r="J1009" s="45">
        <f>MAR!I10</f>
        <v/>
      </c>
      <c r="K1009" s="44">
        <f>MAR!J10</f>
        <v/>
      </c>
      <c r="L1009" s="44">
        <f>MAR!K10</f>
        <v/>
      </c>
      <c r="M1009" s="46">
        <f>MAR!L10</f>
        <v/>
      </c>
      <c r="N1009" s="44">
        <f>MAR!M10</f>
        <v/>
      </c>
      <c r="O1009" s="44">
        <f>MAR!N10</f>
        <v/>
      </c>
      <c r="P1009" s="44">
        <f>MAR!O10</f>
        <v/>
      </c>
      <c r="Q1009" s="44">
        <f>MAR!P10</f>
        <v/>
      </c>
      <c r="R1009" s="44">
        <f>MAR!Q10</f>
        <v/>
      </c>
      <c r="S1009" s="46">
        <f>S1008+IF(X1009=0,0,M1009)</f>
        <v/>
      </c>
      <c r="T1009" s="47">
        <f>MAX(T1008,S1009)</f>
        <v/>
      </c>
      <c r="U1009" s="48">
        <f>S1009-T1009</f>
        <v/>
      </c>
      <c r="V1009" s="47">
        <f>IFERROR(SUMIFS(DATABASE!$M$5:$M$6004,DATABASE!$B$5:$B$6004,B1009,DATABASE!$X$5:$X$6004,1),0)</f>
        <v/>
      </c>
      <c r="W1009" s="31">
        <f>IFERROR(COUNTIFS(DATABASE!$B$5:$B$6004,B1009,DATABASE!$X$5:$X$6004,1),0)</f>
        <v/>
      </c>
      <c r="X1009" s="49">
        <f>--AND(ISNUMBER(B1009),C1009&lt;&gt;"",L1009&lt;&gt;"",M1009&lt;&gt;"")</f>
        <v/>
      </c>
    </row>
    <row r="1010" ht="15" customHeight="1" s="111">
      <c r="A1010" s="50" t="inlineStr">
        <is>
          <t>MAR</t>
        </is>
      </c>
      <c r="B1010" s="51">
        <f>MAR!A11</f>
        <v/>
      </c>
      <c r="C1010" s="52">
        <f>MAR!B11</f>
        <v/>
      </c>
      <c r="D1010" s="52">
        <f>MAR!C11</f>
        <v/>
      </c>
      <c r="E1010" s="52">
        <f>MAR!D11</f>
        <v/>
      </c>
      <c r="F1010" s="52">
        <f>MAR!E11</f>
        <v/>
      </c>
      <c r="G1010" s="52">
        <f>MAR!F11</f>
        <v/>
      </c>
      <c r="H1010" s="52">
        <f>MAR!G11</f>
        <v/>
      </c>
      <c r="I1010" s="53">
        <f>MAR!H11</f>
        <v/>
      </c>
      <c r="J1010" s="53">
        <f>MAR!I11</f>
        <v/>
      </c>
      <c r="K1010" s="52">
        <f>MAR!J11</f>
        <v/>
      </c>
      <c r="L1010" s="52">
        <f>MAR!K11</f>
        <v/>
      </c>
      <c r="M1010" s="54">
        <f>MAR!L11</f>
        <v/>
      </c>
      <c r="N1010" s="52">
        <f>MAR!M11</f>
        <v/>
      </c>
      <c r="O1010" s="52">
        <f>MAR!N11</f>
        <v/>
      </c>
      <c r="P1010" s="52">
        <f>MAR!O11</f>
        <v/>
      </c>
      <c r="Q1010" s="52">
        <f>MAR!P11</f>
        <v/>
      </c>
      <c r="R1010" s="52">
        <f>MAR!Q11</f>
        <v/>
      </c>
      <c r="S1010" s="54">
        <f>S1009+IF(X1010=0,0,M1010)</f>
        <v/>
      </c>
      <c r="T1010" s="55">
        <f>MAX(T1009,S1010)</f>
        <v/>
      </c>
      <c r="U1010" s="56">
        <f>S1010-T1010</f>
        <v/>
      </c>
      <c r="V1010" s="55">
        <f>IFERROR(SUMIFS(DATABASE!$M$5:$M$6004,DATABASE!$B$5:$B$6004,B1010,DATABASE!$X$5:$X$6004,1),0)</f>
        <v/>
      </c>
      <c r="W1010" s="57">
        <f>IFERROR(COUNTIFS(DATABASE!$B$5:$B$6004,B1010,DATABASE!$X$5:$X$6004,1),0)</f>
        <v/>
      </c>
      <c r="X1010" s="58">
        <f>--AND(ISNUMBER(B1010),C1010&lt;&gt;"",L1010&lt;&gt;"",M1010&lt;&gt;"")</f>
        <v/>
      </c>
    </row>
    <row r="1011" ht="15" customHeight="1" s="111">
      <c r="A1011" s="42" t="inlineStr">
        <is>
          <t>MAR</t>
        </is>
      </c>
      <c r="B1011" s="43">
        <f>MAR!A12</f>
        <v/>
      </c>
      <c r="C1011" s="44">
        <f>MAR!B12</f>
        <v/>
      </c>
      <c r="D1011" s="44">
        <f>MAR!C12</f>
        <v/>
      </c>
      <c r="E1011" s="44">
        <f>MAR!D12</f>
        <v/>
      </c>
      <c r="F1011" s="44">
        <f>MAR!E12</f>
        <v/>
      </c>
      <c r="G1011" s="44">
        <f>MAR!F12</f>
        <v/>
      </c>
      <c r="H1011" s="44">
        <f>MAR!G12</f>
        <v/>
      </c>
      <c r="I1011" s="45">
        <f>MAR!H12</f>
        <v/>
      </c>
      <c r="J1011" s="45">
        <f>MAR!I12</f>
        <v/>
      </c>
      <c r="K1011" s="44">
        <f>MAR!J12</f>
        <v/>
      </c>
      <c r="L1011" s="44">
        <f>MAR!K12</f>
        <v/>
      </c>
      <c r="M1011" s="46">
        <f>MAR!L12</f>
        <v/>
      </c>
      <c r="N1011" s="44">
        <f>MAR!M12</f>
        <v/>
      </c>
      <c r="O1011" s="44">
        <f>MAR!N12</f>
        <v/>
      </c>
      <c r="P1011" s="44">
        <f>MAR!O12</f>
        <v/>
      </c>
      <c r="Q1011" s="44">
        <f>MAR!P12</f>
        <v/>
      </c>
      <c r="R1011" s="44">
        <f>MAR!Q12</f>
        <v/>
      </c>
      <c r="S1011" s="46">
        <f>S1010+IF(X1011=0,0,M1011)</f>
        <v/>
      </c>
      <c r="T1011" s="47">
        <f>MAX(T1010,S1011)</f>
        <v/>
      </c>
      <c r="U1011" s="48">
        <f>S1011-T1011</f>
        <v/>
      </c>
      <c r="V1011" s="47">
        <f>IFERROR(SUMIFS(DATABASE!$M$5:$M$6004,DATABASE!$B$5:$B$6004,B1011,DATABASE!$X$5:$X$6004,1),0)</f>
        <v/>
      </c>
      <c r="W1011" s="31">
        <f>IFERROR(COUNTIFS(DATABASE!$B$5:$B$6004,B1011,DATABASE!$X$5:$X$6004,1),0)</f>
        <v/>
      </c>
      <c r="X1011" s="49">
        <f>--AND(ISNUMBER(B1011),C1011&lt;&gt;"",L1011&lt;&gt;"",M1011&lt;&gt;"")</f>
        <v/>
      </c>
    </row>
    <row r="1012" ht="15" customHeight="1" s="111">
      <c r="A1012" s="50" t="inlineStr">
        <is>
          <t>MAR</t>
        </is>
      </c>
      <c r="B1012" s="51">
        <f>MAR!A13</f>
        <v/>
      </c>
      <c r="C1012" s="52">
        <f>MAR!B13</f>
        <v/>
      </c>
      <c r="D1012" s="52">
        <f>MAR!C13</f>
        <v/>
      </c>
      <c r="E1012" s="52">
        <f>MAR!D13</f>
        <v/>
      </c>
      <c r="F1012" s="52">
        <f>MAR!E13</f>
        <v/>
      </c>
      <c r="G1012" s="52">
        <f>MAR!F13</f>
        <v/>
      </c>
      <c r="H1012" s="52">
        <f>MAR!G13</f>
        <v/>
      </c>
      <c r="I1012" s="53">
        <f>MAR!H13</f>
        <v/>
      </c>
      <c r="J1012" s="53">
        <f>MAR!I13</f>
        <v/>
      </c>
      <c r="K1012" s="52">
        <f>MAR!J13</f>
        <v/>
      </c>
      <c r="L1012" s="52">
        <f>MAR!K13</f>
        <v/>
      </c>
      <c r="M1012" s="54">
        <f>MAR!L13</f>
        <v/>
      </c>
      <c r="N1012" s="52">
        <f>MAR!M13</f>
        <v/>
      </c>
      <c r="O1012" s="52">
        <f>MAR!N13</f>
        <v/>
      </c>
      <c r="P1012" s="52">
        <f>MAR!O13</f>
        <v/>
      </c>
      <c r="Q1012" s="52">
        <f>MAR!P13</f>
        <v/>
      </c>
      <c r="R1012" s="52">
        <f>MAR!Q13</f>
        <v/>
      </c>
      <c r="S1012" s="54">
        <f>S1011+IF(X1012=0,0,M1012)</f>
        <v/>
      </c>
      <c r="T1012" s="55">
        <f>MAX(T1011,S1012)</f>
        <v/>
      </c>
      <c r="U1012" s="56">
        <f>S1012-T1012</f>
        <v/>
      </c>
      <c r="V1012" s="55">
        <f>IFERROR(SUMIFS(DATABASE!$M$5:$M$6004,DATABASE!$B$5:$B$6004,B1012,DATABASE!$X$5:$X$6004,1),0)</f>
        <v/>
      </c>
      <c r="W1012" s="57">
        <f>IFERROR(COUNTIFS(DATABASE!$B$5:$B$6004,B1012,DATABASE!$X$5:$X$6004,1),0)</f>
        <v/>
      </c>
      <c r="X1012" s="58">
        <f>--AND(ISNUMBER(B1012),C1012&lt;&gt;"",L1012&lt;&gt;"",M1012&lt;&gt;"")</f>
        <v/>
      </c>
    </row>
    <row r="1013" ht="15" customHeight="1" s="111">
      <c r="A1013" s="42" t="inlineStr">
        <is>
          <t>MAR</t>
        </is>
      </c>
      <c r="B1013" s="43">
        <f>MAR!A14</f>
        <v/>
      </c>
      <c r="C1013" s="44">
        <f>MAR!B14</f>
        <v/>
      </c>
      <c r="D1013" s="44">
        <f>MAR!C14</f>
        <v/>
      </c>
      <c r="E1013" s="44">
        <f>MAR!D14</f>
        <v/>
      </c>
      <c r="F1013" s="44">
        <f>MAR!E14</f>
        <v/>
      </c>
      <c r="G1013" s="44">
        <f>MAR!F14</f>
        <v/>
      </c>
      <c r="H1013" s="44">
        <f>MAR!G14</f>
        <v/>
      </c>
      <c r="I1013" s="45">
        <f>MAR!H14</f>
        <v/>
      </c>
      <c r="J1013" s="45">
        <f>MAR!I14</f>
        <v/>
      </c>
      <c r="K1013" s="44">
        <f>MAR!J14</f>
        <v/>
      </c>
      <c r="L1013" s="44">
        <f>MAR!K14</f>
        <v/>
      </c>
      <c r="M1013" s="46">
        <f>MAR!L14</f>
        <v/>
      </c>
      <c r="N1013" s="44">
        <f>MAR!M14</f>
        <v/>
      </c>
      <c r="O1013" s="44">
        <f>MAR!N14</f>
        <v/>
      </c>
      <c r="P1013" s="44">
        <f>MAR!O14</f>
        <v/>
      </c>
      <c r="Q1013" s="44">
        <f>MAR!P14</f>
        <v/>
      </c>
      <c r="R1013" s="44">
        <f>MAR!Q14</f>
        <v/>
      </c>
      <c r="S1013" s="46">
        <f>S1012+IF(X1013=0,0,M1013)</f>
        <v/>
      </c>
      <c r="T1013" s="47">
        <f>MAX(T1012,S1013)</f>
        <v/>
      </c>
      <c r="U1013" s="48">
        <f>S1013-T1013</f>
        <v/>
      </c>
      <c r="V1013" s="47">
        <f>IFERROR(SUMIFS(DATABASE!$M$5:$M$6004,DATABASE!$B$5:$B$6004,B1013,DATABASE!$X$5:$X$6004,1),0)</f>
        <v/>
      </c>
      <c r="W1013" s="31">
        <f>IFERROR(COUNTIFS(DATABASE!$B$5:$B$6004,B1013,DATABASE!$X$5:$X$6004,1),0)</f>
        <v/>
      </c>
      <c r="X1013" s="49">
        <f>--AND(ISNUMBER(B1013),C1013&lt;&gt;"",L1013&lt;&gt;"",M1013&lt;&gt;"")</f>
        <v/>
      </c>
    </row>
    <row r="1014" ht="15" customHeight="1" s="111">
      <c r="A1014" s="50" t="inlineStr">
        <is>
          <t>MAR</t>
        </is>
      </c>
      <c r="B1014" s="51">
        <f>MAR!A15</f>
        <v/>
      </c>
      <c r="C1014" s="52">
        <f>MAR!B15</f>
        <v/>
      </c>
      <c r="D1014" s="52">
        <f>MAR!C15</f>
        <v/>
      </c>
      <c r="E1014" s="52">
        <f>MAR!D15</f>
        <v/>
      </c>
      <c r="F1014" s="52">
        <f>MAR!E15</f>
        <v/>
      </c>
      <c r="G1014" s="52">
        <f>MAR!F15</f>
        <v/>
      </c>
      <c r="H1014" s="52">
        <f>MAR!G15</f>
        <v/>
      </c>
      <c r="I1014" s="53">
        <f>MAR!H15</f>
        <v/>
      </c>
      <c r="J1014" s="53">
        <f>MAR!I15</f>
        <v/>
      </c>
      <c r="K1014" s="52">
        <f>MAR!J15</f>
        <v/>
      </c>
      <c r="L1014" s="52">
        <f>MAR!K15</f>
        <v/>
      </c>
      <c r="M1014" s="54">
        <f>MAR!L15</f>
        <v/>
      </c>
      <c r="N1014" s="52">
        <f>MAR!M15</f>
        <v/>
      </c>
      <c r="O1014" s="52">
        <f>MAR!N15</f>
        <v/>
      </c>
      <c r="P1014" s="52">
        <f>MAR!O15</f>
        <v/>
      </c>
      <c r="Q1014" s="52">
        <f>MAR!P15</f>
        <v/>
      </c>
      <c r="R1014" s="52">
        <f>MAR!Q15</f>
        <v/>
      </c>
      <c r="S1014" s="54">
        <f>S1013+IF(X1014=0,0,M1014)</f>
        <v/>
      </c>
      <c r="T1014" s="55">
        <f>MAX(T1013,S1014)</f>
        <v/>
      </c>
      <c r="U1014" s="56">
        <f>S1014-T1014</f>
        <v/>
      </c>
      <c r="V1014" s="55">
        <f>IFERROR(SUMIFS(DATABASE!$M$5:$M$6004,DATABASE!$B$5:$B$6004,B1014,DATABASE!$X$5:$X$6004,1),0)</f>
        <v/>
      </c>
      <c r="W1014" s="57">
        <f>IFERROR(COUNTIFS(DATABASE!$B$5:$B$6004,B1014,DATABASE!$X$5:$X$6004,1),0)</f>
        <v/>
      </c>
      <c r="X1014" s="58">
        <f>--AND(ISNUMBER(B1014),C1014&lt;&gt;"",L1014&lt;&gt;"",M1014&lt;&gt;"")</f>
        <v/>
      </c>
    </row>
    <row r="1015" ht="15" customHeight="1" s="111">
      <c r="A1015" s="42" t="inlineStr">
        <is>
          <t>MAR</t>
        </is>
      </c>
      <c r="B1015" s="43">
        <f>MAR!A16</f>
        <v/>
      </c>
      <c r="C1015" s="44">
        <f>MAR!B16</f>
        <v/>
      </c>
      <c r="D1015" s="44">
        <f>MAR!C16</f>
        <v/>
      </c>
      <c r="E1015" s="44">
        <f>MAR!D16</f>
        <v/>
      </c>
      <c r="F1015" s="44">
        <f>MAR!E16</f>
        <v/>
      </c>
      <c r="G1015" s="44">
        <f>MAR!F16</f>
        <v/>
      </c>
      <c r="H1015" s="44">
        <f>MAR!G16</f>
        <v/>
      </c>
      <c r="I1015" s="45">
        <f>MAR!H16</f>
        <v/>
      </c>
      <c r="J1015" s="45">
        <f>MAR!I16</f>
        <v/>
      </c>
      <c r="K1015" s="44">
        <f>MAR!J16</f>
        <v/>
      </c>
      <c r="L1015" s="44">
        <f>MAR!K16</f>
        <v/>
      </c>
      <c r="M1015" s="46">
        <f>MAR!L16</f>
        <v/>
      </c>
      <c r="N1015" s="44">
        <f>MAR!M16</f>
        <v/>
      </c>
      <c r="O1015" s="44">
        <f>MAR!N16</f>
        <v/>
      </c>
      <c r="P1015" s="44">
        <f>MAR!O16</f>
        <v/>
      </c>
      <c r="Q1015" s="44">
        <f>MAR!P16</f>
        <v/>
      </c>
      <c r="R1015" s="44">
        <f>MAR!Q16</f>
        <v/>
      </c>
      <c r="S1015" s="46">
        <f>S1014+IF(X1015=0,0,M1015)</f>
        <v/>
      </c>
      <c r="T1015" s="47">
        <f>MAX(T1014,S1015)</f>
        <v/>
      </c>
      <c r="U1015" s="48">
        <f>S1015-T1015</f>
        <v/>
      </c>
      <c r="V1015" s="47">
        <f>IFERROR(SUMIFS(DATABASE!$M$5:$M$6004,DATABASE!$B$5:$B$6004,B1015,DATABASE!$X$5:$X$6004,1),0)</f>
        <v/>
      </c>
      <c r="W1015" s="31">
        <f>IFERROR(COUNTIFS(DATABASE!$B$5:$B$6004,B1015,DATABASE!$X$5:$X$6004,1),0)</f>
        <v/>
      </c>
      <c r="X1015" s="49">
        <f>--AND(ISNUMBER(B1015),C1015&lt;&gt;"",L1015&lt;&gt;"",M1015&lt;&gt;"")</f>
        <v/>
      </c>
    </row>
    <row r="1016" ht="15" customHeight="1" s="111">
      <c r="A1016" s="50" t="inlineStr">
        <is>
          <t>MAR</t>
        </is>
      </c>
      <c r="B1016" s="51">
        <f>MAR!A17</f>
        <v/>
      </c>
      <c r="C1016" s="52">
        <f>MAR!B17</f>
        <v/>
      </c>
      <c r="D1016" s="52">
        <f>MAR!C17</f>
        <v/>
      </c>
      <c r="E1016" s="52">
        <f>MAR!D17</f>
        <v/>
      </c>
      <c r="F1016" s="52">
        <f>MAR!E17</f>
        <v/>
      </c>
      <c r="G1016" s="52">
        <f>MAR!F17</f>
        <v/>
      </c>
      <c r="H1016" s="52">
        <f>MAR!G17</f>
        <v/>
      </c>
      <c r="I1016" s="53">
        <f>MAR!H17</f>
        <v/>
      </c>
      <c r="J1016" s="53">
        <f>MAR!I17</f>
        <v/>
      </c>
      <c r="K1016" s="52">
        <f>MAR!J17</f>
        <v/>
      </c>
      <c r="L1016" s="52">
        <f>MAR!K17</f>
        <v/>
      </c>
      <c r="M1016" s="54">
        <f>MAR!L17</f>
        <v/>
      </c>
      <c r="N1016" s="52">
        <f>MAR!M17</f>
        <v/>
      </c>
      <c r="O1016" s="52">
        <f>MAR!N17</f>
        <v/>
      </c>
      <c r="P1016" s="52">
        <f>MAR!O17</f>
        <v/>
      </c>
      <c r="Q1016" s="52">
        <f>MAR!P17</f>
        <v/>
      </c>
      <c r="R1016" s="52">
        <f>MAR!Q17</f>
        <v/>
      </c>
      <c r="S1016" s="54">
        <f>S1015+IF(X1016=0,0,M1016)</f>
        <v/>
      </c>
      <c r="T1016" s="55">
        <f>MAX(T1015,S1016)</f>
        <v/>
      </c>
      <c r="U1016" s="56">
        <f>S1016-T1016</f>
        <v/>
      </c>
      <c r="V1016" s="55">
        <f>IFERROR(SUMIFS(DATABASE!$M$5:$M$6004,DATABASE!$B$5:$B$6004,B1016,DATABASE!$X$5:$X$6004,1),0)</f>
        <v/>
      </c>
      <c r="W1016" s="57">
        <f>IFERROR(COUNTIFS(DATABASE!$B$5:$B$6004,B1016,DATABASE!$X$5:$X$6004,1),0)</f>
        <v/>
      </c>
      <c r="X1016" s="58">
        <f>--AND(ISNUMBER(B1016),C1016&lt;&gt;"",L1016&lt;&gt;"",M1016&lt;&gt;"")</f>
        <v/>
      </c>
    </row>
    <row r="1017" ht="15" customHeight="1" s="111">
      <c r="A1017" s="42" t="inlineStr">
        <is>
          <t>MAR</t>
        </is>
      </c>
      <c r="B1017" s="43">
        <f>MAR!A18</f>
        <v/>
      </c>
      <c r="C1017" s="44">
        <f>MAR!B18</f>
        <v/>
      </c>
      <c r="D1017" s="44">
        <f>MAR!C18</f>
        <v/>
      </c>
      <c r="E1017" s="44">
        <f>MAR!D18</f>
        <v/>
      </c>
      <c r="F1017" s="44">
        <f>MAR!E18</f>
        <v/>
      </c>
      <c r="G1017" s="44">
        <f>MAR!F18</f>
        <v/>
      </c>
      <c r="H1017" s="44">
        <f>MAR!G18</f>
        <v/>
      </c>
      <c r="I1017" s="45">
        <f>MAR!H18</f>
        <v/>
      </c>
      <c r="J1017" s="45">
        <f>MAR!I18</f>
        <v/>
      </c>
      <c r="K1017" s="44">
        <f>MAR!J18</f>
        <v/>
      </c>
      <c r="L1017" s="44">
        <f>MAR!K18</f>
        <v/>
      </c>
      <c r="M1017" s="46">
        <f>MAR!L18</f>
        <v/>
      </c>
      <c r="N1017" s="44">
        <f>MAR!M18</f>
        <v/>
      </c>
      <c r="O1017" s="44">
        <f>MAR!N18</f>
        <v/>
      </c>
      <c r="P1017" s="44">
        <f>MAR!O18</f>
        <v/>
      </c>
      <c r="Q1017" s="44">
        <f>MAR!P18</f>
        <v/>
      </c>
      <c r="R1017" s="44">
        <f>MAR!Q18</f>
        <v/>
      </c>
      <c r="S1017" s="46">
        <f>S1016+IF(X1017=0,0,M1017)</f>
        <v/>
      </c>
      <c r="T1017" s="47">
        <f>MAX(T1016,S1017)</f>
        <v/>
      </c>
      <c r="U1017" s="48">
        <f>S1017-T1017</f>
        <v/>
      </c>
      <c r="V1017" s="47">
        <f>IFERROR(SUMIFS(DATABASE!$M$5:$M$6004,DATABASE!$B$5:$B$6004,B1017,DATABASE!$X$5:$X$6004,1),0)</f>
        <v/>
      </c>
      <c r="W1017" s="31">
        <f>IFERROR(COUNTIFS(DATABASE!$B$5:$B$6004,B1017,DATABASE!$X$5:$X$6004,1),0)</f>
        <v/>
      </c>
      <c r="X1017" s="49">
        <f>--AND(ISNUMBER(B1017),C1017&lt;&gt;"",L1017&lt;&gt;"",M1017&lt;&gt;"")</f>
        <v/>
      </c>
    </row>
    <row r="1018" ht="15" customHeight="1" s="111">
      <c r="A1018" s="50" t="inlineStr">
        <is>
          <t>MAR</t>
        </is>
      </c>
      <c r="B1018" s="51">
        <f>MAR!A19</f>
        <v/>
      </c>
      <c r="C1018" s="52">
        <f>MAR!B19</f>
        <v/>
      </c>
      <c r="D1018" s="52">
        <f>MAR!C19</f>
        <v/>
      </c>
      <c r="E1018" s="52">
        <f>MAR!D19</f>
        <v/>
      </c>
      <c r="F1018" s="52">
        <f>MAR!E19</f>
        <v/>
      </c>
      <c r="G1018" s="52">
        <f>MAR!F19</f>
        <v/>
      </c>
      <c r="H1018" s="52">
        <f>MAR!G19</f>
        <v/>
      </c>
      <c r="I1018" s="53">
        <f>MAR!H19</f>
        <v/>
      </c>
      <c r="J1018" s="53">
        <f>MAR!I19</f>
        <v/>
      </c>
      <c r="K1018" s="52">
        <f>MAR!J19</f>
        <v/>
      </c>
      <c r="L1018" s="52">
        <f>MAR!K19</f>
        <v/>
      </c>
      <c r="M1018" s="54">
        <f>MAR!L19</f>
        <v/>
      </c>
      <c r="N1018" s="52">
        <f>MAR!M19</f>
        <v/>
      </c>
      <c r="O1018" s="52">
        <f>MAR!N19</f>
        <v/>
      </c>
      <c r="P1018" s="52">
        <f>MAR!O19</f>
        <v/>
      </c>
      <c r="Q1018" s="52">
        <f>MAR!P19</f>
        <v/>
      </c>
      <c r="R1018" s="52">
        <f>MAR!Q19</f>
        <v/>
      </c>
      <c r="S1018" s="54">
        <f>S1017+IF(X1018=0,0,M1018)</f>
        <v/>
      </c>
      <c r="T1018" s="55">
        <f>MAX(T1017,S1018)</f>
        <v/>
      </c>
      <c r="U1018" s="56">
        <f>S1018-T1018</f>
        <v/>
      </c>
      <c r="V1018" s="55">
        <f>IFERROR(SUMIFS(DATABASE!$M$5:$M$6004,DATABASE!$B$5:$B$6004,B1018,DATABASE!$X$5:$X$6004,1),0)</f>
        <v/>
      </c>
      <c r="W1018" s="57">
        <f>IFERROR(COUNTIFS(DATABASE!$B$5:$B$6004,B1018,DATABASE!$X$5:$X$6004,1),0)</f>
        <v/>
      </c>
      <c r="X1018" s="58">
        <f>--AND(ISNUMBER(B1018),C1018&lt;&gt;"",L1018&lt;&gt;"",M1018&lt;&gt;"")</f>
        <v/>
      </c>
    </row>
    <row r="1019" ht="15" customHeight="1" s="111">
      <c r="A1019" s="42" t="inlineStr">
        <is>
          <t>MAR</t>
        </is>
      </c>
      <c r="B1019" s="43">
        <f>MAR!A20</f>
        <v/>
      </c>
      <c r="C1019" s="44">
        <f>MAR!B20</f>
        <v/>
      </c>
      <c r="D1019" s="44">
        <f>MAR!C20</f>
        <v/>
      </c>
      <c r="E1019" s="44">
        <f>MAR!D20</f>
        <v/>
      </c>
      <c r="F1019" s="44">
        <f>MAR!E20</f>
        <v/>
      </c>
      <c r="G1019" s="44">
        <f>MAR!F20</f>
        <v/>
      </c>
      <c r="H1019" s="44">
        <f>MAR!G20</f>
        <v/>
      </c>
      <c r="I1019" s="45">
        <f>MAR!H20</f>
        <v/>
      </c>
      <c r="J1019" s="45">
        <f>MAR!I20</f>
        <v/>
      </c>
      <c r="K1019" s="44">
        <f>MAR!J20</f>
        <v/>
      </c>
      <c r="L1019" s="44">
        <f>MAR!K20</f>
        <v/>
      </c>
      <c r="M1019" s="46">
        <f>MAR!L20</f>
        <v/>
      </c>
      <c r="N1019" s="44">
        <f>MAR!M20</f>
        <v/>
      </c>
      <c r="O1019" s="44">
        <f>MAR!N20</f>
        <v/>
      </c>
      <c r="P1019" s="44">
        <f>MAR!O20</f>
        <v/>
      </c>
      <c r="Q1019" s="44">
        <f>MAR!P20</f>
        <v/>
      </c>
      <c r="R1019" s="44">
        <f>MAR!Q20</f>
        <v/>
      </c>
      <c r="S1019" s="46">
        <f>S1018+IF(X1019=0,0,M1019)</f>
        <v/>
      </c>
      <c r="T1019" s="47">
        <f>MAX(T1018,S1019)</f>
        <v/>
      </c>
      <c r="U1019" s="48">
        <f>S1019-T1019</f>
        <v/>
      </c>
      <c r="V1019" s="47">
        <f>IFERROR(SUMIFS(DATABASE!$M$5:$M$6004,DATABASE!$B$5:$B$6004,B1019,DATABASE!$X$5:$X$6004,1),0)</f>
        <v/>
      </c>
      <c r="W1019" s="31">
        <f>IFERROR(COUNTIFS(DATABASE!$B$5:$B$6004,B1019,DATABASE!$X$5:$X$6004,1),0)</f>
        <v/>
      </c>
      <c r="X1019" s="49">
        <f>--AND(ISNUMBER(B1019),C1019&lt;&gt;"",L1019&lt;&gt;"",M1019&lt;&gt;"")</f>
        <v/>
      </c>
    </row>
    <row r="1020" ht="15" customHeight="1" s="111">
      <c r="A1020" s="50" t="inlineStr">
        <is>
          <t>MAR</t>
        </is>
      </c>
      <c r="B1020" s="51">
        <f>MAR!A21</f>
        <v/>
      </c>
      <c r="C1020" s="52">
        <f>MAR!B21</f>
        <v/>
      </c>
      <c r="D1020" s="52">
        <f>MAR!C21</f>
        <v/>
      </c>
      <c r="E1020" s="52">
        <f>MAR!D21</f>
        <v/>
      </c>
      <c r="F1020" s="52">
        <f>MAR!E21</f>
        <v/>
      </c>
      <c r="G1020" s="52">
        <f>MAR!F21</f>
        <v/>
      </c>
      <c r="H1020" s="52">
        <f>MAR!G21</f>
        <v/>
      </c>
      <c r="I1020" s="53">
        <f>MAR!H21</f>
        <v/>
      </c>
      <c r="J1020" s="53">
        <f>MAR!I21</f>
        <v/>
      </c>
      <c r="K1020" s="52">
        <f>MAR!J21</f>
        <v/>
      </c>
      <c r="L1020" s="52">
        <f>MAR!K21</f>
        <v/>
      </c>
      <c r="M1020" s="54">
        <f>MAR!L21</f>
        <v/>
      </c>
      <c r="N1020" s="52">
        <f>MAR!M21</f>
        <v/>
      </c>
      <c r="O1020" s="52">
        <f>MAR!N21</f>
        <v/>
      </c>
      <c r="P1020" s="52">
        <f>MAR!O21</f>
        <v/>
      </c>
      <c r="Q1020" s="52">
        <f>MAR!P21</f>
        <v/>
      </c>
      <c r="R1020" s="52">
        <f>MAR!Q21</f>
        <v/>
      </c>
      <c r="S1020" s="54">
        <f>S1019+IF(X1020=0,0,M1020)</f>
        <v/>
      </c>
      <c r="T1020" s="55">
        <f>MAX(T1019,S1020)</f>
        <v/>
      </c>
      <c r="U1020" s="56">
        <f>S1020-T1020</f>
        <v/>
      </c>
      <c r="V1020" s="55">
        <f>IFERROR(SUMIFS(DATABASE!$M$5:$M$6004,DATABASE!$B$5:$B$6004,B1020,DATABASE!$X$5:$X$6004,1),0)</f>
        <v/>
      </c>
      <c r="W1020" s="57">
        <f>IFERROR(COUNTIFS(DATABASE!$B$5:$B$6004,B1020,DATABASE!$X$5:$X$6004,1),0)</f>
        <v/>
      </c>
      <c r="X1020" s="58">
        <f>--AND(ISNUMBER(B1020),C1020&lt;&gt;"",L1020&lt;&gt;"",M1020&lt;&gt;"")</f>
        <v/>
      </c>
    </row>
    <row r="1021" ht="15" customHeight="1" s="111">
      <c r="A1021" s="42" t="inlineStr">
        <is>
          <t>MAR</t>
        </is>
      </c>
      <c r="B1021" s="43">
        <f>MAR!A22</f>
        <v/>
      </c>
      <c r="C1021" s="44">
        <f>MAR!B22</f>
        <v/>
      </c>
      <c r="D1021" s="44">
        <f>MAR!C22</f>
        <v/>
      </c>
      <c r="E1021" s="44">
        <f>MAR!D22</f>
        <v/>
      </c>
      <c r="F1021" s="44">
        <f>MAR!E22</f>
        <v/>
      </c>
      <c r="G1021" s="44">
        <f>MAR!F22</f>
        <v/>
      </c>
      <c r="H1021" s="44">
        <f>MAR!G22</f>
        <v/>
      </c>
      <c r="I1021" s="45">
        <f>MAR!H22</f>
        <v/>
      </c>
      <c r="J1021" s="45">
        <f>MAR!I22</f>
        <v/>
      </c>
      <c r="K1021" s="44">
        <f>MAR!J22</f>
        <v/>
      </c>
      <c r="L1021" s="44">
        <f>MAR!K22</f>
        <v/>
      </c>
      <c r="M1021" s="46">
        <f>MAR!L22</f>
        <v/>
      </c>
      <c r="N1021" s="44">
        <f>MAR!M22</f>
        <v/>
      </c>
      <c r="O1021" s="44">
        <f>MAR!N22</f>
        <v/>
      </c>
      <c r="P1021" s="44">
        <f>MAR!O22</f>
        <v/>
      </c>
      <c r="Q1021" s="44">
        <f>MAR!P22</f>
        <v/>
      </c>
      <c r="R1021" s="44">
        <f>MAR!Q22</f>
        <v/>
      </c>
      <c r="S1021" s="46">
        <f>S1020+IF(X1021=0,0,M1021)</f>
        <v/>
      </c>
      <c r="T1021" s="47">
        <f>MAX(T1020,S1021)</f>
        <v/>
      </c>
      <c r="U1021" s="48">
        <f>S1021-T1021</f>
        <v/>
      </c>
      <c r="V1021" s="47">
        <f>IFERROR(SUMIFS(DATABASE!$M$5:$M$6004,DATABASE!$B$5:$B$6004,B1021,DATABASE!$X$5:$X$6004,1),0)</f>
        <v/>
      </c>
      <c r="W1021" s="31">
        <f>IFERROR(COUNTIFS(DATABASE!$B$5:$B$6004,B1021,DATABASE!$X$5:$X$6004,1),0)</f>
        <v/>
      </c>
      <c r="X1021" s="49">
        <f>--AND(ISNUMBER(B1021),C1021&lt;&gt;"",L1021&lt;&gt;"",M1021&lt;&gt;"")</f>
        <v/>
      </c>
    </row>
    <row r="1022" ht="15" customHeight="1" s="111">
      <c r="A1022" s="50" t="inlineStr">
        <is>
          <t>MAR</t>
        </is>
      </c>
      <c r="B1022" s="51">
        <f>MAR!A23</f>
        <v/>
      </c>
      <c r="C1022" s="52">
        <f>MAR!B23</f>
        <v/>
      </c>
      <c r="D1022" s="52">
        <f>MAR!C23</f>
        <v/>
      </c>
      <c r="E1022" s="52">
        <f>MAR!D23</f>
        <v/>
      </c>
      <c r="F1022" s="52">
        <f>MAR!E23</f>
        <v/>
      </c>
      <c r="G1022" s="52">
        <f>MAR!F23</f>
        <v/>
      </c>
      <c r="H1022" s="52">
        <f>MAR!G23</f>
        <v/>
      </c>
      <c r="I1022" s="53">
        <f>MAR!H23</f>
        <v/>
      </c>
      <c r="J1022" s="53">
        <f>MAR!I23</f>
        <v/>
      </c>
      <c r="K1022" s="52">
        <f>MAR!J23</f>
        <v/>
      </c>
      <c r="L1022" s="52">
        <f>MAR!K23</f>
        <v/>
      </c>
      <c r="M1022" s="54">
        <f>MAR!L23</f>
        <v/>
      </c>
      <c r="N1022" s="52">
        <f>MAR!M23</f>
        <v/>
      </c>
      <c r="O1022" s="52">
        <f>MAR!N23</f>
        <v/>
      </c>
      <c r="P1022" s="52">
        <f>MAR!O23</f>
        <v/>
      </c>
      <c r="Q1022" s="52">
        <f>MAR!P23</f>
        <v/>
      </c>
      <c r="R1022" s="52">
        <f>MAR!Q23</f>
        <v/>
      </c>
      <c r="S1022" s="54">
        <f>S1021+IF(X1022=0,0,M1022)</f>
        <v/>
      </c>
      <c r="T1022" s="55">
        <f>MAX(T1021,S1022)</f>
        <v/>
      </c>
      <c r="U1022" s="56">
        <f>S1022-T1022</f>
        <v/>
      </c>
      <c r="V1022" s="55">
        <f>IFERROR(SUMIFS(DATABASE!$M$5:$M$6004,DATABASE!$B$5:$B$6004,B1022,DATABASE!$X$5:$X$6004,1),0)</f>
        <v/>
      </c>
      <c r="W1022" s="57">
        <f>IFERROR(COUNTIFS(DATABASE!$B$5:$B$6004,B1022,DATABASE!$X$5:$X$6004,1),0)</f>
        <v/>
      </c>
      <c r="X1022" s="58">
        <f>--AND(ISNUMBER(B1022),C1022&lt;&gt;"",L1022&lt;&gt;"",M1022&lt;&gt;"")</f>
        <v/>
      </c>
    </row>
    <row r="1023" ht="15" customHeight="1" s="111">
      <c r="A1023" s="42" t="inlineStr">
        <is>
          <t>MAR</t>
        </is>
      </c>
      <c r="B1023" s="43">
        <f>MAR!A24</f>
        <v/>
      </c>
      <c r="C1023" s="44">
        <f>MAR!B24</f>
        <v/>
      </c>
      <c r="D1023" s="44">
        <f>MAR!C24</f>
        <v/>
      </c>
      <c r="E1023" s="44">
        <f>MAR!D24</f>
        <v/>
      </c>
      <c r="F1023" s="44">
        <f>MAR!E24</f>
        <v/>
      </c>
      <c r="G1023" s="44">
        <f>MAR!F24</f>
        <v/>
      </c>
      <c r="H1023" s="44">
        <f>MAR!G24</f>
        <v/>
      </c>
      <c r="I1023" s="45">
        <f>MAR!H24</f>
        <v/>
      </c>
      <c r="J1023" s="45">
        <f>MAR!I24</f>
        <v/>
      </c>
      <c r="K1023" s="44">
        <f>MAR!J24</f>
        <v/>
      </c>
      <c r="L1023" s="44">
        <f>MAR!K24</f>
        <v/>
      </c>
      <c r="M1023" s="46">
        <f>MAR!L24</f>
        <v/>
      </c>
      <c r="N1023" s="44">
        <f>MAR!M24</f>
        <v/>
      </c>
      <c r="O1023" s="44">
        <f>MAR!N24</f>
        <v/>
      </c>
      <c r="P1023" s="44">
        <f>MAR!O24</f>
        <v/>
      </c>
      <c r="Q1023" s="44">
        <f>MAR!P24</f>
        <v/>
      </c>
      <c r="R1023" s="44">
        <f>MAR!Q24</f>
        <v/>
      </c>
      <c r="S1023" s="46">
        <f>S1022+IF(X1023=0,0,M1023)</f>
        <v/>
      </c>
      <c r="T1023" s="47">
        <f>MAX(T1022,S1023)</f>
        <v/>
      </c>
      <c r="U1023" s="48">
        <f>S1023-T1023</f>
        <v/>
      </c>
      <c r="V1023" s="47">
        <f>IFERROR(SUMIFS(DATABASE!$M$5:$M$6004,DATABASE!$B$5:$B$6004,B1023,DATABASE!$X$5:$X$6004,1),0)</f>
        <v/>
      </c>
      <c r="W1023" s="31">
        <f>IFERROR(COUNTIFS(DATABASE!$B$5:$B$6004,B1023,DATABASE!$X$5:$X$6004,1),0)</f>
        <v/>
      </c>
      <c r="X1023" s="49">
        <f>--AND(ISNUMBER(B1023),C1023&lt;&gt;"",L1023&lt;&gt;"",M1023&lt;&gt;"")</f>
        <v/>
      </c>
    </row>
    <row r="1024" ht="15" customHeight="1" s="111">
      <c r="A1024" s="50" t="inlineStr">
        <is>
          <t>MAR</t>
        </is>
      </c>
      <c r="B1024" s="51">
        <f>MAR!A25</f>
        <v/>
      </c>
      <c r="C1024" s="52">
        <f>MAR!B25</f>
        <v/>
      </c>
      <c r="D1024" s="52">
        <f>MAR!C25</f>
        <v/>
      </c>
      <c r="E1024" s="52">
        <f>MAR!D25</f>
        <v/>
      </c>
      <c r="F1024" s="52">
        <f>MAR!E25</f>
        <v/>
      </c>
      <c r="G1024" s="52">
        <f>MAR!F25</f>
        <v/>
      </c>
      <c r="H1024" s="52">
        <f>MAR!G25</f>
        <v/>
      </c>
      <c r="I1024" s="53">
        <f>MAR!H25</f>
        <v/>
      </c>
      <c r="J1024" s="53">
        <f>MAR!I25</f>
        <v/>
      </c>
      <c r="K1024" s="52">
        <f>MAR!J25</f>
        <v/>
      </c>
      <c r="L1024" s="52">
        <f>MAR!K25</f>
        <v/>
      </c>
      <c r="M1024" s="54">
        <f>MAR!L25</f>
        <v/>
      </c>
      <c r="N1024" s="52">
        <f>MAR!M25</f>
        <v/>
      </c>
      <c r="O1024" s="52">
        <f>MAR!N25</f>
        <v/>
      </c>
      <c r="P1024" s="52">
        <f>MAR!O25</f>
        <v/>
      </c>
      <c r="Q1024" s="52">
        <f>MAR!P25</f>
        <v/>
      </c>
      <c r="R1024" s="52">
        <f>MAR!Q25</f>
        <v/>
      </c>
      <c r="S1024" s="54">
        <f>S1023+IF(X1024=0,0,M1024)</f>
        <v/>
      </c>
      <c r="T1024" s="55">
        <f>MAX(T1023,S1024)</f>
        <v/>
      </c>
      <c r="U1024" s="56">
        <f>S1024-T1024</f>
        <v/>
      </c>
      <c r="V1024" s="55">
        <f>IFERROR(SUMIFS(DATABASE!$M$5:$M$6004,DATABASE!$B$5:$B$6004,B1024,DATABASE!$X$5:$X$6004,1),0)</f>
        <v/>
      </c>
      <c r="W1024" s="57">
        <f>IFERROR(COUNTIFS(DATABASE!$B$5:$B$6004,B1024,DATABASE!$X$5:$X$6004,1),0)</f>
        <v/>
      </c>
      <c r="X1024" s="58">
        <f>--AND(ISNUMBER(B1024),C1024&lt;&gt;"",L1024&lt;&gt;"",M1024&lt;&gt;"")</f>
        <v/>
      </c>
    </row>
    <row r="1025" ht="15" customHeight="1" s="111">
      <c r="A1025" s="42" t="inlineStr">
        <is>
          <t>MAR</t>
        </is>
      </c>
      <c r="B1025" s="43">
        <f>MAR!A26</f>
        <v/>
      </c>
      <c r="C1025" s="44">
        <f>MAR!B26</f>
        <v/>
      </c>
      <c r="D1025" s="44">
        <f>MAR!C26</f>
        <v/>
      </c>
      <c r="E1025" s="44">
        <f>MAR!D26</f>
        <v/>
      </c>
      <c r="F1025" s="44">
        <f>MAR!E26</f>
        <v/>
      </c>
      <c r="G1025" s="44">
        <f>MAR!F26</f>
        <v/>
      </c>
      <c r="H1025" s="44">
        <f>MAR!G26</f>
        <v/>
      </c>
      <c r="I1025" s="45">
        <f>MAR!H26</f>
        <v/>
      </c>
      <c r="J1025" s="45">
        <f>MAR!I26</f>
        <v/>
      </c>
      <c r="K1025" s="44">
        <f>MAR!J26</f>
        <v/>
      </c>
      <c r="L1025" s="44">
        <f>MAR!K26</f>
        <v/>
      </c>
      <c r="M1025" s="46">
        <f>MAR!L26</f>
        <v/>
      </c>
      <c r="N1025" s="44">
        <f>MAR!M26</f>
        <v/>
      </c>
      <c r="O1025" s="44">
        <f>MAR!N26</f>
        <v/>
      </c>
      <c r="P1025" s="44">
        <f>MAR!O26</f>
        <v/>
      </c>
      <c r="Q1025" s="44">
        <f>MAR!P26</f>
        <v/>
      </c>
      <c r="R1025" s="44">
        <f>MAR!Q26</f>
        <v/>
      </c>
      <c r="S1025" s="46">
        <f>S1024+IF(X1025=0,0,M1025)</f>
        <v/>
      </c>
      <c r="T1025" s="47">
        <f>MAX(T1024,S1025)</f>
        <v/>
      </c>
      <c r="U1025" s="48">
        <f>S1025-T1025</f>
        <v/>
      </c>
      <c r="V1025" s="47">
        <f>IFERROR(SUMIFS(DATABASE!$M$5:$M$6004,DATABASE!$B$5:$B$6004,B1025,DATABASE!$X$5:$X$6004,1),0)</f>
        <v/>
      </c>
      <c r="W1025" s="31">
        <f>IFERROR(COUNTIFS(DATABASE!$B$5:$B$6004,B1025,DATABASE!$X$5:$X$6004,1),0)</f>
        <v/>
      </c>
      <c r="X1025" s="49">
        <f>--AND(ISNUMBER(B1025),C1025&lt;&gt;"",L1025&lt;&gt;"",M1025&lt;&gt;"")</f>
        <v/>
      </c>
    </row>
    <row r="1026" ht="15" customHeight="1" s="111">
      <c r="A1026" s="50" t="inlineStr">
        <is>
          <t>MAR</t>
        </is>
      </c>
      <c r="B1026" s="51">
        <f>MAR!A27</f>
        <v/>
      </c>
      <c r="C1026" s="52">
        <f>MAR!B27</f>
        <v/>
      </c>
      <c r="D1026" s="52">
        <f>MAR!C27</f>
        <v/>
      </c>
      <c r="E1026" s="52">
        <f>MAR!D27</f>
        <v/>
      </c>
      <c r="F1026" s="52">
        <f>MAR!E27</f>
        <v/>
      </c>
      <c r="G1026" s="52">
        <f>MAR!F27</f>
        <v/>
      </c>
      <c r="H1026" s="52">
        <f>MAR!G27</f>
        <v/>
      </c>
      <c r="I1026" s="53">
        <f>MAR!H27</f>
        <v/>
      </c>
      <c r="J1026" s="53">
        <f>MAR!I27</f>
        <v/>
      </c>
      <c r="K1026" s="52">
        <f>MAR!J27</f>
        <v/>
      </c>
      <c r="L1026" s="52">
        <f>MAR!K27</f>
        <v/>
      </c>
      <c r="M1026" s="54">
        <f>MAR!L27</f>
        <v/>
      </c>
      <c r="N1026" s="52">
        <f>MAR!M27</f>
        <v/>
      </c>
      <c r="O1026" s="52">
        <f>MAR!N27</f>
        <v/>
      </c>
      <c r="P1026" s="52">
        <f>MAR!O27</f>
        <v/>
      </c>
      <c r="Q1026" s="52">
        <f>MAR!P27</f>
        <v/>
      </c>
      <c r="R1026" s="52">
        <f>MAR!Q27</f>
        <v/>
      </c>
      <c r="S1026" s="54">
        <f>S1025+IF(X1026=0,0,M1026)</f>
        <v/>
      </c>
      <c r="T1026" s="55">
        <f>MAX(T1025,S1026)</f>
        <v/>
      </c>
      <c r="U1026" s="56">
        <f>S1026-T1026</f>
        <v/>
      </c>
      <c r="V1026" s="55">
        <f>IFERROR(SUMIFS(DATABASE!$M$5:$M$6004,DATABASE!$B$5:$B$6004,B1026,DATABASE!$X$5:$X$6004,1),0)</f>
        <v/>
      </c>
      <c r="W1026" s="57">
        <f>IFERROR(COUNTIFS(DATABASE!$B$5:$B$6004,B1026,DATABASE!$X$5:$X$6004,1),0)</f>
        <v/>
      </c>
      <c r="X1026" s="58">
        <f>--AND(ISNUMBER(B1026),C1026&lt;&gt;"",L1026&lt;&gt;"",M1026&lt;&gt;"")</f>
        <v/>
      </c>
    </row>
    <row r="1027" ht="15" customHeight="1" s="111">
      <c r="A1027" s="42" t="inlineStr">
        <is>
          <t>MAR</t>
        </is>
      </c>
      <c r="B1027" s="43">
        <f>MAR!A28</f>
        <v/>
      </c>
      <c r="C1027" s="44">
        <f>MAR!B28</f>
        <v/>
      </c>
      <c r="D1027" s="44">
        <f>MAR!C28</f>
        <v/>
      </c>
      <c r="E1027" s="44">
        <f>MAR!D28</f>
        <v/>
      </c>
      <c r="F1027" s="44">
        <f>MAR!E28</f>
        <v/>
      </c>
      <c r="G1027" s="44">
        <f>MAR!F28</f>
        <v/>
      </c>
      <c r="H1027" s="44">
        <f>MAR!G28</f>
        <v/>
      </c>
      <c r="I1027" s="45">
        <f>MAR!H28</f>
        <v/>
      </c>
      <c r="J1027" s="45">
        <f>MAR!I28</f>
        <v/>
      </c>
      <c r="K1027" s="44">
        <f>MAR!J28</f>
        <v/>
      </c>
      <c r="L1027" s="44">
        <f>MAR!K28</f>
        <v/>
      </c>
      <c r="M1027" s="46">
        <f>MAR!L28</f>
        <v/>
      </c>
      <c r="N1027" s="44">
        <f>MAR!M28</f>
        <v/>
      </c>
      <c r="O1027" s="44">
        <f>MAR!N28</f>
        <v/>
      </c>
      <c r="P1027" s="44">
        <f>MAR!O28</f>
        <v/>
      </c>
      <c r="Q1027" s="44">
        <f>MAR!P28</f>
        <v/>
      </c>
      <c r="R1027" s="44">
        <f>MAR!Q28</f>
        <v/>
      </c>
      <c r="S1027" s="46">
        <f>S1026+IF(X1027=0,0,M1027)</f>
        <v/>
      </c>
      <c r="T1027" s="47">
        <f>MAX(T1026,S1027)</f>
        <v/>
      </c>
      <c r="U1027" s="48">
        <f>S1027-T1027</f>
        <v/>
      </c>
      <c r="V1027" s="47">
        <f>IFERROR(SUMIFS(DATABASE!$M$5:$M$6004,DATABASE!$B$5:$B$6004,B1027,DATABASE!$X$5:$X$6004,1),0)</f>
        <v/>
      </c>
      <c r="W1027" s="31">
        <f>IFERROR(COUNTIFS(DATABASE!$B$5:$B$6004,B1027,DATABASE!$X$5:$X$6004,1),0)</f>
        <v/>
      </c>
      <c r="X1027" s="49">
        <f>--AND(ISNUMBER(B1027),C1027&lt;&gt;"",L1027&lt;&gt;"",M1027&lt;&gt;"")</f>
        <v/>
      </c>
    </row>
    <row r="1028" ht="15" customHeight="1" s="111">
      <c r="A1028" s="50" t="inlineStr">
        <is>
          <t>MAR</t>
        </is>
      </c>
      <c r="B1028" s="51">
        <f>MAR!A29</f>
        <v/>
      </c>
      <c r="C1028" s="52">
        <f>MAR!B29</f>
        <v/>
      </c>
      <c r="D1028" s="52">
        <f>MAR!C29</f>
        <v/>
      </c>
      <c r="E1028" s="52">
        <f>MAR!D29</f>
        <v/>
      </c>
      <c r="F1028" s="52">
        <f>MAR!E29</f>
        <v/>
      </c>
      <c r="G1028" s="52">
        <f>MAR!F29</f>
        <v/>
      </c>
      <c r="H1028" s="52">
        <f>MAR!G29</f>
        <v/>
      </c>
      <c r="I1028" s="53">
        <f>MAR!H29</f>
        <v/>
      </c>
      <c r="J1028" s="53">
        <f>MAR!I29</f>
        <v/>
      </c>
      <c r="K1028" s="52">
        <f>MAR!J29</f>
        <v/>
      </c>
      <c r="L1028" s="52">
        <f>MAR!K29</f>
        <v/>
      </c>
      <c r="M1028" s="54">
        <f>MAR!L29</f>
        <v/>
      </c>
      <c r="N1028" s="52">
        <f>MAR!M29</f>
        <v/>
      </c>
      <c r="O1028" s="52">
        <f>MAR!N29</f>
        <v/>
      </c>
      <c r="P1028" s="52">
        <f>MAR!O29</f>
        <v/>
      </c>
      <c r="Q1028" s="52">
        <f>MAR!P29</f>
        <v/>
      </c>
      <c r="R1028" s="52">
        <f>MAR!Q29</f>
        <v/>
      </c>
      <c r="S1028" s="54">
        <f>S1027+IF(X1028=0,0,M1028)</f>
        <v/>
      </c>
      <c r="T1028" s="55">
        <f>MAX(T1027,S1028)</f>
        <v/>
      </c>
      <c r="U1028" s="56">
        <f>S1028-T1028</f>
        <v/>
      </c>
      <c r="V1028" s="55">
        <f>IFERROR(SUMIFS(DATABASE!$M$5:$M$6004,DATABASE!$B$5:$B$6004,B1028,DATABASE!$X$5:$X$6004,1),0)</f>
        <v/>
      </c>
      <c r="W1028" s="57">
        <f>IFERROR(COUNTIFS(DATABASE!$B$5:$B$6004,B1028,DATABASE!$X$5:$X$6004,1),0)</f>
        <v/>
      </c>
      <c r="X1028" s="58">
        <f>--AND(ISNUMBER(B1028),C1028&lt;&gt;"",L1028&lt;&gt;"",M1028&lt;&gt;"")</f>
        <v/>
      </c>
    </row>
    <row r="1029" ht="15" customHeight="1" s="111">
      <c r="A1029" s="42" t="inlineStr">
        <is>
          <t>MAR</t>
        </is>
      </c>
      <c r="B1029" s="43">
        <f>MAR!A30</f>
        <v/>
      </c>
      <c r="C1029" s="44">
        <f>MAR!B30</f>
        <v/>
      </c>
      <c r="D1029" s="44">
        <f>MAR!C30</f>
        <v/>
      </c>
      <c r="E1029" s="44">
        <f>MAR!D30</f>
        <v/>
      </c>
      <c r="F1029" s="44">
        <f>MAR!E30</f>
        <v/>
      </c>
      <c r="G1029" s="44">
        <f>MAR!F30</f>
        <v/>
      </c>
      <c r="H1029" s="44">
        <f>MAR!G30</f>
        <v/>
      </c>
      <c r="I1029" s="45">
        <f>MAR!H30</f>
        <v/>
      </c>
      <c r="J1029" s="45">
        <f>MAR!I30</f>
        <v/>
      </c>
      <c r="K1029" s="44">
        <f>MAR!J30</f>
        <v/>
      </c>
      <c r="L1029" s="44">
        <f>MAR!K30</f>
        <v/>
      </c>
      <c r="M1029" s="46">
        <f>MAR!L30</f>
        <v/>
      </c>
      <c r="N1029" s="44">
        <f>MAR!M30</f>
        <v/>
      </c>
      <c r="O1029" s="44">
        <f>MAR!N30</f>
        <v/>
      </c>
      <c r="P1029" s="44">
        <f>MAR!O30</f>
        <v/>
      </c>
      <c r="Q1029" s="44">
        <f>MAR!P30</f>
        <v/>
      </c>
      <c r="R1029" s="44">
        <f>MAR!Q30</f>
        <v/>
      </c>
      <c r="S1029" s="46">
        <f>S1028+IF(X1029=0,0,M1029)</f>
        <v/>
      </c>
      <c r="T1029" s="47">
        <f>MAX(T1028,S1029)</f>
        <v/>
      </c>
      <c r="U1029" s="48">
        <f>S1029-T1029</f>
        <v/>
      </c>
      <c r="V1029" s="47">
        <f>IFERROR(SUMIFS(DATABASE!$M$5:$M$6004,DATABASE!$B$5:$B$6004,B1029,DATABASE!$X$5:$X$6004,1),0)</f>
        <v/>
      </c>
      <c r="W1029" s="31">
        <f>IFERROR(COUNTIFS(DATABASE!$B$5:$B$6004,B1029,DATABASE!$X$5:$X$6004,1),0)</f>
        <v/>
      </c>
      <c r="X1029" s="49">
        <f>--AND(ISNUMBER(B1029),C1029&lt;&gt;"",L1029&lt;&gt;"",M1029&lt;&gt;"")</f>
        <v/>
      </c>
    </row>
    <row r="1030" ht="15" customHeight="1" s="111">
      <c r="A1030" s="50" t="inlineStr">
        <is>
          <t>MAR</t>
        </is>
      </c>
      <c r="B1030" s="51">
        <f>MAR!A31</f>
        <v/>
      </c>
      <c r="C1030" s="52">
        <f>MAR!B31</f>
        <v/>
      </c>
      <c r="D1030" s="52">
        <f>MAR!C31</f>
        <v/>
      </c>
      <c r="E1030" s="52">
        <f>MAR!D31</f>
        <v/>
      </c>
      <c r="F1030" s="52">
        <f>MAR!E31</f>
        <v/>
      </c>
      <c r="G1030" s="52">
        <f>MAR!F31</f>
        <v/>
      </c>
      <c r="H1030" s="52">
        <f>MAR!G31</f>
        <v/>
      </c>
      <c r="I1030" s="53">
        <f>MAR!H31</f>
        <v/>
      </c>
      <c r="J1030" s="53">
        <f>MAR!I31</f>
        <v/>
      </c>
      <c r="K1030" s="52">
        <f>MAR!J31</f>
        <v/>
      </c>
      <c r="L1030" s="52">
        <f>MAR!K31</f>
        <v/>
      </c>
      <c r="M1030" s="54">
        <f>MAR!L31</f>
        <v/>
      </c>
      <c r="N1030" s="52">
        <f>MAR!M31</f>
        <v/>
      </c>
      <c r="O1030" s="52">
        <f>MAR!N31</f>
        <v/>
      </c>
      <c r="P1030" s="52">
        <f>MAR!O31</f>
        <v/>
      </c>
      <c r="Q1030" s="52">
        <f>MAR!P31</f>
        <v/>
      </c>
      <c r="R1030" s="52">
        <f>MAR!Q31</f>
        <v/>
      </c>
      <c r="S1030" s="54">
        <f>S1029+IF(X1030=0,0,M1030)</f>
        <v/>
      </c>
      <c r="T1030" s="55">
        <f>MAX(T1029,S1030)</f>
        <v/>
      </c>
      <c r="U1030" s="56">
        <f>S1030-T1030</f>
        <v/>
      </c>
      <c r="V1030" s="55">
        <f>IFERROR(SUMIFS(DATABASE!$M$5:$M$6004,DATABASE!$B$5:$B$6004,B1030,DATABASE!$X$5:$X$6004,1),0)</f>
        <v/>
      </c>
      <c r="W1030" s="57">
        <f>IFERROR(COUNTIFS(DATABASE!$B$5:$B$6004,B1030,DATABASE!$X$5:$X$6004,1),0)</f>
        <v/>
      </c>
      <c r="X1030" s="58">
        <f>--AND(ISNUMBER(B1030),C1030&lt;&gt;"",L1030&lt;&gt;"",M1030&lt;&gt;"")</f>
        <v/>
      </c>
    </row>
    <row r="1031" ht="15" customHeight="1" s="111">
      <c r="A1031" s="42" t="inlineStr">
        <is>
          <t>MAR</t>
        </is>
      </c>
      <c r="B1031" s="43">
        <f>MAR!A32</f>
        <v/>
      </c>
      <c r="C1031" s="44">
        <f>MAR!B32</f>
        <v/>
      </c>
      <c r="D1031" s="44">
        <f>MAR!C32</f>
        <v/>
      </c>
      <c r="E1031" s="44">
        <f>MAR!D32</f>
        <v/>
      </c>
      <c r="F1031" s="44">
        <f>MAR!E32</f>
        <v/>
      </c>
      <c r="G1031" s="44">
        <f>MAR!F32</f>
        <v/>
      </c>
      <c r="H1031" s="44">
        <f>MAR!G32</f>
        <v/>
      </c>
      <c r="I1031" s="45">
        <f>MAR!H32</f>
        <v/>
      </c>
      <c r="J1031" s="45">
        <f>MAR!I32</f>
        <v/>
      </c>
      <c r="K1031" s="44">
        <f>MAR!J32</f>
        <v/>
      </c>
      <c r="L1031" s="44">
        <f>MAR!K32</f>
        <v/>
      </c>
      <c r="M1031" s="46">
        <f>MAR!L32</f>
        <v/>
      </c>
      <c r="N1031" s="44">
        <f>MAR!M32</f>
        <v/>
      </c>
      <c r="O1031" s="44">
        <f>MAR!N32</f>
        <v/>
      </c>
      <c r="P1031" s="44">
        <f>MAR!O32</f>
        <v/>
      </c>
      <c r="Q1031" s="44">
        <f>MAR!P32</f>
        <v/>
      </c>
      <c r="R1031" s="44">
        <f>MAR!Q32</f>
        <v/>
      </c>
      <c r="S1031" s="46">
        <f>S1030+IF(X1031=0,0,M1031)</f>
        <v/>
      </c>
      <c r="T1031" s="47">
        <f>MAX(T1030,S1031)</f>
        <v/>
      </c>
      <c r="U1031" s="48">
        <f>S1031-T1031</f>
        <v/>
      </c>
      <c r="V1031" s="47">
        <f>IFERROR(SUMIFS(DATABASE!$M$5:$M$6004,DATABASE!$B$5:$B$6004,B1031,DATABASE!$X$5:$X$6004,1),0)</f>
        <v/>
      </c>
      <c r="W1031" s="31">
        <f>IFERROR(COUNTIFS(DATABASE!$B$5:$B$6004,B1031,DATABASE!$X$5:$X$6004,1),0)</f>
        <v/>
      </c>
      <c r="X1031" s="49">
        <f>--AND(ISNUMBER(B1031),C1031&lt;&gt;"",L1031&lt;&gt;"",M1031&lt;&gt;"")</f>
        <v/>
      </c>
    </row>
    <row r="1032" ht="15" customHeight="1" s="111">
      <c r="A1032" s="50" t="inlineStr">
        <is>
          <t>MAR</t>
        </is>
      </c>
      <c r="B1032" s="51">
        <f>MAR!A33</f>
        <v/>
      </c>
      <c r="C1032" s="52">
        <f>MAR!B33</f>
        <v/>
      </c>
      <c r="D1032" s="52">
        <f>MAR!C33</f>
        <v/>
      </c>
      <c r="E1032" s="52">
        <f>MAR!D33</f>
        <v/>
      </c>
      <c r="F1032" s="52">
        <f>MAR!E33</f>
        <v/>
      </c>
      <c r="G1032" s="52">
        <f>MAR!F33</f>
        <v/>
      </c>
      <c r="H1032" s="52">
        <f>MAR!G33</f>
        <v/>
      </c>
      <c r="I1032" s="53">
        <f>MAR!H33</f>
        <v/>
      </c>
      <c r="J1032" s="53">
        <f>MAR!I33</f>
        <v/>
      </c>
      <c r="K1032" s="52">
        <f>MAR!J33</f>
        <v/>
      </c>
      <c r="L1032" s="52">
        <f>MAR!K33</f>
        <v/>
      </c>
      <c r="M1032" s="54">
        <f>MAR!L33</f>
        <v/>
      </c>
      <c r="N1032" s="52">
        <f>MAR!M33</f>
        <v/>
      </c>
      <c r="O1032" s="52">
        <f>MAR!N33</f>
        <v/>
      </c>
      <c r="P1032" s="52">
        <f>MAR!O33</f>
        <v/>
      </c>
      <c r="Q1032" s="52">
        <f>MAR!P33</f>
        <v/>
      </c>
      <c r="R1032" s="52">
        <f>MAR!Q33</f>
        <v/>
      </c>
      <c r="S1032" s="54">
        <f>S1031+IF(X1032=0,0,M1032)</f>
        <v/>
      </c>
      <c r="T1032" s="55">
        <f>MAX(T1031,S1032)</f>
        <v/>
      </c>
      <c r="U1032" s="56">
        <f>S1032-T1032</f>
        <v/>
      </c>
      <c r="V1032" s="55">
        <f>IFERROR(SUMIFS(DATABASE!$M$5:$M$6004,DATABASE!$B$5:$B$6004,B1032,DATABASE!$X$5:$X$6004,1),0)</f>
        <v/>
      </c>
      <c r="W1032" s="57">
        <f>IFERROR(COUNTIFS(DATABASE!$B$5:$B$6004,B1032,DATABASE!$X$5:$X$6004,1),0)</f>
        <v/>
      </c>
      <c r="X1032" s="58">
        <f>--AND(ISNUMBER(B1032),C1032&lt;&gt;"",L1032&lt;&gt;"",M1032&lt;&gt;"")</f>
        <v/>
      </c>
    </row>
    <row r="1033" ht="15" customHeight="1" s="111">
      <c r="A1033" s="42" t="inlineStr">
        <is>
          <t>MAR</t>
        </is>
      </c>
      <c r="B1033" s="43">
        <f>MAR!A34</f>
        <v/>
      </c>
      <c r="C1033" s="44">
        <f>MAR!B34</f>
        <v/>
      </c>
      <c r="D1033" s="44">
        <f>MAR!C34</f>
        <v/>
      </c>
      <c r="E1033" s="44">
        <f>MAR!D34</f>
        <v/>
      </c>
      <c r="F1033" s="44">
        <f>MAR!E34</f>
        <v/>
      </c>
      <c r="G1033" s="44">
        <f>MAR!F34</f>
        <v/>
      </c>
      <c r="H1033" s="44">
        <f>MAR!G34</f>
        <v/>
      </c>
      <c r="I1033" s="45">
        <f>MAR!H34</f>
        <v/>
      </c>
      <c r="J1033" s="45">
        <f>MAR!I34</f>
        <v/>
      </c>
      <c r="K1033" s="44">
        <f>MAR!J34</f>
        <v/>
      </c>
      <c r="L1033" s="44">
        <f>MAR!K34</f>
        <v/>
      </c>
      <c r="M1033" s="46">
        <f>MAR!L34</f>
        <v/>
      </c>
      <c r="N1033" s="44">
        <f>MAR!M34</f>
        <v/>
      </c>
      <c r="O1033" s="44">
        <f>MAR!N34</f>
        <v/>
      </c>
      <c r="P1033" s="44">
        <f>MAR!O34</f>
        <v/>
      </c>
      <c r="Q1033" s="44">
        <f>MAR!P34</f>
        <v/>
      </c>
      <c r="R1033" s="44">
        <f>MAR!Q34</f>
        <v/>
      </c>
      <c r="S1033" s="46">
        <f>S1032+IF(X1033=0,0,M1033)</f>
        <v/>
      </c>
      <c r="T1033" s="47">
        <f>MAX(T1032,S1033)</f>
        <v/>
      </c>
      <c r="U1033" s="48">
        <f>S1033-T1033</f>
        <v/>
      </c>
      <c r="V1033" s="47">
        <f>IFERROR(SUMIFS(DATABASE!$M$5:$M$6004,DATABASE!$B$5:$B$6004,B1033,DATABASE!$X$5:$X$6004,1),0)</f>
        <v/>
      </c>
      <c r="W1033" s="31">
        <f>IFERROR(COUNTIFS(DATABASE!$B$5:$B$6004,B1033,DATABASE!$X$5:$X$6004,1),0)</f>
        <v/>
      </c>
      <c r="X1033" s="49">
        <f>--AND(ISNUMBER(B1033),C1033&lt;&gt;"",L1033&lt;&gt;"",M1033&lt;&gt;"")</f>
        <v/>
      </c>
    </row>
    <row r="1034" ht="15" customHeight="1" s="111">
      <c r="A1034" s="50" t="inlineStr">
        <is>
          <t>MAR</t>
        </is>
      </c>
      <c r="B1034" s="51">
        <f>MAR!A35</f>
        <v/>
      </c>
      <c r="C1034" s="52">
        <f>MAR!B35</f>
        <v/>
      </c>
      <c r="D1034" s="52">
        <f>MAR!C35</f>
        <v/>
      </c>
      <c r="E1034" s="52">
        <f>MAR!D35</f>
        <v/>
      </c>
      <c r="F1034" s="52">
        <f>MAR!E35</f>
        <v/>
      </c>
      <c r="G1034" s="52">
        <f>MAR!F35</f>
        <v/>
      </c>
      <c r="H1034" s="52">
        <f>MAR!G35</f>
        <v/>
      </c>
      <c r="I1034" s="53">
        <f>MAR!H35</f>
        <v/>
      </c>
      <c r="J1034" s="53">
        <f>MAR!I35</f>
        <v/>
      </c>
      <c r="K1034" s="52">
        <f>MAR!J35</f>
        <v/>
      </c>
      <c r="L1034" s="52">
        <f>MAR!K35</f>
        <v/>
      </c>
      <c r="M1034" s="54">
        <f>MAR!L35</f>
        <v/>
      </c>
      <c r="N1034" s="52">
        <f>MAR!M35</f>
        <v/>
      </c>
      <c r="O1034" s="52">
        <f>MAR!N35</f>
        <v/>
      </c>
      <c r="P1034" s="52">
        <f>MAR!O35</f>
        <v/>
      </c>
      <c r="Q1034" s="52">
        <f>MAR!P35</f>
        <v/>
      </c>
      <c r="R1034" s="52">
        <f>MAR!Q35</f>
        <v/>
      </c>
      <c r="S1034" s="54">
        <f>S1033+IF(X1034=0,0,M1034)</f>
        <v/>
      </c>
      <c r="T1034" s="55">
        <f>MAX(T1033,S1034)</f>
        <v/>
      </c>
      <c r="U1034" s="56">
        <f>S1034-T1034</f>
        <v/>
      </c>
      <c r="V1034" s="55">
        <f>IFERROR(SUMIFS(DATABASE!$M$5:$M$6004,DATABASE!$B$5:$B$6004,B1034,DATABASE!$X$5:$X$6004,1),0)</f>
        <v/>
      </c>
      <c r="W1034" s="57">
        <f>IFERROR(COUNTIFS(DATABASE!$B$5:$B$6004,B1034,DATABASE!$X$5:$X$6004,1),0)</f>
        <v/>
      </c>
      <c r="X1034" s="58">
        <f>--AND(ISNUMBER(B1034),C1034&lt;&gt;"",L1034&lt;&gt;"",M1034&lt;&gt;"")</f>
        <v/>
      </c>
    </row>
    <row r="1035" ht="15" customHeight="1" s="111">
      <c r="A1035" s="42" t="inlineStr">
        <is>
          <t>MAR</t>
        </is>
      </c>
      <c r="B1035" s="43">
        <f>MAR!A36</f>
        <v/>
      </c>
      <c r="C1035" s="44">
        <f>MAR!B36</f>
        <v/>
      </c>
      <c r="D1035" s="44">
        <f>MAR!C36</f>
        <v/>
      </c>
      <c r="E1035" s="44">
        <f>MAR!D36</f>
        <v/>
      </c>
      <c r="F1035" s="44">
        <f>MAR!E36</f>
        <v/>
      </c>
      <c r="G1035" s="44">
        <f>MAR!F36</f>
        <v/>
      </c>
      <c r="H1035" s="44">
        <f>MAR!G36</f>
        <v/>
      </c>
      <c r="I1035" s="45">
        <f>MAR!H36</f>
        <v/>
      </c>
      <c r="J1035" s="45">
        <f>MAR!I36</f>
        <v/>
      </c>
      <c r="K1035" s="44">
        <f>MAR!J36</f>
        <v/>
      </c>
      <c r="L1035" s="44">
        <f>MAR!K36</f>
        <v/>
      </c>
      <c r="M1035" s="46">
        <f>MAR!L36</f>
        <v/>
      </c>
      <c r="N1035" s="44">
        <f>MAR!M36</f>
        <v/>
      </c>
      <c r="O1035" s="44">
        <f>MAR!N36</f>
        <v/>
      </c>
      <c r="P1035" s="44">
        <f>MAR!O36</f>
        <v/>
      </c>
      <c r="Q1035" s="44">
        <f>MAR!P36</f>
        <v/>
      </c>
      <c r="R1035" s="44">
        <f>MAR!Q36</f>
        <v/>
      </c>
      <c r="S1035" s="46">
        <f>S1034+IF(X1035=0,0,M1035)</f>
        <v/>
      </c>
      <c r="T1035" s="47">
        <f>MAX(T1034,S1035)</f>
        <v/>
      </c>
      <c r="U1035" s="48">
        <f>S1035-T1035</f>
        <v/>
      </c>
      <c r="V1035" s="47">
        <f>IFERROR(SUMIFS(DATABASE!$M$5:$M$6004,DATABASE!$B$5:$B$6004,B1035,DATABASE!$X$5:$X$6004,1),0)</f>
        <v/>
      </c>
      <c r="W1035" s="31">
        <f>IFERROR(COUNTIFS(DATABASE!$B$5:$B$6004,B1035,DATABASE!$X$5:$X$6004,1),0)</f>
        <v/>
      </c>
      <c r="X1035" s="49">
        <f>--AND(ISNUMBER(B1035),C1035&lt;&gt;"",L1035&lt;&gt;"",M1035&lt;&gt;"")</f>
        <v/>
      </c>
    </row>
    <row r="1036" ht="15" customHeight="1" s="111">
      <c r="A1036" s="50" t="inlineStr">
        <is>
          <t>MAR</t>
        </is>
      </c>
      <c r="B1036" s="51">
        <f>MAR!A37</f>
        <v/>
      </c>
      <c r="C1036" s="52">
        <f>MAR!B37</f>
        <v/>
      </c>
      <c r="D1036" s="52">
        <f>MAR!C37</f>
        <v/>
      </c>
      <c r="E1036" s="52">
        <f>MAR!D37</f>
        <v/>
      </c>
      <c r="F1036" s="52">
        <f>MAR!E37</f>
        <v/>
      </c>
      <c r="G1036" s="52">
        <f>MAR!F37</f>
        <v/>
      </c>
      <c r="H1036" s="52">
        <f>MAR!G37</f>
        <v/>
      </c>
      <c r="I1036" s="53">
        <f>MAR!H37</f>
        <v/>
      </c>
      <c r="J1036" s="53">
        <f>MAR!I37</f>
        <v/>
      </c>
      <c r="K1036" s="52">
        <f>MAR!J37</f>
        <v/>
      </c>
      <c r="L1036" s="52">
        <f>MAR!K37</f>
        <v/>
      </c>
      <c r="M1036" s="54">
        <f>MAR!L37</f>
        <v/>
      </c>
      <c r="N1036" s="52">
        <f>MAR!M37</f>
        <v/>
      </c>
      <c r="O1036" s="52">
        <f>MAR!N37</f>
        <v/>
      </c>
      <c r="P1036" s="52">
        <f>MAR!O37</f>
        <v/>
      </c>
      <c r="Q1036" s="52">
        <f>MAR!P37</f>
        <v/>
      </c>
      <c r="R1036" s="52">
        <f>MAR!Q37</f>
        <v/>
      </c>
      <c r="S1036" s="54">
        <f>S1035+IF(X1036=0,0,M1036)</f>
        <v/>
      </c>
      <c r="T1036" s="55">
        <f>MAX(T1035,S1036)</f>
        <v/>
      </c>
      <c r="U1036" s="56">
        <f>S1036-T1036</f>
        <v/>
      </c>
      <c r="V1036" s="55">
        <f>IFERROR(SUMIFS(DATABASE!$M$5:$M$6004,DATABASE!$B$5:$B$6004,B1036,DATABASE!$X$5:$X$6004,1),0)</f>
        <v/>
      </c>
      <c r="W1036" s="57">
        <f>IFERROR(COUNTIFS(DATABASE!$B$5:$B$6004,B1036,DATABASE!$X$5:$X$6004,1),0)</f>
        <v/>
      </c>
      <c r="X1036" s="58">
        <f>--AND(ISNUMBER(B1036),C1036&lt;&gt;"",L1036&lt;&gt;"",M1036&lt;&gt;"")</f>
        <v/>
      </c>
    </row>
    <row r="1037" ht="15" customHeight="1" s="111">
      <c r="A1037" s="42" t="inlineStr">
        <is>
          <t>MAR</t>
        </is>
      </c>
      <c r="B1037" s="43">
        <f>MAR!A38</f>
        <v/>
      </c>
      <c r="C1037" s="44">
        <f>MAR!B38</f>
        <v/>
      </c>
      <c r="D1037" s="44">
        <f>MAR!C38</f>
        <v/>
      </c>
      <c r="E1037" s="44">
        <f>MAR!D38</f>
        <v/>
      </c>
      <c r="F1037" s="44">
        <f>MAR!E38</f>
        <v/>
      </c>
      <c r="G1037" s="44">
        <f>MAR!F38</f>
        <v/>
      </c>
      <c r="H1037" s="44">
        <f>MAR!G38</f>
        <v/>
      </c>
      <c r="I1037" s="45">
        <f>MAR!H38</f>
        <v/>
      </c>
      <c r="J1037" s="45">
        <f>MAR!I38</f>
        <v/>
      </c>
      <c r="K1037" s="44">
        <f>MAR!J38</f>
        <v/>
      </c>
      <c r="L1037" s="44">
        <f>MAR!K38</f>
        <v/>
      </c>
      <c r="M1037" s="46">
        <f>MAR!L38</f>
        <v/>
      </c>
      <c r="N1037" s="44">
        <f>MAR!M38</f>
        <v/>
      </c>
      <c r="O1037" s="44">
        <f>MAR!N38</f>
        <v/>
      </c>
      <c r="P1037" s="44">
        <f>MAR!O38</f>
        <v/>
      </c>
      <c r="Q1037" s="44">
        <f>MAR!P38</f>
        <v/>
      </c>
      <c r="R1037" s="44">
        <f>MAR!Q38</f>
        <v/>
      </c>
      <c r="S1037" s="46">
        <f>S1036+IF(X1037=0,0,M1037)</f>
        <v/>
      </c>
      <c r="T1037" s="47">
        <f>MAX(T1036,S1037)</f>
        <v/>
      </c>
      <c r="U1037" s="48">
        <f>S1037-T1037</f>
        <v/>
      </c>
      <c r="V1037" s="47">
        <f>IFERROR(SUMIFS(DATABASE!$M$5:$M$6004,DATABASE!$B$5:$B$6004,B1037,DATABASE!$X$5:$X$6004,1),0)</f>
        <v/>
      </c>
      <c r="W1037" s="31">
        <f>IFERROR(COUNTIFS(DATABASE!$B$5:$B$6004,B1037,DATABASE!$X$5:$X$6004,1),0)</f>
        <v/>
      </c>
      <c r="X1037" s="49">
        <f>--AND(ISNUMBER(B1037),C1037&lt;&gt;"",L1037&lt;&gt;"",M1037&lt;&gt;"")</f>
        <v/>
      </c>
    </row>
    <row r="1038" ht="15" customHeight="1" s="111">
      <c r="A1038" s="50" t="inlineStr">
        <is>
          <t>MAR</t>
        </is>
      </c>
      <c r="B1038" s="51">
        <f>MAR!A39</f>
        <v/>
      </c>
      <c r="C1038" s="52">
        <f>MAR!B39</f>
        <v/>
      </c>
      <c r="D1038" s="52">
        <f>MAR!C39</f>
        <v/>
      </c>
      <c r="E1038" s="52">
        <f>MAR!D39</f>
        <v/>
      </c>
      <c r="F1038" s="52">
        <f>MAR!E39</f>
        <v/>
      </c>
      <c r="G1038" s="52">
        <f>MAR!F39</f>
        <v/>
      </c>
      <c r="H1038" s="52">
        <f>MAR!G39</f>
        <v/>
      </c>
      <c r="I1038" s="53">
        <f>MAR!H39</f>
        <v/>
      </c>
      <c r="J1038" s="53">
        <f>MAR!I39</f>
        <v/>
      </c>
      <c r="K1038" s="52">
        <f>MAR!J39</f>
        <v/>
      </c>
      <c r="L1038" s="52">
        <f>MAR!K39</f>
        <v/>
      </c>
      <c r="M1038" s="54">
        <f>MAR!L39</f>
        <v/>
      </c>
      <c r="N1038" s="52">
        <f>MAR!M39</f>
        <v/>
      </c>
      <c r="O1038" s="52">
        <f>MAR!N39</f>
        <v/>
      </c>
      <c r="P1038" s="52">
        <f>MAR!O39</f>
        <v/>
      </c>
      <c r="Q1038" s="52">
        <f>MAR!P39</f>
        <v/>
      </c>
      <c r="R1038" s="52">
        <f>MAR!Q39</f>
        <v/>
      </c>
      <c r="S1038" s="54">
        <f>S1037+IF(X1038=0,0,M1038)</f>
        <v/>
      </c>
      <c r="T1038" s="55">
        <f>MAX(T1037,S1038)</f>
        <v/>
      </c>
      <c r="U1038" s="56">
        <f>S1038-T1038</f>
        <v/>
      </c>
      <c r="V1038" s="55">
        <f>IFERROR(SUMIFS(DATABASE!$M$5:$M$6004,DATABASE!$B$5:$B$6004,B1038,DATABASE!$X$5:$X$6004,1),0)</f>
        <v/>
      </c>
      <c r="W1038" s="57">
        <f>IFERROR(COUNTIFS(DATABASE!$B$5:$B$6004,B1038,DATABASE!$X$5:$X$6004,1),0)</f>
        <v/>
      </c>
      <c r="X1038" s="58">
        <f>--AND(ISNUMBER(B1038),C1038&lt;&gt;"",L1038&lt;&gt;"",M1038&lt;&gt;"")</f>
        <v/>
      </c>
    </row>
    <row r="1039" ht="15" customHeight="1" s="111">
      <c r="A1039" s="42" t="inlineStr">
        <is>
          <t>MAR</t>
        </is>
      </c>
      <c r="B1039" s="43">
        <f>MAR!A40</f>
        <v/>
      </c>
      <c r="C1039" s="44">
        <f>MAR!B40</f>
        <v/>
      </c>
      <c r="D1039" s="44">
        <f>MAR!C40</f>
        <v/>
      </c>
      <c r="E1039" s="44">
        <f>MAR!D40</f>
        <v/>
      </c>
      <c r="F1039" s="44">
        <f>MAR!E40</f>
        <v/>
      </c>
      <c r="G1039" s="44">
        <f>MAR!F40</f>
        <v/>
      </c>
      <c r="H1039" s="44">
        <f>MAR!G40</f>
        <v/>
      </c>
      <c r="I1039" s="45">
        <f>MAR!H40</f>
        <v/>
      </c>
      <c r="J1039" s="45">
        <f>MAR!I40</f>
        <v/>
      </c>
      <c r="K1039" s="44">
        <f>MAR!J40</f>
        <v/>
      </c>
      <c r="L1039" s="44">
        <f>MAR!K40</f>
        <v/>
      </c>
      <c r="M1039" s="46">
        <f>MAR!L40</f>
        <v/>
      </c>
      <c r="N1039" s="44">
        <f>MAR!M40</f>
        <v/>
      </c>
      <c r="O1039" s="44">
        <f>MAR!N40</f>
        <v/>
      </c>
      <c r="P1039" s="44">
        <f>MAR!O40</f>
        <v/>
      </c>
      <c r="Q1039" s="44">
        <f>MAR!P40</f>
        <v/>
      </c>
      <c r="R1039" s="44">
        <f>MAR!Q40</f>
        <v/>
      </c>
      <c r="S1039" s="46">
        <f>S1038+IF(X1039=0,0,M1039)</f>
        <v/>
      </c>
      <c r="T1039" s="47">
        <f>MAX(T1038,S1039)</f>
        <v/>
      </c>
      <c r="U1039" s="48">
        <f>S1039-T1039</f>
        <v/>
      </c>
      <c r="V1039" s="47">
        <f>IFERROR(SUMIFS(DATABASE!$M$5:$M$6004,DATABASE!$B$5:$B$6004,B1039,DATABASE!$X$5:$X$6004,1),0)</f>
        <v/>
      </c>
      <c r="W1039" s="31">
        <f>IFERROR(COUNTIFS(DATABASE!$B$5:$B$6004,B1039,DATABASE!$X$5:$X$6004,1),0)</f>
        <v/>
      </c>
      <c r="X1039" s="49">
        <f>--AND(ISNUMBER(B1039),C1039&lt;&gt;"",L1039&lt;&gt;"",M1039&lt;&gt;"")</f>
        <v/>
      </c>
    </row>
    <row r="1040" ht="15" customHeight="1" s="111">
      <c r="A1040" s="50" t="inlineStr">
        <is>
          <t>MAR</t>
        </is>
      </c>
      <c r="B1040" s="51">
        <f>MAR!A41</f>
        <v/>
      </c>
      <c r="C1040" s="52">
        <f>MAR!B41</f>
        <v/>
      </c>
      <c r="D1040" s="52">
        <f>MAR!C41</f>
        <v/>
      </c>
      <c r="E1040" s="52">
        <f>MAR!D41</f>
        <v/>
      </c>
      <c r="F1040" s="52">
        <f>MAR!E41</f>
        <v/>
      </c>
      <c r="G1040" s="52">
        <f>MAR!F41</f>
        <v/>
      </c>
      <c r="H1040" s="52">
        <f>MAR!G41</f>
        <v/>
      </c>
      <c r="I1040" s="53">
        <f>MAR!H41</f>
        <v/>
      </c>
      <c r="J1040" s="53">
        <f>MAR!I41</f>
        <v/>
      </c>
      <c r="K1040" s="52">
        <f>MAR!J41</f>
        <v/>
      </c>
      <c r="L1040" s="52">
        <f>MAR!K41</f>
        <v/>
      </c>
      <c r="M1040" s="54">
        <f>MAR!L41</f>
        <v/>
      </c>
      <c r="N1040" s="52">
        <f>MAR!M41</f>
        <v/>
      </c>
      <c r="O1040" s="52">
        <f>MAR!N41</f>
        <v/>
      </c>
      <c r="P1040" s="52">
        <f>MAR!O41</f>
        <v/>
      </c>
      <c r="Q1040" s="52">
        <f>MAR!P41</f>
        <v/>
      </c>
      <c r="R1040" s="52">
        <f>MAR!Q41</f>
        <v/>
      </c>
      <c r="S1040" s="54">
        <f>S1039+IF(X1040=0,0,M1040)</f>
        <v/>
      </c>
      <c r="T1040" s="55">
        <f>MAX(T1039,S1040)</f>
        <v/>
      </c>
      <c r="U1040" s="56">
        <f>S1040-T1040</f>
        <v/>
      </c>
      <c r="V1040" s="55">
        <f>IFERROR(SUMIFS(DATABASE!$M$5:$M$6004,DATABASE!$B$5:$B$6004,B1040,DATABASE!$X$5:$X$6004,1),0)</f>
        <v/>
      </c>
      <c r="W1040" s="57">
        <f>IFERROR(COUNTIFS(DATABASE!$B$5:$B$6004,B1040,DATABASE!$X$5:$X$6004,1),0)</f>
        <v/>
      </c>
      <c r="X1040" s="58">
        <f>--AND(ISNUMBER(B1040),C1040&lt;&gt;"",L1040&lt;&gt;"",M1040&lt;&gt;"")</f>
        <v/>
      </c>
    </row>
    <row r="1041" ht="15" customHeight="1" s="111">
      <c r="A1041" s="42" t="inlineStr">
        <is>
          <t>MAR</t>
        </is>
      </c>
      <c r="B1041" s="43">
        <f>MAR!A42</f>
        <v/>
      </c>
      <c r="C1041" s="44">
        <f>MAR!B42</f>
        <v/>
      </c>
      <c r="D1041" s="44">
        <f>MAR!C42</f>
        <v/>
      </c>
      <c r="E1041" s="44">
        <f>MAR!D42</f>
        <v/>
      </c>
      <c r="F1041" s="44">
        <f>MAR!E42</f>
        <v/>
      </c>
      <c r="G1041" s="44">
        <f>MAR!F42</f>
        <v/>
      </c>
      <c r="H1041" s="44">
        <f>MAR!G42</f>
        <v/>
      </c>
      <c r="I1041" s="45">
        <f>MAR!H42</f>
        <v/>
      </c>
      <c r="J1041" s="45">
        <f>MAR!I42</f>
        <v/>
      </c>
      <c r="K1041" s="44">
        <f>MAR!J42</f>
        <v/>
      </c>
      <c r="L1041" s="44">
        <f>MAR!K42</f>
        <v/>
      </c>
      <c r="M1041" s="46">
        <f>MAR!L42</f>
        <v/>
      </c>
      <c r="N1041" s="44">
        <f>MAR!M42</f>
        <v/>
      </c>
      <c r="O1041" s="44">
        <f>MAR!N42</f>
        <v/>
      </c>
      <c r="P1041" s="44">
        <f>MAR!O42</f>
        <v/>
      </c>
      <c r="Q1041" s="44">
        <f>MAR!P42</f>
        <v/>
      </c>
      <c r="R1041" s="44">
        <f>MAR!Q42</f>
        <v/>
      </c>
      <c r="S1041" s="46">
        <f>S1040+IF(X1041=0,0,M1041)</f>
        <v/>
      </c>
      <c r="T1041" s="47">
        <f>MAX(T1040,S1041)</f>
        <v/>
      </c>
      <c r="U1041" s="48">
        <f>S1041-T1041</f>
        <v/>
      </c>
      <c r="V1041" s="47">
        <f>IFERROR(SUMIFS(DATABASE!$M$5:$M$6004,DATABASE!$B$5:$B$6004,B1041,DATABASE!$X$5:$X$6004,1),0)</f>
        <v/>
      </c>
      <c r="W1041" s="31">
        <f>IFERROR(COUNTIFS(DATABASE!$B$5:$B$6004,B1041,DATABASE!$X$5:$X$6004,1),0)</f>
        <v/>
      </c>
      <c r="X1041" s="49">
        <f>--AND(ISNUMBER(B1041),C1041&lt;&gt;"",L1041&lt;&gt;"",M1041&lt;&gt;"")</f>
        <v/>
      </c>
    </row>
    <row r="1042" ht="15" customHeight="1" s="111">
      <c r="A1042" s="50" t="inlineStr">
        <is>
          <t>MAR</t>
        </is>
      </c>
      <c r="B1042" s="51">
        <f>MAR!A43</f>
        <v/>
      </c>
      <c r="C1042" s="52">
        <f>MAR!B43</f>
        <v/>
      </c>
      <c r="D1042" s="52">
        <f>MAR!C43</f>
        <v/>
      </c>
      <c r="E1042" s="52">
        <f>MAR!D43</f>
        <v/>
      </c>
      <c r="F1042" s="52">
        <f>MAR!E43</f>
        <v/>
      </c>
      <c r="G1042" s="52">
        <f>MAR!F43</f>
        <v/>
      </c>
      <c r="H1042" s="52">
        <f>MAR!G43</f>
        <v/>
      </c>
      <c r="I1042" s="53">
        <f>MAR!H43</f>
        <v/>
      </c>
      <c r="J1042" s="53">
        <f>MAR!I43</f>
        <v/>
      </c>
      <c r="K1042" s="52">
        <f>MAR!J43</f>
        <v/>
      </c>
      <c r="L1042" s="52">
        <f>MAR!K43</f>
        <v/>
      </c>
      <c r="M1042" s="54">
        <f>MAR!L43</f>
        <v/>
      </c>
      <c r="N1042" s="52">
        <f>MAR!M43</f>
        <v/>
      </c>
      <c r="O1042" s="52">
        <f>MAR!N43</f>
        <v/>
      </c>
      <c r="P1042" s="52">
        <f>MAR!O43</f>
        <v/>
      </c>
      <c r="Q1042" s="52">
        <f>MAR!P43</f>
        <v/>
      </c>
      <c r="R1042" s="52">
        <f>MAR!Q43</f>
        <v/>
      </c>
      <c r="S1042" s="54">
        <f>S1041+IF(X1042=0,0,M1042)</f>
        <v/>
      </c>
      <c r="T1042" s="55">
        <f>MAX(T1041,S1042)</f>
        <v/>
      </c>
      <c r="U1042" s="56">
        <f>S1042-T1042</f>
        <v/>
      </c>
      <c r="V1042" s="55">
        <f>IFERROR(SUMIFS(DATABASE!$M$5:$M$6004,DATABASE!$B$5:$B$6004,B1042,DATABASE!$X$5:$X$6004,1),0)</f>
        <v/>
      </c>
      <c r="W1042" s="57">
        <f>IFERROR(COUNTIFS(DATABASE!$B$5:$B$6004,B1042,DATABASE!$X$5:$X$6004,1),0)</f>
        <v/>
      </c>
      <c r="X1042" s="58">
        <f>--AND(ISNUMBER(B1042),C1042&lt;&gt;"",L1042&lt;&gt;"",M1042&lt;&gt;"")</f>
        <v/>
      </c>
    </row>
    <row r="1043" ht="15" customHeight="1" s="111">
      <c r="A1043" s="42" t="inlineStr">
        <is>
          <t>MAR</t>
        </is>
      </c>
      <c r="B1043" s="43">
        <f>MAR!A44</f>
        <v/>
      </c>
      <c r="C1043" s="44">
        <f>MAR!B44</f>
        <v/>
      </c>
      <c r="D1043" s="44">
        <f>MAR!C44</f>
        <v/>
      </c>
      <c r="E1043" s="44">
        <f>MAR!D44</f>
        <v/>
      </c>
      <c r="F1043" s="44">
        <f>MAR!E44</f>
        <v/>
      </c>
      <c r="G1043" s="44">
        <f>MAR!F44</f>
        <v/>
      </c>
      <c r="H1043" s="44">
        <f>MAR!G44</f>
        <v/>
      </c>
      <c r="I1043" s="45">
        <f>MAR!H44</f>
        <v/>
      </c>
      <c r="J1043" s="45">
        <f>MAR!I44</f>
        <v/>
      </c>
      <c r="K1043" s="44">
        <f>MAR!J44</f>
        <v/>
      </c>
      <c r="L1043" s="44">
        <f>MAR!K44</f>
        <v/>
      </c>
      <c r="M1043" s="46">
        <f>MAR!L44</f>
        <v/>
      </c>
      <c r="N1043" s="44">
        <f>MAR!M44</f>
        <v/>
      </c>
      <c r="O1043" s="44">
        <f>MAR!N44</f>
        <v/>
      </c>
      <c r="P1043" s="44">
        <f>MAR!O44</f>
        <v/>
      </c>
      <c r="Q1043" s="44">
        <f>MAR!P44</f>
        <v/>
      </c>
      <c r="R1043" s="44">
        <f>MAR!Q44</f>
        <v/>
      </c>
      <c r="S1043" s="46">
        <f>S1042+IF(X1043=0,0,M1043)</f>
        <v/>
      </c>
      <c r="T1043" s="47">
        <f>MAX(T1042,S1043)</f>
        <v/>
      </c>
      <c r="U1043" s="48">
        <f>S1043-T1043</f>
        <v/>
      </c>
      <c r="V1043" s="47">
        <f>IFERROR(SUMIFS(DATABASE!$M$5:$M$6004,DATABASE!$B$5:$B$6004,B1043,DATABASE!$X$5:$X$6004,1),0)</f>
        <v/>
      </c>
      <c r="W1043" s="31">
        <f>IFERROR(COUNTIFS(DATABASE!$B$5:$B$6004,B1043,DATABASE!$X$5:$X$6004,1),0)</f>
        <v/>
      </c>
      <c r="X1043" s="49">
        <f>--AND(ISNUMBER(B1043),C1043&lt;&gt;"",L1043&lt;&gt;"",M1043&lt;&gt;"")</f>
        <v/>
      </c>
    </row>
    <row r="1044" ht="15" customHeight="1" s="111">
      <c r="A1044" s="50" t="inlineStr">
        <is>
          <t>MAR</t>
        </is>
      </c>
      <c r="B1044" s="51">
        <f>MAR!A45</f>
        <v/>
      </c>
      <c r="C1044" s="52">
        <f>MAR!B45</f>
        <v/>
      </c>
      <c r="D1044" s="52">
        <f>MAR!C45</f>
        <v/>
      </c>
      <c r="E1044" s="52">
        <f>MAR!D45</f>
        <v/>
      </c>
      <c r="F1044" s="52">
        <f>MAR!E45</f>
        <v/>
      </c>
      <c r="G1044" s="52">
        <f>MAR!F45</f>
        <v/>
      </c>
      <c r="H1044" s="52">
        <f>MAR!G45</f>
        <v/>
      </c>
      <c r="I1044" s="53">
        <f>MAR!H45</f>
        <v/>
      </c>
      <c r="J1044" s="53">
        <f>MAR!I45</f>
        <v/>
      </c>
      <c r="K1044" s="52">
        <f>MAR!J45</f>
        <v/>
      </c>
      <c r="L1044" s="52">
        <f>MAR!K45</f>
        <v/>
      </c>
      <c r="M1044" s="54">
        <f>MAR!L45</f>
        <v/>
      </c>
      <c r="N1044" s="52">
        <f>MAR!M45</f>
        <v/>
      </c>
      <c r="O1044" s="52">
        <f>MAR!N45</f>
        <v/>
      </c>
      <c r="P1044" s="52">
        <f>MAR!O45</f>
        <v/>
      </c>
      <c r="Q1044" s="52">
        <f>MAR!P45</f>
        <v/>
      </c>
      <c r="R1044" s="52">
        <f>MAR!Q45</f>
        <v/>
      </c>
      <c r="S1044" s="54">
        <f>S1043+IF(X1044=0,0,M1044)</f>
        <v/>
      </c>
      <c r="T1044" s="55">
        <f>MAX(T1043,S1044)</f>
        <v/>
      </c>
      <c r="U1044" s="56">
        <f>S1044-T1044</f>
        <v/>
      </c>
      <c r="V1044" s="55">
        <f>IFERROR(SUMIFS(DATABASE!$M$5:$M$6004,DATABASE!$B$5:$B$6004,B1044,DATABASE!$X$5:$X$6004,1),0)</f>
        <v/>
      </c>
      <c r="W1044" s="57">
        <f>IFERROR(COUNTIFS(DATABASE!$B$5:$B$6004,B1044,DATABASE!$X$5:$X$6004,1),0)</f>
        <v/>
      </c>
      <c r="X1044" s="58">
        <f>--AND(ISNUMBER(B1044),C1044&lt;&gt;"",L1044&lt;&gt;"",M1044&lt;&gt;"")</f>
        <v/>
      </c>
    </row>
    <row r="1045" ht="15" customHeight="1" s="111">
      <c r="A1045" s="42" t="inlineStr">
        <is>
          <t>MAR</t>
        </is>
      </c>
      <c r="B1045" s="43">
        <f>MAR!A46</f>
        <v/>
      </c>
      <c r="C1045" s="44">
        <f>MAR!B46</f>
        <v/>
      </c>
      <c r="D1045" s="44">
        <f>MAR!C46</f>
        <v/>
      </c>
      <c r="E1045" s="44">
        <f>MAR!D46</f>
        <v/>
      </c>
      <c r="F1045" s="44">
        <f>MAR!E46</f>
        <v/>
      </c>
      <c r="G1045" s="44">
        <f>MAR!F46</f>
        <v/>
      </c>
      <c r="H1045" s="44">
        <f>MAR!G46</f>
        <v/>
      </c>
      <c r="I1045" s="45">
        <f>MAR!H46</f>
        <v/>
      </c>
      <c r="J1045" s="45">
        <f>MAR!I46</f>
        <v/>
      </c>
      <c r="K1045" s="44">
        <f>MAR!J46</f>
        <v/>
      </c>
      <c r="L1045" s="44">
        <f>MAR!K46</f>
        <v/>
      </c>
      <c r="M1045" s="46">
        <f>MAR!L46</f>
        <v/>
      </c>
      <c r="N1045" s="44">
        <f>MAR!M46</f>
        <v/>
      </c>
      <c r="O1045" s="44">
        <f>MAR!N46</f>
        <v/>
      </c>
      <c r="P1045" s="44">
        <f>MAR!O46</f>
        <v/>
      </c>
      <c r="Q1045" s="44">
        <f>MAR!P46</f>
        <v/>
      </c>
      <c r="R1045" s="44">
        <f>MAR!Q46</f>
        <v/>
      </c>
      <c r="S1045" s="46">
        <f>S1044+IF(X1045=0,0,M1045)</f>
        <v/>
      </c>
      <c r="T1045" s="47">
        <f>MAX(T1044,S1045)</f>
        <v/>
      </c>
      <c r="U1045" s="48">
        <f>S1045-T1045</f>
        <v/>
      </c>
      <c r="V1045" s="47">
        <f>IFERROR(SUMIFS(DATABASE!$M$5:$M$6004,DATABASE!$B$5:$B$6004,B1045,DATABASE!$X$5:$X$6004,1),0)</f>
        <v/>
      </c>
      <c r="W1045" s="31">
        <f>IFERROR(COUNTIFS(DATABASE!$B$5:$B$6004,B1045,DATABASE!$X$5:$X$6004,1),0)</f>
        <v/>
      </c>
      <c r="X1045" s="49">
        <f>--AND(ISNUMBER(B1045),C1045&lt;&gt;"",L1045&lt;&gt;"",M1045&lt;&gt;"")</f>
        <v/>
      </c>
    </row>
    <row r="1046" ht="15" customHeight="1" s="111">
      <c r="A1046" s="50" t="inlineStr">
        <is>
          <t>MAR</t>
        </is>
      </c>
      <c r="B1046" s="51">
        <f>MAR!A47</f>
        <v/>
      </c>
      <c r="C1046" s="52">
        <f>MAR!B47</f>
        <v/>
      </c>
      <c r="D1046" s="52">
        <f>MAR!C47</f>
        <v/>
      </c>
      <c r="E1046" s="52">
        <f>MAR!D47</f>
        <v/>
      </c>
      <c r="F1046" s="52">
        <f>MAR!E47</f>
        <v/>
      </c>
      <c r="G1046" s="52">
        <f>MAR!F47</f>
        <v/>
      </c>
      <c r="H1046" s="52">
        <f>MAR!G47</f>
        <v/>
      </c>
      <c r="I1046" s="53">
        <f>MAR!H47</f>
        <v/>
      </c>
      <c r="J1046" s="53">
        <f>MAR!I47</f>
        <v/>
      </c>
      <c r="K1046" s="52">
        <f>MAR!J47</f>
        <v/>
      </c>
      <c r="L1046" s="52">
        <f>MAR!K47</f>
        <v/>
      </c>
      <c r="M1046" s="54">
        <f>MAR!L47</f>
        <v/>
      </c>
      <c r="N1046" s="52">
        <f>MAR!M47</f>
        <v/>
      </c>
      <c r="O1046" s="52">
        <f>MAR!N47</f>
        <v/>
      </c>
      <c r="P1046" s="52">
        <f>MAR!O47</f>
        <v/>
      </c>
      <c r="Q1046" s="52">
        <f>MAR!P47</f>
        <v/>
      </c>
      <c r="R1046" s="52">
        <f>MAR!Q47</f>
        <v/>
      </c>
      <c r="S1046" s="54">
        <f>S1045+IF(X1046=0,0,M1046)</f>
        <v/>
      </c>
      <c r="T1046" s="55">
        <f>MAX(T1045,S1046)</f>
        <v/>
      </c>
      <c r="U1046" s="56">
        <f>S1046-T1046</f>
        <v/>
      </c>
      <c r="V1046" s="55">
        <f>IFERROR(SUMIFS(DATABASE!$M$5:$M$6004,DATABASE!$B$5:$B$6004,B1046,DATABASE!$X$5:$X$6004,1),0)</f>
        <v/>
      </c>
      <c r="W1046" s="57">
        <f>IFERROR(COUNTIFS(DATABASE!$B$5:$B$6004,B1046,DATABASE!$X$5:$X$6004,1),0)</f>
        <v/>
      </c>
      <c r="X1046" s="58">
        <f>--AND(ISNUMBER(B1046),C1046&lt;&gt;"",L1046&lt;&gt;"",M1046&lt;&gt;"")</f>
        <v/>
      </c>
    </row>
    <row r="1047" ht="15" customHeight="1" s="111">
      <c r="A1047" s="42" t="inlineStr">
        <is>
          <t>MAR</t>
        </is>
      </c>
      <c r="B1047" s="43">
        <f>MAR!A48</f>
        <v/>
      </c>
      <c r="C1047" s="44">
        <f>MAR!B48</f>
        <v/>
      </c>
      <c r="D1047" s="44">
        <f>MAR!C48</f>
        <v/>
      </c>
      <c r="E1047" s="44">
        <f>MAR!D48</f>
        <v/>
      </c>
      <c r="F1047" s="44">
        <f>MAR!E48</f>
        <v/>
      </c>
      <c r="G1047" s="44">
        <f>MAR!F48</f>
        <v/>
      </c>
      <c r="H1047" s="44">
        <f>MAR!G48</f>
        <v/>
      </c>
      <c r="I1047" s="45">
        <f>MAR!H48</f>
        <v/>
      </c>
      <c r="J1047" s="45">
        <f>MAR!I48</f>
        <v/>
      </c>
      <c r="K1047" s="44">
        <f>MAR!J48</f>
        <v/>
      </c>
      <c r="L1047" s="44">
        <f>MAR!K48</f>
        <v/>
      </c>
      <c r="M1047" s="46">
        <f>MAR!L48</f>
        <v/>
      </c>
      <c r="N1047" s="44">
        <f>MAR!M48</f>
        <v/>
      </c>
      <c r="O1047" s="44">
        <f>MAR!N48</f>
        <v/>
      </c>
      <c r="P1047" s="44">
        <f>MAR!O48</f>
        <v/>
      </c>
      <c r="Q1047" s="44">
        <f>MAR!P48</f>
        <v/>
      </c>
      <c r="R1047" s="44">
        <f>MAR!Q48</f>
        <v/>
      </c>
      <c r="S1047" s="46">
        <f>S1046+IF(X1047=0,0,M1047)</f>
        <v/>
      </c>
      <c r="T1047" s="47">
        <f>MAX(T1046,S1047)</f>
        <v/>
      </c>
      <c r="U1047" s="48">
        <f>S1047-T1047</f>
        <v/>
      </c>
      <c r="V1047" s="47">
        <f>IFERROR(SUMIFS(DATABASE!$M$5:$M$6004,DATABASE!$B$5:$B$6004,B1047,DATABASE!$X$5:$X$6004,1),0)</f>
        <v/>
      </c>
      <c r="W1047" s="31">
        <f>IFERROR(COUNTIFS(DATABASE!$B$5:$B$6004,B1047,DATABASE!$X$5:$X$6004,1),0)</f>
        <v/>
      </c>
      <c r="X1047" s="49">
        <f>--AND(ISNUMBER(B1047),C1047&lt;&gt;"",L1047&lt;&gt;"",M1047&lt;&gt;"")</f>
        <v/>
      </c>
    </row>
    <row r="1048" ht="15" customHeight="1" s="111">
      <c r="A1048" s="50" t="inlineStr">
        <is>
          <t>MAR</t>
        </is>
      </c>
      <c r="B1048" s="51">
        <f>MAR!A49</f>
        <v/>
      </c>
      <c r="C1048" s="52">
        <f>MAR!B49</f>
        <v/>
      </c>
      <c r="D1048" s="52">
        <f>MAR!C49</f>
        <v/>
      </c>
      <c r="E1048" s="52">
        <f>MAR!D49</f>
        <v/>
      </c>
      <c r="F1048" s="52">
        <f>MAR!E49</f>
        <v/>
      </c>
      <c r="G1048" s="52">
        <f>MAR!F49</f>
        <v/>
      </c>
      <c r="H1048" s="52">
        <f>MAR!G49</f>
        <v/>
      </c>
      <c r="I1048" s="53">
        <f>MAR!H49</f>
        <v/>
      </c>
      <c r="J1048" s="53">
        <f>MAR!I49</f>
        <v/>
      </c>
      <c r="K1048" s="52">
        <f>MAR!J49</f>
        <v/>
      </c>
      <c r="L1048" s="52">
        <f>MAR!K49</f>
        <v/>
      </c>
      <c r="M1048" s="54">
        <f>MAR!L49</f>
        <v/>
      </c>
      <c r="N1048" s="52">
        <f>MAR!M49</f>
        <v/>
      </c>
      <c r="O1048" s="52">
        <f>MAR!N49</f>
        <v/>
      </c>
      <c r="P1048" s="52">
        <f>MAR!O49</f>
        <v/>
      </c>
      <c r="Q1048" s="52">
        <f>MAR!P49</f>
        <v/>
      </c>
      <c r="R1048" s="52">
        <f>MAR!Q49</f>
        <v/>
      </c>
      <c r="S1048" s="54">
        <f>S1047+IF(X1048=0,0,M1048)</f>
        <v/>
      </c>
      <c r="T1048" s="55">
        <f>MAX(T1047,S1048)</f>
        <v/>
      </c>
      <c r="U1048" s="56">
        <f>S1048-T1048</f>
        <v/>
      </c>
      <c r="V1048" s="55">
        <f>IFERROR(SUMIFS(DATABASE!$M$5:$M$6004,DATABASE!$B$5:$B$6004,B1048,DATABASE!$X$5:$X$6004,1),0)</f>
        <v/>
      </c>
      <c r="W1048" s="57">
        <f>IFERROR(COUNTIFS(DATABASE!$B$5:$B$6004,B1048,DATABASE!$X$5:$X$6004,1),0)</f>
        <v/>
      </c>
      <c r="X1048" s="58">
        <f>--AND(ISNUMBER(B1048),C1048&lt;&gt;"",L1048&lt;&gt;"",M1048&lt;&gt;"")</f>
        <v/>
      </c>
    </row>
    <row r="1049" ht="15" customHeight="1" s="111">
      <c r="A1049" s="42" t="inlineStr">
        <is>
          <t>MAR</t>
        </is>
      </c>
      <c r="B1049" s="43">
        <f>MAR!A50</f>
        <v/>
      </c>
      <c r="C1049" s="44">
        <f>MAR!B50</f>
        <v/>
      </c>
      <c r="D1049" s="44">
        <f>MAR!C50</f>
        <v/>
      </c>
      <c r="E1049" s="44">
        <f>MAR!D50</f>
        <v/>
      </c>
      <c r="F1049" s="44">
        <f>MAR!E50</f>
        <v/>
      </c>
      <c r="G1049" s="44">
        <f>MAR!F50</f>
        <v/>
      </c>
      <c r="H1049" s="44">
        <f>MAR!G50</f>
        <v/>
      </c>
      <c r="I1049" s="45">
        <f>MAR!H50</f>
        <v/>
      </c>
      <c r="J1049" s="45">
        <f>MAR!I50</f>
        <v/>
      </c>
      <c r="K1049" s="44">
        <f>MAR!J50</f>
        <v/>
      </c>
      <c r="L1049" s="44">
        <f>MAR!K50</f>
        <v/>
      </c>
      <c r="M1049" s="46">
        <f>MAR!L50</f>
        <v/>
      </c>
      <c r="N1049" s="44">
        <f>MAR!M50</f>
        <v/>
      </c>
      <c r="O1049" s="44">
        <f>MAR!N50</f>
        <v/>
      </c>
      <c r="P1049" s="44">
        <f>MAR!O50</f>
        <v/>
      </c>
      <c r="Q1049" s="44">
        <f>MAR!P50</f>
        <v/>
      </c>
      <c r="R1049" s="44">
        <f>MAR!Q50</f>
        <v/>
      </c>
      <c r="S1049" s="46">
        <f>S1048+IF(X1049=0,0,M1049)</f>
        <v/>
      </c>
      <c r="T1049" s="47">
        <f>MAX(T1048,S1049)</f>
        <v/>
      </c>
      <c r="U1049" s="48">
        <f>S1049-T1049</f>
        <v/>
      </c>
      <c r="V1049" s="47">
        <f>IFERROR(SUMIFS(DATABASE!$M$5:$M$6004,DATABASE!$B$5:$B$6004,B1049,DATABASE!$X$5:$X$6004,1),0)</f>
        <v/>
      </c>
      <c r="W1049" s="31">
        <f>IFERROR(COUNTIFS(DATABASE!$B$5:$B$6004,B1049,DATABASE!$X$5:$X$6004,1),0)</f>
        <v/>
      </c>
      <c r="X1049" s="49">
        <f>--AND(ISNUMBER(B1049),C1049&lt;&gt;"",L1049&lt;&gt;"",M1049&lt;&gt;"")</f>
        <v/>
      </c>
    </row>
    <row r="1050" ht="15" customHeight="1" s="111">
      <c r="A1050" s="50" t="inlineStr">
        <is>
          <t>MAR</t>
        </is>
      </c>
      <c r="B1050" s="51">
        <f>MAR!A51</f>
        <v/>
      </c>
      <c r="C1050" s="52">
        <f>MAR!B51</f>
        <v/>
      </c>
      <c r="D1050" s="52">
        <f>MAR!C51</f>
        <v/>
      </c>
      <c r="E1050" s="52">
        <f>MAR!D51</f>
        <v/>
      </c>
      <c r="F1050" s="52">
        <f>MAR!E51</f>
        <v/>
      </c>
      <c r="G1050" s="52">
        <f>MAR!F51</f>
        <v/>
      </c>
      <c r="H1050" s="52">
        <f>MAR!G51</f>
        <v/>
      </c>
      <c r="I1050" s="53">
        <f>MAR!H51</f>
        <v/>
      </c>
      <c r="J1050" s="53">
        <f>MAR!I51</f>
        <v/>
      </c>
      <c r="K1050" s="52">
        <f>MAR!J51</f>
        <v/>
      </c>
      <c r="L1050" s="52">
        <f>MAR!K51</f>
        <v/>
      </c>
      <c r="M1050" s="54">
        <f>MAR!L51</f>
        <v/>
      </c>
      <c r="N1050" s="52">
        <f>MAR!M51</f>
        <v/>
      </c>
      <c r="O1050" s="52">
        <f>MAR!N51</f>
        <v/>
      </c>
      <c r="P1050" s="52">
        <f>MAR!O51</f>
        <v/>
      </c>
      <c r="Q1050" s="52">
        <f>MAR!P51</f>
        <v/>
      </c>
      <c r="R1050" s="52">
        <f>MAR!Q51</f>
        <v/>
      </c>
      <c r="S1050" s="54">
        <f>S1049+IF(X1050=0,0,M1050)</f>
        <v/>
      </c>
      <c r="T1050" s="55">
        <f>MAX(T1049,S1050)</f>
        <v/>
      </c>
      <c r="U1050" s="56">
        <f>S1050-T1050</f>
        <v/>
      </c>
      <c r="V1050" s="55">
        <f>IFERROR(SUMIFS(DATABASE!$M$5:$M$6004,DATABASE!$B$5:$B$6004,B1050,DATABASE!$X$5:$X$6004,1),0)</f>
        <v/>
      </c>
      <c r="W1050" s="57">
        <f>IFERROR(COUNTIFS(DATABASE!$B$5:$B$6004,B1050,DATABASE!$X$5:$X$6004,1),0)</f>
        <v/>
      </c>
      <c r="X1050" s="58">
        <f>--AND(ISNUMBER(B1050),C1050&lt;&gt;"",L1050&lt;&gt;"",M1050&lt;&gt;"")</f>
        <v/>
      </c>
    </row>
    <row r="1051" ht="15" customHeight="1" s="111">
      <c r="A1051" s="42" t="inlineStr">
        <is>
          <t>MAR</t>
        </is>
      </c>
      <c r="B1051" s="43">
        <f>MAR!A52</f>
        <v/>
      </c>
      <c r="C1051" s="44">
        <f>MAR!B52</f>
        <v/>
      </c>
      <c r="D1051" s="44">
        <f>MAR!C52</f>
        <v/>
      </c>
      <c r="E1051" s="44">
        <f>MAR!D52</f>
        <v/>
      </c>
      <c r="F1051" s="44">
        <f>MAR!E52</f>
        <v/>
      </c>
      <c r="G1051" s="44">
        <f>MAR!F52</f>
        <v/>
      </c>
      <c r="H1051" s="44">
        <f>MAR!G52</f>
        <v/>
      </c>
      <c r="I1051" s="45">
        <f>MAR!H52</f>
        <v/>
      </c>
      <c r="J1051" s="45">
        <f>MAR!I52</f>
        <v/>
      </c>
      <c r="K1051" s="44">
        <f>MAR!J52</f>
        <v/>
      </c>
      <c r="L1051" s="44">
        <f>MAR!K52</f>
        <v/>
      </c>
      <c r="M1051" s="46">
        <f>MAR!L52</f>
        <v/>
      </c>
      <c r="N1051" s="44">
        <f>MAR!M52</f>
        <v/>
      </c>
      <c r="O1051" s="44">
        <f>MAR!N52</f>
        <v/>
      </c>
      <c r="P1051" s="44">
        <f>MAR!O52</f>
        <v/>
      </c>
      <c r="Q1051" s="44">
        <f>MAR!P52</f>
        <v/>
      </c>
      <c r="R1051" s="44">
        <f>MAR!Q52</f>
        <v/>
      </c>
      <c r="S1051" s="46">
        <f>S1050+IF(X1051=0,0,M1051)</f>
        <v/>
      </c>
      <c r="T1051" s="47">
        <f>MAX(T1050,S1051)</f>
        <v/>
      </c>
      <c r="U1051" s="48">
        <f>S1051-T1051</f>
        <v/>
      </c>
      <c r="V1051" s="47">
        <f>IFERROR(SUMIFS(DATABASE!$M$5:$M$6004,DATABASE!$B$5:$B$6004,B1051,DATABASE!$X$5:$X$6004,1),0)</f>
        <v/>
      </c>
      <c r="W1051" s="31">
        <f>IFERROR(COUNTIFS(DATABASE!$B$5:$B$6004,B1051,DATABASE!$X$5:$X$6004,1),0)</f>
        <v/>
      </c>
      <c r="X1051" s="49">
        <f>--AND(ISNUMBER(B1051),C1051&lt;&gt;"",L1051&lt;&gt;"",M1051&lt;&gt;"")</f>
        <v/>
      </c>
    </row>
    <row r="1052" ht="15" customHeight="1" s="111">
      <c r="A1052" s="50" t="inlineStr">
        <is>
          <t>MAR</t>
        </is>
      </c>
      <c r="B1052" s="51">
        <f>MAR!A53</f>
        <v/>
      </c>
      <c r="C1052" s="52">
        <f>MAR!B53</f>
        <v/>
      </c>
      <c r="D1052" s="52">
        <f>MAR!C53</f>
        <v/>
      </c>
      <c r="E1052" s="52">
        <f>MAR!D53</f>
        <v/>
      </c>
      <c r="F1052" s="52">
        <f>MAR!E53</f>
        <v/>
      </c>
      <c r="G1052" s="52">
        <f>MAR!F53</f>
        <v/>
      </c>
      <c r="H1052" s="52">
        <f>MAR!G53</f>
        <v/>
      </c>
      <c r="I1052" s="53">
        <f>MAR!H53</f>
        <v/>
      </c>
      <c r="J1052" s="53">
        <f>MAR!I53</f>
        <v/>
      </c>
      <c r="K1052" s="52">
        <f>MAR!J53</f>
        <v/>
      </c>
      <c r="L1052" s="52">
        <f>MAR!K53</f>
        <v/>
      </c>
      <c r="M1052" s="54">
        <f>MAR!L53</f>
        <v/>
      </c>
      <c r="N1052" s="52">
        <f>MAR!M53</f>
        <v/>
      </c>
      <c r="O1052" s="52">
        <f>MAR!N53</f>
        <v/>
      </c>
      <c r="P1052" s="52">
        <f>MAR!O53</f>
        <v/>
      </c>
      <c r="Q1052" s="52">
        <f>MAR!P53</f>
        <v/>
      </c>
      <c r="R1052" s="52">
        <f>MAR!Q53</f>
        <v/>
      </c>
      <c r="S1052" s="54">
        <f>S1051+IF(X1052=0,0,M1052)</f>
        <v/>
      </c>
      <c r="T1052" s="55">
        <f>MAX(T1051,S1052)</f>
        <v/>
      </c>
      <c r="U1052" s="56">
        <f>S1052-T1052</f>
        <v/>
      </c>
      <c r="V1052" s="55">
        <f>IFERROR(SUMIFS(DATABASE!$M$5:$M$6004,DATABASE!$B$5:$B$6004,B1052,DATABASE!$X$5:$X$6004,1),0)</f>
        <v/>
      </c>
      <c r="W1052" s="57">
        <f>IFERROR(COUNTIFS(DATABASE!$B$5:$B$6004,B1052,DATABASE!$X$5:$X$6004,1),0)</f>
        <v/>
      </c>
      <c r="X1052" s="58">
        <f>--AND(ISNUMBER(B1052),C1052&lt;&gt;"",L1052&lt;&gt;"",M1052&lt;&gt;"")</f>
        <v/>
      </c>
    </row>
    <row r="1053" ht="15" customHeight="1" s="111">
      <c r="A1053" s="42" t="inlineStr">
        <is>
          <t>MAR</t>
        </is>
      </c>
      <c r="B1053" s="43">
        <f>MAR!A54</f>
        <v/>
      </c>
      <c r="C1053" s="44">
        <f>MAR!B54</f>
        <v/>
      </c>
      <c r="D1053" s="44">
        <f>MAR!C54</f>
        <v/>
      </c>
      <c r="E1053" s="44">
        <f>MAR!D54</f>
        <v/>
      </c>
      <c r="F1053" s="44">
        <f>MAR!E54</f>
        <v/>
      </c>
      <c r="G1053" s="44">
        <f>MAR!F54</f>
        <v/>
      </c>
      <c r="H1053" s="44">
        <f>MAR!G54</f>
        <v/>
      </c>
      <c r="I1053" s="45">
        <f>MAR!H54</f>
        <v/>
      </c>
      <c r="J1053" s="45">
        <f>MAR!I54</f>
        <v/>
      </c>
      <c r="K1053" s="44">
        <f>MAR!J54</f>
        <v/>
      </c>
      <c r="L1053" s="44">
        <f>MAR!K54</f>
        <v/>
      </c>
      <c r="M1053" s="46">
        <f>MAR!L54</f>
        <v/>
      </c>
      <c r="N1053" s="44">
        <f>MAR!M54</f>
        <v/>
      </c>
      <c r="O1053" s="44">
        <f>MAR!N54</f>
        <v/>
      </c>
      <c r="P1053" s="44">
        <f>MAR!O54</f>
        <v/>
      </c>
      <c r="Q1053" s="44">
        <f>MAR!P54</f>
        <v/>
      </c>
      <c r="R1053" s="44">
        <f>MAR!Q54</f>
        <v/>
      </c>
      <c r="S1053" s="46">
        <f>S1052+IF(X1053=0,0,M1053)</f>
        <v/>
      </c>
      <c r="T1053" s="47">
        <f>MAX(T1052,S1053)</f>
        <v/>
      </c>
      <c r="U1053" s="48">
        <f>S1053-T1053</f>
        <v/>
      </c>
      <c r="V1053" s="47">
        <f>IFERROR(SUMIFS(DATABASE!$M$5:$M$6004,DATABASE!$B$5:$B$6004,B1053,DATABASE!$X$5:$X$6004,1),0)</f>
        <v/>
      </c>
      <c r="W1053" s="31">
        <f>IFERROR(COUNTIFS(DATABASE!$B$5:$B$6004,B1053,DATABASE!$X$5:$X$6004,1),0)</f>
        <v/>
      </c>
      <c r="X1053" s="49">
        <f>--AND(ISNUMBER(B1053),C1053&lt;&gt;"",L1053&lt;&gt;"",M1053&lt;&gt;"")</f>
        <v/>
      </c>
    </row>
    <row r="1054" ht="15" customHeight="1" s="111">
      <c r="A1054" s="50" t="inlineStr">
        <is>
          <t>MAR</t>
        </is>
      </c>
      <c r="B1054" s="51">
        <f>MAR!A55</f>
        <v/>
      </c>
      <c r="C1054" s="52">
        <f>MAR!B55</f>
        <v/>
      </c>
      <c r="D1054" s="52">
        <f>MAR!C55</f>
        <v/>
      </c>
      <c r="E1054" s="52">
        <f>MAR!D55</f>
        <v/>
      </c>
      <c r="F1054" s="52">
        <f>MAR!E55</f>
        <v/>
      </c>
      <c r="G1054" s="52">
        <f>MAR!F55</f>
        <v/>
      </c>
      <c r="H1054" s="52">
        <f>MAR!G55</f>
        <v/>
      </c>
      <c r="I1054" s="53">
        <f>MAR!H55</f>
        <v/>
      </c>
      <c r="J1054" s="53">
        <f>MAR!I55</f>
        <v/>
      </c>
      <c r="K1054" s="52">
        <f>MAR!J55</f>
        <v/>
      </c>
      <c r="L1054" s="52">
        <f>MAR!K55</f>
        <v/>
      </c>
      <c r="M1054" s="54">
        <f>MAR!L55</f>
        <v/>
      </c>
      <c r="N1054" s="52">
        <f>MAR!M55</f>
        <v/>
      </c>
      <c r="O1054" s="52">
        <f>MAR!N55</f>
        <v/>
      </c>
      <c r="P1054" s="52">
        <f>MAR!O55</f>
        <v/>
      </c>
      <c r="Q1054" s="52">
        <f>MAR!P55</f>
        <v/>
      </c>
      <c r="R1054" s="52">
        <f>MAR!Q55</f>
        <v/>
      </c>
      <c r="S1054" s="54">
        <f>S1053+IF(X1054=0,0,M1054)</f>
        <v/>
      </c>
      <c r="T1054" s="55">
        <f>MAX(T1053,S1054)</f>
        <v/>
      </c>
      <c r="U1054" s="56">
        <f>S1054-T1054</f>
        <v/>
      </c>
      <c r="V1054" s="55">
        <f>IFERROR(SUMIFS(DATABASE!$M$5:$M$6004,DATABASE!$B$5:$B$6004,B1054,DATABASE!$X$5:$X$6004,1),0)</f>
        <v/>
      </c>
      <c r="W1054" s="57">
        <f>IFERROR(COUNTIFS(DATABASE!$B$5:$B$6004,B1054,DATABASE!$X$5:$X$6004,1),0)</f>
        <v/>
      </c>
      <c r="X1054" s="58">
        <f>--AND(ISNUMBER(B1054),C1054&lt;&gt;"",L1054&lt;&gt;"",M1054&lt;&gt;"")</f>
        <v/>
      </c>
    </row>
    <row r="1055" ht="15" customHeight="1" s="111">
      <c r="A1055" s="42" t="inlineStr">
        <is>
          <t>MAR</t>
        </is>
      </c>
      <c r="B1055" s="43">
        <f>MAR!A56</f>
        <v/>
      </c>
      <c r="C1055" s="44">
        <f>MAR!B56</f>
        <v/>
      </c>
      <c r="D1055" s="44">
        <f>MAR!C56</f>
        <v/>
      </c>
      <c r="E1055" s="44">
        <f>MAR!D56</f>
        <v/>
      </c>
      <c r="F1055" s="44">
        <f>MAR!E56</f>
        <v/>
      </c>
      <c r="G1055" s="44">
        <f>MAR!F56</f>
        <v/>
      </c>
      <c r="H1055" s="44">
        <f>MAR!G56</f>
        <v/>
      </c>
      <c r="I1055" s="45">
        <f>MAR!H56</f>
        <v/>
      </c>
      <c r="J1055" s="45">
        <f>MAR!I56</f>
        <v/>
      </c>
      <c r="K1055" s="44">
        <f>MAR!J56</f>
        <v/>
      </c>
      <c r="L1055" s="44">
        <f>MAR!K56</f>
        <v/>
      </c>
      <c r="M1055" s="46">
        <f>MAR!L56</f>
        <v/>
      </c>
      <c r="N1055" s="44">
        <f>MAR!M56</f>
        <v/>
      </c>
      <c r="O1055" s="44">
        <f>MAR!N56</f>
        <v/>
      </c>
      <c r="P1055" s="44">
        <f>MAR!O56</f>
        <v/>
      </c>
      <c r="Q1055" s="44">
        <f>MAR!P56</f>
        <v/>
      </c>
      <c r="R1055" s="44">
        <f>MAR!Q56</f>
        <v/>
      </c>
      <c r="S1055" s="46">
        <f>S1054+IF(X1055=0,0,M1055)</f>
        <v/>
      </c>
      <c r="T1055" s="47">
        <f>MAX(T1054,S1055)</f>
        <v/>
      </c>
      <c r="U1055" s="48">
        <f>S1055-T1055</f>
        <v/>
      </c>
      <c r="V1055" s="47">
        <f>IFERROR(SUMIFS(DATABASE!$M$5:$M$6004,DATABASE!$B$5:$B$6004,B1055,DATABASE!$X$5:$X$6004,1),0)</f>
        <v/>
      </c>
      <c r="W1055" s="31">
        <f>IFERROR(COUNTIFS(DATABASE!$B$5:$B$6004,B1055,DATABASE!$X$5:$X$6004,1),0)</f>
        <v/>
      </c>
      <c r="X1055" s="49">
        <f>--AND(ISNUMBER(B1055),C1055&lt;&gt;"",L1055&lt;&gt;"",M1055&lt;&gt;"")</f>
        <v/>
      </c>
    </row>
    <row r="1056" ht="15" customHeight="1" s="111">
      <c r="A1056" s="50" t="inlineStr">
        <is>
          <t>MAR</t>
        </is>
      </c>
      <c r="B1056" s="51">
        <f>MAR!A57</f>
        <v/>
      </c>
      <c r="C1056" s="52">
        <f>MAR!B57</f>
        <v/>
      </c>
      <c r="D1056" s="52">
        <f>MAR!C57</f>
        <v/>
      </c>
      <c r="E1056" s="52">
        <f>MAR!D57</f>
        <v/>
      </c>
      <c r="F1056" s="52">
        <f>MAR!E57</f>
        <v/>
      </c>
      <c r="G1056" s="52">
        <f>MAR!F57</f>
        <v/>
      </c>
      <c r="H1056" s="52">
        <f>MAR!G57</f>
        <v/>
      </c>
      <c r="I1056" s="53">
        <f>MAR!H57</f>
        <v/>
      </c>
      <c r="J1056" s="53">
        <f>MAR!I57</f>
        <v/>
      </c>
      <c r="K1056" s="52">
        <f>MAR!J57</f>
        <v/>
      </c>
      <c r="L1056" s="52">
        <f>MAR!K57</f>
        <v/>
      </c>
      <c r="M1056" s="54">
        <f>MAR!L57</f>
        <v/>
      </c>
      <c r="N1056" s="52">
        <f>MAR!M57</f>
        <v/>
      </c>
      <c r="O1056" s="52">
        <f>MAR!N57</f>
        <v/>
      </c>
      <c r="P1056" s="52">
        <f>MAR!O57</f>
        <v/>
      </c>
      <c r="Q1056" s="52">
        <f>MAR!P57</f>
        <v/>
      </c>
      <c r="R1056" s="52">
        <f>MAR!Q57</f>
        <v/>
      </c>
      <c r="S1056" s="54">
        <f>S1055+IF(X1056=0,0,M1056)</f>
        <v/>
      </c>
      <c r="T1056" s="55">
        <f>MAX(T1055,S1056)</f>
        <v/>
      </c>
      <c r="U1056" s="56">
        <f>S1056-T1056</f>
        <v/>
      </c>
      <c r="V1056" s="55">
        <f>IFERROR(SUMIFS(DATABASE!$M$5:$M$6004,DATABASE!$B$5:$B$6004,B1056,DATABASE!$X$5:$X$6004,1),0)</f>
        <v/>
      </c>
      <c r="W1056" s="57">
        <f>IFERROR(COUNTIFS(DATABASE!$B$5:$B$6004,B1056,DATABASE!$X$5:$X$6004,1),0)</f>
        <v/>
      </c>
      <c r="X1056" s="58">
        <f>--AND(ISNUMBER(B1056),C1056&lt;&gt;"",L1056&lt;&gt;"",M1056&lt;&gt;"")</f>
        <v/>
      </c>
    </row>
    <row r="1057" ht="15" customHeight="1" s="111">
      <c r="A1057" s="42" t="inlineStr">
        <is>
          <t>MAR</t>
        </is>
      </c>
      <c r="B1057" s="43">
        <f>MAR!A58</f>
        <v/>
      </c>
      <c r="C1057" s="44">
        <f>MAR!B58</f>
        <v/>
      </c>
      <c r="D1057" s="44">
        <f>MAR!C58</f>
        <v/>
      </c>
      <c r="E1057" s="44">
        <f>MAR!D58</f>
        <v/>
      </c>
      <c r="F1057" s="44">
        <f>MAR!E58</f>
        <v/>
      </c>
      <c r="G1057" s="44">
        <f>MAR!F58</f>
        <v/>
      </c>
      <c r="H1057" s="44">
        <f>MAR!G58</f>
        <v/>
      </c>
      <c r="I1057" s="45">
        <f>MAR!H58</f>
        <v/>
      </c>
      <c r="J1057" s="45">
        <f>MAR!I58</f>
        <v/>
      </c>
      <c r="K1057" s="44">
        <f>MAR!J58</f>
        <v/>
      </c>
      <c r="L1057" s="44">
        <f>MAR!K58</f>
        <v/>
      </c>
      <c r="M1057" s="46">
        <f>MAR!L58</f>
        <v/>
      </c>
      <c r="N1057" s="44">
        <f>MAR!M58</f>
        <v/>
      </c>
      <c r="O1057" s="44">
        <f>MAR!N58</f>
        <v/>
      </c>
      <c r="P1057" s="44">
        <f>MAR!O58</f>
        <v/>
      </c>
      <c r="Q1057" s="44">
        <f>MAR!P58</f>
        <v/>
      </c>
      <c r="R1057" s="44">
        <f>MAR!Q58</f>
        <v/>
      </c>
      <c r="S1057" s="46">
        <f>S1056+IF(X1057=0,0,M1057)</f>
        <v/>
      </c>
      <c r="T1057" s="47">
        <f>MAX(T1056,S1057)</f>
        <v/>
      </c>
      <c r="U1057" s="48">
        <f>S1057-T1057</f>
        <v/>
      </c>
      <c r="V1057" s="47">
        <f>IFERROR(SUMIFS(DATABASE!$M$5:$M$6004,DATABASE!$B$5:$B$6004,B1057,DATABASE!$X$5:$X$6004,1),0)</f>
        <v/>
      </c>
      <c r="W1057" s="31">
        <f>IFERROR(COUNTIFS(DATABASE!$B$5:$B$6004,B1057,DATABASE!$X$5:$X$6004,1),0)</f>
        <v/>
      </c>
      <c r="X1057" s="49">
        <f>--AND(ISNUMBER(B1057),C1057&lt;&gt;"",L1057&lt;&gt;"",M1057&lt;&gt;"")</f>
        <v/>
      </c>
    </row>
    <row r="1058" ht="15" customHeight="1" s="111">
      <c r="A1058" s="50" t="inlineStr">
        <is>
          <t>MAR</t>
        </is>
      </c>
      <c r="B1058" s="51">
        <f>MAR!A59</f>
        <v/>
      </c>
      <c r="C1058" s="52">
        <f>MAR!B59</f>
        <v/>
      </c>
      <c r="D1058" s="52">
        <f>MAR!C59</f>
        <v/>
      </c>
      <c r="E1058" s="52">
        <f>MAR!D59</f>
        <v/>
      </c>
      <c r="F1058" s="52">
        <f>MAR!E59</f>
        <v/>
      </c>
      <c r="G1058" s="52">
        <f>MAR!F59</f>
        <v/>
      </c>
      <c r="H1058" s="52">
        <f>MAR!G59</f>
        <v/>
      </c>
      <c r="I1058" s="53">
        <f>MAR!H59</f>
        <v/>
      </c>
      <c r="J1058" s="53">
        <f>MAR!I59</f>
        <v/>
      </c>
      <c r="K1058" s="52">
        <f>MAR!J59</f>
        <v/>
      </c>
      <c r="L1058" s="52">
        <f>MAR!K59</f>
        <v/>
      </c>
      <c r="M1058" s="54">
        <f>MAR!L59</f>
        <v/>
      </c>
      <c r="N1058" s="52">
        <f>MAR!M59</f>
        <v/>
      </c>
      <c r="O1058" s="52">
        <f>MAR!N59</f>
        <v/>
      </c>
      <c r="P1058" s="52">
        <f>MAR!O59</f>
        <v/>
      </c>
      <c r="Q1058" s="52">
        <f>MAR!P59</f>
        <v/>
      </c>
      <c r="R1058" s="52">
        <f>MAR!Q59</f>
        <v/>
      </c>
      <c r="S1058" s="54">
        <f>S1057+IF(X1058=0,0,M1058)</f>
        <v/>
      </c>
      <c r="T1058" s="55">
        <f>MAX(T1057,S1058)</f>
        <v/>
      </c>
      <c r="U1058" s="56">
        <f>S1058-T1058</f>
        <v/>
      </c>
      <c r="V1058" s="55">
        <f>IFERROR(SUMIFS(DATABASE!$M$5:$M$6004,DATABASE!$B$5:$B$6004,B1058,DATABASE!$X$5:$X$6004,1),0)</f>
        <v/>
      </c>
      <c r="W1058" s="57">
        <f>IFERROR(COUNTIFS(DATABASE!$B$5:$B$6004,B1058,DATABASE!$X$5:$X$6004,1),0)</f>
        <v/>
      </c>
      <c r="X1058" s="58">
        <f>--AND(ISNUMBER(B1058),C1058&lt;&gt;"",L1058&lt;&gt;"",M1058&lt;&gt;"")</f>
        <v/>
      </c>
    </row>
    <row r="1059" ht="15" customHeight="1" s="111">
      <c r="A1059" s="42" t="inlineStr">
        <is>
          <t>MAR</t>
        </is>
      </c>
      <c r="B1059" s="43">
        <f>MAR!A60</f>
        <v/>
      </c>
      <c r="C1059" s="44">
        <f>MAR!B60</f>
        <v/>
      </c>
      <c r="D1059" s="44">
        <f>MAR!C60</f>
        <v/>
      </c>
      <c r="E1059" s="44">
        <f>MAR!D60</f>
        <v/>
      </c>
      <c r="F1059" s="44">
        <f>MAR!E60</f>
        <v/>
      </c>
      <c r="G1059" s="44">
        <f>MAR!F60</f>
        <v/>
      </c>
      <c r="H1059" s="44">
        <f>MAR!G60</f>
        <v/>
      </c>
      <c r="I1059" s="45">
        <f>MAR!H60</f>
        <v/>
      </c>
      <c r="J1059" s="45">
        <f>MAR!I60</f>
        <v/>
      </c>
      <c r="K1059" s="44">
        <f>MAR!J60</f>
        <v/>
      </c>
      <c r="L1059" s="44">
        <f>MAR!K60</f>
        <v/>
      </c>
      <c r="M1059" s="46">
        <f>MAR!L60</f>
        <v/>
      </c>
      <c r="N1059" s="44">
        <f>MAR!M60</f>
        <v/>
      </c>
      <c r="O1059" s="44">
        <f>MAR!N60</f>
        <v/>
      </c>
      <c r="P1059" s="44">
        <f>MAR!O60</f>
        <v/>
      </c>
      <c r="Q1059" s="44">
        <f>MAR!P60</f>
        <v/>
      </c>
      <c r="R1059" s="44">
        <f>MAR!Q60</f>
        <v/>
      </c>
      <c r="S1059" s="46">
        <f>S1058+IF(X1059=0,0,M1059)</f>
        <v/>
      </c>
      <c r="T1059" s="47">
        <f>MAX(T1058,S1059)</f>
        <v/>
      </c>
      <c r="U1059" s="48">
        <f>S1059-T1059</f>
        <v/>
      </c>
      <c r="V1059" s="47">
        <f>IFERROR(SUMIFS(DATABASE!$M$5:$M$6004,DATABASE!$B$5:$B$6004,B1059,DATABASE!$X$5:$X$6004,1),0)</f>
        <v/>
      </c>
      <c r="W1059" s="31">
        <f>IFERROR(COUNTIFS(DATABASE!$B$5:$B$6004,B1059,DATABASE!$X$5:$X$6004,1),0)</f>
        <v/>
      </c>
      <c r="X1059" s="49">
        <f>--AND(ISNUMBER(B1059),C1059&lt;&gt;"",L1059&lt;&gt;"",M1059&lt;&gt;"")</f>
        <v/>
      </c>
    </row>
    <row r="1060" ht="15" customHeight="1" s="111">
      <c r="A1060" s="50" t="inlineStr">
        <is>
          <t>MAR</t>
        </is>
      </c>
      <c r="B1060" s="51">
        <f>MAR!A61</f>
        <v/>
      </c>
      <c r="C1060" s="52">
        <f>MAR!B61</f>
        <v/>
      </c>
      <c r="D1060" s="52">
        <f>MAR!C61</f>
        <v/>
      </c>
      <c r="E1060" s="52">
        <f>MAR!D61</f>
        <v/>
      </c>
      <c r="F1060" s="52">
        <f>MAR!E61</f>
        <v/>
      </c>
      <c r="G1060" s="52">
        <f>MAR!F61</f>
        <v/>
      </c>
      <c r="H1060" s="52">
        <f>MAR!G61</f>
        <v/>
      </c>
      <c r="I1060" s="53">
        <f>MAR!H61</f>
        <v/>
      </c>
      <c r="J1060" s="53">
        <f>MAR!I61</f>
        <v/>
      </c>
      <c r="K1060" s="52">
        <f>MAR!J61</f>
        <v/>
      </c>
      <c r="L1060" s="52">
        <f>MAR!K61</f>
        <v/>
      </c>
      <c r="M1060" s="54">
        <f>MAR!L61</f>
        <v/>
      </c>
      <c r="N1060" s="52">
        <f>MAR!M61</f>
        <v/>
      </c>
      <c r="O1060" s="52">
        <f>MAR!N61</f>
        <v/>
      </c>
      <c r="P1060" s="52">
        <f>MAR!O61</f>
        <v/>
      </c>
      <c r="Q1060" s="52">
        <f>MAR!P61</f>
        <v/>
      </c>
      <c r="R1060" s="52">
        <f>MAR!Q61</f>
        <v/>
      </c>
      <c r="S1060" s="54">
        <f>S1059+IF(X1060=0,0,M1060)</f>
        <v/>
      </c>
      <c r="T1060" s="55">
        <f>MAX(T1059,S1060)</f>
        <v/>
      </c>
      <c r="U1060" s="56">
        <f>S1060-T1060</f>
        <v/>
      </c>
      <c r="V1060" s="55">
        <f>IFERROR(SUMIFS(DATABASE!$M$5:$M$6004,DATABASE!$B$5:$B$6004,B1060,DATABASE!$X$5:$X$6004,1),0)</f>
        <v/>
      </c>
      <c r="W1060" s="57">
        <f>IFERROR(COUNTIFS(DATABASE!$B$5:$B$6004,B1060,DATABASE!$X$5:$X$6004,1),0)</f>
        <v/>
      </c>
      <c r="X1060" s="58">
        <f>--AND(ISNUMBER(B1060),C1060&lt;&gt;"",L1060&lt;&gt;"",M1060&lt;&gt;"")</f>
        <v/>
      </c>
    </row>
    <row r="1061" ht="15" customHeight="1" s="111">
      <c r="A1061" s="42" t="inlineStr">
        <is>
          <t>MAR</t>
        </is>
      </c>
      <c r="B1061" s="43">
        <f>MAR!A62</f>
        <v/>
      </c>
      <c r="C1061" s="44">
        <f>MAR!B62</f>
        <v/>
      </c>
      <c r="D1061" s="44">
        <f>MAR!C62</f>
        <v/>
      </c>
      <c r="E1061" s="44">
        <f>MAR!D62</f>
        <v/>
      </c>
      <c r="F1061" s="44">
        <f>MAR!E62</f>
        <v/>
      </c>
      <c r="G1061" s="44">
        <f>MAR!F62</f>
        <v/>
      </c>
      <c r="H1061" s="44">
        <f>MAR!G62</f>
        <v/>
      </c>
      <c r="I1061" s="45">
        <f>MAR!H62</f>
        <v/>
      </c>
      <c r="J1061" s="45">
        <f>MAR!I62</f>
        <v/>
      </c>
      <c r="K1061" s="44">
        <f>MAR!J62</f>
        <v/>
      </c>
      <c r="L1061" s="44">
        <f>MAR!K62</f>
        <v/>
      </c>
      <c r="M1061" s="46">
        <f>MAR!L62</f>
        <v/>
      </c>
      <c r="N1061" s="44">
        <f>MAR!M62</f>
        <v/>
      </c>
      <c r="O1061" s="44">
        <f>MAR!N62</f>
        <v/>
      </c>
      <c r="P1061" s="44">
        <f>MAR!O62</f>
        <v/>
      </c>
      <c r="Q1061" s="44">
        <f>MAR!P62</f>
        <v/>
      </c>
      <c r="R1061" s="44">
        <f>MAR!Q62</f>
        <v/>
      </c>
      <c r="S1061" s="46">
        <f>S1060+IF(X1061=0,0,M1061)</f>
        <v/>
      </c>
      <c r="T1061" s="47">
        <f>MAX(T1060,S1061)</f>
        <v/>
      </c>
      <c r="U1061" s="48">
        <f>S1061-T1061</f>
        <v/>
      </c>
      <c r="V1061" s="47">
        <f>IFERROR(SUMIFS(DATABASE!$M$5:$M$6004,DATABASE!$B$5:$B$6004,B1061,DATABASE!$X$5:$X$6004,1),0)</f>
        <v/>
      </c>
      <c r="W1061" s="31">
        <f>IFERROR(COUNTIFS(DATABASE!$B$5:$B$6004,B1061,DATABASE!$X$5:$X$6004,1),0)</f>
        <v/>
      </c>
      <c r="X1061" s="49">
        <f>--AND(ISNUMBER(B1061),C1061&lt;&gt;"",L1061&lt;&gt;"",M1061&lt;&gt;"")</f>
        <v/>
      </c>
    </row>
    <row r="1062" ht="15" customHeight="1" s="111">
      <c r="A1062" s="50" t="inlineStr">
        <is>
          <t>MAR</t>
        </is>
      </c>
      <c r="B1062" s="51">
        <f>MAR!A63</f>
        <v/>
      </c>
      <c r="C1062" s="52">
        <f>MAR!B63</f>
        <v/>
      </c>
      <c r="D1062" s="52">
        <f>MAR!C63</f>
        <v/>
      </c>
      <c r="E1062" s="52">
        <f>MAR!D63</f>
        <v/>
      </c>
      <c r="F1062" s="52">
        <f>MAR!E63</f>
        <v/>
      </c>
      <c r="G1062" s="52">
        <f>MAR!F63</f>
        <v/>
      </c>
      <c r="H1062" s="52">
        <f>MAR!G63</f>
        <v/>
      </c>
      <c r="I1062" s="53">
        <f>MAR!H63</f>
        <v/>
      </c>
      <c r="J1062" s="53">
        <f>MAR!I63</f>
        <v/>
      </c>
      <c r="K1062" s="52">
        <f>MAR!J63</f>
        <v/>
      </c>
      <c r="L1062" s="52">
        <f>MAR!K63</f>
        <v/>
      </c>
      <c r="M1062" s="54">
        <f>MAR!L63</f>
        <v/>
      </c>
      <c r="N1062" s="52">
        <f>MAR!M63</f>
        <v/>
      </c>
      <c r="O1062" s="52">
        <f>MAR!N63</f>
        <v/>
      </c>
      <c r="P1062" s="52">
        <f>MAR!O63</f>
        <v/>
      </c>
      <c r="Q1062" s="52">
        <f>MAR!P63</f>
        <v/>
      </c>
      <c r="R1062" s="52">
        <f>MAR!Q63</f>
        <v/>
      </c>
      <c r="S1062" s="54">
        <f>S1061+IF(X1062=0,0,M1062)</f>
        <v/>
      </c>
      <c r="T1062" s="55">
        <f>MAX(T1061,S1062)</f>
        <v/>
      </c>
      <c r="U1062" s="56">
        <f>S1062-T1062</f>
        <v/>
      </c>
      <c r="V1062" s="55">
        <f>IFERROR(SUMIFS(DATABASE!$M$5:$M$6004,DATABASE!$B$5:$B$6004,B1062,DATABASE!$X$5:$X$6004,1),0)</f>
        <v/>
      </c>
      <c r="W1062" s="57">
        <f>IFERROR(COUNTIFS(DATABASE!$B$5:$B$6004,B1062,DATABASE!$X$5:$X$6004,1),0)</f>
        <v/>
      </c>
      <c r="X1062" s="58">
        <f>--AND(ISNUMBER(B1062),C1062&lt;&gt;"",L1062&lt;&gt;"",M1062&lt;&gt;"")</f>
        <v/>
      </c>
    </row>
    <row r="1063" ht="15" customHeight="1" s="111">
      <c r="A1063" s="42" t="inlineStr">
        <is>
          <t>MAR</t>
        </is>
      </c>
      <c r="B1063" s="43">
        <f>MAR!A64</f>
        <v/>
      </c>
      <c r="C1063" s="44">
        <f>MAR!B64</f>
        <v/>
      </c>
      <c r="D1063" s="44">
        <f>MAR!C64</f>
        <v/>
      </c>
      <c r="E1063" s="44">
        <f>MAR!D64</f>
        <v/>
      </c>
      <c r="F1063" s="44">
        <f>MAR!E64</f>
        <v/>
      </c>
      <c r="G1063" s="44">
        <f>MAR!F64</f>
        <v/>
      </c>
      <c r="H1063" s="44">
        <f>MAR!G64</f>
        <v/>
      </c>
      <c r="I1063" s="45">
        <f>MAR!H64</f>
        <v/>
      </c>
      <c r="J1063" s="45">
        <f>MAR!I64</f>
        <v/>
      </c>
      <c r="K1063" s="44">
        <f>MAR!J64</f>
        <v/>
      </c>
      <c r="L1063" s="44">
        <f>MAR!K64</f>
        <v/>
      </c>
      <c r="M1063" s="46">
        <f>MAR!L64</f>
        <v/>
      </c>
      <c r="N1063" s="44">
        <f>MAR!M64</f>
        <v/>
      </c>
      <c r="O1063" s="44">
        <f>MAR!N64</f>
        <v/>
      </c>
      <c r="P1063" s="44">
        <f>MAR!O64</f>
        <v/>
      </c>
      <c r="Q1063" s="44">
        <f>MAR!P64</f>
        <v/>
      </c>
      <c r="R1063" s="44">
        <f>MAR!Q64</f>
        <v/>
      </c>
      <c r="S1063" s="46">
        <f>S1062+IF(X1063=0,0,M1063)</f>
        <v/>
      </c>
      <c r="T1063" s="47">
        <f>MAX(T1062,S1063)</f>
        <v/>
      </c>
      <c r="U1063" s="48">
        <f>S1063-T1063</f>
        <v/>
      </c>
      <c r="V1063" s="47">
        <f>IFERROR(SUMIFS(DATABASE!$M$5:$M$6004,DATABASE!$B$5:$B$6004,B1063,DATABASE!$X$5:$X$6004,1),0)</f>
        <v/>
      </c>
      <c r="W1063" s="31">
        <f>IFERROR(COUNTIFS(DATABASE!$B$5:$B$6004,B1063,DATABASE!$X$5:$X$6004,1),0)</f>
        <v/>
      </c>
      <c r="X1063" s="49">
        <f>--AND(ISNUMBER(B1063),C1063&lt;&gt;"",L1063&lt;&gt;"",M1063&lt;&gt;"")</f>
        <v/>
      </c>
    </row>
    <row r="1064" ht="15" customHeight="1" s="111">
      <c r="A1064" s="50" t="inlineStr">
        <is>
          <t>MAR</t>
        </is>
      </c>
      <c r="B1064" s="51">
        <f>MAR!A65</f>
        <v/>
      </c>
      <c r="C1064" s="52">
        <f>MAR!B65</f>
        <v/>
      </c>
      <c r="D1064" s="52">
        <f>MAR!C65</f>
        <v/>
      </c>
      <c r="E1064" s="52">
        <f>MAR!D65</f>
        <v/>
      </c>
      <c r="F1064" s="52">
        <f>MAR!E65</f>
        <v/>
      </c>
      <c r="G1064" s="52">
        <f>MAR!F65</f>
        <v/>
      </c>
      <c r="H1064" s="52">
        <f>MAR!G65</f>
        <v/>
      </c>
      <c r="I1064" s="53">
        <f>MAR!H65</f>
        <v/>
      </c>
      <c r="J1064" s="53">
        <f>MAR!I65</f>
        <v/>
      </c>
      <c r="K1064" s="52">
        <f>MAR!J65</f>
        <v/>
      </c>
      <c r="L1064" s="52">
        <f>MAR!K65</f>
        <v/>
      </c>
      <c r="M1064" s="54">
        <f>MAR!L65</f>
        <v/>
      </c>
      <c r="N1064" s="52">
        <f>MAR!M65</f>
        <v/>
      </c>
      <c r="O1064" s="52">
        <f>MAR!N65</f>
        <v/>
      </c>
      <c r="P1064" s="52">
        <f>MAR!O65</f>
        <v/>
      </c>
      <c r="Q1064" s="52">
        <f>MAR!P65</f>
        <v/>
      </c>
      <c r="R1064" s="52">
        <f>MAR!Q65</f>
        <v/>
      </c>
      <c r="S1064" s="54">
        <f>S1063+IF(X1064=0,0,M1064)</f>
        <v/>
      </c>
      <c r="T1064" s="55">
        <f>MAX(T1063,S1064)</f>
        <v/>
      </c>
      <c r="U1064" s="56">
        <f>S1064-T1064</f>
        <v/>
      </c>
      <c r="V1064" s="55">
        <f>IFERROR(SUMIFS(DATABASE!$M$5:$M$6004,DATABASE!$B$5:$B$6004,B1064,DATABASE!$X$5:$X$6004,1),0)</f>
        <v/>
      </c>
      <c r="W1064" s="57">
        <f>IFERROR(COUNTIFS(DATABASE!$B$5:$B$6004,B1064,DATABASE!$X$5:$X$6004,1),0)</f>
        <v/>
      </c>
      <c r="X1064" s="58">
        <f>--AND(ISNUMBER(B1064),C1064&lt;&gt;"",L1064&lt;&gt;"",M1064&lt;&gt;"")</f>
        <v/>
      </c>
    </row>
    <row r="1065" ht="15" customHeight="1" s="111">
      <c r="A1065" s="42" t="inlineStr">
        <is>
          <t>MAR</t>
        </is>
      </c>
      <c r="B1065" s="43">
        <f>MAR!A66</f>
        <v/>
      </c>
      <c r="C1065" s="44">
        <f>MAR!B66</f>
        <v/>
      </c>
      <c r="D1065" s="44">
        <f>MAR!C66</f>
        <v/>
      </c>
      <c r="E1065" s="44">
        <f>MAR!D66</f>
        <v/>
      </c>
      <c r="F1065" s="44">
        <f>MAR!E66</f>
        <v/>
      </c>
      <c r="G1065" s="44">
        <f>MAR!F66</f>
        <v/>
      </c>
      <c r="H1065" s="44">
        <f>MAR!G66</f>
        <v/>
      </c>
      <c r="I1065" s="45">
        <f>MAR!H66</f>
        <v/>
      </c>
      <c r="J1065" s="45">
        <f>MAR!I66</f>
        <v/>
      </c>
      <c r="K1065" s="44">
        <f>MAR!J66</f>
        <v/>
      </c>
      <c r="L1065" s="44">
        <f>MAR!K66</f>
        <v/>
      </c>
      <c r="M1065" s="46">
        <f>MAR!L66</f>
        <v/>
      </c>
      <c r="N1065" s="44">
        <f>MAR!M66</f>
        <v/>
      </c>
      <c r="O1065" s="44">
        <f>MAR!N66</f>
        <v/>
      </c>
      <c r="P1065" s="44">
        <f>MAR!O66</f>
        <v/>
      </c>
      <c r="Q1065" s="44">
        <f>MAR!P66</f>
        <v/>
      </c>
      <c r="R1065" s="44">
        <f>MAR!Q66</f>
        <v/>
      </c>
      <c r="S1065" s="46">
        <f>S1064+IF(X1065=0,0,M1065)</f>
        <v/>
      </c>
      <c r="T1065" s="47">
        <f>MAX(T1064,S1065)</f>
        <v/>
      </c>
      <c r="U1065" s="48">
        <f>S1065-T1065</f>
        <v/>
      </c>
      <c r="V1065" s="47">
        <f>IFERROR(SUMIFS(DATABASE!$M$5:$M$6004,DATABASE!$B$5:$B$6004,B1065,DATABASE!$X$5:$X$6004,1),0)</f>
        <v/>
      </c>
      <c r="W1065" s="31">
        <f>IFERROR(COUNTIFS(DATABASE!$B$5:$B$6004,B1065,DATABASE!$X$5:$X$6004,1),0)</f>
        <v/>
      </c>
      <c r="X1065" s="49">
        <f>--AND(ISNUMBER(B1065),C1065&lt;&gt;"",L1065&lt;&gt;"",M1065&lt;&gt;"")</f>
        <v/>
      </c>
    </row>
    <row r="1066" ht="15" customHeight="1" s="111">
      <c r="A1066" s="50" t="inlineStr">
        <is>
          <t>MAR</t>
        </is>
      </c>
      <c r="B1066" s="51">
        <f>MAR!A67</f>
        <v/>
      </c>
      <c r="C1066" s="52">
        <f>MAR!B67</f>
        <v/>
      </c>
      <c r="D1066" s="52">
        <f>MAR!C67</f>
        <v/>
      </c>
      <c r="E1066" s="52">
        <f>MAR!D67</f>
        <v/>
      </c>
      <c r="F1066" s="52">
        <f>MAR!E67</f>
        <v/>
      </c>
      <c r="G1066" s="52">
        <f>MAR!F67</f>
        <v/>
      </c>
      <c r="H1066" s="52">
        <f>MAR!G67</f>
        <v/>
      </c>
      <c r="I1066" s="53">
        <f>MAR!H67</f>
        <v/>
      </c>
      <c r="J1066" s="53">
        <f>MAR!I67</f>
        <v/>
      </c>
      <c r="K1066" s="52">
        <f>MAR!J67</f>
        <v/>
      </c>
      <c r="L1066" s="52">
        <f>MAR!K67</f>
        <v/>
      </c>
      <c r="M1066" s="54">
        <f>MAR!L67</f>
        <v/>
      </c>
      <c r="N1066" s="52">
        <f>MAR!M67</f>
        <v/>
      </c>
      <c r="O1066" s="52">
        <f>MAR!N67</f>
        <v/>
      </c>
      <c r="P1066" s="52">
        <f>MAR!O67</f>
        <v/>
      </c>
      <c r="Q1066" s="52">
        <f>MAR!P67</f>
        <v/>
      </c>
      <c r="R1066" s="52">
        <f>MAR!Q67</f>
        <v/>
      </c>
      <c r="S1066" s="54">
        <f>S1065+IF(X1066=0,0,M1066)</f>
        <v/>
      </c>
      <c r="T1066" s="55">
        <f>MAX(T1065,S1066)</f>
        <v/>
      </c>
      <c r="U1066" s="56">
        <f>S1066-T1066</f>
        <v/>
      </c>
      <c r="V1066" s="55">
        <f>IFERROR(SUMIFS(DATABASE!$M$5:$M$6004,DATABASE!$B$5:$B$6004,B1066,DATABASE!$X$5:$X$6004,1),0)</f>
        <v/>
      </c>
      <c r="W1066" s="57">
        <f>IFERROR(COUNTIFS(DATABASE!$B$5:$B$6004,B1066,DATABASE!$X$5:$X$6004,1),0)</f>
        <v/>
      </c>
      <c r="X1066" s="58">
        <f>--AND(ISNUMBER(B1066),C1066&lt;&gt;"",L1066&lt;&gt;"",M1066&lt;&gt;"")</f>
        <v/>
      </c>
    </row>
    <row r="1067" ht="15" customHeight="1" s="111">
      <c r="A1067" s="42" t="inlineStr">
        <is>
          <t>MAR</t>
        </is>
      </c>
      <c r="B1067" s="43">
        <f>MAR!A68</f>
        <v/>
      </c>
      <c r="C1067" s="44">
        <f>MAR!B68</f>
        <v/>
      </c>
      <c r="D1067" s="44">
        <f>MAR!C68</f>
        <v/>
      </c>
      <c r="E1067" s="44">
        <f>MAR!D68</f>
        <v/>
      </c>
      <c r="F1067" s="44">
        <f>MAR!E68</f>
        <v/>
      </c>
      <c r="G1067" s="44">
        <f>MAR!F68</f>
        <v/>
      </c>
      <c r="H1067" s="44">
        <f>MAR!G68</f>
        <v/>
      </c>
      <c r="I1067" s="45">
        <f>MAR!H68</f>
        <v/>
      </c>
      <c r="J1067" s="45">
        <f>MAR!I68</f>
        <v/>
      </c>
      <c r="K1067" s="44">
        <f>MAR!J68</f>
        <v/>
      </c>
      <c r="L1067" s="44">
        <f>MAR!K68</f>
        <v/>
      </c>
      <c r="M1067" s="46">
        <f>MAR!L68</f>
        <v/>
      </c>
      <c r="N1067" s="44">
        <f>MAR!M68</f>
        <v/>
      </c>
      <c r="O1067" s="44">
        <f>MAR!N68</f>
        <v/>
      </c>
      <c r="P1067" s="44">
        <f>MAR!O68</f>
        <v/>
      </c>
      <c r="Q1067" s="44">
        <f>MAR!P68</f>
        <v/>
      </c>
      <c r="R1067" s="44">
        <f>MAR!Q68</f>
        <v/>
      </c>
      <c r="S1067" s="46">
        <f>S1066+IF(X1067=0,0,M1067)</f>
        <v/>
      </c>
      <c r="T1067" s="47">
        <f>MAX(T1066,S1067)</f>
        <v/>
      </c>
      <c r="U1067" s="48">
        <f>S1067-T1067</f>
        <v/>
      </c>
      <c r="V1067" s="47">
        <f>IFERROR(SUMIFS(DATABASE!$M$5:$M$6004,DATABASE!$B$5:$B$6004,B1067,DATABASE!$X$5:$X$6004,1),0)</f>
        <v/>
      </c>
      <c r="W1067" s="31">
        <f>IFERROR(COUNTIFS(DATABASE!$B$5:$B$6004,B1067,DATABASE!$X$5:$X$6004,1),0)</f>
        <v/>
      </c>
      <c r="X1067" s="49">
        <f>--AND(ISNUMBER(B1067),C1067&lt;&gt;"",L1067&lt;&gt;"",M1067&lt;&gt;"")</f>
        <v/>
      </c>
    </row>
    <row r="1068" ht="15" customHeight="1" s="111">
      <c r="A1068" s="50" t="inlineStr">
        <is>
          <t>MAR</t>
        </is>
      </c>
      <c r="B1068" s="51">
        <f>MAR!A69</f>
        <v/>
      </c>
      <c r="C1068" s="52">
        <f>MAR!B69</f>
        <v/>
      </c>
      <c r="D1068" s="52">
        <f>MAR!C69</f>
        <v/>
      </c>
      <c r="E1068" s="52">
        <f>MAR!D69</f>
        <v/>
      </c>
      <c r="F1068" s="52">
        <f>MAR!E69</f>
        <v/>
      </c>
      <c r="G1068" s="52">
        <f>MAR!F69</f>
        <v/>
      </c>
      <c r="H1068" s="52">
        <f>MAR!G69</f>
        <v/>
      </c>
      <c r="I1068" s="53">
        <f>MAR!H69</f>
        <v/>
      </c>
      <c r="J1068" s="53">
        <f>MAR!I69</f>
        <v/>
      </c>
      <c r="K1068" s="52">
        <f>MAR!J69</f>
        <v/>
      </c>
      <c r="L1068" s="52">
        <f>MAR!K69</f>
        <v/>
      </c>
      <c r="M1068" s="54">
        <f>MAR!L69</f>
        <v/>
      </c>
      <c r="N1068" s="52">
        <f>MAR!M69</f>
        <v/>
      </c>
      <c r="O1068" s="52">
        <f>MAR!N69</f>
        <v/>
      </c>
      <c r="P1068" s="52">
        <f>MAR!O69</f>
        <v/>
      </c>
      <c r="Q1068" s="52">
        <f>MAR!P69</f>
        <v/>
      </c>
      <c r="R1068" s="52">
        <f>MAR!Q69</f>
        <v/>
      </c>
      <c r="S1068" s="54">
        <f>S1067+IF(X1068=0,0,M1068)</f>
        <v/>
      </c>
      <c r="T1068" s="55">
        <f>MAX(T1067,S1068)</f>
        <v/>
      </c>
      <c r="U1068" s="56">
        <f>S1068-T1068</f>
        <v/>
      </c>
      <c r="V1068" s="55">
        <f>IFERROR(SUMIFS(DATABASE!$M$5:$M$6004,DATABASE!$B$5:$B$6004,B1068,DATABASE!$X$5:$X$6004,1),0)</f>
        <v/>
      </c>
      <c r="W1068" s="57">
        <f>IFERROR(COUNTIFS(DATABASE!$B$5:$B$6004,B1068,DATABASE!$X$5:$X$6004,1),0)</f>
        <v/>
      </c>
      <c r="X1068" s="58">
        <f>--AND(ISNUMBER(B1068),C1068&lt;&gt;"",L1068&lt;&gt;"",M1068&lt;&gt;"")</f>
        <v/>
      </c>
    </row>
    <row r="1069" ht="15" customHeight="1" s="111">
      <c r="A1069" s="42" t="inlineStr">
        <is>
          <t>MAR</t>
        </is>
      </c>
      <c r="B1069" s="43">
        <f>MAR!A70</f>
        <v/>
      </c>
      <c r="C1069" s="44">
        <f>MAR!B70</f>
        <v/>
      </c>
      <c r="D1069" s="44">
        <f>MAR!C70</f>
        <v/>
      </c>
      <c r="E1069" s="44">
        <f>MAR!D70</f>
        <v/>
      </c>
      <c r="F1069" s="44">
        <f>MAR!E70</f>
        <v/>
      </c>
      <c r="G1069" s="44">
        <f>MAR!F70</f>
        <v/>
      </c>
      <c r="H1069" s="44">
        <f>MAR!G70</f>
        <v/>
      </c>
      <c r="I1069" s="45">
        <f>MAR!H70</f>
        <v/>
      </c>
      <c r="J1069" s="45">
        <f>MAR!I70</f>
        <v/>
      </c>
      <c r="K1069" s="44">
        <f>MAR!J70</f>
        <v/>
      </c>
      <c r="L1069" s="44">
        <f>MAR!K70</f>
        <v/>
      </c>
      <c r="M1069" s="46">
        <f>MAR!L70</f>
        <v/>
      </c>
      <c r="N1069" s="44">
        <f>MAR!M70</f>
        <v/>
      </c>
      <c r="O1069" s="44">
        <f>MAR!N70</f>
        <v/>
      </c>
      <c r="P1069" s="44">
        <f>MAR!O70</f>
        <v/>
      </c>
      <c r="Q1069" s="44">
        <f>MAR!P70</f>
        <v/>
      </c>
      <c r="R1069" s="44">
        <f>MAR!Q70</f>
        <v/>
      </c>
      <c r="S1069" s="46">
        <f>S1068+IF(X1069=0,0,M1069)</f>
        <v/>
      </c>
      <c r="T1069" s="47">
        <f>MAX(T1068,S1069)</f>
        <v/>
      </c>
      <c r="U1069" s="48">
        <f>S1069-T1069</f>
        <v/>
      </c>
      <c r="V1069" s="47">
        <f>IFERROR(SUMIFS(DATABASE!$M$5:$M$6004,DATABASE!$B$5:$B$6004,B1069,DATABASE!$X$5:$X$6004,1),0)</f>
        <v/>
      </c>
      <c r="W1069" s="31">
        <f>IFERROR(COUNTIFS(DATABASE!$B$5:$B$6004,B1069,DATABASE!$X$5:$X$6004,1),0)</f>
        <v/>
      </c>
      <c r="X1069" s="49">
        <f>--AND(ISNUMBER(B1069),C1069&lt;&gt;"",L1069&lt;&gt;"",M1069&lt;&gt;"")</f>
        <v/>
      </c>
    </row>
    <row r="1070" ht="15" customHeight="1" s="111">
      <c r="A1070" s="50" t="inlineStr">
        <is>
          <t>MAR</t>
        </is>
      </c>
      <c r="B1070" s="51">
        <f>MAR!A71</f>
        <v/>
      </c>
      <c r="C1070" s="52">
        <f>MAR!B71</f>
        <v/>
      </c>
      <c r="D1070" s="52">
        <f>MAR!C71</f>
        <v/>
      </c>
      <c r="E1070" s="52">
        <f>MAR!D71</f>
        <v/>
      </c>
      <c r="F1070" s="52">
        <f>MAR!E71</f>
        <v/>
      </c>
      <c r="G1070" s="52">
        <f>MAR!F71</f>
        <v/>
      </c>
      <c r="H1070" s="52">
        <f>MAR!G71</f>
        <v/>
      </c>
      <c r="I1070" s="53">
        <f>MAR!H71</f>
        <v/>
      </c>
      <c r="J1070" s="53">
        <f>MAR!I71</f>
        <v/>
      </c>
      <c r="K1070" s="52">
        <f>MAR!J71</f>
        <v/>
      </c>
      <c r="L1070" s="52">
        <f>MAR!K71</f>
        <v/>
      </c>
      <c r="M1070" s="54">
        <f>MAR!L71</f>
        <v/>
      </c>
      <c r="N1070" s="52">
        <f>MAR!M71</f>
        <v/>
      </c>
      <c r="O1070" s="52">
        <f>MAR!N71</f>
        <v/>
      </c>
      <c r="P1070" s="52">
        <f>MAR!O71</f>
        <v/>
      </c>
      <c r="Q1070" s="52">
        <f>MAR!P71</f>
        <v/>
      </c>
      <c r="R1070" s="52">
        <f>MAR!Q71</f>
        <v/>
      </c>
      <c r="S1070" s="54">
        <f>S1069+IF(X1070=0,0,M1070)</f>
        <v/>
      </c>
      <c r="T1070" s="55">
        <f>MAX(T1069,S1070)</f>
        <v/>
      </c>
      <c r="U1070" s="56">
        <f>S1070-T1070</f>
        <v/>
      </c>
      <c r="V1070" s="55">
        <f>IFERROR(SUMIFS(DATABASE!$M$5:$M$6004,DATABASE!$B$5:$B$6004,B1070,DATABASE!$X$5:$X$6004,1),0)</f>
        <v/>
      </c>
      <c r="W1070" s="57">
        <f>IFERROR(COUNTIFS(DATABASE!$B$5:$B$6004,B1070,DATABASE!$X$5:$X$6004,1),0)</f>
        <v/>
      </c>
      <c r="X1070" s="58">
        <f>--AND(ISNUMBER(B1070),C1070&lt;&gt;"",L1070&lt;&gt;"",M1070&lt;&gt;"")</f>
        <v/>
      </c>
    </row>
    <row r="1071" ht="15" customHeight="1" s="111">
      <c r="A1071" s="42" t="inlineStr">
        <is>
          <t>MAR</t>
        </is>
      </c>
      <c r="B1071" s="43">
        <f>MAR!A72</f>
        <v/>
      </c>
      <c r="C1071" s="44">
        <f>MAR!B72</f>
        <v/>
      </c>
      <c r="D1071" s="44">
        <f>MAR!C72</f>
        <v/>
      </c>
      <c r="E1071" s="44">
        <f>MAR!D72</f>
        <v/>
      </c>
      <c r="F1071" s="44">
        <f>MAR!E72</f>
        <v/>
      </c>
      <c r="G1071" s="44">
        <f>MAR!F72</f>
        <v/>
      </c>
      <c r="H1071" s="44">
        <f>MAR!G72</f>
        <v/>
      </c>
      <c r="I1071" s="45">
        <f>MAR!H72</f>
        <v/>
      </c>
      <c r="J1071" s="45">
        <f>MAR!I72</f>
        <v/>
      </c>
      <c r="K1071" s="44">
        <f>MAR!J72</f>
        <v/>
      </c>
      <c r="L1071" s="44">
        <f>MAR!K72</f>
        <v/>
      </c>
      <c r="M1071" s="46">
        <f>MAR!L72</f>
        <v/>
      </c>
      <c r="N1071" s="44">
        <f>MAR!M72</f>
        <v/>
      </c>
      <c r="O1071" s="44">
        <f>MAR!N72</f>
        <v/>
      </c>
      <c r="P1071" s="44">
        <f>MAR!O72</f>
        <v/>
      </c>
      <c r="Q1071" s="44">
        <f>MAR!P72</f>
        <v/>
      </c>
      <c r="R1071" s="44">
        <f>MAR!Q72</f>
        <v/>
      </c>
      <c r="S1071" s="46">
        <f>S1070+IF(X1071=0,0,M1071)</f>
        <v/>
      </c>
      <c r="T1071" s="47">
        <f>MAX(T1070,S1071)</f>
        <v/>
      </c>
      <c r="U1071" s="48">
        <f>S1071-T1071</f>
        <v/>
      </c>
      <c r="V1071" s="47">
        <f>IFERROR(SUMIFS(DATABASE!$M$5:$M$6004,DATABASE!$B$5:$B$6004,B1071,DATABASE!$X$5:$X$6004,1),0)</f>
        <v/>
      </c>
      <c r="W1071" s="31">
        <f>IFERROR(COUNTIFS(DATABASE!$B$5:$B$6004,B1071,DATABASE!$X$5:$X$6004,1),0)</f>
        <v/>
      </c>
      <c r="X1071" s="49">
        <f>--AND(ISNUMBER(B1071),C1071&lt;&gt;"",L1071&lt;&gt;"",M1071&lt;&gt;"")</f>
        <v/>
      </c>
    </row>
    <row r="1072" ht="15" customHeight="1" s="111">
      <c r="A1072" s="50" t="inlineStr">
        <is>
          <t>MAR</t>
        </is>
      </c>
      <c r="B1072" s="51">
        <f>MAR!A73</f>
        <v/>
      </c>
      <c r="C1072" s="52">
        <f>MAR!B73</f>
        <v/>
      </c>
      <c r="D1072" s="52">
        <f>MAR!C73</f>
        <v/>
      </c>
      <c r="E1072" s="52">
        <f>MAR!D73</f>
        <v/>
      </c>
      <c r="F1072" s="52">
        <f>MAR!E73</f>
        <v/>
      </c>
      <c r="G1072" s="52">
        <f>MAR!F73</f>
        <v/>
      </c>
      <c r="H1072" s="52">
        <f>MAR!G73</f>
        <v/>
      </c>
      <c r="I1072" s="53">
        <f>MAR!H73</f>
        <v/>
      </c>
      <c r="J1072" s="53">
        <f>MAR!I73</f>
        <v/>
      </c>
      <c r="K1072" s="52">
        <f>MAR!J73</f>
        <v/>
      </c>
      <c r="L1072" s="52">
        <f>MAR!K73</f>
        <v/>
      </c>
      <c r="M1072" s="54">
        <f>MAR!L73</f>
        <v/>
      </c>
      <c r="N1072" s="52">
        <f>MAR!M73</f>
        <v/>
      </c>
      <c r="O1072" s="52">
        <f>MAR!N73</f>
        <v/>
      </c>
      <c r="P1072" s="52">
        <f>MAR!O73</f>
        <v/>
      </c>
      <c r="Q1072" s="52">
        <f>MAR!P73</f>
        <v/>
      </c>
      <c r="R1072" s="52">
        <f>MAR!Q73</f>
        <v/>
      </c>
      <c r="S1072" s="54">
        <f>S1071+IF(X1072=0,0,M1072)</f>
        <v/>
      </c>
      <c r="T1072" s="55">
        <f>MAX(T1071,S1072)</f>
        <v/>
      </c>
      <c r="U1072" s="56">
        <f>S1072-T1072</f>
        <v/>
      </c>
      <c r="V1072" s="55">
        <f>IFERROR(SUMIFS(DATABASE!$M$5:$M$6004,DATABASE!$B$5:$B$6004,B1072,DATABASE!$X$5:$X$6004,1),0)</f>
        <v/>
      </c>
      <c r="W1072" s="57">
        <f>IFERROR(COUNTIFS(DATABASE!$B$5:$B$6004,B1072,DATABASE!$X$5:$X$6004,1),0)</f>
        <v/>
      </c>
      <c r="X1072" s="58">
        <f>--AND(ISNUMBER(B1072),C1072&lt;&gt;"",L1072&lt;&gt;"",M1072&lt;&gt;"")</f>
        <v/>
      </c>
    </row>
    <row r="1073" ht="15" customHeight="1" s="111">
      <c r="A1073" s="42" t="inlineStr">
        <is>
          <t>MAR</t>
        </is>
      </c>
      <c r="B1073" s="43">
        <f>MAR!A74</f>
        <v/>
      </c>
      <c r="C1073" s="44">
        <f>MAR!B74</f>
        <v/>
      </c>
      <c r="D1073" s="44">
        <f>MAR!C74</f>
        <v/>
      </c>
      <c r="E1073" s="44">
        <f>MAR!D74</f>
        <v/>
      </c>
      <c r="F1073" s="44">
        <f>MAR!E74</f>
        <v/>
      </c>
      <c r="G1073" s="44">
        <f>MAR!F74</f>
        <v/>
      </c>
      <c r="H1073" s="44">
        <f>MAR!G74</f>
        <v/>
      </c>
      <c r="I1073" s="45">
        <f>MAR!H74</f>
        <v/>
      </c>
      <c r="J1073" s="45">
        <f>MAR!I74</f>
        <v/>
      </c>
      <c r="K1073" s="44">
        <f>MAR!J74</f>
        <v/>
      </c>
      <c r="L1073" s="44">
        <f>MAR!K74</f>
        <v/>
      </c>
      <c r="M1073" s="46">
        <f>MAR!L74</f>
        <v/>
      </c>
      <c r="N1073" s="44">
        <f>MAR!M74</f>
        <v/>
      </c>
      <c r="O1073" s="44">
        <f>MAR!N74</f>
        <v/>
      </c>
      <c r="P1073" s="44">
        <f>MAR!O74</f>
        <v/>
      </c>
      <c r="Q1073" s="44">
        <f>MAR!P74</f>
        <v/>
      </c>
      <c r="R1073" s="44">
        <f>MAR!Q74</f>
        <v/>
      </c>
      <c r="S1073" s="46">
        <f>S1072+IF(X1073=0,0,M1073)</f>
        <v/>
      </c>
      <c r="T1073" s="47">
        <f>MAX(T1072,S1073)</f>
        <v/>
      </c>
      <c r="U1073" s="48">
        <f>S1073-T1073</f>
        <v/>
      </c>
      <c r="V1073" s="47">
        <f>IFERROR(SUMIFS(DATABASE!$M$5:$M$6004,DATABASE!$B$5:$B$6004,B1073,DATABASE!$X$5:$X$6004,1),0)</f>
        <v/>
      </c>
      <c r="W1073" s="31">
        <f>IFERROR(COUNTIFS(DATABASE!$B$5:$B$6004,B1073,DATABASE!$X$5:$X$6004,1),0)</f>
        <v/>
      </c>
      <c r="X1073" s="49">
        <f>--AND(ISNUMBER(B1073),C1073&lt;&gt;"",L1073&lt;&gt;"",M1073&lt;&gt;"")</f>
        <v/>
      </c>
    </row>
    <row r="1074" ht="15" customHeight="1" s="111">
      <c r="A1074" s="50" t="inlineStr">
        <is>
          <t>MAR</t>
        </is>
      </c>
      <c r="B1074" s="51">
        <f>MAR!A75</f>
        <v/>
      </c>
      <c r="C1074" s="52">
        <f>MAR!B75</f>
        <v/>
      </c>
      <c r="D1074" s="52">
        <f>MAR!C75</f>
        <v/>
      </c>
      <c r="E1074" s="52">
        <f>MAR!D75</f>
        <v/>
      </c>
      <c r="F1074" s="52">
        <f>MAR!E75</f>
        <v/>
      </c>
      <c r="G1074" s="52">
        <f>MAR!F75</f>
        <v/>
      </c>
      <c r="H1074" s="52">
        <f>MAR!G75</f>
        <v/>
      </c>
      <c r="I1074" s="53">
        <f>MAR!H75</f>
        <v/>
      </c>
      <c r="J1074" s="53">
        <f>MAR!I75</f>
        <v/>
      </c>
      <c r="K1074" s="52">
        <f>MAR!J75</f>
        <v/>
      </c>
      <c r="L1074" s="52">
        <f>MAR!K75</f>
        <v/>
      </c>
      <c r="M1074" s="54">
        <f>MAR!L75</f>
        <v/>
      </c>
      <c r="N1074" s="52">
        <f>MAR!M75</f>
        <v/>
      </c>
      <c r="O1074" s="52">
        <f>MAR!N75</f>
        <v/>
      </c>
      <c r="P1074" s="52">
        <f>MAR!O75</f>
        <v/>
      </c>
      <c r="Q1074" s="52">
        <f>MAR!P75</f>
        <v/>
      </c>
      <c r="R1074" s="52">
        <f>MAR!Q75</f>
        <v/>
      </c>
      <c r="S1074" s="54">
        <f>S1073+IF(X1074=0,0,M1074)</f>
        <v/>
      </c>
      <c r="T1074" s="55">
        <f>MAX(T1073,S1074)</f>
        <v/>
      </c>
      <c r="U1074" s="56">
        <f>S1074-T1074</f>
        <v/>
      </c>
      <c r="V1074" s="55">
        <f>IFERROR(SUMIFS(DATABASE!$M$5:$M$6004,DATABASE!$B$5:$B$6004,B1074,DATABASE!$X$5:$X$6004,1),0)</f>
        <v/>
      </c>
      <c r="W1074" s="57">
        <f>IFERROR(COUNTIFS(DATABASE!$B$5:$B$6004,B1074,DATABASE!$X$5:$X$6004,1),0)</f>
        <v/>
      </c>
      <c r="X1074" s="58">
        <f>--AND(ISNUMBER(B1074),C1074&lt;&gt;"",L1074&lt;&gt;"",M1074&lt;&gt;"")</f>
        <v/>
      </c>
    </row>
    <row r="1075" ht="15" customHeight="1" s="111">
      <c r="A1075" s="42" t="inlineStr">
        <is>
          <t>MAR</t>
        </is>
      </c>
      <c r="B1075" s="43">
        <f>MAR!A76</f>
        <v/>
      </c>
      <c r="C1075" s="44">
        <f>MAR!B76</f>
        <v/>
      </c>
      <c r="D1075" s="44">
        <f>MAR!C76</f>
        <v/>
      </c>
      <c r="E1075" s="44">
        <f>MAR!D76</f>
        <v/>
      </c>
      <c r="F1075" s="44">
        <f>MAR!E76</f>
        <v/>
      </c>
      <c r="G1075" s="44">
        <f>MAR!F76</f>
        <v/>
      </c>
      <c r="H1075" s="44">
        <f>MAR!G76</f>
        <v/>
      </c>
      <c r="I1075" s="45">
        <f>MAR!H76</f>
        <v/>
      </c>
      <c r="J1075" s="45">
        <f>MAR!I76</f>
        <v/>
      </c>
      <c r="K1075" s="44">
        <f>MAR!J76</f>
        <v/>
      </c>
      <c r="L1075" s="44">
        <f>MAR!K76</f>
        <v/>
      </c>
      <c r="M1075" s="46">
        <f>MAR!L76</f>
        <v/>
      </c>
      <c r="N1075" s="44">
        <f>MAR!M76</f>
        <v/>
      </c>
      <c r="O1075" s="44">
        <f>MAR!N76</f>
        <v/>
      </c>
      <c r="P1075" s="44">
        <f>MAR!O76</f>
        <v/>
      </c>
      <c r="Q1075" s="44">
        <f>MAR!P76</f>
        <v/>
      </c>
      <c r="R1075" s="44">
        <f>MAR!Q76</f>
        <v/>
      </c>
      <c r="S1075" s="46">
        <f>S1074+IF(X1075=0,0,M1075)</f>
        <v/>
      </c>
      <c r="T1075" s="47">
        <f>MAX(T1074,S1075)</f>
        <v/>
      </c>
      <c r="U1075" s="48">
        <f>S1075-T1075</f>
        <v/>
      </c>
      <c r="V1075" s="47">
        <f>IFERROR(SUMIFS(DATABASE!$M$5:$M$6004,DATABASE!$B$5:$B$6004,B1075,DATABASE!$X$5:$X$6004,1),0)</f>
        <v/>
      </c>
      <c r="W1075" s="31">
        <f>IFERROR(COUNTIFS(DATABASE!$B$5:$B$6004,B1075,DATABASE!$X$5:$X$6004,1),0)</f>
        <v/>
      </c>
      <c r="X1075" s="49">
        <f>--AND(ISNUMBER(B1075),C1075&lt;&gt;"",L1075&lt;&gt;"",M1075&lt;&gt;"")</f>
        <v/>
      </c>
    </row>
    <row r="1076" ht="15" customHeight="1" s="111">
      <c r="A1076" s="50" t="inlineStr">
        <is>
          <t>MAR</t>
        </is>
      </c>
      <c r="B1076" s="51">
        <f>MAR!A77</f>
        <v/>
      </c>
      <c r="C1076" s="52">
        <f>MAR!B77</f>
        <v/>
      </c>
      <c r="D1076" s="52">
        <f>MAR!C77</f>
        <v/>
      </c>
      <c r="E1076" s="52">
        <f>MAR!D77</f>
        <v/>
      </c>
      <c r="F1076" s="52">
        <f>MAR!E77</f>
        <v/>
      </c>
      <c r="G1076" s="52">
        <f>MAR!F77</f>
        <v/>
      </c>
      <c r="H1076" s="52">
        <f>MAR!G77</f>
        <v/>
      </c>
      <c r="I1076" s="53">
        <f>MAR!H77</f>
        <v/>
      </c>
      <c r="J1076" s="53">
        <f>MAR!I77</f>
        <v/>
      </c>
      <c r="K1076" s="52">
        <f>MAR!J77</f>
        <v/>
      </c>
      <c r="L1076" s="52">
        <f>MAR!K77</f>
        <v/>
      </c>
      <c r="M1076" s="54">
        <f>MAR!L77</f>
        <v/>
      </c>
      <c r="N1076" s="52">
        <f>MAR!M77</f>
        <v/>
      </c>
      <c r="O1076" s="52">
        <f>MAR!N77</f>
        <v/>
      </c>
      <c r="P1076" s="52">
        <f>MAR!O77</f>
        <v/>
      </c>
      <c r="Q1076" s="52">
        <f>MAR!P77</f>
        <v/>
      </c>
      <c r="R1076" s="52">
        <f>MAR!Q77</f>
        <v/>
      </c>
      <c r="S1076" s="54">
        <f>S1075+IF(X1076=0,0,M1076)</f>
        <v/>
      </c>
      <c r="T1076" s="55">
        <f>MAX(T1075,S1076)</f>
        <v/>
      </c>
      <c r="U1076" s="56">
        <f>S1076-T1076</f>
        <v/>
      </c>
      <c r="V1076" s="55">
        <f>IFERROR(SUMIFS(DATABASE!$M$5:$M$6004,DATABASE!$B$5:$B$6004,B1076,DATABASE!$X$5:$X$6004,1),0)</f>
        <v/>
      </c>
      <c r="W1076" s="57">
        <f>IFERROR(COUNTIFS(DATABASE!$B$5:$B$6004,B1076,DATABASE!$X$5:$X$6004,1),0)</f>
        <v/>
      </c>
      <c r="X1076" s="58">
        <f>--AND(ISNUMBER(B1076),C1076&lt;&gt;"",L1076&lt;&gt;"",M1076&lt;&gt;"")</f>
        <v/>
      </c>
    </row>
    <row r="1077" ht="15" customHeight="1" s="111">
      <c r="A1077" s="42" t="inlineStr">
        <is>
          <t>MAR</t>
        </is>
      </c>
      <c r="B1077" s="43">
        <f>MAR!A78</f>
        <v/>
      </c>
      <c r="C1077" s="44">
        <f>MAR!B78</f>
        <v/>
      </c>
      <c r="D1077" s="44">
        <f>MAR!C78</f>
        <v/>
      </c>
      <c r="E1077" s="44">
        <f>MAR!D78</f>
        <v/>
      </c>
      <c r="F1077" s="44">
        <f>MAR!E78</f>
        <v/>
      </c>
      <c r="G1077" s="44">
        <f>MAR!F78</f>
        <v/>
      </c>
      <c r="H1077" s="44">
        <f>MAR!G78</f>
        <v/>
      </c>
      <c r="I1077" s="45">
        <f>MAR!H78</f>
        <v/>
      </c>
      <c r="J1077" s="45">
        <f>MAR!I78</f>
        <v/>
      </c>
      <c r="K1077" s="44">
        <f>MAR!J78</f>
        <v/>
      </c>
      <c r="L1077" s="44">
        <f>MAR!K78</f>
        <v/>
      </c>
      <c r="M1077" s="46">
        <f>MAR!L78</f>
        <v/>
      </c>
      <c r="N1077" s="44">
        <f>MAR!M78</f>
        <v/>
      </c>
      <c r="O1077" s="44">
        <f>MAR!N78</f>
        <v/>
      </c>
      <c r="P1077" s="44">
        <f>MAR!O78</f>
        <v/>
      </c>
      <c r="Q1077" s="44">
        <f>MAR!P78</f>
        <v/>
      </c>
      <c r="R1077" s="44">
        <f>MAR!Q78</f>
        <v/>
      </c>
      <c r="S1077" s="46">
        <f>S1076+IF(X1077=0,0,M1077)</f>
        <v/>
      </c>
      <c r="T1077" s="47">
        <f>MAX(T1076,S1077)</f>
        <v/>
      </c>
      <c r="U1077" s="48">
        <f>S1077-T1077</f>
        <v/>
      </c>
      <c r="V1077" s="47">
        <f>IFERROR(SUMIFS(DATABASE!$M$5:$M$6004,DATABASE!$B$5:$B$6004,B1077,DATABASE!$X$5:$X$6004,1),0)</f>
        <v/>
      </c>
      <c r="W1077" s="31">
        <f>IFERROR(COUNTIFS(DATABASE!$B$5:$B$6004,B1077,DATABASE!$X$5:$X$6004,1),0)</f>
        <v/>
      </c>
      <c r="X1077" s="49">
        <f>--AND(ISNUMBER(B1077),C1077&lt;&gt;"",L1077&lt;&gt;"",M1077&lt;&gt;"")</f>
        <v/>
      </c>
    </row>
    <row r="1078" ht="15" customHeight="1" s="111">
      <c r="A1078" s="50" t="inlineStr">
        <is>
          <t>MAR</t>
        </is>
      </c>
      <c r="B1078" s="51">
        <f>MAR!A79</f>
        <v/>
      </c>
      <c r="C1078" s="52">
        <f>MAR!B79</f>
        <v/>
      </c>
      <c r="D1078" s="52">
        <f>MAR!C79</f>
        <v/>
      </c>
      <c r="E1078" s="52">
        <f>MAR!D79</f>
        <v/>
      </c>
      <c r="F1078" s="52">
        <f>MAR!E79</f>
        <v/>
      </c>
      <c r="G1078" s="52">
        <f>MAR!F79</f>
        <v/>
      </c>
      <c r="H1078" s="52">
        <f>MAR!G79</f>
        <v/>
      </c>
      <c r="I1078" s="53">
        <f>MAR!H79</f>
        <v/>
      </c>
      <c r="J1078" s="53">
        <f>MAR!I79</f>
        <v/>
      </c>
      <c r="K1078" s="52">
        <f>MAR!J79</f>
        <v/>
      </c>
      <c r="L1078" s="52">
        <f>MAR!K79</f>
        <v/>
      </c>
      <c r="M1078" s="54">
        <f>MAR!L79</f>
        <v/>
      </c>
      <c r="N1078" s="52">
        <f>MAR!M79</f>
        <v/>
      </c>
      <c r="O1078" s="52">
        <f>MAR!N79</f>
        <v/>
      </c>
      <c r="P1078" s="52">
        <f>MAR!O79</f>
        <v/>
      </c>
      <c r="Q1078" s="52">
        <f>MAR!P79</f>
        <v/>
      </c>
      <c r="R1078" s="52">
        <f>MAR!Q79</f>
        <v/>
      </c>
      <c r="S1078" s="54">
        <f>S1077+IF(X1078=0,0,M1078)</f>
        <v/>
      </c>
      <c r="T1078" s="55">
        <f>MAX(T1077,S1078)</f>
        <v/>
      </c>
      <c r="U1078" s="56">
        <f>S1078-T1078</f>
        <v/>
      </c>
      <c r="V1078" s="55">
        <f>IFERROR(SUMIFS(DATABASE!$M$5:$M$6004,DATABASE!$B$5:$B$6004,B1078,DATABASE!$X$5:$X$6004,1),0)</f>
        <v/>
      </c>
      <c r="W1078" s="57">
        <f>IFERROR(COUNTIFS(DATABASE!$B$5:$B$6004,B1078,DATABASE!$X$5:$X$6004,1),0)</f>
        <v/>
      </c>
      <c r="X1078" s="58">
        <f>--AND(ISNUMBER(B1078),C1078&lt;&gt;"",L1078&lt;&gt;"",M1078&lt;&gt;"")</f>
        <v/>
      </c>
    </row>
    <row r="1079" ht="15" customHeight="1" s="111">
      <c r="A1079" s="42" t="inlineStr">
        <is>
          <t>MAR</t>
        </is>
      </c>
      <c r="B1079" s="43">
        <f>MAR!A80</f>
        <v/>
      </c>
      <c r="C1079" s="44">
        <f>MAR!B80</f>
        <v/>
      </c>
      <c r="D1079" s="44">
        <f>MAR!C80</f>
        <v/>
      </c>
      <c r="E1079" s="44">
        <f>MAR!D80</f>
        <v/>
      </c>
      <c r="F1079" s="44">
        <f>MAR!E80</f>
        <v/>
      </c>
      <c r="G1079" s="44">
        <f>MAR!F80</f>
        <v/>
      </c>
      <c r="H1079" s="44">
        <f>MAR!G80</f>
        <v/>
      </c>
      <c r="I1079" s="45">
        <f>MAR!H80</f>
        <v/>
      </c>
      <c r="J1079" s="45">
        <f>MAR!I80</f>
        <v/>
      </c>
      <c r="K1079" s="44">
        <f>MAR!J80</f>
        <v/>
      </c>
      <c r="L1079" s="44">
        <f>MAR!K80</f>
        <v/>
      </c>
      <c r="M1079" s="46">
        <f>MAR!L80</f>
        <v/>
      </c>
      <c r="N1079" s="44">
        <f>MAR!M80</f>
        <v/>
      </c>
      <c r="O1079" s="44">
        <f>MAR!N80</f>
        <v/>
      </c>
      <c r="P1079" s="44">
        <f>MAR!O80</f>
        <v/>
      </c>
      <c r="Q1079" s="44">
        <f>MAR!P80</f>
        <v/>
      </c>
      <c r="R1079" s="44">
        <f>MAR!Q80</f>
        <v/>
      </c>
      <c r="S1079" s="46">
        <f>S1078+IF(X1079=0,0,M1079)</f>
        <v/>
      </c>
      <c r="T1079" s="47">
        <f>MAX(T1078,S1079)</f>
        <v/>
      </c>
      <c r="U1079" s="48">
        <f>S1079-T1079</f>
        <v/>
      </c>
      <c r="V1079" s="47">
        <f>IFERROR(SUMIFS(DATABASE!$M$5:$M$6004,DATABASE!$B$5:$B$6004,B1079,DATABASE!$X$5:$X$6004,1),0)</f>
        <v/>
      </c>
      <c r="W1079" s="31">
        <f>IFERROR(COUNTIFS(DATABASE!$B$5:$B$6004,B1079,DATABASE!$X$5:$X$6004,1),0)</f>
        <v/>
      </c>
      <c r="X1079" s="49">
        <f>--AND(ISNUMBER(B1079),C1079&lt;&gt;"",L1079&lt;&gt;"",M1079&lt;&gt;"")</f>
        <v/>
      </c>
    </row>
    <row r="1080" ht="15" customHeight="1" s="111">
      <c r="A1080" s="50" t="inlineStr">
        <is>
          <t>MAR</t>
        </is>
      </c>
      <c r="B1080" s="51">
        <f>MAR!A81</f>
        <v/>
      </c>
      <c r="C1080" s="52">
        <f>MAR!B81</f>
        <v/>
      </c>
      <c r="D1080" s="52">
        <f>MAR!C81</f>
        <v/>
      </c>
      <c r="E1080" s="52">
        <f>MAR!D81</f>
        <v/>
      </c>
      <c r="F1080" s="52">
        <f>MAR!E81</f>
        <v/>
      </c>
      <c r="G1080" s="52">
        <f>MAR!F81</f>
        <v/>
      </c>
      <c r="H1080" s="52">
        <f>MAR!G81</f>
        <v/>
      </c>
      <c r="I1080" s="53">
        <f>MAR!H81</f>
        <v/>
      </c>
      <c r="J1080" s="53">
        <f>MAR!I81</f>
        <v/>
      </c>
      <c r="K1080" s="52">
        <f>MAR!J81</f>
        <v/>
      </c>
      <c r="L1080" s="52">
        <f>MAR!K81</f>
        <v/>
      </c>
      <c r="M1080" s="54">
        <f>MAR!L81</f>
        <v/>
      </c>
      <c r="N1080" s="52">
        <f>MAR!M81</f>
        <v/>
      </c>
      <c r="O1080" s="52">
        <f>MAR!N81</f>
        <v/>
      </c>
      <c r="P1080" s="52">
        <f>MAR!O81</f>
        <v/>
      </c>
      <c r="Q1080" s="52">
        <f>MAR!P81</f>
        <v/>
      </c>
      <c r="R1080" s="52">
        <f>MAR!Q81</f>
        <v/>
      </c>
      <c r="S1080" s="54">
        <f>S1079+IF(X1080=0,0,M1080)</f>
        <v/>
      </c>
      <c r="T1080" s="55">
        <f>MAX(T1079,S1080)</f>
        <v/>
      </c>
      <c r="U1080" s="56">
        <f>S1080-T1080</f>
        <v/>
      </c>
      <c r="V1080" s="55">
        <f>IFERROR(SUMIFS(DATABASE!$M$5:$M$6004,DATABASE!$B$5:$B$6004,B1080,DATABASE!$X$5:$X$6004,1),0)</f>
        <v/>
      </c>
      <c r="W1080" s="57">
        <f>IFERROR(COUNTIFS(DATABASE!$B$5:$B$6004,B1080,DATABASE!$X$5:$X$6004,1),0)</f>
        <v/>
      </c>
      <c r="X1080" s="58">
        <f>--AND(ISNUMBER(B1080),C1080&lt;&gt;"",L1080&lt;&gt;"",M1080&lt;&gt;"")</f>
        <v/>
      </c>
    </row>
    <row r="1081" ht="15" customHeight="1" s="111">
      <c r="A1081" s="42" t="inlineStr">
        <is>
          <t>MAR</t>
        </is>
      </c>
      <c r="B1081" s="43">
        <f>MAR!A82</f>
        <v/>
      </c>
      <c r="C1081" s="44">
        <f>MAR!B82</f>
        <v/>
      </c>
      <c r="D1081" s="44">
        <f>MAR!C82</f>
        <v/>
      </c>
      <c r="E1081" s="44">
        <f>MAR!D82</f>
        <v/>
      </c>
      <c r="F1081" s="44">
        <f>MAR!E82</f>
        <v/>
      </c>
      <c r="G1081" s="44">
        <f>MAR!F82</f>
        <v/>
      </c>
      <c r="H1081" s="44">
        <f>MAR!G82</f>
        <v/>
      </c>
      <c r="I1081" s="45">
        <f>MAR!H82</f>
        <v/>
      </c>
      <c r="J1081" s="45">
        <f>MAR!I82</f>
        <v/>
      </c>
      <c r="K1081" s="44">
        <f>MAR!J82</f>
        <v/>
      </c>
      <c r="L1081" s="44">
        <f>MAR!K82</f>
        <v/>
      </c>
      <c r="M1081" s="46">
        <f>MAR!L82</f>
        <v/>
      </c>
      <c r="N1081" s="44">
        <f>MAR!M82</f>
        <v/>
      </c>
      <c r="O1081" s="44">
        <f>MAR!N82</f>
        <v/>
      </c>
      <c r="P1081" s="44">
        <f>MAR!O82</f>
        <v/>
      </c>
      <c r="Q1081" s="44">
        <f>MAR!P82</f>
        <v/>
      </c>
      <c r="R1081" s="44">
        <f>MAR!Q82</f>
        <v/>
      </c>
      <c r="S1081" s="46">
        <f>S1080+IF(X1081=0,0,M1081)</f>
        <v/>
      </c>
      <c r="T1081" s="47">
        <f>MAX(T1080,S1081)</f>
        <v/>
      </c>
      <c r="U1081" s="48">
        <f>S1081-T1081</f>
        <v/>
      </c>
      <c r="V1081" s="47">
        <f>IFERROR(SUMIFS(DATABASE!$M$5:$M$6004,DATABASE!$B$5:$B$6004,B1081,DATABASE!$X$5:$X$6004,1),0)</f>
        <v/>
      </c>
      <c r="W1081" s="31">
        <f>IFERROR(COUNTIFS(DATABASE!$B$5:$B$6004,B1081,DATABASE!$X$5:$X$6004,1),0)</f>
        <v/>
      </c>
      <c r="X1081" s="49">
        <f>--AND(ISNUMBER(B1081),C1081&lt;&gt;"",L1081&lt;&gt;"",M1081&lt;&gt;"")</f>
        <v/>
      </c>
    </row>
    <row r="1082" ht="15" customHeight="1" s="111">
      <c r="A1082" s="50" t="inlineStr">
        <is>
          <t>MAR</t>
        </is>
      </c>
      <c r="B1082" s="51">
        <f>MAR!A83</f>
        <v/>
      </c>
      <c r="C1082" s="52">
        <f>MAR!B83</f>
        <v/>
      </c>
      <c r="D1082" s="52">
        <f>MAR!C83</f>
        <v/>
      </c>
      <c r="E1082" s="52">
        <f>MAR!D83</f>
        <v/>
      </c>
      <c r="F1082" s="52">
        <f>MAR!E83</f>
        <v/>
      </c>
      <c r="G1082" s="52">
        <f>MAR!F83</f>
        <v/>
      </c>
      <c r="H1082" s="52">
        <f>MAR!G83</f>
        <v/>
      </c>
      <c r="I1082" s="53">
        <f>MAR!H83</f>
        <v/>
      </c>
      <c r="J1082" s="53">
        <f>MAR!I83</f>
        <v/>
      </c>
      <c r="K1082" s="52">
        <f>MAR!J83</f>
        <v/>
      </c>
      <c r="L1082" s="52">
        <f>MAR!K83</f>
        <v/>
      </c>
      <c r="M1082" s="54">
        <f>MAR!L83</f>
        <v/>
      </c>
      <c r="N1082" s="52">
        <f>MAR!M83</f>
        <v/>
      </c>
      <c r="O1082" s="52">
        <f>MAR!N83</f>
        <v/>
      </c>
      <c r="P1082" s="52">
        <f>MAR!O83</f>
        <v/>
      </c>
      <c r="Q1082" s="52">
        <f>MAR!P83</f>
        <v/>
      </c>
      <c r="R1082" s="52">
        <f>MAR!Q83</f>
        <v/>
      </c>
      <c r="S1082" s="54">
        <f>S1081+IF(X1082=0,0,M1082)</f>
        <v/>
      </c>
      <c r="T1082" s="55">
        <f>MAX(T1081,S1082)</f>
        <v/>
      </c>
      <c r="U1082" s="56">
        <f>S1082-T1082</f>
        <v/>
      </c>
      <c r="V1082" s="55">
        <f>IFERROR(SUMIFS(DATABASE!$M$5:$M$6004,DATABASE!$B$5:$B$6004,B1082,DATABASE!$X$5:$X$6004,1),0)</f>
        <v/>
      </c>
      <c r="W1082" s="57">
        <f>IFERROR(COUNTIFS(DATABASE!$B$5:$B$6004,B1082,DATABASE!$X$5:$X$6004,1),0)</f>
        <v/>
      </c>
      <c r="X1082" s="58">
        <f>--AND(ISNUMBER(B1082),C1082&lt;&gt;"",L1082&lt;&gt;"",M1082&lt;&gt;"")</f>
        <v/>
      </c>
    </row>
    <row r="1083" ht="15" customHeight="1" s="111">
      <c r="A1083" s="42" t="inlineStr">
        <is>
          <t>MAR</t>
        </is>
      </c>
      <c r="B1083" s="43">
        <f>MAR!A84</f>
        <v/>
      </c>
      <c r="C1083" s="44">
        <f>MAR!B84</f>
        <v/>
      </c>
      <c r="D1083" s="44">
        <f>MAR!C84</f>
        <v/>
      </c>
      <c r="E1083" s="44">
        <f>MAR!D84</f>
        <v/>
      </c>
      <c r="F1083" s="44">
        <f>MAR!E84</f>
        <v/>
      </c>
      <c r="G1083" s="44">
        <f>MAR!F84</f>
        <v/>
      </c>
      <c r="H1083" s="44">
        <f>MAR!G84</f>
        <v/>
      </c>
      <c r="I1083" s="45">
        <f>MAR!H84</f>
        <v/>
      </c>
      <c r="J1083" s="45">
        <f>MAR!I84</f>
        <v/>
      </c>
      <c r="K1083" s="44">
        <f>MAR!J84</f>
        <v/>
      </c>
      <c r="L1083" s="44">
        <f>MAR!K84</f>
        <v/>
      </c>
      <c r="M1083" s="46">
        <f>MAR!L84</f>
        <v/>
      </c>
      <c r="N1083" s="44">
        <f>MAR!M84</f>
        <v/>
      </c>
      <c r="O1083" s="44">
        <f>MAR!N84</f>
        <v/>
      </c>
      <c r="P1083" s="44">
        <f>MAR!O84</f>
        <v/>
      </c>
      <c r="Q1083" s="44">
        <f>MAR!P84</f>
        <v/>
      </c>
      <c r="R1083" s="44">
        <f>MAR!Q84</f>
        <v/>
      </c>
      <c r="S1083" s="46">
        <f>S1082+IF(X1083=0,0,M1083)</f>
        <v/>
      </c>
      <c r="T1083" s="47">
        <f>MAX(T1082,S1083)</f>
        <v/>
      </c>
      <c r="U1083" s="48">
        <f>S1083-T1083</f>
        <v/>
      </c>
      <c r="V1083" s="47">
        <f>IFERROR(SUMIFS(DATABASE!$M$5:$M$6004,DATABASE!$B$5:$B$6004,B1083,DATABASE!$X$5:$X$6004,1),0)</f>
        <v/>
      </c>
      <c r="W1083" s="31">
        <f>IFERROR(COUNTIFS(DATABASE!$B$5:$B$6004,B1083,DATABASE!$X$5:$X$6004,1),0)</f>
        <v/>
      </c>
      <c r="X1083" s="49">
        <f>--AND(ISNUMBER(B1083),C1083&lt;&gt;"",L1083&lt;&gt;"",M1083&lt;&gt;"")</f>
        <v/>
      </c>
    </row>
    <row r="1084" ht="15" customHeight="1" s="111">
      <c r="A1084" s="50" t="inlineStr">
        <is>
          <t>MAR</t>
        </is>
      </c>
      <c r="B1084" s="51">
        <f>MAR!A85</f>
        <v/>
      </c>
      <c r="C1084" s="52">
        <f>MAR!B85</f>
        <v/>
      </c>
      <c r="D1084" s="52">
        <f>MAR!C85</f>
        <v/>
      </c>
      <c r="E1084" s="52">
        <f>MAR!D85</f>
        <v/>
      </c>
      <c r="F1084" s="52">
        <f>MAR!E85</f>
        <v/>
      </c>
      <c r="G1084" s="52">
        <f>MAR!F85</f>
        <v/>
      </c>
      <c r="H1084" s="52">
        <f>MAR!G85</f>
        <v/>
      </c>
      <c r="I1084" s="53">
        <f>MAR!H85</f>
        <v/>
      </c>
      <c r="J1084" s="53">
        <f>MAR!I85</f>
        <v/>
      </c>
      <c r="K1084" s="52">
        <f>MAR!J85</f>
        <v/>
      </c>
      <c r="L1084" s="52">
        <f>MAR!K85</f>
        <v/>
      </c>
      <c r="M1084" s="54">
        <f>MAR!L85</f>
        <v/>
      </c>
      <c r="N1084" s="52">
        <f>MAR!M85</f>
        <v/>
      </c>
      <c r="O1084" s="52">
        <f>MAR!N85</f>
        <v/>
      </c>
      <c r="P1084" s="52">
        <f>MAR!O85</f>
        <v/>
      </c>
      <c r="Q1084" s="52">
        <f>MAR!P85</f>
        <v/>
      </c>
      <c r="R1084" s="52">
        <f>MAR!Q85</f>
        <v/>
      </c>
      <c r="S1084" s="54">
        <f>S1083+IF(X1084=0,0,M1084)</f>
        <v/>
      </c>
      <c r="T1084" s="55">
        <f>MAX(T1083,S1084)</f>
        <v/>
      </c>
      <c r="U1084" s="56">
        <f>S1084-T1084</f>
        <v/>
      </c>
      <c r="V1084" s="55">
        <f>IFERROR(SUMIFS(DATABASE!$M$5:$M$6004,DATABASE!$B$5:$B$6004,B1084,DATABASE!$X$5:$X$6004,1),0)</f>
        <v/>
      </c>
      <c r="W1084" s="57">
        <f>IFERROR(COUNTIFS(DATABASE!$B$5:$B$6004,B1084,DATABASE!$X$5:$X$6004,1),0)</f>
        <v/>
      </c>
      <c r="X1084" s="58">
        <f>--AND(ISNUMBER(B1084),C1084&lt;&gt;"",L1084&lt;&gt;"",M1084&lt;&gt;"")</f>
        <v/>
      </c>
    </row>
    <row r="1085" ht="15" customHeight="1" s="111">
      <c r="A1085" s="42" t="inlineStr">
        <is>
          <t>MAR</t>
        </is>
      </c>
      <c r="B1085" s="43">
        <f>MAR!A86</f>
        <v/>
      </c>
      <c r="C1085" s="44">
        <f>MAR!B86</f>
        <v/>
      </c>
      <c r="D1085" s="44">
        <f>MAR!C86</f>
        <v/>
      </c>
      <c r="E1085" s="44">
        <f>MAR!D86</f>
        <v/>
      </c>
      <c r="F1085" s="44">
        <f>MAR!E86</f>
        <v/>
      </c>
      <c r="G1085" s="44">
        <f>MAR!F86</f>
        <v/>
      </c>
      <c r="H1085" s="44">
        <f>MAR!G86</f>
        <v/>
      </c>
      <c r="I1085" s="45">
        <f>MAR!H86</f>
        <v/>
      </c>
      <c r="J1085" s="45">
        <f>MAR!I86</f>
        <v/>
      </c>
      <c r="K1085" s="44">
        <f>MAR!J86</f>
        <v/>
      </c>
      <c r="L1085" s="44">
        <f>MAR!K86</f>
        <v/>
      </c>
      <c r="M1085" s="46">
        <f>MAR!L86</f>
        <v/>
      </c>
      <c r="N1085" s="44">
        <f>MAR!M86</f>
        <v/>
      </c>
      <c r="O1085" s="44">
        <f>MAR!N86</f>
        <v/>
      </c>
      <c r="P1085" s="44">
        <f>MAR!O86</f>
        <v/>
      </c>
      <c r="Q1085" s="44">
        <f>MAR!P86</f>
        <v/>
      </c>
      <c r="R1085" s="44">
        <f>MAR!Q86</f>
        <v/>
      </c>
      <c r="S1085" s="46">
        <f>S1084+IF(X1085=0,0,M1085)</f>
        <v/>
      </c>
      <c r="T1085" s="47">
        <f>MAX(T1084,S1085)</f>
        <v/>
      </c>
      <c r="U1085" s="48">
        <f>S1085-T1085</f>
        <v/>
      </c>
      <c r="V1085" s="47">
        <f>IFERROR(SUMIFS(DATABASE!$M$5:$M$6004,DATABASE!$B$5:$B$6004,B1085,DATABASE!$X$5:$X$6004,1),0)</f>
        <v/>
      </c>
      <c r="W1085" s="31">
        <f>IFERROR(COUNTIFS(DATABASE!$B$5:$B$6004,B1085,DATABASE!$X$5:$X$6004,1),0)</f>
        <v/>
      </c>
      <c r="X1085" s="49">
        <f>--AND(ISNUMBER(B1085),C1085&lt;&gt;"",L1085&lt;&gt;"",M1085&lt;&gt;"")</f>
        <v/>
      </c>
    </row>
    <row r="1086" ht="15" customHeight="1" s="111">
      <c r="A1086" s="50" t="inlineStr">
        <is>
          <t>MAR</t>
        </is>
      </c>
      <c r="B1086" s="51">
        <f>MAR!A87</f>
        <v/>
      </c>
      <c r="C1086" s="52">
        <f>MAR!B87</f>
        <v/>
      </c>
      <c r="D1086" s="52">
        <f>MAR!C87</f>
        <v/>
      </c>
      <c r="E1086" s="52">
        <f>MAR!D87</f>
        <v/>
      </c>
      <c r="F1086" s="52">
        <f>MAR!E87</f>
        <v/>
      </c>
      <c r="G1086" s="52">
        <f>MAR!F87</f>
        <v/>
      </c>
      <c r="H1086" s="52">
        <f>MAR!G87</f>
        <v/>
      </c>
      <c r="I1086" s="53">
        <f>MAR!H87</f>
        <v/>
      </c>
      <c r="J1086" s="53">
        <f>MAR!I87</f>
        <v/>
      </c>
      <c r="K1086" s="52">
        <f>MAR!J87</f>
        <v/>
      </c>
      <c r="L1086" s="52">
        <f>MAR!K87</f>
        <v/>
      </c>
      <c r="M1086" s="54">
        <f>MAR!L87</f>
        <v/>
      </c>
      <c r="N1086" s="52">
        <f>MAR!M87</f>
        <v/>
      </c>
      <c r="O1086" s="52">
        <f>MAR!N87</f>
        <v/>
      </c>
      <c r="P1086" s="52">
        <f>MAR!O87</f>
        <v/>
      </c>
      <c r="Q1086" s="52">
        <f>MAR!P87</f>
        <v/>
      </c>
      <c r="R1086" s="52">
        <f>MAR!Q87</f>
        <v/>
      </c>
      <c r="S1086" s="54">
        <f>S1085+IF(X1086=0,0,M1086)</f>
        <v/>
      </c>
      <c r="T1086" s="55">
        <f>MAX(T1085,S1086)</f>
        <v/>
      </c>
      <c r="U1086" s="56">
        <f>S1086-T1086</f>
        <v/>
      </c>
      <c r="V1086" s="55">
        <f>IFERROR(SUMIFS(DATABASE!$M$5:$M$6004,DATABASE!$B$5:$B$6004,B1086,DATABASE!$X$5:$X$6004,1),0)</f>
        <v/>
      </c>
      <c r="W1086" s="57">
        <f>IFERROR(COUNTIFS(DATABASE!$B$5:$B$6004,B1086,DATABASE!$X$5:$X$6004,1),0)</f>
        <v/>
      </c>
      <c r="X1086" s="58">
        <f>--AND(ISNUMBER(B1086),C1086&lt;&gt;"",L1086&lt;&gt;"",M1086&lt;&gt;"")</f>
        <v/>
      </c>
    </row>
    <row r="1087" ht="15" customHeight="1" s="111">
      <c r="A1087" s="42" t="inlineStr">
        <is>
          <t>MAR</t>
        </is>
      </c>
      <c r="B1087" s="43">
        <f>MAR!A88</f>
        <v/>
      </c>
      <c r="C1087" s="44">
        <f>MAR!B88</f>
        <v/>
      </c>
      <c r="D1087" s="44">
        <f>MAR!C88</f>
        <v/>
      </c>
      <c r="E1087" s="44">
        <f>MAR!D88</f>
        <v/>
      </c>
      <c r="F1087" s="44">
        <f>MAR!E88</f>
        <v/>
      </c>
      <c r="G1087" s="44">
        <f>MAR!F88</f>
        <v/>
      </c>
      <c r="H1087" s="44">
        <f>MAR!G88</f>
        <v/>
      </c>
      <c r="I1087" s="45">
        <f>MAR!H88</f>
        <v/>
      </c>
      <c r="J1087" s="45">
        <f>MAR!I88</f>
        <v/>
      </c>
      <c r="K1087" s="44">
        <f>MAR!J88</f>
        <v/>
      </c>
      <c r="L1087" s="44">
        <f>MAR!K88</f>
        <v/>
      </c>
      <c r="M1087" s="46">
        <f>MAR!L88</f>
        <v/>
      </c>
      <c r="N1087" s="44">
        <f>MAR!M88</f>
        <v/>
      </c>
      <c r="O1087" s="44">
        <f>MAR!N88</f>
        <v/>
      </c>
      <c r="P1087" s="44">
        <f>MAR!O88</f>
        <v/>
      </c>
      <c r="Q1087" s="44">
        <f>MAR!P88</f>
        <v/>
      </c>
      <c r="R1087" s="44">
        <f>MAR!Q88</f>
        <v/>
      </c>
      <c r="S1087" s="46">
        <f>S1086+IF(X1087=0,0,M1087)</f>
        <v/>
      </c>
      <c r="T1087" s="47">
        <f>MAX(T1086,S1087)</f>
        <v/>
      </c>
      <c r="U1087" s="48">
        <f>S1087-T1087</f>
        <v/>
      </c>
      <c r="V1087" s="47">
        <f>IFERROR(SUMIFS(DATABASE!$M$5:$M$6004,DATABASE!$B$5:$B$6004,B1087,DATABASE!$X$5:$X$6004,1),0)</f>
        <v/>
      </c>
      <c r="W1087" s="31">
        <f>IFERROR(COUNTIFS(DATABASE!$B$5:$B$6004,B1087,DATABASE!$X$5:$X$6004,1),0)</f>
        <v/>
      </c>
      <c r="X1087" s="49">
        <f>--AND(ISNUMBER(B1087),C1087&lt;&gt;"",L1087&lt;&gt;"",M1087&lt;&gt;"")</f>
        <v/>
      </c>
    </row>
    <row r="1088" ht="15" customHeight="1" s="111">
      <c r="A1088" s="50" t="inlineStr">
        <is>
          <t>MAR</t>
        </is>
      </c>
      <c r="B1088" s="51">
        <f>MAR!A89</f>
        <v/>
      </c>
      <c r="C1088" s="52">
        <f>MAR!B89</f>
        <v/>
      </c>
      <c r="D1088" s="52">
        <f>MAR!C89</f>
        <v/>
      </c>
      <c r="E1088" s="52">
        <f>MAR!D89</f>
        <v/>
      </c>
      <c r="F1088" s="52">
        <f>MAR!E89</f>
        <v/>
      </c>
      <c r="G1088" s="52">
        <f>MAR!F89</f>
        <v/>
      </c>
      <c r="H1088" s="52">
        <f>MAR!G89</f>
        <v/>
      </c>
      <c r="I1088" s="53">
        <f>MAR!H89</f>
        <v/>
      </c>
      <c r="J1088" s="53">
        <f>MAR!I89</f>
        <v/>
      </c>
      <c r="K1088" s="52">
        <f>MAR!J89</f>
        <v/>
      </c>
      <c r="L1088" s="52">
        <f>MAR!K89</f>
        <v/>
      </c>
      <c r="M1088" s="54">
        <f>MAR!L89</f>
        <v/>
      </c>
      <c r="N1088" s="52">
        <f>MAR!M89</f>
        <v/>
      </c>
      <c r="O1088" s="52">
        <f>MAR!N89</f>
        <v/>
      </c>
      <c r="P1088" s="52">
        <f>MAR!O89</f>
        <v/>
      </c>
      <c r="Q1088" s="52">
        <f>MAR!P89</f>
        <v/>
      </c>
      <c r="R1088" s="52">
        <f>MAR!Q89</f>
        <v/>
      </c>
      <c r="S1088" s="54">
        <f>S1087+IF(X1088=0,0,M1088)</f>
        <v/>
      </c>
      <c r="T1088" s="55">
        <f>MAX(T1087,S1088)</f>
        <v/>
      </c>
      <c r="U1088" s="56">
        <f>S1088-T1088</f>
        <v/>
      </c>
      <c r="V1088" s="55">
        <f>IFERROR(SUMIFS(DATABASE!$M$5:$M$6004,DATABASE!$B$5:$B$6004,B1088,DATABASE!$X$5:$X$6004,1),0)</f>
        <v/>
      </c>
      <c r="W1088" s="57">
        <f>IFERROR(COUNTIFS(DATABASE!$B$5:$B$6004,B1088,DATABASE!$X$5:$X$6004,1),0)</f>
        <v/>
      </c>
      <c r="X1088" s="58">
        <f>--AND(ISNUMBER(B1088),C1088&lt;&gt;"",L1088&lt;&gt;"",M1088&lt;&gt;"")</f>
        <v/>
      </c>
    </row>
    <row r="1089" ht="15" customHeight="1" s="111">
      <c r="A1089" s="42" t="inlineStr">
        <is>
          <t>MAR</t>
        </is>
      </c>
      <c r="B1089" s="43">
        <f>MAR!A90</f>
        <v/>
      </c>
      <c r="C1089" s="44">
        <f>MAR!B90</f>
        <v/>
      </c>
      <c r="D1089" s="44">
        <f>MAR!C90</f>
        <v/>
      </c>
      <c r="E1089" s="44">
        <f>MAR!D90</f>
        <v/>
      </c>
      <c r="F1089" s="44">
        <f>MAR!E90</f>
        <v/>
      </c>
      <c r="G1089" s="44">
        <f>MAR!F90</f>
        <v/>
      </c>
      <c r="H1089" s="44">
        <f>MAR!G90</f>
        <v/>
      </c>
      <c r="I1089" s="45">
        <f>MAR!H90</f>
        <v/>
      </c>
      <c r="J1089" s="45">
        <f>MAR!I90</f>
        <v/>
      </c>
      <c r="K1089" s="44">
        <f>MAR!J90</f>
        <v/>
      </c>
      <c r="L1089" s="44">
        <f>MAR!K90</f>
        <v/>
      </c>
      <c r="M1089" s="46">
        <f>MAR!L90</f>
        <v/>
      </c>
      <c r="N1089" s="44">
        <f>MAR!M90</f>
        <v/>
      </c>
      <c r="O1089" s="44">
        <f>MAR!N90</f>
        <v/>
      </c>
      <c r="P1089" s="44">
        <f>MAR!O90</f>
        <v/>
      </c>
      <c r="Q1089" s="44">
        <f>MAR!P90</f>
        <v/>
      </c>
      <c r="R1089" s="44">
        <f>MAR!Q90</f>
        <v/>
      </c>
      <c r="S1089" s="46">
        <f>S1088+IF(X1089=0,0,M1089)</f>
        <v/>
      </c>
      <c r="T1089" s="47">
        <f>MAX(T1088,S1089)</f>
        <v/>
      </c>
      <c r="U1089" s="48">
        <f>S1089-T1089</f>
        <v/>
      </c>
      <c r="V1089" s="47">
        <f>IFERROR(SUMIFS(DATABASE!$M$5:$M$6004,DATABASE!$B$5:$B$6004,B1089,DATABASE!$X$5:$X$6004,1),0)</f>
        <v/>
      </c>
      <c r="W1089" s="31">
        <f>IFERROR(COUNTIFS(DATABASE!$B$5:$B$6004,B1089,DATABASE!$X$5:$X$6004,1),0)</f>
        <v/>
      </c>
      <c r="X1089" s="49">
        <f>--AND(ISNUMBER(B1089),C1089&lt;&gt;"",L1089&lt;&gt;"",M1089&lt;&gt;"")</f>
        <v/>
      </c>
    </row>
    <row r="1090" ht="15" customHeight="1" s="111">
      <c r="A1090" s="50" t="inlineStr">
        <is>
          <t>MAR</t>
        </is>
      </c>
      <c r="B1090" s="51">
        <f>MAR!A91</f>
        <v/>
      </c>
      <c r="C1090" s="52">
        <f>MAR!B91</f>
        <v/>
      </c>
      <c r="D1090" s="52">
        <f>MAR!C91</f>
        <v/>
      </c>
      <c r="E1090" s="52">
        <f>MAR!D91</f>
        <v/>
      </c>
      <c r="F1090" s="52">
        <f>MAR!E91</f>
        <v/>
      </c>
      <c r="G1090" s="52">
        <f>MAR!F91</f>
        <v/>
      </c>
      <c r="H1090" s="52">
        <f>MAR!G91</f>
        <v/>
      </c>
      <c r="I1090" s="53">
        <f>MAR!H91</f>
        <v/>
      </c>
      <c r="J1090" s="53">
        <f>MAR!I91</f>
        <v/>
      </c>
      <c r="K1090" s="52">
        <f>MAR!J91</f>
        <v/>
      </c>
      <c r="L1090" s="52">
        <f>MAR!K91</f>
        <v/>
      </c>
      <c r="M1090" s="54">
        <f>MAR!L91</f>
        <v/>
      </c>
      <c r="N1090" s="52">
        <f>MAR!M91</f>
        <v/>
      </c>
      <c r="O1090" s="52">
        <f>MAR!N91</f>
        <v/>
      </c>
      <c r="P1090" s="52">
        <f>MAR!O91</f>
        <v/>
      </c>
      <c r="Q1090" s="52">
        <f>MAR!P91</f>
        <v/>
      </c>
      <c r="R1090" s="52">
        <f>MAR!Q91</f>
        <v/>
      </c>
      <c r="S1090" s="54">
        <f>S1089+IF(X1090=0,0,M1090)</f>
        <v/>
      </c>
      <c r="T1090" s="55">
        <f>MAX(T1089,S1090)</f>
        <v/>
      </c>
      <c r="U1090" s="56">
        <f>S1090-T1090</f>
        <v/>
      </c>
      <c r="V1090" s="55">
        <f>IFERROR(SUMIFS(DATABASE!$M$5:$M$6004,DATABASE!$B$5:$B$6004,B1090,DATABASE!$X$5:$X$6004,1),0)</f>
        <v/>
      </c>
      <c r="W1090" s="57">
        <f>IFERROR(COUNTIFS(DATABASE!$B$5:$B$6004,B1090,DATABASE!$X$5:$X$6004,1),0)</f>
        <v/>
      </c>
      <c r="X1090" s="58">
        <f>--AND(ISNUMBER(B1090),C1090&lt;&gt;"",L1090&lt;&gt;"",M1090&lt;&gt;"")</f>
        <v/>
      </c>
    </row>
    <row r="1091" ht="15" customHeight="1" s="111">
      <c r="A1091" s="42" t="inlineStr">
        <is>
          <t>MAR</t>
        </is>
      </c>
      <c r="B1091" s="43">
        <f>MAR!A92</f>
        <v/>
      </c>
      <c r="C1091" s="44">
        <f>MAR!B92</f>
        <v/>
      </c>
      <c r="D1091" s="44">
        <f>MAR!C92</f>
        <v/>
      </c>
      <c r="E1091" s="44">
        <f>MAR!D92</f>
        <v/>
      </c>
      <c r="F1091" s="44">
        <f>MAR!E92</f>
        <v/>
      </c>
      <c r="G1091" s="44">
        <f>MAR!F92</f>
        <v/>
      </c>
      <c r="H1091" s="44">
        <f>MAR!G92</f>
        <v/>
      </c>
      <c r="I1091" s="45">
        <f>MAR!H92</f>
        <v/>
      </c>
      <c r="J1091" s="45">
        <f>MAR!I92</f>
        <v/>
      </c>
      <c r="K1091" s="44">
        <f>MAR!J92</f>
        <v/>
      </c>
      <c r="L1091" s="44">
        <f>MAR!K92</f>
        <v/>
      </c>
      <c r="M1091" s="46">
        <f>MAR!L92</f>
        <v/>
      </c>
      <c r="N1091" s="44">
        <f>MAR!M92</f>
        <v/>
      </c>
      <c r="O1091" s="44">
        <f>MAR!N92</f>
        <v/>
      </c>
      <c r="P1091" s="44">
        <f>MAR!O92</f>
        <v/>
      </c>
      <c r="Q1091" s="44">
        <f>MAR!P92</f>
        <v/>
      </c>
      <c r="R1091" s="44">
        <f>MAR!Q92</f>
        <v/>
      </c>
      <c r="S1091" s="46">
        <f>S1090+IF(X1091=0,0,M1091)</f>
        <v/>
      </c>
      <c r="T1091" s="47">
        <f>MAX(T1090,S1091)</f>
        <v/>
      </c>
      <c r="U1091" s="48">
        <f>S1091-T1091</f>
        <v/>
      </c>
      <c r="V1091" s="47">
        <f>IFERROR(SUMIFS(DATABASE!$M$5:$M$6004,DATABASE!$B$5:$B$6004,B1091,DATABASE!$X$5:$X$6004,1),0)</f>
        <v/>
      </c>
      <c r="W1091" s="31">
        <f>IFERROR(COUNTIFS(DATABASE!$B$5:$B$6004,B1091,DATABASE!$X$5:$X$6004,1),0)</f>
        <v/>
      </c>
      <c r="X1091" s="49">
        <f>--AND(ISNUMBER(B1091),C1091&lt;&gt;"",L1091&lt;&gt;"",M1091&lt;&gt;"")</f>
        <v/>
      </c>
    </row>
    <row r="1092" ht="15" customHeight="1" s="111">
      <c r="A1092" s="50" t="inlineStr">
        <is>
          <t>MAR</t>
        </is>
      </c>
      <c r="B1092" s="51">
        <f>MAR!A93</f>
        <v/>
      </c>
      <c r="C1092" s="52">
        <f>MAR!B93</f>
        <v/>
      </c>
      <c r="D1092" s="52">
        <f>MAR!C93</f>
        <v/>
      </c>
      <c r="E1092" s="52">
        <f>MAR!D93</f>
        <v/>
      </c>
      <c r="F1092" s="52">
        <f>MAR!E93</f>
        <v/>
      </c>
      <c r="G1092" s="52">
        <f>MAR!F93</f>
        <v/>
      </c>
      <c r="H1092" s="52">
        <f>MAR!G93</f>
        <v/>
      </c>
      <c r="I1092" s="53">
        <f>MAR!H93</f>
        <v/>
      </c>
      <c r="J1092" s="53">
        <f>MAR!I93</f>
        <v/>
      </c>
      <c r="K1092" s="52">
        <f>MAR!J93</f>
        <v/>
      </c>
      <c r="L1092" s="52">
        <f>MAR!K93</f>
        <v/>
      </c>
      <c r="M1092" s="54">
        <f>MAR!L93</f>
        <v/>
      </c>
      <c r="N1092" s="52">
        <f>MAR!M93</f>
        <v/>
      </c>
      <c r="O1092" s="52">
        <f>MAR!N93</f>
        <v/>
      </c>
      <c r="P1092" s="52">
        <f>MAR!O93</f>
        <v/>
      </c>
      <c r="Q1092" s="52">
        <f>MAR!P93</f>
        <v/>
      </c>
      <c r="R1092" s="52">
        <f>MAR!Q93</f>
        <v/>
      </c>
      <c r="S1092" s="54">
        <f>S1091+IF(X1092=0,0,M1092)</f>
        <v/>
      </c>
      <c r="T1092" s="55">
        <f>MAX(T1091,S1092)</f>
        <v/>
      </c>
      <c r="U1092" s="56">
        <f>S1092-T1092</f>
        <v/>
      </c>
      <c r="V1092" s="55">
        <f>IFERROR(SUMIFS(DATABASE!$M$5:$M$6004,DATABASE!$B$5:$B$6004,B1092,DATABASE!$X$5:$X$6004,1),0)</f>
        <v/>
      </c>
      <c r="W1092" s="57">
        <f>IFERROR(COUNTIFS(DATABASE!$B$5:$B$6004,B1092,DATABASE!$X$5:$X$6004,1),0)</f>
        <v/>
      </c>
      <c r="X1092" s="58">
        <f>--AND(ISNUMBER(B1092),C1092&lt;&gt;"",L1092&lt;&gt;"",M1092&lt;&gt;"")</f>
        <v/>
      </c>
    </row>
    <row r="1093" ht="15" customHeight="1" s="111">
      <c r="A1093" s="42" t="inlineStr">
        <is>
          <t>MAR</t>
        </is>
      </c>
      <c r="B1093" s="43">
        <f>MAR!A94</f>
        <v/>
      </c>
      <c r="C1093" s="44">
        <f>MAR!B94</f>
        <v/>
      </c>
      <c r="D1093" s="44">
        <f>MAR!C94</f>
        <v/>
      </c>
      <c r="E1093" s="44">
        <f>MAR!D94</f>
        <v/>
      </c>
      <c r="F1093" s="44">
        <f>MAR!E94</f>
        <v/>
      </c>
      <c r="G1093" s="44">
        <f>MAR!F94</f>
        <v/>
      </c>
      <c r="H1093" s="44">
        <f>MAR!G94</f>
        <v/>
      </c>
      <c r="I1093" s="45">
        <f>MAR!H94</f>
        <v/>
      </c>
      <c r="J1093" s="45">
        <f>MAR!I94</f>
        <v/>
      </c>
      <c r="K1093" s="44">
        <f>MAR!J94</f>
        <v/>
      </c>
      <c r="L1093" s="44">
        <f>MAR!K94</f>
        <v/>
      </c>
      <c r="M1093" s="46">
        <f>MAR!L94</f>
        <v/>
      </c>
      <c r="N1093" s="44">
        <f>MAR!M94</f>
        <v/>
      </c>
      <c r="O1093" s="44">
        <f>MAR!N94</f>
        <v/>
      </c>
      <c r="P1093" s="44">
        <f>MAR!O94</f>
        <v/>
      </c>
      <c r="Q1093" s="44">
        <f>MAR!P94</f>
        <v/>
      </c>
      <c r="R1093" s="44">
        <f>MAR!Q94</f>
        <v/>
      </c>
      <c r="S1093" s="46">
        <f>S1092+IF(X1093=0,0,M1093)</f>
        <v/>
      </c>
      <c r="T1093" s="47">
        <f>MAX(T1092,S1093)</f>
        <v/>
      </c>
      <c r="U1093" s="48">
        <f>S1093-T1093</f>
        <v/>
      </c>
      <c r="V1093" s="47">
        <f>IFERROR(SUMIFS(DATABASE!$M$5:$M$6004,DATABASE!$B$5:$B$6004,B1093,DATABASE!$X$5:$X$6004,1),0)</f>
        <v/>
      </c>
      <c r="W1093" s="31">
        <f>IFERROR(COUNTIFS(DATABASE!$B$5:$B$6004,B1093,DATABASE!$X$5:$X$6004,1),0)</f>
        <v/>
      </c>
      <c r="X1093" s="49">
        <f>--AND(ISNUMBER(B1093),C1093&lt;&gt;"",L1093&lt;&gt;"",M1093&lt;&gt;"")</f>
        <v/>
      </c>
    </row>
    <row r="1094" ht="15" customHeight="1" s="111">
      <c r="A1094" s="50" t="inlineStr">
        <is>
          <t>MAR</t>
        </is>
      </c>
      <c r="B1094" s="51">
        <f>MAR!A95</f>
        <v/>
      </c>
      <c r="C1094" s="52">
        <f>MAR!B95</f>
        <v/>
      </c>
      <c r="D1094" s="52">
        <f>MAR!C95</f>
        <v/>
      </c>
      <c r="E1094" s="52">
        <f>MAR!D95</f>
        <v/>
      </c>
      <c r="F1094" s="52">
        <f>MAR!E95</f>
        <v/>
      </c>
      <c r="G1094" s="52">
        <f>MAR!F95</f>
        <v/>
      </c>
      <c r="H1094" s="52">
        <f>MAR!G95</f>
        <v/>
      </c>
      <c r="I1094" s="53">
        <f>MAR!H95</f>
        <v/>
      </c>
      <c r="J1094" s="53">
        <f>MAR!I95</f>
        <v/>
      </c>
      <c r="K1094" s="52">
        <f>MAR!J95</f>
        <v/>
      </c>
      <c r="L1094" s="52">
        <f>MAR!K95</f>
        <v/>
      </c>
      <c r="M1094" s="54">
        <f>MAR!L95</f>
        <v/>
      </c>
      <c r="N1094" s="52">
        <f>MAR!M95</f>
        <v/>
      </c>
      <c r="O1094" s="52">
        <f>MAR!N95</f>
        <v/>
      </c>
      <c r="P1094" s="52">
        <f>MAR!O95</f>
        <v/>
      </c>
      <c r="Q1094" s="52">
        <f>MAR!P95</f>
        <v/>
      </c>
      <c r="R1094" s="52">
        <f>MAR!Q95</f>
        <v/>
      </c>
      <c r="S1094" s="54">
        <f>S1093+IF(X1094=0,0,M1094)</f>
        <v/>
      </c>
      <c r="T1094" s="55">
        <f>MAX(T1093,S1094)</f>
        <v/>
      </c>
      <c r="U1094" s="56">
        <f>S1094-T1094</f>
        <v/>
      </c>
      <c r="V1094" s="55">
        <f>IFERROR(SUMIFS(DATABASE!$M$5:$M$6004,DATABASE!$B$5:$B$6004,B1094,DATABASE!$X$5:$X$6004,1),0)</f>
        <v/>
      </c>
      <c r="W1094" s="57">
        <f>IFERROR(COUNTIFS(DATABASE!$B$5:$B$6004,B1094,DATABASE!$X$5:$X$6004,1),0)</f>
        <v/>
      </c>
      <c r="X1094" s="58">
        <f>--AND(ISNUMBER(B1094),C1094&lt;&gt;"",L1094&lt;&gt;"",M1094&lt;&gt;"")</f>
        <v/>
      </c>
    </row>
    <row r="1095" ht="15" customHeight="1" s="111">
      <c r="A1095" s="42" t="inlineStr">
        <is>
          <t>MAR</t>
        </is>
      </c>
      <c r="B1095" s="43">
        <f>MAR!A96</f>
        <v/>
      </c>
      <c r="C1095" s="44">
        <f>MAR!B96</f>
        <v/>
      </c>
      <c r="D1095" s="44">
        <f>MAR!C96</f>
        <v/>
      </c>
      <c r="E1095" s="44">
        <f>MAR!D96</f>
        <v/>
      </c>
      <c r="F1095" s="44">
        <f>MAR!E96</f>
        <v/>
      </c>
      <c r="G1095" s="44">
        <f>MAR!F96</f>
        <v/>
      </c>
      <c r="H1095" s="44">
        <f>MAR!G96</f>
        <v/>
      </c>
      <c r="I1095" s="45">
        <f>MAR!H96</f>
        <v/>
      </c>
      <c r="J1095" s="45">
        <f>MAR!I96</f>
        <v/>
      </c>
      <c r="K1095" s="44">
        <f>MAR!J96</f>
        <v/>
      </c>
      <c r="L1095" s="44">
        <f>MAR!K96</f>
        <v/>
      </c>
      <c r="M1095" s="46">
        <f>MAR!L96</f>
        <v/>
      </c>
      <c r="N1095" s="44">
        <f>MAR!M96</f>
        <v/>
      </c>
      <c r="O1095" s="44">
        <f>MAR!N96</f>
        <v/>
      </c>
      <c r="P1095" s="44">
        <f>MAR!O96</f>
        <v/>
      </c>
      <c r="Q1095" s="44">
        <f>MAR!P96</f>
        <v/>
      </c>
      <c r="R1095" s="44">
        <f>MAR!Q96</f>
        <v/>
      </c>
      <c r="S1095" s="46">
        <f>S1094+IF(X1095=0,0,M1095)</f>
        <v/>
      </c>
      <c r="T1095" s="47">
        <f>MAX(T1094,S1095)</f>
        <v/>
      </c>
      <c r="U1095" s="48">
        <f>S1095-T1095</f>
        <v/>
      </c>
      <c r="V1095" s="47">
        <f>IFERROR(SUMIFS(DATABASE!$M$5:$M$6004,DATABASE!$B$5:$B$6004,B1095,DATABASE!$X$5:$X$6004,1),0)</f>
        <v/>
      </c>
      <c r="W1095" s="31">
        <f>IFERROR(COUNTIFS(DATABASE!$B$5:$B$6004,B1095,DATABASE!$X$5:$X$6004,1),0)</f>
        <v/>
      </c>
      <c r="X1095" s="49">
        <f>--AND(ISNUMBER(B1095),C1095&lt;&gt;"",L1095&lt;&gt;"",M1095&lt;&gt;"")</f>
        <v/>
      </c>
    </row>
    <row r="1096" ht="15" customHeight="1" s="111">
      <c r="A1096" s="50" t="inlineStr">
        <is>
          <t>MAR</t>
        </is>
      </c>
      <c r="B1096" s="51">
        <f>MAR!A97</f>
        <v/>
      </c>
      <c r="C1096" s="52">
        <f>MAR!B97</f>
        <v/>
      </c>
      <c r="D1096" s="52">
        <f>MAR!C97</f>
        <v/>
      </c>
      <c r="E1096" s="52">
        <f>MAR!D97</f>
        <v/>
      </c>
      <c r="F1096" s="52">
        <f>MAR!E97</f>
        <v/>
      </c>
      <c r="G1096" s="52">
        <f>MAR!F97</f>
        <v/>
      </c>
      <c r="H1096" s="52">
        <f>MAR!G97</f>
        <v/>
      </c>
      <c r="I1096" s="53">
        <f>MAR!H97</f>
        <v/>
      </c>
      <c r="J1096" s="53">
        <f>MAR!I97</f>
        <v/>
      </c>
      <c r="K1096" s="52">
        <f>MAR!J97</f>
        <v/>
      </c>
      <c r="L1096" s="52">
        <f>MAR!K97</f>
        <v/>
      </c>
      <c r="M1096" s="54">
        <f>MAR!L97</f>
        <v/>
      </c>
      <c r="N1096" s="52">
        <f>MAR!M97</f>
        <v/>
      </c>
      <c r="O1096" s="52">
        <f>MAR!N97</f>
        <v/>
      </c>
      <c r="P1096" s="52">
        <f>MAR!O97</f>
        <v/>
      </c>
      <c r="Q1096" s="52">
        <f>MAR!P97</f>
        <v/>
      </c>
      <c r="R1096" s="52">
        <f>MAR!Q97</f>
        <v/>
      </c>
      <c r="S1096" s="54">
        <f>S1095+IF(X1096=0,0,M1096)</f>
        <v/>
      </c>
      <c r="T1096" s="55">
        <f>MAX(T1095,S1096)</f>
        <v/>
      </c>
      <c r="U1096" s="56">
        <f>S1096-T1096</f>
        <v/>
      </c>
      <c r="V1096" s="55">
        <f>IFERROR(SUMIFS(DATABASE!$M$5:$M$6004,DATABASE!$B$5:$B$6004,B1096,DATABASE!$X$5:$X$6004,1),0)</f>
        <v/>
      </c>
      <c r="W1096" s="57">
        <f>IFERROR(COUNTIFS(DATABASE!$B$5:$B$6004,B1096,DATABASE!$X$5:$X$6004,1),0)</f>
        <v/>
      </c>
      <c r="X1096" s="58">
        <f>--AND(ISNUMBER(B1096),C1096&lt;&gt;"",L1096&lt;&gt;"",M1096&lt;&gt;"")</f>
        <v/>
      </c>
    </row>
    <row r="1097" ht="15" customHeight="1" s="111">
      <c r="A1097" s="42" t="inlineStr">
        <is>
          <t>MAR</t>
        </is>
      </c>
      <c r="B1097" s="43">
        <f>MAR!A98</f>
        <v/>
      </c>
      <c r="C1097" s="44">
        <f>MAR!B98</f>
        <v/>
      </c>
      <c r="D1097" s="44">
        <f>MAR!C98</f>
        <v/>
      </c>
      <c r="E1097" s="44">
        <f>MAR!D98</f>
        <v/>
      </c>
      <c r="F1097" s="44">
        <f>MAR!E98</f>
        <v/>
      </c>
      <c r="G1097" s="44">
        <f>MAR!F98</f>
        <v/>
      </c>
      <c r="H1097" s="44">
        <f>MAR!G98</f>
        <v/>
      </c>
      <c r="I1097" s="45">
        <f>MAR!H98</f>
        <v/>
      </c>
      <c r="J1097" s="45">
        <f>MAR!I98</f>
        <v/>
      </c>
      <c r="K1097" s="44">
        <f>MAR!J98</f>
        <v/>
      </c>
      <c r="L1097" s="44">
        <f>MAR!K98</f>
        <v/>
      </c>
      <c r="M1097" s="46">
        <f>MAR!L98</f>
        <v/>
      </c>
      <c r="N1097" s="44">
        <f>MAR!M98</f>
        <v/>
      </c>
      <c r="O1097" s="44">
        <f>MAR!N98</f>
        <v/>
      </c>
      <c r="P1097" s="44">
        <f>MAR!O98</f>
        <v/>
      </c>
      <c r="Q1097" s="44">
        <f>MAR!P98</f>
        <v/>
      </c>
      <c r="R1097" s="44">
        <f>MAR!Q98</f>
        <v/>
      </c>
      <c r="S1097" s="46">
        <f>S1096+IF(X1097=0,0,M1097)</f>
        <v/>
      </c>
      <c r="T1097" s="47">
        <f>MAX(T1096,S1097)</f>
        <v/>
      </c>
      <c r="U1097" s="48">
        <f>S1097-T1097</f>
        <v/>
      </c>
      <c r="V1097" s="47">
        <f>IFERROR(SUMIFS(DATABASE!$M$5:$M$6004,DATABASE!$B$5:$B$6004,B1097,DATABASE!$X$5:$X$6004,1),0)</f>
        <v/>
      </c>
      <c r="W1097" s="31">
        <f>IFERROR(COUNTIFS(DATABASE!$B$5:$B$6004,B1097,DATABASE!$X$5:$X$6004,1),0)</f>
        <v/>
      </c>
      <c r="X1097" s="49">
        <f>--AND(ISNUMBER(B1097),C1097&lt;&gt;"",L1097&lt;&gt;"",M1097&lt;&gt;"")</f>
        <v/>
      </c>
    </row>
    <row r="1098" ht="15" customHeight="1" s="111">
      <c r="A1098" s="50" t="inlineStr">
        <is>
          <t>MAR</t>
        </is>
      </c>
      <c r="B1098" s="51">
        <f>MAR!A99</f>
        <v/>
      </c>
      <c r="C1098" s="52">
        <f>MAR!B99</f>
        <v/>
      </c>
      <c r="D1098" s="52">
        <f>MAR!C99</f>
        <v/>
      </c>
      <c r="E1098" s="52">
        <f>MAR!D99</f>
        <v/>
      </c>
      <c r="F1098" s="52">
        <f>MAR!E99</f>
        <v/>
      </c>
      <c r="G1098" s="52">
        <f>MAR!F99</f>
        <v/>
      </c>
      <c r="H1098" s="52">
        <f>MAR!G99</f>
        <v/>
      </c>
      <c r="I1098" s="53">
        <f>MAR!H99</f>
        <v/>
      </c>
      <c r="J1098" s="53">
        <f>MAR!I99</f>
        <v/>
      </c>
      <c r="K1098" s="52">
        <f>MAR!J99</f>
        <v/>
      </c>
      <c r="L1098" s="52">
        <f>MAR!K99</f>
        <v/>
      </c>
      <c r="M1098" s="54">
        <f>MAR!L99</f>
        <v/>
      </c>
      <c r="N1098" s="52">
        <f>MAR!M99</f>
        <v/>
      </c>
      <c r="O1098" s="52">
        <f>MAR!N99</f>
        <v/>
      </c>
      <c r="P1098" s="52">
        <f>MAR!O99</f>
        <v/>
      </c>
      <c r="Q1098" s="52">
        <f>MAR!P99</f>
        <v/>
      </c>
      <c r="R1098" s="52">
        <f>MAR!Q99</f>
        <v/>
      </c>
      <c r="S1098" s="54">
        <f>S1097+IF(X1098=0,0,M1098)</f>
        <v/>
      </c>
      <c r="T1098" s="55">
        <f>MAX(T1097,S1098)</f>
        <v/>
      </c>
      <c r="U1098" s="56">
        <f>S1098-T1098</f>
        <v/>
      </c>
      <c r="V1098" s="55">
        <f>IFERROR(SUMIFS(DATABASE!$M$5:$M$6004,DATABASE!$B$5:$B$6004,B1098,DATABASE!$X$5:$X$6004,1),0)</f>
        <v/>
      </c>
      <c r="W1098" s="57">
        <f>IFERROR(COUNTIFS(DATABASE!$B$5:$B$6004,B1098,DATABASE!$X$5:$X$6004,1),0)</f>
        <v/>
      </c>
      <c r="X1098" s="58">
        <f>--AND(ISNUMBER(B1098),C1098&lt;&gt;"",L1098&lt;&gt;"",M1098&lt;&gt;"")</f>
        <v/>
      </c>
    </row>
    <row r="1099" ht="15" customHeight="1" s="111">
      <c r="A1099" s="42" t="inlineStr">
        <is>
          <t>MAR</t>
        </is>
      </c>
      <c r="B1099" s="43">
        <f>MAR!A100</f>
        <v/>
      </c>
      <c r="C1099" s="44">
        <f>MAR!B100</f>
        <v/>
      </c>
      <c r="D1099" s="44">
        <f>MAR!C100</f>
        <v/>
      </c>
      <c r="E1099" s="44">
        <f>MAR!D100</f>
        <v/>
      </c>
      <c r="F1099" s="44">
        <f>MAR!E100</f>
        <v/>
      </c>
      <c r="G1099" s="44">
        <f>MAR!F100</f>
        <v/>
      </c>
      <c r="H1099" s="44">
        <f>MAR!G100</f>
        <v/>
      </c>
      <c r="I1099" s="45">
        <f>MAR!H100</f>
        <v/>
      </c>
      <c r="J1099" s="45">
        <f>MAR!I100</f>
        <v/>
      </c>
      <c r="K1099" s="44">
        <f>MAR!J100</f>
        <v/>
      </c>
      <c r="L1099" s="44">
        <f>MAR!K100</f>
        <v/>
      </c>
      <c r="M1099" s="46">
        <f>MAR!L100</f>
        <v/>
      </c>
      <c r="N1099" s="44">
        <f>MAR!M100</f>
        <v/>
      </c>
      <c r="O1099" s="44">
        <f>MAR!N100</f>
        <v/>
      </c>
      <c r="P1099" s="44">
        <f>MAR!O100</f>
        <v/>
      </c>
      <c r="Q1099" s="44">
        <f>MAR!P100</f>
        <v/>
      </c>
      <c r="R1099" s="44">
        <f>MAR!Q100</f>
        <v/>
      </c>
      <c r="S1099" s="46">
        <f>S1098+IF(X1099=0,0,M1099)</f>
        <v/>
      </c>
      <c r="T1099" s="47">
        <f>MAX(T1098,S1099)</f>
        <v/>
      </c>
      <c r="U1099" s="48">
        <f>S1099-T1099</f>
        <v/>
      </c>
      <c r="V1099" s="47">
        <f>IFERROR(SUMIFS(DATABASE!$M$5:$M$6004,DATABASE!$B$5:$B$6004,B1099,DATABASE!$X$5:$X$6004,1),0)</f>
        <v/>
      </c>
      <c r="W1099" s="31">
        <f>IFERROR(COUNTIFS(DATABASE!$B$5:$B$6004,B1099,DATABASE!$X$5:$X$6004,1),0)</f>
        <v/>
      </c>
      <c r="X1099" s="49">
        <f>--AND(ISNUMBER(B1099),C1099&lt;&gt;"",L1099&lt;&gt;"",M1099&lt;&gt;"")</f>
        <v/>
      </c>
    </row>
    <row r="1100" ht="15" customHeight="1" s="111">
      <c r="A1100" s="50" t="inlineStr">
        <is>
          <t>MAR</t>
        </is>
      </c>
      <c r="B1100" s="51">
        <f>MAR!A101</f>
        <v/>
      </c>
      <c r="C1100" s="52">
        <f>MAR!B101</f>
        <v/>
      </c>
      <c r="D1100" s="52">
        <f>MAR!C101</f>
        <v/>
      </c>
      <c r="E1100" s="52">
        <f>MAR!D101</f>
        <v/>
      </c>
      <c r="F1100" s="52">
        <f>MAR!E101</f>
        <v/>
      </c>
      <c r="G1100" s="52">
        <f>MAR!F101</f>
        <v/>
      </c>
      <c r="H1100" s="52">
        <f>MAR!G101</f>
        <v/>
      </c>
      <c r="I1100" s="53">
        <f>MAR!H101</f>
        <v/>
      </c>
      <c r="J1100" s="53">
        <f>MAR!I101</f>
        <v/>
      </c>
      <c r="K1100" s="52">
        <f>MAR!J101</f>
        <v/>
      </c>
      <c r="L1100" s="52">
        <f>MAR!K101</f>
        <v/>
      </c>
      <c r="M1100" s="54">
        <f>MAR!L101</f>
        <v/>
      </c>
      <c r="N1100" s="52">
        <f>MAR!M101</f>
        <v/>
      </c>
      <c r="O1100" s="52">
        <f>MAR!N101</f>
        <v/>
      </c>
      <c r="P1100" s="52">
        <f>MAR!O101</f>
        <v/>
      </c>
      <c r="Q1100" s="52">
        <f>MAR!P101</f>
        <v/>
      </c>
      <c r="R1100" s="52">
        <f>MAR!Q101</f>
        <v/>
      </c>
      <c r="S1100" s="54">
        <f>S1099+IF(X1100=0,0,M1100)</f>
        <v/>
      </c>
      <c r="T1100" s="55">
        <f>MAX(T1099,S1100)</f>
        <v/>
      </c>
      <c r="U1100" s="56">
        <f>S1100-T1100</f>
        <v/>
      </c>
      <c r="V1100" s="55">
        <f>IFERROR(SUMIFS(DATABASE!$M$5:$M$6004,DATABASE!$B$5:$B$6004,B1100,DATABASE!$X$5:$X$6004,1),0)</f>
        <v/>
      </c>
      <c r="W1100" s="57">
        <f>IFERROR(COUNTIFS(DATABASE!$B$5:$B$6004,B1100,DATABASE!$X$5:$X$6004,1),0)</f>
        <v/>
      </c>
      <c r="X1100" s="58">
        <f>--AND(ISNUMBER(B1100),C1100&lt;&gt;"",L1100&lt;&gt;"",M1100&lt;&gt;"")</f>
        <v/>
      </c>
    </row>
    <row r="1101" ht="15" customHeight="1" s="111">
      <c r="A1101" s="42" t="inlineStr">
        <is>
          <t>MAR</t>
        </is>
      </c>
      <c r="B1101" s="43">
        <f>MAR!A102</f>
        <v/>
      </c>
      <c r="C1101" s="44">
        <f>MAR!B102</f>
        <v/>
      </c>
      <c r="D1101" s="44">
        <f>MAR!C102</f>
        <v/>
      </c>
      <c r="E1101" s="44">
        <f>MAR!D102</f>
        <v/>
      </c>
      <c r="F1101" s="44">
        <f>MAR!E102</f>
        <v/>
      </c>
      <c r="G1101" s="44">
        <f>MAR!F102</f>
        <v/>
      </c>
      <c r="H1101" s="44">
        <f>MAR!G102</f>
        <v/>
      </c>
      <c r="I1101" s="45">
        <f>MAR!H102</f>
        <v/>
      </c>
      <c r="J1101" s="45">
        <f>MAR!I102</f>
        <v/>
      </c>
      <c r="K1101" s="44">
        <f>MAR!J102</f>
        <v/>
      </c>
      <c r="L1101" s="44">
        <f>MAR!K102</f>
        <v/>
      </c>
      <c r="M1101" s="46">
        <f>MAR!L102</f>
        <v/>
      </c>
      <c r="N1101" s="44">
        <f>MAR!M102</f>
        <v/>
      </c>
      <c r="O1101" s="44">
        <f>MAR!N102</f>
        <v/>
      </c>
      <c r="P1101" s="44">
        <f>MAR!O102</f>
        <v/>
      </c>
      <c r="Q1101" s="44">
        <f>MAR!P102</f>
        <v/>
      </c>
      <c r="R1101" s="44">
        <f>MAR!Q102</f>
        <v/>
      </c>
      <c r="S1101" s="46">
        <f>S1100+IF(X1101=0,0,M1101)</f>
        <v/>
      </c>
      <c r="T1101" s="47">
        <f>MAX(T1100,S1101)</f>
        <v/>
      </c>
      <c r="U1101" s="48">
        <f>S1101-T1101</f>
        <v/>
      </c>
      <c r="V1101" s="47">
        <f>IFERROR(SUMIFS(DATABASE!$M$5:$M$6004,DATABASE!$B$5:$B$6004,B1101,DATABASE!$X$5:$X$6004,1),0)</f>
        <v/>
      </c>
      <c r="W1101" s="31">
        <f>IFERROR(COUNTIFS(DATABASE!$B$5:$B$6004,B1101,DATABASE!$X$5:$X$6004,1),0)</f>
        <v/>
      </c>
      <c r="X1101" s="49">
        <f>--AND(ISNUMBER(B1101),C1101&lt;&gt;"",L1101&lt;&gt;"",M1101&lt;&gt;"")</f>
        <v/>
      </c>
    </row>
    <row r="1102" ht="15" customHeight="1" s="111">
      <c r="A1102" s="50" t="inlineStr">
        <is>
          <t>MAR</t>
        </is>
      </c>
      <c r="B1102" s="51">
        <f>MAR!A103</f>
        <v/>
      </c>
      <c r="C1102" s="52">
        <f>MAR!B103</f>
        <v/>
      </c>
      <c r="D1102" s="52">
        <f>MAR!C103</f>
        <v/>
      </c>
      <c r="E1102" s="52">
        <f>MAR!D103</f>
        <v/>
      </c>
      <c r="F1102" s="52">
        <f>MAR!E103</f>
        <v/>
      </c>
      <c r="G1102" s="52">
        <f>MAR!F103</f>
        <v/>
      </c>
      <c r="H1102" s="52">
        <f>MAR!G103</f>
        <v/>
      </c>
      <c r="I1102" s="53">
        <f>MAR!H103</f>
        <v/>
      </c>
      <c r="J1102" s="53">
        <f>MAR!I103</f>
        <v/>
      </c>
      <c r="K1102" s="52">
        <f>MAR!J103</f>
        <v/>
      </c>
      <c r="L1102" s="52">
        <f>MAR!K103</f>
        <v/>
      </c>
      <c r="M1102" s="54">
        <f>MAR!L103</f>
        <v/>
      </c>
      <c r="N1102" s="52">
        <f>MAR!M103</f>
        <v/>
      </c>
      <c r="O1102" s="52">
        <f>MAR!N103</f>
        <v/>
      </c>
      <c r="P1102" s="52">
        <f>MAR!O103</f>
        <v/>
      </c>
      <c r="Q1102" s="52">
        <f>MAR!P103</f>
        <v/>
      </c>
      <c r="R1102" s="52">
        <f>MAR!Q103</f>
        <v/>
      </c>
      <c r="S1102" s="54">
        <f>S1101+IF(X1102=0,0,M1102)</f>
        <v/>
      </c>
      <c r="T1102" s="55">
        <f>MAX(T1101,S1102)</f>
        <v/>
      </c>
      <c r="U1102" s="56">
        <f>S1102-T1102</f>
        <v/>
      </c>
      <c r="V1102" s="55">
        <f>IFERROR(SUMIFS(DATABASE!$M$5:$M$6004,DATABASE!$B$5:$B$6004,B1102,DATABASE!$X$5:$X$6004,1),0)</f>
        <v/>
      </c>
      <c r="W1102" s="57">
        <f>IFERROR(COUNTIFS(DATABASE!$B$5:$B$6004,B1102,DATABASE!$X$5:$X$6004,1),0)</f>
        <v/>
      </c>
      <c r="X1102" s="58">
        <f>--AND(ISNUMBER(B1102),C1102&lt;&gt;"",L1102&lt;&gt;"",M1102&lt;&gt;"")</f>
        <v/>
      </c>
    </row>
    <row r="1103" ht="15" customHeight="1" s="111">
      <c r="A1103" s="42" t="inlineStr">
        <is>
          <t>MAR</t>
        </is>
      </c>
      <c r="B1103" s="43">
        <f>MAR!A104</f>
        <v/>
      </c>
      <c r="C1103" s="44">
        <f>MAR!B104</f>
        <v/>
      </c>
      <c r="D1103" s="44">
        <f>MAR!C104</f>
        <v/>
      </c>
      <c r="E1103" s="44">
        <f>MAR!D104</f>
        <v/>
      </c>
      <c r="F1103" s="44">
        <f>MAR!E104</f>
        <v/>
      </c>
      <c r="G1103" s="44">
        <f>MAR!F104</f>
        <v/>
      </c>
      <c r="H1103" s="44">
        <f>MAR!G104</f>
        <v/>
      </c>
      <c r="I1103" s="45">
        <f>MAR!H104</f>
        <v/>
      </c>
      <c r="J1103" s="45">
        <f>MAR!I104</f>
        <v/>
      </c>
      <c r="K1103" s="44">
        <f>MAR!J104</f>
        <v/>
      </c>
      <c r="L1103" s="44">
        <f>MAR!K104</f>
        <v/>
      </c>
      <c r="M1103" s="46">
        <f>MAR!L104</f>
        <v/>
      </c>
      <c r="N1103" s="44">
        <f>MAR!M104</f>
        <v/>
      </c>
      <c r="O1103" s="44">
        <f>MAR!N104</f>
        <v/>
      </c>
      <c r="P1103" s="44">
        <f>MAR!O104</f>
        <v/>
      </c>
      <c r="Q1103" s="44">
        <f>MAR!P104</f>
        <v/>
      </c>
      <c r="R1103" s="44">
        <f>MAR!Q104</f>
        <v/>
      </c>
      <c r="S1103" s="46">
        <f>S1102+IF(X1103=0,0,M1103)</f>
        <v/>
      </c>
      <c r="T1103" s="47">
        <f>MAX(T1102,S1103)</f>
        <v/>
      </c>
      <c r="U1103" s="48">
        <f>S1103-T1103</f>
        <v/>
      </c>
      <c r="V1103" s="47">
        <f>IFERROR(SUMIFS(DATABASE!$M$5:$M$6004,DATABASE!$B$5:$B$6004,B1103,DATABASE!$X$5:$X$6004,1),0)</f>
        <v/>
      </c>
      <c r="W1103" s="31">
        <f>IFERROR(COUNTIFS(DATABASE!$B$5:$B$6004,B1103,DATABASE!$X$5:$X$6004,1),0)</f>
        <v/>
      </c>
      <c r="X1103" s="49">
        <f>--AND(ISNUMBER(B1103),C1103&lt;&gt;"",L1103&lt;&gt;"",M1103&lt;&gt;"")</f>
        <v/>
      </c>
    </row>
    <row r="1104" ht="15" customHeight="1" s="111">
      <c r="A1104" s="50" t="inlineStr">
        <is>
          <t>MAR</t>
        </is>
      </c>
      <c r="B1104" s="51">
        <f>MAR!A105</f>
        <v/>
      </c>
      <c r="C1104" s="52">
        <f>MAR!B105</f>
        <v/>
      </c>
      <c r="D1104" s="52">
        <f>MAR!C105</f>
        <v/>
      </c>
      <c r="E1104" s="52">
        <f>MAR!D105</f>
        <v/>
      </c>
      <c r="F1104" s="52">
        <f>MAR!E105</f>
        <v/>
      </c>
      <c r="G1104" s="52">
        <f>MAR!F105</f>
        <v/>
      </c>
      <c r="H1104" s="52">
        <f>MAR!G105</f>
        <v/>
      </c>
      <c r="I1104" s="53">
        <f>MAR!H105</f>
        <v/>
      </c>
      <c r="J1104" s="53">
        <f>MAR!I105</f>
        <v/>
      </c>
      <c r="K1104" s="52">
        <f>MAR!J105</f>
        <v/>
      </c>
      <c r="L1104" s="52">
        <f>MAR!K105</f>
        <v/>
      </c>
      <c r="M1104" s="54">
        <f>MAR!L105</f>
        <v/>
      </c>
      <c r="N1104" s="52">
        <f>MAR!M105</f>
        <v/>
      </c>
      <c r="O1104" s="52">
        <f>MAR!N105</f>
        <v/>
      </c>
      <c r="P1104" s="52">
        <f>MAR!O105</f>
        <v/>
      </c>
      <c r="Q1104" s="52">
        <f>MAR!P105</f>
        <v/>
      </c>
      <c r="R1104" s="52">
        <f>MAR!Q105</f>
        <v/>
      </c>
      <c r="S1104" s="54">
        <f>S1103+IF(X1104=0,0,M1104)</f>
        <v/>
      </c>
      <c r="T1104" s="55">
        <f>MAX(T1103,S1104)</f>
        <v/>
      </c>
      <c r="U1104" s="56">
        <f>S1104-T1104</f>
        <v/>
      </c>
      <c r="V1104" s="55">
        <f>IFERROR(SUMIFS(DATABASE!$M$5:$M$6004,DATABASE!$B$5:$B$6004,B1104,DATABASE!$X$5:$X$6004,1),0)</f>
        <v/>
      </c>
      <c r="W1104" s="57">
        <f>IFERROR(COUNTIFS(DATABASE!$B$5:$B$6004,B1104,DATABASE!$X$5:$X$6004,1),0)</f>
        <v/>
      </c>
      <c r="X1104" s="58">
        <f>--AND(ISNUMBER(B1104),C1104&lt;&gt;"",L1104&lt;&gt;"",M1104&lt;&gt;"")</f>
        <v/>
      </c>
    </row>
    <row r="1105" ht="15" customHeight="1" s="111">
      <c r="A1105" s="42" t="inlineStr">
        <is>
          <t>MAR</t>
        </is>
      </c>
      <c r="B1105" s="43">
        <f>MAR!A106</f>
        <v/>
      </c>
      <c r="C1105" s="44">
        <f>MAR!B106</f>
        <v/>
      </c>
      <c r="D1105" s="44">
        <f>MAR!C106</f>
        <v/>
      </c>
      <c r="E1105" s="44">
        <f>MAR!D106</f>
        <v/>
      </c>
      <c r="F1105" s="44">
        <f>MAR!E106</f>
        <v/>
      </c>
      <c r="G1105" s="44">
        <f>MAR!F106</f>
        <v/>
      </c>
      <c r="H1105" s="44">
        <f>MAR!G106</f>
        <v/>
      </c>
      <c r="I1105" s="45">
        <f>MAR!H106</f>
        <v/>
      </c>
      <c r="J1105" s="45">
        <f>MAR!I106</f>
        <v/>
      </c>
      <c r="K1105" s="44">
        <f>MAR!J106</f>
        <v/>
      </c>
      <c r="L1105" s="44">
        <f>MAR!K106</f>
        <v/>
      </c>
      <c r="M1105" s="46">
        <f>MAR!L106</f>
        <v/>
      </c>
      <c r="N1105" s="44">
        <f>MAR!M106</f>
        <v/>
      </c>
      <c r="O1105" s="44">
        <f>MAR!N106</f>
        <v/>
      </c>
      <c r="P1105" s="44">
        <f>MAR!O106</f>
        <v/>
      </c>
      <c r="Q1105" s="44">
        <f>MAR!P106</f>
        <v/>
      </c>
      <c r="R1105" s="44">
        <f>MAR!Q106</f>
        <v/>
      </c>
      <c r="S1105" s="46">
        <f>S1104+IF(X1105=0,0,M1105)</f>
        <v/>
      </c>
      <c r="T1105" s="47">
        <f>MAX(T1104,S1105)</f>
        <v/>
      </c>
      <c r="U1105" s="48">
        <f>S1105-T1105</f>
        <v/>
      </c>
      <c r="V1105" s="47">
        <f>IFERROR(SUMIFS(DATABASE!$M$5:$M$6004,DATABASE!$B$5:$B$6004,B1105,DATABASE!$X$5:$X$6004,1),0)</f>
        <v/>
      </c>
      <c r="W1105" s="31">
        <f>IFERROR(COUNTIFS(DATABASE!$B$5:$B$6004,B1105,DATABASE!$X$5:$X$6004,1),0)</f>
        <v/>
      </c>
      <c r="X1105" s="49">
        <f>--AND(ISNUMBER(B1105),C1105&lt;&gt;"",L1105&lt;&gt;"",M1105&lt;&gt;"")</f>
        <v/>
      </c>
    </row>
    <row r="1106" ht="15" customHeight="1" s="111">
      <c r="A1106" s="50" t="inlineStr">
        <is>
          <t>MAR</t>
        </is>
      </c>
      <c r="B1106" s="51">
        <f>MAR!A107</f>
        <v/>
      </c>
      <c r="C1106" s="52">
        <f>MAR!B107</f>
        <v/>
      </c>
      <c r="D1106" s="52">
        <f>MAR!C107</f>
        <v/>
      </c>
      <c r="E1106" s="52">
        <f>MAR!D107</f>
        <v/>
      </c>
      <c r="F1106" s="52">
        <f>MAR!E107</f>
        <v/>
      </c>
      <c r="G1106" s="52">
        <f>MAR!F107</f>
        <v/>
      </c>
      <c r="H1106" s="52">
        <f>MAR!G107</f>
        <v/>
      </c>
      <c r="I1106" s="53">
        <f>MAR!H107</f>
        <v/>
      </c>
      <c r="J1106" s="53">
        <f>MAR!I107</f>
        <v/>
      </c>
      <c r="K1106" s="52">
        <f>MAR!J107</f>
        <v/>
      </c>
      <c r="L1106" s="52">
        <f>MAR!K107</f>
        <v/>
      </c>
      <c r="M1106" s="54">
        <f>MAR!L107</f>
        <v/>
      </c>
      <c r="N1106" s="52">
        <f>MAR!M107</f>
        <v/>
      </c>
      <c r="O1106" s="52">
        <f>MAR!N107</f>
        <v/>
      </c>
      <c r="P1106" s="52">
        <f>MAR!O107</f>
        <v/>
      </c>
      <c r="Q1106" s="52">
        <f>MAR!P107</f>
        <v/>
      </c>
      <c r="R1106" s="52">
        <f>MAR!Q107</f>
        <v/>
      </c>
      <c r="S1106" s="54">
        <f>S1105+IF(X1106=0,0,M1106)</f>
        <v/>
      </c>
      <c r="T1106" s="55">
        <f>MAX(T1105,S1106)</f>
        <v/>
      </c>
      <c r="U1106" s="56">
        <f>S1106-T1106</f>
        <v/>
      </c>
      <c r="V1106" s="55">
        <f>IFERROR(SUMIFS(DATABASE!$M$5:$M$6004,DATABASE!$B$5:$B$6004,B1106,DATABASE!$X$5:$X$6004,1),0)</f>
        <v/>
      </c>
      <c r="W1106" s="57">
        <f>IFERROR(COUNTIFS(DATABASE!$B$5:$B$6004,B1106,DATABASE!$X$5:$X$6004,1),0)</f>
        <v/>
      </c>
      <c r="X1106" s="58">
        <f>--AND(ISNUMBER(B1106),C1106&lt;&gt;"",L1106&lt;&gt;"",M1106&lt;&gt;"")</f>
        <v/>
      </c>
    </row>
    <row r="1107" ht="15" customHeight="1" s="111">
      <c r="A1107" s="42" t="inlineStr">
        <is>
          <t>MAR</t>
        </is>
      </c>
      <c r="B1107" s="43">
        <f>MAR!A108</f>
        <v/>
      </c>
      <c r="C1107" s="44">
        <f>MAR!B108</f>
        <v/>
      </c>
      <c r="D1107" s="44">
        <f>MAR!C108</f>
        <v/>
      </c>
      <c r="E1107" s="44">
        <f>MAR!D108</f>
        <v/>
      </c>
      <c r="F1107" s="44">
        <f>MAR!E108</f>
        <v/>
      </c>
      <c r="G1107" s="44">
        <f>MAR!F108</f>
        <v/>
      </c>
      <c r="H1107" s="44">
        <f>MAR!G108</f>
        <v/>
      </c>
      <c r="I1107" s="45">
        <f>MAR!H108</f>
        <v/>
      </c>
      <c r="J1107" s="45">
        <f>MAR!I108</f>
        <v/>
      </c>
      <c r="K1107" s="44">
        <f>MAR!J108</f>
        <v/>
      </c>
      <c r="L1107" s="44">
        <f>MAR!K108</f>
        <v/>
      </c>
      <c r="M1107" s="46">
        <f>MAR!L108</f>
        <v/>
      </c>
      <c r="N1107" s="44">
        <f>MAR!M108</f>
        <v/>
      </c>
      <c r="O1107" s="44">
        <f>MAR!N108</f>
        <v/>
      </c>
      <c r="P1107" s="44">
        <f>MAR!O108</f>
        <v/>
      </c>
      <c r="Q1107" s="44">
        <f>MAR!P108</f>
        <v/>
      </c>
      <c r="R1107" s="44">
        <f>MAR!Q108</f>
        <v/>
      </c>
      <c r="S1107" s="46">
        <f>S1106+IF(X1107=0,0,M1107)</f>
        <v/>
      </c>
      <c r="T1107" s="47">
        <f>MAX(T1106,S1107)</f>
        <v/>
      </c>
      <c r="U1107" s="48">
        <f>S1107-T1107</f>
        <v/>
      </c>
      <c r="V1107" s="47">
        <f>IFERROR(SUMIFS(DATABASE!$M$5:$M$6004,DATABASE!$B$5:$B$6004,B1107,DATABASE!$X$5:$X$6004,1),0)</f>
        <v/>
      </c>
      <c r="W1107" s="31">
        <f>IFERROR(COUNTIFS(DATABASE!$B$5:$B$6004,B1107,DATABASE!$X$5:$X$6004,1),0)</f>
        <v/>
      </c>
      <c r="X1107" s="49">
        <f>--AND(ISNUMBER(B1107),C1107&lt;&gt;"",L1107&lt;&gt;"",M1107&lt;&gt;"")</f>
        <v/>
      </c>
    </row>
    <row r="1108" ht="15" customHeight="1" s="111">
      <c r="A1108" s="50" t="inlineStr">
        <is>
          <t>MAR</t>
        </is>
      </c>
      <c r="B1108" s="51">
        <f>MAR!A109</f>
        <v/>
      </c>
      <c r="C1108" s="52">
        <f>MAR!B109</f>
        <v/>
      </c>
      <c r="D1108" s="52">
        <f>MAR!C109</f>
        <v/>
      </c>
      <c r="E1108" s="52">
        <f>MAR!D109</f>
        <v/>
      </c>
      <c r="F1108" s="52">
        <f>MAR!E109</f>
        <v/>
      </c>
      <c r="G1108" s="52">
        <f>MAR!F109</f>
        <v/>
      </c>
      <c r="H1108" s="52">
        <f>MAR!G109</f>
        <v/>
      </c>
      <c r="I1108" s="53">
        <f>MAR!H109</f>
        <v/>
      </c>
      <c r="J1108" s="53">
        <f>MAR!I109</f>
        <v/>
      </c>
      <c r="K1108" s="52">
        <f>MAR!J109</f>
        <v/>
      </c>
      <c r="L1108" s="52">
        <f>MAR!K109</f>
        <v/>
      </c>
      <c r="M1108" s="54">
        <f>MAR!L109</f>
        <v/>
      </c>
      <c r="N1108" s="52">
        <f>MAR!M109</f>
        <v/>
      </c>
      <c r="O1108" s="52">
        <f>MAR!N109</f>
        <v/>
      </c>
      <c r="P1108" s="52">
        <f>MAR!O109</f>
        <v/>
      </c>
      <c r="Q1108" s="52">
        <f>MAR!P109</f>
        <v/>
      </c>
      <c r="R1108" s="52">
        <f>MAR!Q109</f>
        <v/>
      </c>
      <c r="S1108" s="54">
        <f>S1107+IF(X1108=0,0,M1108)</f>
        <v/>
      </c>
      <c r="T1108" s="55">
        <f>MAX(T1107,S1108)</f>
        <v/>
      </c>
      <c r="U1108" s="56">
        <f>S1108-T1108</f>
        <v/>
      </c>
      <c r="V1108" s="55">
        <f>IFERROR(SUMIFS(DATABASE!$M$5:$M$6004,DATABASE!$B$5:$B$6004,B1108,DATABASE!$X$5:$X$6004,1),0)</f>
        <v/>
      </c>
      <c r="W1108" s="57">
        <f>IFERROR(COUNTIFS(DATABASE!$B$5:$B$6004,B1108,DATABASE!$X$5:$X$6004,1),0)</f>
        <v/>
      </c>
      <c r="X1108" s="58">
        <f>--AND(ISNUMBER(B1108),C1108&lt;&gt;"",L1108&lt;&gt;"",M1108&lt;&gt;"")</f>
        <v/>
      </c>
    </row>
    <row r="1109" ht="15" customHeight="1" s="111">
      <c r="A1109" s="42" t="inlineStr">
        <is>
          <t>MAR</t>
        </is>
      </c>
      <c r="B1109" s="43">
        <f>MAR!A110</f>
        <v/>
      </c>
      <c r="C1109" s="44">
        <f>MAR!B110</f>
        <v/>
      </c>
      <c r="D1109" s="44">
        <f>MAR!C110</f>
        <v/>
      </c>
      <c r="E1109" s="44">
        <f>MAR!D110</f>
        <v/>
      </c>
      <c r="F1109" s="44">
        <f>MAR!E110</f>
        <v/>
      </c>
      <c r="G1109" s="44">
        <f>MAR!F110</f>
        <v/>
      </c>
      <c r="H1109" s="44">
        <f>MAR!G110</f>
        <v/>
      </c>
      <c r="I1109" s="45">
        <f>MAR!H110</f>
        <v/>
      </c>
      <c r="J1109" s="45">
        <f>MAR!I110</f>
        <v/>
      </c>
      <c r="K1109" s="44">
        <f>MAR!J110</f>
        <v/>
      </c>
      <c r="L1109" s="44">
        <f>MAR!K110</f>
        <v/>
      </c>
      <c r="M1109" s="46">
        <f>MAR!L110</f>
        <v/>
      </c>
      <c r="N1109" s="44">
        <f>MAR!M110</f>
        <v/>
      </c>
      <c r="O1109" s="44">
        <f>MAR!N110</f>
        <v/>
      </c>
      <c r="P1109" s="44">
        <f>MAR!O110</f>
        <v/>
      </c>
      <c r="Q1109" s="44">
        <f>MAR!P110</f>
        <v/>
      </c>
      <c r="R1109" s="44">
        <f>MAR!Q110</f>
        <v/>
      </c>
      <c r="S1109" s="46">
        <f>S1108+IF(X1109=0,0,M1109)</f>
        <v/>
      </c>
      <c r="T1109" s="47">
        <f>MAX(T1108,S1109)</f>
        <v/>
      </c>
      <c r="U1109" s="48">
        <f>S1109-T1109</f>
        <v/>
      </c>
      <c r="V1109" s="47">
        <f>IFERROR(SUMIFS(DATABASE!$M$5:$M$6004,DATABASE!$B$5:$B$6004,B1109,DATABASE!$X$5:$X$6004,1),0)</f>
        <v/>
      </c>
      <c r="W1109" s="31">
        <f>IFERROR(COUNTIFS(DATABASE!$B$5:$B$6004,B1109,DATABASE!$X$5:$X$6004,1),0)</f>
        <v/>
      </c>
      <c r="X1109" s="49">
        <f>--AND(ISNUMBER(B1109),C1109&lt;&gt;"",L1109&lt;&gt;"",M1109&lt;&gt;"")</f>
        <v/>
      </c>
    </row>
    <row r="1110" ht="15" customHeight="1" s="111">
      <c r="A1110" s="50" t="inlineStr">
        <is>
          <t>MAR</t>
        </is>
      </c>
      <c r="B1110" s="51">
        <f>MAR!A111</f>
        <v/>
      </c>
      <c r="C1110" s="52">
        <f>MAR!B111</f>
        <v/>
      </c>
      <c r="D1110" s="52">
        <f>MAR!C111</f>
        <v/>
      </c>
      <c r="E1110" s="52">
        <f>MAR!D111</f>
        <v/>
      </c>
      <c r="F1110" s="52">
        <f>MAR!E111</f>
        <v/>
      </c>
      <c r="G1110" s="52">
        <f>MAR!F111</f>
        <v/>
      </c>
      <c r="H1110" s="52">
        <f>MAR!G111</f>
        <v/>
      </c>
      <c r="I1110" s="53">
        <f>MAR!H111</f>
        <v/>
      </c>
      <c r="J1110" s="53">
        <f>MAR!I111</f>
        <v/>
      </c>
      <c r="K1110" s="52">
        <f>MAR!J111</f>
        <v/>
      </c>
      <c r="L1110" s="52">
        <f>MAR!K111</f>
        <v/>
      </c>
      <c r="M1110" s="54">
        <f>MAR!L111</f>
        <v/>
      </c>
      <c r="N1110" s="52">
        <f>MAR!M111</f>
        <v/>
      </c>
      <c r="O1110" s="52">
        <f>MAR!N111</f>
        <v/>
      </c>
      <c r="P1110" s="52">
        <f>MAR!O111</f>
        <v/>
      </c>
      <c r="Q1110" s="52">
        <f>MAR!P111</f>
        <v/>
      </c>
      <c r="R1110" s="52">
        <f>MAR!Q111</f>
        <v/>
      </c>
      <c r="S1110" s="54">
        <f>S1109+IF(X1110=0,0,M1110)</f>
        <v/>
      </c>
      <c r="T1110" s="55">
        <f>MAX(T1109,S1110)</f>
        <v/>
      </c>
      <c r="U1110" s="56">
        <f>S1110-T1110</f>
        <v/>
      </c>
      <c r="V1110" s="55">
        <f>IFERROR(SUMIFS(DATABASE!$M$5:$M$6004,DATABASE!$B$5:$B$6004,B1110,DATABASE!$X$5:$X$6004,1),0)</f>
        <v/>
      </c>
      <c r="W1110" s="57">
        <f>IFERROR(COUNTIFS(DATABASE!$B$5:$B$6004,B1110,DATABASE!$X$5:$X$6004,1),0)</f>
        <v/>
      </c>
      <c r="X1110" s="58">
        <f>--AND(ISNUMBER(B1110),C1110&lt;&gt;"",L1110&lt;&gt;"",M1110&lt;&gt;"")</f>
        <v/>
      </c>
    </row>
    <row r="1111" ht="15" customHeight="1" s="111">
      <c r="A1111" s="42" t="inlineStr">
        <is>
          <t>MAR</t>
        </is>
      </c>
      <c r="B1111" s="43">
        <f>MAR!A112</f>
        <v/>
      </c>
      <c r="C1111" s="44">
        <f>MAR!B112</f>
        <v/>
      </c>
      <c r="D1111" s="44">
        <f>MAR!C112</f>
        <v/>
      </c>
      <c r="E1111" s="44">
        <f>MAR!D112</f>
        <v/>
      </c>
      <c r="F1111" s="44">
        <f>MAR!E112</f>
        <v/>
      </c>
      <c r="G1111" s="44">
        <f>MAR!F112</f>
        <v/>
      </c>
      <c r="H1111" s="44">
        <f>MAR!G112</f>
        <v/>
      </c>
      <c r="I1111" s="45">
        <f>MAR!H112</f>
        <v/>
      </c>
      <c r="J1111" s="45">
        <f>MAR!I112</f>
        <v/>
      </c>
      <c r="K1111" s="44">
        <f>MAR!J112</f>
        <v/>
      </c>
      <c r="L1111" s="44">
        <f>MAR!K112</f>
        <v/>
      </c>
      <c r="M1111" s="46">
        <f>MAR!L112</f>
        <v/>
      </c>
      <c r="N1111" s="44">
        <f>MAR!M112</f>
        <v/>
      </c>
      <c r="O1111" s="44">
        <f>MAR!N112</f>
        <v/>
      </c>
      <c r="P1111" s="44">
        <f>MAR!O112</f>
        <v/>
      </c>
      <c r="Q1111" s="44">
        <f>MAR!P112</f>
        <v/>
      </c>
      <c r="R1111" s="44">
        <f>MAR!Q112</f>
        <v/>
      </c>
      <c r="S1111" s="46">
        <f>S1110+IF(X1111=0,0,M1111)</f>
        <v/>
      </c>
      <c r="T1111" s="47">
        <f>MAX(T1110,S1111)</f>
        <v/>
      </c>
      <c r="U1111" s="48">
        <f>S1111-T1111</f>
        <v/>
      </c>
      <c r="V1111" s="47">
        <f>IFERROR(SUMIFS(DATABASE!$M$5:$M$6004,DATABASE!$B$5:$B$6004,B1111,DATABASE!$X$5:$X$6004,1),0)</f>
        <v/>
      </c>
      <c r="W1111" s="31">
        <f>IFERROR(COUNTIFS(DATABASE!$B$5:$B$6004,B1111,DATABASE!$X$5:$X$6004,1),0)</f>
        <v/>
      </c>
      <c r="X1111" s="49">
        <f>--AND(ISNUMBER(B1111),C1111&lt;&gt;"",L1111&lt;&gt;"",M1111&lt;&gt;"")</f>
        <v/>
      </c>
    </row>
    <row r="1112" ht="15" customHeight="1" s="111">
      <c r="A1112" s="50" t="inlineStr">
        <is>
          <t>MAR</t>
        </is>
      </c>
      <c r="B1112" s="51">
        <f>MAR!A113</f>
        <v/>
      </c>
      <c r="C1112" s="52">
        <f>MAR!B113</f>
        <v/>
      </c>
      <c r="D1112" s="52">
        <f>MAR!C113</f>
        <v/>
      </c>
      <c r="E1112" s="52">
        <f>MAR!D113</f>
        <v/>
      </c>
      <c r="F1112" s="52">
        <f>MAR!E113</f>
        <v/>
      </c>
      <c r="G1112" s="52">
        <f>MAR!F113</f>
        <v/>
      </c>
      <c r="H1112" s="52">
        <f>MAR!G113</f>
        <v/>
      </c>
      <c r="I1112" s="53">
        <f>MAR!H113</f>
        <v/>
      </c>
      <c r="J1112" s="53">
        <f>MAR!I113</f>
        <v/>
      </c>
      <c r="K1112" s="52">
        <f>MAR!J113</f>
        <v/>
      </c>
      <c r="L1112" s="52">
        <f>MAR!K113</f>
        <v/>
      </c>
      <c r="M1112" s="54">
        <f>MAR!L113</f>
        <v/>
      </c>
      <c r="N1112" s="52">
        <f>MAR!M113</f>
        <v/>
      </c>
      <c r="O1112" s="52">
        <f>MAR!N113</f>
        <v/>
      </c>
      <c r="P1112" s="52">
        <f>MAR!O113</f>
        <v/>
      </c>
      <c r="Q1112" s="52">
        <f>MAR!P113</f>
        <v/>
      </c>
      <c r="R1112" s="52">
        <f>MAR!Q113</f>
        <v/>
      </c>
      <c r="S1112" s="54">
        <f>S1111+IF(X1112=0,0,M1112)</f>
        <v/>
      </c>
      <c r="T1112" s="55">
        <f>MAX(T1111,S1112)</f>
        <v/>
      </c>
      <c r="U1112" s="56">
        <f>S1112-T1112</f>
        <v/>
      </c>
      <c r="V1112" s="55">
        <f>IFERROR(SUMIFS(DATABASE!$M$5:$M$6004,DATABASE!$B$5:$B$6004,B1112,DATABASE!$X$5:$X$6004,1),0)</f>
        <v/>
      </c>
      <c r="W1112" s="57">
        <f>IFERROR(COUNTIFS(DATABASE!$B$5:$B$6004,B1112,DATABASE!$X$5:$X$6004,1),0)</f>
        <v/>
      </c>
      <c r="X1112" s="58">
        <f>--AND(ISNUMBER(B1112),C1112&lt;&gt;"",L1112&lt;&gt;"",M1112&lt;&gt;"")</f>
        <v/>
      </c>
    </row>
    <row r="1113" ht="15" customHeight="1" s="111">
      <c r="A1113" s="42" t="inlineStr">
        <is>
          <t>MAR</t>
        </is>
      </c>
      <c r="B1113" s="43">
        <f>MAR!A114</f>
        <v/>
      </c>
      <c r="C1113" s="44">
        <f>MAR!B114</f>
        <v/>
      </c>
      <c r="D1113" s="44">
        <f>MAR!C114</f>
        <v/>
      </c>
      <c r="E1113" s="44">
        <f>MAR!D114</f>
        <v/>
      </c>
      <c r="F1113" s="44">
        <f>MAR!E114</f>
        <v/>
      </c>
      <c r="G1113" s="44">
        <f>MAR!F114</f>
        <v/>
      </c>
      <c r="H1113" s="44">
        <f>MAR!G114</f>
        <v/>
      </c>
      <c r="I1113" s="45">
        <f>MAR!H114</f>
        <v/>
      </c>
      <c r="J1113" s="45">
        <f>MAR!I114</f>
        <v/>
      </c>
      <c r="K1113" s="44">
        <f>MAR!J114</f>
        <v/>
      </c>
      <c r="L1113" s="44">
        <f>MAR!K114</f>
        <v/>
      </c>
      <c r="M1113" s="46">
        <f>MAR!L114</f>
        <v/>
      </c>
      <c r="N1113" s="44">
        <f>MAR!M114</f>
        <v/>
      </c>
      <c r="O1113" s="44">
        <f>MAR!N114</f>
        <v/>
      </c>
      <c r="P1113" s="44">
        <f>MAR!O114</f>
        <v/>
      </c>
      <c r="Q1113" s="44">
        <f>MAR!P114</f>
        <v/>
      </c>
      <c r="R1113" s="44">
        <f>MAR!Q114</f>
        <v/>
      </c>
      <c r="S1113" s="46">
        <f>S1112+IF(X1113=0,0,M1113)</f>
        <v/>
      </c>
      <c r="T1113" s="47">
        <f>MAX(T1112,S1113)</f>
        <v/>
      </c>
      <c r="U1113" s="48">
        <f>S1113-T1113</f>
        <v/>
      </c>
      <c r="V1113" s="47">
        <f>IFERROR(SUMIFS(DATABASE!$M$5:$M$6004,DATABASE!$B$5:$B$6004,B1113,DATABASE!$X$5:$X$6004,1),0)</f>
        <v/>
      </c>
      <c r="W1113" s="31">
        <f>IFERROR(COUNTIFS(DATABASE!$B$5:$B$6004,B1113,DATABASE!$X$5:$X$6004,1),0)</f>
        <v/>
      </c>
      <c r="X1113" s="49">
        <f>--AND(ISNUMBER(B1113),C1113&lt;&gt;"",L1113&lt;&gt;"",M1113&lt;&gt;"")</f>
        <v/>
      </c>
    </row>
    <row r="1114" ht="15" customHeight="1" s="111">
      <c r="A1114" s="50" t="inlineStr">
        <is>
          <t>MAR</t>
        </is>
      </c>
      <c r="B1114" s="51">
        <f>MAR!A115</f>
        <v/>
      </c>
      <c r="C1114" s="52">
        <f>MAR!B115</f>
        <v/>
      </c>
      <c r="D1114" s="52">
        <f>MAR!C115</f>
        <v/>
      </c>
      <c r="E1114" s="52">
        <f>MAR!D115</f>
        <v/>
      </c>
      <c r="F1114" s="52">
        <f>MAR!E115</f>
        <v/>
      </c>
      <c r="G1114" s="52">
        <f>MAR!F115</f>
        <v/>
      </c>
      <c r="H1114" s="52">
        <f>MAR!G115</f>
        <v/>
      </c>
      <c r="I1114" s="53">
        <f>MAR!H115</f>
        <v/>
      </c>
      <c r="J1114" s="53">
        <f>MAR!I115</f>
        <v/>
      </c>
      <c r="K1114" s="52">
        <f>MAR!J115</f>
        <v/>
      </c>
      <c r="L1114" s="52">
        <f>MAR!K115</f>
        <v/>
      </c>
      <c r="M1114" s="54">
        <f>MAR!L115</f>
        <v/>
      </c>
      <c r="N1114" s="52">
        <f>MAR!M115</f>
        <v/>
      </c>
      <c r="O1114" s="52">
        <f>MAR!N115</f>
        <v/>
      </c>
      <c r="P1114" s="52">
        <f>MAR!O115</f>
        <v/>
      </c>
      <c r="Q1114" s="52">
        <f>MAR!P115</f>
        <v/>
      </c>
      <c r="R1114" s="52">
        <f>MAR!Q115</f>
        <v/>
      </c>
      <c r="S1114" s="54">
        <f>S1113+IF(X1114=0,0,M1114)</f>
        <v/>
      </c>
      <c r="T1114" s="55">
        <f>MAX(T1113,S1114)</f>
        <v/>
      </c>
      <c r="U1114" s="56">
        <f>S1114-T1114</f>
        <v/>
      </c>
      <c r="V1114" s="55">
        <f>IFERROR(SUMIFS(DATABASE!$M$5:$M$6004,DATABASE!$B$5:$B$6004,B1114,DATABASE!$X$5:$X$6004,1),0)</f>
        <v/>
      </c>
      <c r="W1114" s="57">
        <f>IFERROR(COUNTIFS(DATABASE!$B$5:$B$6004,B1114,DATABASE!$X$5:$X$6004,1),0)</f>
        <v/>
      </c>
      <c r="X1114" s="58">
        <f>--AND(ISNUMBER(B1114),C1114&lt;&gt;"",L1114&lt;&gt;"",M1114&lt;&gt;"")</f>
        <v/>
      </c>
    </row>
    <row r="1115" ht="15" customHeight="1" s="111">
      <c r="A1115" s="42" t="inlineStr">
        <is>
          <t>MAR</t>
        </is>
      </c>
      <c r="B1115" s="43">
        <f>MAR!A116</f>
        <v/>
      </c>
      <c r="C1115" s="44">
        <f>MAR!B116</f>
        <v/>
      </c>
      <c r="D1115" s="44">
        <f>MAR!C116</f>
        <v/>
      </c>
      <c r="E1115" s="44">
        <f>MAR!D116</f>
        <v/>
      </c>
      <c r="F1115" s="44">
        <f>MAR!E116</f>
        <v/>
      </c>
      <c r="G1115" s="44">
        <f>MAR!F116</f>
        <v/>
      </c>
      <c r="H1115" s="44">
        <f>MAR!G116</f>
        <v/>
      </c>
      <c r="I1115" s="45">
        <f>MAR!H116</f>
        <v/>
      </c>
      <c r="J1115" s="45">
        <f>MAR!I116</f>
        <v/>
      </c>
      <c r="K1115" s="44">
        <f>MAR!J116</f>
        <v/>
      </c>
      <c r="L1115" s="44">
        <f>MAR!K116</f>
        <v/>
      </c>
      <c r="M1115" s="46">
        <f>MAR!L116</f>
        <v/>
      </c>
      <c r="N1115" s="44">
        <f>MAR!M116</f>
        <v/>
      </c>
      <c r="O1115" s="44">
        <f>MAR!N116</f>
        <v/>
      </c>
      <c r="P1115" s="44">
        <f>MAR!O116</f>
        <v/>
      </c>
      <c r="Q1115" s="44">
        <f>MAR!P116</f>
        <v/>
      </c>
      <c r="R1115" s="44">
        <f>MAR!Q116</f>
        <v/>
      </c>
      <c r="S1115" s="46">
        <f>S1114+IF(X1115=0,0,M1115)</f>
        <v/>
      </c>
      <c r="T1115" s="47">
        <f>MAX(T1114,S1115)</f>
        <v/>
      </c>
      <c r="U1115" s="48">
        <f>S1115-T1115</f>
        <v/>
      </c>
      <c r="V1115" s="47">
        <f>IFERROR(SUMIFS(DATABASE!$M$5:$M$6004,DATABASE!$B$5:$B$6004,B1115,DATABASE!$X$5:$X$6004,1),0)</f>
        <v/>
      </c>
      <c r="W1115" s="31">
        <f>IFERROR(COUNTIFS(DATABASE!$B$5:$B$6004,B1115,DATABASE!$X$5:$X$6004,1),0)</f>
        <v/>
      </c>
      <c r="X1115" s="49">
        <f>--AND(ISNUMBER(B1115),C1115&lt;&gt;"",L1115&lt;&gt;"",M1115&lt;&gt;"")</f>
        <v/>
      </c>
    </row>
    <row r="1116" ht="15" customHeight="1" s="111">
      <c r="A1116" s="50" t="inlineStr">
        <is>
          <t>MAR</t>
        </is>
      </c>
      <c r="B1116" s="51">
        <f>MAR!A117</f>
        <v/>
      </c>
      <c r="C1116" s="52">
        <f>MAR!B117</f>
        <v/>
      </c>
      <c r="D1116" s="52">
        <f>MAR!C117</f>
        <v/>
      </c>
      <c r="E1116" s="52">
        <f>MAR!D117</f>
        <v/>
      </c>
      <c r="F1116" s="52">
        <f>MAR!E117</f>
        <v/>
      </c>
      <c r="G1116" s="52">
        <f>MAR!F117</f>
        <v/>
      </c>
      <c r="H1116" s="52">
        <f>MAR!G117</f>
        <v/>
      </c>
      <c r="I1116" s="53">
        <f>MAR!H117</f>
        <v/>
      </c>
      <c r="J1116" s="53">
        <f>MAR!I117</f>
        <v/>
      </c>
      <c r="K1116" s="52">
        <f>MAR!J117</f>
        <v/>
      </c>
      <c r="L1116" s="52">
        <f>MAR!K117</f>
        <v/>
      </c>
      <c r="M1116" s="54">
        <f>MAR!L117</f>
        <v/>
      </c>
      <c r="N1116" s="52">
        <f>MAR!M117</f>
        <v/>
      </c>
      <c r="O1116" s="52">
        <f>MAR!N117</f>
        <v/>
      </c>
      <c r="P1116" s="52">
        <f>MAR!O117</f>
        <v/>
      </c>
      <c r="Q1116" s="52">
        <f>MAR!P117</f>
        <v/>
      </c>
      <c r="R1116" s="52">
        <f>MAR!Q117</f>
        <v/>
      </c>
      <c r="S1116" s="54">
        <f>S1115+IF(X1116=0,0,M1116)</f>
        <v/>
      </c>
      <c r="T1116" s="55">
        <f>MAX(T1115,S1116)</f>
        <v/>
      </c>
      <c r="U1116" s="56">
        <f>S1116-T1116</f>
        <v/>
      </c>
      <c r="V1116" s="55">
        <f>IFERROR(SUMIFS(DATABASE!$M$5:$M$6004,DATABASE!$B$5:$B$6004,B1116,DATABASE!$X$5:$X$6004,1),0)</f>
        <v/>
      </c>
      <c r="W1116" s="57">
        <f>IFERROR(COUNTIFS(DATABASE!$B$5:$B$6004,B1116,DATABASE!$X$5:$X$6004,1),0)</f>
        <v/>
      </c>
      <c r="X1116" s="58">
        <f>--AND(ISNUMBER(B1116),C1116&lt;&gt;"",L1116&lt;&gt;"",M1116&lt;&gt;"")</f>
        <v/>
      </c>
    </row>
    <row r="1117" ht="15" customHeight="1" s="111">
      <c r="A1117" s="42" t="inlineStr">
        <is>
          <t>MAR</t>
        </is>
      </c>
      <c r="B1117" s="43">
        <f>MAR!A118</f>
        <v/>
      </c>
      <c r="C1117" s="44">
        <f>MAR!B118</f>
        <v/>
      </c>
      <c r="D1117" s="44">
        <f>MAR!C118</f>
        <v/>
      </c>
      <c r="E1117" s="44">
        <f>MAR!D118</f>
        <v/>
      </c>
      <c r="F1117" s="44">
        <f>MAR!E118</f>
        <v/>
      </c>
      <c r="G1117" s="44">
        <f>MAR!F118</f>
        <v/>
      </c>
      <c r="H1117" s="44">
        <f>MAR!G118</f>
        <v/>
      </c>
      <c r="I1117" s="45">
        <f>MAR!H118</f>
        <v/>
      </c>
      <c r="J1117" s="45">
        <f>MAR!I118</f>
        <v/>
      </c>
      <c r="K1117" s="44">
        <f>MAR!J118</f>
        <v/>
      </c>
      <c r="L1117" s="44">
        <f>MAR!K118</f>
        <v/>
      </c>
      <c r="M1117" s="46">
        <f>MAR!L118</f>
        <v/>
      </c>
      <c r="N1117" s="44">
        <f>MAR!M118</f>
        <v/>
      </c>
      <c r="O1117" s="44">
        <f>MAR!N118</f>
        <v/>
      </c>
      <c r="P1117" s="44">
        <f>MAR!O118</f>
        <v/>
      </c>
      <c r="Q1117" s="44">
        <f>MAR!P118</f>
        <v/>
      </c>
      <c r="R1117" s="44">
        <f>MAR!Q118</f>
        <v/>
      </c>
      <c r="S1117" s="46">
        <f>S1116+IF(X1117=0,0,M1117)</f>
        <v/>
      </c>
      <c r="T1117" s="47">
        <f>MAX(T1116,S1117)</f>
        <v/>
      </c>
      <c r="U1117" s="48">
        <f>S1117-T1117</f>
        <v/>
      </c>
      <c r="V1117" s="47">
        <f>IFERROR(SUMIFS(DATABASE!$M$5:$M$6004,DATABASE!$B$5:$B$6004,B1117,DATABASE!$X$5:$X$6004,1),0)</f>
        <v/>
      </c>
      <c r="W1117" s="31">
        <f>IFERROR(COUNTIFS(DATABASE!$B$5:$B$6004,B1117,DATABASE!$X$5:$X$6004,1),0)</f>
        <v/>
      </c>
      <c r="X1117" s="49">
        <f>--AND(ISNUMBER(B1117),C1117&lt;&gt;"",L1117&lt;&gt;"",M1117&lt;&gt;"")</f>
        <v/>
      </c>
    </row>
    <row r="1118" ht="15" customHeight="1" s="111">
      <c r="A1118" s="50" t="inlineStr">
        <is>
          <t>MAR</t>
        </is>
      </c>
      <c r="B1118" s="51">
        <f>MAR!A119</f>
        <v/>
      </c>
      <c r="C1118" s="52">
        <f>MAR!B119</f>
        <v/>
      </c>
      <c r="D1118" s="52">
        <f>MAR!C119</f>
        <v/>
      </c>
      <c r="E1118" s="52">
        <f>MAR!D119</f>
        <v/>
      </c>
      <c r="F1118" s="52">
        <f>MAR!E119</f>
        <v/>
      </c>
      <c r="G1118" s="52">
        <f>MAR!F119</f>
        <v/>
      </c>
      <c r="H1118" s="52">
        <f>MAR!G119</f>
        <v/>
      </c>
      <c r="I1118" s="53">
        <f>MAR!H119</f>
        <v/>
      </c>
      <c r="J1118" s="53">
        <f>MAR!I119</f>
        <v/>
      </c>
      <c r="K1118" s="52">
        <f>MAR!J119</f>
        <v/>
      </c>
      <c r="L1118" s="52">
        <f>MAR!K119</f>
        <v/>
      </c>
      <c r="M1118" s="54">
        <f>MAR!L119</f>
        <v/>
      </c>
      <c r="N1118" s="52">
        <f>MAR!M119</f>
        <v/>
      </c>
      <c r="O1118" s="52">
        <f>MAR!N119</f>
        <v/>
      </c>
      <c r="P1118" s="52">
        <f>MAR!O119</f>
        <v/>
      </c>
      <c r="Q1118" s="52">
        <f>MAR!P119</f>
        <v/>
      </c>
      <c r="R1118" s="52">
        <f>MAR!Q119</f>
        <v/>
      </c>
      <c r="S1118" s="54">
        <f>S1117+IF(X1118=0,0,M1118)</f>
        <v/>
      </c>
      <c r="T1118" s="55">
        <f>MAX(T1117,S1118)</f>
        <v/>
      </c>
      <c r="U1118" s="56">
        <f>S1118-T1118</f>
        <v/>
      </c>
      <c r="V1118" s="55">
        <f>IFERROR(SUMIFS(DATABASE!$M$5:$M$6004,DATABASE!$B$5:$B$6004,B1118,DATABASE!$X$5:$X$6004,1),0)</f>
        <v/>
      </c>
      <c r="W1118" s="57">
        <f>IFERROR(COUNTIFS(DATABASE!$B$5:$B$6004,B1118,DATABASE!$X$5:$X$6004,1),0)</f>
        <v/>
      </c>
      <c r="X1118" s="58">
        <f>--AND(ISNUMBER(B1118),C1118&lt;&gt;"",L1118&lt;&gt;"",M1118&lt;&gt;"")</f>
        <v/>
      </c>
    </row>
    <row r="1119" ht="15" customHeight="1" s="111">
      <c r="A1119" s="42" t="inlineStr">
        <is>
          <t>MAR</t>
        </is>
      </c>
      <c r="B1119" s="43">
        <f>MAR!A120</f>
        <v/>
      </c>
      <c r="C1119" s="44">
        <f>MAR!B120</f>
        <v/>
      </c>
      <c r="D1119" s="44">
        <f>MAR!C120</f>
        <v/>
      </c>
      <c r="E1119" s="44">
        <f>MAR!D120</f>
        <v/>
      </c>
      <c r="F1119" s="44">
        <f>MAR!E120</f>
        <v/>
      </c>
      <c r="G1119" s="44">
        <f>MAR!F120</f>
        <v/>
      </c>
      <c r="H1119" s="44">
        <f>MAR!G120</f>
        <v/>
      </c>
      <c r="I1119" s="45">
        <f>MAR!H120</f>
        <v/>
      </c>
      <c r="J1119" s="45">
        <f>MAR!I120</f>
        <v/>
      </c>
      <c r="K1119" s="44">
        <f>MAR!J120</f>
        <v/>
      </c>
      <c r="L1119" s="44">
        <f>MAR!K120</f>
        <v/>
      </c>
      <c r="M1119" s="46">
        <f>MAR!L120</f>
        <v/>
      </c>
      <c r="N1119" s="44">
        <f>MAR!M120</f>
        <v/>
      </c>
      <c r="O1119" s="44">
        <f>MAR!N120</f>
        <v/>
      </c>
      <c r="P1119" s="44">
        <f>MAR!O120</f>
        <v/>
      </c>
      <c r="Q1119" s="44">
        <f>MAR!P120</f>
        <v/>
      </c>
      <c r="R1119" s="44">
        <f>MAR!Q120</f>
        <v/>
      </c>
      <c r="S1119" s="46">
        <f>S1118+IF(X1119=0,0,M1119)</f>
        <v/>
      </c>
      <c r="T1119" s="47">
        <f>MAX(T1118,S1119)</f>
        <v/>
      </c>
      <c r="U1119" s="48">
        <f>S1119-T1119</f>
        <v/>
      </c>
      <c r="V1119" s="47">
        <f>IFERROR(SUMIFS(DATABASE!$M$5:$M$6004,DATABASE!$B$5:$B$6004,B1119,DATABASE!$X$5:$X$6004,1),0)</f>
        <v/>
      </c>
      <c r="W1119" s="31">
        <f>IFERROR(COUNTIFS(DATABASE!$B$5:$B$6004,B1119,DATABASE!$X$5:$X$6004,1),0)</f>
        <v/>
      </c>
      <c r="X1119" s="49">
        <f>--AND(ISNUMBER(B1119),C1119&lt;&gt;"",L1119&lt;&gt;"",M1119&lt;&gt;"")</f>
        <v/>
      </c>
    </row>
    <row r="1120" ht="15" customHeight="1" s="111">
      <c r="A1120" s="50" t="inlineStr">
        <is>
          <t>MAR</t>
        </is>
      </c>
      <c r="B1120" s="51">
        <f>MAR!A121</f>
        <v/>
      </c>
      <c r="C1120" s="52">
        <f>MAR!B121</f>
        <v/>
      </c>
      <c r="D1120" s="52">
        <f>MAR!C121</f>
        <v/>
      </c>
      <c r="E1120" s="52">
        <f>MAR!D121</f>
        <v/>
      </c>
      <c r="F1120" s="52">
        <f>MAR!E121</f>
        <v/>
      </c>
      <c r="G1120" s="52">
        <f>MAR!F121</f>
        <v/>
      </c>
      <c r="H1120" s="52">
        <f>MAR!G121</f>
        <v/>
      </c>
      <c r="I1120" s="53">
        <f>MAR!H121</f>
        <v/>
      </c>
      <c r="J1120" s="53">
        <f>MAR!I121</f>
        <v/>
      </c>
      <c r="K1120" s="52">
        <f>MAR!J121</f>
        <v/>
      </c>
      <c r="L1120" s="52">
        <f>MAR!K121</f>
        <v/>
      </c>
      <c r="M1120" s="54">
        <f>MAR!L121</f>
        <v/>
      </c>
      <c r="N1120" s="52">
        <f>MAR!M121</f>
        <v/>
      </c>
      <c r="O1120" s="52">
        <f>MAR!N121</f>
        <v/>
      </c>
      <c r="P1120" s="52">
        <f>MAR!O121</f>
        <v/>
      </c>
      <c r="Q1120" s="52">
        <f>MAR!P121</f>
        <v/>
      </c>
      <c r="R1120" s="52">
        <f>MAR!Q121</f>
        <v/>
      </c>
      <c r="S1120" s="54">
        <f>S1119+IF(X1120=0,0,M1120)</f>
        <v/>
      </c>
      <c r="T1120" s="55">
        <f>MAX(T1119,S1120)</f>
        <v/>
      </c>
      <c r="U1120" s="56">
        <f>S1120-T1120</f>
        <v/>
      </c>
      <c r="V1120" s="55">
        <f>IFERROR(SUMIFS(DATABASE!$M$5:$M$6004,DATABASE!$B$5:$B$6004,B1120,DATABASE!$X$5:$X$6004,1),0)</f>
        <v/>
      </c>
      <c r="W1120" s="57">
        <f>IFERROR(COUNTIFS(DATABASE!$B$5:$B$6004,B1120,DATABASE!$X$5:$X$6004,1),0)</f>
        <v/>
      </c>
      <c r="X1120" s="58">
        <f>--AND(ISNUMBER(B1120),C1120&lt;&gt;"",L1120&lt;&gt;"",M1120&lt;&gt;"")</f>
        <v/>
      </c>
    </row>
    <row r="1121" ht="15" customHeight="1" s="111">
      <c r="A1121" s="42" t="inlineStr">
        <is>
          <t>MAR</t>
        </is>
      </c>
      <c r="B1121" s="43">
        <f>MAR!A122</f>
        <v/>
      </c>
      <c r="C1121" s="44">
        <f>MAR!B122</f>
        <v/>
      </c>
      <c r="D1121" s="44">
        <f>MAR!C122</f>
        <v/>
      </c>
      <c r="E1121" s="44">
        <f>MAR!D122</f>
        <v/>
      </c>
      <c r="F1121" s="44">
        <f>MAR!E122</f>
        <v/>
      </c>
      <c r="G1121" s="44">
        <f>MAR!F122</f>
        <v/>
      </c>
      <c r="H1121" s="44">
        <f>MAR!G122</f>
        <v/>
      </c>
      <c r="I1121" s="45">
        <f>MAR!H122</f>
        <v/>
      </c>
      <c r="J1121" s="45">
        <f>MAR!I122</f>
        <v/>
      </c>
      <c r="K1121" s="44">
        <f>MAR!J122</f>
        <v/>
      </c>
      <c r="L1121" s="44">
        <f>MAR!K122</f>
        <v/>
      </c>
      <c r="M1121" s="46">
        <f>MAR!L122</f>
        <v/>
      </c>
      <c r="N1121" s="44">
        <f>MAR!M122</f>
        <v/>
      </c>
      <c r="O1121" s="44">
        <f>MAR!N122</f>
        <v/>
      </c>
      <c r="P1121" s="44">
        <f>MAR!O122</f>
        <v/>
      </c>
      <c r="Q1121" s="44">
        <f>MAR!P122</f>
        <v/>
      </c>
      <c r="R1121" s="44">
        <f>MAR!Q122</f>
        <v/>
      </c>
      <c r="S1121" s="46">
        <f>S1120+IF(X1121=0,0,M1121)</f>
        <v/>
      </c>
      <c r="T1121" s="47">
        <f>MAX(T1120,S1121)</f>
        <v/>
      </c>
      <c r="U1121" s="48">
        <f>S1121-T1121</f>
        <v/>
      </c>
      <c r="V1121" s="47">
        <f>IFERROR(SUMIFS(DATABASE!$M$5:$M$6004,DATABASE!$B$5:$B$6004,B1121,DATABASE!$X$5:$X$6004,1),0)</f>
        <v/>
      </c>
      <c r="W1121" s="31">
        <f>IFERROR(COUNTIFS(DATABASE!$B$5:$B$6004,B1121,DATABASE!$X$5:$X$6004,1),0)</f>
        <v/>
      </c>
      <c r="X1121" s="49">
        <f>--AND(ISNUMBER(B1121),C1121&lt;&gt;"",L1121&lt;&gt;"",M1121&lt;&gt;"")</f>
        <v/>
      </c>
    </row>
    <row r="1122" ht="15" customHeight="1" s="111">
      <c r="A1122" s="50" t="inlineStr">
        <is>
          <t>MAR</t>
        </is>
      </c>
      <c r="B1122" s="51">
        <f>MAR!A123</f>
        <v/>
      </c>
      <c r="C1122" s="52">
        <f>MAR!B123</f>
        <v/>
      </c>
      <c r="D1122" s="52">
        <f>MAR!C123</f>
        <v/>
      </c>
      <c r="E1122" s="52">
        <f>MAR!D123</f>
        <v/>
      </c>
      <c r="F1122" s="52">
        <f>MAR!E123</f>
        <v/>
      </c>
      <c r="G1122" s="52">
        <f>MAR!F123</f>
        <v/>
      </c>
      <c r="H1122" s="52">
        <f>MAR!G123</f>
        <v/>
      </c>
      <c r="I1122" s="53">
        <f>MAR!H123</f>
        <v/>
      </c>
      <c r="J1122" s="53">
        <f>MAR!I123</f>
        <v/>
      </c>
      <c r="K1122" s="52">
        <f>MAR!J123</f>
        <v/>
      </c>
      <c r="L1122" s="52">
        <f>MAR!K123</f>
        <v/>
      </c>
      <c r="M1122" s="54">
        <f>MAR!L123</f>
        <v/>
      </c>
      <c r="N1122" s="52">
        <f>MAR!M123</f>
        <v/>
      </c>
      <c r="O1122" s="52">
        <f>MAR!N123</f>
        <v/>
      </c>
      <c r="P1122" s="52">
        <f>MAR!O123</f>
        <v/>
      </c>
      <c r="Q1122" s="52">
        <f>MAR!P123</f>
        <v/>
      </c>
      <c r="R1122" s="52">
        <f>MAR!Q123</f>
        <v/>
      </c>
      <c r="S1122" s="54">
        <f>S1121+IF(X1122=0,0,M1122)</f>
        <v/>
      </c>
      <c r="T1122" s="55">
        <f>MAX(T1121,S1122)</f>
        <v/>
      </c>
      <c r="U1122" s="56">
        <f>S1122-T1122</f>
        <v/>
      </c>
      <c r="V1122" s="55">
        <f>IFERROR(SUMIFS(DATABASE!$M$5:$M$6004,DATABASE!$B$5:$B$6004,B1122,DATABASE!$X$5:$X$6004,1),0)</f>
        <v/>
      </c>
      <c r="W1122" s="57">
        <f>IFERROR(COUNTIFS(DATABASE!$B$5:$B$6004,B1122,DATABASE!$X$5:$X$6004,1),0)</f>
        <v/>
      </c>
      <c r="X1122" s="58">
        <f>--AND(ISNUMBER(B1122),C1122&lt;&gt;"",L1122&lt;&gt;"",M1122&lt;&gt;"")</f>
        <v/>
      </c>
    </row>
    <row r="1123" ht="15" customHeight="1" s="111">
      <c r="A1123" s="42" t="inlineStr">
        <is>
          <t>MAR</t>
        </is>
      </c>
      <c r="B1123" s="43">
        <f>MAR!A124</f>
        <v/>
      </c>
      <c r="C1123" s="44">
        <f>MAR!B124</f>
        <v/>
      </c>
      <c r="D1123" s="44">
        <f>MAR!C124</f>
        <v/>
      </c>
      <c r="E1123" s="44">
        <f>MAR!D124</f>
        <v/>
      </c>
      <c r="F1123" s="44">
        <f>MAR!E124</f>
        <v/>
      </c>
      <c r="G1123" s="44">
        <f>MAR!F124</f>
        <v/>
      </c>
      <c r="H1123" s="44">
        <f>MAR!G124</f>
        <v/>
      </c>
      <c r="I1123" s="45">
        <f>MAR!H124</f>
        <v/>
      </c>
      <c r="J1123" s="45">
        <f>MAR!I124</f>
        <v/>
      </c>
      <c r="K1123" s="44">
        <f>MAR!J124</f>
        <v/>
      </c>
      <c r="L1123" s="44">
        <f>MAR!K124</f>
        <v/>
      </c>
      <c r="M1123" s="46">
        <f>MAR!L124</f>
        <v/>
      </c>
      <c r="N1123" s="44">
        <f>MAR!M124</f>
        <v/>
      </c>
      <c r="O1123" s="44">
        <f>MAR!N124</f>
        <v/>
      </c>
      <c r="P1123" s="44">
        <f>MAR!O124</f>
        <v/>
      </c>
      <c r="Q1123" s="44">
        <f>MAR!P124</f>
        <v/>
      </c>
      <c r="R1123" s="44">
        <f>MAR!Q124</f>
        <v/>
      </c>
      <c r="S1123" s="46">
        <f>S1122+IF(X1123=0,0,M1123)</f>
        <v/>
      </c>
      <c r="T1123" s="47">
        <f>MAX(T1122,S1123)</f>
        <v/>
      </c>
      <c r="U1123" s="48">
        <f>S1123-T1123</f>
        <v/>
      </c>
      <c r="V1123" s="47">
        <f>IFERROR(SUMIFS(DATABASE!$M$5:$M$6004,DATABASE!$B$5:$B$6004,B1123,DATABASE!$X$5:$X$6004,1),0)</f>
        <v/>
      </c>
      <c r="W1123" s="31">
        <f>IFERROR(COUNTIFS(DATABASE!$B$5:$B$6004,B1123,DATABASE!$X$5:$X$6004,1),0)</f>
        <v/>
      </c>
      <c r="X1123" s="49">
        <f>--AND(ISNUMBER(B1123),C1123&lt;&gt;"",L1123&lt;&gt;"",M1123&lt;&gt;"")</f>
        <v/>
      </c>
    </row>
    <row r="1124" ht="15" customHeight="1" s="111">
      <c r="A1124" s="50" t="inlineStr">
        <is>
          <t>MAR</t>
        </is>
      </c>
      <c r="B1124" s="51">
        <f>MAR!A125</f>
        <v/>
      </c>
      <c r="C1124" s="52">
        <f>MAR!B125</f>
        <v/>
      </c>
      <c r="D1124" s="52">
        <f>MAR!C125</f>
        <v/>
      </c>
      <c r="E1124" s="52">
        <f>MAR!D125</f>
        <v/>
      </c>
      <c r="F1124" s="52">
        <f>MAR!E125</f>
        <v/>
      </c>
      <c r="G1124" s="52">
        <f>MAR!F125</f>
        <v/>
      </c>
      <c r="H1124" s="52">
        <f>MAR!G125</f>
        <v/>
      </c>
      <c r="I1124" s="53">
        <f>MAR!H125</f>
        <v/>
      </c>
      <c r="J1124" s="53">
        <f>MAR!I125</f>
        <v/>
      </c>
      <c r="K1124" s="52">
        <f>MAR!J125</f>
        <v/>
      </c>
      <c r="L1124" s="52">
        <f>MAR!K125</f>
        <v/>
      </c>
      <c r="M1124" s="54">
        <f>MAR!L125</f>
        <v/>
      </c>
      <c r="N1124" s="52">
        <f>MAR!M125</f>
        <v/>
      </c>
      <c r="O1124" s="52">
        <f>MAR!N125</f>
        <v/>
      </c>
      <c r="P1124" s="52">
        <f>MAR!O125</f>
        <v/>
      </c>
      <c r="Q1124" s="52">
        <f>MAR!P125</f>
        <v/>
      </c>
      <c r="R1124" s="52">
        <f>MAR!Q125</f>
        <v/>
      </c>
      <c r="S1124" s="54">
        <f>S1123+IF(X1124=0,0,M1124)</f>
        <v/>
      </c>
      <c r="T1124" s="55">
        <f>MAX(T1123,S1124)</f>
        <v/>
      </c>
      <c r="U1124" s="56">
        <f>S1124-T1124</f>
        <v/>
      </c>
      <c r="V1124" s="55">
        <f>IFERROR(SUMIFS(DATABASE!$M$5:$M$6004,DATABASE!$B$5:$B$6004,B1124,DATABASE!$X$5:$X$6004,1),0)</f>
        <v/>
      </c>
      <c r="W1124" s="57">
        <f>IFERROR(COUNTIFS(DATABASE!$B$5:$B$6004,B1124,DATABASE!$X$5:$X$6004,1),0)</f>
        <v/>
      </c>
      <c r="X1124" s="58">
        <f>--AND(ISNUMBER(B1124),C1124&lt;&gt;"",L1124&lt;&gt;"",M1124&lt;&gt;"")</f>
        <v/>
      </c>
    </row>
    <row r="1125" ht="15" customHeight="1" s="111">
      <c r="A1125" s="42" t="inlineStr">
        <is>
          <t>MAR</t>
        </is>
      </c>
      <c r="B1125" s="43">
        <f>MAR!A126</f>
        <v/>
      </c>
      <c r="C1125" s="44">
        <f>MAR!B126</f>
        <v/>
      </c>
      <c r="D1125" s="44">
        <f>MAR!C126</f>
        <v/>
      </c>
      <c r="E1125" s="44">
        <f>MAR!D126</f>
        <v/>
      </c>
      <c r="F1125" s="44">
        <f>MAR!E126</f>
        <v/>
      </c>
      <c r="G1125" s="44">
        <f>MAR!F126</f>
        <v/>
      </c>
      <c r="H1125" s="44">
        <f>MAR!G126</f>
        <v/>
      </c>
      <c r="I1125" s="45">
        <f>MAR!H126</f>
        <v/>
      </c>
      <c r="J1125" s="45">
        <f>MAR!I126</f>
        <v/>
      </c>
      <c r="K1125" s="44">
        <f>MAR!J126</f>
        <v/>
      </c>
      <c r="L1125" s="44">
        <f>MAR!K126</f>
        <v/>
      </c>
      <c r="M1125" s="46">
        <f>MAR!L126</f>
        <v/>
      </c>
      <c r="N1125" s="44">
        <f>MAR!M126</f>
        <v/>
      </c>
      <c r="O1125" s="44">
        <f>MAR!N126</f>
        <v/>
      </c>
      <c r="P1125" s="44">
        <f>MAR!O126</f>
        <v/>
      </c>
      <c r="Q1125" s="44">
        <f>MAR!P126</f>
        <v/>
      </c>
      <c r="R1125" s="44">
        <f>MAR!Q126</f>
        <v/>
      </c>
      <c r="S1125" s="46">
        <f>S1124+IF(X1125=0,0,M1125)</f>
        <v/>
      </c>
      <c r="T1125" s="47">
        <f>MAX(T1124,S1125)</f>
        <v/>
      </c>
      <c r="U1125" s="48">
        <f>S1125-T1125</f>
        <v/>
      </c>
      <c r="V1125" s="47">
        <f>IFERROR(SUMIFS(DATABASE!$M$5:$M$6004,DATABASE!$B$5:$B$6004,B1125,DATABASE!$X$5:$X$6004,1),0)</f>
        <v/>
      </c>
      <c r="W1125" s="31">
        <f>IFERROR(COUNTIFS(DATABASE!$B$5:$B$6004,B1125,DATABASE!$X$5:$X$6004,1),0)</f>
        <v/>
      </c>
      <c r="X1125" s="49">
        <f>--AND(ISNUMBER(B1125),C1125&lt;&gt;"",L1125&lt;&gt;"",M1125&lt;&gt;"")</f>
        <v/>
      </c>
    </row>
    <row r="1126" ht="15" customHeight="1" s="111">
      <c r="A1126" s="50" t="inlineStr">
        <is>
          <t>MAR</t>
        </is>
      </c>
      <c r="B1126" s="51">
        <f>MAR!A127</f>
        <v/>
      </c>
      <c r="C1126" s="52">
        <f>MAR!B127</f>
        <v/>
      </c>
      <c r="D1126" s="52">
        <f>MAR!C127</f>
        <v/>
      </c>
      <c r="E1126" s="52">
        <f>MAR!D127</f>
        <v/>
      </c>
      <c r="F1126" s="52">
        <f>MAR!E127</f>
        <v/>
      </c>
      <c r="G1126" s="52">
        <f>MAR!F127</f>
        <v/>
      </c>
      <c r="H1126" s="52">
        <f>MAR!G127</f>
        <v/>
      </c>
      <c r="I1126" s="53">
        <f>MAR!H127</f>
        <v/>
      </c>
      <c r="J1126" s="53">
        <f>MAR!I127</f>
        <v/>
      </c>
      <c r="K1126" s="52">
        <f>MAR!J127</f>
        <v/>
      </c>
      <c r="L1126" s="52">
        <f>MAR!K127</f>
        <v/>
      </c>
      <c r="M1126" s="54">
        <f>MAR!L127</f>
        <v/>
      </c>
      <c r="N1126" s="52">
        <f>MAR!M127</f>
        <v/>
      </c>
      <c r="O1126" s="52">
        <f>MAR!N127</f>
        <v/>
      </c>
      <c r="P1126" s="52">
        <f>MAR!O127</f>
        <v/>
      </c>
      <c r="Q1126" s="52">
        <f>MAR!P127</f>
        <v/>
      </c>
      <c r="R1126" s="52">
        <f>MAR!Q127</f>
        <v/>
      </c>
      <c r="S1126" s="54">
        <f>S1125+IF(X1126=0,0,M1126)</f>
        <v/>
      </c>
      <c r="T1126" s="55">
        <f>MAX(T1125,S1126)</f>
        <v/>
      </c>
      <c r="U1126" s="56">
        <f>S1126-T1126</f>
        <v/>
      </c>
      <c r="V1126" s="55">
        <f>IFERROR(SUMIFS(DATABASE!$M$5:$M$6004,DATABASE!$B$5:$B$6004,B1126,DATABASE!$X$5:$X$6004,1),0)</f>
        <v/>
      </c>
      <c r="W1126" s="57">
        <f>IFERROR(COUNTIFS(DATABASE!$B$5:$B$6004,B1126,DATABASE!$X$5:$X$6004,1),0)</f>
        <v/>
      </c>
      <c r="X1126" s="58">
        <f>--AND(ISNUMBER(B1126),C1126&lt;&gt;"",L1126&lt;&gt;"",M1126&lt;&gt;"")</f>
        <v/>
      </c>
    </row>
    <row r="1127" ht="15" customHeight="1" s="111">
      <c r="A1127" s="42" t="inlineStr">
        <is>
          <t>MAR</t>
        </is>
      </c>
      <c r="B1127" s="43">
        <f>MAR!A128</f>
        <v/>
      </c>
      <c r="C1127" s="44">
        <f>MAR!B128</f>
        <v/>
      </c>
      <c r="D1127" s="44">
        <f>MAR!C128</f>
        <v/>
      </c>
      <c r="E1127" s="44">
        <f>MAR!D128</f>
        <v/>
      </c>
      <c r="F1127" s="44">
        <f>MAR!E128</f>
        <v/>
      </c>
      <c r="G1127" s="44">
        <f>MAR!F128</f>
        <v/>
      </c>
      <c r="H1127" s="44">
        <f>MAR!G128</f>
        <v/>
      </c>
      <c r="I1127" s="45">
        <f>MAR!H128</f>
        <v/>
      </c>
      <c r="J1127" s="45">
        <f>MAR!I128</f>
        <v/>
      </c>
      <c r="K1127" s="44">
        <f>MAR!J128</f>
        <v/>
      </c>
      <c r="L1127" s="44">
        <f>MAR!K128</f>
        <v/>
      </c>
      <c r="M1127" s="46">
        <f>MAR!L128</f>
        <v/>
      </c>
      <c r="N1127" s="44">
        <f>MAR!M128</f>
        <v/>
      </c>
      <c r="O1127" s="44">
        <f>MAR!N128</f>
        <v/>
      </c>
      <c r="P1127" s="44">
        <f>MAR!O128</f>
        <v/>
      </c>
      <c r="Q1127" s="44">
        <f>MAR!P128</f>
        <v/>
      </c>
      <c r="R1127" s="44">
        <f>MAR!Q128</f>
        <v/>
      </c>
      <c r="S1127" s="46">
        <f>S1126+IF(X1127=0,0,M1127)</f>
        <v/>
      </c>
      <c r="T1127" s="47">
        <f>MAX(T1126,S1127)</f>
        <v/>
      </c>
      <c r="U1127" s="48">
        <f>S1127-T1127</f>
        <v/>
      </c>
      <c r="V1127" s="47">
        <f>IFERROR(SUMIFS(DATABASE!$M$5:$M$6004,DATABASE!$B$5:$B$6004,B1127,DATABASE!$X$5:$X$6004,1),0)</f>
        <v/>
      </c>
      <c r="W1127" s="31">
        <f>IFERROR(COUNTIFS(DATABASE!$B$5:$B$6004,B1127,DATABASE!$X$5:$X$6004,1),0)</f>
        <v/>
      </c>
      <c r="X1127" s="49">
        <f>--AND(ISNUMBER(B1127),C1127&lt;&gt;"",L1127&lt;&gt;"",M1127&lt;&gt;"")</f>
        <v/>
      </c>
    </row>
    <row r="1128" ht="15" customHeight="1" s="111">
      <c r="A1128" s="50" t="inlineStr">
        <is>
          <t>MAR</t>
        </is>
      </c>
      <c r="B1128" s="51">
        <f>MAR!A129</f>
        <v/>
      </c>
      <c r="C1128" s="52">
        <f>MAR!B129</f>
        <v/>
      </c>
      <c r="D1128" s="52">
        <f>MAR!C129</f>
        <v/>
      </c>
      <c r="E1128" s="52">
        <f>MAR!D129</f>
        <v/>
      </c>
      <c r="F1128" s="52">
        <f>MAR!E129</f>
        <v/>
      </c>
      <c r="G1128" s="52">
        <f>MAR!F129</f>
        <v/>
      </c>
      <c r="H1128" s="52">
        <f>MAR!G129</f>
        <v/>
      </c>
      <c r="I1128" s="53">
        <f>MAR!H129</f>
        <v/>
      </c>
      <c r="J1128" s="53">
        <f>MAR!I129</f>
        <v/>
      </c>
      <c r="K1128" s="52">
        <f>MAR!J129</f>
        <v/>
      </c>
      <c r="L1128" s="52">
        <f>MAR!K129</f>
        <v/>
      </c>
      <c r="M1128" s="54">
        <f>MAR!L129</f>
        <v/>
      </c>
      <c r="N1128" s="52">
        <f>MAR!M129</f>
        <v/>
      </c>
      <c r="O1128" s="52">
        <f>MAR!N129</f>
        <v/>
      </c>
      <c r="P1128" s="52">
        <f>MAR!O129</f>
        <v/>
      </c>
      <c r="Q1128" s="52">
        <f>MAR!P129</f>
        <v/>
      </c>
      <c r="R1128" s="52">
        <f>MAR!Q129</f>
        <v/>
      </c>
      <c r="S1128" s="54">
        <f>S1127+IF(X1128=0,0,M1128)</f>
        <v/>
      </c>
      <c r="T1128" s="55">
        <f>MAX(T1127,S1128)</f>
        <v/>
      </c>
      <c r="U1128" s="56">
        <f>S1128-T1128</f>
        <v/>
      </c>
      <c r="V1128" s="55">
        <f>IFERROR(SUMIFS(DATABASE!$M$5:$M$6004,DATABASE!$B$5:$B$6004,B1128,DATABASE!$X$5:$X$6004,1),0)</f>
        <v/>
      </c>
      <c r="W1128" s="57">
        <f>IFERROR(COUNTIFS(DATABASE!$B$5:$B$6004,B1128,DATABASE!$X$5:$X$6004,1),0)</f>
        <v/>
      </c>
      <c r="X1128" s="58">
        <f>--AND(ISNUMBER(B1128),C1128&lt;&gt;"",L1128&lt;&gt;"",M1128&lt;&gt;"")</f>
        <v/>
      </c>
    </row>
    <row r="1129" ht="15" customHeight="1" s="111">
      <c r="A1129" s="42" t="inlineStr">
        <is>
          <t>MAR</t>
        </is>
      </c>
      <c r="B1129" s="43">
        <f>MAR!A130</f>
        <v/>
      </c>
      <c r="C1129" s="44">
        <f>MAR!B130</f>
        <v/>
      </c>
      <c r="D1129" s="44">
        <f>MAR!C130</f>
        <v/>
      </c>
      <c r="E1129" s="44">
        <f>MAR!D130</f>
        <v/>
      </c>
      <c r="F1129" s="44">
        <f>MAR!E130</f>
        <v/>
      </c>
      <c r="G1129" s="44">
        <f>MAR!F130</f>
        <v/>
      </c>
      <c r="H1129" s="44">
        <f>MAR!G130</f>
        <v/>
      </c>
      <c r="I1129" s="45">
        <f>MAR!H130</f>
        <v/>
      </c>
      <c r="J1129" s="45">
        <f>MAR!I130</f>
        <v/>
      </c>
      <c r="K1129" s="44">
        <f>MAR!J130</f>
        <v/>
      </c>
      <c r="L1129" s="44">
        <f>MAR!K130</f>
        <v/>
      </c>
      <c r="M1129" s="46">
        <f>MAR!L130</f>
        <v/>
      </c>
      <c r="N1129" s="44">
        <f>MAR!M130</f>
        <v/>
      </c>
      <c r="O1129" s="44">
        <f>MAR!N130</f>
        <v/>
      </c>
      <c r="P1129" s="44">
        <f>MAR!O130</f>
        <v/>
      </c>
      <c r="Q1129" s="44">
        <f>MAR!P130</f>
        <v/>
      </c>
      <c r="R1129" s="44">
        <f>MAR!Q130</f>
        <v/>
      </c>
      <c r="S1129" s="46">
        <f>S1128+IF(X1129=0,0,M1129)</f>
        <v/>
      </c>
      <c r="T1129" s="47">
        <f>MAX(T1128,S1129)</f>
        <v/>
      </c>
      <c r="U1129" s="48">
        <f>S1129-T1129</f>
        <v/>
      </c>
      <c r="V1129" s="47">
        <f>IFERROR(SUMIFS(DATABASE!$M$5:$M$6004,DATABASE!$B$5:$B$6004,B1129,DATABASE!$X$5:$X$6004,1),0)</f>
        <v/>
      </c>
      <c r="W1129" s="31">
        <f>IFERROR(COUNTIFS(DATABASE!$B$5:$B$6004,B1129,DATABASE!$X$5:$X$6004,1),0)</f>
        <v/>
      </c>
      <c r="X1129" s="49">
        <f>--AND(ISNUMBER(B1129),C1129&lt;&gt;"",L1129&lt;&gt;"",M1129&lt;&gt;"")</f>
        <v/>
      </c>
    </row>
    <row r="1130" ht="15" customHeight="1" s="111">
      <c r="A1130" s="50" t="inlineStr">
        <is>
          <t>MAR</t>
        </is>
      </c>
      <c r="B1130" s="51">
        <f>MAR!A131</f>
        <v/>
      </c>
      <c r="C1130" s="52">
        <f>MAR!B131</f>
        <v/>
      </c>
      <c r="D1130" s="52">
        <f>MAR!C131</f>
        <v/>
      </c>
      <c r="E1130" s="52">
        <f>MAR!D131</f>
        <v/>
      </c>
      <c r="F1130" s="52">
        <f>MAR!E131</f>
        <v/>
      </c>
      <c r="G1130" s="52">
        <f>MAR!F131</f>
        <v/>
      </c>
      <c r="H1130" s="52">
        <f>MAR!G131</f>
        <v/>
      </c>
      <c r="I1130" s="53">
        <f>MAR!H131</f>
        <v/>
      </c>
      <c r="J1130" s="53">
        <f>MAR!I131</f>
        <v/>
      </c>
      <c r="K1130" s="52">
        <f>MAR!J131</f>
        <v/>
      </c>
      <c r="L1130" s="52">
        <f>MAR!K131</f>
        <v/>
      </c>
      <c r="M1130" s="54">
        <f>MAR!L131</f>
        <v/>
      </c>
      <c r="N1130" s="52">
        <f>MAR!M131</f>
        <v/>
      </c>
      <c r="O1130" s="52">
        <f>MAR!N131</f>
        <v/>
      </c>
      <c r="P1130" s="52">
        <f>MAR!O131</f>
        <v/>
      </c>
      <c r="Q1130" s="52">
        <f>MAR!P131</f>
        <v/>
      </c>
      <c r="R1130" s="52">
        <f>MAR!Q131</f>
        <v/>
      </c>
      <c r="S1130" s="54">
        <f>S1129+IF(X1130=0,0,M1130)</f>
        <v/>
      </c>
      <c r="T1130" s="55">
        <f>MAX(T1129,S1130)</f>
        <v/>
      </c>
      <c r="U1130" s="56">
        <f>S1130-T1130</f>
        <v/>
      </c>
      <c r="V1130" s="55">
        <f>IFERROR(SUMIFS(DATABASE!$M$5:$M$6004,DATABASE!$B$5:$B$6004,B1130,DATABASE!$X$5:$X$6004,1),0)</f>
        <v/>
      </c>
      <c r="W1130" s="57">
        <f>IFERROR(COUNTIFS(DATABASE!$B$5:$B$6004,B1130,DATABASE!$X$5:$X$6004,1),0)</f>
        <v/>
      </c>
      <c r="X1130" s="58">
        <f>--AND(ISNUMBER(B1130),C1130&lt;&gt;"",L1130&lt;&gt;"",M1130&lt;&gt;"")</f>
        <v/>
      </c>
    </row>
    <row r="1131" ht="15" customHeight="1" s="111">
      <c r="A1131" s="42" t="inlineStr">
        <is>
          <t>MAR</t>
        </is>
      </c>
      <c r="B1131" s="43">
        <f>MAR!A132</f>
        <v/>
      </c>
      <c r="C1131" s="44">
        <f>MAR!B132</f>
        <v/>
      </c>
      <c r="D1131" s="44">
        <f>MAR!C132</f>
        <v/>
      </c>
      <c r="E1131" s="44">
        <f>MAR!D132</f>
        <v/>
      </c>
      <c r="F1131" s="44">
        <f>MAR!E132</f>
        <v/>
      </c>
      <c r="G1131" s="44">
        <f>MAR!F132</f>
        <v/>
      </c>
      <c r="H1131" s="44">
        <f>MAR!G132</f>
        <v/>
      </c>
      <c r="I1131" s="45">
        <f>MAR!H132</f>
        <v/>
      </c>
      <c r="J1131" s="45">
        <f>MAR!I132</f>
        <v/>
      </c>
      <c r="K1131" s="44">
        <f>MAR!J132</f>
        <v/>
      </c>
      <c r="L1131" s="44">
        <f>MAR!K132</f>
        <v/>
      </c>
      <c r="M1131" s="46">
        <f>MAR!L132</f>
        <v/>
      </c>
      <c r="N1131" s="44">
        <f>MAR!M132</f>
        <v/>
      </c>
      <c r="O1131" s="44">
        <f>MAR!N132</f>
        <v/>
      </c>
      <c r="P1131" s="44">
        <f>MAR!O132</f>
        <v/>
      </c>
      <c r="Q1131" s="44">
        <f>MAR!P132</f>
        <v/>
      </c>
      <c r="R1131" s="44">
        <f>MAR!Q132</f>
        <v/>
      </c>
      <c r="S1131" s="46">
        <f>S1130+IF(X1131=0,0,M1131)</f>
        <v/>
      </c>
      <c r="T1131" s="47">
        <f>MAX(T1130,S1131)</f>
        <v/>
      </c>
      <c r="U1131" s="48">
        <f>S1131-T1131</f>
        <v/>
      </c>
      <c r="V1131" s="47">
        <f>IFERROR(SUMIFS(DATABASE!$M$5:$M$6004,DATABASE!$B$5:$B$6004,B1131,DATABASE!$X$5:$X$6004,1),0)</f>
        <v/>
      </c>
      <c r="W1131" s="31">
        <f>IFERROR(COUNTIFS(DATABASE!$B$5:$B$6004,B1131,DATABASE!$X$5:$X$6004,1),0)</f>
        <v/>
      </c>
      <c r="X1131" s="49">
        <f>--AND(ISNUMBER(B1131),C1131&lt;&gt;"",L1131&lt;&gt;"",M1131&lt;&gt;"")</f>
        <v/>
      </c>
    </row>
    <row r="1132" ht="15" customHeight="1" s="111">
      <c r="A1132" s="50" t="inlineStr">
        <is>
          <t>MAR</t>
        </is>
      </c>
      <c r="B1132" s="51">
        <f>MAR!A133</f>
        <v/>
      </c>
      <c r="C1132" s="52">
        <f>MAR!B133</f>
        <v/>
      </c>
      <c r="D1132" s="52">
        <f>MAR!C133</f>
        <v/>
      </c>
      <c r="E1132" s="52">
        <f>MAR!D133</f>
        <v/>
      </c>
      <c r="F1132" s="52">
        <f>MAR!E133</f>
        <v/>
      </c>
      <c r="G1132" s="52">
        <f>MAR!F133</f>
        <v/>
      </c>
      <c r="H1132" s="52">
        <f>MAR!G133</f>
        <v/>
      </c>
      <c r="I1132" s="53">
        <f>MAR!H133</f>
        <v/>
      </c>
      <c r="J1132" s="53">
        <f>MAR!I133</f>
        <v/>
      </c>
      <c r="K1132" s="52">
        <f>MAR!J133</f>
        <v/>
      </c>
      <c r="L1132" s="52">
        <f>MAR!K133</f>
        <v/>
      </c>
      <c r="M1132" s="54">
        <f>MAR!L133</f>
        <v/>
      </c>
      <c r="N1132" s="52">
        <f>MAR!M133</f>
        <v/>
      </c>
      <c r="O1132" s="52">
        <f>MAR!N133</f>
        <v/>
      </c>
      <c r="P1132" s="52">
        <f>MAR!O133</f>
        <v/>
      </c>
      <c r="Q1132" s="52">
        <f>MAR!P133</f>
        <v/>
      </c>
      <c r="R1132" s="52">
        <f>MAR!Q133</f>
        <v/>
      </c>
      <c r="S1132" s="54">
        <f>S1131+IF(X1132=0,0,M1132)</f>
        <v/>
      </c>
      <c r="T1132" s="55">
        <f>MAX(T1131,S1132)</f>
        <v/>
      </c>
      <c r="U1132" s="56">
        <f>S1132-T1132</f>
        <v/>
      </c>
      <c r="V1132" s="55">
        <f>IFERROR(SUMIFS(DATABASE!$M$5:$M$6004,DATABASE!$B$5:$B$6004,B1132,DATABASE!$X$5:$X$6004,1),0)</f>
        <v/>
      </c>
      <c r="W1132" s="57">
        <f>IFERROR(COUNTIFS(DATABASE!$B$5:$B$6004,B1132,DATABASE!$X$5:$X$6004,1),0)</f>
        <v/>
      </c>
      <c r="X1132" s="58">
        <f>--AND(ISNUMBER(B1132),C1132&lt;&gt;"",L1132&lt;&gt;"",M1132&lt;&gt;"")</f>
        <v/>
      </c>
    </row>
    <row r="1133" ht="15" customHeight="1" s="111">
      <c r="A1133" s="42" t="inlineStr">
        <is>
          <t>MAR</t>
        </is>
      </c>
      <c r="B1133" s="43">
        <f>MAR!A134</f>
        <v/>
      </c>
      <c r="C1133" s="44">
        <f>MAR!B134</f>
        <v/>
      </c>
      <c r="D1133" s="44">
        <f>MAR!C134</f>
        <v/>
      </c>
      <c r="E1133" s="44">
        <f>MAR!D134</f>
        <v/>
      </c>
      <c r="F1133" s="44">
        <f>MAR!E134</f>
        <v/>
      </c>
      <c r="G1133" s="44">
        <f>MAR!F134</f>
        <v/>
      </c>
      <c r="H1133" s="44">
        <f>MAR!G134</f>
        <v/>
      </c>
      <c r="I1133" s="45">
        <f>MAR!H134</f>
        <v/>
      </c>
      <c r="J1133" s="45">
        <f>MAR!I134</f>
        <v/>
      </c>
      <c r="K1133" s="44">
        <f>MAR!J134</f>
        <v/>
      </c>
      <c r="L1133" s="44">
        <f>MAR!K134</f>
        <v/>
      </c>
      <c r="M1133" s="46">
        <f>MAR!L134</f>
        <v/>
      </c>
      <c r="N1133" s="44">
        <f>MAR!M134</f>
        <v/>
      </c>
      <c r="O1133" s="44">
        <f>MAR!N134</f>
        <v/>
      </c>
      <c r="P1133" s="44">
        <f>MAR!O134</f>
        <v/>
      </c>
      <c r="Q1133" s="44">
        <f>MAR!P134</f>
        <v/>
      </c>
      <c r="R1133" s="44">
        <f>MAR!Q134</f>
        <v/>
      </c>
      <c r="S1133" s="46">
        <f>S1132+IF(X1133=0,0,M1133)</f>
        <v/>
      </c>
      <c r="T1133" s="47">
        <f>MAX(T1132,S1133)</f>
        <v/>
      </c>
      <c r="U1133" s="48">
        <f>S1133-T1133</f>
        <v/>
      </c>
      <c r="V1133" s="47">
        <f>IFERROR(SUMIFS(DATABASE!$M$5:$M$6004,DATABASE!$B$5:$B$6004,B1133,DATABASE!$X$5:$X$6004,1),0)</f>
        <v/>
      </c>
      <c r="W1133" s="31">
        <f>IFERROR(COUNTIFS(DATABASE!$B$5:$B$6004,B1133,DATABASE!$X$5:$X$6004,1),0)</f>
        <v/>
      </c>
      <c r="X1133" s="49">
        <f>--AND(ISNUMBER(B1133),C1133&lt;&gt;"",L1133&lt;&gt;"",M1133&lt;&gt;"")</f>
        <v/>
      </c>
    </row>
    <row r="1134" ht="15" customHeight="1" s="111">
      <c r="A1134" s="50" t="inlineStr">
        <is>
          <t>MAR</t>
        </is>
      </c>
      <c r="B1134" s="51">
        <f>MAR!A135</f>
        <v/>
      </c>
      <c r="C1134" s="52">
        <f>MAR!B135</f>
        <v/>
      </c>
      <c r="D1134" s="52">
        <f>MAR!C135</f>
        <v/>
      </c>
      <c r="E1134" s="52">
        <f>MAR!D135</f>
        <v/>
      </c>
      <c r="F1134" s="52">
        <f>MAR!E135</f>
        <v/>
      </c>
      <c r="G1134" s="52">
        <f>MAR!F135</f>
        <v/>
      </c>
      <c r="H1134" s="52">
        <f>MAR!G135</f>
        <v/>
      </c>
      <c r="I1134" s="53">
        <f>MAR!H135</f>
        <v/>
      </c>
      <c r="J1134" s="53">
        <f>MAR!I135</f>
        <v/>
      </c>
      <c r="K1134" s="52">
        <f>MAR!J135</f>
        <v/>
      </c>
      <c r="L1134" s="52">
        <f>MAR!K135</f>
        <v/>
      </c>
      <c r="M1134" s="54">
        <f>MAR!L135</f>
        <v/>
      </c>
      <c r="N1134" s="52">
        <f>MAR!M135</f>
        <v/>
      </c>
      <c r="O1134" s="52">
        <f>MAR!N135</f>
        <v/>
      </c>
      <c r="P1134" s="52">
        <f>MAR!O135</f>
        <v/>
      </c>
      <c r="Q1134" s="52">
        <f>MAR!P135</f>
        <v/>
      </c>
      <c r="R1134" s="52">
        <f>MAR!Q135</f>
        <v/>
      </c>
      <c r="S1134" s="54">
        <f>S1133+IF(X1134=0,0,M1134)</f>
        <v/>
      </c>
      <c r="T1134" s="55">
        <f>MAX(T1133,S1134)</f>
        <v/>
      </c>
      <c r="U1134" s="56">
        <f>S1134-T1134</f>
        <v/>
      </c>
      <c r="V1134" s="55">
        <f>IFERROR(SUMIFS(DATABASE!$M$5:$M$6004,DATABASE!$B$5:$B$6004,B1134,DATABASE!$X$5:$X$6004,1),0)</f>
        <v/>
      </c>
      <c r="W1134" s="57">
        <f>IFERROR(COUNTIFS(DATABASE!$B$5:$B$6004,B1134,DATABASE!$X$5:$X$6004,1),0)</f>
        <v/>
      </c>
      <c r="X1134" s="58">
        <f>--AND(ISNUMBER(B1134),C1134&lt;&gt;"",L1134&lt;&gt;"",M1134&lt;&gt;"")</f>
        <v/>
      </c>
    </row>
    <row r="1135" ht="15" customHeight="1" s="111">
      <c r="A1135" s="42" t="inlineStr">
        <is>
          <t>MAR</t>
        </is>
      </c>
      <c r="B1135" s="43">
        <f>MAR!A136</f>
        <v/>
      </c>
      <c r="C1135" s="44">
        <f>MAR!B136</f>
        <v/>
      </c>
      <c r="D1135" s="44">
        <f>MAR!C136</f>
        <v/>
      </c>
      <c r="E1135" s="44">
        <f>MAR!D136</f>
        <v/>
      </c>
      <c r="F1135" s="44">
        <f>MAR!E136</f>
        <v/>
      </c>
      <c r="G1135" s="44">
        <f>MAR!F136</f>
        <v/>
      </c>
      <c r="H1135" s="44">
        <f>MAR!G136</f>
        <v/>
      </c>
      <c r="I1135" s="45">
        <f>MAR!H136</f>
        <v/>
      </c>
      <c r="J1135" s="45">
        <f>MAR!I136</f>
        <v/>
      </c>
      <c r="K1135" s="44">
        <f>MAR!J136</f>
        <v/>
      </c>
      <c r="L1135" s="44">
        <f>MAR!K136</f>
        <v/>
      </c>
      <c r="M1135" s="46">
        <f>MAR!L136</f>
        <v/>
      </c>
      <c r="N1135" s="44">
        <f>MAR!M136</f>
        <v/>
      </c>
      <c r="O1135" s="44">
        <f>MAR!N136</f>
        <v/>
      </c>
      <c r="P1135" s="44">
        <f>MAR!O136</f>
        <v/>
      </c>
      <c r="Q1135" s="44">
        <f>MAR!P136</f>
        <v/>
      </c>
      <c r="R1135" s="44">
        <f>MAR!Q136</f>
        <v/>
      </c>
      <c r="S1135" s="46">
        <f>S1134+IF(X1135=0,0,M1135)</f>
        <v/>
      </c>
      <c r="T1135" s="47">
        <f>MAX(T1134,S1135)</f>
        <v/>
      </c>
      <c r="U1135" s="48">
        <f>S1135-T1135</f>
        <v/>
      </c>
      <c r="V1135" s="47">
        <f>IFERROR(SUMIFS(DATABASE!$M$5:$M$6004,DATABASE!$B$5:$B$6004,B1135,DATABASE!$X$5:$X$6004,1),0)</f>
        <v/>
      </c>
      <c r="W1135" s="31">
        <f>IFERROR(COUNTIFS(DATABASE!$B$5:$B$6004,B1135,DATABASE!$X$5:$X$6004,1),0)</f>
        <v/>
      </c>
      <c r="X1135" s="49">
        <f>--AND(ISNUMBER(B1135),C1135&lt;&gt;"",L1135&lt;&gt;"",M1135&lt;&gt;"")</f>
        <v/>
      </c>
    </row>
    <row r="1136" ht="15" customHeight="1" s="111">
      <c r="A1136" s="50" t="inlineStr">
        <is>
          <t>MAR</t>
        </is>
      </c>
      <c r="B1136" s="51">
        <f>MAR!A137</f>
        <v/>
      </c>
      <c r="C1136" s="52">
        <f>MAR!B137</f>
        <v/>
      </c>
      <c r="D1136" s="52">
        <f>MAR!C137</f>
        <v/>
      </c>
      <c r="E1136" s="52">
        <f>MAR!D137</f>
        <v/>
      </c>
      <c r="F1136" s="52">
        <f>MAR!E137</f>
        <v/>
      </c>
      <c r="G1136" s="52">
        <f>MAR!F137</f>
        <v/>
      </c>
      <c r="H1136" s="52">
        <f>MAR!G137</f>
        <v/>
      </c>
      <c r="I1136" s="53">
        <f>MAR!H137</f>
        <v/>
      </c>
      <c r="J1136" s="53">
        <f>MAR!I137</f>
        <v/>
      </c>
      <c r="K1136" s="52">
        <f>MAR!J137</f>
        <v/>
      </c>
      <c r="L1136" s="52">
        <f>MAR!K137</f>
        <v/>
      </c>
      <c r="M1136" s="54">
        <f>MAR!L137</f>
        <v/>
      </c>
      <c r="N1136" s="52">
        <f>MAR!M137</f>
        <v/>
      </c>
      <c r="O1136" s="52">
        <f>MAR!N137</f>
        <v/>
      </c>
      <c r="P1136" s="52">
        <f>MAR!O137</f>
        <v/>
      </c>
      <c r="Q1136" s="52">
        <f>MAR!P137</f>
        <v/>
      </c>
      <c r="R1136" s="52">
        <f>MAR!Q137</f>
        <v/>
      </c>
      <c r="S1136" s="54">
        <f>S1135+IF(X1136=0,0,M1136)</f>
        <v/>
      </c>
      <c r="T1136" s="55">
        <f>MAX(T1135,S1136)</f>
        <v/>
      </c>
      <c r="U1136" s="56">
        <f>S1136-T1136</f>
        <v/>
      </c>
      <c r="V1136" s="55">
        <f>IFERROR(SUMIFS(DATABASE!$M$5:$M$6004,DATABASE!$B$5:$B$6004,B1136,DATABASE!$X$5:$X$6004,1),0)</f>
        <v/>
      </c>
      <c r="W1136" s="57">
        <f>IFERROR(COUNTIFS(DATABASE!$B$5:$B$6004,B1136,DATABASE!$X$5:$X$6004,1),0)</f>
        <v/>
      </c>
      <c r="X1136" s="58">
        <f>--AND(ISNUMBER(B1136),C1136&lt;&gt;"",L1136&lt;&gt;"",M1136&lt;&gt;"")</f>
        <v/>
      </c>
    </row>
    <row r="1137" ht="15" customHeight="1" s="111">
      <c r="A1137" s="42" t="inlineStr">
        <is>
          <t>MAR</t>
        </is>
      </c>
      <c r="B1137" s="43">
        <f>MAR!A138</f>
        <v/>
      </c>
      <c r="C1137" s="44">
        <f>MAR!B138</f>
        <v/>
      </c>
      <c r="D1137" s="44">
        <f>MAR!C138</f>
        <v/>
      </c>
      <c r="E1137" s="44">
        <f>MAR!D138</f>
        <v/>
      </c>
      <c r="F1137" s="44">
        <f>MAR!E138</f>
        <v/>
      </c>
      <c r="G1137" s="44">
        <f>MAR!F138</f>
        <v/>
      </c>
      <c r="H1137" s="44">
        <f>MAR!G138</f>
        <v/>
      </c>
      <c r="I1137" s="45">
        <f>MAR!H138</f>
        <v/>
      </c>
      <c r="J1137" s="45">
        <f>MAR!I138</f>
        <v/>
      </c>
      <c r="K1137" s="44">
        <f>MAR!J138</f>
        <v/>
      </c>
      <c r="L1137" s="44">
        <f>MAR!K138</f>
        <v/>
      </c>
      <c r="M1137" s="46">
        <f>MAR!L138</f>
        <v/>
      </c>
      <c r="N1137" s="44">
        <f>MAR!M138</f>
        <v/>
      </c>
      <c r="O1137" s="44">
        <f>MAR!N138</f>
        <v/>
      </c>
      <c r="P1137" s="44">
        <f>MAR!O138</f>
        <v/>
      </c>
      <c r="Q1137" s="44">
        <f>MAR!P138</f>
        <v/>
      </c>
      <c r="R1137" s="44">
        <f>MAR!Q138</f>
        <v/>
      </c>
      <c r="S1137" s="46">
        <f>S1136+IF(X1137=0,0,M1137)</f>
        <v/>
      </c>
      <c r="T1137" s="47">
        <f>MAX(T1136,S1137)</f>
        <v/>
      </c>
      <c r="U1137" s="48">
        <f>S1137-T1137</f>
        <v/>
      </c>
      <c r="V1137" s="47">
        <f>IFERROR(SUMIFS(DATABASE!$M$5:$M$6004,DATABASE!$B$5:$B$6004,B1137,DATABASE!$X$5:$X$6004,1),0)</f>
        <v/>
      </c>
      <c r="W1137" s="31">
        <f>IFERROR(COUNTIFS(DATABASE!$B$5:$B$6004,B1137,DATABASE!$X$5:$X$6004,1),0)</f>
        <v/>
      </c>
      <c r="X1137" s="49">
        <f>--AND(ISNUMBER(B1137),C1137&lt;&gt;"",L1137&lt;&gt;"",M1137&lt;&gt;"")</f>
        <v/>
      </c>
    </row>
    <row r="1138" ht="15" customHeight="1" s="111">
      <c r="A1138" s="50" t="inlineStr">
        <is>
          <t>MAR</t>
        </is>
      </c>
      <c r="B1138" s="51">
        <f>MAR!A139</f>
        <v/>
      </c>
      <c r="C1138" s="52">
        <f>MAR!B139</f>
        <v/>
      </c>
      <c r="D1138" s="52">
        <f>MAR!C139</f>
        <v/>
      </c>
      <c r="E1138" s="52">
        <f>MAR!D139</f>
        <v/>
      </c>
      <c r="F1138" s="52">
        <f>MAR!E139</f>
        <v/>
      </c>
      <c r="G1138" s="52">
        <f>MAR!F139</f>
        <v/>
      </c>
      <c r="H1138" s="52">
        <f>MAR!G139</f>
        <v/>
      </c>
      <c r="I1138" s="53">
        <f>MAR!H139</f>
        <v/>
      </c>
      <c r="J1138" s="53">
        <f>MAR!I139</f>
        <v/>
      </c>
      <c r="K1138" s="52">
        <f>MAR!J139</f>
        <v/>
      </c>
      <c r="L1138" s="52">
        <f>MAR!K139</f>
        <v/>
      </c>
      <c r="M1138" s="54">
        <f>MAR!L139</f>
        <v/>
      </c>
      <c r="N1138" s="52">
        <f>MAR!M139</f>
        <v/>
      </c>
      <c r="O1138" s="52">
        <f>MAR!N139</f>
        <v/>
      </c>
      <c r="P1138" s="52">
        <f>MAR!O139</f>
        <v/>
      </c>
      <c r="Q1138" s="52">
        <f>MAR!P139</f>
        <v/>
      </c>
      <c r="R1138" s="52">
        <f>MAR!Q139</f>
        <v/>
      </c>
      <c r="S1138" s="54">
        <f>S1137+IF(X1138=0,0,M1138)</f>
        <v/>
      </c>
      <c r="T1138" s="55">
        <f>MAX(T1137,S1138)</f>
        <v/>
      </c>
      <c r="U1138" s="56">
        <f>S1138-T1138</f>
        <v/>
      </c>
      <c r="V1138" s="55">
        <f>IFERROR(SUMIFS(DATABASE!$M$5:$M$6004,DATABASE!$B$5:$B$6004,B1138,DATABASE!$X$5:$X$6004,1),0)</f>
        <v/>
      </c>
      <c r="W1138" s="57">
        <f>IFERROR(COUNTIFS(DATABASE!$B$5:$B$6004,B1138,DATABASE!$X$5:$X$6004,1),0)</f>
        <v/>
      </c>
      <c r="X1138" s="58">
        <f>--AND(ISNUMBER(B1138),C1138&lt;&gt;"",L1138&lt;&gt;"",M1138&lt;&gt;"")</f>
        <v/>
      </c>
    </row>
    <row r="1139" ht="15" customHeight="1" s="111">
      <c r="A1139" s="42" t="inlineStr">
        <is>
          <t>MAR</t>
        </is>
      </c>
      <c r="B1139" s="43">
        <f>MAR!A140</f>
        <v/>
      </c>
      <c r="C1139" s="44">
        <f>MAR!B140</f>
        <v/>
      </c>
      <c r="D1139" s="44">
        <f>MAR!C140</f>
        <v/>
      </c>
      <c r="E1139" s="44">
        <f>MAR!D140</f>
        <v/>
      </c>
      <c r="F1139" s="44">
        <f>MAR!E140</f>
        <v/>
      </c>
      <c r="G1139" s="44">
        <f>MAR!F140</f>
        <v/>
      </c>
      <c r="H1139" s="44">
        <f>MAR!G140</f>
        <v/>
      </c>
      <c r="I1139" s="45">
        <f>MAR!H140</f>
        <v/>
      </c>
      <c r="J1139" s="45">
        <f>MAR!I140</f>
        <v/>
      </c>
      <c r="K1139" s="44">
        <f>MAR!J140</f>
        <v/>
      </c>
      <c r="L1139" s="44">
        <f>MAR!K140</f>
        <v/>
      </c>
      <c r="M1139" s="46">
        <f>MAR!L140</f>
        <v/>
      </c>
      <c r="N1139" s="44">
        <f>MAR!M140</f>
        <v/>
      </c>
      <c r="O1139" s="44">
        <f>MAR!N140</f>
        <v/>
      </c>
      <c r="P1139" s="44">
        <f>MAR!O140</f>
        <v/>
      </c>
      <c r="Q1139" s="44">
        <f>MAR!P140</f>
        <v/>
      </c>
      <c r="R1139" s="44">
        <f>MAR!Q140</f>
        <v/>
      </c>
      <c r="S1139" s="46">
        <f>S1138+IF(X1139=0,0,M1139)</f>
        <v/>
      </c>
      <c r="T1139" s="47">
        <f>MAX(T1138,S1139)</f>
        <v/>
      </c>
      <c r="U1139" s="48">
        <f>S1139-T1139</f>
        <v/>
      </c>
      <c r="V1139" s="47">
        <f>IFERROR(SUMIFS(DATABASE!$M$5:$M$6004,DATABASE!$B$5:$B$6004,B1139,DATABASE!$X$5:$X$6004,1),0)</f>
        <v/>
      </c>
      <c r="W1139" s="31">
        <f>IFERROR(COUNTIFS(DATABASE!$B$5:$B$6004,B1139,DATABASE!$X$5:$X$6004,1),0)</f>
        <v/>
      </c>
      <c r="X1139" s="49">
        <f>--AND(ISNUMBER(B1139),C1139&lt;&gt;"",L1139&lt;&gt;"",M1139&lt;&gt;"")</f>
        <v/>
      </c>
    </row>
    <row r="1140" ht="15" customHeight="1" s="111">
      <c r="A1140" s="50" t="inlineStr">
        <is>
          <t>MAR</t>
        </is>
      </c>
      <c r="B1140" s="51">
        <f>MAR!A141</f>
        <v/>
      </c>
      <c r="C1140" s="52">
        <f>MAR!B141</f>
        <v/>
      </c>
      <c r="D1140" s="52">
        <f>MAR!C141</f>
        <v/>
      </c>
      <c r="E1140" s="52">
        <f>MAR!D141</f>
        <v/>
      </c>
      <c r="F1140" s="52">
        <f>MAR!E141</f>
        <v/>
      </c>
      <c r="G1140" s="52">
        <f>MAR!F141</f>
        <v/>
      </c>
      <c r="H1140" s="52">
        <f>MAR!G141</f>
        <v/>
      </c>
      <c r="I1140" s="53">
        <f>MAR!H141</f>
        <v/>
      </c>
      <c r="J1140" s="53">
        <f>MAR!I141</f>
        <v/>
      </c>
      <c r="K1140" s="52">
        <f>MAR!J141</f>
        <v/>
      </c>
      <c r="L1140" s="52">
        <f>MAR!K141</f>
        <v/>
      </c>
      <c r="M1140" s="54">
        <f>MAR!L141</f>
        <v/>
      </c>
      <c r="N1140" s="52">
        <f>MAR!M141</f>
        <v/>
      </c>
      <c r="O1140" s="52">
        <f>MAR!N141</f>
        <v/>
      </c>
      <c r="P1140" s="52">
        <f>MAR!O141</f>
        <v/>
      </c>
      <c r="Q1140" s="52">
        <f>MAR!P141</f>
        <v/>
      </c>
      <c r="R1140" s="52">
        <f>MAR!Q141</f>
        <v/>
      </c>
      <c r="S1140" s="54">
        <f>S1139+IF(X1140=0,0,M1140)</f>
        <v/>
      </c>
      <c r="T1140" s="55">
        <f>MAX(T1139,S1140)</f>
        <v/>
      </c>
      <c r="U1140" s="56">
        <f>S1140-T1140</f>
        <v/>
      </c>
      <c r="V1140" s="55">
        <f>IFERROR(SUMIFS(DATABASE!$M$5:$M$6004,DATABASE!$B$5:$B$6004,B1140,DATABASE!$X$5:$X$6004,1),0)</f>
        <v/>
      </c>
      <c r="W1140" s="57">
        <f>IFERROR(COUNTIFS(DATABASE!$B$5:$B$6004,B1140,DATABASE!$X$5:$X$6004,1),0)</f>
        <v/>
      </c>
      <c r="X1140" s="58">
        <f>--AND(ISNUMBER(B1140),C1140&lt;&gt;"",L1140&lt;&gt;"",M1140&lt;&gt;"")</f>
        <v/>
      </c>
    </row>
    <row r="1141" ht="15" customHeight="1" s="111">
      <c r="A1141" s="42" t="inlineStr">
        <is>
          <t>MAR</t>
        </is>
      </c>
      <c r="B1141" s="43">
        <f>MAR!A142</f>
        <v/>
      </c>
      <c r="C1141" s="44">
        <f>MAR!B142</f>
        <v/>
      </c>
      <c r="D1141" s="44">
        <f>MAR!C142</f>
        <v/>
      </c>
      <c r="E1141" s="44">
        <f>MAR!D142</f>
        <v/>
      </c>
      <c r="F1141" s="44">
        <f>MAR!E142</f>
        <v/>
      </c>
      <c r="G1141" s="44">
        <f>MAR!F142</f>
        <v/>
      </c>
      <c r="H1141" s="44">
        <f>MAR!G142</f>
        <v/>
      </c>
      <c r="I1141" s="45">
        <f>MAR!H142</f>
        <v/>
      </c>
      <c r="J1141" s="45">
        <f>MAR!I142</f>
        <v/>
      </c>
      <c r="K1141" s="44">
        <f>MAR!J142</f>
        <v/>
      </c>
      <c r="L1141" s="44">
        <f>MAR!K142</f>
        <v/>
      </c>
      <c r="M1141" s="46">
        <f>MAR!L142</f>
        <v/>
      </c>
      <c r="N1141" s="44">
        <f>MAR!M142</f>
        <v/>
      </c>
      <c r="O1141" s="44">
        <f>MAR!N142</f>
        <v/>
      </c>
      <c r="P1141" s="44">
        <f>MAR!O142</f>
        <v/>
      </c>
      <c r="Q1141" s="44">
        <f>MAR!P142</f>
        <v/>
      </c>
      <c r="R1141" s="44">
        <f>MAR!Q142</f>
        <v/>
      </c>
      <c r="S1141" s="46">
        <f>S1140+IF(X1141=0,0,M1141)</f>
        <v/>
      </c>
      <c r="T1141" s="47">
        <f>MAX(T1140,S1141)</f>
        <v/>
      </c>
      <c r="U1141" s="48">
        <f>S1141-T1141</f>
        <v/>
      </c>
      <c r="V1141" s="47">
        <f>IFERROR(SUMIFS(DATABASE!$M$5:$M$6004,DATABASE!$B$5:$B$6004,B1141,DATABASE!$X$5:$X$6004,1),0)</f>
        <v/>
      </c>
      <c r="W1141" s="31">
        <f>IFERROR(COUNTIFS(DATABASE!$B$5:$B$6004,B1141,DATABASE!$X$5:$X$6004,1),0)</f>
        <v/>
      </c>
      <c r="X1141" s="49">
        <f>--AND(ISNUMBER(B1141),C1141&lt;&gt;"",L1141&lt;&gt;"",M1141&lt;&gt;"")</f>
        <v/>
      </c>
    </row>
    <row r="1142" ht="15" customHeight="1" s="111">
      <c r="A1142" s="50" t="inlineStr">
        <is>
          <t>MAR</t>
        </is>
      </c>
      <c r="B1142" s="51">
        <f>MAR!A143</f>
        <v/>
      </c>
      <c r="C1142" s="52">
        <f>MAR!B143</f>
        <v/>
      </c>
      <c r="D1142" s="52">
        <f>MAR!C143</f>
        <v/>
      </c>
      <c r="E1142" s="52">
        <f>MAR!D143</f>
        <v/>
      </c>
      <c r="F1142" s="52">
        <f>MAR!E143</f>
        <v/>
      </c>
      <c r="G1142" s="52">
        <f>MAR!F143</f>
        <v/>
      </c>
      <c r="H1142" s="52">
        <f>MAR!G143</f>
        <v/>
      </c>
      <c r="I1142" s="53">
        <f>MAR!H143</f>
        <v/>
      </c>
      <c r="J1142" s="53">
        <f>MAR!I143</f>
        <v/>
      </c>
      <c r="K1142" s="52">
        <f>MAR!J143</f>
        <v/>
      </c>
      <c r="L1142" s="52">
        <f>MAR!K143</f>
        <v/>
      </c>
      <c r="M1142" s="54">
        <f>MAR!L143</f>
        <v/>
      </c>
      <c r="N1142" s="52">
        <f>MAR!M143</f>
        <v/>
      </c>
      <c r="O1142" s="52">
        <f>MAR!N143</f>
        <v/>
      </c>
      <c r="P1142" s="52">
        <f>MAR!O143</f>
        <v/>
      </c>
      <c r="Q1142" s="52">
        <f>MAR!P143</f>
        <v/>
      </c>
      <c r="R1142" s="52">
        <f>MAR!Q143</f>
        <v/>
      </c>
      <c r="S1142" s="54">
        <f>S1141+IF(X1142=0,0,M1142)</f>
        <v/>
      </c>
      <c r="T1142" s="55">
        <f>MAX(T1141,S1142)</f>
        <v/>
      </c>
      <c r="U1142" s="56">
        <f>S1142-T1142</f>
        <v/>
      </c>
      <c r="V1142" s="55">
        <f>IFERROR(SUMIFS(DATABASE!$M$5:$M$6004,DATABASE!$B$5:$B$6004,B1142,DATABASE!$X$5:$X$6004,1),0)</f>
        <v/>
      </c>
      <c r="W1142" s="57">
        <f>IFERROR(COUNTIFS(DATABASE!$B$5:$B$6004,B1142,DATABASE!$X$5:$X$6004,1),0)</f>
        <v/>
      </c>
      <c r="X1142" s="58">
        <f>--AND(ISNUMBER(B1142),C1142&lt;&gt;"",L1142&lt;&gt;"",M1142&lt;&gt;"")</f>
        <v/>
      </c>
    </row>
    <row r="1143" ht="15" customHeight="1" s="111">
      <c r="A1143" s="42" t="inlineStr">
        <is>
          <t>MAR</t>
        </is>
      </c>
      <c r="B1143" s="43">
        <f>MAR!A144</f>
        <v/>
      </c>
      <c r="C1143" s="44">
        <f>MAR!B144</f>
        <v/>
      </c>
      <c r="D1143" s="44">
        <f>MAR!C144</f>
        <v/>
      </c>
      <c r="E1143" s="44">
        <f>MAR!D144</f>
        <v/>
      </c>
      <c r="F1143" s="44">
        <f>MAR!E144</f>
        <v/>
      </c>
      <c r="G1143" s="44">
        <f>MAR!F144</f>
        <v/>
      </c>
      <c r="H1143" s="44">
        <f>MAR!G144</f>
        <v/>
      </c>
      <c r="I1143" s="45">
        <f>MAR!H144</f>
        <v/>
      </c>
      <c r="J1143" s="45">
        <f>MAR!I144</f>
        <v/>
      </c>
      <c r="K1143" s="44">
        <f>MAR!J144</f>
        <v/>
      </c>
      <c r="L1143" s="44">
        <f>MAR!K144</f>
        <v/>
      </c>
      <c r="M1143" s="46">
        <f>MAR!L144</f>
        <v/>
      </c>
      <c r="N1143" s="44">
        <f>MAR!M144</f>
        <v/>
      </c>
      <c r="O1143" s="44">
        <f>MAR!N144</f>
        <v/>
      </c>
      <c r="P1143" s="44">
        <f>MAR!O144</f>
        <v/>
      </c>
      <c r="Q1143" s="44">
        <f>MAR!P144</f>
        <v/>
      </c>
      <c r="R1143" s="44">
        <f>MAR!Q144</f>
        <v/>
      </c>
      <c r="S1143" s="46">
        <f>S1142+IF(X1143=0,0,M1143)</f>
        <v/>
      </c>
      <c r="T1143" s="47">
        <f>MAX(T1142,S1143)</f>
        <v/>
      </c>
      <c r="U1143" s="48">
        <f>S1143-T1143</f>
        <v/>
      </c>
      <c r="V1143" s="47">
        <f>IFERROR(SUMIFS(DATABASE!$M$5:$M$6004,DATABASE!$B$5:$B$6004,B1143,DATABASE!$X$5:$X$6004,1),0)</f>
        <v/>
      </c>
      <c r="W1143" s="31">
        <f>IFERROR(COUNTIFS(DATABASE!$B$5:$B$6004,B1143,DATABASE!$X$5:$X$6004,1),0)</f>
        <v/>
      </c>
      <c r="X1143" s="49">
        <f>--AND(ISNUMBER(B1143),C1143&lt;&gt;"",L1143&lt;&gt;"",M1143&lt;&gt;"")</f>
        <v/>
      </c>
    </row>
    <row r="1144" ht="15" customHeight="1" s="111">
      <c r="A1144" s="50" t="inlineStr">
        <is>
          <t>MAR</t>
        </is>
      </c>
      <c r="B1144" s="51">
        <f>MAR!A145</f>
        <v/>
      </c>
      <c r="C1144" s="52">
        <f>MAR!B145</f>
        <v/>
      </c>
      <c r="D1144" s="52">
        <f>MAR!C145</f>
        <v/>
      </c>
      <c r="E1144" s="52">
        <f>MAR!D145</f>
        <v/>
      </c>
      <c r="F1144" s="52">
        <f>MAR!E145</f>
        <v/>
      </c>
      <c r="G1144" s="52">
        <f>MAR!F145</f>
        <v/>
      </c>
      <c r="H1144" s="52">
        <f>MAR!G145</f>
        <v/>
      </c>
      <c r="I1144" s="53">
        <f>MAR!H145</f>
        <v/>
      </c>
      <c r="J1144" s="53">
        <f>MAR!I145</f>
        <v/>
      </c>
      <c r="K1144" s="52">
        <f>MAR!J145</f>
        <v/>
      </c>
      <c r="L1144" s="52">
        <f>MAR!K145</f>
        <v/>
      </c>
      <c r="M1144" s="54">
        <f>MAR!L145</f>
        <v/>
      </c>
      <c r="N1144" s="52">
        <f>MAR!M145</f>
        <v/>
      </c>
      <c r="O1144" s="52">
        <f>MAR!N145</f>
        <v/>
      </c>
      <c r="P1144" s="52">
        <f>MAR!O145</f>
        <v/>
      </c>
      <c r="Q1144" s="52">
        <f>MAR!P145</f>
        <v/>
      </c>
      <c r="R1144" s="52">
        <f>MAR!Q145</f>
        <v/>
      </c>
      <c r="S1144" s="54">
        <f>S1143+IF(X1144=0,0,M1144)</f>
        <v/>
      </c>
      <c r="T1144" s="55">
        <f>MAX(T1143,S1144)</f>
        <v/>
      </c>
      <c r="U1144" s="56">
        <f>S1144-T1144</f>
        <v/>
      </c>
      <c r="V1144" s="55">
        <f>IFERROR(SUMIFS(DATABASE!$M$5:$M$6004,DATABASE!$B$5:$B$6004,B1144,DATABASE!$X$5:$X$6004,1),0)</f>
        <v/>
      </c>
      <c r="W1144" s="57">
        <f>IFERROR(COUNTIFS(DATABASE!$B$5:$B$6004,B1144,DATABASE!$X$5:$X$6004,1),0)</f>
        <v/>
      </c>
      <c r="X1144" s="58">
        <f>--AND(ISNUMBER(B1144),C1144&lt;&gt;"",L1144&lt;&gt;"",M1144&lt;&gt;"")</f>
        <v/>
      </c>
    </row>
    <row r="1145" ht="15" customHeight="1" s="111">
      <c r="A1145" s="42" t="inlineStr">
        <is>
          <t>MAR</t>
        </is>
      </c>
      <c r="B1145" s="43">
        <f>MAR!A146</f>
        <v/>
      </c>
      <c r="C1145" s="44">
        <f>MAR!B146</f>
        <v/>
      </c>
      <c r="D1145" s="44">
        <f>MAR!C146</f>
        <v/>
      </c>
      <c r="E1145" s="44">
        <f>MAR!D146</f>
        <v/>
      </c>
      <c r="F1145" s="44">
        <f>MAR!E146</f>
        <v/>
      </c>
      <c r="G1145" s="44">
        <f>MAR!F146</f>
        <v/>
      </c>
      <c r="H1145" s="44">
        <f>MAR!G146</f>
        <v/>
      </c>
      <c r="I1145" s="45">
        <f>MAR!H146</f>
        <v/>
      </c>
      <c r="J1145" s="45">
        <f>MAR!I146</f>
        <v/>
      </c>
      <c r="K1145" s="44">
        <f>MAR!J146</f>
        <v/>
      </c>
      <c r="L1145" s="44">
        <f>MAR!K146</f>
        <v/>
      </c>
      <c r="M1145" s="46">
        <f>MAR!L146</f>
        <v/>
      </c>
      <c r="N1145" s="44">
        <f>MAR!M146</f>
        <v/>
      </c>
      <c r="O1145" s="44">
        <f>MAR!N146</f>
        <v/>
      </c>
      <c r="P1145" s="44">
        <f>MAR!O146</f>
        <v/>
      </c>
      <c r="Q1145" s="44">
        <f>MAR!P146</f>
        <v/>
      </c>
      <c r="R1145" s="44">
        <f>MAR!Q146</f>
        <v/>
      </c>
      <c r="S1145" s="46">
        <f>S1144+IF(X1145=0,0,M1145)</f>
        <v/>
      </c>
      <c r="T1145" s="47">
        <f>MAX(T1144,S1145)</f>
        <v/>
      </c>
      <c r="U1145" s="48">
        <f>S1145-T1145</f>
        <v/>
      </c>
      <c r="V1145" s="47">
        <f>IFERROR(SUMIFS(DATABASE!$M$5:$M$6004,DATABASE!$B$5:$B$6004,B1145,DATABASE!$X$5:$X$6004,1),0)</f>
        <v/>
      </c>
      <c r="W1145" s="31">
        <f>IFERROR(COUNTIFS(DATABASE!$B$5:$B$6004,B1145,DATABASE!$X$5:$X$6004,1),0)</f>
        <v/>
      </c>
      <c r="X1145" s="49">
        <f>--AND(ISNUMBER(B1145),C1145&lt;&gt;"",L1145&lt;&gt;"",M1145&lt;&gt;"")</f>
        <v/>
      </c>
    </row>
    <row r="1146" ht="15" customHeight="1" s="111">
      <c r="A1146" s="50" t="inlineStr">
        <is>
          <t>MAR</t>
        </is>
      </c>
      <c r="B1146" s="51">
        <f>MAR!A147</f>
        <v/>
      </c>
      <c r="C1146" s="52">
        <f>MAR!B147</f>
        <v/>
      </c>
      <c r="D1146" s="52">
        <f>MAR!C147</f>
        <v/>
      </c>
      <c r="E1146" s="52">
        <f>MAR!D147</f>
        <v/>
      </c>
      <c r="F1146" s="52">
        <f>MAR!E147</f>
        <v/>
      </c>
      <c r="G1146" s="52">
        <f>MAR!F147</f>
        <v/>
      </c>
      <c r="H1146" s="52">
        <f>MAR!G147</f>
        <v/>
      </c>
      <c r="I1146" s="53">
        <f>MAR!H147</f>
        <v/>
      </c>
      <c r="J1146" s="53">
        <f>MAR!I147</f>
        <v/>
      </c>
      <c r="K1146" s="52">
        <f>MAR!J147</f>
        <v/>
      </c>
      <c r="L1146" s="52">
        <f>MAR!K147</f>
        <v/>
      </c>
      <c r="M1146" s="54">
        <f>MAR!L147</f>
        <v/>
      </c>
      <c r="N1146" s="52">
        <f>MAR!M147</f>
        <v/>
      </c>
      <c r="O1146" s="52">
        <f>MAR!N147</f>
        <v/>
      </c>
      <c r="P1146" s="52">
        <f>MAR!O147</f>
        <v/>
      </c>
      <c r="Q1146" s="52">
        <f>MAR!P147</f>
        <v/>
      </c>
      <c r="R1146" s="52">
        <f>MAR!Q147</f>
        <v/>
      </c>
      <c r="S1146" s="54">
        <f>S1145+IF(X1146=0,0,M1146)</f>
        <v/>
      </c>
      <c r="T1146" s="55">
        <f>MAX(T1145,S1146)</f>
        <v/>
      </c>
      <c r="U1146" s="56">
        <f>S1146-T1146</f>
        <v/>
      </c>
      <c r="V1146" s="55">
        <f>IFERROR(SUMIFS(DATABASE!$M$5:$M$6004,DATABASE!$B$5:$B$6004,B1146,DATABASE!$X$5:$X$6004,1),0)</f>
        <v/>
      </c>
      <c r="W1146" s="57">
        <f>IFERROR(COUNTIFS(DATABASE!$B$5:$B$6004,B1146,DATABASE!$X$5:$X$6004,1),0)</f>
        <v/>
      </c>
      <c r="X1146" s="58">
        <f>--AND(ISNUMBER(B1146),C1146&lt;&gt;"",L1146&lt;&gt;"",M1146&lt;&gt;"")</f>
        <v/>
      </c>
    </row>
    <row r="1147" ht="15" customHeight="1" s="111">
      <c r="A1147" s="42" t="inlineStr">
        <is>
          <t>MAR</t>
        </is>
      </c>
      <c r="B1147" s="43">
        <f>MAR!A148</f>
        <v/>
      </c>
      <c r="C1147" s="44">
        <f>MAR!B148</f>
        <v/>
      </c>
      <c r="D1147" s="44">
        <f>MAR!C148</f>
        <v/>
      </c>
      <c r="E1147" s="44">
        <f>MAR!D148</f>
        <v/>
      </c>
      <c r="F1147" s="44">
        <f>MAR!E148</f>
        <v/>
      </c>
      <c r="G1147" s="44">
        <f>MAR!F148</f>
        <v/>
      </c>
      <c r="H1147" s="44">
        <f>MAR!G148</f>
        <v/>
      </c>
      <c r="I1147" s="45">
        <f>MAR!H148</f>
        <v/>
      </c>
      <c r="J1147" s="45">
        <f>MAR!I148</f>
        <v/>
      </c>
      <c r="K1147" s="44">
        <f>MAR!J148</f>
        <v/>
      </c>
      <c r="L1147" s="44">
        <f>MAR!K148</f>
        <v/>
      </c>
      <c r="M1147" s="46">
        <f>MAR!L148</f>
        <v/>
      </c>
      <c r="N1147" s="44">
        <f>MAR!M148</f>
        <v/>
      </c>
      <c r="O1147" s="44">
        <f>MAR!N148</f>
        <v/>
      </c>
      <c r="P1147" s="44">
        <f>MAR!O148</f>
        <v/>
      </c>
      <c r="Q1147" s="44">
        <f>MAR!P148</f>
        <v/>
      </c>
      <c r="R1147" s="44">
        <f>MAR!Q148</f>
        <v/>
      </c>
      <c r="S1147" s="46">
        <f>S1146+IF(X1147=0,0,M1147)</f>
        <v/>
      </c>
      <c r="T1147" s="47">
        <f>MAX(T1146,S1147)</f>
        <v/>
      </c>
      <c r="U1147" s="48">
        <f>S1147-T1147</f>
        <v/>
      </c>
      <c r="V1147" s="47">
        <f>IFERROR(SUMIFS(DATABASE!$M$5:$M$6004,DATABASE!$B$5:$B$6004,B1147,DATABASE!$X$5:$X$6004,1),0)</f>
        <v/>
      </c>
      <c r="W1147" s="31">
        <f>IFERROR(COUNTIFS(DATABASE!$B$5:$B$6004,B1147,DATABASE!$X$5:$X$6004,1),0)</f>
        <v/>
      </c>
      <c r="X1147" s="49">
        <f>--AND(ISNUMBER(B1147),C1147&lt;&gt;"",L1147&lt;&gt;"",M1147&lt;&gt;"")</f>
        <v/>
      </c>
    </row>
    <row r="1148" ht="15" customHeight="1" s="111">
      <c r="A1148" s="50" t="inlineStr">
        <is>
          <t>MAR</t>
        </is>
      </c>
      <c r="B1148" s="51">
        <f>MAR!A149</f>
        <v/>
      </c>
      <c r="C1148" s="52">
        <f>MAR!B149</f>
        <v/>
      </c>
      <c r="D1148" s="52">
        <f>MAR!C149</f>
        <v/>
      </c>
      <c r="E1148" s="52">
        <f>MAR!D149</f>
        <v/>
      </c>
      <c r="F1148" s="52">
        <f>MAR!E149</f>
        <v/>
      </c>
      <c r="G1148" s="52">
        <f>MAR!F149</f>
        <v/>
      </c>
      <c r="H1148" s="52">
        <f>MAR!G149</f>
        <v/>
      </c>
      <c r="I1148" s="53">
        <f>MAR!H149</f>
        <v/>
      </c>
      <c r="J1148" s="53">
        <f>MAR!I149</f>
        <v/>
      </c>
      <c r="K1148" s="52">
        <f>MAR!J149</f>
        <v/>
      </c>
      <c r="L1148" s="52">
        <f>MAR!K149</f>
        <v/>
      </c>
      <c r="M1148" s="54">
        <f>MAR!L149</f>
        <v/>
      </c>
      <c r="N1148" s="52">
        <f>MAR!M149</f>
        <v/>
      </c>
      <c r="O1148" s="52">
        <f>MAR!N149</f>
        <v/>
      </c>
      <c r="P1148" s="52">
        <f>MAR!O149</f>
        <v/>
      </c>
      <c r="Q1148" s="52">
        <f>MAR!P149</f>
        <v/>
      </c>
      <c r="R1148" s="52">
        <f>MAR!Q149</f>
        <v/>
      </c>
      <c r="S1148" s="54">
        <f>S1147+IF(X1148=0,0,M1148)</f>
        <v/>
      </c>
      <c r="T1148" s="55">
        <f>MAX(T1147,S1148)</f>
        <v/>
      </c>
      <c r="U1148" s="56">
        <f>S1148-T1148</f>
        <v/>
      </c>
      <c r="V1148" s="55">
        <f>IFERROR(SUMIFS(DATABASE!$M$5:$M$6004,DATABASE!$B$5:$B$6004,B1148,DATABASE!$X$5:$X$6004,1),0)</f>
        <v/>
      </c>
      <c r="W1148" s="57">
        <f>IFERROR(COUNTIFS(DATABASE!$B$5:$B$6004,B1148,DATABASE!$X$5:$X$6004,1),0)</f>
        <v/>
      </c>
      <c r="X1148" s="58">
        <f>--AND(ISNUMBER(B1148),C1148&lt;&gt;"",L1148&lt;&gt;"",M1148&lt;&gt;"")</f>
        <v/>
      </c>
    </row>
    <row r="1149" ht="15" customHeight="1" s="111">
      <c r="A1149" s="42" t="inlineStr">
        <is>
          <t>MAR</t>
        </is>
      </c>
      <c r="B1149" s="43">
        <f>MAR!A150</f>
        <v/>
      </c>
      <c r="C1149" s="44">
        <f>MAR!B150</f>
        <v/>
      </c>
      <c r="D1149" s="44">
        <f>MAR!C150</f>
        <v/>
      </c>
      <c r="E1149" s="44">
        <f>MAR!D150</f>
        <v/>
      </c>
      <c r="F1149" s="44">
        <f>MAR!E150</f>
        <v/>
      </c>
      <c r="G1149" s="44">
        <f>MAR!F150</f>
        <v/>
      </c>
      <c r="H1149" s="44">
        <f>MAR!G150</f>
        <v/>
      </c>
      <c r="I1149" s="45">
        <f>MAR!H150</f>
        <v/>
      </c>
      <c r="J1149" s="45">
        <f>MAR!I150</f>
        <v/>
      </c>
      <c r="K1149" s="44">
        <f>MAR!J150</f>
        <v/>
      </c>
      <c r="L1149" s="44">
        <f>MAR!K150</f>
        <v/>
      </c>
      <c r="M1149" s="46">
        <f>MAR!L150</f>
        <v/>
      </c>
      <c r="N1149" s="44">
        <f>MAR!M150</f>
        <v/>
      </c>
      <c r="O1149" s="44">
        <f>MAR!N150</f>
        <v/>
      </c>
      <c r="P1149" s="44">
        <f>MAR!O150</f>
        <v/>
      </c>
      <c r="Q1149" s="44">
        <f>MAR!P150</f>
        <v/>
      </c>
      <c r="R1149" s="44">
        <f>MAR!Q150</f>
        <v/>
      </c>
      <c r="S1149" s="46">
        <f>S1148+IF(X1149=0,0,M1149)</f>
        <v/>
      </c>
      <c r="T1149" s="47">
        <f>MAX(T1148,S1149)</f>
        <v/>
      </c>
      <c r="U1149" s="48">
        <f>S1149-T1149</f>
        <v/>
      </c>
      <c r="V1149" s="47">
        <f>IFERROR(SUMIFS(DATABASE!$M$5:$M$6004,DATABASE!$B$5:$B$6004,B1149,DATABASE!$X$5:$X$6004,1),0)</f>
        <v/>
      </c>
      <c r="W1149" s="31">
        <f>IFERROR(COUNTIFS(DATABASE!$B$5:$B$6004,B1149,DATABASE!$X$5:$X$6004,1),0)</f>
        <v/>
      </c>
      <c r="X1149" s="49">
        <f>--AND(ISNUMBER(B1149),C1149&lt;&gt;"",L1149&lt;&gt;"",M1149&lt;&gt;"")</f>
        <v/>
      </c>
    </row>
    <row r="1150" ht="15" customHeight="1" s="111">
      <c r="A1150" s="50" t="inlineStr">
        <is>
          <t>MAR</t>
        </is>
      </c>
      <c r="B1150" s="51">
        <f>MAR!A151</f>
        <v/>
      </c>
      <c r="C1150" s="52">
        <f>MAR!B151</f>
        <v/>
      </c>
      <c r="D1150" s="52">
        <f>MAR!C151</f>
        <v/>
      </c>
      <c r="E1150" s="52">
        <f>MAR!D151</f>
        <v/>
      </c>
      <c r="F1150" s="52">
        <f>MAR!E151</f>
        <v/>
      </c>
      <c r="G1150" s="52">
        <f>MAR!F151</f>
        <v/>
      </c>
      <c r="H1150" s="52">
        <f>MAR!G151</f>
        <v/>
      </c>
      <c r="I1150" s="53">
        <f>MAR!H151</f>
        <v/>
      </c>
      <c r="J1150" s="53">
        <f>MAR!I151</f>
        <v/>
      </c>
      <c r="K1150" s="52">
        <f>MAR!J151</f>
        <v/>
      </c>
      <c r="L1150" s="52">
        <f>MAR!K151</f>
        <v/>
      </c>
      <c r="M1150" s="54">
        <f>MAR!L151</f>
        <v/>
      </c>
      <c r="N1150" s="52">
        <f>MAR!M151</f>
        <v/>
      </c>
      <c r="O1150" s="52">
        <f>MAR!N151</f>
        <v/>
      </c>
      <c r="P1150" s="52">
        <f>MAR!O151</f>
        <v/>
      </c>
      <c r="Q1150" s="52">
        <f>MAR!P151</f>
        <v/>
      </c>
      <c r="R1150" s="52">
        <f>MAR!Q151</f>
        <v/>
      </c>
      <c r="S1150" s="54">
        <f>S1149+IF(X1150=0,0,M1150)</f>
        <v/>
      </c>
      <c r="T1150" s="55">
        <f>MAX(T1149,S1150)</f>
        <v/>
      </c>
      <c r="U1150" s="56">
        <f>S1150-T1150</f>
        <v/>
      </c>
      <c r="V1150" s="55">
        <f>IFERROR(SUMIFS(DATABASE!$M$5:$M$6004,DATABASE!$B$5:$B$6004,B1150,DATABASE!$X$5:$X$6004,1),0)</f>
        <v/>
      </c>
      <c r="W1150" s="57">
        <f>IFERROR(COUNTIFS(DATABASE!$B$5:$B$6004,B1150,DATABASE!$X$5:$X$6004,1),0)</f>
        <v/>
      </c>
      <c r="X1150" s="58">
        <f>--AND(ISNUMBER(B1150),C1150&lt;&gt;"",L1150&lt;&gt;"",M1150&lt;&gt;"")</f>
        <v/>
      </c>
    </row>
    <row r="1151" ht="15" customHeight="1" s="111">
      <c r="A1151" s="42" t="inlineStr">
        <is>
          <t>MAR</t>
        </is>
      </c>
      <c r="B1151" s="43">
        <f>MAR!A152</f>
        <v/>
      </c>
      <c r="C1151" s="44">
        <f>MAR!B152</f>
        <v/>
      </c>
      <c r="D1151" s="44">
        <f>MAR!C152</f>
        <v/>
      </c>
      <c r="E1151" s="44">
        <f>MAR!D152</f>
        <v/>
      </c>
      <c r="F1151" s="44">
        <f>MAR!E152</f>
        <v/>
      </c>
      <c r="G1151" s="44">
        <f>MAR!F152</f>
        <v/>
      </c>
      <c r="H1151" s="44">
        <f>MAR!G152</f>
        <v/>
      </c>
      <c r="I1151" s="45">
        <f>MAR!H152</f>
        <v/>
      </c>
      <c r="J1151" s="45">
        <f>MAR!I152</f>
        <v/>
      </c>
      <c r="K1151" s="44">
        <f>MAR!J152</f>
        <v/>
      </c>
      <c r="L1151" s="44">
        <f>MAR!K152</f>
        <v/>
      </c>
      <c r="M1151" s="46">
        <f>MAR!L152</f>
        <v/>
      </c>
      <c r="N1151" s="44">
        <f>MAR!M152</f>
        <v/>
      </c>
      <c r="O1151" s="44">
        <f>MAR!N152</f>
        <v/>
      </c>
      <c r="P1151" s="44">
        <f>MAR!O152</f>
        <v/>
      </c>
      <c r="Q1151" s="44">
        <f>MAR!P152</f>
        <v/>
      </c>
      <c r="R1151" s="44">
        <f>MAR!Q152</f>
        <v/>
      </c>
      <c r="S1151" s="46">
        <f>S1150+IF(X1151=0,0,M1151)</f>
        <v/>
      </c>
      <c r="T1151" s="47">
        <f>MAX(T1150,S1151)</f>
        <v/>
      </c>
      <c r="U1151" s="48">
        <f>S1151-T1151</f>
        <v/>
      </c>
      <c r="V1151" s="47">
        <f>IFERROR(SUMIFS(DATABASE!$M$5:$M$6004,DATABASE!$B$5:$B$6004,B1151,DATABASE!$X$5:$X$6004,1),0)</f>
        <v/>
      </c>
      <c r="W1151" s="31">
        <f>IFERROR(COUNTIFS(DATABASE!$B$5:$B$6004,B1151,DATABASE!$X$5:$X$6004,1),0)</f>
        <v/>
      </c>
      <c r="X1151" s="49">
        <f>--AND(ISNUMBER(B1151),C1151&lt;&gt;"",L1151&lt;&gt;"",M1151&lt;&gt;"")</f>
        <v/>
      </c>
    </row>
    <row r="1152" ht="15" customHeight="1" s="111">
      <c r="A1152" s="50" t="inlineStr">
        <is>
          <t>MAR</t>
        </is>
      </c>
      <c r="B1152" s="51">
        <f>MAR!A153</f>
        <v/>
      </c>
      <c r="C1152" s="52">
        <f>MAR!B153</f>
        <v/>
      </c>
      <c r="D1152" s="52">
        <f>MAR!C153</f>
        <v/>
      </c>
      <c r="E1152" s="52">
        <f>MAR!D153</f>
        <v/>
      </c>
      <c r="F1152" s="52">
        <f>MAR!E153</f>
        <v/>
      </c>
      <c r="G1152" s="52">
        <f>MAR!F153</f>
        <v/>
      </c>
      <c r="H1152" s="52">
        <f>MAR!G153</f>
        <v/>
      </c>
      <c r="I1152" s="53">
        <f>MAR!H153</f>
        <v/>
      </c>
      <c r="J1152" s="53">
        <f>MAR!I153</f>
        <v/>
      </c>
      <c r="K1152" s="52">
        <f>MAR!J153</f>
        <v/>
      </c>
      <c r="L1152" s="52">
        <f>MAR!K153</f>
        <v/>
      </c>
      <c r="M1152" s="54">
        <f>MAR!L153</f>
        <v/>
      </c>
      <c r="N1152" s="52">
        <f>MAR!M153</f>
        <v/>
      </c>
      <c r="O1152" s="52">
        <f>MAR!N153</f>
        <v/>
      </c>
      <c r="P1152" s="52">
        <f>MAR!O153</f>
        <v/>
      </c>
      <c r="Q1152" s="52">
        <f>MAR!P153</f>
        <v/>
      </c>
      <c r="R1152" s="52">
        <f>MAR!Q153</f>
        <v/>
      </c>
      <c r="S1152" s="54">
        <f>S1151+IF(X1152=0,0,M1152)</f>
        <v/>
      </c>
      <c r="T1152" s="55">
        <f>MAX(T1151,S1152)</f>
        <v/>
      </c>
      <c r="U1152" s="56">
        <f>S1152-T1152</f>
        <v/>
      </c>
      <c r="V1152" s="55">
        <f>IFERROR(SUMIFS(DATABASE!$M$5:$M$6004,DATABASE!$B$5:$B$6004,B1152,DATABASE!$X$5:$X$6004,1),0)</f>
        <v/>
      </c>
      <c r="W1152" s="57">
        <f>IFERROR(COUNTIFS(DATABASE!$B$5:$B$6004,B1152,DATABASE!$X$5:$X$6004,1),0)</f>
        <v/>
      </c>
      <c r="X1152" s="58">
        <f>--AND(ISNUMBER(B1152),C1152&lt;&gt;"",L1152&lt;&gt;"",M1152&lt;&gt;"")</f>
        <v/>
      </c>
    </row>
    <row r="1153" ht="15" customHeight="1" s="111">
      <c r="A1153" s="42" t="inlineStr">
        <is>
          <t>MAR</t>
        </is>
      </c>
      <c r="B1153" s="43">
        <f>MAR!A154</f>
        <v/>
      </c>
      <c r="C1153" s="44">
        <f>MAR!B154</f>
        <v/>
      </c>
      <c r="D1153" s="44">
        <f>MAR!C154</f>
        <v/>
      </c>
      <c r="E1153" s="44">
        <f>MAR!D154</f>
        <v/>
      </c>
      <c r="F1153" s="44">
        <f>MAR!E154</f>
        <v/>
      </c>
      <c r="G1153" s="44">
        <f>MAR!F154</f>
        <v/>
      </c>
      <c r="H1153" s="44">
        <f>MAR!G154</f>
        <v/>
      </c>
      <c r="I1153" s="45">
        <f>MAR!H154</f>
        <v/>
      </c>
      <c r="J1153" s="45">
        <f>MAR!I154</f>
        <v/>
      </c>
      <c r="K1153" s="44">
        <f>MAR!J154</f>
        <v/>
      </c>
      <c r="L1153" s="44">
        <f>MAR!K154</f>
        <v/>
      </c>
      <c r="M1153" s="46">
        <f>MAR!L154</f>
        <v/>
      </c>
      <c r="N1153" s="44">
        <f>MAR!M154</f>
        <v/>
      </c>
      <c r="O1153" s="44">
        <f>MAR!N154</f>
        <v/>
      </c>
      <c r="P1153" s="44">
        <f>MAR!O154</f>
        <v/>
      </c>
      <c r="Q1153" s="44">
        <f>MAR!P154</f>
        <v/>
      </c>
      <c r="R1153" s="44">
        <f>MAR!Q154</f>
        <v/>
      </c>
      <c r="S1153" s="46">
        <f>S1152+IF(X1153=0,0,M1153)</f>
        <v/>
      </c>
      <c r="T1153" s="47">
        <f>MAX(T1152,S1153)</f>
        <v/>
      </c>
      <c r="U1153" s="48">
        <f>S1153-T1153</f>
        <v/>
      </c>
      <c r="V1153" s="47">
        <f>IFERROR(SUMIFS(DATABASE!$M$5:$M$6004,DATABASE!$B$5:$B$6004,B1153,DATABASE!$X$5:$X$6004,1),0)</f>
        <v/>
      </c>
      <c r="W1153" s="31">
        <f>IFERROR(COUNTIFS(DATABASE!$B$5:$B$6004,B1153,DATABASE!$X$5:$X$6004,1),0)</f>
        <v/>
      </c>
      <c r="X1153" s="49">
        <f>--AND(ISNUMBER(B1153),C1153&lt;&gt;"",L1153&lt;&gt;"",M1153&lt;&gt;"")</f>
        <v/>
      </c>
    </row>
    <row r="1154" ht="15" customHeight="1" s="111">
      <c r="A1154" s="50" t="inlineStr">
        <is>
          <t>MAR</t>
        </is>
      </c>
      <c r="B1154" s="51">
        <f>MAR!A155</f>
        <v/>
      </c>
      <c r="C1154" s="52">
        <f>MAR!B155</f>
        <v/>
      </c>
      <c r="D1154" s="52">
        <f>MAR!C155</f>
        <v/>
      </c>
      <c r="E1154" s="52">
        <f>MAR!D155</f>
        <v/>
      </c>
      <c r="F1154" s="52">
        <f>MAR!E155</f>
        <v/>
      </c>
      <c r="G1154" s="52">
        <f>MAR!F155</f>
        <v/>
      </c>
      <c r="H1154" s="52">
        <f>MAR!G155</f>
        <v/>
      </c>
      <c r="I1154" s="53">
        <f>MAR!H155</f>
        <v/>
      </c>
      <c r="J1154" s="53">
        <f>MAR!I155</f>
        <v/>
      </c>
      <c r="K1154" s="52">
        <f>MAR!J155</f>
        <v/>
      </c>
      <c r="L1154" s="52">
        <f>MAR!K155</f>
        <v/>
      </c>
      <c r="M1154" s="54">
        <f>MAR!L155</f>
        <v/>
      </c>
      <c r="N1154" s="52">
        <f>MAR!M155</f>
        <v/>
      </c>
      <c r="O1154" s="52">
        <f>MAR!N155</f>
        <v/>
      </c>
      <c r="P1154" s="52">
        <f>MAR!O155</f>
        <v/>
      </c>
      <c r="Q1154" s="52">
        <f>MAR!P155</f>
        <v/>
      </c>
      <c r="R1154" s="52">
        <f>MAR!Q155</f>
        <v/>
      </c>
      <c r="S1154" s="54">
        <f>S1153+IF(X1154=0,0,M1154)</f>
        <v/>
      </c>
      <c r="T1154" s="55">
        <f>MAX(T1153,S1154)</f>
        <v/>
      </c>
      <c r="U1154" s="56">
        <f>S1154-T1154</f>
        <v/>
      </c>
      <c r="V1154" s="55">
        <f>IFERROR(SUMIFS(DATABASE!$M$5:$M$6004,DATABASE!$B$5:$B$6004,B1154,DATABASE!$X$5:$X$6004,1),0)</f>
        <v/>
      </c>
      <c r="W1154" s="57">
        <f>IFERROR(COUNTIFS(DATABASE!$B$5:$B$6004,B1154,DATABASE!$X$5:$X$6004,1),0)</f>
        <v/>
      </c>
      <c r="X1154" s="58">
        <f>--AND(ISNUMBER(B1154),C1154&lt;&gt;"",L1154&lt;&gt;"",M1154&lt;&gt;"")</f>
        <v/>
      </c>
    </row>
    <row r="1155" ht="15" customHeight="1" s="111">
      <c r="A1155" s="42" t="inlineStr">
        <is>
          <t>MAR</t>
        </is>
      </c>
      <c r="B1155" s="43">
        <f>MAR!A156</f>
        <v/>
      </c>
      <c r="C1155" s="44">
        <f>MAR!B156</f>
        <v/>
      </c>
      <c r="D1155" s="44">
        <f>MAR!C156</f>
        <v/>
      </c>
      <c r="E1155" s="44">
        <f>MAR!D156</f>
        <v/>
      </c>
      <c r="F1155" s="44">
        <f>MAR!E156</f>
        <v/>
      </c>
      <c r="G1155" s="44">
        <f>MAR!F156</f>
        <v/>
      </c>
      <c r="H1155" s="44">
        <f>MAR!G156</f>
        <v/>
      </c>
      <c r="I1155" s="45">
        <f>MAR!H156</f>
        <v/>
      </c>
      <c r="J1155" s="45">
        <f>MAR!I156</f>
        <v/>
      </c>
      <c r="K1155" s="44">
        <f>MAR!J156</f>
        <v/>
      </c>
      <c r="L1155" s="44">
        <f>MAR!K156</f>
        <v/>
      </c>
      <c r="M1155" s="46">
        <f>MAR!L156</f>
        <v/>
      </c>
      <c r="N1155" s="44">
        <f>MAR!M156</f>
        <v/>
      </c>
      <c r="O1155" s="44">
        <f>MAR!N156</f>
        <v/>
      </c>
      <c r="P1155" s="44">
        <f>MAR!O156</f>
        <v/>
      </c>
      <c r="Q1155" s="44">
        <f>MAR!P156</f>
        <v/>
      </c>
      <c r="R1155" s="44">
        <f>MAR!Q156</f>
        <v/>
      </c>
      <c r="S1155" s="46">
        <f>S1154+IF(X1155=0,0,M1155)</f>
        <v/>
      </c>
      <c r="T1155" s="47">
        <f>MAX(T1154,S1155)</f>
        <v/>
      </c>
      <c r="U1155" s="48">
        <f>S1155-T1155</f>
        <v/>
      </c>
      <c r="V1155" s="47">
        <f>IFERROR(SUMIFS(DATABASE!$M$5:$M$6004,DATABASE!$B$5:$B$6004,B1155,DATABASE!$X$5:$X$6004,1),0)</f>
        <v/>
      </c>
      <c r="W1155" s="31">
        <f>IFERROR(COUNTIFS(DATABASE!$B$5:$B$6004,B1155,DATABASE!$X$5:$X$6004,1),0)</f>
        <v/>
      </c>
      <c r="X1155" s="49">
        <f>--AND(ISNUMBER(B1155),C1155&lt;&gt;"",L1155&lt;&gt;"",M1155&lt;&gt;"")</f>
        <v/>
      </c>
    </row>
    <row r="1156" ht="15" customHeight="1" s="111">
      <c r="A1156" s="50" t="inlineStr">
        <is>
          <t>MAR</t>
        </is>
      </c>
      <c r="B1156" s="51">
        <f>MAR!A157</f>
        <v/>
      </c>
      <c r="C1156" s="52">
        <f>MAR!B157</f>
        <v/>
      </c>
      <c r="D1156" s="52">
        <f>MAR!C157</f>
        <v/>
      </c>
      <c r="E1156" s="52">
        <f>MAR!D157</f>
        <v/>
      </c>
      <c r="F1156" s="52">
        <f>MAR!E157</f>
        <v/>
      </c>
      <c r="G1156" s="52">
        <f>MAR!F157</f>
        <v/>
      </c>
      <c r="H1156" s="52">
        <f>MAR!G157</f>
        <v/>
      </c>
      <c r="I1156" s="53">
        <f>MAR!H157</f>
        <v/>
      </c>
      <c r="J1156" s="53">
        <f>MAR!I157</f>
        <v/>
      </c>
      <c r="K1156" s="52">
        <f>MAR!J157</f>
        <v/>
      </c>
      <c r="L1156" s="52">
        <f>MAR!K157</f>
        <v/>
      </c>
      <c r="M1156" s="54">
        <f>MAR!L157</f>
        <v/>
      </c>
      <c r="N1156" s="52">
        <f>MAR!M157</f>
        <v/>
      </c>
      <c r="O1156" s="52">
        <f>MAR!N157</f>
        <v/>
      </c>
      <c r="P1156" s="52">
        <f>MAR!O157</f>
        <v/>
      </c>
      <c r="Q1156" s="52">
        <f>MAR!P157</f>
        <v/>
      </c>
      <c r="R1156" s="52">
        <f>MAR!Q157</f>
        <v/>
      </c>
      <c r="S1156" s="54">
        <f>S1155+IF(X1156=0,0,M1156)</f>
        <v/>
      </c>
      <c r="T1156" s="55">
        <f>MAX(T1155,S1156)</f>
        <v/>
      </c>
      <c r="U1156" s="56">
        <f>S1156-T1156</f>
        <v/>
      </c>
      <c r="V1156" s="55">
        <f>IFERROR(SUMIFS(DATABASE!$M$5:$M$6004,DATABASE!$B$5:$B$6004,B1156,DATABASE!$X$5:$X$6004,1),0)</f>
        <v/>
      </c>
      <c r="W1156" s="57">
        <f>IFERROR(COUNTIFS(DATABASE!$B$5:$B$6004,B1156,DATABASE!$X$5:$X$6004,1),0)</f>
        <v/>
      </c>
      <c r="X1156" s="58">
        <f>--AND(ISNUMBER(B1156),C1156&lt;&gt;"",L1156&lt;&gt;"",M1156&lt;&gt;"")</f>
        <v/>
      </c>
    </row>
    <row r="1157" ht="15" customHeight="1" s="111">
      <c r="A1157" s="42" t="inlineStr">
        <is>
          <t>MAR</t>
        </is>
      </c>
      <c r="B1157" s="43">
        <f>MAR!A158</f>
        <v/>
      </c>
      <c r="C1157" s="44">
        <f>MAR!B158</f>
        <v/>
      </c>
      <c r="D1157" s="44">
        <f>MAR!C158</f>
        <v/>
      </c>
      <c r="E1157" s="44">
        <f>MAR!D158</f>
        <v/>
      </c>
      <c r="F1157" s="44">
        <f>MAR!E158</f>
        <v/>
      </c>
      <c r="G1157" s="44">
        <f>MAR!F158</f>
        <v/>
      </c>
      <c r="H1157" s="44">
        <f>MAR!G158</f>
        <v/>
      </c>
      <c r="I1157" s="45">
        <f>MAR!H158</f>
        <v/>
      </c>
      <c r="J1157" s="45">
        <f>MAR!I158</f>
        <v/>
      </c>
      <c r="K1157" s="44">
        <f>MAR!J158</f>
        <v/>
      </c>
      <c r="L1157" s="44">
        <f>MAR!K158</f>
        <v/>
      </c>
      <c r="M1157" s="46">
        <f>MAR!L158</f>
        <v/>
      </c>
      <c r="N1157" s="44">
        <f>MAR!M158</f>
        <v/>
      </c>
      <c r="O1157" s="44">
        <f>MAR!N158</f>
        <v/>
      </c>
      <c r="P1157" s="44">
        <f>MAR!O158</f>
        <v/>
      </c>
      <c r="Q1157" s="44">
        <f>MAR!P158</f>
        <v/>
      </c>
      <c r="R1157" s="44">
        <f>MAR!Q158</f>
        <v/>
      </c>
      <c r="S1157" s="46">
        <f>S1156+IF(X1157=0,0,M1157)</f>
        <v/>
      </c>
      <c r="T1157" s="47">
        <f>MAX(T1156,S1157)</f>
        <v/>
      </c>
      <c r="U1157" s="48">
        <f>S1157-T1157</f>
        <v/>
      </c>
      <c r="V1157" s="47">
        <f>IFERROR(SUMIFS(DATABASE!$M$5:$M$6004,DATABASE!$B$5:$B$6004,B1157,DATABASE!$X$5:$X$6004,1),0)</f>
        <v/>
      </c>
      <c r="W1157" s="31">
        <f>IFERROR(COUNTIFS(DATABASE!$B$5:$B$6004,B1157,DATABASE!$X$5:$X$6004,1),0)</f>
        <v/>
      </c>
      <c r="X1157" s="49">
        <f>--AND(ISNUMBER(B1157),C1157&lt;&gt;"",L1157&lt;&gt;"",M1157&lt;&gt;"")</f>
        <v/>
      </c>
    </row>
    <row r="1158" ht="15" customHeight="1" s="111">
      <c r="A1158" s="50" t="inlineStr">
        <is>
          <t>MAR</t>
        </is>
      </c>
      <c r="B1158" s="51">
        <f>MAR!A159</f>
        <v/>
      </c>
      <c r="C1158" s="52">
        <f>MAR!B159</f>
        <v/>
      </c>
      <c r="D1158" s="52">
        <f>MAR!C159</f>
        <v/>
      </c>
      <c r="E1158" s="52">
        <f>MAR!D159</f>
        <v/>
      </c>
      <c r="F1158" s="52">
        <f>MAR!E159</f>
        <v/>
      </c>
      <c r="G1158" s="52">
        <f>MAR!F159</f>
        <v/>
      </c>
      <c r="H1158" s="52">
        <f>MAR!G159</f>
        <v/>
      </c>
      <c r="I1158" s="53">
        <f>MAR!H159</f>
        <v/>
      </c>
      <c r="J1158" s="53">
        <f>MAR!I159</f>
        <v/>
      </c>
      <c r="K1158" s="52">
        <f>MAR!J159</f>
        <v/>
      </c>
      <c r="L1158" s="52">
        <f>MAR!K159</f>
        <v/>
      </c>
      <c r="M1158" s="54">
        <f>MAR!L159</f>
        <v/>
      </c>
      <c r="N1158" s="52">
        <f>MAR!M159</f>
        <v/>
      </c>
      <c r="O1158" s="52">
        <f>MAR!N159</f>
        <v/>
      </c>
      <c r="P1158" s="52">
        <f>MAR!O159</f>
        <v/>
      </c>
      <c r="Q1158" s="52">
        <f>MAR!P159</f>
        <v/>
      </c>
      <c r="R1158" s="52">
        <f>MAR!Q159</f>
        <v/>
      </c>
      <c r="S1158" s="54">
        <f>S1157+IF(X1158=0,0,M1158)</f>
        <v/>
      </c>
      <c r="T1158" s="55">
        <f>MAX(T1157,S1158)</f>
        <v/>
      </c>
      <c r="U1158" s="56">
        <f>S1158-T1158</f>
        <v/>
      </c>
      <c r="V1158" s="55">
        <f>IFERROR(SUMIFS(DATABASE!$M$5:$M$6004,DATABASE!$B$5:$B$6004,B1158,DATABASE!$X$5:$X$6004,1),0)</f>
        <v/>
      </c>
      <c r="W1158" s="57">
        <f>IFERROR(COUNTIFS(DATABASE!$B$5:$B$6004,B1158,DATABASE!$X$5:$X$6004,1),0)</f>
        <v/>
      </c>
      <c r="X1158" s="58">
        <f>--AND(ISNUMBER(B1158),C1158&lt;&gt;"",L1158&lt;&gt;"",M1158&lt;&gt;"")</f>
        <v/>
      </c>
    </row>
    <row r="1159" ht="15" customHeight="1" s="111">
      <c r="A1159" s="42" t="inlineStr">
        <is>
          <t>MAR</t>
        </is>
      </c>
      <c r="B1159" s="43">
        <f>MAR!A160</f>
        <v/>
      </c>
      <c r="C1159" s="44">
        <f>MAR!B160</f>
        <v/>
      </c>
      <c r="D1159" s="44">
        <f>MAR!C160</f>
        <v/>
      </c>
      <c r="E1159" s="44">
        <f>MAR!D160</f>
        <v/>
      </c>
      <c r="F1159" s="44">
        <f>MAR!E160</f>
        <v/>
      </c>
      <c r="G1159" s="44">
        <f>MAR!F160</f>
        <v/>
      </c>
      <c r="H1159" s="44">
        <f>MAR!G160</f>
        <v/>
      </c>
      <c r="I1159" s="45">
        <f>MAR!H160</f>
        <v/>
      </c>
      <c r="J1159" s="45">
        <f>MAR!I160</f>
        <v/>
      </c>
      <c r="K1159" s="44">
        <f>MAR!J160</f>
        <v/>
      </c>
      <c r="L1159" s="44">
        <f>MAR!K160</f>
        <v/>
      </c>
      <c r="M1159" s="46">
        <f>MAR!L160</f>
        <v/>
      </c>
      <c r="N1159" s="44">
        <f>MAR!M160</f>
        <v/>
      </c>
      <c r="O1159" s="44">
        <f>MAR!N160</f>
        <v/>
      </c>
      <c r="P1159" s="44">
        <f>MAR!O160</f>
        <v/>
      </c>
      <c r="Q1159" s="44">
        <f>MAR!P160</f>
        <v/>
      </c>
      <c r="R1159" s="44">
        <f>MAR!Q160</f>
        <v/>
      </c>
      <c r="S1159" s="46">
        <f>S1158+IF(X1159=0,0,M1159)</f>
        <v/>
      </c>
      <c r="T1159" s="47">
        <f>MAX(T1158,S1159)</f>
        <v/>
      </c>
      <c r="U1159" s="48">
        <f>S1159-T1159</f>
        <v/>
      </c>
      <c r="V1159" s="47">
        <f>IFERROR(SUMIFS(DATABASE!$M$5:$M$6004,DATABASE!$B$5:$B$6004,B1159,DATABASE!$X$5:$X$6004,1),0)</f>
        <v/>
      </c>
      <c r="W1159" s="31">
        <f>IFERROR(COUNTIFS(DATABASE!$B$5:$B$6004,B1159,DATABASE!$X$5:$X$6004,1),0)</f>
        <v/>
      </c>
      <c r="X1159" s="49">
        <f>--AND(ISNUMBER(B1159),C1159&lt;&gt;"",L1159&lt;&gt;"",M1159&lt;&gt;"")</f>
        <v/>
      </c>
    </row>
    <row r="1160" ht="15" customHeight="1" s="111">
      <c r="A1160" s="50" t="inlineStr">
        <is>
          <t>MAR</t>
        </is>
      </c>
      <c r="B1160" s="51">
        <f>MAR!A161</f>
        <v/>
      </c>
      <c r="C1160" s="52">
        <f>MAR!B161</f>
        <v/>
      </c>
      <c r="D1160" s="52">
        <f>MAR!C161</f>
        <v/>
      </c>
      <c r="E1160" s="52">
        <f>MAR!D161</f>
        <v/>
      </c>
      <c r="F1160" s="52">
        <f>MAR!E161</f>
        <v/>
      </c>
      <c r="G1160" s="52">
        <f>MAR!F161</f>
        <v/>
      </c>
      <c r="H1160" s="52">
        <f>MAR!G161</f>
        <v/>
      </c>
      <c r="I1160" s="53">
        <f>MAR!H161</f>
        <v/>
      </c>
      <c r="J1160" s="53">
        <f>MAR!I161</f>
        <v/>
      </c>
      <c r="K1160" s="52">
        <f>MAR!J161</f>
        <v/>
      </c>
      <c r="L1160" s="52">
        <f>MAR!K161</f>
        <v/>
      </c>
      <c r="M1160" s="54">
        <f>MAR!L161</f>
        <v/>
      </c>
      <c r="N1160" s="52">
        <f>MAR!M161</f>
        <v/>
      </c>
      <c r="O1160" s="52">
        <f>MAR!N161</f>
        <v/>
      </c>
      <c r="P1160" s="52">
        <f>MAR!O161</f>
        <v/>
      </c>
      <c r="Q1160" s="52">
        <f>MAR!P161</f>
        <v/>
      </c>
      <c r="R1160" s="52">
        <f>MAR!Q161</f>
        <v/>
      </c>
      <c r="S1160" s="54">
        <f>S1159+IF(X1160=0,0,M1160)</f>
        <v/>
      </c>
      <c r="T1160" s="55">
        <f>MAX(T1159,S1160)</f>
        <v/>
      </c>
      <c r="U1160" s="56">
        <f>S1160-T1160</f>
        <v/>
      </c>
      <c r="V1160" s="55">
        <f>IFERROR(SUMIFS(DATABASE!$M$5:$M$6004,DATABASE!$B$5:$B$6004,B1160,DATABASE!$X$5:$X$6004,1),0)</f>
        <v/>
      </c>
      <c r="W1160" s="57">
        <f>IFERROR(COUNTIFS(DATABASE!$B$5:$B$6004,B1160,DATABASE!$X$5:$X$6004,1),0)</f>
        <v/>
      </c>
      <c r="X1160" s="58">
        <f>--AND(ISNUMBER(B1160),C1160&lt;&gt;"",L1160&lt;&gt;"",M1160&lt;&gt;"")</f>
        <v/>
      </c>
    </row>
    <row r="1161" ht="15" customHeight="1" s="111">
      <c r="A1161" s="42" t="inlineStr">
        <is>
          <t>MAR</t>
        </is>
      </c>
      <c r="B1161" s="43">
        <f>MAR!A162</f>
        <v/>
      </c>
      <c r="C1161" s="44">
        <f>MAR!B162</f>
        <v/>
      </c>
      <c r="D1161" s="44">
        <f>MAR!C162</f>
        <v/>
      </c>
      <c r="E1161" s="44">
        <f>MAR!D162</f>
        <v/>
      </c>
      <c r="F1161" s="44">
        <f>MAR!E162</f>
        <v/>
      </c>
      <c r="G1161" s="44">
        <f>MAR!F162</f>
        <v/>
      </c>
      <c r="H1161" s="44">
        <f>MAR!G162</f>
        <v/>
      </c>
      <c r="I1161" s="45">
        <f>MAR!H162</f>
        <v/>
      </c>
      <c r="J1161" s="45">
        <f>MAR!I162</f>
        <v/>
      </c>
      <c r="K1161" s="44">
        <f>MAR!J162</f>
        <v/>
      </c>
      <c r="L1161" s="44">
        <f>MAR!K162</f>
        <v/>
      </c>
      <c r="M1161" s="46">
        <f>MAR!L162</f>
        <v/>
      </c>
      <c r="N1161" s="44">
        <f>MAR!M162</f>
        <v/>
      </c>
      <c r="O1161" s="44">
        <f>MAR!N162</f>
        <v/>
      </c>
      <c r="P1161" s="44">
        <f>MAR!O162</f>
        <v/>
      </c>
      <c r="Q1161" s="44">
        <f>MAR!P162</f>
        <v/>
      </c>
      <c r="R1161" s="44">
        <f>MAR!Q162</f>
        <v/>
      </c>
      <c r="S1161" s="46">
        <f>S1160+IF(X1161=0,0,M1161)</f>
        <v/>
      </c>
      <c r="T1161" s="47">
        <f>MAX(T1160,S1161)</f>
        <v/>
      </c>
      <c r="U1161" s="48">
        <f>S1161-T1161</f>
        <v/>
      </c>
      <c r="V1161" s="47">
        <f>IFERROR(SUMIFS(DATABASE!$M$5:$M$6004,DATABASE!$B$5:$B$6004,B1161,DATABASE!$X$5:$X$6004,1),0)</f>
        <v/>
      </c>
      <c r="W1161" s="31">
        <f>IFERROR(COUNTIFS(DATABASE!$B$5:$B$6004,B1161,DATABASE!$X$5:$X$6004,1),0)</f>
        <v/>
      </c>
      <c r="X1161" s="49">
        <f>--AND(ISNUMBER(B1161),C1161&lt;&gt;"",L1161&lt;&gt;"",M1161&lt;&gt;"")</f>
        <v/>
      </c>
    </row>
    <row r="1162" ht="15" customHeight="1" s="111">
      <c r="A1162" s="50" t="inlineStr">
        <is>
          <t>MAR</t>
        </is>
      </c>
      <c r="B1162" s="51">
        <f>MAR!A163</f>
        <v/>
      </c>
      <c r="C1162" s="52">
        <f>MAR!B163</f>
        <v/>
      </c>
      <c r="D1162" s="52">
        <f>MAR!C163</f>
        <v/>
      </c>
      <c r="E1162" s="52">
        <f>MAR!D163</f>
        <v/>
      </c>
      <c r="F1162" s="52">
        <f>MAR!E163</f>
        <v/>
      </c>
      <c r="G1162" s="52">
        <f>MAR!F163</f>
        <v/>
      </c>
      <c r="H1162" s="52">
        <f>MAR!G163</f>
        <v/>
      </c>
      <c r="I1162" s="53">
        <f>MAR!H163</f>
        <v/>
      </c>
      <c r="J1162" s="53">
        <f>MAR!I163</f>
        <v/>
      </c>
      <c r="K1162" s="52">
        <f>MAR!J163</f>
        <v/>
      </c>
      <c r="L1162" s="52">
        <f>MAR!K163</f>
        <v/>
      </c>
      <c r="M1162" s="54">
        <f>MAR!L163</f>
        <v/>
      </c>
      <c r="N1162" s="52">
        <f>MAR!M163</f>
        <v/>
      </c>
      <c r="O1162" s="52">
        <f>MAR!N163</f>
        <v/>
      </c>
      <c r="P1162" s="52">
        <f>MAR!O163</f>
        <v/>
      </c>
      <c r="Q1162" s="52">
        <f>MAR!P163</f>
        <v/>
      </c>
      <c r="R1162" s="52">
        <f>MAR!Q163</f>
        <v/>
      </c>
      <c r="S1162" s="54">
        <f>S1161+IF(X1162=0,0,M1162)</f>
        <v/>
      </c>
      <c r="T1162" s="55">
        <f>MAX(T1161,S1162)</f>
        <v/>
      </c>
      <c r="U1162" s="56">
        <f>S1162-T1162</f>
        <v/>
      </c>
      <c r="V1162" s="55">
        <f>IFERROR(SUMIFS(DATABASE!$M$5:$M$6004,DATABASE!$B$5:$B$6004,B1162,DATABASE!$X$5:$X$6004,1),0)</f>
        <v/>
      </c>
      <c r="W1162" s="57">
        <f>IFERROR(COUNTIFS(DATABASE!$B$5:$B$6004,B1162,DATABASE!$X$5:$X$6004,1),0)</f>
        <v/>
      </c>
      <c r="X1162" s="58">
        <f>--AND(ISNUMBER(B1162),C1162&lt;&gt;"",L1162&lt;&gt;"",M1162&lt;&gt;"")</f>
        <v/>
      </c>
    </row>
    <row r="1163" ht="15" customHeight="1" s="111">
      <c r="A1163" s="42" t="inlineStr">
        <is>
          <t>MAR</t>
        </is>
      </c>
      <c r="B1163" s="43">
        <f>MAR!A164</f>
        <v/>
      </c>
      <c r="C1163" s="44">
        <f>MAR!B164</f>
        <v/>
      </c>
      <c r="D1163" s="44">
        <f>MAR!C164</f>
        <v/>
      </c>
      <c r="E1163" s="44">
        <f>MAR!D164</f>
        <v/>
      </c>
      <c r="F1163" s="44">
        <f>MAR!E164</f>
        <v/>
      </c>
      <c r="G1163" s="44">
        <f>MAR!F164</f>
        <v/>
      </c>
      <c r="H1163" s="44">
        <f>MAR!G164</f>
        <v/>
      </c>
      <c r="I1163" s="45">
        <f>MAR!H164</f>
        <v/>
      </c>
      <c r="J1163" s="45">
        <f>MAR!I164</f>
        <v/>
      </c>
      <c r="K1163" s="44">
        <f>MAR!J164</f>
        <v/>
      </c>
      <c r="L1163" s="44">
        <f>MAR!K164</f>
        <v/>
      </c>
      <c r="M1163" s="46">
        <f>MAR!L164</f>
        <v/>
      </c>
      <c r="N1163" s="44">
        <f>MAR!M164</f>
        <v/>
      </c>
      <c r="O1163" s="44">
        <f>MAR!N164</f>
        <v/>
      </c>
      <c r="P1163" s="44">
        <f>MAR!O164</f>
        <v/>
      </c>
      <c r="Q1163" s="44">
        <f>MAR!P164</f>
        <v/>
      </c>
      <c r="R1163" s="44">
        <f>MAR!Q164</f>
        <v/>
      </c>
      <c r="S1163" s="46">
        <f>S1162+IF(X1163=0,0,M1163)</f>
        <v/>
      </c>
      <c r="T1163" s="47">
        <f>MAX(T1162,S1163)</f>
        <v/>
      </c>
      <c r="U1163" s="48">
        <f>S1163-T1163</f>
        <v/>
      </c>
      <c r="V1163" s="47">
        <f>IFERROR(SUMIFS(DATABASE!$M$5:$M$6004,DATABASE!$B$5:$B$6004,B1163,DATABASE!$X$5:$X$6004,1),0)</f>
        <v/>
      </c>
      <c r="W1163" s="31">
        <f>IFERROR(COUNTIFS(DATABASE!$B$5:$B$6004,B1163,DATABASE!$X$5:$X$6004,1),0)</f>
        <v/>
      </c>
      <c r="X1163" s="49">
        <f>--AND(ISNUMBER(B1163),C1163&lt;&gt;"",L1163&lt;&gt;"",M1163&lt;&gt;"")</f>
        <v/>
      </c>
    </row>
    <row r="1164" ht="15" customHeight="1" s="111">
      <c r="A1164" s="50" t="inlineStr">
        <is>
          <t>MAR</t>
        </is>
      </c>
      <c r="B1164" s="51">
        <f>MAR!A165</f>
        <v/>
      </c>
      <c r="C1164" s="52">
        <f>MAR!B165</f>
        <v/>
      </c>
      <c r="D1164" s="52">
        <f>MAR!C165</f>
        <v/>
      </c>
      <c r="E1164" s="52">
        <f>MAR!D165</f>
        <v/>
      </c>
      <c r="F1164" s="52">
        <f>MAR!E165</f>
        <v/>
      </c>
      <c r="G1164" s="52">
        <f>MAR!F165</f>
        <v/>
      </c>
      <c r="H1164" s="52">
        <f>MAR!G165</f>
        <v/>
      </c>
      <c r="I1164" s="53">
        <f>MAR!H165</f>
        <v/>
      </c>
      <c r="J1164" s="53">
        <f>MAR!I165</f>
        <v/>
      </c>
      <c r="K1164" s="52">
        <f>MAR!J165</f>
        <v/>
      </c>
      <c r="L1164" s="52">
        <f>MAR!K165</f>
        <v/>
      </c>
      <c r="M1164" s="54">
        <f>MAR!L165</f>
        <v/>
      </c>
      <c r="N1164" s="52">
        <f>MAR!M165</f>
        <v/>
      </c>
      <c r="O1164" s="52">
        <f>MAR!N165</f>
        <v/>
      </c>
      <c r="P1164" s="52">
        <f>MAR!O165</f>
        <v/>
      </c>
      <c r="Q1164" s="52">
        <f>MAR!P165</f>
        <v/>
      </c>
      <c r="R1164" s="52">
        <f>MAR!Q165</f>
        <v/>
      </c>
      <c r="S1164" s="54">
        <f>S1163+IF(X1164=0,0,M1164)</f>
        <v/>
      </c>
      <c r="T1164" s="55">
        <f>MAX(T1163,S1164)</f>
        <v/>
      </c>
      <c r="U1164" s="56">
        <f>S1164-T1164</f>
        <v/>
      </c>
      <c r="V1164" s="55">
        <f>IFERROR(SUMIFS(DATABASE!$M$5:$M$6004,DATABASE!$B$5:$B$6004,B1164,DATABASE!$X$5:$X$6004,1),0)</f>
        <v/>
      </c>
      <c r="W1164" s="57">
        <f>IFERROR(COUNTIFS(DATABASE!$B$5:$B$6004,B1164,DATABASE!$X$5:$X$6004,1),0)</f>
        <v/>
      </c>
      <c r="X1164" s="58">
        <f>--AND(ISNUMBER(B1164),C1164&lt;&gt;"",L1164&lt;&gt;"",M1164&lt;&gt;"")</f>
        <v/>
      </c>
    </row>
    <row r="1165" ht="15" customHeight="1" s="111">
      <c r="A1165" s="42" t="inlineStr">
        <is>
          <t>MAR</t>
        </is>
      </c>
      <c r="B1165" s="43">
        <f>MAR!A166</f>
        <v/>
      </c>
      <c r="C1165" s="44">
        <f>MAR!B166</f>
        <v/>
      </c>
      <c r="D1165" s="44">
        <f>MAR!C166</f>
        <v/>
      </c>
      <c r="E1165" s="44">
        <f>MAR!D166</f>
        <v/>
      </c>
      <c r="F1165" s="44">
        <f>MAR!E166</f>
        <v/>
      </c>
      <c r="G1165" s="44">
        <f>MAR!F166</f>
        <v/>
      </c>
      <c r="H1165" s="44">
        <f>MAR!G166</f>
        <v/>
      </c>
      <c r="I1165" s="45">
        <f>MAR!H166</f>
        <v/>
      </c>
      <c r="J1165" s="45">
        <f>MAR!I166</f>
        <v/>
      </c>
      <c r="K1165" s="44">
        <f>MAR!J166</f>
        <v/>
      </c>
      <c r="L1165" s="44">
        <f>MAR!K166</f>
        <v/>
      </c>
      <c r="M1165" s="46">
        <f>MAR!L166</f>
        <v/>
      </c>
      <c r="N1165" s="44">
        <f>MAR!M166</f>
        <v/>
      </c>
      <c r="O1165" s="44">
        <f>MAR!N166</f>
        <v/>
      </c>
      <c r="P1165" s="44">
        <f>MAR!O166</f>
        <v/>
      </c>
      <c r="Q1165" s="44">
        <f>MAR!P166</f>
        <v/>
      </c>
      <c r="R1165" s="44">
        <f>MAR!Q166</f>
        <v/>
      </c>
      <c r="S1165" s="46">
        <f>S1164+IF(X1165=0,0,M1165)</f>
        <v/>
      </c>
      <c r="T1165" s="47">
        <f>MAX(T1164,S1165)</f>
        <v/>
      </c>
      <c r="U1165" s="48">
        <f>S1165-T1165</f>
        <v/>
      </c>
      <c r="V1165" s="47">
        <f>IFERROR(SUMIFS(DATABASE!$M$5:$M$6004,DATABASE!$B$5:$B$6004,B1165,DATABASE!$X$5:$X$6004,1),0)</f>
        <v/>
      </c>
      <c r="W1165" s="31">
        <f>IFERROR(COUNTIFS(DATABASE!$B$5:$B$6004,B1165,DATABASE!$X$5:$X$6004,1),0)</f>
        <v/>
      </c>
      <c r="X1165" s="49">
        <f>--AND(ISNUMBER(B1165),C1165&lt;&gt;"",L1165&lt;&gt;"",M1165&lt;&gt;"")</f>
        <v/>
      </c>
    </row>
    <row r="1166" ht="15" customHeight="1" s="111">
      <c r="A1166" s="50" t="inlineStr">
        <is>
          <t>MAR</t>
        </is>
      </c>
      <c r="B1166" s="51">
        <f>MAR!A167</f>
        <v/>
      </c>
      <c r="C1166" s="52">
        <f>MAR!B167</f>
        <v/>
      </c>
      <c r="D1166" s="52">
        <f>MAR!C167</f>
        <v/>
      </c>
      <c r="E1166" s="52">
        <f>MAR!D167</f>
        <v/>
      </c>
      <c r="F1166" s="52">
        <f>MAR!E167</f>
        <v/>
      </c>
      <c r="G1166" s="52">
        <f>MAR!F167</f>
        <v/>
      </c>
      <c r="H1166" s="52">
        <f>MAR!G167</f>
        <v/>
      </c>
      <c r="I1166" s="53">
        <f>MAR!H167</f>
        <v/>
      </c>
      <c r="J1166" s="53">
        <f>MAR!I167</f>
        <v/>
      </c>
      <c r="K1166" s="52">
        <f>MAR!J167</f>
        <v/>
      </c>
      <c r="L1166" s="52">
        <f>MAR!K167</f>
        <v/>
      </c>
      <c r="M1166" s="54">
        <f>MAR!L167</f>
        <v/>
      </c>
      <c r="N1166" s="52">
        <f>MAR!M167</f>
        <v/>
      </c>
      <c r="O1166" s="52">
        <f>MAR!N167</f>
        <v/>
      </c>
      <c r="P1166" s="52">
        <f>MAR!O167</f>
        <v/>
      </c>
      <c r="Q1166" s="52">
        <f>MAR!P167</f>
        <v/>
      </c>
      <c r="R1166" s="52">
        <f>MAR!Q167</f>
        <v/>
      </c>
      <c r="S1166" s="54">
        <f>S1165+IF(X1166=0,0,M1166)</f>
        <v/>
      </c>
      <c r="T1166" s="55">
        <f>MAX(T1165,S1166)</f>
        <v/>
      </c>
      <c r="U1166" s="56">
        <f>S1166-T1166</f>
        <v/>
      </c>
      <c r="V1166" s="55">
        <f>IFERROR(SUMIFS(DATABASE!$M$5:$M$6004,DATABASE!$B$5:$B$6004,B1166,DATABASE!$X$5:$X$6004,1),0)</f>
        <v/>
      </c>
      <c r="W1166" s="57">
        <f>IFERROR(COUNTIFS(DATABASE!$B$5:$B$6004,B1166,DATABASE!$X$5:$X$6004,1),0)</f>
        <v/>
      </c>
      <c r="X1166" s="58">
        <f>--AND(ISNUMBER(B1166),C1166&lt;&gt;"",L1166&lt;&gt;"",M1166&lt;&gt;"")</f>
        <v/>
      </c>
    </row>
    <row r="1167" ht="15" customHeight="1" s="111">
      <c r="A1167" s="42" t="inlineStr">
        <is>
          <t>MAR</t>
        </is>
      </c>
      <c r="B1167" s="43">
        <f>MAR!A168</f>
        <v/>
      </c>
      <c r="C1167" s="44">
        <f>MAR!B168</f>
        <v/>
      </c>
      <c r="D1167" s="44">
        <f>MAR!C168</f>
        <v/>
      </c>
      <c r="E1167" s="44">
        <f>MAR!D168</f>
        <v/>
      </c>
      <c r="F1167" s="44">
        <f>MAR!E168</f>
        <v/>
      </c>
      <c r="G1167" s="44">
        <f>MAR!F168</f>
        <v/>
      </c>
      <c r="H1167" s="44">
        <f>MAR!G168</f>
        <v/>
      </c>
      <c r="I1167" s="45">
        <f>MAR!H168</f>
        <v/>
      </c>
      <c r="J1167" s="45">
        <f>MAR!I168</f>
        <v/>
      </c>
      <c r="K1167" s="44">
        <f>MAR!J168</f>
        <v/>
      </c>
      <c r="L1167" s="44">
        <f>MAR!K168</f>
        <v/>
      </c>
      <c r="M1167" s="46">
        <f>MAR!L168</f>
        <v/>
      </c>
      <c r="N1167" s="44">
        <f>MAR!M168</f>
        <v/>
      </c>
      <c r="O1167" s="44">
        <f>MAR!N168</f>
        <v/>
      </c>
      <c r="P1167" s="44">
        <f>MAR!O168</f>
        <v/>
      </c>
      <c r="Q1167" s="44">
        <f>MAR!P168</f>
        <v/>
      </c>
      <c r="R1167" s="44">
        <f>MAR!Q168</f>
        <v/>
      </c>
      <c r="S1167" s="46">
        <f>S1166+IF(X1167=0,0,M1167)</f>
        <v/>
      </c>
      <c r="T1167" s="47">
        <f>MAX(T1166,S1167)</f>
        <v/>
      </c>
      <c r="U1167" s="48">
        <f>S1167-T1167</f>
        <v/>
      </c>
      <c r="V1167" s="47">
        <f>IFERROR(SUMIFS(DATABASE!$M$5:$M$6004,DATABASE!$B$5:$B$6004,B1167,DATABASE!$X$5:$X$6004,1),0)</f>
        <v/>
      </c>
      <c r="W1167" s="31">
        <f>IFERROR(COUNTIFS(DATABASE!$B$5:$B$6004,B1167,DATABASE!$X$5:$X$6004,1),0)</f>
        <v/>
      </c>
      <c r="X1167" s="49">
        <f>--AND(ISNUMBER(B1167),C1167&lt;&gt;"",L1167&lt;&gt;"",M1167&lt;&gt;"")</f>
        <v/>
      </c>
    </row>
    <row r="1168" ht="15" customHeight="1" s="111">
      <c r="A1168" s="50" t="inlineStr">
        <is>
          <t>MAR</t>
        </is>
      </c>
      <c r="B1168" s="51">
        <f>MAR!A169</f>
        <v/>
      </c>
      <c r="C1168" s="52">
        <f>MAR!B169</f>
        <v/>
      </c>
      <c r="D1168" s="52">
        <f>MAR!C169</f>
        <v/>
      </c>
      <c r="E1168" s="52">
        <f>MAR!D169</f>
        <v/>
      </c>
      <c r="F1168" s="52">
        <f>MAR!E169</f>
        <v/>
      </c>
      <c r="G1168" s="52">
        <f>MAR!F169</f>
        <v/>
      </c>
      <c r="H1168" s="52">
        <f>MAR!G169</f>
        <v/>
      </c>
      <c r="I1168" s="53">
        <f>MAR!H169</f>
        <v/>
      </c>
      <c r="J1168" s="53">
        <f>MAR!I169</f>
        <v/>
      </c>
      <c r="K1168" s="52">
        <f>MAR!J169</f>
        <v/>
      </c>
      <c r="L1168" s="52">
        <f>MAR!K169</f>
        <v/>
      </c>
      <c r="M1168" s="54">
        <f>MAR!L169</f>
        <v/>
      </c>
      <c r="N1168" s="52">
        <f>MAR!M169</f>
        <v/>
      </c>
      <c r="O1168" s="52">
        <f>MAR!N169</f>
        <v/>
      </c>
      <c r="P1168" s="52">
        <f>MAR!O169</f>
        <v/>
      </c>
      <c r="Q1168" s="52">
        <f>MAR!P169</f>
        <v/>
      </c>
      <c r="R1168" s="52">
        <f>MAR!Q169</f>
        <v/>
      </c>
      <c r="S1168" s="54">
        <f>S1167+IF(X1168=0,0,M1168)</f>
        <v/>
      </c>
      <c r="T1168" s="55">
        <f>MAX(T1167,S1168)</f>
        <v/>
      </c>
      <c r="U1168" s="56">
        <f>S1168-T1168</f>
        <v/>
      </c>
      <c r="V1168" s="55">
        <f>IFERROR(SUMIFS(DATABASE!$M$5:$M$6004,DATABASE!$B$5:$B$6004,B1168,DATABASE!$X$5:$X$6004,1),0)</f>
        <v/>
      </c>
      <c r="W1168" s="57">
        <f>IFERROR(COUNTIFS(DATABASE!$B$5:$B$6004,B1168,DATABASE!$X$5:$X$6004,1),0)</f>
        <v/>
      </c>
      <c r="X1168" s="58">
        <f>--AND(ISNUMBER(B1168),C1168&lt;&gt;"",L1168&lt;&gt;"",M1168&lt;&gt;"")</f>
        <v/>
      </c>
    </row>
    <row r="1169" ht="15" customHeight="1" s="111">
      <c r="A1169" s="42" t="inlineStr">
        <is>
          <t>MAR</t>
        </is>
      </c>
      <c r="B1169" s="43">
        <f>MAR!A170</f>
        <v/>
      </c>
      <c r="C1169" s="44">
        <f>MAR!B170</f>
        <v/>
      </c>
      <c r="D1169" s="44">
        <f>MAR!C170</f>
        <v/>
      </c>
      <c r="E1169" s="44">
        <f>MAR!D170</f>
        <v/>
      </c>
      <c r="F1169" s="44">
        <f>MAR!E170</f>
        <v/>
      </c>
      <c r="G1169" s="44">
        <f>MAR!F170</f>
        <v/>
      </c>
      <c r="H1169" s="44">
        <f>MAR!G170</f>
        <v/>
      </c>
      <c r="I1169" s="45">
        <f>MAR!H170</f>
        <v/>
      </c>
      <c r="J1169" s="45">
        <f>MAR!I170</f>
        <v/>
      </c>
      <c r="K1169" s="44">
        <f>MAR!J170</f>
        <v/>
      </c>
      <c r="L1169" s="44">
        <f>MAR!K170</f>
        <v/>
      </c>
      <c r="M1169" s="46">
        <f>MAR!L170</f>
        <v/>
      </c>
      <c r="N1169" s="44">
        <f>MAR!M170</f>
        <v/>
      </c>
      <c r="O1169" s="44">
        <f>MAR!N170</f>
        <v/>
      </c>
      <c r="P1169" s="44">
        <f>MAR!O170</f>
        <v/>
      </c>
      <c r="Q1169" s="44">
        <f>MAR!P170</f>
        <v/>
      </c>
      <c r="R1169" s="44">
        <f>MAR!Q170</f>
        <v/>
      </c>
      <c r="S1169" s="46">
        <f>S1168+IF(X1169=0,0,M1169)</f>
        <v/>
      </c>
      <c r="T1169" s="47">
        <f>MAX(T1168,S1169)</f>
        <v/>
      </c>
      <c r="U1169" s="48">
        <f>S1169-T1169</f>
        <v/>
      </c>
      <c r="V1169" s="47">
        <f>IFERROR(SUMIFS(DATABASE!$M$5:$M$6004,DATABASE!$B$5:$B$6004,B1169,DATABASE!$X$5:$X$6004,1),0)</f>
        <v/>
      </c>
      <c r="W1169" s="31">
        <f>IFERROR(COUNTIFS(DATABASE!$B$5:$B$6004,B1169,DATABASE!$X$5:$X$6004,1),0)</f>
        <v/>
      </c>
      <c r="X1169" s="49">
        <f>--AND(ISNUMBER(B1169),C1169&lt;&gt;"",L1169&lt;&gt;"",M1169&lt;&gt;"")</f>
        <v/>
      </c>
    </row>
    <row r="1170" ht="15" customHeight="1" s="111">
      <c r="A1170" s="50" t="inlineStr">
        <is>
          <t>MAR</t>
        </is>
      </c>
      <c r="B1170" s="51">
        <f>MAR!A171</f>
        <v/>
      </c>
      <c r="C1170" s="52">
        <f>MAR!B171</f>
        <v/>
      </c>
      <c r="D1170" s="52">
        <f>MAR!C171</f>
        <v/>
      </c>
      <c r="E1170" s="52">
        <f>MAR!D171</f>
        <v/>
      </c>
      <c r="F1170" s="52">
        <f>MAR!E171</f>
        <v/>
      </c>
      <c r="G1170" s="52">
        <f>MAR!F171</f>
        <v/>
      </c>
      <c r="H1170" s="52">
        <f>MAR!G171</f>
        <v/>
      </c>
      <c r="I1170" s="53">
        <f>MAR!H171</f>
        <v/>
      </c>
      <c r="J1170" s="53">
        <f>MAR!I171</f>
        <v/>
      </c>
      <c r="K1170" s="52">
        <f>MAR!J171</f>
        <v/>
      </c>
      <c r="L1170" s="52">
        <f>MAR!K171</f>
        <v/>
      </c>
      <c r="M1170" s="54">
        <f>MAR!L171</f>
        <v/>
      </c>
      <c r="N1170" s="52">
        <f>MAR!M171</f>
        <v/>
      </c>
      <c r="O1170" s="52">
        <f>MAR!N171</f>
        <v/>
      </c>
      <c r="P1170" s="52">
        <f>MAR!O171</f>
        <v/>
      </c>
      <c r="Q1170" s="52">
        <f>MAR!P171</f>
        <v/>
      </c>
      <c r="R1170" s="52">
        <f>MAR!Q171</f>
        <v/>
      </c>
      <c r="S1170" s="54">
        <f>S1169+IF(X1170=0,0,M1170)</f>
        <v/>
      </c>
      <c r="T1170" s="55">
        <f>MAX(T1169,S1170)</f>
        <v/>
      </c>
      <c r="U1170" s="56">
        <f>S1170-T1170</f>
        <v/>
      </c>
      <c r="V1170" s="55">
        <f>IFERROR(SUMIFS(DATABASE!$M$5:$M$6004,DATABASE!$B$5:$B$6004,B1170,DATABASE!$X$5:$X$6004,1),0)</f>
        <v/>
      </c>
      <c r="W1170" s="57">
        <f>IFERROR(COUNTIFS(DATABASE!$B$5:$B$6004,B1170,DATABASE!$X$5:$X$6004,1),0)</f>
        <v/>
      </c>
      <c r="X1170" s="58">
        <f>--AND(ISNUMBER(B1170),C1170&lt;&gt;"",L1170&lt;&gt;"",M1170&lt;&gt;"")</f>
        <v/>
      </c>
    </row>
    <row r="1171" ht="15" customHeight="1" s="111">
      <c r="A1171" s="42" t="inlineStr">
        <is>
          <t>MAR</t>
        </is>
      </c>
      <c r="B1171" s="43">
        <f>MAR!A172</f>
        <v/>
      </c>
      <c r="C1171" s="44">
        <f>MAR!B172</f>
        <v/>
      </c>
      <c r="D1171" s="44">
        <f>MAR!C172</f>
        <v/>
      </c>
      <c r="E1171" s="44">
        <f>MAR!D172</f>
        <v/>
      </c>
      <c r="F1171" s="44">
        <f>MAR!E172</f>
        <v/>
      </c>
      <c r="G1171" s="44">
        <f>MAR!F172</f>
        <v/>
      </c>
      <c r="H1171" s="44">
        <f>MAR!G172</f>
        <v/>
      </c>
      <c r="I1171" s="45">
        <f>MAR!H172</f>
        <v/>
      </c>
      <c r="J1171" s="45">
        <f>MAR!I172</f>
        <v/>
      </c>
      <c r="K1171" s="44">
        <f>MAR!J172</f>
        <v/>
      </c>
      <c r="L1171" s="44">
        <f>MAR!K172</f>
        <v/>
      </c>
      <c r="M1171" s="46">
        <f>MAR!L172</f>
        <v/>
      </c>
      <c r="N1171" s="44">
        <f>MAR!M172</f>
        <v/>
      </c>
      <c r="O1171" s="44">
        <f>MAR!N172</f>
        <v/>
      </c>
      <c r="P1171" s="44">
        <f>MAR!O172</f>
        <v/>
      </c>
      <c r="Q1171" s="44">
        <f>MAR!P172</f>
        <v/>
      </c>
      <c r="R1171" s="44">
        <f>MAR!Q172</f>
        <v/>
      </c>
      <c r="S1171" s="46">
        <f>S1170+IF(X1171=0,0,M1171)</f>
        <v/>
      </c>
      <c r="T1171" s="47">
        <f>MAX(T1170,S1171)</f>
        <v/>
      </c>
      <c r="U1171" s="48">
        <f>S1171-T1171</f>
        <v/>
      </c>
      <c r="V1171" s="47">
        <f>IFERROR(SUMIFS(DATABASE!$M$5:$M$6004,DATABASE!$B$5:$B$6004,B1171,DATABASE!$X$5:$X$6004,1),0)</f>
        <v/>
      </c>
      <c r="W1171" s="31">
        <f>IFERROR(COUNTIFS(DATABASE!$B$5:$B$6004,B1171,DATABASE!$X$5:$X$6004,1),0)</f>
        <v/>
      </c>
      <c r="X1171" s="49">
        <f>--AND(ISNUMBER(B1171),C1171&lt;&gt;"",L1171&lt;&gt;"",M1171&lt;&gt;"")</f>
        <v/>
      </c>
    </row>
    <row r="1172" ht="15" customHeight="1" s="111">
      <c r="A1172" s="50" t="inlineStr">
        <is>
          <t>MAR</t>
        </is>
      </c>
      <c r="B1172" s="51">
        <f>MAR!A173</f>
        <v/>
      </c>
      <c r="C1172" s="52">
        <f>MAR!B173</f>
        <v/>
      </c>
      <c r="D1172" s="52">
        <f>MAR!C173</f>
        <v/>
      </c>
      <c r="E1172" s="52">
        <f>MAR!D173</f>
        <v/>
      </c>
      <c r="F1172" s="52">
        <f>MAR!E173</f>
        <v/>
      </c>
      <c r="G1172" s="52">
        <f>MAR!F173</f>
        <v/>
      </c>
      <c r="H1172" s="52">
        <f>MAR!G173</f>
        <v/>
      </c>
      <c r="I1172" s="53">
        <f>MAR!H173</f>
        <v/>
      </c>
      <c r="J1172" s="53">
        <f>MAR!I173</f>
        <v/>
      </c>
      <c r="K1172" s="52">
        <f>MAR!J173</f>
        <v/>
      </c>
      <c r="L1172" s="52">
        <f>MAR!K173</f>
        <v/>
      </c>
      <c r="M1172" s="54">
        <f>MAR!L173</f>
        <v/>
      </c>
      <c r="N1172" s="52">
        <f>MAR!M173</f>
        <v/>
      </c>
      <c r="O1172" s="52">
        <f>MAR!N173</f>
        <v/>
      </c>
      <c r="P1172" s="52">
        <f>MAR!O173</f>
        <v/>
      </c>
      <c r="Q1172" s="52">
        <f>MAR!P173</f>
        <v/>
      </c>
      <c r="R1172" s="52">
        <f>MAR!Q173</f>
        <v/>
      </c>
      <c r="S1172" s="54">
        <f>S1171+IF(X1172=0,0,M1172)</f>
        <v/>
      </c>
      <c r="T1172" s="55">
        <f>MAX(T1171,S1172)</f>
        <v/>
      </c>
      <c r="U1172" s="56">
        <f>S1172-T1172</f>
        <v/>
      </c>
      <c r="V1172" s="55">
        <f>IFERROR(SUMIFS(DATABASE!$M$5:$M$6004,DATABASE!$B$5:$B$6004,B1172,DATABASE!$X$5:$X$6004,1),0)</f>
        <v/>
      </c>
      <c r="W1172" s="57">
        <f>IFERROR(COUNTIFS(DATABASE!$B$5:$B$6004,B1172,DATABASE!$X$5:$X$6004,1),0)</f>
        <v/>
      </c>
      <c r="X1172" s="58">
        <f>--AND(ISNUMBER(B1172),C1172&lt;&gt;"",L1172&lt;&gt;"",M1172&lt;&gt;"")</f>
        <v/>
      </c>
    </row>
    <row r="1173" ht="15" customHeight="1" s="111">
      <c r="A1173" s="42" t="inlineStr">
        <is>
          <t>MAR</t>
        </is>
      </c>
      <c r="B1173" s="43">
        <f>MAR!A174</f>
        <v/>
      </c>
      <c r="C1173" s="44">
        <f>MAR!B174</f>
        <v/>
      </c>
      <c r="D1173" s="44">
        <f>MAR!C174</f>
        <v/>
      </c>
      <c r="E1173" s="44">
        <f>MAR!D174</f>
        <v/>
      </c>
      <c r="F1173" s="44">
        <f>MAR!E174</f>
        <v/>
      </c>
      <c r="G1173" s="44">
        <f>MAR!F174</f>
        <v/>
      </c>
      <c r="H1173" s="44">
        <f>MAR!G174</f>
        <v/>
      </c>
      <c r="I1173" s="45">
        <f>MAR!H174</f>
        <v/>
      </c>
      <c r="J1173" s="45">
        <f>MAR!I174</f>
        <v/>
      </c>
      <c r="K1173" s="44">
        <f>MAR!J174</f>
        <v/>
      </c>
      <c r="L1173" s="44">
        <f>MAR!K174</f>
        <v/>
      </c>
      <c r="M1173" s="46">
        <f>MAR!L174</f>
        <v/>
      </c>
      <c r="N1173" s="44">
        <f>MAR!M174</f>
        <v/>
      </c>
      <c r="O1173" s="44">
        <f>MAR!N174</f>
        <v/>
      </c>
      <c r="P1173" s="44">
        <f>MAR!O174</f>
        <v/>
      </c>
      <c r="Q1173" s="44">
        <f>MAR!P174</f>
        <v/>
      </c>
      <c r="R1173" s="44">
        <f>MAR!Q174</f>
        <v/>
      </c>
      <c r="S1173" s="46">
        <f>S1172+IF(X1173=0,0,M1173)</f>
        <v/>
      </c>
      <c r="T1173" s="47">
        <f>MAX(T1172,S1173)</f>
        <v/>
      </c>
      <c r="U1173" s="48">
        <f>S1173-T1173</f>
        <v/>
      </c>
      <c r="V1173" s="47">
        <f>IFERROR(SUMIFS(DATABASE!$M$5:$M$6004,DATABASE!$B$5:$B$6004,B1173,DATABASE!$X$5:$X$6004,1),0)</f>
        <v/>
      </c>
      <c r="W1173" s="31">
        <f>IFERROR(COUNTIFS(DATABASE!$B$5:$B$6004,B1173,DATABASE!$X$5:$X$6004,1),0)</f>
        <v/>
      </c>
      <c r="X1173" s="49">
        <f>--AND(ISNUMBER(B1173),C1173&lt;&gt;"",L1173&lt;&gt;"",M1173&lt;&gt;"")</f>
        <v/>
      </c>
    </row>
    <row r="1174" ht="15" customHeight="1" s="111">
      <c r="A1174" s="50" t="inlineStr">
        <is>
          <t>MAR</t>
        </is>
      </c>
      <c r="B1174" s="51">
        <f>MAR!A175</f>
        <v/>
      </c>
      <c r="C1174" s="52">
        <f>MAR!B175</f>
        <v/>
      </c>
      <c r="D1174" s="52">
        <f>MAR!C175</f>
        <v/>
      </c>
      <c r="E1174" s="52">
        <f>MAR!D175</f>
        <v/>
      </c>
      <c r="F1174" s="52">
        <f>MAR!E175</f>
        <v/>
      </c>
      <c r="G1174" s="52">
        <f>MAR!F175</f>
        <v/>
      </c>
      <c r="H1174" s="52">
        <f>MAR!G175</f>
        <v/>
      </c>
      <c r="I1174" s="53">
        <f>MAR!H175</f>
        <v/>
      </c>
      <c r="J1174" s="53">
        <f>MAR!I175</f>
        <v/>
      </c>
      <c r="K1174" s="52">
        <f>MAR!J175</f>
        <v/>
      </c>
      <c r="L1174" s="52">
        <f>MAR!K175</f>
        <v/>
      </c>
      <c r="M1174" s="54">
        <f>MAR!L175</f>
        <v/>
      </c>
      <c r="N1174" s="52">
        <f>MAR!M175</f>
        <v/>
      </c>
      <c r="O1174" s="52">
        <f>MAR!N175</f>
        <v/>
      </c>
      <c r="P1174" s="52">
        <f>MAR!O175</f>
        <v/>
      </c>
      <c r="Q1174" s="52">
        <f>MAR!P175</f>
        <v/>
      </c>
      <c r="R1174" s="52">
        <f>MAR!Q175</f>
        <v/>
      </c>
      <c r="S1174" s="54">
        <f>S1173+IF(X1174=0,0,M1174)</f>
        <v/>
      </c>
      <c r="T1174" s="55">
        <f>MAX(T1173,S1174)</f>
        <v/>
      </c>
      <c r="U1174" s="56">
        <f>S1174-T1174</f>
        <v/>
      </c>
      <c r="V1174" s="55">
        <f>IFERROR(SUMIFS(DATABASE!$M$5:$M$6004,DATABASE!$B$5:$B$6004,B1174,DATABASE!$X$5:$X$6004,1),0)</f>
        <v/>
      </c>
      <c r="W1174" s="57">
        <f>IFERROR(COUNTIFS(DATABASE!$B$5:$B$6004,B1174,DATABASE!$X$5:$X$6004,1),0)</f>
        <v/>
      </c>
      <c r="X1174" s="58">
        <f>--AND(ISNUMBER(B1174),C1174&lt;&gt;"",L1174&lt;&gt;"",M1174&lt;&gt;"")</f>
        <v/>
      </c>
    </row>
    <row r="1175" ht="15" customHeight="1" s="111">
      <c r="A1175" s="42" t="inlineStr">
        <is>
          <t>MAR</t>
        </is>
      </c>
      <c r="B1175" s="43">
        <f>MAR!A176</f>
        <v/>
      </c>
      <c r="C1175" s="44">
        <f>MAR!B176</f>
        <v/>
      </c>
      <c r="D1175" s="44">
        <f>MAR!C176</f>
        <v/>
      </c>
      <c r="E1175" s="44">
        <f>MAR!D176</f>
        <v/>
      </c>
      <c r="F1175" s="44">
        <f>MAR!E176</f>
        <v/>
      </c>
      <c r="G1175" s="44">
        <f>MAR!F176</f>
        <v/>
      </c>
      <c r="H1175" s="44">
        <f>MAR!G176</f>
        <v/>
      </c>
      <c r="I1175" s="45">
        <f>MAR!H176</f>
        <v/>
      </c>
      <c r="J1175" s="45">
        <f>MAR!I176</f>
        <v/>
      </c>
      <c r="K1175" s="44">
        <f>MAR!J176</f>
        <v/>
      </c>
      <c r="L1175" s="44">
        <f>MAR!K176</f>
        <v/>
      </c>
      <c r="M1175" s="46">
        <f>MAR!L176</f>
        <v/>
      </c>
      <c r="N1175" s="44">
        <f>MAR!M176</f>
        <v/>
      </c>
      <c r="O1175" s="44">
        <f>MAR!N176</f>
        <v/>
      </c>
      <c r="P1175" s="44">
        <f>MAR!O176</f>
        <v/>
      </c>
      <c r="Q1175" s="44">
        <f>MAR!P176</f>
        <v/>
      </c>
      <c r="R1175" s="44">
        <f>MAR!Q176</f>
        <v/>
      </c>
      <c r="S1175" s="46">
        <f>S1174+IF(X1175=0,0,M1175)</f>
        <v/>
      </c>
      <c r="T1175" s="47">
        <f>MAX(T1174,S1175)</f>
        <v/>
      </c>
      <c r="U1175" s="48">
        <f>S1175-T1175</f>
        <v/>
      </c>
      <c r="V1175" s="47">
        <f>IFERROR(SUMIFS(DATABASE!$M$5:$M$6004,DATABASE!$B$5:$B$6004,B1175,DATABASE!$X$5:$X$6004,1),0)</f>
        <v/>
      </c>
      <c r="W1175" s="31">
        <f>IFERROR(COUNTIFS(DATABASE!$B$5:$B$6004,B1175,DATABASE!$X$5:$X$6004,1),0)</f>
        <v/>
      </c>
      <c r="X1175" s="49">
        <f>--AND(ISNUMBER(B1175),C1175&lt;&gt;"",L1175&lt;&gt;"",M1175&lt;&gt;"")</f>
        <v/>
      </c>
    </row>
    <row r="1176" ht="15" customHeight="1" s="111">
      <c r="A1176" s="50" t="inlineStr">
        <is>
          <t>MAR</t>
        </is>
      </c>
      <c r="B1176" s="51">
        <f>MAR!A177</f>
        <v/>
      </c>
      <c r="C1176" s="52">
        <f>MAR!B177</f>
        <v/>
      </c>
      <c r="D1176" s="52">
        <f>MAR!C177</f>
        <v/>
      </c>
      <c r="E1176" s="52">
        <f>MAR!D177</f>
        <v/>
      </c>
      <c r="F1176" s="52">
        <f>MAR!E177</f>
        <v/>
      </c>
      <c r="G1176" s="52">
        <f>MAR!F177</f>
        <v/>
      </c>
      <c r="H1176" s="52">
        <f>MAR!G177</f>
        <v/>
      </c>
      <c r="I1176" s="53">
        <f>MAR!H177</f>
        <v/>
      </c>
      <c r="J1176" s="53">
        <f>MAR!I177</f>
        <v/>
      </c>
      <c r="K1176" s="52">
        <f>MAR!J177</f>
        <v/>
      </c>
      <c r="L1176" s="52">
        <f>MAR!K177</f>
        <v/>
      </c>
      <c r="M1176" s="54">
        <f>MAR!L177</f>
        <v/>
      </c>
      <c r="N1176" s="52">
        <f>MAR!M177</f>
        <v/>
      </c>
      <c r="O1176" s="52">
        <f>MAR!N177</f>
        <v/>
      </c>
      <c r="P1176" s="52">
        <f>MAR!O177</f>
        <v/>
      </c>
      <c r="Q1176" s="52">
        <f>MAR!P177</f>
        <v/>
      </c>
      <c r="R1176" s="52">
        <f>MAR!Q177</f>
        <v/>
      </c>
      <c r="S1176" s="54">
        <f>S1175+IF(X1176=0,0,M1176)</f>
        <v/>
      </c>
      <c r="T1176" s="55">
        <f>MAX(T1175,S1176)</f>
        <v/>
      </c>
      <c r="U1176" s="56">
        <f>S1176-T1176</f>
        <v/>
      </c>
      <c r="V1176" s="55">
        <f>IFERROR(SUMIFS(DATABASE!$M$5:$M$6004,DATABASE!$B$5:$B$6004,B1176,DATABASE!$X$5:$X$6004,1),0)</f>
        <v/>
      </c>
      <c r="W1176" s="57">
        <f>IFERROR(COUNTIFS(DATABASE!$B$5:$B$6004,B1176,DATABASE!$X$5:$X$6004,1),0)</f>
        <v/>
      </c>
      <c r="X1176" s="58">
        <f>--AND(ISNUMBER(B1176),C1176&lt;&gt;"",L1176&lt;&gt;"",M1176&lt;&gt;"")</f>
        <v/>
      </c>
    </row>
    <row r="1177" ht="15" customHeight="1" s="111">
      <c r="A1177" s="42" t="inlineStr">
        <is>
          <t>MAR</t>
        </is>
      </c>
      <c r="B1177" s="43">
        <f>MAR!A178</f>
        <v/>
      </c>
      <c r="C1177" s="44">
        <f>MAR!B178</f>
        <v/>
      </c>
      <c r="D1177" s="44">
        <f>MAR!C178</f>
        <v/>
      </c>
      <c r="E1177" s="44">
        <f>MAR!D178</f>
        <v/>
      </c>
      <c r="F1177" s="44">
        <f>MAR!E178</f>
        <v/>
      </c>
      <c r="G1177" s="44">
        <f>MAR!F178</f>
        <v/>
      </c>
      <c r="H1177" s="44">
        <f>MAR!G178</f>
        <v/>
      </c>
      <c r="I1177" s="45">
        <f>MAR!H178</f>
        <v/>
      </c>
      <c r="J1177" s="45">
        <f>MAR!I178</f>
        <v/>
      </c>
      <c r="K1177" s="44">
        <f>MAR!J178</f>
        <v/>
      </c>
      <c r="L1177" s="44">
        <f>MAR!K178</f>
        <v/>
      </c>
      <c r="M1177" s="46">
        <f>MAR!L178</f>
        <v/>
      </c>
      <c r="N1177" s="44">
        <f>MAR!M178</f>
        <v/>
      </c>
      <c r="O1177" s="44">
        <f>MAR!N178</f>
        <v/>
      </c>
      <c r="P1177" s="44">
        <f>MAR!O178</f>
        <v/>
      </c>
      <c r="Q1177" s="44">
        <f>MAR!P178</f>
        <v/>
      </c>
      <c r="R1177" s="44">
        <f>MAR!Q178</f>
        <v/>
      </c>
      <c r="S1177" s="46">
        <f>S1176+IF(X1177=0,0,M1177)</f>
        <v/>
      </c>
      <c r="T1177" s="47">
        <f>MAX(T1176,S1177)</f>
        <v/>
      </c>
      <c r="U1177" s="48">
        <f>S1177-T1177</f>
        <v/>
      </c>
      <c r="V1177" s="47">
        <f>IFERROR(SUMIFS(DATABASE!$M$5:$M$6004,DATABASE!$B$5:$B$6004,B1177,DATABASE!$X$5:$X$6004,1),0)</f>
        <v/>
      </c>
      <c r="W1177" s="31">
        <f>IFERROR(COUNTIFS(DATABASE!$B$5:$B$6004,B1177,DATABASE!$X$5:$X$6004,1),0)</f>
        <v/>
      </c>
      <c r="X1177" s="49">
        <f>--AND(ISNUMBER(B1177),C1177&lt;&gt;"",L1177&lt;&gt;"",M1177&lt;&gt;"")</f>
        <v/>
      </c>
    </row>
    <row r="1178" ht="15" customHeight="1" s="111">
      <c r="A1178" s="50" t="inlineStr">
        <is>
          <t>MAR</t>
        </is>
      </c>
      <c r="B1178" s="51">
        <f>MAR!A179</f>
        <v/>
      </c>
      <c r="C1178" s="52">
        <f>MAR!B179</f>
        <v/>
      </c>
      <c r="D1178" s="52">
        <f>MAR!C179</f>
        <v/>
      </c>
      <c r="E1178" s="52">
        <f>MAR!D179</f>
        <v/>
      </c>
      <c r="F1178" s="52">
        <f>MAR!E179</f>
        <v/>
      </c>
      <c r="G1178" s="52">
        <f>MAR!F179</f>
        <v/>
      </c>
      <c r="H1178" s="52">
        <f>MAR!G179</f>
        <v/>
      </c>
      <c r="I1178" s="53">
        <f>MAR!H179</f>
        <v/>
      </c>
      <c r="J1178" s="53">
        <f>MAR!I179</f>
        <v/>
      </c>
      <c r="K1178" s="52">
        <f>MAR!J179</f>
        <v/>
      </c>
      <c r="L1178" s="52">
        <f>MAR!K179</f>
        <v/>
      </c>
      <c r="M1178" s="54">
        <f>MAR!L179</f>
        <v/>
      </c>
      <c r="N1178" s="52">
        <f>MAR!M179</f>
        <v/>
      </c>
      <c r="O1178" s="52">
        <f>MAR!N179</f>
        <v/>
      </c>
      <c r="P1178" s="52">
        <f>MAR!O179</f>
        <v/>
      </c>
      <c r="Q1178" s="52">
        <f>MAR!P179</f>
        <v/>
      </c>
      <c r="R1178" s="52">
        <f>MAR!Q179</f>
        <v/>
      </c>
      <c r="S1178" s="54">
        <f>S1177+IF(X1178=0,0,M1178)</f>
        <v/>
      </c>
      <c r="T1178" s="55">
        <f>MAX(T1177,S1178)</f>
        <v/>
      </c>
      <c r="U1178" s="56">
        <f>S1178-T1178</f>
        <v/>
      </c>
      <c r="V1178" s="55">
        <f>IFERROR(SUMIFS(DATABASE!$M$5:$M$6004,DATABASE!$B$5:$B$6004,B1178,DATABASE!$X$5:$X$6004,1),0)</f>
        <v/>
      </c>
      <c r="W1178" s="57">
        <f>IFERROR(COUNTIFS(DATABASE!$B$5:$B$6004,B1178,DATABASE!$X$5:$X$6004,1),0)</f>
        <v/>
      </c>
      <c r="X1178" s="58">
        <f>--AND(ISNUMBER(B1178),C1178&lt;&gt;"",L1178&lt;&gt;"",M1178&lt;&gt;"")</f>
        <v/>
      </c>
    </row>
    <row r="1179" ht="15" customHeight="1" s="111">
      <c r="A1179" s="42" t="inlineStr">
        <is>
          <t>MAR</t>
        </is>
      </c>
      <c r="B1179" s="43">
        <f>MAR!A180</f>
        <v/>
      </c>
      <c r="C1179" s="44">
        <f>MAR!B180</f>
        <v/>
      </c>
      <c r="D1179" s="44">
        <f>MAR!C180</f>
        <v/>
      </c>
      <c r="E1179" s="44">
        <f>MAR!D180</f>
        <v/>
      </c>
      <c r="F1179" s="44">
        <f>MAR!E180</f>
        <v/>
      </c>
      <c r="G1179" s="44">
        <f>MAR!F180</f>
        <v/>
      </c>
      <c r="H1179" s="44">
        <f>MAR!G180</f>
        <v/>
      </c>
      <c r="I1179" s="45">
        <f>MAR!H180</f>
        <v/>
      </c>
      <c r="J1179" s="45">
        <f>MAR!I180</f>
        <v/>
      </c>
      <c r="K1179" s="44">
        <f>MAR!J180</f>
        <v/>
      </c>
      <c r="L1179" s="44">
        <f>MAR!K180</f>
        <v/>
      </c>
      <c r="M1179" s="46">
        <f>MAR!L180</f>
        <v/>
      </c>
      <c r="N1179" s="44">
        <f>MAR!M180</f>
        <v/>
      </c>
      <c r="O1179" s="44">
        <f>MAR!N180</f>
        <v/>
      </c>
      <c r="P1179" s="44">
        <f>MAR!O180</f>
        <v/>
      </c>
      <c r="Q1179" s="44">
        <f>MAR!P180</f>
        <v/>
      </c>
      <c r="R1179" s="44">
        <f>MAR!Q180</f>
        <v/>
      </c>
      <c r="S1179" s="46">
        <f>S1178+IF(X1179=0,0,M1179)</f>
        <v/>
      </c>
      <c r="T1179" s="47">
        <f>MAX(T1178,S1179)</f>
        <v/>
      </c>
      <c r="U1179" s="48">
        <f>S1179-T1179</f>
        <v/>
      </c>
      <c r="V1179" s="47">
        <f>IFERROR(SUMIFS(DATABASE!$M$5:$M$6004,DATABASE!$B$5:$B$6004,B1179,DATABASE!$X$5:$X$6004,1),0)</f>
        <v/>
      </c>
      <c r="W1179" s="31">
        <f>IFERROR(COUNTIFS(DATABASE!$B$5:$B$6004,B1179,DATABASE!$X$5:$X$6004,1),0)</f>
        <v/>
      </c>
      <c r="X1179" s="49">
        <f>--AND(ISNUMBER(B1179),C1179&lt;&gt;"",L1179&lt;&gt;"",M1179&lt;&gt;"")</f>
        <v/>
      </c>
    </row>
    <row r="1180" ht="15" customHeight="1" s="111">
      <c r="A1180" s="50" t="inlineStr">
        <is>
          <t>MAR</t>
        </is>
      </c>
      <c r="B1180" s="51">
        <f>MAR!A181</f>
        <v/>
      </c>
      <c r="C1180" s="52">
        <f>MAR!B181</f>
        <v/>
      </c>
      <c r="D1180" s="52">
        <f>MAR!C181</f>
        <v/>
      </c>
      <c r="E1180" s="52">
        <f>MAR!D181</f>
        <v/>
      </c>
      <c r="F1180" s="52">
        <f>MAR!E181</f>
        <v/>
      </c>
      <c r="G1180" s="52">
        <f>MAR!F181</f>
        <v/>
      </c>
      <c r="H1180" s="52">
        <f>MAR!G181</f>
        <v/>
      </c>
      <c r="I1180" s="53">
        <f>MAR!H181</f>
        <v/>
      </c>
      <c r="J1180" s="53">
        <f>MAR!I181</f>
        <v/>
      </c>
      <c r="K1180" s="52">
        <f>MAR!J181</f>
        <v/>
      </c>
      <c r="L1180" s="52">
        <f>MAR!K181</f>
        <v/>
      </c>
      <c r="M1180" s="54">
        <f>MAR!L181</f>
        <v/>
      </c>
      <c r="N1180" s="52">
        <f>MAR!M181</f>
        <v/>
      </c>
      <c r="O1180" s="52">
        <f>MAR!N181</f>
        <v/>
      </c>
      <c r="P1180" s="52">
        <f>MAR!O181</f>
        <v/>
      </c>
      <c r="Q1180" s="52">
        <f>MAR!P181</f>
        <v/>
      </c>
      <c r="R1180" s="52">
        <f>MAR!Q181</f>
        <v/>
      </c>
      <c r="S1180" s="54">
        <f>S1179+IF(X1180=0,0,M1180)</f>
        <v/>
      </c>
      <c r="T1180" s="55">
        <f>MAX(T1179,S1180)</f>
        <v/>
      </c>
      <c r="U1180" s="56">
        <f>S1180-T1180</f>
        <v/>
      </c>
      <c r="V1180" s="55">
        <f>IFERROR(SUMIFS(DATABASE!$M$5:$M$6004,DATABASE!$B$5:$B$6004,B1180,DATABASE!$X$5:$X$6004,1),0)</f>
        <v/>
      </c>
      <c r="W1180" s="57">
        <f>IFERROR(COUNTIFS(DATABASE!$B$5:$B$6004,B1180,DATABASE!$X$5:$X$6004,1),0)</f>
        <v/>
      </c>
      <c r="X1180" s="58">
        <f>--AND(ISNUMBER(B1180),C1180&lt;&gt;"",L1180&lt;&gt;"",M1180&lt;&gt;"")</f>
        <v/>
      </c>
    </row>
    <row r="1181" ht="15" customHeight="1" s="111">
      <c r="A1181" s="42" t="inlineStr">
        <is>
          <t>MAR</t>
        </is>
      </c>
      <c r="B1181" s="43">
        <f>MAR!A182</f>
        <v/>
      </c>
      <c r="C1181" s="44">
        <f>MAR!B182</f>
        <v/>
      </c>
      <c r="D1181" s="44">
        <f>MAR!C182</f>
        <v/>
      </c>
      <c r="E1181" s="44">
        <f>MAR!D182</f>
        <v/>
      </c>
      <c r="F1181" s="44">
        <f>MAR!E182</f>
        <v/>
      </c>
      <c r="G1181" s="44">
        <f>MAR!F182</f>
        <v/>
      </c>
      <c r="H1181" s="44">
        <f>MAR!G182</f>
        <v/>
      </c>
      <c r="I1181" s="45">
        <f>MAR!H182</f>
        <v/>
      </c>
      <c r="J1181" s="45">
        <f>MAR!I182</f>
        <v/>
      </c>
      <c r="K1181" s="44">
        <f>MAR!J182</f>
        <v/>
      </c>
      <c r="L1181" s="44">
        <f>MAR!K182</f>
        <v/>
      </c>
      <c r="M1181" s="46">
        <f>MAR!L182</f>
        <v/>
      </c>
      <c r="N1181" s="44">
        <f>MAR!M182</f>
        <v/>
      </c>
      <c r="O1181" s="44">
        <f>MAR!N182</f>
        <v/>
      </c>
      <c r="P1181" s="44">
        <f>MAR!O182</f>
        <v/>
      </c>
      <c r="Q1181" s="44">
        <f>MAR!P182</f>
        <v/>
      </c>
      <c r="R1181" s="44">
        <f>MAR!Q182</f>
        <v/>
      </c>
      <c r="S1181" s="46">
        <f>S1180+IF(X1181=0,0,M1181)</f>
        <v/>
      </c>
      <c r="T1181" s="47">
        <f>MAX(T1180,S1181)</f>
        <v/>
      </c>
      <c r="U1181" s="48">
        <f>S1181-T1181</f>
        <v/>
      </c>
      <c r="V1181" s="47">
        <f>IFERROR(SUMIFS(DATABASE!$M$5:$M$6004,DATABASE!$B$5:$B$6004,B1181,DATABASE!$X$5:$X$6004,1),0)</f>
        <v/>
      </c>
      <c r="W1181" s="31">
        <f>IFERROR(COUNTIFS(DATABASE!$B$5:$B$6004,B1181,DATABASE!$X$5:$X$6004,1),0)</f>
        <v/>
      </c>
      <c r="X1181" s="49">
        <f>--AND(ISNUMBER(B1181),C1181&lt;&gt;"",L1181&lt;&gt;"",M1181&lt;&gt;"")</f>
        <v/>
      </c>
    </row>
    <row r="1182" ht="15" customHeight="1" s="111">
      <c r="A1182" s="50" t="inlineStr">
        <is>
          <t>MAR</t>
        </is>
      </c>
      <c r="B1182" s="51">
        <f>MAR!A183</f>
        <v/>
      </c>
      <c r="C1182" s="52">
        <f>MAR!B183</f>
        <v/>
      </c>
      <c r="D1182" s="52">
        <f>MAR!C183</f>
        <v/>
      </c>
      <c r="E1182" s="52">
        <f>MAR!D183</f>
        <v/>
      </c>
      <c r="F1182" s="52">
        <f>MAR!E183</f>
        <v/>
      </c>
      <c r="G1182" s="52">
        <f>MAR!F183</f>
        <v/>
      </c>
      <c r="H1182" s="52">
        <f>MAR!G183</f>
        <v/>
      </c>
      <c r="I1182" s="53">
        <f>MAR!H183</f>
        <v/>
      </c>
      <c r="J1182" s="53">
        <f>MAR!I183</f>
        <v/>
      </c>
      <c r="K1182" s="52">
        <f>MAR!J183</f>
        <v/>
      </c>
      <c r="L1182" s="52">
        <f>MAR!K183</f>
        <v/>
      </c>
      <c r="M1182" s="54">
        <f>MAR!L183</f>
        <v/>
      </c>
      <c r="N1182" s="52">
        <f>MAR!M183</f>
        <v/>
      </c>
      <c r="O1182" s="52">
        <f>MAR!N183</f>
        <v/>
      </c>
      <c r="P1182" s="52">
        <f>MAR!O183</f>
        <v/>
      </c>
      <c r="Q1182" s="52">
        <f>MAR!P183</f>
        <v/>
      </c>
      <c r="R1182" s="52">
        <f>MAR!Q183</f>
        <v/>
      </c>
      <c r="S1182" s="54">
        <f>S1181+IF(X1182=0,0,M1182)</f>
        <v/>
      </c>
      <c r="T1182" s="55">
        <f>MAX(T1181,S1182)</f>
        <v/>
      </c>
      <c r="U1182" s="56">
        <f>S1182-T1182</f>
        <v/>
      </c>
      <c r="V1182" s="55">
        <f>IFERROR(SUMIFS(DATABASE!$M$5:$M$6004,DATABASE!$B$5:$B$6004,B1182,DATABASE!$X$5:$X$6004,1),0)</f>
        <v/>
      </c>
      <c r="W1182" s="57">
        <f>IFERROR(COUNTIFS(DATABASE!$B$5:$B$6004,B1182,DATABASE!$X$5:$X$6004,1),0)</f>
        <v/>
      </c>
      <c r="X1182" s="58">
        <f>--AND(ISNUMBER(B1182),C1182&lt;&gt;"",L1182&lt;&gt;"",M1182&lt;&gt;"")</f>
        <v/>
      </c>
    </row>
    <row r="1183" ht="15" customHeight="1" s="111">
      <c r="A1183" s="42" t="inlineStr">
        <is>
          <t>MAR</t>
        </is>
      </c>
      <c r="B1183" s="43">
        <f>MAR!A184</f>
        <v/>
      </c>
      <c r="C1183" s="44">
        <f>MAR!B184</f>
        <v/>
      </c>
      <c r="D1183" s="44">
        <f>MAR!C184</f>
        <v/>
      </c>
      <c r="E1183" s="44">
        <f>MAR!D184</f>
        <v/>
      </c>
      <c r="F1183" s="44">
        <f>MAR!E184</f>
        <v/>
      </c>
      <c r="G1183" s="44">
        <f>MAR!F184</f>
        <v/>
      </c>
      <c r="H1183" s="44">
        <f>MAR!G184</f>
        <v/>
      </c>
      <c r="I1183" s="45">
        <f>MAR!H184</f>
        <v/>
      </c>
      <c r="J1183" s="45">
        <f>MAR!I184</f>
        <v/>
      </c>
      <c r="K1183" s="44">
        <f>MAR!J184</f>
        <v/>
      </c>
      <c r="L1183" s="44">
        <f>MAR!K184</f>
        <v/>
      </c>
      <c r="M1183" s="46">
        <f>MAR!L184</f>
        <v/>
      </c>
      <c r="N1183" s="44">
        <f>MAR!M184</f>
        <v/>
      </c>
      <c r="O1183" s="44">
        <f>MAR!N184</f>
        <v/>
      </c>
      <c r="P1183" s="44">
        <f>MAR!O184</f>
        <v/>
      </c>
      <c r="Q1183" s="44">
        <f>MAR!P184</f>
        <v/>
      </c>
      <c r="R1183" s="44">
        <f>MAR!Q184</f>
        <v/>
      </c>
      <c r="S1183" s="46">
        <f>S1182+IF(X1183=0,0,M1183)</f>
        <v/>
      </c>
      <c r="T1183" s="47">
        <f>MAX(T1182,S1183)</f>
        <v/>
      </c>
      <c r="U1183" s="48">
        <f>S1183-T1183</f>
        <v/>
      </c>
      <c r="V1183" s="47">
        <f>IFERROR(SUMIFS(DATABASE!$M$5:$M$6004,DATABASE!$B$5:$B$6004,B1183,DATABASE!$X$5:$X$6004,1),0)</f>
        <v/>
      </c>
      <c r="W1183" s="31">
        <f>IFERROR(COUNTIFS(DATABASE!$B$5:$B$6004,B1183,DATABASE!$X$5:$X$6004,1),0)</f>
        <v/>
      </c>
      <c r="X1183" s="49">
        <f>--AND(ISNUMBER(B1183),C1183&lt;&gt;"",L1183&lt;&gt;"",M1183&lt;&gt;"")</f>
        <v/>
      </c>
    </row>
    <row r="1184" ht="15" customHeight="1" s="111">
      <c r="A1184" s="50" t="inlineStr">
        <is>
          <t>MAR</t>
        </is>
      </c>
      <c r="B1184" s="51">
        <f>MAR!A185</f>
        <v/>
      </c>
      <c r="C1184" s="52">
        <f>MAR!B185</f>
        <v/>
      </c>
      <c r="D1184" s="52">
        <f>MAR!C185</f>
        <v/>
      </c>
      <c r="E1184" s="52">
        <f>MAR!D185</f>
        <v/>
      </c>
      <c r="F1184" s="52">
        <f>MAR!E185</f>
        <v/>
      </c>
      <c r="G1184" s="52">
        <f>MAR!F185</f>
        <v/>
      </c>
      <c r="H1184" s="52">
        <f>MAR!G185</f>
        <v/>
      </c>
      <c r="I1184" s="53">
        <f>MAR!H185</f>
        <v/>
      </c>
      <c r="J1184" s="53">
        <f>MAR!I185</f>
        <v/>
      </c>
      <c r="K1184" s="52">
        <f>MAR!J185</f>
        <v/>
      </c>
      <c r="L1184" s="52">
        <f>MAR!K185</f>
        <v/>
      </c>
      <c r="M1184" s="54">
        <f>MAR!L185</f>
        <v/>
      </c>
      <c r="N1184" s="52">
        <f>MAR!M185</f>
        <v/>
      </c>
      <c r="O1184" s="52">
        <f>MAR!N185</f>
        <v/>
      </c>
      <c r="P1184" s="52">
        <f>MAR!O185</f>
        <v/>
      </c>
      <c r="Q1184" s="52">
        <f>MAR!P185</f>
        <v/>
      </c>
      <c r="R1184" s="52">
        <f>MAR!Q185</f>
        <v/>
      </c>
      <c r="S1184" s="54">
        <f>S1183+IF(X1184=0,0,M1184)</f>
        <v/>
      </c>
      <c r="T1184" s="55">
        <f>MAX(T1183,S1184)</f>
        <v/>
      </c>
      <c r="U1184" s="56">
        <f>S1184-T1184</f>
        <v/>
      </c>
      <c r="V1184" s="55">
        <f>IFERROR(SUMIFS(DATABASE!$M$5:$M$6004,DATABASE!$B$5:$B$6004,B1184,DATABASE!$X$5:$X$6004,1),0)</f>
        <v/>
      </c>
      <c r="W1184" s="57">
        <f>IFERROR(COUNTIFS(DATABASE!$B$5:$B$6004,B1184,DATABASE!$X$5:$X$6004,1),0)</f>
        <v/>
      </c>
      <c r="X1184" s="58">
        <f>--AND(ISNUMBER(B1184),C1184&lt;&gt;"",L1184&lt;&gt;"",M1184&lt;&gt;"")</f>
        <v/>
      </c>
    </row>
    <row r="1185" ht="15" customHeight="1" s="111">
      <c r="A1185" s="42" t="inlineStr">
        <is>
          <t>MAR</t>
        </is>
      </c>
      <c r="B1185" s="43">
        <f>MAR!A186</f>
        <v/>
      </c>
      <c r="C1185" s="44">
        <f>MAR!B186</f>
        <v/>
      </c>
      <c r="D1185" s="44">
        <f>MAR!C186</f>
        <v/>
      </c>
      <c r="E1185" s="44">
        <f>MAR!D186</f>
        <v/>
      </c>
      <c r="F1185" s="44">
        <f>MAR!E186</f>
        <v/>
      </c>
      <c r="G1185" s="44">
        <f>MAR!F186</f>
        <v/>
      </c>
      <c r="H1185" s="44">
        <f>MAR!G186</f>
        <v/>
      </c>
      <c r="I1185" s="45">
        <f>MAR!H186</f>
        <v/>
      </c>
      <c r="J1185" s="45">
        <f>MAR!I186</f>
        <v/>
      </c>
      <c r="K1185" s="44">
        <f>MAR!J186</f>
        <v/>
      </c>
      <c r="L1185" s="44">
        <f>MAR!K186</f>
        <v/>
      </c>
      <c r="M1185" s="46">
        <f>MAR!L186</f>
        <v/>
      </c>
      <c r="N1185" s="44">
        <f>MAR!M186</f>
        <v/>
      </c>
      <c r="O1185" s="44">
        <f>MAR!N186</f>
        <v/>
      </c>
      <c r="P1185" s="44">
        <f>MAR!O186</f>
        <v/>
      </c>
      <c r="Q1185" s="44">
        <f>MAR!P186</f>
        <v/>
      </c>
      <c r="R1185" s="44">
        <f>MAR!Q186</f>
        <v/>
      </c>
      <c r="S1185" s="46">
        <f>S1184+IF(X1185=0,0,M1185)</f>
        <v/>
      </c>
      <c r="T1185" s="47">
        <f>MAX(T1184,S1185)</f>
        <v/>
      </c>
      <c r="U1185" s="48">
        <f>S1185-T1185</f>
        <v/>
      </c>
      <c r="V1185" s="47">
        <f>IFERROR(SUMIFS(DATABASE!$M$5:$M$6004,DATABASE!$B$5:$B$6004,B1185,DATABASE!$X$5:$X$6004,1),0)</f>
        <v/>
      </c>
      <c r="W1185" s="31">
        <f>IFERROR(COUNTIFS(DATABASE!$B$5:$B$6004,B1185,DATABASE!$X$5:$X$6004,1),0)</f>
        <v/>
      </c>
      <c r="X1185" s="49">
        <f>--AND(ISNUMBER(B1185),C1185&lt;&gt;"",L1185&lt;&gt;"",M1185&lt;&gt;"")</f>
        <v/>
      </c>
    </row>
    <row r="1186" ht="15" customHeight="1" s="111">
      <c r="A1186" s="50" t="inlineStr">
        <is>
          <t>MAR</t>
        </is>
      </c>
      <c r="B1186" s="51">
        <f>MAR!A187</f>
        <v/>
      </c>
      <c r="C1186" s="52">
        <f>MAR!B187</f>
        <v/>
      </c>
      <c r="D1186" s="52">
        <f>MAR!C187</f>
        <v/>
      </c>
      <c r="E1186" s="52">
        <f>MAR!D187</f>
        <v/>
      </c>
      <c r="F1186" s="52">
        <f>MAR!E187</f>
        <v/>
      </c>
      <c r="G1186" s="52">
        <f>MAR!F187</f>
        <v/>
      </c>
      <c r="H1186" s="52">
        <f>MAR!G187</f>
        <v/>
      </c>
      <c r="I1186" s="53">
        <f>MAR!H187</f>
        <v/>
      </c>
      <c r="J1186" s="53">
        <f>MAR!I187</f>
        <v/>
      </c>
      <c r="K1186" s="52">
        <f>MAR!J187</f>
        <v/>
      </c>
      <c r="L1186" s="52">
        <f>MAR!K187</f>
        <v/>
      </c>
      <c r="M1186" s="54">
        <f>MAR!L187</f>
        <v/>
      </c>
      <c r="N1186" s="52">
        <f>MAR!M187</f>
        <v/>
      </c>
      <c r="O1186" s="52">
        <f>MAR!N187</f>
        <v/>
      </c>
      <c r="P1186" s="52">
        <f>MAR!O187</f>
        <v/>
      </c>
      <c r="Q1186" s="52">
        <f>MAR!P187</f>
        <v/>
      </c>
      <c r="R1186" s="52">
        <f>MAR!Q187</f>
        <v/>
      </c>
      <c r="S1186" s="54">
        <f>S1185+IF(X1186=0,0,M1186)</f>
        <v/>
      </c>
      <c r="T1186" s="55">
        <f>MAX(T1185,S1186)</f>
        <v/>
      </c>
      <c r="U1186" s="56">
        <f>S1186-T1186</f>
        <v/>
      </c>
      <c r="V1186" s="55">
        <f>IFERROR(SUMIFS(DATABASE!$M$5:$M$6004,DATABASE!$B$5:$B$6004,B1186,DATABASE!$X$5:$X$6004,1),0)</f>
        <v/>
      </c>
      <c r="W1186" s="57">
        <f>IFERROR(COUNTIFS(DATABASE!$B$5:$B$6004,B1186,DATABASE!$X$5:$X$6004,1),0)</f>
        <v/>
      </c>
      <c r="X1186" s="58">
        <f>--AND(ISNUMBER(B1186),C1186&lt;&gt;"",L1186&lt;&gt;"",M1186&lt;&gt;"")</f>
        <v/>
      </c>
    </row>
    <row r="1187" ht="15" customHeight="1" s="111">
      <c r="A1187" s="42" t="inlineStr">
        <is>
          <t>MAR</t>
        </is>
      </c>
      <c r="B1187" s="43">
        <f>MAR!A188</f>
        <v/>
      </c>
      <c r="C1187" s="44">
        <f>MAR!B188</f>
        <v/>
      </c>
      <c r="D1187" s="44">
        <f>MAR!C188</f>
        <v/>
      </c>
      <c r="E1187" s="44">
        <f>MAR!D188</f>
        <v/>
      </c>
      <c r="F1187" s="44">
        <f>MAR!E188</f>
        <v/>
      </c>
      <c r="G1187" s="44">
        <f>MAR!F188</f>
        <v/>
      </c>
      <c r="H1187" s="44">
        <f>MAR!G188</f>
        <v/>
      </c>
      <c r="I1187" s="45">
        <f>MAR!H188</f>
        <v/>
      </c>
      <c r="J1187" s="45">
        <f>MAR!I188</f>
        <v/>
      </c>
      <c r="K1187" s="44">
        <f>MAR!J188</f>
        <v/>
      </c>
      <c r="L1187" s="44">
        <f>MAR!K188</f>
        <v/>
      </c>
      <c r="M1187" s="46">
        <f>MAR!L188</f>
        <v/>
      </c>
      <c r="N1187" s="44">
        <f>MAR!M188</f>
        <v/>
      </c>
      <c r="O1187" s="44">
        <f>MAR!N188</f>
        <v/>
      </c>
      <c r="P1187" s="44">
        <f>MAR!O188</f>
        <v/>
      </c>
      <c r="Q1187" s="44">
        <f>MAR!P188</f>
        <v/>
      </c>
      <c r="R1187" s="44">
        <f>MAR!Q188</f>
        <v/>
      </c>
      <c r="S1187" s="46">
        <f>S1186+IF(X1187=0,0,M1187)</f>
        <v/>
      </c>
      <c r="T1187" s="47">
        <f>MAX(T1186,S1187)</f>
        <v/>
      </c>
      <c r="U1187" s="48">
        <f>S1187-T1187</f>
        <v/>
      </c>
      <c r="V1187" s="47">
        <f>IFERROR(SUMIFS(DATABASE!$M$5:$M$6004,DATABASE!$B$5:$B$6004,B1187,DATABASE!$X$5:$X$6004,1),0)</f>
        <v/>
      </c>
      <c r="W1187" s="31">
        <f>IFERROR(COUNTIFS(DATABASE!$B$5:$B$6004,B1187,DATABASE!$X$5:$X$6004,1),0)</f>
        <v/>
      </c>
      <c r="X1187" s="49">
        <f>--AND(ISNUMBER(B1187),C1187&lt;&gt;"",L1187&lt;&gt;"",M1187&lt;&gt;"")</f>
        <v/>
      </c>
    </row>
    <row r="1188" ht="15" customHeight="1" s="111">
      <c r="A1188" s="50" t="inlineStr">
        <is>
          <t>MAR</t>
        </is>
      </c>
      <c r="B1188" s="51">
        <f>MAR!A189</f>
        <v/>
      </c>
      <c r="C1188" s="52">
        <f>MAR!B189</f>
        <v/>
      </c>
      <c r="D1188" s="52">
        <f>MAR!C189</f>
        <v/>
      </c>
      <c r="E1188" s="52">
        <f>MAR!D189</f>
        <v/>
      </c>
      <c r="F1188" s="52">
        <f>MAR!E189</f>
        <v/>
      </c>
      <c r="G1188" s="52">
        <f>MAR!F189</f>
        <v/>
      </c>
      <c r="H1188" s="52">
        <f>MAR!G189</f>
        <v/>
      </c>
      <c r="I1188" s="53">
        <f>MAR!H189</f>
        <v/>
      </c>
      <c r="J1188" s="53">
        <f>MAR!I189</f>
        <v/>
      </c>
      <c r="K1188" s="52">
        <f>MAR!J189</f>
        <v/>
      </c>
      <c r="L1188" s="52">
        <f>MAR!K189</f>
        <v/>
      </c>
      <c r="M1188" s="54">
        <f>MAR!L189</f>
        <v/>
      </c>
      <c r="N1188" s="52">
        <f>MAR!M189</f>
        <v/>
      </c>
      <c r="O1188" s="52">
        <f>MAR!N189</f>
        <v/>
      </c>
      <c r="P1188" s="52">
        <f>MAR!O189</f>
        <v/>
      </c>
      <c r="Q1188" s="52">
        <f>MAR!P189</f>
        <v/>
      </c>
      <c r="R1188" s="52">
        <f>MAR!Q189</f>
        <v/>
      </c>
      <c r="S1188" s="54">
        <f>S1187+IF(X1188=0,0,M1188)</f>
        <v/>
      </c>
      <c r="T1188" s="55">
        <f>MAX(T1187,S1188)</f>
        <v/>
      </c>
      <c r="U1188" s="56">
        <f>S1188-T1188</f>
        <v/>
      </c>
      <c r="V1188" s="55">
        <f>IFERROR(SUMIFS(DATABASE!$M$5:$M$6004,DATABASE!$B$5:$B$6004,B1188,DATABASE!$X$5:$X$6004,1),0)</f>
        <v/>
      </c>
      <c r="W1188" s="57">
        <f>IFERROR(COUNTIFS(DATABASE!$B$5:$B$6004,B1188,DATABASE!$X$5:$X$6004,1),0)</f>
        <v/>
      </c>
      <c r="X1188" s="58">
        <f>--AND(ISNUMBER(B1188),C1188&lt;&gt;"",L1188&lt;&gt;"",M1188&lt;&gt;"")</f>
        <v/>
      </c>
    </row>
    <row r="1189" ht="15" customHeight="1" s="111">
      <c r="A1189" s="42" t="inlineStr">
        <is>
          <t>MAR</t>
        </is>
      </c>
      <c r="B1189" s="43">
        <f>MAR!A190</f>
        <v/>
      </c>
      <c r="C1189" s="44">
        <f>MAR!B190</f>
        <v/>
      </c>
      <c r="D1189" s="44">
        <f>MAR!C190</f>
        <v/>
      </c>
      <c r="E1189" s="44">
        <f>MAR!D190</f>
        <v/>
      </c>
      <c r="F1189" s="44">
        <f>MAR!E190</f>
        <v/>
      </c>
      <c r="G1189" s="44">
        <f>MAR!F190</f>
        <v/>
      </c>
      <c r="H1189" s="44">
        <f>MAR!G190</f>
        <v/>
      </c>
      <c r="I1189" s="45">
        <f>MAR!H190</f>
        <v/>
      </c>
      <c r="J1189" s="45">
        <f>MAR!I190</f>
        <v/>
      </c>
      <c r="K1189" s="44">
        <f>MAR!J190</f>
        <v/>
      </c>
      <c r="L1189" s="44">
        <f>MAR!K190</f>
        <v/>
      </c>
      <c r="M1189" s="46">
        <f>MAR!L190</f>
        <v/>
      </c>
      <c r="N1189" s="44">
        <f>MAR!M190</f>
        <v/>
      </c>
      <c r="O1189" s="44">
        <f>MAR!N190</f>
        <v/>
      </c>
      <c r="P1189" s="44">
        <f>MAR!O190</f>
        <v/>
      </c>
      <c r="Q1189" s="44">
        <f>MAR!P190</f>
        <v/>
      </c>
      <c r="R1189" s="44">
        <f>MAR!Q190</f>
        <v/>
      </c>
      <c r="S1189" s="46">
        <f>S1188+IF(X1189=0,0,M1189)</f>
        <v/>
      </c>
      <c r="T1189" s="47">
        <f>MAX(T1188,S1189)</f>
        <v/>
      </c>
      <c r="U1189" s="48">
        <f>S1189-T1189</f>
        <v/>
      </c>
      <c r="V1189" s="47">
        <f>IFERROR(SUMIFS(DATABASE!$M$5:$M$6004,DATABASE!$B$5:$B$6004,B1189,DATABASE!$X$5:$X$6004,1),0)</f>
        <v/>
      </c>
      <c r="W1189" s="31">
        <f>IFERROR(COUNTIFS(DATABASE!$B$5:$B$6004,B1189,DATABASE!$X$5:$X$6004,1),0)</f>
        <v/>
      </c>
      <c r="X1189" s="49">
        <f>--AND(ISNUMBER(B1189),C1189&lt;&gt;"",L1189&lt;&gt;"",M1189&lt;&gt;"")</f>
        <v/>
      </c>
    </row>
    <row r="1190" ht="15" customHeight="1" s="111">
      <c r="A1190" s="50" t="inlineStr">
        <is>
          <t>MAR</t>
        </is>
      </c>
      <c r="B1190" s="51">
        <f>MAR!A191</f>
        <v/>
      </c>
      <c r="C1190" s="52">
        <f>MAR!B191</f>
        <v/>
      </c>
      <c r="D1190" s="52">
        <f>MAR!C191</f>
        <v/>
      </c>
      <c r="E1190" s="52">
        <f>MAR!D191</f>
        <v/>
      </c>
      <c r="F1190" s="52">
        <f>MAR!E191</f>
        <v/>
      </c>
      <c r="G1190" s="52">
        <f>MAR!F191</f>
        <v/>
      </c>
      <c r="H1190" s="52">
        <f>MAR!G191</f>
        <v/>
      </c>
      <c r="I1190" s="53">
        <f>MAR!H191</f>
        <v/>
      </c>
      <c r="J1190" s="53">
        <f>MAR!I191</f>
        <v/>
      </c>
      <c r="K1190" s="52">
        <f>MAR!J191</f>
        <v/>
      </c>
      <c r="L1190" s="52">
        <f>MAR!K191</f>
        <v/>
      </c>
      <c r="M1190" s="54">
        <f>MAR!L191</f>
        <v/>
      </c>
      <c r="N1190" s="52">
        <f>MAR!M191</f>
        <v/>
      </c>
      <c r="O1190" s="52">
        <f>MAR!N191</f>
        <v/>
      </c>
      <c r="P1190" s="52">
        <f>MAR!O191</f>
        <v/>
      </c>
      <c r="Q1190" s="52">
        <f>MAR!P191</f>
        <v/>
      </c>
      <c r="R1190" s="52">
        <f>MAR!Q191</f>
        <v/>
      </c>
      <c r="S1190" s="54">
        <f>S1189+IF(X1190=0,0,M1190)</f>
        <v/>
      </c>
      <c r="T1190" s="55">
        <f>MAX(T1189,S1190)</f>
        <v/>
      </c>
      <c r="U1190" s="56">
        <f>S1190-T1190</f>
        <v/>
      </c>
      <c r="V1190" s="55">
        <f>IFERROR(SUMIFS(DATABASE!$M$5:$M$6004,DATABASE!$B$5:$B$6004,B1190,DATABASE!$X$5:$X$6004,1),0)</f>
        <v/>
      </c>
      <c r="W1190" s="57">
        <f>IFERROR(COUNTIFS(DATABASE!$B$5:$B$6004,B1190,DATABASE!$X$5:$X$6004,1),0)</f>
        <v/>
      </c>
      <c r="X1190" s="58">
        <f>--AND(ISNUMBER(B1190),C1190&lt;&gt;"",L1190&lt;&gt;"",M1190&lt;&gt;"")</f>
        <v/>
      </c>
    </row>
    <row r="1191" ht="15" customHeight="1" s="111">
      <c r="A1191" s="42" t="inlineStr">
        <is>
          <t>MAR</t>
        </is>
      </c>
      <c r="B1191" s="43">
        <f>MAR!A192</f>
        <v/>
      </c>
      <c r="C1191" s="44">
        <f>MAR!B192</f>
        <v/>
      </c>
      <c r="D1191" s="44">
        <f>MAR!C192</f>
        <v/>
      </c>
      <c r="E1191" s="44">
        <f>MAR!D192</f>
        <v/>
      </c>
      <c r="F1191" s="44">
        <f>MAR!E192</f>
        <v/>
      </c>
      <c r="G1191" s="44">
        <f>MAR!F192</f>
        <v/>
      </c>
      <c r="H1191" s="44">
        <f>MAR!G192</f>
        <v/>
      </c>
      <c r="I1191" s="45">
        <f>MAR!H192</f>
        <v/>
      </c>
      <c r="J1191" s="45">
        <f>MAR!I192</f>
        <v/>
      </c>
      <c r="K1191" s="44">
        <f>MAR!J192</f>
        <v/>
      </c>
      <c r="L1191" s="44">
        <f>MAR!K192</f>
        <v/>
      </c>
      <c r="M1191" s="46">
        <f>MAR!L192</f>
        <v/>
      </c>
      <c r="N1191" s="44">
        <f>MAR!M192</f>
        <v/>
      </c>
      <c r="O1191" s="44">
        <f>MAR!N192</f>
        <v/>
      </c>
      <c r="P1191" s="44">
        <f>MAR!O192</f>
        <v/>
      </c>
      <c r="Q1191" s="44">
        <f>MAR!P192</f>
        <v/>
      </c>
      <c r="R1191" s="44">
        <f>MAR!Q192</f>
        <v/>
      </c>
      <c r="S1191" s="46">
        <f>S1190+IF(X1191=0,0,M1191)</f>
        <v/>
      </c>
      <c r="T1191" s="47">
        <f>MAX(T1190,S1191)</f>
        <v/>
      </c>
      <c r="U1191" s="48">
        <f>S1191-T1191</f>
        <v/>
      </c>
      <c r="V1191" s="47">
        <f>IFERROR(SUMIFS(DATABASE!$M$5:$M$6004,DATABASE!$B$5:$B$6004,B1191,DATABASE!$X$5:$X$6004,1),0)</f>
        <v/>
      </c>
      <c r="W1191" s="31">
        <f>IFERROR(COUNTIFS(DATABASE!$B$5:$B$6004,B1191,DATABASE!$X$5:$X$6004,1),0)</f>
        <v/>
      </c>
      <c r="X1191" s="49">
        <f>--AND(ISNUMBER(B1191),C1191&lt;&gt;"",L1191&lt;&gt;"",M1191&lt;&gt;"")</f>
        <v/>
      </c>
    </row>
    <row r="1192" ht="15" customHeight="1" s="111">
      <c r="A1192" s="50" t="inlineStr">
        <is>
          <t>MAR</t>
        </is>
      </c>
      <c r="B1192" s="51">
        <f>MAR!A193</f>
        <v/>
      </c>
      <c r="C1192" s="52">
        <f>MAR!B193</f>
        <v/>
      </c>
      <c r="D1192" s="52">
        <f>MAR!C193</f>
        <v/>
      </c>
      <c r="E1192" s="52">
        <f>MAR!D193</f>
        <v/>
      </c>
      <c r="F1192" s="52">
        <f>MAR!E193</f>
        <v/>
      </c>
      <c r="G1192" s="52">
        <f>MAR!F193</f>
        <v/>
      </c>
      <c r="H1192" s="52">
        <f>MAR!G193</f>
        <v/>
      </c>
      <c r="I1192" s="53">
        <f>MAR!H193</f>
        <v/>
      </c>
      <c r="J1192" s="53">
        <f>MAR!I193</f>
        <v/>
      </c>
      <c r="K1192" s="52">
        <f>MAR!J193</f>
        <v/>
      </c>
      <c r="L1192" s="52">
        <f>MAR!K193</f>
        <v/>
      </c>
      <c r="M1192" s="54">
        <f>MAR!L193</f>
        <v/>
      </c>
      <c r="N1192" s="52">
        <f>MAR!M193</f>
        <v/>
      </c>
      <c r="O1192" s="52">
        <f>MAR!N193</f>
        <v/>
      </c>
      <c r="P1192" s="52">
        <f>MAR!O193</f>
        <v/>
      </c>
      <c r="Q1192" s="52">
        <f>MAR!P193</f>
        <v/>
      </c>
      <c r="R1192" s="52">
        <f>MAR!Q193</f>
        <v/>
      </c>
      <c r="S1192" s="54">
        <f>S1191+IF(X1192=0,0,M1192)</f>
        <v/>
      </c>
      <c r="T1192" s="55">
        <f>MAX(T1191,S1192)</f>
        <v/>
      </c>
      <c r="U1192" s="56">
        <f>S1192-T1192</f>
        <v/>
      </c>
      <c r="V1192" s="55">
        <f>IFERROR(SUMIFS(DATABASE!$M$5:$M$6004,DATABASE!$B$5:$B$6004,B1192,DATABASE!$X$5:$X$6004,1),0)</f>
        <v/>
      </c>
      <c r="W1192" s="57">
        <f>IFERROR(COUNTIFS(DATABASE!$B$5:$B$6004,B1192,DATABASE!$X$5:$X$6004,1),0)</f>
        <v/>
      </c>
      <c r="X1192" s="58">
        <f>--AND(ISNUMBER(B1192),C1192&lt;&gt;"",L1192&lt;&gt;"",M1192&lt;&gt;"")</f>
        <v/>
      </c>
    </row>
    <row r="1193" ht="15" customHeight="1" s="111">
      <c r="A1193" s="42" t="inlineStr">
        <is>
          <t>MAR</t>
        </is>
      </c>
      <c r="B1193" s="43">
        <f>MAR!A194</f>
        <v/>
      </c>
      <c r="C1193" s="44">
        <f>MAR!B194</f>
        <v/>
      </c>
      <c r="D1193" s="44">
        <f>MAR!C194</f>
        <v/>
      </c>
      <c r="E1193" s="44">
        <f>MAR!D194</f>
        <v/>
      </c>
      <c r="F1193" s="44">
        <f>MAR!E194</f>
        <v/>
      </c>
      <c r="G1193" s="44">
        <f>MAR!F194</f>
        <v/>
      </c>
      <c r="H1193" s="44">
        <f>MAR!G194</f>
        <v/>
      </c>
      <c r="I1193" s="45">
        <f>MAR!H194</f>
        <v/>
      </c>
      <c r="J1193" s="45">
        <f>MAR!I194</f>
        <v/>
      </c>
      <c r="K1193" s="44">
        <f>MAR!J194</f>
        <v/>
      </c>
      <c r="L1193" s="44">
        <f>MAR!K194</f>
        <v/>
      </c>
      <c r="M1193" s="46">
        <f>MAR!L194</f>
        <v/>
      </c>
      <c r="N1193" s="44">
        <f>MAR!M194</f>
        <v/>
      </c>
      <c r="O1193" s="44">
        <f>MAR!N194</f>
        <v/>
      </c>
      <c r="P1193" s="44">
        <f>MAR!O194</f>
        <v/>
      </c>
      <c r="Q1193" s="44">
        <f>MAR!P194</f>
        <v/>
      </c>
      <c r="R1193" s="44">
        <f>MAR!Q194</f>
        <v/>
      </c>
      <c r="S1193" s="46">
        <f>S1192+IF(X1193=0,0,M1193)</f>
        <v/>
      </c>
      <c r="T1193" s="47">
        <f>MAX(T1192,S1193)</f>
        <v/>
      </c>
      <c r="U1193" s="48">
        <f>S1193-T1193</f>
        <v/>
      </c>
      <c r="V1193" s="47">
        <f>IFERROR(SUMIFS(DATABASE!$M$5:$M$6004,DATABASE!$B$5:$B$6004,B1193,DATABASE!$X$5:$X$6004,1),0)</f>
        <v/>
      </c>
      <c r="W1193" s="31">
        <f>IFERROR(COUNTIFS(DATABASE!$B$5:$B$6004,B1193,DATABASE!$X$5:$X$6004,1),0)</f>
        <v/>
      </c>
      <c r="X1193" s="49">
        <f>--AND(ISNUMBER(B1193),C1193&lt;&gt;"",L1193&lt;&gt;"",M1193&lt;&gt;"")</f>
        <v/>
      </c>
    </row>
    <row r="1194" ht="15" customHeight="1" s="111">
      <c r="A1194" s="50" t="inlineStr">
        <is>
          <t>MAR</t>
        </is>
      </c>
      <c r="B1194" s="51">
        <f>MAR!A195</f>
        <v/>
      </c>
      <c r="C1194" s="52">
        <f>MAR!B195</f>
        <v/>
      </c>
      <c r="D1194" s="52">
        <f>MAR!C195</f>
        <v/>
      </c>
      <c r="E1194" s="52">
        <f>MAR!D195</f>
        <v/>
      </c>
      <c r="F1194" s="52">
        <f>MAR!E195</f>
        <v/>
      </c>
      <c r="G1194" s="52">
        <f>MAR!F195</f>
        <v/>
      </c>
      <c r="H1194" s="52">
        <f>MAR!G195</f>
        <v/>
      </c>
      <c r="I1194" s="53">
        <f>MAR!H195</f>
        <v/>
      </c>
      <c r="J1194" s="53">
        <f>MAR!I195</f>
        <v/>
      </c>
      <c r="K1194" s="52">
        <f>MAR!J195</f>
        <v/>
      </c>
      <c r="L1194" s="52">
        <f>MAR!K195</f>
        <v/>
      </c>
      <c r="M1194" s="54">
        <f>MAR!L195</f>
        <v/>
      </c>
      <c r="N1194" s="52">
        <f>MAR!M195</f>
        <v/>
      </c>
      <c r="O1194" s="52">
        <f>MAR!N195</f>
        <v/>
      </c>
      <c r="P1194" s="52">
        <f>MAR!O195</f>
        <v/>
      </c>
      <c r="Q1194" s="52">
        <f>MAR!P195</f>
        <v/>
      </c>
      <c r="R1194" s="52">
        <f>MAR!Q195</f>
        <v/>
      </c>
      <c r="S1194" s="54">
        <f>S1193+IF(X1194=0,0,M1194)</f>
        <v/>
      </c>
      <c r="T1194" s="55">
        <f>MAX(T1193,S1194)</f>
        <v/>
      </c>
      <c r="U1194" s="56">
        <f>S1194-T1194</f>
        <v/>
      </c>
      <c r="V1194" s="55">
        <f>IFERROR(SUMIFS(DATABASE!$M$5:$M$6004,DATABASE!$B$5:$B$6004,B1194,DATABASE!$X$5:$X$6004,1),0)</f>
        <v/>
      </c>
      <c r="W1194" s="57">
        <f>IFERROR(COUNTIFS(DATABASE!$B$5:$B$6004,B1194,DATABASE!$X$5:$X$6004,1),0)</f>
        <v/>
      </c>
      <c r="X1194" s="58">
        <f>--AND(ISNUMBER(B1194),C1194&lt;&gt;"",L1194&lt;&gt;"",M1194&lt;&gt;"")</f>
        <v/>
      </c>
    </row>
    <row r="1195" ht="15" customHeight="1" s="111">
      <c r="A1195" s="42" t="inlineStr">
        <is>
          <t>MAR</t>
        </is>
      </c>
      <c r="B1195" s="43">
        <f>MAR!A196</f>
        <v/>
      </c>
      <c r="C1195" s="44">
        <f>MAR!B196</f>
        <v/>
      </c>
      <c r="D1195" s="44">
        <f>MAR!C196</f>
        <v/>
      </c>
      <c r="E1195" s="44">
        <f>MAR!D196</f>
        <v/>
      </c>
      <c r="F1195" s="44">
        <f>MAR!E196</f>
        <v/>
      </c>
      <c r="G1195" s="44">
        <f>MAR!F196</f>
        <v/>
      </c>
      <c r="H1195" s="44">
        <f>MAR!G196</f>
        <v/>
      </c>
      <c r="I1195" s="45">
        <f>MAR!H196</f>
        <v/>
      </c>
      <c r="J1195" s="45">
        <f>MAR!I196</f>
        <v/>
      </c>
      <c r="K1195" s="44">
        <f>MAR!J196</f>
        <v/>
      </c>
      <c r="L1195" s="44">
        <f>MAR!K196</f>
        <v/>
      </c>
      <c r="M1195" s="46">
        <f>MAR!L196</f>
        <v/>
      </c>
      <c r="N1195" s="44">
        <f>MAR!M196</f>
        <v/>
      </c>
      <c r="O1195" s="44">
        <f>MAR!N196</f>
        <v/>
      </c>
      <c r="P1195" s="44">
        <f>MAR!O196</f>
        <v/>
      </c>
      <c r="Q1195" s="44">
        <f>MAR!P196</f>
        <v/>
      </c>
      <c r="R1195" s="44">
        <f>MAR!Q196</f>
        <v/>
      </c>
      <c r="S1195" s="46">
        <f>S1194+IF(X1195=0,0,M1195)</f>
        <v/>
      </c>
      <c r="T1195" s="47">
        <f>MAX(T1194,S1195)</f>
        <v/>
      </c>
      <c r="U1195" s="48">
        <f>S1195-T1195</f>
        <v/>
      </c>
      <c r="V1195" s="47">
        <f>IFERROR(SUMIFS(DATABASE!$M$5:$M$6004,DATABASE!$B$5:$B$6004,B1195,DATABASE!$X$5:$X$6004,1),0)</f>
        <v/>
      </c>
      <c r="W1195" s="31">
        <f>IFERROR(COUNTIFS(DATABASE!$B$5:$B$6004,B1195,DATABASE!$X$5:$X$6004,1),0)</f>
        <v/>
      </c>
      <c r="X1195" s="49">
        <f>--AND(ISNUMBER(B1195),C1195&lt;&gt;"",L1195&lt;&gt;"",M1195&lt;&gt;"")</f>
        <v/>
      </c>
    </row>
    <row r="1196" ht="15" customHeight="1" s="111">
      <c r="A1196" s="50" t="inlineStr">
        <is>
          <t>MAR</t>
        </is>
      </c>
      <c r="B1196" s="51">
        <f>MAR!A197</f>
        <v/>
      </c>
      <c r="C1196" s="52">
        <f>MAR!B197</f>
        <v/>
      </c>
      <c r="D1196" s="52">
        <f>MAR!C197</f>
        <v/>
      </c>
      <c r="E1196" s="52">
        <f>MAR!D197</f>
        <v/>
      </c>
      <c r="F1196" s="52">
        <f>MAR!E197</f>
        <v/>
      </c>
      <c r="G1196" s="52">
        <f>MAR!F197</f>
        <v/>
      </c>
      <c r="H1196" s="52">
        <f>MAR!G197</f>
        <v/>
      </c>
      <c r="I1196" s="53">
        <f>MAR!H197</f>
        <v/>
      </c>
      <c r="J1196" s="53">
        <f>MAR!I197</f>
        <v/>
      </c>
      <c r="K1196" s="52">
        <f>MAR!J197</f>
        <v/>
      </c>
      <c r="L1196" s="52">
        <f>MAR!K197</f>
        <v/>
      </c>
      <c r="M1196" s="54">
        <f>MAR!L197</f>
        <v/>
      </c>
      <c r="N1196" s="52">
        <f>MAR!M197</f>
        <v/>
      </c>
      <c r="O1196" s="52">
        <f>MAR!N197</f>
        <v/>
      </c>
      <c r="P1196" s="52">
        <f>MAR!O197</f>
        <v/>
      </c>
      <c r="Q1196" s="52">
        <f>MAR!P197</f>
        <v/>
      </c>
      <c r="R1196" s="52">
        <f>MAR!Q197</f>
        <v/>
      </c>
      <c r="S1196" s="54">
        <f>S1195+IF(X1196=0,0,M1196)</f>
        <v/>
      </c>
      <c r="T1196" s="55">
        <f>MAX(T1195,S1196)</f>
        <v/>
      </c>
      <c r="U1196" s="56">
        <f>S1196-T1196</f>
        <v/>
      </c>
      <c r="V1196" s="55">
        <f>IFERROR(SUMIFS(DATABASE!$M$5:$M$6004,DATABASE!$B$5:$B$6004,B1196,DATABASE!$X$5:$X$6004,1),0)</f>
        <v/>
      </c>
      <c r="W1196" s="57">
        <f>IFERROR(COUNTIFS(DATABASE!$B$5:$B$6004,B1196,DATABASE!$X$5:$X$6004,1),0)</f>
        <v/>
      </c>
      <c r="X1196" s="58">
        <f>--AND(ISNUMBER(B1196),C1196&lt;&gt;"",L1196&lt;&gt;"",M1196&lt;&gt;"")</f>
        <v/>
      </c>
    </row>
    <row r="1197" ht="15" customHeight="1" s="111">
      <c r="A1197" s="42" t="inlineStr">
        <is>
          <t>MAR</t>
        </is>
      </c>
      <c r="B1197" s="43">
        <f>MAR!A198</f>
        <v/>
      </c>
      <c r="C1197" s="44">
        <f>MAR!B198</f>
        <v/>
      </c>
      <c r="D1197" s="44">
        <f>MAR!C198</f>
        <v/>
      </c>
      <c r="E1197" s="44">
        <f>MAR!D198</f>
        <v/>
      </c>
      <c r="F1197" s="44">
        <f>MAR!E198</f>
        <v/>
      </c>
      <c r="G1197" s="44">
        <f>MAR!F198</f>
        <v/>
      </c>
      <c r="H1197" s="44">
        <f>MAR!G198</f>
        <v/>
      </c>
      <c r="I1197" s="45">
        <f>MAR!H198</f>
        <v/>
      </c>
      <c r="J1197" s="45">
        <f>MAR!I198</f>
        <v/>
      </c>
      <c r="K1197" s="44">
        <f>MAR!J198</f>
        <v/>
      </c>
      <c r="L1197" s="44">
        <f>MAR!K198</f>
        <v/>
      </c>
      <c r="M1197" s="46">
        <f>MAR!L198</f>
        <v/>
      </c>
      <c r="N1197" s="44">
        <f>MAR!M198</f>
        <v/>
      </c>
      <c r="O1197" s="44">
        <f>MAR!N198</f>
        <v/>
      </c>
      <c r="P1197" s="44">
        <f>MAR!O198</f>
        <v/>
      </c>
      <c r="Q1197" s="44">
        <f>MAR!P198</f>
        <v/>
      </c>
      <c r="R1197" s="44">
        <f>MAR!Q198</f>
        <v/>
      </c>
      <c r="S1197" s="46">
        <f>S1196+IF(X1197=0,0,M1197)</f>
        <v/>
      </c>
      <c r="T1197" s="47">
        <f>MAX(T1196,S1197)</f>
        <v/>
      </c>
      <c r="U1197" s="48">
        <f>S1197-T1197</f>
        <v/>
      </c>
      <c r="V1197" s="47">
        <f>IFERROR(SUMIFS(DATABASE!$M$5:$M$6004,DATABASE!$B$5:$B$6004,B1197,DATABASE!$X$5:$X$6004,1),0)</f>
        <v/>
      </c>
      <c r="W1197" s="31">
        <f>IFERROR(COUNTIFS(DATABASE!$B$5:$B$6004,B1197,DATABASE!$X$5:$X$6004,1),0)</f>
        <v/>
      </c>
      <c r="X1197" s="49">
        <f>--AND(ISNUMBER(B1197),C1197&lt;&gt;"",L1197&lt;&gt;"",M1197&lt;&gt;"")</f>
        <v/>
      </c>
    </row>
    <row r="1198" ht="15" customHeight="1" s="111">
      <c r="A1198" s="50" t="inlineStr">
        <is>
          <t>MAR</t>
        </is>
      </c>
      <c r="B1198" s="51">
        <f>MAR!A199</f>
        <v/>
      </c>
      <c r="C1198" s="52">
        <f>MAR!B199</f>
        <v/>
      </c>
      <c r="D1198" s="52">
        <f>MAR!C199</f>
        <v/>
      </c>
      <c r="E1198" s="52">
        <f>MAR!D199</f>
        <v/>
      </c>
      <c r="F1198" s="52">
        <f>MAR!E199</f>
        <v/>
      </c>
      <c r="G1198" s="52">
        <f>MAR!F199</f>
        <v/>
      </c>
      <c r="H1198" s="52">
        <f>MAR!G199</f>
        <v/>
      </c>
      <c r="I1198" s="53">
        <f>MAR!H199</f>
        <v/>
      </c>
      <c r="J1198" s="53">
        <f>MAR!I199</f>
        <v/>
      </c>
      <c r="K1198" s="52">
        <f>MAR!J199</f>
        <v/>
      </c>
      <c r="L1198" s="52">
        <f>MAR!K199</f>
        <v/>
      </c>
      <c r="M1198" s="54">
        <f>MAR!L199</f>
        <v/>
      </c>
      <c r="N1198" s="52">
        <f>MAR!M199</f>
        <v/>
      </c>
      <c r="O1198" s="52">
        <f>MAR!N199</f>
        <v/>
      </c>
      <c r="P1198" s="52">
        <f>MAR!O199</f>
        <v/>
      </c>
      <c r="Q1198" s="52">
        <f>MAR!P199</f>
        <v/>
      </c>
      <c r="R1198" s="52">
        <f>MAR!Q199</f>
        <v/>
      </c>
      <c r="S1198" s="54">
        <f>S1197+IF(X1198=0,0,M1198)</f>
        <v/>
      </c>
      <c r="T1198" s="55">
        <f>MAX(T1197,S1198)</f>
        <v/>
      </c>
      <c r="U1198" s="56">
        <f>S1198-T1198</f>
        <v/>
      </c>
      <c r="V1198" s="55">
        <f>IFERROR(SUMIFS(DATABASE!$M$5:$M$6004,DATABASE!$B$5:$B$6004,B1198,DATABASE!$X$5:$X$6004,1),0)</f>
        <v/>
      </c>
      <c r="W1198" s="57">
        <f>IFERROR(COUNTIFS(DATABASE!$B$5:$B$6004,B1198,DATABASE!$X$5:$X$6004,1),0)</f>
        <v/>
      </c>
      <c r="X1198" s="58">
        <f>--AND(ISNUMBER(B1198),C1198&lt;&gt;"",L1198&lt;&gt;"",M1198&lt;&gt;"")</f>
        <v/>
      </c>
    </row>
    <row r="1199" ht="15" customHeight="1" s="111">
      <c r="A1199" s="42" t="inlineStr">
        <is>
          <t>MAR</t>
        </is>
      </c>
      <c r="B1199" s="43">
        <f>MAR!A200</f>
        <v/>
      </c>
      <c r="C1199" s="44">
        <f>MAR!B200</f>
        <v/>
      </c>
      <c r="D1199" s="44">
        <f>MAR!C200</f>
        <v/>
      </c>
      <c r="E1199" s="44">
        <f>MAR!D200</f>
        <v/>
      </c>
      <c r="F1199" s="44">
        <f>MAR!E200</f>
        <v/>
      </c>
      <c r="G1199" s="44">
        <f>MAR!F200</f>
        <v/>
      </c>
      <c r="H1199" s="44">
        <f>MAR!G200</f>
        <v/>
      </c>
      <c r="I1199" s="45">
        <f>MAR!H200</f>
        <v/>
      </c>
      <c r="J1199" s="45">
        <f>MAR!I200</f>
        <v/>
      </c>
      <c r="K1199" s="44">
        <f>MAR!J200</f>
        <v/>
      </c>
      <c r="L1199" s="44">
        <f>MAR!K200</f>
        <v/>
      </c>
      <c r="M1199" s="46">
        <f>MAR!L200</f>
        <v/>
      </c>
      <c r="N1199" s="44">
        <f>MAR!M200</f>
        <v/>
      </c>
      <c r="O1199" s="44">
        <f>MAR!N200</f>
        <v/>
      </c>
      <c r="P1199" s="44">
        <f>MAR!O200</f>
        <v/>
      </c>
      <c r="Q1199" s="44">
        <f>MAR!P200</f>
        <v/>
      </c>
      <c r="R1199" s="44">
        <f>MAR!Q200</f>
        <v/>
      </c>
      <c r="S1199" s="46">
        <f>S1198+IF(X1199=0,0,M1199)</f>
        <v/>
      </c>
      <c r="T1199" s="47">
        <f>MAX(T1198,S1199)</f>
        <v/>
      </c>
      <c r="U1199" s="48">
        <f>S1199-T1199</f>
        <v/>
      </c>
      <c r="V1199" s="47">
        <f>IFERROR(SUMIFS(DATABASE!$M$5:$M$6004,DATABASE!$B$5:$B$6004,B1199,DATABASE!$X$5:$X$6004,1),0)</f>
        <v/>
      </c>
      <c r="W1199" s="31">
        <f>IFERROR(COUNTIFS(DATABASE!$B$5:$B$6004,B1199,DATABASE!$X$5:$X$6004,1),0)</f>
        <v/>
      </c>
      <c r="X1199" s="49">
        <f>--AND(ISNUMBER(B1199),C1199&lt;&gt;"",L1199&lt;&gt;"",M1199&lt;&gt;"")</f>
        <v/>
      </c>
    </row>
    <row r="1200" ht="15" customHeight="1" s="111">
      <c r="A1200" s="50" t="inlineStr">
        <is>
          <t>MAR</t>
        </is>
      </c>
      <c r="B1200" s="51">
        <f>MAR!A201</f>
        <v/>
      </c>
      <c r="C1200" s="52">
        <f>MAR!B201</f>
        <v/>
      </c>
      <c r="D1200" s="52">
        <f>MAR!C201</f>
        <v/>
      </c>
      <c r="E1200" s="52">
        <f>MAR!D201</f>
        <v/>
      </c>
      <c r="F1200" s="52">
        <f>MAR!E201</f>
        <v/>
      </c>
      <c r="G1200" s="52">
        <f>MAR!F201</f>
        <v/>
      </c>
      <c r="H1200" s="52">
        <f>MAR!G201</f>
        <v/>
      </c>
      <c r="I1200" s="53">
        <f>MAR!H201</f>
        <v/>
      </c>
      <c r="J1200" s="53">
        <f>MAR!I201</f>
        <v/>
      </c>
      <c r="K1200" s="52">
        <f>MAR!J201</f>
        <v/>
      </c>
      <c r="L1200" s="52">
        <f>MAR!K201</f>
        <v/>
      </c>
      <c r="M1200" s="54">
        <f>MAR!L201</f>
        <v/>
      </c>
      <c r="N1200" s="52">
        <f>MAR!M201</f>
        <v/>
      </c>
      <c r="O1200" s="52">
        <f>MAR!N201</f>
        <v/>
      </c>
      <c r="P1200" s="52">
        <f>MAR!O201</f>
        <v/>
      </c>
      <c r="Q1200" s="52">
        <f>MAR!P201</f>
        <v/>
      </c>
      <c r="R1200" s="52">
        <f>MAR!Q201</f>
        <v/>
      </c>
      <c r="S1200" s="54">
        <f>S1199+IF(X1200=0,0,M1200)</f>
        <v/>
      </c>
      <c r="T1200" s="55">
        <f>MAX(T1199,S1200)</f>
        <v/>
      </c>
      <c r="U1200" s="56">
        <f>S1200-T1200</f>
        <v/>
      </c>
      <c r="V1200" s="55">
        <f>IFERROR(SUMIFS(DATABASE!$M$5:$M$6004,DATABASE!$B$5:$B$6004,B1200,DATABASE!$X$5:$X$6004,1),0)</f>
        <v/>
      </c>
      <c r="W1200" s="57">
        <f>IFERROR(COUNTIFS(DATABASE!$B$5:$B$6004,B1200,DATABASE!$X$5:$X$6004,1),0)</f>
        <v/>
      </c>
      <c r="X1200" s="58">
        <f>--AND(ISNUMBER(B1200),C1200&lt;&gt;"",L1200&lt;&gt;"",M1200&lt;&gt;"")</f>
        <v/>
      </c>
    </row>
    <row r="1201" ht="15" customHeight="1" s="111">
      <c r="A1201" s="42" t="inlineStr">
        <is>
          <t>MAR</t>
        </is>
      </c>
      <c r="B1201" s="43">
        <f>MAR!A202</f>
        <v/>
      </c>
      <c r="C1201" s="44">
        <f>MAR!B202</f>
        <v/>
      </c>
      <c r="D1201" s="44">
        <f>MAR!C202</f>
        <v/>
      </c>
      <c r="E1201" s="44">
        <f>MAR!D202</f>
        <v/>
      </c>
      <c r="F1201" s="44">
        <f>MAR!E202</f>
        <v/>
      </c>
      <c r="G1201" s="44">
        <f>MAR!F202</f>
        <v/>
      </c>
      <c r="H1201" s="44">
        <f>MAR!G202</f>
        <v/>
      </c>
      <c r="I1201" s="45">
        <f>MAR!H202</f>
        <v/>
      </c>
      <c r="J1201" s="45">
        <f>MAR!I202</f>
        <v/>
      </c>
      <c r="K1201" s="44">
        <f>MAR!J202</f>
        <v/>
      </c>
      <c r="L1201" s="44">
        <f>MAR!K202</f>
        <v/>
      </c>
      <c r="M1201" s="46">
        <f>MAR!L202</f>
        <v/>
      </c>
      <c r="N1201" s="44">
        <f>MAR!M202</f>
        <v/>
      </c>
      <c r="O1201" s="44">
        <f>MAR!N202</f>
        <v/>
      </c>
      <c r="P1201" s="44">
        <f>MAR!O202</f>
        <v/>
      </c>
      <c r="Q1201" s="44">
        <f>MAR!P202</f>
        <v/>
      </c>
      <c r="R1201" s="44">
        <f>MAR!Q202</f>
        <v/>
      </c>
      <c r="S1201" s="46">
        <f>S1200+IF(X1201=0,0,M1201)</f>
        <v/>
      </c>
      <c r="T1201" s="47">
        <f>MAX(T1200,S1201)</f>
        <v/>
      </c>
      <c r="U1201" s="48">
        <f>S1201-T1201</f>
        <v/>
      </c>
      <c r="V1201" s="47">
        <f>IFERROR(SUMIFS(DATABASE!$M$5:$M$6004,DATABASE!$B$5:$B$6004,B1201,DATABASE!$X$5:$X$6004,1),0)</f>
        <v/>
      </c>
      <c r="W1201" s="31">
        <f>IFERROR(COUNTIFS(DATABASE!$B$5:$B$6004,B1201,DATABASE!$X$5:$X$6004,1),0)</f>
        <v/>
      </c>
      <c r="X1201" s="49">
        <f>--AND(ISNUMBER(B1201),C1201&lt;&gt;"",L1201&lt;&gt;"",M1201&lt;&gt;"")</f>
        <v/>
      </c>
    </row>
    <row r="1202" ht="15" customHeight="1" s="111">
      <c r="A1202" s="50" t="inlineStr">
        <is>
          <t>MAR</t>
        </is>
      </c>
      <c r="B1202" s="51">
        <f>MAR!A203</f>
        <v/>
      </c>
      <c r="C1202" s="52">
        <f>MAR!B203</f>
        <v/>
      </c>
      <c r="D1202" s="52">
        <f>MAR!C203</f>
        <v/>
      </c>
      <c r="E1202" s="52">
        <f>MAR!D203</f>
        <v/>
      </c>
      <c r="F1202" s="52">
        <f>MAR!E203</f>
        <v/>
      </c>
      <c r="G1202" s="52">
        <f>MAR!F203</f>
        <v/>
      </c>
      <c r="H1202" s="52">
        <f>MAR!G203</f>
        <v/>
      </c>
      <c r="I1202" s="53">
        <f>MAR!H203</f>
        <v/>
      </c>
      <c r="J1202" s="53">
        <f>MAR!I203</f>
        <v/>
      </c>
      <c r="K1202" s="52">
        <f>MAR!J203</f>
        <v/>
      </c>
      <c r="L1202" s="52">
        <f>MAR!K203</f>
        <v/>
      </c>
      <c r="M1202" s="54">
        <f>MAR!L203</f>
        <v/>
      </c>
      <c r="N1202" s="52">
        <f>MAR!M203</f>
        <v/>
      </c>
      <c r="O1202" s="52">
        <f>MAR!N203</f>
        <v/>
      </c>
      <c r="P1202" s="52">
        <f>MAR!O203</f>
        <v/>
      </c>
      <c r="Q1202" s="52">
        <f>MAR!P203</f>
        <v/>
      </c>
      <c r="R1202" s="52">
        <f>MAR!Q203</f>
        <v/>
      </c>
      <c r="S1202" s="54">
        <f>S1201+IF(X1202=0,0,M1202)</f>
        <v/>
      </c>
      <c r="T1202" s="55">
        <f>MAX(T1201,S1202)</f>
        <v/>
      </c>
      <c r="U1202" s="56">
        <f>S1202-T1202</f>
        <v/>
      </c>
      <c r="V1202" s="55">
        <f>IFERROR(SUMIFS(DATABASE!$M$5:$M$6004,DATABASE!$B$5:$B$6004,B1202,DATABASE!$X$5:$X$6004,1),0)</f>
        <v/>
      </c>
      <c r="W1202" s="57">
        <f>IFERROR(COUNTIFS(DATABASE!$B$5:$B$6004,B1202,DATABASE!$X$5:$X$6004,1),0)</f>
        <v/>
      </c>
      <c r="X1202" s="58">
        <f>--AND(ISNUMBER(B1202),C1202&lt;&gt;"",L1202&lt;&gt;"",M1202&lt;&gt;"")</f>
        <v/>
      </c>
    </row>
    <row r="1203" ht="15" customHeight="1" s="111">
      <c r="A1203" s="42" t="inlineStr">
        <is>
          <t>MAR</t>
        </is>
      </c>
      <c r="B1203" s="43">
        <f>MAR!A204</f>
        <v/>
      </c>
      <c r="C1203" s="44">
        <f>MAR!B204</f>
        <v/>
      </c>
      <c r="D1203" s="44">
        <f>MAR!C204</f>
        <v/>
      </c>
      <c r="E1203" s="44">
        <f>MAR!D204</f>
        <v/>
      </c>
      <c r="F1203" s="44">
        <f>MAR!E204</f>
        <v/>
      </c>
      <c r="G1203" s="44">
        <f>MAR!F204</f>
        <v/>
      </c>
      <c r="H1203" s="44">
        <f>MAR!G204</f>
        <v/>
      </c>
      <c r="I1203" s="45">
        <f>MAR!H204</f>
        <v/>
      </c>
      <c r="J1203" s="45">
        <f>MAR!I204</f>
        <v/>
      </c>
      <c r="K1203" s="44">
        <f>MAR!J204</f>
        <v/>
      </c>
      <c r="L1203" s="44">
        <f>MAR!K204</f>
        <v/>
      </c>
      <c r="M1203" s="46">
        <f>MAR!L204</f>
        <v/>
      </c>
      <c r="N1203" s="44">
        <f>MAR!M204</f>
        <v/>
      </c>
      <c r="O1203" s="44">
        <f>MAR!N204</f>
        <v/>
      </c>
      <c r="P1203" s="44">
        <f>MAR!O204</f>
        <v/>
      </c>
      <c r="Q1203" s="44">
        <f>MAR!P204</f>
        <v/>
      </c>
      <c r="R1203" s="44">
        <f>MAR!Q204</f>
        <v/>
      </c>
      <c r="S1203" s="46">
        <f>S1202+IF(X1203=0,0,M1203)</f>
        <v/>
      </c>
      <c r="T1203" s="47">
        <f>MAX(T1202,S1203)</f>
        <v/>
      </c>
      <c r="U1203" s="48">
        <f>S1203-T1203</f>
        <v/>
      </c>
      <c r="V1203" s="47">
        <f>IFERROR(SUMIFS(DATABASE!$M$5:$M$6004,DATABASE!$B$5:$B$6004,B1203,DATABASE!$X$5:$X$6004,1),0)</f>
        <v/>
      </c>
      <c r="W1203" s="31">
        <f>IFERROR(COUNTIFS(DATABASE!$B$5:$B$6004,B1203,DATABASE!$X$5:$X$6004,1),0)</f>
        <v/>
      </c>
      <c r="X1203" s="49">
        <f>--AND(ISNUMBER(B1203),C1203&lt;&gt;"",L1203&lt;&gt;"",M1203&lt;&gt;"")</f>
        <v/>
      </c>
    </row>
    <row r="1204" ht="15" customHeight="1" s="111">
      <c r="A1204" s="50" t="inlineStr">
        <is>
          <t>MAR</t>
        </is>
      </c>
      <c r="B1204" s="51">
        <f>MAR!A205</f>
        <v/>
      </c>
      <c r="C1204" s="52">
        <f>MAR!B205</f>
        <v/>
      </c>
      <c r="D1204" s="52">
        <f>MAR!C205</f>
        <v/>
      </c>
      <c r="E1204" s="52">
        <f>MAR!D205</f>
        <v/>
      </c>
      <c r="F1204" s="52">
        <f>MAR!E205</f>
        <v/>
      </c>
      <c r="G1204" s="52">
        <f>MAR!F205</f>
        <v/>
      </c>
      <c r="H1204" s="52">
        <f>MAR!G205</f>
        <v/>
      </c>
      <c r="I1204" s="53">
        <f>MAR!H205</f>
        <v/>
      </c>
      <c r="J1204" s="53">
        <f>MAR!I205</f>
        <v/>
      </c>
      <c r="K1204" s="52">
        <f>MAR!J205</f>
        <v/>
      </c>
      <c r="L1204" s="52">
        <f>MAR!K205</f>
        <v/>
      </c>
      <c r="M1204" s="54">
        <f>MAR!L205</f>
        <v/>
      </c>
      <c r="N1204" s="52">
        <f>MAR!M205</f>
        <v/>
      </c>
      <c r="O1204" s="52">
        <f>MAR!N205</f>
        <v/>
      </c>
      <c r="P1204" s="52">
        <f>MAR!O205</f>
        <v/>
      </c>
      <c r="Q1204" s="52">
        <f>MAR!P205</f>
        <v/>
      </c>
      <c r="R1204" s="52">
        <f>MAR!Q205</f>
        <v/>
      </c>
      <c r="S1204" s="54">
        <f>S1203+IF(X1204=0,0,M1204)</f>
        <v/>
      </c>
      <c r="T1204" s="55">
        <f>MAX(T1203,S1204)</f>
        <v/>
      </c>
      <c r="U1204" s="56">
        <f>S1204-T1204</f>
        <v/>
      </c>
      <c r="V1204" s="55">
        <f>IFERROR(SUMIFS(DATABASE!$M$5:$M$6004,DATABASE!$B$5:$B$6004,B1204,DATABASE!$X$5:$X$6004,1),0)</f>
        <v/>
      </c>
      <c r="W1204" s="57">
        <f>IFERROR(COUNTIFS(DATABASE!$B$5:$B$6004,B1204,DATABASE!$X$5:$X$6004,1),0)</f>
        <v/>
      </c>
      <c r="X1204" s="58">
        <f>--AND(ISNUMBER(B1204),C1204&lt;&gt;"",L1204&lt;&gt;"",M1204&lt;&gt;"")</f>
        <v/>
      </c>
    </row>
    <row r="1205" ht="15" customHeight="1" s="111">
      <c r="A1205" s="42" t="inlineStr">
        <is>
          <t>MAR</t>
        </is>
      </c>
      <c r="B1205" s="43">
        <f>MAR!A206</f>
        <v/>
      </c>
      <c r="C1205" s="44">
        <f>MAR!B206</f>
        <v/>
      </c>
      <c r="D1205" s="44">
        <f>MAR!C206</f>
        <v/>
      </c>
      <c r="E1205" s="44">
        <f>MAR!D206</f>
        <v/>
      </c>
      <c r="F1205" s="44">
        <f>MAR!E206</f>
        <v/>
      </c>
      <c r="G1205" s="44">
        <f>MAR!F206</f>
        <v/>
      </c>
      <c r="H1205" s="44">
        <f>MAR!G206</f>
        <v/>
      </c>
      <c r="I1205" s="45">
        <f>MAR!H206</f>
        <v/>
      </c>
      <c r="J1205" s="45">
        <f>MAR!I206</f>
        <v/>
      </c>
      <c r="K1205" s="44">
        <f>MAR!J206</f>
        <v/>
      </c>
      <c r="L1205" s="44">
        <f>MAR!K206</f>
        <v/>
      </c>
      <c r="M1205" s="46">
        <f>MAR!L206</f>
        <v/>
      </c>
      <c r="N1205" s="44">
        <f>MAR!M206</f>
        <v/>
      </c>
      <c r="O1205" s="44">
        <f>MAR!N206</f>
        <v/>
      </c>
      <c r="P1205" s="44">
        <f>MAR!O206</f>
        <v/>
      </c>
      <c r="Q1205" s="44">
        <f>MAR!P206</f>
        <v/>
      </c>
      <c r="R1205" s="44">
        <f>MAR!Q206</f>
        <v/>
      </c>
      <c r="S1205" s="46">
        <f>S1204+IF(X1205=0,0,M1205)</f>
        <v/>
      </c>
      <c r="T1205" s="47">
        <f>MAX(T1204,S1205)</f>
        <v/>
      </c>
      <c r="U1205" s="48">
        <f>S1205-T1205</f>
        <v/>
      </c>
      <c r="V1205" s="47">
        <f>IFERROR(SUMIFS(DATABASE!$M$5:$M$6004,DATABASE!$B$5:$B$6004,B1205,DATABASE!$X$5:$X$6004,1),0)</f>
        <v/>
      </c>
      <c r="W1205" s="31">
        <f>IFERROR(COUNTIFS(DATABASE!$B$5:$B$6004,B1205,DATABASE!$X$5:$X$6004,1),0)</f>
        <v/>
      </c>
      <c r="X1205" s="49">
        <f>--AND(ISNUMBER(B1205),C1205&lt;&gt;"",L1205&lt;&gt;"",M1205&lt;&gt;"")</f>
        <v/>
      </c>
    </row>
    <row r="1206" ht="15" customHeight="1" s="111">
      <c r="A1206" s="50" t="inlineStr">
        <is>
          <t>MAR</t>
        </is>
      </c>
      <c r="B1206" s="51">
        <f>MAR!A207</f>
        <v/>
      </c>
      <c r="C1206" s="52">
        <f>MAR!B207</f>
        <v/>
      </c>
      <c r="D1206" s="52">
        <f>MAR!C207</f>
        <v/>
      </c>
      <c r="E1206" s="52">
        <f>MAR!D207</f>
        <v/>
      </c>
      <c r="F1206" s="52">
        <f>MAR!E207</f>
        <v/>
      </c>
      <c r="G1206" s="52">
        <f>MAR!F207</f>
        <v/>
      </c>
      <c r="H1206" s="52">
        <f>MAR!G207</f>
        <v/>
      </c>
      <c r="I1206" s="53">
        <f>MAR!H207</f>
        <v/>
      </c>
      <c r="J1206" s="53">
        <f>MAR!I207</f>
        <v/>
      </c>
      <c r="K1206" s="52">
        <f>MAR!J207</f>
        <v/>
      </c>
      <c r="L1206" s="52">
        <f>MAR!K207</f>
        <v/>
      </c>
      <c r="M1206" s="54">
        <f>MAR!L207</f>
        <v/>
      </c>
      <c r="N1206" s="52">
        <f>MAR!M207</f>
        <v/>
      </c>
      <c r="O1206" s="52">
        <f>MAR!N207</f>
        <v/>
      </c>
      <c r="P1206" s="52">
        <f>MAR!O207</f>
        <v/>
      </c>
      <c r="Q1206" s="52">
        <f>MAR!P207</f>
        <v/>
      </c>
      <c r="R1206" s="52">
        <f>MAR!Q207</f>
        <v/>
      </c>
      <c r="S1206" s="54">
        <f>S1205+IF(X1206=0,0,M1206)</f>
        <v/>
      </c>
      <c r="T1206" s="55">
        <f>MAX(T1205,S1206)</f>
        <v/>
      </c>
      <c r="U1206" s="56">
        <f>S1206-T1206</f>
        <v/>
      </c>
      <c r="V1206" s="55">
        <f>IFERROR(SUMIFS(DATABASE!$M$5:$M$6004,DATABASE!$B$5:$B$6004,B1206,DATABASE!$X$5:$X$6004,1),0)</f>
        <v/>
      </c>
      <c r="W1206" s="57">
        <f>IFERROR(COUNTIFS(DATABASE!$B$5:$B$6004,B1206,DATABASE!$X$5:$X$6004,1),0)</f>
        <v/>
      </c>
      <c r="X1206" s="58">
        <f>--AND(ISNUMBER(B1206),C1206&lt;&gt;"",L1206&lt;&gt;"",M1206&lt;&gt;"")</f>
        <v/>
      </c>
    </row>
    <row r="1207" ht="15" customHeight="1" s="111">
      <c r="A1207" s="42" t="inlineStr">
        <is>
          <t>MAR</t>
        </is>
      </c>
      <c r="B1207" s="43">
        <f>MAR!A208</f>
        <v/>
      </c>
      <c r="C1207" s="44">
        <f>MAR!B208</f>
        <v/>
      </c>
      <c r="D1207" s="44">
        <f>MAR!C208</f>
        <v/>
      </c>
      <c r="E1207" s="44">
        <f>MAR!D208</f>
        <v/>
      </c>
      <c r="F1207" s="44">
        <f>MAR!E208</f>
        <v/>
      </c>
      <c r="G1207" s="44">
        <f>MAR!F208</f>
        <v/>
      </c>
      <c r="H1207" s="44">
        <f>MAR!G208</f>
        <v/>
      </c>
      <c r="I1207" s="45">
        <f>MAR!H208</f>
        <v/>
      </c>
      <c r="J1207" s="45">
        <f>MAR!I208</f>
        <v/>
      </c>
      <c r="K1207" s="44">
        <f>MAR!J208</f>
        <v/>
      </c>
      <c r="L1207" s="44">
        <f>MAR!K208</f>
        <v/>
      </c>
      <c r="M1207" s="46">
        <f>MAR!L208</f>
        <v/>
      </c>
      <c r="N1207" s="44">
        <f>MAR!M208</f>
        <v/>
      </c>
      <c r="O1207" s="44">
        <f>MAR!N208</f>
        <v/>
      </c>
      <c r="P1207" s="44">
        <f>MAR!O208</f>
        <v/>
      </c>
      <c r="Q1207" s="44">
        <f>MAR!P208</f>
        <v/>
      </c>
      <c r="R1207" s="44">
        <f>MAR!Q208</f>
        <v/>
      </c>
      <c r="S1207" s="46">
        <f>S1206+IF(X1207=0,0,M1207)</f>
        <v/>
      </c>
      <c r="T1207" s="47">
        <f>MAX(T1206,S1207)</f>
        <v/>
      </c>
      <c r="U1207" s="48">
        <f>S1207-T1207</f>
        <v/>
      </c>
      <c r="V1207" s="47">
        <f>IFERROR(SUMIFS(DATABASE!$M$5:$M$6004,DATABASE!$B$5:$B$6004,B1207,DATABASE!$X$5:$X$6004,1),0)</f>
        <v/>
      </c>
      <c r="W1207" s="31">
        <f>IFERROR(COUNTIFS(DATABASE!$B$5:$B$6004,B1207,DATABASE!$X$5:$X$6004,1),0)</f>
        <v/>
      </c>
      <c r="X1207" s="49">
        <f>--AND(ISNUMBER(B1207),C1207&lt;&gt;"",L1207&lt;&gt;"",M1207&lt;&gt;"")</f>
        <v/>
      </c>
    </row>
    <row r="1208" ht="15" customHeight="1" s="111">
      <c r="A1208" s="50" t="inlineStr">
        <is>
          <t>MAR</t>
        </is>
      </c>
      <c r="B1208" s="51">
        <f>MAR!A209</f>
        <v/>
      </c>
      <c r="C1208" s="52">
        <f>MAR!B209</f>
        <v/>
      </c>
      <c r="D1208" s="52">
        <f>MAR!C209</f>
        <v/>
      </c>
      <c r="E1208" s="52">
        <f>MAR!D209</f>
        <v/>
      </c>
      <c r="F1208" s="52">
        <f>MAR!E209</f>
        <v/>
      </c>
      <c r="G1208" s="52">
        <f>MAR!F209</f>
        <v/>
      </c>
      <c r="H1208" s="52">
        <f>MAR!G209</f>
        <v/>
      </c>
      <c r="I1208" s="53">
        <f>MAR!H209</f>
        <v/>
      </c>
      <c r="J1208" s="53">
        <f>MAR!I209</f>
        <v/>
      </c>
      <c r="K1208" s="52">
        <f>MAR!J209</f>
        <v/>
      </c>
      <c r="L1208" s="52">
        <f>MAR!K209</f>
        <v/>
      </c>
      <c r="M1208" s="54">
        <f>MAR!L209</f>
        <v/>
      </c>
      <c r="N1208" s="52">
        <f>MAR!M209</f>
        <v/>
      </c>
      <c r="O1208" s="52">
        <f>MAR!N209</f>
        <v/>
      </c>
      <c r="P1208" s="52">
        <f>MAR!O209</f>
        <v/>
      </c>
      <c r="Q1208" s="52">
        <f>MAR!P209</f>
        <v/>
      </c>
      <c r="R1208" s="52">
        <f>MAR!Q209</f>
        <v/>
      </c>
      <c r="S1208" s="54">
        <f>S1207+IF(X1208=0,0,M1208)</f>
        <v/>
      </c>
      <c r="T1208" s="55">
        <f>MAX(T1207,S1208)</f>
        <v/>
      </c>
      <c r="U1208" s="56">
        <f>S1208-T1208</f>
        <v/>
      </c>
      <c r="V1208" s="55">
        <f>IFERROR(SUMIFS(DATABASE!$M$5:$M$6004,DATABASE!$B$5:$B$6004,B1208,DATABASE!$X$5:$X$6004,1),0)</f>
        <v/>
      </c>
      <c r="W1208" s="57">
        <f>IFERROR(COUNTIFS(DATABASE!$B$5:$B$6004,B1208,DATABASE!$X$5:$X$6004,1),0)</f>
        <v/>
      </c>
      <c r="X1208" s="58">
        <f>--AND(ISNUMBER(B1208),C1208&lt;&gt;"",L1208&lt;&gt;"",M1208&lt;&gt;"")</f>
        <v/>
      </c>
    </row>
    <row r="1209" ht="15" customHeight="1" s="111">
      <c r="A1209" s="42" t="inlineStr">
        <is>
          <t>MAR</t>
        </is>
      </c>
      <c r="B1209" s="43">
        <f>MAR!A210</f>
        <v/>
      </c>
      <c r="C1209" s="44">
        <f>MAR!B210</f>
        <v/>
      </c>
      <c r="D1209" s="44">
        <f>MAR!C210</f>
        <v/>
      </c>
      <c r="E1209" s="44">
        <f>MAR!D210</f>
        <v/>
      </c>
      <c r="F1209" s="44">
        <f>MAR!E210</f>
        <v/>
      </c>
      <c r="G1209" s="44">
        <f>MAR!F210</f>
        <v/>
      </c>
      <c r="H1209" s="44">
        <f>MAR!G210</f>
        <v/>
      </c>
      <c r="I1209" s="45">
        <f>MAR!H210</f>
        <v/>
      </c>
      <c r="J1209" s="45">
        <f>MAR!I210</f>
        <v/>
      </c>
      <c r="K1209" s="44">
        <f>MAR!J210</f>
        <v/>
      </c>
      <c r="L1209" s="44">
        <f>MAR!K210</f>
        <v/>
      </c>
      <c r="M1209" s="46">
        <f>MAR!L210</f>
        <v/>
      </c>
      <c r="N1209" s="44">
        <f>MAR!M210</f>
        <v/>
      </c>
      <c r="O1209" s="44">
        <f>MAR!N210</f>
        <v/>
      </c>
      <c r="P1209" s="44">
        <f>MAR!O210</f>
        <v/>
      </c>
      <c r="Q1209" s="44">
        <f>MAR!P210</f>
        <v/>
      </c>
      <c r="R1209" s="44">
        <f>MAR!Q210</f>
        <v/>
      </c>
      <c r="S1209" s="46">
        <f>S1208+IF(X1209=0,0,M1209)</f>
        <v/>
      </c>
      <c r="T1209" s="47">
        <f>MAX(T1208,S1209)</f>
        <v/>
      </c>
      <c r="U1209" s="48">
        <f>S1209-T1209</f>
        <v/>
      </c>
      <c r="V1209" s="47">
        <f>IFERROR(SUMIFS(DATABASE!$M$5:$M$6004,DATABASE!$B$5:$B$6004,B1209,DATABASE!$X$5:$X$6004,1),0)</f>
        <v/>
      </c>
      <c r="W1209" s="31">
        <f>IFERROR(COUNTIFS(DATABASE!$B$5:$B$6004,B1209,DATABASE!$X$5:$X$6004,1),0)</f>
        <v/>
      </c>
      <c r="X1209" s="49">
        <f>--AND(ISNUMBER(B1209),C1209&lt;&gt;"",L1209&lt;&gt;"",M1209&lt;&gt;"")</f>
        <v/>
      </c>
    </row>
    <row r="1210" ht="15" customHeight="1" s="111">
      <c r="A1210" s="50" t="inlineStr">
        <is>
          <t>MAR</t>
        </is>
      </c>
      <c r="B1210" s="51">
        <f>MAR!A211</f>
        <v/>
      </c>
      <c r="C1210" s="52">
        <f>MAR!B211</f>
        <v/>
      </c>
      <c r="D1210" s="52">
        <f>MAR!C211</f>
        <v/>
      </c>
      <c r="E1210" s="52">
        <f>MAR!D211</f>
        <v/>
      </c>
      <c r="F1210" s="52">
        <f>MAR!E211</f>
        <v/>
      </c>
      <c r="G1210" s="52">
        <f>MAR!F211</f>
        <v/>
      </c>
      <c r="H1210" s="52">
        <f>MAR!G211</f>
        <v/>
      </c>
      <c r="I1210" s="53">
        <f>MAR!H211</f>
        <v/>
      </c>
      <c r="J1210" s="53">
        <f>MAR!I211</f>
        <v/>
      </c>
      <c r="K1210" s="52">
        <f>MAR!J211</f>
        <v/>
      </c>
      <c r="L1210" s="52">
        <f>MAR!K211</f>
        <v/>
      </c>
      <c r="M1210" s="54">
        <f>MAR!L211</f>
        <v/>
      </c>
      <c r="N1210" s="52">
        <f>MAR!M211</f>
        <v/>
      </c>
      <c r="O1210" s="52">
        <f>MAR!N211</f>
        <v/>
      </c>
      <c r="P1210" s="52">
        <f>MAR!O211</f>
        <v/>
      </c>
      <c r="Q1210" s="52">
        <f>MAR!P211</f>
        <v/>
      </c>
      <c r="R1210" s="52">
        <f>MAR!Q211</f>
        <v/>
      </c>
      <c r="S1210" s="54">
        <f>S1209+IF(X1210=0,0,M1210)</f>
        <v/>
      </c>
      <c r="T1210" s="55">
        <f>MAX(T1209,S1210)</f>
        <v/>
      </c>
      <c r="U1210" s="56">
        <f>S1210-T1210</f>
        <v/>
      </c>
      <c r="V1210" s="55">
        <f>IFERROR(SUMIFS(DATABASE!$M$5:$M$6004,DATABASE!$B$5:$B$6004,B1210,DATABASE!$X$5:$X$6004,1),0)</f>
        <v/>
      </c>
      <c r="W1210" s="57">
        <f>IFERROR(COUNTIFS(DATABASE!$B$5:$B$6004,B1210,DATABASE!$X$5:$X$6004,1),0)</f>
        <v/>
      </c>
      <c r="X1210" s="58">
        <f>--AND(ISNUMBER(B1210),C1210&lt;&gt;"",L1210&lt;&gt;"",M1210&lt;&gt;"")</f>
        <v/>
      </c>
    </row>
    <row r="1211" ht="15" customHeight="1" s="111">
      <c r="A1211" s="42" t="inlineStr">
        <is>
          <t>MAR</t>
        </is>
      </c>
      <c r="B1211" s="43">
        <f>MAR!A212</f>
        <v/>
      </c>
      <c r="C1211" s="44">
        <f>MAR!B212</f>
        <v/>
      </c>
      <c r="D1211" s="44">
        <f>MAR!C212</f>
        <v/>
      </c>
      <c r="E1211" s="44">
        <f>MAR!D212</f>
        <v/>
      </c>
      <c r="F1211" s="44">
        <f>MAR!E212</f>
        <v/>
      </c>
      <c r="G1211" s="44">
        <f>MAR!F212</f>
        <v/>
      </c>
      <c r="H1211" s="44">
        <f>MAR!G212</f>
        <v/>
      </c>
      <c r="I1211" s="45">
        <f>MAR!H212</f>
        <v/>
      </c>
      <c r="J1211" s="45">
        <f>MAR!I212</f>
        <v/>
      </c>
      <c r="K1211" s="44">
        <f>MAR!J212</f>
        <v/>
      </c>
      <c r="L1211" s="44">
        <f>MAR!K212</f>
        <v/>
      </c>
      <c r="M1211" s="46">
        <f>MAR!L212</f>
        <v/>
      </c>
      <c r="N1211" s="44">
        <f>MAR!M212</f>
        <v/>
      </c>
      <c r="O1211" s="44">
        <f>MAR!N212</f>
        <v/>
      </c>
      <c r="P1211" s="44">
        <f>MAR!O212</f>
        <v/>
      </c>
      <c r="Q1211" s="44">
        <f>MAR!P212</f>
        <v/>
      </c>
      <c r="R1211" s="44">
        <f>MAR!Q212</f>
        <v/>
      </c>
      <c r="S1211" s="46">
        <f>S1210+IF(X1211=0,0,M1211)</f>
        <v/>
      </c>
      <c r="T1211" s="47">
        <f>MAX(T1210,S1211)</f>
        <v/>
      </c>
      <c r="U1211" s="48">
        <f>S1211-T1211</f>
        <v/>
      </c>
      <c r="V1211" s="47">
        <f>IFERROR(SUMIFS(DATABASE!$M$5:$M$6004,DATABASE!$B$5:$B$6004,B1211,DATABASE!$X$5:$X$6004,1),0)</f>
        <v/>
      </c>
      <c r="W1211" s="31">
        <f>IFERROR(COUNTIFS(DATABASE!$B$5:$B$6004,B1211,DATABASE!$X$5:$X$6004,1),0)</f>
        <v/>
      </c>
      <c r="X1211" s="49">
        <f>--AND(ISNUMBER(B1211),C1211&lt;&gt;"",L1211&lt;&gt;"",M1211&lt;&gt;"")</f>
        <v/>
      </c>
    </row>
    <row r="1212" ht="15" customHeight="1" s="111">
      <c r="A1212" s="50" t="inlineStr">
        <is>
          <t>MAR</t>
        </is>
      </c>
      <c r="B1212" s="51">
        <f>MAR!A213</f>
        <v/>
      </c>
      <c r="C1212" s="52">
        <f>MAR!B213</f>
        <v/>
      </c>
      <c r="D1212" s="52">
        <f>MAR!C213</f>
        <v/>
      </c>
      <c r="E1212" s="52">
        <f>MAR!D213</f>
        <v/>
      </c>
      <c r="F1212" s="52">
        <f>MAR!E213</f>
        <v/>
      </c>
      <c r="G1212" s="52">
        <f>MAR!F213</f>
        <v/>
      </c>
      <c r="H1212" s="52">
        <f>MAR!G213</f>
        <v/>
      </c>
      <c r="I1212" s="53">
        <f>MAR!H213</f>
        <v/>
      </c>
      <c r="J1212" s="53">
        <f>MAR!I213</f>
        <v/>
      </c>
      <c r="K1212" s="52">
        <f>MAR!J213</f>
        <v/>
      </c>
      <c r="L1212" s="52">
        <f>MAR!K213</f>
        <v/>
      </c>
      <c r="M1212" s="54">
        <f>MAR!L213</f>
        <v/>
      </c>
      <c r="N1212" s="52">
        <f>MAR!M213</f>
        <v/>
      </c>
      <c r="O1212" s="52">
        <f>MAR!N213</f>
        <v/>
      </c>
      <c r="P1212" s="52">
        <f>MAR!O213</f>
        <v/>
      </c>
      <c r="Q1212" s="52">
        <f>MAR!P213</f>
        <v/>
      </c>
      <c r="R1212" s="52">
        <f>MAR!Q213</f>
        <v/>
      </c>
      <c r="S1212" s="54">
        <f>S1211+IF(X1212=0,0,M1212)</f>
        <v/>
      </c>
      <c r="T1212" s="55">
        <f>MAX(T1211,S1212)</f>
        <v/>
      </c>
      <c r="U1212" s="56">
        <f>S1212-T1212</f>
        <v/>
      </c>
      <c r="V1212" s="55">
        <f>IFERROR(SUMIFS(DATABASE!$M$5:$M$6004,DATABASE!$B$5:$B$6004,B1212,DATABASE!$X$5:$X$6004,1),0)</f>
        <v/>
      </c>
      <c r="W1212" s="57">
        <f>IFERROR(COUNTIFS(DATABASE!$B$5:$B$6004,B1212,DATABASE!$X$5:$X$6004,1),0)</f>
        <v/>
      </c>
      <c r="X1212" s="58">
        <f>--AND(ISNUMBER(B1212),C1212&lt;&gt;"",L1212&lt;&gt;"",M1212&lt;&gt;"")</f>
        <v/>
      </c>
    </row>
    <row r="1213" ht="15" customHeight="1" s="111">
      <c r="A1213" s="42" t="inlineStr">
        <is>
          <t>MAR</t>
        </is>
      </c>
      <c r="B1213" s="43">
        <f>MAR!A214</f>
        <v/>
      </c>
      <c r="C1213" s="44">
        <f>MAR!B214</f>
        <v/>
      </c>
      <c r="D1213" s="44">
        <f>MAR!C214</f>
        <v/>
      </c>
      <c r="E1213" s="44">
        <f>MAR!D214</f>
        <v/>
      </c>
      <c r="F1213" s="44">
        <f>MAR!E214</f>
        <v/>
      </c>
      <c r="G1213" s="44">
        <f>MAR!F214</f>
        <v/>
      </c>
      <c r="H1213" s="44">
        <f>MAR!G214</f>
        <v/>
      </c>
      <c r="I1213" s="45">
        <f>MAR!H214</f>
        <v/>
      </c>
      <c r="J1213" s="45">
        <f>MAR!I214</f>
        <v/>
      </c>
      <c r="K1213" s="44">
        <f>MAR!J214</f>
        <v/>
      </c>
      <c r="L1213" s="44">
        <f>MAR!K214</f>
        <v/>
      </c>
      <c r="M1213" s="46">
        <f>MAR!L214</f>
        <v/>
      </c>
      <c r="N1213" s="44">
        <f>MAR!M214</f>
        <v/>
      </c>
      <c r="O1213" s="44">
        <f>MAR!N214</f>
        <v/>
      </c>
      <c r="P1213" s="44">
        <f>MAR!O214</f>
        <v/>
      </c>
      <c r="Q1213" s="44">
        <f>MAR!P214</f>
        <v/>
      </c>
      <c r="R1213" s="44">
        <f>MAR!Q214</f>
        <v/>
      </c>
      <c r="S1213" s="46">
        <f>S1212+IF(X1213=0,0,M1213)</f>
        <v/>
      </c>
      <c r="T1213" s="47">
        <f>MAX(T1212,S1213)</f>
        <v/>
      </c>
      <c r="U1213" s="48">
        <f>S1213-T1213</f>
        <v/>
      </c>
      <c r="V1213" s="47">
        <f>IFERROR(SUMIFS(DATABASE!$M$5:$M$6004,DATABASE!$B$5:$B$6004,B1213,DATABASE!$X$5:$X$6004,1),0)</f>
        <v/>
      </c>
      <c r="W1213" s="31">
        <f>IFERROR(COUNTIFS(DATABASE!$B$5:$B$6004,B1213,DATABASE!$X$5:$X$6004,1),0)</f>
        <v/>
      </c>
      <c r="X1213" s="49">
        <f>--AND(ISNUMBER(B1213),C1213&lt;&gt;"",L1213&lt;&gt;"",M1213&lt;&gt;"")</f>
        <v/>
      </c>
    </row>
    <row r="1214" ht="15" customHeight="1" s="111">
      <c r="A1214" s="50" t="inlineStr">
        <is>
          <t>MAR</t>
        </is>
      </c>
      <c r="B1214" s="51">
        <f>MAR!A215</f>
        <v/>
      </c>
      <c r="C1214" s="52">
        <f>MAR!B215</f>
        <v/>
      </c>
      <c r="D1214" s="52">
        <f>MAR!C215</f>
        <v/>
      </c>
      <c r="E1214" s="52">
        <f>MAR!D215</f>
        <v/>
      </c>
      <c r="F1214" s="52">
        <f>MAR!E215</f>
        <v/>
      </c>
      <c r="G1214" s="52">
        <f>MAR!F215</f>
        <v/>
      </c>
      <c r="H1214" s="52">
        <f>MAR!G215</f>
        <v/>
      </c>
      <c r="I1214" s="53">
        <f>MAR!H215</f>
        <v/>
      </c>
      <c r="J1214" s="53">
        <f>MAR!I215</f>
        <v/>
      </c>
      <c r="K1214" s="52">
        <f>MAR!J215</f>
        <v/>
      </c>
      <c r="L1214" s="52">
        <f>MAR!K215</f>
        <v/>
      </c>
      <c r="M1214" s="54">
        <f>MAR!L215</f>
        <v/>
      </c>
      <c r="N1214" s="52">
        <f>MAR!M215</f>
        <v/>
      </c>
      <c r="O1214" s="52">
        <f>MAR!N215</f>
        <v/>
      </c>
      <c r="P1214" s="52">
        <f>MAR!O215</f>
        <v/>
      </c>
      <c r="Q1214" s="52">
        <f>MAR!P215</f>
        <v/>
      </c>
      <c r="R1214" s="52">
        <f>MAR!Q215</f>
        <v/>
      </c>
      <c r="S1214" s="54">
        <f>S1213+IF(X1214=0,0,M1214)</f>
        <v/>
      </c>
      <c r="T1214" s="55">
        <f>MAX(T1213,S1214)</f>
        <v/>
      </c>
      <c r="U1214" s="56">
        <f>S1214-T1214</f>
        <v/>
      </c>
      <c r="V1214" s="55">
        <f>IFERROR(SUMIFS(DATABASE!$M$5:$M$6004,DATABASE!$B$5:$B$6004,B1214,DATABASE!$X$5:$X$6004,1),0)</f>
        <v/>
      </c>
      <c r="W1214" s="57">
        <f>IFERROR(COUNTIFS(DATABASE!$B$5:$B$6004,B1214,DATABASE!$X$5:$X$6004,1),0)</f>
        <v/>
      </c>
      <c r="X1214" s="58">
        <f>--AND(ISNUMBER(B1214),C1214&lt;&gt;"",L1214&lt;&gt;"",M1214&lt;&gt;"")</f>
        <v/>
      </c>
    </row>
    <row r="1215" ht="15" customHeight="1" s="111">
      <c r="A1215" s="42" t="inlineStr">
        <is>
          <t>MAR</t>
        </is>
      </c>
      <c r="B1215" s="43">
        <f>MAR!A216</f>
        <v/>
      </c>
      <c r="C1215" s="44">
        <f>MAR!B216</f>
        <v/>
      </c>
      <c r="D1215" s="44">
        <f>MAR!C216</f>
        <v/>
      </c>
      <c r="E1215" s="44">
        <f>MAR!D216</f>
        <v/>
      </c>
      <c r="F1215" s="44">
        <f>MAR!E216</f>
        <v/>
      </c>
      <c r="G1215" s="44">
        <f>MAR!F216</f>
        <v/>
      </c>
      <c r="H1215" s="44">
        <f>MAR!G216</f>
        <v/>
      </c>
      <c r="I1215" s="45">
        <f>MAR!H216</f>
        <v/>
      </c>
      <c r="J1215" s="45">
        <f>MAR!I216</f>
        <v/>
      </c>
      <c r="K1215" s="44">
        <f>MAR!J216</f>
        <v/>
      </c>
      <c r="L1215" s="44">
        <f>MAR!K216</f>
        <v/>
      </c>
      <c r="M1215" s="46">
        <f>MAR!L216</f>
        <v/>
      </c>
      <c r="N1215" s="44">
        <f>MAR!M216</f>
        <v/>
      </c>
      <c r="O1215" s="44">
        <f>MAR!N216</f>
        <v/>
      </c>
      <c r="P1215" s="44">
        <f>MAR!O216</f>
        <v/>
      </c>
      <c r="Q1215" s="44">
        <f>MAR!P216</f>
        <v/>
      </c>
      <c r="R1215" s="44">
        <f>MAR!Q216</f>
        <v/>
      </c>
      <c r="S1215" s="46">
        <f>S1214+IF(X1215=0,0,M1215)</f>
        <v/>
      </c>
      <c r="T1215" s="47">
        <f>MAX(T1214,S1215)</f>
        <v/>
      </c>
      <c r="U1215" s="48">
        <f>S1215-T1215</f>
        <v/>
      </c>
      <c r="V1215" s="47">
        <f>IFERROR(SUMIFS(DATABASE!$M$5:$M$6004,DATABASE!$B$5:$B$6004,B1215,DATABASE!$X$5:$X$6004,1),0)</f>
        <v/>
      </c>
      <c r="W1215" s="31">
        <f>IFERROR(COUNTIFS(DATABASE!$B$5:$B$6004,B1215,DATABASE!$X$5:$X$6004,1),0)</f>
        <v/>
      </c>
      <c r="X1215" s="49">
        <f>--AND(ISNUMBER(B1215),C1215&lt;&gt;"",L1215&lt;&gt;"",M1215&lt;&gt;"")</f>
        <v/>
      </c>
    </row>
    <row r="1216" ht="15" customHeight="1" s="111">
      <c r="A1216" s="50" t="inlineStr">
        <is>
          <t>MAR</t>
        </is>
      </c>
      <c r="B1216" s="51">
        <f>MAR!A217</f>
        <v/>
      </c>
      <c r="C1216" s="52">
        <f>MAR!B217</f>
        <v/>
      </c>
      <c r="D1216" s="52">
        <f>MAR!C217</f>
        <v/>
      </c>
      <c r="E1216" s="52">
        <f>MAR!D217</f>
        <v/>
      </c>
      <c r="F1216" s="52">
        <f>MAR!E217</f>
        <v/>
      </c>
      <c r="G1216" s="52">
        <f>MAR!F217</f>
        <v/>
      </c>
      <c r="H1216" s="52">
        <f>MAR!G217</f>
        <v/>
      </c>
      <c r="I1216" s="53">
        <f>MAR!H217</f>
        <v/>
      </c>
      <c r="J1216" s="53">
        <f>MAR!I217</f>
        <v/>
      </c>
      <c r="K1216" s="52">
        <f>MAR!J217</f>
        <v/>
      </c>
      <c r="L1216" s="52">
        <f>MAR!K217</f>
        <v/>
      </c>
      <c r="M1216" s="54">
        <f>MAR!L217</f>
        <v/>
      </c>
      <c r="N1216" s="52">
        <f>MAR!M217</f>
        <v/>
      </c>
      <c r="O1216" s="52">
        <f>MAR!N217</f>
        <v/>
      </c>
      <c r="P1216" s="52">
        <f>MAR!O217</f>
        <v/>
      </c>
      <c r="Q1216" s="52">
        <f>MAR!P217</f>
        <v/>
      </c>
      <c r="R1216" s="52">
        <f>MAR!Q217</f>
        <v/>
      </c>
      <c r="S1216" s="54">
        <f>S1215+IF(X1216=0,0,M1216)</f>
        <v/>
      </c>
      <c r="T1216" s="55">
        <f>MAX(T1215,S1216)</f>
        <v/>
      </c>
      <c r="U1216" s="56">
        <f>S1216-T1216</f>
        <v/>
      </c>
      <c r="V1216" s="55">
        <f>IFERROR(SUMIFS(DATABASE!$M$5:$M$6004,DATABASE!$B$5:$B$6004,B1216,DATABASE!$X$5:$X$6004,1),0)</f>
        <v/>
      </c>
      <c r="W1216" s="57">
        <f>IFERROR(COUNTIFS(DATABASE!$B$5:$B$6004,B1216,DATABASE!$X$5:$X$6004,1),0)</f>
        <v/>
      </c>
      <c r="X1216" s="58">
        <f>--AND(ISNUMBER(B1216),C1216&lt;&gt;"",L1216&lt;&gt;"",M1216&lt;&gt;"")</f>
        <v/>
      </c>
    </row>
    <row r="1217" ht="15" customHeight="1" s="111">
      <c r="A1217" s="42" t="inlineStr">
        <is>
          <t>MAR</t>
        </is>
      </c>
      <c r="B1217" s="43">
        <f>MAR!A218</f>
        <v/>
      </c>
      <c r="C1217" s="44">
        <f>MAR!B218</f>
        <v/>
      </c>
      <c r="D1217" s="44">
        <f>MAR!C218</f>
        <v/>
      </c>
      <c r="E1217" s="44">
        <f>MAR!D218</f>
        <v/>
      </c>
      <c r="F1217" s="44">
        <f>MAR!E218</f>
        <v/>
      </c>
      <c r="G1217" s="44">
        <f>MAR!F218</f>
        <v/>
      </c>
      <c r="H1217" s="44">
        <f>MAR!G218</f>
        <v/>
      </c>
      <c r="I1217" s="45">
        <f>MAR!H218</f>
        <v/>
      </c>
      <c r="J1217" s="45">
        <f>MAR!I218</f>
        <v/>
      </c>
      <c r="K1217" s="44">
        <f>MAR!J218</f>
        <v/>
      </c>
      <c r="L1217" s="44">
        <f>MAR!K218</f>
        <v/>
      </c>
      <c r="M1217" s="46">
        <f>MAR!L218</f>
        <v/>
      </c>
      <c r="N1217" s="44">
        <f>MAR!M218</f>
        <v/>
      </c>
      <c r="O1217" s="44">
        <f>MAR!N218</f>
        <v/>
      </c>
      <c r="P1217" s="44">
        <f>MAR!O218</f>
        <v/>
      </c>
      <c r="Q1217" s="44">
        <f>MAR!P218</f>
        <v/>
      </c>
      <c r="R1217" s="44">
        <f>MAR!Q218</f>
        <v/>
      </c>
      <c r="S1217" s="46">
        <f>S1216+IF(X1217=0,0,M1217)</f>
        <v/>
      </c>
      <c r="T1217" s="47">
        <f>MAX(T1216,S1217)</f>
        <v/>
      </c>
      <c r="U1217" s="48">
        <f>S1217-T1217</f>
        <v/>
      </c>
      <c r="V1217" s="47">
        <f>IFERROR(SUMIFS(DATABASE!$M$5:$M$6004,DATABASE!$B$5:$B$6004,B1217,DATABASE!$X$5:$X$6004,1),0)</f>
        <v/>
      </c>
      <c r="W1217" s="31">
        <f>IFERROR(COUNTIFS(DATABASE!$B$5:$B$6004,B1217,DATABASE!$X$5:$X$6004,1),0)</f>
        <v/>
      </c>
      <c r="X1217" s="49">
        <f>--AND(ISNUMBER(B1217),C1217&lt;&gt;"",L1217&lt;&gt;"",M1217&lt;&gt;"")</f>
        <v/>
      </c>
    </row>
    <row r="1218" ht="15" customHeight="1" s="111">
      <c r="A1218" s="50" t="inlineStr">
        <is>
          <t>MAR</t>
        </is>
      </c>
      <c r="B1218" s="51">
        <f>MAR!A219</f>
        <v/>
      </c>
      <c r="C1218" s="52">
        <f>MAR!B219</f>
        <v/>
      </c>
      <c r="D1218" s="52">
        <f>MAR!C219</f>
        <v/>
      </c>
      <c r="E1218" s="52">
        <f>MAR!D219</f>
        <v/>
      </c>
      <c r="F1218" s="52">
        <f>MAR!E219</f>
        <v/>
      </c>
      <c r="G1218" s="52">
        <f>MAR!F219</f>
        <v/>
      </c>
      <c r="H1218" s="52">
        <f>MAR!G219</f>
        <v/>
      </c>
      <c r="I1218" s="53">
        <f>MAR!H219</f>
        <v/>
      </c>
      <c r="J1218" s="53">
        <f>MAR!I219</f>
        <v/>
      </c>
      <c r="K1218" s="52">
        <f>MAR!J219</f>
        <v/>
      </c>
      <c r="L1218" s="52">
        <f>MAR!K219</f>
        <v/>
      </c>
      <c r="M1218" s="54">
        <f>MAR!L219</f>
        <v/>
      </c>
      <c r="N1218" s="52">
        <f>MAR!M219</f>
        <v/>
      </c>
      <c r="O1218" s="52">
        <f>MAR!N219</f>
        <v/>
      </c>
      <c r="P1218" s="52">
        <f>MAR!O219</f>
        <v/>
      </c>
      <c r="Q1218" s="52">
        <f>MAR!P219</f>
        <v/>
      </c>
      <c r="R1218" s="52">
        <f>MAR!Q219</f>
        <v/>
      </c>
      <c r="S1218" s="54">
        <f>S1217+IF(X1218=0,0,M1218)</f>
        <v/>
      </c>
      <c r="T1218" s="55">
        <f>MAX(T1217,S1218)</f>
        <v/>
      </c>
      <c r="U1218" s="56">
        <f>S1218-T1218</f>
        <v/>
      </c>
      <c r="V1218" s="55">
        <f>IFERROR(SUMIFS(DATABASE!$M$5:$M$6004,DATABASE!$B$5:$B$6004,B1218,DATABASE!$X$5:$X$6004,1),0)</f>
        <v/>
      </c>
      <c r="W1218" s="57">
        <f>IFERROR(COUNTIFS(DATABASE!$B$5:$B$6004,B1218,DATABASE!$X$5:$X$6004,1),0)</f>
        <v/>
      </c>
      <c r="X1218" s="58">
        <f>--AND(ISNUMBER(B1218),C1218&lt;&gt;"",L1218&lt;&gt;"",M1218&lt;&gt;"")</f>
        <v/>
      </c>
    </row>
    <row r="1219" ht="15" customHeight="1" s="111">
      <c r="A1219" s="42" t="inlineStr">
        <is>
          <t>MAR</t>
        </is>
      </c>
      <c r="B1219" s="43">
        <f>MAR!A220</f>
        <v/>
      </c>
      <c r="C1219" s="44">
        <f>MAR!B220</f>
        <v/>
      </c>
      <c r="D1219" s="44">
        <f>MAR!C220</f>
        <v/>
      </c>
      <c r="E1219" s="44">
        <f>MAR!D220</f>
        <v/>
      </c>
      <c r="F1219" s="44">
        <f>MAR!E220</f>
        <v/>
      </c>
      <c r="G1219" s="44">
        <f>MAR!F220</f>
        <v/>
      </c>
      <c r="H1219" s="44">
        <f>MAR!G220</f>
        <v/>
      </c>
      <c r="I1219" s="45">
        <f>MAR!H220</f>
        <v/>
      </c>
      <c r="J1219" s="45">
        <f>MAR!I220</f>
        <v/>
      </c>
      <c r="K1219" s="44">
        <f>MAR!J220</f>
        <v/>
      </c>
      <c r="L1219" s="44">
        <f>MAR!K220</f>
        <v/>
      </c>
      <c r="M1219" s="46">
        <f>MAR!L220</f>
        <v/>
      </c>
      <c r="N1219" s="44">
        <f>MAR!M220</f>
        <v/>
      </c>
      <c r="O1219" s="44">
        <f>MAR!N220</f>
        <v/>
      </c>
      <c r="P1219" s="44">
        <f>MAR!O220</f>
        <v/>
      </c>
      <c r="Q1219" s="44">
        <f>MAR!P220</f>
        <v/>
      </c>
      <c r="R1219" s="44">
        <f>MAR!Q220</f>
        <v/>
      </c>
      <c r="S1219" s="46">
        <f>S1218+IF(X1219=0,0,M1219)</f>
        <v/>
      </c>
      <c r="T1219" s="47">
        <f>MAX(T1218,S1219)</f>
        <v/>
      </c>
      <c r="U1219" s="48">
        <f>S1219-T1219</f>
        <v/>
      </c>
      <c r="V1219" s="47">
        <f>IFERROR(SUMIFS(DATABASE!$M$5:$M$6004,DATABASE!$B$5:$B$6004,B1219,DATABASE!$X$5:$X$6004,1),0)</f>
        <v/>
      </c>
      <c r="W1219" s="31">
        <f>IFERROR(COUNTIFS(DATABASE!$B$5:$B$6004,B1219,DATABASE!$X$5:$X$6004,1),0)</f>
        <v/>
      </c>
      <c r="X1219" s="49">
        <f>--AND(ISNUMBER(B1219),C1219&lt;&gt;"",L1219&lt;&gt;"",M1219&lt;&gt;"")</f>
        <v/>
      </c>
    </row>
    <row r="1220" ht="15" customHeight="1" s="111">
      <c r="A1220" s="50" t="inlineStr">
        <is>
          <t>MAR</t>
        </is>
      </c>
      <c r="B1220" s="51">
        <f>MAR!A221</f>
        <v/>
      </c>
      <c r="C1220" s="52">
        <f>MAR!B221</f>
        <v/>
      </c>
      <c r="D1220" s="52">
        <f>MAR!C221</f>
        <v/>
      </c>
      <c r="E1220" s="52">
        <f>MAR!D221</f>
        <v/>
      </c>
      <c r="F1220" s="52">
        <f>MAR!E221</f>
        <v/>
      </c>
      <c r="G1220" s="52">
        <f>MAR!F221</f>
        <v/>
      </c>
      <c r="H1220" s="52">
        <f>MAR!G221</f>
        <v/>
      </c>
      <c r="I1220" s="53">
        <f>MAR!H221</f>
        <v/>
      </c>
      <c r="J1220" s="53">
        <f>MAR!I221</f>
        <v/>
      </c>
      <c r="K1220" s="52">
        <f>MAR!J221</f>
        <v/>
      </c>
      <c r="L1220" s="52">
        <f>MAR!K221</f>
        <v/>
      </c>
      <c r="M1220" s="54">
        <f>MAR!L221</f>
        <v/>
      </c>
      <c r="N1220" s="52">
        <f>MAR!M221</f>
        <v/>
      </c>
      <c r="O1220" s="52">
        <f>MAR!N221</f>
        <v/>
      </c>
      <c r="P1220" s="52">
        <f>MAR!O221</f>
        <v/>
      </c>
      <c r="Q1220" s="52">
        <f>MAR!P221</f>
        <v/>
      </c>
      <c r="R1220" s="52">
        <f>MAR!Q221</f>
        <v/>
      </c>
      <c r="S1220" s="54">
        <f>S1219+IF(X1220=0,0,M1220)</f>
        <v/>
      </c>
      <c r="T1220" s="55">
        <f>MAX(T1219,S1220)</f>
        <v/>
      </c>
      <c r="U1220" s="56">
        <f>S1220-T1220</f>
        <v/>
      </c>
      <c r="V1220" s="55">
        <f>IFERROR(SUMIFS(DATABASE!$M$5:$M$6004,DATABASE!$B$5:$B$6004,B1220,DATABASE!$X$5:$X$6004,1),0)</f>
        <v/>
      </c>
      <c r="W1220" s="57">
        <f>IFERROR(COUNTIFS(DATABASE!$B$5:$B$6004,B1220,DATABASE!$X$5:$X$6004,1),0)</f>
        <v/>
      </c>
      <c r="X1220" s="58">
        <f>--AND(ISNUMBER(B1220),C1220&lt;&gt;"",L1220&lt;&gt;"",M1220&lt;&gt;"")</f>
        <v/>
      </c>
    </row>
    <row r="1221" ht="15" customHeight="1" s="111">
      <c r="A1221" s="42" t="inlineStr">
        <is>
          <t>MAR</t>
        </is>
      </c>
      <c r="B1221" s="43">
        <f>MAR!A222</f>
        <v/>
      </c>
      <c r="C1221" s="44">
        <f>MAR!B222</f>
        <v/>
      </c>
      <c r="D1221" s="44">
        <f>MAR!C222</f>
        <v/>
      </c>
      <c r="E1221" s="44">
        <f>MAR!D222</f>
        <v/>
      </c>
      <c r="F1221" s="44">
        <f>MAR!E222</f>
        <v/>
      </c>
      <c r="G1221" s="44">
        <f>MAR!F222</f>
        <v/>
      </c>
      <c r="H1221" s="44">
        <f>MAR!G222</f>
        <v/>
      </c>
      <c r="I1221" s="45">
        <f>MAR!H222</f>
        <v/>
      </c>
      <c r="J1221" s="45">
        <f>MAR!I222</f>
        <v/>
      </c>
      <c r="K1221" s="44">
        <f>MAR!J222</f>
        <v/>
      </c>
      <c r="L1221" s="44">
        <f>MAR!K222</f>
        <v/>
      </c>
      <c r="M1221" s="46">
        <f>MAR!L222</f>
        <v/>
      </c>
      <c r="N1221" s="44">
        <f>MAR!M222</f>
        <v/>
      </c>
      <c r="O1221" s="44">
        <f>MAR!N222</f>
        <v/>
      </c>
      <c r="P1221" s="44">
        <f>MAR!O222</f>
        <v/>
      </c>
      <c r="Q1221" s="44">
        <f>MAR!P222</f>
        <v/>
      </c>
      <c r="R1221" s="44">
        <f>MAR!Q222</f>
        <v/>
      </c>
      <c r="S1221" s="46">
        <f>S1220+IF(X1221=0,0,M1221)</f>
        <v/>
      </c>
      <c r="T1221" s="47">
        <f>MAX(T1220,S1221)</f>
        <v/>
      </c>
      <c r="U1221" s="48">
        <f>S1221-T1221</f>
        <v/>
      </c>
      <c r="V1221" s="47">
        <f>IFERROR(SUMIFS(DATABASE!$M$5:$M$6004,DATABASE!$B$5:$B$6004,B1221,DATABASE!$X$5:$X$6004,1),0)</f>
        <v/>
      </c>
      <c r="W1221" s="31">
        <f>IFERROR(COUNTIFS(DATABASE!$B$5:$B$6004,B1221,DATABASE!$X$5:$X$6004,1),0)</f>
        <v/>
      </c>
      <c r="X1221" s="49">
        <f>--AND(ISNUMBER(B1221),C1221&lt;&gt;"",L1221&lt;&gt;"",M1221&lt;&gt;"")</f>
        <v/>
      </c>
    </row>
    <row r="1222" ht="15" customHeight="1" s="111">
      <c r="A1222" s="50" t="inlineStr">
        <is>
          <t>MAR</t>
        </is>
      </c>
      <c r="B1222" s="51">
        <f>MAR!A223</f>
        <v/>
      </c>
      <c r="C1222" s="52">
        <f>MAR!B223</f>
        <v/>
      </c>
      <c r="D1222" s="52">
        <f>MAR!C223</f>
        <v/>
      </c>
      <c r="E1222" s="52">
        <f>MAR!D223</f>
        <v/>
      </c>
      <c r="F1222" s="52">
        <f>MAR!E223</f>
        <v/>
      </c>
      <c r="G1222" s="52">
        <f>MAR!F223</f>
        <v/>
      </c>
      <c r="H1222" s="52">
        <f>MAR!G223</f>
        <v/>
      </c>
      <c r="I1222" s="53">
        <f>MAR!H223</f>
        <v/>
      </c>
      <c r="J1222" s="53">
        <f>MAR!I223</f>
        <v/>
      </c>
      <c r="K1222" s="52">
        <f>MAR!J223</f>
        <v/>
      </c>
      <c r="L1222" s="52">
        <f>MAR!K223</f>
        <v/>
      </c>
      <c r="M1222" s="54">
        <f>MAR!L223</f>
        <v/>
      </c>
      <c r="N1222" s="52">
        <f>MAR!M223</f>
        <v/>
      </c>
      <c r="O1222" s="52">
        <f>MAR!N223</f>
        <v/>
      </c>
      <c r="P1222" s="52">
        <f>MAR!O223</f>
        <v/>
      </c>
      <c r="Q1222" s="52">
        <f>MAR!P223</f>
        <v/>
      </c>
      <c r="R1222" s="52">
        <f>MAR!Q223</f>
        <v/>
      </c>
      <c r="S1222" s="54">
        <f>S1221+IF(X1222=0,0,M1222)</f>
        <v/>
      </c>
      <c r="T1222" s="55">
        <f>MAX(T1221,S1222)</f>
        <v/>
      </c>
      <c r="U1222" s="56">
        <f>S1222-T1222</f>
        <v/>
      </c>
      <c r="V1222" s="55">
        <f>IFERROR(SUMIFS(DATABASE!$M$5:$M$6004,DATABASE!$B$5:$B$6004,B1222,DATABASE!$X$5:$X$6004,1),0)</f>
        <v/>
      </c>
      <c r="W1222" s="57">
        <f>IFERROR(COUNTIFS(DATABASE!$B$5:$B$6004,B1222,DATABASE!$X$5:$X$6004,1),0)</f>
        <v/>
      </c>
      <c r="X1222" s="58">
        <f>--AND(ISNUMBER(B1222),C1222&lt;&gt;"",L1222&lt;&gt;"",M1222&lt;&gt;"")</f>
        <v/>
      </c>
    </row>
    <row r="1223" ht="15" customHeight="1" s="111">
      <c r="A1223" s="42" t="inlineStr">
        <is>
          <t>MAR</t>
        </is>
      </c>
      <c r="B1223" s="43">
        <f>MAR!A224</f>
        <v/>
      </c>
      <c r="C1223" s="44">
        <f>MAR!B224</f>
        <v/>
      </c>
      <c r="D1223" s="44">
        <f>MAR!C224</f>
        <v/>
      </c>
      <c r="E1223" s="44">
        <f>MAR!D224</f>
        <v/>
      </c>
      <c r="F1223" s="44">
        <f>MAR!E224</f>
        <v/>
      </c>
      <c r="G1223" s="44">
        <f>MAR!F224</f>
        <v/>
      </c>
      <c r="H1223" s="44">
        <f>MAR!G224</f>
        <v/>
      </c>
      <c r="I1223" s="45">
        <f>MAR!H224</f>
        <v/>
      </c>
      <c r="J1223" s="45">
        <f>MAR!I224</f>
        <v/>
      </c>
      <c r="K1223" s="44">
        <f>MAR!J224</f>
        <v/>
      </c>
      <c r="L1223" s="44">
        <f>MAR!K224</f>
        <v/>
      </c>
      <c r="M1223" s="46">
        <f>MAR!L224</f>
        <v/>
      </c>
      <c r="N1223" s="44">
        <f>MAR!M224</f>
        <v/>
      </c>
      <c r="O1223" s="44">
        <f>MAR!N224</f>
        <v/>
      </c>
      <c r="P1223" s="44">
        <f>MAR!O224</f>
        <v/>
      </c>
      <c r="Q1223" s="44">
        <f>MAR!P224</f>
        <v/>
      </c>
      <c r="R1223" s="44">
        <f>MAR!Q224</f>
        <v/>
      </c>
      <c r="S1223" s="46">
        <f>S1222+IF(X1223=0,0,M1223)</f>
        <v/>
      </c>
      <c r="T1223" s="47">
        <f>MAX(T1222,S1223)</f>
        <v/>
      </c>
      <c r="U1223" s="48">
        <f>S1223-T1223</f>
        <v/>
      </c>
      <c r="V1223" s="47">
        <f>IFERROR(SUMIFS(DATABASE!$M$5:$M$6004,DATABASE!$B$5:$B$6004,B1223,DATABASE!$X$5:$X$6004,1),0)</f>
        <v/>
      </c>
      <c r="W1223" s="31">
        <f>IFERROR(COUNTIFS(DATABASE!$B$5:$B$6004,B1223,DATABASE!$X$5:$X$6004,1),0)</f>
        <v/>
      </c>
      <c r="X1223" s="49">
        <f>--AND(ISNUMBER(B1223),C1223&lt;&gt;"",L1223&lt;&gt;"",M1223&lt;&gt;"")</f>
        <v/>
      </c>
    </row>
    <row r="1224" ht="15" customHeight="1" s="111">
      <c r="A1224" s="50" t="inlineStr">
        <is>
          <t>MAR</t>
        </is>
      </c>
      <c r="B1224" s="51">
        <f>MAR!A225</f>
        <v/>
      </c>
      <c r="C1224" s="52">
        <f>MAR!B225</f>
        <v/>
      </c>
      <c r="D1224" s="52">
        <f>MAR!C225</f>
        <v/>
      </c>
      <c r="E1224" s="52">
        <f>MAR!D225</f>
        <v/>
      </c>
      <c r="F1224" s="52">
        <f>MAR!E225</f>
        <v/>
      </c>
      <c r="G1224" s="52">
        <f>MAR!F225</f>
        <v/>
      </c>
      <c r="H1224" s="52">
        <f>MAR!G225</f>
        <v/>
      </c>
      <c r="I1224" s="53">
        <f>MAR!H225</f>
        <v/>
      </c>
      <c r="J1224" s="53">
        <f>MAR!I225</f>
        <v/>
      </c>
      <c r="K1224" s="52">
        <f>MAR!J225</f>
        <v/>
      </c>
      <c r="L1224" s="52">
        <f>MAR!K225</f>
        <v/>
      </c>
      <c r="M1224" s="54">
        <f>MAR!L225</f>
        <v/>
      </c>
      <c r="N1224" s="52">
        <f>MAR!M225</f>
        <v/>
      </c>
      <c r="O1224" s="52">
        <f>MAR!N225</f>
        <v/>
      </c>
      <c r="P1224" s="52">
        <f>MAR!O225</f>
        <v/>
      </c>
      <c r="Q1224" s="52">
        <f>MAR!P225</f>
        <v/>
      </c>
      <c r="R1224" s="52">
        <f>MAR!Q225</f>
        <v/>
      </c>
      <c r="S1224" s="54">
        <f>S1223+IF(X1224=0,0,M1224)</f>
        <v/>
      </c>
      <c r="T1224" s="55">
        <f>MAX(T1223,S1224)</f>
        <v/>
      </c>
      <c r="U1224" s="56">
        <f>S1224-T1224</f>
        <v/>
      </c>
      <c r="V1224" s="55">
        <f>IFERROR(SUMIFS(DATABASE!$M$5:$M$6004,DATABASE!$B$5:$B$6004,B1224,DATABASE!$X$5:$X$6004,1),0)</f>
        <v/>
      </c>
      <c r="W1224" s="57">
        <f>IFERROR(COUNTIFS(DATABASE!$B$5:$B$6004,B1224,DATABASE!$X$5:$X$6004,1),0)</f>
        <v/>
      </c>
      <c r="X1224" s="58">
        <f>--AND(ISNUMBER(B1224),C1224&lt;&gt;"",L1224&lt;&gt;"",M1224&lt;&gt;"")</f>
        <v/>
      </c>
    </row>
    <row r="1225" ht="15" customHeight="1" s="111">
      <c r="A1225" s="42" t="inlineStr">
        <is>
          <t>MAR</t>
        </is>
      </c>
      <c r="B1225" s="43">
        <f>MAR!A226</f>
        <v/>
      </c>
      <c r="C1225" s="44">
        <f>MAR!B226</f>
        <v/>
      </c>
      <c r="D1225" s="44">
        <f>MAR!C226</f>
        <v/>
      </c>
      <c r="E1225" s="44">
        <f>MAR!D226</f>
        <v/>
      </c>
      <c r="F1225" s="44">
        <f>MAR!E226</f>
        <v/>
      </c>
      <c r="G1225" s="44">
        <f>MAR!F226</f>
        <v/>
      </c>
      <c r="H1225" s="44">
        <f>MAR!G226</f>
        <v/>
      </c>
      <c r="I1225" s="45">
        <f>MAR!H226</f>
        <v/>
      </c>
      <c r="J1225" s="45">
        <f>MAR!I226</f>
        <v/>
      </c>
      <c r="K1225" s="44">
        <f>MAR!J226</f>
        <v/>
      </c>
      <c r="L1225" s="44">
        <f>MAR!K226</f>
        <v/>
      </c>
      <c r="M1225" s="46">
        <f>MAR!L226</f>
        <v/>
      </c>
      <c r="N1225" s="44">
        <f>MAR!M226</f>
        <v/>
      </c>
      <c r="O1225" s="44">
        <f>MAR!N226</f>
        <v/>
      </c>
      <c r="P1225" s="44">
        <f>MAR!O226</f>
        <v/>
      </c>
      <c r="Q1225" s="44">
        <f>MAR!P226</f>
        <v/>
      </c>
      <c r="R1225" s="44">
        <f>MAR!Q226</f>
        <v/>
      </c>
      <c r="S1225" s="46">
        <f>S1224+IF(X1225=0,0,M1225)</f>
        <v/>
      </c>
      <c r="T1225" s="47">
        <f>MAX(T1224,S1225)</f>
        <v/>
      </c>
      <c r="U1225" s="48">
        <f>S1225-T1225</f>
        <v/>
      </c>
      <c r="V1225" s="47">
        <f>IFERROR(SUMIFS(DATABASE!$M$5:$M$6004,DATABASE!$B$5:$B$6004,B1225,DATABASE!$X$5:$X$6004,1),0)</f>
        <v/>
      </c>
      <c r="W1225" s="31">
        <f>IFERROR(COUNTIFS(DATABASE!$B$5:$B$6004,B1225,DATABASE!$X$5:$X$6004,1),0)</f>
        <v/>
      </c>
      <c r="X1225" s="49">
        <f>--AND(ISNUMBER(B1225),C1225&lt;&gt;"",L1225&lt;&gt;"",M1225&lt;&gt;"")</f>
        <v/>
      </c>
    </row>
    <row r="1226" ht="15" customHeight="1" s="111">
      <c r="A1226" s="50" t="inlineStr">
        <is>
          <t>MAR</t>
        </is>
      </c>
      <c r="B1226" s="51">
        <f>MAR!A227</f>
        <v/>
      </c>
      <c r="C1226" s="52">
        <f>MAR!B227</f>
        <v/>
      </c>
      <c r="D1226" s="52">
        <f>MAR!C227</f>
        <v/>
      </c>
      <c r="E1226" s="52">
        <f>MAR!D227</f>
        <v/>
      </c>
      <c r="F1226" s="52">
        <f>MAR!E227</f>
        <v/>
      </c>
      <c r="G1226" s="52">
        <f>MAR!F227</f>
        <v/>
      </c>
      <c r="H1226" s="52">
        <f>MAR!G227</f>
        <v/>
      </c>
      <c r="I1226" s="53">
        <f>MAR!H227</f>
        <v/>
      </c>
      <c r="J1226" s="53">
        <f>MAR!I227</f>
        <v/>
      </c>
      <c r="K1226" s="52">
        <f>MAR!J227</f>
        <v/>
      </c>
      <c r="L1226" s="52">
        <f>MAR!K227</f>
        <v/>
      </c>
      <c r="M1226" s="54">
        <f>MAR!L227</f>
        <v/>
      </c>
      <c r="N1226" s="52">
        <f>MAR!M227</f>
        <v/>
      </c>
      <c r="O1226" s="52">
        <f>MAR!N227</f>
        <v/>
      </c>
      <c r="P1226" s="52">
        <f>MAR!O227</f>
        <v/>
      </c>
      <c r="Q1226" s="52">
        <f>MAR!P227</f>
        <v/>
      </c>
      <c r="R1226" s="52">
        <f>MAR!Q227</f>
        <v/>
      </c>
      <c r="S1226" s="54">
        <f>S1225+IF(X1226=0,0,M1226)</f>
        <v/>
      </c>
      <c r="T1226" s="55">
        <f>MAX(T1225,S1226)</f>
        <v/>
      </c>
      <c r="U1226" s="56">
        <f>S1226-T1226</f>
        <v/>
      </c>
      <c r="V1226" s="55">
        <f>IFERROR(SUMIFS(DATABASE!$M$5:$M$6004,DATABASE!$B$5:$B$6004,B1226,DATABASE!$X$5:$X$6004,1),0)</f>
        <v/>
      </c>
      <c r="W1226" s="57">
        <f>IFERROR(COUNTIFS(DATABASE!$B$5:$B$6004,B1226,DATABASE!$X$5:$X$6004,1),0)</f>
        <v/>
      </c>
      <c r="X1226" s="58">
        <f>--AND(ISNUMBER(B1226),C1226&lt;&gt;"",L1226&lt;&gt;"",M1226&lt;&gt;"")</f>
        <v/>
      </c>
    </row>
    <row r="1227" ht="15" customHeight="1" s="111">
      <c r="A1227" s="42" t="inlineStr">
        <is>
          <t>MAR</t>
        </is>
      </c>
      <c r="B1227" s="43">
        <f>MAR!A228</f>
        <v/>
      </c>
      <c r="C1227" s="44">
        <f>MAR!B228</f>
        <v/>
      </c>
      <c r="D1227" s="44">
        <f>MAR!C228</f>
        <v/>
      </c>
      <c r="E1227" s="44">
        <f>MAR!D228</f>
        <v/>
      </c>
      <c r="F1227" s="44">
        <f>MAR!E228</f>
        <v/>
      </c>
      <c r="G1227" s="44">
        <f>MAR!F228</f>
        <v/>
      </c>
      <c r="H1227" s="44">
        <f>MAR!G228</f>
        <v/>
      </c>
      <c r="I1227" s="45">
        <f>MAR!H228</f>
        <v/>
      </c>
      <c r="J1227" s="45">
        <f>MAR!I228</f>
        <v/>
      </c>
      <c r="K1227" s="44">
        <f>MAR!J228</f>
        <v/>
      </c>
      <c r="L1227" s="44">
        <f>MAR!K228</f>
        <v/>
      </c>
      <c r="M1227" s="46">
        <f>MAR!L228</f>
        <v/>
      </c>
      <c r="N1227" s="44">
        <f>MAR!M228</f>
        <v/>
      </c>
      <c r="O1227" s="44">
        <f>MAR!N228</f>
        <v/>
      </c>
      <c r="P1227" s="44">
        <f>MAR!O228</f>
        <v/>
      </c>
      <c r="Q1227" s="44">
        <f>MAR!P228</f>
        <v/>
      </c>
      <c r="R1227" s="44">
        <f>MAR!Q228</f>
        <v/>
      </c>
      <c r="S1227" s="46">
        <f>S1226+IF(X1227=0,0,M1227)</f>
        <v/>
      </c>
      <c r="T1227" s="47">
        <f>MAX(T1226,S1227)</f>
        <v/>
      </c>
      <c r="U1227" s="48">
        <f>S1227-T1227</f>
        <v/>
      </c>
      <c r="V1227" s="47">
        <f>IFERROR(SUMIFS(DATABASE!$M$5:$M$6004,DATABASE!$B$5:$B$6004,B1227,DATABASE!$X$5:$X$6004,1),0)</f>
        <v/>
      </c>
      <c r="W1227" s="31">
        <f>IFERROR(COUNTIFS(DATABASE!$B$5:$B$6004,B1227,DATABASE!$X$5:$X$6004,1),0)</f>
        <v/>
      </c>
      <c r="X1227" s="49">
        <f>--AND(ISNUMBER(B1227),C1227&lt;&gt;"",L1227&lt;&gt;"",M1227&lt;&gt;"")</f>
        <v/>
      </c>
    </row>
    <row r="1228" ht="15" customHeight="1" s="111">
      <c r="A1228" s="50" t="inlineStr">
        <is>
          <t>MAR</t>
        </is>
      </c>
      <c r="B1228" s="51">
        <f>MAR!A229</f>
        <v/>
      </c>
      <c r="C1228" s="52">
        <f>MAR!B229</f>
        <v/>
      </c>
      <c r="D1228" s="52">
        <f>MAR!C229</f>
        <v/>
      </c>
      <c r="E1228" s="52">
        <f>MAR!D229</f>
        <v/>
      </c>
      <c r="F1228" s="52">
        <f>MAR!E229</f>
        <v/>
      </c>
      <c r="G1228" s="52">
        <f>MAR!F229</f>
        <v/>
      </c>
      <c r="H1228" s="52">
        <f>MAR!G229</f>
        <v/>
      </c>
      <c r="I1228" s="53">
        <f>MAR!H229</f>
        <v/>
      </c>
      <c r="J1228" s="53">
        <f>MAR!I229</f>
        <v/>
      </c>
      <c r="K1228" s="52">
        <f>MAR!J229</f>
        <v/>
      </c>
      <c r="L1228" s="52">
        <f>MAR!K229</f>
        <v/>
      </c>
      <c r="M1228" s="54">
        <f>MAR!L229</f>
        <v/>
      </c>
      <c r="N1228" s="52">
        <f>MAR!M229</f>
        <v/>
      </c>
      <c r="O1228" s="52">
        <f>MAR!N229</f>
        <v/>
      </c>
      <c r="P1228" s="52">
        <f>MAR!O229</f>
        <v/>
      </c>
      <c r="Q1228" s="52">
        <f>MAR!P229</f>
        <v/>
      </c>
      <c r="R1228" s="52">
        <f>MAR!Q229</f>
        <v/>
      </c>
      <c r="S1228" s="54">
        <f>S1227+IF(X1228=0,0,M1228)</f>
        <v/>
      </c>
      <c r="T1228" s="55">
        <f>MAX(T1227,S1228)</f>
        <v/>
      </c>
      <c r="U1228" s="56">
        <f>S1228-T1228</f>
        <v/>
      </c>
      <c r="V1228" s="55">
        <f>IFERROR(SUMIFS(DATABASE!$M$5:$M$6004,DATABASE!$B$5:$B$6004,B1228,DATABASE!$X$5:$X$6004,1),0)</f>
        <v/>
      </c>
      <c r="W1228" s="57">
        <f>IFERROR(COUNTIFS(DATABASE!$B$5:$B$6004,B1228,DATABASE!$X$5:$X$6004,1),0)</f>
        <v/>
      </c>
      <c r="X1228" s="58">
        <f>--AND(ISNUMBER(B1228),C1228&lt;&gt;"",L1228&lt;&gt;"",M1228&lt;&gt;"")</f>
        <v/>
      </c>
    </row>
    <row r="1229" ht="15" customHeight="1" s="111">
      <c r="A1229" s="42" t="inlineStr">
        <is>
          <t>MAR</t>
        </is>
      </c>
      <c r="B1229" s="43">
        <f>MAR!A230</f>
        <v/>
      </c>
      <c r="C1229" s="44">
        <f>MAR!B230</f>
        <v/>
      </c>
      <c r="D1229" s="44">
        <f>MAR!C230</f>
        <v/>
      </c>
      <c r="E1229" s="44">
        <f>MAR!D230</f>
        <v/>
      </c>
      <c r="F1229" s="44">
        <f>MAR!E230</f>
        <v/>
      </c>
      <c r="G1229" s="44">
        <f>MAR!F230</f>
        <v/>
      </c>
      <c r="H1229" s="44">
        <f>MAR!G230</f>
        <v/>
      </c>
      <c r="I1229" s="45">
        <f>MAR!H230</f>
        <v/>
      </c>
      <c r="J1229" s="45">
        <f>MAR!I230</f>
        <v/>
      </c>
      <c r="K1229" s="44">
        <f>MAR!J230</f>
        <v/>
      </c>
      <c r="L1229" s="44">
        <f>MAR!K230</f>
        <v/>
      </c>
      <c r="M1229" s="46">
        <f>MAR!L230</f>
        <v/>
      </c>
      <c r="N1229" s="44">
        <f>MAR!M230</f>
        <v/>
      </c>
      <c r="O1229" s="44">
        <f>MAR!N230</f>
        <v/>
      </c>
      <c r="P1229" s="44">
        <f>MAR!O230</f>
        <v/>
      </c>
      <c r="Q1229" s="44">
        <f>MAR!P230</f>
        <v/>
      </c>
      <c r="R1229" s="44">
        <f>MAR!Q230</f>
        <v/>
      </c>
      <c r="S1229" s="46">
        <f>S1228+IF(X1229=0,0,M1229)</f>
        <v/>
      </c>
      <c r="T1229" s="47">
        <f>MAX(T1228,S1229)</f>
        <v/>
      </c>
      <c r="U1229" s="48">
        <f>S1229-T1229</f>
        <v/>
      </c>
      <c r="V1229" s="47">
        <f>IFERROR(SUMIFS(DATABASE!$M$5:$M$6004,DATABASE!$B$5:$B$6004,B1229,DATABASE!$X$5:$X$6004,1),0)</f>
        <v/>
      </c>
      <c r="W1229" s="31">
        <f>IFERROR(COUNTIFS(DATABASE!$B$5:$B$6004,B1229,DATABASE!$X$5:$X$6004,1),0)</f>
        <v/>
      </c>
      <c r="X1229" s="49">
        <f>--AND(ISNUMBER(B1229),C1229&lt;&gt;"",L1229&lt;&gt;"",M1229&lt;&gt;"")</f>
        <v/>
      </c>
    </row>
    <row r="1230" ht="15" customHeight="1" s="111">
      <c r="A1230" s="50" t="inlineStr">
        <is>
          <t>MAR</t>
        </is>
      </c>
      <c r="B1230" s="51">
        <f>MAR!A231</f>
        <v/>
      </c>
      <c r="C1230" s="52">
        <f>MAR!B231</f>
        <v/>
      </c>
      <c r="D1230" s="52">
        <f>MAR!C231</f>
        <v/>
      </c>
      <c r="E1230" s="52">
        <f>MAR!D231</f>
        <v/>
      </c>
      <c r="F1230" s="52">
        <f>MAR!E231</f>
        <v/>
      </c>
      <c r="G1230" s="52">
        <f>MAR!F231</f>
        <v/>
      </c>
      <c r="H1230" s="52">
        <f>MAR!G231</f>
        <v/>
      </c>
      <c r="I1230" s="53">
        <f>MAR!H231</f>
        <v/>
      </c>
      <c r="J1230" s="53">
        <f>MAR!I231</f>
        <v/>
      </c>
      <c r="K1230" s="52">
        <f>MAR!J231</f>
        <v/>
      </c>
      <c r="L1230" s="52">
        <f>MAR!K231</f>
        <v/>
      </c>
      <c r="M1230" s="54">
        <f>MAR!L231</f>
        <v/>
      </c>
      <c r="N1230" s="52">
        <f>MAR!M231</f>
        <v/>
      </c>
      <c r="O1230" s="52">
        <f>MAR!N231</f>
        <v/>
      </c>
      <c r="P1230" s="52">
        <f>MAR!O231</f>
        <v/>
      </c>
      <c r="Q1230" s="52">
        <f>MAR!P231</f>
        <v/>
      </c>
      <c r="R1230" s="52">
        <f>MAR!Q231</f>
        <v/>
      </c>
      <c r="S1230" s="54">
        <f>S1229+IF(X1230=0,0,M1230)</f>
        <v/>
      </c>
      <c r="T1230" s="55">
        <f>MAX(T1229,S1230)</f>
        <v/>
      </c>
      <c r="U1230" s="56">
        <f>S1230-T1230</f>
        <v/>
      </c>
      <c r="V1230" s="55">
        <f>IFERROR(SUMIFS(DATABASE!$M$5:$M$6004,DATABASE!$B$5:$B$6004,B1230,DATABASE!$X$5:$X$6004,1),0)</f>
        <v/>
      </c>
      <c r="W1230" s="57">
        <f>IFERROR(COUNTIFS(DATABASE!$B$5:$B$6004,B1230,DATABASE!$X$5:$X$6004,1),0)</f>
        <v/>
      </c>
      <c r="X1230" s="58">
        <f>--AND(ISNUMBER(B1230),C1230&lt;&gt;"",L1230&lt;&gt;"",M1230&lt;&gt;"")</f>
        <v/>
      </c>
    </row>
    <row r="1231" ht="15" customHeight="1" s="111">
      <c r="A1231" s="42" t="inlineStr">
        <is>
          <t>MAR</t>
        </is>
      </c>
      <c r="B1231" s="43">
        <f>MAR!A232</f>
        <v/>
      </c>
      <c r="C1231" s="44">
        <f>MAR!B232</f>
        <v/>
      </c>
      <c r="D1231" s="44">
        <f>MAR!C232</f>
        <v/>
      </c>
      <c r="E1231" s="44">
        <f>MAR!D232</f>
        <v/>
      </c>
      <c r="F1231" s="44">
        <f>MAR!E232</f>
        <v/>
      </c>
      <c r="G1231" s="44">
        <f>MAR!F232</f>
        <v/>
      </c>
      <c r="H1231" s="44">
        <f>MAR!G232</f>
        <v/>
      </c>
      <c r="I1231" s="45">
        <f>MAR!H232</f>
        <v/>
      </c>
      <c r="J1231" s="45">
        <f>MAR!I232</f>
        <v/>
      </c>
      <c r="K1231" s="44">
        <f>MAR!J232</f>
        <v/>
      </c>
      <c r="L1231" s="44">
        <f>MAR!K232</f>
        <v/>
      </c>
      <c r="M1231" s="46">
        <f>MAR!L232</f>
        <v/>
      </c>
      <c r="N1231" s="44">
        <f>MAR!M232</f>
        <v/>
      </c>
      <c r="O1231" s="44">
        <f>MAR!N232</f>
        <v/>
      </c>
      <c r="P1231" s="44">
        <f>MAR!O232</f>
        <v/>
      </c>
      <c r="Q1231" s="44">
        <f>MAR!P232</f>
        <v/>
      </c>
      <c r="R1231" s="44">
        <f>MAR!Q232</f>
        <v/>
      </c>
      <c r="S1231" s="46">
        <f>S1230+IF(X1231=0,0,M1231)</f>
        <v/>
      </c>
      <c r="T1231" s="47">
        <f>MAX(T1230,S1231)</f>
        <v/>
      </c>
      <c r="U1231" s="48">
        <f>S1231-T1231</f>
        <v/>
      </c>
      <c r="V1231" s="47">
        <f>IFERROR(SUMIFS(DATABASE!$M$5:$M$6004,DATABASE!$B$5:$B$6004,B1231,DATABASE!$X$5:$X$6004,1),0)</f>
        <v/>
      </c>
      <c r="W1231" s="31">
        <f>IFERROR(COUNTIFS(DATABASE!$B$5:$B$6004,B1231,DATABASE!$X$5:$X$6004,1),0)</f>
        <v/>
      </c>
      <c r="X1231" s="49">
        <f>--AND(ISNUMBER(B1231),C1231&lt;&gt;"",L1231&lt;&gt;"",M1231&lt;&gt;"")</f>
        <v/>
      </c>
    </row>
    <row r="1232" ht="15" customHeight="1" s="111">
      <c r="A1232" s="50" t="inlineStr">
        <is>
          <t>MAR</t>
        </is>
      </c>
      <c r="B1232" s="51">
        <f>MAR!A233</f>
        <v/>
      </c>
      <c r="C1232" s="52">
        <f>MAR!B233</f>
        <v/>
      </c>
      <c r="D1232" s="52">
        <f>MAR!C233</f>
        <v/>
      </c>
      <c r="E1232" s="52">
        <f>MAR!D233</f>
        <v/>
      </c>
      <c r="F1232" s="52">
        <f>MAR!E233</f>
        <v/>
      </c>
      <c r="G1232" s="52">
        <f>MAR!F233</f>
        <v/>
      </c>
      <c r="H1232" s="52">
        <f>MAR!G233</f>
        <v/>
      </c>
      <c r="I1232" s="53">
        <f>MAR!H233</f>
        <v/>
      </c>
      <c r="J1232" s="53">
        <f>MAR!I233</f>
        <v/>
      </c>
      <c r="K1232" s="52">
        <f>MAR!J233</f>
        <v/>
      </c>
      <c r="L1232" s="52">
        <f>MAR!K233</f>
        <v/>
      </c>
      <c r="M1232" s="54">
        <f>MAR!L233</f>
        <v/>
      </c>
      <c r="N1232" s="52">
        <f>MAR!M233</f>
        <v/>
      </c>
      <c r="O1232" s="52">
        <f>MAR!N233</f>
        <v/>
      </c>
      <c r="P1232" s="52">
        <f>MAR!O233</f>
        <v/>
      </c>
      <c r="Q1232" s="52">
        <f>MAR!P233</f>
        <v/>
      </c>
      <c r="R1232" s="52">
        <f>MAR!Q233</f>
        <v/>
      </c>
      <c r="S1232" s="54">
        <f>S1231+IF(X1232=0,0,M1232)</f>
        <v/>
      </c>
      <c r="T1232" s="55">
        <f>MAX(T1231,S1232)</f>
        <v/>
      </c>
      <c r="U1232" s="56">
        <f>S1232-T1232</f>
        <v/>
      </c>
      <c r="V1232" s="55">
        <f>IFERROR(SUMIFS(DATABASE!$M$5:$M$6004,DATABASE!$B$5:$B$6004,B1232,DATABASE!$X$5:$X$6004,1),0)</f>
        <v/>
      </c>
      <c r="W1232" s="57">
        <f>IFERROR(COUNTIFS(DATABASE!$B$5:$B$6004,B1232,DATABASE!$X$5:$X$6004,1),0)</f>
        <v/>
      </c>
      <c r="X1232" s="58">
        <f>--AND(ISNUMBER(B1232),C1232&lt;&gt;"",L1232&lt;&gt;"",M1232&lt;&gt;"")</f>
        <v/>
      </c>
    </row>
    <row r="1233" ht="15" customHeight="1" s="111">
      <c r="A1233" s="42" t="inlineStr">
        <is>
          <t>MAR</t>
        </is>
      </c>
      <c r="B1233" s="43">
        <f>MAR!A234</f>
        <v/>
      </c>
      <c r="C1233" s="44">
        <f>MAR!B234</f>
        <v/>
      </c>
      <c r="D1233" s="44">
        <f>MAR!C234</f>
        <v/>
      </c>
      <c r="E1233" s="44">
        <f>MAR!D234</f>
        <v/>
      </c>
      <c r="F1233" s="44">
        <f>MAR!E234</f>
        <v/>
      </c>
      <c r="G1233" s="44">
        <f>MAR!F234</f>
        <v/>
      </c>
      <c r="H1233" s="44">
        <f>MAR!G234</f>
        <v/>
      </c>
      <c r="I1233" s="45">
        <f>MAR!H234</f>
        <v/>
      </c>
      <c r="J1233" s="45">
        <f>MAR!I234</f>
        <v/>
      </c>
      <c r="K1233" s="44">
        <f>MAR!J234</f>
        <v/>
      </c>
      <c r="L1233" s="44">
        <f>MAR!K234</f>
        <v/>
      </c>
      <c r="M1233" s="46">
        <f>MAR!L234</f>
        <v/>
      </c>
      <c r="N1233" s="44">
        <f>MAR!M234</f>
        <v/>
      </c>
      <c r="O1233" s="44">
        <f>MAR!N234</f>
        <v/>
      </c>
      <c r="P1233" s="44">
        <f>MAR!O234</f>
        <v/>
      </c>
      <c r="Q1233" s="44">
        <f>MAR!P234</f>
        <v/>
      </c>
      <c r="R1233" s="44">
        <f>MAR!Q234</f>
        <v/>
      </c>
      <c r="S1233" s="46">
        <f>S1232+IF(X1233=0,0,M1233)</f>
        <v/>
      </c>
      <c r="T1233" s="47">
        <f>MAX(T1232,S1233)</f>
        <v/>
      </c>
      <c r="U1233" s="48">
        <f>S1233-T1233</f>
        <v/>
      </c>
      <c r="V1233" s="47">
        <f>IFERROR(SUMIFS(DATABASE!$M$5:$M$6004,DATABASE!$B$5:$B$6004,B1233,DATABASE!$X$5:$X$6004,1),0)</f>
        <v/>
      </c>
      <c r="W1233" s="31">
        <f>IFERROR(COUNTIFS(DATABASE!$B$5:$B$6004,B1233,DATABASE!$X$5:$X$6004,1),0)</f>
        <v/>
      </c>
      <c r="X1233" s="49">
        <f>--AND(ISNUMBER(B1233),C1233&lt;&gt;"",L1233&lt;&gt;"",M1233&lt;&gt;"")</f>
        <v/>
      </c>
    </row>
    <row r="1234" ht="15" customHeight="1" s="111">
      <c r="A1234" s="50" t="inlineStr">
        <is>
          <t>MAR</t>
        </is>
      </c>
      <c r="B1234" s="51">
        <f>MAR!A235</f>
        <v/>
      </c>
      <c r="C1234" s="52">
        <f>MAR!B235</f>
        <v/>
      </c>
      <c r="D1234" s="52">
        <f>MAR!C235</f>
        <v/>
      </c>
      <c r="E1234" s="52">
        <f>MAR!D235</f>
        <v/>
      </c>
      <c r="F1234" s="52">
        <f>MAR!E235</f>
        <v/>
      </c>
      <c r="G1234" s="52">
        <f>MAR!F235</f>
        <v/>
      </c>
      <c r="H1234" s="52">
        <f>MAR!G235</f>
        <v/>
      </c>
      <c r="I1234" s="53">
        <f>MAR!H235</f>
        <v/>
      </c>
      <c r="J1234" s="53">
        <f>MAR!I235</f>
        <v/>
      </c>
      <c r="K1234" s="52">
        <f>MAR!J235</f>
        <v/>
      </c>
      <c r="L1234" s="52">
        <f>MAR!K235</f>
        <v/>
      </c>
      <c r="M1234" s="54">
        <f>MAR!L235</f>
        <v/>
      </c>
      <c r="N1234" s="52">
        <f>MAR!M235</f>
        <v/>
      </c>
      <c r="O1234" s="52">
        <f>MAR!N235</f>
        <v/>
      </c>
      <c r="P1234" s="52">
        <f>MAR!O235</f>
        <v/>
      </c>
      <c r="Q1234" s="52">
        <f>MAR!P235</f>
        <v/>
      </c>
      <c r="R1234" s="52">
        <f>MAR!Q235</f>
        <v/>
      </c>
      <c r="S1234" s="54">
        <f>S1233+IF(X1234=0,0,M1234)</f>
        <v/>
      </c>
      <c r="T1234" s="55">
        <f>MAX(T1233,S1234)</f>
        <v/>
      </c>
      <c r="U1234" s="56">
        <f>S1234-T1234</f>
        <v/>
      </c>
      <c r="V1234" s="55">
        <f>IFERROR(SUMIFS(DATABASE!$M$5:$M$6004,DATABASE!$B$5:$B$6004,B1234,DATABASE!$X$5:$X$6004,1),0)</f>
        <v/>
      </c>
      <c r="W1234" s="57">
        <f>IFERROR(COUNTIFS(DATABASE!$B$5:$B$6004,B1234,DATABASE!$X$5:$X$6004,1),0)</f>
        <v/>
      </c>
      <c r="X1234" s="58">
        <f>--AND(ISNUMBER(B1234),C1234&lt;&gt;"",L1234&lt;&gt;"",M1234&lt;&gt;"")</f>
        <v/>
      </c>
    </row>
    <row r="1235" ht="15" customHeight="1" s="111">
      <c r="A1235" s="42" t="inlineStr">
        <is>
          <t>MAR</t>
        </is>
      </c>
      <c r="B1235" s="43">
        <f>MAR!A236</f>
        <v/>
      </c>
      <c r="C1235" s="44">
        <f>MAR!B236</f>
        <v/>
      </c>
      <c r="D1235" s="44">
        <f>MAR!C236</f>
        <v/>
      </c>
      <c r="E1235" s="44">
        <f>MAR!D236</f>
        <v/>
      </c>
      <c r="F1235" s="44">
        <f>MAR!E236</f>
        <v/>
      </c>
      <c r="G1235" s="44">
        <f>MAR!F236</f>
        <v/>
      </c>
      <c r="H1235" s="44">
        <f>MAR!G236</f>
        <v/>
      </c>
      <c r="I1235" s="45">
        <f>MAR!H236</f>
        <v/>
      </c>
      <c r="J1235" s="45">
        <f>MAR!I236</f>
        <v/>
      </c>
      <c r="K1235" s="44">
        <f>MAR!J236</f>
        <v/>
      </c>
      <c r="L1235" s="44">
        <f>MAR!K236</f>
        <v/>
      </c>
      <c r="M1235" s="46">
        <f>MAR!L236</f>
        <v/>
      </c>
      <c r="N1235" s="44">
        <f>MAR!M236</f>
        <v/>
      </c>
      <c r="O1235" s="44">
        <f>MAR!N236</f>
        <v/>
      </c>
      <c r="P1235" s="44">
        <f>MAR!O236</f>
        <v/>
      </c>
      <c r="Q1235" s="44">
        <f>MAR!P236</f>
        <v/>
      </c>
      <c r="R1235" s="44">
        <f>MAR!Q236</f>
        <v/>
      </c>
      <c r="S1235" s="46">
        <f>S1234+IF(X1235=0,0,M1235)</f>
        <v/>
      </c>
      <c r="T1235" s="47">
        <f>MAX(T1234,S1235)</f>
        <v/>
      </c>
      <c r="U1235" s="48">
        <f>S1235-T1235</f>
        <v/>
      </c>
      <c r="V1235" s="47">
        <f>IFERROR(SUMIFS(DATABASE!$M$5:$M$6004,DATABASE!$B$5:$B$6004,B1235,DATABASE!$X$5:$X$6004,1),0)</f>
        <v/>
      </c>
      <c r="W1235" s="31">
        <f>IFERROR(COUNTIFS(DATABASE!$B$5:$B$6004,B1235,DATABASE!$X$5:$X$6004,1),0)</f>
        <v/>
      </c>
      <c r="X1235" s="49">
        <f>--AND(ISNUMBER(B1235),C1235&lt;&gt;"",L1235&lt;&gt;"",M1235&lt;&gt;"")</f>
        <v/>
      </c>
    </row>
    <row r="1236" ht="15" customHeight="1" s="111">
      <c r="A1236" s="50" t="inlineStr">
        <is>
          <t>MAR</t>
        </is>
      </c>
      <c r="B1236" s="51">
        <f>MAR!A237</f>
        <v/>
      </c>
      <c r="C1236" s="52">
        <f>MAR!B237</f>
        <v/>
      </c>
      <c r="D1236" s="52">
        <f>MAR!C237</f>
        <v/>
      </c>
      <c r="E1236" s="52">
        <f>MAR!D237</f>
        <v/>
      </c>
      <c r="F1236" s="52">
        <f>MAR!E237</f>
        <v/>
      </c>
      <c r="G1236" s="52">
        <f>MAR!F237</f>
        <v/>
      </c>
      <c r="H1236" s="52">
        <f>MAR!G237</f>
        <v/>
      </c>
      <c r="I1236" s="53">
        <f>MAR!H237</f>
        <v/>
      </c>
      <c r="J1236" s="53">
        <f>MAR!I237</f>
        <v/>
      </c>
      <c r="K1236" s="52">
        <f>MAR!J237</f>
        <v/>
      </c>
      <c r="L1236" s="52">
        <f>MAR!K237</f>
        <v/>
      </c>
      <c r="M1236" s="54">
        <f>MAR!L237</f>
        <v/>
      </c>
      <c r="N1236" s="52">
        <f>MAR!M237</f>
        <v/>
      </c>
      <c r="O1236" s="52">
        <f>MAR!N237</f>
        <v/>
      </c>
      <c r="P1236" s="52">
        <f>MAR!O237</f>
        <v/>
      </c>
      <c r="Q1236" s="52">
        <f>MAR!P237</f>
        <v/>
      </c>
      <c r="R1236" s="52">
        <f>MAR!Q237</f>
        <v/>
      </c>
      <c r="S1236" s="54">
        <f>S1235+IF(X1236=0,0,M1236)</f>
        <v/>
      </c>
      <c r="T1236" s="55">
        <f>MAX(T1235,S1236)</f>
        <v/>
      </c>
      <c r="U1236" s="56">
        <f>S1236-T1236</f>
        <v/>
      </c>
      <c r="V1236" s="55">
        <f>IFERROR(SUMIFS(DATABASE!$M$5:$M$6004,DATABASE!$B$5:$B$6004,B1236,DATABASE!$X$5:$X$6004,1),0)</f>
        <v/>
      </c>
      <c r="W1236" s="57">
        <f>IFERROR(COUNTIFS(DATABASE!$B$5:$B$6004,B1236,DATABASE!$X$5:$X$6004,1),0)</f>
        <v/>
      </c>
      <c r="X1236" s="58">
        <f>--AND(ISNUMBER(B1236),C1236&lt;&gt;"",L1236&lt;&gt;"",M1236&lt;&gt;"")</f>
        <v/>
      </c>
    </row>
    <row r="1237" ht="15" customHeight="1" s="111">
      <c r="A1237" s="42" t="inlineStr">
        <is>
          <t>MAR</t>
        </is>
      </c>
      <c r="B1237" s="43">
        <f>MAR!A238</f>
        <v/>
      </c>
      <c r="C1237" s="44">
        <f>MAR!B238</f>
        <v/>
      </c>
      <c r="D1237" s="44">
        <f>MAR!C238</f>
        <v/>
      </c>
      <c r="E1237" s="44">
        <f>MAR!D238</f>
        <v/>
      </c>
      <c r="F1237" s="44">
        <f>MAR!E238</f>
        <v/>
      </c>
      <c r="G1237" s="44">
        <f>MAR!F238</f>
        <v/>
      </c>
      <c r="H1237" s="44">
        <f>MAR!G238</f>
        <v/>
      </c>
      <c r="I1237" s="45">
        <f>MAR!H238</f>
        <v/>
      </c>
      <c r="J1237" s="45">
        <f>MAR!I238</f>
        <v/>
      </c>
      <c r="K1237" s="44">
        <f>MAR!J238</f>
        <v/>
      </c>
      <c r="L1237" s="44">
        <f>MAR!K238</f>
        <v/>
      </c>
      <c r="M1237" s="46">
        <f>MAR!L238</f>
        <v/>
      </c>
      <c r="N1237" s="44">
        <f>MAR!M238</f>
        <v/>
      </c>
      <c r="O1237" s="44">
        <f>MAR!N238</f>
        <v/>
      </c>
      <c r="P1237" s="44">
        <f>MAR!O238</f>
        <v/>
      </c>
      <c r="Q1237" s="44">
        <f>MAR!P238</f>
        <v/>
      </c>
      <c r="R1237" s="44">
        <f>MAR!Q238</f>
        <v/>
      </c>
      <c r="S1237" s="46">
        <f>S1236+IF(X1237=0,0,M1237)</f>
        <v/>
      </c>
      <c r="T1237" s="47">
        <f>MAX(T1236,S1237)</f>
        <v/>
      </c>
      <c r="U1237" s="48">
        <f>S1237-T1237</f>
        <v/>
      </c>
      <c r="V1237" s="47">
        <f>IFERROR(SUMIFS(DATABASE!$M$5:$M$6004,DATABASE!$B$5:$B$6004,B1237,DATABASE!$X$5:$X$6004,1),0)</f>
        <v/>
      </c>
      <c r="W1237" s="31">
        <f>IFERROR(COUNTIFS(DATABASE!$B$5:$B$6004,B1237,DATABASE!$X$5:$X$6004,1),0)</f>
        <v/>
      </c>
      <c r="X1237" s="49">
        <f>--AND(ISNUMBER(B1237),C1237&lt;&gt;"",L1237&lt;&gt;"",M1237&lt;&gt;"")</f>
        <v/>
      </c>
    </row>
    <row r="1238" ht="15" customHeight="1" s="111">
      <c r="A1238" s="50" t="inlineStr">
        <is>
          <t>MAR</t>
        </is>
      </c>
      <c r="B1238" s="51">
        <f>MAR!A239</f>
        <v/>
      </c>
      <c r="C1238" s="52">
        <f>MAR!B239</f>
        <v/>
      </c>
      <c r="D1238" s="52">
        <f>MAR!C239</f>
        <v/>
      </c>
      <c r="E1238" s="52">
        <f>MAR!D239</f>
        <v/>
      </c>
      <c r="F1238" s="52">
        <f>MAR!E239</f>
        <v/>
      </c>
      <c r="G1238" s="52">
        <f>MAR!F239</f>
        <v/>
      </c>
      <c r="H1238" s="52">
        <f>MAR!G239</f>
        <v/>
      </c>
      <c r="I1238" s="53">
        <f>MAR!H239</f>
        <v/>
      </c>
      <c r="J1238" s="53">
        <f>MAR!I239</f>
        <v/>
      </c>
      <c r="K1238" s="52">
        <f>MAR!J239</f>
        <v/>
      </c>
      <c r="L1238" s="52">
        <f>MAR!K239</f>
        <v/>
      </c>
      <c r="M1238" s="54">
        <f>MAR!L239</f>
        <v/>
      </c>
      <c r="N1238" s="52">
        <f>MAR!M239</f>
        <v/>
      </c>
      <c r="O1238" s="52">
        <f>MAR!N239</f>
        <v/>
      </c>
      <c r="P1238" s="52">
        <f>MAR!O239</f>
        <v/>
      </c>
      <c r="Q1238" s="52">
        <f>MAR!P239</f>
        <v/>
      </c>
      <c r="R1238" s="52">
        <f>MAR!Q239</f>
        <v/>
      </c>
      <c r="S1238" s="54">
        <f>S1237+IF(X1238=0,0,M1238)</f>
        <v/>
      </c>
      <c r="T1238" s="55">
        <f>MAX(T1237,S1238)</f>
        <v/>
      </c>
      <c r="U1238" s="56">
        <f>S1238-T1238</f>
        <v/>
      </c>
      <c r="V1238" s="55">
        <f>IFERROR(SUMIFS(DATABASE!$M$5:$M$6004,DATABASE!$B$5:$B$6004,B1238,DATABASE!$X$5:$X$6004,1),0)</f>
        <v/>
      </c>
      <c r="W1238" s="57">
        <f>IFERROR(COUNTIFS(DATABASE!$B$5:$B$6004,B1238,DATABASE!$X$5:$X$6004,1),0)</f>
        <v/>
      </c>
      <c r="X1238" s="58">
        <f>--AND(ISNUMBER(B1238),C1238&lt;&gt;"",L1238&lt;&gt;"",M1238&lt;&gt;"")</f>
        <v/>
      </c>
    </row>
    <row r="1239" ht="15" customHeight="1" s="111">
      <c r="A1239" s="42" t="inlineStr">
        <is>
          <t>MAR</t>
        </is>
      </c>
      <c r="B1239" s="43">
        <f>MAR!A240</f>
        <v/>
      </c>
      <c r="C1239" s="44">
        <f>MAR!B240</f>
        <v/>
      </c>
      <c r="D1239" s="44">
        <f>MAR!C240</f>
        <v/>
      </c>
      <c r="E1239" s="44">
        <f>MAR!D240</f>
        <v/>
      </c>
      <c r="F1239" s="44">
        <f>MAR!E240</f>
        <v/>
      </c>
      <c r="G1239" s="44">
        <f>MAR!F240</f>
        <v/>
      </c>
      <c r="H1239" s="44">
        <f>MAR!G240</f>
        <v/>
      </c>
      <c r="I1239" s="45">
        <f>MAR!H240</f>
        <v/>
      </c>
      <c r="J1239" s="45">
        <f>MAR!I240</f>
        <v/>
      </c>
      <c r="K1239" s="44">
        <f>MAR!J240</f>
        <v/>
      </c>
      <c r="L1239" s="44">
        <f>MAR!K240</f>
        <v/>
      </c>
      <c r="M1239" s="46">
        <f>MAR!L240</f>
        <v/>
      </c>
      <c r="N1239" s="44">
        <f>MAR!M240</f>
        <v/>
      </c>
      <c r="O1239" s="44">
        <f>MAR!N240</f>
        <v/>
      </c>
      <c r="P1239" s="44">
        <f>MAR!O240</f>
        <v/>
      </c>
      <c r="Q1239" s="44">
        <f>MAR!P240</f>
        <v/>
      </c>
      <c r="R1239" s="44">
        <f>MAR!Q240</f>
        <v/>
      </c>
      <c r="S1239" s="46">
        <f>S1238+IF(X1239=0,0,M1239)</f>
        <v/>
      </c>
      <c r="T1239" s="47">
        <f>MAX(T1238,S1239)</f>
        <v/>
      </c>
      <c r="U1239" s="48">
        <f>S1239-T1239</f>
        <v/>
      </c>
      <c r="V1239" s="47">
        <f>IFERROR(SUMIFS(DATABASE!$M$5:$M$6004,DATABASE!$B$5:$B$6004,B1239,DATABASE!$X$5:$X$6004,1),0)</f>
        <v/>
      </c>
      <c r="W1239" s="31">
        <f>IFERROR(COUNTIFS(DATABASE!$B$5:$B$6004,B1239,DATABASE!$X$5:$X$6004,1),0)</f>
        <v/>
      </c>
      <c r="X1239" s="49">
        <f>--AND(ISNUMBER(B1239),C1239&lt;&gt;"",L1239&lt;&gt;"",M1239&lt;&gt;"")</f>
        <v/>
      </c>
    </row>
    <row r="1240" ht="15" customHeight="1" s="111">
      <c r="A1240" s="50" t="inlineStr">
        <is>
          <t>MAR</t>
        </is>
      </c>
      <c r="B1240" s="51">
        <f>MAR!A241</f>
        <v/>
      </c>
      <c r="C1240" s="52">
        <f>MAR!B241</f>
        <v/>
      </c>
      <c r="D1240" s="52">
        <f>MAR!C241</f>
        <v/>
      </c>
      <c r="E1240" s="52">
        <f>MAR!D241</f>
        <v/>
      </c>
      <c r="F1240" s="52">
        <f>MAR!E241</f>
        <v/>
      </c>
      <c r="G1240" s="52">
        <f>MAR!F241</f>
        <v/>
      </c>
      <c r="H1240" s="52">
        <f>MAR!G241</f>
        <v/>
      </c>
      <c r="I1240" s="53">
        <f>MAR!H241</f>
        <v/>
      </c>
      <c r="J1240" s="53">
        <f>MAR!I241</f>
        <v/>
      </c>
      <c r="K1240" s="52">
        <f>MAR!J241</f>
        <v/>
      </c>
      <c r="L1240" s="52">
        <f>MAR!K241</f>
        <v/>
      </c>
      <c r="M1240" s="54">
        <f>MAR!L241</f>
        <v/>
      </c>
      <c r="N1240" s="52">
        <f>MAR!M241</f>
        <v/>
      </c>
      <c r="O1240" s="52">
        <f>MAR!N241</f>
        <v/>
      </c>
      <c r="P1240" s="52">
        <f>MAR!O241</f>
        <v/>
      </c>
      <c r="Q1240" s="52">
        <f>MAR!P241</f>
        <v/>
      </c>
      <c r="R1240" s="52">
        <f>MAR!Q241</f>
        <v/>
      </c>
      <c r="S1240" s="54">
        <f>S1239+IF(X1240=0,0,M1240)</f>
        <v/>
      </c>
      <c r="T1240" s="55">
        <f>MAX(T1239,S1240)</f>
        <v/>
      </c>
      <c r="U1240" s="56">
        <f>S1240-T1240</f>
        <v/>
      </c>
      <c r="V1240" s="55">
        <f>IFERROR(SUMIFS(DATABASE!$M$5:$M$6004,DATABASE!$B$5:$B$6004,B1240,DATABASE!$X$5:$X$6004,1),0)</f>
        <v/>
      </c>
      <c r="W1240" s="57">
        <f>IFERROR(COUNTIFS(DATABASE!$B$5:$B$6004,B1240,DATABASE!$X$5:$X$6004,1),0)</f>
        <v/>
      </c>
      <c r="X1240" s="58">
        <f>--AND(ISNUMBER(B1240),C1240&lt;&gt;"",L1240&lt;&gt;"",M1240&lt;&gt;"")</f>
        <v/>
      </c>
    </row>
    <row r="1241" ht="15" customHeight="1" s="111">
      <c r="A1241" s="42" t="inlineStr">
        <is>
          <t>MAR</t>
        </is>
      </c>
      <c r="B1241" s="43">
        <f>MAR!A242</f>
        <v/>
      </c>
      <c r="C1241" s="44">
        <f>MAR!B242</f>
        <v/>
      </c>
      <c r="D1241" s="44">
        <f>MAR!C242</f>
        <v/>
      </c>
      <c r="E1241" s="44">
        <f>MAR!D242</f>
        <v/>
      </c>
      <c r="F1241" s="44">
        <f>MAR!E242</f>
        <v/>
      </c>
      <c r="G1241" s="44">
        <f>MAR!F242</f>
        <v/>
      </c>
      <c r="H1241" s="44">
        <f>MAR!G242</f>
        <v/>
      </c>
      <c r="I1241" s="45">
        <f>MAR!H242</f>
        <v/>
      </c>
      <c r="J1241" s="45">
        <f>MAR!I242</f>
        <v/>
      </c>
      <c r="K1241" s="44">
        <f>MAR!J242</f>
        <v/>
      </c>
      <c r="L1241" s="44">
        <f>MAR!K242</f>
        <v/>
      </c>
      <c r="M1241" s="46">
        <f>MAR!L242</f>
        <v/>
      </c>
      <c r="N1241" s="44">
        <f>MAR!M242</f>
        <v/>
      </c>
      <c r="O1241" s="44">
        <f>MAR!N242</f>
        <v/>
      </c>
      <c r="P1241" s="44">
        <f>MAR!O242</f>
        <v/>
      </c>
      <c r="Q1241" s="44">
        <f>MAR!P242</f>
        <v/>
      </c>
      <c r="R1241" s="44">
        <f>MAR!Q242</f>
        <v/>
      </c>
      <c r="S1241" s="46">
        <f>S1240+IF(X1241=0,0,M1241)</f>
        <v/>
      </c>
      <c r="T1241" s="47">
        <f>MAX(T1240,S1241)</f>
        <v/>
      </c>
      <c r="U1241" s="48">
        <f>S1241-T1241</f>
        <v/>
      </c>
      <c r="V1241" s="47">
        <f>IFERROR(SUMIFS(DATABASE!$M$5:$M$6004,DATABASE!$B$5:$B$6004,B1241,DATABASE!$X$5:$X$6004,1),0)</f>
        <v/>
      </c>
      <c r="W1241" s="31">
        <f>IFERROR(COUNTIFS(DATABASE!$B$5:$B$6004,B1241,DATABASE!$X$5:$X$6004,1),0)</f>
        <v/>
      </c>
      <c r="X1241" s="49">
        <f>--AND(ISNUMBER(B1241),C1241&lt;&gt;"",L1241&lt;&gt;"",M1241&lt;&gt;"")</f>
        <v/>
      </c>
    </row>
    <row r="1242" ht="15" customHeight="1" s="111">
      <c r="A1242" s="50" t="inlineStr">
        <is>
          <t>MAR</t>
        </is>
      </c>
      <c r="B1242" s="51">
        <f>MAR!A243</f>
        <v/>
      </c>
      <c r="C1242" s="52">
        <f>MAR!B243</f>
        <v/>
      </c>
      <c r="D1242" s="52">
        <f>MAR!C243</f>
        <v/>
      </c>
      <c r="E1242" s="52">
        <f>MAR!D243</f>
        <v/>
      </c>
      <c r="F1242" s="52">
        <f>MAR!E243</f>
        <v/>
      </c>
      <c r="G1242" s="52">
        <f>MAR!F243</f>
        <v/>
      </c>
      <c r="H1242" s="52">
        <f>MAR!G243</f>
        <v/>
      </c>
      <c r="I1242" s="53">
        <f>MAR!H243</f>
        <v/>
      </c>
      <c r="J1242" s="53">
        <f>MAR!I243</f>
        <v/>
      </c>
      <c r="K1242" s="52">
        <f>MAR!J243</f>
        <v/>
      </c>
      <c r="L1242" s="52">
        <f>MAR!K243</f>
        <v/>
      </c>
      <c r="M1242" s="54">
        <f>MAR!L243</f>
        <v/>
      </c>
      <c r="N1242" s="52">
        <f>MAR!M243</f>
        <v/>
      </c>
      <c r="O1242" s="52">
        <f>MAR!N243</f>
        <v/>
      </c>
      <c r="P1242" s="52">
        <f>MAR!O243</f>
        <v/>
      </c>
      <c r="Q1242" s="52">
        <f>MAR!P243</f>
        <v/>
      </c>
      <c r="R1242" s="52">
        <f>MAR!Q243</f>
        <v/>
      </c>
      <c r="S1242" s="54">
        <f>S1241+IF(X1242=0,0,M1242)</f>
        <v/>
      </c>
      <c r="T1242" s="55">
        <f>MAX(T1241,S1242)</f>
        <v/>
      </c>
      <c r="U1242" s="56">
        <f>S1242-T1242</f>
        <v/>
      </c>
      <c r="V1242" s="55">
        <f>IFERROR(SUMIFS(DATABASE!$M$5:$M$6004,DATABASE!$B$5:$B$6004,B1242,DATABASE!$X$5:$X$6004,1),0)</f>
        <v/>
      </c>
      <c r="W1242" s="57">
        <f>IFERROR(COUNTIFS(DATABASE!$B$5:$B$6004,B1242,DATABASE!$X$5:$X$6004,1),0)</f>
        <v/>
      </c>
      <c r="X1242" s="58">
        <f>--AND(ISNUMBER(B1242),C1242&lt;&gt;"",L1242&lt;&gt;"",M1242&lt;&gt;"")</f>
        <v/>
      </c>
    </row>
    <row r="1243" ht="15" customHeight="1" s="111">
      <c r="A1243" s="42" t="inlineStr">
        <is>
          <t>MAR</t>
        </is>
      </c>
      <c r="B1243" s="43">
        <f>MAR!A244</f>
        <v/>
      </c>
      <c r="C1243" s="44">
        <f>MAR!B244</f>
        <v/>
      </c>
      <c r="D1243" s="44">
        <f>MAR!C244</f>
        <v/>
      </c>
      <c r="E1243" s="44">
        <f>MAR!D244</f>
        <v/>
      </c>
      <c r="F1243" s="44">
        <f>MAR!E244</f>
        <v/>
      </c>
      <c r="G1243" s="44">
        <f>MAR!F244</f>
        <v/>
      </c>
      <c r="H1243" s="44">
        <f>MAR!G244</f>
        <v/>
      </c>
      <c r="I1243" s="45">
        <f>MAR!H244</f>
        <v/>
      </c>
      <c r="J1243" s="45">
        <f>MAR!I244</f>
        <v/>
      </c>
      <c r="K1243" s="44">
        <f>MAR!J244</f>
        <v/>
      </c>
      <c r="L1243" s="44">
        <f>MAR!K244</f>
        <v/>
      </c>
      <c r="M1243" s="46">
        <f>MAR!L244</f>
        <v/>
      </c>
      <c r="N1243" s="44">
        <f>MAR!M244</f>
        <v/>
      </c>
      <c r="O1243" s="44">
        <f>MAR!N244</f>
        <v/>
      </c>
      <c r="P1243" s="44">
        <f>MAR!O244</f>
        <v/>
      </c>
      <c r="Q1243" s="44">
        <f>MAR!P244</f>
        <v/>
      </c>
      <c r="R1243" s="44">
        <f>MAR!Q244</f>
        <v/>
      </c>
      <c r="S1243" s="46">
        <f>S1242+IF(X1243=0,0,M1243)</f>
        <v/>
      </c>
      <c r="T1243" s="47">
        <f>MAX(T1242,S1243)</f>
        <v/>
      </c>
      <c r="U1243" s="48">
        <f>S1243-T1243</f>
        <v/>
      </c>
      <c r="V1243" s="47">
        <f>IFERROR(SUMIFS(DATABASE!$M$5:$M$6004,DATABASE!$B$5:$B$6004,B1243,DATABASE!$X$5:$X$6004,1),0)</f>
        <v/>
      </c>
      <c r="W1243" s="31">
        <f>IFERROR(COUNTIFS(DATABASE!$B$5:$B$6004,B1243,DATABASE!$X$5:$X$6004,1),0)</f>
        <v/>
      </c>
      <c r="X1243" s="49">
        <f>--AND(ISNUMBER(B1243),C1243&lt;&gt;"",L1243&lt;&gt;"",M1243&lt;&gt;"")</f>
        <v/>
      </c>
    </row>
    <row r="1244" ht="15" customHeight="1" s="111">
      <c r="A1244" s="50" t="inlineStr">
        <is>
          <t>MAR</t>
        </is>
      </c>
      <c r="B1244" s="51">
        <f>MAR!A245</f>
        <v/>
      </c>
      <c r="C1244" s="52">
        <f>MAR!B245</f>
        <v/>
      </c>
      <c r="D1244" s="52">
        <f>MAR!C245</f>
        <v/>
      </c>
      <c r="E1244" s="52">
        <f>MAR!D245</f>
        <v/>
      </c>
      <c r="F1244" s="52">
        <f>MAR!E245</f>
        <v/>
      </c>
      <c r="G1244" s="52">
        <f>MAR!F245</f>
        <v/>
      </c>
      <c r="H1244" s="52">
        <f>MAR!G245</f>
        <v/>
      </c>
      <c r="I1244" s="53">
        <f>MAR!H245</f>
        <v/>
      </c>
      <c r="J1244" s="53">
        <f>MAR!I245</f>
        <v/>
      </c>
      <c r="K1244" s="52">
        <f>MAR!J245</f>
        <v/>
      </c>
      <c r="L1244" s="52">
        <f>MAR!K245</f>
        <v/>
      </c>
      <c r="M1244" s="54">
        <f>MAR!L245</f>
        <v/>
      </c>
      <c r="N1244" s="52">
        <f>MAR!M245</f>
        <v/>
      </c>
      <c r="O1244" s="52">
        <f>MAR!N245</f>
        <v/>
      </c>
      <c r="P1244" s="52">
        <f>MAR!O245</f>
        <v/>
      </c>
      <c r="Q1244" s="52">
        <f>MAR!P245</f>
        <v/>
      </c>
      <c r="R1244" s="52">
        <f>MAR!Q245</f>
        <v/>
      </c>
      <c r="S1244" s="54">
        <f>S1243+IF(X1244=0,0,M1244)</f>
        <v/>
      </c>
      <c r="T1244" s="55">
        <f>MAX(T1243,S1244)</f>
        <v/>
      </c>
      <c r="U1244" s="56">
        <f>S1244-T1244</f>
        <v/>
      </c>
      <c r="V1244" s="55">
        <f>IFERROR(SUMIFS(DATABASE!$M$5:$M$6004,DATABASE!$B$5:$B$6004,B1244,DATABASE!$X$5:$X$6004,1),0)</f>
        <v/>
      </c>
      <c r="W1244" s="57">
        <f>IFERROR(COUNTIFS(DATABASE!$B$5:$B$6004,B1244,DATABASE!$X$5:$X$6004,1),0)</f>
        <v/>
      </c>
      <c r="X1244" s="58">
        <f>--AND(ISNUMBER(B1244),C1244&lt;&gt;"",L1244&lt;&gt;"",M1244&lt;&gt;"")</f>
        <v/>
      </c>
    </row>
    <row r="1245" ht="15" customHeight="1" s="111">
      <c r="A1245" s="42" t="inlineStr">
        <is>
          <t>MAR</t>
        </is>
      </c>
      <c r="B1245" s="43">
        <f>MAR!A246</f>
        <v/>
      </c>
      <c r="C1245" s="44">
        <f>MAR!B246</f>
        <v/>
      </c>
      <c r="D1245" s="44">
        <f>MAR!C246</f>
        <v/>
      </c>
      <c r="E1245" s="44">
        <f>MAR!D246</f>
        <v/>
      </c>
      <c r="F1245" s="44">
        <f>MAR!E246</f>
        <v/>
      </c>
      <c r="G1245" s="44">
        <f>MAR!F246</f>
        <v/>
      </c>
      <c r="H1245" s="44">
        <f>MAR!G246</f>
        <v/>
      </c>
      <c r="I1245" s="45">
        <f>MAR!H246</f>
        <v/>
      </c>
      <c r="J1245" s="45">
        <f>MAR!I246</f>
        <v/>
      </c>
      <c r="K1245" s="44">
        <f>MAR!J246</f>
        <v/>
      </c>
      <c r="L1245" s="44">
        <f>MAR!K246</f>
        <v/>
      </c>
      <c r="M1245" s="46">
        <f>MAR!L246</f>
        <v/>
      </c>
      <c r="N1245" s="44">
        <f>MAR!M246</f>
        <v/>
      </c>
      <c r="O1245" s="44">
        <f>MAR!N246</f>
        <v/>
      </c>
      <c r="P1245" s="44">
        <f>MAR!O246</f>
        <v/>
      </c>
      <c r="Q1245" s="44">
        <f>MAR!P246</f>
        <v/>
      </c>
      <c r="R1245" s="44">
        <f>MAR!Q246</f>
        <v/>
      </c>
      <c r="S1245" s="46">
        <f>S1244+IF(X1245=0,0,M1245)</f>
        <v/>
      </c>
      <c r="T1245" s="47">
        <f>MAX(T1244,S1245)</f>
        <v/>
      </c>
      <c r="U1245" s="48">
        <f>S1245-T1245</f>
        <v/>
      </c>
      <c r="V1245" s="47">
        <f>IFERROR(SUMIFS(DATABASE!$M$5:$M$6004,DATABASE!$B$5:$B$6004,B1245,DATABASE!$X$5:$X$6004,1),0)</f>
        <v/>
      </c>
      <c r="W1245" s="31">
        <f>IFERROR(COUNTIFS(DATABASE!$B$5:$B$6004,B1245,DATABASE!$X$5:$X$6004,1),0)</f>
        <v/>
      </c>
      <c r="X1245" s="49">
        <f>--AND(ISNUMBER(B1245),C1245&lt;&gt;"",L1245&lt;&gt;"",M1245&lt;&gt;"")</f>
        <v/>
      </c>
    </row>
    <row r="1246" ht="15" customHeight="1" s="111">
      <c r="A1246" s="50" t="inlineStr">
        <is>
          <t>MAR</t>
        </is>
      </c>
      <c r="B1246" s="51">
        <f>MAR!A247</f>
        <v/>
      </c>
      <c r="C1246" s="52">
        <f>MAR!B247</f>
        <v/>
      </c>
      <c r="D1246" s="52">
        <f>MAR!C247</f>
        <v/>
      </c>
      <c r="E1246" s="52">
        <f>MAR!D247</f>
        <v/>
      </c>
      <c r="F1246" s="52">
        <f>MAR!E247</f>
        <v/>
      </c>
      <c r="G1246" s="52">
        <f>MAR!F247</f>
        <v/>
      </c>
      <c r="H1246" s="52">
        <f>MAR!G247</f>
        <v/>
      </c>
      <c r="I1246" s="53">
        <f>MAR!H247</f>
        <v/>
      </c>
      <c r="J1246" s="53">
        <f>MAR!I247</f>
        <v/>
      </c>
      <c r="K1246" s="52">
        <f>MAR!J247</f>
        <v/>
      </c>
      <c r="L1246" s="52">
        <f>MAR!K247</f>
        <v/>
      </c>
      <c r="M1246" s="54">
        <f>MAR!L247</f>
        <v/>
      </c>
      <c r="N1246" s="52">
        <f>MAR!M247</f>
        <v/>
      </c>
      <c r="O1246" s="52">
        <f>MAR!N247</f>
        <v/>
      </c>
      <c r="P1246" s="52">
        <f>MAR!O247</f>
        <v/>
      </c>
      <c r="Q1246" s="52">
        <f>MAR!P247</f>
        <v/>
      </c>
      <c r="R1246" s="52">
        <f>MAR!Q247</f>
        <v/>
      </c>
      <c r="S1246" s="54">
        <f>S1245+IF(X1246=0,0,M1246)</f>
        <v/>
      </c>
      <c r="T1246" s="55">
        <f>MAX(T1245,S1246)</f>
        <v/>
      </c>
      <c r="U1246" s="56">
        <f>S1246-T1246</f>
        <v/>
      </c>
      <c r="V1246" s="55">
        <f>IFERROR(SUMIFS(DATABASE!$M$5:$M$6004,DATABASE!$B$5:$B$6004,B1246,DATABASE!$X$5:$X$6004,1),0)</f>
        <v/>
      </c>
      <c r="W1246" s="57">
        <f>IFERROR(COUNTIFS(DATABASE!$B$5:$B$6004,B1246,DATABASE!$X$5:$X$6004,1),0)</f>
        <v/>
      </c>
      <c r="X1246" s="58">
        <f>--AND(ISNUMBER(B1246),C1246&lt;&gt;"",L1246&lt;&gt;"",M1246&lt;&gt;"")</f>
        <v/>
      </c>
    </row>
    <row r="1247" ht="15" customHeight="1" s="111">
      <c r="A1247" s="42" t="inlineStr">
        <is>
          <t>MAR</t>
        </is>
      </c>
      <c r="B1247" s="43">
        <f>MAR!A248</f>
        <v/>
      </c>
      <c r="C1247" s="44">
        <f>MAR!B248</f>
        <v/>
      </c>
      <c r="D1247" s="44">
        <f>MAR!C248</f>
        <v/>
      </c>
      <c r="E1247" s="44">
        <f>MAR!D248</f>
        <v/>
      </c>
      <c r="F1247" s="44">
        <f>MAR!E248</f>
        <v/>
      </c>
      <c r="G1247" s="44">
        <f>MAR!F248</f>
        <v/>
      </c>
      <c r="H1247" s="44">
        <f>MAR!G248</f>
        <v/>
      </c>
      <c r="I1247" s="45">
        <f>MAR!H248</f>
        <v/>
      </c>
      <c r="J1247" s="45">
        <f>MAR!I248</f>
        <v/>
      </c>
      <c r="K1247" s="44">
        <f>MAR!J248</f>
        <v/>
      </c>
      <c r="L1247" s="44">
        <f>MAR!K248</f>
        <v/>
      </c>
      <c r="M1247" s="46">
        <f>MAR!L248</f>
        <v/>
      </c>
      <c r="N1247" s="44">
        <f>MAR!M248</f>
        <v/>
      </c>
      <c r="O1247" s="44">
        <f>MAR!N248</f>
        <v/>
      </c>
      <c r="P1247" s="44">
        <f>MAR!O248</f>
        <v/>
      </c>
      <c r="Q1247" s="44">
        <f>MAR!P248</f>
        <v/>
      </c>
      <c r="R1247" s="44">
        <f>MAR!Q248</f>
        <v/>
      </c>
      <c r="S1247" s="46">
        <f>S1246+IF(X1247=0,0,M1247)</f>
        <v/>
      </c>
      <c r="T1247" s="47">
        <f>MAX(T1246,S1247)</f>
        <v/>
      </c>
      <c r="U1247" s="48">
        <f>S1247-T1247</f>
        <v/>
      </c>
      <c r="V1247" s="47">
        <f>IFERROR(SUMIFS(DATABASE!$M$5:$M$6004,DATABASE!$B$5:$B$6004,B1247,DATABASE!$X$5:$X$6004,1),0)</f>
        <v/>
      </c>
      <c r="W1247" s="31">
        <f>IFERROR(COUNTIFS(DATABASE!$B$5:$B$6004,B1247,DATABASE!$X$5:$X$6004,1),0)</f>
        <v/>
      </c>
      <c r="X1247" s="49">
        <f>--AND(ISNUMBER(B1247),C1247&lt;&gt;"",L1247&lt;&gt;"",M1247&lt;&gt;"")</f>
        <v/>
      </c>
    </row>
    <row r="1248" ht="15" customHeight="1" s="111">
      <c r="A1248" s="50" t="inlineStr">
        <is>
          <t>MAR</t>
        </is>
      </c>
      <c r="B1248" s="51">
        <f>MAR!A249</f>
        <v/>
      </c>
      <c r="C1248" s="52">
        <f>MAR!B249</f>
        <v/>
      </c>
      <c r="D1248" s="52">
        <f>MAR!C249</f>
        <v/>
      </c>
      <c r="E1248" s="52">
        <f>MAR!D249</f>
        <v/>
      </c>
      <c r="F1248" s="52">
        <f>MAR!E249</f>
        <v/>
      </c>
      <c r="G1248" s="52">
        <f>MAR!F249</f>
        <v/>
      </c>
      <c r="H1248" s="52">
        <f>MAR!G249</f>
        <v/>
      </c>
      <c r="I1248" s="53">
        <f>MAR!H249</f>
        <v/>
      </c>
      <c r="J1248" s="53">
        <f>MAR!I249</f>
        <v/>
      </c>
      <c r="K1248" s="52">
        <f>MAR!J249</f>
        <v/>
      </c>
      <c r="L1248" s="52">
        <f>MAR!K249</f>
        <v/>
      </c>
      <c r="M1248" s="54">
        <f>MAR!L249</f>
        <v/>
      </c>
      <c r="N1248" s="52">
        <f>MAR!M249</f>
        <v/>
      </c>
      <c r="O1248" s="52">
        <f>MAR!N249</f>
        <v/>
      </c>
      <c r="P1248" s="52">
        <f>MAR!O249</f>
        <v/>
      </c>
      <c r="Q1248" s="52">
        <f>MAR!P249</f>
        <v/>
      </c>
      <c r="R1248" s="52">
        <f>MAR!Q249</f>
        <v/>
      </c>
      <c r="S1248" s="54">
        <f>S1247+IF(X1248=0,0,M1248)</f>
        <v/>
      </c>
      <c r="T1248" s="55">
        <f>MAX(T1247,S1248)</f>
        <v/>
      </c>
      <c r="U1248" s="56">
        <f>S1248-T1248</f>
        <v/>
      </c>
      <c r="V1248" s="55">
        <f>IFERROR(SUMIFS(DATABASE!$M$5:$M$6004,DATABASE!$B$5:$B$6004,B1248,DATABASE!$X$5:$X$6004,1),0)</f>
        <v/>
      </c>
      <c r="W1248" s="57">
        <f>IFERROR(COUNTIFS(DATABASE!$B$5:$B$6004,B1248,DATABASE!$X$5:$X$6004,1),0)</f>
        <v/>
      </c>
      <c r="X1248" s="58">
        <f>--AND(ISNUMBER(B1248),C1248&lt;&gt;"",L1248&lt;&gt;"",M1248&lt;&gt;"")</f>
        <v/>
      </c>
    </row>
    <row r="1249" ht="15" customHeight="1" s="111">
      <c r="A1249" s="42" t="inlineStr">
        <is>
          <t>MAR</t>
        </is>
      </c>
      <c r="B1249" s="43">
        <f>MAR!A250</f>
        <v/>
      </c>
      <c r="C1249" s="44">
        <f>MAR!B250</f>
        <v/>
      </c>
      <c r="D1249" s="44">
        <f>MAR!C250</f>
        <v/>
      </c>
      <c r="E1249" s="44">
        <f>MAR!D250</f>
        <v/>
      </c>
      <c r="F1249" s="44">
        <f>MAR!E250</f>
        <v/>
      </c>
      <c r="G1249" s="44">
        <f>MAR!F250</f>
        <v/>
      </c>
      <c r="H1249" s="44">
        <f>MAR!G250</f>
        <v/>
      </c>
      <c r="I1249" s="45">
        <f>MAR!H250</f>
        <v/>
      </c>
      <c r="J1249" s="45">
        <f>MAR!I250</f>
        <v/>
      </c>
      <c r="K1249" s="44">
        <f>MAR!J250</f>
        <v/>
      </c>
      <c r="L1249" s="44">
        <f>MAR!K250</f>
        <v/>
      </c>
      <c r="M1249" s="46">
        <f>MAR!L250</f>
        <v/>
      </c>
      <c r="N1249" s="44">
        <f>MAR!M250</f>
        <v/>
      </c>
      <c r="O1249" s="44">
        <f>MAR!N250</f>
        <v/>
      </c>
      <c r="P1249" s="44">
        <f>MAR!O250</f>
        <v/>
      </c>
      <c r="Q1249" s="44">
        <f>MAR!P250</f>
        <v/>
      </c>
      <c r="R1249" s="44">
        <f>MAR!Q250</f>
        <v/>
      </c>
      <c r="S1249" s="46">
        <f>S1248+IF(X1249=0,0,M1249)</f>
        <v/>
      </c>
      <c r="T1249" s="47">
        <f>MAX(T1248,S1249)</f>
        <v/>
      </c>
      <c r="U1249" s="48">
        <f>S1249-T1249</f>
        <v/>
      </c>
      <c r="V1249" s="47">
        <f>IFERROR(SUMIFS(DATABASE!$M$5:$M$6004,DATABASE!$B$5:$B$6004,B1249,DATABASE!$X$5:$X$6004,1),0)</f>
        <v/>
      </c>
      <c r="W1249" s="31">
        <f>IFERROR(COUNTIFS(DATABASE!$B$5:$B$6004,B1249,DATABASE!$X$5:$X$6004,1),0)</f>
        <v/>
      </c>
      <c r="X1249" s="49">
        <f>--AND(ISNUMBER(B1249),C1249&lt;&gt;"",L1249&lt;&gt;"",M1249&lt;&gt;"")</f>
        <v/>
      </c>
    </row>
    <row r="1250" ht="15" customHeight="1" s="111">
      <c r="A1250" s="50" t="inlineStr">
        <is>
          <t>MAR</t>
        </is>
      </c>
      <c r="B1250" s="51">
        <f>MAR!A251</f>
        <v/>
      </c>
      <c r="C1250" s="52">
        <f>MAR!B251</f>
        <v/>
      </c>
      <c r="D1250" s="52">
        <f>MAR!C251</f>
        <v/>
      </c>
      <c r="E1250" s="52">
        <f>MAR!D251</f>
        <v/>
      </c>
      <c r="F1250" s="52">
        <f>MAR!E251</f>
        <v/>
      </c>
      <c r="G1250" s="52">
        <f>MAR!F251</f>
        <v/>
      </c>
      <c r="H1250" s="52">
        <f>MAR!G251</f>
        <v/>
      </c>
      <c r="I1250" s="53">
        <f>MAR!H251</f>
        <v/>
      </c>
      <c r="J1250" s="53">
        <f>MAR!I251</f>
        <v/>
      </c>
      <c r="K1250" s="52">
        <f>MAR!J251</f>
        <v/>
      </c>
      <c r="L1250" s="52">
        <f>MAR!K251</f>
        <v/>
      </c>
      <c r="M1250" s="54">
        <f>MAR!L251</f>
        <v/>
      </c>
      <c r="N1250" s="52">
        <f>MAR!M251</f>
        <v/>
      </c>
      <c r="O1250" s="52">
        <f>MAR!N251</f>
        <v/>
      </c>
      <c r="P1250" s="52">
        <f>MAR!O251</f>
        <v/>
      </c>
      <c r="Q1250" s="52">
        <f>MAR!P251</f>
        <v/>
      </c>
      <c r="R1250" s="52">
        <f>MAR!Q251</f>
        <v/>
      </c>
      <c r="S1250" s="54">
        <f>S1249+IF(X1250=0,0,M1250)</f>
        <v/>
      </c>
      <c r="T1250" s="55">
        <f>MAX(T1249,S1250)</f>
        <v/>
      </c>
      <c r="U1250" s="56">
        <f>S1250-T1250</f>
        <v/>
      </c>
      <c r="V1250" s="55">
        <f>IFERROR(SUMIFS(DATABASE!$M$5:$M$6004,DATABASE!$B$5:$B$6004,B1250,DATABASE!$X$5:$X$6004,1),0)</f>
        <v/>
      </c>
      <c r="W1250" s="57">
        <f>IFERROR(COUNTIFS(DATABASE!$B$5:$B$6004,B1250,DATABASE!$X$5:$X$6004,1),0)</f>
        <v/>
      </c>
      <c r="X1250" s="58">
        <f>--AND(ISNUMBER(B1250),C1250&lt;&gt;"",L1250&lt;&gt;"",M1250&lt;&gt;"")</f>
        <v/>
      </c>
    </row>
    <row r="1251" ht="15" customHeight="1" s="111">
      <c r="A1251" s="42" t="inlineStr">
        <is>
          <t>MAR</t>
        </is>
      </c>
      <c r="B1251" s="43">
        <f>MAR!A252</f>
        <v/>
      </c>
      <c r="C1251" s="44">
        <f>MAR!B252</f>
        <v/>
      </c>
      <c r="D1251" s="44">
        <f>MAR!C252</f>
        <v/>
      </c>
      <c r="E1251" s="44">
        <f>MAR!D252</f>
        <v/>
      </c>
      <c r="F1251" s="44">
        <f>MAR!E252</f>
        <v/>
      </c>
      <c r="G1251" s="44">
        <f>MAR!F252</f>
        <v/>
      </c>
      <c r="H1251" s="44">
        <f>MAR!G252</f>
        <v/>
      </c>
      <c r="I1251" s="45">
        <f>MAR!H252</f>
        <v/>
      </c>
      <c r="J1251" s="45">
        <f>MAR!I252</f>
        <v/>
      </c>
      <c r="K1251" s="44">
        <f>MAR!J252</f>
        <v/>
      </c>
      <c r="L1251" s="44">
        <f>MAR!K252</f>
        <v/>
      </c>
      <c r="M1251" s="46">
        <f>MAR!L252</f>
        <v/>
      </c>
      <c r="N1251" s="44">
        <f>MAR!M252</f>
        <v/>
      </c>
      <c r="O1251" s="44">
        <f>MAR!N252</f>
        <v/>
      </c>
      <c r="P1251" s="44">
        <f>MAR!O252</f>
        <v/>
      </c>
      <c r="Q1251" s="44">
        <f>MAR!P252</f>
        <v/>
      </c>
      <c r="R1251" s="44">
        <f>MAR!Q252</f>
        <v/>
      </c>
      <c r="S1251" s="46">
        <f>S1250+IF(X1251=0,0,M1251)</f>
        <v/>
      </c>
      <c r="T1251" s="47">
        <f>MAX(T1250,S1251)</f>
        <v/>
      </c>
      <c r="U1251" s="48">
        <f>S1251-T1251</f>
        <v/>
      </c>
      <c r="V1251" s="47">
        <f>IFERROR(SUMIFS(DATABASE!$M$5:$M$6004,DATABASE!$B$5:$B$6004,B1251,DATABASE!$X$5:$X$6004,1),0)</f>
        <v/>
      </c>
      <c r="W1251" s="31">
        <f>IFERROR(COUNTIFS(DATABASE!$B$5:$B$6004,B1251,DATABASE!$X$5:$X$6004,1),0)</f>
        <v/>
      </c>
      <c r="X1251" s="49">
        <f>--AND(ISNUMBER(B1251),C1251&lt;&gt;"",L1251&lt;&gt;"",M1251&lt;&gt;"")</f>
        <v/>
      </c>
    </row>
    <row r="1252" ht="15" customHeight="1" s="111">
      <c r="A1252" s="50" t="inlineStr">
        <is>
          <t>MAR</t>
        </is>
      </c>
      <c r="B1252" s="51">
        <f>MAR!A253</f>
        <v/>
      </c>
      <c r="C1252" s="52">
        <f>MAR!B253</f>
        <v/>
      </c>
      <c r="D1252" s="52">
        <f>MAR!C253</f>
        <v/>
      </c>
      <c r="E1252" s="52">
        <f>MAR!D253</f>
        <v/>
      </c>
      <c r="F1252" s="52">
        <f>MAR!E253</f>
        <v/>
      </c>
      <c r="G1252" s="52">
        <f>MAR!F253</f>
        <v/>
      </c>
      <c r="H1252" s="52">
        <f>MAR!G253</f>
        <v/>
      </c>
      <c r="I1252" s="53">
        <f>MAR!H253</f>
        <v/>
      </c>
      <c r="J1252" s="53">
        <f>MAR!I253</f>
        <v/>
      </c>
      <c r="K1252" s="52">
        <f>MAR!J253</f>
        <v/>
      </c>
      <c r="L1252" s="52">
        <f>MAR!K253</f>
        <v/>
      </c>
      <c r="M1252" s="54">
        <f>MAR!L253</f>
        <v/>
      </c>
      <c r="N1252" s="52">
        <f>MAR!M253</f>
        <v/>
      </c>
      <c r="O1252" s="52">
        <f>MAR!N253</f>
        <v/>
      </c>
      <c r="P1252" s="52">
        <f>MAR!O253</f>
        <v/>
      </c>
      <c r="Q1252" s="52">
        <f>MAR!P253</f>
        <v/>
      </c>
      <c r="R1252" s="52">
        <f>MAR!Q253</f>
        <v/>
      </c>
      <c r="S1252" s="54">
        <f>S1251+IF(X1252=0,0,M1252)</f>
        <v/>
      </c>
      <c r="T1252" s="55">
        <f>MAX(T1251,S1252)</f>
        <v/>
      </c>
      <c r="U1252" s="56">
        <f>S1252-T1252</f>
        <v/>
      </c>
      <c r="V1252" s="55">
        <f>IFERROR(SUMIFS(DATABASE!$M$5:$M$6004,DATABASE!$B$5:$B$6004,B1252,DATABASE!$X$5:$X$6004,1),0)</f>
        <v/>
      </c>
      <c r="W1252" s="57">
        <f>IFERROR(COUNTIFS(DATABASE!$B$5:$B$6004,B1252,DATABASE!$X$5:$X$6004,1),0)</f>
        <v/>
      </c>
      <c r="X1252" s="58">
        <f>--AND(ISNUMBER(B1252),C1252&lt;&gt;"",L1252&lt;&gt;"",M1252&lt;&gt;"")</f>
        <v/>
      </c>
    </row>
    <row r="1253" ht="15" customHeight="1" s="111">
      <c r="A1253" s="42" t="inlineStr">
        <is>
          <t>MAR</t>
        </is>
      </c>
      <c r="B1253" s="43">
        <f>MAR!A254</f>
        <v/>
      </c>
      <c r="C1253" s="44">
        <f>MAR!B254</f>
        <v/>
      </c>
      <c r="D1253" s="44">
        <f>MAR!C254</f>
        <v/>
      </c>
      <c r="E1253" s="44">
        <f>MAR!D254</f>
        <v/>
      </c>
      <c r="F1253" s="44">
        <f>MAR!E254</f>
        <v/>
      </c>
      <c r="G1253" s="44">
        <f>MAR!F254</f>
        <v/>
      </c>
      <c r="H1253" s="44">
        <f>MAR!G254</f>
        <v/>
      </c>
      <c r="I1253" s="45">
        <f>MAR!H254</f>
        <v/>
      </c>
      <c r="J1253" s="45">
        <f>MAR!I254</f>
        <v/>
      </c>
      <c r="K1253" s="44">
        <f>MAR!J254</f>
        <v/>
      </c>
      <c r="L1253" s="44">
        <f>MAR!K254</f>
        <v/>
      </c>
      <c r="M1253" s="46">
        <f>MAR!L254</f>
        <v/>
      </c>
      <c r="N1253" s="44">
        <f>MAR!M254</f>
        <v/>
      </c>
      <c r="O1253" s="44">
        <f>MAR!N254</f>
        <v/>
      </c>
      <c r="P1253" s="44">
        <f>MAR!O254</f>
        <v/>
      </c>
      <c r="Q1253" s="44">
        <f>MAR!P254</f>
        <v/>
      </c>
      <c r="R1253" s="44">
        <f>MAR!Q254</f>
        <v/>
      </c>
      <c r="S1253" s="46">
        <f>S1252+IF(X1253=0,0,M1253)</f>
        <v/>
      </c>
      <c r="T1253" s="47">
        <f>MAX(T1252,S1253)</f>
        <v/>
      </c>
      <c r="U1253" s="48">
        <f>S1253-T1253</f>
        <v/>
      </c>
      <c r="V1253" s="47">
        <f>IFERROR(SUMIFS(DATABASE!$M$5:$M$6004,DATABASE!$B$5:$B$6004,B1253,DATABASE!$X$5:$X$6004,1),0)</f>
        <v/>
      </c>
      <c r="W1253" s="31">
        <f>IFERROR(COUNTIFS(DATABASE!$B$5:$B$6004,B1253,DATABASE!$X$5:$X$6004,1),0)</f>
        <v/>
      </c>
      <c r="X1253" s="49">
        <f>--AND(ISNUMBER(B1253),C1253&lt;&gt;"",L1253&lt;&gt;"",M1253&lt;&gt;"")</f>
        <v/>
      </c>
    </row>
    <row r="1254" ht="15" customHeight="1" s="111">
      <c r="A1254" s="50" t="inlineStr">
        <is>
          <t>MAR</t>
        </is>
      </c>
      <c r="B1254" s="51">
        <f>MAR!A255</f>
        <v/>
      </c>
      <c r="C1254" s="52">
        <f>MAR!B255</f>
        <v/>
      </c>
      <c r="D1254" s="52">
        <f>MAR!C255</f>
        <v/>
      </c>
      <c r="E1254" s="52">
        <f>MAR!D255</f>
        <v/>
      </c>
      <c r="F1254" s="52">
        <f>MAR!E255</f>
        <v/>
      </c>
      <c r="G1254" s="52">
        <f>MAR!F255</f>
        <v/>
      </c>
      <c r="H1254" s="52">
        <f>MAR!G255</f>
        <v/>
      </c>
      <c r="I1254" s="53">
        <f>MAR!H255</f>
        <v/>
      </c>
      <c r="J1254" s="53">
        <f>MAR!I255</f>
        <v/>
      </c>
      <c r="K1254" s="52">
        <f>MAR!J255</f>
        <v/>
      </c>
      <c r="L1254" s="52">
        <f>MAR!K255</f>
        <v/>
      </c>
      <c r="M1254" s="54">
        <f>MAR!L255</f>
        <v/>
      </c>
      <c r="N1254" s="52">
        <f>MAR!M255</f>
        <v/>
      </c>
      <c r="O1254" s="52">
        <f>MAR!N255</f>
        <v/>
      </c>
      <c r="P1254" s="52">
        <f>MAR!O255</f>
        <v/>
      </c>
      <c r="Q1254" s="52">
        <f>MAR!P255</f>
        <v/>
      </c>
      <c r="R1254" s="52">
        <f>MAR!Q255</f>
        <v/>
      </c>
      <c r="S1254" s="54">
        <f>S1253+IF(X1254=0,0,M1254)</f>
        <v/>
      </c>
      <c r="T1254" s="55">
        <f>MAX(T1253,S1254)</f>
        <v/>
      </c>
      <c r="U1254" s="56">
        <f>S1254-T1254</f>
        <v/>
      </c>
      <c r="V1254" s="55">
        <f>IFERROR(SUMIFS(DATABASE!$M$5:$M$6004,DATABASE!$B$5:$B$6004,B1254,DATABASE!$X$5:$X$6004,1),0)</f>
        <v/>
      </c>
      <c r="W1254" s="57">
        <f>IFERROR(COUNTIFS(DATABASE!$B$5:$B$6004,B1254,DATABASE!$X$5:$X$6004,1),0)</f>
        <v/>
      </c>
      <c r="X1254" s="58">
        <f>--AND(ISNUMBER(B1254),C1254&lt;&gt;"",L1254&lt;&gt;"",M1254&lt;&gt;"")</f>
        <v/>
      </c>
    </row>
    <row r="1255" ht="15" customHeight="1" s="111">
      <c r="A1255" s="42" t="inlineStr">
        <is>
          <t>MAR</t>
        </is>
      </c>
      <c r="B1255" s="43">
        <f>MAR!A256</f>
        <v/>
      </c>
      <c r="C1255" s="44">
        <f>MAR!B256</f>
        <v/>
      </c>
      <c r="D1255" s="44">
        <f>MAR!C256</f>
        <v/>
      </c>
      <c r="E1255" s="44">
        <f>MAR!D256</f>
        <v/>
      </c>
      <c r="F1255" s="44">
        <f>MAR!E256</f>
        <v/>
      </c>
      <c r="G1255" s="44">
        <f>MAR!F256</f>
        <v/>
      </c>
      <c r="H1255" s="44">
        <f>MAR!G256</f>
        <v/>
      </c>
      <c r="I1255" s="45">
        <f>MAR!H256</f>
        <v/>
      </c>
      <c r="J1255" s="45">
        <f>MAR!I256</f>
        <v/>
      </c>
      <c r="K1255" s="44">
        <f>MAR!J256</f>
        <v/>
      </c>
      <c r="L1255" s="44">
        <f>MAR!K256</f>
        <v/>
      </c>
      <c r="M1255" s="46">
        <f>MAR!L256</f>
        <v/>
      </c>
      <c r="N1255" s="44">
        <f>MAR!M256</f>
        <v/>
      </c>
      <c r="O1255" s="44">
        <f>MAR!N256</f>
        <v/>
      </c>
      <c r="P1255" s="44">
        <f>MAR!O256</f>
        <v/>
      </c>
      <c r="Q1255" s="44">
        <f>MAR!P256</f>
        <v/>
      </c>
      <c r="R1255" s="44">
        <f>MAR!Q256</f>
        <v/>
      </c>
      <c r="S1255" s="46">
        <f>S1254+IF(X1255=0,0,M1255)</f>
        <v/>
      </c>
      <c r="T1255" s="47">
        <f>MAX(T1254,S1255)</f>
        <v/>
      </c>
      <c r="U1255" s="48">
        <f>S1255-T1255</f>
        <v/>
      </c>
      <c r="V1255" s="47">
        <f>IFERROR(SUMIFS(DATABASE!$M$5:$M$6004,DATABASE!$B$5:$B$6004,B1255,DATABASE!$X$5:$X$6004,1),0)</f>
        <v/>
      </c>
      <c r="W1255" s="31">
        <f>IFERROR(COUNTIFS(DATABASE!$B$5:$B$6004,B1255,DATABASE!$X$5:$X$6004,1),0)</f>
        <v/>
      </c>
      <c r="X1255" s="49">
        <f>--AND(ISNUMBER(B1255),C1255&lt;&gt;"",L1255&lt;&gt;"",M1255&lt;&gt;"")</f>
        <v/>
      </c>
    </row>
    <row r="1256" ht="15" customHeight="1" s="111">
      <c r="A1256" s="50" t="inlineStr">
        <is>
          <t>MAR</t>
        </is>
      </c>
      <c r="B1256" s="51">
        <f>MAR!A257</f>
        <v/>
      </c>
      <c r="C1256" s="52">
        <f>MAR!B257</f>
        <v/>
      </c>
      <c r="D1256" s="52">
        <f>MAR!C257</f>
        <v/>
      </c>
      <c r="E1256" s="52">
        <f>MAR!D257</f>
        <v/>
      </c>
      <c r="F1256" s="52">
        <f>MAR!E257</f>
        <v/>
      </c>
      <c r="G1256" s="52">
        <f>MAR!F257</f>
        <v/>
      </c>
      <c r="H1256" s="52">
        <f>MAR!G257</f>
        <v/>
      </c>
      <c r="I1256" s="53">
        <f>MAR!H257</f>
        <v/>
      </c>
      <c r="J1256" s="53">
        <f>MAR!I257</f>
        <v/>
      </c>
      <c r="K1256" s="52">
        <f>MAR!J257</f>
        <v/>
      </c>
      <c r="L1256" s="52">
        <f>MAR!K257</f>
        <v/>
      </c>
      <c r="M1256" s="54">
        <f>MAR!L257</f>
        <v/>
      </c>
      <c r="N1256" s="52">
        <f>MAR!M257</f>
        <v/>
      </c>
      <c r="O1256" s="52">
        <f>MAR!N257</f>
        <v/>
      </c>
      <c r="P1256" s="52">
        <f>MAR!O257</f>
        <v/>
      </c>
      <c r="Q1256" s="52">
        <f>MAR!P257</f>
        <v/>
      </c>
      <c r="R1256" s="52">
        <f>MAR!Q257</f>
        <v/>
      </c>
      <c r="S1256" s="54">
        <f>S1255+IF(X1256=0,0,M1256)</f>
        <v/>
      </c>
      <c r="T1256" s="55">
        <f>MAX(T1255,S1256)</f>
        <v/>
      </c>
      <c r="U1256" s="56">
        <f>S1256-T1256</f>
        <v/>
      </c>
      <c r="V1256" s="55">
        <f>IFERROR(SUMIFS(DATABASE!$M$5:$M$6004,DATABASE!$B$5:$B$6004,B1256,DATABASE!$X$5:$X$6004,1),0)</f>
        <v/>
      </c>
      <c r="W1256" s="57">
        <f>IFERROR(COUNTIFS(DATABASE!$B$5:$B$6004,B1256,DATABASE!$X$5:$X$6004,1),0)</f>
        <v/>
      </c>
      <c r="X1256" s="58">
        <f>--AND(ISNUMBER(B1256),C1256&lt;&gt;"",L1256&lt;&gt;"",M1256&lt;&gt;"")</f>
        <v/>
      </c>
    </row>
    <row r="1257" ht="15" customHeight="1" s="111">
      <c r="A1257" s="42" t="inlineStr">
        <is>
          <t>MAR</t>
        </is>
      </c>
      <c r="B1257" s="43">
        <f>MAR!A258</f>
        <v/>
      </c>
      <c r="C1257" s="44">
        <f>MAR!B258</f>
        <v/>
      </c>
      <c r="D1257" s="44">
        <f>MAR!C258</f>
        <v/>
      </c>
      <c r="E1257" s="44">
        <f>MAR!D258</f>
        <v/>
      </c>
      <c r="F1257" s="44">
        <f>MAR!E258</f>
        <v/>
      </c>
      <c r="G1257" s="44">
        <f>MAR!F258</f>
        <v/>
      </c>
      <c r="H1257" s="44">
        <f>MAR!G258</f>
        <v/>
      </c>
      <c r="I1257" s="45">
        <f>MAR!H258</f>
        <v/>
      </c>
      <c r="J1257" s="45">
        <f>MAR!I258</f>
        <v/>
      </c>
      <c r="K1257" s="44">
        <f>MAR!J258</f>
        <v/>
      </c>
      <c r="L1257" s="44">
        <f>MAR!K258</f>
        <v/>
      </c>
      <c r="M1257" s="46">
        <f>MAR!L258</f>
        <v/>
      </c>
      <c r="N1257" s="44">
        <f>MAR!M258</f>
        <v/>
      </c>
      <c r="O1257" s="44">
        <f>MAR!N258</f>
        <v/>
      </c>
      <c r="P1257" s="44">
        <f>MAR!O258</f>
        <v/>
      </c>
      <c r="Q1257" s="44">
        <f>MAR!P258</f>
        <v/>
      </c>
      <c r="R1257" s="44">
        <f>MAR!Q258</f>
        <v/>
      </c>
      <c r="S1257" s="46">
        <f>S1256+IF(X1257=0,0,M1257)</f>
        <v/>
      </c>
      <c r="T1257" s="47">
        <f>MAX(T1256,S1257)</f>
        <v/>
      </c>
      <c r="U1257" s="48">
        <f>S1257-T1257</f>
        <v/>
      </c>
      <c r="V1257" s="47">
        <f>IFERROR(SUMIFS(DATABASE!$M$5:$M$6004,DATABASE!$B$5:$B$6004,B1257,DATABASE!$X$5:$X$6004,1),0)</f>
        <v/>
      </c>
      <c r="W1257" s="31">
        <f>IFERROR(COUNTIFS(DATABASE!$B$5:$B$6004,B1257,DATABASE!$X$5:$X$6004,1),0)</f>
        <v/>
      </c>
      <c r="X1257" s="49">
        <f>--AND(ISNUMBER(B1257),C1257&lt;&gt;"",L1257&lt;&gt;"",M1257&lt;&gt;"")</f>
        <v/>
      </c>
    </row>
    <row r="1258" ht="15" customHeight="1" s="111">
      <c r="A1258" s="50" t="inlineStr">
        <is>
          <t>MAR</t>
        </is>
      </c>
      <c r="B1258" s="51">
        <f>MAR!A259</f>
        <v/>
      </c>
      <c r="C1258" s="52">
        <f>MAR!B259</f>
        <v/>
      </c>
      <c r="D1258" s="52">
        <f>MAR!C259</f>
        <v/>
      </c>
      <c r="E1258" s="52">
        <f>MAR!D259</f>
        <v/>
      </c>
      <c r="F1258" s="52">
        <f>MAR!E259</f>
        <v/>
      </c>
      <c r="G1258" s="52">
        <f>MAR!F259</f>
        <v/>
      </c>
      <c r="H1258" s="52">
        <f>MAR!G259</f>
        <v/>
      </c>
      <c r="I1258" s="53">
        <f>MAR!H259</f>
        <v/>
      </c>
      <c r="J1258" s="53">
        <f>MAR!I259</f>
        <v/>
      </c>
      <c r="K1258" s="52">
        <f>MAR!J259</f>
        <v/>
      </c>
      <c r="L1258" s="52">
        <f>MAR!K259</f>
        <v/>
      </c>
      <c r="M1258" s="54">
        <f>MAR!L259</f>
        <v/>
      </c>
      <c r="N1258" s="52">
        <f>MAR!M259</f>
        <v/>
      </c>
      <c r="O1258" s="52">
        <f>MAR!N259</f>
        <v/>
      </c>
      <c r="P1258" s="52">
        <f>MAR!O259</f>
        <v/>
      </c>
      <c r="Q1258" s="52">
        <f>MAR!P259</f>
        <v/>
      </c>
      <c r="R1258" s="52">
        <f>MAR!Q259</f>
        <v/>
      </c>
      <c r="S1258" s="54">
        <f>S1257+IF(X1258=0,0,M1258)</f>
        <v/>
      </c>
      <c r="T1258" s="55">
        <f>MAX(T1257,S1258)</f>
        <v/>
      </c>
      <c r="U1258" s="56">
        <f>S1258-T1258</f>
        <v/>
      </c>
      <c r="V1258" s="55">
        <f>IFERROR(SUMIFS(DATABASE!$M$5:$M$6004,DATABASE!$B$5:$B$6004,B1258,DATABASE!$X$5:$X$6004,1),0)</f>
        <v/>
      </c>
      <c r="W1258" s="57">
        <f>IFERROR(COUNTIFS(DATABASE!$B$5:$B$6004,B1258,DATABASE!$X$5:$X$6004,1),0)</f>
        <v/>
      </c>
      <c r="X1258" s="58">
        <f>--AND(ISNUMBER(B1258),C1258&lt;&gt;"",L1258&lt;&gt;"",M1258&lt;&gt;"")</f>
        <v/>
      </c>
    </row>
    <row r="1259" ht="15" customHeight="1" s="111">
      <c r="A1259" s="42" t="inlineStr">
        <is>
          <t>MAR</t>
        </is>
      </c>
      <c r="B1259" s="43">
        <f>MAR!A260</f>
        <v/>
      </c>
      <c r="C1259" s="44">
        <f>MAR!B260</f>
        <v/>
      </c>
      <c r="D1259" s="44">
        <f>MAR!C260</f>
        <v/>
      </c>
      <c r="E1259" s="44">
        <f>MAR!D260</f>
        <v/>
      </c>
      <c r="F1259" s="44">
        <f>MAR!E260</f>
        <v/>
      </c>
      <c r="G1259" s="44">
        <f>MAR!F260</f>
        <v/>
      </c>
      <c r="H1259" s="44">
        <f>MAR!G260</f>
        <v/>
      </c>
      <c r="I1259" s="45">
        <f>MAR!H260</f>
        <v/>
      </c>
      <c r="J1259" s="45">
        <f>MAR!I260</f>
        <v/>
      </c>
      <c r="K1259" s="44">
        <f>MAR!J260</f>
        <v/>
      </c>
      <c r="L1259" s="44">
        <f>MAR!K260</f>
        <v/>
      </c>
      <c r="M1259" s="46">
        <f>MAR!L260</f>
        <v/>
      </c>
      <c r="N1259" s="44">
        <f>MAR!M260</f>
        <v/>
      </c>
      <c r="O1259" s="44">
        <f>MAR!N260</f>
        <v/>
      </c>
      <c r="P1259" s="44">
        <f>MAR!O260</f>
        <v/>
      </c>
      <c r="Q1259" s="44">
        <f>MAR!P260</f>
        <v/>
      </c>
      <c r="R1259" s="44">
        <f>MAR!Q260</f>
        <v/>
      </c>
      <c r="S1259" s="46">
        <f>S1258+IF(X1259=0,0,M1259)</f>
        <v/>
      </c>
      <c r="T1259" s="47">
        <f>MAX(T1258,S1259)</f>
        <v/>
      </c>
      <c r="U1259" s="48">
        <f>S1259-T1259</f>
        <v/>
      </c>
      <c r="V1259" s="47">
        <f>IFERROR(SUMIFS(DATABASE!$M$5:$M$6004,DATABASE!$B$5:$B$6004,B1259,DATABASE!$X$5:$X$6004,1),0)</f>
        <v/>
      </c>
      <c r="W1259" s="31">
        <f>IFERROR(COUNTIFS(DATABASE!$B$5:$B$6004,B1259,DATABASE!$X$5:$X$6004,1),0)</f>
        <v/>
      </c>
      <c r="X1259" s="49">
        <f>--AND(ISNUMBER(B1259),C1259&lt;&gt;"",L1259&lt;&gt;"",M1259&lt;&gt;"")</f>
        <v/>
      </c>
    </row>
    <row r="1260" ht="15" customHeight="1" s="111">
      <c r="A1260" s="50" t="inlineStr">
        <is>
          <t>MAR</t>
        </is>
      </c>
      <c r="B1260" s="51">
        <f>MAR!A261</f>
        <v/>
      </c>
      <c r="C1260" s="52">
        <f>MAR!B261</f>
        <v/>
      </c>
      <c r="D1260" s="52">
        <f>MAR!C261</f>
        <v/>
      </c>
      <c r="E1260" s="52">
        <f>MAR!D261</f>
        <v/>
      </c>
      <c r="F1260" s="52">
        <f>MAR!E261</f>
        <v/>
      </c>
      <c r="G1260" s="52">
        <f>MAR!F261</f>
        <v/>
      </c>
      <c r="H1260" s="52">
        <f>MAR!G261</f>
        <v/>
      </c>
      <c r="I1260" s="53">
        <f>MAR!H261</f>
        <v/>
      </c>
      <c r="J1260" s="53">
        <f>MAR!I261</f>
        <v/>
      </c>
      <c r="K1260" s="52">
        <f>MAR!J261</f>
        <v/>
      </c>
      <c r="L1260" s="52">
        <f>MAR!K261</f>
        <v/>
      </c>
      <c r="M1260" s="54">
        <f>MAR!L261</f>
        <v/>
      </c>
      <c r="N1260" s="52">
        <f>MAR!M261</f>
        <v/>
      </c>
      <c r="O1260" s="52">
        <f>MAR!N261</f>
        <v/>
      </c>
      <c r="P1260" s="52">
        <f>MAR!O261</f>
        <v/>
      </c>
      <c r="Q1260" s="52">
        <f>MAR!P261</f>
        <v/>
      </c>
      <c r="R1260" s="52">
        <f>MAR!Q261</f>
        <v/>
      </c>
      <c r="S1260" s="54">
        <f>S1259+IF(X1260=0,0,M1260)</f>
        <v/>
      </c>
      <c r="T1260" s="55">
        <f>MAX(T1259,S1260)</f>
        <v/>
      </c>
      <c r="U1260" s="56">
        <f>S1260-T1260</f>
        <v/>
      </c>
      <c r="V1260" s="55">
        <f>IFERROR(SUMIFS(DATABASE!$M$5:$M$6004,DATABASE!$B$5:$B$6004,B1260,DATABASE!$X$5:$X$6004,1),0)</f>
        <v/>
      </c>
      <c r="W1260" s="57">
        <f>IFERROR(COUNTIFS(DATABASE!$B$5:$B$6004,B1260,DATABASE!$X$5:$X$6004,1),0)</f>
        <v/>
      </c>
      <c r="X1260" s="58">
        <f>--AND(ISNUMBER(B1260),C1260&lt;&gt;"",L1260&lt;&gt;"",M1260&lt;&gt;"")</f>
        <v/>
      </c>
    </row>
    <row r="1261" ht="15" customHeight="1" s="111">
      <c r="A1261" s="42" t="inlineStr">
        <is>
          <t>MAR</t>
        </is>
      </c>
      <c r="B1261" s="43">
        <f>MAR!A262</f>
        <v/>
      </c>
      <c r="C1261" s="44">
        <f>MAR!B262</f>
        <v/>
      </c>
      <c r="D1261" s="44">
        <f>MAR!C262</f>
        <v/>
      </c>
      <c r="E1261" s="44">
        <f>MAR!D262</f>
        <v/>
      </c>
      <c r="F1261" s="44">
        <f>MAR!E262</f>
        <v/>
      </c>
      <c r="G1261" s="44">
        <f>MAR!F262</f>
        <v/>
      </c>
      <c r="H1261" s="44">
        <f>MAR!G262</f>
        <v/>
      </c>
      <c r="I1261" s="45">
        <f>MAR!H262</f>
        <v/>
      </c>
      <c r="J1261" s="45">
        <f>MAR!I262</f>
        <v/>
      </c>
      <c r="K1261" s="44">
        <f>MAR!J262</f>
        <v/>
      </c>
      <c r="L1261" s="44">
        <f>MAR!K262</f>
        <v/>
      </c>
      <c r="M1261" s="46">
        <f>MAR!L262</f>
        <v/>
      </c>
      <c r="N1261" s="44">
        <f>MAR!M262</f>
        <v/>
      </c>
      <c r="O1261" s="44">
        <f>MAR!N262</f>
        <v/>
      </c>
      <c r="P1261" s="44">
        <f>MAR!O262</f>
        <v/>
      </c>
      <c r="Q1261" s="44">
        <f>MAR!P262</f>
        <v/>
      </c>
      <c r="R1261" s="44">
        <f>MAR!Q262</f>
        <v/>
      </c>
      <c r="S1261" s="46">
        <f>S1260+IF(X1261=0,0,M1261)</f>
        <v/>
      </c>
      <c r="T1261" s="47">
        <f>MAX(T1260,S1261)</f>
        <v/>
      </c>
      <c r="U1261" s="48">
        <f>S1261-T1261</f>
        <v/>
      </c>
      <c r="V1261" s="47">
        <f>IFERROR(SUMIFS(DATABASE!$M$5:$M$6004,DATABASE!$B$5:$B$6004,B1261,DATABASE!$X$5:$X$6004,1),0)</f>
        <v/>
      </c>
      <c r="W1261" s="31">
        <f>IFERROR(COUNTIFS(DATABASE!$B$5:$B$6004,B1261,DATABASE!$X$5:$X$6004,1),0)</f>
        <v/>
      </c>
      <c r="X1261" s="49">
        <f>--AND(ISNUMBER(B1261),C1261&lt;&gt;"",L1261&lt;&gt;"",M1261&lt;&gt;"")</f>
        <v/>
      </c>
    </row>
    <row r="1262" ht="15" customHeight="1" s="111">
      <c r="A1262" s="50" t="inlineStr">
        <is>
          <t>MAR</t>
        </is>
      </c>
      <c r="B1262" s="51">
        <f>MAR!A263</f>
        <v/>
      </c>
      <c r="C1262" s="52">
        <f>MAR!B263</f>
        <v/>
      </c>
      <c r="D1262" s="52">
        <f>MAR!C263</f>
        <v/>
      </c>
      <c r="E1262" s="52">
        <f>MAR!D263</f>
        <v/>
      </c>
      <c r="F1262" s="52">
        <f>MAR!E263</f>
        <v/>
      </c>
      <c r="G1262" s="52">
        <f>MAR!F263</f>
        <v/>
      </c>
      <c r="H1262" s="52">
        <f>MAR!G263</f>
        <v/>
      </c>
      <c r="I1262" s="53">
        <f>MAR!H263</f>
        <v/>
      </c>
      <c r="J1262" s="53">
        <f>MAR!I263</f>
        <v/>
      </c>
      <c r="K1262" s="52">
        <f>MAR!J263</f>
        <v/>
      </c>
      <c r="L1262" s="52">
        <f>MAR!K263</f>
        <v/>
      </c>
      <c r="M1262" s="54">
        <f>MAR!L263</f>
        <v/>
      </c>
      <c r="N1262" s="52">
        <f>MAR!M263</f>
        <v/>
      </c>
      <c r="O1262" s="52">
        <f>MAR!N263</f>
        <v/>
      </c>
      <c r="P1262" s="52">
        <f>MAR!O263</f>
        <v/>
      </c>
      <c r="Q1262" s="52">
        <f>MAR!P263</f>
        <v/>
      </c>
      <c r="R1262" s="52">
        <f>MAR!Q263</f>
        <v/>
      </c>
      <c r="S1262" s="54">
        <f>S1261+IF(X1262=0,0,M1262)</f>
        <v/>
      </c>
      <c r="T1262" s="55">
        <f>MAX(T1261,S1262)</f>
        <v/>
      </c>
      <c r="U1262" s="56">
        <f>S1262-T1262</f>
        <v/>
      </c>
      <c r="V1262" s="55">
        <f>IFERROR(SUMIFS(DATABASE!$M$5:$M$6004,DATABASE!$B$5:$B$6004,B1262,DATABASE!$X$5:$X$6004,1),0)</f>
        <v/>
      </c>
      <c r="W1262" s="57">
        <f>IFERROR(COUNTIFS(DATABASE!$B$5:$B$6004,B1262,DATABASE!$X$5:$X$6004,1),0)</f>
        <v/>
      </c>
      <c r="X1262" s="58">
        <f>--AND(ISNUMBER(B1262),C1262&lt;&gt;"",L1262&lt;&gt;"",M1262&lt;&gt;"")</f>
        <v/>
      </c>
    </row>
    <row r="1263" ht="15" customHeight="1" s="111">
      <c r="A1263" s="42" t="inlineStr">
        <is>
          <t>MAR</t>
        </is>
      </c>
      <c r="B1263" s="43">
        <f>MAR!A264</f>
        <v/>
      </c>
      <c r="C1263" s="44">
        <f>MAR!B264</f>
        <v/>
      </c>
      <c r="D1263" s="44">
        <f>MAR!C264</f>
        <v/>
      </c>
      <c r="E1263" s="44">
        <f>MAR!D264</f>
        <v/>
      </c>
      <c r="F1263" s="44">
        <f>MAR!E264</f>
        <v/>
      </c>
      <c r="G1263" s="44">
        <f>MAR!F264</f>
        <v/>
      </c>
      <c r="H1263" s="44">
        <f>MAR!G264</f>
        <v/>
      </c>
      <c r="I1263" s="45">
        <f>MAR!H264</f>
        <v/>
      </c>
      <c r="J1263" s="45">
        <f>MAR!I264</f>
        <v/>
      </c>
      <c r="K1263" s="44">
        <f>MAR!J264</f>
        <v/>
      </c>
      <c r="L1263" s="44">
        <f>MAR!K264</f>
        <v/>
      </c>
      <c r="M1263" s="46">
        <f>MAR!L264</f>
        <v/>
      </c>
      <c r="N1263" s="44">
        <f>MAR!M264</f>
        <v/>
      </c>
      <c r="O1263" s="44">
        <f>MAR!N264</f>
        <v/>
      </c>
      <c r="P1263" s="44">
        <f>MAR!O264</f>
        <v/>
      </c>
      <c r="Q1263" s="44">
        <f>MAR!P264</f>
        <v/>
      </c>
      <c r="R1263" s="44">
        <f>MAR!Q264</f>
        <v/>
      </c>
      <c r="S1263" s="46">
        <f>S1262+IF(X1263=0,0,M1263)</f>
        <v/>
      </c>
      <c r="T1263" s="47">
        <f>MAX(T1262,S1263)</f>
        <v/>
      </c>
      <c r="U1263" s="48">
        <f>S1263-T1263</f>
        <v/>
      </c>
      <c r="V1263" s="47">
        <f>IFERROR(SUMIFS(DATABASE!$M$5:$M$6004,DATABASE!$B$5:$B$6004,B1263,DATABASE!$X$5:$X$6004,1),0)</f>
        <v/>
      </c>
      <c r="W1263" s="31">
        <f>IFERROR(COUNTIFS(DATABASE!$B$5:$B$6004,B1263,DATABASE!$X$5:$X$6004,1),0)</f>
        <v/>
      </c>
      <c r="X1263" s="49">
        <f>--AND(ISNUMBER(B1263),C1263&lt;&gt;"",L1263&lt;&gt;"",M1263&lt;&gt;"")</f>
        <v/>
      </c>
    </row>
    <row r="1264" ht="15" customHeight="1" s="111">
      <c r="A1264" s="50" t="inlineStr">
        <is>
          <t>MAR</t>
        </is>
      </c>
      <c r="B1264" s="51">
        <f>MAR!A265</f>
        <v/>
      </c>
      <c r="C1264" s="52">
        <f>MAR!B265</f>
        <v/>
      </c>
      <c r="D1264" s="52">
        <f>MAR!C265</f>
        <v/>
      </c>
      <c r="E1264" s="52">
        <f>MAR!D265</f>
        <v/>
      </c>
      <c r="F1264" s="52">
        <f>MAR!E265</f>
        <v/>
      </c>
      <c r="G1264" s="52">
        <f>MAR!F265</f>
        <v/>
      </c>
      <c r="H1264" s="52">
        <f>MAR!G265</f>
        <v/>
      </c>
      <c r="I1264" s="53">
        <f>MAR!H265</f>
        <v/>
      </c>
      <c r="J1264" s="53">
        <f>MAR!I265</f>
        <v/>
      </c>
      <c r="K1264" s="52">
        <f>MAR!J265</f>
        <v/>
      </c>
      <c r="L1264" s="52">
        <f>MAR!K265</f>
        <v/>
      </c>
      <c r="M1264" s="54">
        <f>MAR!L265</f>
        <v/>
      </c>
      <c r="N1264" s="52">
        <f>MAR!M265</f>
        <v/>
      </c>
      <c r="O1264" s="52">
        <f>MAR!N265</f>
        <v/>
      </c>
      <c r="P1264" s="52">
        <f>MAR!O265</f>
        <v/>
      </c>
      <c r="Q1264" s="52">
        <f>MAR!P265</f>
        <v/>
      </c>
      <c r="R1264" s="52">
        <f>MAR!Q265</f>
        <v/>
      </c>
      <c r="S1264" s="54">
        <f>S1263+IF(X1264=0,0,M1264)</f>
        <v/>
      </c>
      <c r="T1264" s="55">
        <f>MAX(T1263,S1264)</f>
        <v/>
      </c>
      <c r="U1264" s="56">
        <f>S1264-T1264</f>
        <v/>
      </c>
      <c r="V1264" s="55">
        <f>IFERROR(SUMIFS(DATABASE!$M$5:$M$6004,DATABASE!$B$5:$B$6004,B1264,DATABASE!$X$5:$X$6004,1),0)</f>
        <v/>
      </c>
      <c r="W1264" s="57">
        <f>IFERROR(COUNTIFS(DATABASE!$B$5:$B$6004,B1264,DATABASE!$X$5:$X$6004,1),0)</f>
        <v/>
      </c>
      <c r="X1264" s="58">
        <f>--AND(ISNUMBER(B1264),C1264&lt;&gt;"",L1264&lt;&gt;"",M1264&lt;&gt;"")</f>
        <v/>
      </c>
    </row>
    <row r="1265" ht="15" customHeight="1" s="111">
      <c r="A1265" s="42" t="inlineStr">
        <is>
          <t>MAR</t>
        </is>
      </c>
      <c r="B1265" s="43">
        <f>MAR!A266</f>
        <v/>
      </c>
      <c r="C1265" s="44">
        <f>MAR!B266</f>
        <v/>
      </c>
      <c r="D1265" s="44">
        <f>MAR!C266</f>
        <v/>
      </c>
      <c r="E1265" s="44">
        <f>MAR!D266</f>
        <v/>
      </c>
      <c r="F1265" s="44">
        <f>MAR!E266</f>
        <v/>
      </c>
      <c r="G1265" s="44">
        <f>MAR!F266</f>
        <v/>
      </c>
      <c r="H1265" s="44">
        <f>MAR!G266</f>
        <v/>
      </c>
      <c r="I1265" s="45">
        <f>MAR!H266</f>
        <v/>
      </c>
      <c r="J1265" s="45">
        <f>MAR!I266</f>
        <v/>
      </c>
      <c r="K1265" s="44">
        <f>MAR!J266</f>
        <v/>
      </c>
      <c r="L1265" s="44">
        <f>MAR!K266</f>
        <v/>
      </c>
      <c r="M1265" s="46">
        <f>MAR!L266</f>
        <v/>
      </c>
      <c r="N1265" s="44">
        <f>MAR!M266</f>
        <v/>
      </c>
      <c r="O1265" s="44">
        <f>MAR!N266</f>
        <v/>
      </c>
      <c r="P1265" s="44">
        <f>MAR!O266</f>
        <v/>
      </c>
      <c r="Q1265" s="44">
        <f>MAR!P266</f>
        <v/>
      </c>
      <c r="R1265" s="44">
        <f>MAR!Q266</f>
        <v/>
      </c>
      <c r="S1265" s="46">
        <f>S1264+IF(X1265=0,0,M1265)</f>
        <v/>
      </c>
      <c r="T1265" s="47">
        <f>MAX(T1264,S1265)</f>
        <v/>
      </c>
      <c r="U1265" s="48">
        <f>S1265-T1265</f>
        <v/>
      </c>
      <c r="V1265" s="47">
        <f>IFERROR(SUMIFS(DATABASE!$M$5:$M$6004,DATABASE!$B$5:$B$6004,B1265,DATABASE!$X$5:$X$6004,1),0)</f>
        <v/>
      </c>
      <c r="W1265" s="31">
        <f>IFERROR(COUNTIFS(DATABASE!$B$5:$B$6004,B1265,DATABASE!$X$5:$X$6004,1),0)</f>
        <v/>
      </c>
      <c r="X1265" s="49">
        <f>--AND(ISNUMBER(B1265),C1265&lt;&gt;"",L1265&lt;&gt;"",M1265&lt;&gt;"")</f>
        <v/>
      </c>
    </row>
    <row r="1266" ht="15" customHeight="1" s="111">
      <c r="A1266" s="50" t="inlineStr">
        <is>
          <t>MAR</t>
        </is>
      </c>
      <c r="B1266" s="51">
        <f>MAR!A267</f>
        <v/>
      </c>
      <c r="C1266" s="52">
        <f>MAR!B267</f>
        <v/>
      </c>
      <c r="D1266" s="52">
        <f>MAR!C267</f>
        <v/>
      </c>
      <c r="E1266" s="52">
        <f>MAR!D267</f>
        <v/>
      </c>
      <c r="F1266" s="52">
        <f>MAR!E267</f>
        <v/>
      </c>
      <c r="G1266" s="52">
        <f>MAR!F267</f>
        <v/>
      </c>
      <c r="H1266" s="52">
        <f>MAR!G267</f>
        <v/>
      </c>
      <c r="I1266" s="53">
        <f>MAR!H267</f>
        <v/>
      </c>
      <c r="J1266" s="53">
        <f>MAR!I267</f>
        <v/>
      </c>
      <c r="K1266" s="52">
        <f>MAR!J267</f>
        <v/>
      </c>
      <c r="L1266" s="52">
        <f>MAR!K267</f>
        <v/>
      </c>
      <c r="M1266" s="54">
        <f>MAR!L267</f>
        <v/>
      </c>
      <c r="N1266" s="52">
        <f>MAR!M267</f>
        <v/>
      </c>
      <c r="O1266" s="52">
        <f>MAR!N267</f>
        <v/>
      </c>
      <c r="P1266" s="52">
        <f>MAR!O267</f>
        <v/>
      </c>
      <c r="Q1266" s="52">
        <f>MAR!P267</f>
        <v/>
      </c>
      <c r="R1266" s="52">
        <f>MAR!Q267</f>
        <v/>
      </c>
      <c r="S1266" s="54">
        <f>S1265+IF(X1266=0,0,M1266)</f>
        <v/>
      </c>
      <c r="T1266" s="55">
        <f>MAX(T1265,S1266)</f>
        <v/>
      </c>
      <c r="U1266" s="56">
        <f>S1266-T1266</f>
        <v/>
      </c>
      <c r="V1266" s="55">
        <f>IFERROR(SUMIFS(DATABASE!$M$5:$M$6004,DATABASE!$B$5:$B$6004,B1266,DATABASE!$X$5:$X$6004,1),0)</f>
        <v/>
      </c>
      <c r="W1266" s="57">
        <f>IFERROR(COUNTIFS(DATABASE!$B$5:$B$6004,B1266,DATABASE!$X$5:$X$6004,1),0)</f>
        <v/>
      </c>
      <c r="X1266" s="58">
        <f>--AND(ISNUMBER(B1266),C1266&lt;&gt;"",L1266&lt;&gt;"",M1266&lt;&gt;"")</f>
        <v/>
      </c>
    </row>
    <row r="1267" ht="15" customHeight="1" s="111">
      <c r="A1267" s="42" t="inlineStr">
        <is>
          <t>MAR</t>
        </is>
      </c>
      <c r="B1267" s="43">
        <f>MAR!A268</f>
        <v/>
      </c>
      <c r="C1267" s="44">
        <f>MAR!B268</f>
        <v/>
      </c>
      <c r="D1267" s="44">
        <f>MAR!C268</f>
        <v/>
      </c>
      <c r="E1267" s="44">
        <f>MAR!D268</f>
        <v/>
      </c>
      <c r="F1267" s="44">
        <f>MAR!E268</f>
        <v/>
      </c>
      <c r="G1267" s="44">
        <f>MAR!F268</f>
        <v/>
      </c>
      <c r="H1267" s="44">
        <f>MAR!G268</f>
        <v/>
      </c>
      <c r="I1267" s="45">
        <f>MAR!H268</f>
        <v/>
      </c>
      <c r="J1267" s="45">
        <f>MAR!I268</f>
        <v/>
      </c>
      <c r="K1267" s="44">
        <f>MAR!J268</f>
        <v/>
      </c>
      <c r="L1267" s="44">
        <f>MAR!K268</f>
        <v/>
      </c>
      <c r="M1267" s="46">
        <f>MAR!L268</f>
        <v/>
      </c>
      <c r="N1267" s="44">
        <f>MAR!M268</f>
        <v/>
      </c>
      <c r="O1267" s="44">
        <f>MAR!N268</f>
        <v/>
      </c>
      <c r="P1267" s="44">
        <f>MAR!O268</f>
        <v/>
      </c>
      <c r="Q1267" s="44">
        <f>MAR!P268</f>
        <v/>
      </c>
      <c r="R1267" s="44">
        <f>MAR!Q268</f>
        <v/>
      </c>
      <c r="S1267" s="46">
        <f>S1266+IF(X1267=0,0,M1267)</f>
        <v/>
      </c>
      <c r="T1267" s="47">
        <f>MAX(T1266,S1267)</f>
        <v/>
      </c>
      <c r="U1267" s="48">
        <f>S1267-T1267</f>
        <v/>
      </c>
      <c r="V1267" s="47">
        <f>IFERROR(SUMIFS(DATABASE!$M$5:$M$6004,DATABASE!$B$5:$B$6004,B1267,DATABASE!$X$5:$X$6004,1),0)</f>
        <v/>
      </c>
      <c r="W1267" s="31">
        <f>IFERROR(COUNTIFS(DATABASE!$B$5:$B$6004,B1267,DATABASE!$X$5:$X$6004,1),0)</f>
        <v/>
      </c>
      <c r="X1267" s="49">
        <f>--AND(ISNUMBER(B1267),C1267&lt;&gt;"",L1267&lt;&gt;"",M1267&lt;&gt;"")</f>
        <v/>
      </c>
    </row>
    <row r="1268" ht="15" customHeight="1" s="111">
      <c r="A1268" s="50" t="inlineStr">
        <is>
          <t>MAR</t>
        </is>
      </c>
      <c r="B1268" s="51">
        <f>MAR!A269</f>
        <v/>
      </c>
      <c r="C1268" s="52">
        <f>MAR!B269</f>
        <v/>
      </c>
      <c r="D1268" s="52">
        <f>MAR!C269</f>
        <v/>
      </c>
      <c r="E1268" s="52">
        <f>MAR!D269</f>
        <v/>
      </c>
      <c r="F1268" s="52">
        <f>MAR!E269</f>
        <v/>
      </c>
      <c r="G1268" s="52">
        <f>MAR!F269</f>
        <v/>
      </c>
      <c r="H1268" s="52">
        <f>MAR!G269</f>
        <v/>
      </c>
      <c r="I1268" s="53">
        <f>MAR!H269</f>
        <v/>
      </c>
      <c r="J1268" s="53">
        <f>MAR!I269</f>
        <v/>
      </c>
      <c r="K1268" s="52">
        <f>MAR!J269</f>
        <v/>
      </c>
      <c r="L1268" s="52">
        <f>MAR!K269</f>
        <v/>
      </c>
      <c r="M1268" s="54">
        <f>MAR!L269</f>
        <v/>
      </c>
      <c r="N1268" s="52">
        <f>MAR!M269</f>
        <v/>
      </c>
      <c r="O1268" s="52">
        <f>MAR!N269</f>
        <v/>
      </c>
      <c r="P1268" s="52">
        <f>MAR!O269</f>
        <v/>
      </c>
      <c r="Q1268" s="52">
        <f>MAR!P269</f>
        <v/>
      </c>
      <c r="R1268" s="52">
        <f>MAR!Q269</f>
        <v/>
      </c>
      <c r="S1268" s="54">
        <f>S1267+IF(X1268=0,0,M1268)</f>
        <v/>
      </c>
      <c r="T1268" s="55">
        <f>MAX(T1267,S1268)</f>
        <v/>
      </c>
      <c r="U1268" s="56">
        <f>S1268-T1268</f>
        <v/>
      </c>
      <c r="V1268" s="55">
        <f>IFERROR(SUMIFS(DATABASE!$M$5:$M$6004,DATABASE!$B$5:$B$6004,B1268,DATABASE!$X$5:$X$6004,1),0)</f>
        <v/>
      </c>
      <c r="W1268" s="57">
        <f>IFERROR(COUNTIFS(DATABASE!$B$5:$B$6004,B1268,DATABASE!$X$5:$X$6004,1),0)</f>
        <v/>
      </c>
      <c r="X1268" s="58">
        <f>--AND(ISNUMBER(B1268),C1268&lt;&gt;"",L1268&lt;&gt;"",M1268&lt;&gt;"")</f>
        <v/>
      </c>
    </row>
    <row r="1269" ht="15" customHeight="1" s="111">
      <c r="A1269" s="42" t="inlineStr">
        <is>
          <t>MAR</t>
        </is>
      </c>
      <c r="B1269" s="43">
        <f>MAR!A270</f>
        <v/>
      </c>
      <c r="C1269" s="44">
        <f>MAR!B270</f>
        <v/>
      </c>
      <c r="D1269" s="44">
        <f>MAR!C270</f>
        <v/>
      </c>
      <c r="E1269" s="44">
        <f>MAR!D270</f>
        <v/>
      </c>
      <c r="F1269" s="44">
        <f>MAR!E270</f>
        <v/>
      </c>
      <c r="G1269" s="44">
        <f>MAR!F270</f>
        <v/>
      </c>
      <c r="H1269" s="44">
        <f>MAR!G270</f>
        <v/>
      </c>
      <c r="I1269" s="45">
        <f>MAR!H270</f>
        <v/>
      </c>
      <c r="J1269" s="45">
        <f>MAR!I270</f>
        <v/>
      </c>
      <c r="K1269" s="44">
        <f>MAR!J270</f>
        <v/>
      </c>
      <c r="L1269" s="44">
        <f>MAR!K270</f>
        <v/>
      </c>
      <c r="M1269" s="46">
        <f>MAR!L270</f>
        <v/>
      </c>
      <c r="N1269" s="44">
        <f>MAR!M270</f>
        <v/>
      </c>
      <c r="O1269" s="44">
        <f>MAR!N270</f>
        <v/>
      </c>
      <c r="P1269" s="44">
        <f>MAR!O270</f>
        <v/>
      </c>
      <c r="Q1269" s="44">
        <f>MAR!P270</f>
        <v/>
      </c>
      <c r="R1269" s="44">
        <f>MAR!Q270</f>
        <v/>
      </c>
      <c r="S1269" s="46">
        <f>S1268+IF(X1269=0,0,M1269)</f>
        <v/>
      </c>
      <c r="T1269" s="47">
        <f>MAX(T1268,S1269)</f>
        <v/>
      </c>
      <c r="U1269" s="48">
        <f>S1269-T1269</f>
        <v/>
      </c>
      <c r="V1269" s="47">
        <f>IFERROR(SUMIFS(DATABASE!$M$5:$M$6004,DATABASE!$B$5:$B$6004,B1269,DATABASE!$X$5:$X$6004,1),0)</f>
        <v/>
      </c>
      <c r="W1269" s="31">
        <f>IFERROR(COUNTIFS(DATABASE!$B$5:$B$6004,B1269,DATABASE!$X$5:$X$6004,1),0)</f>
        <v/>
      </c>
      <c r="X1269" s="49">
        <f>--AND(ISNUMBER(B1269),C1269&lt;&gt;"",L1269&lt;&gt;"",M1269&lt;&gt;"")</f>
        <v/>
      </c>
    </row>
    <row r="1270" ht="15" customHeight="1" s="111">
      <c r="A1270" s="50" t="inlineStr">
        <is>
          <t>MAR</t>
        </is>
      </c>
      <c r="B1270" s="51">
        <f>MAR!A271</f>
        <v/>
      </c>
      <c r="C1270" s="52">
        <f>MAR!B271</f>
        <v/>
      </c>
      <c r="D1270" s="52">
        <f>MAR!C271</f>
        <v/>
      </c>
      <c r="E1270" s="52">
        <f>MAR!D271</f>
        <v/>
      </c>
      <c r="F1270" s="52">
        <f>MAR!E271</f>
        <v/>
      </c>
      <c r="G1270" s="52">
        <f>MAR!F271</f>
        <v/>
      </c>
      <c r="H1270" s="52">
        <f>MAR!G271</f>
        <v/>
      </c>
      <c r="I1270" s="53">
        <f>MAR!H271</f>
        <v/>
      </c>
      <c r="J1270" s="53">
        <f>MAR!I271</f>
        <v/>
      </c>
      <c r="K1270" s="52">
        <f>MAR!J271</f>
        <v/>
      </c>
      <c r="L1270" s="52">
        <f>MAR!K271</f>
        <v/>
      </c>
      <c r="M1270" s="54">
        <f>MAR!L271</f>
        <v/>
      </c>
      <c r="N1270" s="52">
        <f>MAR!M271</f>
        <v/>
      </c>
      <c r="O1270" s="52">
        <f>MAR!N271</f>
        <v/>
      </c>
      <c r="P1270" s="52">
        <f>MAR!O271</f>
        <v/>
      </c>
      <c r="Q1270" s="52">
        <f>MAR!P271</f>
        <v/>
      </c>
      <c r="R1270" s="52">
        <f>MAR!Q271</f>
        <v/>
      </c>
      <c r="S1270" s="54">
        <f>S1269+IF(X1270=0,0,M1270)</f>
        <v/>
      </c>
      <c r="T1270" s="55">
        <f>MAX(T1269,S1270)</f>
        <v/>
      </c>
      <c r="U1270" s="56">
        <f>S1270-T1270</f>
        <v/>
      </c>
      <c r="V1270" s="55">
        <f>IFERROR(SUMIFS(DATABASE!$M$5:$M$6004,DATABASE!$B$5:$B$6004,B1270,DATABASE!$X$5:$X$6004,1),0)</f>
        <v/>
      </c>
      <c r="W1270" s="57">
        <f>IFERROR(COUNTIFS(DATABASE!$B$5:$B$6004,B1270,DATABASE!$X$5:$X$6004,1),0)</f>
        <v/>
      </c>
      <c r="X1270" s="58">
        <f>--AND(ISNUMBER(B1270),C1270&lt;&gt;"",L1270&lt;&gt;"",M1270&lt;&gt;"")</f>
        <v/>
      </c>
    </row>
    <row r="1271" ht="15" customHeight="1" s="111">
      <c r="A1271" s="42" t="inlineStr">
        <is>
          <t>MAR</t>
        </is>
      </c>
      <c r="B1271" s="43">
        <f>MAR!A272</f>
        <v/>
      </c>
      <c r="C1271" s="44">
        <f>MAR!B272</f>
        <v/>
      </c>
      <c r="D1271" s="44">
        <f>MAR!C272</f>
        <v/>
      </c>
      <c r="E1271" s="44">
        <f>MAR!D272</f>
        <v/>
      </c>
      <c r="F1271" s="44">
        <f>MAR!E272</f>
        <v/>
      </c>
      <c r="G1271" s="44">
        <f>MAR!F272</f>
        <v/>
      </c>
      <c r="H1271" s="44">
        <f>MAR!G272</f>
        <v/>
      </c>
      <c r="I1271" s="45">
        <f>MAR!H272</f>
        <v/>
      </c>
      <c r="J1271" s="45">
        <f>MAR!I272</f>
        <v/>
      </c>
      <c r="K1271" s="44">
        <f>MAR!J272</f>
        <v/>
      </c>
      <c r="L1271" s="44">
        <f>MAR!K272</f>
        <v/>
      </c>
      <c r="M1271" s="46">
        <f>MAR!L272</f>
        <v/>
      </c>
      <c r="N1271" s="44">
        <f>MAR!M272</f>
        <v/>
      </c>
      <c r="O1271" s="44">
        <f>MAR!N272</f>
        <v/>
      </c>
      <c r="P1271" s="44">
        <f>MAR!O272</f>
        <v/>
      </c>
      <c r="Q1271" s="44">
        <f>MAR!P272</f>
        <v/>
      </c>
      <c r="R1271" s="44">
        <f>MAR!Q272</f>
        <v/>
      </c>
      <c r="S1271" s="46">
        <f>S1270+IF(X1271=0,0,M1271)</f>
        <v/>
      </c>
      <c r="T1271" s="47">
        <f>MAX(T1270,S1271)</f>
        <v/>
      </c>
      <c r="U1271" s="48">
        <f>S1271-T1271</f>
        <v/>
      </c>
      <c r="V1271" s="47">
        <f>IFERROR(SUMIFS(DATABASE!$M$5:$M$6004,DATABASE!$B$5:$B$6004,B1271,DATABASE!$X$5:$X$6004,1),0)</f>
        <v/>
      </c>
      <c r="W1271" s="31">
        <f>IFERROR(COUNTIFS(DATABASE!$B$5:$B$6004,B1271,DATABASE!$X$5:$X$6004,1),0)</f>
        <v/>
      </c>
      <c r="X1271" s="49">
        <f>--AND(ISNUMBER(B1271),C1271&lt;&gt;"",L1271&lt;&gt;"",M1271&lt;&gt;"")</f>
        <v/>
      </c>
    </row>
    <row r="1272" ht="15" customHeight="1" s="111">
      <c r="A1272" s="50" t="inlineStr">
        <is>
          <t>MAR</t>
        </is>
      </c>
      <c r="B1272" s="51">
        <f>MAR!A273</f>
        <v/>
      </c>
      <c r="C1272" s="52">
        <f>MAR!B273</f>
        <v/>
      </c>
      <c r="D1272" s="52">
        <f>MAR!C273</f>
        <v/>
      </c>
      <c r="E1272" s="52">
        <f>MAR!D273</f>
        <v/>
      </c>
      <c r="F1272" s="52">
        <f>MAR!E273</f>
        <v/>
      </c>
      <c r="G1272" s="52">
        <f>MAR!F273</f>
        <v/>
      </c>
      <c r="H1272" s="52">
        <f>MAR!G273</f>
        <v/>
      </c>
      <c r="I1272" s="53">
        <f>MAR!H273</f>
        <v/>
      </c>
      <c r="J1272" s="53">
        <f>MAR!I273</f>
        <v/>
      </c>
      <c r="K1272" s="52">
        <f>MAR!J273</f>
        <v/>
      </c>
      <c r="L1272" s="52">
        <f>MAR!K273</f>
        <v/>
      </c>
      <c r="M1272" s="54">
        <f>MAR!L273</f>
        <v/>
      </c>
      <c r="N1272" s="52">
        <f>MAR!M273</f>
        <v/>
      </c>
      <c r="O1272" s="52">
        <f>MAR!N273</f>
        <v/>
      </c>
      <c r="P1272" s="52">
        <f>MAR!O273</f>
        <v/>
      </c>
      <c r="Q1272" s="52">
        <f>MAR!P273</f>
        <v/>
      </c>
      <c r="R1272" s="52">
        <f>MAR!Q273</f>
        <v/>
      </c>
      <c r="S1272" s="54">
        <f>S1271+IF(X1272=0,0,M1272)</f>
        <v/>
      </c>
      <c r="T1272" s="55">
        <f>MAX(T1271,S1272)</f>
        <v/>
      </c>
      <c r="U1272" s="56">
        <f>S1272-T1272</f>
        <v/>
      </c>
      <c r="V1272" s="55">
        <f>IFERROR(SUMIFS(DATABASE!$M$5:$M$6004,DATABASE!$B$5:$B$6004,B1272,DATABASE!$X$5:$X$6004,1),0)</f>
        <v/>
      </c>
      <c r="W1272" s="57">
        <f>IFERROR(COUNTIFS(DATABASE!$B$5:$B$6004,B1272,DATABASE!$X$5:$X$6004,1),0)</f>
        <v/>
      </c>
      <c r="X1272" s="58">
        <f>--AND(ISNUMBER(B1272),C1272&lt;&gt;"",L1272&lt;&gt;"",M1272&lt;&gt;"")</f>
        <v/>
      </c>
    </row>
    <row r="1273" ht="15" customHeight="1" s="111">
      <c r="A1273" s="42" t="inlineStr">
        <is>
          <t>MAR</t>
        </is>
      </c>
      <c r="B1273" s="43">
        <f>MAR!A274</f>
        <v/>
      </c>
      <c r="C1273" s="44">
        <f>MAR!B274</f>
        <v/>
      </c>
      <c r="D1273" s="44">
        <f>MAR!C274</f>
        <v/>
      </c>
      <c r="E1273" s="44">
        <f>MAR!D274</f>
        <v/>
      </c>
      <c r="F1273" s="44">
        <f>MAR!E274</f>
        <v/>
      </c>
      <c r="G1273" s="44">
        <f>MAR!F274</f>
        <v/>
      </c>
      <c r="H1273" s="44">
        <f>MAR!G274</f>
        <v/>
      </c>
      <c r="I1273" s="45">
        <f>MAR!H274</f>
        <v/>
      </c>
      <c r="J1273" s="45">
        <f>MAR!I274</f>
        <v/>
      </c>
      <c r="K1273" s="44">
        <f>MAR!J274</f>
        <v/>
      </c>
      <c r="L1273" s="44">
        <f>MAR!K274</f>
        <v/>
      </c>
      <c r="M1273" s="46">
        <f>MAR!L274</f>
        <v/>
      </c>
      <c r="N1273" s="44">
        <f>MAR!M274</f>
        <v/>
      </c>
      <c r="O1273" s="44">
        <f>MAR!N274</f>
        <v/>
      </c>
      <c r="P1273" s="44">
        <f>MAR!O274</f>
        <v/>
      </c>
      <c r="Q1273" s="44">
        <f>MAR!P274</f>
        <v/>
      </c>
      <c r="R1273" s="44">
        <f>MAR!Q274</f>
        <v/>
      </c>
      <c r="S1273" s="46">
        <f>S1272+IF(X1273=0,0,M1273)</f>
        <v/>
      </c>
      <c r="T1273" s="47">
        <f>MAX(T1272,S1273)</f>
        <v/>
      </c>
      <c r="U1273" s="48">
        <f>S1273-T1273</f>
        <v/>
      </c>
      <c r="V1273" s="47">
        <f>IFERROR(SUMIFS(DATABASE!$M$5:$M$6004,DATABASE!$B$5:$B$6004,B1273,DATABASE!$X$5:$X$6004,1),0)</f>
        <v/>
      </c>
      <c r="W1273" s="31">
        <f>IFERROR(COUNTIFS(DATABASE!$B$5:$B$6004,B1273,DATABASE!$X$5:$X$6004,1),0)</f>
        <v/>
      </c>
      <c r="X1273" s="49">
        <f>--AND(ISNUMBER(B1273),C1273&lt;&gt;"",L1273&lt;&gt;"",M1273&lt;&gt;"")</f>
        <v/>
      </c>
    </row>
    <row r="1274" ht="15" customHeight="1" s="111">
      <c r="A1274" s="50" t="inlineStr">
        <is>
          <t>MAR</t>
        </is>
      </c>
      <c r="B1274" s="51">
        <f>MAR!A275</f>
        <v/>
      </c>
      <c r="C1274" s="52">
        <f>MAR!B275</f>
        <v/>
      </c>
      <c r="D1274" s="52">
        <f>MAR!C275</f>
        <v/>
      </c>
      <c r="E1274" s="52">
        <f>MAR!D275</f>
        <v/>
      </c>
      <c r="F1274" s="52">
        <f>MAR!E275</f>
        <v/>
      </c>
      <c r="G1274" s="52">
        <f>MAR!F275</f>
        <v/>
      </c>
      <c r="H1274" s="52">
        <f>MAR!G275</f>
        <v/>
      </c>
      <c r="I1274" s="53">
        <f>MAR!H275</f>
        <v/>
      </c>
      <c r="J1274" s="53">
        <f>MAR!I275</f>
        <v/>
      </c>
      <c r="K1274" s="52">
        <f>MAR!J275</f>
        <v/>
      </c>
      <c r="L1274" s="52">
        <f>MAR!K275</f>
        <v/>
      </c>
      <c r="M1274" s="54">
        <f>MAR!L275</f>
        <v/>
      </c>
      <c r="N1274" s="52">
        <f>MAR!M275</f>
        <v/>
      </c>
      <c r="O1274" s="52">
        <f>MAR!N275</f>
        <v/>
      </c>
      <c r="P1274" s="52">
        <f>MAR!O275</f>
        <v/>
      </c>
      <c r="Q1274" s="52">
        <f>MAR!P275</f>
        <v/>
      </c>
      <c r="R1274" s="52">
        <f>MAR!Q275</f>
        <v/>
      </c>
      <c r="S1274" s="54">
        <f>S1273+IF(X1274=0,0,M1274)</f>
        <v/>
      </c>
      <c r="T1274" s="55">
        <f>MAX(T1273,S1274)</f>
        <v/>
      </c>
      <c r="U1274" s="56">
        <f>S1274-T1274</f>
        <v/>
      </c>
      <c r="V1274" s="55">
        <f>IFERROR(SUMIFS(DATABASE!$M$5:$M$6004,DATABASE!$B$5:$B$6004,B1274,DATABASE!$X$5:$X$6004,1),0)</f>
        <v/>
      </c>
      <c r="W1274" s="57">
        <f>IFERROR(COUNTIFS(DATABASE!$B$5:$B$6004,B1274,DATABASE!$X$5:$X$6004,1),0)</f>
        <v/>
      </c>
      <c r="X1274" s="58">
        <f>--AND(ISNUMBER(B1274),C1274&lt;&gt;"",L1274&lt;&gt;"",M1274&lt;&gt;"")</f>
        <v/>
      </c>
    </row>
    <row r="1275" ht="15" customHeight="1" s="111">
      <c r="A1275" s="42" t="inlineStr">
        <is>
          <t>MAR</t>
        </is>
      </c>
      <c r="B1275" s="43">
        <f>MAR!A276</f>
        <v/>
      </c>
      <c r="C1275" s="44">
        <f>MAR!B276</f>
        <v/>
      </c>
      <c r="D1275" s="44">
        <f>MAR!C276</f>
        <v/>
      </c>
      <c r="E1275" s="44">
        <f>MAR!D276</f>
        <v/>
      </c>
      <c r="F1275" s="44">
        <f>MAR!E276</f>
        <v/>
      </c>
      <c r="G1275" s="44">
        <f>MAR!F276</f>
        <v/>
      </c>
      <c r="H1275" s="44">
        <f>MAR!G276</f>
        <v/>
      </c>
      <c r="I1275" s="45">
        <f>MAR!H276</f>
        <v/>
      </c>
      <c r="J1275" s="45">
        <f>MAR!I276</f>
        <v/>
      </c>
      <c r="K1275" s="44">
        <f>MAR!J276</f>
        <v/>
      </c>
      <c r="L1275" s="44">
        <f>MAR!K276</f>
        <v/>
      </c>
      <c r="M1275" s="46">
        <f>MAR!L276</f>
        <v/>
      </c>
      <c r="N1275" s="44">
        <f>MAR!M276</f>
        <v/>
      </c>
      <c r="O1275" s="44">
        <f>MAR!N276</f>
        <v/>
      </c>
      <c r="P1275" s="44">
        <f>MAR!O276</f>
        <v/>
      </c>
      <c r="Q1275" s="44">
        <f>MAR!P276</f>
        <v/>
      </c>
      <c r="R1275" s="44">
        <f>MAR!Q276</f>
        <v/>
      </c>
      <c r="S1275" s="46">
        <f>S1274+IF(X1275=0,0,M1275)</f>
        <v/>
      </c>
      <c r="T1275" s="47">
        <f>MAX(T1274,S1275)</f>
        <v/>
      </c>
      <c r="U1275" s="48">
        <f>S1275-T1275</f>
        <v/>
      </c>
      <c r="V1275" s="47">
        <f>IFERROR(SUMIFS(DATABASE!$M$5:$M$6004,DATABASE!$B$5:$B$6004,B1275,DATABASE!$X$5:$X$6004,1),0)</f>
        <v/>
      </c>
      <c r="W1275" s="31">
        <f>IFERROR(COUNTIFS(DATABASE!$B$5:$B$6004,B1275,DATABASE!$X$5:$X$6004,1),0)</f>
        <v/>
      </c>
      <c r="X1275" s="49">
        <f>--AND(ISNUMBER(B1275),C1275&lt;&gt;"",L1275&lt;&gt;"",M1275&lt;&gt;"")</f>
        <v/>
      </c>
    </row>
    <row r="1276" ht="15" customHeight="1" s="111">
      <c r="A1276" s="50" t="inlineStr">
        <is>
          <t>MAR</t>
        </is>
      </c>
      <c r="B1276" s="51">
        <f>MAR!A277</f>
        <v/>
      </c>
      <c r="C1276" s="52">
        <f>MAR!B277</f>
        <v/>
      </c>
      <c r="D1276" s="52">
        <f>MAR!C277</f>
        <v/>
      </c>
      <c r="E1276" s="52">
        <f>MAR!D277</f>
        <v/>
      </c>
      <c r="F1276" s="52">
        <f>MAR!E277</f>
        <v/>
      </c>
      <c r="G1276" s="52">
        <f>MAR!F277</f>
        <v/>
      </c>
      <c r="H1276" s="52">
        <f>MAR!G277</f>
        <v/>
      </c>
      <c r="I1276" s="53">
        <f>MAR!H277</f>
        <v/>
      </c>
      <c r="J1276" s="53">
        <f>MAR!I277</f>
        <v/>
      </c>
      <c r="K1276" s="52">
        <f>MAR!J277</f>
        <v/>
      </c>
      <c r="L1276" s="52">
        <f>MAR!K277</f>
        <v/>
      </c>
      <c r="M1276" s="54">
        <f>MAR!L277</f>
        <v/>
      </c>
      <c r="N1276" s="52">
        <f>MAR!M277</f>
        <v/>
      </c>
      <c r="O1276" s="52">
        <f>MAR!N277</f>
        <v/>
      </c>
      <c r="P1276" s="52">
        <f>MAR!O277</f>
        <v/>
      </c>
      <c r="Q1276" s="52">
        <f>MAR!P277</f>
        <v/>
      </c>
      <c r="R1276" s="52">
        <f>MAR!Q277</f>
        <v/>
      </c>
      <c r="S1276" s="54">
        <f>S1275+IF(X1276=0,0,M1276)</f>
        <v/>
      </c>
      <c r="T1276" s="55">
        <f>MAX(T1275,S1276)</f>
        <v/>
      </c>
      <c r="U1276" s="56">
        <f>S1276-T1276</f>
        <v/>
      </c>
      <c r="V1276" s="55">
        <f>IFERROR(SUMIFS(DATABASE!$M$5:$M$6004,DATABASE!$B$5:$B$6004,B1276,DATABASE!$X$5:$X$6004,1),0)</f>
        <v/>
      </c>
      <c r="W1276" s="57">
        <f>IFERROR(COUNTIFS(DATABASE!$B$5:$B$6004,B1276,DATABASE!$X$5:$X$6004,1),0)</f>
        <v/>
      </c>
      <c r="X1276" s="58">
        <f>--AND(ISNUMBER(B1276),C1276&lt;&gt;"",L1276&lt;&gt;"",M1276&lt;&gt;"")</f>
        <v/>
      </c>
    </row>
    <row r="1277" ht="15" customHeight="1" s="111">
      <c r="A1277" s="42" t="inlineStr">
        <is>
          <t>MAR</t>
        </is>
      </c>
      <c r="B1277" s="43">
        <f>MAR!A278</f>
        <v/>
      </c>
      <c r="C1277" s="44">
        <f>MAR!B278</f>
        <v/>
      </c>
      <c r="D1277" s="44">
        <f>MAR!C278</f>
        <v/>
      </c>
      <c r="E1277" s="44">
        <f>MAR!D278</f>
        <v/>
      </c>
      <c r="F1277" s="44">
        <f>MAR!E278</f>
        <v/>
      </c>
      <c r="G1277" s="44">
        <f>MAR!F278</f>
        <v/>
      </c>
      <c r="H1277" s="44">
        <f>MAR!G278</f>
        <v/>
      </c>
      <c r="I1277" s="45">
        <f>MAR!H278</f>
        <v/>
      </c>
      <c r="J1277" s="45">
        <f>MAR!I278</f>
        <v/>
      </c>
      <c r="K1277" s="44">
        <f>MAR!J278</f>
        <v/>
      </c>
      <c r="L1277" s="44">
        <f>MAR!K278</f>
        <v/>
      </c>
      <c r="M1277" s="46">
        <f>MAR!L278</f>
        <v/>
      </c>
      <c r="N1277" s="44">
        <f>MAR!M278</f>
        <v/>
      </c>
      <c r="O1277" s="44">
        <f>MAR!N278</f>
        <v/>
      </c>
      <c r="P1277" s="44">
        <f>MAR!O278</f>
        <v/>
      </c>
      <c r="Q1277" s="44">
        <f>MAR!P278</f>
        <v/>
      </c>
      <c r="R1277" s="44">
        <f>MAR!Q278</f>
        <v/>
      </c>
      <c r="S1277" s="46">
        <f>S1276+IF(X1277=0,0,M1277)</f>
        <v/>
      </c>
      <c r="T1277" s="47">
        <f>MAX(T1276,S1277)</f>
        <v/>
      </c>
      <c r="U1277" s="48">
        <f>S1277-T1277</f>
        <v/>
      </c>
      <c r="V1277" s="47">
        <f>IFERROR(SUMIFS(DATABASE!$M$5:$M$6004,DATABASE!$B$5:$B$6004,B1277,DATABASE!$X$5:$X$6004,1),0)</f>
        <v/>
      </c>
      <c r="W1277" s="31">
        <f>IFERROR(COUNTIFS(DATABASE!$B$5:$B$6004,B1277,DATABASE!$X$5:$X$6004,1),0)</f>
        <v/>
      </c>
      <c r="X1277" s="49">
        <f>--AND(ISNUMBER(B1277),C1277&lt;&gt;"",L1277&lt;&gt;"",M1277&lt;&gt;"")</f>
        <v/>
      </c>
    </row>
    <row r="1278" ht="15" customHeight="1" s="111">
      <c r="A1278" s="50" t="inlineStr">
        <is>
          <t>MAR</t>
        </is>
      </c>
      <c r="B1278" s="51">
        <f>MAR!A279</f>
        <v/>
      </c>
      <c r="C1278" s="52">
        <f>MAR!B279</f>
        <v/>
      </c>
      <c r="D1278" s="52">
        <f>MAR!C279</f>
        <v/>
      </c>
      <c r="E1278" s="52">
        <f>MAR!D279</f>
        <v/>
      </c>
      <c r="F1278" s="52">
        <f>MAR!E279</f>
        <v/>
      </c>
      <c r="G1278" s="52">
        <f>MAR!F279</f>
        <v/>
      </c>
      <c r="H1278" s="52">
        <f>MAR!G279</f>
        <v/>
      </c>
      <c r="I1278" s="53">
        <f>MAR!H279</f>
        <v/>
      </c>
      <c r="J1278" s="53">
        <f>MAR!I279</f>
        <v/>
      </c>
      <c r="K1278" s="52">
        <f>MAR!J279</f>
        <v/>
      </c>
      <c r="L1278" s="52">
        <f>MAR!K279</f>
        <v/>
      </c>
      <c r="M1278" s="54">
        <f>MAR!L279</f>
        <v/>
      </c>
      <c r="N1278" s="52">
        <f>MAR!M279</f>
        <v/>
      </c>
      <c r="O1278" s="52">
        <f>MAR!N279</f>
        <v/>
      </c>
      <c r="P1278" s="52">
        <f>MAR!O279</f>
        <v/>
      </c>
      <c r="Q1278" s="52">
        <f>MAR!P279</f>
        <v/>
      </c>
      <c r="R1278" s="52">
        <f>MAR!Q279</f>
        <v/>
      </c>
      <c r="S1278" s="54">
        <f>S1277+IF(X1278=0,0,M1278)</f>
        <v/>
      </c>
      <c r="T1278" s="55">
        <f>MAX(T1277,S1278)</f>
        <v/>
      </c>
      <c r="U1278" s="56">
        <f>S1278-T1278</f>
        <v/>
      </c>
      <c r="V1278" s="55">
        <f>IFERROR(SUMIFS(DATABASE!$M$5:$M$6004,DATABASE!$B$5:$B$6004,B1278,DATABASE!$X$5:$X$6004,1),0)</f>
        <v/>
      </c>
      <c r="W1278" s="57">
        <f>IFERROR(COUNTIFS(DATABASE!$B$5:$B$6004,B1278,DATABASE!$X$5:$X$6004,1),0)</f>
        <v/>
      </c>
      <c r="X1278" s="58">
        <f>--AND(ISNUMBER(B1278),C1278&lt;&gt;"",L1278&lt;&gt;"",M1278&lt;&gt;"")</f>
        <v/>
      </c>
    </row>
    <row r="1279" ht="15" customHeight="1" s="111">
      <c r="A1279" s="42" t="inlineStr">
        <is>
          <t>MAR</t>
        </is>
      </c>
      <c r="B1279" s="43">
        <f>MAR!A280</f>
        <v/>
      </c>
      <c r="C1279" s="44">
        <f>MAR!B280</f>
        <v/>
      </c>
      <c r="D1279" s="44">
        <f>MAR!C280</f>
        <v/>
      </c>
      <c r="E1279" s="44">
        <f>MAR!D280</f>
        <v/>
      </c>
      <c r="F1279" s="44">
        <f>MAR!E280</f>
        <v/>
      </c>
      <c r="G1279" s="44">
        <f>MAR!F280</f>
        <v/>
      </c>
      <c r="H1279" s="44">
        <f>MAR!G280</f>
        <v/>
      </c>
      <c r="I1279" s="45">
        <f>MAR!H280</f>
        <v/>
      </c>
      <c r="J1279" s="45">
        <f>MAR!I280</f>
        <v/>
      </c>
      <c r="K1279" s="44">
        <f>MAR!J280</f>
        <v/>
      </c>
      <c r="L1279" s="44">
        <f>MAR!K280</f>
        <v/>
      </c>
      <c r="M1279" s="46">
        <f>MAR!L280</f>
        <v/>
      </c>
      <c r="N1279" s="44">
        <f>MAR!M280</f>
        <v/>
      </c>
      <c r="O1279" s="44">
        <f>MAR!N280</f>
        <v/>
      </c>
      <c r="P1279" s="44">
        <f>MAR!O280</f>
        <v/>
      </c>
      <c r="Q1279" s="44">
        <f>MAR!P280</f>
        <v/>
      </c>
      <c r="R1279" s="44">
        <f>MAR!Q280</f>
        <v/>
      </c>
      <c r="S1279" s="46">
        <f>S1278+IF(X1279=0,0,M1279)</f>
        <v/>
      </c>
      <c r="T1279" s="47">
        <f>MAX(T1278,S1279)</f>
        <v/>
      </c>
      <c r="U1279" s="48">
        <f>S1279-T1279</f>
        <v/>
      </c>
      <c r="V1279" s="47">
        <f>IFERROR(SUMIFS(DATABASE!$M$5:$M$6004,DATABASE!$B$5:$B$6004,B1279,DATABASE!$X$5:$X$6004,1),0)</f>
        <v/>
      </c>
      <c r="W1279" s="31">
        <f>IFERROR(COUNTIFS(DATABASE!$B$5:$B$6004,B1279,DATABASE!$X$5:$X$6004,1),0)</f>
        <v/>
      </c>
      <c r="X1279" s="49">
        <f>--AND(ISNUMBER(B1279),C1279&lt;&gt;"",L1279&lt;&gt;"",M1279&lt;&gt;"")</f>
        <v/>
      </c>
    </row>
    <row r="1280" ht="15" customHeight="1" s="111">
      <c r="A1280" s="50" t="inlineStr">
        <is>
          <t>MAR</t>
        </is>
      </c>
      <c r="B1280" s="51">
        <f>MAR!A281</f>
        <v/>
      </c>
      <c r="C1280" s="52">
        <f>MAR!B281</f>
        <v/>
      </c>
      <c r="D1280" s="52">
        <f>MAR!C281</f>
        <v/>
      </c>
      <c r="E1280" s="52">
        <f>MAR!D281</f>
        <v/>
      </c>
      <c r="F1280" s="52">
        <f>MAR!E281</f>
        <v/>
      </c>
      <c r="G1280" s="52">
        <f>MAR!F281</f>
        <v/>
      </c>
      <c r="H1280" s="52">
        <f>MAR!G281</f>
        <v/>
      </c>
      <c r="I1280" s="53">
        <f>MAR!H281</f>
        <v/>
      </c>
      <c r="J1280" s="53">
        <f>MAR!I281</f>
        <v/>
      </c>
      <c r="K1280" s="52">
        <f>MAR!J281</f>
        <v/>
      </c>
      <c r="L1280" s="52">
        <f>MAR!K281</f>
        <v/>
      </c>
      <c r="M1280" s="54">
        <f>MAR!L281</f>
        <v/>
      </c>
      <c r="N1280" s="52">
        <f>MAR!M281</f>
        <v/>
      </c>
      <c r="O1280" s="52">
        <f>MAR!N281</f>
        <v/>
      </c>
      <c r="P1280" s="52">
        <f>MAR!O281</f>
        <v/>
      </c>
      <c r="Q1280" s="52">
        <f>MAR!P281</f>
        <v/>
      </c>
      <c r="R1280" s="52">
        <f>MAR!Q281</f>
        <v/>
      </c>
      <c r="S1280" s="54">
        <f>S1279+IF(X1280=0,0,M1280)</f>
        <v/>
      </c>
      <c r="T1280" s="55">
        <f>MAX(T1279,S1280)</f>
        <v/>
      </c>
      <c r="U1280" s="56">
        <f>S1280-T1280</f>
        <v/>
      </c>
      <c r="V1280" s="55">
        <f>IFERROR(SUMIFS(DATABASE!$M$5:$M$6004,DATABASE!$B$5:$B$6004,B1280,DATABASE!$X$5:$X$6004,1),0)</f>
        <v/>
      </c>
      <c r="W1280" s="57">
        <f>IFERROR(COUNTIFS(DATABASE!$B$5:$B$6004,B1280,DATABASE!$X$5:$X$6004,1),0)</f>
        <v/>
      </c>
      <c r="X1280" s="58">
        <f>--AND(ISNUMBER(B1280),C1280&lt;&gt;"",L1280&lt;&gt;"",M1280&lt;&gt;"")</f>
        <v/>
      </c>
    </row>
    <row r="1281" ht="15" customHeight="1" s="111">
      <c r="A1281" s="42" t="inlineStr">
        <is>
          <t>MAR</t>
        </is>
      </c>
      <c r="B1281" s="43">
        <f>MAR!A282</f>
        <v/>
      </c>
      <c r="C1281" s="44">
        <f>MAR!B282</f>
        <v/>
      </c>
      <c r="D1281" s="44">
        <f>MAR!C282</f>
        <v/>
      </c>
      <c r="E1281" s="44">
        <f>MAR!D282</f>
        <v/>
      </c>
      <c r="F1281" s="44">
        <f>MAR!E282</f>
        <v/>
      </c>
      <c r="G1281" s="44">
        <f>MAR!F282</f>
        <v/>
      </c>
      <c r="H1281" s="44">
        <f>MAR!G282</f>
        <v/>
      </c>
      <c r="I1281" s="45">
        <f>MAR!H282</f>
        <v/>
      </c>
      <c r="J1281" s="45">
        <f>MAR!I282</f>
        <v/>
      </c>
      <c r="K1281" s="44">
        <f>MAR!J282</f>
        <v/>
      </c>
      <c r="L1281" s="44">
        <f>MAR!K282</f>
        <v/>
      </c>
      <c r="M1281" s="46">
        <f>MAR!L282</f>
        <v/>
      </c>
      <c r="N1281" s="44">
        <f>MAR!M282</f>
        <v/>
      </c>
      <c r="O1281" s="44">
        <f>MAR!N282</f>
        <v/>
      </c>
      <c r="P1281" s="44">
        <f>MAR!O282</f>
        <v/>
      </c>
      <c r="Q1281" s="44">
        <f>MAR!P282</f>
        <v/>
      </c>
      <c r="R1281" s="44">
        <f>MAR!Q282</f>
        <v/>
      </c>
      <c r="S1281" s="46">
        <f>S1280+IF(X1281=0,0,M1281)</f>
        <v/>
      </c>
      <c r="T1281" s="47">
        <f>MAX(T1280,S1281)</f>
        <v/>
      </c>
      <c r="U1281" s="48">
        <f>S1281-T1281</f>
        <v/>
      </c>
      <c r="V1281" s="47">
        <f>IFERROR(SUMIFS(DATABASE!$M$5:$M$6004,DATABASE!$B$5:$B$6004,B1281,DATABASE!$X$5:$X$6004,1),0)</f>
        <v/>
      </c>
      <c r="W1281" s="31">
        <f>IFERROR(COUNTIFS(DATABASE!$B$5:$B$6004,B1281,DATABASE!$X$5:$X$6004,1),0)</f>
        <v/>
      </c>
      <c r="X1281" s="49">
        <f>--AND(ISNUMBER(B1281),C1281&lt;&gt;"",L1281&lt;&gt;"",M1281&lt;&gt;"")</f>
        <v/>
      </c>
    </row>
    <row r="1282" ht="15" customHeight="1" s="111">
      <c r="A1282" s="50" t="inlineStr">
        <is>
          <t>MAR</t>
        </is>
      </c>
      <c r="B1282" s="51">
        <f>MAR!A283</f>
        <v/>
      </c>
      <c r="C1282" s="52">
        <f>MAR!B283</f>
        <v/>
      </c>
      <c r="D1282" s="52">
        <f>MAR!C283</f>
        <v/>
      </c>
      <c r="E1282" s="52">
        <f>MAR!D283</f>
        <v/>
      </c>
      <c r="F1282" s="52">
        <f>MAR!E283</f>
        <v/>
      </c>
      <c r="G1282" s="52">
        <f>MAR!F283</f>
        <v/>
      </c>
      <c r="H1282" s="52">
        <f>MAR!G283</f>
        <v/>
      </c>
      <c r="I1282" s="53">
        <f>MAR!H283</f>
        <v/>
      </c>
      <c r="J1282" s="53">
        <f>MAR!I283</f>
        <v/>
      </c>
      <c r="K1282" s="52">
        <f>MAR!J283</f>
        <v/>
      </c>
      <c r="L1282" s="52">
        <f>MAR!K283</f>
        <v/>
      </c>
      <c r="M1282" s="54">
        <f>MAR!L283</f>
        <v/>
      </c>
      <c r="N1282" s="52">
        <f>MAR!M283</f>
        <v/>
      </c>
      <c r="O1282" s="52">
        <f>MAR!N283</f>
        <v/>
      </c>
      <c r="P1282" s="52">
        <f>MAR!O283</f>
        <v/>
      </c>
      <c r="Q1282" s="52">
        <f>MAR!P283</f>
        <v/>
      </c>
      <c r="R1282" s="52">
        <f>MAR!Q283</f>
        <v/>
      </c>
      <c r="S1282" s="54">
        <f>S1281+IF(X1282=0,0,M1282)</f>
        <v/>
      </c>
      <c r="T1282" s="55">
        <f>MAX(T1281,S1282)</f>
        <v/>
      </c>
      <c r="U1282" s="56">
        <f>S1282-T1282</f>
        <v/>
      </c>
      <c r="V1282" s="55">
        <f>IFERROR(SUMIFS(DATABASE!$M$5:$M$6004,DATABASE!$B$5:$B$6004,B1282,DATABASE!$X$5:$X$6004,1),0)</f>
        <v/>
      </c>
      <c r="W1282" s="57">
        <f>IFERROR(COUNTIFS(DATABASE!$B$5:$B$6004,B1282,DATABASE!$X$5:$X$6004,1),0)</f>
        <v/>
      </c>
      <c r="X1282" s="58">
        <f>--AND(ISNUMBER(B1282),C1282&lt;&gt;"",L1282&lt;&gt;"",M1282&lt;&gt;"")</f>
        <v/>
      </c>
    </row>
    <row r="1283" ht="15" customHeight="1" s="111">
      <c r="A1283" s="42" t="inlineStr">
        <is>
          <t>MAR</t>
        </is>
      </c>
      <c r="B1283" s="43">
        <f>MAR!A284</f>
        <v/>
      </c>
      <c r="C1283" s="44">
        <f>MAR!B284</f>
        <v/>
      </c>
      <c r="D1283" s="44">
        <f>MAR!C284</f>
        <v/>
      </c>
      <c r="E1283" s="44">
        <f>MAR!D284</f>
        <v/>
      </c>
      <c r="F1283" s="44">
        <f>MAR!E284</f>
        <v/>
      </c>
      <c r="G1283" s="44">
        <f>MAR!F284</f>
        <v/>
      </c>
      <c r="H1283" s="44">
        <f>MAR!G284</f>
        <v/>
      </c>
      <c r="I1283" s="45">
        <f>MAR!H284</f>
        <v/>
      </c>
      <c r="J1283" s="45">
        <f>MAR!I284</f>
        <v/>
      </c>
      <c r="K1283" s="44">
        <f>MAR!J284</f>
        <v/>
      </c>
      <c r="L1283" s="44">
        <f>MAR!K284</f>
        <v/>
      </c>
      <c r="M1283" s="46">
        <f>MAR!L284</f>
        <v/>
      </c>
      <c r="N1283" s="44">
        <f>MAR!M284</f>
        <v/>
      </c>
      <c r="O1283" s="44">
        <f>MAR!N284</f>
        <v/>
      </c>
      <c r="P1283" s="44">
        <f>MAR!O284</f>
        <v/>
      </c>
      <c r="Q1283" s="44">
        <f>MAR!P284</f>
        <v/>
      </c>
      <c r="R1283" s="44">
        <f>MAR!Q284</f>
        <v/>
      </c>
      <c r="S1283" s="46">
        <f>S1282+IF(X1283=0,0,M1283)</f>
        <v/>
      </c>
      <c r="T1283" s="47">
        <f>MAX(T1282,S1283)</f>
        <v/>
      </c>
      <c r="U1283" s="48">
        <f>S1283-T1283</f>
        <v/>
      </c>
      <c r="V1283" s="47">
        <f>IFERROR(SUMIFS(DATABASE!$M$5:$M$6004,DATABASE!$B$5:$B$6004,B1283,DATABASE!$X$5:$X$6004,1),0)</f>
        <v/>
      </c>
      <c r="W1283" s="31">
        <f>IFERROR(COUNTIFS(DATABASE!$B$5:$B$6004,B1283,DATABASE!$X$5:$X$6004,1),0)</f>
        <v/>
      </c>
      <c r="X1283" s="49">
        <f>--AND(ISNUMBER(B1283),C1283&lt;&gt;"",L1283&lt;&gt;"",M1283&lt;&gt;"")</f>
        <v/>
      </c>
    </row>
    <row r="1284" ht="15" customHeight="1" s="111">
      <c r="A1284" s="50" t="inlineStr">
        <is>
          <t>MAR</t>
        </is>
      </c>
      <c r="B1284" s="51">
        <f>MAR!A285</f>
        <v/>
      </c>
      <c r="C1284" s="52">
        <f>MAR!B285</f>
        <v/>
      </c>
      <c r="D1284" s="52">
        <f>MAR!C285</f>
        <v/>
      </c>
      <c r="E1284" s="52">
        <f>MAR!D285</f>
        <v/>
      </c>
      <c r="F1284" s="52">
        <f>MAR!E285</f>
        <v/>
      </c>
      <c r="G1284" s="52">
        <f>MAR!F285</f>
        <v/>
      </c>
      <c r="H1284" s="52">
        <f>MAR!G285</f>
        <v/>
      </c>
      <c r="I1284" s="53">
        <f>MAR!H285</f>
        <v/>
      </c>
      <c r="J1284" s="53">
        <f>MAR!I285</f>
        <v/>
      </c>
      <c r="K1284" s="52">
        <f>MAR!J285</f>
        <v/>
      </c>
      <c r="L1284" s="52">
        <f>MAR!K285</f>
        <v/>
      </c>
      <c r="M1284" s="54">
        <f>MAR!L285</f>
        <v/>
      </c>
      <c r="N1284" s="52">
        <f>MAR!M285</f>
        <v/>
      </c>
      <c r="O1284" s="52">
        <f>MAR!N285</f>
        <v/>
      </c>
      <c r="P1284" s="52">
        <f>MAR!O285</f>
        <v/>
      </c>
      <c r="Q1284" s="52">
        <f>MAR!P285</f>
        <v/>
      </c>
      <c r="R1284" s="52">
        <f>MAR!Q285</f>
        <v/>
      </c>
      <c r="S1284" s="54">
        <f>S1283+IF(X1284=0,0,M1284)</f>
        <v/>
      </c>
      <c r="T1284" s="55">
        <f>MAX(T1283,S1284)</f>
        <v/>
      </c>
      <c r="U1284" s="56">
        <f>S1284-T1284</f>
        <v/>
      </c>
      <c r="V1284" s="55">
        <f>IFERROR(SUMIFS(DATABASE!$M$5:$M$6004,DATABASE!$B$5:$B$6004,B1284,DATABASE!$X$5:$X$6004,1),0)</f>
        <v/>
      </c>
      <c r="W1284" s="57">
        <f>IFERROR(COUNTIFS(DATABASE!$B$5:$B$6004,B1284,DATABASE!$X$5:$X$6004,1),0)</f>
        <v/>
      </c>
      <c r="X1284" s="58">
        <f>--AND(ISNUMBER(B1284),C1284&lt;&gt;"",L1284&lt;&gt;"",M1284&lt;&gt;"")</f>
        <v/>
      </c>
    </row>
    <row r="1285" ht="15" customHeight="1" s="111">
      <c r="A1285" s="42" t="inlineStr">
        <is>
          <t>MAR</t>
        </is>
      </c>
      <c r="B1285" s="43">
        <f>MAR!A286</f>
        <v/>
      </c>
      <c r="C1285" s="44">
        <f>MAR!B286</f>
        <v/>
      </c>
      <c r="D1285" s="44">
        <f>MAR!C286</f>
        <v/>
      </c>
      <c r="E1285" s="44">
        <f>MAR!D286</f>
        <v/>
      </c>
      <c r="F1285" s="44">
        <f>MAR!E286</f>
        <v/>
      </c>
      <c r="G1285" s="44">
        <f>MAR!F286</f>
        <v/>
      </c>
      <c r="H1285" s="44">
        <f>MAR!G286</f>
        <v/>
      </c>
      <c r="I1285" s="45">
        <f>MAR!H286</f>
        <v/>
      </c>
      <c r="J1285" s="45">
        <f>MAR!I286</f>
        <v/>
      </c>
      <c r="K1285" s="44">
        <f>MAR!J286</f>
        <v/>
      </c>
      <c r="L1285" s="44">
        <f>MAR!K286</f>
        <v/>
      </c>
      <c r="M1285" s="46">
        <f>MAR!L286</f>
        <v/>
      </c>
      <c r="N1285" s="44">
        <f>MAR!M286</f>
        <v/>
      </c>
      <c r="O1285" s="44">
        <f>MAR!N286</f>
        <v/>
      </c>
      <c r="P1285" s="44">
        <f>MAR!O286</f>
        <v/>
      </c>
      <c r="Q1285" s="44">
        <f>MAR!P286</f>
        <v/>
      </c>
      <c r="R1285" s="44">
        <f>MAR!Q286</f>
        <v/>
      </c>
      <c r="S1285" s="46">
        <f>S1284+IF(X1285=0,0,M1285)</f>
        <v/>
      </c>
      <c r="T1285" s="47">
        <f>MAX(T1284,S1285)</f>
        <v/>
      </c>
      <c r="U1285" s="48">
        <f>S1285-T1285</f>
        <v/>
      </c>
      <c r="V1285" s="47">
        <f>IFERROR(SUMIFS(DATABASE!$M$5:$M$6004,DATABASE!$B$5:$B$6004,B1285,DATABASE!$X$5:$X$6004,1),0)</f>
        <v/>
      </c>
      <c r="W1285" s="31">
        <f>IFERROR(COUNTIFS(DATABASE!$B$5:$B$6004,B1285,DATABASE!$X$5:$X$6004,1),0)</f>
        <v/>
      </c>
      <c r="X1285" s="49">
        <f>--AND(ISNUMBER(B1285),C1285&lt;&gt;"",L1285&lt;&gt;"",M1285&lt;&gt;"")</f>
        <v/>
      </c>
    </row>
    <row r="1286" ht="15" customHeight="1" s="111">
      <c r="A1286" s="50" t="inlineStr">
        <is>
          <t>MAR</t>
        </is>
      </c>
      <c r="B1286" s="51">
        <f>MAR!A287</f>
        <v/>
      </c>
      <c r="C1286" s="52">
        <f>MAR!B287</f>
        <v/>
      </c>
      <c r="D1286" s="52">
        <f>MAR!C287</f>
        <v/>
      </c>
      <c r="E1286" s="52">
        <f>MAR!D287</f>
        <v/>
      </c>
      <c r="F1286" s="52">
        <f>MAR!E287</f>
        <v/>
      </c>
      <c r="G1286" s="52">
        <f>MAR!F287</f>
        <v/>
      </c>
      <c r="H1286" s="52">
        <f>MAR!G287</f>
        <v/>
      </c>
      <c r="I1286" s="53">
        <f>MAR!H287</f>
        <v/>
      </c>
      <c r="J1286" s="53">
        <f>MAR!I287</f>
        <v/>
      </c>
      <c r="K1286" s="52">
        <f>MAR!J287</f>
        <v/>
      </c>
      <c r="L1286" s="52">
        <f>MAR!K287</f>
        <v/>
      </c>
      <c r="M1286" s="54">
        <f>MAR!L287</f>
        <v/>
      </c>
      <c r="N1286" s="52">
        <f>MAR!M287</f>
        <v/>
      </c>
      <c r="O1286" s="52">
        <f>MAR!N287</f>
        <v/>
      </c>
      <c r="P1286" s="52">
        <f>MAR!O287</f>
        <v/>
      </c>
      <c r="Q1286" s="52">
        <f>MAR!P287</f>
        <v/>
      </c>
      <c r="R1286" s="52">
        <f>MAR!Q287</f>
        <v/>
      </c>
      <c r="S1286" s="54">
        <f>S1285+IF(X1286=0,0,M1286)</f>
        <v/>
      </c>
      <c r="T1286" s="55">
        <f>MAX(T1285,S1286)</f>
        <v/>
      </c>
      <c r="U1286" s="56">
        <f>S1286-T1286</f>
        <v/>
      </c>
      <c r="V1286" s="55">
        <f>IFERROR(SUMIFS(DATABASE!$M$5:$M$6004,DATABASE!$B$5:$B$6004,B1286,DATABASE!$X$5:$X$6004,1),0)</f>
        <v/>
      </c>
      <c r="W1286" s="57">
        <f>IFERROR(COUNTIFS(DATABASE!$B$5:$B$6004,B1286,DATABASE!$X$5:$X$6004,1),0)</f>
        <v/>
      </c>
      <c r="X1286" s="58">
        <f>--AND(ISNUMBER(B1286),C1286&lt;&gt;"",L1286&lt;&gt;"",M1286&lt;&gt;"")</f>
        <v/>
      </c>
    </row>
    <row r="1287" ht="15" customHeight="1" s="111">
      <c r="A1287" s="42" t="inlineStr">
        <is>
          <t>MAR</t>
        </is>
      </c>
      <c r="B1287" s="43">
        <f>MAR!A288</f>
        <v/>
      </c>
      <c r="C1287" s="44">
        <f>MAR!B288</f>
        <v/>
      </c>
      <c r="D1287" s="44">
        <f>MAR!C288</f>
        <v/>
      </c>
      <c r="E1287" s="44">
        <f>MAR!D288</f>
        <v/>
      </c>
      <c r="F1287" s="44">
        <f>MAR!E288</f>
        <v/>
      </c>
      <c r="G1287" s="44">
        <f>MAR!F288</f>
        <v/>
      </c>
      <c r="H1287" s="44">
        <f>MAR!G288</f>
        <v/>
      </c>
      <c r="I1287" s="45">
        <f>MAR!H288</f>
        <v/>
      </c>
      <c r="J1287" s="45">
        <f>MAR!I288</f>
        <v/>
      </c>
      <c r="K1287" s="44">
        <f>MAR!J288</f>
        <v/>
      </c>
      <c r="L1287" s="44">
        <f>MAR!K288</f>
        <v/>
      </c>
      <c r="M1287" s="46">
        <f>MAR!L288</f>
        <v/>
      </c>
      <c r="N1287" s="44">
        <f>MAR!M288</f>
        <v/>
      </c>
      <c r="O1287" s="44">
        <f>MAR!N288</f>
        <v/>
      </c>
      <c r="P1287" s="44">
        <f>MAR!O288</f>
        <v/>
      </c>
      <c r="Q1287" s="44">
        <f>MAR!P288</f>
        <v/>
      </c>
      <c r="R1287" s="44">
        <f>MAR!Q288</f>
        <v/>
      </c>
      <c r="S1287" s="46">
        <f>S1286+IF(X1287=0,0,M1287)</f>
        <v/>
      </c>
      <c r="T1287" s="47">
        <f>MAX(T1286,S1287)</f>
        <v/>
      </c>
      <c r="U1287" s="48">
        <f>S1287-T1287</f>
        <v/>
      </c>
      <c r="V1287" s="47">
        <f>IFERROR(SUMIFS(DATABASE!$M$5:$M$6004,DATABASE!$B$5:$B$6004,B1287,DATABASE!$X$5:$X$6004,1),0)</f>
        <v/>
      </c>
      <c r="W1287" s="31">
        <f>IFERROR(COUNTIFS(DATABASE!$B$5:$B$6004,B1287,DATABASE!$X$5:$X$6004,1),0)</f>
        <v/>
      </c>
      <c r="X1287" s="49">
        <f>--AND(ISNUMBER(B1287),C1287&lt;&gt;"",L1287&lt;&gt;"",M1287&lt;&gt;"")</f>
        <v/>
      </c>
    </row>
    <row r="1288" ht="15" customHeight="1" s="111">
      <c r="A1288" s="50" t="inlineStr">
        <is>
          <t>MAR</t>
        </is>
      </c>
      <c r="B1288" s="51">
        <f>MAR!A289</f>
        <v/>
      </c>
      <c r="C1288" s="52">
        <f>MAR!B289</f>
        <v/>
      </c>
      <c r="D1288" s="52">
        <f>MAR!C289</f>
        <v/>
      </c>
      <c r="E1288" s="52">
        <f>MAR!D289</f>
        <v/>
      </c>
      <c r="F1288" s="52">
        <f>MAR!E289</f>
        <v/>
      </c>
      <c r="G1288" s="52">
        <f>MAR!F289</f>
        <v/>
      </c>
      <c r="H1288" s="52">
        <f>MAR!G289</f>
        <v/>
      </c>
      <c r="I1288" s="53">
        <f>MAR!H289</f>
        <v/>
      </c>
      <c r="J1288" s="53">
        <f>MAR!I289</f>
        <v/>
      </c>
      <c r="K1288" s="52">
        <f>MAR!J289</f>
        <v/>
      </c>
      <c r="L1288" s="52">
        <f>MAR!K289</f>
        <v/>
      </c>
      <c r="M1288" s="54">
        <f>MAR!L289</f>
        <v/>
      </c>
      <c r="N1288" s="52">
        <f>MAR!M289</f>
        <v/>
      </c>
      <c r="O1288" s="52">
        <f>MAR!N289</f>
        <v/>
      </c>
      <c r="P1288" s="52">
        <f>MAR!O289</f>
        <v/>
      </c>
      <c r="Q1288" s="52">
        <f>MAR!P289</f>
        <v/>
      </c>
      <c r="R1288" s="52">
        <f>MAR!Q289</f>
        <v/>
      </c>
      <c r="S1288" s="54">
        <f>S1287+IF(X1288=0,0,M1288)</f>
        <v/>
      </c>
      <c r="T1288" s="55">
        <f>MAX(T1287,S1288)</f>
        <v/>
      </c>
      <c r="U1288" s="56">
        <f>S1288-T1288</f>
        <v/>
      </c>
      <c r="V1288" s="55">
        <f>IFERROR(SUMIFS(DATABASE!$M$5:$M$6004,DATABASE!$B$5:$B$6004,B1288,DATABASE!$X$5:$X$6004,1),0)</f>
        <v/>
      </c>
      <c r="W1288" s="57">
        <f>IFERROR(COUNTIFS(DATABASE!$B$5:$B$6004,B1288,DATABASE!$X$5:$X$6004,1),0)</f>
        <v/>
      </c>
      <c r="X1288" s="58">
        <f>--AND(ISNUMBER(B1288),C1288&lt;&gt;"",L1288&lt;&gt;"",M1288&lt;&gt;"")</f>
        <v/>
      </c>
    </row>
    <row r="1289" ht="15" customHeight="1" s="111">
      <c r="A1289" s="42" t="inlineStr">
        <is>
          <t>MAR</t>
        </is>
      </c>
      <c r="B1289" s="43">
        <f>MAR!A290</f>
        <v/>
      </c>
      <c r="C1289" s="44">
        <f>MAR!B290</f>
        <v/>
      </c>
      <c r="D1289" s="44">
        <f>MAR!C290</f>
        <v/>
      </c>
      <c r="E1289" s="44">
        <f>MAR!D290</f>
        <v/>
      </c>
      <c r="F1289" s="44">
        <f>MAR!E290</f>
        <v/>
      </c>
      <c r="G1289" s="44">
        <f>MAR!F290</f>
        <v/>
      </c>
      <c r="H1289" s="44">
        <f>MAR!G290</f>
        <v/>
      </c>
      <c r="I1289" s="45">
        <f>MAR!H290</f>
        <v/>
      </c>
      <c r="J1289" s="45">
        <f>MAR!I290</f>
        <v/>
      </c>
      <c r="K1289" s="44">
        <f>MAR!J290</f>
        <v/>
      </c>
      <c r="L1289" s="44">
        <f>MAR!K290</f>
        <v/>
      </c>
      <c r="M1289" s="46">
        <f>MAR!L290</f>
        <v/>
      </c>
      <c r="N1289" s="44">
        <f>MAR!M290</f>
        <v/>
      </c>
      <c r="O1289" s="44">
        <f>MAR!N290</f>
        <v/>
      </c>
      <c r="P1289" s="44">
        <f>MAR!O290</f>
        <v/>
      </c>
      <c r="Q1289" s="44">
        <f>MAR!P290</f>
        <v/>
      </c>
      <c r="R1289" s="44">
        <f>MAR!Q290</f>
        <v/>
      </c>
      <c r="S1289" s="46">
        <f>S1288+IF(X1289=0,0,M1289)</f>
        <v/>
      </c>
      <c r="T1289" s="47">
        <f>MAX(T1288,S1289)</f>
        <v/>
      </c>
      <c r="U1289" s="48">
        <f>S1289-T1289</f>
        <v/>
      </c>
      <c r="V1289" s="47">
        <f>IFERROR(SUMIFS(DATABASE!$M$5:$M$6004,DATABASE!$B$5:$B$6004,B1289,DATABASE!$X$5:$X$6004,1),0)</f>
        <v/>
      </c>
      <c r="W1289" s="31">
        <f>IFERROR(COUNTIFS(DATABASE!$B$5:$B$6004,B1289,DATABASE!$X$5:$X$6004,1),0)</f>
        <v/>
      </c>
      <c r="X1289" s="49">
        <f>--AND(ISNUMBER(B1289),C1289&lt;&gt;"",L1289&lt;&gt;"",M1289&lt;&gt;"")</f>
        <v/>
      </c>
    </row>
    <row r="1290" ht="15" customHeight="1" s="111">
      <c r="A1290" s="50" t="inlineStr">
        <is>
          <t>MAR</t>
        </is>
      </c>
      <c r="B1290" s="51">
        <f>MAR!A291</f>
        <v/>
      </c>
      <c r="C1290" s="52">
        <f>MAR!B291</f>
        <v/>
      </c>
      <c r="D1290" s="52">
        <f>MAR!C291</f>
        <v/>
      </c>
      <c r="E1290" s="52">
        <f>MAR!D291</f>
        <v/>
      </c>
      <c r="F1290" s="52">
        <f>MAR!E291</f>
        <v/>
      </c>
      <c r="G1290" s="52">
        <f>MAR!F291</f>
        <v/>
      </c>
      <c r="H1290" s="52">
        <f>MAR!G291</f>
        <v/>
      </c>
      <c r="I1290" s="53">
        <f>MAR!H291</f>
        <v/>
      </c>
      <c r="J1290" s="53">
        <f>MAR!I291</f>
        <v/>
      </c>
      <c r="K1290" s="52">
        <f>MAR!J291</f>
        <v/>
      </c>
      <c r="L1290" s="52">
        <f>MAR!K291</f>
        <v/>
      </c>
      <c r="M1290" s="54">
        <f>MAR!L291</f>
        <v/>
      </c>
      <c r="N1290" s="52">
        <f>MAR!M291</f>
        <v/>
      </c>
      <c r="O1290" s="52">
        <f>MAR!N291</f>
        <v/>
      </c>
      <c r="P1290" s="52">
        <f>MAR!O291</f>
        <v/>
      </c>
      <c r="Q1290" s="52">
        <f>MAR!P291</f>
        <v/>
      </c>
      <c r="R1290" s="52">
        <f>MAR!Q291</f>
        <v/>
      </c>
      <c r="S1290" s="54">
        <f>S1289+IF(X1290=0,0,M1290)</f>
        <v/>
      </c>
      <c r="T1290" s="55">
        <f>MAX(T1289,S1290)</f>
        <v/>
      </c>
      <c r="U1290" s="56">
        <f>S1290-T1290</f>
        <v/>
      </c>
      <c r="V1290" s="55">
        <f>IFERROR(SUMIFS(DATABASE!$M$5:$M$6004,DATABASE!$B$5:$B$6004,B1290,DATABASE!$X$5:$X$6004,1),0)</f>
        <v/>
      </c>
      <c r="W1290" s="57">
        <f>IFERROR(COUNTIFS(DATABASE!$B$5:$B$6004,B1290,DATABASE!$X$5:$X$6004,1),0)</f>
        <v/>
      </c>
      <c r="X1290" s="58">
        <f>--AND(ISNUMBER(B1290),C1290&lt;&gt;"",L1290&lt;&gt;"",M1290&lt;&gt;"")</f>
        <v/>
      </c>
    </row>
    <row r="1291" ht="15" customHeight="1" s="111">
      <c r="A1291" s="42" t="inlineStr">
        <is>
          <t>MAR</t>
        </is>
      </c>
      <c r="B1291" s="43">
        <f>MAR!A292</f>
        <v/>
      </c>
      <c r="C1291" s="44">
        <f>MAR!B292</f>
        <v/>
      </c>
      <c r="D1291" s="44">
        <f>MAR!C292</f>
        <v/>
      </c>
      <c r="E1291" s="44">
        <f>MAR!D292</f>
        <v/>
      </c>
      <c r="F1291" s="44">
        <f>MAR!E292</f>
        <v/>
      </c>
      <c r="G1291" s="44">
        <f>MAR!F292</f>
        <v/>
      </c>
      <c r="H1291" s="44">
        <f>MAR!G292</f>
        <v/>
      </c>
      <c r="I1291" s="45">
        <f>MAR!H292</f>
        <v/>
      </c>
      <c r="J1291" s="45">
        <f>MAR!I292</f>
        <v/>
      </c>
      <c r="K1291" s="44">
        <f>MAR!J292</f>
        <v/>
      </c>
      <c r="L1291" s="44">
        <f>MAR!K292</f>
        <v/>
      </c>
      <c r="M1291" s="46">
        <f>MAR!L292</f>
        <v/>
      </c>
      <c r="N1291" s="44">
        <f>MAR!M292</f>
        <v/>
      </c>
      <c r="O1291" s="44">
        <f>MAR!N292</f>
        <v/>
      </c>
      <c r="P1291" s="44">
        <f>MAR!O292</f>
        <v/>
      </c>
      <c r="Q1291" s="44">
        <f>MAR!P292</f>
        <v/>
      </c>
      <c r="R1291" s="44">
        <f>MAR!Q292</f>
        <v/>
      </c>
      <c r="S1291" s="46">
        <f>S1290+IF(X1291=0,0,M1291)</f>
        <v/>
      </c>
      <c r="T1291" s="47">
        <f>MAX(T1290,S1291)</f>
        <v/>
      </c>
      <c r="U1291" s="48">
        <f>S1291-T1291</f>
        <v/>
      </c>
      <c r="V1291" s="47">
        <f>IFERROR(SUMIFS(DATABASE!$M$5:$M$6004,DATABASE!$B$5:$B$6004,B1291,DATABASE!$X$5:$X$6004,1),0)</f>
        <v/>
      </c>
      <c r="W1291" s="31">
        <f>IFERROR(COUNTIFS(DATABASE!$B$5:$B$6004,B1291,DATABASE!$X$5:$X$6004,1),0)</f>
        <v/>
      </c>
      <c r="X1291" s="49">
        <f>--AND(ISNUMBER(B1291),C1291&lt;&gt;"",L1291&lt;&gt;"",M1291&lt;&gt;"")</f>
        <v/>
      </c>
    </row>
    <row r="1292" ht="15" customHeight="1" s="111">
      <c r="A1292" s="50" t="inlineStr">
        <is>
          <t>MAR</t>
        </is>
      </c>
      <c r="B1292" s="51">
        <f>MAR!A293</f>
        <v/>
      </c>
      <c r="C1292" s="52">
        <f>MAR!B293</f>
        <v/>
      </c>
      <c r="D1292" s="52">
        <f>MAR!C293</f>
        <v/>
      </c>
      <c r="E1292" s="52">
        <f>MAR!D293</f>
        <v/>
      </c>
      <c r="F1292" s="52">
        <f>MAR!E293</f>
        <v/>
      </c>
      <c r="G1292" s="52">
        <f>MAR!F293</f>
        <v/>
      </c>
      <c r="H1292" s="52">
        <f>MAR!G293</f>
        <v/>
      </c>
      <c r="I1292" s="53">
        <f>MAR!H293</f>
        <v/>
      </c>
      <c r="J1292" s="53">
        <f>MAR!I293</f>
        <v/>
      </c>
      <c r="K1292" s="52">
        <f>MAR!J293</f>
        <v/>
      </c>
      <c r="L1292" s="52">
        <f>MAR!K293</f>
        <v/>
      </c>
      <c r="M1292" s="54">
        <f>MAR!L293</f>
        <v/>
      </c>
      <c r="N1292" s="52">
        <f>MAR!M293</f>
        <v/>
      </c>
      <c r="O1292" s="52">
        <f>MAR!N293</f>
        <v/>
      </c>
      <c r="P1292" s="52">
        <f>MAR!O293</f>
        <v/>
      </c>
      <c r="Q1292" s="52">
        <f>MAR!P293</f>
        <v/>
      </c>
      <c r="R1292" s="52">
        <f>MAR!Q293</f>
        <v/>
      </c>
      <c r="S1292" s="54">
        <f>S1291+IF(X1292=0,0,M1292)</f>
        <v/>
      </c>
      <c r="T1292" s="55">
        <f>MAX(T1291,S1292)</f>
        <v/>
      </c>
      <c r="U1292" s="56">
        <f>S1292-T1292</f>
        <v/>
      </c>
      <c r="V1292" s="55">
        <f>IFERROR(SUMIFS(DATABASE!$M$5:$M$6004,DATABASE!$B$5:$B$6004,B1292,DATABASE!$X$5:$X$6004,1),0)</f>
        <v/>
      </c>
      <c r="W1292" s="57">
        <f>IFERROR(COUNTIFS(DATABASE!$B$5:$B$6004,B1292,DATABASE!$X$5:$X$6004,1),0)</f>
        <v/>
      </c>
      <c r="X1292" s="58">
        <f>--AND(ISNUMBER(B1292),C1292&lt;&gt;"",L1292&lt;&gt;"",M1292&lt;&gt;"")</f>
        <v/>
      </c>
    </row>
    <row r="1293" ht="15" customHeight="1" s="111">
      <c r="A1293" s="42" t="inlineStr">
        <is>
          <t>MAR</t>
        </is>
      </c>
      <c r="B1293" s="43">
        <f>MAR!A294</f>
        <v/>
      </c>
      <c r="C1293" s="44">
        <f>MAR!B294</f>
        <v/>
      </c>
      <c r="D1293" s="44">
        <f>MAR!C294</f>
        <v/>
      </c>
      <c r="E1293" s="44">
        <f>MAR!D294</f>
        <v/>
      </c>
      <c r="F1293" s="44">
        <f>MAR!E294</f>
        <v/>
      </c>
      <c r="G1293" s="44">
        <f>MAR!F294</f>
        <v/>
      </c>
      <c r="H1293" s="44">
        <f>MAR!G294</f>
        <v/>
      </c>
      <c r="I1293" s="45">
        <f>MAR!H294</f>
        <v/>
      </c>
      <c r="J1293" s="45">
        <f>MAR!I294</f>
        <v/>
      </c>
      <c r="K1293" s="44">
        <f>MAR!J294</f>
        <v/>
      </c>
      <c r="L1293" s="44">
        <f>MAR!K294</f>
        <v/>
      </c>
      <c r="M1293" s="46">
        <f>MAR!L294</f>
        <v/>
      </c>
      <c r="N1293" s="44">
        <f>MAR!M294</f>
        <v/>
      </c>
      <c r="O1293" s="44">
        <f>MAR!N294</f>
        <v/>
      </c>
      <c r="P1293" s="44">
        <f>MAR!O294</f>
        <v/>
      </c>
      <c r="Q1293" s="44">
        <f>MAR!P294</f>
        <v/>
      </c>
      <c r="R1293" s="44">
        <f>MAR!Q294</f>
        <v/>
      </c>
      <c r="S1293" s="46">
        <f>S1292+IF(X1293=0,0,M1293)</f>
        <v/>
      </c>
      <c r="T1293" s="47">
        <f>MAX(T1292,S1293)</f>
        <v/>
      </c>
      <c r="U1293" s="48">
        <f>S1293-T1293</f>
        <v/>
      </c>
      <c r="V1293" s="47">
        <f>IFERROR(SUMIFS(DATABASE!$M$5:$M$6004,DATABASE!$B$5:$B$6004,B1293,DATABASE!$X$5:$X$6004,1),0)</f>
        <v/>
      </c>
      <c r="W1293" s="31">
        <f>IFERROR(COUNTIFS(DATABASE!$B$5:$B$6004,B1293,DATABASE!$X$5:$X$6004,1),0)</f>
        <v/>
      </c>
      <c r="X1293" s="49">
        <f>--AND(ISNUMBER(B1293),C1293&lt;&gt;"",L1293&lt;&gt;"",M1293&lt;&gt;"")</f>
        <v/>
      </c>
    </row>
    <row r="1294" ht="15" customHeight="1" s="111">
      <c r="A1294" s="50" t="inlineStr">
        <is>
          <t>MAR</t>
        </is>
      </c>
      <c r="B1294" s="51">
        <f>MAR!A295</f>
        <v/>
      </c>
      <c r="C1294" s="52">
        <f>MAR!B295</f>
        <v/>
      </c>
      <c r="D1294" s="52">
        <f>MAR!C295</f>
        <v/>
      </c>
      <c r="E1294" s="52">
        <f>MAR!D295</f>
        <v/>
      </c>
      <c r="F1294" s="52">
        <f>MAR!E295</f>
        <v/>
      </c>
      <c r="G1294" s="52">
        <f>MAR!F295</f>
        <v/>
      </c>
      <c r="H1294" s="52">
        <f>MAR!G295</f>
        <v/>
      </c>
      <c r="I1294" s="53">
        <f>MAR!H295</f>
        <v/>
      </c>
      <c r="J1294" s="53">
        <f>MAR!I295</f>
        <v/>
      </c>
      <c r="K1294" s="52">
        <f>MAR!J295</f>
        <v/>
      </c>
      <c r="L1294" s="52">
        <f>MAR!K295</f>
        <v/>
      </c>
      <c r="M1294" s="54">
        <f>MAR!L295</f>
        <v/>
      </c>
      <c r="N1294" s="52">
        <f>MAR!M295</f>
        <v/>
      </c>
      <c r="O1294" s="52">
        <f>MAR!N295</f>
        <v/>
      </c>
      <c r="P1294" s="52">
        <f>MAR!O295</f>
        <v/>
      </c>
      <c r="Q1294" s="52">
        <f>MAR!P295</f>
        <v/>
      </c>
      <c r="R1294" s="52">
        <f>MAR!Q295</f>
        <v/>
      </c>
      <c r="S1294" s="54">
        <f>S1293+IF(X1294=0,0,M1294)</f>
        <v/>
      </c>
      <c r="T1294" s="55">
        <f>MAX(T1293,S1294)</f>
        <v/>
      </c>
      <c r="U1294" s="56">
        <f>S1294-T1294</f>
        <v/>
      </c>
      <c r="V1294" s="55">
        <f>IFERROR(SUMIFS(DATABASE!$M$5:$M$6004,DATABASE!$B$5:$B$6004,B1294,DATABASE!$X$5:$X$6004,1),0)</f>
        <v/>
      </c>
      <c r="W1294" s="57">
        <f>IFERROR(COUNTIFS(DATABASE!$B$5:$B$6004,B1294,DATABASE!$X$5:$X$6004,1),0)</f>
        <v/>
      </c>
      <c r="X1294" s="58">
        <f>--AND(ISNUMBER(B1294),C1294&lt;&gt;"",L1294&lt;&gt;"",M1294&lt;&gt;"")</f>
        <v/>
      </c>
    </row>
    <row r="1295" ht="15" customHeight="1" s="111">
      <c r="A1295" s="42" t="inlineStr">
        <is>
          <t>MAR</t>
        </is>
      </c>
      <c r="B1295" s="43">
        <f>MAR!A296</f>
        <v/>
      </c>
      <c r="C1295" s="44">
        <f>MAR!B296</f>
        <v/>
      </c>
      <c r="D1295" s="44">
        <f>MAR!C296</f>
        <v/>
      </c>
      <c r="E1295" s="44">
        <f>MAR!D296</f>
        <v/>
      </c>
      <c r="F1295" s="44">
        <f>MAR!E296</f>
        <v/>
      </c>
      <c r="G1295" s="44">
        <f>MAR!F296</f>
        <v/>
      </c>
      <c r="H1295" s="44">
        <f>MAR!G296</f>
        <v/>
      </c>
      <c r="I1295" s="45">
        <f>MAR!H296</f>
        <v/>
      </c>
      <c r="J1295" s="45">
        <f>MAR!I296</f>
        <v/>
      </c>
      <c r="K1295" s="44">
        <f>MAR!J296</f>
        <v/>
      </c>
      <c r="L1295" s="44">
        <f>MAR!K296</f>
        <v/>
      </c>
      <c r="M1295" s="46">
        <f>MAR!L296</f>
        <v/>
      </c>
      <c r="N1295" s="44">
        <f>MAR!M296</f>
        <v/>
      </c>
      <c r="O1295" s="44">
        <f>MAR!N296</f>
        <v/>
      </c>
      <c r="P1295" s="44">
        <f>MAR!O296</f>
        <v/>
      </c>
      <c r="Q1295" s="44">
        <f>MAR!P296</f>
        <v/>
      </c>
      <c r="R1295" s="44">
        <f>MAR!Q296</f>
        <v/>
      </c>
      <c r="S1295" s="46">
        <f>S1294+IF(X1295=0,0,M1295)</f>
        <v/>
      </c>
      <c r="T1295" s="47">
        <f>MAX(T1294,S1295)</f>
        <v/>
      </c>
      <c r="U1295" s="48">
        <f>S1295-T1295</f>
        <v/>
      </c>
      <c r="V1295" s="47">
        <f>IFERROR(SUMIFS(DATABASE!$M$5:$M$6004,DATABASE!$B$5:$B$6004,B1295,DATABASE!$X$5:$X$6004,1),0)</f>
        <v/>
      </c>
      <c r="W1295" s="31">
        <f>IFERROR(COUNTIFS(DATABASE!$B$5:$B$6004,B1295,DATABASE!$X$5:$X$6004,1),0)</f>
        <v/>
      </c>
      <c r="X1295" s="49">
        <f>--AND(ISNUMBER(B1295),C1295&lt;&gt;"",L1295&lt;&gt;"",M1295&lt;&gt;"")</f>
        <v/>
      </c>
    </row>
    <row r="1296" ht="15" customHeight="1" s="111">
      <c r="A1296" s="50" t="inlineStr">
        <is>
          <t>MAR</t>
        </is>
      </c>
      <c r="B1296" s="51">
        <f>MAR!A297</f>
        <v/>
      </c>
      <c r="C1296" s="52">
        <f>MAR!B297</f>
        <v/>
      </c>
      <c r="D1296" s="52">
        <f>MAR!C297</f>
        <v/>
      </c>
      <c r="E1296" s="52">
        <f>MAR!D297</f>
        <v/>
      </c>
      <c r="F1296" s="52">
        <f>MAR!E297</f>
        <v/>
      </c>
      <c r="G1296" s="52">
        <f>MAR!F297</f>
        <v/>
      </c>
      <c r="H1296" s="52">
        <f>MAR!G297</f>
        <v/>
      </c>
      <c r="I1296" s="53">
        <f>MAR!H297</f>
        <v/>
      </c>
      <c r="J1296" s="53">
        <f>MAR!I297</f>
        <v/>
      </c>
      <c r="K1296" s="52">
        <f>MAR!J297</f>
        <v/>
      </c>
      <c r="L1296" s="52">
        <f>MAR!K297</f>
        <v/>
      </c>
      <c r="M1296" s="54">
        <f>MAR!L297</f>
        <v/>
      </c>
      <c r="N1296" s="52">
        <f>MAR!M297</f>
        <v/>
      </c>
      <c r="O1296" s="52">
        <f>MAR!N297</f>
        <v/>
      </c>
      <c r="P1296" s="52">
        <f>MAR!O297</f>
        <v/>
      </c>
      <c r="Q1296" s="52">
        <f>MAR!P297</f>
        <v/>
      </c>
      <c r="R1296" s="52">
        <f>MAR!Q297</f>
        <v/>
      </c>
      <c r="S1296" s="54">
        <f>S1295+IF(X1296=0,0,M1296)</f>
        <v/>
      </c>
      <c r="T1296" s="55">
        <f>MAX(T1295,S1296)</f>
        <v/>
      </c>
      <c r="U1296" s="56">
        <f>S1296-T1296</f>
        <v/>
      </c>
      <c r="V1296" s="55">
        <f>IFERROR(SUMIFS(DATABASE!$M$5:$M$6004,DATABASE!$B$5:$B$6004,B1296,DATABASE!$X$5:$X$6004,1),0)</f>
        <v/>
      </c>
      <c r="W1296" s="57">
        <f>IFERROR(COUNTIFS(DATABASE!$B$5:$B$6004,B1296,DATABASE!$X$5:$X$6004,1),0)</f>
        <v/>
      </c>
      <c r="X1296" s="58">
        <f>--AND(ISNUMBER(B1296),C1296&lt;&gt;"",L1296&lt;&gt;"",M1296&lt;&gt;"")</f>
        <v/>
      </c>
    </row>
    <row r="1297" ht="15" customHeight="1" s="111">
      <c r="A1297" s="42" t="inlineStr">
        <is>
          <t>MAR</t>
        </is>
      </c>
      <c r="B1297" s="43">
        <f>MAR!A298</f>
        <v/>
      </c>
      <c r="C1297" s="44">
        <f>MAR!B298</f>
        <v/>
      </c>
      <c r="D1297" s="44">
        <f>MAR!C298</f>
        <v/>
      </c>
      <c r="E1297" s="44">
        <f>MAR!D298</f>
        <v/>
      </c>
      <c r="F1297" s="44">
        <f>MAR!E298</f>
        <v/>
      </c>
      <c r="G1297" s="44">
        <f>MAR!F298</f>
        <v/>
      </c>
      <c r="H1297" s="44">
        <f>MAR!G298</f>
        <v/>
      </c>
      <c r="I1297" s="45">
        <f>MAR!H298</f>
        <v/>
      </c>
      <c r="J1297" s="45">
        <f>MAR!I298</f>
        <v/>
      </c>
      <c r="K1297" s="44">
        <f>MAR!J298</f>
        <v/>
      </c>
      <c r="L1297" s="44">
        <f>MAR!K298</f>
        <v/>
      </c>
      <c r="M1297" s="46">
        <f>MAR!L298</f>
        <v/>
      </c>
      <c r="N1297" s="44">
        <f>MAR!M298</f>
        <v/>
      </c>
      <c r="O1297" s="44">
        <f>MAR!N298</f>
        <v/>
      </c>
      <c r="P1297" s="44">
        <f>MAR!O298</f>
        <v/>
      </c>
      <c r="Q1297" s="44">
        <f>MAR!P298</f>
        <v/>
      </c>
      <c r="R1297" s="44">
        <f>MAR!Q298</f>
        <v/>
      </c>
      <c r="S1297" s="46">
        <f>S1296+IF(X1297=0,0,M1297)</f>
        <v/>
      </c>
      <c r="T1297" s="47">
        <f>MAX(T1296,S1297)</f>
        <v/>
      </c>
      <c r="U1297" s="48">
        <f>S1297-T1297</f>
        <v/>
      </c>
      <c r="V1297" s="47">
        <f>IFERROR(SUMIFS(DATABASE!$M$5:$M$6004,DATABASE!$B$5:$B$6004,B1297,DATABASE!$X$5:$X$6004,1),0)</f>
        <v/>
      </c>
      <c r="W1297" s="31">
        <f>IFERROR(COUNTIFS(DATABASE!$B$5:$B$6004,B1297,DATABASE!$X$5:$X$6004,1),0)</f>
        <v/>
      </c>
      <c r="X1297" s="49">
        <f>--AND(ISNUMBER(B1297),C1297&lt;&gt;"",L1297&lt;&gt;"",M1297&lt;&gt;"")</f>
        <v/>
      </c>
    </row>
    <row r="1298" ht="15" customHeight="1" s="111">
      <c r="A1298" s="50" t="inlineStr">
        <is>
          <t>MAR</t>
        </is>
      </c>
      <c r="B1298" s="51">
        <f>MAR!A299</f>
        <v/>
      </c>
      <c r="C1298" s="52">
        <f>MAR!B299</f>
        <v/>
      </c>
      <c r="D1298" s="52">
        <f>MAR!C299</f>
        <v/>
      </c>
      <c r="E1298" s="52">
        <f>MAR!D299</f>
        <v/>
      </c>
      <c r="F1298" s="52">
        <f>MAR!E299</f>
        <v/>
      </c>
      <c r="G1298" s="52">
        <f>MAR!F299</f>
        <v/>
      </c>
      <c r="H1298" s="52">
        <f>MAR!G299</f>
        <v/>
      </c>
      <c r="I1298" s="53">
        <f>MAR!H299</f>
        <v/>
      </c>
      <c r="J1298" s="53">
        <f>MAR!I299</f>
        <v/>
      </c>
      <c r="K1298" s="52">
        <f>MAR!J299</f>
        <v/>
      </c>
      <c r="L1298" s="52">
        <f>MAR!K299</f>
        <v/>
      </c>
      <c r="M1298" s="54">
        <f>MAR!L299</f>
        <v/>
      </c>
      <c r="N1298" s="52">
        <f>MAR!M299</f>
        <v/>
      </c>
      <c r="O1298" s="52">
        <f>MAR!N299</f>
        <v/>
      </c>
      <c r="P1298" s="52">
        <f>MAR!O299</f>
        <v/>
      </c>
      <c r="Q1298" s="52">
        <f>MAR!P299</f>
        <v/>
      </c>
      <c r="R1298" s="52">
        <f>MAR!Q299</f>
        <v/>
      </c>
      <c r="S1298" s="54">
        <f>S1297+IF(X1298=0,0,M1298)</f>
        <v/>
      </c>
      <c r="T1298" s="55">
        <f>MAX(T1297,S1298)</f>
        <v/>
      </c>
      <c r="U1298" s="56">
        <f>S1298-T1298</f>
        <v/>
      </c>
      <c r="V1298" s="55">
        <f>IFERROR(SUMIFS(DATABASE!$M$5:$M$6004,DATABASE!$B$5:$B$6004,B1298,DATABASE!$X$5:$X$6004,1),0)</f>
        <v/>
      </c>
      <c r="W1298" s="57">
        <f>IFERROR(COUNTIFS(DATABASE!$B$5:$B$6004,B1298,DATABASE!$X$5:$X$6004,1),0)</f>
        <v/>
      </c>
      <c r="X1298" s="58">
        <f>--AND(ISNUMBER(B1298),C1298&lt;&gt;"",L1298&lt;&gt;"",M1298&lt;&gt;"")</f>
        <v/>
      </c>
    </row>
    <row r="1299" ht="15" customHeight="1" s="111">
      <c r="A1299" s="42" t="inlineStr">
        <is>
          <t>MAR</t>
        </is>
      </c>
      <c r="B1299" s="43">
        <f>MAR!A300</f>
        <v/>
      </c>
      <c r="C1299" s="44">
        <f>MAR!B300</f>
        <v/>
      </c>
      <c r="D1299" s="44">
        <f>MAR!C300</f>
        <v/>
      </c>
      <c r="E1299" s="44">
        <f>MAR!D300</f>
        <v/>
      </c>
      <c r="F1299" s="44">
        <f>MAR!E300</f>
        <v/>
      </c>
      <c r="G1299" s="44">
        <f>MAR!F300</f>
        <v/>
      </c>
      <c r="H1299" s="44">
        <f>MAR!G300</f>
        <v/>
      </c>
      <c r="I1299" s="45">
        <f>MAR!H300</f>
        <v/>
      </c>
      <c r="J1299" s="45">
        <f>MAR!I300</f>
        <v/>
      </c>
      <c r="K1299" s="44">
        <f>MAR!J300</f>
        <v/>
      </c>
      <c r="L1299" s="44">
        <f>MAR!K300</f>
        <v/>
      </c>
      <c r="M1299" s="46">
        <f>MAR!L300</f>
        <v/>
      </c>
      <c r="N1299" s="44">
        <f>MAR!M300</f>
        <v/>
      </c>
      <c r="O1299" s="44">
        <f>MAR!N300</f>
        <v/>
      </c>
      <c r="P1299" s="44">
        <f>MAR!O300</f>
        <v/>
      </c>
      <c r="Q1299" s="44">
        <f>MAR!P300</f>
        <v/>
      </c>
      <c r="R1299" s="44">
        <f>MAR!Q300</f>
        <v/>
      </c>
      <c r="S1299" s="46">
        <f>S1298+IF(X1299=0,0,M1299)</f>
        <v/>
      </c>
      <c r="T1299" s="47">
        <f>MAX(T1298,S1299)</f>
        <v/>
      </c>
      <c r="U1299" s="48">
        <f>S1299-T1299</f>
        <v/>
      </c>
      <c r="V1299" s="47">
        <f>IFERROR(SUMIFS(DATABASE!$M$5:$M$6004,DATABASE!$B$5:$B$6004,B1299,DATABASE!$X$5:$X$6004,1),0)</f>
        <v/>
      </c>
      <c r="W1299" s="31">
        <f>IFERROR(COUNTIFS(DATABASE!$B$5:$B$6004,B1299,DATABASE!$X$5:$X$6004,1),0)</f>
        <v/>
      </c>
      <c r="X1299" s="49">
        <f>--AND(ISNUMBER(B1299),C1299&lt;&gt;"",L1299&lt;&gt;"",M1299&lt;&gt;"")</f>
        <v/>
      </c>
    </row>
    <row r="1300" ht="15" customHeight="1" s="111">
      <c r="A1300" s="50" t="inlineStr">
        <is>
          <t>MAR</t>
        </is>
      </c>
      <c r="B1300" s="51">
        <f>MAR!A301</f>
        <v/>
      </c>
      <c r="C1300" s="52">
        <f>MAR!B301</f>
        <v/>
      </c>
      <c r="D1300" s="52">
        <f>MAR!C301</f>
        <v/>
      </c>
      <c r="E1300" s="52">
        <f>MAR!D301</f>
        <v/>
      </c>
      <c r="F1300" s="52">
        <f>MAR!E301</f>
        <v/>
      </c>
      <c r="G1300" s="52">
        <f>MAR!F301</f>
        <v/>
      </c>
      <c r="H1300" s="52">
        <f>MAR!G301</f>
        <v/>
      </c>
      <c r="I1300" s="53">
        <f>MAR!H301</f>
        <v/>
      </c>
      <c r="J1300" s="53">
        <f>MAR!I301</f>
        <v/>
      </c>
      <c r="K1300" s="52">
        <f>MAR!J301</f>
        <v/>
      </c>
      <c r="L1300" s="52">
        <f>MAR!K301</f>
        <v/>
      </c>
      <c r="M1300" s="54">
        <f>MAR!L301</f>
        <v/>
      </c>
      <c r="N1300" s="52">
        <f>MAR!M301</f>
        <v/>
      </c>
      <c r="O1300" s="52">
        <f>MAR!N301</f>
        <v/>
      </c>
      <c r="P1300" s="52">
        <f>MAR!O301</f>
        <v/>
      </c>
      <c r="Q1300" s="52">
        <f>MAR!P301</f>
        <v/>
      </c>
      <c r="R1300" s="52">
        <f>MAR!Q301</f>
        <v/>
      </c>
      <c r="S1300" s="54">
        <f>S1299+IF(X1300=0,0,M1300)</f>
        <v/>
      </c>
      <c r="T1300" s="55">
        <f>MAX(T1299,S1300)</f>
        <v/>
      </c>
      <c r="U1300" s="56">
        <f>S1300-T1300</f>
        <v/>
      </c>
      <c r="V1300" s="55">
        <f>IFERROR(SUMIFS(DATABASE!$M$5:$M$6004,DATABASE!$B$5:$B$6004,B1300,DATABASE!$X$5:$X$6004,1),0)</f>
        <v/>
      </c>
      <c r="W1300" s="57">
        <f>IFERROR(COUNTIFS(DATABASE!$B$5:$B$6004,B1300,DATABASE!$X$5:$X$6004,1),0)</f>
        <v/>
      </c>
      <c r="X1300" s="58">
        <f>--AND(ISNUMBER(B1300),C1300&lt;&gt;"",L1300&lt;&gt;"",M1300&lt;&gt;"")</f>
        <v/>
      </c>
    </row>
    <row r="1301" ht="15" customHeight="1" s="111">
      <c r="A1301" s="42" t="inlineStr">
        <is>
          <t>MAR</t>
        </is>
      </c>
      <c r="B1301" s="43">
        <f>MAR!A302</f>
        <v/>
      </c>
      <c r="C1301" s="44">
        <f>MAR!B302</f>
        <v/>
      </c>
      <c r="D1301" s="44">
        <f>MAR!C302</f>
        <v/>
      </c>
      <c r="E1301" s="44">
        <f>MAR!D302</f>
        <v/>
      </c>
      <c r="F1301" s="44">
        <f>MAR!E302</f>
        <v/>
      </c>
      <c r="G1301" s="44">
        <f>MAR!F302</f>
        <v/>
      </c>
      <c r="H1301" s="44">
        <f>MAR!G302</f>
        <v/>
      </c>
      <c r="I1301" s="45">
        <f>MAR!H302</f>
        <v/>
      </c>
      <c r="J1301" s="45">
        <f>MAR!I302</f>
        <v/>
      </c>
      <c r="K1301" s="44">
        <f>MAR!J302</f>
        <v/>
      </c>
      <c r="L1301" s="44">
        <f>MAR!K302</f>
        <v/>
      </c>
      <c r="M1301" s="46">
        <f>MAR!L302</f>
        <v/>
      </c>
      <c r="N1301" s="44">
        <f>MAR!M302</f>
        <v/>
      </c>
      <c r="O1301" s="44">
        <f>MAR!N302</f>
        <v/>
      </c>
      <c r="P1301" s="44">
        <f>MAR!O302</f>
        <v/>
      </c>
      <c r="Q1301" s="44">
        <f>MAR!P302</f>
        <v/>
      </c>
      <c r="R1301" s="44">
        <f>MAR!Q302</f>
        <v/>
      </c>
      <c r="S1301" s="46">
        <f>S1300+IF(X1301=0,0,M1301)</f>
        <v/>
      </c>
      <c r="T1301" s="47">
        <f>MAX(T1300,S1301)</f>
        <v/>
      </c>
      <c r="U1301" s="48">
        <f>S1301-T1301</f>
        <v/>
      </c>
      <c r="V1301" s="47">
        <f>IFERROR(SUMIFS(DATABASE!$M$5:$M$6004,DATABASE!$B$5:$B$6004,B1301,DATABASE!$X$5:$X$6004,1),0)</f>
        <v/>
      </c>
      <c r="W1301" s="31">
        <f>IFERROR(COUNTIFS(DATABASE!$B$5:$B$6004,B1301,DATABASE!$X$5:$X$6004,1),0)</f>
        <v/>
      </c>
      <c r="X1301" s="49">
        <f>--AND(ISNUMBER(B1301),C1301&lt;&gt;"",L1301&lt;&gt;"",M1301&lt;&gt;"")</f>
        <v/>
      </c>
    </row>
    <row r="1302" ht="15" customHeight="1" s="111">
      <c r="A1302" s="50" t="inlineStr">
        <is>
          <t>MAR</t>
        </is>
      </c>
      <c r="B1302" s="51">
        <f>MAR!A303</f>
        <v/>
      </c>
      <c r="C1302" s="52">
        <f>MAR!B303</f>
        <v/>
      </c>
      <c r="D1302" s="52">
        <f>MAR!C303</f>
        <v/>
      </c>
      <c r="E1302" s="52">
        <f>MAR!D303</f>
        <v/>
      </c>
      <c r="F1302" s="52">
        <f>MAR!E303</f>
        <v/>
      </c>
      <c r="G1302" s="52">
        <f>MAR!F303</f>
        <v/>
      </c>
      <c r="H1302" s="52">
        <f>MAR!G303</f>
        <v/>
      </c>
      <c r="I1302" s="53">
        <f>MAR!H303</f>
        <v/>
      </c>
      <c r="J1302" s="53">
        <f>MAR!I303</f>
        <v/>
      </c>
      <c r="K1302" s="52">
        <f>MAR!J303</f>
        <v/>
      </c>
      <c r="L1302" s="52">
        <f>MAR!K303</f>
        <v/>
      </c>
      <c r="M1302" s="54">
        <f>MAR!L303</f>
        <v/>
      </c>
      <c r="N1302" s="52">
        <f>MAR!M303</f>
        <v/>
      </c>
      <c r="O1302" s="52">
        <f>MAR!N303</f>
        <v/>
      </c>
      <c r="P1302" s="52">
        <f>MAR!O303</f>
        <v/>
      </c>
      <c r="Q1302" s="52">
        <f>MAR!P303</f>
        <v/>
      </c>
      <c r="R1302" s="52">
        <f>MAR!Q303</f>
        <v/>
      </c>
      <c r="S1302" s="54">
        <f>S1301+IF(X1302=0,0,M1302)</f>
        <v/>
      </c>
      <c r="T1302" s="55">
        <f>MAX(T1301,S1302)</f>
        <v/>
      </c>
      <c r="U1302" s="56">
        <f>S1302-T1302</f>
        <v/>
      </c>
      <c r="V1302" s="55">
        <f>IFERROR(SUMIFS(DATABASE!$M$5:$M$6004,DATABASE!$B$5:$B$6004,B1302,DATABASE!$X$5:$X$6004,1),0)</f>
        <v/>
      </c>
      <c r="W1302" s="57">
        <f>IFERROR(COUNTIFS(DATABASE!$B$5:$B$6004,B1302,DATABASE!$X$5:$X$6004,1),0)</f>
        <v/>
      </c>
      <c r="X1302" s="58">
        <f>--AND(ISNUMBER(B1302),C1302&lt;&gt;"",L1302&lt;&gt;"",M1302&lt;&gt;"")</f>
        <v/>
      </c>
    </row>
    <row r="1303" ht="15" customHeight="1" s="111">
      <c r="A1303" s="42" t="inlineStr">
        <is>
          <t>MAR</t>
        </is>
      </c>
      <c r="B1303" s="43">
        <f>MAR!A304</f>
        <v/>
      </c>
      <c r="C1303" s="44">
        <f>MAR!B304</f>
        <v/>
      </c>
      <c r="D1303" s="44">
        <f>MAR!C304</f>
        <v/>
      </c>
      <c r="E1303" s="44">
        <f>MAR!D304</f>
        <v/>
      </c>
      <c r="F1303" s="44">
        <f>MAR!E304</f>
        <v/>
      </c>
      <c r="G1303" s="44">
        <f>MAR!F304</f>
        <v/>
      </c>
      <c r="H1303" s="44">
        <f>MAR!G304</f>
        <v/>
      </c>
      <c r="I1303" s="45">
        <f>MAR!H304</f>
        <v/>
      </c>
      <c r="J1303" s="45">
        <f>MAR!I304</f>
        <v/>
      </c>
      <c r="K1303" s="44">
        <f>MAR!J304</f>
        <v/>
      </c>
      <c r="L1303" s="44">
        <f>MAR!K304</f>
        <v/>
      </c>
      <c r="M1303" s="46">
        <f>MAR!L304</f>
        <v/>
      </c>
      <c r="N1303" s="44">
        <f>MAR!M304</f>
        <v/>
      </c>
      <c r="O1303" s="44">
        <f>MAR!N304</f>
        <v/>
      </c>
      <c r="P1303" s="44">
        <f>MAR!O304</f>
        <v/>
      </c>
      <c r="Q1303" s="44">
        <f>MAR!P304</f>
        <v/>
      </c>
      <c r="R1303" s="44">
        <f>MAR!Q304</f>
        <v/>
      </c>
      <c r="S1303" s="46">
        <f>S1302+IF(X1303=0,0,M1303)</f>
        <v/>
      </c>
      <c r="T1303" s="47">
        <f>MAX(T1302,S1303)</f>
        <v/>
      </c>
      <c r="U1303" s="48">
        <f>S1303-T1303</f>
        <v/>
      </c>
      <c r="V1303" s="47">
        <f>IFERROR(SUMIFS(DATABASE!$M$5:$M$6004,DATABASE!$B$5:$B$6004,B1303,DATABASE!$X$5:$X$6004,1),0)</f>
        <v/>
      </c>
      <c r="W1303" s="31">
        <f>IFERROR(COUNTIFS(DATABASE!$B$5:$B$6004,B1303,DATABASE!$X$5:$X$6004,1),0)</f>
        <v/>
      </c>
      <c r="X1303" s="49">
        <f>--AND(ISNUMBER(B1303),C1303&lt;&gt;"",L1303&lt;&gt;"",M1303&lt;&gt;"")</f>
        <v/>
      </c>
    </row>
    <row r="1304" ht="15" customHeight="1" s="111">
      <c r="A1304" s="50" t="inlineStr">
        <is>
          <t>MAR</t>
        </is>
      </c>
      <c r="B1304" s="51">
        <f>MAR!A305</f>
        <v/>
      </c>
      <c r="C1304" s="52">
        <f>MAR!B305</f>
        <v/>
      </c>
      <c r="D1304" s="52">
        <f>MAR!C305</f>
        <v/>
      </c>
      <c r="E1304" s="52">
        <f>MAR!D305</f>
        <v/>
      </c>
      <c r="F1304" s="52">
        <f>MAR!E305</f>
        <v/>
      </c>
      <c r="G1304" s="52">
        <f>MAR!F305</f>
        <v/>
      </c>
      <c r="H1304" s="52">
        <f>MAR!G305</f>
        <v/>
      </c>
      <c r="I1304" s="53">
        <f>MAR!H305</f>
        <v/>
      </c>
      <c r="J1304" s="53">
        <f>MAR!I305</f>
        <v/>
      </c>
      <c r="K1304" s="52">
        <f>MAR!J305</f>
        <v/>
      </c>
      <c r="L1304" s="52">
        <f>MAR!K305</f>
        <v/>
      </c>
      <c r="M1304" s="54">
        <f>MAR!L305</f>
        <v/>
      </c>
      <c r="N1304" s="52">
        <f>MAR!M305</f>
        <v/>
      </c>
      <c r="O1304" s="52">
        <f>MAR!N305</f>
        <v/>
      </c>
      <c r="P1304" s="52">
        <f>MAR!O305</f>
        <v/>
      </c>
      <c r="Q1304" s="52">
        <f>MAR!P305</f>
        <v/>
      </c>
      <c r="R1304" s="52">
        <f>MAR!Q305</f>
        <v/>
      </c>
      <c r="S1304" s="54">
        <f>S1303+IF(X1304=0,0,M1304)</f>
        <v/>
      </c>
      <c r="T1304" s="55">
        <f>MAX(T1303,S1304)</f>
        <v/>
      </c>
      <c r="U1304" s="56">
        <f>S1304-T1304</f>
        <v/>
      </c>
      <c r="V1304" s="55">
        <f>IFERROR(SUMIFS(DATABASE!$M$5:$M$6004,DATABASE!$B$5:$B$6004,B1304,DATABASE!$X$5:$X$6004,1),0)</f>
        <v/>
      </c>
      <c r="W1304" s="57">
        <f>IFERROR(COUNTIFS(DATABASE!$B$5:$B$6004,B1304,DATABASE!$X$5:$X$6004,1),0)</f>
        <v/>
      </c>
      <c r="X1304" s="58">
        <f>--AND(ISNUMBER(B1304),C1304&lt;&gt;"",L1304&lt;&gt;"",M1304&lt;&gt;"")</f>
        <v/>
      </c>
    </row>
    <row r="1305" ht="15" customHeight="1" s="111">
      <c r="A1305" s="42" t="inlineStr">
        <is>
          <t>MAR</t>
        </is>
      </c>
      <c r="B1305" s="43">
        <f>MAR!A306</f>
        <v/>
      </c>
      <c r="C1305" s="44">
        <f>MAR!B306</f>
        <v/>
      </c>
      <c r="D1305" s="44">
        <f>MAR!C306</f>
        <v/>
      </c>
      <c r="E1305" s="44">
        <f>MAR!D306</f>
        <v/>
      </c>
      <c r="F1305" s="44">
        <f>MAR!E306</f>
        <v/>
      </c>
      <c r="G1305" s="44">
        <f>MAR!F306</f>
        <v/>
      </c>
      <c r="H1305" s="44">
        <f>MAR!G306</f>
        <v/>
      </c>
      <c r="I1305" s="45">
        <f>MAR!H306</f>
        <v/>
      </c>
      <c r="J1305" s="45">
        <f>MAR!I306</f>
        <v/>
      </c>
      <c r="K1305" s="44">
        <f>MAR!J306</f>
        <v/>
      </c>
      <c r="L1305" s="44">
        <f>MAR!K306</f>
        <v/>
      </c>
      <c r="M1305" s="46">
        <f>MAR!L306</f>
        <v/>
      </c>
      <c r="N1305" s="44">
        <f>MAR!M306</f>
        <v/>
      </c>
      <c r="O1305" s="44">
        <f>MAR!N306</f>
        <v/>
      </c>
      <c r="P1305" s="44">
        <f>MAR!O306</f>
        <v/>
      </c>
      <c r="Q1305" s="44">
        <f>MAR!P306</f>
        <v/>
      </c>
      <c r="R1305" s="44">
        <f>MAR!Q306</f>
        <v/>
      </c>
      <c r="S1305" s="46">
        <f>S1304+IF(X1305=0,0,M1305)</f>
        <v/>
      </c>
      <c r="T1305" s="47">
        <f>MAX(T1304,S1305)</f>
        <v/>
      </c>
      <c r="U1305" s="48">
        <f>S1305-T1305</f>
        <v/>
      </c>
      <c r="V1305" s="47">
        <f>IFERROR(SUMIFS(DATABASE!$M$5:$M$6004,DATABASE!$B$5:$B$6004,B1305,DATABASE!$X$5:$X$6004,1),0)</f>
        <v/>
      </c>
      <c r="W1305" s="31">
        <f>IFERROR(COUNTIFS(DATABASE!$B$5:$B$6004,B1305,DATABASE!$X$5:$X$6004,1),0)</f>
        <v/>
      </c>
      <c r="X1305" s="49">
        <f>--AND(ISNUMBER(B1305),C1305&lt;&gt;"",L1305&lt;&gt;"",M1305&lt;&gt;"")</f>
        <v/>
      </c>
    </row>
    <row r="1306" ht="15" customHeight="1" s="111">
      <c r="A1306" s="50" t="inlineStr">
        <is>
          <t>MAR</t>
        </is>
      </c>
      <c r="B1306" s="51">
        <f>MAR!A307</f>
        <v/>
      </c>
      <c r="C1306" s="52">
        <f>MAR!B307</f>
        <v/>
      </c>
      <c r="D1306" s="52">
        <f>MAR!C307</f>
        <v/>
      </c>
      <c r="E1306" s="52">
        <f>MAR!D307</f>
        <v/>
      </c>
      <c r="F1306" s="52">
        <f>MAR!E307</f>
        <v/>
      </c>
      <c r="G1306" s="52">
        <f>MAR!F307</f>
        <v/>
      </c>
      <c r="H1306" s="52">
        <f>MAR!G307</f>
        <v/>
      </c>
      <c r="I1306" s="53">
        <f>MAR!H307</f>
        <v/>
      </c>
      <c r="J1306" s="53">
        <f>MAR!I307</f>
        <v/>
      </c>
      <c r="K1306" s="52">
        <f>MAR!J307</f>
        <v/>
      </c>
      <c r="L1306" s="52">
        <f>MAR!K307</f>
        <v/>
      </c>
      <c r="M1306" s="54">
        <f>MAR!L307</f>
        <v/>
      </c>
      <c r="N1306" s="52">
        <f>MAR!M307</f>
        <v/>
      </c>
      <c r="O1306" s="52">
        <f>MAR!N307</f>
        <v/>
      </c>
      <c r="P1306" s="52">
        <f>MAR!O307</f>
        <v/>
      </c>
      <c r="Q1306" s="52">
        <f>MAR!P307</f>
        <v/>
      </c>
      <c r="R1306" s="52">
        <f>MAR!Q307</f>
        <v/>
      </c>
      <c r="S1306" s="54">
        <f>S1305+IF(X1306=0,0,M1306)</f>
        <v/>
      </c>
      <c r="T1306" s="55">
        <f>MAX(T1305,S1306)</f>
        <v/>
      </c>
      <c r="U1306" s="56">
        <f>S1306-T1306</f>
        <v/>
      </c>
      <c r="V1306" s="55">
        <f>IFERROR(SUMIFS(DATABASE!$M$5:$M$6004,DATABASE!$B$5:$B$6004,B1306,DATABASE!$X$5:$X$6004,1),0)</f>
        <v/>
      </c>
      <c r="W1306" s="57">
        <f>IFERROR(COUNTIFS(DATABASE!$B$5:$B$6004,B1306,DATABASE!$X$5:$X$6004,1),0)</f>
        <v/>
      </c>
      <c r="X1306" s="58">
        <f>--AND(ISNUMBER(B1306),C1306&lt;&gt;"",L1306&lt;&gt;"",M1306&lt;&gt;"")</f>
        <v/>
      </c>
    </row>
    <row r="1307" ht="15" customHeight="1" s="111">
      <c r="A1307" s="42" t="inlineStr">
        <is>
          <t>MAR</t>
        </is>
      </c>
      <c r="B1307" s="43">
        <f>MAR!A308</f>
        <v/>
      </c>
      <c r="C1307" s="44">
        <f>MAR!B308</f>
        <v/>
      </c>
      <c r="D1307" s="44">
        <f>MAR!C308</f>
        <v/>
      </c>
      <c r="E1307" s="44">
        <f>MAR!D308</f>
        <v/>
      </c>
      <c r="F1307" s="44">
        <f>MAR!E308</f>
        <v/>
      </c>
      <c r="G1307" s="44">
        <f>MAR!F308</f>
        <v/>
      </c>
      <c r="H1307" s="44">
        <f>MAR!G308</f>
        <v/>
      </c>
      <c r="I1307" s="45">
        <f>MAR!H308</f>
        <v/>
      </c>
      <c r="J1307" s="45">
        <f>MAR!I308</f>
        <v/>
      </c>
      <c r="K1307" s="44">
        <f>MAR!J308</f>
        <v/>
      </c>
      <c r="L1307" s="44">
        <f>MAR!K308</f>
        <v/>
      </c>
      <c r="M1307" s="46">
        <f>MAR!L308</f>
        <v/>
      </c>
      <c r="N1307" s="44">
        <f>MAR!M308</f>
        <v/>
      </c>
      <c r="O1307" s="44">
        <f>MAR!N308</f>
        <v/>
      </c>
      <c r="P1307" s="44">
        <f>MAR!O308</f>
        <v/>
      </c>
      <c r="Q1307" s="44">
        <f>MAR!P308</f>
        <v/>
      </c>
      <c r="R1307" s="44">
        <f>MAR!Q308</f>
        <v/>
      </c>
      <c r="S1307" s="46">
        <f>S1306+IF(X1307=0,0,M1307)</f>
        <v/>
      </c>
      <c r="T1307" s="47">
        <f>MAX(T1306,S1307)</f>
        <v/>
      </c>
      <c r="U1307" s="48">
        <f>S1307-T1307</f>
        <v/>
      </c>
      <c r="V1307" s="47">
        <f>IFERROR(SUMIFS(DATABASE!$M$5:$M$6004,DATABASE!$B$5:$B$6004,B1307,DATABASE!$X$5:$X$6004,1),0)</f>
        <v/>
      </c>
      <c r="W1307" s="31">
        <f>IFERROR(COUNTIFS(DATABASE!$B$5:$B$6004,B1307,DATABASE!$X$5:$X$6004,1),0)</f>
        <v/>
      </c>
      <c r="X1307" s="49">
        <f>--AND(ISNUMBER(B1307),C1307&lt;&gt;"",L1307&lt;&gt;"",M1307&lt;&gt;"")</f>
        <v/>
      </c>
    </row>
    <row r="1308" ht="15" customHeight="1" s="111">
      <c r="A1308" s="50" t="inlineStr">
        <is>
          <t>MAR</t>
        </is>
      </c>
      <c r="B1308" s="51">
        <f>MAR!A309</f>
        <v/>
      </c>
      <c r="C1308" s="52">
        <f>MAR!B309</f>
        <v/>
      </c>
      <c r="D1308" s="52">
        <f>MAR!C309</f>
        <v/>
      </c>
      <c r="E1308" s="52">
        <f>MAR!D309</f>
        <v/>
      </c>
      <c r="F1308" s="52">
        <f>MAR!E309</f>
        <v/>
      </c>
      <c r="G1308" s="52">
        <f>MAR!F309</f>
        <v/>
      </c>
      <c r="H1308" s="52">
        <f>MAR!G309</f>
        <v/>
      </c>
      <c r="I1308" s="53">
        <f>MAR!H309</f>
        <v/>
      </c>
      <c r="J1308" s="53">
        <f>MAR!I309</f>
        <v/>
      </c>
      <c r="K1308" s="52">
        <f>MAR!J309</f>
        <v/>
      </c>
      <c r="L1308" s="52">
        <f>MAR!K309</f>
        <v/>
      </c>
      <c r="M1308" s="54">
        <f>MAR!L309</f>
        <v/>
      </c>
      <c r="N1308" s="52">
        <f>MAR!M309</f>
        <v/>
      </c>
      <c r="O1308" s="52">
        <f>MAR!N309</f>
        <v/>
      </c>
      <c r="P1308" s="52">
        <f>MAR!O309</f>
        <v/>
      </c>
      <c r="Q1308" s="52">
        <f>MAR!P309</f>
        <v/>
      </c>
      <c r="R1308" s="52">
        <f>MAR!Q309</f>
        <v/>
      </c>
      <c r="S1308" s="54">
        <f>S1307+IF(X1308=0,0,M1308)</f>
        <v/>
      </c>
      <c r="T1308" s="55">
        <f>MAX(T1307,S1308)</f>
        <v/>
      </c>
      <c r="U1308" s="56">
        <f>S1308-T1308</f>
        <v/>
      </c>
      <c r="V1308" s="55">
        <f>IFERROR(SUMIFS(DATABASE!$M$5:$M$6004,DATABASE!$B$5:$B$6004,B1308,DATABASE!$X$5:$X$6004,1),0)</f>
        <v/>
      </c>
      <c r="W1308" s="57">
        <f>IFERROR(COUNTIFS(DATABASE!$B$5:$B$6004,B1308,DATABASE!$X$5:$X$6004,1),0)</f>
        <v/>
      </c>
      <c r="X1308" s="58">
        <f>--AND(ISNUMBER(B1308),C1308&lt;&gt;"",L1308&lt;&gt;"",M1308&lt;&gt;"")</f>
        <v/>
      </c>
    </row>
    <row r="1309" ht="15" customHeight="1" s="111">
      <c r="A1309" s="42" t="inlineStr">
        <is>
          <t>MAR</t>
        </is>
      </c>
      <c r="B1309" s="43">
        <f>MAR!A310</f>
        <v/>
      </c>
      <c r="C1309" s="44">
        <f>MAR!B310</f>
        <v/>
      </c>
      <c r="D1309" s="44">
        <f>MAR!C310</f>
        <v/>
      </c>
      <c r="E1309" s="44">
        <f>MAR!D310</f>
        <v/>
      </c>
      <c r="F1309" s="44">
        <f>MAR!E310</f>
        <v/>
      </c>
      <c r="G1309" s="44">
        <f>MAR!F310</f>
        <v/>
      </c>
      <c r="H1309" s="44">
        <f>MAR!G310</f>
        <v/>
      </c>
      <c r="I1309" s="45">
        <f>MAR!H310</f>
        <v/>
      </c>
      <c r="J1309" s="45">
        <f>MAR!I310</f>
        <v/>
      </c>
      <c r="K1309" s="44">
        <f>MAR!J310</f>
        <v/>
      </c>
      <c r="L1309" s="44">
        <f>MAR!K310</f>
        <v/>
      </c>
      <c r="M1309" s="46">
        <f>MAR!L310</f>
        <v/>
      </c>
      <c r="N1309" s="44">
        <f>MAR!M310</f>
        <v/>
      </c>
      <c r="O1309" s="44">
        <f>MAR!N310</f>
        <v/>
      </c>
      <c r="P1309" s="44">
        <f>MAR!O310</f>
        <v/>
      </c>
      <c r="Q1309" s="44">
        <f>MAR!P310</f>
        <v/>
      </c>
      <c r="R1309" s="44">
        <f>MAR!Q310</f>
        <v/>
      </c>
      <c r="S1309" s="46">
        <f>S1308+IF(X1309=0,0,M1309)</f>
        <v/>
      </c>
      <c r="T1309" s="47">
        <f>MAX(T1308,S1309)</f>
        <v/>
      </c>
      <c r="U1309" s="48">
        <f>S1309-T1309</f>
        <v/>
      </c>
      <c r="V1309" s="47">
        <f>IFERROR(SUMIFS(DATABASE!$M$5:$M$6004,DATABASE!$B$5:$B$6004,B1309,DATABASE!$X$5:$X$6004,1),0)</f>
        <v/>
      </c>
      <c r="W1309" s="31">
        <f>IFERROR(COUNTIFS(DATABASE!$B$5:$B$6004,B1309,DATABASE!$X$5:$X$6004,1),0)</f>
        <v/>
      </c>
      <c r="X1309" s="49">
        <f>--AND(ISNUMBER(B1309),C1309&lt;&gt;"",L1309&lt;&gt;"",M1309&lt;&gt;"")</f>
        <v/>
      </c>
    </row>
    <row r="1310" ht="15" customHeight="1" s="111">
      <c r="A1310" s="50" t="inlineStr">
        <is>
          <t>MAR</t>
        </is>
      </c>
      <c r="B1310" s="51">
        <f>MAR!A311</f>
        <v/>
      </c>
      <c r="C1310" s="52">
        <f>MAR!B311</f>
        <v/>
      </c>
      <c r="D1310" s="52">
        <f>MAR!C311</f>
        <v/>
      </c>
      <c r="E1310" s="52">
        <f>MAR!D311</f>
        <v/>
      </c>
      <c r="F1310" s="52">
        <f>MAR!E311</f>
        <v/>
      </c>
      <c r="G1310" s="52">
        <f>MAR!F311</f>
        <v/>
      </c>
      <c r="H1310" s="52">
        <f>MAR!G311</f>
        <v/>
      </c>
      <c r="I1310" s="53">
        <f>MAR!H311</f>
        <v/>
      </c>
      <c r="J1310" s="53">
        <f>MAR!I311</f>
        <v/>
      </c>
      <c r="K1310" s="52">
        <f>MAR!J311</f>
        <v/>
      </c>
      <c r="L1310" s="52">
        <f>MAR!K311</f>
        <v/>
      </c>
      <c r="M1310" s="54">
        <f>MAR!L311</f>
        <v/>
      </c>
      <c r="N1310" s="52">
        <f>MAR!M311</f>
        <v/>
      </c>
      <c r="O1310" s="52">
        <f>MAR!N311</f>
        <v/>
      </c>
      <c r="P1310" s="52">
        <f>MAR!O311</f>
        <v/>
      </c>
      <c r="Q1310" s="52">
        <f>MAR!P311</f>
        <v/>
      </c>
      <c r="R1310" s="52">
        <f>MAR!Q311</f>
        <v/>
      </c>
      <c r="S1310" s="54">
        <f>S1309+IF(X1310=0,0,M1310)</f>
        <v/>
      </c>
      <c r="T1310" s="55">
        <f>MAX(T1309,S1310)</f>
        <v/>
      </c>
      <c r="U1310" s="56">
        <f>S1310-T1310</f>
        <v/>
      </c>
      <c r="V1310" s="55">
        <f>IFERROR(SUMIFS(DATABASE!$M$5:$M$6004,DATABASE!$B$5:$B$6004,B1310,DATABASE!$X$5:$X$6004,1),0)</f>
        <v/>
      </c>
      <c r="W1310" s="57">
        <f>IFERROR(COUNTIFS(DATABASE!$B$5:$B$6004,B1310,DATABASE!$X$5:$X$6004,1),0)</f>
        <v/>
      </c>
      <c r="X1310" s="58">
        <f>--AND(ISNUMBER(B1310),C1310&lt;&gt;"",L1310&lt;&gt;"",M1310&lt;&gt;"")</f>
        <v/>
      </c>
    </row>
    <row r="1311" ht="15" customHeight="1" s="111">
      <c r="A1311" s="42" t="inlineStr">
        <is>
          <t>MAR</t>
        </is>
      </c>
      <c r="B1311" s="43">
        <f>MAR!A312</f>
        <v/>
      </c>
      <c r="C1311" s="44">
        <f>MAR!B312</f>
        <v/>
      </c>
      <c r="D1311" s="44">
        <f>MAR!C312</f>
        <v/>
      </c>
      <c r="E1311" s="44">
        <f>MAR!D312</f>
        <v/>
      </c>
      <c r="F1311" s="44">
        <f>MAR!E312</f>
        <v/>
      </c>
      <c r="G1311" s="44">
        <f>MAR!F312</f>
        <v/>
      </c>
      <c r="H1311" s="44">
        <f>MAR!G312</f>
        <v/>
      </c>
      <c r="I1311" s="45">
        <f>MAR!H312</f>
        <v/>
      </c>
      <c r="J1311" s="45">
        <f>MAR!I312</f>
        <v/>
      </c>
      <c r="K1311" s="44">
        <f>MAR!J312</f>
        <v/>
      </c>
      <c r="L1311" s="44">
        <f>MAR!K312</f>
        <v/>
      </c>
      <c r="M1311" s="46">
        <f>MAR!L312</f>
        <v/>
      </c>
      <c r="N1311" s="44">
        <f>MAR!M312</f>
        <v/>
      </c>
      <c r="O1311" s="44">
        <f>MAR!N312</f>
        <v/>
      </c>
      <c r="P1311" s="44">
        <f>MAR!O312</f>
        <v/>
      </c>
      <c r="Q1311" s="44">
        <f>MAR!P312</f>
        <v/>
      </c>
      <c r="R1311" s="44">
        <f>MAR!Q312</f>
        <v/>
      </c>
      <c r="S1311" s="46">
        <f>S1310+IF(X1311=0,0,M1311)</f>
        <v/>
      </c>
      <c r="T1311" s="47">
        <f>MAX(T1310,S1311)</f>
        <v/>
      </c>
      <c r="U1311" s="48">
        <f>S1311-T1311</f>
        <v/>
      </c>
      <c r="V1311" s="47">
        <f>IFERROR(SUMIFS(DATABASE!$M$5:$M$6004,DATABASE!$B$5:$B$6004,B1311,DATABASE!$X$5:$X$6004,1),0)</f>
        <v/>
      </c>
      <c r="W1311" s="31">
        <f>IFERROR(COUNTIFS(DATABASE!$B$5:$B$6004,B1311,DATABASE!$X$5:$X$6004,1),0)</f>
        <v/>
      </c>
      <c r="X1311" s="49">
        <f>--AND(ISNUMBER(B1311),C1311&lt;&gt;"",L1311&lt;&gt;"",M1311&lt;&gt;"")</f>
        <v/>
      </c>
    </row>
    <row r="1312" ht="15" customHeight="1" s="111">
      <c r="A1312" s="50" t="inlineStr">
        <is>
          <t>MAR</t>
        </is>
      </c>
      <c r="B1312" s="51">
        <f>MAR!A313</f>
        <v/>
      </c>
      <c r="C1312" s="52">
        <f>MAR!B313</f>
        <v/>
      </c>
      <c r="D1312" s="52">
        <f>MAR!C313</f>
        <v/>
      </c>
      <c r="E1312" s="52">
        <f>MAR!D313</f>
        <v/>
      </c>
      <c r="F1312" s="52">
        <f>MAR!E313</f>
        <v/>
      </c>
      <c r="G1312" s="52">
        <f>MAR!F313</f>
        <v/>
      </c>
      <c r="H1312" s="52">
        <f>MAR!G313</f>
        <v/>
      </c>
      <c r="I1312" s="53">
        <f>MAR!H313</f>
        <v/>
      </c>
      <c r="J1312" s="53">
        <f>MAR!I313</f>
        <v/>
      </c>
      <c r="K1312" s="52">
        <f>MAR!J313</f>
        <v/>
      </c>
      <c r="L1312" s="52">
        <f>MAR!K313</f>
        <v/>
      </c>
      <c r="M1312" s="54">
        <f>MAR!L313</f>
        <v/>
      </c>
      <c r="N1312" s="52">
        <f>MAR!M313</f>
        <v/>
      </c>
      <c r="O1312" s="52">
        <f>MAR!N313</f>
        <v/>
      </c>
      <c r="P1312" s="52">
        <f>MAR!O313</f>
        <v/>
      </c>
      <c r="Q1312" s="52">
        <f>MAR!P313</f>
        <v/>
      </c>
      <c r="R1312" s="52">
        <f>MAR!Q313</f>
        <v/>
      </c>
      <c r="S1312" s="54">
        <f>S1311+IF(X1312=0,0,M1312)</f>
        <v/>
      </c>
      <c r="T1312" s="55">
        <f>MAX(T1311,S1312)</f>
        <v/>
      </c>
      <c r="U1312" s="56">
        <f>S1312-T1312</f>
        <v/>
      </c>
      <c r="V1312" s="55">
        <f>IFERROR(SUMIFS(DATABASE!$M$5:$M$6004,DATABASE!$B$5:$B$6004,B1312,DATABASE!$X$5:$X$6004,1),0)</f>
        <v/>
      </c>
      <c r="W1312" s="57">
        <f>IFERROR(COUNTIFS(DATABASE!$B$5:$B$6004,B1312,DATABASE!$X$5:$X$6004,1),0)</f>
        <v/>
      </c>
      <c r="X1312" s="58">
        <f>--AND(ISNUMBER(B1312),C1312&lt;&gt;"",L1312&lt;&gt;"",M1312&lt;&gt;"")</f>
        <v/>
      </c>
    </row>
    <row r="1313" ht="15" customHeight="1" s="111">
      <c r="A1313" s="42" t="inlineStr">
        <is>
          <t>MAR</t>
        </is>
      </c>
      <c r="B1313" s="43">
        <f>MAR!A314</f>
        <v/>
      </c>
      <c r="C1313" s="44">
        <f>MAR!B314</f>
        <v/>
      </c>
      <c r="D1313" s="44">
        <f>MAR!C314</f>
        <v/>
      </c>
      <c r="E1313" s="44">
        <f>MAR!D314</f>
        <v/>
      </c>
      <c r="F1313" s="44">
        <f>MAR!E314</f>
        <v/>
      </c>
      <c r="G1313" s="44">
        <f>MAR!F314</f>
        <v/>
      </c>
      <c r="H1313" s="44">
        <f>MAR!G314</f>
        <v/>
      </c>
      <c r="I1313" s="45">
        <f>MAR!H314</f>
        <v/>
      </c>
      <c r="J1313" s="45">
        <f>MAR!I314</f>
        <v/>
      </c>
      <c r="K1313" s="44">
        <f>MAR!J314</f>
        <v/>
      </c>
      <c r="L1313" s="44">
        <f>MAR!K314</f>
        <v/>
      </c>
      <c r="M1313" s="46">
        <f>MAR!L314</f>
        <v/>
      </c>
      <c r="N1313" s="44">
        <f>MAR!M314</f>
        <v/>
      </c>
      <c r="O1313" s="44">
        <f>MAR!N314</f>
        <v/>
      </c>
      <c r="P1313" s="44">
        <f>MAR!O314</f>
        <v/>
      </c>
      <c r="Q1313" s="44">
        <f>MAR!P314</f>
        <v/>
      </c>
      <c r="R1313" s="44">
        <f>MAR!Q314</f>
        <v/>
      </c>
      <c r="S1313" s="46">
        <f>S1312+IF(X1313=0,0,M1313)</f>
        <v/>
      </c>
      <c r="T1313" s="47">
        <f>MAX(T1312,S1313)</f>
        <v/>
      </c>
      <c r="U1313" s="48">
        <f>S1313-T1313</f>
        <v/>
      </c>
      <c r="V1313" s="47">
        <f>IFERROR(SUMIFS(DATABASE!$M$5:$M$6004,DATABASE!$B$5:$B$6004,B1313,DATABASE!$X$5:$X$6004,1),0)</f>
        <v/>
      </c>
      <c r="W1313" s="31">
        <f>IFERROR(COUNTIFS(DATABASE!$B$5:$B$6004,B1313,DATABASE!$X$5:$X$6004,1),0)</f>
        <v/>
      </c>
      <c r="X1313" s="49">
        <f>--AND(ISNUMBER(B1313),C1313&lt;&gt;"",L1313&lt;&gt;"",M1313&lt;&gt;"")</f>
        <v/>
      </c>
    </row>
    <row r="1314" ht="15" customHeight="1" s="111">
      <c r="A1314" s="50" t="inlineStr">
        <is>
          <t>MAR</t>
        </is>
      </c>
      <c r="B1314" s="51">
        <f>MAR!A315</f>
        <v/>
      </c>
      <c r="C1314" s="52">
        <f>MAR!B315</f>
        <v/>
      </c>
      <c r="D1314" s="52">
        <f>MAR!C315</f>
        <v/>
      </c>
      <c r="E1314" s="52">
        <f>MAR!D315</f>
        <v/>
      </c>
      <c r="F1314" s="52">
        <f>MAR!E315</f>
        <v/>
      </c>
      <c r="G1314" s="52">
        <f>MAR!F315</f>
        <v/>
      </c>
      <c r="H1314" s="52">
        <f>MAR!G315</f>
        <v/>
      </c>
      <c r="I1314" s="53">
        <f>MAR!H315</f>
        <v/>
      </c>
      <c r="J1314" s="53">
        <f>MAR!I315</f>
        <v/>
      </c>
      <c r="K1314" s="52">
        <f>MAR!J315</f>
        <v/>
      </c>
      <c r="L1314" s="52">
        <f>MAR!K315</f>
        <v/>
      </c>
      <c r="M1314" s="54">
        <f>MAR!L315</f>
        <v/>
      </c>
      <c r="N1314" s="52">
        <f>MAR!M315</f>
        <v/>
      </c>
      <c r="O1314" s="52">
        <f>MAR!N315</f>
        <v/>
      </c>
      <c r="P1314" s="52">
        <f>MAR!O315</f>
        <v/>
      </c>
      <c r="Q1314" s="52">
        <f>MAR!P315</f>
        <v/>
      </c>
      <c r="R1314" s="52">
        <f>MAR!Q315</f>
        <v/>
      </c>
      <c r="S1314" s="54">
        <f>S1313+IF(X1314=0,0,M1314)</f>
        <v/>
      </c>
      <c r="T1314" s="55">
        <f>MAX(T1313,S1314)</f>
        <v/>
      </c>
      <c r="U1314" s="56">
        <f>S1314-T1314</f>
        <v/>
      </c>
      <c r="V1314" s="55">
        <f>IFERROR(SUMIFS(DATABASE!$M$5:$M$6004,DATABASE!$B$5:$B$6004,B1314,DATABASE!$X$5:$X$6004,1),0)</f>
        <v/>
      </c>
      <c r="W1314" s="57">
        <f>IFERROR(COUNTIFS(DATABASE!$B$5:$B$6004,B1314,DATABASE!$X$5:$X$6004,1),0)</f>
        <v/>
      </c>
      <c r="X1314" s="58">
        <f>--AND(ISNUMBER(B1314),C1314&lt;&gt;"",L1314&lt;&gt;"",M1314&lt;&gt;"")</f>
        <v/>
      </c>
    </row>
    <row r="1315" ht="15" customHeight="1" s="111">
      <c r="A1315" s="42" t="inlineStr">
        <is>
          <t>MAR</t>
        </is>
      </c>
      <c r="B1315" s="43">
        <f>MAR!A316</f>
        <v/>
      </c>
      <c r="C1315" s="44">
        <f>MAR!B316</f>
        <v/>
      </c>
      <c r="D1315" s="44">
        <f>MAR!C316</f>
        <v/>
      </c>
      <c r="E1315" s="44">
        <f>MAR!D316</f>
        <v/>
      </c>
      <c r="F1315" s="44">
        <f>MAR!E316</f>
        <v/>
      </c>
      <c r="G1315" s="44">
        <f>MAR!F316</f>
        <v/>
      </c>
      <c r="H1315" s="44">
        <f>MAR!G316</f>
        <v/>
      </c>
      <c r="I1315" s="45">
        <f>MAR!H316</f>
        <v/>
      </c>
      <c r="J1315" s="45">
        <f>MAR!I316</f>
        <v/>
      </c>
      <c r="K1315" s="44">
        <f>MAR!J316</f>
        <v/>
      </c>
      <c r="L1315" s="44">
        <f>MAR!K316</f>
        <v/>
      </c>
      <c r="M1315" s="46">
        <f>MAR!L316</f>
        <v/>
      </c>
      <c r="N1315" s="44">
        <f>MAR!M316</f>
        <v/>
      </c>
      <c r="O1315" s="44">
        <f>MAR!N316</f>
        <v/>
      </c>
      <c r="P1315" s="44">
        <f>MAR!O316</f>
        <v/>
      </c>
      <c r="Q1315" s="44">
        <f>MAR!P316</f>
        <v/>
      </c>
      <c r="R1315" s="44">
        <f>MAR!Q316</f>
        <v/>
      </c>
      <c r="S1315" s="46">
        <f>S1314+IF(X1315=0,0,M1315)</f>
        <v/>
      </c>
      <c r="T1315" s="47">
        <f>MAX(T1314,S1315)</f>
        <v/>
      </c>
      <c r="U1315" s="48">
        <f>S1315-T1315</f>
        <v/>
      </c>
      <c r="V1315" s="47">
        <f>IFERROR(SUMIFS(DATABASE!$M$5:$M$6004,DATABASE!$B$5:$B$6004,B1315,DATABASE!$X$5:$X$6004,1),0)</f>
        <v/>
      </c>
      <c r="W1315" s="31">
        <f>IFERROR(COUNTIFS(DATABASE!$B$5:$B$6004,B1315,DATABASE!$X$5:$X$6004,1),0)</f>
        <v/>
      </c>
      <c r="X1315" s="49">
        <f>--AND(ISNUMBER(B1315),C1315&lt;&gt;"",L1315&lt;&gt;"",M1315&lt;&gt;"")</f>
        <v/>
      </c>
    </row>
    <row r="1316" ht="15" customHeight="1" s="111">
      <c r="A1316" s="50" t="inlineStr">
        <is>
          <t>MAR</t>
        </is>
      </c>
      <c r="B1316" s="51">
        <f>MAR!A317</f>
        <v/>
      </c>
      <c r="C1316" s="52">
        <f>MAR!B317</f>
        <v/>
      </c>
      <c r="D1316" s="52">
        <f>MAR!C317</f>
        <v/>
      </c>
      <c r="E1316" s="52">
        <f>MAR!D317</f>
        <v/>
      </c>
      <c r="F1316" s="52">
        <f>MAR!E317</f>
        <v/>
      </c>
      <c r="G1316" s="52">
        <f>MAR!F317</f>
        <v/>
      </c>
      <c r="H1316" s="52">
        <f>MAR!G317</f>
        <v/>
      </c>
      <c r="I1316" s="53">
        <f>MAR!H317</f>
        <v/>
      </c>
      <c r="J1316" s="53">
        <f>MAR!I317</f>
        <v/>
      </c>
      <c r="K1316" s="52">
        <f>MAR!J317</f>
        <v/>
      </c>
      <c r="L1316" s="52">
        <f>MAR!K317</f>
        <v/>
      </c>
      <c r="M1316" s="54">
        <f>MAR!L317</f>
        <v/>
      </c>
      <c r="N1316" s="52">
        <f>MAR!M317</f>
        <v/>
      </c>
      <c r="O1316" s="52">
        <f>MAR!N317</f>
        <v/>
      </c>
      <c r="P1316" s="52">
        <f>MAR!O317</f>
        <v/>
      </c>
      <c r="Q1316" s="52">
        <f>MAR!P317</f>
        <v/>
      </c>
      <c r="R1316" s="52">
        <f>MAR!Q317</f>
        <v/>
      </c>
      <c r="S1316" s="54">
        <f>S1315+IF(X1316=0,0,M1316)</f>
        <v/>
      </c>
      <c r="T1316" s="55">
        <f>MAX(T1315,S1316)</f>
        <v/>
      </c>
      <c r="U1316" s="56">
        <f>S1316-T1316</f>
        <v/>
      </c>
      <c r="V1316" s="55">
        <f>IFERROR(SUMIFS(DATABASE!$M$5:$M$6004,DATABASE!$B$5:$B$6004,B1316,DATABASE!$X$5:$X$6004,1),0)</f>
        <v/>
      </c>
      <c r="W1316" s="57">
        <f>IFERROR(COUNTIFS(DATABASE!$B$5:$B$6004,B1316,DATABASE!$X$5:$X$6004,1),0)</f>
        <v/>
      </c>
      <c r="X1316" s="58">
        <f>--AND(ISNUMBER(B1316),C1316&lt;&gt;"",L1316&lt;&gt;"",M1316&lt;&gt;"")</f>
        <v/>
      </c>
    </row>
    <row r="1317" ht="15" customHeight="1" s="111">
      <c r="A1317" s="42" t="inlineStr">
        <is>
          <t>MAR</t>
        </is>
      </c>
      <c r="B1317" s="43">
        <f>MAR!A318</f>
        <v/>
      </c>
      <c r="C1317" s="44">
        <f>MAR!B318</f>
        <v/>
      </c>
      <c r="D1317" s="44">
        <f>MAR!C318</f>
        <v/>
      </c>
      <c r="E1317" s="44">
        <f>MAR!D318</f>
        <v/>
      </c>
      <c r="F1317" s="44">
        <f>MAR!E318</f>
        <v/>
      </c>
      <c r="G1317" s="44">
        <f>MAR!F318</f>
        <v/>
      </c>
      <c r="H1317" s="44">
        <f>MAR!G318</f>
        <v/>
      </c>
      <c r="I1317" s="45">
        <f>MAR!H318</f>
        <v/>
      </c>
      <c r="J1317" s="45">
        <f>MAR!I318</f>
        <v/>
      </c>
      <c r="K1317" s="44">
        <f>MAR!J318</f>
        <v/>
      </c>
      <c r="L1317" s="44">
        <f>MAR!K318</f>
        <v/>
      </c>
      <c r="M1317" s="46">
        <f>MAR!L318</f>
        <v/>
      </c>
      <c r="N1317" s="44">
        <f>MAR!M318</f>
        <v/>
      </c>
      <c r="O1317" s="44">
        <f>MAR!N318</f>
        <v/>
      </c>
      <c r="P1317" s="44">
        <f>MAR!O318</f>
        <v/>
      </c>
      <c r="Q1317" s="44">
        <f>MAR!P318</f>
        <v/>
      </c>
      <c r="R1317" s="44">
        <f>MAR!Q318</f>
        <v/>
      </c>
      <c r="S1317" s="46">
        <f>S1316+IF(X1317=0,0,M1317)</f>
        <v/>
      </c>
      <c r="T1317" s="47">
        <f>MAX(T1316,S1317)</f>
        <v/>
      </c>
      <c r="U1317" s="48">
        <f>S1317-T1317</f>
        <v/>
      </c>
      <c r="V1317" s="47">
        <f>IFERROR(SUMIFS(DATABASE!$M$5:$M$6004,DATABASE!$B$5:$B$6004,B1317,DATABASE!$X$5:$X$6004,1),0)</f>
        <v/>
      </c>
      <c r="W1317" s="31">
        <f>IFERROR(COUNTIFS(DATABASE!$B$5:$B$6004,B1317,DATABASE!$X$5:$X$6004,1),0)</f>
        <v/>
      </c>
      <c r="X1317" s="49">
        <f>--AND(ISNUMBER(B1317),C1317&lt;&gt;"",L1317&lt;&gt;"",M1317&lt;&gt;"")</f>
        <v/>
      </c>
    </row>
    <row r="1318" ht="15" customHeight="1" s="111">
      <c r="A1318" s="50" t="inlineStr">
        <is>
          <t>MAR</t>
        </is>
      </c>
      <c r="B1318" s="51">
        <f>MAR!A319</f>
        <v/>
      </c>
      <c r="C1318" s="52">
        <f>MAR!B319</f>
        <v/>
      </c>
      <c r="D1318" s="52">
        <f>MAR!C319</f>
        <v/>
      </c>
      <c r="E1318" s="52">
        <f>MAR!D319</f>
        <v/>
      </c>
      <c r="F1318" s="52">
        <f>MAR!E319</f>
        <v/>
      </c>
      <c r="G1318" s="52">
        <f>MAR!F319</f>
        <v/>
      </c>
      <c r="H1318" s="52">
        <f>MAR!G319</f>
        <v/>
      </c>
      <c r="I1318" s="53">
        <f>MAR!H319</f>
        <v/>
      </c>
      <c r="J1318" s="53">
        <f>MAR!I319</f>
        <v/>
      </c>
      <c r="K1318" s="52">
        <f>MAR!J319</f>
        <v/>
      </c>
      <c r="L1318" s="52">
        <f>MAR!K319</f>
        <v/>
      </c>
      <c r="M1318" s="54">
        <f>MAR!L319</f>
        <v/>
      </c>
      <c r="N1318" s="52">
        <f>MAR!M319</f>
        <v/>
      </c>
      <c r="O1318" s="52">
        <f>MAR!N319</f>
        <v/>
      </c>
      <c r="P1318" s="52">
        <f>MAR!O319</f>
        <v/>
      </c>
      <c r="Q1318" s="52">
        <f>MAR!P319</f>
        <v/>
      </c>
      <c r="R1318" s="52">
        <f>MAR!Q319</f>
        <v/>
      </c>
      <c r="S1318" s="54">
        <f>S1317+IF(X1318=0,0,M1318)</f>
        <v/>
      </c>
      <c r="T1318" s="55">
        <f>MAX(T1317,S1318)</f>
        <v/>
      </c>
      <c r="U1318" s="56">
        <f>S1318-T1318</f>
        <v/>
      </c>
      <c r="V1318" s="55">
        <f>IFERROR(SUMIFS(DATABASE!$M$5:$M$6004,DATABASE!$B$5:$B$6004,B1318,DATABASE!$X$5:$X$6004,1),0)</f>
        <v/>
      </c>
      <c r="W1318" s="57">
        <f>IFERROR(COUNTIFS(DATABASE!$B$5:$B$6004,B1318,DATABASE!$X$5:$X$6004,1),0)</f>
        <v/>
      </c>
      <c r="X1318" s="58">
        <f>--AND(ISNUMBER(B1318),C1318&lt;&gt;"",L1318&lt;&gt;"",M1318&lt;&gt;"")</f>
        <v/>
      </c>
    </row>
    <row r="1319" ht="15" customHeight="1" s="111">
      <c r="A1319" s="42" t="inlineStr">
        <is>
          <t>MAR</t>
        </is>
      </c>
      <c r="B1319" s="43">
        <f>MAR!A320</f>
        <v/>
      </c>
      <c r="C1319" s="44">
        <f>MAR!B320</f>
        <v/>
      </c>
      <c r="D1319" s="44">
        <f>MAR!C320</f>
        <v/>
      </c>
      <c r="E1319" s="44">
        <f>MAR!D320</f>
        <v/>
      </c>
      <c r="F1319" s="44">
        <f>MAR!E320</f>
        <v/>
      </c>
      <c r="G1319" s="44">
        <f>MAR!F320</f>
        <v/>
      </c>
      <c r="H1319" s="44">
        <f>MAR!G320</f>
        <v/>
      </c>
      <c r="I1319" s="45">
        <f>MAR!H320</f>
        <v/>
      </c>
      <c r="J1319" s="45">
        <f>MAR!I320</f>
        <v/>
      </c>
      <c r="K1319" s="44">
        <f>MAR!J320</f>
        <v/>
      </c>
      <c r="L1319" s="44">
        <f>MAR!K320</f>
        <v/>
      </c>
      <c r="M1319" s="46">
        <f>MAR!L320</f>
        <v/>
      </c>
      <c r="N1319" s="44">
        <f>MAR!M320</f>
        <v/>
      </c>
      <c r="O1319" s="44">
        <f>MAR!N320</f>
        <v/>
      </c>
      <c r="P1319" s="44">
        <f>MAR!O320</f>
        <v/>
      </c>
      <c r="Q1319" s="44">
        <f>MAR!P320</f>
        <v/>
      </c>
      <c r="R1319" s="44">
        <f>MAR!Q320</f>
        <v/>
      </c>
      <c r="S1319" s="46">
        <f>S1318+IF(X1319=0,0,M1319)</f>
        <v/>
      </c>
      <c r="T1319" s="47">
        <f>MAX(T1318,S1319)</f>
        <v/>
      </c>
      <c r="U1319" s="48">
        <f>S1319-T1319</f>
        <v/>
      </c>
      <c r="V1319" s="47">
        <f>IFERROR(SUMIFS(DATABASE!$M$5:$M$6004,DATABASE!$B$5:$B$6004,B1319,DATABASE!$X$5:$X$6004,1),0)</f>
        <v/>
      </c>
      <c r="W1319" s="31">
        <f>IFERROR(COUNTIFS(DATABASE!$B$5:$B$6004,B1319,DATABASE!$X$5:$X$6004,1),0)</f>
        <v/>
      </c>
      <c r="X1319" s="49">
        <f>--AND(ISNUMBER(B1319),C1319&lt;&gt;"",L1319&lt;&gt;"",M1319&lt;&gt;"")</f>
        <v/>
      </c>
    </row>
    <row r="1320" ht="15" customHeight="1" s="111">
      <c r="A1320" s="50" t="inlineStr">
        <is>
          <t>MAR</t>
        </is>
      </c>
      <c r="B1320" s="51">
        <f>MAR!A321</f>
        <v/>
      </c>
      <c r="C1320" s="52">
        <f>MAR!B321</f>
        <v/>
      </c>
      <c r="D1320" s="52">
        <f>MAR!C321</f>
        <v/>
      </c>
      <c r="E1320" s="52">
        <f>MAR!D321</f>
        <v/>
      </c>
      <c r="F1320" s="52">
        <f>MAR!E321</f>
        <v/>
      </c>
      <c r="G1320" s="52">
        <f>MAR!F321</f>
        <v/>
      </c>
      <c r="H1320" s="52">
        <f>MAR!G321</f>
        <v/>
      </c>
      <c r="I1320" s="53">
        <f>MAR!H321</f>
        <v/>
      </c>
      <c r="J1320" s="53">
        <f>MAR!I321</f>
        <v/>
      </c>
      <c r="K1320" s="52">
        <f>MAR!J321</f>
        <v/>
      </c>
      <c r="L1320" s="52">
        <f>MAR!K321</f>
        <v/>
      </c>
      <c r="M1320" s="54">
        <f>MAR!L321</f>
        <v/>
      </c>
      <c r="N1320" s="52">
        <f>MAR!M321</f>
        <v/>
      </c>
      <c r="O1320" s="52">
        <f>MAR!N321</f>
        <v/>
      </c>
      <c r="P1320" s="52">
        <f>MAR!O321</f>
        <v/>
      </c>
      <c r="Q1320" s="52">
        <f>MAR!P321</f>
        <v/>
      </c>
      <c r="R1320" s="52">
        <f>MAR!Q321</f>
        <v/>
      </c>
      <c r="S1320" s="54">
        <f>S1319+IF(X1320=0,0,M1320)</f>
        <v/>
      </c>
      <c r="T1320" s="55">
        <f>MAX(T1319,S1320)</f>
        <v/>
      </c>
      <c r="U1320" s="56">
        <f>S1320-T1320</f>
        <v/>
      </c>
      <c r="V1320" s="55">
        <f>IFERROR(SUMIFS(DATABASE!$M$5:$M$6004,DATABASE!$B$5:$B$6004,B1320,DATABASE!$X$5:$X$6004,1),0)</f>
        <v/>
      </c>
      <c r="W1320" s="57">
        <f>IFERROR(COUNTIFS(DATABASE!$B$5:$B$6004,B1320,DATABASE!$X$5:$X$6004,1),0)</f>
        <v/>
      </c>
      <c r="X1320" s="58">
        <f>--AND(ISNUMBER(B1320),C1320&lt;&gt;"",L1320&lt;&gt;"",M1320&lt;&gt;"")</f>
        <v/>
      </c>
    </row>
    <row r="1321" ht="15" customHeight="1" s="111">
      <c r="A1321" s="42" t="inlineStr">
        <is>
          <t>MAR</t>
        </is>
      </c>
      <c r="B1321" s="43">
        <f>MAR!A322</f>
        <v/>
      </c>
      <c r="C1321" s="44">
        <f>MAR!B322</f>
        <v/>
      </c>
      <c r="D1321" s="44">
        <f>MAR!C322</f>
        <v/>
      </c>
      <c r="E1321" s="44">
        <f>MAR!D322</f>
        <v/>
      </c>
      <c r="F1321" s="44">
        <f>MAR!E322</f>
        <v/>
      </c>
      <c r="G1321" s="44">
        <f>MAR!F322</f>
        <v/>
      </c>
      <c r="H1321" s="44">
        <f>MAR!G322</f>
        <v/>
      </c>
      <c r="I1321" s="45">
        <f>MAR!H322</f>
        <v/>
      </c>
      <c r="J1321" s="45">
        <f>MAR!I322</f>
        <v/>
      </c>
      <c r="K1321" s="44">
        <f>MAR!J322</f>
        <v/>
      </c>
      <c r="L1321" s="44">
        <f>MAR!K322</f>
        <v/>
      </c>
      <c r="M1321" s="46">
        <f>MAR!L322</f>
        <v/>
      </c>
      <c r="N1321" s="44">
        <f>MAR!M322</f>
        <v/>
      </c>
      <c r="O1321" s="44">
        <f>MAR!N322</f>
        <v/>
      </c>
      <c r="P1321" s="44">
        <f>MAR!O322</f>
        <v/>
      </c>
      <c r="Q1321" s="44">
        <f>MAR!P322</f>
        <v/>
      </c>
      <c r="R1321" s="44">
        <f>MAR!Q322</f>
        <v/>
      </c>
      <c r="S1321" s="46">
        <f>S1320+IF(X1321=0,0,M1321)</f>
        <v/>
      </c>
      <c r="T1321" s="47">
        <f>MAX(T1320,S1321)</f>
        <v/>
      </c>
      <c r="U1321" s="48">
        <f>S1321-T1321</f>
        <v/>
      </c>
      <c r="V1321" s="47">
        <f>IFERROR(SUMIFS(DATABASE!$M$5:$M$6004,DATABASE!$B$5:$B$6004,B1321,DATABASE!$X$5:$X$6004,1),0)</f>
        <v/>
      </c>
      <c r="W1321" s="31">
        <f>IFERROR(COUNTIFS(DATABASE!$B$5:$B$6004,B1321,DATABASE!$X$5:$X$6004,1),0)</f>
        <v/>
      </c>
      <c r="X1321" s="49">
        <f>--AND(ISNUMBER(B1321),C1321&lt;&gt;"",L1321&lt;&gt;"",M1321&lt;&gt;"")</f>
        <v/>
      </c>
    </row>
    <row r="1322" ht="15" customHeight="1" s="111">
      <c r="A1322" s="50" t="inlineStr">
        <is>
          <t>MAR</t>
        </is>
      </c>
      <c r="B1322" s="51">
        <f>MAR!A323</f>
        <v/>
      </c>
      <c r="C1322" s="52">
        <f>MAR!B323</f>
        <v/>
      </c>
      <c r="D1322" s="52">
        <f>MAR!C323</f>
        <v/>
      </c>
      <c r="E1322" s="52">
        <f>MAR!D323</f>
        <v/>
      </c>
      <c r="F1322" s="52">
        <f>MAR!E323</f>
        <v/>
      </c>
      <c r="G1322" s="52">
        <f>MAR!F323</f>
        <v/>
      </c>
      <c r="H1322" s="52">
        <f>MAR!G323</f>
        <v/>
      </c>
      <c r="I1322" s="53">
        <f>MAR!H323</f>
        <v/>
      </c>
      <c r="J1322" s="53">
        <f>MAR!I323</f>
        <v/>
      </c>
      <c r="K1322" s="52">
        <f>MAR!J323</f>
        <v/>
      </c>
      <c r="L1322" s="52">
        <f>MAR!K323</f>
        <v/>
      </c>
      <c r="M1322" s="54">
        <f>MAR!L323</f>
        <v/>
      </c>
      <c r="N1322" s="52">
        <f>MAR!M323</f>
        <v/>
      </c>
      <c r="O1322" s="52">
        <f>MAR!N323</f>
        <v/>
      </c>
      <c r="P1322" s="52">
        <f>MAR!O323</f>
        <v/>
      </c>
      <c r="Q1322" s="52">
        <f>MAR!P323</f>
        <v/>
      </c>
      <c r="R1322" s="52">
        <f>MAR!Q323</f>
        <v/>
      </c>
      <c r="S1322" s="54">
        <f>S1321+IF(X1322=0,0,M1322)</f>
        <v/>
      </c>
      <c r="T1322" s="55">
        <f>MAX(T1321,S1322)</f>
        <v/>
      </c>
      <c r="U1322" s="56">
        <f>S1322-T1322</f>
        <v/>
      </c>
      <c r="V1322" s="55">
        <f>IFERROR(SUMIFS(DATABASE!$M$5:$M$6004,DATABASE!$B$5:$B$6004,B1322,DATABASE!$X$5:$X$6004,1),0)</f>
        <v/>
      </c>
      <c r="W1322" s="57">
        <f>IFERROR(COUNTIFS(DATABASE!$B$5:$B$6004,B1322,DATABASE!$X$5:$X$6004,1),0)</f>
        <v/>
      </c>
      <c r="X1322" s="58">
        <f>--AND(ISNUMBER(B1322),C1322&lt;&gt;"",L1322&lt;&gt;"",M1322&lt;&gt;"")</f>
        <v/>
      </c>
    </row>
    <row r="1323" ht="15" customHeight="1" s="111">
      <c r="A1323" s="42" t="inlineStr">
        <is>
          <t>MAR</t>
        </is>
      </c>
      <c r="B1323" s="43">
        <f>MAR!A324</f>
        <v/>
      </c>
      <c r="C1323" s="44">
        <f>MAR!B324</f>
        <v/>
      </c>
      <c r="D1323" s="44">
        <f>MAR!C324</f>
        <v/>
      </c>
      <c r="E1323" s="44">
        <f>MAR!D324</f>
        <v/>
      </c>
      <c r="F1323" s="44">
        <f>MAR!E324</f>
        <v/>
      </c>
      <c r="G1323" s="44">
        <f>MAR!F324</f>
        <v/>
      </c>
      <c r="H1323" s="44">
        <f>MAR!G324</f>
        <v/>
      </c>
      <c r="I1323" s="45">
        <f>MAR!H324</f>
        <v/>
      </c>
      <c r="J1323" s="45">
        <f>MAR!I324</f>
        <v/>
      </c>
      <c r="K1323" s="44">
        <f>MAR!J324</f>
        <v/>
      </c>
      <c r="L1323" s="44">
        <f>MAR!K324</f>
        <v/>
      </c>
      <c r="M1323" s="46">
        <f>MAR!L324</f>
        <v/>
      </c>
      <c r="N1323" s="44">
        <f>MAR!M324</f>
        <v/>
      </c>
      <c r="O1323" s="44">
        <f>MAR!N324</f>
        <v/>
      </c>
      <c r="P1323" s="44">
        <f>MAR!O324</f>
        <v/>
      </c>
      <c r="Q1323" s="44">
        <f>MAR!P324</f>
        <v/>
      </c>
      <c r="R1323" s="44">
        <f>MAR!Q324</f>
        <v/>
      </c>
      <c r="S1323" s="46">
        <f>S1322+IF(X1323=0,0,M1323)</f>
        <v/>
      </c>
      <c r="T1323" s="47">
        <f>MAX(T1322,S1323)</f>
        <v/>
      </c>
      <c r="U1323" s="48">
        <f>S1323-T1323</f>
        <v/>
      </c>
      <c r="V1323" s="47">
        <f>IFERROR(SUMIFS(DATABASE!$M$5:$M$6004,DATABASE!$B$5:$B$6004,B1323,DATABASE!$X$5:$X$6004,1),0)</f>
        <v/>
      </c>
      <c r="W1323" s="31">
        <f>IFERROR(COUNTIFS(DATABASE!$B$5:$B$6004,B1323,DATABASE!$X$5:$X$6004,1),0)</f>
        <v/>
      </c>
      <c r="X1323" s="49">
        <f>--AND(ISNUMBER(B1323),C1323&lt;&gt;"",L1323&lt;&gt;"",M1323&lt;&gt;"")</f>
        <v/>
      </c>
    </row>
    <row r="1324" ht="15" customHeight="1" s="111">
      <c r="A1324" s="50" t="inlineStr">
        <is>
          <t>MAR</t>
        </is>
      </c>
      <c r="B1324" s="51">
        <f>MAR!A325</f>
        <v/>
      </c>
      <c r="C1324" s="52">
        <f>MAR!B325</f>
        <v/>
      </c>
      <c r="D1324" s="52">
        <f>MAR!C325</f>
        <v/>
      </c>
      <c r="E1324" s="52">
        <f>MAR!D325</f>
        <v/>
      </c>
      <c r="F1324" s="52">
        <f>MAR!E325</f>
        <v/>
      </c>
      <c r="G1324" s="52">
        <f>MAR!F325</f>
        <v/>
      </c>
      <c r="H1324" s="52">
        <f>MAR!G325</f>
        <v/>
      </c>
      <c r="I1324" s="53">
        <f>MAR!H325</f>
        <v/>
      </c>
      <c r="J1324" s="53">
        <f>MAR!I325</f>
        <v/>
      </c>
      <c r="K1324" s="52">
        <f>MAR!J325</f>
        <v/>
      </c>
      <c r="L1324" s="52">
        <f>MAR!K325</f>
        <v/>
      </c>
      <c r="M1324" s="54">
        <f>MAR!L325</f>
        <v/>
      </c>
      <c r="N1324" s="52">
        <f>MAR!M325</f>
        <v/>
      </c>
      <c r="O1324" s="52">
        <f>MAR!N325</f>
        <v/>
      </c>
      <c r="P1324" s="52">
        <f>MAR!O325</f>
        <v/>
      </c>
      <c r="Q1324" s="52">
        <f>MAR!P325</f>
        <v/>
      </c>
      <c r="R1324" s="52">
        <f>MAR!Q325</f>
        <v/>
      </c>
      <c r="S1324" s="54">
        <f>S1323+IF(X1324=0,0,M1324)</f>
        <v/>
      </c>
      <c r="T1324" s="55">
        <f>MAX(T1323,S1324)</f>
        <v/>
      </c>
      <c r="U1324" s="56">
        <f>S1324-T1324</f>
        <v/>
      </c>
      <c r="V1324" s="55">
        <f>IFERROR(SUMIFS(DATABASE!$M$5:$M$6004,DATABASE!$B$5:$B$6004,B1324,DATABASE!$X$5:$X$6004,1),0)</f>
        <v/>
      </c>
      <c r="W1324" s="57">
        <f>IFERROR(COUNTIFS(DATABASE!$B$5:$B$6004,B1324,DATABASE!$X$5:$X$6004,1),0)</f>
        <v/>
      </c>
      <c r="X1324" s="58">
        <f>--AND(ISNUMBER(B1324),C1324&lt;&gt;"",L1324&lt;&gt;"",M1324&lt;&gt;"")</f>
        <v/>
      </c>
    </row>
    <row r="1325" ht="15" customHeight="1" s="111">
      <c r="A1325" s="42" t="inlineStr">
        <is>
          <t>MAR</t>
        </is>
      </c>
      <c r="B1325" s="43">
        <f>MAR!A326</f>
        <v/>
      </c>
      <c r="C1325" s="44">
        <f>MAR!B326</f>
        <v/>
      </c>
      <c r="D1325" s="44">
        <f>MAR!C326</f>
        <v/>
      </c>
      <c r="E1325" s="44">
        <f>MAR!D326</f>
        <v/>
      </c>
      <c r="F1325" s="44">
        <f>MAR!E326</f>
        <v/>
      </c>
      <c r="G1325" s="44">
        <f>MAR!F326</f>
        <v/>
      </c>
      <c r="H1325" s="44">
        <f>MAR!G326</f>
        <v/>
      </c>
      <c r="I1325" s="45">
        <f>MAR!H326</f>
        <v/>
      </c>
      <c r="J1325" s="45">
        <f>MAR!I326</f>
        <v/>
      </c>
      <c r="K1325" s="44">
        <f>MAR!J326</f>
        <v/>
      </c>
      <c r="L1325" s="44">
        <f>MAR!K326</f>
        <v/>
      </c>
      <c r="M1325" s="46">
        <f>MAR!L326</f>
        <v/>
      </c>
      <c r="N1325" s="44">
        <f>MAR!M326</f>
        <v/>
      </c>
      <c r="O1325" s="44">
        <f>MAR!N326</f>
        <v/>
      </c>
      <c r="P1325" s="44">
        <f>MAR!O326</f>
        <v/>
      </c>
      <c r="Q1325" s="44">
        <f>MAR!P326</f>
        <v/>
      </c>
      <c r="R1325" s="44">
        <f>MAR!Q326</f>
        <v/>
      </c>
      <c r="S1325" s="46">
        <f>S1324+IF(X1325=0,0,M1325)</f>
        <v/>
      </c>
      <c r="T1325" s="47">
        <f>MAX(T1324,S1325)</f>
        <v/>
      </c>
      <c r="U1325" s="48">
        <f>S1325-T1325</f>
        <v/>
      </c>
      <c r="V1325" s="47">
        <f>IFERROR(SUMIFS(DATABASE!$M$5:$M$6004,DATABASE!$B$5:$B$6004,B1325,DATABASE!$X$5:$X$6004,1),0)</f>
        <v/>
      </c>
      <c r="W1325" s="31">
        <f>IFERROR(COUNTIFS(DATABASE!$B$5:$B$6004,B1325,DATABASE!$X$5:$X$6004,1),0)</f>
        <v/>
      </c>
      <c r="X1325" s="49">
        <f>--AND(ISNUMBER(B1325),C1325&lt;&gt;"",L1325&lt;&gt;"",M1325&lt;&gt;"")</f>
        <v/>
      </c>
    </row>
    <row r="1326" ht="15" customHeight="1" s="111">
      <c r="A1326" s="50" t="inlineStr">
        <is>
          <t>MAR</t>
        </is>
      </c>
      <c r="B1326" s="51">
        <f>MAR!A327</f>
        <v/>
      </c>
      <c r="C1326" s="52">
        <f>MAR!B327</f>
        <v/>
      </c>
      <c r="D1326" s="52">
        <f>MAR!C327</f>
        <v/>
      </c>
      <c r="E1326" s="52">
        <f>MAR!D327</f>
        <v/>
      </c>
      <c r="F1326" s="52">
        <f>MAR!E327</f>
        <v/>
      </c>
      <c r="G1326" s="52">
        <f>MAR!F327</f>
        <v/>
      </c>
      <c r="H1326" s="52">
        <f>MAR!G327</f>
        <v/>
      </c>
      <c r="I1326" s="53">
        <f>MAR!H327</f>
        <v/>
      </c>
      <c r="J1326" s="53">
        <f>MAR!I327</f>
        <v/>
      </c>
      <c r="K1326" s="52">
        <f>MAR!J327</f>
        <v/>
      </c>
      <c r="L1326" s="52">
        <f>MAR!K327</f>
        <v/>
      </c>
      <c r="M1326" s="54">
        <f>MAR!L327</f>
        <v/>
      </c>
      <c r="N1326" s="52">
        <f>MAR!M327</f>
        <v/>
      </c>
      <c r="O1326" s="52">
        <f>MAR!N327</f>
        <v/>
      </c>
      <c r="P1326" s="52">
        <f>MAR!O327</f>
        <v/>
      </c>
      <c r="Q1326" s="52">
        <f>MAR!P327</f>
        <v/>
      </c>
      <c r="R1326" s="52">
        <f>MAR!Q327</f>
        <v/>
      </c>
      <c r="S1326" s="54">
        <f>S1325+IF(X1326=0,0,M1326)</f>
        <v/>
      </c>
      <c r="T1326" s="55">
        <f>MAX(T1325,S1326)</f>
        <v/>
      </c>
      <c r="U1326" s="56">
        <f>S1326-T1326</f>
        <v/>
      </c>
      <c r="V1326" s="55">
        <f>IFERROR(SUMIFS(DATABASE!$M$5:$M$6004,DATABASE!$B$5:$B$6004,B1326,DATABASE!$X$5:$X$6004,1),0)</f>
        <v/>
      </c>
      <c r="W1326" s="57">
        <f>IFERROR(COUNTIFS(DATABASE!$B$5:$B$6004,B1326,DATABASE!$X$5:$X$6004,1),0)</f>
        <v/>
      </c>
      <c r="X1326" s="58">
        <f>--AND(ISNUMBER(B1326),C1326&lt;&gt;"",L1326&lt;&gt;"",M1326&lt;&gt;"")</f>
        <v/>
      </c>
    </row>
    <row r="1327" ht="15" customHeight="1" s="111">
      <c r="A1327" s="42" t="inlineStr">
        <is>
          <t>MAR</t>
        </is>
      </c>
      <c r="B1327" s="43">
        <f>MAR!A328</f>
        <v/>
      </c>
      <c r="C1327" s="44">
        <f>MAR!B328</f>
        <v/>
      </c>
      <c r="D1327" s="44">
        <f>MAR!C328</f>
        <v/>
      </c>
      <c r="E1327" s="44">
        <f>MAR!D328</f>
        <v/>
      </c>
      <c r="F1327" s="44">
        <f>MAR!E328</f>
        <v/>
      </c>
      <c r="G1327" s="44">
        <f>MAR!F328</f>
        <v/>
      </c>
      <c r="H1327" s="44">
        <f>MAR!G328</f>
        <v/>
      </c>
      <c r="I1327" s="45">
        <f>MAR!H328</f>
        <v/>
      </c>
      <c r="J1327" s="45">
        <f>MAR!I328</f>
        <v/>
      </c>
      <c r="K1327" s="44">
        <f>MAR!J328</f>
        <v/>
      </c>
      <c r="L1327" s="44">
        <f>MAR!K328</f>
        <v/>
      </c>
      <c r="M1327" s="46">
        <f>MAR!L328</f>
        <v/>
      </c>
      <c r="N1327" s="44">
        <f>MAR!M328</f>
        <v/>
      </c>
      <c r="O1327" s="44">
        <f>MAR!N328</f>
        <v/>
      </c>
      <c r="P1327" s="44">
        <f>MAR!O328</f>
        <v/>
      </c>
      <c r="Q1327" s="44">
        <f>MAR!P328</f>
        <v/>
      </c>
      <c r="R1327" s="44">
        <f>MAR!Q328</f>
        <v/>
      </c>
      <c r="S1327" s="46">
        <f>S1326+IF(X1327=0,0,M1327)</f>
        <v/>
      </c>
      <c r="T1327" s="47">
        <f>MAX(T1326,S1327)</f>
        <v/>
      </c>
      <c r="U1327" s="48">
        <f>S1327-T1327</f>
        <v/>
      </c>
      <c r="V1327" s="47">
        <f>IFERROR(SUMIFS(DATABASE!$M$5:$M$6004,DATABASE!$B$5:$B$6004,B1327,DATABASE!$X$5:$X$6004,1),0)</f>
        <v/>
      </c>
      <c r="W1327" s="31">
        <f>IFERROR(COUNTIFS(DATABASE!$B$5:$B$6004,B1327,DATABASE!$X$5:$X$6004,1),0)</f>
        <v/>
      </c>
      <c r="X1327" s="49">
        <f>--AND(ISNUMBER(B1327),C1327&lt;&gt;"",L1327&lt;&gt;"",M1327&lt;&gt;"")</f>
        <v/>
      </c>
    </row>
    <row r="1328" ht="15" customHeight="1" s="111">
      <c r="A1328" s="50" t="inlineStr">
        <is>
          <t>MAR</t>
        </is>
      </c>
      <c r="B1328" s="51">
        <f>MAR!A329</f>
        <v/>
      </c>
      <c r="C1328" s="52">
        <f>MAR!B329</f>
        <v/>
      </c>
      <c r="D1328" s="52">
        <f>MAR!C329</f>
        <v/>
      </c>
      <c r="E1328" s="52">
        <f>MAR!D329</f>
        <v/>
      </c>
      <c r="F1328" s="52">
        <f>MAR!E329</f>
        <v/>
      </c>
      <c r="G1328" s="52">
        <f>MAR!F329</f>
        <v/>
      </c>
      <c r="H1328" s="52">
        <f>MAR!G329</f>
        <v/>
      </c>
      <c r="I1328" s="53">
        <f>MAR!H329</f>
        <v/>
      </c>
      <c r="J1328" s="53">
        <f>MAR!I329</f>
        <v/>
      </c>
      <c r="K1328" s="52">
        <f>MAR!J329</f>
        <v/>
      </c>
      <c r="L1328" s="52">
        <f>MAR!K329</f>
        <v/>
      </c>
      <c r="M1328" s="54">
        <f>MAR!L329</f>
        <v/>
      </c>
      <c r="N1328" s="52">
        <f>MAR!M329</f>
        <v/>
      </c>
      <c r="O1328" s="52">
        <f>MAR!N329</f>
        <v/>
      </c>
      <c r="P1328" s="52">
        <f>MAR!O329</f>
        <v/>
      </c>
      <c r="Q1328" s="52">
        <f>MAR!P329</f>
        <v/>
      </c>
      <c r="R1328" s="52">
        <f>MAR!Q329</f>
        <v/>
      </c>
      <c r="S1328" s="54">
        <f>S1327+IF(X1328=0,0,M1328)</f>
        <v/>
      </c>
      <c r="T1328" s="55">
        <f>MAX(T1327,S1328)</f>
        <v/>
      </c>
      <c r="U1328" s="56">
        <f>S1328-T1328</f>
        <v/>
      </c>
      <c r="V1328" s="55">
        <f>IFERROR(SUMIFS(DATABASE!$M$5:$M$6004,DATABASE!$B$5:$B$6004,B1328,DATABASE!$X$5:$X$6004,1),0)</f>
        <v/>
      </c>
      <c r="W1328" s="57">
        <f>IFERROR(COUNTIFS(DATABASE!$B$5:$B$6004,B1328,DATABASE!$X$5:$X$6004,1),0)</f>
        <v/>
      </c>
      <c r="X1328" s="58">
        <f>--AND(ISNUMBER(B1328),C1328&lt;&gt;"",L1328&lt;&gt;"",M1328&lt;&gt;"")</f>
        <v/>
      </c>
    </row>
    <row r="1329" ht="15" customHeight="1" s="111">
      <c r="A1329" s="42" t="inlineStr">
        <is>
          <t>MAR</t>
        </is>
      </c>
      <c r="B1329" s="43">
        <f>MAR!A330</f>
        <v/>
      </c>
      <c r="C1329" s="44">
        <f>MAR!B330</f>
        <v/>
      </c>
      <c r="D1329" s="44">
        <f>MAR!C330</f>
        <v/>
      </c>
      <c r="E1329" s="44">
        <f>MAR!D330</f>
        <v/>
      </c>
      <c r="F1329" s="44">
        <f>MAR!E330</f>
        <v/>
      </c>
      <c r="G1329" s="44">
        <f>MAR!F330</f>
        <v/>
      </c>
      <c r="H1329" s="44">
        <f>MAR!G330</f>
        <v/>
      </c>
      <c r="I1329" s="45">
        <f>MAR!H330</f>
        <v/>
      </c>
      <c r="J1329" s="45">
        <f>MAR!I330</f>
        <v/>
      </c>
      <c r="K1329" s="44">
        <f>MAR!J330</f>
        <v/>
      </c>
      <c r="L1329" s="44">
        <f>MAR!K330</f>
        <v/>
      </c>
      <c r="M1329" s="46">
        <f>MAR!L330</f>
        <v/>
      </c>
      <c r="N1329" s="44">
        <f>MAR!M330</f>
        <v/>
      </c>
      <c r="O1329" s="44">
        <f>MAR!N330</f>
        <v/>
      </c>
      <c r="P1329" s="44">
        <f>MAR!O330</f>
        <v/>
      </c>
      <c r="Q1329" s="44">
        <f>MAR!P330</f>
        <v/>
      </c>
      <c r="R1329" s="44">
        <f>MAR!Q330</f>
        <v/>
      </c>
      <c r="S1329" s="46">
        <f>S1328+IF(X1329=0,0,M1329)</f>
        <v/>
      </c>
      <c r="T1329" s="47">
        <f>MAX(T1328,S1329)</f>
        <v/>
      </c>
      <c r="U1329" s="48">
        <f>S1329-T1329</f>
        <v/>
      </c>
      <c r="V1329" s="47">
        <f>IFERROR(SUMIFS(DATABASE!$M$5:$M$6004,DATABASE!$B$5:$B$6004,B1329,DATABASE!$X$5:$X$6004,1),0)</f>
        <v/>
      </c>
      <c r="W1329" s="31">
        <f>IFERROR(COUNTIFS(DATABASE!$B$5:$B$6004,B1329,DATABASE!$X$5:$X$6004,1),0)</f>
        <v/>
      </c>
      <c r="X1329" s="49">
        <f>--AND(ISNUMBER(B1329),C1329&lt;&gt;"",L1329&lt;&gt;"",M1329&lt;&gt;"")</f>
        <v/>
      </c>
    </row>
    <row r="1330" ht="15" customHeight="1" s="111">
      <c r="A1330" s="50" t="inlineStr">
        <is>
          <t>MAR</t>
        </is>
      </c>
      <c r="B1330" s="51">
        <f>MAR!A331</f>
        <v/>
      </c>
      <c r="C1330" s="52">
        <f>MAR!B331</f>
        <v/>
      </c>
      <c r="D1330" s="52">
        <f>MAR!C331</f>
        <v/>
      </c>
      <c r="E1330" s="52">
        <f>MAR!D331</f>
        <v/>
      </c>
      <c r="F1330" s="52">
        <f>MAR!E331</f>
        <v/>
      </c>
      <c r="G1330" s="52">
        <f>MAR!F331</f>
        <v/>
      </c>
      <c r="H1330" s="52">
        <f>MAR!G331</f>
        <v/>
      </c>
      <c r="I1330" s="53">
        <f>MAR!H331</f>
        <v/>
      </c>
      <c r="J1330" s="53">
        <f>MAR!I331</f>
        <v/>
      </c>
      <c r="K1330" s="52">
        <f>MAR!J331</f>
        <v/>
      </c>
      <c r="L1330" s="52">
        <f>MAR!K331</f>
        <v/>
      </c>
      <c r="M1330" s="54">
        <f>MAR!L331</f>
        <v/>
      </c>
      <c r="N1330" s="52">
        <f>MAR!M331</f>
        <v/>
      </c>
      <c r="O1330" s="52">
        <f>MAR!N331</f>
        <v/>
      </c>
      <c r="P1330" s="52">
        <f>MAR!O331</f>
        <v/>
      </c>
      <c r="Q1330" s="52">
        <f>MAR!P331</f>
        <v/>
      </c>
      <c r="R1330" s="52">
        <f>MAR!Q331</f>
        <v/>
      </c>
      <c r="S1330" s="54">
        <f>S1329+IF(X1330=0,0,M1330)</f>
        <v/>
      </c>
      <c r="T1330" s="55">
        <f>MAX(T1329,S1330)</f>
        <v/>
      </c>
      <c r="U1330" s="56">
        <f>S1330-T1330</f>
        <v/>
      </c>
      <c r="V1330" s="55">
        <f>IFERROR(SUMIFS(DATABASE!$M$5:$M$6004,DATABASE!$B$5:$B$6004,B1330,DATABASE!$X$5:$X$6004,1),0)</f>
        <v/>
      </c>
      <c r="W1330" s="57">
        <f>IFERROR(COUNTIFS(DATABASE!$B$5:$B$6004,B1330,DATABASE!$X$5:$X$6004,1),0)</f>
        <v/>
      </c>
      <c r="X1330" s="58">
        <f>--AND(ISNUMBER(B1330),C1330&lt;&gt;"",L1330&lt;&gt;"",M1330&lt;&gt;"")</f>
        <v/>
      </c>
    </row>
    <row r="1331" ht="15" customHeight="1" s="111">
      <c r="A1331" s="42" t="inlineStr">
        <is>
          <t>MAR</t>
        </is>
      </c>
      <c r="B1331" s="43">
        <f>MAR!A332</f>
        <v/>
      </c>
      <c r="C1331" s="44">
        <f>MAR!B332</f>
        <v/>
      </c>
      <c r="D1331" s="44">
        <f>MAR!C332</f>
        <v/>
      </c>
      <c r="E1331" s="44">
        <f>MAR!D332</f>
        <v/>
      </c>
      <c r="F1331" s="44">
        <f>MAR!E332</f>
        <v/>
      </c>
      <c r="G1331" s="44">
        <f>MAR!F332</f>
        <v/>
      </c>
      <c r="H1331" s="44">
        <f>MAR!G332</f>
        <v/>
      </c>
      <c r="I1331" s="45">
        <f>MAR!H332</f>
        <v/>
      </c>
      <c r="J1331" s="45">
        <f>MAR!I332</f>
        <v/>
      </c>
      <c r="K1331" s="44">
        <f>MAR!J332</f>
        <v/>
      </c>
      <c r="L1331" s="44">
        <f>MAR!K332</f>
        <v/>
      </c>
      <c r="M1331" s="46">
        <f>MAR!L332</f>
        <v/>
      </c>
      <c r="N1331" s="44">
        <f>MAR!M332</f>
        <v/>
      </c>
      <c r="O1331" s="44">
        <f>MAR!N332</f>
        <v/>
      </c>
      <c r="P1331" s="44">
        <f>MAR!O332</f>
        <v/>
      </c>
      <c r="Q1331" s="44">
        <f>MAR!P332</f>
        <v/>
      </c>
      <c r="R1331" s="44">
        <f>MAR!Q332</f>
        <v/>
      </c>
      <c r="S1331" s="46">
        <f>S1330+IF(X1331=0,0,M1331)</f>
        <v/>
      </c>
      <c r="T1331" s="47">
        <f>MAX(T1330,S1331)</f>
        <v/>
      </c>
      <c r="U1331" s="48">
        <f>S1331-T1331</f>
        <v/>
      </c>
      <c r="V1331" s="47">
        <f>IFERROR(SUMIFS(DATABASE!$M$5:$M$6004,DATABASE!$B$5:$B$6004,B1331,DATABASE!$X$5:$X$6004,1),0)</f>
        <v/>
      </c>
      <c r="W1331" s="31">
        <f>IFERROR(COUNTIFS(DATABASE!$B$5:$B$6004,B1331,DATABASE!$X$5:$X$6004,1),0)</f>
        <v/>
      </c>
      <c r="X1331" s="49">
        <f>--AND(ISNUMBER(B1331),C1331&lt;&gt;"",L1331&lt;&gt;"",M1331&lt;&gt;"")</f>
        <v/>
      </c>
    </row>
    <row r="1332" ht="15" customHeight="1" s="111">
      <c r="A1332" s="50" t="inlineStr">
        <is>
          <t>MAR</t>
        </is>
      </c>
      <c r="B1332" s="51">
        <f>MAR!A333</f>
        <v/>
      </c>
      <c r="C1332" s="52">
        <f>MAR!B333</f>
        <v/>
      </c>
      <c r="D1332" s="52">
        <f>MAR!C333</f>
        <v/>
      </c>
      <c r="E1332" s="52">
        <f>MAR!D333</f>
        <v/>
      </c>
      <c r="F1332" s="52">
        <f>MAR!E333</f>
        <v/>
      </c>
      <c r="G1332" s="52">
        <f>MAR!F333</f>
        <v/>
      </c>
      <c r="H1332" s="52">
        <f>MAR!G333</f>
        <v/>
      </c>
      <c r="I1332" s="53">
        <f>MAR!H333</f>
        <v/>
      </c>
      <c r="J1332" s="53">
        <f>MAR!I333</f>
        <v/>
      </c>
      <c r="K1332" s="52">
        <f>MAR!J333</f>
        <v/>
      </c>
      <c r="L1332" s="52">
        <f>MAR!K333</f>
        <v/>
      </c>
      <c r="M1332" s="54">
        <f>MAR!L333</f>
        <v/>
      </c>
      <c r="N1332" s="52">
        <f>MAR!M333</f>
        <v/>
      </c>
      <c r="O1332" s="52">
        <f>MAR!N333</f>
        <v/>
      </c>
      <c r="P1332" s="52">
        <f>MAR!O333</f>
        <v/>
      </c>
      <c r="Q1332" s="52">
        <f>MAR!P333</f>
        <v/>
      </c>
      <c r="R1332" s="52">
        <f>MAR!Q333</f>
        <v/>
      </c>
      <c r="S1332" s="54">
        <f>S1331+IF(X1332=0,0,M1332)</f>
        <v/>
      </c>
      <c r="T1332" s="55">
        <f>MAX(T1331,S1332)</f>
        <v/>
      </c>
      <c r="U1332" s="56">
        <f>S1332-T1332</f>
        <v/>
      </c>
      <c r="V1332" s="55">
        <f>IFERROR(SUMIFS(DATABASE!$M$5:$M$6004,DATABASE!$B$5:$B$6004,B1332,DATABASE!$X$5:$X$6004,1),0)</f>
        <v/>
      </c>
      <c r="W1332" s="57">
        <f>IFERROR(COUNTIFS(DATABASE!$B$5:$B$6004,B1332,DATABASE!$X$5:$X$6004,1),0)</f>
        <v/>
      </c>
      <c r="X1332" s="58">
        <f>--AND(ISNUMBER(B1332),C1332&lt;&gt;"",L1332&lt;&gt;"",M1332&lt;&gt;"")</f>
        <v/>
      </c>
    </row>
    <row r="1333" ht="15" customHeight="1" s="111">
      <c r="A1333" s="42" t="inlineStr">
        <is>
          <t>MAR</t>
        </is>
      </c>
      <c r="B1333" s="43">
        <f>MAR!A334</f>
        <v/>
      </c>
      <c r="C1333" s="44">
        <f>MAR!B334</f>
        <v/>
      </c>
      <c r="D1333" s="44">
        <f>MAR!C334</f>
        <v/>
      </c>
      <c r="E1333" s="44">
        <f>MAR!D334</f>
        <v/>
      </c>
      <c r="F1333" s="44">
        <f>MAR!E334</f>
        <v/>
      </c>
      <c r="G1333" s="44">
        <f>MAR!F334</f>
        <v/>
      </c>
      <c r="H1333" s="44">
        <f>MAR!G334</f>
        <v/>
      </c>
      <c r="I1333" s="45">
        <f>MAR!H334</f>
        <v/>
      </c>
      <c r="J1333" s="45">
        <f>MAR!I334</f>
        <v/>
      </c>
      <c r="K1333" s="44">
        <f>MAR!J334</f>
        <v/>
      </c>
      <c r="L1333" s="44">
        <f>MAR!K334</f>
        <v/>
      </c>
      <c r="M1333" s="46">
        <f>MAR!L334</f>
        <v/>
      </c>
      <c r="N1333" s="44">
        <f>MAR!M334</f>
        <v/>
      </c>
      <c r="O1333" s="44">
        <f>MAR!N334</f>
        <v/>
      </c>
      <c r="P1333" s="44">
        <f>MAR!O334</f>
        <v/>
      </c>
      <c r="Q1333" s="44">
        <f>MAR!P334</f>
        <v/>
      </c>
      <c r="R1333" s="44">
        <f>MAR!Q334</f>
        <v/>
      </c>
      <c r="S1333" s="46">
        <f>S1332+IF(X1333=0,0,M1333)</f>
        <v/>
      </c>
      <c r="T1333" s="47">
        <f>MAX(T1332,S1333)</f>
        <v/>
      </c>
      <c r="U1333" s="48">
        <f>S1333-T1333</f>
        <v/>
      </c>
      <c r="V1333" s="47">
        <f>IFERROR(SUMIFS(DATABASE!$M$5:$M$6004,DATABASE!$B$5:$B$6004,B1333,DATABASE!$X$5:$X$6004,1),0)</f>
        <v/>
      </c>
      <c r="W1333" s="31">
        <f>IFERROR(COUNTIFS(DATABASE!$B$5:$B$6004,B1333,DATABASE!$X$5:$X$6004,1),0)</f>
        <v/>
      </c>
      <c r="X1333" s="49">
        <f>--AND(ISNUMBER(B1333),C1333&lt;&gt;"",L1333&lt;&gt;"",M1333&lt;&gt;"")</f>
        <v/>
      </c>
    </row>
    <row r="1334" ht="15" customHeight="1" s="111">
      <c r="A1334" s="50" t="inlineStr">
        <is>
          <t>MAR</t>
        </is>
      </c>
      <c r="B1334" s="51">
        <f>MAR!A335</f>
        <v/>
      </c>
      <c r="C1334" s="52">
        <f>MAR!B335</f>
        <v/>
      </c>
      <c r="D1334" s="52">
        <f>MAR!C335</f>
        <v/>
      </c>
      <c r="E1334" s="52">
        <f>MAR!D335</f>
        <v/>
      </c>
      <c r="F1334" s="52">
        <f>MAR!E335</f>
        <v/>
      </c>
      <c r="G1334" s="52">
        <f>MAR!F335</f>
        <v/>
      </c>
      <c r="H1334" s="52">
        <f>MAR!G335</f>
        <v/>
      </c>
      <c r="I1334" s="53">
        <f>MAR!H335</f>
        <v/>
      </c>
      <c r="J1334" s="53">
        <f>MAR!I335</f>
        <v/>
      </c>
      <c r="K1334" s="52">
        <f>MAR!J335</f>
        <v/>
      </c>
      <c r="L1334" s="52">
        <f>MAR!K335</f>
        <v/>
      </c>
      <c r="M1334" s="54">
        <f>MAR!L335</f>
        <v/>
      </c>
      <c r="N1334" s="52">
        <f>MAR!M335</f>
        <v/>
      </c>
      <c r="O1334" s="52">
        <f>MAR!N335</f>
        <v/>
      </c>
      <c r="P1334" s="52">
        <f>MAR!O335</f>
        <v/>
      </c>
      <c r="Q1334" s="52">
        <f>MAR!P335</f>
        <v/>
      </c>
      <c r="R1334" s="52">
        <f>MAR!Q335</f>
        <v/>
      </c>
      <c r="S1334" s="54">
        <f>S1333+IF(X1334=0,0,M1334)</f>
        <v/>
      </c>
      <c r="T1334" s="55">
        <f>MAX(T1333,S1334)</f>
        <v/>
      </c>
      <c r="U1334" s="56">
        <f>S1334-T1334</f>
        <v/>
      </c>
      <c r="V1334" s="55">
        <f>IFERROR(SUMIFS(DATABASE!$M$5:$M$6004,DATABASE!$B$5:$B$6004,B1334,DATABASE!$X$5:$X$6004,1),0)</f>
        <v/>
      </c>
      <c r="W1334" s="57">
        <f>IFERROR(COUNTIFS(DATABASE!$B$5:$B$6004,B1334,DATABASE!$X$5:$X$6004,1),0)</f>
        <v/>
      </c>
      <c r="X1334" s="58">
        <f>--AND(ISNUMBER(B1334),C1334&lt;&gt;"",L1334&lt;&gt;"",M1334&lt;&gt;"")</f>
        <v/>
      </c>
    </row>
    <row r="1335" ht="15" customHeight="1" s="111">
      <c r="A1335" s="42" t="inlineStr">
        <is>
          <t>MAR</t>
        </is>
      </c>
      <c r="B1335" s="43">
        <f>MAR!A336</f>
        <v/>
      </c>
      <c r="C1335" s="44">
        <f>MAR!B336</f>
        <v/>
      </c>
      <c r="D1335" s="44">
        <f>MAR!C336</f>
        <v/>
      </c>
      <c r="E1335" s="44">
        <f>MAR!D336</f>
        <v/>
      </c>
      <c r="F1335" s="44">
        <f>MAR!E336</f>
        <v/>
      </c>
      <c r="G1335" s="44">
        <f>MAR!F336</f>
        <v/>
      </c>
      <c r="H1335" s="44">
        <f>MAR!G336</f>
        <v/>
      </c>
      <c r="I1335" s="45">
        <f>MAR!H336</f>
        <v/>
      </c>
      <c r="J1335" s="45">
        <f>MAR!I336</f>
        <v/>
      </c>
      <c r="K1335" s="44">
        <f>MAR!J336</f>
        <v/>
      </c>
      <c r="L1335" s="44">
        <f>MAR!K336</f>
        <v/>
      </c>
      <c r="M1335" s="46">
        <f>MAR!L336</f>
        <v/>
      </c>
      <c r="N1335" s="44">
        <f>MAR!M336</f>
        <v/>
      </c>
      <c r="O1335" s="44">
        <f>MAR!N336</f>
        <v/>
      </c>
      <c r="P1335" s="44">
        <f>MAR!O336</f>
        <v/>
      </c>
      <c r="Q1335" s="44">
        <f>MAR!P336</f>
        <v/>
      </c>
      <c r="R1335" s="44">
        <f>MAR!Q336</f>
        <v/>
      </c>
      <c r="S1335" s="46">
        <f>S1334+IF(X1335=0,0,M1335)</f>
        <v/>
      </c>
      <c r="T1335" s="47">
        <f>MAX(T1334,S1335)</f>
        <v/>
      </c>
      <c r="U1335" s="48">
        <f>S1335-T1335</f>
        <v/>
      </c>
      <c r="V1335" s="47">
        <f>IFERROR(SUMIFS(DATABASE!$M$5:$M$6004,DATABASE!$B$5:$B$6004,B1335,DATABASE!$X$5:$X$6004,1),0)</f>
        <v/>
      </c>
      <c r="W1335" s="31">
        <f>IFERROR(COUNTIFS(DATABASE!$B$5:$B$6004,B1335,DATABASE!$X$5:$X$6004,1),0)</f>
        <v/>
      </c>
      <c r="X1335" s="49">
        <f>--AND(ISNUMBER(B1335),C1335&lt;&gt;"",L1335&lt;&gt;"",M1335&lt;&gt;"")</f>
        <v/>
      </c>
    </row>
    <row r="1336" ht="15" customHeight="1" s="111">
      <c r="A1336" s="50" t="inlineStr">
        <is>
          <t>MAR</t>
        </is>
      </c>
      <c r="B1336" s="51">
        <f>MAR!A337</f>
        <v/>
      </c>
      <c r="C1336" s="52">
        <f>MAR!B337</f>
        <v/>
      </c>
      <c r="D1336" s="52">
        <f>MAR!C337</f>
        <v/>
      </c>
      <c r="E1336" s="52">
        <f>MAR!D337</f>
        <v/>
      </c>
      <c r="F1336" s="52">
        <f>MAR!E337</f>
        <v/>
      </c>
      <c r="G1336" s="52">
        <f>MAR!F337</f>
        <v/>
      </c>
      <c r="H1336" s="52">
        <f>MAR!G337</f>
        <v/>
      </c>
      <c r="I1336" s="53">
        <f>MAR!H337</f>
        <v/>
      </c>
      <c r="J1336" s="53">
        <f>MAR!I337</f>
        <v/>
      </c>
      <c r="K1336" s="52">
        <f>MAR!J337</f>
        <v/>
      </c>
      <c r="L1336" s="52">
        <f>MAR!K337</f>
        <v/>
      </c>
      <c r="M1336" s="54">
        <f>MAR!L337</f>
        <v/>
      </c>
      <c r="N1336" s="52">
        <f>MAR!M337</f>
        <v/>
      </c>
      <c r="O1336" s="52">
        <f>MAR!N337</f>
        <v/>
      </c>
      <c r="P1336" s="52">
        <f>MAR!O337</f>
        <v/>
      </c>
      <c r="Q1336" s="52">
        <f>MAR!P337</f>
        <v/>
      </c>
      <c r="R1336" s="52">
        <f>MAR!Q337</f>
        <v/>
      </c>
      <c r="S1336" s="54">
        <f>S1335+IF(X1336=0,0,M1336)</f>
        <v/>
      </c>
      <c r="T1336" s="55">
        <f>MAX(T1335,S1336)</f>
        <v/>
      </c>
      <c r="U1336" s="56">
        <f>S1336-T1336</f>
        <v/>
      </c>
      <c r="V1336" s="55">
        <f>IFERROR(SUMIFS(DATABASE!$M$5:$M$6004,DATABASE!$B$5:$B$6004,B1336,DATABASE!$X$5:$X$6004,1),0)</f>
        <v/>
      </c>
      <c r="W1336" s="57">
        <f>IFERROR(COUNTIFS(DATABASE!$B$5:$B$6004,B1336,DATABASE!$X$5:$X$6004,1),0)</f>
        <v/>
      </c>
      <c r="X1336" s="58">
        <f>--AND(ISNUMBER(B1336),C1336&lt;&gt;"",L1336&lt;&gt;"",M1336&lt;&gt;"")</f>
        <v/>
      </c>
    </row>
    <row r="1337" ht="15" customHeight="1" s="111">
      <c r="A1337" s="42" t="inlineStr">
        <is>
          <t>MAR</t>
        </is>
      </c>
      <c r="B1337" s="43">
        <f>MAR!A338</f>
        <v/>
      </c>
      <c r="C1337" s="44">
        <f>MAR!B338</f>
        <v/>
      </c>
      <c r="D1337" s="44">
        <f>MAR!C338</f>
        <v/>
      </c>
      <c r="E1337" s="44">
        <f>MAR!D338</f>
        <v/>
      </c>
      <c r="F1337" s="44">
        <f>MAR!E338</f>
        <v/>
      </c>
      <c r="G1337" s="44">
        <f>MAR!F338</f>
        <v/>
      </c>
      <c r="H1337" s="44">
        <f>MAR!G338</f>
        <v/>
      </c>
      <c r="I1337" s="45">
        <f>MAR!H338</f>
        <v/>
      </c>
      <c r="J1337" s="45">
        <f>MAR!I338</f>
        <v/>
      </c>
      <c r="K1337" s="44">
        <f>MAR!J338</f>
        <v/>
      </c>
      <c r="L1337" s="44">
        <f>MAR!K338</f>
        <v/>
      </c>
      <c r="M1337" s="46">
        <f>MAR!L338</f>
        <v/>
      </c>
      <c r="N1337" s="44">
        <f>MAR!M338</f>
        <v/>
      </c>
      <c r="O1337" s="44">
        <f>MAR!N338</f>
        <v/>
      </c>
      <c r="P1337" s="44">
        <f>MAR!O338</f>
        <v/>
      </c>
      <c r="Q1337" s="44">
        <f>MAR!P338</f>
        <v/>
      </c>
      <c r="R1337" s="44">
        <f>MAR!Q338</f>
        <v/>
      </c>
      <c r="S1337" s="46">
        <f>S1336+IF(X1337=0,0,M1337)</f>
        <v/>
      </c>
      <c r="T1337" s="47">
        <f>MAX(T1336,S1337)</f>
        <v/>
      </c>
      <c r="U1337" s="48">
        <f>S1337-T1337</f>
        <v/>
      </c>
      <c r="V1337" s="47">
        <f>IFERROR(SUMIFS(DATABASE!$M$5:$M$6004,DATABASE!$B$5:$B$6004,B1337,DATABASE!$X$5:$X$6004,1),0)</f>
        <v/>
      </c>
      <c r="W1337" s="31">
        <f>IFERROR(COUNTIFS(DATABASE!$B$5:$B$6004,B1337,DATABASE!$X$5:$X$6004,1),0)</f>
        <v/>
      </c>
      <c r="X1337" s="49">
        <f>--AND(ISNUMBER(B1337),C1337&lt;&gt;"",L1337&lt;&gt;"",M1337&lt;&gt;"")</f>
        <v/>
      </c>
    </row>
    <row r="1338" ht="15" customHeight="1" s="111">
      <c r="A1338" s="50" t="inlineStr">
        <is>
          <t>MAR</t>
        </is>
      </c>
      <c r="B1338" s="51">
        <f>MAR!A339</f>
        <v/>
      </c>
      <c r="C1338" s="52">
        <f>MAR!B339</f>
        <v/>
      </c>
      <c r="D1338" s="52">
        <f>MAR!C339</f>
        <v/>
      </c>
      <c r="E1338" s="52">
        <f>MAR!D339</f>
        <v/>
      </c>
      <c r="F1338" s="52">
        <f>MAR!E339</f>
        <v/>
      </c>
      <c r="G1338" s="52">
        <f>MAR!F339</f>
        <v/>
      </c>
      <c r="H1338" s="52">
        <f>MAR!G339</f>
        <v/>
      </c>
      <c r="I1338" s="53">
        <f>MAR!H339</f>
        <v/>
      </c>
      <c r="J1338" s="53">
        <f>MAR!I339</f>
        <v/>
      </c>
      <c r="K1338" s="52">
        <f>MAR!J339</f>
        <v/>
      </c>
      <c r="L1338" s="52">
        <f>MAR!K339</f>
        <v/>
      </c>
      <c r="M1338" s="54">
        <f>MAR!L339</f>
        <v/>
      </c>
      <c r="N1338" s="52">
        <f>MAR!M339</f>
        <v/>
      </c>
      <c r="O1338" s="52">
        <f>MAR!N339</f>
        <v/>
      </c>
      <c r="P1338" s="52">
        <f>MAR!O339</f>
        <v/>
      </c>
      <c r="Q1338" s="52">
        <f>MAR!P339</f>
        <v/>
      </c>
      <c r="R1338" s="52">
        <f>MAR!Q339</f>
        <v/>
      </c>
      <c r="S1338" s="54">
        <f>S1337+IF(X1338=0,0,M1338)</f>
        <v/>
      </c>
      <c r="T1338" s="55">
        <f>MAX(T1337,S1338)</f>
        <v/>
      </c>
      <c r="U1338" s="56">
        <f>S1338-T1338</f>
        <v/>
      </c>
      <c r="V1338" s="55">
        <f>IFERROR(SUMIFS(DATABASE!$M$5:$M$6004,DATABASE!$B$5:$B$6004,B1338,DATABASE!$X$5:$X$6004,1),0)</f>
        <v/>
      </c>
      <c r="W1338" s="57">
        <f>IFERROR(COUNTIFS(DATABASE!$B$5:$B$6004,B1338,DATABASE!$X$5:$X$6004,1),0)</f>
        <v/>
      </c>
      <c r="X1338" s="58">
        <f>--AND(ISNUMBER(B1338),C1338&lt;&gt;"",L1338&lt;&gt;"",M1338&lt;&gt;"")</f>
        <v/>
      </c>
    </row>
    <row r="1339" ht="15" customHeight="1" s="111">
      <c r="A1339" s="42" t="inlineStr">
        <is>
          <t>MAR</t>
        </is>
      </c>
      <c r="B1339" s="43">
        <f>MAR!A340</f>
        <v/>
      </c>
      <c r="C1339" s="44">
        <f>MAR!B340</f>
        <v/>
      </c>
      <c r="D1339" s="44">
        <f>MAR!C340</f>
        <v/>
      </c>
      <c r="E1339" s="44">
        <f>MAR!D340</f>
        <v/>
      </c>
      <c r="F1339" s="44">
        <f>MAR!E340</f>
        <v/>
      </c>
      <c r="G1339" s="44">
        <f>MAR!F340</f>
        <v/>
      </c>
      <c r="H1339" s="44">
        <f>MAR!G340</f>
        <v/>
      </c>
      <c r="I1339" s="45">
        <f>MAR!H340</f>
        <v/>
      </c>
      <c r="J1339" s="45">
        <f>MAR!I340</f>
        <v/>
      </c>
      <c r="K1339" s="44">
        <f>MAR!J340</f>
        <v/>
      </c>
      <c r="L1339" s="44">
        <f>MAR!K340</f>
        <v/>
      </c>
      <c r="M1339" s="46">
        <f>MAR!L340</f>
        <v/>
      </c>
      <c r="N1339" s="44">
        <f>MAR!M340</f>
        <v/>
      </c>
      <c r="O1339" s="44">
        <f>MAR!N340</f>
        <v/>
      </c>
      <c r="P1339" s="44">
        <f>MAR!O340</f>
        <v/>
      </c>
      <c r="Q1339" s="44">
        <f>MAR!P340</f>
        <v/>
      </c>
      <c r="R1339" s="44">
        <f>MAR!Q340</f>
        <v/>
      </c>
      <c r="S1339" s="46">
        <f>S1338+IF(X1339=0,0,M1339)</f>
        <v/>
      </c>
      <c r="T1339" s="47">
        <f>MAX(T1338,S1339)</f>
        <v/>
      </c>
      <c r="U1339" s="48">
        <f>S1339-T1339</f>
        <v/>
      </c>
      <c r="V1339" s="47">
        <f>IFERROR(SUMIFS(DATABASE!$M$5:$M$6004,DATABASE!$B$5:$B$6004,B1339,DATABASE!$X$5:$X$6004,1),0)</f>
        <v/>
      </c>
      <c r="W1339" s="31">
        <f>IFERROR(COUNTIFS(DATABASE!$B$5:$B$6004,B1339,DATABASE!$X$5:$X$6004,1),0)</f>
        <v/>
      </c>
      <c r="X1339" s="49">
        <f>--AND(ISNUMBER(B1339),C1339&lt;&gt;"",L1339&lt;&gt;"",M1339&lt;&gt;"")</f>
        <v/>
      </c>
    </row>
    <row r="1340" ht="15" customHeight="1" s="111">
      <c r="A1340" s="50" t="inlineStr">
        <is>
          <t>MAR</t>
        </is>
      </c>
      <c r="B1340" s="51">
        <f>MAR!A341</f>
        <v/>
      </c>
      <c r="C1340" s="52">
        <f>MAR!B341</f>
        <v/>
      </c>
      <c r="D1340" s="52">
        <f>MAR!C341</f>
        <v/>
      </c>
      <c r="E1340" s="52">
        <f>MAR!D341</f>
        <v/>
      </c>
      <c r="F1340" s="52">
        <f>MAR!E341</f>
        <v/>
      </c>
      <c r="G1340" s="52">
        <f>MAR!F341</f>
        <v/>
      </c>
      <c r="H1340" s="52">
        <f>MAR!G341</f>
        <v/>
      </c>
      <c r="I1340" s="53">
        <f>MAR!H341</f>
        <v/>
      </c>
      <c r="J1340" s="53">
        <f>MAR!I341</f>
        <v/>
      </c>
      <c r="K1340" s="52">
        <f>MAR!J341</f>
        <v/>
      </c>
      <c r="L1340" s="52">
        <f>MAR!K341</f>
        <v/>
      </c>
      <c r="M1340" s="54">
        <f>MAR!L341</f>
        <v/>
      </c>
      <c r="N1340" s="52">
        <f>MAR!M341</f>
        <v/>
      </c>
      <c r="O1340" s="52">
        <f>MAR!N341</f>
        <v/>
      </c>
      <c r="P1340" s="52">
        <f>MAR!O341</f>
        <v/>
      </c>
      <c r="Q1340" s="52">
        <f>MAR!P341</f>
        <v/>
      </c>
      <c r="R1340" s="52">
        <f>MAR!Q341</f>
        <v/>
      </c>
      <c r="S1340" s="54">
        <f>S1339+IF(X1340=0,0,M1340)</f>
        <v/>
      </c>
      <c r="T1340" s="55">
        <f>MAX(T1339,S1340)</f>
        <v/>
      </c>
      <c r="U1340" s="56">
        <f>S1340-T1340</f>
        <v/>
      </c>
      <c r="V1340" s="55">
        <f>IFERROR(SUMIFS(DATABASE!$M$5:$M$6004,DATABASE!$B$5:$B$6004,B1340,DATABASE!$X$5:$X$6004,1),0)</f>
        <v/>
      </c>
      <c r="W1340" s="57">
        <f>IFERROR(COUNTIFS(DATABASE!$B$5:$B$6004,B1340,DATABASE!$X$5:$X$6004,1),0)</f>
        <v/>
      </c>
      <c r="X1340" s="58">
        <f>--AND(ISNUMBER(B1340),C1340&lt;&gt;"",L1340&lt;&gt;"",M1340&lt;&gt;"")</f>
        <v/>
      </c>
    </row>
    <row r="1341" ht="15" customHeight="1" s="111">
      <c r="A1341" s="42" t="inlineStr">
        <is>
          <t>MAR</t>
        </is>
      </c>
      <c r="B1341" s="43">
        <f>MAR!A342</f>
        <v/>
      </c>
      <c r="C1341" s="44">
        <f>MAR!B342</f>
        <v/>
      </c>
      <c r="D1341" s="44">
        <f>MAR!C342</f>
        <v/>
      </c>
      <c r="E1341" s="44">
        <f>MAR!D342</f>
        <v/>
      </c>
      <c r="F1341" s="44">
        <f>MAR!E342</f>
        <v/>
      </c>
      <c r="G1341" s="44">
        <f>MAR!F342</f>
        <v/>
      </c>
      <c r="H1341" s="44">
        <f>MAR!G342</f>
        <v/>
      </c>
      <c r="I1341" s="45">
        <f>MAR!H342</f>
        <v/>
      </c>
      <c r="J1341" s="45">
        <f>MAR!I342</f>
        <v/>
      </c>
      <c r="K1341" s="44">
        <f>MAR!J342</f>
        <v/>
      </c>
      <c r="L1341" s="44">
        <f>MAR!K342</f>
        <v/>
      </c>
      <c r="M1341" s="46">
        <f>MAR!L342</f>
        <v/>
      </c>
      <c r="N1341" s="44">
        <f>MAR!M342</f>
        <v/>
      </c>
      <c r="O1341" s="44">
        <f>MAR!N342</f>
        <v/>
      </c>
      <c r="P1341" s="44">
        <f>MAR!O342</f>
        <v/>
      </c>
      <c r="Q1341" s="44">
        <f>MAR!P342</f>
        <v/>
      </c>
      <c r="R1341" s="44">
        <f>MAR!Q342</f>
        <v/>
      </c>
      <c r="S1341" s="46">
        <f>S1340+IF(X1341=0,0,M1341)</f>
        <v/>
      </c>
      <c r="T1341" s="47">
        <f>MAX(T1340,S1341)</f>
        <v/>
      </c>
      <c r="U1341" s="48">
        <f>S1341-T1341</f>
        <v/>
      </c>
      <c r="V1341" s="47">
        <f>IFERROR(SUMIFS(DATABASE!$M$5:$M$6004,DATABASE!$B$5:$B$6004,B1341,DATABASE!$X$5:$X$6004,1),0)</f>
        <v/>
      </c>
      <c r="W1341" s="31">
        <f>IFERROR(COUNTIFS(DATABASE!$B$5:$B$6004,B1341,DATABASE!$X$5:$X$6004,1),0)</f>
        <v/>
      </c>
      <c r="X1341" s="49">
        <f>--AND(ISNUMBER(B1341),C1341&lt;&gt;"",L1341&lt;&gt;"",M1341&lt;&gt;"")</f>
        <v/>
      </c>
    </row>
    <row r="1342" ht="15" customHeight="1" s="111">
      <c r="A1342" s="50" t="inlineStr">
        <is>
          <t>MAR</t>
        </is>
      </c>
      <c r="B1342" s="51">
        <f>MAR!A343</f>
        <v/>
      </c>
      <c r="C1342" s="52">
        <f>MAR!B343</f>
        <v/>
      </c>
      <c r="D1342" s="52">
        <f>MAR!C343</f>
        <v/>
      </c>
      <c r="E1342" s="52">
        <f>MAR!D343</f>
        <v/>
      </c>
      <c r="F1342" s="52">
        <f>MAR!E343</f>
        <v/>
      </c>
      <c r="G1342" s="52">
        <f>MAR!F343</f>
        <v/>
      </c>
      <c r="H1342" s="52">
        <f>MAR!G343</f>
        <v/>
      </c>
      <c r="I1342" s="53">
        <f>MAR!H343</f>
        <v/>
      </c>
      <c r="J1342" s="53">
        <f>MAR!I343</f>
        <v/>
      </c>
      <c r="K1342" s="52">
        <f>MAR!J343</f>
        <v/>
      </c>
      <c r="L1342" s="52">
        <f>MAR!K343</f>
        <v/>
      </c>
      <c r="M1342" s="54">
        <f>MAR!L343</f>
        <v/>
      </c>
      <c r="N1342" s="52">
        <f>MAR!M343</f>
        <v/>
      </c>
      <c r="O1342" s="52">
        <f>MAR!N343</f>
        <v/>
      </c>
      <c r="P1342" s="52">
        <f>MAR!O343</f>
        <v/>
      </c>
      <c r="Q1342" s="52">
        <f>MAR!P343</f>
        <v/>
      </c>
      <c r="R1342" s="52">
        <f>MAR!Q343</f>
        <v/>
      </c>
      <c r="S1342" s="54">
        <f>S1341+IF(X1342=0,0,M1342)</f>
        <v/>
      </c>
      <c r="T1342" s="55">
        <f>MAX(T1341,S1342)</f>
        <v/>
      </c>
      <c r="U1342" s="56">
        <f>S1342-T1342</f>
        <v/>
      </c>
      <c r="V1342" s="55">
        <f>IFERROR(SUMIFS(DATABASE!$M$5:$M$6004,DATABASE!$B$5:$B$6004,B1342,DATABASE!$X$5:$X$6004,1),0)</f>
        <v/>
      </c>
      <c r="W1342" s="57">
        <f>IFERROR(COUNTIFS(DATABASE!$B$5:$B$6004,B1342,DATABASE!$X$5:$X$6004,1),0)</f>
        <v/>
      </c>
      <c r="X1342" s="58">
        <f>--AND(ISNUMBER(B1342),C1342&lt;&gt;"",L1342&lt;&gt;"",M1342&lt;&gt;"")</f>
        <v/>
      </c>
    </row>
    <row r="1343" ht="15" customHeight="1" s="111">
      <c r="A1343" s="42" t="inlineStr">
        <is>
          <t>MAR</t>
        </is>
      </c>
      <c r="B1343" s="43">
        <f>MAR!A344</f>
        <v/>
      </c>
      <c r="C1343" s="44">
        <f>MAR!B344</f>
        <v/>
      </c>
      <c r="D1343" s="44">
        <f>MAR!C344</f>
        <v/>
      </c>
      <c r="E1343" s="44">
        <f>MAR!D344</f>
        <v/>
      </c>
      <c r="F1343" s="44">
        <f>MAR!E344</f>
        <v/>
      </c>
      <c r="G1343" s="44">
        <f>MAR!F344</f>
        <v/>
      </c>
      <c r="H1343" s="44">
        <f>MAR!G344</f>
        <v/>
      </c>
      <c r="I1343" s="45">
        <f>MAR!H344</f>
        <v/>
      </c>
      <c r="J1343" s="45">
        <f>MAR!I344</f>
        <v/>
      </c>
      <c r="K1343" s="44">
        <f>MAR!J344</f>
        <v/>
      </c>
      <c r="L1343" s="44">
        <f>MAR!K344</f>
        <v/>
      </c>
      <c r="M1343" s="46">
        <f>MAR!L344</f>
        <v/>
      </c>
      <c r="N1343" s="44">
        <f>MAR!M344</f>
        <v/>
      </c>
      <c r="O1343" s="44">
        <f>MAR!N344</f>
        <v/>
      </c>
      <c r="P1343" s="44">
        <f>MAR!O344</f>
        <v/>
      </c>
      <c r="Q1343" s="44">
        <f>MAR!P344</f>
        <v/>
      </c>
      <c r="R1343" s="44">
        <f>MAR!Q344</f>
        <v/>
      </c>
      <c r="S1343" s="46">
        <f>S1342+IF(X1343=0,0,M1343)</f>
        <v/>
      </c>
      <c r="T1343" s="47">
        <f>MAX(T1342,S1343)</f>
        <v/>
      </c>
      <c r="U1343" s="48">
        <f>S1343-T1343</f>
        <v/>
      </c>
      <c r="V1343" s="47">
        <f>IFERROR(SUMIFS(DATABASE!$M$5:$M$6004,DATABASE!$B$5:$B$6004,B1343,DATABASE!$X$5:$X$6004,1),0)</f>
        <v/>
      </c>
      <c r="W1343" s="31">
        <f>IFERROR(COUNTIFS(DATABASE!$B$5:$B$6004,B1343,DATABASE!$X$5:$X$6004,1),0)</f>
        <v/>
      </c>
      <c r="X1343" s="49">
        <f>--AND(ISNUMBER(B1343),C1343&lt;&gt;"",L1343&lt;&gt;"",M1343&lt;&gt;"")</f>
        <v/>
      </c>
    </row>
    <row r="1344" ht="15" customHeight="1" s="111">
      <c r="A1344" s="50" t="inlineStr">
        <is>
          <t>MAR</t>
        </is>
      </c>
      <c r="B1344" s="51">
        <f>MAR!A345</f>
        <v/>
      </c>
      <c r="C1344" s="52">
        <f>MAR!B345</f>
        <v/>
      </c>
      <c r="D1344" s="52">
        <f>MAR!C345</f>
        <v/>
      </c>
      <c r="E1344" s="52">
        <f>MAR!D345</f>
        <v/>
      </c>
      <c r="F1344" s="52">
        <f>MAR!E345</f>
        <v/>
      </c>
      <c r="G1344" s="52">
        <f>MAR!F345</f>
        <v/>
      </c>
      <c r="H1344" s="52">
        <f>MAR!G345</f>
        <v/>
      </c>
      <c r="I1344" s="53">
        <f>MAR!H345</f>
        <v/>
      </c>
      <c r="J1344" s="53">
        <f>MAR!I345</f>
        <v/>
      </c>
      <c r="K1344" s="52">
        <f>MAR!J345</f>
        <v/>
      </c>
      <c r="L1344" s="52">
        <f>MAR!K345</f>
        <v/>
      </c>
      <c r="M1344" s="54">
        <f>MAR!L345</f>
        <v/>
      </c>
      <c r="N1344" s="52">
        <f>MAR!M345</f>
        <v/>
      </c>
      <c r="O1344" s="52">
        <f>MAR!N345</f>
        <v/>
      </c>
      <c r="P1344" s="52">
        <f>MAR!O345</f>
        <v/>
      </c>
      <c r="Q1344" s="52">
        <f>MAR!P345</f>
        <v/>
      </c>
      <c r="R1344" s="52">
        <f>MAR!Q345</f>
        <v/>
      </c>
      <c r="S1344" s="54">
        <f>S1343+IF(X1344=0,0,M1344)</f>
        <v/>
      </c>
      <c r="T1344" s="55">
        <f>MAX(T1343,S1344)</f>
        <v/>
      </c>
      <c r="U1344" s="56">
        <f>S1344-T1344</f>
        <v/>
      </c>
      <c r="V1344" s="55">
        <f>IFERROR(SUMIFS(DATABASE!$M$5:$M$6004,DATABASE!$B$5:$B$6004,B1344,DATABASE!$X$5:$X$6004,1),0)</f>
        <v/>
      </c>
      <c r="W1344" s="57">
        <f>IFERROR(COUNTIFS(DATABASE!$B$5:$B$6004,B1344,DATABASE!$X$5:$X$6004,1),0)</f>
        <v/>
      </c>
      <c r="X1344" s="58">
        <f>--AND(ISNUMBER(B1344),C1344&lt;&gt;"",L1344&lt;&gt;"",M1344&lt;&gt;"")</f>
        <v/>
      </c>
    </row>
    <row r="1345" ht="15" customHeight="1" s="111">
      <c r="A1345" s="42" t="inlineStr">
        <is>
          <t>MAR</t>
        </is>
      </c>
      <c r="B1345" s="43">
        <f>MAR!A346</f>
        <v/>
      </c>
      <c r="C1345" s="44">
        <f>MAR!B346</f>
        <v/>
      </c>
      <c r="D1345" s="44">
        <f>MAR!C346</f>
        <v/>
      </c>
      <c r="E1345" s="44">
        <f>MAR!D346</f>
        <v/>
      </c>
      <c r="F1345" s="44">
        <f>MAR!E346</f>
        <v/>
      </c>
      <c r="G1345" s="44">
        <f>MAR!F346</f>
        <v/>
      </c>
      <c r="H1345" s="44">
        <f>MAR!G346</f>
        <v/>
      </c>
      <c r="I1345" s="45">
        <f>MAR!H346</f>
        <v/>
      </c>
      <c r="J1345" s="45">
        <f>MAR!I346</f>
        <v/>
      </c>
      <c r="K1345" s="44">
        <f>MAR!J346</f>
        <v/>
      </c>
      <c r="L1345" s="44">
        <f>MAR!K346</f>
        <v/>
      </c>
      <c r="M1345" s="46">
        <f>MAR!L346</f>
        <v/>
      </c>
      <c r="N1345" s="44">
        <f>MAR!M346</f>
        <v/>
      </c>
      <c r="O1345" s="44">
        <f>MAR!N346</f>
        <v/>
      </c>
      <c r="P1345" s="44">
        <f>MAR!O346</f>
        <v/>
      </c>
      <c r="Q1345" s="44">
        <f>MAR!P346</f>
        <v/>
      </c>
      <c r="R1345" s="44">
        <f>MAR!Q346</f>
        <v/>
      </c>
      <c r="S1345" s="46">
        <f>S1344+IF(X1345=0,0,M1345)</f>
        <v/>
      </c>
      <c r="T1345" s="47">
        <f>MAX(T1344,S1345)</f>
        <v/>
      </c>
      <c r="U1345" s="48">
        <f>S1345-T1345</f>
        <v/>
      </c>
      <c r="V1345" s="47">
        <f>IFERROR(SUMIFS(DATABASE!$M$5:$M$6004,DATABASE!$B$5:$B$6004,B1345,DATABASE!$X$5:$X$6004,1),0)</f>
        <v/>
      </c>
      <c r="W1345" s="31">
        <f>IFERROR(COUNTIFS(DATABASE!$B$5:$B$6004,B1345,DATABASE!$X$5:$X$6004,1),0)</f>
        <v/>
      </c>
      <c r="X1345" s="49">
        <f>--AND(ISNUMBER(B1345),C1345&lt;&gt;"",L1345&lt;&gt;"",M1345&lt;&gt;"")</f>
        <v/>
      </c>
    </row>
    <row r="1346" ht="15" customHeight="1" s="111">
      <c r="A1346" s="50" t="inlineStr">
        <is>
          <t>MAR</t>
        </is>
      </c>
      <c r="B1346" s="51">
        <f>MAR!A347</f>
        <v/>
      </c>
      <c r="C1346" s="52">
        <f>MAR!B347</f>
        <v/>
      </c>
      <c r="D1346" s="52">
        <f>MAR!C347</f>
        <v/>
      </c>
      <c r="E1346" s="52">
        <f>MAR!D347</f>
        <v/>
      </c>
      <c r="F1346" s="52">
        <f>MAR!E347</f>
        <v/>
      </c>
      <c r="G1346" s="52">
        <f>MAR!F347</f>
        <v/>
      </c>
      <c r="H1346" s="52">
        <f>MAR!G347</f>
        <v/>
      </c>
      <c r="I1346" s="53">
        <f>MAR!H347</f>
        <v/>
      </c>
      <c r="J1346" s="53">
        <f>MAR!I347</f>
        <v/>
      </c>
      <c r="K1346" s="52">
        <f>MAR!J347</f>
        <v/>
      </c>
      <c r="L1346" s="52">
        <f>MAR!K347</f>
        <v/>
      </c>
      <c r="M1346" s="54">
        <f>MAR!L347</f>
        <v/>
      </c>
      <c r="N1346" s="52">
        <f>MAR!M347</f>
        <v/>
      </c>
      <c r="O1346" s="52">
        <f>MAR!N347</f>
        <v/>
      </c>
      <c r="P1346" s="52">
        <f>MAR!O347</f>
        <v/>
      </c>
      <c r="Q1346" s="52">
        <f>MAR!P347</f>
        <v/>
      </c>
      <c r="R1346" s="52">
        <f>MAR!Q347</f>
        <v/>
      </c>
      <c r="S1346" s="54">
        <f>S1345+IF(X1346=0,0,M1346)</f>
        <v/>
      </c>
      <c r="T1346" s="55">
        <f>MAX(T1345,S1346)</f>
        <v/>
      </c>
      <c r="U1346" s="56">
        <f>S1346-T1346</f>
        <v/>
      </c>
      <c r="V1346" s="55">
        <f>IFERROR(SUMIFS(DATABASE!$M$5:$M$6004,DATABASE!$B$5:$B$6004,B1346,DATABASE!$X$5:$X$6004,1),0)</f>
        <v/>
      </c>
      <c r="W1346" s="57">
        <f>IFERROR(COUNTIFS(DATABASE!$B$5:$B$6004,B1346,DATABASE!$X$5:$X$6004,1),0)</f>
        <v/>
      </c>
      <c r="X1346" s="58">
        <f>--AND(ISNUMBER(B1346),C1346&lt;&gt;"",L1346&lt;&gt;"",M1346&lt;&gt;"")</f>
        <v/>
      </c>
    </row>
    <row r="1347" ht="15" customHeight="1" s="111">
      <c r="A1347" s="42" t="inlineStr">
        <is>
          <t>MAR</t>
        </is>
      </c>
      <c r="B1347" s="43">
        <f>MAR!A348</f>
        <v/>
      </c>
      <c r="C1347" s="44">
        <f>MAR!B348</f>
        <v/>
      </c>
      <c r="D1347" s="44">
        <f>MAR!C348</f>
        <v/>
      </c>
      <c r="E1347" s="44">
        <f>MAR!D348</f>
        <v/>
      </c>
      <c r="F1347" s="44">
        <f>MAR!E348</f>
        <v/>
      </c>
      <c r="G1347" s="44">
        <f>MAR!F348</f>
        <v/>
      </c>
      <c r="H1347" s="44">
        <f>MAR!G348</f>
        <v/>
      </c>
      <c r="I1347" s="45">
        <f>MAR!H348</f>
        <v/>
      </c>
      <c r="J1347" s="45">
        <f>MAR!I348</f>
        <v/>
      </c>
      <c r="K1347" s="44">
        <f>MAR!J348</f>
        <v/>
      </c>
      <c r="L1347" s="44">
        <f>MAR!K348</f>
        <v/>
      </c>
      <c r="M1347" s="46">
        <f>MAR!L348</f>
        <v/>
      </c>
      <c r="N1347" s="44">
        <f>MAR!M348</f>
        <v/>
      </c>
      <c r="O1347" s="44">
        <f>MAR!N348</f>
        <v/>
      </c>
      <c r="P1347" s="44">
        <f>MAR!O348</f>
        <v/>
      </c>
      <c r="Q1347" s="44">
        <f>MAR!P348</f>
        <v/>
      </c>
      <c r="R1347" s="44">
        <f>MAR!Q348</f>
        <v/>
      </c>
      <c r="S1347" s="46">
        <f>S1346+IF(X1347=0,0,M1347)</f>
        <v/>
      </c>
      <c r="T1347" s="47">
        <f>MAX(T1346,S1347)</f>
        <v/>
      </c>
      <c r="U1347" s="48">
        <f>S1347-T1347</f>
        <v/>
      </c>
      <c r="V1347" s="47">
        <f>IFERROR(SUMIFS(DATABASE!$M$5:$M$6004,DATABASE!$B$5:$B$6004,B1347,DATABASE!$X$5:$X$6004,1),0)</f>
        <v/>
      </c>
      <c r="W1347" s="31">
        <f>IFERROR(COUNTIFS(DATABASE!$B$5:$B$6004,B1347,DATABASE!$X$5:$X$6004,1),0)</f>
        <v/>
      </c>
      <c r="X1347" s="49">
        <f>--AND(ISNUMBER(B1347),C1347&lt;&gt;"",L1347&lt;&gt;"",M1347&lt;&gt;"")</f>
        <v/>
      </c>
    </row>
    <row r="1348" ht="15" customHeight="1" s="111">
      <c r="A1348" s="50" t="inlineStr">
        <is>
          <t>MAR</t>
        </is>
      </c>
      <c r="B1348" s="51">
        <f>MAR!A349</f>
        <v/>
      </c>
      <c r="C1348" s="52">
        <f>MAR!B349</f>
        <v/>
      </c>
      <c r="D1348" s="52">
        <f>MAR!C349</f>
        <v/>
      </c>
      <c r="E1348" s="52">
        <f>MAR!D349</f>
        <v/>
      </c>
      <c r="F1348" s="52">
        <f>MAR!E349</f>
        <v/>
      </c>
      <c r="G1348" s="52">
        <f>MAR!F349</f>
        <v/>
      </c>
      <c r="H1348" s="52">
        <f>MAR!G349</f>
        <v/>
      </c>
      <c r="I1348" s="53">
        <f>MAR!H349</f>
        <v/>
      </c>
      <c r="J1348" s="53">
        <f>MAR!I349</f>
        <v/>
      </c>
      <c r="K1348" s="52">
        <f>MAR!J349</f>
        <v/>
      </c>
      <c r="L1348" s="52">
        <f>MAR!K349</f>
        <v/>
      </c>
      <c r="M1348" s="54">
        <f>MAR!L349</f>
        <v/>
      </c>
      <c r="N1348" s="52">
        <f>MAR!M349</f>
        <v/>
      </c>
      <c r="O1348" s="52">
        <f>MAR!N349</f>
        <v/>
      </c>
      <c r="P1348" s="52">
        <f>MAR!O349</f>
        <v/>
      </c>
      <c r="Q1348" s="52">
        <f>MAR!P349</f>
        <v/>
      </c>
      <c r="R1348" s="52">
        <f>MAR!Q349</f>
        <v/>
      </c>
      <c r="S1348" s="54">
        <f>S1347+IF(X1348=0,0,M1348)</f>
        <v/>
      </c>
      <c r="T1348" s="55">
        <f>MAX(T1347,S1348)</f>
        <v/>
      </c>
      <c r="U1348" s="56">
        <f>S1348-T1348</f>
        <v/>
      </c>
      <c r="V1348" s="55">
        <f>IFERROR(SUMIFS(DATABASE!$M$5:$M$6004,DATABASE!$B$5:$B$6004,B1348,DATABASE!$X$5:$X$6004,1),0)</f>
        <v/>
      </c>
      <c r="W1348" s="57">
        <f>IFERROR(COUNTIFS(DATABASE!$B$5:$B$6004,B1348,DATABASE!$X$5:$X$6004,1),0)</f>
        <v/>
      </c>
      <c r="X1348" s="58">
        <f>--AND(ISNUMBER(B1348),C1348&lt;&gt;"",L1348&lt;&gt;"",M1348&lt;&gt;"")</f>
        <v/>
      </c>
    </row>
    <row r="1349" ht="15" customHeight="1" s="111">
      <c r="A1349" s="42" t="inlineStr">
        <is>
          <t>MAR</t>
        </is>
      </c>
      <c r="B1349" s="43">
        <f>MAR!A350</f>
        <v/>
      </c>
      <c r="C1349" s="44">
        <f>MAR!B350</f>
        <v/>
      </c>
      <c r="D1349" s="44">
        <f>MAR!C350</f>
        <v/>
      </c>
      <c r="E1349" s="44">
        <f>MAR!D350</f>
        <v/>
      </c>
      <c r="F1349" s="44">
        <f>MAR!E350</f>
        <v/>
      </c>
      <c r="G1349" s="44">
        <f>MAR!F350</f>
        <v/>
      </c>
      <c r="H1349" s="44">
        <f>MAR!G350</f>
        <v/>
      </c>
      <c r="I1349" s="45">
        <f>MAR!H350</f>
        <v/>
      </c>
      <c r="J1349" s="45">
        <f>MAR!I350</f>
        <v/>
      </c>
      <c r="K1349" s="44">
        <f>MAR!J350</f>
        <v/>
      </c>
      <c r="L1349" s="44">
        <f>MAR!K350</f>
        <v/>
      </c>
      <c r="M1349" s="46">
        <f>MAR!L350</f>
        <v/>
      </c>
      <c r="N1349" s="44">
        <f>MAR!M350</f>
        <v/>
      </c>
      <c r="O1349" s="44">
        <f>MAR!N350</f>
        <v/>
      </c>
      <c r="P1349" s="44">
        <f>MAR!O350</f>
        <v/>
      </c>
      <c r="Q1349" s="44">
        <f>MAR!P350</f>
        <v/>
      </c>
      <c r="R1349" s="44">
        <f>MAR!Q350</f>
        <v/>
      </c>
      <c r="S1349" s="46">
        <f>S1348+IF(X1349=0,0,M1349)</f>
        <v/>
      </c>
      <c r="T1349" s="47">
        <f>MAX(T1348,S1349)</f>
        <v/>
      </c>
      <c r="U1349" s="48">
        <f>S1349-T1349</f>
        <v/>
      </c>
      <c r="V1349" s="47">
        <f>IFERROR(SUMIFS(DATABASE!$M$5:$M$6004,DATABASE!$B$5:$B$6004,B1349,DATABASE!$X$5:$X$6004,1),0)</f>
        <v/>
      </c>
      <c r="W1349" s="31">
        <f>IFERROR(COUNTIFS(DATABASE!$B$5:$B$6004,B1349,DATABASE!$X$5:$X$6004,1),0)</f>
        <v/>
      </c>
      <c r="X1349" s="49">
        <f>--AND(ISNUMBER(B1349),C1349&lt;&gt;"",L1349&lt;&gt;"",M1349&lt;&gt;"")</f>
        <v/>
      </c>
    </row>
    <row r="1350" ht="15" customHeight="1" s="111">
      <c r="A1350" s="50" t="inlineStr">
        <is>
          <t>MAR</t>
        </is>
      </c>
      <c r="B1350" s="51">
        <f>MAR!A351</f>
        <v/>
      </c>
      <c r="C1350" s="52">
        <f>MAR!B351</f>
        <v/>
      </c>
      <c r="D1350" s="52">
        <f>MAR!C351</f>
        <v/>
      </c>
      <c r="E1350" s="52">
        <f>MAR!D351</f>
        <v/>
      </c>
      <c r="F1350" s="52">
        <f>MAR!E351</f>
        <v/>
      </c>
      <c r="G1350" s="52">
        <f>MAR!F351</f>
        <v/>
      </c>
      <c r="H1350" s="52">
        <f>MAR!G351</f>
        <v/>
      </c>
      <c r="I1350" s="53">
        <f>MAR!H351</f>
        <v/>
      </c>
      <c r="J1350" s="53">
        <f>MAR!I351</f>
        <v/>
      </c>
      <c r="K1350" s="52">
        <f>MAR!J351</f>
        <v/>
      </c>
      <c r="L1350" s="52">
        <f>MAR!K351</f>
        <v/>
      </c>
      <c r="M1350" s="54">
        <f>MAR!L351</f>
        <v/>
      </c>
      <c r="N1350" s="52">
        <f>MAR!M351</f>
        <v/>
      </c>
      <c r="O1350" s="52">
        <f>MAR!N351</f>
        <v/>
      </c>
      <c r="P1350" s="52">
        <f>MAR!O351</f>
        <v/>
      </c>
      <c r="Q1350" s="52">
        <f>MAR!P351</f>
        <v/>
      </c>
      <c r="R1350" s="52">
        <f>MAR!Q351</f>
        <v/>
      </c>
      <c r="S1350" s="54">
        <f>S1349+IF(X1350=0,0,M1350)</f>
        <v/>
      </c>
      <c r="T1350" s="55">
        <f>MAX(T1349,S1350)</f>
        <v/>
      </c>
      <c r="U1350" s="56">
        <f>S1350-T1350</f>
        <v/>
      </c>
      <c r="V1350" s="55">
        <f>IFERROR(SUMIFS(DATABASE!$M$5:$M$6004,DATABASE!$B$5:$B$6004,B1350,DATABASE!$X$5:$X$6004,1),0)</f>
        <v/>
      </c>
      <c r="W1350" s="57">
        <f>IFERROR(COUNTIFS(DATABASE!$B$5:$B$6004,B1350,DATABASE!$X$5:$X$6004,1),0)</f>
        <v/>
      </c>
      <c r="X1350" s="58">
        <f>--AND(ISNUMBER(B1350),C1350&lt;&gt;"",L1350&lt;&gt;"",M1350&lt;&gt;"")</f>
        <v/>
      </c>
    </row>
    <row r="1351" ht="15" customHeight="1" s="111">
      <c r="A1351" s="42" t="inlineStr">
        <is>
          <t>MAR</t>
        </is>
      </c>
      <c r="B1351" s="43">
        <f>MAR!A352</f>
        <v/>
      </c>
      <c r="C1351" s="44">
        <f>MAR!B352</f>
        <v/>
      </c>
      <c r="D1351" s="44">
        <f>MAR!C352</f>
        <v/>
      </c>
      <c r="E1351" s="44">
        <f>MAR!D352</f>
        <v/>
      </c>
      <c r="F1351" s="44">
        <f>MAR!E352</f>
        <v/>
      </c>
      <c r="G1351" s="44">
        <f>MAR!F352</f>
        <v/>
      </c>
      <c r="H1351" s="44">
        <f>MAR!G352</f>
        <v/>
      </c>
      <c r="I1351" s="45">
        <f>MAR!H352</f>
        <v/>
      </c>
      <c r="J1351" s="45">
        <f>MAR!I352</f>
        <v/>
      </c>
      <c r="K1351" s="44">
        <f>MAR!J352</f>
        <v/>
      </c>
      <c r="L1351" s="44">
        <f>MAR!K352</f>
        <v/>
      </c>
      <c r="M1351" s="46">
        <f>MAR!L352</f>
        <v/>
      </c>
      <c r="N1351" s="44">
        <f>MAR!M352</f>
        <v/>
      </c>
      <c r="O1351" s="44">
        <f>MAR!N352</f>
        <v/>
      </c>
      <c r="P1351" s="44">
        <f>MAR!O352</f>
        <v/>
      </c>
      <c r="Q1351" s="44">
        <f>MAR!P352</f>
        <v/>
      </c>
      <c r="R1351" s="44">
        <f>MAR!Q352</f>
        <v/>
      </c>
      <c r="S1351" s="46">
        <f>S1350+IF(X1351=0,0,M1351)</f>
        <v/>
      </c>
      <c r="T1351" s="47">
        <f>MAX(T1350,S1351)</f>
        <v/>
      </c>
      <c r="U1351" s="48">
        <f>S1351-T1351</f>
        <v/>
      </c>
      <c r="V1351" s="47">
        <f>IFERROR(SUMIFS(DATABASE!$M$5:$M$6004,DATABASE!$B$5:$B$6004,B1351,DATABASE!$X$5:$X$6004,1),0)</f>
        <v/>
      </c>
      <c r="W1351" s="31">
        <f>IFERROR(COUNTIFS(DATABASE!$B$5:$B$6004,B1351,DATABASE!$X$5:$X$6004,1),0)</f>
        <v/>
      </c>
      <c r="X1351" s="49">
        <f>--AND(ISNUMBER(B1351),C1351&lt;&gt;"",L1351&lt;&gt;"",M1351&lt;&gt;"")</f>
        <v/>
      </c>
    </row>
    <row r="1352" ht="15" customHeight="1" s="111">
      <c r="A1352" s="50" t="inlineStr">
        <is>
          <t>MAR</t>
        </is>
      </c>
      <c r="B1352" s="51">
        <f>MAR!A353</f>
        <v/>
      </c>
      <c r="C1352" s="52">
        <f>MAR!B353</f>
        <v/>
      </c>
      <c r="D1352" s="52">
        <f>MAR!C353</f>
        <v/>
      </c>
      <c r="E1352" s="52">
        <f>MAR!D353</f>
        <v/>
      </c>
      <c r="F1352" s="52">
        <f>MAR!E353</f>
        <v/>
      </c>
      <c r="G1352" s="52">
        <f>MAR!F353</f>
        <v/>
      </c>
      <c r="H1352" s="52">
        <f>MAR!G353</f>
        <v/>
      </c>
      <c r="I1352" s="53">
        <f>MAR!H353</f>
        <v/>
      </c>
      <c r="J1352" s="53">
        <f>MAR!I353</f>
        <v/>
      </c>
      <c r="K1352" s="52">
        <f>MAR!J353</f>
        <v/>
      </c>
      <c r="L1352" s="52">
        <f>MAR!K353</f>
        <v/>
      </c>
      <c r="M1352" s="54">
        <f>MAR!L353</f>
        <v/>
      </c>
      <c r="N1352" s="52">
        <f>MAR!M353</f>
        <v/>
      </c>
      <c r="O1352" s="52">
        <f>MAR!N353</f>
        <v/>
      </c>
      <c r="P1352" s="52">
        <f>MAR!O353</f>
        <v/>
      </c>
      <c r="Q1352" s="52">
        <f>MAR!P353</f>
        <v/>
      </c>
      <c r="R1352" s="52">
        <f>MAR!Q353</f>
        <v/>
      </c>
      <c r="S1352" s="54">
        <f>S1351+IF(X1352=0,0,M1352)</f>
        <v/>
      </c>
      <c r="T1352" s="55">
        <f>MAX(T1351,S1352)</f>
        <v/>
      </c>
      <c r="U1352" s="56">
        <f>S1352-T1352</f>
        <v/>
      </c>
      <c r="V1352" s="55">
        <f>IFERROR(SUMIFS(DATABASE!$M$5:$M$6004,DATABASE!$B$5:$B$6004,B1352,DATABASE!$X$5:$X$6004,1),0)</f>
        <v/>
      </c>
      <c r="W1352" s="57">
        <f>IFERROR(COUNTIFS(DATABASE!$B$5:$B$6004,B1352,DATABASE!$X$5:$X$6004,1),0)</f>
        <v/>
      </c>
      <c r="X1352" s="58">
        <f>--AND(ISNUMBER(B1352),C1352&lt;&gt;"",L1352&lt;&gt;"",M1352&lt;&gt;"")</f>
        <v/>
      </c>
    </row>
    <row r="1353" ht="15" customHeight="1" s="111">
      <c r="A1353" s="42" t="inlineStr">
        <is>
          <t>MAR</t>
        </is>
      </c>
      <c r="B1353" s="43">
        <f>MAR!A354</f>
        <v/>
      </c>
      <c r="C1353" s="44">
        <f>MAR!B354</f>
        <v/>
      </c>
      <c r="D1353" s="44">
        <f>MAR!C354</f>
        <v/>
      </c>
      <c r="E1353" s="44">
        <f>MAR!D354</f>
        <v/>
      </c>
      <c r="F1353" s="44">
        <f>MAR!E354</f>
        <v/>
      </c>
      <c r="G1353" s="44">
        <f>MAR!F354</f>
        <v/>
      </c>
      <c r="H1353" s="44">
        <f>MAR!G354</f>
        <v/>
      </c>
      <c r="I1353" s="45">
        <f>MAR!H354</f>
        <v/>
      </c>
      <c r="J1353" s="45">
        <f>MAR!I354</f>
        <v/>
      </c>
      <c r="K1353" s="44">
        <f>MAR!J354</f>
        <v/>
      </c>
      <c r="L1353" s="44">
        <f>MAR!K354</f>
        <v/>
      </c>
      <c r="M1353" s="46">
        <f>MAR!L354</f>
        <v/>
      </c>
      <c r="N1353" s="44">
        <f>MAR!M354</f>
        <v/>
      </c>
      <c r="O1353" s="44">
        <f>MAR!N354</f>
        <v/>
      </c>
      <c r="P1353" s="44">
        <f>MAR!O354</f>
        <v/>
      </c>
      <c r="Q1353" s="44">
        <f>MAR!P354</f>
        <v/>
      </c>
      <c r="R1353" s="44">
        <f>MAR!Q354</f>
        <v/>
      </c>
      <c r="S1353" s="46">
        <f>S1352+IF(X1353=0,0,M1353)</f>
        <v/>
      </c>
      <c r="T1353" s="47">
        <f>MAX(T1352,S1353)</f>
        <v/>
      </c>
      <c r="U1353" s="48">
        <f>S1353-T1353</f>
        <v/>
      </c>
      <c r="V1353" s="47">
        <f>IFERROR(SUMIFS(DATABASE!$M$5:$M$6004,DATABASE!$B$5:$B$6004,B1353,DATABASE!$X$5:$X$6004,1),0)</f>
        <v/>
      </c>
      <c r="W1353" s="31">
        <f>IFERROR(COUNTIFS(DATABASE!$B$5:$B$6004,B1353,DATABASE!$X$5:$X$6004,1),0)</f>
        <v/>
      </c>
      <c r="X1353" s="49">
        <f>--AND(ISNUMBER(B1353),C1353&lt;&gt;"",L1353&lt;&gt;"",M1353&lt;&gt;"")</f>
        <v/>
      </c>
    </row>
    <row r="1354" ht="15" customHeight="1" s="111">
      <c r="A1354" s="50" t="inlineStr">
        <is>
          <t>MAR</t>
        </is>
      </c>
      <c r="B1354" s="51">
        <f>MAR!A355</f>
        <v/>
      </c>
      <c r="C1354" s="52">
        <f>MAR!B355</f>
        <v/>
      </c>
      <c r="D1354" s="52">
        <f>MAR!C355</f>
        <v/>
      </c>
      <c r="E1354" s="52">
        <f>MAR!D355</f>
        <v/>
      </c>
      <c r="F1354" s="52">
        <f>MAR!E355</f>
        <v/>
      </c>
      <c r="G1354" s="52">
        <f>MAR!F355</f>
        <v/>
      </c>
      <c r="H1354" s="52">
        <f>MAR!G355</f>
        <v/>
      </c>
      <c r="I1354" s="53">
        <f>MAR!H355</f>
        <v/>
      </c>
      <c r="J1354" s="53">
        <f>MAR!I355</f>
        <v/>
      </c>
      <c r="K1354" s="52">
        <f>MAR!J355</f>
        <v/>
      </c>
      <c r="L1354" s="52">
        <f>MAR!K355</f>
        <v/>
      </c>
      <c r="M1354" s="54">
        <f>MAR!L355</f>
        <v/>
      </c>
      <c r="N1354" s="52">
        <f>MAR!M355</f>
        <v/>
      </c>
      <c r="O1354" s="52">
        <f>MAR!N355</f>
        <v/>
      </c>
      <c r="P1354" s="52">
        <f>MAR!O355</f>
        <v/>
      </c>
      <c r="Q1354" s="52">
        <f>MAR!P355</f>
        <v/>
      </c>
      <c r="R1354" s="52">
        <f>MAR!Q355</f>
        <v/>
      </c>
      <c r="S1354" s="54">
        <f>S1353+IF(X1354=0,0,M1354)</f>
        <v/>
      </c>
      <c r="T1354" s="55">
        <f>MAX(T1353,S1354)</f>
        <v/>
      </c>
      <c r="U1354" s="56">
        <f>S1354-T1354</f>
        <v/>
      </c>
      <c r="V1354" s="55">
        <f>IFERROR(SUMIFS(DATABASE!$M$5:$M$6004,DATABASE!$B$5:$B$6004,B1354,DATABASE!$X$5:$X$6004,1),0)</f>
        <v/>
      </c>
      <c r="W1354" s="57">
        <f>IFERROR(COUNTIFS(DATABASE!$B$5:$B$6004,B1354,DATABASE!$X$5:$X$6004,1),0)</f>
        <v/>
      </c>
      <c r="X1354" s="58">
        <f>--AND(ISNUMBER(B1354),C1354&lt;&gt;"",L1354&lt;&gt;"",M1354&lt;&gt;"")</f>
        <v/>
      </c>
    </row>
    <row r="1355" ht="15" customHeight="1" s="111">
      <c r="A1355" s="42" t="inlineStr">
        <is>
          <t>MAR</t>
        </is>
      </c>
      <c r="B1355" s="43">
        <f>MAR!A356</f>
        <v/>
      </c>
      <c r="C1355" s="44">
        <f>MAR!B356</f>
        <v/>
      </c>
      <c r="D1355" s="44">
        <f>MAR!C356</f>
        <v/>
      </c>
      <c r="E1355" s="44">
        <f>MAR!D356</f>
        <v/>
      </c>
      <c r="F1355" s="44">
        <f>MAR!E356</f>
        <v/>
      </c>
      <c r="G1355" s="44">
        <f>MAR!F356</f>
        <v/>
      </c>
      <c r="H1355" s="44">
        <f>MAR!G356</f>
        <v/>
      </c>
      <c r="I1355" s="45">
        <f>MAR!H356</f>
        <v/>
      </c>
      <c r="J1355" s="45">
        <f>MAR!I356</f>
        <v/>
      </c>
      <c r="K1355" s="44">
        <f>MAR!J356</f>
        <v/>
      </c>
      <c r="L1355" s="44">
        <f>MAR!K356</f>
        <v/>
      </c>
      <c r="M1355" s="46">
        <f>MAR!L356</f>
        <v/>
      </c>
      <c r="N1355" s="44">
        <f>MAR!M356</f>
        <v/>
      </c>
      <c r="O1355" s="44">
        <f>MAR!N356</f>
        <v/>
      </c>
      <c r="P1355" s="44">
        <f>MAR!O356</f>
        <v/>
      </c>
      <c r="Q1355" s="44">
        <f>MAR!P356</f>
        <v/>
      </c>
      <c r="R1355" s="44">
        <f>MAR!Q356</f>
        <v/>
      </c>
      <c r="S1355" s="46">
        <f>S1354+IF(X1355=0,0,M1355)</f>
        <v/>
      </c>
      <c r="T1355" s="47">
        <f>MAX(T1354,S1355)</f>
        <v/>
      </c>
      <c r="U1355" s="48">
        <f>S1355-T1355</f>
        <v/>
      </c>
      <c r="V1355" s="47">
        <f>IFERROR(SUMIFS(DATABASE!$M$5:$M$6004,DATABASE!$B$5:$B$6004,B1355,DATABASE!$X$5:$X$6004,1),0)</f>
        <v/>
      </c>
      <c r="W1355" s="31">
        <f>IFERROR(COUNTIFS(DATABASE!$B$5:$B$6004,B1355,DATABASE!$X$5:$X$6004,1),0)</f>
        <v/>
      </c>
      <c r="X1355" s="49">
        <f>--AND(ISNUMBER(B1355),C1355&lt;&gt;"",L1355&lt;&gt;"",M1355&lt;&gt;"")</f>
        <v/>
      </c>
    </row>
    <row r="1356" ht="15" customHeight="1" s="111">
      <c r="A1356" s="50" t="inlineStr">
        <is>
          <t>MAR</t>
        </is>
      </c>
      <c r="B1356" s="51">
        <f>MAR!A357</f>
        <v/>
      </c>
      <c r="C1356" s="52">
        <f>MAR!B357</f>
        <v/>
      </c>
      <c r="D1356" s="52">
        <f>MAR!C357</f>
        <v/>
      </c>
      <c r="E1356" s="52">
        <f>MAR!D357</f>
        <v/>
      </c>
      <c r="F1356" s="52">
        <f>MAR!E357</f>
        <v/>
      </c>
      <c r="G1356" s="52">
        <f>MAR!F357</f>
        <v/>
      </c>
      <c r="H1356" s="52">
        <f>MAR!G357</f>
        <v/>
      </c>
      <c r="I1356" s="53">
        <f>MAR!H357</f>
        <v/>
      </c>
      <c r="J1356" s="53">
        <f>MAR!I357</f>
        <v/>
      </c>
      <c r="K1356" s="52">
        <f>MAR!J357</f>
        <v/>
      </c>
      <c r="L1356" s="52">
        <f>MAR!K357</f>
        <v/>
      </c>
      <c r="M1356" s="54">
        <f>MAR!L357</f>
        <v/>
      </c>
      <c r="N1356" s="52">
        <f>MAR!M357</f>
        <v/>
      </c>
      <c r="O1356" s="52">
        <f>MAR!N357</f>
        <v/>
      </c>
      <c r="P1356" s="52">
        <f>MAR!O357</f>
        <v/>
      </c>
      <c r="Q1356" s="52">
        <f>MAR!P357</f>
        <v/>
      </c>
      <c r="R1356" s="52">
        <f>MAR!Q357</f>
        <v/>
      </c>
      <c r="S1356" s="54">
        <f>S1355+IF(X1356=0,0,M1356)</f>
        <v/>
      </c>
      <c r="T1356" s="55">
        <f>MAX(T1355,S1356)</f>
        <v/>
      </c>
      <c r="U1356" s="56">
        <f>S1356-T1356</f>
        <v/>
      </c>
      <c r="V1356" s="55">
        <f>IFERROR(SUMIFS(DATABASE!$M$5:$M$6004,DATABASE!$B$5:$B$6004,B1356,DATABASE!$X$5:$X$6004,1),0)</f>
        <v/>
      </c>
      <c r="W1356" s="57">
        <f>IFERROR(COUNTIFS(DATABASE!$B$5:$B$6004,B1356,DATABASE!$X$5:$X$6004,1),0)</f>
        <v/>
      </c>
      <c r="X1356" s="58">
        <f>--AND(ISNUMBER(B1356),C1356&lt;&gt;"",L1356&lt;&gt;"",M1356&lt;&gt;"")</f>
        <v/>
      </c>
    </row>
    <row r="1357" ht="15" customHeight="1" s="111">
      <c r="A1357" s="42" t="inlineStr">
        <is>
          <t>MAR</t>
        </is>
      </c>
      <c r="B1357" s="43">
        <f>MAR!A358</f>
        <v/>
      </c>
      <c r="C1357" s="44">
        <f>MAR!B358</f>
        <v/>
      </c>
      <c r="D1357" s="44">
        <f>MAR!C358</f>
        <v/>
      </c>
      <c r="E1357" s="44">
        <f>MAR!D358</f>
        <v/>
      </c>
      <c r="F1357" s="44">
        <f>MAR!E358</f>
        <v/>
      </c>
      <c r="G1357" s="44">
        <f>MAR!F358</f>
        <v/>
      </c>
      <c r="H1357" s="44">
        <f>MAR!G358</f>
        <v/>
      </c>
      <c r="I1357" s="45">
        <f>MAR!H358</f>
        <v/>
      </c>
      <c r="J1357" s="45">
        <f>MAR!I358</f>
        <v/>
      </c>
      <c r="K1357" s="44">
        <f>MAR!J358</f>
        <v/>
      </c>
      <c r="L1357" s="44">
        <f>MAR!K358</f>
        <v/>
      </c>
      <c r="M1357" s="46">
        <f>MAR!L358</f>
        <v/>
      </c>
      <c r="N1357" s="44">
        <f>MAR!M358</f>
        <v/>
      </c>
      <c r="O1357" s="44">
        <f>MAR!N358</f>
        <v/>
      </c>
      <c r="P1357" s="44">
        <f>MAR!O358</f>
        <v/>
      </c>
      <c r="Q1357" s="44">
        <f>MAR!P358</f>
        <v/>
      </c>
      <c r="R1357" s="44">
        <f>MAR!Q358</f>
        <v/>
      </c>
      <c r="S1357" s="46">
        <f>S1356+IF(X1357=0,0,M1357)</f>
        <v/>
      </c>
      <c r="T1357" s="47">
        <f>MAX(T1356,S1357)</f>
        <v/>
      </c>
      <c r="U1357" s="48">
        <f>S1357-T1357</f>
        <v/>
      </c>
      <c r="V1357" s="47">
        <f>IFERROR(SUMIFS(DATABASE!$M$5:$M$6004,DATABASE!$B$5:$B$6004,B1357,DATABASE!$X$5:$X$6004,1),0)</f>
        <v/>
      </c>
      <c r="W1357" s="31">
        <f>IFERROR(COUNTIFS(DATABASE!$B$5:$B$6004,B1357,DATABASE!$X$5:$X$6004,1),0)</f>
        <v/>
      </c>
      <c r="X1357" s="49">
        <f>--AND(ISNUMBER(B1357),C1357&lt;&gt;"",L1357&lt;&gt;"",M1357&lt;&gt;"")</f>
        <v/>
      </c>
    </row>
    <row r="1358" ht="15" customHeight="1" s="111">
      <c r="A1358" s="50" t="inlineStr">
        <is>
          <t>MAR</t>
        </is>
      </c>
      <c r="B1358" s="51">
        <f>MAR!A359</f>
        <v/>
      </c>
      <c r="C1358" s="52">
        <f>MAR!B359</f>
        <v/>
      </c>
      <c r="D1358" s="52">
        <f>MAR!C359</f>
        <v/>
      </c>
      <c r="E1358" s="52">
        <f>MAR!D359</f>
        <v/>
      </c>
      <c r="F1358" s="52">
        <f>MAR!E359</f>
        <v/>
      </c>
      <c r="G1358" s="52">
        <f>MAR!F359</f>
        <v/>
      </c>
      <c r="H1358" s="52">
        <f>MAR!G359</f>
        <v/>
      </c>
      <c r="I1358" s="53">
        <f>MAR!H359</f>
        <v/>
      </c>
      <c r="J1358" s="53">
        <f>MAR!I359</f>
        <v/>
      </c>
      <c r="K1358" s="52">
        <f>MAR!J359</f>
        <v/>
      </c>
      <c r="L1358" s="52">
        <f>MAR!K359</f>
        <v/>
      </c>
      <c r="M1358" s="54">
        <f>MAR!L359</f>
        <v/>
      </c>
      <c r="N1358" s="52">
        <f>MAR!M359</f>
        <v/>
      </c>
      <c r="O1358" s="52">
        <f>MAR!N359</f>
        <v/>
      </c>
      <c r="P1358" s="52">
        <f>MAR!O359</f>
        <v/>
      </c>
      <c r="Q1358" s="52">
        <f>MAR!P359</f>
        <v/>
      </c>
      <c r="R1358" s="52">
        <f>MAR!Q359</f>
        <v/>
      </c>
      <c r="S1358" s="54">
        <f>S1357+IF(X1358=0,0,M1358)</f>
        <v/>
      </c>
      <c r="T1358" s="55">
        <f>MAX(T1357,S1358)</f>
        <v/>
      </c>
      <c r="U1358" s="56">
        <f>S1358-T1358</f>
        <v/>
      </c>
      <c r="V1358" s="55">
        <f>IFERROR(SUMIFS(DATABASE!$M$5:$M$6004,DATABASE!$B$5:$B$6004,B1358,DATABASE!$X$5:$X$6004,1),0)</f>
        <v/>
      </c>
      <c r="W1358" s="57">
        <f>IFERROR(COUNTIFS(DATABASE!$B$5:$B$6004,B1358,DATABASE!$X$5:$X$6004,1),0)</f>
        <v/>
      </c>
      <c r="X1358" s="58">
        <f>--AND(ISNUMBER(B1358),C1358&lt;&gt;"",L1358&lt;&gt;"",M1358&lt;&gt;"")</f>
        <v/>
      </c>
    </row>
    <row r="1359" ht="15" customHeight="1" s="111">
      <c r="A1359" s="42" t="inlineStr">
        <is>
          <t>MAR</t>
        </is>
      </c>
      <c r="B1359" s="43">
        <f>MAR!A360</f>
        <v/>
      </c>
      <c r="C1359" s="44">
        <f>MAR!B360</f>
        <v/>
      </c>
      <c r="D1359" s="44">
        <f>MAR!C360</f>
        <v/>
      </c>
      <c r="E1359" s="44">
        <f>MAR!D360</f>
        <v/>
      </c>
      <c r="F1359" s="44">
        <f>MAR!E360</f>
        <v/>
      </c>
      <c r="G1359" s="44">
        <f>MAR!F360</f>
        <v/>
      </c>
      <c r="H1359" s="44">
        <f>MAR!G360</f>
        <v/>
      </c>
      <c r="I1359" s="45">
        <f>MAR!H360</f>
        <v/>
      </c>
      <c r="J1359" s="45">
        <f>MAR!I360</f>
        <v/>
      </c>
      <c r="K1359" s="44">
        <f>MAR!J360</f>
        <v/>
      </c>
      <c r="L1359" s="44">
        <f>MAR!K360</f>
        <v/>
      </c>
      <c r="M1359" s="46">
        <f>MAR!L360</f>
        <v/>
      </c>
      <c r="N1359" s="44">
        <f>MAR!M360</f>
        <v/>
      </c>
      <c r="O1359" s="44">
        <f>MAR!N360</f>
        <v/>
      </c>
      <c r="P1359" s="44">
        <f>MAR!O360</f>
        <v/>
      </c>
      <c r="Q1359" s="44">
        <f>MAR!P360</f>
        <v/>
      </c>
      <c r="R1359" s="44">
        <f>MAR!Q360</f>
        <v/>
      </c>
      <c r="S1359" s="46">
        <f>S1358+IF(X1359=0,0,M1359)</f>
        <v/>
      </c>
      <c r="T1359" s="47">
        <f>MAX(T1358,S1359)</f>
        <v/>
      </c>
      <c r="U1359" s="48">
        <f>S1359-T1359</f>
        <v/>
      </c>
      <c r="V1359" s="47">
        <f>IFERROR(SUMIFS(DATABASE!$M$5:$M$6004,DATABASE!$B$5:$B$6004,B1359,DATABASE!$X$5:$X$6004,1),0)</f>
        <v/>
      </c>
      <c r="W1359" s="31">
        <f>IFERROR(COUNTIFS(DATABASE!$B$5:$B$6004,B1359,DATABASE!$X$5:$X$6004,1),0)</f>
        <v/>
      </c>
      <c r="X1359" s="49">
        <f>--AND(ISNUMBER(B1359),C1359&lt;&gt;"",L1359&lt;&gt;"",M1359&lt;&gt;"")</f>
        <v/>
      </c>
    </row>
    <row r="1360" ht="15" customHeight="1" s="111">
      <c r="A1360" s="50" t="inlineStr">
        <is>
          <t>MAR</t>
        </is>
      </c>
      <c r="B1360" s="51">
        <f>MAR!A361</f>
        <v/>
      </c>
      <c r="C1360" s="52">
        <f>MAR!B361</f>
        <v/>
      </c>
      <c r="D1360" s="52">
        <f>MAR!C361</f>
        <v/>
      </c>
      <c r="E1360" s="52">
        <f>MAR!D361</f>
        <v/>
      </c>
      <c r="F1360" s="52">
        <f>MAR!E361</f>
        <v/>
      </c>
      <c r="G1360" s="52">
        <f>MAR!F361</f>
        <v/>
      </c>
      <c r="H1360" s="52">
        <f>MAR!G361</f>
        <v/>
      </c>
      <c r="I1360" s="53">
        <f>MAR!H361</f>
        <v/>
      </c>
      <c r="J1360" s="53">
        <f>MAR!I361</f>
        <v/>
      </c>
      <c r="K1360" s="52">
        <f>MAR!J361</f>
        <v/>
      </c>
      <c r="L1360" s="52">
        <f>MAR!K361</f>
        <v/>
      </c>
      <c r="M1360" s="54">
        <f>MAR!L361</f>
        <v/>
      </c>
      <c r="N1360" s="52">
        <f>MAR!M361</f>
        <v/>
      </c>
      <c r="O1360" s="52">
        <f>MAR!N361</f>
        <v/>
      </c>
      <c r="P1360" s="52">
        <f>MAR!O361</f>
        <v/>
      </c>
      <c r="Q1360" s="52">
        <f>MAR!P361</f>
        <v/>
      </c>
      <c r="R1360" s="52">
        <f>MAR!Q361</f>
        <v/>
      </c>
      <c r="S1360" s="54">
        <f>S1359+IF(X1360=0,0,M1360)</f>
        <v/>
      </c>
      <c r="T1360" s="55">
        <f>MAX(T1359,S1360)</f>
        <v/>
      </c>
      <c r="U1360" s="56">
        <f>S1360-T1360</f>
        <v/>
      </c>
      <c r="V1360" s="55">
        <f>IFERROR(SUMIFS(DATABASE!$M$5:$M$6004,DATABASE!$B$5:$B$6004,B1360,DATABASE!$X$5:$X$6004,1),0)</f>
        <v/>
      </c>
      <c r="W1360" s="57">
        <f>IFERROR(COUNTIFS(DATABASE!$B$5:$B$6004,B1360,DATABASE!$X$5:$X$6004,1),0)</f>
        <v/>
      </c>
      <c r="X1360" s="58">
        <f>--AND(ISNUMBER(B1360),C1360&lt;&gt;"",L1360&lt;&gt;"",M1360&lt;&gt;"")</f>
        <v/>
      </c>
    </row>
    <row r="1361" ht="15" customHeight="1" s="111">
      <c r="A1361" s="42" t="inlineStr">
        <is>
          <t>MAR</t>
        </is>
      </c>
      <c r="B1361" s="43">
        <f>MAR!A362</f>
        <v/>
      </c>
      <c r="C1361" s="44">
        <f>MAR!B362</f>
        <v/>
      </c>
      <c r="D1361" s="44">
        <f>MAR!C362</f>
        <v/>
      </c>
      <c r="E1361" s="44">
        <f>MAR!D362</f>
        <v/>
      </c>
      <c r="F1361" s="44">
        <f>MAR!E362</f>
        <v/>
      </c>
      <c r="G1361" s="44">
        <f>MAR!F362</f>
        <v/>
      </c>
      <c r="H1361" s="44">
        <f>MAR!G362</f>
        <v/>
      </c>
      <c r="I1361" s="45">
        <f>MAR!H362</f>
        <v/>
      </c>
      <c r="J1361" s="45">
        <f>MAR!I362</f>
        <v/>
      </c>
      <c r="K1361" s="44">
        <f>MAR!J362</f>
        <v/>
      </c>
      <c r="L1361" s="44">
        <f>MAR!K362</f>
        <v/>
      </c>
      <c r="M1361" s="46">
        <f>MAR!L362</f>
        <v/>
      </c>
      <c r="N1361" s="44">
        <f>MAR!M362</f>
        <v/>
      </c>
      <c r="O1361" s="44">
        <f>MAR!N362</f>
        <v/>
      </c>
      <c r="P1361" s="44">
        <f>MAR!O362</f>
        <v/>
      </c>
      <c r="Q1361" s="44">
        <f>MAR!P362</f>
        <v/>
      </c>
      <c r="R1361" s="44">
        <f>MAR!Q362</f>
        <v/>
      </c>
      <c r="S1361" s="46">
        <f>S1360+IF(X1361=0,0,M1361)</f>
        <v/>
      </c>
      <c r="T1361" s="47">
        <f>MAX(T1360,S1361)</f>
        <v/>
      </c>
      <c r="U1361" s="48">
        <f>S1361-T1361</f>
        <v/>
      </c>
      <c r="V1361" s="47">
        <f>IFERROR(SUMIFS(DATABASE!$M$5:$M$6004,DATABASE!$B$5:$B$6004,B1361,DATABASE!$X$5:$X$6004,1),0)</f>
        <v/>
      </c>
      <c r="W1361" s="31">
        <f>IFERROR(COUNTIFS(DATABASE!$B$5:$B$6004,B1361,DATABASE!$X$5:$X$6004,1),0)</f>
        <v/>
      </c>
      <c r="X1361" s="49">
        <f>--AND(ISNUMBER(B1361),C1361&lt;&gt;"",L1361&lt;&gt;"",M1361&lt;&gt;"")</f>
        <v/>
      </c>
    </row>
    <row r="1362" ht="15" customHeight="1" s="111">
      <c r="A1362" s="50" t="inlineStr">
        <is>
          <t>MAR</t>
        </is>
      </c>
      <c r="B1362" s="51">
        <f>MAR!A363</f>
        <v/>
      </c>
      <c r="C1362" s="52">
        <f>MAR!B363</f>
        <v/>
      </c>
      <c r="D1362" s="52">
        <f>MAR!C363</f>
        <v/>
      </c>
      <c r="E1362" s="52">
        <f>MAR!D363</f>
        <v/>
      </c>
      <c r="F1362" s="52">
        <f>MAR!E363</f>
        <v/>
      </c>
      <c r="G1362" s="52">
        <f>MAR!F363</f>
        <v/>
      </c>
      <c r="H1362" s="52">
        <f>MAR!G363</f>
        <v/>
      </c>
      <c r="I1362" s="53">
        <f>MAR!H363</f>
        <v/>
      </c>
      <c r="J1362" s="53">
        <f>MAR!I363</f>
        <v/>
      </c>
      <c r="K1362" s="52">
        <f>MAR!J363</f>
        <v/>
      </c>
      <c r="L1362" s="52">
        <f>MAR!K363</f>
        <v/>
      </c>
      <c r="M1362" s="54">
        <f>MAR!L363</f>
        <v/>
      </c>
      <c r="N1362" s="52">
        <f>MAR!M363</f>
        <v/>
      </c>
      <c r="O1362" s="52">
        <f>MAR!N363</f>
        <v/>
      </c>
      <c r="P1362" s="52">
        <f>MAR!O363</f>
        <v/>
      </c>
      <c r="Q1362" s="52">
        <f>MAR!P363</f>
        <v/>
      </c>
      <c r="R1362" s="52">
        <f>MAR!Q363</f>
        <v/>
      </c>
      <c r="S1362" s="54">
        <f>S1361+IF(X1362=0,0,M1362)</f>
        <v/>
      </c>
      <c r="T1362" s="55">
        <f>MAX(T1361,S1362)</f>
        <v/>
      </c>
      <c r="U1362" s="56">
        <f>S1362-T1362</f>
        <v/>
      </c>
      <c r="V1362" s="55">
        <f>IFERROR(SUMIFS(DATABASE!$M$5:$M$6004,DATABASE!$B$5:$B$6004,B1362,DATABASE!$X$5:$X$6004,1),0)</f>
        <v/>
      </c>
      <c r="W1362" s="57">
        <f>IFERROR(COUNTIFS(DATABASE!$B$5:$B$6004,B1362,DATABASE!$X$5:$X$6004,1),0)</f>
        <v/>
      </c>
      <c r="X1362" s="58">
        <f>--AND(ISNUMBER(B1362),C1362&lt;&gt;"",L1362&lt;&gt;"",M1362&lt;&gt;"")</f>
        <v/>
      </c>
    </row>
    <row r="1363" ht="15" customHeight="1" s="111">
      <c r="A1363" s="42" t="inlineStr">
        <is>
          <t>MAR</t>
        </is>
      </c>
      <c r="B1363" s="43">
        <f>MAR!A364</f>
        <v/>
      </c>
      <c r="C1363" s="44">
        <f>MAR!B364</f>
        <v/>
      </c>
      <c r="D1363" s="44">
        <f>MAR!C364</f>
        <v/>
      </c>
      <c r="E1363" s="44">
        <f>MAR!D364</f>
        <v/>
      </c>
      <c r="F1363" s="44">
        <f>MAR!E364</f>
        <v/>
      </c>
      <c r="G1363" s="44">
        <f>MAR!F364</f>
        <v/>
      </c>
      <c r="H1363" s="44">
        <f>MAR!G364</f>
        <v/>
      </c>
      <c r="I1363" s="45">
        <f>MAR!H364</f>
        <v/>
      </c>
      <c r="J1363" s="45">
        <f>MAR!I364</f>
        <v/>
      </c>
      <c r="K1363" s="44">
        <f>MAR!J364</f>
        <v/>
      </c>
      <c r="L1363" s="44">
        <f>MAR!K364</f>
        <v/>
      </c>
      <c r="M1363" s="46">
        <f>MAR!L364</f>
        <v/>
      </c>
      <c r="N1363" s="44">
        <f>MAR!M364</f>
        <v/>
      </c>
      <c r="O1363" s="44">
        <f>MAR!N364</f>
        <v/>
      </c>
      <c r="P1363" s="44">
        <f>MAR!O364</f>
        <v/>
      </c>
      <c r="Q1363" s="44">
        <f>MAR!P364</f>
        <v/>
      </c>
      <c r="R1363" s="44">
        <f>MAR!Q364</f>
        <v/>
      </c>
      <c r="S1363" s="46">
        <f>S1362+IF(X1363=0,0,M1363)</f>
        <v/>
      </c>
      <c r="T1363" s="47">
        <f>MAX(T1362,S1363)</f>
        <v/>
      </c>
      <c r="U1363" s="48">
        <f>S1363-T1363</f>
        <v/>
      </c>
      <c r="V1363" s="47">
        <f>IFERROR(SUMIFS(DATABASE!$M$5:$M$6004,DATABASE!$B$5:$B$6004,B1363,DATABASE!$X$5:$X$6004,1),0)</f>
        <v/>
      </c>
      <c r="W1363" s="31">
        <f>IFERROR(COUNTIFS(DATABASE!$B$5:$B$6004,B1363,DATABASE!$X$5:$X$6004,1),0)</f>
        <v/>
      </c>
      <c r="X1363" s="49">
        <f>--AND(ISNUMBER(B1363),C1363&lt;&gt;"",L1363&lt;&gt;"",M1363&lt;&gt;"")</f>
        <v/>
      </c>
    </row>
    <row r="1364" ht="15" customHeight="1" s="111">
      <c r="A1364" s="50" t="inlineStr">
        <is>
          <t>MAR</t>
        </is>
      </c>
      <c r="B1364" s="51">
        <f>MAR!A365</f>
        <v/>
      </c>
      <c r="C1364" s="52">
        <f>MAR!B365</f>
        <v/>
      </c>
      <c r="D1364" s="52">
        <f>MAR!C365</f>
        <v/>
      </c>
      <c r="E1364" s="52">
        <f>MAR!D365</f>
        <v/>
      </c>
      <c r="F1364" s="52">
        <f>MAR!E365</f>
        <v/>
      </c>
      <c r="G1364" s="52">
        <f>MAR!F365</f>
        <v/>
      </c>
      <c r="H1364" s="52">
        <f>MAR!G365</f>
        <v/>
      </c>
      <c r="I1364" s="53">
        <f>MAR!H365</f>
        <v/>
      </c>
      <c r="J1364" s="53">
        <f>MAR!I365</f>
        <v/>
      </c>
      <c r="K1364" s="52">
        <f>MAR!J365</f>
        <v/>
      </c>
      <c r="L1364" s="52">
        <f>MAR!K365</f>
        <v/>
      </c>
      <c r="M1364" s="54">
        <f>MAR!L365</f>
        <v/>
      </c>
      <c r="N1364" s="52">
        <f>MAR!M365</f>
        <v/>
      </c>
      <c r="O1364" s="52">
        <f>MAR!N365</f>
        <v/>
      </c>
      <c r="P1364" s="52">
        <f>MAR!O365</f>
        <v/>
      </c>
      <c r="Q1364" s="52">
        <f>MAR!P365</f>
        <v/>
      </c>
      <c r="R1364" s="52">
        <f>MAR!Q365</f>
        <v/>
      </c>
      <c r="S1364" s="54">
        <f>S1363+IF(X1364=0,0,M1364)</f>
        <v/>
      </c>
      <c r="T1364" s="55">
        <f>MAX(T1363,S1364)</f>
        <v/>
      </c>
      <c r="U1364" s="56">
        <f>S1364-T1364</f>
        <v/>
      </c>
      <c r="V1364" s="55">
        <f>IFERROR(SUMIFS(DATABASE!$M$5:$M$6004,DATABASE!$B$5:$B$6004,B1364,DATABASE!$X$5:$X$6004,1),0)</f>
        <v/>
      </c>
      <c r="W1364" s="57">
        <f>IFERROR(COUNTIFS(DATABASE!$B$5:$B$6004,B1364,DATABASE!$X$5:$X$6004,1),0)</f>
        <v/>
      </c>
      <c r="X1364" s="58">
        <f>--AND(ISNUMBER(B1364),C1364&lt;&gt;"",L1364&lt;&gt;"",M1364&lt;&gt;"")</f>
        <v/>
      </c>
    </row>
    <row r="1365" ht="15" customHeight="1" s="111">
      <c r="A1365" s="42" t="inlineStr">
        <is>
          <t>MAR</t>
        </is>
      </c>
      <c r="B1365" s="43">
        <f>MAR!A366</f>
        <v/>
      </c>
      <c r="C1365" s="44">
        <f>MAR!B366</f>
        <v/>
      </c>
      <c r="D1365" s="44">
        <f>MAR!C366</f>
        <v/>
      </c>
      <c r="E1365" s="44">
        <f>MAR!D366</f>
        <v/>
      </c>
      <c r="F1365" s="44">
        <f>MAR!E366</f>
        <v/>
      </c>
      <c r="G1365" s="44">
        <f>MAR!F366</f>
        <v/>
      </c>
      <c r="H1365" s="44">
        <f>MAR!G366</f>
        <v/>
      </c>
      <c r="I1365" s="45">
        <f>MAR!H366</f>
        <v/>
      </c>
      <c r="J1365" s="45">
        <f>MAR!I366</f>
        <v/>
      </c>
      <c r="K1365" s="44">
        <f>MAR!J366</f>
        <v/>
      </c>
      <c r="L1365" s="44">
        <f>MAR!K366</f>
        <v/>
      </c>
      <c r="M1365" s="46">
        <f>MAR!L366</f>
        <v/>
      </c>
      <c r="N1365" s="44">
        <f>MAR!M366</f>
        <v/>
      </c>
      <c r="O1365" s="44">
        <f>MAR!N366</f>
        <v/>
      </c>
      <c r="P1365" s="44">
        <f>MAR!O366</f>
        <v/>
      </c>
      <c r="Q1365" s="44">
        <f>MAR!P366</f>
        <v/>
      </c>
      <c r="R1365" s="44">
        <f>MAR!Q366</f>
        <v/>
      </c>
      <c r="S1365" s="46">
        <f>S1364+IF(X1365=0,0,M1365)</f>
        <v/>
      </c>
      <c r="T1365" s="47">
        <f>MAX(T1364,S1365)</f>
        <v/>
      </c>
      <c r="U1365" s="48">
        <f>S1365-T1365</f>
        <v/>
      </c>
      <c r="V1365" s="47">
        <f>IFERROR(SUMIFS(DATABASE!$M$5:$M$6004,DATABASE!$B$5:$B$6004,B1365,DATABASE!$X$5:$X$6004,1),0)</f>
        <v/>
      </c>
      <c r="W1365" s="31">
        <f>IFERROR(COUNTIFS(DATABASE!$B$5:$B$6004,B1365,DATABASE!$X$5:$X$6004,1),0)</f>
        <v/>
      </c>
      <c r="X1365" s="49">
        <f>--AND(ISNUMBER(B1365),C1365&lt;&gt;"",L1365&lt;&gt;"",M1365&lt;&gt;"")</f>
        <v/>
      </c>
    </row>
    <row r="1366" ht="15" customHeight="1" s="111">
      <c r="A1366" s="50" t="inlineStr">
        <is>
          <t>MAR</t>
        </is>
      </c>
      <c r="B1366" s="51">
        <f>MAR!A367</f>
        <v/>
      </c>
      <c r="C1366" s="52">
        <f>MAR!B367</f>
        <v/>
      </c>
      <c r="D1366" s="52">
        <f>MAR!C367</f>
        <v/>
      </c>
      <c r="E1366" s="52">
        <f>MAR!D367</f>
        <v/>
      </c>
      <c r="F1366" s="52">
        <f>MAR!E367</f>
        <v/>
      </c>
      <c r="G1366" s="52">
        <f>MAR!F367</f>
        <v/>
      </c>
      <c r="H1366" s="52">
        <f>MAR!G367</f>
        <v/>
      </c>
      <c r="I1366" s="53">
        <f>MAR!H367</f>
        <v/>
      </c>
      <c r="J1366" s="53">
        <f>MAR!I367</f>
        <v/>
      </c>
      <c r="K1366" s="52">
        <f>MAR!J367</f>
        <v/>
      </c>
      <c r="L1366" s="52">
        <f>MAR!K367</f>
        <v/>
      </c>
      <c r="M1366" s="54">
        <f>MAR!L367</f>
        <v/>
      </c>
      <c r="N1366" s="52">
        <f>MAR!M367</f>
        <v/>
      </c>
      <c r="O1366" s="52">
        <f>MAR!N367</f>
        <v/>
      </c>
      <c r="P1366" s="52">
        <f>MAR!O367</f>
        <v/>
      </c>
      <c r="Q1366" s="52">
        <f>MAR!P367</f>
        <v/>
      </c>
      <c r="R1366" s="52">
        <f>MAR!Q367</f>
        <v/>
      </c>
      <c r="S1366" s="54">
        <f>S1365+IF(X1366=0,0,M1366)</f>
        <v/>
      </c>
      <c r="T1366" s="55">
        <f>MAX(T1365,S1366)</f>
        <v/>
      </c>
      <c r="U1366" s="56">
        <f>S1366-T1366</f>
        <v/>
      </c>
      <c r="V1366" s="55">
        <f>IFERROR(SUMIFS(DATABASE!$M$5:$M$6004,DATABASE!$B$5:$B$6004,B1366,DATABASE!$X$5:$X$6004,1),0)</f>
        <v/>
      </c>
      <c r="W1366" s="57">
        <f>IFERROR(COUNTIFS(DATABASE!$B$5:$B$6004,B1366,DATABASE!$X$5:$X$6004,1),0)</f>
        <v/>
      </c>
      <c r="X1366" s="58">
        <f>--AND(ISNUMBER(B1366),C1366&lt;&gt;"",L1366&lt;&gt;"",M1366&lt;&gt;"")</f>
        <v/>
      </c>
    </row>
    <row r="1367" ht="15" customHeight="1" s="111">
      <c r="A1367" s="42" t="inlineStr">
        <is>
          <t>MAR</t>
        </is>
      </c>
      <c r="B1367" s="43">
        <f>MAR!A368</f>
        <v/>
      </c>
      <c r="C1367" s="44">
        <f>MAR!B368</f>
        <v/>
      </c>
      <c r="D1367" s="44">
        <f>MAR!C368</f>
        <v/>
      </c>
      <c r="E1367" s="44">
        <f>MAR!D368</f>
        <v/>
      </c>
      <c r="F1367" s="44">
        <f>MAR!E368</f>
        <v/>
      </c>
      <c r="G1367" s="44">
        <f>MAR!F368</f>
        <v/>
      </c>
      <c r="H1367" s="44">
        <f>MAR!G368</f>
        <v/>
      </c>
      <c r="I1367" s="45">
        <f>MAR!H368</f>
        <v/>
      </c>
      <c r="J1367" s="45">
        <f>MAR!I368</f>
        <v/>
      </c>
      <c r="K1367" s="44">
        <f>MAR!J368</f>
        <v/>
      </c>
      <c r="L1367" s="44">
        <f>MAR!K368</f>
        <v/>
      </c>
      <c r="M1367" s="46">
        <f>MAR!L368</f>
        <v/>
      </c>
      <c r="N1367" s="44">
        <f>MAR!M368</f>
        <v/>
      </c>
      <c r="O1367" s="44">
        <f>MAR!N368</f>
        <v/>
      </c>
      <c r="P1367" s="44">
        <f>MAR!O368</f>
        <v/>
      </c>
      <c r="Q1367" s="44">
        <f>MAR!P368</f>
        <v/>
      </c>
      <c r="R1367" s="44">
        <f>MAR!Q368</f>
        <v/>
      </c>
      <c r="S1367" s="46">
        <f>S1366+IF(X1367=0,0,M1367)</f>
        <v/>
      </c>
      <c r="T1367" s="47">
        <f>MAX(T1366,S1367)</f>
        <v/>
      </c>
      <c r="U1367" s="48">
        <f>S1367-T1367</f>
        <v/>
      </c>
      <c r="V1367" s="47">
        <f>IFERROR(SUMIFS(DATABASE!$M$5:$M$6004,DATABASE!$B$5:$B$6004,B1367,DATABASE!$X$5:$X$6004,1),0)</f>
        <v/>
      </c>
      <c r="W1367" s="31">
        <f>IFERROR(COUNTIFS(DATABASE!$B$5:$B$6004,B1367,DATABASE!$X$5:$X$6004,1),0)</f>
        <v/>
      </c>
      <c r="X1367" s="49">
        <f>--AND(ISNUMBER(B1367),C1367&lt;&gt;"",L1367&lt;&gt;"",M1367&lt;&gt;"")</f>
        <v/>
      </c>
    </row>
    <row r="1368" ht="15" customHeight="1" s="111">
      <c r="A1368" s="50" t="inlineStr">
        <is>
          <t>MAR</t>
        </is>
      </c>
      <c r="B1368" s="51">
        <f>MAR!A369</f>
        <v/>
      </c>
      <c r="C1368" s="52">
        <f>MAR!B369</f>
        <v/>
      </c>
      <c r="D1368" s="52">
        <f>MAR!C369</f>
        <v/>
      </c>
      <c r="E1368" s="52">
        <f>MAR!D369</f>
        <v/>
      </c>
      <c r="F1368" s="52">
        <f>MAR!E369</f>
        <v/>
      </c>
      <c r="G1368" s="52">
        <f>MAR!F369</f>
        <v/>
      </c>
      <c r="H1368" s="52">
        <f>MAR!G369</f>
        <v/>
      </c>
      <c r="I1368" s="53">
        <f>MAR!H369</f>
        <v/>
      </c>
      <c r="J1368" s="53">
        <f>MAR!I369</f>
        <v/>
      </c>
      <c r="K1368" s="52">
        <f>MAR!J369</f>
        <v/>
      </c>
      <c r="L1368" s="52">
        <f>MAR!K369</f>
        <v/>
      </c>
      <c r="M1368" s="54">
        <f>MAR!L369</f>
        <v/>
      </c>
      <c r="N1368" s="52">
        <f>MAR!M369</f>
        <v/>
      </c>
      <c r="O1368" s="52">
        <f>MAR!N369</f>
        <v/>
      </c>
      <c r="P1368" s="52">
        <f>MAR!O369</f>
        <v/>
      </c>
      <c r="Q1368" s="52">
        <f>MAR!P369</f>
        <v/>
      </c>
      <c r="R1368" s="52">
        <f>MAR!Q369</f>
        <v/>
      </c>
      <c r="S1368" s="54">
        <f>S1367+IF(X1368=0,0,M1368)</f>
        <v/>
      </c>
      <c r="T1368" s="55">
        <f>MAX(T1367,S1368)</f>
        <v/>
      </c>
      <c r="U1368" s="56">
        <f>S1368-T1368</f>
        <v/>
      </c>
      <c r="V1368" s="55">
        <f>IFERROR(SUMIFS(DATABASE!$M$5:$M$6004,DATABASE!$B$5:$B$6004,B1368,DATABASE!$X$5:$X$6004,1),0)</f>
        <v/>
      </c>
      <c r="W1368" s="57">
        <f>IFERROR(COUNTIFS(DATABASE!$B$5:$B$6004,B1368,DATABASE!$X$5:$X$6004,1),0)</f>
        <v/>
      </c>
      <c r="X1368" s="58">
        <f>--AND(ISNUMBER(B1368),C1368&lt;&gt;"",L1368&lt;&gt;"",M1368&lt;&gt;"")</f>
        <v/>
      </c>
    </row>
    <row r="1369" ht="15" customHeight="1" s="111">
      <c r="A1369" s="42" t="inlineStr">
        <is>
          <t>MAR</t>
        </is>
      </c>
      <c r="B1369" s="43">
        <f>MAR!A370</f>
        <v/>
      </c>
      <c r="C1369" s="44">
        <f>MAR!B370</f>
        <v/>
      </c>
      <c r="D1369" s="44">
        <f>MAR!C370</f>
        <v/>
      </c>
      <c r="E1369" s="44">
        <f>MAR!D370</f>
        <v/>
      </c>
      <c r="F1369" s="44">
        <f>MAR!E370</f>
        <v/>
      </c>
      <c r="G1369" s="44">
        <f>MAR!F370</f>
        <v/>
      </c>
      <c r="H1369" s="44">
        <f>MAR!G370</f>
        <v/>
      </c>
      <c r="I1369" s="45">
        <f>MAR!H370</f>
        <v/>
      </c>
      <c r="J1369" s="45">
        <f>MAR!I370</f>
        <v/>
      </c>
      <c r="K1369" s="44">
        <f>MAR!J370</f>
        <v/>
      </c>
      <c r="L1369" s="44">
        <f>MAR!K370</f>
        <v/>
      </c>
      <c r="M1369" s="46">
        <f>MAR!L370</f>
        <v/>
      </c>
      <c r="N1369" s="44">
        <f>MAR!M370</f>
        <v/>
      </c>
      <c r="O1369" s="44">
        <f>MAR!N370</f>
        <v/>
      </c>
      <c r="P1369" s="44">
        <f>MAR!O370</f>
        <v/>
      </c>
      <c r="Q1369" s="44">
        <f>MAR!P370</f>
        <v/>
      </c>
      <c r="R1369" s="44">
        <f>MAR!Q370</f>
        <v/>
      </c>
      <c r="S1369" s="46">
        <f>S1368+IF(X1369=0,0,M1369)</f>
        <v/>
      </c>
      <c r="T1369" s="47">
        <f>MAX(T1368,S1369)</f>
        <v/>
      </c>
      <c r="U1369" s="48">
        <f>S1369-T1369</f>
        <v/>
      </c>
      <c r="V1369" s="47">
        <f>IFERROR(SUMIFS(DATABASE!$M$5:$M$6004,DATABASE!$B$5:$B$6004,B1369,DATABASE!$X$5:$X$6004,1),0)</f>
        <v/>
      </c>
      <c r="W1369" s="31">
        <f>IFERROR(COUNTIFS(DATABASE!$B$5:$B$6004,B1369,DATABASE!$X$5:$X$6004,1),0)</f>
        <v/>
      </c>
      <c r="X1369" s="49">
        <f>--AND(ISNUMBER(B1369),C1369&lt;&gt;"",L1369&lt;&gt;"",M1369&lt;&gt;"")</f>
        <v/>
      </c>
    </row>
    <row r="1370" ht="15" customHeight="1" s="111">
      <c r="A1370" s="50" t="inlineStr">
        <is>
          <t>MAR</t>
        </is>
      </c>
      <c r="B1370" s="51">
        <f>MAR!A371</f>
        <v/>
      </c>
      <c r="C1370" s="52">
        <f>MAR!B371</f>
        <v/>
      </c>
      <c r="D1370" s="52">
        <f>MAR!C371</f>
        <v/>
      </c>
      <c r="E1370" s="52">
        <f>MAR!D371</f>
        <v/>
      </c>
      <c r="F1370" s="52">
        <f>MAR!E371</f>
        <v/>
      </c>
      <c r="G1370" s="52">
        <f>MAR!F371</f>
        <v/>
      </c>
      <c r="H1370" s="52">
        <f>MAR!G371</f>
        <v/>
      </c>
      <c r="I1370" s="53">
        <f>MAR!H371</f>
        <v/>
      </c>
      <c r="J1370" s="53">
        <f>MAR!I371</f>
        <v/>
      </c>
      <c r="K1370" s="52">
        <f>MAR!J371</f>
        <v/>
      </c>
      <c r="L1370" s="52">
        <f>MAR!K371</f>
        <v/>
      </c>
      <c r="M1370" s="54">
        <f>MAR!L371</f>
        <v/>
      </c>
      <c r="N1370" s="52">
        <f>MAR!M371</f>
        <v/>
      </c>
      <c r="O1370" s="52">
        <f>MAR!N371</f>
        <v/>
      </c>
      <c r="P1370" s="52">
        <f>MAR!O371</f>
        <v/>
      </c>
      <c r="Q1370" s="52">
        <f>MAR!P371</f>
        <v/>
      </c>
      <c r="R1370" s="52">
        <f>MAR!Q371</f>
        <v/>
      </c>
      <c r="S1370" s="54">
        <f>S1369+IF(X1370=0,0,M1370)</f>
        <v/>
      </c>
      <c r="T1370" s="55">
        <f>MAX(T1369,S1370)</f>
        <v/>
      </c>
      <c r="U1370" s="56">
        <f>S1370-T1370</f>
        <v/>
      </c>
      <c r="V1370" s="55">
        <f>IFERROR(SUMIFS(DATABASE!$M$5:$M$6004,DATABASE!$B$5:$B$6004,B1370,DATABASE!$X$5:$X$6004,1),0)</f>
        <v/>
      </c>
      <c r="W1370" s="57">
        <f>IFERROR(COUNTIFS(DATABASE!$B$5:$B$6004,B1370,DATABASE!$X$5:$X$6004,1),0)</f>
        <v/>
      </c>
      <c r="X1370" s="58">
        <f>--AND(ISNUMBER(B1370),C1370&lt;&gt;"",L1370&lt;&gt;"",M1370&lt;&gt;"")</f>
        <v/>
      </c>
    </row>
    <row r="1371" ht="15" customHeight="1" s="111">
      <c r="A1371" s="42" t="inlineStr">
        <is>
          <t>MAR</t>
        </is>
      </c>
      <c r="B1371" s="43">
        <f>MAR!A372</f>
        <v/>
      </c>
      <c r="C1371" s="44">
        <f>MAR!B372</f>
        <v/>
      </c>
      <c r="D1371" s="44">
        <f>MAR!C372</f>
        <v/>
      </c>
      <c r="E1371" s="44">
        <f>MAR!D372</f>
        <v/>
      </c>
      <c r="F1371" s="44">
        <f>MAR!E372</f>
        <v/>
      </c>
      <c r="G1371" s="44">
        <f>MAR!F372</f>
        <v/>
      </c>
      <c r="H1371" s="44">
        <f>MAR!G372</f>
        <v/>
      </c>
      <c r="I1371" s="45">
        <f>MAR!H372</f>
        <v/>
      </c>
      <c r="J1371" s="45">
        <f>MAR!I372</f>
        <v/>
      </c>
      <c r="K1371" s="44">
        <f>MAR!J372</f>
        <v/>
      </c>
      <c r="L1371" s="44">
        <f>MAR!K372</f>
        <v/>
      </c>
      <c r="M1371" s="46">
        <f>MAR!L372</f>
        <v/>
      </c>
      <c r="N1371" s="44">
        <f>MAR!M372</f>
        <v/>
      </c>
      <c r="O1371" s="44">
        <f>MAR!N372</f>
        <v/>
      </c>
      <c r="P1371" s="44">
        <f>MAR!O372</f>
        <v/>
      </c>
      <c r="Q1371" s="44">
        <f>MAR!P372</f>
        <v/>
      </c>
      <c r="R1371" s="44">
        <f>MAR!Q372</f>
        <v/>
      </c>
      <c r="S1371" s="46">
        <f>S1370+IF(X1371=0,0,M1371)</f>
        <v/>
      </c>
      <c r="T1371" s="47">
        <f>MAX(T1370,S1371)</f>
        <v/>
      </c>
      <c r="U1371" s="48">
        <f>S1371-T1371</f>
        <v/>
      </c>
      <c r="V1371" s="47">
        <f>IFERROR(SUMIFS(DATABASE!$M$5:$M$6004,DATABASE!$B$5:$B$6004,B1371,DATABASE!$X$5:$X$6004,1),0)</f>
        <v/>
      </c>
      <c r="W1371" s="31">
        <f>IFERROR(COUNTIFS(DATABASE!$B$5:$B$6004,B1371,DATABASE!$X$5:$X$6004,1),0)</f>
        <v/>
      </c>
      <c r="X1371" s="49">
        <f>--AND(ISNUMBER(B1371),C1371&lt;&gt;"",L1371&lt;&gt;"",M1371&lt;&gt;"")</f>
        <v/>
      </c>
    </row>
    <row r="1372" ht="15" customHeight="1" s="111">
      <c r="A1372" s="50" t="inlineStr">
        <is>
          <t>MAR</t>
        </is>
      </c>
      <c r="B1372" s="51">
        <f>MAR!A373</f>
        <v/>
      </c>
      <c r="C1372" s="52">
        <f>MAR!B373</f>
        <v/>
      </c>
      <c r="D1372" s="52">
        <f>MAR!C373</f>
        <v/>
      </c>
      <c r="E1372" s="52">
        <f>MAR!D373</f>
        <v/>
      </c>
      <c r="F1372" s="52">
        <f>MAR!E373</f>
        <v/>
      </c>
      <c r="G1372" s="52">
        <f>MAR!F373</f>
        <v/>
      </c>
      <c r="H1372" s="52">
        <f>MAR!G373</f>
        <v/>
      </c>
      <c r="I1372" s="53">
        <f>MAR!H373</f>
        <v/>
      </c>
      <c r="J1372" s="53">
        <f>MAR!I373</f>
        <v/>
      </c>
      <c r="K1372" s="52">
        <f>MAR!J373</f>
        <v/>
      </c>
      <c r="L1372" s="52">
        <f>MAR!K373</f>
        <v/>
      </c>
      <c r="M1372" s="54">
        <f>MAR!L373</f>
        <v/>
      </c>
      <c r="N1372" s="52">
        <f>MAR!M373</f>
        <v/>
      </c>
      <c r="O1372" s="52">
        <f>MAR!N373</f>
        <v/>
      </c>
      <c r="P1372" s="52">
        <f>MAR!O373</f>
        <v/>
      </c>
      <c r="Q1372" s="52">
        <f>MAR!P373</f>
        <v/>
      </c>
      <c r="R1372" s="52">
        <f>MAR!Q373</f>
        <v/>
      </c>
      <c r="S1372" s="54">
        <f>S1371+IF(X1372=0,0,M1372)</f>
        <v/>
      </c>
      <c r="T1372" s="55">
        <f>MAX(T1371,S1372)</f>
        <v/>
      </c>
      <c r="U1372" s="56">
        <f>S1372-T1372</f>
        <v/>
      </c>
      <c r="V1372" s="55">
        <f>IFERROR(SUMIFS(DATABASE!$M$5:$M$6004,DATABASE!$B$5:$B$6004,B1372,DATABASE!$X$5:$X$6004,1),0)</f>
        <v/>
      </c>
      <c r="W1372" s="57">
        <f>IFERROR(COUNTIFS(DATABASE!$B$5:$B$6004,B1372,DATABASE!$X$5:$X$6004,1),0)</f>
        <v/>
      </c>
      <c r="X1372" s="58">
        <f>--AND(ISNUMBER(B1372),C1372&lt;&gt;"",L1372&lt;&gt;"",M1372&lt;&gt;"")</f>
        <v/>
      </c>
    </row>
    <row r="1373" ht="15" customHeight="1" s="111">
      <c r="A1373" s="42" t="inlineStr">
        <is>
          <t>MAR</t>
        </is>
      </c>
      <c r="B1373" s="43">
        <f>MAR!A374</f>
        <v/>
      </c>
      <c r="C1373" s="44">
        <f>MAR!B374</f>
        <v/>
      </c>
      <c r="D1373" s="44">
        <f>MAR!C374</f>
        <v/>
      </c>
      <c r="E1373" s="44">
        <f>MAR!D374</f>
        <v/>
      </c>
      <c r="F1373" s="44">
        <f>MAR!E374</f>
        <v/>
      </c>
      <c r="G1373" s="44">
        <f>MAR!F374</f>
        <v/>
      </c>
      <c r="H1373" s="44">
        <f>MAR!G374</f>
        <v/>
      </c>
      <c r="I1373" s="45">
        <f>MAR!H374</f>
        <v/>
      </c>
      <c r="J1373" s="45">
        <f>MAR!I374</f>
        <v/>
      </c>
      <c r="K1373" s="44">
        <f>MAR!J374</f>
        <v/>
      </c>
      <c r="L1373" s="44">
        <f>MAR!K374</f>
        <v/>
      </c>
      <c r="M1373" s="46">
        <f>MAR!L374</f>
        <v/>
      </c>
      <c r="N1373" s="44">
        <f>MAR!M374</f>
        <v/>
      </c>
      <c r="O1373" s="44">
        <f>MAR!N374</f>
        <v/>
      </c>
      <c r="P1373" s="44">
        <f>MAR!O374</f>
        <v/>
      </c>
      <c r="Q1373" s="44">
        <f>MAR!P374</f>
        <v/>
      </c>
      <c r="R1373" s="44">
        <f>MAR!Q374</f>
        <v/>
      </c>
      <c r="S1373" s="46">
        <f>S1372+IF(X1373=0,0,M1373)</f>
        <v/>
      </c>
      <c r="T1373" s="47">
        <f>MAX(T1372,S1373)</f>
        <v/>
      </c>
      <c r="U1373" s="48">
        <f>S1373-T1373</f>
        <v/>
      </c>
      <c r="V1373" s="47">
        <f>IFERROR(SUMIFS(DATABASE!$M$5:$M$6004,DATABASE!$B$5:$B$6004,B1373,DATABASE!$X$5:$X$6004,1),0)</f>
        <v/>
      </c>
      <c r="W1373" s="31">
        <f>IFERROR(COUNTIFS(DATABASE!$B$5:$B$6004,B1373,DATABASE!$X$5:$X$6004,1),0)</f>
        <v/>
      </c>
      <c r="X1373" s="49">
        <f>--AND(ISNUMBER(B1373),C1373&lt;&gt;"",L1373&lt;&gt;"",M1373&lt;&gt;"")</f>
        <v/>
      </c>
    </row>
    <row r="1374" ht="15" customHeight="1" s="111">
      <c r="A1374" s="50" t="inlineStr">
        <is>
          <t>MAR</t>
        </is>
      </c>
      <c r="B1374" s="51">
        <f>MAR!A375</f>
        <v/>
      </c>
      <c r="C1374" s="52">
        <f>MAR!B375</f>
        <v/>
      </c>
      <c r="D1374" s="52">
        <f>MAR!C375</f>
        <v/>
      </c>
      <c r="E1374" s="52">
        <f>MAR!D375</f>
        <v/>
      </c>
      <c r="F1374" s="52">
        <f>MAR!E375</f>
        <v/>
      </c>
      <c r="G1374" s="52">
        <f>MAR!F375</f>
        <v/>
      </c>
      <c r="H1374" s="52">
        <f>MAR!G375</f>
        <v/>
      </c>
      <c r="I1374" s="53">
        <f>MAR!H375</f>
        <v/>
      </c>
      <c r="J1374" s="53">
        <f>MAR!I375</f>
        <v/>
      </c>
      <c r="K1374" s="52">
        <f>MAR!J375</f>
        <v/>
      </c>
      <c r="L1374" s="52">
        <f>MAR!K375</f>
        <v/>
      </c>
      <c r="M1374" s="54">
        <f>MAR!L375</f>
        <v/>
      </c>
      <c r="N1374" s="52">
        <f>MAR!M375</f>
        <v/>
      </c>
      <c r="O1374" s="52">
        <f>MAR!N375</f>
        <v/>
      </c>
      <c r="P1374" s="52">
        <f>MAR!O375</f>
        <v/>
      </c>
      <c r="Q1374" s="52">
        <f>MAR!P375</f>
        <v/>
      </c>
      <c r="R1374" s="52">
        <f>MAR!Q375</f>
        <v/>
      </c>
      <c r="S1374" s="54">
        <f>S1373+IF(X1374=0,0,M1374)</f>
        <v/>
      </c>
      <c r="T1374" s="55">
        <f>MAX(T1373,S1374)</f>
        <v/>
      </c>
      <c r="U1374" s="56">
        <f>S1374-T1374</f>
        <v/>
      </c>
      <c r="V1374" s="55">
        <f>IFERROR(SUMIFS(DATABASE!$M$5:$M$6004,DATABASE!$B$5:$B$6004,B1374,DATABASE!$X$5:$X$6004,1),0)</f>
        <v/>
      </c>
      <c r="W1374" s="57">
        <f>IFERROR(COUNTIFS(DATABASE!$B$5:$B$6004,B1374,DATABASE!$X$5:$X$6004,1),0)</f>
        <v/>
      </c>
      <c r="X1374" s="58">
        <f>--AND(ISNUMBER(B1374),C1374&lt;&gt;"",L1374&lt;&gt;"",M1374&lt;&gt;"")</f>
        <v/>
      </c>
    </row>
    <row r="1375" ht="15" customHeight="1" s="111">
      <c r="A1375" s="42" t="inlineStr">
        <is>
          <t>MAR</t>
        </is>
      </c>
      <c r="B1375" s="43">
        <f>MAR!A376</f>
        <v/>
      </c>
      <c r="C1375" s="44">
        <f>MAR!B376</f>
        <v/>
      </c>
      <c r="D1375" s="44">
        <f>MAR!C376</f>
        <v/>
      </c>
      <c r="E1375" s="44">
        <f>MAR!D376</f>
        <v/>
      </c>
      <c r="F1375" s="44">
        <f>MAR!E376</f>
        <v/>
      </c>
      <c r="G1375" s="44">
        <f>MAR!F376</f>
        <v/>
      </c>
      <c r="H1375" s="44">
        <f>MAR!G376</f>
        <v/>
      </c>
      <c r="I1375" s="45">
        <f>MAR!H376</f>
        <v/>
      </c>
      <c r="J1375" s="45">
        <f>MAR!I376</f>
        <v/>
      </c>
      <c r="K1375" s="44">
        <f>MAR!J376</f>
        <v/>
      </c>
      <c r="L1375" s="44">
        <f>MAR!K376</f>
        <v/>
      </c>
      <c r="M1375" s="46">
        <f>MAR!L376</f>
        <v/>
      </c>
      <c r="N1375" s="44">
        <f>MAR!M376</f>
        <v/>
      </c>
      <c r="O1375" s="44">
        <f>MAR!N376</f>
        <v/>
      </c>
      <c r="P1375" s="44">
        <f>MAR!O376</f>
        <v/>
      </c>
      <c r="Q1375" s="44">
        <f>MAR!P376</f>
        <v/>
      </c>
      <c r="R1375" s="44">
        <f>MAR!Q376</f>
        <v/>
      </c>
      <c r="S1375" s="46">
        <f>S1374+IF(X1375=0,0,M1375)</f>
        <v/>
      </c>
      <c r="T1375" s="47">
        <f>MAX(T1374,S1375)</f>
        <v/>
      </c>
      <c r="U1375" s="48">
        <f>S1375-T1375</f>
        <v/>
      </c>
      <c r="V1375" s="47">
        <f>IFERROR(SUMIFS(DATABASE!$M$5:$M$6004,DATABASE!$B$5:$B$6004,B1375,DATABASE!$X$5:$X$6004,1),0)</f>
        <v/>
      </c>
      <c r="W1375" s="31">
        <f>IFERROR(COUNTIFS(DATABASE!$B$5:$B$6004,B1375,DATABASE!$X$5:$X$6004,1),0)</f>
        <v/>
      </c>
      <c r="X1375" s="49">
        <f>--AND(ISNUMBER(B1375),C1375&lt;&gt;"",L1375&lt;&gt;"",M1375&lt;&gt;"")</f>
        <v/>
      </c>
    </row>
    <row r="1376" ht="15" customHeight="1" s="111">
      <c r="A1376" s="50" t="inlineStr">
        <is>
          <t>MAR</t>
        </is>
      </c>
      <c r="B1376" s="51">
        <f>MAR!A377</f>
        <v/>
      </c>
      <c r="C1376" s="52">
        <f>MAR!B377</f>
        <v/>
      </c>
      <c r="D1376" s="52">
        <f>MAR!C377</f>
        <v/>
      </c>
      <c r="E1376" s="52">
        <f>MAR!D377</f>
        <v/>
      </c>
      <c r="F1376" s="52">
        <f>MAR!E377</f>
        <v/>
      </c>
      <c r="G1376" s="52">
        <f>MAR!F377</f>
        <v/>
      </c>
      <c r="H1376" s="52">
        <f>MAR!G377</f>
        <v/>
      </c>
      <c r="I1376" s="53">
        <f>MAR!H377</f>
        <v/>
      </c>
      <c r="J1376" s="53">
        <f>MAR!I377</f>
        <v/>
      </c>
      <c r="K1376" s="52">
        <f>MAR!J377</f>
        <v/>
      </c>
      <c r="L1376" s="52">
        <f>MAR!K377</f>
        <v/>
      </c>
      <c r="M1376" s="54">
        <f>MAR!L377</f>
        <v/>
      </c>
      <c r="N1376" s="52">
        <f>MAR!M377</f>
        <v/>
      </c>
      <c r="O1376" s="52">
        <f>MAR!N377</f>
        <v/>
      </c>
      <c r="P1376" s="52">
        <f>MAR!O377</f>
        <v/>
      </c>
      <c r="Q1376" s="52">
        <f>MAR!P377</f>
        <v/>
      </c>
      <c r="R1376" s="52">
        <f>MAR!Q377</f>
        <v/>
      </c>
      <c r="S1376" s="54">
        <f>S1375+IF(X1376=0,0,M1376)</f>
        <v/>
      </c>
      <c r="T1376" s="55">
        <f>MAX(T1375,S1376)</f>
        <v/>
      </c>
      <c r="U1376" s="56">
        <f>S1376-T1376</f>
        <v/>
      </c>
      <c r="V1376" s="55">
        <f>IFERROR(SUMIFS(DATABASE!$M$5:$M$6004,DATABASE!$B$5:$B$6004,B1376,DATABASE!$X$5:$X$6004,1),0)</f>
        <v/>
      </c>
      <c r="W1376" s="57">
        <f>IFERROR(COUNTIFS(DATABASE!$B$5:$B$6004,B1376,DATABASE!$X$5:$X$6004,1),0)</f>
        <v/>
      </c>
      <c r="X1376" s="58">
        <f>--AND(ISNUMBER(B1376),C1376&lt;&gt;"",L1376&lt;&gt;"",M1376&lt;&gt;"")</f>
        <v/>
      </c>
    </row>
    <row r="1377" ht="15" customHeight="1" s="111">
      <c r="A1377" s="42" t="inlineStr">
        <is>
          <t>MAR</t>
        </is>
      </c>
      <c r="B1377" s="43">
        <f>MAR!A378</f>
        <v/>
      </c>
      <c r="C1377" s="44">
        <f>MAR!B378</f>
        <v/>
      </c>
      <c r="D1377" s="44">
        <f>MAR!C378</f>
        <v/>
      </c>
      <c r="E1377" s="44">
        <f>MAR!D378</f>
        <v/>
      </c>
      <c r="F1377" s="44">
        <f>MAR!E378</f>
        <v/>
      </c>
      <c r="G1377" s="44">
        <f>MAR!F378</f>
        <v/>
      </c>
      <c r="H1377" s="44">
        <f>MAR!G378</f>
        <v/>
      </c>
      <c r="I1377" s="45">
        <f>MAR!H378</f>
        <v/>
      </c>
      <c r="J1377" s="45">
        <f>MAR!I378</f>
        <v/>
      </c>
      <c r="K1377" s="44">
        <f>MAR!J378</f>
        <v/>
      </c>
      <c r="L1377" s="44">
        <f>MAR!K378</f>
        <v/>
      </c>
      <c r="M1377" s="46">
        <f>MAR!L378</f>
        <v/>
      </c>
      <c r="N1377" s="44">
        <f>MAR!M378</f>
        <v/>
      </c>
      <c r="O1377" s="44">
        <f>MAR!N378</f>
        <v/>
      </c>
      <c r="P1377" s="44">
        <f>MAR!O378</f>
        <v/>
      </c>
      <c r="Q1377" s="44">
        <f>MAR!P378</f>
        <v/>
      </c>
      <c r="R1377" s="44">
        <f>MAR!Q378</f>
        <v/>
      </c>
      <c r="S1377" s="46">
        <f>S1376+IF(X1377=0,0,M1377)</f>
        <v/>
      </c>
      <c r="T1377" s="47">
        <f>MAX(T1376,S1377)</f>
        <v/>
      </c>
      <c r="U1377" s="48">
        <f>S1377-T1377</f>
        <v/>
      </c>
      <c r="V1377" s="47">
        <f>IFERROR(SUMIFS(DATABASE!$M$5:$M$6004,DATABASE!$B$5:$B$6004,B1377,DATABASE!$X$5:$X$6004,1),0)</f>
        <v/>
      </c>
      <c r="W1377" s="31">
        <f>IFERROR(COUNTIFS(DATABASE!$B$5:$B$6004,B1377,DATABASE!$X$5:$X$6004,1),0)</f>
        <v/>
      </c>
      <c r="X1377" s="49">
        <f>--AND(ISNUMBER(B1377),C1377&lt;&gt;"",L1377&lt;&gt;"",M1377&lt;&gt;"")</f>
        <v/>
      </c>
    </row>
    <row r="1378" ht="15" customHeight="1" s="111">
      <c r="A1378" s="50" t="inlineStr">
        <is>
          <t>MAR</t>
        </is>
      </c>
      <c r="B1378" s="51">
        <f>MAR!A379</f>
        <v/>
      </c>
      <c r="C1378" s="52">
        <f>MAR!B379</f>
        <v/>
      </c>
      <c r="D1378" s="52">
        <f>MAR!C379</f>
        <v/>
      </c>
      <c r="E1378" s="52">
        <f>MAR!D379</f>
        <v/>
      </c>
      <c r="F1378" s="52">
        <f>MAR!E379</f>
        <v/>
      </c>
      <c r="G1378" s="52">
        <f>MAR!F379</f>
        <v/>
      </c>
      <c r="H1378" s="52">
        <f>MAR!G379</f>
        <v/>
      </c>
      <c r="I1378" s="53">
        <f>MAR!H379</f>
        <v/>
      </c>
      <c r="J1378" s="53">
        <f>MAR!I379</f>
        <v/>
      </c>
      <c r="K1378" s="52">
        <f>MAR!J379</f>
        <v/>
      </c>
      <c r="L1378" s="52">
        <f>MAR!K379</f>
        <v/>
      </c>
      <c r="M1378" s="54">
        <f>MAR!L379</f>
        <v/>
      </c>
      <c r="N1378" s="52">
        <f>MAR!M379</f>
        <v/>
      </c>
      <c r="O1378" s="52">
        <f>MAR!N379</f>
        <v/>
      </c>
      <c r="P1378" s="52">
        <f>MAR!O379</f>
        <v/>
      </c>
      <c r="Q1378" s="52">
        <f>MAR!P379</f>
        <v/>
      </c>
      <c r="R1378" s="52">
        <f>MAR!Q379</f>
        <v/>
      </c>
      <c r="S1378" s="54">
        <f>S1377+IF(X1378=0,0,M1378)</f>
        <v/>
      </c>
      <c r="T1378" s="55">
        <f>MAX(T1377,S1378)</f>
        <v/>
      </c>
      <c r="U1378" s="56">
        <f>S1378-T1378</f>
        <v/>
      </c>
      <c r="V1378" s="55">
        <f>IFERROR(SUMIFS(DATABASE!$M$5:$M$6004,DATABASE!$B$5:$B$6004,B1378,DATABASE!$X$5:$X$6004,1),0)</f>
        <v/>
      </c>
      <c r="W1378" s="57">
        <f>IFERROR(COUNTIFS(DATABASE!$B$5:$B$6004,B1378,DATABASE!$X$5:$X$6004,1),0)</f>
        <v/>
      </c>
      <c r="X1378" s="58">
        <f>--AND(ISNUMBER(B1378),C1378&lt;&gt;"",L1378&lt;&gt;"",M1378&lt;&gt;"")</f>
        <v/>
      </c>
    </row>
    <row r="1379" ht="15" customHeight="1" s="111">
      <c r="A1379" s="42" t="inlineStr">
        <is>
          <t>MAR</t>
        </is>
      </c>
      <c r="B1379" s="43">
        <f>MAR!A380</f>
        <v/>
      </c>
      <c r="C1379" s="44">
        <f>MAR!B380</f>
        <v/>
      </c>
      <c r="D1379" s="44">
        <f>MAR!C380</f>
        <v/>
      </c>
      <c r="E1379" s="44">
        <f>MAR!D380</f>
        <v/>
      </c>
      <c r="F1379" s="44">
        <f>MAR!E380</f>
        <v/>
      </c>
      <c r="G1379" s="44">
        <f>MAR!F380</f>
        <v/>
      </c>
      <c r="H1379" s="44">
        <f>MAR!G380</f>
        <v/>
      </c>
      <c r="I1379" s="45">
        <f>MAR!H380</f>
        <v/>
      </c>
      <c r="J1379" s="45">
        <f>MAR!I380</f>
        <v/>
      </c>
      <c r="K1379" s="44">
        <f>MAR!J380</f>
        <v/>
      </c>
      <c r="L1379" s="44">
        <f>MAR!K380</f>
        <v/>
      </c>
      <c r="M1379" s="46">
        <f>MAR!L380</f>
        <v/>
      </c>
      <c r="N1379" s="44">
        <f>MAR!M380</f>
        <v/>
      </c>
      <c r="O1379" s="44">
        <f>MAR!N380</f>
        <v/>
      </c>
      <c r="P1379" s="44">
        <f>MAR!O380</f>
        <v/>
      </c>
      <c r="Q1379" s="44">
        <f>MAR!P380</f>
        <v/>
      </c>
      <c r="R1379" s="44">
        <f>MAR!Q380</f>
        <v/>
      </c>
      <c r="S1379" s="46">
        <f>S1378+IF(X1379=0,0,M1379)</f>
        <v/>
      </c>
      <c r="T1379" s="47">
        <f>MAX(T1378,S1379)</f>
        <v/>
      </c>
      <c r="U1379" s="48">
        <f>S1379-T1379</f>
        <v/>
      </c>
      <c r="V1379" s="47">
        <f>IFERROR(SUMIFS(DATABASE!$M$5:$M$6004,DATABASE!$B$5:$B$6004,B1379,DATABASE!$X$5:$X$6004,1),0)</f>
        <v/>
      </c>
      <c r="W1379" s="31">
        <f>IFERROR(COUNTIFS(DATABASE!$B$5:$B$6004,B1379,DATABASE!$X$5:$X$6004,1),0)</f>
        <v/>
      </c>
      <c r="X1379" s="49">
        <f>--AND(ISNUMBER(B1379),C1379&lt;&gt;"",L1379&lt;&gt;"",M1379&lt;&gt;"")</f>
        <v/>
      </c>
    </row>
    <row r="1380" ht="15" customHeight="1" s="111">
      <c r="A1380" s="50" t="inlineStr">
        <is>
          <t>MAR</t>
        </is>
      </c>
      <c r="B1380" s="51">
        <f>MAR!A381</f>
        <v/>
      </c>
      <c r="C1380" s="52">
        <f>MAR!B381</f>
        <v/>
      </c>
      <c r="D1380" s="52">
        <f>MAR!C381</f>
        <v/>
      </c>
      <c r="E1380" s="52">
        <f>MAR!D381</f>
        <v/>
      </c>
      <c r="F1380" s="52">
        <f>MAR!E381</f>
        <v/>
      </c>
      <c r="G1380" s="52">
        <f>MAR!F381</f>
        <v/>
      </c>
      <c r="H1380" s="52">
        <f>MAR!G381</f>
        <v/>
      </c>
      <c r="I1380" s="53">
        <f>MAR!H381</f>
        <v/>
      </c>
      <c r="J1380" s="53">
        <f>MAR!I381</f>
        <v/>
      </c>
      <c r="K1380" s="52">
        <f>MAR!J381</f>
        <v/>
      </c>
      <c r="L1380" s="52">
        <f>MAR!K381</f>
        <v/>
      </c>
      <c r="M1380" s="54">
        <f>MAR!L381</f>
        <v/>
      </c>
      <c r="N1380" s="52">
        <f>MAR!M381</f>
        <v/>
      </c>
      <c r="O1380" s="52">
        <f>MAR!N381</f>
        <v/>
      </c>
      <c r="P1380" s="52">
        <f>MAR!O381</f>
        <v/>
      </c>
      <c r="Q1380" s="52">
        <f>MAR!P381</f>
        <v/>
      </c>
      <c r="R1380" s="52">
        <f>MAR!Q381</f>
        <v/>
      </c>
      <c r="S1380" s="54">
        <f>S1379+IF(X1380=0,0,M1380)</f>
        <v/>
      </c>
      <c r="T1380" s="55">
        <f>MAX(T1379,S1380)</f>
        <v/>
      </c>
      <c r="U1380" s="56">
        <f>S1380-T1380</f>
        <v/>
      </c>
      <c r="V1380" s="55">
        <f>IFERROR(SUMIFS(DATABASE!$M$5:$M$6004,DATABASE!$B$5:$B$6004,B1380,DATABASE!$X$5:$X$6004,1),0)</f>
        <v/>
      </c>
      <c r="W1380" s="57">
        <f>IFERROR(COUNTIFS(DATABASE!$B$5:$B$6004,B1380,DATABASE!$X$5:$X$6004,1),0)</f>
        <v/>
      </c>
      <c r="X1380" s="58">
        <f>--AND(ISNUMBER(B1380),C1380&lt;&gt;"",L1380&lt;&gt;"",M1380&lt;&gt;"")</f>
        <v/>
      </c>
    </row>
    <row r="1381" ht="15" customHeight="1" s="111">
      <c r="A1381" s="42" t="inlineStr">
        <is>
          <t>MAR</t>
        </is>
      </c>
      <c r="B1381" s="43">
        <f>MAR!A382</f>
        <v/>
      </c>
      <c r="C1381" s="44">
        <f>MAR!B382</f>
        <v/>
      </c>
      <c r="D1381" s="44">
        <f>MAR!C382</f>
        <v/>
      </c>
      <c r="E1381" s="44">
        <f>MAR!D382</f>
        <v/>
      </c>
      <c r="F1381" s="44">
        <f>MAR!E382</f>
        <v/>
      </c>
      <c r="G1381" s="44">
        <f>MAR!F382</f>
        <v/>
      </c>
      <c r="H1381" s="44">
        <f>MAR!G382</f>
        <v/>
      </c>
      <c r="I1381" s="45">
        <f>MAR!H382</f>
        <v/>
      </c>
      <c r="J1381" s="45">
        <f>MAR!I382</f>
        <v/>
      </c>
      <c r="K1381" s="44">
        <f>MAR!J382</f>
        <v/>
      </c>
      <c r="L1381" s="44">
        <f>MAR!K382</f>
        <v/>
      </c>
      <c r="M1381" s="46">
        <f>MAR!L382</f>
        <v/>
      </c>
      <c r="N1381" s="44">
        <f>MAR!M382</f>
        <v/>
      </c>
      <c r="O1381" s="44">
        <f>MAR!N382</f>
        <v/>
      </c>
      <c r="P1381" s="44">
        <f>MAR!O382</f>
        <v/>
      </c>
      <c r="Q1381" s="44">
        <f>MAR!P382</f>
        <v/>
      </c>
      <c r="R1381" s="44">
        <f>MAR!Q382</f>
        <v/>
      </c>
      <c r="S1381" s="46">
        <f>S1380+IF(X1381=0,0,M1381)</f>
        <v/>
      </c>
      <c r="T1381" s="47">
        <f>MAX(T1380,S1381)</f>
        <v/>
      </c>
      <c r="U1381" s="48">
        <f>S1381-T1381</f>
        <v/>
      </c>
      <c r="V1381" s="47">
        <f>IFERROR(SUMIFS(DATABASE!$M$5:$M$6004,DATABASE!$B$5:$B$6004,B1381,DATABASE!$X$5:$X$6004,1),0)</f>
        <v/>
      </c>
      <c r="W1381" s="31">
        <f>IFERROR(COUNTIFS(DATABASE!$B$5:$B$6004,B1381,DATABASE!$X$5:$X$6004,1),0)</f>
        <v/>
      </c>
      <c r="X1381" s="49">
        <f>--AND(ISNUMBER(B1381),C1381&lt;&gt;"",L1381&lt;&gt;"",M1381&lt;&gt;"")</f>
        <v/>
      </c>
    </row>
    <row r="1382" ht="15" customHeight="1" s="111">
      <c r="A1382" s="50" t="inlineStr">
        <is>
          <t>MAR</t>
        </is>
      </c>
      <c r="B1382" s="51">
        <f>MAR!A383</f>
        <v/>
      </c>
      <c r="C1382" s="52">
        <f>MAR!B383</f>
        <v/>
      </c>
      <c r="D1382" s="52">
        <f>MAR!C383</f>
        <v/>
      </c>
      <c r="E1382" s="52">
        <f>MAR!D383</f>
        <v/>
      </c>
      <c r="F1382" s="52">
        <f>MAR!E383</f>
        <v/>
      </c>
      <c r="G1382" s="52">
        <f>MAR!F383</f>
        <v/>
      </c>
      <c r="H1382" s="52">
        <f>MAR!G383</f>
        <v/>
      </c>
      <c r="I1382" s="53">
        <f>MAR!H383</f>
        <v/>
      </c>
      <c r="J1382" s="53">
        <f>MAR!I383</f>
        <v/>
      </c>
      <c r="K1382" s="52">
        <f>MAR!J383</f>
        <v/>
      </c>
      <c r="L1382" s="52">
        <f>MAR!K383</f>
        <v/>
      </c>
      <c r="M1382" s="54">
        <f>MAR!L383</f>
        <v/>
      </c>
      <c r="N1382" s="52">
        <f>MAR!M383</f>
        <v/>
      </c>
      <c r="O1382" s="52">
        <f>MAR!N383</f>
        <v/>
      </c>
      <c r="P1382" s="52">
        <f>MAR!O383</f>
        <v/>
      </c>
      <c r="Q1382" s="52">
        <f>MAR!P383</f>
        <v/>
      </c>
      <c r="R1382" s="52">
        <f>MAR!Q383</f>
        <v/>
      </c>
      <c r="S1382" s="54">
        <f>S1381+IF(X1382=0,0,M1382)</f>
        <v/>
      </c>
      <c r="T1382" s="55">
        <f>MAX(T1381,S1382)</f>
        <v/>
      </c>
      <c r="U1382" s="56">
        <f>S1382-T1382</f>
        <v/>
      </c>
      <c r="V1382" s="55">
        <f>IFERROR(SUMIFS(DATABASE!$M$5:$M$6004,DATABASE!$B$5:$B$6004,B1382,DATABASE!$X$5:$X$6004,1),0)</f>
        <v/>
      </c>
      <c r="W1382" s="57">
        <f>IFERROR(COUNTIFS(DATABASE!$B$5:$B$6004,B1382,DATABASE!$X$5:$X$6004,1),0)</f>
        <v/>
      </c>
      <c r="X1382" s="58">
        <f>--AND(ISNUMBER(B1382),C1382&lt;&gt;"",L1382&lt;&gt;"",M1382&lt;&gt;"")</f>
        <v/>
      </c>
    </row>
    <row r="1383" ht="15" customHeight="1" s="111">
      <c r="A1383" s="42" t="inlineStr">
        <is>
          <t>MAR</t>
        </is>
      </c>
      <c r="B1383" s="43">
        <f>MAR!A384</f>
        <v/>
      </c>
      <c r="C1383" s="44">
        <f>MAR!B384</f>
        <v/>
      </c>
      <c r="D1383" s="44">
        <f>MAR!C384</f>
        <v/>
      </c>
      <c r="E1383" s="44">
        <f>MAR!D384</f>
        <v/>
      </c>
      <c r="F1383" s="44">
        <f>MAR!E384</f>
        <v/>
      </c>
      <c r="G1383" s="44">
        <f>MAR!F384</f>
        <v/>
      </c>
      <c r="H1383" s="44">
        <f>MAR!G384</f>
        <v/>
      </c>
      <c r="I1383" s="45">
        <f>MAR!H384</f>
        <v/>
      </c>
      <c r="J1383" s="45">
        <f>MAR!I384</f>
        <v/>
      </c>
      <c r="K1383" s="44">
        <f>MAR!J384</f>
        <v/>
      </c>
      <c r="L1383" s="44">
        <f>MAR!K384</f>
        <v/>
      </c>
      <c r="M1383" s="46">
        <f>MAR!L384</f>
        <v/>
      </c>
      <c r="N1383" s="44">
        <f>MAR!M384</f>
        <v/>
      </c>
      <c r="O1383" s="44">
        <f>MAR!N384</f>
        <v/>
      </c>
      <c r="P1383" s="44">
        <f>MAR!O384</f>
        <v/>
      </c>
      <c r="Q1383" s="44">
        <f>MAR!P384</f>
        <v/>
      </c>
      <c r="R1383" s="44">
        <f>MAR!Q384</f>
        <v/>
      </c>
      <c r="S1383" s="46">
        <f>S1382+IF(X1383=0,0,M1383)</f>
        <v/>
      </c>
      <c r="T1383" s="47">
        <f>MAX(T1382,S1383)</f>
        <v/>
      </c>
      <c r="U1383" s="48">
        <f>S1383-T1383</f>
        <v/>
      </c>
      <c r="V1383" s="47">
        <f>IFERROR(SUMIFS(DATABASE!$M$5:$M$6004,DATABASE!$B$5:$B$6004,B1383,DATABASE!$X$5:$X$6004,1),0)</f>
        <v/>
      </c>
      <c r="W1383" s="31">
        <f>IFERROR(COUNTIFS(DATABASE!$B$5:$B$6004,B1383,DATABASE!$X$5:$X$6004,1),0)</f>
        <v/>
      </c>
      <c r="X1383" s="49">
        <f>--AND(ISNUMBER(B1383),C1383&lt;&gt;"",L1383&lt;&gt;"",M1383&lt;&gt;"")</f>
        <v/>
      </c>
    </row>
    <row r="1384" ht="15" customHeight="1" s="111">
      <c r="A1384" s="50" t="inlineStr">
        <is>
          <t>MAR</t>
        </is>
      </c>
      <c r="B1384" s="51">
        <f>MAR!A385</f>
        <v/>
      </c>
      <c r="C1384" s="52">
        <f>MAR!B385</f>
        <v/>
      </c>
      <c r="D1384" s="52">
        <f>MAR!C385</f>
        <v/>
      </c>
      <c r="E1384" s="52">
        <f>MAR!D385</f>
        <v/>
      </c>
      <c r="F1384" s="52">
        <f>MAR!E385</f>
        <v/>
      </c>
      <c r="G1384" s="52">
        <f>MAR!F385</f>
        <v/>
      </c>
      <c r="H1384" s="52">
        <f>MAR!G385</f>
        <v/>
      </c>
      <c r="I1384" s="53">
        <f>MAR!H385</f>
        <v/>
      </c>
      <c r="J1384" s="53">
        <f>MAR!I385</f>
        <v/>
      </c>
      <c r="K1384" s="52">
        <f>MAR!J385</f>
        <v/>
      </c>
      <c r="L1384" s="52">
        <f>MAR!K385</f>
        <v/>
      </c>
      <c r="M1384" s="54">
        <f>MAR!L385</f>
        <v/>
      </c>
      <c r="N1384" s="52">
        <f>MAR!M385</f>
        <v/>
      </c>
      <c r="O1384" s="52">
        <f>MAR!N385</f>
        <v/>
      </c>
      <c r="P1384" s="52">
        <f>MAR!O385</f>
        <v/>
      </c>
      <c r="Q1384" s="52">
        <f>MAR!P385</f>
        <v/>
      </c>
      <c r="R1384" s="52">
        <f>MAR!Q385</f>
        <v/>
      </c>
      <c r="S1384" s="54">
        <f>S1383+IF(X1384=0,0,M1384)</f>
        <v/>
      </c>
      <c r="T1384" s="55">
        <f>MAX(T1383,S1384)</f>
        <v/>
      </c>
      <c r="U1384" s="56">
        <f>S1384-T1384</f>
        <v/>
      </c>
      <c r="V1384" s="55">
        <f>IFERROR(SUMIFS(DATABASE!$M$5:$M$6004,DATABASE!$B$5:$B$6004,B1384,DATABASE!$X$5:$X$6004,1),0)</f>
        <v/>
      </c>
      <c r="W1384" s="57">
        <f>IFERROR(COUNTIFS(DATABASE!$B$5:$B$6004,B1384,DATABASE!$X$5:$X$6004,1),0)</f>
        <v/>
      </c>
      <c r="X1384" s="58">
        <f>--AND(ISNUMBER(B1384),C1384&lt;&gt;"",L1384&lt;&gt;"",M1384&lt;&gt;"")</f>
        <v/>
      </c>
    </row>
    <row r="1385" ht="15" customHeight="1" s="111">
      <c r="A1385" s="42" t="inlineStr">
        <is>
          <t>MAR</t>
        </is>
      </c>
      <c r="B1385" s="43">
        <f>MAR!A386</f>
        <v/>
      </c>
      <c r="C1385" s="44">
        <f>MAR!B386</f>
        <v/>
      </c>
      <c r="D1385" s="44">
        <f>MAR!C386</f>
        <v/>
      </c>
      <c r="E1385" s="44">
        <f>MAR!D386</f>
        <v/>
      </c>
      <c r="F1385" s="44">
        <f>MAR!E386</f>
        <v/>
      </c>
      <c r="G1385" s="44">
        <f>MAR!F386</f>
        <v/>
      </c>
      <c r="H1385" s="44">
        <f>MAR!G386</f>
        <v/>
      </c>
      <c r="I1385" s="45">
        <f>MAR!H386</f>
        <v/>
      </c>
      <c r="J1385" s="45">
        <f>MAR!I386</f>
        <v/>
      </c>
      <c r="K1385" s="44">
        <f>MAR!J386</f>
        <v/>
      </c>
      <c r="L1385" s="44">
        <f>MAR!K386</f>
        <v/>
      </c>
      <c r="M1385" s="46">
        <f>MAR!L386</f>
        <v/>
      </c>
      <c r="N1385" s="44">
        <f>MAR!M386</f>
        <v/>
      </c>
      <c r="O1385" s="44">
        <f>MAR!N386</f>
        <v/>
      </c>
      <c r="P1385" s="44">
        <f>MAR!O386</f>
        <v/>
      </c>
      <c r="Q1385" s="44">
        <f>MAR!P386</f>
        <v/>
      </c>
      <c r="R1385" s="44">
        <f>MAR!Q386</f>
        <v/>
      </c>
      <c r="S1385" s="46">
        <f>S1384+IF(X1385=0,0,M1385)</f>
        <v/>
      </c>
      <c r="T1385" s="47">
        <f>MAX(T1384,S1385)</f>
        <v/>
      </c>
      <c r="U1385" s="48">
        <f>S1385-T1385</f>
        <v/>
      </c>
      <c r="V1385" s="47">
        <f>IFERROR(SUMIFS(DATABASE!$M$5:$M$6004,DATABASE!$B$5:$B$6004,B1385,DATABASE!$X$5:$X$6004,1),0)</f>
        <v/>
      </c>
      <c r="W1385" s="31">
        <f>IFERROR(COUNTIFS(DATABASE!$B$5:$B$6004,B1385,DATABASE!$X$5:$X$6004,1),0)</f>
        <v/>
      </c>
      <c r="X1385" s="49">
        <f>--AND(ISNUMBER(B1385),C1385&lt;&gt;"",L1385&lt;&gt;"",M1385&lt;&gt;"")</f>
        <v/>
      </c>
    </row>
    <row r="1386" ht="15" customHeight="1" s="111">
      <c r="A1386" s="50" t="inlineStr">
        <is>
          <t>MAR</t>
        </is>
      </c>
      <c r="B1386" s="51">
        <f>MAR!A387</f>
        <v/>
      </c>
      <c r="C1386" s="52">
        <f>MAR!B387</f>
        <v/>
      </c>
      <c r="D1386" s="52">
        <f>MAR!C387</f>
        <v/>
      </c>
      <c r="E1386" s="52">
        <f>MAR!D387</f>
        <v/>
      </c>
      <c r="F1386" s="52">
        <f>MAR!E387</f>
        <v/>
      </c>
      <c r="G1386" s="52">
        <f>MAR!F387</f>
        <v/>
      </c>
      <c r="H1386" s="52">
        <f>MAR!G387</f>
        <v/>
      </c>
      <c r="I1386" s="53">
        <f>MAR!H387</f>
        <v/>
      </c>
      <c r="J1386" s="53">
        <f>MAR!I387</f>
        <v/>
      </c>
      <c r="K1386" s="52">
        <f>MAR!J387</f>
        <v/>
      </c>
      <c r="L1386" s="52">
        <f>MAR!K387</f>
        <v/>
      </c>
      <c r="M1386" s="54">
        <f>MAR!L387</f>
        <v/>
      </c>
      <c r="N1386" s="52">
        <f>MAR!M387</f>
        <v/>
      </c>
      <c r="O1386" s="52">
        <f>MAR!N387</f>
        <v/>
      </c>
      <c r="P1386" s="52">
        <f>MAR!O387</f>
        <v/>
      </c>
      <c r="Q1386" s="52">
        <f>MAR!P387</f>
        <v/>
      </c>
      <c r="R1386" s="52">
        <f>MAR!Q387</f>
        <v/>
      </c>
      <c r="S1386" s="54">
        <f>S1385+IF(X1386=0,0,M1386)</f>
        <v/>
      </c>
      <c r="T1386" s="55">
        <f>MAX(T1385,S1386)</f>
        <v/>
      </c>
      <c r="U1386" s="56">
        <f>S1386-T1386</f>
        <v/>
      </c>
      <c r="V1386" s="55">
        <f>IFERROR(SUMIFS(DATABASE!$M$5:$M$6004,DATABASE!$B$5:$B$6004,B1386,DATABASE!$X$5:$X$6004,1),0)</f>
        <v/>
      </c>
      <c r="W1386" s="57">
        <f>IFERROR(COUNTIFS(DATABASE!$B$5:$B$6004,B1386,DATABASE!$X$5:$X$6004,1),0)</f>
        <v/>
      </c>
      <c r="X1386" s="58">
        <f>--AND(ISNUMBER(B1386),C1386&lt;&gt;"",L1386&lt;&gt;"",M1386&lt;&gt;"")</f>
        <v/>
      </c>
    </row>
    <row r="1387" ht="15" customHeight="1" s="111">
      <c r="A1387" s="42" t="inlineStr">
        <is>
          <t>MAR</t>
        </is>
      </c>
      <c r="B1387" s="43">
        <f>MAR!A388</f>
        <v/>
      </c>
      <c r="C1387" s="44">
        <f>MAR!B388</f>
        <v/>
      </c>
      <c r="D1387" s="44">
        <f>MAR!C388</f>
        <v/>
      </c>
      <c r="E1387" s="44">
        <f>MAR!D388</f>
        <v/>
      </c>
      <c r="F1387" s="44">
        <f>MAR!E388</f>
        <v/>
      </c>
      <c r="G1387" s="44">
        <f>MAR!F388</f>
        <v/>
      </c>
      <c r="H1387" s="44">
        <f>MAR!G388</f>
        <v/>
      </c>
      <c r="I1387" s="45">
        <f>MAR!H388</f>
        <v/>
      </c>
      <c r="J1387" s="45">
        <f>MAR!I388</f>
        <v/>
      </c>
      <c r="K1387" s="44">
        <f>MAR!J388</f>
        <v/>
      </c>
      <c r="L1387" s="44">
        <f>MAR!K388</f>
        <v/>
      </c>
      <c r="M1387" s="46">
        <f>MAR!L388</f>
        <v/>
      </c>
      <c r="N1387" s="44">
        <f>MAR!M388</f>
        <v/>
      </c>
      <c r="O1387" s="44">
        <f>MAR!N388</f>
        <v/>
      </c>
      <c r="P1387" s="44">
        <f>MAR!O388</f>
        <v/>
      </c>
      <c r="Q1387" s="44">
        <f>MAR!P388</f>
        <v/>
      </c>
      <c r="R1387" s="44">
        <f>MAR!Q388</f>
        <v/>
      </c>
      <c r="S1387" s="46">
        <f>S1386+IF(X1387=0,0,M1387)</f>
        <v/>
      </c>
      <c r="T1387" s="47">
        <f>MAX(T1386,S1387)</f>
        <v/>
      </c>
      <c r="U1387" s="48">
        <f>S1387-T1387</f>
        <v/>
      </c>
      <c r="V1387" s="47">
        <f>IFERROR(SUMIFS(DATABASE!$M$5:$M$6004,DATABASE!$B$5:$B$6004,B1387,DATABASE!$X$5:$X$6004,1),0)</f>
        <v/>
      </c>
      <c r="W1387" s="31">
        <f>IFERROR(COUNTIFS(DATABASE!$B$5:$B$6004,B1387,DATABASE!$X$5:$X$6004,1),0)</f>
        <v/>
      </c>
      <c r="X1387" s="49">
        <f>--AND(ISNUMBER(B1387),C1387&lt;&gt;"",L1387&lt;&gt;"",M1387&lt;&gt;"")</f>
        <v/>
      </c>
    </row>
    <row r="1388" ht="15" customHeight="1" s="111">
      <c r="A1388" s="50" t="inlineStr">
        <is>
          <t>MAR</t>
        </is>
      </c>
      <c r="B1388" s="51">
        <f>MAR!A389</f>
        <v/>
      </c>
      <c r="C1388" s="52">
        <f>MAR!B389</f>
        <v/>
      </c>
      <c r="D1388" s="52">
        <f>MAR!C389</f>
        <v/>
      </c>
      <c r="E1388" s="52">
        <f>MAR!D389</f>
        <v/>
      </c>
      <c r="F1388" s="52">
        <f>MAR!E389</f>
        <v/>
      </c>
      <c r="G1388" s="52">
        <f>MAR!F389</f>
        <v/>
      </c>
      <c r="H1388" s="52">
        <f>MAR!G389</f>
        <v/>
      </c>
      <c r="I1388" s="53">
        <f>MAR!H389</f>
        <v/>
      </c>
      <c r="J1388" s="53">
        <f>MAR!I389</f>
        <v/>
      </c>
      <c r="K1388" s="52">
        <f>MAR!J389</f>
        <v/>
      </c>
      <c r="L1388" s="52">
        <f>MAR!K389</f>
        <v/>
      </c>
      <c r="M1388" s="54">
        <f>MAR!L389</f>
        <v/>
      </c>
      <c r="N1388" s="52">
        <f>MAR!M389</f>
        <v/>
      </c>
      <c r="O1388" s="52">
        <f>MAR!N389</f>
        <v/>
      </c>
      <c r="P1388" s="52">
        <f>MAR!O389</f>
        <v/>
      </c>
      <c r="Q1388" s="52">
        <f>MAR!P389</f>
        <v/>
      </c>
      <c r="R1388" s="52">
        <f>MAR!Q389</f>
        <v/>
      </c>
      <c r="S1388" s="54">
        <f>S1387+IF(X1388=0,0,M1388)</f>
        <v/>
      </c>
      <c r="T1388" s="55">
        <f>MAX(T1387,S1388)</f>
        <v/>
      </c>
      <c r="U1388" s="56">
        <f>S1388-T1388</f>
        <v/>
      </c>
      <c r="V1388" s="55">
        <f>IFERROR(SUMIFS(DATABASE!$M$5:$M$6004,DATABASE!$B$5:$B$6004,B1388,DATABASE!$X$5:$X$6004,1),0)</f>
        <v/>
      </c>
      <c r="W1388" s="57">
        <f>IFERROR(COUNTIFS(DATABASE!$B$5:$B$6004,B1388,DATABASE!$X$5:$X$6004,1),0)</f>
        <v/>
      </c>
      <c r="X1388" s="58">
        <f>--AND(ISNUMBER(B1388),C1388&lt;&gt;"",L1388&lt;&gt;"",M1388&lt;&gt;"")</f>
        <v/>
      </c>
    </row>
    <row r="1389" ht="15" customHeight="1" s="111">
      <c r="A1389" s="42" t="inlineStr">
        <is>
          <t>MAR</t>
        </is>
      </c>
      <c r="B1389" s="43">
        <f>MAR!A390</f>
        <v/>
      </c>
      <c r="C1389" s="44">
        <f>MAR!B390</f>
        <v/>
      </c>
      <c r="D1389" s="44">
        <f>MAR!C390</f>
        <v/>
      </c>
      <c r="E1389" s="44">
        <f>MAR!D390</f>
        <v/>
      </c>
      <c r="F1389" s="44">
        <f>MAR!E390</f>
        <v/>
      </c>
      <c r="G1389" s="44">
        <f>MAR!F390</f>
        <v/>
      </c>
      <c r="H1389" s="44">
        <f>MAR!G390</f>
        <v/>
      </c>
      <c r="I1389" s="45">
        <f>MAR!H390</f>
        <v/>
      </c>
      <c r="J1389" s="45">
        <f>MAR!I390</f>
        <v/>
      </c>
      <c r="K1389" s="44">
        <f>MAR!J390</f>
        <v/>
      </c>
      <c r="L1389" s="44">
        <f>MAR!K390</f>
        <v/>
      </c>
      <c r="M1389" s="46">
        <f>MAR!L390</f>
        <v/>
      </c>
      <c r="N1389" s="44">
        <f>MAR!M390</f>
        <v/>
      </c>
      <c r="O1389" s="44">
        <f>MAR!N390</f>
        <v/>
      </c>
      <c r="P1389" s="44">
        <f>MAR!O390</f>
        <v/>
      </c>
      <c r="Q1389" s="44">
        <f>MAR!P390</f>
        <v/>
      </c>
      <c r="R1389" s="44">
        <f>MAR!Q390</f>
        <v/>
      </c>
      <c r="S1389" s="46">
        <f>S1388+IF(X1389=0,0,M1389)</f>
        <v/>
      </c>
      <c r="T1389" s="47">
        <f>MAX(T1388,S1389)</f>
        <v/>
      </c>
      <c r="U1389" s="48">
        <f>S1389-T1389</f>
        <v/>
      </c>
      <c r="V1389" s="47">
        <f>IFERROR(SUMIFS(DATABASE!$M$5:$M$6004,DATABASE!$B$5:$B$6004,B1389,DATABASE!$X$5:$X$6004,1),0)</f>
        <v/>
      </c>
      <c r="W1389" s="31">
        <f>IFERROR(COUNTIFS(DATABASE!$B$5:$B$6004,B1389,DATABASE!$X$5:$X$6004,1),0)</f>
        <v/>
      </c>
      <c r="X1389" s="49">
        <f>--AND(ISNUMBER(B1389),C1389&lt;&gt;"",L1389&lt;&gt;"",M1389&lt;&gt;"")</f>
        <v/>
      </c>
    </row>
    <row r="1390" ht="15" customHeight="1" s="111">
      <c r="A1390" s="50" t="inlineStr">
        <is>
          <t>MAR</t>
        </is>
      </c>
      <c r="B1390" s="51">
        <f>MAR!A391</f>
        <v/>
      </c>
      <c r="C1390" s="52">
        <f>MAR!B391</f>
        <v/>
      </c>
      <c r="D1390" s="52">
        <f>MAR!C391</f>
        <v/>
      </c>
      <c r="E1390" s="52">
        <f>MAR!D391</f>
        <v/>
      </c>
      <c r="F1390" s="52">
        <f>MAR!E391</f>
        <v/>
      </c>
      <c r="G1390" s="52">
        <f>MAR!F391</f>
        <v/>
      </c>
      <c r="H1390" s="52">
        <f>MAR!G391</f>
        <v/>
      </c>
      <c r="I1390" s="53">
        <f>MAR!H391</f>
        <v/>
      </c>
      <c r="J1390" s="53">
        <f>MAR!I391</f>
        <v/>
      </c>
      <c r="K1390" s="52">
        <f>MAR!J391</f>
        <v/>
      </c>
      <c r="L1390" s="52">
        <f>MAR!K391</f>
        <v/>
      </c>
      <c r="M1390" s="54">
        <f>MAR!L391</f>
        <v/>
      </c>
      <c r="N1390" s="52">
        <f>MAR!M391</f>
        <v/>
      </c>
      <c r="O1390" s="52">
        <f>MAR!N391</f>
        <v/>
      </c>
      <c r="P1390" s="52">
        <f>MAR!O391</f>
        <v/>
      </c>
      <c r="Q1390" s="52">
        <f>MAR!P391</f>
        <v/>
      </c>
      <c r="R1390" s="52">
        <f>MAR!Q391</f>
        <v/>
      </c>
      <c r="S1390" s="54">
        <f>S1389+IF(X1390=0,0,M1390)</f>
        <v/>
      </c>
      <c r="T1390" s="55">
        <f>MAX(T1389,S1390)</f>
        <v/>
      </c>
      <c r="U1390" s="56">
        <f>S1390-T1390</f>
        <v/>
      </c>
      <c r="V1390" s="55">
        <f>IFERROR(SUMIFS(DATABASE!$M$5:$M$6004,DATABASE!$B$5:$B$6004,B1390,DATABASE!$X$5:$X$6004,1),0)</f>
        <v/>
      </c>
      <c r="W1390" s="57">
        <f>IFERROR(COUNTIFS(DATABASE!$B$5:$B$6004,B1390,DATABASE!$X$5:$X$6004,1),0)</f>
        <v/>
      </c>
      <c r="X1390" s="58">
        <f>--AND(ISNUMBER(B1390),C1390&lt;&gt;"",L1390&lt;&gt;"",M1390&lt;&gt;"")</f>
        <v/>
      </c>
    </row>
    <row r="1391" ht="15" customHeight="1" s="111">
      <c r="A1391" s="42" t="inlineStr">
        <is>
          <t>MAR</t>
        </is>
      </c>
      <c r="B1391" s="43">
        <f>MAR!A392</f>
        <v/>
      </c>
      <c r="C1391" s="44">
        <f>MAR!B392</f>
        <v/>
      </c>
      <c r="D1391" s="44">
        <f>MAR!C392</f>
        <v/>
      </c>
      <c r="E1391" s="44">
        <f>MAR!D392</f>
        <v/>
      </c>
      <c r="F1391" s="44">
        <f>MAR!E392</f>
        <v/>
      </c>
      <c r="G1391" s="44">
        <f>MAR!F392</f>
        <v/>
      </c>
      <c r="H1391" s="44">
        <f>MAR!G392</f>
        <v/>
      </c>
      <c r="I1391" s="45">
        <f>MAR!H392</f>
        <v/>
      </c>
      <c r="J1391" s="45">
        <f>MAR!I392</f>
        <v/>
      </c>
      <c r="K1391" s="44">
        <f>MAR!J392</f>
        <v/>
      </c>
      <c r="L1391" s="44">
        <f>MAR!K392</f>
        <v/>
      </c>
      <c r="M1391" s="46">
        <f>MAR!L392</f>
        <v/>
      </c>
      <c r="N1391" s="44">
        <f>MAR!M392</f>
        <v/>
      </c>
      <c r="O1391" s="44">
        <f>MAR!N392</f>
        <v/>
      </c>
      <c r="P1391" s="44">
        <f>MAR!O392</f>
        <v/>
      </c>
      <c r="Q1391" s="44">
        <f>MAR!P392</f>
        <v/>
      </c>
      <c r="R1391" s="44">
        <f>MAR!Q392</f>
        <v/>
      </c>
      <c r="S1391" s="46">
        <f>S1390+IF(X1391=0,0,M1391)</f>
        <v/>
      </c>
      <c r="T1391" s="47">
        <f>MAX(T1390,S1391)</f>
        <v/>
      </c>
      <c r="U1391" s="48">
        <f>S1391-T1391</f>
        <v/>
      </c>
      <c r="V1391" s="47">
        <f>IFERROR(SUMIFS(DATABASE!$M$5:$M$6004,DATABASE!$B$5:$B$6004,B1391,DATABASE!$X$5:$X$6004,1),0)</f>
        <v/>
      </c>
      <c r="W1391" s="31">
        <f>IFERROR(COUNTIFS(DATABASE!$B$5:$B$6004,B1391,DATABASE!$X$5:$X$6004,1),0)</f>
        <v/>
      </c>
      <c r="X1391" s="49">
        <f>--AND(ISNUMBER(B1391),C1391&lt;&gt;"",L1391&lt;&gt;"",M1391&lt;&gt;"")</f>
        <v/>
      </c>
    </row>
    <row r="1392" ht="15" customHeight="1" s="111">
      <c r="A1392" s="50" t="inlineStr">
        <is>
          <t>MAR</t>
        </is>
      </c>
      <c r="B1392" s="51">
        <f>MAR!A393</f>
        <v/>
      </c>
      <c r="C1392" s="52">
        <f>MAR!B393</f>
        <v/>
      </c>
      <c r="D1392" s="52">
        <f>MAR!C393</f>
        <v/>
      </c>
      <c r="E1392" s="52">
        <f>MAR!D393</f>
        <v/>
      </c>
      <c r="F1392" s="52">
        <f>MAR!E393</f>
        <v/>
      </c>
      <c r="G1392" s="52">
        <f>MAR!F393</f>
        <v/>
      </c>
      <c r="H1392" s="52">
        <f>MAR!G393</f>
        <v/>
      </c>
      <c r="I1392" s="53">
        <f>MAR!H393</f>
        <v/>
      </c>
      <c r="J1392" s="53">
        <f>MAR!I393</f>
        <v/>
      </c>
      <c r="K1392" s="52">
        <f>MAR!J393</f>
        <v/>
      </c>
      <c r="L1392" s="52">
        <f>MAR!K393</f>
        <v/>
      </c>
      <c r="M1392" s="54">
        <f>MAR!L393</f>
        <v/>
      </c>
      <c r="N1392" s="52">
        <f>MAR!M393</f>
        <v/>
      </c>
      <c r="O1392" s="52">
        <f>MAR!N393</f>
        <v/>
      </c>
      <c r="P1392" s="52">
        <f>MAR!O393</f>
        <v/>
      </c>
      <c r="Q1392" s="52">
        <f>MAR!P393</f>
        <v/>
      </c>
      <c r="R1392" s="52">
        <f>MAR!Q393</f>
        <v/>
      </c>
      <c r="S1392" s="54">
        <f>S1391+IF(X1392=0,0,M1392)</f>
        <v/>
      </c>
      <c r="T1392" s="55">
        <f>MAX(T1391,S1392)</f>
        <v/>
      </c>
      <c r="U1392" s="56">
        <f>S1392-T1392</f>
        <v/>
      </c>
      <c r="V1392" s="55">
        <f>IFERROR(SUMIFS(DATABASE!$M$5:$M$6004,DATABASE!$B$5:$B$6004,B1392,DATABASE!$X$5:$X$6004,1),0)</f>
        <v/>
      </c>
      <c r="W1392" s="57">
        <f>IFERROR(COUNTIFS(DATABASE!$B$5:$B$6004,B1392,DATABASE!$X$5:$X$6004,1),0)</f>
        <v/>
      </c>
      <c r="X1392" s="58">
        <f>--AND(ISNUMBER(B1392),C1392&lt;&gt;"",L1392&lt;&gt;"",M1392&lt;&gt;"")</f>
        <v/>
      </c>
    </row>
    <row r="1393" ht="15" customHeight="1" s="111">
      <c r="A1393" s="42" t="inlineStr">
        <is>
          <t>MAR</t>
        </is>
      </c>
      <c r="B1393" s="43">
        <f>MAR!A394</f>
        <v/>
      </c>
      <c r="C1393" s="44">
        <f>MAR!B394</f>
        <v/>
      </c>
      <c r="D1393" s="44">
        <f>MAR!C394</f>
        <v/>
      </c>
      <c r="E1393" s="44">
        <f>MAR!D394</f>
        <v/>
      </c>
      <c r="F1393" s="44">
        <f>MAR!E394</f>
        <v/>
      </c>
      <c r="G1393" s="44">
        <f>MAR!F394</f>
        <v/>
      </c>
      <c r="H1393" s="44">
        <f>MAR!G394</f>
        <v/>
      </c>
      <c r="I1393" s="45">
        <f>MAR!H394</f>
        <v/>
      </c>
      <c r="J1393" s="45">
        <f>MAR!I394</f>
        <v/>
      </c>
      <c r="K1393" s="44">
        <f>MAR!J394</f>
        <v/>
      </c>
      <c r="L1393" s="44">
        <f>MAR!K394</f>
        <v/>
      </c>
      <c r="M1393" s="46">
        <f>MAR!L394</f>
        <v/>
      </c>
      <c r="N1393" s="44">
        <f>MAR!M394</f>
        <v/>
      </c>
      <c r="O1393" s="44">
        <f>MAR!N394</f>
        <v/>
      </c>
      <c r="P1393" s="44">
        <f>MAR!O394</f>
        <v/>
      </c>
      <c r="Q1393" s="44">
        <f>MAR!P394</f>
        <v/>
      </c>
      <c r="R1393" s="44">
        <f>MAR!Q394</f>
        <v/>
      </c>
      <c r="S1393" s="46">
        <f>S1392+IF(X1393=0,0,M1393)</f>
        <v/>
      </c>
      <c r="T1393" s="47">
        <f>MAX(T1392,S1393)</f>
        <v/>
      </c>
      <c r="U1393" s="48">
        <f>S1393-T1393</f>
        <v/>
      </c>
      <c r="V1393" s="47">
        <f>IFERROR(SUMIFS(DATABASE!$M$5:$M$6004,DATABASE!$B$5:$B$6004,B1393,DATABASE!$X$5:$X$6004,1),0)</f>
        <v/>
      </c>
      <c r="W1393" s="31">
        <f>IFERROR(COUNTIFS(DATABASE!$B$5:$B$6004,B1393,DATABASE!$X$5:$X$6004,1),0)</f>
        <v/>
      </c>
      <c r="X1393" s="49">
        <f>--AND(ISNUMBER(B1393),C1393&lt;&gt;"",L1393&lt;&gt;"",M1393&lt;&gt;"")</f>
        <v/>
      </c>
    </row>
    <row r="1394" ht="15" customHeight="1" s="111">
      <c r="A1394" s="50" t="inlineStr">
        <is>
          <t>MAR</t>
        </is>
      </c>
      <c r="B1394" s="51">
        <f>MAR!A395</f>
        <v/>
      </c>
      <c r="C1394" s="52">
        <f>MAR!B395</f>
        <v/>
      </c>
      <c r="D1394" s="52">
        <f>MAR!C395</f>
        <v/>
      </c>
      <c r="E1394" s="52">
        <f>MAR!D395</f>
        <v/>
      </c>
      <c r="F1394" s="52">
        <f>MAR!E395</f>
        <v/>
      </c>
      <c r="G1394" s="52">
        <f>MAR!F395</f>
        <v/>
      </c>
      <c r="H1394" s="52">
        <f>MAR!G395</f>
        <v/>
      </c>
      <c r="I1394" s="53">
        <f>MAR!H395</f>
        <v/>
      </c>
      <c r="J1394" s="53">
        <f>MAR!I395</f>
        <v/>
      </c>
      <c r="K1394" s="52">
        <f>MAR!J395</f>
        <v/>
      </c>
      <c r="L1394" s="52">
        <f>MAR!K395</f>
        <v/>
      </c>
      <c r="M1394" s="54">
        <f>MAR!L395</f>
        <v/>
      </c>
      <c r="N1394" s="52">
        <f>MAR!M395</f>
        <v/>
      </c>
      <c r="O1394" s="52">
        <f>MAR!N395</f>
        <v/>
      </c>
      <c r="P1394" s="52">
        <f>MAR!O395</f>
        <v/>
      </c>
      <c r="Q1394" s="52">
        <f>MAR!P395</f>
        <v/>
      </c>
      <c r="R1394" s="52">
        <f>MAR!Q395</f>
        <v/>
      </c>
      <c r="S1394" s="54">
        <f>S1393+IF(X1394=0,0,M1394)</f>
        <v/>
      </c>
      <c r="T1394" s="55">
        <f>MAX(T1393,S1394)</f>
        <v/>
      </c>
      <c r="U1394" s="56">
        <f>S1394-T1394</f>
        <v/>
      </c>
      <c r="V1394" s="55">
        <f>IFERROR(SUMIFS(DATABASE!$M$5:$M$6004,DATABASE!$B$5:$B$6004,B1394,DATABASE!$X$5:$X$6004,1),0)</f>
        <v/>
      </c>
      <c r="W1394" s="57">
        <f>IFERROR(COUNTIFS(DATABASE!$B$5:$B$6004,B1394,DATABASE!$X$5:$X$6004,1),0)</f>
        <v/>
      </c>
      <c r="X1394" s="58">
        <f>--AND(ISNUMBER(B1394),C1394&lt;&gt;"",L1394&lt;&gt;"",M1394&lt;&gt;"")</f>
        <v/>
      </c>
    </row>
    <row r="1395" ht="15" customHeight="1" s="111">
      <c r="A1395" s="42" t="inlineStr">
        <is>
          <t>MAR</t>
        </is>
      </c>
      <c r="B1395" s="43">
        <f>MAR!A396</f>
        <v/>
      </c>
      <c r="C1395" s="44">
        <f>MAR!B396</f>
        <v/>
      </c>
      <c r="D1395" s="44">
        <f>MAR!C396</f>
        <v/>
      </c>
      <c r="E1395" s="44">
        <f>MAR!D396</f>
        <v/>
      </c>
      <c r="F1395" s="44">
        <f>MAR!E396</f>
        <v/>
      </c>
      <c r="G1395" s="44">
        <f>MAR!F396</f>
        <v/>
      </c>
      <c r="H1395" s="44">
        <f>MAR!G396</f>
        <v/>
      </c>
      <c r="I1395" s="45">
        <f>MAR!H396</f>
        <v/>
      </c>
      <c r="J1395" s="45">
        <f>MAR!I396</f>
        <v/>
      </c>
      <c r="K1395" s="44">
        <f>MAR!J396</f>
        <v/>
      </c>
      <c r="L1395" s="44">
        <f>MAR!K396</f>
        <v/>
      </c>
      <c r="M1395" s="46">
        <f>MAR!L396</f>
        <v/>
      </c>
      <c r="N1395" s="44">
        <f>MAR!M396</f>
        <v/>
      </c>
      <c r="O1395" s="44">
        <f>MAR!N396</f>
        <v/>
      </c>
      <c r="P1395" s="44">
        <f>MAR!O396</f>
        <v/>
      </c>
      <c r="Q1395" s="44">
        <f>MAR!P396</f>
        <v/>
      </c>
      <c r="R1395" s="44">
        <f>MAR!Q396</f>
        <v/>
      </c>
      <c r="S1395" s="46">
        <f>S1394+IF(X1395=0,0,M1395)</f>
        <v/>
      </c>
      <c r="T1395" s="47">
        <f>MAX(T1394,S1395)</f>
        <v/>
      </c>
      <c r="U1395" s="48">
        <f>S1395-T1395</f>
        <v/>
      </c>
      <c r="V1395" s="47">
        <f>IFERROR(SUMIFS(DATABASE!$M$5:$M$6004,DATABASE!$B$5:$B$6004,B1395,DATABASE!$X$5:$X$6004,1),0)</f>
        <v/>
      </c>
      <c r="W1395" s="31">
        <f>IFERROR(COUNTIFS(DATABASE!$B$5:$B$6004,B1395,DATABASE!$X$5:$X$6004,1),0)</f>
        <v/>
      </c>
      <c r="X1395" s="49">
        <f>--AND(ISNUMBER(B1395),C1395&lt;&gt;"",L1395&lt;&gt;"",M1395&lt;&gt;"")</f>
        <v/>
      </c>
    </row>
    <row r="1396" ht="15" customHeight="1" s="111">
      <c r="A1396" s="50" t="inlineStr">
        <is>
          <t>MAR</t>
        </is>
      </c>
      <c r="B1396" s="51">
        <f>MAR!A397</f>
        <v/>
      </c>
      <c r="C1396" s="52">
        <f>MAR!B397</f>
        <v/>
      </c>
      <c r="D1396" s="52">
        <f>MAR!C397</f>
        <v/>
      </c>
      <c r="E1396" s="52">
        <f>MAR!D397</f>
        <v/>
      </c>
      <c r="F1396" s="52">
        <f>MAR!E397</f>
        <v/>
      </c>
      <c r="G1396" s="52">
        <f>MAR!F397</f>
        <v/>
      </c>
      <c r="H1396" s="52">
        <f>MAR!G397</f>
        <v/>
      </c>
      <c r="I1396" s="53">
        <f>MAR!H397</f>
        <v/>
      </c>
      <c r="J1396" s="53">
        <f>MAR!I397</f>
        <v/>
      </c>
      <c r="K1396" s="52">
        <f>MAR!J397</f>
        <v/>
      </c>
      <c r="L1396" s="52">
        <f>MAR!K397</f>
        <v/>
      </c>
      <c r="M1396" s="54">
        <f>MAR!L397</f>
        <v/>
      </c>
      <c r="N1396" s="52">
        <f>MAR!M397</f>
        <v/>
      </c>
      <c r="O1396" s="52">
        <f>MAR!N397</f>
        <v/>
      </c>
      <c r="P1396" s="52">
        <f>MAR!O397</f>
        <v/>
      </c>
      <c r="Q1396" s="52">
        <f>MAR!P397</f>
        <v/>
      </c>
      <c r="R1396" s="52">
        <f>MAR!Q397</f>
        <v/>
      </c>
      <c r="S1396" s="54">
        <f>S1395+IF(X1396=0,0,M1396)</f>
        <v/>
      </c>
      <c r="T1396" s="55">
        <f>MAX(T1395,S1396)</f>
        <v/>
      </c>
      <c r="U1396" s="56">
        <f>S1396-T1396</f>
        <v/>
      </c>
      <c r="V1396" s="55">
        <f>IFERROR(SUMIFS(DATABASE!$M$5:$M$6004,DATABASE!$B$5:$B$6004,B1396,DATABASE!$X$5:$X$6004,1),0)</f>
        <v/>
      </c>
      <c r="W1396" s="57">
        <f>IFERROR(COUNTIFS(DATABASE!$B$5:$B$6004,B1396,DATABASE!$X$5:$X$6004,1),0)</f>
        <v/>
      </c>
      <c r="X1396" s="58">
        <f>--AND(ISNUMBER(B1396),C1396&lt;&gt;"",L1396&lt;&gt;"",M1396&lt;&gt;"")</f>
        <v/>
      </c>
    </row>
    <row r="1397" ht="15" customHeight="1" s="111">
      <c r="A1397" s="42" t="inlineStr">
        <is>
          <t>MAR</t>
        </is>
      </c>
      <c r="B1397" s="43">
        <f>MAR!A398</f>
        <v/>
      </c>
      <c r="C1397" s="44">
        <f>MAR!B398</f>
        <v/>
      </c>
      <c r="D1397" s="44">
        <f>MAR!C398</f>
        <v/>
      </c>
      <c r="E1397" s="44">
        <f>MAR!D398</f>
        <v/>
      </c>
      <c r="F1397" s="44">
        <f>MAR!E398</f>
        <v/>
      </c>
      <c r="G1397" s="44">
        <f>MAR!F398</f>
        <v/>
      </c>
      <c r="H1397" s="44">
        <f>MAR!G398</f>
        <v/>
      </c>
      <c r="I1397" s="45">
        <f>MAR!H398</f>
        <v/>
      </c>
      <c r="J1397" s="45">
        <f>MAR!I398</f>
        <v/>
      </c>
      <c r="K1397" s="44">
        <f>MAR!J398</f>
        <v/>
      </c>
      <c r="L1397" s="44">
        <f>MAR!K398</f>
        <v/>
      </c>
      <c r="M1397" s="46">
        <f>MAR!L398</f>
        <v/>
      </c>
      <c r="N1397" s="44">
        <f>MAR!M398</f>
        <v/>
      </c>
      <c r="O1397" s="44">
        <f>MAR!N398</f>
        <v/>
      </c>
      <c r="P1397" s="44">
        <f>MAR!O398</f>
        <v/>
      </c>
      <c r="Q1397" s="44">
        <f>MAR!P398</f>
        <v/>
      </c>
      <c r="R1397" s="44">
        <f>MAR!Q398</f>
        <v/>
      </c>
      <c r="S1397" s="46">
        <f>S1396+IF(X1397=0,0,M1397)</f>
        <v/>
      </c>
      <c r="T1397" s="47">
        <f>MAX(T1396,S1397)</f>
        <v/>
      </c>
      <c r="U1397" s="48">
        <f>S1397-T1397</f>
        <v/>
      </c>
      <c r="V1397" s="47">
        <f>IFERROR(SUMIFS(DATABASE!$M$5:$M$6004,DATABASE!$B$5:$B$6004,B1397,DATABASE!$X$5:$X$6004,1),0)</f>
        <v/>
      </c>
      <c r="W1397" s="31">
        <f>IFERROR(COUNTIFS(DATABASE!$B$5:$B$6004,B1397,DATABASE!$X$5:$X$6004,1),0)</f>
        <v/>
      </c>
      <c r="X1397" s="49">
        <f>--AND(ISNUMBER(B1397),C1397&lt;&gt;"",L1397&lt;&gt;"",M1397&lt;&gt;"")</f>
        <v/>
      </c>
    </row>
    <row r="1398" ht="15" customHeight="1" s="111">
      <c r="A1398" s="50" t="inlineStr">
        <is>
          <t>MAR</t>
        </is>
      </c>
      <c r="B1398" s="51">
        <f>MAR!A399</f>
        <v/>
      </c>
      <c r="C1398" s="52">
        <f>MAR!B399</f>
        <v/>
      </c>
      <c r="D1398" s="52">
        <f>MAR!C399</f>
        <v/>
      </c>
      <c r="E1398" s="52">
        <f>MAR!D399</f>
        <v/>
      </c>
      <c r="F1398" s="52">
        <f>MAR!E399</f>
        <v/>
      </c>
      <c r="G1398" s="52">
        <f>MAR!F399</f>
        <v/>
      </c>
      <c r="H1398" s="52">
        <f>MAR!G399</f>
        <v/>
      </c>
      <c r="I1398" s="53">
        <f>MAR!H399</f>
        <v/>
      </c>
      <c r="J1398" s="53">
        <f>MAR!I399</f>
        <v/>
      </c>
      <c r="K1398" s="52">
        <f>MAR!J399</f>
        <v/>
      </c>
      <c r="L1398" s="52">
        <f>MAR!K399</f>
        <v/>
      </c>
      <c r="M1398" s="54">
        <f>MAR!L399</f>
        <v/>
      </c>
      <c r="N1398" s="52">
        <f>MAR!M399</f>
        <v/>
      </c>
      <c r="O1398" s="52">
        <f>MAR!N399</f>
        <v/>
      </c>
      <c r="P1398" s="52">
        <f>MAR!O399</f>
        <v/>
      </c>
      <c r="Q1398" s="52">
        <f>MAR!P399</f>
        <v/>
      </c>
      <c r="R1398" s="52">
        <f>MAR!Q399</f>
        <v/>
      </c>
      <c r="S1398" s="54">
        <f>S1397+IF(X1398=0,0,M1398)</f>
        <v/>
      </c>
      <c r="T1398" s="55">
        <f>MAX(T1397,S1398)</f>
        <v/>
      </c>
      <c r="U1398" s="56">
        <f>S1398-T1398</f>
        <v/>
      </c>
      <c r="V1398" s="55">
        <f>IFERROR(SUMIFS(DATABASE!$M$5:$M$6004,DATABASE!$B$5:$B$6004,B1398,DATABASE!$X$5:$X$6004,1),0)</f>
        <v/>
      </c>
      <c r="W1398" s="57">
        <f>IFERROR(COUNTIFS(DATABASE!$B$5:$B$6004,B1398,DATABASE!$X$5:$X$6004,1),0)</f>
        <v/>
      </c>
      <c r="X1398" s="58">
        <f>--AND(ISNUMBER(B1398),C1398&lt;&gt;"",L1398&lt;&gt;"",M1398&lt;&gt;"")</f>
        <v/>
      </c>
    </row>
    <row r="1399" ht="15" customHeight="1" s="111">
      <c r="A1399" s="42" t="inlineStr">
        <is>
          <t>MAR</t>
        </is>
      </c>
      <c r="B1399" s="43">
        <f>MAR!A400</f>
        <v/>
      </c>
      <c r="C1399" s="44">
        <f>MAR!B400</f>
        <v/>
      </c>
      <c r="D1399" s="44">
        <f>MAR!C400</f>
        <v/>
      </c>
      <c r="E1399" s="44">
        <f>MAR!D400</f>
        <v/>
      </c>
      <c r="F1399" s="44">
        <f>MAR!E400</f>
        <v/>
      </c>
      <c r="G1399" s="44">
        <f>MAR!F400</f>
        <v/>
      </c>
      <c r="H1399" s="44">
        <f>MAR!G400</f>
        <v/>
      </c>
      <c r="I1399" s="45">
        <f>MAR!H400</f>
        <v/>
      </c>
      <c r="J1399" s="45">
        <f>MAR!I400</f>
        <v/>
      </c>
      <c r="K1399" s="44">
        <f>MAR!J400</f>
        <v/>
      </c>
      <c r="L1399" s="44">
        <f>MAR!K400</f>
        <v/>
      </c>
      <c r="M1399" s="46">
        <f>MAR!L400</f>
        <v/>
      </c>
      <c r="N1399" s="44">
        <f>MAR!M400</f>
        <v/>
      </c>
      <c r="O1399" s="44">
        <f>MAR!N400</f>
        <v/>
      </c>
      <c r="P1399" s="44">
        <f>MAR!O400</f>
        <v/>
      </c>
      <c r="Q1399" s="44">
        <f>MAR!P400</f>
        <v/>
      </c>
      <c r="R1399" s="44">
        <f>MAR!Q400</f>
        <v/>
      </c>
      <c r="S1399" s="46">
        <f>S1398+IF(X1399=0,0,M1399)</f>
        <v/>
      </c>
      <c r="T1399" s="47">
        <f>MAX(T1398,S1399)</f>
        <v/>
      </c>
      <c r="U1399" s="48">
        <f>S1399-T1399</f>
        <v/>
      </c>
      <c r="V1399" s="47">
        <f>IFERROR(SUMIFS(DATABASE!$M$5:$M$6004,DATABASE!$B$5:$B$6004,B1399,DATABASE!$X$5:$X$6004,1),0)</f>
        <v/>
      </c>
      <c r="W1399" s="31">
        <f>IFERROR(COUNTIFS(DATABASE!$B$5:$B$6004,B1399,DATABASE!$X$5:$X$6004,1),0)</f>
        <v/>
      </c>
      <c r="X1399" s="49">
        <f>--AND(ISNUMBER(B1399),C1399&lt;&gt;"",L1399&lt;&gt;"",M1399&lt;&gt;"")</f>
        <v/>
      </c>
    </row>
    <row r="1400" ht="15" customHeight="1" s="111">
      <c r="A1400" s="50" t="inlineStr">
        <is>
          <t>MAR</t>
        </is>
      </c>
      <c r="B1400" s="51">
        <f>MAR!A401</f>
        <v/>
      </c>
      <c r="C1400" s="52">
        <f>MAR!B401</f>
        <v/>
      </c>
      <c r="D1400" s="52">
        <f>MAR!C401</f>
        <v/>
      </c>
      <c r="E1400" s="52">
        <f>MAR!D401</f>
        <v/>
      </c>
      <c r="F1400" s="52">
        <f>MAR!E401</f>
        <v/>
      </c>
      <c r="G1400" s="52">
        <f>MAR!F401</f>
        <v/>
      </c>
      <c r="H1400" s="52">
        <f>MAR!G401</f>
        <v/>
      </c>
      <c r="I1400" s="53">
        <f>MAR!H401</f>
        <v/>
      </c>
      <c r="J1400" s="53">
        <f>MAR!I401</f>
        <v/>
      </c>
      <c r="K1400" s="52">
        <f>MAR!J401</f>
        <v/>
      </c>
      <c r="L1400" s="52">
        <f>MAR!K401</f>
        <v/>
      </c>
      <c r="M1400" s="54">
        <f>MAR!L401</f>
        <v/>
      </c>
      <c r="N1400" s="52">
        <f>MAR!M401</f>
        <v/>
      </c>
      <c r="O1400" s="52">
        <f>MAR!N401</f>
        <v/>
      </c>
      <c r="P1400" s="52">
        <f>MAR!O401</f>
        <v/>
      </c>
      <c r="Q1400" s="52">
        <f>MAR!P401</f>
        <v/>
      </c>
      <c r="R1400" s="52">
        <f>MAR!Q401</f>
        <v/>
      </c>
      <c r="S1400" s="54">
        <f>S1399+IF(X1400=0,0,M1400)</f>
        <v/>
      </c>
      <c r="T1400" s="55">
        <f>MAX(T1399,S1400)</f>
        <v/>
      </c>
      <c r="U1400" s="56">
        <f>S1400-T1400</f>
        <v/>
      </c>
      <c r="V1400" s="55">
        <f>IFERROR(SUMIFS(DATABASE!$M$5:$M$6004,DATABASE!$B$5:$B$6004,B1400,DATABASE!$X$5:$X$6004,1),0)</f>
        <v/>
      </c>
      <c r="W1400" s="57">
        <f>IFERROR(COUNTIFS(DATABASE!$B$5:$B$6004,B1400,DATABASE!$X$5:$X$6004,1),0)</f>
        <v/>
      </c>
      <c r="X1400" s="58">
        <f>--AND(ISNUMBER(B1400),C1400&lt;&gt;"",L1400&lt;&gt;"",M1400&lt;&gt;"")</f>
        <v/>
      </c>
    </row>
    <row r="1401" ht="15" customHeight="1" s="111">
      <c r="A1401" s="42" t="inlineStr">
        <is>
          <t>MAR</t>
        </is>
      </c>
      <c r="B1401" s="43">
        <f>MAR!A402</f>
        <v/>
      </c>
      <c r="C1401" s="44">
        <f>MAR!B402</f>
        <v/>
      </c>
      <c r="D1401" s="44">
        <f>MAR!C402</f>
        <v/>
      </c>
      <c r="E1401" s="44">
        <f>MAR!D402</f>
        <v/>
      </c>
      <c r="F1401" s="44">
        <f>MAR!E402</f>
        <v/>
      </c>
      <c r="G1401" s="44">
        <f>MAR!F402</f>
        <v/>
      </c>
      <c r="H1401" s="44">
        <f>MAR!G402</f>
        <v/>
      </c>
      <c r="I1401" s="45">
        <f>MAR!H402</f>
        <v/>
      </c>
      <c r="J1401" s="45">
        <f>MAR!I402</f>
        <v/>
      </c>
      <c r="K1401" s="44">
        <f>MAR!J402</f>
        <v/>
      </c>
      <c r="L1401" s="44">
        <f>MAR!K402</f>
        <v/>
      </c>
      <c r="M1401" s="46">
        <f>MAR!L402</f>
        <v/>
      </c>
      <c r="N1401" s="44">
        <f>MAR!M402</f>
        <v/>
      </c>
      <c r="O1401" s="44">
        <f>MAR!N402</f>
        <v/>
      </c>
      <c r="P1401" s="44">
        <f>MAR!O402</f>
        <v/>
      </c>
      <c r="Q1401" s="44">
        <f>MAR!P402</f>
        <v/>
      </c>
      <c r="R1401" s="44">
        <f>MAR!Q402</f>
        <v/>
      </c>
      <c r="S1401" s="46">
        <f>S1400+IF(X1401=0,0,M1401)</f>
        <v/>
      </c>
      <c r="T1401" s="47">
        <f>MAX(T1400,S1401)</f>
        <v/>
      </c>
      <c r="U1401" s="48">
        <f>S1401-T1401</f>
        <v/>
      </c>
      <c r="V1401" s="47">
        <f>IFERROR(SUMIFS(DATABASE!$M$5:$M$6004,DATABASE!$B$5:$B$6004,B1401,DATABASE!$X$5:$X$6004,1),0)</f>
        <v/>
      </c>
      <c r="W1401" s="31">
        <f>IFERROR(COUNTIFS(DATABASE!$B$5:$B$6004,B1401,DATABASE!$X$5:$X$6004,1),0)</f>
        <v/>
      </c>
      <c r="X1401" s="49">
        <f>--AND(ISNUMBER(B1401),C1401&lt;&gt;"",L1401&lt;&gt;"",M1401&lt;&gt;"")</f>
        <v/>
      </c>
    </row>
    <row r="1402" ht="15" customHeight="1" s="111">
      <c r="A1402" s="50" t="inlineStr">
        <is>
          <t>MAR</t>
        </is>
      </c>
      <c r="B1402" s="51">
        <f>MAR!A403</f>
        <v/>
      </c>
      <c r="C1402" s="52">
        <f>MAR!B403</f>
        <v/>
      </c>
      <c r="D1402" s="52">
        <f>MAR!C403</f>
        <v/>
      </c>
      <c r="E1402" s="52">
        <f>MAR!D403</f>
        <v/>
      </c>
      <c r="F1402" s="52">
        <f>MAR!E403</f>
        <v/>
      </c>
      <c r="G1402" s="52">
        <f>MAR!F403</f>
        <v/>
      </c>
      <c r="H1402" s="52">
        <f>MAR!G403</f>
        <v/>
      </c>
      <c r="I1402" s="53">
        <f>MAR!H403</f>
        <v/>
      </c>
      <c r="J1402" s="53">
        <f>MAR!I403</f>
        <v/>
      </c>
      <c r="K1402" s="52">
        <f>MAR!J403</f>
        <v/>
      </c>
      <c r="L1402" s="52">
        <f>MAR!K403</f>
        <v/>
      </c>
      <c r="M1402" s="54">
        <f>MAR!L403</f>
        <v/>
      </c>
      <c r="N1402" s="52">
        <f>MAR!M403</f>
        <v/>
      </c>
      <c r="O1402" s="52">
        <f>MAR!N403</f>
        <v/>
      </c>
      <c r="P1402" s="52">
        <f>MAR!O403</f>
        <v/>
      </c>
      <c r="Q1402" s="52">
        <f>MAR!P403</f>
        <v/>
      </c>
      <c r="R1402" s="52">
        <f>MAR!Q403</f>
        <v/>
      </c>
      <c r="S1402" s="54">
        <f>S1401+IF(X1402=0,0,M1402)</f>
        <v/>
      </c>
      <c r="T1402" s="55">
        <f>MAX(T1401,S1402)</f>
        <v/>
      </c>
      <c r="U1402" s="56">
        <f>S1402-T1402</f>
        <v/>
      </c>
      <c r="V1402" s="55">
        <f>IFERROR(SUMIFS(DATABASE!$M$5:$M$6004,DATABASE!$B$5:$B$6004,B1402,DATABASE!$X$5:$X$6004,1),0)</f>
        <v/>
      </c>
      <c r="W1402" s="57">
        <f>IFERROR(COUNTIFS(DATABASE!$B$5:$B$6004,B1402,DATABASE!$X$5:$X$6004,1),0)</f>
        <v/>
      </c>
      <c r="X1402" s="58">
        <f>--AND(ISNUMBER(B1402),C1402&lt;&gt;"",L1402&lt;&gt;"",M1402&lt;&gt;"")</f>
        <v/>
      </c>
    </row>
    <row r="1403" ht="15" customHeight="1" s="111">
      <c r="A1403" s="42" t="inlineStr">
        <is>
          <t>MAR</t>
        </is>
      </c>
      <c r="B1403" s="43">
        <f>MAR!A404</f>
        <v/>
      </c>
      <c r="C1403" s="44">
        <f>MAR!B404</f>
        <v/>
      </c>
      <c r="D1403" s="44">
        <f>MAR!C404</f>
        <v/>
      </c>
      <c r="E1403" s="44">
        <f>MAR!D404</f>
        <v/>
      </c>
      <c r="F1403" s="44">
        <f>MAR!E404</f>
        <v/>
      </c>
      <c r="G1403" s="44">
        <f>MAR!F404</f>
        <v/>
      </c>
      <c r="H1403" s="44">
        <f>MAR!G404</f>
        <v/>
      </c>
      <c r="I1403" s="45">
        <f>MAR!H404</f>
        <v/>
      </c>
      <c r="J1403" s="45">
        <f>MAR!I404</f>
        <v/>
      </c>
      <c r="K1403" s="44">
        <f>MAR!J404</f>
        <v/>
      </c>
      <c r="L1403" s="44">
        <f>MAR!K404</f>
        <v/>
      </c>
      <c r="M1403" s="46">
        <f>MAR!L404</f>
        <v/>
      </c>
      <c r="N1403" s="44">
        <f>MAR!M404</f>
        <v/>
      </c>
      <c r="O1403" s="44">
        <f>MAR!N404</f>
        <v/>
      </c>
      <c r="P1403" s="44">
        <f>MAR!O404</f>
        <v/>
      </c>
      <c r="Q1403" s="44">
        <f>MAR!P404</f>
        <v/>
      </c>
      <c r="R1403" s="44">
        <f>MAR!Q404</f>
        <v/>
      </c>
      <c r="S1403" s="46">
        <f>S1402+IF(X1403=0,0,M1403)</f>
        <v/>
      </c>
      <c r="T1403" s="47">
        <f>MAX(T1402,S1403)</f>
        <v/>
      </c>
      <c r="U1403" s="48">
        <f>S1403-T1403</f>
        <v/>
      </c>
      <c r="V1403" s="47">
        <f>IFERROR(SUMIFS(DATABASE!$M$5:$M$6004,DATABASE!$B$5:$B$6004,B1403,DATABASE!$X$5:$X$6004,1),0)</f>
        <v/>
      </c>
      <c r="W1403" s="31">
        <f>IFERROR(COUNTIFS(DATABASE!$B$5:$B$6004,B1403,DATABASE!$X$5:$X$6004,1),0)</f>
        <v/>
      </c>
      <c r="X1403" s="49">
        <f>--AND(ISNUMBER(B1403),C1403&lt;&gt;"",L1403&lt;&gt;"",M1403&lt;&gt;"")</f>
        <v/>
      </c>
    </row>
    <row r="1404" ht="15" customHeight="1" s="111">
      <c r="A1404" s="50" t="inlineStr">
        <is>
          <t>MAR</t>
        </is>
      </c>
      <c r="B1404" s="51">
        <f>MAR!A405</f>
        <v/>
      </c>
      <c r="C1404" s="52">
        <f>MAR!B405</f>
        <v/>
      </c>
      <c r="D1404" s="52">
        <f>MAR!C405</f>
        <v/>
      </c>
      <c r="E1404" s="52">
        <f>MAR!D405</f>
        <v/>
      </c>
      <c r="F1404" s="52">
        <f>MAR!E405</f>
        <v/>
      </c>
      <c r="G1404" s="52">
        <f>MAR!F405</f>
        <v/>
      </c>
      <c r="H1404" s="52">
        <f>MAR!G405</f>
        <v/>
      </c>
      <c r="I1404" s="53">
        <f>MAR!H405</f>
        <v/>
      </c>
      <c r="J1404" s="53">
        <f>MAR!I405</f>
        <v/>
      </c>
      <c r="K1404" s="52">
        <f>MAR!J405</f>
        <v/>
      </c>
      <c r="L1404" s="52">
        <f>MAR!K405</f>
        <v/>
      </c>
      <c r="M1404" s="54">
        <f>MAR!L405</f>
        <v/>
      </c>
      <c r="N1404" s="52">
        <f>MAR!M405</f>
        <v/>
      </c>
      <c r="O1404" s="52">
        <f>MAR!N405</f>
        <v/>
      </c>
      <c r="P1404" s="52">
        <f>MAR!O405</f>
        <v/>
      </c>
      <c r="Q1404" s="52">
        <f>MAR!P405</f>
        <v/>
      </c>
      <c r="R1404" s="52">
        <f>MAR!Q405</f>
        <v/>
      </c>
      <c r="S1404" s="54">
        <f>S1403+IF(X1404=0,0,M1404)</f>
        <v/>
      </c>
      <c r="T1404" s="55">
        <f>MAX(T1403,S1404)</f>
        <v/>
      </c>
      <c r="U1404" s="56">
        <f>S1404-T1404</f>
        <v/>
      </c>
      <c r="V1404" s="55">
        <f>IFERROR(SUMIFS(DATABASE!$M$5:$M$6004,DATABASE!$B$5:$B$6004,B1404,DATABASE!$X$5:$X$6004,1),0)</f>
        <v/>
      </c>
      <c r="W1404" s="57">
        <f>IFERROR(COUNTIFS(DATABASE!$B$5:$B$6004,B1404,DATABASE!$X$5:$X$6004,1),0)</f>
        <v/>
      </c>
      <c r="X1404" s="58">
        <f>--AND(ISNUMBER(B1404),C1404&lt;&gt;"",L1404&lt;&gt;"",M1404&lt;&gt;"")</f>
        <v/>
      </c>
    </row>
    <row r="1405" ht="15" customHeight="1" s="111">
      <c r="A1405" s="42" t="inlineStr">
        <is>
          <t>MAR</t>
        </is>
      </c>
      <c r="B1405" s="43">
        <f>MAR!A406</f>
        <v/>
      </c>
      <c r="C1405" s="44">
        <f>MAR!B406</f>
        <v/>
      </c>
      <c r="D1405" s="44">
        <f>MAR!C406</f>
        <v/>
      </c>
      <c r="E1405" s="44">
        <f>MAR!D406</f>
        <v/>
      </c>
      <c r="F1405" s="44">
        <f>MAR!E406</f>
        <v/>
      </c>
      <c r="G1405" s="44">
        <f>MAR!F406</f>
        <v/>
      </c>
      <c r="H1405" s="44">
        <f>MAR!G406</f>
        <v/>
      </c>
      <c r="I1405" s="45">
        <f>MAR!H406</f>
        <v/>
      </c>
      <c r="J1405" s="45">
        <f>MAR!I406</f>
        <v/>
      </c>
      <c r="K1405" s="44">
        <f>MAR!J406</f>
        <v/>
      </c>
      <c r="L1405" s="44">
        <f>MAR!K406</f>
        <v/>
      </c>
      <c r="M1405" s="46">
        <f>MAR!L406</f>
        <v/>
      </c>
      <c r="N1405" s="44">
        <f>MAR!M406</f>
        <v/>
      </c>
      <c r="O1405" s="44">
        <f>MAR!N406</f>
        <v/>
      </c>
      <c r="P1405" s="44">
        <f>MAR!O406</f>
        <v/>
      </c>
      <c r="Q1405" s="44">
        <f>MAR!P406</f>
        <v/>
      </c>
      <c r="R1405" s="44">
        <f>MAR!Q406</f>
        <v/>
      </c>
      <c r="S1405" s="46">
        <f>S1404+IF(X1405=0,0,M1405)</f>
        <v/>
      </c>
      <c r="T1405" s="47">
        <f>MAX(T1404,S1405)</f>
        <v/>
      </c>
      <c r="U1405" s="48">
        <f>S1405-T1405</f>
        <v/>
      </c>
      <c r="V1405" s="47">
        <f>IFERROR(SUMIFS(DATABASE!$M$5:$M$6004,DATABASE!$B$5:$B$6004,B1405,DATABASE!$X$5:$X$6004,1),0)</f>
        <v/>
      </c>
      <c r="W1405" s="31">
        <f>IFERROR(COUNTIFS(DATABASE!$B$5:$B$6004,B1405,DATABASE!$X$5:$X$6004,1),0)</f>
        <v/>
      </c>
      <c r="X1405" s="49">
        <f>--AND(ISNUMBER(B1405),C1405&lt;&gt;"",L1405&lt;&gt;"",M1405&lt;&gt;"")</f>
        <v/>
      </c>
    </row>
    <row r="1406" ht="15" customHeight="1" s="111">
      <c r="A1406" s="50" t="inlineStr">
        <is>
          <t>MAR</t>
        </is>
      </c>
      <c r="B1406" s="51">
        <f>MAR!A407</f>
        <v/>
      </c>
      <c r="C1406" s="52">
        <f>MAR!B407</f>
        <v/>
      </c>
      <c r="D1406" s="52">
        <f>MAR!C407</f>
        <v/>
      </c>
      <c r="E1406" s="52">
        <f>MAR!D407</f>
        <v/>
      </c>
      <c r="F1406" s="52">
        <f>MAR!E407</f>
        <v/>
      </c>
      <c r="G1406" s="52">
        <f>MAR!F407</f>
        <v/>
      </c>
      <c r="H1406" s="52">
        <f>MAR!G407</f>
        <v/>
      </c>
      <c r="I1406" s="53">
        <f>MAR!H407</f>
        <v/>
      </c>
      <c r="J1406" s="53">
        <f>MAR!I407</f>
        <v/>
      </c>
      <c r="K1406" s="52">
        <f>MAR!J407</f>
        <v/>
      </c>
      <c r="L1406" s="52">
        <f>MAR!K407</f>
        <v/>
      </c>
      <c r="M1406" s="54">
        <f>MAR!L407</f>
        <v/>
      </c>
      <c r="N1406" s="52">
        <f>MAR!M407</f>
        <v/>
      </c>
      <c r="O1406" s="52">
        <f>MAR!N407</f>
        <v/>
      </c>
      <c r="P1406" s="52">
        <f>MAR!O407</f>
        <v/>
      </c>
      <c r="Q1406" s="52">
        <f>MAR!P407</f>
        <v/>
      </c>
      <c r="R1406" s="52">
        <f>MAR!Q407</f>
        <v/>
      </c>
      <c r="S1406" s="54">
        <f>S1405+IF(X1406=0,0,M1406)</f>
        <v/>
      </c>
      <c r="T1406" s="55">
        <f>MAX(T1405,S1406)</f>
        <v/>
      </c>
      <c r="U1406" s="56">
        <f>S1406-T1406</f>
        <v/>
      </c>
      <c r="V1406" s="55">
        <f>IFERROR(SUMIFS(DATABASE!$M$5:$M$6004,DATABASE!$B$5:$B$6004,B1406,DATABASE!$X$5:$X$6004,1),0)</f>
        <v/>
      </c>
      <c r="W1406" s="57">
        <f>IFERROR(COUNTIFS(DATABASE!$B$5:$B$6004,B1406,DATABASE!$X$5:$X$6004,1),0)</f>
        <v/>
      </c>
      <c r="X1406" s="58">
        <f>--AND(ISNUMBER(B1406),C1406&lt;&gt;"",L1406&lt;&gt;"",M1406&lt;&gt;"")</f>
        <v/>
      </c>
    </row>
    <row r="1407" ht="15" customHeight="1" s="111">
      <c r="A1407" s="42" t="inlineStr">
        <is>
          <t>MAR</t>
        </is>
      </c>
      <c r="B1407" s="43">
        <f>MAR!A408</f>
        <v/>
      </c>
      <c r="C1407" s="44">
        <f>MAR!B408</f>
        <v/>
      </c>
      <c r="D1407" s="44">
        <f>MAR!C408</f>
        <v/>
      </c>
      <c r="E1407" s="44">
        <f>MAR!D408</f>
        <v/>
      </c>
      <c r="F1407" s="44">
        <f>MAR!E408</f>
        <v/>
      </c>
      <c r="G1407" s="44">
        <f>MAR!F408</f>
        <v/>
      </c>
      <c r="H1407" s="44">
        <f>MAR!G408</f>
        <v/>
      </c>
      <c r="I1407" s="45">
        <f>MAR!H408</f>
        <v/>
      </c>
      <c r="J1407" s="45">
        <f>MAR!I408</f>
        <v/>
      </c>
      <c r="K1407" s="44">
        <f>MAR!J408</f>
        <v/>
      </c>
      <c r="L1407" s="44">
        <f>MAR!K408</f>
        <v/>
      </c>
      <c r="M1407" s="46">
        <f>MAR!L408</f>
        <v/>
      </c>
      <c r="N1407" s="44">
        <f>MAR!M408</f>
        <v/>
      </c>
      <c r="O1407" s="44">
        <f>MAR!N408</f>
        <v/>
      </c>
      <c r="P1407" s="44">
        <f>MAR!O408</f>
        <v/>
      </c>
      <c r="Q1407" s="44">
        <f>MAR!P408</f>
        <v/>
      </c>
      <c r="R1407" s="44">
        <f>MAR!Q408</f>
        <v/>
      </c>
      <c r="S1407" s="46">
        <f>S1406+IF(X1407=0,0,M1407)</f>
        <v/>
      </c>
      <c r="T1407" s="47">
        <f>MAX(T1406,S1407)</f>
        <v/>
      </c>
      <c r="U1407" s="48">
        <f>S1407-T1407</f>
        <v/>
      </c>
      <c r="V1407" s="47">
        <f>IFERROR(SUMIFS(DATABASE!$M$5:$M$6004,DATABASE!$B$5:$B$6004,B1407,DATABASE!$X$5:$X$6004,1),0)</f>
        <v/>
      </c>
      <c r="W1407" s="31">
        <f>IFERROR(COUNTIFS(DATABASE!$B$5:$B$6004,B1407,DATABASE!$X$5:$X$6004,1),0)</f>
        <v/>
      </c>
      <c r="X1407" s="49">
        <f>--AND(ISNUMBER(B1407),C1407&lt;&gt;"",L1407&lt;&gt;"",M1407&lt;&gt;"")</f>
        <v/>
      </c>
    </row>
    <row r="1408" ht="15" customHeight="1" s="111">
      <c r="A1408" s="50" t="inlineStr">
        <is>
          <t>MAR</t>
        </is>
      </c>
      <c r="B1408" s="51">
        <f>MAR!A409</f>
        <v/>
      </c>
      <c r="C1408" s="52">
        <f>MAR!B409</f>
        <v/>
      </c>
      <c r="D1408" s="52">
        <f>MAR!C409</f>
        <v/>
      </c>
      <c r="E1408" s="52">
        <f>MAR!D409</f>
        <v/>
      </c>
      <c r="F1408" s="52">
        <f>MAR!E409</f>
        <v/>
      </c>
      <c r="G1408" s="52">
        <f>MAR!F409</f>
        <v/>
      </c>
      <c r="H1408" s="52">
        <f>MAR!G409</f>
        <v/>
      </c>
      <c r="I1408" s="53">
        <f>MAR!H409</f>
        <v/>
      </c>
      <c r="J1408" s="53">
        <f>MAR!I409</f>
        <v/>
      </c>
      <c r="K1408" s="52">
        <f>MAR!J409</f>
        <v/>
      </c>
      <c r="L1408" s="52">
        <f>MAR!K409</f>
        <v/>
      </c>
      <c r="M1408" s="54">
        <f>MAR!L409</f>
        <v/>
      </c>
      <c r="N1408" s="52">
        <f>MAR!M409</f>
        <v/>
      </c>
      <c r="O1408" s="52">
        <f>MAR!N409</f>
        <v/>
      </c>
      <c r="P1408" s="52">
        <f>MAR!O409</f>
        <v/>
      </c>
      <c r="Q1408" s="52">
        <f>MAR!P409</f>
        <v/>
      </c>
      <c r="R1408" s="52">
        <f>MAR!Q409</f>
        <v/>
      </c>
      <c r="S1408" s="54">
        <f>S1407+IF(X1408=0,0,M1408)</f>
        <v/>
      </c>
      <c r="T1408" s="55">
        <f>MAX(T1407,S1408)</f>
        <v/>
      </c>
      <c r="U1408" s="56">
        <f>S1408-T1408</f>
        <v/>
      </c>
      <c r="V1408" s="55">
        <f>IFERROR(SUMIFS(DATABASE!$M$5:$M$6004,DATABASE!$B$5:$B$6004,B1408,DATABASE!$X$5:$X$6004,1),0)</f>
        <v/>
      </c>
      <c r="W1408" s="57">
        <f>IFERROR(COUNTIFS(DATABASE!$B$5:$B$6004,B1408,DATABASE!$X$5:$X$6004,1),0)</f>
        <v/>
      </c>
      <c r="X1408" s="58">
        <f>--AND(ISNUMBER(B1408),C1408&lt;&gt;"",L1408&lt;&gt;"",M1408&lt;&gt;"")</f>
        <v/>
      </c>
    </row>
    <row r="1409" ht="15" customHeight="1" s="111">
      <c r="A1409" s="42" t="inlineStr">
        <is>
          <t>MAR</t>
        </is>
      </c>
      <c r="B1409" s="43">
        <f>MAR!A410</f>
        <v/>
      </c>
      <c r="C1409" s="44">
        <f>MAR!B410</f>
        <v/>
      </c>
      <c r="D1409" s="44">
        <f>MAR!C410</f>
        <v/>
      </c>
      <c r="E1409" s="44">
        <f>MAR!D410</f>
        <v/>
      </c>
      <c r="F1409" s="44">
        <f>MAR!E410</f>
        <v/>
      </c>
      <c r="G1409" s="44">
        <f>MAR!F410</f>
        <v/>
      </c>
      <c r="H1409" s="44">
        <f>MAR!G410</f>
        <v/>
      </c>
      <c r="I1409" s="45">
        <f>MAR!H410</f>
        <v/>
      </c>
      <c r="J1409" s="45">
        <f>MAR!I410</f>
        <v/>
      </c>
      <c r="K1409" s="44">
        <f>MAR!J410</f>
        <v/>
      </c>
      <c r="L1409" s="44">
        <f>MAR!K410</f>
        <v/>
      </c>
      <c r="M1409" s="46">
        <f>MAR!L410</f>
        <v/>
      </c>
      <c r="N1409" s="44">
        <f>MAR!M410</f>
        <v/>
      </c>
      <c r="O1409" s="44">
        <f>MAR!N410</f>
        <v/>
      </c>
      <c r="P1409" s="44">
        <f>MAR!O410</f>
        <v/>
      </c>
      <c r="Q1409" s="44">
        <f>MAR!P410</f>
        <v/>
      </c>
      <c r="R1409" s="44">
        <f>MAR!Q410</f>
        <v/>
      </c>
      <c r="S1409" s="46">
        <f>S1408+IF(X1409=0,0,M1409)</f>
        <v/>
      </c>
      <c r="T1409" s="47">
        <f>MAX(T1408,S1409)</f>
        <v/>
      </c>
      <c r="U1409" s="48">
        <f>S1409-T1409</f>
        <v/>
      </c>
      <c r="V1409" s="47">
        <f>IFERROR(SUMIFS(DATABASE!$M$5:$M$6004,DATABASE!$B$5:$B$6004,B1409,DATABASE!$X$5:$X$6004,1),0)</f>
        <v/>
      </c>
      <c r="W1409" s="31">
        <f>IFERROR(COUNTIFS(DATABASE!$B$5:$B$6004,B1409,DATABASE!$X$5:$X$6004,1),0)</f>
        <v/>
      </c>
      <c r="X1409" s="49">
        <f>--AND(ISNUMBER(B1409),C1409&lt;&gt;"",L1409&lt;&gt;"",M1409&lt;&gt;"")</f>
        <v/>
      </c>
    </row>
    <row r="1410" ht="15" customHeight="1" s="111">
      <c r="A1410" s="50" t="inlineStr">
        <is>
          <t>MAR</t>
        </is>
      </c>
      <c r="B1410" s="51">
        <f>MAR!A411</f>
        <v/>
      </c>
      <c r="C1410" s="52">
        <f>MAR!B411</f>
        <v/>
      </c>
      <c r="D1410" s="52">
        <f>MAR!C411</f>
        <v/>
      </c>
      <c r="E1410" s="52">
        <f>MAR!D411</f>
        <v/>
      </c>
      <c r="F1410" s="52">
        <f>MAR!E411</f>
        <v/>
      </c>
      <c r="G1410" s="52">
        <f>MAR!F411</f>
        <v/>
      </c>
      <c r="H1410" s="52">
        <f>MAR!G411</f>
        <v/>
      </c>
      <c r="I1410" s="53">
        <f>MAR!H411</f>
        <v/>
      </c>
      <c r="J1410" s="53">
        <f>MAR!I411</f>
        <v/>
      </c>
      <c r="K1410" s="52">
        <f>MAR!J411</f>
        <v/>
      </c>
      <c r="L1410" s="52">
        <f>MAR!K411</f>
        <v/>
      </c>
      <c r="M1410" s="54">
        <f>MAR!L411</f>
        <v/>
      </c>
      <c r="N1410" s="52">
        <f>MAR!M411</f>
        <v/>
      </c>
      <c r="O1410" s="52">
        <f>MAR!N411</f>
        <v/>
      </c>
      <c r="P1410" s="52">
        <f>MAR!O411</f>
        <v/>
      </c>
      <c r="Q1410" s="52">
        <f>MAR!P411</f>
        <v/>
      </c>
      <c r="R1410" s="52">
        <f>MAR!Q411</f>
        <v/>
      </c>
      <c r="S1410" s="54">
        <f>S1409+IF(X1410=0,0,M1410)</f>
        <v/>
      </c>
      <c r="T1410" s="55">
        <f>MAX(T1409,S1410)</f>
        <v/>
      </c>
      <c r="U1410" s="56">
        <f>S1410-T1410</f>
        <v/>
      </c>
      <c r="V1410" s="55">
        <f>IFERROR(SUMIFS(DATABASE!$M$5:$M$6004,DATABASE!$B$5:$B$6004,B1410,DATABASE!$X$5:$X$6004,1),0)</f>
        <v/>
      </c>
      <c r="W1410" s="57">
        <f>IFERROR(COUNTIFS(DATABASE!$B$5:$B$6004,B1410,DATABASE!$X$5:$X$6004,1),0)</f>
        <v/>
      </c>
      <c r="X1410" s="58">
        <f>--AND(ISNUMBER(B1410),C1410&lt;&gt;"",L1410&lt;&gt;"",M1410&lt;&gt;"")</f>
        <v/>
      </c>
    </row>
    <row r="1411" ht="15" customHeight="1" s="111">
      <c r="A1411" s="42" t="inlineStr">
        <is>
          <t>MAR</t>
        </is>
      </c>
      <c r="B1411" s="43">
        <f>MAR!A412</f>
        <v/>
      </c>
      <c r="C1411" s="44">
        <f>MAR!B412</f>
        <v/>
      </c>
      <c r="D1411" s="44">
        <f>MAR!C412</f>
        <v/>
      </c>
      <c r="E1411" s="44">
        <f>MAR!D412</f>
        <v/>
      </c>
      <c r="F1411" s="44">
        <f>MAR!E412</f>
        <v/>
      </c>
      <c r="G1411" s="44">
        <f>MAR!F412</f>
        <v/>
      </c>
      <c r="H1411" s="44">
        <f>MAR!G412</f>
        <v/>
      </c>
      <c r="I1411" s="45">
        <f>MAR!H412</f>
        <v/>
      </c>
      <c r="J1411" s="45">
        <f>MAR!I412</f>
        <v/>
      </c>
      <c r="K1411" s="44">
        <f>MAR!J412</f>
        <v/>
      </c>
      <c r="L1411" s="44">
        <f>MAR!K412</f>
        <v/>
      </c>
      <c r="M1411" s="46">
        <f>MAR!L412</f>
        <v/>
      </c>
      <c r="N1411" s="44">
        <f>MAR!M412</f>
        <v/>
      </c>
      <c r="O1411" s="44">
        <f>MAR!N412</f>
        <v/>
      </c>
      <c r="P1411" s="44">
        <f>MAR!O412</f>
        <v/>
      </c>
      <c r="Q1411" s="44">
        <f>MAR!P412</f>
        <v/>
      </c>
      <c r="R1411" s="44">
        <f>MAR!Q412</f>
        <v/>
      </c>
      <c r="S1411" s="46">
        <f>S1410+IF(X1411=0,0,M1411)</f>
        <v/>
      </c>
      <c r="T1411" s="47">
        <f>MAX(T1410,S1411)</f>
        <v/>
      </c>
      <c r="U1411" s="48">
        <f>S1411-T1411</f>
        <v/>
      </c>
      <c r="V1411" s="47">
        <f>IFERROR(SUMIFS(DATABASE!$M$5:$M$6004,DATABASE!$B$5:$B$6004,B1411,DATABASE!$X$5:$X$6004,1),0)</f>
        <v/>
      </c>
      <c r="W1411" s="31">
        <f>IFERROR(COUNTIFS(DATABASE!$B$5:$B$6004,B1411,DATABASE!$X$5:$X$6004,1),0)</f>
        <v/>
      </c>
      <c r="X1411" s="49">
        <f>--AND(ISNUMBER(B1411),C1411&lt;&gt;"",L1411&lt;&gt;"",M1411&lt;&gt;"")</f>
        <v/>
      </c>
    </row>
    <row r="1412" ht="15" customHeight="1" s="111">
      <c r="A1412" s="50" t="inlineStr">
        <is>
          <t>MAR</t>
        </is>
      </c>
      <c r="B1412" s="51">
        <f>MAR!A413</f>
        <v/>
      </c>
      <c r="C1412" s="52">
        <f>MAR!B413</f>
        <v/>
      </c>
      <c r="D1412" s="52">
        <f>MAR!C413</f>
        <v/>
      </c>
      <c r="E1412" s="52">
        <f>MAR!D413</f>
        <v/>
      </c>
      <c r="F1412" s="52">
        <f>MAR!E413</f>
        <v/>
      </c>
      <c r="G1412" s="52">
        <f>MAR!F413</f>
        <v/>
      </c>
      <c r="H1412" s="52">
        <f>MAR!G413</f>
        <v/>
      </c>
      <c r="I1412" s="53">
        <f>MAR!H413</f>
        <v/>
      </c>
      <c r="J1412" s="53">
        <f>MAR!I413</f>
        <v/>
      </c>
      <c r="K1412" s="52">
        <f>MAR!J413</f>
        <v/>
      </c>
      <c r="L1412" s="52">
        <f>MAR!K413</f>
        <v/>
      </c>
      <c r="M1412" s="54">
        <f>MAR!L413</f>
        <v/>
      </c>
      <c r="N1412" s="52">
        <f>MAR!M413</f>
        <v/>
      </c>
      <c r="O1412" s="52">
        <f>MAR!N413</f>
        <v/>
      </c>
      <c r="P1412" s="52">
        <f>MAR!O413</f>
        <v/>
      </c>
      <c r="Q1412" s="52">
        <f>MAR!P413</f>
        <v/>
      </c>
      <c r="R1412" s="52">
        <f>MAR!Q413</f>
        <v/>
      </c>
      <c r="S1412" s="54">
        <f>S1411+IF(X1412=0,0,M1412)</f>
        <v/>
      </c>
      <c r="T1412" s="55">
        <f>MAX(T1411,S1412)</f>
        <v/>
      </c>
      <c r="U1412" s="56">
        <f>S1412-T1412</f>
        <v/>
      </c>
      <c r="V1412" s="55">
        <f>IFERROR(SUMIFS(DATABASE!$M$5:$M$6004,DATABASE!$B$5:$B$6004,B1412,DATABASE!$X$5:$X$6004,1),0)</f>
        <v/>
      </c>
      <c r="W1412" s="57">
        <f>IFERROR(COUNTIFS(DATABASE!$B$5:$B$6004,B1412,DATABASE!$X$5:$X$6004,1),0)</f>
        <v/>
      </c>
      <c r="X1412" s="58">
        <f>--AND(ISNUMBER(B1412),C1412&lt;&gt;"",L1412&lt;&gt;"",M1412&lt;&gt;"")</f>
        <v/>
      </c>
    </row>
    <row r="1413" ht="15" customHeight="1" s="111">
      <c r="A1413" s="42" t="inlineStr">
        <is>
          <t>MAR</t>
        </is>
      </c>
      <c r="B1413" s="43">
        <f>MAR!A414</f>
        <v/>
      </c>
      <c r="C1413" s="44">
        <f>MAR!B414</f>
        <v/>
      </c>
      <c r="D1413" s="44">
        <f>MAR!C414</f>
        <v/>
      </c>
      <c r="E1413" s="44">
        <f>MAR!D414</f>
        <v/>
      </c>
      <c r="F1413" s="44">
        <f>MAR!E414</f>
        <v/>
      </c>
      <c r="G1413" s="44">
        <f>MAR!F414</f>
        <v/>
      </c>
      <c r="H1413" s="44">
        <f>MAR!G414</f>
        <v/>
      </c>
      <c r="I1413" s="45">
        <f>MAR!H414</f>
        <v/>
      </c>
      <c r="J1413" s="45">
        <f>MAR!I414</f>
        <v/>
      </c>
      <c r="K1413" s="44">
        <f>MAR!J414</f>
        <v/>
      </c>
      <c r="L1413" s="44">
        <f>MAR!K414</f>
        <v/>
      </c>
      <c r="M1413" s="46">
        <f>MAR!L414</f>
        <v/>
      </c>
      <c r="N1413" s="44">
        <f>MAR!M414</f>
        <v/>
      </c>
      <c r="O1413" s="44">
        <f>MAR!N414</f>
        <v/>
      </c>
      <c r="P1413" s="44">
        <f>MAR!O414</f>
        <v/>
      </c>
      <c r="Q1413" s="44">
        <f>MAR!P414</f>
        <v/>
      </c>
      <c r="R1413" s="44">
        <f>MAR!Q414</f>
        <v/>
      </c>
      <c r="S1413" s="46">
        <f>S1412+IF(X1413=0,0,M1413)</f>
        <v/>
      </c>
      <c r="T1413" s="47">
        <f>MAX(T1412,S1413)</f>
        <v/>
      </c>
      <c r="U1413" s="48">
        <f>S1413-T1413</f>
        <v/>
      </c>
      <c r="V1413" s="47">
        <f>IFERROR(SUMIFS(DATABASE!$M$5:$M$6004,DATABASE!$B$5:$B$6004,B1413,DATABASE!$X$5:$X$6004,1),0)</f>
        <v/>
      </c>
      <c r="W1413" s="31">
        <f>IFERROR(COUNTIFS(DATABASE!$B$5:$B$6004,B1413,DATABASE!$X$5:$X$6004,1),0)</f>
        <v/>
      </c>
      <c r="X1413" s="49">
        <f>--AND(ISNUMBER(B1413),C1413&lt;&gt;"",L1413&lt;&gt;"",M1413&lt;&gt;"")</f>
        <v/>
      </c>
    </row>
    <row r="1414" ht="15" customHeight="1" s="111">
      <c r="A1414" s="50" t="inlineStr">
        <is>
          <t>MAR</t>
        </is>
      </c>
      <c r="B1414" s="51">
        <f>MAR!A415</f>
        <v/>
      </c>
      <c r="C1414" s="52">
        <f>MAR!B415</f>
        <v/>
      </c>
      <c r="D1414" s="52">
        <f>MAR!C415</f>
        <v/>
      </c>
      <c r="E1414" s="52">
        <f>MAR!D415</f>
        <v/>
      </c>
      <c r="F1414" s="52">
        <f>MAR!E415</f>
        <v/>
      </c>
      <c r="G1414" s="52">
        <f>MAR!F415</f>
        <v/>
      </c>
      <c r="H1414" s="52">
        <f>MAR!G415</f>
        <v/>
      </c>
      <c r="I1414" s="53">
        <f>MAR!H415</f>
        <v/>
      </c>
      <c r="J1414" s="53">
        <f>MAR!I415</f>
        <v/>
      </c>
      <c r="K1414" s="52">
        <f>MAR!J415</f>
        <v/>
      </c>
      <c r="L1414" s="52">
        <f>MAR!K415</f>
        <v/>
      </c>
      <c r="M1414" s="54">
        <f>MAR!L415</f>
        <v/>
      </c>
      <c r="N1414" s="52">
        <f>MAR!M415</f>
        <v/>
      </c>
      <c r="O1414" s="52">
        <f>MAR!N415</f>
        <v/>
      </c>
      <c r="P1414" s="52">
        <f>MAR!O415</f>
        <v/>
      </c>
      <c r="Q1414" s="52">
        <f>MAR!P415</f>
        <v/>
      </c>
      <c r="R1414" s="52">
        <f>MAR!Q415</f>
        <v/>
      </c>
      <c r="S1414" s="54">
        <f>S1413+IF(X1414=0,0,M1414)</f>
        <v/>
      </c>
      <c r="T1414" s="55">
        <f>MAX(T1413,S1414)</f>
        <v/>
      </c>
      <c r="U1414" s="56">
        <f>S1414-T1414</f>
        <v/>
      </c>
      <c r="V1414" s="55">
        <f>IFERROR(SUMIFS(DATABASE!$M$5:$M$6004,DATABASE!$B$5:$B$6004,B1414,DATABASE!$X$5:$X$6004,1),0)</f>
        <v/>
      </c>
      <c r="W1414" s="57">
        <f>IFERROR(COUNTIFS(DATABASE!$B$5:$B$6004,B1414,DATABASE!$X$5:$X$6004,1),0)</f>
        <v/>
      </c>
      <c r="X1414" s="58">
        <f>--AND(ISNUMBER(B1414),C1414&lt;&gt;"",L1414&lt;&gt;"",M1414&lt;&gt;"")</f>
        <v/>
      </c>
    </row>
    <row r="1415" ht="15" customHeight="1" s="111">
      <c r="A1415" s="42" t="inlineStr">
        <is>
          <t>MAR</t>
        </is>
      </c>
      <c r="B1415" s="43">
        <f>MAR!A416</f>
        <v/>
      </c>
      <c r="C1415" s="44">
        <f>MAR!B416</f>
        <v/>
      </c>
      <c r="D1415" s="44">
        <f>MAR!C416</f>
        <v/>
      </c>
      <c r="E1415" s="44">
        <f>MAR!D416</f>
        <v/>
      </c>
      <c r="F1415" s="44">
        <f>MAR!E416</f>
        <v/>
      </c>
      <c r="G1415" s="44">
        <f>MAR!F416</f>
        <v/>
      </c>
      <c r="H1415" s="44">
        <f>MAR!G416</f>
        <v/>
      </c>
      <c r="I1415" s="45">
        <f>MAR!H416</f>
        <v/>
      </c>
      <c r="J1415" s="45">
        <f>MAR!I416</f>
        <v/>
      </c>
      <c r="K1415" s="44">
        <f>MAR!J416</f>
        <v/>
      </c>
      <c r="L1415" s="44">
        <f>MAR!K416</f>
        <v/>
      </c>
      <c r="M1415" s="46">
        <f>MAR!L416</f>
        <v/>
      </c>
      <c r="N1415" s="44">
        <f>MAR!M416</f>
        <v/>
      </c>
      <c r="O1415" s="44">
        <f>MAR!N416</f>
        <v/>
      </c>
      <c r="P1415" s="44">
        <f>MAR!O416</f>
        <v/>
      </c>
      <c r="Q1415" s="44">
        <f>MAR!P416</f>
        <v/>
      </c>
      <c r="R1415" s="44">
        <f>MAR!Q416</f>
        <v/>
      </c>
      <c r="S1415" s="46">
        <f>S1414+IF(X1415=0,0,M1415)</f>
        <v/>
      </c>
      <c r="T1415" s="47">
        <f>MAX(T1414,S1415)</f>
        <v/>
      </c>
      <c r="U1415" s="48">
        <f>S1415-T1415</f>
        <v/>
      </c>
      <c r="V1415" s="47">
        <f>IFERROR(SUMIFS(DATABASE!$M$5:$M$6004,DATABASE!$B$5:$B$6004,B1415,DATABASE!$X$5:$X$6004,1),0)</f>
        <v/>
      </c>
      <c r="W1415" s="31">
        <f>IFERROR(COUNTIFS(DATABASE!$B$5:$B$6004,B1415,DATABASE!$X$5:$X$6004,1),0)</f>
        <v/>
      </c>
      <c r="X1415" s="49">
        <f>--AND(ISNUMBER(B1415),C1415&lt;&gt;"",L1415&lt;&gt;"",M1415&lt;&gt;"")</f>
        <v/>
      </c>
    </row>
    <row r="1416" ht="15" customHeight="1" s="111">
      <c r="A1416" s="50" t="inlineStr">
        <is>
          <t>MAR</t>
        </is>
      </c>
      <c r="B1416" s="51">
        <f>MAR!A417</f>
        <v/>
      </c>
      <c r="C1416" s="52">
        <f>MAR!B417</f>
        <v/>
      </c>
      <c r="D1416" s="52">
        <f>MAR!C417</f>
        <v/>
      </c>
      <c r="E1416" s="52">
        <f>MAR!D417</f>
        <v/>
      </c>
      <c r="F1416" s="52">
        <f>MAR!E417</f>
        <v/>
      </c>
      <c r="G1416" s="52">
        <f>MAR!F417</f>
        <v/>
      </c>
      <c r="H1416" s="52">
        <f>MAR!G417</f>
        <v/>
      </c>
      <c r="I1416" s="53">
        <f>MAR!H417</f>
        <v/>
      </c>
      <c r="J1416" s="53">
        <f>MAR!I417</f>
        <v/>
      </c>
      <c r="K1416" s="52">
        <f>MAR!J417</f>
        <v/>
      </c>
      <c r="L1416" s="52">
        <f>MAR!K417</f>
        <v/>
      </c>
      <c r="M1416" s="54">
        <f>MAR!L417</f>
        <v/>
      </c>
      <c r="N1416" s="52">
        <f>MAR!M417</f>
        <v/>
      </c>
      <c r="O1416" s="52">
        <f>MAR!N417</f>
        <v/>
      </c>
      <c r="P1416" s="52">
        <f>MAR!O417</f>
        <v/>
      </c>
      <c r="Q1416" s="52">
        <f>MAR!P417</f>
        <v/>
      </c>
      <c r="R1416" s="52">
        <f>MAR!Q417</f>
        <v/>
      </c>
      <c r="S1416" s="54">
        <f>S1415+IF(X1416=0,0,M1416)</f>
        <v/>
      </c>
      <c r="T1416" s="55">
        <f>MAX(T1415,S1416)</f>
        <v/>
      </c>
      <c r="U1416" s="56">
        <f>S1416-T1416</f>
        <v/>
      </c>
      <c r="V1416" s="55">
        <f>IFERROR(SUMIFS(DATABASE!$M$5:$M$6004,DATABASE!$B$5:$B$6004,B1416,DATABASE!$X$5:$X$6004,1),0)</f>
        <v/>
      </c>
      <c r="W1416" s="57">
        <f>IFERROR(COUNTIFS(DATABASE!$B$5:$B$6004,B1416,DATABASE!$X$5:$X$6004,1),0)</f>
        <v/>
      </c>
      <c r="X1416" s="58">
        <f>--AND(ISNUMBER(B1416),C1416&lt;&gt;"",L1416&lt;&gt;"",M1416&lt;&gt;"")</f>
        <v/>
      </c>
    </row>
    <row r="1417" ht="15" customHeight="1" s="111">
      <c r="A1417" s="42" t="inlineStr">
        <is>
          <t>MAR</t>
        </is>
      </c>
      <c r="B1417" s="43">
        <f>MAR!A418</f>
        <v/>
      </c>
      <c r="C1417" s="44">
        <f>MAR!B418</f>
        <v/>
      </c>
      <c r="D1417" s="44">
        <f>MAR!C418</f>
        <v/>
      </c>
      <c r="E1417" s="44">
        <f>MAR!D418</f>
        <v/>
      </c>
      <c r="F1417" s="44">
        <f>MAR!E418</f>
        <v/>
      </c>
      <c r="G1417" s="44">
        <f>MAR!F418</f>
        <v/>
      </c>
      <c r="H1417" s="44">
        <f>MAR!G418</f>
        <v/>
      </c>
      <c r="I1417" s="45">
        <f>MAR!H418</f>
        <v/>
      </c>
      <c r="J1417" s="45">
        <f>MAR!I418</f>
        <v/>
      </c>
      <c r="K1417" s="44">
        <f>MAR!J418</f>
        <v/>
      </c>
      <c r="L1417" s="44">
        <f>MAR!K418</f>
        <v/>
      </c>
      <c r="M1417" s="46">
        <f>MAR!L418</f>
        <v/>
      </c>
      <c r="N1417" s="44">
        <f>MAR!M418</f>
        <v/>
      </c>
      <c r="O1417" s="44">
        <f>MAR!N418</f>
        <v/>
      </c>
      <c r="P1417" s="44">
        <f>MAR!O418</f>
        <v/>
      </c>
      <c r="Q1417" s="44">
        <f>MAR!P418</f>
        <v/>
      </c>
      <c r="R1417" s="44">
        <f>MAR!Q418</f>
        <v/>
      </c>
      <c r="S1417" s="46">
        <f>S1416+IF(X1417=0,0,M1417)</f>
        <v/>
      </c>
      <c r="T1417" s="47">
        <f>MAX(T1416,S1417)</f>
        <v/>
      </c>
      <c r="U1417" s="48">
        <f>S1417-T1417</f>
        <v/>
      </c>
      <c r="V1417" s="47">
        <f>IFERROR(SUMIFS(DATABASE!$M$5:$M$6004,DATABASE!$B$5:$B$6004,B1417,DATABASE!$X$5:$X$6004,1),0)</f>
        <v/>
      </c>
      <c r="W1417" s="31">
        <f>IFERROR(COUNTIFS(DATABASE!$B$5:$B$6004,B1417,DATABASE!$X$5:$X$6004,1),0)</f>
        <v/>
      </c>
      <c r="X1417" s="49">
        <f>--AND(ISNUMBER(B1417),C1417&lt;&gt;"",L1417&lt;&gt;"",M1417&lt;&gt;"")</f>
        <v/>
      </c>
    </row>
    <row r="1418" ht="15" customHeight="1" s="111">
      <c r="A1418" s="50" t="inlineStr">
        <is>
          <t>MAR</t>
        </is>
      </c>
      <c r="B1418" s="51">
        <f>MAR!A419</f>
        <v/>
      </c>
      <c r="C1418" s="52">
        <f>MAR!B419</f>
        <v/>
      </c>
      <c r="D1418" s="52">
        <f>MAR!C419</f>
        <v/>
      </c>
      <c r="E1418" s="52">
        <f>MAR!D419</f>
        <v/>
      </c>
      <c r="F1418" s="52">
        <f>MAR!E419</f>
        <v/>
      </c>
      <c r="G1418" s="52">
        <f>MAR!F419</f>
        <v/>
      </c>
      <c r="H1418" s="52">
        <f>MAR!G419</f>
        <v/>
      </c>
      <c r="I1418" s="53">
        <f>MAR!H419</f>
        <v/>
      </c>
      <c r="J1418" s="53">
        <f>MAR!I419</f>
        <v/>
      </c>
      <c r="K1418" s="52">
        <f>MAR!J419</f>
        <v/>
      </c>
      <c r="L1418" s="52">
        <f>MAR!K419</f>
        <v/>
      </c>
      <c r="M1418" s="54">
        <f>MAR!L419</f>
        <v/>
      </c>
      <c r="N1418" s="52">
        <f>MAR!M419</f>
        <v/>
      </c>
      <c r="O1418" s="52">
        <f>MAR!N419</f>
        <v/>
      </c>
      <c r="P1418" s="52">
        <f>MAR!O419</f>
        <v/>
      </c>
      <c r="Q1418" s="52">
        <f>MAR!P419</f>
        <v/>
      </c>
      <c r="R1418" s="52">
        <f>MAR!Q419</f>
        <v/>
      </c>
      <c r="S1418" s="54">
        <f>S1417+IF(X1418=0,0,M1418)</f>
        <v/>
      </c>
      <c r="T1418" s="55">
        <f>MAX(T1417,S1418)</f>
        <v/>
      </c>
      <c r="U1418" s="56">
        <f>S1418-T1418</f>
        <v/>
      </c>
      <c r="V1418" s="55">
        <f>IFERROR(SUMIFS(DATABASE!$M$5:$M$6004,DATABASE!$B$5:$B$6004,B1418,DATABASE!$X$5:$X$6004,1),0)</f>
        <v/>
      </c>
      <c r="W1418" s="57">
        <f>IFERROR(COUNTIFS(DATABASE!$B$5:$B$6004,B1418,DATABASE!$X$5:$X$6004,1),0)</f>
        <v/>
      </c>
      <c r="X1418" s="58">
        <f>--AND(ISNUMBER(B1418),C1418&lt;&gt;"",L1418&lt;&gt;"",M1418&lt;&gt;"")</f>
        <v/>
      </c>
    </row>
    <row r="1419" ht="15" customHeight="1" s="111">
      <c r="A1419" s="42" t="inlineStr">
        <is>
          <t>MAR</t>
        </is>
      </c>
      <c r="B1419" s="43">
        <f>MAR!A420</f>
        <v/>
      </c>
      <c r="C1419" s="44">
        <f>MAR!B420</f>
        <v/>
      </c>
      <c r="D1419" s="44">
        <f>MAR!C420</f>
        <v/>
      </c>
      <c r="E1419" s="44">
        <f>MAR!D420</f>
        <v/>
      </c>
      <c r="F1419" s="44">
        <f>MAR!E420</f>
        <v/>
      </c>
      <c r="G1419" s="44">
        <f>MAR!F420</f>
        <v/>
      </c>
      <c r="H1419" s="44">
        <f>MAR!G420</f>
        <v/>
      </c>
      <c r="I1419" s="45">
        <f>MAR!H420</f>
        <v/>
      </c>
      <c r="J1419" s="45">
        <f>MAR!I420</f>
        <v/>
      </c>
      <c r="K1419" s="44">
        <f>MAR!J420</f>
        <v/>
      </c>
      <c r="L1419" s="44">
        <f>MAR!K420</f>
        <v/>
      </c>
      <c r="M1419" s="46">
        <f>MAR!L420</f>
        <v/>
      </c>
      <c r="N1419" s="44">
        <f>MAR!M420</f>
        <v/>
      </c>
      <c r="O1419" s="44">
        <f>MAR!N420</f>
        <v/>
      </c>
      <c r="P1419" s="44">
        <f>MAR!O420</f>
        <v/>
      </c>
      <c r="Q1419" s="44">
        <f>MAR!P420</f>
        <v/>
      </c>
      <c r="R1419" s="44">
        <f>MAR!Q420</f>
        <v/>
      </c>
      <c r="S1419" s="46">
        <f>S1418+IF(X1419=0,0,M1419)</f>
        <v/>
      </c>
      <c r="T1419" s="47">
        <f>MAX(T1418,S1419)</f>
        <v/>
      </c>
      <c r="U1419" s="48">
        <f>S1419-T1419</f>
        <v/>
      </c>
      <c r="V1419" s="47">
        <f>IFERROR(SUMIFS(DATABASE!$M$5:$M$6004,DATABASE!$B$5:$B$6004,B1419,DATABASE!$X$5:$X$6004,1),0)</f>
        <v/>
      </c>
      <c r="W1419" s="31">
        <f>IFERROR(COUNTIFS(DATABASE!$B$5:$B$6004,B1419,DATABASE!$X$5:$X$6004,1),0)</f>
        <v/>
      </c>
      <c r="X1419" s="49">
        <f>--AND(ISNUMBER(B1419),C1419&lt;&gt;"",L1419&lt;&gt;"",M1419&lt;&gt;"")</f>
        <v/>
      </c>
    </row>
    <row r="1420" ht="15" customHeight="1" s="111">
      <c r="A1420" s="50" t="inlineStr">
        <is>
          <t>MAR</t>
        </is>
      </c>
      <c r="B1420" s="51">
        <f>MAR!A421</f>
        <v/>
      </c>
      <c r="C1420" s="52">
        <f>MAR!B421</f>
        <v/>
      </c>
      <c r="D1420" s="52">
        <f>MAR!C421</f>
        <v/>
      </c>
      <c r="E1420" s="52">
        <f>MAR!D421</f>
        <v/>
      </c>
      <c r="F1420" s="52">
        <f>MAR!E421</f>
        <v/>
      </c>
      <c r="G1420" s="52">
        <f>MAR!F421</f>
        <v/>
      </c>
      <c r="H1420" s="52">
        <f>MAR!G421</f>
        <v/>
      </c>
      <c r="I1420" s="53">
        <f>MAR!H421</f>
        <v/>
      </c>
      <c r="J1420" s="53">
        <f>MAR!I421</f>
        <v/>
      </c>
      <c r="K1420" s="52">
        <f>MAR!J421</f>
        <v/>
      </c>
      <c r="L1420" s="52">
        <f>MAR!K421</f>
        <v/>
      </c>
      <c r="M1420" s="54">
        <f>MAR!L421</f>
        <v/>
      </c>
      <c r="N1420" s="52">
        <f>MAR!M421</f>
        <v/>
      </c>
      <c r="O1420" s="52">
        <f>MAR!N421</f>
        <v/>
      </c>
      <c r="P1420" s="52">
        <f>MAR!O421</f>
        <v/>
      </c>
      <c r="Q1420" s="52">
        <f>MAR!P421</f>
        <v/>
      </c>
      <c r="R1420" s="52">
        <f>MAR!Q421</f>
        <v/>
      </c>
      <c r="S1420" s="54">
        <f>S1419+IF(X1420=0,0,M1420)</f>
        <v/>
      </c>
      <c r="T1420" s="55">
        <f>MAX(T1419,S1420)</f>
        <v/>
      </c>
      <c r="U1420" s="56">
        <f>S1420-T1420</f>
        <v/>
      </c>
      <c r="V1420" s="55">
        <f>IFERROR(SUMIFS(DATABASE!$M$5:$M$6004,DATABASE!$B$5:$B$6004,B1420,DATABASE!$X$5:$X$6004,1),0)</f>
        <v/>
      </c>
      <c r="W1420" s="57">
        <f>IFERROR(COUNTIFS(DATABASE!$B$5:$B$6004,B1420,DATABASE!$X$5:$X$6004,1),0)</f>
        <v/>
      </c>
      <c r="X1420" s="58">
        <f>--AND(ISNUMBER(B1420),C1420&lt;&gt;"",L1420&lt;&gt;"",M1420&lt;&gt;"")</f>
        <v/>
      </c>
    </row>
    <row r="1421" ht="15" customHeight="1" s="111">
      <c r="A1421" s="42" t="inlineStr">
        <is>
          <t>MAR</t>
        </is>
      </c>
      <c r="B1421" s="43">
        <f>MAR!A422</f>
        <v/>
      </c>
      <c r="C1421" s="44">
        <f>MAR!B422</f>
        <v/>
      </c>
      <c r="D1421" s="44">
        <f>MAR!C422</f>
        <v/>
      </c>
      <c r="E1421" s="44">
        <f>MAR!D422</f>
        <v/>
      </c>
      <c r="F1421" s="44">
        <f>MAR!E422</f>
        <v/>
      </c>
      <c r="G1421" s="44">
        <f>MAR!F422</f>
        <v/>
      </c>
      <c r="H1421" s="44">
        <f>MAR!G422</f>
        <v/>
      </c>
      <c r="I1421" s="45">
        <f>MAR!H422</f>
        <v/>
      </c>
      <c r="J1421" s="45">
        <f>MAR!I422</f>
        <v/>
      </c>
      <c r="K1421" s="44">
        <f>MAR!J422</f>
        <v/>
      </c>
      <c r="L1421" s="44">
        <f>MAR!K422</f>
        <v/>
      </c>
      <c r="M1421" s="46">
        <f>MAR!L422</f>
        <v/>
      </c>
      <c r="N1421" s="44">
        <f>MAR!M422</f>
        <v/>
      </c>
      <c r="O1421" s="44">
        <f>MAR!N422</f>
        <v/>
      </c>
      <c r="P1421" s="44">
        <f>MAR!O422</f>
        <v/>
      </c>
      <c r="Q1421" s="44">
        <f>MAR!P422</f>
        <v/>
      </c>
      <c r="R1421" s="44">
        <f>MAR!Q422</f>
        <v/>
      </c>
      <c r="S1421" s="46">
        <f>S1420+IF(X1421=0,0,M1421)</f>
        <v/>
      </c>
      <c r="T1421" s="47">
        <f>MAX(T1420,S1421)</f>
        <v/>
      </c>
      <c r="U1421" s="48">
        <f>S1421-T1421</f>
        <v/>
      </c>
      <c r="V1421" s="47">
        <f>IFERROR(SUMIFS(DATABASE!$M$5:$M$6004,DATABASE!$B$5:$B$6004,B1421,DATABASE!$X$5:$X$6004,1),0)</f>
        <v/>
      </c>
      <c r="W1421" s="31">
        <f>IFERROR(COUNTIFS(DATABASE!$B$5:$B$6004,B1421,DATABASE!$X$5:$X$6004,1),0)</f>
        <v/>
      </c>
      <c r="X1421" s="49">
        <f>--AND(ISNUMBER(B1421),C1421&lt;&gt;"",L1421&lt;&gt;"",M1421&lt;&gt;"")</f>
        <v/>
      </c>
    </row>
    <row r="1422" ht="15" customHeight="1" s="111">
      <c r="A1422" s="50" t="inlineStr">
        <is>
          <t>MAR</t>
        </is>
      </c>
      <c r="B1422" s="51">
        <f>MAR!A423</f>
        <v/>
      </c>
      <c r="C1422" s="52">
        <f>MAR!B423</f>
        <v/>
      </c>
      <c r="D1422" s="52">
        <f>MAR!C423</f>
        <v/>
      </c>
      <c r="E1422" s="52">
        <f>MAR!D423</f>
        <v/>
      </c>
      <c r="F1422" s="52">
        <f>MAR!E423</f>
        <v/>
      </c>
      <c r="G1422" s="52">
        <f>MAR!F423</f>
        <v/>
      </c>
      <c r="H1422" s="52">
        <f>MAR!G423</f>
        <v/>
      </c>
      <c r="I1422" s="53">
        <f>MAR!H423</f>
        <v/>
      </c>
      <c r="J1422" s="53">
        <f>MAR!I423</f>
        <v/>
      </c>
      <c r="K1422" s="52">
        <f>MAR!J423</f>
        <v/>
      </c>
      <c r="L1422" s="52">
        <f>MAR!K423</f>
        <v/>
      </c>
      <c r="M1422" s="54">
        <f>MAR!L423</f>
        <v/>
      </c>
      <c r="N1422" s="52">
        <f>MAR!M423</f>
        <v/>
      </c>
      <c r="O1422" s="52">
        <f>MAR!N423</f>
        <v/>
      </c>
      <c r="P1422" s="52">
        <f>MAR!O423</f>
        <v/>
      </c>
      <c r="Q1422" s="52">
        <f>MAR!P423</f>
        <v/>
      </c>
      <c r="R1422" s="52">
        <f>MAR!Q423</f>
        <v/>
      </c>
      <c r="S1422" s="54">
        <f>S1421+IF(X1422=0,0,M1422)</f>
        <v/>
      </c>
      <c r="T1422" s="55">
        <f>MAX(T1421,S1422)</f>
        <v/>
      </c>
      <c r="U1422" s="56">
        <f>S1422-T1422</f>
        <v/>
      </c>
      <c r="V1422" s="55">
        <f>IFERROR(SUMIFS(DATABASE!$M$5:$M$6004,DATABASE!$B$5:$B$6004,B1422,DATABASE!$X$5:$X$6004,1),0)</f>
        <v/>
      </c>
      <c r="W1422" s="57">
        <f>IFERROR(COUNTIFS(DATABASE!$B$5:$B$6004,B1422,DATABASE!$X$5:$X$6004,1),0)</f>
        <v/>
      </c>
      <c r="X1422" s="58">
        <f>--AND(ISNUMBER(B1422),C1422&lt;&gt;"",L1422&lt;&gt;"",M1422&lt;&gt;"")</f>
        <v/>
      </c>
    </row>
    <row r="1423" ht="15" customHeight="1" s="111">
      <c r="A1423" s="42" t="inlineStr">
        <is>
          <t>MAR</t>
        </is>
      </c>
      <c r="B1423" s="43">
        <f>MAR!A424</f>
        <v/>
      </c>
      <c r="C1423" s="44">
        <f>MAR!B424</f>
        <v/>
      </c>
      <c r="D1423" s="44">
        <f>MAR!C424</f>
        <v/>
      </c>
      <c r="E1423" s="44">
        <f>MAR!D424</f>
        <v/>
      </c>
      <c r="F1423" s="44">
        <f>MAR!E424</f>
        <v/>
      </c>
      <c r="G1423" s="44">
        <f>MAR!F424</f>
        <v/>
      </c>
      <c r="H1423" s="44">
        <f>MAR!G424</f>
        <v/>
      </c>
      <c r="I1423" s="45">
        <f>MAR!H424</f>
        <v/>
      </c>
      <c r="J1423" s="45">
        <f>MAR!I424</f>
        <v/>
      </c>
      <c r="K1423" s="44">
        <f>MAR!J424</f>
        <v/>
      </c>
      <c r="L1423" s="44">
        <f>MAR!K424</f>
        <v/>
      </c>
      <c r="M1423" s="46">
        <f>MAR!L424</f>
        <v/>
      </c>
      <c r="N1423" s="44">
        <f>MAR!M424</f>
        <v/>
      </c>
      <c r="O1423" s="44">
        <f>MAR!N424</f>
        <v/>
      </c>
      <c r="P1423" s="44">
        <f>MAR!O424</f>
        <v/>
      </c>
      <c r="Q1423" s="44">
        <f>MAR!P424</f>
        <v/>
      </c>
      <c r="R1423" s="44">
        <f>MAR!Q424</f>
        <v/>
      </c>
      <c r="S1423" s="46">
        <f>S1422+IF(X1423=0,0,M1423)</f>
        <v/>
      </c>
      <c r="T1423" s="47">
        <f>MAX(T1422,S1423)</f>
        <v/>
      </c>
      <c r="U1423" s="48">
        <f>S1423-T1423</f>
        <v/>
      </c>
      <c r="V1423" s="47">
        <f>IFERROR(SUMIFS(DATABASE!$M$5:$M$6004,DATABASE!$B$5:$B$6004,B1423,DATABASE!$X$5:$X$6004,1),0)</f>
        <v/>
      </c>
      <c r="W1423" s="31">
        <f>IFERROR(COUNTIFS(DATABASE!$B$5:$B$6004,B1423,DATABASE!$X$5:$X$6004,1),0)</f>
        <v/>
      </c>
      <c r="X1423" s="49">
        <f>--AND(ISNUMBER(B1423),C1423&lt;&gt;"",L1423&lt;&gt;"",M1423&lt;&gt;"")</f>
        <v/>
      </c>
    </row>
    <row r="1424" ht="15" customHeight="1" s="111">
      <c r="A1424" s="50" t="inlineStr">
        <is>
          <t>MAR</t>
        </is>
      </c>
      <c r="B1424" s="51">
        <f>MAR!A425</f>
        <v/>
      </c>
      <c r="C1424" s="52">
        <f>MAR!B425</f>
        <v/>
      </c>
      <c r="D1424" s="52">
        <f>MAR!C425</f>
        <v/>
      </c>
      <c r="E1424" s="52">
        <f>MAR!D425</f>
        <v/>
      </c>
      <c r="F1424" s="52">
        <f>MAR!E425</f>
        <v/>
      </c>
      <c r="G1424" s="52">
        <f>MAR!F425</f>
        <v/>
      </c>
      <c r="H1424" s="52">
        <f>MAR!G425</f>
        <v/>
      </c>
      <c r="I1424" s="53">
        <f>MAR!H425</f>
        <v/>
      </c>
      <c r="J1424" s="53">
        <f>MAR!I425</f>
        <v/>
      </c>
      <c r="K1424" s="52">
        <f>MAR!J425</f>
        <v/>
      </c>
      <c r="L1424" s="52">
        <f>MAR!K425</f>
        <v/>
      </c>
      <c r="M1424" s="54">
        <f>MAR!L425</f>
        <v/>
      </c>
      <c r="N1424" s="52">
        <f>MAR!M425</f>
        <v/>
      </c>
      <c r="O1424" s="52">
        <f>MAR!N425</f>
        <v/>
      </c>
      <c r="P1424" s="52">
        <f>MAR!O425</f>
        <v/>
      </c>
      <c r="Q1424" s="52">
        <f>MAR!P425</f>
        <v/>
      </c>
      <c r="R1424" s="52">
        <f>MAR!Q425</f>
        <v/>
      </c>
      <c r="S1424" s="54">
        <f>S1423+IF(X1424=0,0,M1424)</f>
        <v/>
      </c>
      <c r="T1424" s="55">
        <f>MAX(T1423,S1424)</f>
        <v/>
      </c>
      <c r="U1424" s="56">
        <f>S1424-T1424</f>
        <v/>
      </c>
      <c r="V1424" s="55">
        <f>IFERROR(SUMIFS(DATABASE!$M$5:$M$6004,DATABASE!$B$5:$B$6004,B1424,DATABASE!$X$5:$X$6004,1),0)</f>
        <v/>
      </c>
      <c r="W1424" s="57">
        <f>IFERROR(COUNTIFS(DATABASE!$B$5:$B$6004,B1424,DATABASE!$X$5:$X$6004,1),0)</f>
        <v/>
      </c>
      <c r="X1424" s="58">
        <f>--AND(ISNUMBER(B1424),C1424&lt;&gt;"",L1424&lt;&gt;"",M1424&lt;&gt;"")</f>
        <v/>
      </c>
    </row>
    <row r="1425" ht="15" customHeight="1" s="111">
      <c r="A1425" s="42" t="inlineStr">
        <is>
          <t>MAR</t>
        </is>
      </c>
      <c r="B1425" s="43">
        <f>MAR!A426</f>
        <v/>
      </c>
      <c r="C1425" s="44">
        <f>MAR!B426</f>
        <v/>
      </c>
      <c r="D1425" s="44">
        <f>MAR!C426</f>
        <v/>
      </c>
      <c r="E1425" s="44">
        <f>MAR!D426</f>
        <v/>
      </c>
      <c r="F1425" s="44">
        <f>MAR!E426</f>
        <v/>
      </c>
      <c r="G1425" s="44">
        <f>MAR!F426</f>
        <v/>
      </c>
      <c r="H1425" s="44">
        <f>MAR!G426</f>
        <v/>
      </c>
      <c r="I1425" s="45">
        <f>MAR!H426</f>
        <v/>
      </c>
      <c r="J1425" s="45">
        <f>MAR!I426</f>
        <v/>
      </c>
      <c r="K1425" s="44">
        <f>MAR!J426</f>
        <v/>
      </c>
      <c r="L1425" s="44">
        <f>MAR!K426</f>
        <v/>
      </c>
      <c r="M1425" s="46">
        <f>MAR!L426</f>
        <v/>
      </c>
      <c r="N1425" s="44">
        <f>MAR!M426</f>
        <v/>
      </c>
      <c r="O1425" s="44">
        <f>MAR!N426</f>
        <v/>
      </c>
      <c r="P1425" s="44">
        <f>MAR!O426</f>
        <v/>
      </c>
      <c r="Q1425" s="44">
        <f>MAR!P426</f>
        <v/>
      </c>
      <c r="R1425" s="44">
        <f>MAR!Q426</f>
        <v/>
      </c>
      <c r="S1425" s="46">
        <f>S1424+IF(X1425=0,0,M1425)</f>
        <v/>
      </c>
      <c r="T1425" s="47">
        <f>MAX(T1424,S1425)</f>
        <v/>
      </c>
      <c r="U1425" s="48">
        <f>S1425-T1425</f>
        <v/>
      </c>
      <c r="V1425" s="47">
        <f>IFERROR(SUMIFS(DATABASE!$M$5:$M$6004,DATABASE!$B$5:$B$6004,B1425,DATABASE!$X$5:$X$6004,1),0)</f>
        <v/>
      </c>
      <c r="W1425" s="31">
        <f>IFERROR(COUNTIFS(DATABASE!$B$5:$B$6004,B1425,DATABASE!$X$5:$X$6004,1),0)</f>
        <v/>
      </c>
      <c r="X1425" s="49">
        <f>--AND(ISNUMBER(B1425),C1425&lt;&gt;"",L1425&lt;&gt;"",M1425&lt;&gt;"")</f>
        <v/>
      </c>
    </row>
    <row r="1426" ht="15" customHeight="1" s="111">
      <c r="A1426" s="50" t="inlineStr">
        <is>
          <t>MAR</t>
        </is>
      </c>
      <c r="B1426" s="51">
        <f>MAR!A427</f>
        <v/>
      </c>
      <c r="C1426" s="52">
        <f>MAR!B427</f>
        <v/>
      </c>
      <c r="D1426" s="52">
        <f>MAR!C427</f>
        <v/>
      </c>
      <c r="E1426" s="52">
        <f>MAR!D427</f>
        <v/>
      </c>
      <c r="F1426" s="52">
        <f>MAR!E427</f>
        <v/>
      </c>
      <c r="G1426" s="52">
        <f>MAR!F427</f>
        <v/>
      </c>
      <c r="H1426" s="52">
        <f>MAR!G427</f>
        <v/>
      </c>
      <c r="I1426" s="53">
        <f>MAR!H427</f>
        <v/>
      </c>
      <c r="J1426" s="53">
        <f>MAR!I427</f>
        <v/>
      </c>
      <c r="K1426" s="52">
        <f>MAR!J427</f>
        <v/>
      </c>
      <c r="L1426" s="52">
        <f>MAR!K427</f>
        <v/>
      </c>
      <c r="M1426" s="54">
        <f>MAR!L427</f>
        <v/>
      </c>
      <c r="N1426" s="52">
        <f>MAR!M427</f>
        <v/>
      </c>
      <c r="O1426" s="52">
        <f>MAR!N427</f>
        <v/>
      </c>
      <c r="P1426" s="52">
        <f>MAR!O427</f>
        <v/>
      </c>
      <c r="Q1426" s="52">
        <f>MAR!P427</f>
        <v/>
      </c>
      <c r="R1426" s="52">
        <f>MAR!Q427</f>
        <v/>
      </c>
      <c r="S1426" s="54">
        <f>S1425+IF(X1426=0,0,M1426)</f>
        <v/>
      </c>
      <c r="T1426" s="55">
        <f>MAX(T1425,S1426)</f>
        <v/>
      </c>
      <c r="U1426" s="56">
        <f>S1426-T1426</f>
        <v/>
      </c>
      <c r="V1426" s="55">
        <f>IFERROR(SUMIFS(DATABASE!$M$5:$M$6004,DATABASE!$B$5:$B$6004,B1426,DATABASE!$X$5:$X$6004,1),0)</f>
        <v/>
      </c>
      <c r="W1426" s="57">
        <f>IFERROR(COUNTIFS(DATABASE!$B$5:$B$6004,B1426,DATABASE!$X$5:$X$6004,1),0)</f>
        <v/>
      </c>
      <c r="X1426" s="58">
        <f>--AND(ISNUMBER(B1426),C1426&lt;&gt;"",L1426&lt;&gt;"",M1426&lt;&gt;"")</f>
        <v/>
      </c>
    </row>
    <row r="1427" ht="15" customHeight="1" s="111">
      <c r="A1427" s="42" t="inlineStr">
        <is>
          <t>MAR</t>
        </is>
      </c>
      <c r="B1427" s="43">
        <f>MAR!A428</f>
        <v/>
      </c>
      <c r="C1427" s="44">
        <f>MAR!B428</f>
        <v/>
      </c>
      <c r="D1427" s="44">
        <f>MAR!C428</f>
        <v/>
      </c>
      <c r="E1427" s="44">
        <f>MAR!D428</f>
        <v/>
      </c>
      <c r="F1427" s="44">
        <f>MAR!E428</f>
        <v/>
      </c>
      <c r="G1427" s="44">
        <f>MAR!F428</f>
        <v/>
      </c>
      <c r="H1427" s="44">
        <f>MAR!G428</f>
        <v/>
      </c>
      <c r="I1427" s="45">
        <f>MAR!H428</f>
        <v/>
      </c>
      <c r="J1427" s="45">
        <f>MAR!I428</f>
        <v/>
      </c>
      <c r="K1427" s="44">
        <f>MAR!J428</f>
        <v/>
      </c>
      <c r="L1427" s="44">
        <f>MAR!K428</f>
        <v/>
      </c>
      <c r="M1427" s="46">
        <f>MAR!L428</f>
        <v/>
      </c>
      <c r="N1427" s="44">
        <f>MAR!M428</f>
        <v/>
      </c>
      <c r="O1427" s="44">
        <f>MAR!N428</f>
        <v/>
      </c>
      <c r="P1427" s="44">
        <f>MAR!O428</f>
        <v/>
      </c>
      <c r="Q1427" s="44">
        <f>MAR!P428</f>
        <v/>
      </c>
      <c r="R1427" s="44">
        <f>MAR!Q428</f>
        <v/>
      </c>
      <c r="S1427" s="46">
        <f>S1426+IF(X1427=0,0,M1427)</f>
        <v/>
      </c>
      <c r="T1427" s="47">
        <f>MAX(T1426,S1427)</f>
        <v/>
      </c>
      <c r="U1427" s="48">
        <f>S1427-T1427</f>
        <v/>
      </c>
      <c r="V1427" s="47">
        <f>IFERROR(SUMIFS(DATABASE!$M$5:$M$6004,DATABASE!$B$5:$B$6004,B1427,DATABASE!$X$5:$X$6004,1),0)</f>
        <v/>
      </c>
      <c r="W1427" s="31">
        <f>IFERROR(COUNTIFS(DATABASE!$B$5:$B$6004,B1427,DATABASE!$X$5:$X$6004,1),0)</f>
        <v/>
      </c>
      <c r="X1427" s="49">
        <f>--AND(ISNUMBER(B1427),C1427&lt;&gt;"",L1427&lt;&gt;"",M1427&lt;&gt;"")</f>
        <v/>
      </c>
    </row>
    <row r="1428" ht="15" customHeight="1" s="111">
      <c r="A1428" s="50" t="inlineStr">
        <is>
          <t>MAR</t>
        </is>
      </c>
      <c r="B1428" s="51">
        <f>MAR!A429</f>
        <v/>
      </c>
      <c r="C1428" s="52">
        <f>MAR!B429</f>
        <v/>
      </c>
      <c r="D1428" s="52">
        <f>MAR!C429</f>
        <v/>
      </c>
      <c r="E1428" s="52">
        <f>MAR!D429</f>
        <v/>
      </c>
      <c r="F1428" s="52">
        <f>MAR!E429</f>
        <v/>
      </c>
      <c r="G1428" s="52">
        <f>MAR!F429</f>
        <v/>
      </c>
      <c r="H1428" s="52">
        <f>MAR!G429</f>
        <v/>
      </c>
      <c r="I1428" s="53">
        <f>MAR!H429</f>
        <v/>
      </c>
      <c r="J1428" s="53">
        <f>MAR!I429</f>
        <v/>
      </c>
      <c r="K1428" s="52">
        <f>MAR!J429</f>
        <v/>
      </c>
      <c r="L1428" s="52">
        <f>MAR!K429</f>
        <v/>
      </c>
      <c r="M1428" s="54">
        <f>MAR!L429</f>
        <v/>
      </c>
      <c r="N1428" s="52">
        <f>MAR!M429</f>
        <v/>
      </c>
      <c r="O1428" s="52">
        <f>MAR!N429</f>
        <v/>
      </c>
      <c r="P1428" s="52">
        <f>MAR!O429</f>
        <v/>
      </c>
      <c r="Q1428" s="52">
        <f>MAR!P429</f>
        <v/>
      </c>
      <c r="R1428" s="52">
        <f>MAR!Q429</f>
        <v/>
      </c>
      <c r="S1428" s="54">
        <f>S1427+IF(X1428=0,0,M1428)</f>
        <v/>
      </c>
      <c r="T1428" s="55">
        <f>MAX(T1427,S1428)</f>
        <v/>
      </c>
      <c r="U1428" s="56">
        <f>S1428-T1428</f>
        <v/>
      </c>
      <c r="V1428" s="55">
        <f>IFERROR(SUMIFS(DATABASE!$M$5:$M$6004,DATABASE!$B$5:$B$6004,B1428,DATABASE!$X$5:$X$6004,1),0)</f>
        <v/>
      </c>
      <c r="W1428" s="57">
        <f>IFERROR(COUNTIFS(DATABASE!$B$5:$B$6004,B1428,DATABASE!$X$5:$X$6004,1),0)</f>
        <v/>
      </c>
      <c r="X1428" s="58">
        <f>--AND(ISNUMBER(B1428),C1428&lt;&gt;"",L1428&lt;&gt;"",M1428&lt;&gt;"")</f>
        <v/>
      </c>
    </row>
    <row r="1429" ht="15" customHeight="1" s="111">
      <c r="A1429" s="42" t="inlineStr">
        <is>
          <t>MAR</t>
        </is>
      </c>
      <c r="B1429" s="43">
        <f>MAR!A430</f>
        <v/>
      </c>
      <c r="C1429" s="44">
        <f>MAR!B430</f>
        <v/>
      </c>
      <c r="D1429" s="44">
        <f>MAR!C430</f>
        <v/>
      </c>
      <c r="E1429" s="44">
        <f>MAR!D430</f>
        <v/>
      </c>
      <c r="F1429" s="44">
        <f>MAR!E430</f>
        <v/>
      </c>
      <c r="G1429" s="44">
        <f>MAR!F430</f>
        <v/>
      </c>
      <c r="H1429" s="44">
        <f>MAR!G430</f>
        <v/>
      </c>
      <c r="I1429" s="45">
        <f>MAR!H430</f>
        <v/>
      </c>
      <c r="J1429" s="45">
        <f>MAR!I430</f>
        <v/>
      </c>
      <c r="K1429" s="44">
        <f>MAR!J430</f>
        <v/>
      </c>
      <c r="L1429" s="44">
        <f>MAR!K430</f>
        <v/>
      </c>
      <c r="M1429" s="46">
        <f>MAR!L430</f>
        <v/>
      </c>
      <c r="N1429" s="44">
        <f>MAR!M430</f>
        <v/>
      </c>
      <c r="O1429" s="44">
        <f>MAR!N430</f>
        <v/>
      </c>
      <c r="P1429" s="44">
        <f>MAR!O430</f>
        <v/>
      </c>
      <c r="Q1429" s="44">
        <f>MAR!P430</f>
        <v/>
      </c>
      <c r="R1429" s="44">
        <f>MAR!Q430</f>
        <v/>
      </c>
      <c r="S1429" s="46">
        <f>S1428+IF(X1429=0,0,M1429)</f>
        <v/>
      </c>
      <c r="T1429" s="47">
        <f>MAX(T1428,S1429)</f>
        <v/>
      </c>
      <c r="U1429" s="48">
        <f>S1429-T1429</f>
        <v/>
      </c>
      <c r="V1429" s="47">
        <f>IFERROR(SUMIFS(DATABASE!$M$5:$M$6004,DATABASE!$B$5:$B$6004,B1429,DATABASE!$X$5:$X$6004,1),0)</f>
        <v/>
      </c>
      <c r="W1429" s="31">
        <f>IFERROR(COUNTIFS(DATABASE!$B$5:$B$6004,B1429,DATABASE!$X$5:$X$6004,1),0)</f>
        <v/>
      </c>
      <c r="X1429" s="49">
        <f>--AND(ISNUMBER(B1429),C1429&lt;&gt;"",L1429&lt;&gt;"",M1429&lt;&gt;"")</f>
        <v/>
      </c>
    </row>
    <row r="1430" ht="15" customHeight="1" s="111">
      <c r="A1430" s="50" t="inlineStr">
        <is>
          <t>MAR</t>
        </is>
      </c>
      <c r="B1430" s="51">
        <f>MAR!A431</f>
        <v/>
      </c>
      <c r="C1430" s="52">
        <f>MAR!B431</f>
        <v/>
      </c>
      <c r="D1430" s="52">
        <f>MAR!C431</f>
        <v/>
      </c>
      <c r="E1430" s="52">
        <f>MAR!D431</f>
        <v/>
      </c>
      <c r="F1430" s="52">
        <f>MAR!E431</f>
        <v/>
      </c>
      <c r="G1430" s="52">
        <f>MAR!F431</f>
        <v/>
      </c>
      <c r="H1430" s="52">
        <f>MAR!G431</f>
        <v/>
      </c>
      <c r="I1430" s="53">
        <f>MAR!H431</f>
        <v/>
      </c>
      <c r="J1430" s="53">
        <f>MAR!I431</f>
        <v/>
      </c>
      <c r="K1430" s="52">
        <f>MAR!J431</f>
        <v/>
      </c>
      <c r="L1430" s="52">
        <f>MAR!K431</f>
        <v/>
      </c>
      <c r="M1430" s="54">
        <f>MAR!L431</f>
        <v/>
      </c>
      <c r="N1430" s="52">
        <f>MAR!M431</f>
        <v/>
      </c>
      <c r="O1430" s="52">
        <f>MAR!N431</f>
        <v/>
      </c>
      <c r="P1430" s="52">
        <f>MAR!O431</f>
        <v/>
      </c>
      <c r="Q1430" s="52">
        <f>MAR!P431</f>
        <v/>
      </c>
      <c r="R1430" s="52">
        <f>MAR!Q431</f>
        <v/>
      </c>
      <c r="S1430" s="54">
        <f>S1429+IF(X1430=0,0,M1430)</f>
        <v/>
      </c>
      <c r="T1430" s="55">
        <f>MAX(T1429,S1430)</f>
        <v/>
      </c>
      <c r="U1430" s="56">
        <f>S1430-T1430</f>
        <v/>
      </c>
      <c r="V1430" s="55">
        <f>IFERROR(SUMIFS(DATABASE!$M$5:$M$6004,DATABASE!$B$5:$B$6004,B1430,DATABASE!$X$5:$X$6004,1),0)</f>
        <v/>
      </c>
      <c r="W1430" s="57">
        <f>IFERROR(COUNTIFS(DATABASE!$B$5:$B$6004,B1430,DATABASE!$X$5:$X$6004,1),0)</f>
        <v/>
      </c>
      <c r="X1430" s="58">
        <f>--AND(ISNUMBER(B1430),C1430&lt;&gt;"",L1430&lt;&gt;"",M1430&lt;&gt;"")</f>
        <v/>
      </c>
    </row>
    <row r="1431" ht="15" customHeight="1" s="111">
      <c r="A1431" s="42" t="inlineStr">
        <is>
          <t>MAR</t>
        </is>
      </c>
      <c r="B1431" s="43">
        <f>MAR!A432</f>
        <v/>
      </c>
      <c r="C1431" s="44">
        <f>MAR!B432</f>
        <v/>
      </c>
      <c r="D1431" s="44">
        <f>MAR!C432</f>
        <v/>
      </c>
      <c r="E1431" s="44">
        <f>MAR!D432</f>
        <v/>
      </c>
      <c r="F1431" s="44">
        <f>MAR!E432</f>
        <v/>
      </c>
      <c r="G1431" s="44">
        <f>MAR!F432</f>
        <v/>
      </c>
      <c r="H1431" s="44">
        <f>MAR!G432</f>
        <v/>
      </c>
      <c r="I1431" s="45">
        <f>MAR!H432</f>
        <v/>
      </c>
      <c r="J1431" s="45">
        <f>MAR!I432</f>
        <v/>
      </c>
      <c r="K1431" s="44">
        <f>MAR!J432</f>
        <v/>
      </c>
      <c r="L1431" s="44">
        <f>MAR!K432</f>
        <v/>
      </c>
      <c r="M1431" s="46">
        <f>MAR!L432</f>
        <v/>
      </c>
      <c r="N1431" s="44">
        <f>MAR!M432</f>
        <v/>
      </c>
      <c r="O1431" s="44">
        <f>MAR!N432</f>
        <v/>
      </c>
      <c r="P1431" s="44">
        <f>MAR!O432</f>
        <v/>
      </c>
      <c r="Q1431" s="44">
        <f>MAR!P432</f>
        <v/>
      </c>
      <c r="R1431" s="44">
        <f>MAR!Q432</f>
        <v/>
      </c>
      <c r="S1431" s="46">
        <f>S1430+IF(X1431=0,0,M1431)</f>
        <v/>
      </c>
      <c r="T1431" s="47">
        <f>MAX(T1430,S1431)</f>
        <v/>
      </c>
      <c r="U1431" s="48">
        <f>S1431-T1431</f>
        <v/>
      </c>
      <c r="V1431" s="47">
        <f>IFERROR(SUMIFS(DATABASE!$M$5:$M$6004,DATABASE!$B$5:$B$6004,B1431,DATABASE!$X$5:$X$6004,1),0)</f>
        <v/>
      </c>
      <c r="W1431" s="31">
        <f>IFERROR(COUNTIFS(DATABASE!$B$5:$B$6004,B1431,DATABASE!$X$5:$X$6004,1),0)</f>
        <v/>
      </c>
      <c r="X1431" s="49">
        <f>--AND(ISNUMBER(B1431),C1431&lt;&gt;"",L1431&lt;&gt;"",M1431&lt;&gt;"")</f>
        <v/>
      </c>
    </row>
    <row r="1432" ht="15" customHeight="1" s="111">
      <c r="A1432" s="50" t="inlineStr">
        <is>
          <t>MAR</t>
        </is>
      </c>
      <c r="B1432" s="51">
        <f>MAR!A433</f>
        <v/>
      </c>
      <c r="C1432" s="52">
        <f>MAR!B433</f>
        <v/>
      </c>
      <c r="D1432" s="52">
        <f>MAR!C433</f>
        <v/>
      </c>
      <c r="E1432" s="52">
        <f>MAR!D433</f>
        <v/>
      </c>
      <c r="F1432" s="52">
        <f>MAR!E433</f>
        <v/>
      </c>
      <c r="G1432" s="52">
        <f>MAR!F433</f>
        <v/>
      </c>
      <c r="H1432" s="52">
        <f>MAR!G433</f>
        <v/>
      </c>
      <c r="I1432" s="53">
        <f>MAR!H433</f>
        <v/>
      </c>
      <c r="J1432" s="53">
        <f>MAR!I433</f>
        <v/>
      </c>
      <c r="K1432" s="52">
        <f>MAR!J433</f>
        <v/>
      </c>
      <c r="L1432" s="52">
        <f>MAR!K433</f>
        <v/>
      </c>
      <c r="M1432" s="54">
        <f>MAR!L433</f>
        <v/>
      </c>
      <c r="N1432" s="52">
        <f>MAR!M433</f>
        <v/>
      </c>
      <c r="O1432" s="52">
        <f>MAR!N433</f>
        <v/>
      </c>
      <c r="P1432" s="52">
        <f>MAR!O433</f>
        <v/>
      </c>
      <c r="Q1432" s="52">
        <f>MAR!P433</f>
        <v/>
      </c>
      <c r="R1432" s="52">
        <f>MAR!Q433</f>
        <v/>
      </c>
      <c r="S1432" s="54">
        <f>S1431+IF(X1432=0,0,M1432)</f>
        <v/>
      </c>
      <c r="T1432" s="55">
        <f>MAX(T1431,S1432)</f>
        <v/>
      </c>
      <c r="U1432" s="56">
        <f>S1432-T1432</f>
        <v/>
      </c>
      <c r="V1432" s="55">
        <f>IFERROR(SUMIFS(DATABASE!$M$5:$M$6004,DATABASE!$B$5:$B$6004,B1432,DATABASE!$X$5:$X$6004,1),0)</f>
        <v/>
      </c>
      <c r="W1432" s="57">
        <f>IFERROR(COUNTIFS(DATABASE!$B$5:$B$6004,B1432,DATABASE!$X$5:$X$6004,1),0)</f>
        <v/>
      </c>
      <c r="X1432" s="58">
        <f>--AND(ISNUMBER(B1432),C1432&lt;&gt;"",L1432&lt;&gt;"",M1432&lt;&gt;"")</f>
        <v/>
      </c>
    </row>
    <row r="1433" ht="15" customHeight="1" s="111">
      <c r="A1433" s="42" t="inlineStr">
        <is>
          <t>MAR</t>
        </is>
      </c>
      <c r="B1433" s="43">
        <f>MAR!A434</f>
        <v/>
      </c>
      <c r="C1433" s="44">
        <f>MAR!B434</f>
        <v/>
      </c>
      <c r="D1433" s="44">
        <f>MAR!C434</f>
        <v/>
      </c>
      <c r="E1433" s="44">
        <f>MAR!D434</f>
        <v/>
      </c>
      <c r="F1433" s="44">
        <f>MAR!E434</f>
        <v/>
      </c>
      <c r="G1433" s="44">
        <f>MAR!F434</f>
        <v/>
      </c>
      <c r="H1433" s="44">
        <f>MAR!G434</f>
        <v/>
      </c>
      <c r="I1433" s="45">
        <f>MAR!H434</f>
        <v/>
      </c>
      <c r="J1433" s="45">
        <f>MAR!I434</f>
        <v/>
      </c>
      <c r="K1433" s="44">
        <f>MAR!J434</f>
        <v/>
      </c>
      <c r="L1433" s="44">
        <f>MAR!K434</f>
        <v/>
      </c>
      <c r="M1433" s="46">
        <f>MAR!L434</f>
        <v/>
      </c>
      <c r="N1433" s="44">
        <f>MAR!M434</f>
        <v/>
      </c>
      <c r="O1433" s="44">
        <f>MAR!N434</f>
        <v/>
      </c>
      <c r="P1433" s="44">
        <f>MAR!O434</f>
        <v/>
      </c>
      <c r="Q1433" s="44">
        <f>MAR!P434</f>
        <v/>
      </c>
      <c r="R1433" s="44">
        <f>MAR!Q434</f>
        <v/>
      </c>
      <c r="S1433" s="46">
        <f>S1432+IF(X1433=0,0,M1433)</f>
        <v/>
      </c>
      <c r="T1433" s="47">
        <f>MAX(T1432,S1433)</f>
        <v/>
      </c>
      <c r="U1433" s="48">
        <f>S1433-T1433</f>
        <v/>
      </c>
      <c r="V1433" s="47">
        <f>IFERROR(SUMIFS(DATABASE!$M$5:$M$6004,DATABASE!$B$5:$B$6004,B1433,DATABASE!$X$5:$X$6004,1),0)</f>
        <v/>
      </c>
      <c r="W1433" s="31">
        <f>IFERROR(COUNTIFS(DATABASE!$B$5:$B$6004,B1433,DATABASE!$X$5:$X$6004,1),0)</f>
        <v/>
      </c>
      <c r="X1433" s="49">
        <f>--AND(ISNUMBER(B1433),C1433&lt;&gt;"",L1433&lt;&gt;"",M1433&lt;&gt;"")</f>
        <v/>
      </c>
    </row>
    <row r="1434" ht="15" customHeight="1" s="111">
      <c r="A1434" s="50" t="inlineStr">
        <is>
          <t>MAR</t>
        </is>
      </c>
      <c r="B1434" s="51">
        <f>MAR!A435</f>
        <v/>
      </c>
      <c r="C1434" s="52">
        <f>MAR!B435</f>
        <v/>
      </c>
      <c r="D1434" s="52">
        <f>MAR!C435</f>
        <v/>
      </c>
      <c r="E1434" s="52">
        <f>MAR!D435</f>
        <v/>
      </c>
      <c r="F1434" s="52">
        <f>MAR!E435</f>
        <v/>
      </c>
      <c r="G1434" s="52">
        <f>MAR!F435</f>
        <v/>
      </c>
      <c r="H1434" s="52">
        <f>MAR!G435</f>
        <v/>
      </c>
      <c r="I1434" s="53">
        <f>MAR!H435</f>
        <v/>
      </c>
      <c r="J1434" s="53">
        <f>MAR!I435</f>
        <v/>
      </c>
      <c r="K1434" s="52">
        <f>MAR!J435</f>
        <v/>
      </c>
      <c r="L1434" s="52">
        <f>MAR!K435</f>
        <v/>
      </c>
      <c r="M1434" s="54">
        <f>MAR!L435</f>
        <v/>
      </c>
      <c r="N1434" s="52">
        <f>MAR!M435</f>
        <v/>
      </c>
      <c r="O1434" s="52">
        <f>MAR!N435</f>
        <v/>
      </c>
      <c r="P1434" s="52">
        <f>MAR!O435</f>
        <v/>
      </c>
      <c r="Q1434" s="52">
        <f>MAR!P435</f>
        <v/>
      </c>
      <c r="R1434" s="52">
        <f>MAR!Q435</f>
        <v/>
      </c>
      <c r="S1434" s="54">
        <f>S1433+IF(X1434=0,0,M1434)</f>
        <v/>
      </c>
      <c r="T1434" s="55">
        <f>MAX(T1433,S1434)</f>
        <v/>
      </c>
      <c r="U1434" s="56">
        <f>S1434-T1434</f>
        <v/>
      </c>
      <c r="V1434" s="55">
        <f>IFERROR(SUMIFS(DATABASE!$M$5:$M$6004,DATABASE!$B$5:$B$6004,B1434,DATABASE!$X$5:$X$6004,1),0)</f>
        <v/>
      </c>
      <c r="W1434" s="57">
        <f>IFERROR(COUNTIFS(DATABASE!$B$5:$B$6004,B1434,DATABASE!$X$5:$X$6004,1),0)</f>
        <v/>
      </c>
      <c r="X1434" s="58">
        <f>--AND(ISNUMBER(B1434),C1434&lt;&gt;"",L1434&lt;&gt;"",M1434&lt;&gt;"")</f>
        <v/>
      </c>
    </row>
    <row r="1435" ht="15" customHeight="1" s="111">
      <c r="A1435" s="42" t="inlineStr">
        <is>
          <t>MAR</t>
        </is>
      </c>
      <c r="B1435" s="43">
        <f>MAR!A436</f>
        <v/>
      </c>
      <c r="C1435" s="44">
        <f>MAR!B436</f>
        <v/>
      </c>
      <c r="D1435" s="44">
        <f>MAR!C436</f>
        <v/>
      </c>
      <c r="E1435" s="44">
        <f>MAR!D436</f>
        <v/>
      </c>
      <c r="F1435" s="44">
        <f>MAR!E436</f>
        <v/>
      </c>
      <c r="G1435" s="44">
        <f>MAR!F436</f>
        <v/>
      </c>
      <c r="H1435" s="44">
        <f>MAR!G436</f>
        <v/>
      </c>
      <c r="I1435" s="45">
        <f>MAR!H436</f>
        <v/>
      </c>
      <c r="J1435" s="45">
        <f>MAR!I436</f>
        <v/>
      </c>
      <c r="K1435" s="44">
        <f>MAR!J436</f>
        <v/>
      </c>
      <c r="L1435" s="44">
        <f>MAR!K436</f>
        <v/>
      </c>
      <c r="M1435" s="46">
        <f>MAR!L436</f>
        <v/>
      </c>
      <c r="N1435" s="44">
        <f>MAR!M436</f>
        <v/>
      </c>
      <c r="O1435" s="44">
        <f>MAR!N436</f>
        <v/>
      </c>
      <c r="P1435" s="44">
        <f>MAR!O436</f>
        <v/>
      </c>
      <c r="Q1435" s="44">
        <f>MAR!P436</f>
        <v/>
      </c>
      <c r="R1435" s="44">
        <f>MAR!Q436</f>
        <v/>
      </c>
      <c r="S1435" s="46">
        <f>S1434+IF(X1435=0,0,M1435)</f>
        <v/>
      </c>
      <c r="T1435" s="47">
        <f>MAX(T1434,S1435)</f>
        <v/>
      </c>
      <c r="U1435" s="48">
        <f>S1435-T1435</f>
        <v/>
      </c>
      <c r="V1435" s="47">
        <f>IFERROR(SUMIFS(DATABASE!$M$5:$M$6004,DATABASE!$B$5:$B$6004,B1435,DATABASE!$X$5:$X$6004,1),0)</f>
        <v/>
      </c>
      <c r="W1435" s="31">
        <f>IFERROR(COUNTIFS(DATABASE!$B$5:$B$6004,B1435,DATABASE!$X$5:$X$6004,1),0)</f>
        <v/>
      </c>
      <c r="X1435" s="49">
        <f>--AND(ISNUMBER(B1435),C1435&lt;&gt;"",L1435&lt;&gt;"",M1435&lt;&gt;"")</f>
        <v/>
      </c>
    </row>
    <row r="1436" ht="15" customHeight="1" s="111">
      <c r="A1436" s="50" t="inlineStr">
        <is>
          <t>MAR</t>
        </is>
      </c>
      <c r="B1436" s="51">
        <f>MAR!A437</f>
        <v/>
      </c>
      <c r="C1436" s="52">
        <f>MAR!B437</f>
        <v/>
      </c>
      <c r="D1436" s="52">
        <f>MAR!C437</f>
        <v/>
      </c>
      <c r="E1436" s="52">
        <f>MAR!D437</f>
        <v/>
      </c>
      <c r="F1436" s="52">
        <f>MAR!E437</f>
        <v/>
      </c>
      <c r="G1436" s="52">
        <f>MAR!F437</f>
        <v/>
      </c>
      <c r="H1436" s="52">
        <f>MAR!G437</f>
        <v/>
      </c>
      <c r="I1436" s="53">
        <f>MAR!H437</f>
        <v/>
      </c>
      <c r="J1436" s="53">
        <f>MAR!I437</f>
        <v/>
      </c>
      <c r="K1436" s="52">
        <f>MAR!J437</f>
        <v/>
      </c>
      <c r="L1436" s="52">
        <f>MAR!K437</f>
        <v/>
      </c>
      <c r="M1436" s="54">
        <f>MAR!L437</f>
        <v/>
      </c>
      <c r="N1436" s="52">
        <f>MAR!M437</f>
        <v/>
      </c>
      <c r="O1436" s="52">
        <f>MAR!N437</f>
        <v/>
      </c>
      <c r="P1436" s="52">
        <f>MAR!O437</f>
        <v/>
      </c>
      <c r="Q1436" s="52">
        <f>MAR!P437</f>
        <v/>
      </c>
      <c r="R1436" s="52">
        <f>MAR!Q437</f>
        <v/>
      </c>
      <c r="S1436" s="54">
        <f>S1435+IF(X1436=0,0,M1436)</f>
        <v/>
      </c>
      <c r="T1436" s="55">
        <f>MAX(T1435,S1436)</f>
        <v/>
      </c>
      <c r="U1436" s="56">
        <f>S1436-T1436</f>
        <v/>
      </c>
      <c r="V1436" s="55">
        <f>IFERROR(SUMIFS(DATABASE!$M$5:$M$6004,DATABASE!$B$5:$B$6004,B1436,DATABASE!$X$5:$X$6004,1),0)</f>
        <v/>
      </c>
      <c r="W1436" s="57">
        <f>IFERROR(COUNTIFS(DATABASE!$B$5:$B$6004,B1436,DATABASE!$X$5:$X$6004,1),0)</f>
        <v/>
      </c>
      <c r="X1436" s="58">
        <f>--AND(ISNUMBER(B1436),C1436&lt;&gt;"",L1436&lt;&gt;"",M1436&lt;&gt;"")</f>
        <v/>
      </c>
    </row>
    <row r="1437" ht="15" customHeight="1" s="111">
      <c r="A1437" s="42" t="inlineStr">
        <is>
          <t>MAR</t>
        </is>
      </c>
      <c r="B1437" s="43">
        <f>MAR!A438</f>
        <v/>
      </c>
      <c r="C1437" s="44">
        <f>MAR!B438</f>
        <v/>
      </c>
      <c r="D1437" s="44">
        <f>MAR!C438</f>
        <v/>
      </c>
      <c r="E1437" s="44">
        <f>MAR!D438</f>
        <v/>
      </c>
      <c r="F1437" s="44">
        <f>MAR!E438</f>
        <v/>
      </c>
      <c r="G1437" s="44">
        <f>MAR!F438</f>
        <v/>
      </c>
      <c r="H1437" s="44">
        <f>MAR!G438</f>
        <v/>
      </c>
      <c r="I1437" s="45">
        <f>MAR!H438</f>
        <v/>
      </c>
      <c r="J1437" s="45">
        <f>MAR!I438</f>
        <v/>
      </c>
      <c r="K1437" s="44">
        <f>MAR!J438</f>
        <v/>
      </c>
      <c r="L1437" s="44">
        <f>MAR!K438</f>
        <v/>
      </c>
      <c r="M1437" s="46">
        <f>MAR!L438</f>
        <v/>
      </c>
      <c r="N1437" s="44">
        <f>MAR!M438</f>
        <v/>
      </c>
      <c r="O1437" s="44">
        <f>MAR!N438</f>
        <v/>
      </c>
      <c r="P1437" s="44">
        <f>MAR!O438</f>
        <v/>
      </c>
      <c r="Q1437" s="44">
        <f>MAR!P438</f>
        <v/>
      </c>
      <c r="R1437" s="44">
        <f>MAR!Q438</f>
        <v/>
      </c>
      <c r="S1437" s="46">
        <f>S1436+IF(X1437=0,0,M1437)</f>
        <v/>
      </c>
      <c r="T1437" s="47">
        <f>MAX(T1436,S1437)</f>
        <v/>
      </c>
      <c r="U1437" s="48">
        <f>S1437-T1437</f>
        <v/>
      </c>
      <c r="V1437" s="47">
        <f>IFERROR(SUMIFS(DATABASE!$M$5:$M$6004,DATABASE!$B$5:$B$6004,B1437,DATABASE!$X$5:$X$6004,1),0)</f>
        <v/>
      </c>
      <c r="W1437" s="31">
        <f>IFERROR(COUNTIFS(DATABASE!$B$5:$B$6004,B1437,DATABASE!$X$5:$X$6004,1),0)</f>
        <v/>
      </c>
      <c r="X1437" s="49">
        <f>--AND(ISNUMBER(B1437),C1437&lt;&gt;"",L1437&lt;&gt;"",M1437&lt;&gt;"")</f>
        <v/>
      </c>
    </row>
    <row r="1438" ht="15" customHeight="1" s="111">
      <c r="A1438" s="50" t="inlineStr">
        <is>
          <t>MAR</t>
        </is>
      </c>
      <c r="B1438" s="51">
        <f>MAR!A439</f>
        <v/>
      </c>
      <c r="C1438" s="52">
        <f>MAR!B439</f>
        <v/>
      </c>
      <c r="D1438" s="52">
        <f>MAR!C439</f>
        <v/>
      </c>
      <c r="E1438" s="52">
        <f>MAR!D439</f>
        <v/>
      </c>
      <c r="F1438" s="52">
        <f>MAR!E439</f>
        <v/>
      </c>
      <c r="G1438" s="52">
        <f>MAR!F439</f>
        <v/>
      </c>
      <c r="H1438" s="52">
        <f>MAR!G439</f>
        <v/>
      </c>
      <c r="I1438" s="53">
        <f>MAR!H439</f>
        <v/>
      </c>
      <c r="J1438" s="53">
        <f>MAR!I439</f>
        <v/>
      </c>
      <c r="K1438" s="52">
        <f>MAR!J439</f>
        <v/>
      </c>
      <c r="L1438" s="52">
        <f>MAR!K439</f>
        <v/>
      </c>
      <c r="M1438" s="54">
        <f>MAR!L439</f>
        <v/>
      </c>
      <c r="N1438" s="52">
        <f>MAR!M439</f>
        <v/>
      </c>
      <c r="O1438" s="52">
        <f>MAR!N439</f>
        <v/>
      </c>
      <c r="P1438" s="52">
        <f>MAR!O439</f>
        <v/>
      </c>
      <c r="Q1438" s="52">
        <f>MAR!P439</f>
        <v/>
      </c>
      <c r="R1438" s="52">
        <f>MAR!Q439</f>
        <v/>
      </c>
      <c r="S1438" s="54">
        <f>S1437+IF(X1438=0,0,M1438)</f>
        <v/>
      </c>
      <c r="T1438" s="55">
        <f>MAX(T1437,S1438)</f>
        <v/>
      </c>
      <c r="U1438" s="56">
        <f>S1438-T1438</f>
        <v/>
      </c>
      <c r="V1438" s="55">
        <f>IFERROR(SUMIFS(DATABASE!$M$5:$M$6004,DATABASE!$B$5:$B$6004,B1438,DATABASE!$X$5:$X$6004,1),0)</f>
        <v/>
      </c>
      <c r="W1438" s="57">
        <f>IFERROR(COUNTIFS(DATABASE!$B$5:$B$6004,B1438,DATABASE!$X$5:$X$6004,1),0)</f>
        <v/>
      </c>
      <c r="X1438" s="58">
        <f>--AND(ISNUMBER(B1438),C1438&lt;&gt;"",L1438&lt;&gt;"",M1438&lt;&gt;"")</f>
        <v/>
      </c>
    </row>
    <row r="1439" ht="15" customHeight="1" s="111">
      <c r="A1439" s="42" t="inlineStr">
        <is>
          <t>MAR</t>
        </is>
      </c>
      <c r="B1439" s="43">
        <f>MAR!A440</f>
        <v/>
      </c>
      <c r="C1439" s="44">
        <f>MAR!B440</f>
        <v/>
      </c>
      <c r="D1439" s="44">
        <f>MAR!C440</f>
        <v/>
      </c>
      <c r="E1439" s="44">
        <f>MAR!D440</f>
        <v/>
      </c>
      <c r="F1439" s="44">
        <f>MAR!E440</f>
        <v/>
      </c>
      <c r="G1439" s="44">
        <f>MAR!F440</f>
        <v/>
      </c>
      <c r="H1439" s="44">
        <f>MAR!G440</f>
        <v/>
      </c>
      <c r="I1439" s="45">
        <f>MAR!H440</f>
        <v/>
      </c>
      <c r="J1439" s="45">
        <f>MAR!I440</f>
        <v/>
      </c>
      <c r="K1439" s="44">
        <f>MAR!J440</f>
        <v/>
      </c>
      <c r="L1439" s="44">
        <f>MAR!K440</f>
        <v/>
      </c>
      <c r="M1439" s="46">
        <f>MAR!L440</f>
        <v/>
      </c>
      <c r="N1439" s="44">
        <f>MAR!M440</f>
        <v/>
      </c>
      <c r="O1439" s="44">
        <f>MAR!N440</f>
        <v/>
      </c>
      <c r="P1439" s="44">
        <f>MAR!O440</f>
        <v/>
      </c>
      <c r="Q1439" s="44">
        <f>MAR!P440</f>
        <v/>
      </c>
      <c r="R1439" s="44">
        <f>MAR!Q440</f>
        <v/>
      </c>
      <c r="S1439" s="46">
        <f>S1438+IF(X1439=0,0,M1439)</f>
        <v/>
      </c>
      <c r="T1439" s="47">
        <f>MAX(T1438,S1439)</f>
        <v/>
      </c>
      <c r="U1439" s="48">
        <f>S1439-T1439</f>
        <v/>
      </c>
      <c r="V1439" s="47">
        <f>IFERROR(SUMIFS(DATABASE!$M$5:$M$6004,DATABASE!$B$5:$B$6004,B1439,DATABASE!$X$5:$X$6004,1),0)</f>
        <v/>
      </c>
      <c r="W1439" s="31">
        <f>IFERROR(COUNTIFS(DATABASE!$B$5:$B$6004,B1439,DATABASE!$X$5:$X$6004,1),0)</f>
        <v/>
      </c>
      <c r="X1439" s="49">
        <f>--AND(ISNUMBER(B1439),C1439&lt;&gt;"",L1439&lt;&gt;"",M1439&lt;&gt;"")</f>
        <v/>
      </c>
    </row>
    <row r="1440" ht="15" customHeight="1" s="111">
      <c r="A1440" s="50" t="inlineStr">
        <is>
          <t>MAR</t>
        </is>
      </c>
      <c r="B1440" s="51">
        <f>MAR!A441</f>
        <v/>
      </c>
      <c r="C1440" s="52">
        <f>MAR!B441</f>
        <v/>
      </c>
      <c r="D1440" s="52">
        <f>MAR!C441</f>
        <v/>
      </c>
      <c r="E1440" s="52">
        <f>MAR!D441</f>
        <v/>
      </c>
      <c r="F1440" s="52">
        <f>MAR!E441</f>
        <v/>
      </c>
      <c r="G1440" s="52">
        <f>MAR!F441</f>
        <v/>
      </c>
      <c r="H1440" s="52">
        <f>MAR!G441</f>
        <v/>
      </c>
      <c r="I1440" s="53">
        <f>MAR!H441</f>
        <v/>
      </c>
      <c r="J1440" s="53">
        <f>MAR!I441</f>
        <v/>
      </c>
      <c r="K1440" s="52">
        <f>MAR!J441</f>
        <v/>
      </c>
      <c r="L1440" s="52">
        <f>MAR!K441</f>
        <v/>
      </c>
      <c r="M1440" s="54">
        <f>MAR!L441</f>
        <v/>
      </c>
      <c r="N1440" s="52">
        <f>MAR!M441</f>
        <v/>
      </c>
      <c r="O1440" s="52">
        <f>MAR!N441</f>
        <v/>
      </c>
      <c r="P1440" s="52">
        <f>MAR!O441</f>
        <v/>
      </c>
      <c r="Q1440" s="52">
        <f>MAR!P441</f>
        <v/>
      </c>
      <c r="R1440" s="52">
        <f>MAR!Q441</f>
        <v/>
      </c>
      <c r="S1440" s="54">
        <f>S1439+IF(X1440=0,0,M1440)</f>
        <v/>
      </c>
      <c r="T1440" s="55">
        <f>MAX(T1439,S1440)</f>
        <v/>
      </c>
      <c r="U1440" s="56">
        <f>S1440-T1440</f>
        <v/>
      </c>
      <c r="V1440" s="55">
        <f>IFERROR(SUMIFS(DATABASE!$M$5:$M$6004,DATABASE!$B$5:$B$6004,B1440,DATABASE!$X$5:$X$6004,1),0)</f>
        <v/>
      </c>
      <c r="W1440" s="57">
        <f>IFERROR(COUNTIFS(DATABASE!$B$5:$B$6004,B1440,DATABASE!$X$5:$X$6004,1),0)</f>
        <v/>
      </c>
      <c r="X1440" s="58">
        <f>--AND(ISNUMBER(B1440),C1440&lt;&gt;"",L1440&lt;&gt;"",M1440&lt;&gt;"")</f>
        <v/>
      </c>
    </row>
    <row r="1441" ht="15" customHeight="1" s="111">
      <c r="A1441" s="42" t="inlineStr">
        <is>
          <t>MAR</t>
        </is>
      </c>
      <c r="B1441" s="43">
        <f>MAR!A442</f>
        <v/>
      </c>
      <c r="C1441" s="44">
        <f>MAR!B442</f>
        <v/>
      </c>
      <c r="D1441" s="44">
        <f>MAR!C442</f>
        <v/>
      </c>
      <c r="E1441" s="44">
        <f>MAR!D442</f>
        <v/>
      </c>
      <c r="F1441" s="44">
        <f>MAR!E442</f>
        <v/>
      </c>
      <c r="G1441" s="44">
        <f>MAR!F442</f>
        <v/>
      </c>
      <c r="H1441" s="44">
        <f>MAR!G442</f>
        <v/>
      </c>
      <c r="I1441" s="45">
        <f>MAR!H442</f>
        <v/>
      </c>
      <c r="J1441" s="45">
        <f>MAR!I442</f>
        <v/>
      </c>
      <c r="K1441" s="44">
        <f>MAR!J442</f>
        <v/>
      </c>
      <c r="L1441" s="44">
        <f>MAR!K442</f>
        <v/>
      </c>
      <c r="M1441" s="46">
        <f>MAR!L442</f>
        <v/>
      </c>
      <c r="N1441" s="44">
        <f>MAR!M442</f>
        <v/>
      </c>
      <c r="O1441" s="44">
        <f>MAR!N442</f>
        <v/>
      </c>
      <c r="P1441" s="44">
        <f>MAR!O442</f>
        <v/>
      </c>
      <c r="Q1441" s="44">
        <f>MAR!P442</f>
        <v/>
      </c>
      <c r="R1441" s="44">
        <f>MAR!Q442</f>
        <v/>
      </c>
      <c r="S1441" s="46">
        <f>S1440+IF(X1441=0,0,M1441)</f>
        <v/>
      </c>
      <c r="T1441" s="47">
        <f>MAX(T1440,S1441)</f>
        <v/>
      </c>
      <c r="U1441" s="48">
        <f>S1441-T1441</f>
        <v/>
      </c>
      <c r="V1441" s="47">
        <f>IFERROR(SUMIFS(DATABASE!$M$5:$M$6004,DATABASE!$B$5:$B$6004,B1441,DATABASE!$X$5:$X$6004,1),0)</f>
        <v/>
      </c>
      <c r="W1441" s="31">
        <f>IFERROR(COUNTIFS(DATABASE!$B$5:$B$6004,B1441,DATABASE!$X$5:$X$6004,1),0)</f>
        <v/>
      </c>
      <c r="X1441" s="49">
        <f>--AND(ISNUMBER(B1441),C1441&lt;&gt;"",L1441&lt;&gt;"",M1441&lt;&gt;"")</f>
        <v/>
      </c>
    </row>
    <row r="1442" ht="15" customHeight="1" s="111">
      <c r="A1442" s="50" t="inlineStr">
        <is>
          <t>MAR</t>
        </is>
      </c>
      <c r="B1442" s="51">
        <f>MAR!A443</f>
        <v/>
      </c>
      <c r="C1442" s="52">
        <f>MAR!B443</f>
        <v/>
      </c>
      <c r="D1442" s="52">
        <f>MAR!C443</f>
        <v/>
      </c>
      <c r="E1442" s="52">
        <f>MAR!D443</f>
        <v/>
      </c>
      <c r="F1442" s="52">
        <f>MAR!E443</f>
        <v/>
      </c>
      <c r="G1442" s="52">
        <f>MAR!F443</f>
        <v/>
      </c>
      <c r="H1442" s="52">
        <f>MAR!G443</f>
        <v/>
      </c>
      <c r="I1442" s="53">
        <f>MAR!H443</f>
        <v/>
      </c>
      <c r="J1442" s="53">
        <f>MAR!I443</f>
        <v/>
      </c>
      <c r="K1442" s="52">
        <f>MAR!J443</f>
        <v/>
      </c>
      <c r="L1442" s="52">
        <f>MAR!K443</f>
        <v/>
      </c>
      <c r="M1442" s="54">
        <f>MAR!L443</f>
        <v/>
      </c>
      <c r="N1442" s="52">
        <f>MAR!M443</f>
        <v/>
      </c>
      <c r="O1442" s="52">
        <f>MAR!N443</f>
        <v/>
      </c>
      <c r="P1442" s="52">
        <f>MAR!O443</f>
        <v/>
      </c>
      <c r="Q1442" s="52">
        <f>MAR!P443</f>
        <v/>
      </c>
      <c r="R1442" s="52">
        <f>MAR!Q443</f>
        <v/>
      </c>
      <c r="S1442" s="54">
        <f>S1441+IF(X1442=0,0,M1442)</f>
        <v/>
      </c>
      <c r="T1442" s="55">
        <f>MAX(T1441,S1442)</f>
        <v/>
      </c>
      <c r="U1442" s="56">
        <f>S1442-T1442</f>
        <v/>
      </c>
      <c r="V1442" s="55">
        <f>IFERROR(SUMIFS(DATABASE!$M$5:$M$6004,DATABASE!$B$5:$B$6004,B1442,DATABASE!$X$5:$X$6004,1),0)</f>
        <v/>
      </c>
      <c r="W1442" s="57">
        <f>IFERROR(COUNTIFS(DATABASE!$B$5:$B$6004,B1442,DATABASE!$X$5:$X$6004,1),0)</f>
        <v/>
      </c>
      <c r="X1442" s="58">
        <f>--AND(ISNUMBER(B1442),C1442&lt;&gt;"",L1442&lt;&gt;"",M1442&lt;&gt;"")</f>
        <v/>
      </c>
    </row>
    <row r="1443" ht="15" customHeight="1" s="111">
      <c r="A1443" s="42" t="inlineStr">
        <is>
          <t>MAR</t>
        </is>
      </c>
      <c r="B1443" s="43">
        <f>MAR!A444</f>
        <v/>
      </c>
      <c r="C1443" s="44">
        <f>MAR!B444</f>
        <v/>
      </c>
      <c r="D1443" s="44">
        <f>MAR!C444</f>
        <v/>
      </c>
      <c r="E1443" s="44">
        <f>MAR!D444</f>
        <v/>
      </c>
      <c r="F1443" s="44">
        <f>MAR!E444</f>
        <v/>
      </c>
      <c r="G1443" s="44">
        <f>MAR!F444</f>
        <v/>
      </c>
      <c r="H1443" s="44">
        <f>MAR!G444</f>
        <v/>
      </c>
      <c r="I1443" s="45">
        <f>MAR!H444</f>
        <v/>
      </c>
      <c r="J1443" s="45">
        <f>MAR!I444</f>
        <v/>
      </c>
      <c r="K1443" s="44">
        <f>MAR!J444</f>
        <v/>
      </c>
      <c r="L1443" s="44">
        <f>MAR!K444</f>
        <v/>
      </c>
      <c r="M1443" s="46">
        <f>MAR!L444</f>
        <v/>
      </c>
      <c r="N1443" s="44">
        <f>MAR!M444</f>
        <v/>
      </c>
      <c r="O1443" s="44">
        <f>MAR!N444</f>
        <v/>
      </c>
      <c r="P1443" s="44">
        <f>MAR!O444</f>
        <v/>
      </c>
      <c r="Q1443" s="44">
        <f>MAR!P444</f>
        <v/>
      </c>
      <c r="R1443" s="44">
        <f>MAR!Q444</f>
        <v/>
      </c>
      <c r="S1443" s="46">
        <f>S1442+IF(X1443=0,0,M1443)</f>
        <v/>
      </c>
      <c r="T1443" s="47">
        <f>MAX(T1442,S1443)</f>
        <v/>
      </c>
      <c r="U1443" s="48">
        <f>S1443-T1443</f>
        <v/>
      </c>
      <c r="V1443" s="47">
        <f>IFERROR(SUMIFS(DATABASE!$M$5:$M$6004,DATABASE!$B$5:$B$6004,B1443,DATABASE!$X$5:$X$6004,1),0)</f>
        <v/>
      </c>
      <c r="W1443" s="31">
        <f>IFERROR(COUNTIFS(DATABASE!$B$5:$B$6004,B1443,DATABASE!$X$5:$X$6004,1),0)</f>
        <v/>
      </c>
      <c r="X1443" s="49">
        <f>--AND(ISNUMBER(B1443),C1443&lt;&gt;"",L1443&lt;&gt;"",M1443&lt;&gt;"")</f>
        <v/>
      </c>
    </row>
    <row r="1444" ht="15" customHeight="1" s="111">
      <c r="A1444" s="50" t="inlineStr">
        <is>
          <t>MAR</t>
        </is>
      </c>
      <c r="B1444" s="51">
        <f>MAR!A445</f>
        <v/>
      </c>
      <c r="C1444" s="52">
        <f>MAR!B445</f>
        <v/>
      </c>
      <c r="D1444" s="52">
        <f>MAR!C445</f>
        <v/>
      </c>
      <c r="E1444" s="52">
        <f>MAR!D445</f>
        <v/>
      </c>
      <c r="F1444" s="52">
        <f>MAR!E445</f>
        <v/>
      </c>
      <c r="G1444" s="52">
        <f>MAR!F445</f>
        <v/>
      </c>
      <c r="H1444" s="52">
        <f>MAR!G445</f>
        <v/>
      </c>
      <c r="I1444" s="53">
        <f>MAR!H445</f>
        <v/>
      </c>
      <c r="J1444" s="53">
        <f>MAR!I445</f>
        <v/>
      </c>
      <c r="K1444" s="52">
        <f>MAR!J445</f>
        <v/>
      </c>
      <c r="L1444" s="52">
        <f>MAR!K445</f>
        <v/>
      </c>
      <c r="M1444" s="54">
        <f>MAR!L445</f>
        <v/>
      </c>
      <c r="N1444" s="52">
        <f>MAR!M445</f>
        <v/>
      </c>
      <c r="O1444" s="52">
        <f>MAR!N445</f>
        <v/>
      </c>
      <c r="P1444" s="52">
        <f>MAR!O445</f>
        <v/>
      </c>
      <c r="Q1444" s="52">
        <f>MAR!P445</f>
        <v/>
      </c>
      <c r="R1444" s="52">
        <f>MAR!Q445</f>
        <v/>
      </c>
      <c r="S1444" s="54">
        <f>S1443+IF(X1444=0,0,M1444)</f>
        <v/>
      </c>
      <c r="T1444" s="55">
        <f>MAX(T1443,S1444)</f>
        <v/>
      </c>
      <c r="U1444" s="56">
        <f>S1444-T1444</f>
        <v/>
      </c>
      <c r="V1444" s="55">
        <f>IFERROR(SUMIFS(DATABASE!$M$5:$M$6004,DATABASE!$B$5:$B$6004,B1444,DATABASE!$X$5:$X$6004,1),0)</f>
        <v/>
      </c>
      <c r="W1444" s="57">
        <f>IFERROR(COUNTIFS(DATABASE!$B$5:$B$6004,B1444,DATABASE!$X$5:$X$6004,1),0)</f>
        <v/>
      </c>
      <c r="X1444" s="58">
        <f>--AND(ISNUMBER(B1444),C1444&lt;&gt;"",L1444&lt;&gt;"",M1444&lt;&gt;"")</f>
        <v/>
      </c>
    </row>
    <row r="1445" ht="15" customHeight="1" s="111">
      <c r="A1445" s="42" t="inlineStr">
        <is>
          <t>MAR</t>
        </is>
      </c>
      <c r="B1445" s="43">
        <f>MAR!A446</f>
        <v/>
      </c>
      <c r="C1445" s="44">
        <f>MAR!B446</f>
        <v/>
      </c>
      <c r="D1445" s="44">
        <f>MAR!C446</f>
        <v/>
      </c>
      <c r="E1445" s="44">
        <f>MAR!D446</f>
        <v/>
      </c>
      <c r="F1445" s="44">
        <f>MAR!E446</f>
        <v/>
      </c>
      <c r="G1445" s="44">
        <f>MAR!F446</f>
        <v/>
      </c>
      <c r="H1445" s="44">
        <f>MAR!G446</f>
        <v/>
      </c>
      <c r="I1445" s="45">
        <f>MAR!H446</f>
        <v/>
      </c>
      <c r="J1445" s="45">
        <f>MAR!I446</f>
        <v/>
      </c>
      <c r="K1445" s="44">
        <f>MAR!J446</f>
        <v/>
      </c>
      <c r="L1445" s="44">
        <f>MAR!K446</f>
        <v/>
      </c>
      <c r="M1445" s="46">
        <f>MAR!L446</f>
        <v/>
      </c>
      <c r="N1445" s="44">
        <f>MAR!M446</f>
        <v/>
      </c>
      <c r="O1445" s="44">
        <f>MAR!N446</f>
        <v/>
      </c>
      <c r="P1445" s="44">
        <f>MAR!O446</f>
        <v/>
      </c>
      <c r="Q1445" s="44">
        <f>MAR!P446</f>
        <v/>
      </c>
      <c r="R1445" s="44">
        <f>MAR!Q446</f>
        <v/>
      </c>
      <c r="S1445" s="46">
        <f>S1444+IF(X1445=0,0,M1445)</f>
        <v/>
      </c>
      <c r="T1445" s="47">
        <f>MAX(T1444,S1445)</f>
        <v/>
      </c>
      <c r="U1445" s="48">
        <f>S1445-T1445</f>
        <v/>
      </c>
      <c r="V1445" s="47">
        <f>IFERROR(SUMIFS(DATABASE!$M$5:$M$6004,DATABASE!$B$5:$B$6004,B1445,DATABASE!$X$5:$X$6004,1),0)</f>
        <v/>
      </c>
      <c r="W1445" s="31">
        <f>IFERROR(COUNTIFS(DATABASE!$B$5:$B$6004,B1445,DATABASE!$X$5:$X$6004,1),0)</f>
        <v/>
      </c>
      <c r="X1445" s="49">
        <f>--AND(ISNUMBER(B1445),C1445&lt;&gt;"",L1445&lt;&gt;"",M1445&lt;&gt;"")</f>
        <v/>
      </c>
    </row>
    <row r="1446" ht="15" customHeight="1" s="111">
      <c r="A1446" s="50" t="inlineStr">
        <is>
          <t>MAR</t>
        </is>
      </c>
      <c r="B1446" s="51">
        <f>MAR!A447</f>
        <v/>
      </c>
      <c r="C1446" s="52">
        <f>MAR!B447</f>
        <v/>
      </c>
      <c r="D1446" s="52">
        <f>MAR!C447</f>
        <v/>
      </c>
      <c r="E1446" s="52">
        <f>MAR!D447</f>
        <v/>
      </c>
      <c r="F1446" s="52">
        <f>MAR!E447</f>
        <v/>
      </c>
      <c r="G1446" s="52">
        <f>MAR!F447</f>
        <v/>
      </c>
      <c r="H1446" s="52">
        <f>MAR!G447</f>
        <v/>
      </c>
      <c r="I1446" s="53">
        <f>MAR!H447</f>
        <v/>
      </c>
      <c r="J1446" s="53">
        <f>MAR!I447</f>
        <v/>
      </c>
      <c r="K1446" s="52">
        <f>MAR!J447</f>
        <v/>
      </c>
      <c r="L1446" s="52">
        <f>MAR!K447</f>
        <v/>
      </c>
      <c r="M1446" s="54">
        <f>MAR!L447</f>
        <v/>
      </c>
      <c r="N1446" s="52">
        <f>MAR!M447</f>
        <v/>
      </c>
      <c r="O1446" s="52">
        <f>MAR!N447</f>
        <v/>
      </c>
      <c r="P1446" s="52">
        <f>MAR!O447</f>
        <v/>
      </c>
      <c r="Q1446" s="52">
        <f>MAR!P447</f>
        <v/>
      </c>
      <c r="R1446" s="52">
        <f>MAR!Q447</f>
        <v/>
      </c>
      <c r="S1446" s="54">
        <f>S1445+IF(X1446=0,0,M1446)</f>
        <v/>
      </c>
      <c r="T1446" s="55">
        <f>MAX(T1445,S1446)</f>
        <v/>
      </c>
      <c r="U1446" s="56">
        <f>S1446-T1446</f>
        <v/>
      </c>
      <c r="V1446" s="55">
        <f>IFERROR(SUMIFS(DATABASE!$M$5:$M$6004,DATABASE!$B$5:$B$6004,B1446,DATABASE!$X$5:$X$6004,1),0)</f>
        <v/>
      </c>
      <c r="W1446" s="57">
        <f>IFERROR(COUNTIFS(DATABASE!$B$5:$B$6004,B1446,DATABASE!$X$5:$X$6004,1),0)</f>
        <v/>
      </c>
      <c r="X1446" s="58">
        <f>--AND(ISNUMBER(B1446),C1446&lt;&gt;"",L1446&lt;&gt;"",M1446&lt;&gt;"")</f>
        <v/>
      </c>
    </row>
    <row r="1447" ht="15" customHeight="1" s="111">
      <c r="A1447" s="42" t="inlineStr">
        <is>
          <t>MAR</t>
        </is>
      </c>
      <c r="B1447" s="43">
        <f>MAR!A448</f>
        <v/>
      </c>
      <c r="C1447" s="44">
        <f>MAR!B448</f>
        <v/>
      </c>
      <c r="D1447" s="44">
        <f>MAR!C448</f>
        <v/>
      </c>
      <c r="E1447" s="44">
        <f>MAR!D448</f>
        <v/>
      </c>
      <c r="F1447" s="44">
        <f>MAR!E448</f>
        <v/>
      </c>
      <c r="G1447" s="44">
        <f>MAR!F448</f>
        <v/>
      </c>
      <c r="H1447" s="44">
        <f>MAR!G448</f>
        <v/>
      </c>
      <c r="I1447" s="45">
        <f>MAR!H448</f>
        <v/>
      </c>
      <c r="J1447" s="45">
        <f>MAR!I448</f>
        <v/>
      </c>
      <c r="K1447" s="44">
        <f>MAR!J448</f>
        <v/>
      </c>
      <c r="L1447" s="44">
        <f>MAR!K448</f>
        <v/>
      </c>
      <c r="M1447" s="46">
        <f>MAR!L448</f>
        <v/>
      </c>
      <c r="N1447" s="44">
        <f>MAR!M448</f>
        <v/>
      </c>
      <c r="O1447" s="44">
        <f>MAR!N448</f>
        <v/>
      </c>
      <c r="P1447" s="44">
        <f>MAR!O448</f>
        <v/>
      </c>
      <c r="Q1447" s="44">
        <f>MAR!P448</f>
        <v/>
      </c>
      <c r="R1447" s="44">
        <f>MAR!Q448</f>
        <v/>
      </c>
      <c r="S1447" s="46">
        <f>S1446+IF(X1447=0,0,M1447)</f>
        <v/>
      </c>
      <c r="T1447" s="47">
        <f>MAX(T1446,S1447)</f>
        <v/>
      </c>
      <c r="U1447" s="48">
        <f>S1447-T1447</f>
        <v/>
      </c>
      <c r="V1447" s="47">
        <f>IFERROR(SUMIFS(DATABASE!$M$5:$M$6004,DATABASE!$B$5:$B$6004,B1447,DATABASE!$X$5:$X$6004,1),0)</f>
        <v/>
      </c>
      <c r="W1447" s="31">
        <f>IFERROR(COUNTIFS(DATABASE!$B$5:$B$6004,B1447,DATABASE!$X$5:$X$6004,1),0)</f>
        <v/>
      </c>
      <c r="X1447" s="49">
        <f>--AND(ISNUMBER(B1447),C1447&lt;&gt;"",L1447&lt;&gt;"",M1447&lt;&gt;"")</f>
        <v/>
      </c>
    </row>
    <row r="1448" ht="15" customHeight="1" s="111">
      <c r="A1448" s="50" t="inlineStr">
        <is>
          <t>MAR</t>
        </is>
      </c>
      <c r="B1448" s="51">
        <f>MAR!A449</f>
        <v/>
      </c>
      <c r="C1448" s="52">
        <f>MAR!B449</f>
        <v/>
      </c>
      <c r="D1448" s="52">
        <f>MAR!C449</f>
        <v/>
      </c>
      <c r="E1448" s="52">
        <f>MAR!D449</f>
        <v/>
      </c>
      <c r="F1448" s="52">
        <f>MAR!E449</f>
        <v/>
      </c>
      <c r="G1448" s="52">
        <f>MAR!F449</f>
        <v/>
      </c>
      <c r="H1448" s="52">
        <f>MAR!G449</f>
        <v/>
      </c>
      <c r="I1448" s="53">
        <f>MAR!H449</f>
        <v/>
      </c>
      <c r="J1448" s="53">
        <f>MAR!I449</f>
        <v/>
      </c>
      <c r="K1448" s="52">
        <f>MAR!J449</f>
        <v/>
      </c>
      <c r="L1448" s="52">
        <f>MAR!K449</f>
        <v/>
      </c>
      <c r="M1448" s="54">
        <f>MAR!L449</f>
        <v/>
      </c>
      <c r="N1448" s="52">
        <f>MAR!M449</f>
        <v/>
      </c>
      <c r="O1448" s="52">
        <f>MAR!N449</f>
        <v/>
      </c>
      <c r="P1448" s="52">
        <f>MAR!O449</f>
        <v/>
      </c>
      <c r="Q1448" s="52">
        <f>MAR!P449</f>
        <v/>
      </c>
      <c r="R1448" s="52">
        <f>MAR!Q449</f>
        <v/>
      </c>
      <c r="S1448" s="54">
        <f>S1447+IF(X1448=0,0,M1448)</f>
        <v/>
      </c>
      <c r="T1448" s="55">
        <f>MAX(T1447,S1448)</f>
        <v/>
      </c>
      <c r="U1448" s="56">
        <f>S1448-T1448</f>
        <v/>
      </c>
      <c r="V1448" s="55">
        <f>IFERROR(SUMIFS(DATABASE!$M$5:$M$6004,DATABASE!$B$5:$B$6004,B1448,DATABASE!$X$5:$X$6004,1),0)</f>
        <v/>
      </c>
      <c r="W1448" s="57">
        <f>IFERROR(COUNTIFS(DATABASE!$B$5:$B$6004,B1448,DATABASE!$X$5:$X$6004,1),0)</f>
        <v/>
      </c>
      <c r="X1448" s="58">
        <f>--AND(ISNUMBER(B1448),C1448&lt;&gt;"",L1448&lt;&gt;"",M1448&lt;&gt;"")</f>
        <v/>
      </c>
    </row>
    <row r="1449" ht="15" customHeight="1" s="111">
      <c r="A1449" s="42" t="inlineStr">
        <is>
          <t>MAR</t>
        </is>
      </c>
      <c r="B1449" s="43">
        <f>MAR!A450</f>
        <v/>
      </c>
      <c r="C1449" s="44">
        <f>MAR!B450</f>
        <v/>
      </c>
      <c r="D1449" s="44">
        <f>MAR!C450</f>
        <v/>
      </c>
      <c r="E1449" s="44">
        <f>MAR!D450</f>
        <v/>
      </c>
      <c r="F1449" s="44">
        <f>MAR!E450</f>
        <v/>
      </c>
      <c r="G1449" s="44">
        <f>MAR!F450</f>
        <v/>
      </c>
      <c r="H1449" s="44">
        <f>MAR!G450</f>
        <v/>
      </c>
      <c r="I1449" s="45">
        <f>MAR!H450</f>
        <v/>
      </c>
      <c r="J1449" s="45">
        <f>MAR!I450</f>
        <v/>
      </c>
      <c r="K1449" s="44">
        <f>MAR!J450</f>
        <v/>
      </c>
      <c r="L1449" s="44">
        <f>MAR!K450</f>
        <v/>
      </c>
      <c r="M1449" s="46">
        <f>MAR!L450</f>
        <v/>
      </c>
      <c r="N1449" s="44">
        <f>MAR!M450</f>
        <v/>
      </c>
      <c r="O1449" s="44">
        <f>MAR!N450</f>
        <v/>
      </c>
      <c r="P1449" s="44">
        <f>MAR!O450</f>
        <v/>
      </c>
      <c r="Q1449" s="44">
        <f>MAR!P450</f>
        <v/>
      </c>
      <c r="R1449" s="44">
        <f>MAR!Q450</f>
        <v/>
      </c>
      <c r="S1449" s="46">
        <f>S1448+IF(X1449=0,0,M1449)</f>
        <v/>
      </c>
      <c r="T1449" s="47">
        <f>MAX(T1448,S1449)</f>
        <v/>
      </c>
      <c r="U1449" s="48">
        <f>S1449-T1449</f>
        <v/>
      </c>
      <c r="V1449" s="47">
        <f>IFERROR(SUMIFS(DATABASE!$M$5:$M$6004,DATABASE!$B$5:$B$6004,B1449,DATABASE!$X$5:$X$6004,1),0)</f>
        <v/>
      </c>
      <c r="W1449" s="31">
        <f>IFERROR(COUNTIFS(DATABASE!$B$5:$B$6004,B1449,DATABASE!$X$5:$X$6004,1),0)</f>
        <v/>
      </c>
      <c r="X1449" s="49">
        <f>--AND(ISNUMBER(B1449),C1449&lt;&gt;"",L1449&lt;&gt;"",M1449&lt;&gt;"")</f>
        <v/>
      </c>
    </row>
    <row r="1450" ht="15" customHeight="1" s="111">
      <c r="A1450" s="50" t="inlineStr">
        <is>
          <t>MAR</t>
        </is>
      </c>
      <c r="B1450" s="51">
        <f>MAR!A451</f>
        <v/>
      </c>
      <c r="C1450" s="52">
        <f>MAR!B451</f>
        <v/>
      </c>
      <c r="D1450" s="52">
        <f>MAR!C451</f>
        <v/>
      </c>
      <c r="E1450" s="52">
        <f>MAR!D451</f>
        <v/>
      </c>
      <c r="F1450" s="52">
        <f>MAR!E451</f>
        <v/>
      </c>
      <c r="G1450" s="52">
        <f>MAR!F451</f>
        <v/>
      </c>
      <c r="H1450" s="52">
        <f>MAR!G451</f>
        <v/>
      </c>
      <c r="I1450" s="53">
        <f>MAR!H451</f>
        <v/>
      </c>
      <c r="J1450" s="53">
        <f>MAR!I451</f>
        <v/>
      </c>
      <c r="K1450" s="52">
        <f>MAR!J451</f>
        <v/>
      </c>
      <c r="L1450" s="52">
        <f>MAR!K451</f>
        <v/>
      </c>
      <c r="M1450" s="54">
        <f>MAR!L451</f>
        <v/>
      </c>
      <c r="N1450" s="52">
        <f>MAR!M451</f>
        <v/>
      </c>
      <c r="O1450" s="52">
        <f>MAR!N451</f>
        <v/>
      </c>
      <c r="P1450" s="52">
        <f>MAR!O451</f>
        <v/>
      </c>
      <c r="Q1450" s="52">
        <f>MAR!P451</f>
        <v/>
      </c>
      <c r="R1450" s="52">
        <f>MAR!Q451</f>
        <v/>
      </c>
      <c r="S1450" s="54">
        <f>S1449+IF(X1450=0,0,M1450)</f>
        <v/>
      </c>
      <c r="T1450" s="55">
        <f>MAX(T1449,S1450)</f>
        <v/>
      </c>
      <c r="U1450" s="56">
        <f>S1450-T1450</f>
        <v/>
      </c>
      <c r="V1450" s="55">
        <f>IFERROR(SUMIFS(DATABASE!$M$5:$M$6004,DATABASE!$B$5:$B$6004,B1450,DATABASE!$X$5:$X$6004,1),0)</f>
        <v/>
      </c>
      <c r="W1450" s="57">
        <f>IFERROR(COUNTIFS(DATABASE!$B$5:$B$6004,B1450,DATABASE!$X$5:$X$6004,1),0)</f>
        <v/>
      </c>
      <c r="X1450" s="58">
        <f>--AND(ISNUMBER(B1450),C1450&lt;&gt;"",L1450&lt;&gt;"",M1450&lt;&gt;"")</f>
        <v/>
      </c>
    </row>
    <row r="1451" ht="15" customHeight="1" s="111">
      <c r="A1451" s="42" t="inlineStr">
        <is>
          <t>MAR</t>
        </is>
      </c>
      <c r="B1451" s="43">
        <f>MAR!A452</f>
        <v/>
      </c>
      <c r="C1451" s="44">
        <f>MAR!B452</f>
        <v/>
      </c>
      <c r="D1451" s="44">
        <f>MAR!C452</f>
        <v/>
      </c>
      <c r="E1451" s="44">
        <f>MAR!D452</f>
        <v/>
      </c>
      <c r="F1451" s="44">
        <f>MAR!E452</f>
        <v/>
      </c>
      <c r="G1451" s="44">
        <f>MAR!F452</f>
        <v/>
      </c>
      <c r="H1451" s="44">
        <f>MAR!G452</f>
        <v/>
      </c>
      <c r="I1451" s="45">
        <f>MAR!H452</f>
        <v/>
      </c>
      <c r="J1451" s="45">
        <f>MAR!I452</f>
        <v/>
      </c>
      <c r="K1451" s="44">
        <f>MAR!J452</f>
        <v/>
      </c>
      <c r="L1451" s="44">
        <f>MAR!K452</f>
        <v/>
      </c>
      <c r="M1451" s="46">
        <f>MAR!L452</f>
        <v/>
      </c>
      <c r="N1451" s="44">
        <f>MAR!M452</f>
        <v/>
      </c>
      <c r="O1451" s="44">
        <f>MAR!N452</f>
        <v/>
      </c>
      <c r="P1451" s="44">
        <f>MAR!O452</f>
        <v/>
      </c>
      <c r="Q1451" s="44">
        <f>MAR!P452</f>
        <v/>
      </c>
      <c r="R1451" s="44">
        <f>MAR!Q452</f>
        <v/>
      </c>
      <c r="S1451" s="46">
        <f>S1450+IF(X1451=0,0,M1451)</f>
        <v/>
      </c>
      <c r="T1451" s="47">
        <f>MAX(T1450,S1451)</f>
        <v/>
      </c>
      <c r="U1451" s="48">
        <f>S1451-T1451</f>
        <v/>
      </c>
      <c r="V1451" s="47">
        <f>IFERROR(SUMIFS(DATABASE!$M$5:$M$6004,DATABASE!$B$5:$B$6004,B1451,DATABASE!$X$5:$X$6004,1),0)</f>
        <v/>
      </c>
      <c r="W1451" s="31">
        <f>IFERROR(COUNTIFS(DATABASE!$B$5:$B$6004,B1451,DATABASE!$X$5:$X$6004,1),0)</f>
        <v/>
      </c>
      <c r="X1451" s="49">
        <f>--AND(ISNUMBER(B1451),C1451&lt;&gt;"",L1451&lt;&gt;"",M1451&lt;&gt;"")</f>
        <v/>
      </c>
    </row>
    <row r="1452" ht="15" customHeight="1" s="111">
      <c r="A1452" s="50" t="inlineStr">
        <is>
          <t>MAR</t>
        </is>
      </c>
      <c r="B1452" s="51">
        <f>MAR!A453</f>
        <v/>
      </c>
      <c r="C1452" s="52">
        <f>MAR!B453</f>
        <v/>
      </c>
      <c r="D1452" s="52">
        <f>MAR!C453</f>
        <v/>
      </c>
      <c r="E1452" s="52">
        <f>MAR!D453</f>
        <v/>
      </c>
      <c r="F1452" s="52">
        <f>MAR!E453</f>
        <v/>
      </c>
      <c r="G1452" s="52">
        <f>MAR!F453</f>
        <v/>
      </c>
      <c r="H1452" s="52">
        <f>MAR!G453</f>
        <v/>
      </c>
      <c r="I1452" s="53">
        <f>MAR!H453</f>
        <v/>
      </c>
      <c r="J1452" s="53">
        <f>MAR!I453</f>
        <v/>
      </c>
      <c r="K1452" s="52">
        <f>MAR!J453</f>
        <v/>
      </c>
      <c r="L1452" s="52">
        <f>MAR!K453</f>
        <v/>
      </c>
      <c r="M1452" s="54">
        <f>MAR!L453</f>
        <v/>
      </c>
      <c r="N1452" s="52">
        <f>MAR!M453</f>
        <v/>
      </c>
      <c r="O1452" s="52">
        <f>MAR!N453</f>
        <v/>
      </c>
      <c r="P1452" s="52">
        <f>MAR!O453</f>
        <v/>
      </c>
      <c r="Q1452" s="52">
        <f>MAR!P453</f>
        <v/>
      </c>
      <c r="R1452" s="52">
        <f>MAR!Q453</f>
        <v/>
      </c>
      <c r="S1452" s="54">
        <f>S1451+IF(X1452=0,0,M1452)</f>
        <v/>
      </c>
      <c r="T1452" s="55">
        <f>MAX(T1451,S1452)</f>
        <v/>
      </c>
      <c r="U1452" s="56">
        <f>S1452-T1452</f>
        <v/>
      </c>
      <c r="V1452" s="55">
        <f>IFERROR(SUMIFS(DATABASE!$M$5:$M$6004,DATABASE!$B$5:$B$6004,B1452,DATABASE!$X$5:$X$6004,1),0)</f>
        <v/>
      </c>
      <c r="W1452" s="57">
        <f>IFERROR(COUNTIFS(DATABASE!$B$5:$B$6004,B1452,DATABASE!$X$5:$X$6004,1),0)</f>
        <v/>
      </c>
      <c r="X1452" s="58">
        <f>--AND(ISNUMBER(B1452),C1452&lt;&gt;"",L1452&lt;&gt;"",M1452&lt;&gt;"")</f>
        <v/>
      </c>
    </row>
    <row r="1453" ht="15" customHeight="1" s="111">
      <c r="A1453" s="42" t="inlineStr">
        <is>
          <t>MAR</t>
        </is>
      </c>
      <c r="B1453" s="43">
        <f>MAR!A454</f>
        <v/>
      </c>
      <c r="C1453" s="44">
        <f>MAR!B454</f>
        <v/>
      </c>
      <c r="D1453" s="44">
        <f>MAR!C454</f>
        <v/>
      </c>
      <c r="E1453" s="44">
        <f>MAR!D454</f>
        <v/>
      </c>
      <c r="F1453" s="44">
        <f>MAR!E454</f>
        <v/>
      </c>
      <c r="G1453" s="44">
        <f>MAR!F454</f>
        <v/>
      </c>
      <c r="H1453" s="44">
        <f>MAR!G454</f>
        <v/>
      </c>
      <c r="I1453" s="45">
        <f>MAR!H454</f>
        <v/>
      </c>
      <c r="J1453" s="45">
        <f>MAR!I454</f>
        <v/>
      </c>
      <c r="K1453" s="44">
        <f>MAR!J454</f>
        <v/>
      </c>
      <c r="L1453" s="44">
        <f>MAR!K454</f>
        <v/>
      </c>
      <c r="M1453" s="46">
        <f>MAR!L454</f>
        <v/>
      </c>
      <c r="N1453" s="44">
        <f>MAR!M454</f>
        <v/>
      </c>
      <c r="O1453" s="44">
        <f>MAR!N454</f>
        <v/>
      </c>
      <c r="P1453" s="44">
        <f>MAR!O454</f>
        <v/>
      </c>
      <c r="Q1453" s="44">
        <f>MAR!P454</f>
        <v/>
      </c>
      <c r="R1453" s="44">
        <f>MAR!Q454</f>
        <v/>
      </c>
      <c r="S1453" s="46">
        <f>S1452+IF(X1453=0,0,M1453)</f>
        <v/>
      </c>
      <c r="T1453" s="47">
        <f>MAX(T1452,S1453)</f>
        <v/>
      </c>
      <c r="U1453" s="48">
        <f>S1453-T1453</f>
        <v/>
      </c>
      <c r="V1453" s="47">
        <f>IFERROR(SUMIFS(DATABASE!$M$5:$M$6004,DATABASE!$B$5:$B$6004,B1453,DATABASE!$X$5:$X$6004,1),0)</f>
        <v/>
      </c>
      <c r="W1453" s="31">
        <f>IFERROR(COUNTIFS(DATABASE!$B$5:$B$6004,B1453,DATABASE!$X$5:$X$6004,1),0)</f>
        <v/>
      </c>
      <c r="X1453" s="49">
        <f>--AND(ISNUMBER(B1453),C1453&lt;&gt;"",L1453&lt;&gt;"",M1453&lt;&gt;"")</f>
        <v/>
      </c>
    </row>
    <row r="1454" ht="15" customHeight="1" s="111">
      <c r="A1454" s="50" t="inlineStr">
        <is>
          <t>MAR</t>
        </is>
      </c>
      <c r="B1454" s="51">
        <f>MAR!A455</f>
        <v/>
      </c>
      <c r="C1454" s="52">
        <f>MAR!B455</f>
        <v/>
      </c>
      <c r="D1454" s="52">
        <f>MAR!C455</f>
        <v/>
      </c>
      <c r="E1454" s="52">
        <f>MAR!D455</f>
        <v/>
      </c>
      <c r="F1454" s="52">
        <f>MAR!E455</f>
        <v/>
      </c>
      <c r="G1454" s="52">
        <f>MAR!F455</f>
        <v/>
      </c>
      <c r="H1454" s="52">
        <f>MAR!G455</f>
        <v/>
      </c>
      <c r="I1454" s="53">
        <f>MAR!H455</f>
        <v/>
      </c>
      <c r="J1454" s="53">
        <f>MAR!I455</f>
        <v/>
      </c>
      <c r="K1454" s="52">
        <f>MAR!J455</f>
        <v/>
      </c>
      <c r="L1454" s="52">
        <f>MAR!K455</f>
        <v/>
      </c>
      <c r="M1454" s="54">
        <f>MAR!L455</f>
        <v/>
      </c>
      <c r="N1454" s="52">
        <f>MAR!M455</f>
        <v/>
      </c>
      <c r="O1454" s="52">
        <f>MAR!N455</f>
        <v/>
      </c>
      <c r="P1454" s="52">
        <f>MAR!O455</f>
        <v/>
      </c>
      <c r="Q1454" s="52">
        <f>MAR!P455</f>
        <v/>
      </c>
      <c r="R1454" s="52">
        <f>MAR!Q455</f>
        <v/>
      </c>
      <c r="S1454" s="54">
        <f>S1453+IF(X1454=0,0,M1454)</f>
        <v/>
      </c>
      <c r="T1454" s="55">
        <f>MAX(T1453,S1454)</f>
        <v/>
      </c>
      <c r="U1454" s="56">
        <f>S1454-T1454</f>
        <v/>
      </c>
      <c r="V1454" s="55">
        <f>IFERROR(SUMIFS(DATABASE!$M$5:$M$6004,DATABASE!$B$5:$B$6004,B1454,DATABASE!$X$5:$X$6004,1),0)</f>
        <v/>
      </c>
      <c r="W1454" s="57">
        <f>IFERROR(COUNTIFS(DATABASE!$B$5:$B$6004,B1454,DATABASE!$X$5:$X$6004,1),0)</f>
        <v/>
      </c>
      <c r="X1454" s="58">
        <f>--AND(ISNUMBER(B1454),C1454&lt;&gt;"",L1454&lt;&gt;"",M1454&lt;&gt;"")</f>
        <v/>
      </c>
    </row>
    <row r="1455" ht="15" customHeight="1" s="111">
      <c r="A1455" s="42" t="inlineStr">
        <is>
          <t>MAR</t>
        </is>
      </c>
      <c r="B1455" s="43">
        <f>MAR!A456</f>
        <v/>
      </c>
      <c r="C1455" s="44">
        <f>MAR!B456</f>
        <v/>
      </c>
      <c r="D1455" s="44">
        <f>MAR!C456</f>
        <v/>
      </c>
      <c r="E1455" s="44">
        <f>MAR!D456</f>
        <v/>
      </c>
      <c r="F1455" s="44">
        <f>MAR!E456</f>
        <v/>
      </c>
      <c r="G1455" s="44">
        <f>MAR!F456</f>
        <v/>
      </c>
      <c r="H1455" s="44">
        <f>MAR!G456</f>
        <v/>
      </c>
      <c r="I1455" s="45">
        <f>MAR!H456</f>
        <v/>
      </c>
      <c r="J1455" s="45">
        <f>MAR!I456</f>
        <v/>
      </c>
      <c r="K1455" s="44">
        <f>MAR!J456</f>
        <v/>
      </c>
      <c r="L1455" s="44">
        <f>MAR!K456</f>
        <v/>
      </c>
      <c r="M1455" s="46">
        <f>MAR!L456</f>
        <v/>
      </c>
      <c r="N1455" s="44">
        <f>MAR!M456</f>
        <v/>
      </c>
      <c r="O1455" s="44">
        <f>MAR!N456</f>
        <v/>
      </c>
      <c r="P1455" s="44">
        <f>MAR!O456</f>
        <v/>
      </c>
      <c r="Q1455" s="44">
        <f>MAR!P456</f>
        <v/>
      </c>
      <c r="R1455" s="44">
        <f>MAR!Q456</f>
        <v/>
      </c>
      <c r="S1455" s="46">
        <f>S1454+IF(X1455=0,0,M1455)</f>
        <v/>
      </c>
      <c r="T1455" s="47">
        <f>MAX(T1454,S1455)</f>
        <v/>
      </c>
      <c r="U1455" s="48">
        <f>S1455-T1455</f>
        <v/>
      </c>
      <c r="V1455" s="47">
        <f>IFERROR(SUMIFS(DATABASE!$M$5:$M$6004,DATABASE!$B$5:$B$6004,B1455,DATABASE!$X$5:$X$6004,1),0)</f>
        <v/>
      </c>
      <c r="W1455" s="31">
        <f>IFERROR(COUNTIFS(DATABASE!$B$5:$B$6004,B1455,DATABASE!$X$5:$X$6004,1),0)</f>
        <v/>
      </c>
      <c r="X1455" s="49">
        <f>--AND(ISNUMBER(B1455),C1455&lt;&gt;"",L1455&lt;&gt;"",M1455&lt;&gt;"")</f>
        <v/>
      </c>
    </row>
    <row r="1456" ht="15" customHeight="1" s="111">
      <c r="A1456" s="50" t="inlineStr">
        <is>
          <t>MAR</t>
        </is>
      </c>
      <c r="B1456" s="51">
        <f>MAR!A457</f>
        <v/>
      </c>
      <c r="C1456" s="52">
        <f>MAR!B457</f>
        <v/>
      </c>
      <c r="D1456" s="52">
        <f>MAR!C457</f>
        <v/>
      </c>
      <c r="E1456" s="52">
        <f>MAR!D457</f>
        <v/>
      </c>
      <c r="F1456" s="52">
        <f>MAR!E457</f>
        <v/>
      </c>
      <c r="G1456" s="52">
        <f>MAR!F457</f>
        <v/>
      </c>
      <c r="H1456" s="52">
        <f>MAR!G457</f>
        <v/>
      </c>
      <c r="I1456" s="53">
        <f>MAR!H457</f>
        <v/>
      </c>
      <c r="J1456" s="53">
        <f>MAR!I457</f>
        <v/>
      </c>
      <c r="K1456" s="52">
        <f>MAR!J457</f>
        <v/>
      </c>
      <c r="L1456" s="52">
        <f>MAR!K457</f>
        <v/>
      </c>
      <c r="M1456" s="54">
        <f>MAR!L457</f>
        <v/>
      </c>
      <c r="N1456" s="52">
        <f>MAR!M457</f>
        <v/>
      </c>
      <c r="O1456" s="52">
        <f>MAR!N457</f>
        <v/>
      </c>
      <c r="P1456" s="52">
        <f>MAR!O457</f>
        <v/>
      </c>
      <c r="Q1456" s="52">
        <f>MAR!P457</f>
        <v/>
      </c>
      <c r="R1456" s="52">
        <f>MAR!Q457</f>
        <v/>
      </c>
      <c r="S1456" s="54">
        <f>S1455+IF(X1456=0,0,M1456)</f>
        <v/>
      </c>
      <c r="T1456" s="55">
        <f>MAX(T1455,S1456)</f>
        <v/>
      </c>
      <c r="U1456" s="56">
        <f>S1456-T1456</f>
        <v/>
      </c>
      <c r="V1456" s="55">
        <f>IFERROR(SUMIFS(DATABASE!$M$5:$M$6004,DATABASE!$B$5:$B$6004,B1456,DATABASE!$X$5:$X$6004,1),0)</f>
        <v/>
      </c>
      <c r="W1456" s="57">
        <f>IFERROR(COUNTIFS(DATABASE!$B$5:$B$6004,B1456,DATABASE!$X$5:$X$6004,1),0)</f>
        <v/>
      </c>
      <c r="X1456" s="58">
        <f>--AND(ISNUMBER(B1456),C1456&lt;&gt;"",L1456&lt;&gt;"",M1456&lt;&gt;"")</f>
        <v/>
      </c>
    </row>
    <row r="1457" ht="15" customHeight="1" s="111">
      <c r="A1457" s="42" t="inlineStr">
        <is>
          <t>MAR</t>
        </is>
      </c>
      <c r="B1457" s="43">
        <f>MAR!A458</f>
        <v/>
      </c>
      <c r="C1457" s="44">
        <f>MAR!B458</f>
        <v/>
      </c>
      <c r="D1457" s="44">
        <f>MAR!C458</f>
        <v/>
      </c>
      <c r="E1457" s="44">
        <f>MAR!D458</f>
        <v/>
      </c>
      <c r="F1457" s="44">
        <f>MAR!E458</f>
        <v/>
      </c>
      <c r="G1457" s="44">
        <f>MAR!F458</f>
        <v/>
      </c>
      <c r="H1457" s="44">
        <f>MAR!G458</f>
        <v/>
      </c>
      <c r="I1457" s="45">
        <f>MAR!H458</f>
        <v/>
      </c>
      <c r="J1457" s="45">
        <f>MAR!I458</f>
        <v/>
      </c>
      <c r="K1457" s="44">
        <f>MAR!J458</f>
        <v/>
      </c>
      <c r="L1457" s="44">
        <f>MAR!K458</f>
        <v/>
      </c>
      <c r="M1457" s="46">
        <f>MAR!L458</f>
        <v/>
      </c>
      <c r="N1457" s="44">
        <f>MAR!M458</f>
        <v/>
      </c>
      <c r="O1457" s="44">
        <f>MAR!N458</f>
        <v/>
      </c>
      <c r="P1457" s="44">
        <f>MAR!O458</f>
        <v/>
      </c>
      <c r="Q1457" s="44">
        <f>MAR!P458</f>
        <v/>
      </c>
      <c r="R1457" s="44">
        <f>MAR!Q458</f>
        <v/>
      </c>
      <c r="S1457" s="46">
        <f>S1456+IF(X1457=0,0,M1457)</f>
        <v/>
      </c>
      <c r="T1457" s="47">
        <f>MAX(T1456,S1457)</f>
        <v/>
      </c>
      <c r="U1457" s="48">
        <f>S1457-T1457</f>
        <v/>
      </c>
      <c r="V1457" s="47">
        <f>IFERROR(SUMIFS(DATABASE!$M$5:$M$6004,DATABASE!$B$5:$B$6004,B1457,DATABASE!$X$5:$X$6004,1),0)</f>
        <v/>
      </c>
      <c r="W1457" s="31">
        <f>IFERROR(COUNTIFS(DATABASE!$B$5:$B$6004,B1457,DATABASE!$X$5:$X$6004,1),0)</f>
        <v/>
      </c>
      <c r="X1457" s="49">
        <f>--AND(ISNUMBER(B1457),C1457&lt;&gt;"",L1457&lt;&gt;"",M1457&lt;&gt;"")</f>
        <v/>
      </c>
    </row>
    <row r="1458" ht="15" customHeight="1" s="111">
      <c r="A1458" s="50" t="inlineStr">
        <is>
          <t>MAR</t>
        </is>
      </c>
      <c r="B1458" s="51">
        <f>MAR!A459</f>
        <v/>
      </c>
      <c r="C1458" s="52">
        <f>MAR!B459</f>
        <v/>
      </c>
      <c r="D1458" s="52">
        <f>MAR!C459</f>
        <v/>
      </c>
      <c r="E1458" s="52">
        <f>MAR!D459</f>
        <v/>
      </c>
      <c r="F1458" s="52">
        <f>MAR!E459</f>
        <v/>
      </c>
      <c r="G1458" s="52">
        <f>MAR!F459</f>
        <v/>
      </c>
      <c r="H1458" s="52">
        <f>MAR!G459</f>
        <v/>
      </c>
      <c r="I1458" s="53">
        <f>MAR!H459</f>
        <v/>
      </c>
      <c r="J1458" s="53">
        <f>MAR!I459</f>
        <v/>
      </c>
      <c r="K1458" s="52">
        <f>MAR!J459</f>
        <v/>
      </c>
      <c r="L1458" s="52">
        <f>MAR!K459</f>
        <v/>
      </c>
      <c r="M1458" s="54">
        <f>MAR!L459</f>
        <v/>
      </c>
      <c r="N1458" s="52">
        <f>MAR!M459</f>
        <v/>
      </c>
      <c r="O1458" s="52">
        <f>MAR!N459</f>
        <v/>
      </c>
      <c r="P1458" s="52">
        <f>MAR!O459</f>
        <v/>
      </c>
      <c r="Q1458" s="52">
        <f>MAR!P459</f>
        <v/>
      </c>
      <c r="R1458" s="52">
        <f>MAR!Q459</f>
        <v/>
      </c>
      <c r="S1458" s="54">
        <f>S1457+IF(X1458=0,0,M1458)</f>
        <v/>
      </c>
      <c r="T1458" s="55">
        <f>MAX(T1457,S1458)</f>
        <v/>
      </c>
      <c r="U1458" s="56">
        <f>S1458-T1458</f>
        <v/>
      </c>
      <c r="V1458" s="55">
        <f>IFERROR(SUMIFS(DATABASE!$M$5:$M$6004,DATABASE!$B$5:$B$6004,B1458,DATABASE!$X$5:$X$6004,1),0)</f>
        <v/>
      </c>
      <c r="W1458" s="57">
        <f>IFERROR(COUNTIFS(DATABASE!$B$5:$B$6004,B1458,DATABASE!$X$5:$X$6004,1),0)</f>
        <v/>
      </c>
      <c r="X1458" s="58">
        <f>--AND(ISNUMBER(B1458),C1458&lt;&gt;"",L1458&lt;&gt;"",M1458&lt;&gt;"")</f>
        <v/>
      </c>
    </row>
    <row r="1459" ht="15" customHeight="1" s="111">
      <c r="A1459" s="42" t="inlineStr">
        <is>
          <t>MAR</t>
        </is>
      </c>
      <c r="B1459" s="43">
        <f>MAR!A460</f>
        <v/>
      </c>
      <c r="C1459" s="44">
        <f>MAR!B460</f>
        <v/>
      </c>
      <c r="D1459" s="44">
        <f>MAR!C460</f>
        <v/>
      </c>
      <c r="E1459" s="44">
        <f>MAR!D460</f>
        <v/>
      </c>
      <c r="F1459" s="44">
        <f>MAR!E460</f>
        <v/>
      </c>
      <c r="G1459" s="44">
        <f>MAR!F460</f>
        <v/>
      </c>
      <c r="H1459" s="44">
        <f>MAR!G460</f>
        <v/>
      </c>
      <c r="I1459" s="45">
        <f>MAR!H460</f>
        <v/>
      </c>
      <c r="J1459" s="45">
        <f>MAR!I460</f>
        <v/>
      </c>
      <c r="K1459" s="44">
        <f>MAR!J460</f>
        <v/>
      </c>
      <c r="L1459" s="44">
        <f>MAR!K460</f>
        <v/>
      </c>
      <c r="M1459" s="46">
        <f>MAR!L460</f>
        <v/>
      </c>
      <c r="N1459" s="44">
        <f>MAR!M460</f>
        <v/>
      </c>
      <c r="O1459" s="44">
        <f>MAR!N460</f>
        <v/>
      </c>
      <c r="P1459" s="44">
        <f>MAR!O460</f>
        <v/>
      </c>
      <c r="Q1459" s="44">
        <f>MAR!P460</f>
        <v/>
      </c>
      <c r="R1459" s="44">
        <f>MAR!Q460</f>
        <v/>
      </c>
      <c r="S1459" s="46">
        <f>S1458+IF(X1459=0,0,M1459)</f>
        <v/>
      </c>
      <c r="T1459" s="47">
        <f>MAX(T1458,S1459)</f>
        <v/>
      </c>
      <c r="U1459" s="48">
        <f>S1459-T1459</f>
        <v/>
      </c>
      <c r="V1459" s="47">
        <f>IFERROR(SUMIFS(DATABASE!$M$5:$M$6004,DATABASE!$B$5:$B$6004,B1459,DATABASE!$X$5:$X$6004,1),0)</f>
        <v/>
      </c>
      <c r="W1459" s="31">
        <f>IFERROR(COUNTIFS(DATABASE!$B$5:$B$6004,B1459,DATABASE!$X$5:$X$6004,1),0)</f>
        <v/>
      </c>
      <c r="X1459" s="49">
        <f>--AND(ISNUMBER(B1459),C1459&lt;&gt;"",L1459&lt;&gt;"",M1459&lt;&gt;"")</f>
        <v/>
      </c>
    </row>
    <row r="1460" ht="15" customHeight="1" s="111">
      <c r="A1460" s="50" t="inlineStr">
        <is>
          <t>MAR</t>
        </is>
      </c>
      <c r="B1460" s="51">
        <f>MAR!A461</f>
        <v/>
      </c>
      <c r="C1460" s="52">
        <f>MAR!B461</f>
        <v/>
      </c>
      <c r="D1460" s="52">
        <f>MAR!C461</f>
        <v/>
      </c>
      <c r="E1460" s="52">
        <f>MAR!D461</f>
        <v/>
      </c>
      <c r="F1460" s="52">
        <f>MAR!E461</f>
        <v/>
      </c>
      <c r="G1460" s="52">
        <f>MAR!F461</f>
        <v/>
      </c>
      <c r="H1460" s="52">
        <f>MAR!G461</f>
        <v/>
      </c>
      <c r="I1460" s="53">
        <f>MAR!H461</f>
        <v/>
      </c>
      <c r="J1460" s="53">
        <f>MAR!I461</f>
        <v/>
      </c>
      <c r="K1460" s="52">
        <f>MAR!J461</f>
        <v/>
      </c>
      <c r="L1460" s="52">
        <f>MAR!K461</f>
        <v/>
      </c>
      <c r="M1460" s="54">
        <f>MAR!L461</f>
        <v/>
      </c>
      <c r="N1460" s="52">
        <f>MAR!M461</f>
        <v/>
      </c>
      <c r="O1460" s="52">
        <f>MAR!N461</f>
        <v/>
      </c>
      <c r="P1460" s="52">
        <f>MAR!O461</f>
        <v/>
      </c>
      <c r="Q1460" s="52">
        <f>MAR!P461</f>
        <v/>
      </c>
      <c r="R1460" s="52">
        <f>MAR!Q461</f>
        <v/>
      </c>
      <c r="S1460" s="54">
        <f>S1459+IF(X1460=0,0,M1460)</f>
        <v/>
      </c>
      <c r="T1460" s="55">
        <f>MAX(T1459,S1460)</f>
        <v/>
      </c>
      <c r="U1460" s="56">
        <f>S1460-T1460</f>
        <v/>
      </c>
      <c r="V1460" s="55">
        <f>IFERROR(SUMIFS(DATABASE!$M$5:$M$6004,DATABASE!$B$5:$B$6004,B1460,DATABASE!$X$5:$X$6004,1),0)</f>
        <v/>
      </c>
      <c r="W1460" s="57">
        <f>IFERROR(COUNTIFS(DATABASE!$B$5:$B$6004,B1460,DATABASE!$X$5:$X$6004,1),0)</f>
        <v/>
      </c>
      <c r="X1460" s="58">
        <f>--AND(ISNUMBER(B1460),C1460&lt;&gt;"",L1460&lt;&gt;"",M1460&lt;&gt;"")</f>
        <v/>
      </c>
    </row>
    <row r="1461" ht="15" customHeight="1" s="111">
      <c r="A1461" s="42" t="inlineStr">
        <is>
          <t>MAR</t>
        </is>
      </c>
      <c r="B1461" s="43">
        <f>MAR!A462</f>
        <v/>
      </c>
      <c r="C1461" s="44">
        <f>MAR!B462</f>
        <v/>
      </c>
      <c r="D1461" s="44">
        <f>MAR!C462</f>
        <v/>
      </c>
      <c r="E1461" s="44">
        <f>MAR!D462</f>
        <v/>
      </c>
      <c r="F1461" s="44">
        <f>MAR!E462</f>
        <v/>
      </c>
      <c r="G1461" s="44">
        <f>MAR!F462</f>
        <v/>
      </c>
      <c r="H1461" s="44">
        <f>MAR!G462</f>
        <v/>
      </c>
      <c r="I1461" s="45">
        <f>MAR!H462</f>
        <v/>
      </c>
      <c r="J1461" s="45">
        <f>MAR!I462</f>
        <v/>
      </c>
      <c r="K1461" s="44">
        <f>MAR!J462</f>
        <v/>
      </c>
      <c r="L1461" s="44">
        <f>MAR!K462</f>
        <v/>
      </c>
      <c r="M1461" s="46">
        <f>MAR!L462</f>
        <v/>
      </c>
      <c r="N1461" s="44">
        <f>MAR!M462</f>
        <v/>
      </c>
      <c r="O1461" s="44">
        <f>MAR!N462</f>
        <v/>
      </c>
      <c r="P1461" s="44">
        <f>MAR!O462</f>
        <v/>
      </c>
      <c r="Q1461" s="44">
        <f>MAR!P462</f>
        <v/>
      </c>
      <c r="R1461" s="44">
        <f>MAR!Q462</f>
        <v/>
      </c>
      <c r="S1461" s="46">
        <f>S1460+IF(X1461=0,0,M1461)</f>
        <v/>
      </c>
      <c r="T1461" s="47">
        <f>MAX(T1460,S1461)</f>
        <v/>
      </c>
      <c r="U1461" s="48">
        <f>S1461-T1461</f>
        <v/>
      </c>
      <c r="V1461" s="47">
        <f>IFERROR(SUMIFS(DATABASE!$M$5:$M$6004,DATABASE!$B$5:$B$6004,B1461,DATABASE!$X$5:$X$6004,1),0)</f>
        <v/>
      </c>
      <c r="W1461" s="31">
        <f>IFERROR(COUNTIFS(DATABASE!$B$5:$B$6004,B1461,DATABASE!$X$5:$X$6004,1),0)</f>
        <v/>
      </c>
      <c r="X1461" s="49">
        <f>--AND(ISNUMBER(B1461),C1461&lt;&gt;"",L1461&lt;&gt;"",M1461&lt;&gt;"")</f>
        <v/>
      </c>
    </row>
    <row r="1462" ht="15" customHeight="1" s="111">
      <c r="A1462" s="50" t="inlineStr">
        <is>
          <t>MAR</t>
        </is>
      </c>
      <c r="B1462" s="51">
        <f>MAR!A463</f>
        <v/>
      </c>
      <c r="C1462" s="52">
        <f>MAR!B463</f>
        <v/>
      </c>
      <c r="D1462" s="52">
        <f>MAR!C463</f>
        <v/>
      </c>
      <c r="E1462" s="52">
        <f>MAR!D463</f>
        <v/>
      </c>
      <c r="F1462" s="52">
        <f>MAR!E463</f>
        <v/>
      </c>
      <c r="G1462" s="52">
        <f>MAR!F463</f>
        <v/>
      </c>
      <c r="H1462" s="52">
        <f>MAR!G463</f>
        <v/>
      </c>
      <c r="I1462" s="53">
        <f>MAR!H463</f>
        <v/>
      </c>
      <c r="J1462" s="53">
        <f>MAR!I463</f>
        <v/>
      </c>
      <c r="K1462" s="52">
        <f>MAR!J463</f>
        <v/>
      </c>
      <c r="L1462" s="52">
        <f>MAR!K463</f>
        <v/>
      </c>
      <c r="M1462" s="54">
        <f>MAR!L463</f>
        <v/>
      </c>
      <c r="N1462" s="52">
        <f>MAR!M463</f>
        <v/>
      </c>
      <c r="O1462" s="52">
        <f>MAR!N463</f>
        <v/>
      </c>
      <c r="P1462" s="52">
        <f>MAR!O463</f>
        <v/>
      </c>
      <c r="Q1462" s="52">
        <f>MAR!P463</f>
        <v/>
      </c>
      <c r="R1462" s="52">
        <f>MAR!Q463</f>
        <v/>
      </c>
      <c r="S1462" s="54">
        <f>S1461+IF(X1462=0,0,M1462)</f>
        <v/>
      </c>
      <c r="T1462" s="55">
        <f>MAX(T1461,S1462)</f>
        <v/>
      </c>
      <c r="U1462" s="56">
        <f>S1462-T1462</f>
        <v/>
      </c>
      <c r="V1462" s="55">
        <f>IFERROR(SUMIFS(DATABASE!$M$5:$M$6004,DATABASE!$B$5:$B$6004,B1462,DATABASE!$X$5:$X$6004,1),0)</f>
        <v/>
      </c>
      <c r="W1462" s="57">
        <f>IFERROR(COUNTIFS(DATABASE!$B$5:$B$6004,B1462,DATABASE!$X$5:$X$6004,1),0)</f>
        <v/>
      </c>
      <c r="X1462" s="58">
        <f>--AND(ISNUMBER(B1462),C1462&lt;&gt;"",L1462&lt;&gt;"",M1462&lt;&gt;"")</f>
        <v/>
      </c>
    </row>
    <row r="1463" ht="15" customHeight="1" s="111">
      <c r="A1463" s="42" t="inlineStr">
        <is>
          <t>MAR</t>
        </is>
      </c>
      <c r="B1463" s="43">
        <f>MAR!A464</f>
        <v/>
      </c>
      <c r="C1463" s="44">
        <f>MAR!B464</f>
        <v/>
      </c>
      <c r="D1463" s="44">
        <f>MAR!C464</f>
        <v/>
      </c>
      <c r="E1463" s="44">
        <f>MAR!D464</f>
        <v/>
      </c>
      <c r="F1463" s="44">
        <f>MAR!E464</f>
        <v/>
      </c>
      <c r="G1463" s="44">
        <f>MAR!F464</f>
        <v/>
      </c>
      <c r="H1463" s="44">
        <f>MAR!G464</f>
        <v/>
      </c>
      <c r="I1463" s="45">
        <f>MAR!H464</f>
        <v/>
      </c>
      <c r="J1463" s="45">
        <f>MAR!I464</f>
        <v/>
      </c>
      <c r="K1463" s="44">
        <f>MAR!J464</f>
        <v/>
      </c>
      <c r="L1463" s="44">
        <f>MAR!K464</f>
        <v/>
      </c>
      <c r="M1463" s="46">
        <f>MAR!L464</f>
        <v/>
      </c>
      <c r="N1463" s="44">
        <f>MAR!M464</f>
        <v/>
      </c>
      <c r="O1463" s="44">
        <f>MAR!N464</f>
        <v/>
      </c>
      <c r="P1463" s="44">
        <f>MAR!O464</f>
        <v/>
      </c>
      <c r="Q1463" s="44">
        <f>MAR!P464</f>
        <v/>
      </c>
      <c r="R1463" s="44">
        <f>MAR!Q464</f>
        <v/>
      </c>
      <c r="S1463" s="46">
        <f>S1462+IF(X1463=0,0,M1463)</f>
        <v/>
      </c>
      <c r="T1463" s="47">
        <f>MAX(T1462,S1463)</f>
        <v/>
      </c>
      <c r="U1463" s="48">
        <f>S1463-T1463</f>
        <v/>
      </c>
      <c r="V1463" s="47">
        <f>IFERROR(SUMIFS(DATABASE!$M$5:$M$6004,DATABASE!$B$5:$B$6004,B1463,DATABASE!$X$5:$X$6004,1),0)</f>
        <v/>
      </c>
      <c r="W1463" s="31">
        <f>IFERROR(COUNTIFS(DATABASE!$B$5:$B$6004,B1463,DATABASE!$X$5:$X$6004,1),0)</f>
        <v/>
      </c>
      <c r="X1463" s="49">
        <f>--AND(ISNUMBER(B1463),C1463&lt;&gt;"",L1463&lt;&gt;"",M1463&lt;&gt;"")</f>
        <v/>
      </c>
    </row>
    <row r="1464" ht="15" customHeight="1" s="111">
      <c r="A1464" s="50" t="inlineStr">
        <is>
          <t>MAR</t>
        </is>
      </c>
      <c r="B1464" s="51">
        <f>MAR!A465</f>
        <v/>
      </c>
      <c r="C1464" s="52">
        <f>MAR!B465</f>
        <v/>
      </c>
      <c r="D1464" s="52">
        <f>MAR!C465</f>
        <v/>
      </c>
      <c r="E1464" s="52">
        <f>MAR!D465</f>
        <v/>
      </c>
      <c r="F1464" s="52">
        <f>MAR!E465</f>
        <v/>
      </c>
      <c r="G1464" s="52">
        <f>MAR!F465</f>
        <v/>
      </c>
      <c r="H1464" s="52">
        <f>MAR!G465</f>
        <v/>
      </c>
      <c r="I1464" s="53">
        <f>MAR!H465</f>
        <v/>
      </c>
      <c r="J1464" s="53">
        <f>MAR!I465</f>
        <v/>
      </c>
      <c r="K1464" s="52">
        <f>MAR!J465</f>
        <v/>
      </c>
      <c r="L1464" s="52">
        <f>MAR!K465</f>
        <v/>
      </c>
      <c r="M1464" s="54">
        <f>MAR!L465</f>
        <v/>
      </c>
      <c r="N1464" s="52">
        <f>MAR!M465</f>
        <v/>
      </c>
      <c r="O1464" s="52">
        <f>MAR!N465</f>
        <v/>
      </c>
      <c r="P1464" s="52">
        <f>MAR!O465</f>
        <v/>
      </c>
      <c r="Q1464" s="52">
        <f>MAR!P465</f>
        <v/>
      </c>
      <c r="R1464" s="52">
        <f>MAR!Q465</f>
        <v/>
      </c>
      <c r="S1464" s="54">
        <f>S1463+IF(X1464=0,0,M1464)</f>
        <v/>
      </c>
      <c r="T1464" s="55">
        <f>MAX(T1463,S1464)</f>
        <v/>
      </c>
      <c r="U1464" s="56">
        <f>S1464-T1464</f>
        <v/>
      </c>
      <c r="V1464" s="55">
        <f>IFERROR(SUMIFS(DATABASE!$M$5:$M$6004,DATABASE!$B$5:$B$6004,B1464,DATABASE!$X$5:$X$6004,1),0)</f>
        <v/>
      </c>
      <c r="W1464" s="57">
        <f>IFERROR(COUNTIFS(DATABASE!$B$5:$B$6004,B1464,DATABASE!$X$5:$X$6004,1),0)</f>
        <v/>
      </c>
      <c r="X1464" s="58">
        <f>--AND(ISNUMBER(B1464),C1464&lt;&gt;"",L1464&lt;&gt;"",M1464&lt;&gt;"")</f>
        <v/>
      </c>
    </row>
    <row r="1465" ht="15" customHeight="1" s="111">
      <c r="A1465" s="42" t="inlineStr">
        <is>
          <t>MAR</t>
        </is>
      </c>
      <c r="B1465" s="43">
        <f>MAR!A466</f>
        <v/>
      </c>
      <c r="C1465" s="44">
        <f>MAR!B466</f>
        <v/>
      </c>
      <c r="D1465" s="44">
        <f>MAR!C466</f>
        <v/>
      </c>
      <c r="E1465" s="44">
        <f>MAR!D466</f>
        <v/>
      </c>
      <c r="F1465" s="44">
        <f>MAR!E466</f>
        <v/>
      </c>
      <c r="G1465" s="44">
        <f>MAR!F466</f>
        <v/>
      </c>
      <c r="H1465" s="44">
        <f>MAR!G466</f>
        <v/>
      </c>
      <c r="I1465" s="45">
        <f>MAR!H466</f>
        <v/>
      </c>
      <c r="J1465" s="45">
        <f>MAR!I466</f>
        <v/>
      </c>
      <c r="K1465" s="44">
        <f>MAR!J466</f>
        <v/>
      </c>
      <c r="L1465" s="44">
        <f>MAR!K466</f>
        <v/>
      </c>
      <c r="M1465" s="46">
        <f>MAR!L466</f>
        <v/>
      </c>
      <c r="N1465" s="44">
        <f>MAR!M466</f>
        <v/>
      </c>
      <c r="O1465" s="44">
        <f>MAR!N466</f>
        <v/>
      </c>
      <c r="P1465" s="44">
        <f>MAR!O466</f>
        <v/>
      </c>
      <c r="Q1465" s="44">
        <f>MAR!P466</f>
        <v/>
      </c>
      <c r="R1465" s="44">
        <f>MAR!Q466</f>
        <v/>
      </c>
      <c r="S1465" s="46">
        <f>S1464+IF(X1465=0,0,M1465)</f>
        <v/>
      </c>
      <c r="T1465" s="47">
        <f>MAX(T1464,S1465)</f>
        <v/>
      </c>
      <c r="U1465" s="48">
        <f>S1465-T1465</f>
        <v/>
      </c>
      <c r="V1465" s="47">
        <f>IFERROR(SUMIFS(DATABASE!$M$5:$M$6004,DATABASE!$B$5:$B$6004,B1465,DATABASE!$X$5:$X$6004,1),0)</f>
        <v/>
      </c>
      <c r="W1465" s="31">
        <f>IFERROR(COUNTIFS(DATABASE!$B$5:$B$6004,B1465,DATABASE!$X$5:$X$6004,1),0)</f>
        <v/>
      </c>
      <c r="X1465" s="49">
        <f>--AND(ISNUMBER(B1465),C1465&lt;&gt;"",L1465&lt;&gt;"",M1465&lt;&gt;"")</f>
        <v/>
      </c>
    </row>
    <row r="1466" ht="15" customHeight="1" s="111">
      <c r="A1466" s="50" t="inlineStr">
        <is>
          <t>MAR</t>
        </is>
      </c>
      <c r="B1466" s="51">
        <f>MAR!A467</f>
        <v/>
      </c>
      <c r="C1466" s="52">
        <f>MAR!B467</f>
        <v/>
      </c>
      <c r="D1466" s="52">
        <f>MAR!C467</f>
        <v/>
      </c>
      <c r="E1466" s="52">
        <f>MAR!D467</f>
        <v/>
      </c>
      <c r="F1466" s="52">
        <f>MAR!E467</f>
        <v/>
      </c>
      <c r="G1466" s="52">
        <f>MAR!F467</f>
        <v/>
      </c>
      <c r="H1466" s="52">
        <f>MAR!G467</f>
        <v/>
      </c>
      <c r="I1466" s="53">
        <f>MAR!H467</f>
        <v/>
      </c>
      <c r="J1466" s="53">
        <f>MAR!I467</f>
        <v/>
      </c>
      <c r="K1466" s="52">
        <f>MAR!J467</f>
        <v/>
      </c>
      <c r="L1466" s="52">
        <f>MAR!K467</f>
        <v/>
      </c>
      <c r="M1466" s="54">
        <f>MAR!L467</f>
        <v/>
      </c>
      <c r="N1466" s="52">
        <f>MAR!M467</f>
        <v/>
      </c>
      <c r="O1466" s="52">
        <f>MAR!N467</f>
        <v/>
      </c>
      <c r="P1466" s="52">
        <f>MAR!O467</f>
        <v/>
      </c>
      <c r="Q1466" s="52">
        <f>MAR!P467</f>
        <v/>
      </c>
      <c r="R1466" s="52">
        <f>MAR!Q467</f>
        <v/>
      </c>
      <c r="S1466" s="54">
        <f>S1465+IF(X1466=0,0,M1466)</f>
        <v/>
      </c>
      <c r="T1466" s="55">
        <f>MAX(T1465,S1466)</f>
        <v/>
      </c>
      <c r="U1466" s="56">
        <f>S1466-T1466</f>
        <v/>
      </c>
      <c r="V1466" s="55">
        <f>IFERROR(SUMIFS(DATABASE!$M$5:$M$6004,DATABASE!$B$5:$B$6004,B1466,DATABASE!$X$5:$X$6004,1),0)</f>
        <v/>
      </c>
      <c r="W1466" s="57">
        <f>IFERROR(COUNTIFS(DATABASE!$B$5:$B$6004,B1466,DATABASE!$X$5:$X$6004,1),0)</f>
        <v/>
      </c>
      <c r="X1466" s="58">
        <f>--AND(ISNUMBER(B1466),C1466&lt;&gt;"",L1466&lt;&gt;"",M1466&lt;&gt;"")</f>
        <v/>
      </c>
    </row>
    <row r="1467" ht="15" customHeight="1" s="111">
      <c r="A1467" s="42" t="inlineStr">
        <is>
          <t>MAR</t>
        </is>
      </c>
      <c r="B1467" s="43">
        <f>MAR!A468</f>
        <v/>
      </c>
      <c r="C1467" s="44">
        <f>MAR!B468</f>
        <v/>
      </c>
      <c r="D1467" s="44">
        <f>MAR!C468</f>
        <v/>
      </c>
      <c r="E1467" s="44">
        <f>MAR!D468</f>
        <v/>
      </c>
      <c r="F1467" s="44">
        <f>MAR!E468</f>
        <v/>
      </c>
      <c r="G1467" s="44">
        <f>MAR!F468</f>
        <v/>
      </c>
      <c r="H1467" s="44">
        <f>MAR!G468</f>
        <v/>
      </c>
      <c r="I1467" s="45">
        <f>MAR!H468</f>
        <v/>
      </c>
      <c r="J1467" s="45">
        <f>MAR!I468</f>
        <v/>
      </c>
      <c r="K1467" s="44">
        <f>MAR!J468</f>
        <v/>
      </c>
      <c r="L1467" s="44">
        <f>MAR!K468</f>
        <v/>
      </c>
      <c r="M1467" s="46">
        <f>MAR!L468</f>
        <v/>
      </c>
      <c r="N1467" s="44">
        <f>MAR!M468</f>
        <v/>
      </c>
      <c r="O1467" s="44">
        <f>MAR!N468</f>
        <v/>
      </c>
      <c r="P1467" s="44">
        <f>MAR!O468</f>
        <v/>
      </c>
      <c r="Q1467" s="44">
        <f>MAR!P468</f>
        <v/>
      </c>
      <c r="R1467" s="44">
        <f>MAR!Q468</f>
        <v/>
      </c>
      <c r="S1467" s="46">
        <f>S1466+IF(X1467=0,0,M1467)</f>
        <v/>
      </c>
      <c r="T1467" s="47">
        <f>MAX(T1466,S1467)</f>
        <v/>
      </c>
      <c r="U1467" s="48">
        <f>S1467-T1467</f>
        <v/>
      </c>
      <c r="V1467" s="47">
        <f>IFERROR(SUMIFS(DATABASE!$M$5:$M$6004,DATABASE!$B$5:$B$6004,B1467,DATABASE!$X$5:$X$6004,1),0)</f>
        <v/>
      </c>
      <c r="W1467" s="31">
        <f>IFERROR(COUNTIFS(DATABASE!$B$5:$B$6004,B1467,DATABASE!$X$5:$X$6004,1),0)</f>
        <v/>
      </c>
      <c r="X1467" s="49">
        <f>--AND(ISNUMBER(B1467),C1467&lt;&gt;"",L1467&lt;&gt;"",M1467&lt;&gt;"")</f>
        <v/>
      </c>
    </row>
    <row r="1468" ht="15" customHeight="1" s="111">
      <c r="A1468" s="50" t="inlineStr">
        <is>
          <t>MAR</t>
        </is>
      </c>
      <c r="B1468" s="51">
        <f>MAR!A469</f>
        <v/>
      </c>
      <c r="C1468" s="52">
        <f>MAR!B469</f>
        <v/>
      </c>
      <c r="D1468" s="52">
        <f>MAR!C469</f>
        <v/>
      </c>
      <c r="E1468" s="52">
        <f>MAR!D469</f>
        <v/>
      </c>
      <c r="F1468" s="52">
        <f>MAR!E469</f>
        <v/>
      </c>
      <c r="G1468" s="52">
        <f>MAR!F469</f>
        <v/>
      </c>
      <c r="H1468" s="52">
        <f>MAR!G469</f>
        <v/>
      </c>
      <c r="I1468" s="53">
        <f>MAR!H469</f>
        <v/>
      </c>
      <c r="J1468" s="53">
        <f>MAR!I469</f>
        <v/>
      </c>
      <c r="K1468" s="52">
        <f>MAR!J469</f>
        <v/>
      </c>
      <c r="L1468" s="52">
        <f>MAR!K469</f>
        <v/>
      </c>
      <c r="M1468" s="54">
        <f>MAR!L469</f>
        <v/>
      </c>
      <c r="N1468" s="52">
        <f>MAR!M469</f>
        <v/>
      </c>
      <c r="O1468" s="52">
        <f>MAR!N469</f>
        <v/>
      </c>
      <c r="P1468" s="52">
        <f>MAR!O469</f>
        <v/>
      </c>
      <c r="Q1468" s="52">
        <f>MAR!P469</f>
        <v/>
      </c>
      <c r="R1468" s="52">
        <f>MAR!Q469</f>
        <v/>
      </c>
      <c r="S1468" s="54">
        <f>S1467+IF(X1468=0,0,M1468)</f>
        <v/>
      </c>
      <c r="T1468" s="55">
        <f>MAX(T1467,S1468)</f>
        <v/>
      </c>
      <c r="U1468" s="56">
        <f>S1468-T1468</f>
        <v/>
      </c>
      <c r="V1468" s="55">
        <f>IFERROR(SUMIFS(DATABASE!$M$5:$M$6004,DATABASE!$B$5:$B$6004,B1468,DATABASE!$X$5:$X$6004,1),0)</f>
        <v/>
      </c>
      <c r="W1468" s="57">
        <f>IFERROR(COUNTIFS(DATABASE!$B$5:$B$6004,B1468,DATABASE!$X$5:$X$6004,1),0)</f>
        <v/>
      </c>
      <c r="X1468" s="58">
        <f>--AND(ISNUMBER(B1468),C1468&lt;&gt;"",L1468&lt;&gt;"",M1468&lt;&gt;"")</f>
        <v/>
      </c>
    </row>
    <row r="1469" ht="15" customHeight="1" s="111">
      <c r="A1469" s="42" t="inlineStr">
        <is>
          <t>MAR</t>
        </is>
      </c>
      <c r="B1469" s="43">
        <f>MAR!A470</f>
        <v/>
      </c>
      <c r="C1469" s="44">
        <f>MAR!B470</f>
        <v/>
      </c>
      <c r="D1469" s="44">
        <f>MAR!C470</f>
        <v/>
      </c>
      <c r="E1469" s="44">
        <f>MAR!D470</f>
        <v/>
      </c>
      <c r="F1469" s="44">
        <f>MAR!E470</f>
        <v/>
      </c>
      <c r="G1469" s="44">
        <f>MAR!F470</f>
        <v/>
      </c>
      <c r="H1469" s="44">
        <f>MAR!G470</f>
        <v/>
      </c>
      <c r="I1469" s="45">
        <f>MAR!H470</f>
        <v/>
      </c>
      <c r="J1469" s="45">
        <f>MAR!I470</f>
        <v/>
      </c>
      <c r="K1469" s="44">
        <f>MAR!J470</f>
        <v/>
      </c>
      <c r="L1469" s="44">
        <f>MAR!K470</f>
        <v/>
      </c>
      <c r="M1469" s="46">
        <f>MAR!L470</f>
        <v/>
      </c>
      <c r="N1469" s="44">
        <f>MAR!M470</f>
        <v/>
      </c>
      <c r="O1469" s="44">
        <f>MAR!N470</f>
        <v/>
      </c>
      <c r="P1469" s="44">
        <f>MAR!O470</f>
        <v/>
      </c>
      <c r="Q1469" s="44">
        <f>MAR!P470</f>
        <v/>
      </c>
      <c r="R1469" s="44">
        <f>MAR!Q470</f>
        <v/>
      </c>
      <c r="S1469" s="46">
        <f>S1468+IF(X1469=0,0,M1469)</f>
        <v/>
      </c>
      <c r="T1469" s="47">
        <f>MAX(T1468,S1469)</f>
        <v/>
      </c>
      <c r="U1469" s="48">
        <f>S1469-T1469</f>
        <v/>
      </c>
      <c r="V1469" s="47">
        <f>IFERROR(SUMIFS(DATABASE!$M$5:$M$6004,DATABASE!$B$5:$B$6004,B1469,DATABASE!$X$5:$X$6004,1),0)</f>
        <v/>
      </c>
      <c r="W1469" s="31">
        <f>IFERROR(COUNTIFS(DATABASE!$B$5:$B$6004,B1469,DATABASE!$X$5:$X$6004,1),0)</f>
        <v/>
      </c>
      <c r="X1469" s="49">
        <f>--AND(ISNUMBER(B1469),C1469&lt;&gt;"",L1469&lt;&gt;"",M1469&lt;&gt;"")</f>
        <v/>
      </c>
    </row>
    <row r="1470" ht="15" customHeight="1" s="111">
      <c r="A1470" s="50" t="inlineStr">
        <is>
          <t>MAR</t>
        </is>
      </c>
      <c r="B1470" s="51">
        <f>MAR!A471</f>
        <v/>
      </c>
      <c r="C1470" s="52">
        <f>MAR!B471</f>
        <v/>
      </c>
      <c r="D1470" s="52">
        <f>MAR!C471</f>
        <v/>
      </c>
      <c r="E1470" s="52">
        <f>MAR!D471</f>
        <v/>
      </c>
      <c r="F1470" s="52">
        <f>MAR!E471</f>
        <v/>
      </c>
      <c r="G1470" s="52">
        <f>MAR!F471</f>
        <v/>
      </c>
      <c r="H1470" s="52">
        <f>MAR!G471</f>
        <v/>
      </c>
      <c r="I1470" s="53">
        <f>MAR!H471</f>
        <v/>
      </c>
      <c r="J1470" s="53">
        <f>MAR!I471</f>
        <v/>
      </c>
      <c r="K1470" s="52">
        <f>MAR!J471</f>
        <v/>
      </c>
      <c r="L1470" s="52">
        <f>MAR!K471</f>
        <v/>
      </c>
      <c r="M1470" s="54">
        <f>MAR!L471</f>
        <v/>
      </c>
      <c r="N1470" s="52">
        <f>MAR!M471</f>
        <v/>
      </c>
      <c r="O1470" s="52">
        <f>MAR!N471</f>
        <v/>
      </c>
      <c r="P1470" s="52">
        <f>MAR!O471</f>
        <v/>
      </c>
      <c r="Q1470" s="52">
        <f>MAR!P471</f>
        <v/>
      </c>
      <c r="R1470" s="52">
        <f>MAR!Q471</f>
        <v/>
      </c>
      <c r="S1470" s="54">
        <f>S1469+IF(X1470=0,0,M1470)</f>
        <v/>
      </c>
      <c r="T1470" s="55">
        <f>MAX(T1469,S1470)</f>
        <v/>
      </c>
      <c r="U1470" s="56">
        <f>S1470-T1470</f>
        <v/>
      </c>
      <c r="V1470" s="55">
        <f>IFERROR(SUMIFS(DATABASE!$M$5:$M$6004,DATABASE!$B$5:$B$6004,B1470,DATABASE!$X$5:$X$6004,1),0)</f>
        <v/>
      </c>
      <c r="W1470" s="57">
        <f>IFERROR(COUNTIFS(DATABASE!$B$5:$B$6004,B1470,DATABASE!$X$5:$X$6004,1),0)</f>
        <v/>
      </c>
      <c r="X1470" s="58">
        <f>--AND(ISNUMBER(B1470),C1470&lt;&gt;"",L1470&lt;&gt;"",M1470&lt;&gt;"")</f>
        <v/>
      </c>
    </row>
    <row r="1471" ht="15" customHeight="1" s="111">
      <c r="A1471" s="42" t="inlineStr">
        <is>
          <t>MAR</t>
        </is>
      </c>
      <c r="B1471" s="43">
        <f>MAR!A472</f>
        <v/>
      </c>
      <c r="C1471" s="44">
        <f>MAR!B472</f>
        <v/>
      </c>
      <c r="D1471" s="44">
        <f>MAR!C472</f>
        <v/>
      </c>
      <c r="E1471" s="44">
        <f>MAR!D472</f>
        <v/>
      </c>
      <c r="F1471" s="44">
        <f>MAR!E472</f>
        <v/>
      </c>
      <c r="G1471" s="44">
        <f>MAR!F472</f>
        <v/>
      </c>
      <c r="H1471" s="44">
        <f>MAR!G472</f>
        <v/>
      </c>
      <c r="I1471" s="45">
        <f>MAR!H472</f>
        <v/>
      </c>
      <c r="J1471" s="45">
        <f>MAR!I472</f>
        <v/>
      </c>
      <c r="K1471" s="44">
        <f>MAR!J472</f>
        <v/>
      </c>
      <c r="L1471" s="44">
        <f>MAR!K472</f>
        <v/>
      </c>
      <c r="M1471" s="46">
        <f>MAR!L472</f>
        <v/>
      </c>
      <c r="N1471" s="44">
        <f>MAR!M472</f>
        <v/>
      </c>
      <c r="O1471" s="44">
        <f>MAR!N472</f>
        <v/>
      </c>
      <c r="P1471" s="44">
        <f>MAR!O472</f>
        <v/>
      </c>
      <c r="Q1471" s="44">
        <f>MAR!P472</f>
        <v/>
      </c>
      <c r="R1471" s="44">
        <f>MAR!Q472</f>
        <v/>
      </c>
      <c r="S1471" s="46">
        <f>S1470+IF(X1471=0,0,M1471)</f>
        <v/>
      </c>
      <c r="T1471" s="47">
        <f>MAX(T1470,S1471)</f>
        <v/>
      </c>
      <c r="U1471" s="48">
        <f>S1471-T1471</f>
        <v/>
      </c>
      <c r="V1471" s="47">
        <f>IFERROR(SUMIFS(DATABASE!$M$5:$M$6004,DATABASE!$B$5:$B$6004,B1471,DATABASE!$X$5:$X$6004,1),0)</f>
        <v/>
      </c>
      <c r="W1471" s="31">
        <f>IFERROR(COUNTIFS(DATABASE!$B$5:$B$6004,B1471,DATABASE!$X$5:$X$6004,1),0)</f>
        <v/>
      </c>
      <c r="X1471" s="49">
        <f>--AND(ISNUMBER(B1471),C1471&lt;&gt;"",L1471&lt;&gt;"",M1471&lt;&gt;"")</f>
        <v/>
      </c>
    </row>
    <row r="1472" ht="15" customHeight="1" s="111">
      <c r="A1472" s="50" t="inlineStr">
        <is>
          <t>MAR</t>
        </is>
      </c>
      <c r="B1472" s="51">
        <f>MAR!A473</f>
        <v/>
      </c>
      <c r="C1472" s="52">
        <f>MAR!B473</f>
        <v/>
      </c>
      <c r="D1472" s="52">
        <f>MAR!C473</f>
        <v/>
      </c>
      <c r="E1472" s="52">
        <f>MAR!D473</f>
        <v/>
      </c>
      <c r="F1472" s="52">
        <f>MAR!E473</f>
        <v/>
      </c>
      <c r="G1472" s="52">
        <f>MAR!F473</f>
        <v/>
      </c>
      <c r="H1472" s="52">
        <f>MAR!G473</f>
        <v/>
      </c>
      <c r="I1472" s="53">
        <f>MAR!H473</f>
        <v/>
      </c>
      <c r="J1472" s="53">
        <f>MAR!I473</f>
        <v/>
      </c>
      <c r="K1472" s="52">
        <f>MAR!J473</f>
        <v/>
      </c>
      <c r="L1472" s="52">
        <f>MAR!K473</f>
        <v/>
      </c>
      <c r="M1472" s="54">
        <f>MAR!L473</f>
        <v/>
      </c>
      <c r="N1472" s="52">
        <f>MAR!M473</f>
        <v/>
      </c>
      <c r="O1472" s="52">
        <f>MAR!N473</f>
        <v/>
      </c>
      <c r="P1472" s="52">
        <f>MAR!O473</f>
        <v/>
      </c>
      <c r="Q1472" s="52">
        <f>MAR!P473</f>
        <v/>
      </c>
      <c r="R1472" s="52">
        <f>MAR!Q473</f>
        <v/>
      </c>
      <c r="S1472" s="54">
        <f>S1471+IF(X1472=0,0,M1472)</f>
        <v/>
      </c>
      <c r="T1472" s="55">
        <f>MAX(T1471,S1472)</f>
        <v/>
      </c>
      <c r="U1472" s="56">
        <f>S1472-T1472</f>
        <v/>
      </c>
      <c r="V1472" s="55">
        <f>IFERROR(SUMIFS(DATABASE!$M$5:$M$6004,DATABASE!$B$5:$B$6004,B1472,DATABASE!$X$5:$X$6004,1),0)</f>
        <v/>
      </c>
      <c r="W1472" s="57">
        <f>IFERROR(COUNTIFS(DATABASE!$B$5:$B$6004,B1472,DATABASE!$X$5:$X$6004,1),0)</f>
        <v/>
      </c>
      <c r="X1472" s="58">
        <f>--AND(ISNUMBER(B1472),C1472&lt;&gt;"",L1472&lt;&gt;"",M1472&lt;&gt;"")</f>
        <v/>
      </c>
    </row>
    <row r="1473" ht="15" customHeight="1" s="111">
      <c r="A1473" s="42" t="inlineStr">
        <is>
          <t>MAR</t>
        </is>
      </c>
      <c r="B1473" s="43">
        <f>MAR!A474</f>
        <v/>
      </c>
      <c r="C1473" s="44">
        <f>MAR!B474</f>
        <v/>
      </c>
      <c r="D1473" s="44">
        <f>MAR!C474</f>
        <v/>
      </c>
      <c r="E1473" s="44">
        <f>MAR!D474</f>
        <v/>
      </c>
      <c r="F1473" s="44">
        <f>MAR!E474</f>
        <v/>
      </c>
      <c r="G1473" s="44">
        <f>MAR!F474</f>
        <v/>
      </c>
      <c r="H1473" s="44">
        <f>MAR!G474</f>
        <v/>
      </c>
      <c r="I1473" s="45">
        <f>MAR!H474</f>
        <v/>
      </c>
      <c r="J1473" s="45">
        <f>MAR!I474</f>
        <v/>
      </c>
      <c r="K1473" s="44">
        <f>MAR!J474</f>
        <v/>
      </c>
      <c r="L1473" s="44">
        <f>MAR!K474</f>
        <v/>
      </c>
      <c r="M1473" s="46">
        <f>MAR!L474</f>
        <v/>
      </c>
      <c r="N1473" s="44">
        <f>MAR!M474</f>
        <v/>
      </c>
      <c r="O1473" s="44">
        <f>MAR!N474</f>
        <v/>
      </c>
      <c r="P1473" s="44">
        <f>MAR!O474</f>
        <v/>
      </c>
      <c r="Q1473" s="44">
        <f>MAR!P474</f>
        <v/>
      </c>
      <c r="R1473" s="44">
        <f>MAR!Q474</f>
        <v/>
      </c>
      <c r="S1473" s="46">
        <f>S1472+IF(X1473=0,0,M1473)</f>
        <v/>
      </c>
      <c r="T1473" s="47">
        <f>MAX(T1472,S1473)</f>
        <v/>
      </c>
      <c r="U1473" s="48">
        <f>S1473-T1473</f>
        <v/>
      </c>
      <c r="V1473" s="47">
        <f>IFERROR(SUMIFS(DATABASE!$M$5:$M$6004,DATABASE!$B$5:$B$6004,B1473,DATABASE!$X$5:$X$6004,1),0)</f>
        <v/>
      </c>
      <c r="W1473" s="31">
        <f>IFERROR(COUNTIFS(DATABASE!$B$5:$B$6004,B1473,DATABASE!$X$5:$X$6004,1),0)</f>
        <v/>
      </c>
      <c r="X1473" s="49">
        <f>--AND(ISNUMBER(B1473),C1473&lt;&gt;"",L1473&lt;&gt;"",M1473&lt;&gt;"")</f>
        <v/>
      </c>
    </row>
    <row r="1474" ht="15" customHeight="1" s="111">
      <c r="A1474" s="50" t="inlineStr">
        <is>
          <t>MAR</t>
        </is>
      </c>
      <c r="B1474" s="51">
        <f>MAR!A475</f>
        <v/>
      </c>
      <c r="C1474" s="52">
        <f>MAR!B475</f>
        <v/>
      </c>
      <c r="D1474" s="52">
        <f>MAR!C475</f>
        <v/>
      </c>
      <c r="E1474" s="52">
        <f>MAR!D475</f>
        <v/>
      </c>
      <c r="F1474" s="52">
        <f>MAR!E475</f>
        <v/>
      </c>
      <c r="G1474" s="52">
        <f>MAR!F475</f>
        <v/>
      </c>
      <c r="H1474" s="52">
        <f>MAR!G475</f>
        <v/>
      </c>
      <c r="I1474" s="53">
        <f>MAR!H475</f>
        <v/>
      </c>
      <c r="J1474" s="53">
        <f>MAR!I475</f>
        <v/>
      </c>
      <c r="K1474" s="52">
        <f>MAR!J475</f>
        <v/>
      </c>
      <c r="L1474" s="52">
        <f>MAR!K475</f>
        <v/>
      </c>
      <c r="M1474" s="54">
        <f>MAR!L475</f>
        <v/>
      </c>
      <c r="N1474" s="52">
        <f>MAR!M475</f>
        <v/>
      </c>
      <c r="O1474" s="52">
        <f>MAR!N475</f>
        <v/>
      </c>
      <c r="P1474" s="52">
        <f>MAR!O475</f>
        <v/>
      </c>
      <c r="Q1474" s="52">
        <f>MAR!P475</f>
        <v/>
      </c>
      <c r="R1474" s="52">
        <f>MAR!Q475</f>
        <v/>
      </c>
      <c r="S1474" s="54">
        <f>S1473+IF(X1474=0,0,M1474)</f>
        <v/>
      </c>
      <c r="T1474" s="55">
        <f>MAX(T1473,S1474)</f>
        <v/>
      </c>
      <c r="U1474" s="56">
        <f>S1474-T1474</f>
        <v/>
      </c>
      <c r="V1474" s="55">
        <f>IFERROR(SUMIFS(DATABASE!$M$5:$M$6004,DATABASE!$B$5:$B$6004,B1474,DATABASE!$X$5:$X$6004,1),0)</f>
        <v/>
      </c>
      <c r="W1474" s="57">
        <f>IFERROR(COUNTIFS(DATABASE!$B$5:$B$6004,B1474,DATABASE!$X$5:$X$6004,1),0)</f>
        <v/>
      </c>
      <c r="X1474" s="58">
        <f>--AND(ISNUMBER(B1474),C1474&lt;&gt;"",L1474&lt;&gt;"",M1474&lt;&gt;"")</f>
        <v/>
      </c>
    </row>
    <row r="1475" ht="15" customHeight="1" s="111">
      <c r="A1475" s="42" t="inlineStr">
        <is>
          <t>MAR</t>
        </is>
      </c>
      <c r="B1475" s="43">
        <f>MAR!A476</f>
        <v/>
      </c>
      <c r="C1475" s="44">
        <f>MAR!B476</f>
        <v/>
      </c>
      <c r="D1475" s="44">
        <f>MAR!C476</f>
        <v/>
      </c>
      <c r="E1475" s="44">
        <f>MAR!D476</f>
        <v/>
      </c>
      <c r="F1475" s="44">
        <f>MAR!E476</f>
        <v/>
      </c>
      <c r="G1475" s="44">
        <f>MAR!F476</f>
        <v/>
      </c>
      <c r="H1475" s="44">
        <f>MAR!G476</f>
        <v/>
      </c>
      <c r="I1475" s="45">
        <f>MAR!H476</f>
        <v/>
      </c>
      <c r="J1475" s="45">
        <f>MAR!I476</f>
        <v/>
      </c>
      <c r="K1475" s="44">
        <f>MAR!J476</f>
        <v/>
      </c>
      <c r="L1475" s="44">
        <f>MAR!K476</f>
        <v/>
      </c>
      <c r="M1475" s="46">
        <f>MAR!L476</f>
        <v/>
      </c>
      <c r="N1475" s="44">
        <f>MAR!M476</f>
        <v/>
      </c>
      <c r="O1475" s="44">
        <f>MAR!N476</f>
        <v/>
      </c>
      <c r="P1475" s="44">
        <f>MAR!O476</f>
        <v/>
      </c>
      <c r="Q1475" s="44">
        <f>MAR!P476</f>
        <v/>
      </c>
      <c r="R1475" s="44">
        <f>MAR!Q476</f>
        <v/>
      </c>
      <c r="S1475" s="46">
        <f>S1474+IF(X1475=0,0,M1475)</f>
        <v/>
      </c>
      <c r="T1475" s="47">
        <f>MAX(T1474,S1475)</f>
        <v/>
      </c>
      <c r="U1475" s="48">
        <f>S1475-T1475</f>
        <v/>
      </c>
      <c r="V1475" s="47">
        <f>IFERROR(SUMIFS(DATABASE!$M$5:$M$6004,DATABASE!$B$5:$B$6004,B1475,DATABASE!$X$5:$X$6004,1),0)</f>
        <v/>
      </c>
      <c r="W1475" s="31">
        <f>IFERROR(COUNTIFS(DATABASE!$B$5:$B$6004,B1475,DATABASE!$X$5:$X$6004,1),0)</f>
        <v/>
      </c>
      <c r="X1475" s="49">
        <f>--AND(ISNUMBER(B1475),C1475&lt;&gt;"",L1475&lt;&gt;"",M1475&lt;&gt;"")</f>
        <v/>
      </c>
    </row>
    <row r="1476" ht="15" customHeight="1" s="111">
      <c r="A1476" s="50" t="inlineStr">
        <is>
          <t>MAR</t>
        </is>
      </c>
      <c r="B1476" s="51">
        <f>MAR!A477</f>
        <v/>
      </c>
      <c r="C1476" s="52">
        <f>MAR!B477</f>
        <v/>
      </c>
      <c r="D1476" s="52">
        <f>MAR!C477</f>
        <v/>
      </c>
      <c r="E1476" s="52">
        <f>MAR!D477</f>
        <v/>
      </c>
      <c r="F1476" s="52">
        <f>MAR!E477</f>
        <v/>
      </c>
      <c r="G1476" s="52">
        <f>MAR!F477</f>
        <v/>
      </c>
      <c r="H1476" s="52">
        <f>MAR!G477</f>
        <v/>
      </c>
      <c r="I1476" s="53">
        <f>MAR!H477</f>
        <v/>
      </c>
      <c r="J1476" s="53">
        <f>MAR!I477</f>
        <v/>
      </c>
      <c r="K1476" s="52">
        <f>MAR!J477</f>
        <v/>
      </c>
      <c r="L1476" s="52">
        <f>MAR!K477</f>
        <v/>
      </c>
      <c r="M1476" s="54">
        <f>MAR!L477</f>
        <v/>
      </c>
      <c r="N1476" s="52">
        <f>MAR!M477</f>
        <v/>
      </c>
      <c r="O1476" s="52">
        <f>MAR!N477</f>
        <v/>
      </c>
      <c r="P1476" s="52">
        <f>MAR!O477</f>
        <v/>
      </c>
      <c r="Q1476" s="52">
        <f>MAR!P477</f>
        <v/>
      </c>
      <c r="R1476" s="52">
        <f>MAR!Q477</f>
        <v/>
      </c>
      <c r="S1476" s="54">
        <f>S1475+IF(X1476=0,0,M1476)</f>
        <v/>
      </c>
      <c r="T1476" s="55">
        <f>MAX(T1475,S1476)</f>
        <v/>
      </c>
      <c r="U1476" s="56">
        <f>S1476-T1476</f>
        <v/>
      </c>
      <c r="V1476" s="55">
        <f>IFERROR(SUMIFS(DATABASE!$M$5:$M$6004,DATABASE!$B$5:$B$6004,B1476,DATABASE!$X$5:$X$6004,1),0)</f>
        <v/>
      </c>
      <c r="W1476" s="57">
        <f>IFERROR(COUNTIFS(DATABASE!$B$5:$B$6004,B1476,DATABASE!$X$5:$X$6004,1),0)</f>
        <v/>
      </c>
      <c r="X1476" s="58">
        <f>--AND(ISNUMBER(B1476),C1476&lt;&gt;"",L1476&lt;&gt;"",M1476&lt;&gt;"")</f>
        <v/>
      </c>
    </row>
    <row r="1477" ht="15" customHeight="1" s="111">
      <c r="A1477" s="42" t="inlineStr">
        <is>
          <t>MAR</t>
        </is>
      </c>
      <c r="B1477" s="43">
        <f>MAR!A478</f>
        <v/>
      </c>
      <c r="C1477" s="44">
        <f>MAR!B478</f>
        <v/>
      </c>
      <c r="D1477" s="44">
        <f>MAR!C478</f>
        <v/>
      </c>
      <c r="E1477" s="44">
        <f>MAR!D478</f>
        <v/>
      </c>
      <c r="F1477" s="44">
        <f>MAR!E478</f>
        <v/>
      </c>
      <c r="G1477" s="44">
        <f>MAR!F478</f>
        <v/>
      </c>
      <c r="H1477" s="44">
        <f>MAR!G478</f>
        <v/>
      </c>
      <c r="I1477" s="45">
        <f>MAR!H478</f>
        <v/>
      </c>
      <c r="J1477" s="45">
        <f>MAR!I478</f>
        <v/>
      </c>
      <c r="K1477" s="44">
        <f>MAR!J478</f>
        <v/>
      </c>
      <c r="L1477" s="44">
        <f>MAR!K478</f>
        <v/>
      </c>
      <c r="M1477" s="46">
        <f>MAR!L478</f>
        <v/>
      </c>
      <c r="N1477" s="44">
        <f>MAR!M478</f>
        <v/>
      </c>
      <c r="O1477" s="44">
        <f>MAR!N478</f>
        <v/>
      </c>
      <c r="P1477" s="44">
        <f>MAR!O478</f>
        <v/>
      </c>
      <c r="Q1477" s="44">
        <f>MAR!P478</f>
        <v/>
      </c>
      <c r="R1477" s="44">
        <f>MAR!Q478</f>
        <v/>
      </c>
      <c r="S1477" s="46">
        <f>S1476+IF(X1477=0,0,M1477)</f>
        <v/>
      </c>
      <c r="T1477" s="47">
        <f>MAX(T1476,S1477)</f>
        <v/>
      </c>
      <c r="U1477" s="48">
        <f>S1477-T1477</f>
        <v/>
      </c>
      <c r="V1477" s="47">
        <f>IFERROR(SUMIFS(DATABASE!$M$5:$M$6004,DATABASE!$B$5:$B$6004,B1477,DATABASE!$X$5:$X$6004,1),0)</f>
        <v/>
      </c>
      <c r="W1477" s="31">
        <f>IFERROR(COUNTIFS(DATABASE!$B$5:$B$6004,B1477,DATABASE!$X$5:$X$6004,1),0)</f>
        <v/>
      </c>
      <c r="X1477" s="49">
        <f>--AND(ISNUMBER(B1477),C1477&lt;&gt;"",L1477&lt;&gt;"",M1477&lt;&gt;"")</f>
        <v/>
      </c>
    </row>
    <row r="1478" ht="15" customHeight="1" s="111">
      <c r="A1478" s="50" t="inlineStr">
        <is>
          <t>MAR</t>
        </is>
      </c>
      <c r="B1478" s="51">
        <f>MAR!A479</f>
        <v/>
      </c>
      <c r="C1478" s="52">
        <f>MAR!B479</f>
        <v/>
      </c>
      <c r="D1478" s="52">
        <f>MAR!C479</f>
        <v/>
      </c>
      <c r="E1478" s="52">
        <f>MAR!D479</f>
        <v/>
      </c>
      <c r="F1478" s="52">
        <f>MAR!E479</f>
        <v/>
      </c>
      <c r="G1478" s="52">
        <f>MAR!F479</f>
        <v/>
      </c>
      <c r="H1478" s="52">
        <f>MAR!G479</f>
        <v/>
      </c>
      <c r="I1478" s="53">
        <f>MAR!H479</f>
        <v/>
      </c>
      <c r="J1478" s="53">
        <f>MAR!I479</f>
        <v/>
      </c>
      <c r="K1478" s="52">
        <f>MAR!J479</f>
        <v/>
      </c>
      <c r="L1478" s="52">
        <f>MAR!K479</f>
        <v/>
      </c>
      <c r="M1478" s="54">
        <f>MAR!L479</f>
        <v/>
      </c>
      <c r="N1478" s="52">
        <f>MAR!M479</f>
        <v/>
      </c>
      <c r="O1478" s="52">
        <f>MAR!N479</f>
        <v/>
      </c>
      <c r="P1478" s="52">
        <f>MAR!O479</f>
        <v/>
      </c>
      <c r="Q1478" s="52">
        <f>MAR!P479</f>
        <v/>
      </c>
      <c r="R1478" s="52">
        <f>MAR!Q479</f>
        <v/>
      </c>
      <c r="S1478" s="54">
        <f>S1477+IF(X1478=0,0,M1478)</f>
        <v/>
      </c>
      <c r="T1478" s="55">
        <f>MAX(T1477,S1478)</f>
        <v/>
      </c>
      <c r="U1478" s="56">
        <f>S1478-T1478</f>
        <v/>
      </c>
      <c r="V1478" s="55">
        <f>IFERROR(SUMIFS(DATABASE!$M$5:$M$6004,DATABASE!$B$5:$B$6004,B1478,DATABASE!$X$5:$X$6004,1),0)</f>
        <v/>
      </c>
      <c r="W1478" s="57">
        <f>IFERROR(COUNTIFS(DATABASE!$B$5:$B$6004,B1478,DATABASE!$X$5:$X$6004,1),0)</f>
        <v/>
      </c>
      <c r="X1478" s="58">
        <f>--AND(ISNUMBER(B1478),C1478&lt;&gt;"",L1478&lt;&gt;"",M1478&lt;&gt;"")</f>
        <v/>
      </c>
    </row>
    <row r="1479" ht="15" customHeight="1" s="111">
      <c r="A1479" s="42" t="inlineStr">
        <is>
          <t>MAR</t>
        </is>
      </c>
      <c r="B1479" s="43">
        <f>MAR!A480</f>
        <v/>
      </c>
      <c r="C1479" s="44">
        <f>MAR!B480</f>
        <v/>
      </c>
      <c r="D1479" s="44">
        <f>MAR!C480</f>
        <v/>
      </c>
      <c r="E1479" s="44">
        <f>MAR!D480</f>
        <v/>
      </c>
      <c r="F1479" s="44">
        <f>MAR!E480</f>
        <v/>
      </c>
      <c r="G1479" s="44">
        <f>MAR!F480</f>
        <v/>
      </c>
      <c r="H1479" s="44">
        <f>MAR!G480</f>
        <v/>
      </c>
      <c r="I1479" s="45">
        <f>MAR!H480</f>
        <v/>
      </c>
      <c r="J1479" s="45">
        <f>MAR!I480</f>
        <v/>
      </c>
      <c r="K1479" s="44">
        <f>MAR!J480</f>
        <v/>
      </c>
      <c r="L1479" s="44">
        <f>MAR!K480</f>
        <v/>
      </c>
      <c r="M1479" s="46">
        <f>MAR!L480</f>
        <v/>
      </c>
      <c r="N1479" s="44">
        <f>MAR!M480</f>
        <v/>
      </c>
      <c r="O1479" s="44">
        <f>MAR!N480</f>
        <v/>
      </c>
      <c r="P1479" s="44">
        <f>MAR!O480</f>
        <v/>
      </c>
      <c r="Q1479" s="44">
        <f>MAR!P480</f>
        <v/>
      </c>
      <c r="R1479" s="44">
        <f>MAR!Q480</f>
        <v/>
      </c>
      <c r="S1479" s="46">
        <f>S1478+IF(X1479=0,0,M1479)</f>
        <v/>
      </c>
      <c r="T1479" s="47">
        <f>MAX(T1478,S1479)</f>
        <v/>
      </c>
      <c r="U1479" s="48">
        <f>S1479-T1479</f>
        <v/>
      </c>
      <c r="V1479" s="47">
        <f>IFERROR(SUMIFS(DATABASE!$M$5:$M$6004,DATABASE!$B$5:$B$6004,B1479,DATABASE!$X$5:$X$6004,1),0)</f>
        <v/>
      </c>
      <c r="W1479" s="31">
        <f>IFERROR(COUNTIFS(DATABASE!$B$5:$B$6004,B1479,DATABASE!$X$5:$X$6004,1),0)</f>
        <v/>
      </c>
      <c r="X1479" s="49">
        <f>--AND(ISNUMBER(B1479),C1479&lt;&gt;"",L1479&lt;&gt;"",M1479&lt;&gt;"")</f>
        <v/>
      </c>
    </row>
    <row r="1480" ht="15" customHeight="1" s="111">
      <c r="A1480" s="50" t="inlineStr">
        <is>
          <t>MAR</t>
        </is>
      </c>
      <c r="B1480" s="51">
        <f>MAR!A481</f>
        <v/>
      </c>
      <c r="C1480" s="52">
        <f>MAR!B481</f>
        <v/>
      </c>
      <c r="D1480" s="52">
        <f>MAR!C481</f>
        <v/>
      </c>
      <c r="E1480" s="52">
        <f>MAR!D481</f>
        <v/>
      </c>
      <c r="F1480" s="52">
        <f>MAR!E481</f>
        <v/>
      </c>
      <c r="G1480" s="52">
        <f>MAR!F481</f>
        <v/>
      </c>
      <c r="H1480" s="52">
        <f>MAR!G481</f>
        <v/>
      </c>
      <c r="I1480" s="53">
        <f>MAR!H481</f>
        <v/>
      </c>
      <c r="J1480" s="53">
        <f>MAR!I481</f>
        <v/>
      </c>
      <c r="K1480" s="52">
        <f>MAR!J481</f>
        <v/>
      </c>
      <c r="L1480" s="52">
        <f>MAR!K481</f>
        <v/>
      </c>
      <c r="M1480" s="54">
        <f>MAR!L481</f>
        <v/>
      </c>
      <c r="N1480" s="52">
        <f>MAR!M481</f>
        <v/>
      </c>
      <c r="O1480" s="52">
        <f>MAR!N481</f>
        <v/>
      </c>
      <c r="P1480" s="52">
        <f>MAR!O481</f>
        <v/>
      </c>
      <c r="Q1480" s="52">
        <f>MAR!P481</f>
        <v/>
      </c>
      <c r="R1480" s="52">
        <f>MAR!Q481</f>
        <v/>
      </c>
      <c r="S1480" s="54">
        <f>S1479+IF(X1480=0,0,M1480)</f>
        <v/>
      </c>
      <c r="T1480" s="55">
        <f>MAX(T1479,S1480)</f>
        <v/>
      </c>
      <c r="U1480" s="56">
        <f>S1480-T1480</f>
        <v/>
      </c>
      <c r="V1480" s="55">
        <f>IFERROR(SUMIFS(DATABASE!$M$5:$M$6004,DATABASE!$B$5:$B$6004,B1480,DATABASE!$X$5:$X$6004,1),0)</f>
        <v/>
      </c>
      <c r="W1480" s="57">
        <f>IFERROR(COUNTIFS(DATABASE!$B$5:$B$6004,B1480,DATABASE!$X$5:$X$6004,1),0)</f>
        <v/>
      </c>
      <c r="X1480" s="58">
        <f>--AND(ISNUMBER(B1480),C1480&lt;&gt;"",L1480&lt;&gt;"",M1480&lt;&gt;"")</f>
        <v/>
      </c>
    </row>
    <row r="1481" ht="15" customHeight="1" s="111">
      <c r="A1481" s="42" t="inlineStr">
        <is>
          <t>MAR</t>
        </is>
      </c>
      <c r="B1481" s="43">
        <f>MAR!A482</f>
        <v/>
      </c>
      <c r="C1481" s="44">
        <f>MAR!B482</f>
        <v/>
      </c>
      <c r="D1481" s="44">
        <f>MAR!C482</f>
        <v/>
      </c>
      <c r="E1481" s="44">
        <f>MAR!D482</f>
        <v/>
      </c>
      <c r="F1481" s="44">
        <f>MAR!E482</f>
        <v/>
      </c>
      <c r="G1481" s="44">
        <f>MAR!F482</f>
        <v/>
      </c>
      <c r="H1481" s="44">
        <f>MAR!G482</f>
        <v/>
      </c>
      <c r="I1481" s="45">
        <f>MAR!H482</f>
        <v/>
      </c>
      <c r="J1481" s="45">
        <f>MAR!I482</f>
        <v/>
      </c>
      <c r="K1481" s="44">
        <f>MAR!J482</f>
        <v/>
      </c>
      <c r="L1481" s="44">
        <f>MAR!K482</f>
        <v/>
      </c>
      <c r="M1481" s="46">
        <f>MAR!L482</f>
        <v/>
      </c>
      <c r="N1481" s="44">
        <f>MAR!M482</f>
        <v/>
      </c>
      <c r="O1481" s="44">
        <f>MAR!N482</f>
        <v/>
      </c>
      <c r="P1481" s="44">
        <f>MAR!O482</f>
        <v/>
      </c>
      <c r="Q1481" s="44">
        <f>MAR!P482</f>
        <v/>
      </c>
      <c r="R1481" s="44">
        <f>MAR!Q482</f>
        <v/>
      </c>
      <c r="S1481" s="46">
        <f>S1480+IF(X1481=0,0,M1481)</f>
        <v/>
      </c>
      <c r="T1481" s="47">
        <f>MAX(T1480,S1481)</f>
        <v/>
      </c>
      <c r="U1481" s="48">
        <f>S1481-T1481</f>
        <v/>
      </c>
      <c r="V1481" s="47">
        <f>IFERROR(SUMIFS(DATABASE!$M$5:$M$6004,DATABASE!$B$5:$B$6004,B1481,DATABASE!$X$5:$X$6004,1),0)</f>
        <v/>
      </c>
      <c r="W1481" s="31">
        <f>IFERROR(COUNTIFS(DATABASE!$B$5:$B$6004,B1481,DATABASE!$X$5:$X$6004,1),0)</f>
        <v/>
      </c>
      <c r="X1481" s="49">
        <f>--AND(ISNUMBER(B1481),C1481&lt;&gt;"",L1481&lt;&gt;"",M1481&lt;&gt;"")</f>
        <v/>
      </c>
    </row>
    <row r="1482" ht="15" customHeight="1" s="111">
      <c r="A1482" s="50" t="inlineStr">
        <is>
          <t>MAR</t>
        </is>
      </c>
      <c r="B1482" s="51">
        <f>MAR!A483</f>
        <v/>
      </c>
      <c r="C1482" s="52">
        <f>MAR!B483</f>
        <v/>
      </c>
      <c r="D1482" s="52">
        <f>MAR!C483</f>
        <v/>
      </c>
      <c r="E1482" s="52">
        <f>MAR!D483</f>
        <v/>
      </c>
      <c r="F1482" s="52">
        <f>MAR!E483</f>
        <v/>
      </c>
      <c r="G1482" s="52">
        <f>MAR!F483</f>
        <v/>
      </c>
      <c r="H1482" s="52">
        <f>MAR!G483</f>
        <v/>
      </c>
      <c r="I1482" s="53">
        <f>MAR!H483</f>
        <v/>
      </c>
      <c r="J1482" s="53">
        <f>MAR!I483</f>
        <v/>
      </c>
      <c r="K1482" s="52">
        <f>MAR!J483</f>
        <v/>
      </c>
      <c r="L1482" s="52">
        <f>MAR!K483</f>
        <v/>
      </c>
      <c r="M1482" s="54">
        <f>MAR!L483</f>
        <v/>
      </c>
      <c r="N1482" s="52">
        <f>MAR!M483</f>
        <v/>
      </c>
      <c r="O1482" s="52">
        <f>MAR!N483</f>
        <v/>
      </c>
      <c r="P1482" s="52">
        <f>MAR!O483</f>
        <v/>
      </c>
      <c r="Q1482" s="52">
        <f>MAR!P483</f>
        <v/>
      </c>
      <c r="R1482" s="52">
        <f>MAR!Q483</f>
        <v/>
      </c>
      <c r="S1482" s="54">
        <f>S1481+IF(X1482=0,0,M1482)</f>
        <v/>
      </c>
      <c r="T1482" s="55">
        <f>MAX(T1481,S1482)</f>
        <v/>
      </c>
      <c r="U1482" s="56">
        <f>S1482-T1482</f>
        <v/>
      </c>
      <c r="V1482" s="55">
        <f>IFERROR(SUMIFS(DATABASE!$M$5:$M$6004,DATABASE!$B$5:$B$6004,B1482,DATABASE!$X$5:$X$6004,1),0)</f>
        <v/>
      </c>
      <c r="W1482" s="57">
        <f>IFERROR(COUNTIFS(DATABASE!$B$5:$B$6004,B1482,DATABASE!$X$5:$X$6004,1),0)</f>
        <v/>
      </c>
      <c r="X1482" s="58">
        <f>--AND(ISNUMBER(B1482),C1482&lt;&gt;"",L1482&lt;&gt;"",M1482&lt;&gt;"")</f>
        <v/>
      </c>
    </row>
    <row r="1483" ht="15" customHeight="1" s="111">
      <c r="A1483" s="42" t="inlineStr">
        <is>
          <t>MAR</t>
        </is>
      </c>
      <c r="B1483" s="43">
        <f>MAR!A484</f>
        <v/>
      </c>
      <c r="C1483" s="44">
        <f>MAR!B484</f>
        <v/>
      </c>
      <c r="D1483" s="44">
        <f>MAR!C484</f>
        <v/>
      </c>
      <c r="E1483" s="44">
        <f>MAR!D484</f>
        <v/>
      </c>
      <c r="F1483" s="44">
        <f>MAR!E484</f>
        <v/>
      </c>
      <c r="G1483" s="44">
        <f>MAR!F484</f>
        <v/>
      </c>
      <c r="H1483" s="44">
        <f>MAR!G484</f>
        <v/>
      </c>
      <c r="I1483" s="45">
        <f>MAR!H484</f>
        <v/>
      </c>
      <c r="J1483" s="45">
        <f>MAR!I484</f>
        <v/>
      </c>
      <c r="K1483" s="44">
        <f>MAR!J484</f>
        <v/>
      </c>
      <c r="L1483" s="44">
        <f>MAR!K484</f>
        <v/>
      </c>
      <c r="M1483" s="46">
        <f>MAR!L484</f>
        <v/>
      </c>
      <c r="N1483" s="44">
        <f>MAR!M484</f>
        <v/>
      </c>
      <c r="O1483" s="44">
        <f>MAR!N484</f>
        <v/>
      </c>
      <c r="P1483" s="44">
        <f>MAR!O484</f>
        <v/>
      </c>
      <c r="Q1483" s="44">
        <f>MAR!P484</f>
        <v/>
      </c>
      <c r="R1483" s="44">
        <f>MAR!Q484</f>
        <v/>
      </c>
      <c r="S1483" s="46">
        <f>S1482+IF(X1483=0,0,M1483)</f>
        <v/>
      </c>
      <c r="T1483" s="47">
        <f>MAX(T1482,S1483)</f>
        <v/>
      </c>
      <c r="U1483" s="48">
        <f>S1483-T1483</f>
        <v/>
      </c>
      <c r="V1483" s="47">
        <f>IFERROR(SUMIFS(DATABASE!$M$5:$M$6004,DATABASE!$B$5:$B$6004,B1483,DATABASE!$X$5:$X$6004,1),0)</f>
        <v/>
      </c>
      <c r="W1483" s="31">
        <f>IFERROR(COUNTIFS(DATABASE!$B$5:$B$6004,B1483,DATABASE!$X$5:$X$6004,1),0)</f>
        <v/>
      </c>
      <c r="X1483" s="49">
        <f>--AND(ISNUMBER(B1483),C1483&lt;&gt;"",L1483&lt;&gt;"",M1483&lt;&gt;"")</f>
        <v/>
      </c>
    </row>
    <row r="1484" ht="15" customHeight="1" s="111">
      <c r="A1484" s="50" t="inlineStr">
        <is>
          <t>MAR</t>
        </is>
      </c>
      <c r="B1484" s="51">
        <f>MAR!A485</f>
        <v/>
      </c>
      <c r="C1484" s="52">
        <f>MAR!B485</f>
        <v/>
      </c>
      <c r="D1484" s="52">
        <f>MAR!C485</f>
        <v/>
      </c>
      <c r="E1484" s="52">
        <f>MAR!D485</f>
        <v/>
      </c>
      <c r="F1484" s="52">
        <f>MAR!E485</f>
        <v/>
      </c>
      <c r="G1484" s="52">
        <f>MAR!F485</f>
        <v/>
      </c>
      <c r="H1484" s="52">
        <f>MAR!G485</f>
        <v/>
      </c>
      <c r="I1484" s="53">
        <f>MAR!H485</f>
        <v/>
      </c>
      <c r="J1484" s="53">
        <f>MAR!I485</f>
        <v/>
      </c>
      <c r="K1484" s="52">
        <f>MAR!J485</f>
        <v/>
      </c>
      <c r="L1484" s="52">
        <f>MAR!K485</f>
        <v/>
      </c>
      <c r="M1484" s="54">
        <f>MAR!L485</f>
        <v/>
      </c>
      <c r="N1484" s="52">
        <f>MAR!M485</f>
        <v/>
      </c>
      <c r="O1484" s="52">
        <f>MAR!N485</f>
        <v/>
      </c>
      <c r="P1484" s="52">
        <f>MAR!O485</f>
        <v/>
      </c>
      <c r="Q1484" s="52">
        <f>MAR!P485</f>
        <v/>
      </c>
      <c r="R1484" s="52">
        <f>MAR!Q485</f>
        <v/>
      </c>
      <c r="S1484" s="54">
        <f>S1483+IF(X1484=0,0,M1484)</f>
        <v/>
      </c>
      <c r="T1484" s="55">
        <f>MAX(T1483,S1484)</f>
        <v/>
      </c>
      <c r="U1484" s="56">
        <f>S1484-T1484</f>
        <v/>
      </c>
      <c r="V1484" s="55">
        <f>IFERROR(SUMIFS(DATABASE!$M$5:$M$6004,DATABASE!$B$5:$B$6004,B1484,DATABASE!$X$5:$X$6004,1),0)</f>
        <v/>
      </c>
      <c r="W1484" s="57">
        <f>IFERROR(COUNTIFS(DATABASE!$B$5:$B$6004,B1484,DATABASE!$X$5:$X$6004,1),0)</f>
        <v/>
      </c>
      <c r="X1484" s="58">
        <f>--AND(ISNUMBER(B1484),C1484&lt;&gt;"",L1484&lt;&gt;"",M1484&lt;&gt;"")</f>
        <v/>
      </c>
    </row>
    <row r="1485" ht="15" customHeight="1" s="111">
      <c r="A1485" s="42" t="inlineStr">
        <is>
          <t>MAR</t>
        </is>
      </c>
      <c r="B1485" s="43">
        <f>MAR!A486</f>
        <v/>
      </c>
      <c r="C1485" s="44">
        <f>MAR!B486</f>
        <v/>
      </c>
      <c r="D1485" s="44">
        <f>MAR!C486</f>
        <v/>
      </c>
      <c r="E1485" s="44">
        <f>MAR!D486</f>
        <v/>
      </c>
      <c r="F1485" s="44">
        <f>MAR!E486</f>
        <v/>
      </c>
      <c r="G1485" s="44">
        <f>MAR!F486</f>
        <v/>
      </c>
      <c r="H1485" s="44">
        <f>MAR!G486</f>
        <v/>
      </c>
      <c r="I1485" s="45">
        <f>MAR!H486</f>
        <v/>
      </c>
      <c r="J1485" s="45">
        <f>MAR!I486</f>
        <v/>
      </c>
      <c r="K1485" s="44">
        <f>MAR!J486</f>
        <v/>
      </c>
      <c r="L1485" s="44">
        <f>MAR!K486</f>
        <v/>
      </c>
      <c r="M1485" s="46">
        <f>MAR!L486</f>
        <v/>
      </c>
      <c r="N1485" s="44">
        <f>MAR!M486</f>
        <v/>
      </c>
      <c r="O1485" s="44">
        <f>MAR!N486</f>
        <v/>
      </c>
      <c r="P1485" s="44">
        <f>MAR!O486</f>
        <v/>
      </c>
      <c r="Q1485" s="44">
        <f>MAR!P486</f>
        <v/>
      </c>
      <c r="R1485" s="44">
        <f>MAR!Q486</f>
        <v/>
      </c>
      <c r="S1485" s="46">
        <f>S1484+IF(X1485=0,0,M1485)</f>
        <v/>
      </c>
      <c r="T1485" s="47">
        <f>MAX(T1484,S1485)</f>
        <v/>
      </c>
      <c r="U1485" s="48">
        <f>S1485-T1485</f>
        <v/>
      </c>
      <c r="V1485" s="47">
        <f>IFERROR(SUMIFS(DATABASE!$M$5:$M$6004,DATABASE!$B$5:$B$6004,B1485,DATABASE!$X$5:$X$6004,1),0)</f>
        <v/>
      </c>
      <c r="W1485" s="31">
        <f>IFERROR(COUNTIFS(DATABASE!$B$5:$B$6004,B1485,DATABASE!$X$5:$X$6004,1),0)</f>
        <v/>
      </c>
      <c r="X1485" s="49">
        <f>--AND(ISNUMBER(B1485),C1485&lt;&gt;"",L1485&lt;&gt;"",M1485&lt;&gt;"")</f>
        <v/>
      </c>
    </row>
    <row r="1486" ht="15" customHeight="1" s="111">
      <c r="A1486" s="50" t="inlineStr">
        <is>
          <t>MAR</t>
        </is>
      </c>
      <c r="B1486" s="51">
        <f>MAR!A487</f>
        <v/>
      </c>
      <c r="C1486" s="52">
        <f>MAR!B487</f>
        <v/>
      </c>
      <c r="D1486" s="52">
        <f>MAR!C487</f>
        <v/>
      </c>
      <c r="E1486" s="52">
        <f>MAR!D487</f>
        <v/>
      </c>
      <c r="F1486" s="52">
        <f>MAR!E487</f>
        <v/>
      </c>
      <c r="G1486" s="52">
        <f>MAR!F487</f>
        <v/>
      </c>
      <c r="H1486" s="52">
        <f>MAR!G487</f>
        <v/>
      </c>
      <c r="I1486" s="53">
        <f>MAR!H487</f>
        <v/>
      </c>
      <c r="J1486" s="53">
        <f>MAR!I487</f>
        <v/>
      </c>
      <c r="K1486" s="52">
        <f>MAR!J487</f>
        <v/>
      </c>
      <c r="L1486" s="52">
        <f>MAR!K487</f>
        <v/>
      </c>
      <c r="M1486" s="54">
        <f>MAR!L487</f>
        <v/>
      </c>
      <c r="N1486" s="52">
        <f>MAR!M487</f>
        <v/>
      </c>
      <c r="O1486" s="52">
        <f>MAR!N487</f>
        <v/>
      </c>
      <c r="P1486" s="52">
        <f>MAR!O487</f>
        <v/>
      </c>
      <c r="Q1486" s="52">
        <f>MAR!P487</f>
        <v/>
      </c>
      <c r="R1486" s="52">
        <f>MAR!Q487</f>
        <v/>
      </c>
      <c r="S1486" s="54">
        <f>S1485+IF(X1486=0,0,M1486)</f>
        <v/>
      </c>
      <c r="T1486" s="55">
        <f>MAX(T1485,S1486)</f>
        <v/>
      </c>
      <c r="U1486" s="56">
        <f>S1486-T1486</f>
        <v/>
      </c>
      <c r="V1486" s="55">
        <f>IFERROR(SUMIFS(DATABASE!$M$5:$M$6004,DATABASE!$B$5:$B$6004,B1486,DATABASE!$X$5:$X$6004,1),0)</f>
        <v/>
      </c>
      <c r="W1486" s="57">
        <f>IFERROR(COUNTIFS(DATABASE!$B$5:$B$6004,B1486,DATABASE!$X$5:$X$6004,1),0)</f>
        <v/>
      </c>
      <c r="X1486" s="58">
        <f>--AND(ISNUMBER(B1486),C1486&lt;&gt;"",L1486&lt;&gt;"",M1486&lt;&gt;"")</f>
        <v/>
      </c>
    </row>
    <row r="1487" ht="15" customHeight="1" s="111">
      <c r="A1487" s="42" t="inlineStr">
        <is>
          <t>MAR</t>
        </is>
      </c>
      <c r="B1487" s="43">
        <f>MAR!A488</f>
        <v/>
      </c>
      <c r="C1487" s="44">
        <f>MAR!B488</f>
        <v/>
      </c>
      <c r="D1487" s="44">
        <f>MAR!C488</f>
        <v/>
      </c>
      <c r="E1487" s="44">
        <f>MAR!D488</f>
        <v/>
      </c>
      <c r="F1487" s="44">
        <f>MAR!E488</f>
        <v/>
      </c>
      <c r="G1487" s="44">
        <f>MAR!F488</f>
        <v/>
      </c>
      <c r="H1487" s="44">
        <f>MAR!G488</f>
        <v/>
      </c>
      <c r="I1487" s="45">
        <f>MAR!H488</f>
        <v/>
      </c>
      <c r="J1487" s="45">
        <f>MAR!I488</f>
        <v/>
      </c>
      <c r="K1487" s="44">
        <f>MAR!J488</f>
        <v/>
      </c>
      <c r="L1487" s="44">
        <f>MAR!K488</f>
        <v/>
      </c>
      <c r="M1487" s="46">
        <f>MAR!L488</f>
        <v/>
      </c>
      <c r="N1487" s="44">
        <f>MAR!M488</f>
        <v/>
      </c>
      <c r="O1487" s="44">
        <f>MAR!N488</f>
        <v/>
      </c>
      <c r="P1487" s="44">
        <f>MAR!O488</f>
        <v/>
      </c>
      <c r="Q1487" s="44">
        <f>MAR!P488</f>
        <v/>
      </c>
      <c r="R1487" s="44">
        <f>MAR!Q488</f>
        <v/>
      </c>
      <c r="S1487" s="46">
        <f>S1486+IF(X1487=0,0,M1487)</f>
        <v/>
      </c>
      <c r="T1487" s="47">
        <f>MAX(T1486,S1487)</f>
        <v/>
      </c>
      <c r="U1487" s="48">
        <f>S1487-T1487</f>
        <v/>
      </c>
      <c r="V1487" s="47">
        <f>IFERROR(SUMIFS(DATABASE!$M$5:$M$6004,DATABASE!$B$5:$B$6004,B1487,DATABASE!$X$5:$X$6004,1),0)</f>
        <v/>
      </c>
      <c r="W1487" s="31">
        <f>IFERROR(COUNTIFS(DATABASE!$B$5:$B$6004,B1487,DATABASE!$X$5:$X$6004,1),0)</f>
        <v/>
      </c>
      <c r="X1487" s="49">
        <f>--AND(ISNUMBER(B1487),C1487&lt;&gt;"",L1487&lt;&gt;"",M1487&lt;&gt;"")</f>
        <v/>
      </c>
    </row>
    <row r="1488" ht="15" customHeight="1" s="111">
      <c r="A1488" s="50" t="inlineStr">
        <is>
          <t>MAR</t>
        </is>
      </c>
      <c r="B1488" s="51">
        <f>MAR!A489</f>
        <v/>
      </c>
      <c r="C1488" s="52">
        <f>MAR!B489</f>
        <v/>
      </c>
      <c r="D1488" s="52">
        <f>MAR!C489</f>
        <v/>
      </c>
      <c r="E1488" s="52">
        <f>MAR!D489</f>
        <v/>
      </c>
      <c r="F1488" s="52">
        <f>MAR!E489</f>
        <v/>
      </c>
      <c r="G1488" s="52">
        <f>MAR!F489</f>
        <v/>
      </c>
      <c r="H1488" s="52">
        <f>MAR!G489</f>
        <v/>
      </c>
      <c r="I1488" s="53">
        <f>MAR!H489</f>
        <v/>
      </c>
      <c r="J1488" s="53">
        <f>MAR!I489</f>
        <v/>
      </c>
      <c r="K1488" s="52">
        <f>MAR!J489</f>
        <v/>
      </c>
      <c r="L1488" s="52">
        <f>MAR!K489</f>
        <v/>
      </c>
      <c r="M1488" s="54">
        <f>MAR!L489</f>
        <v/>
      </c>
      <c r="N1488" s="52">
        <f>MAR!M489</f>
        <v/>
      </c>
      <c r="O1488" s="52">
        <f>MAR!N489</f>
        <v/>
      </c>
      <c r="P1488" s="52">
        <f>MAR!O489</f>
        <v/>
      </c>
      <c r="Q1488" s="52">
        <f>MAR!P489</f>
        <v/>
      </c>
      <c r="R1488" s="52">
        <f>MAR!Q489</f>
        <v/>
      </c>
      <c r="S1488" s="54">
        <f>S1487+IF(X1488=0,0,M1488)</f>
        <v/>
      </c>
      <c r="T1488" s="55">
        <f>MAX(T1487,S1488)</f>
        <v/>
      </c>
      <c r="U1488" s="56">
        <f>S1488-T1488</f>
        <v/>
      </c>
      <c r="V1488" s="55">
        <f>IFERROR(SUMIFS(DATABASE!$M$5:$M$6004,DATABASE!$B$5:$B$6004,B1488,DATABASE!$X$5:$X$6004,1),0)</f>
        <v/>
      </c>
      <c r="W1488" s="57">
        <f>IFERROR(COUNTIFS(DATABASE!$B$5:$B$6004,B1488,DATABASE!$X$5:$X$6004,1),0)</f>
        <v/>
      </c>
      <c r="X1488" s="58">
        <f>--AND(ISNUMBER(B1488),C1488&lt;&gt;"",L1488&lt;&gt;"",M1488&lt;&gt;"")</f>
        <v/>
      </c>
    </row>
    <row r="1489" ht="15" customHeight="1" s="111">
      <c r="A1489" s="42" t="inlineStr">
        <is>
          <t>MAR</t>
        </is>
      </c>
      <c r="B1489" s="43">
        <f>MAR!A490</f>
        <v/>
      </c>
      <c r="C1489" s="44">
        <f>MAR!B490</f>
        <v/>
      </c>
      <c r="D1489" s="44">
        <f>MAR!C490</f>
        <v/>
      </c>
      <c r="E1489" s="44">
        <f>MAR!D490</f>
        <v/>
      </c>
      <c r="F1489" s="44">
        <f>MAR!E490</f>
        <v/>
      </c>
      <c r="G1489" s="44">
        <f>MAR!F490</f>
        <v/>
      </c>
      <c r="H1489" s="44">
        <f>MAR!G490</f>
        <v/>
      </c>
      <c r="I1489" s="45">
        <f>MAR!H490</f>
        <v/>
      </c>
      <c r="J1489" s="45">
        <f>MAR!I490</f>
        <v/>
      </c>
      <c r="K1489" s="44">
        <f>MAR!J490</f>
        <v/>
      </c>
      <c r="L1489" s="44">
        <f>MAR!K490</f>
        <v/>
      </c>
      <c r="M1489" s="46">
        <f>MAR!L490</f>
        <v/>
      </c>
      <c r="N1489" s="44">
        <f>MAR!M490</f>
        <v/>
      </c>
      <c r="O1489" s="44">
        <f>MAR!N490</f>
        <v/>
      </c>
      <c r="P1489" s="44">
        <f>MAR!O490</f>
        <v/>
      </c>
      <c r="Q1489" s="44">
        <f>MAR!P490</f>
        <v/>
      </c>
      <c r="R1489" s="44">
        <f>MAR!Q490</f>
        <v/>
      </c>
      <c r="S1489" s="46">
        <f>S1488+IF(X1489=0,0,M1489)</f>
        <v/>
      </c>
      <c r="T1489" s="47">
        <f>MAX(T1488,S1489)</f>
        <v/>
      </c>
      <c r="U1489" s="48">
        <f>S1489-T1489</f>
        <v/>
      </c>
      <c r="V1489" s="47">
        <f>IFERROR(SUMIFS(DATABASE!$M$5:$M$6004,DATABASE!$B$5:$B$6004,B1489,DATABASE!$X$5:$X$6004,1),0)</f>
        <v/>
      </c>
      <c r="W1489" s="31">
        <f>IFERROR(COUNTIFS(DATABASE!$B$5:$B$6004,B1489,DATABASE!$X$5:$X$6004,1),0)</f>
        <v/>
      </c>
      <c r="X1489" s="49">
        <f>--AND(ISNUMBER(B1489),C1489&lt;&gt;"",L1489&lt;&gt;"",M1489&lt;&gt;"")</f>
        <v/>
      </c>
    </row>
    <row r="1490" ht="15" customHeight="1" s="111">
      <c r="A1490" s="50" t="inlineStr">
        <is>
          <t>MAR</t>
        </is>
      </c>
      <c r="B1490" s="51">
        <f>MAR!A491</f>
        <v/>
      </c>
      <c r="C1490" s="52">
        <f>MAR!B491</f>
        <v/>
      </c>
      <c r="D1490" s="52">
        <f>MAR!C491</f>
        <v/>
      </c>
      <c r="E1490" s="52">
        <f>MAR!D491</f>
        <v/>
      </c>
      <c r="F1490" s="52">
        <f>MAR!E491</f>
        <v/>
      </c>
      <c r="G1490" s="52">
        <f>MAR!F491</f>
        <v/>
      </c>
      <c r="H1490" s="52">
        <f>MAR!G491</f>
        <v/>
      </c>
      <c r="I1490" s="53">
        <f>MAR!H491</f>
        <v/>
      </c>
      <c r="J1490" s="53">
        <f>MAR!I491</f>
        <v/>
      </c>
      <c r="K1490" s="52">
        <f>MAR!J491</f>
        <v/>
      </c>
      <c r="L1490" s="52">
        <f>MAR!K491</f>
        <v/>
      </c>
      <c r="M1490" s="54">
        <f>MAR!L491</f>
        <v/>
      </c>
      <c r="N1490" s="52">
        <f>MAR!M491</f>
        <v/>
      </c>
      <c r="O1490" s="52">
        <f>MAR!N491</f>
        <v/>
      </c>
      <c r="P1490" s="52">
        <f>MAR!O491</f>
        <v/>
      </c>
      <c r="Q1490" s="52">
        <f>MAR!P491</f>
        <v/>
      </c>
      <c r="R1490" s="52">
        <f>MAR!Q491</f>
        <v/>
      </c>
      <c r="S1490" s="54">
        <f>S1489+IF(X1490=0,0,M1490)</f>
        <v/>
      </c>
      <c r="T1490" s="55">
        <f>MAX(T1489,S1490)</f>
        <v/>
      </c>
      <c r="U1490" s="56">
        <f>S1490-T1490</f>
        <v/>
      </c>
      <c r="V1490" s="55">
        <f>IFERROR(SUMIFS(DATABASE!$M$5:$M$6004,DATABASE!$B$5:$B$6004,B1490,DATABASE!$X$5:$X$6004,1),0)</f>
        <v/>
      </c>
      <c r="W1490" s="57">
        <f>IFERROR(COUNTIFS(DATABASE!$B$5:$B$6004,B1490,DATABASE!$X$5:$X$6004,1),0)</f>
        <v/>
      </c>
      <c r="X1490" s="58">
        <f>--AND(ISNUMBER(B1490),C1490&lt;&gt;"",L1490&lt;&gt;"",M1490&lt;&gt;"")</f>
        <v/>
      </c>
    </row>
    <row r="1491" ht="15" customHeight="1" s="111">
      <c r="A1491" s="42" t="inlineStr">
        <is>
          <t>MAR</t>
        </is>
      </c>
      <c r="B1491" s="43">
        <f>MAR!A492</f>
        <v/>
      </c>
      <c r="C1491" s="44">
        <f>MAR!B492</f>
        <v/>
      </c>
      <c r="D1491" s="44">
        <f>MAR!C492</f>
        <v/>
      </c>
      <c r="E1491" s="44">
        <f>MAR!D492</f>
        <v/>
      </c>
      <c r="F1491" s="44">
        <f>MAR!E492</f>
        <v/>
      </c>
      <c r="G1491" s="44">
        <f>MAR!F492</f>
        <v/>
      </c>
      <c r="H1491" s="44">
        <f>MAR!G492</f>
        <v/>
      </c>
      <c r="I1491" s="45">
        <f>MAR!H492</f>
        <v/>
      </c>
      <c r="J1491" s="45">
        <f>MAR!I492</f>
        <v/>
      </c>
      <c r="K1491" s="44">
        <f>MAR!J492</f>
        <v/>
      </c>
      <c r="L1491" s="44">
        <f>MAR!K492</f>
        <v/>
      </c>
      <c r="M1491" s="46">
        <f>MAR!L492</f>
        <v/>
      </c>
      <c r="N1491" s="44">
        <f>MAR!M492</f>
        <v/>
      </c>
      <c r="O1491" s="44">
        <f>MAR!N492</f>
        <v/>
      </c>
      <c r="P1491" s="44">
        <f>MAR!O492</f>
        <v/>
      </c>
      <c r="Q1491" s="44">
        <f>MAR!P492</f>
        <v/>
      </c>
      <c r="R1491" s="44">
        <f>MAR!Q492</f>
        <v/>
      </c>
      <c r="S1491" s="46">
        <f>S1490+IF(X1491=0,0,M1491)</f>
        <v/>
      </c>
      <c r="T1491" s="47">
        <f>MAX(T1490,S1491)</f>
        <v/>
      </c>
      <c r="U1491" s="48">
        <f>S1491-T1491</f>
        <v/>
      </c>
      <c r="V1491" s="47">
        <f>IFERROR(SUMIFS(DATABASE!$M$5:$M$6004,DATABASE!$B$5:$B$6004,B1491,DATABASE!$X$5:$X$6004,1),0)</f>
        <v/>
      </c>
      <c r="W1491" s="31">
        <f>IFERROR(COUNTIFS(DATABASE!$B$5:$B$6004,B1491,DATABASE!$X$5:$X$6004,1),0)</f>
        <v/>
      </c>
      <c r="X1491" s="49">
        <f>--AND(ISNUMBER(B1491),C1491&lt;&gt;"",L1491&lt;&gt;"",M1491&lt;&gt;"")</f>
        <v/>
      </c>
    </row>
    <row r="1492" ht="15" customHeight="1" s="111">
      <c r="A1492" s="50" t="inlineStr">
        <is>
          <t>MAR</t>
        </is>
      </c>
      <c r="B1492" s="51">
        <f>MAR!A493</f>
        <v/>
      </c>
      <c r="C1492" s="52">
        <f>MAR!B493</f>
        <v/>
      </c>
      <c r="D1492" s="52">
        <f>MAR!C493</f>
        <v/>
      </c>
      <c r="E1492" s="52">
        <f>MAR!D493</f>
        <v/>
      </c>
      <c r="F1492" s="52">
        <f>MAR!E493</f>
        <v/>
      </c>
      <c r="G1492" s="52">
        <f>MAR!F493</f>
        <v/>
      </c>
      <c r="H1492" s="52">
        <f>MAR!G493</f>
        <v/>
      </c>
      <c r="I1492" s="53">
        <f>MAR!H493</f>
        <v/>
      </c>
      <c r="J1492" s="53">
        <f>MAR!I493</f>
        <v/>
      </c>
      <c r="K1492" s="52">
        <f>MAR!J493</f>
        <v/>
      </c>
      <c r="L1492" s="52">
        <f>MAR!K493</f>
        <v/>
      </c>
      <c r="M1492" s="54">
        <f>MAR!L493</f>
        <v/>
      </c>
      <c r="N1492" s="52">
        <f>MAR!M493</f>
        <v/>
      </c>
      <c r="O1492" s="52">
        <f>MAR!N493</f>
        <v/>
      </c>
      <c r="P1492" s="52">
        <f>MAR!O493</f>
        <v/>
      </c>
      <c r="Q1492" s="52">
        <f>MAR!P493</f>
        <v/>
      </c>
      <c r="R1492" s="52">
        <f>MAR!Q493</f>
        <v/>
      </c>
      <c r="S1492" s="54">
        <f>S1491+IF(X1492=0,0,M1492)</f>
        <v/>
      </c>
      <c r="T1492" s="55">
        <f>MAX(T1491,S1492)</f>
        <v/>
      </c>
      <c r="U1492" s="56">
        <f>S1492-T1492</f>
        <v/>
      </c>
      <c r="V1492" s="55">
        <f>IFERROR(SUMIFS(DATABASE!$M$5:$M$6004,DATABASE!$B$5:$B$6004,B1492,DATABASE!$X$5:$X$6004,1),0)</f>
        <v/>
      </c>
      <c r="W1492" s="57">
        <f>IFERROR(COUNTIFS(DATABASE!$B$5:$B$6004,B1492,DATABASE!$X$5:$X$6004,1),0)</f>
        <v/>
      </c>
      <c r="X1492" s="58">
        <f>--AND(ISNUMBER(B1492),C1492&lt;&gt;"",L1492&lt;&gt;"",M1492&lt;&gt;"")</f>
        <v/>
      </c>
    </row>
    <row r="1493" ht="15" customHeight="1" s="111">
      <c r="A1493" s="42" t="inlineStr">
        <is>
          <t>MAR</t>
        </is>
      </c>
      <c r="B1493" s="43">
        <f>MAR!A494</f>
        <v/>
      </c>
      <c r="C1493" s="44">
        <f>MAR!B494</f>
        <v/>
      </c>
      <c r="D1493" s="44">
        <f>MAR!C494</f>
        <v/>
      </c>
      <c r="E1493" s="44">
        <f>MAR!D494</f>
        <v/>
      </c>
      <c r="F1493" s="44">
        <f>MAR!E494</f>
        <v/>
      </c>
      <c r="G1493" s="44">
        <f>MAR!F494</f>
        <v/>
      </c>
      <c r="H1493" s="44">
        <f>MAR!G494</f>
        <v/>
      </c>
      <c r="I1493" s="45">
        <f>MAR!H494</f>
        <v/>
      </c>
      <c r="J1493" s="45">
        <f>MAR!I494</f>
        <v/>
      </c>
      <c r="K1493" s="44">
        <f>MAR!J494</f>
        <v/>
      </c>
      <c r="L1493" s="44">
        <f>MAR!K494</f>
        <v/>
      </c>
      <c r="M1493" s="46">
        <f>MAR!L494</f>
        <v/>
      </c>
      <c r="N1493" s="44">
        <f>MAR!M494</f>
        <v/>
      </c>
      <c r="O1493" s="44">
        <f>MAR!N494</f>
        <v/>
      </c>
      <c r="P1493" s="44">
        <f>MAR!O494</f>
        <v/>
      </c>
      <c r="Q1493" s="44">
        <f>MAR!P494</f>
        <v/>
      </c>
      <c r="R1493" s="44">
        <f>MAR!Q494</f>
        <v/>
      </c>
      <c r="S1493" s="46">
        <f>S1492+IF(X1493=0,0,M1493)</f>
        <v/>
      </c>
      <c r="T1493" s="47">
        <f>MAX(T1492,S1493)</f>
        <v/>
      </c>
      <c r="U1493" s="48">
        <f>S1493-T1493</f>
        <v/>
      </c>
      <c r="V1493" s="47">
        <f>IFERROR(SUMIFS(DATABASE!$M$5:$M$6004,DATABASE!$B$5:$B$6004,B1493,DATABASE!$X$5:$X$6004,1),0)</f>
        <v/>
      </c>
      <c r="W1493" s="31">
        <f>IFERROR(COUNTIFS(DATABASE!$B$5:$B$6004,B1493,DATABASE!$X$5:$X$6004,1),0)</f>
        <v/>
      </c>
      <c r="X1493" s="49">
        <f>--AND(ISNUMBER(B1493),C1493&lt;&gt;"",L1493&lt;&gt;"",M1493&lt;&gt;"")</f>
        <v/>
      </c>
    </row>
    <row r="1494" ht="15" customHeight="1" s="111">
      <c r="A1494" s="50" t="inlineStr">
        <is>
          <t>MAR</t>
        </is>
      </c>
      <c r="B1494" s="51">
        <f>MAR!A495</f>
        <v/>
      </c>
      <c r="C1494" s="52">
        <f>MAR!B495</f>
        <v/>
      </c>
      <c r="D1494" s="52">
        <f>MAR!C495</f>
        <v/>
      </c>
      <c r="E1494" s="52">
        <f>MAR!D495</f>
        <v/>
      </c>
      <c r="F1494" s="52">
        <f>MAR!E495</f>
        <v/>
      </c>
      <c r="G1494" s="52">
        <f>MAR!F495</f>
        <v/>
      </c>
      <c r="H1494" s="52">
        <f>MAR!G495</f>
        <v/>
      </c>
      <c r="I1494" s="53">
        <f>MAR!H495</f>
        <v/>
      </c>
      <c r="J1494" s="53">
        <f>MAR!I495</f>
        <v/>
      </c>
      <c r="K1494" s="52">
        <f>MAR!J495</f>
        <v/>
      </c>
      <c r="L1494" s="52">
        <f>MAR!K495</f>
        <v/>
      </c>
      <c r="M1494" s="54">
        <f>MAR!L495</f>
        <v/>
      </c>
      <c r="N1494" s="52">
        <f>MAR!M495</f>
        <v/>
      </c>
      <c r="O1494" s="52">
        <f>MAR!N495</f>
        <v/>
      </c>
      <c r="P1494" s="52">
        <f>MAR!O495</f>
        <v/>
      </c>
      <c r="Q1494" s="52">
        <f>MAR!P495</f>
        <v/>
      </c>
      <c r="R1494" s="52">
        <f>MAR!Q495</f>
        <v/>
      </c>
      <c r="S1494" s="54">
        <f>S1493+IF(X1494=0,0,M1494)</f>
        <v/>
      </c>
      <c r="T1494" s="55">
        <f>MAX(T1493,S1494)</f>
        <v/>
      </c>
      <c r="U1494" s="56">
        <f>S1494-T1494</f>
        <v/>
      </c>
      <c r="V1494" s="55">
        <f>IFERROR(SUMIFS(DATABASE!$M$5:$M$6004,DATABASE!$B$5:$B$6004,B1494,DATABASE!$X$5:$X$6004,1),0)</f>
        <v/>
      </c>
      <c r="W1494" s="57">
        <f>IFERROR(COUNTIFS(DATABASE!$B$5:$B$6004,B1494,DATABASE!$X$5:$X$6004,1),0)</f>
        <v/>
      </c>
      <c r="X1494" s="58">
        <f>--AND(ISNUMBER(B1494),C1494&lt;&gt;"",L1494&lt;&gt;"",M1494&lt;&gt;"")</f>
        <v/>
      </c>
    </row>
    <row r="1495" ht="15" customHeight="1" s="111">
      <c r="A1495" s="42" t="inlineStr">
        <is>
          <t>MAR</t>
        </is>
      </c>
      <c r="B1495" s="43">
        <f>MAR!A496</f>
        <v/>
      </c>
      <c r="C1495" s="44">
        <f>MAR!B496</f>
        <v/>
      </c>
      <c r="D1495" s="44">
        <f>MAR!C496</f>
        <v/>
      </c>
      <c r="E1495" s="44">
        <f>MAR!D496</f>
        <v/>
      </c>
      <c r="F1495" s="44">
        <f>MAR!E496</f>
        <v/>
      </c>
      <c r="G1495" s="44">
        <f>MAR!F496</f>
        <v/>
      </c>
      <c r="H1495" s="44">
        <f>MAR!G496</f>
        <v/>
      </c>
      <c r="I1495" s="45">
        <f>MAR!H496</f>
        <v/>
      </c>
      <c r="J1495" s="45">
        <f>MAR!I496</f>
        <v/>
      </c>
      <c r="K1495" s="44">
        <f>MAR!J496</f>
        <v/>
      </c>
      <c r="L1495" s="44">
        <f>MAR!K496</f>
        <v/>
      </c>
      <c r="M1495" s="46">
        <f>MAR!L496</f>
        <v/>
      </c>
      <c r="N1495" s="44">
        <f>MAR!M496</f>
        <v/>
      </c>
      <c r="O1495" s="44">
        <f>MAR!N496</f>
        <v/>
      </c>
      <c r="P1495" s="44">
        <f>MAR!O496</f>
        <v/>
      </c>
      <c r="Q1495" s="44">
        <f>MAR!P496</f>
        <v/>
      </c>
      <c r="R1495" s="44">
        <f>MAR!Q496</f>
        <v/>
      </c>
      <c r="S1495" s="46">
        <f>S1494+IF(X1495=0,0,M1495)</f>
        <v/>
      </c>
      <c r="T1495" s="47">
        <f>MAX(T1494,S1495)</f>
        <v/>
      </c>
      <c r="U1495" s="48">
        <f>S1495-T1495</f>
        <v/>
      </c>
      <c r="V1495" s="47">
        <f>IFERROR(SUMIFS(DATABASE!$M$5:$M$6004,DATABASE!$B$5:$B$6004,B1495,DATABASE!$X$5:$X$6004,1),0)</f>
        <v/>
      </c>
      <c r="W1495" s="31">
        <f>IFERROR(COUNTIFS(DATABASE!$B$5:$B$6004,B1495,DATABASE!$X$5:$X$6004,1),0)</f>
        <v/>
      </c>
      <c r="X1495" s="49">
        <f>--AND(ISNUMBER(B1495),C1495&lt;&gt;"",L1495&lt;&gt;"",M1495&lt;&gt;"")</f>
        <v/>
      </c>
    </row>
    <row r="1496" ht="15" customHeight="1" s="111">
      <c r="A1496" s="50" t="inlineStr">
        <is>
          <t>MAR</t>
        </is>
      </c>
      <c r="B1496" s="51">
        <f>MAR!A497</f>
        <v/>
      </c>
      <c r="C1496" s="52">
        <f>MAR!B497</f>
        <v/>
      </c>
      <c r="D1496" s="52">
        <f>MAR!C497</f>
        <v/>
      </c>
      <c r="E1496" s="52">
        <f>MAR!D497</f>
        <v/>
      </c>
      <c r="F1496" s="52">
        <f>MAR!E497</f>
        <v/>
      </c>
      <c r="G1496" s="52">
        <f>MAR!F497</f>
        <v/>
      </c>
      <c r="H1496" s="52">
        <f>MAR!G497</f>
        <v/>
      </c>
      <c r="I1496" s="53">
        <f>MAR!H497</f>
        <v/>
      </c>
      <c r="J1496" s="53">
        <f>MAR!I497</f>
        <v/>
      </c>
      <c r="K1496" s="52">
        <f>MAR!J497</f>
        <v/>
      </c>
      <c r="L1496" s="52">
        <f>MAR!K497</f>
        <v/>
      </c>
      <c r="M1496" s="54">
        <f>MAR!L497</f>
        <v/>
      </c>
      <c r="N1496" s="52">
        <f>MAR!M497</f>
        <v/>
      </c>
      <c r="O1496" s="52">
        <f>MAR!N497</f>
        <v/>
      </c>
      <c r="P1496" s="52">
        <f>MAR!O497</f>
        <v/>
      </c>
      <c r="Q1496" s="52">
        <f>MAR!P497</f>
        <v/>
      </c>
      <c r="R1496" s="52">
        <f>MAR!Q497</f>
        <v/>
      </c>
      <c r="S1496" s="54">
        <f>S1495+IF(X1496=0,0,M1496)</f>
        <v/>
      </c>
      <c r="T1496" s="55">
        <f>MAX(T1495,S1496)</f>
        <v/>
      </c>
      <c r="U1496" s="56">
        <f>S1496-T1496</f>
        <v/>
      </c>
      <c r="V1496" s="55">
        <f>IFERROR(SUMIFS(DATABASE!$M$5:$M$6004,DATABASE!$B$5:$B$6004,B1496,DATABASE!$X$5:$X$6004,1),0)</f>
        <v/>
      </c>
      <c r="W1496" s="57">
        <f>IFERROR(COUNTIFS(DATABASE!$B$5:$B$6004,B1496,DATABASE!$X$5:$X$6004,1),0)</f>
        <v/>
      </c>
      <c r="X1496" s="58">
        <f>--AND(ISNUMBER(B1496),C1496&lt;&gt;"",L1496&lt;&gt;"",M1496&lt;&gt;"")</f>
        <v/>
      </c>
    </row>
    <row r="1497" ht="15" customHeight="1" s="111">
      <c r="A1497" s="42" t="inlineStr">
        <is>
          <t>MAR</t>
        </is>
      </c>
      <c r="B1497" s="43">
        <f>MAR!A498</f>
        <v/>
      </c>
      <c r="C1497" s="44">
        <f>MAR!B498</f>
        <v/>
      </c>
      <c r="D1497" s="44">
        <f>MAR!C498</f>
        <v/>
      </c>
      <c r="E1497" s="44">
        <f>MAR!D498</f>
        <v/>
      </c>
      <c r="F1497" s="44">
        <f>MAR!E498</f>
        <v/>
      </c>
      <c r="G1497" s="44">
        <f>MAR!F498</f>
        <v/>
      </c>
      <c r="H1497" s="44">
        <f>MAR!G498</f>
        <v/>
      </c>
      <c r="I1497" s="45">
        <f>MAR!H498</f>
        <v/>
      </c>
      <c r="J1497" s="45">
        <f>MAR!I498</f>
        <v/>
      </c>
      <c r="K1497" s="44">
        <f>MAR!J498</f>
        <v/>
      </c>
      <c r="L1497" s="44">
        <f>MAR!K498</f>
        <v/>
      </c>
      <c r="M1497" s="46">
        <f>MAR!L498</f>
        <v/>
      </c>
      <c r="N1497" s="44">
        <f>MAR!M498</f>
        <v/>
      </c>
      <c r="O1497" s="44">
        <f>MAR!N498</f>
        <v/>
      </c>
      <c r="P1497" s="44">
        <f>MAR!O498</f>
        <v/>
      </c>
      <c r="Q1497" s="44">
        <f>MAR!P498</f>
        <v/>
      </c>
      <c r="R1497" s="44">
        <f>MAR!Q498</f>
        <v/>
      </c>
      <c r="S1497" s="46">
        <f>S1496+IF(X1497=0,0,M1497)</f>
        <v/>
      </c>
      <c r="T1497" s="47">
        <f>MAX(T1496,S1497)</f>
        <v/>
      </c>
      <c r="U1497" s="48">
        <f>S1497-T1497</f>
        <v/>
      </c>
      <c r="V1497" s="47">
        <f>IFERROR(SUMIFS(DATABASE!$M$5:$M$6004,DATABASE!$B$5:$B$6004,B1497,DATABASE!$X$5:$X$6004,1),0)</f>
        <v/>
      </c>
      <c r="W1497" s="31">
        <f>IFERROR(COUNTIFS(DATABASE!$B$5:$B$6004,B1497,DATABASE!$X$5:$X$6004,1),0)</f>
        <v/>
      </c>
      <c r="X1497" s="49">
        <f>--AND(ISNUMBER(B1497),C1497&lt;&gt;"",L1497&lt;&gt;"",M1497&lt;&gt;"")</f>
        <v/>
      </c>
    </row>
    <row r="1498" ht="15" customHeight="1" s="111">
      <c r="A1498" s="50" t="inlineStr">
        <is>
          <t>MAR</t>
        </is>
      </c>
      <c r="B1498" s="51">
        <f>MAR!A499</f>
        <v/>
      </c>
      <c r="C1498" s="52">
        <f>MAR!B499</f>
        <v/>
      </c>
      <c r="D1498" s="52">
        <f>MAR!C499</f>
        <v/>
      </c>
      <c r="E1498" s="52">
        <f>MAR!D499</f>
        <v/>
      </c>
      <c r="F1498" s="52">
        <f>MAR!E499</f>
        <v/>
      </c>
      <c r="G1498" s="52">
        <f>MAR!F499</f>
        <v/>
      </c>
      <c r="H1498" s="52">
        <f>MAR!G499</f>
        <v/>
      </c>
      <c r="I1498" s="53">
        <f>MAR!H499</f>
        <v/>
      </c>
      <c r="J1498" s="53">
        <f>MAR!I499</f>
        <v/>
      </c>
      <c r="K1498" s="52">
        <f>MAR!J499</f>
        <v/>
      </c>
      <c r="L1498" s="52">
        <f>MAR!K499</f>
        <v/>
      </c>
      <c r="M1498" s="54">
        <f>MAR!L499</f>
        <v/>
      </c>
      <c r="N1498" s="52">
        <f>MAR!M499</f>
        <v/>
      </c>
      <c r="O1498" s="52">
        <f>MAR!N499</f>
        <v/>
      </c>
      <c r="P1498" s="52">
        <f>MAR!O499</f>
        <v/>
      </c>
      <c r="Q1498" s="52">
        <f>MAR!P499</f>
        <v/>
      </c>
      <c r="R1498" s="52">
        <f>MAR!Q499</f>
        <v/>
      </c>
      <c r="S1498" s="54">
        <f>S1497+IF(X1498=0,0,M1498)</f>
        <v/>
      </c>
      <c r="T1498" s="55">
        <f>MAX(T1497,S1498)</f>
        <v/>
      </c>
      <c r="U1498" s="56">
        <f>S1498-T1498</f>
        <v/>
      </c>
      <c r="V1498" s="55">
        <f>IFERROR(SUMIFS(DATABASE!$M$5:$M$6004,DATABASE!$B$5:$B$6004,B1498,DATABASE!$X$5:$X$6004,1),0)</f>
        <v/>
      </c>
      <c r="W1498" s="57">
        <f>IFERROR(COUNTIFS(DATABASE!$B$5:$B$6004,B1498,DATABASE!$X$5:$X$6004,1),0)</f>
        <v/>
      </c>
      <c r="X1498" s="58">
        <f>--AND(ISNUMBER(B1498),C1498&lt;&gt;"",L1498&lt;&gt;"",M1498&lt;&gt;"")</f>
        <v/>
      </c>
    </row>
    <row r="1499" ht="15" customHeight="1" s="111">
      <c r="A1499" s="42" t="inlineStr">
        <is>
          <t>MAR</t>
        </is>
      </c>
      <c r="B1499" s="43">
        <f>MAR!A500</f>
        <v/>
      </c>
      <c r="C1499" s="44">
        <f>MAR!B500</f>
        <v/>
      </c>
      <c r="D1499" s="44">
        <f>MAR!C500</f>
        <v/>
      </c>
      <c r="E1499" s="44">
        <f>MAR!D500</f>
        <v/>
      </c>
      <c r="F1499" s="44">
        <f>MAR!E500</f>
        <v/>
      </c>
      <c r="G1499" s="44">
        <f>MAR!F500</f>
        <v/>
      </c>
      <c r="H1499" s="44">
        <f>MAR!G500</f>
        <v/>
      </c>
      <c r="I1499" s="45">
        <f>MAR!H500</f>
        <v/>
      </c>
      <c r="J1499" s="45">
        <f>MAR!I500</f>
        <v/>
      </c>
      <c r="K1499" s="44">
        <f>MAR!J500</f>
        <v/>
      </c>
      <c r="L1499" s="44">
        <f>MAR!K500</f>
        <v/>
      </c>
      <c r="M1499" s="46">
        <f>MAR!L500</f>
        <v/>
      </c>
      <c r="N1499" s="44">
        <f>MAR!M500</f>
        <v/>
      </c>
      <c r="O1499" s="44">
        <f>MAR!N500</f>
        <v/>
      </c>
      <c r="P1499" s="44">
        <f>MAR!O500</f>
        <v/>
      </c>
      <c r="Q1499" s="44">
        <f>MAR!P500</f>
        <v/>
      </c>
      <c r="R1499" s="44">
        <f>MAR!Q500</f>
        <v/>
      </c>
      <c r="S1499" s="46">
        <f>S1498+IF(X1499=0,0,M1499)</f>
        <v/>
      </c>
      <c r="T1499" s="47">
        <f>MAX(T1498,S1499)</f>
        <v/>
      </c>
      <c r="U1499" s="48">
        <f>S1499-T1499</f>
        <v/>
      </c>
      <c r="V1499" s="47">
        <f>IFERROR(SUMIFS(DATABASE!$M$5:$M$6004,DATABASE!$B$5:$B$6004,B1499,DATABASE!$X$5:$X$6004,1),0)</f>
        <v/>
      </c>
      <c r="W1499" s="31">
        <f>IFERROR(COUNTIFS(DATABASE!$B$5:$B$6004,B1499,DATABASE!$X$5:$X$6004,1),0)</f>
        <v/>
      </c>
      <c r="X1499" s="49">
        <f>--AND(ISNUMBER(B1499),C1499&lt;&gt;"",L1499&lt;&gt;"",M1499&lt;&gt;"")</f>
        <v/>
      </c>
    </row>
    <row r="1500" ht="15" customHeight="1" s="111">
      <c r="A1500" s="50" t="inlineStr">
        <is>
          <t>MAR</t>
        </is>
      </c>
      <c r="B1500" s="51">
        <f>MAR!A501</f>
        <v/>
      </c>
      <c r="C1500" s="52">
        <f>MAR!B501</f>
        <v/>
      </c>
      <c r="D1500" s="52">
        <f>MAR!C501</f>
        <v/>
      </c>
      <c r="E1500" s="52">
        <f>MAR!D501</f>
        <v/>
      </c>
      <c r="F1500" s="52">
        <f>MAR!E501</f>
        <v/>
      </c>
      <c r="G1500" s="52">
        <f>MAR!F501</f>
        <v/>
      </c>
      <c r="H1500" s="52">
        <f>MAR!G501</f>
        <v/>
      </c>
      <c r="I1500" s="53">
        <f>MAR!H501</f>
        <v/>
      </c>
      <c r="J1500" s="53">
        <f>MAR!I501</f>
        <v/>
      </c>
      <c r="K1500" s="52">
        <f>MAR!J501</f>
        <v/>
      </c>
      <c r="L1500" s="52">
        <f>MAR!K501</f>
        <v/>
      </c>
      <c r="M1500" s="54">
        <f>MAR!L501</f>
        <v/>
      </c>
      <c r="N1500" s="52">
        <f>MAR!M501</f>
        <v/>
      </c>
      <c r="O1500" s="52">
        <f>MAR!N501</f>
        <v/>
      </c>
      <c r="P1500" s="52">
        <f>MAR!O501</f>
        <v/>
      </c>
      <c r="Q1500" s="52">
        <f>MAR!P501</f>
        <v/>
      </c>
      <c r="R1500" s="52">
        <f>MAR!Q501</f>
        <v/>
      </c>
      <c r="S1500" s="54">
        <f>S1499+IF(X1500=0,0,M1500)</f>
        <v/>
      </c>
      <c r="T1500" s="55">
        <f>MAX(T1499,S1500)</f>
        <v/>
      </c>
      <c r="U1500" s="56">
        <f>S1500-T1500</f>
        <v/>
      </c>
      <c r="V1500" s="55">
        <f>IFERROR(SUMIFS(DATABASE!$M$5:$M$6004,DATABASE!$B$5:$B$6004,B1500,DATABASE!$X$5:$X$6004,1),0)</f>
        <v/>
      </c>
      <c r="W1500" s="57">
        <f>IFERROR(COUNTIFS(DATABASE!$B$5:$B$6004,B1500,DATABASE!$X$5:$X$6004,1),0)</f>
        <v/>
      </c>
      <c r="X1500" s="58">
        <f>--AND(ISNUMBER(B1500),C1500&lt;&gt;"",L1500&lt;&gt;"",M1500&lt;&gt;"")</f>
        <v/>
      </c>
    </row>
    <row r="1501" ht="15" customHeight="1" s="111">
      <c r="A1501" s="42" t="inlineStr">
        <is>
          <t>MAR</t>
        </is>
      </c>
      <c r="B1501" s="43">
        <f>MAR!A502</f>
        <v/>
      </c>
      <c r="C1501" s="44">
        <f>MAR!B502</f>
        <v/>
      </c>
      <c r="D1501" s="44">
        <f>MAR!C502</f>
        <v/>
      </c>
      <c r="E1501" s="44">
        <f>MAR!D502</f>
        <v/>
      </c>
      <c r="F1501" s="44">
        <f>MAR!E502</f>
        <v/>
      </c>
      <c r="G1501" s="44">
        <f>MAR!F502</f>
        <v/>
      </c>
      <c r="H1501" s="44">
        <f>MAR!G502</f>
        <v/>
      </c>
      <c r="I1501" s="45">
        <f>MAR!H502</f>
        <v/>
      </c>
      <c r="J1501" s="45">
        <f>MAR!I502</f>
        <v/>
      </c>
      <c r="K1501" s="44">
        <f>MAR!J502</f>
        <v/>
      </c>
      <c r="L1501" s="44">
        <f>MAR!K502</f>
        <v/>
      </c>
      <c r="M1501" s="46">
        <f>MAR!L502</f>
        <v/>
      </c>
      <c r="N1501" s="44">
        <f>MAR!M502</f>
        <v/>
      </c>
      <c r="O1501" s="44">
        <f>MAR!N502</f>
        <v/>
      </c>
      <c r="P1501" s="44">
        <f>MAR!O502</f>
        <v/>
      </c>
      <c r="Q1501" s="44">
        <f>MAR!P502</f>
        <v/>
      </c>
      <c r="R1501" s="44">
        <f>MAR!Q502</f>
        <v/>
      </c>
      <c r="S1501" s="46">
        <f>S1500+IF(X1501=0,0,M1501)</f>
        <v/>
      </c>
      <c r="T1501" s="47">
        <f>MAX(T1500,S1501)</f>
        <v/>
      </c>
      <c r="U1501" s="48">
        <f>S1501-T1501</f>
        <v/>
      </c>
      <c r="V1501" s="47">
        <f>IFERROR(SUMIFS(DATABASE!$M$5:$M$6004,DATABASE!$B$5:$B$6004,B1501,DATABASE!$X$5:$X$6004,1),0)</f>
        <v/>
      </c>
      <c r="W1501" s="31">
        <f>IFERROR(COUNTIFS(DATABASE!$B$5:$B$6004,B1501,DATABASE!$X$5:$X$6004,1),0)</f>
        <v/>
      </c>
      <c r="X1501" s="49">
        <f>--AND(ISNUMBER(B1501),C1501&lt;&gt;"",L1501&lt;&gt;"",M1501&lt;&gt;"")</f>
        <v/>
      </c>
    </row>
    <row r="1502" ht="15" customHeight="1" s="111">
      <c r="A1502" s="50" t="inlineStr">
        <is>
          <t>MAR</t>
        </is>
      </c>
      <c r="B1502" s="51">
        <f>MAR!A503</f>
        <v/>
      </c>
      <c r="C1502" s="52">
        <f>MAR!B503</f>
        <v/>
      </c>
      <c r="D1502" s="52">
        <f>MAR!C503</f>
        <v/>
      </c>
      <c r="E1502" s="52">
        <f>MAR!D503</f>
        <v/>
      </c>
      <c r="F1502" s="52">
        <f>MAR!E503</f>
        <v/>
      </c>
      <c r="G1502" s="52">
        <f>MAR!F503</f>
        <v/>
      </c>
      <c r="H1502" s="52">
        <f>MAR!G503</f>
        <v/>
      </c>
      <c r="I1502" s="53">
        <f>MAR!H503</f>
        <v/>
      </c>
      <c r="J1502" s="53">
        <f>MAR!I503</f>
        <v/>
      </c>
      <c r="K1502" s="52">
        <f>MAR!J503</f>
        <v/>
      </c>
      <c r="L1502" s="52">
        <f>MAR!K503</f>
        <v/>
      </c>
      <c r="M1502" s="54">
        <f>MAR!L503</f>
        <v/>
      </c>
      <c r="N1502" s="52">
        <f>MAR!M503</f>
        <v/>
      </c>
      <c r="O1502" s="52">
        <f>MAR!N503</f>
        <v/>
      </c>
      <c r="P1502" s="52">
        <f>MAR!O503</f>
        <v/>
      </c>
      <c r="Q1502" s="52">
        <f>MAR!P503</f>
        <v/>
      </c>
      <c r="R1502" s="52">
        <f>MAR!Q503</f>
        <v/>
      </c>
      <c r="S1502" s="54">
        <f>S1501+IF(X1502=0,0,M1502)</f>
        <v/>
      </c>
      <c r="T1502" s="55">
        <f>MAX(T1501,S1502)</f>
        <v/>
      </c>
      <c r="U1502" s="56">
        <f>S1502-T1502</f>
        <v/>
      </c>
      <c r="V1502" s="55">
        <f>IFERROR(SUMIFS(DATABASE!$M$5:$M$6004,DATABASE!$B$5:$B$6004,B1502,DATABASE!$X$5:$X$6004,1),0)</f>
        <v/>
      </c>
      <c r="W1502" s="57">
        <f>IFERROR(COUNTIFS(DATABASE!$B$5:$B$6004,B1502,DATABASE!$X$5:$X$6004,1),0)</f>
        <v/>
      </c>
      <c r="X1502" s="58">
        <f>--AND(ISNUMBER(B1502),C1502&lt;&gt;"",L1502&lt;&gt;"",M1502&lt;&gt;"")</f>
        <v/>
      </c>
    </row>
    <row r="1503" ht="15" customHeight="1" s="111">
      <c r="A1503" s="42" t="inlineStr">
        <is>
          <t>MAR</t>
        </is>
      </c>
      <c r="B1503" s="43">
        <f>MAR!A504</f>
        <v/>
      </c>
      <c r="C1503" s="44">
        <f>MAR!B504</f>
        <v/>
      </c>
      <c r="D1503" s="44">
        <f>MAR!C504</f>
        <v/>
      </c>
      <c r="E1503" s="44">
        <f>MAR!D504</f>
        <v/>
      </c>
      <c r="F1503" s="44">
        <f>MAR!E504</f>
        <v/>
      </c>
      <c r="G1503" s="44">
        <f>MAR!F504</f>
        <v/>
      </c>
      <c r="H1503" s="44">
        <f>MAR!G504</f>
        <v/>
      </c>
      <c r="I1503" s="45">
        <f>MAR!H504</f>
        <v/>
      </c>
      <c r="J1503" s="45">
        <f>MAR!I504</f>
        <v/>
      </c>
      <c r="K1503" s="44">
        <f>MAR!J504</f>
        <v/>
      </c>
      <c r="L1503" s="44">
        <f>MAR!K504</f>
        <v/>
      </c>
      <c r="M1503" s="46">
        <f>MAR!L504</f>
        <v/>
      </c>
      <c r="N1503" s="44">
        <f>MAR!M504</f>
        <v/>
      </c>
      <c r="O1503" s="44">
        <f>MAR!N504</f>
        <v/>
      </c>
      <c r="P1503" s="44">
        <f>MAR!O504</f>
        <v/>
      </c>
      <c r="Q1503" s="44">
        <f>MAR!P504</f>
        <v/>
      </c>
      <c r="R1503" s="44">
        <f>MAR!Q504</f>
        <v/>
      </c>
      <c r="S1503" s="46">
        <f>S1502+IF(X1503=0,0,M1503)</f>
        <v/>
      </c>
      <c r="T1503" s="47">
        <f>MAX(T1502,S1503)</f>
        <v/>
      </c>
      <c r="U1503" s="48">
        <f>S1503-T1503</f>
        <v/>
      </c>
      <c r="V1503" s="47">
        <f>IFERROR(SUMIFS(DATABASE!$M$5:$M$6004,DATABASE!$B$5:$B$6004,B1503,DATABASE!$X$5:$X$6004,1),0)</f>
        <v/>
      </c>
      <c r="W1503" s="31">
        <f>IFERROR(COUNTIFS(DATABASE!$B$5:$B$6004,B1503,DATABASE!$X$5:$X$6004,1),0)</f>
        <v/>
      </c>
      <c r="X1503" s="49">
        <f>--AND(ISNUMBER(B1503),C1503&lt;&gt;"",L1503&lt;&gt;"",M1503&lt;&gt;"")</f>
        <v/>
      </c>
    </row>
    <row r="1504" ht="15" customHeight="1" s="111">
      <c r="A1504" s="50" t="inlineStr">
        <is>
          <t>MAR</t>
        </is>
      </c>
      <c r="B1504" s="51">
        <f>MAR!A505</f>
        <v/>
      </c>
      <c r="C1504" s="52">
        <f>MAR!B505</f>
        <v/>
      </c>
      <c r="D1504" s="52">
        <f>MAR!C505</f>
        <v/>
      </c>
      <c r="E1504" s="52">
        <f>MAR!D505</f>
        <v/>
      </c>
      <c r="F1504" s="52">
        <f>MAR!E505</f>
        <v/>
      </c>
      <c r="G1504" s="52">
        <f>MAR!F505</f>
        <v/>
      </c>
      <c r="H1504" s="52">
        <f>MAR!G505</f>
        <v/>
      </c>
      <c r="I1504" s="53">
        <f>MAR!H505</f>
        <v/>
      </c>
      <c r="J1504" s="53">
        <f>MAR!I505</f>
        <v/>
      </c>
      <c r="K1504" s="52">
        <f>MAR!J505</f>
        <v/>
      </c>
      <c r="L1504" s="52">
        <f>MAR!K505</f>
        <v/>
      </c>
      <c r="M1504" s="54">
        <f>MAR!L505</f>
        <v/>
      </c>
      <c r="N1504" s="52">
        <f>MAR!M505</f>
        <v/>
      </c>
      <c r="O1504" s="52">
        <f>MAR!N505</f>
        <v/>
      </c>
      <c r="P1504" s="52">
        <f>MAR!O505</f>
        <v/>
      </c>
      <c r="Q1504" s="52">
        <f>MAR!P505</f>
        <v/>
      </c>
      <c r="R1504" s="52">
        <f>MAR!Q505</f>
        <v/>
      </c>
      <c r="S1504" s="54">
        <f>S1503+IF(X1504=0,0,M1504)</f>
        <v/>
      </c>
      <c r="T1504" s="55">
        <f>MAX(T1503,S1504)</f>
        <v/>
      </c>
      <c r="U1504" s="56">
        <f>S1504-T1504</f>
        <v/>
      </c>
      <c r="V1504" s="55">
        <f>IFERROR(SUMIFS(DATABASE!$M$5:$M$6004,DATABASE!$B$5:$B$6004,B1504,DATABASE!$X$5:$X$6004,1),0)</f>
        <v/>
      </c>
      <c r="W1504" s="57">
        <f>IFERROR(COUNTIFS(DATABASE!$B$5:$B$6004,B1504,DATABASE!$X$5:$X$6004,1),0)</f>
        <v/>
      </c>
      <c r="X1504" s="58">
        <f>--AND(ISNUMBER(B1504),C1504&lt;&gt;"",L1504&lt;&gt;"",M1504&lt;&gt;"")</f>
        <v/>
      </c>
    </row>
    <row r="1505" ht="15" customHeight="1" s="111">
      <c r="A1505" s="42" t="inlineStr">
        <is>
          <t>APR</t>
        </is>
      </c>
      <c r="B1505" s="43">
        <f>APR!A6</f>
        <v/>
      </c>
      <c r="C1505" s="44">
        <f>APR!B6</f>
        <v/>
      </c>
      <c r="D1505" s="44">
        <f>APR!C6</f>
        <v/>
      </c>
      <c r="E1505" s="44">
        <f>APR!D6</f>
        <v/>
      </c>
      <c r="F1505" s="44">
        <f>APR!E6</f>
        <v/>
      </c>
      <c r="G1505" s="44">
        <f>APR!F6</f>
        <v/>
      </c>
      <c r="H1505" s="44">
        <f>APR!G6</f>
        <v/>
      </c>
      <c r="I1505" s="45">
        <f>APR!H6</f>
        <v/>
      </c>
      <c r="J1505" s="45">
        <f>APR!I6</f>
        <v/>
      </c>
      <c r="K1505" s="44">
        <f>APR!J6</f>
        <v/>
      </c>
      <c r="L1505" s="44">
        <f>APR!K6</f>
        <v/>
      </c>
      <c r="M1505" s="46">
        <f>APR!L6</f>
        <v/>
      </c>
      <c r="N1505" s="44">
        <f>APR!M6</f>
        <v/>
      </c>
      <c r="O1505" s="44">
        <f>APR!N6</f>
        <v/>
      </c>
      <c r="P1505" s="44">
        <f>APR!O6</f>
        <v/>
      </c>
      <c r="Q1505" s="44">
        <f>APR!P6</f>
        <v/>
      </c>
      <c r="R1505" s="44">
        <f>APR!Q6</f>
        <v/>
      </c>
      <c r="S1505" s="46">
        <f>S1504+IF(X1505=0,0,M1505)</f>
        <v/>
      </c>
      <c r="T1505" s="47">
        <f>MAX(T1504,S1505)</f>
        <v/>
      </c>
      <c r="U1505" s="48">
        <f>S1505-T1505</f>
        <v/>
      </c>
      <c r="V1505" s="47">
        <f>IFERROR(SUMIFS(DATABASE!$M$5:$M$6004,DATABASE!$B$5:$B$6004,B1505,DATABASE!$X$5:$X$6004,1),0)</f>
        <v/>
      </c>
      <c r="W1505" s="31">
        <f>IFERROR(COUNTIFS(DATABASE!$B$5:$B$6004,B1505,DATABASE!$X$5:$X$6004,1),0)</f>
        <v/>
      </c>
      <c r="X1505" s="49">
        <f>--AND(ISNUMBER(B1505),C1505&lt;&gt;"",L1505&lt;&gt;"",M1505&lt;&gt;"")</f>
        <v/>
      </c>
    </row>
    <row r="1506" ht="15" customHeight="1" s="111">
      <c r="A1506" s="50" t="inlineStr">
        <is>
          <t>APR</t>
        </is>
      </c>
      <c r="B1506" s="51">
        <f>APR!A7</f>
        <v/>
      </c>
      <c r="C1506" s="52">
        <f>APR!B7</f>
        <v/>
      </c>
      <c r="D1506" s="52">
        <f>APR!C7</f>
        <v/>
      </c>
      <c r="E1506" s="52">
        <f>APR!D7</f>
        <v/>
      </c>
      <c r="F1506" s="52">
        <f>APR!E7</f>
        <v/>
      </c>
      <c r="G1506" s="52">
        <f>APR!F7</f>
        <v/>
      </c>
      <c r="H1506" s="52">
        <f>APR!G7</f>
        <v/>
      </c>
      <c r="I1506" s="53">
        <f>APR!H7</f>
        <v/>
      </c>
      <c r="J1506" s="53">
        <f>APR!I7</f>
        <v/>
      </c>
      <c r="K1506" s="52">
        <f>APR!J7</f>
        <v/>
      </c>
      <c r="L1506" s="52">
        <f>APR!K7</f>
        <v/>
      </c>
      <c r="M1506" s="54">
        <f>APR!L7</f>
        <v/>
      </c>
      <c r="N1506" s="52">
        <f>APR!M7</f>
        <v/>
      </c>
      <c r="O1506" s="52">
        <f>APR!N7</f>
        <v/>
      </c>
      <c r="P1506" s="52">
        <f>APR!O7</f>
        <v/>
      </c>
      <c r="Q1506" s="52">
        <f>APR!P7</f>
        <v/>
      </c>
      <c r="R1506" s="52">
        <f>APR!Q7</f>
        <v/>
      </c>
      <c r="S1506" s="54">
        <f>S1505+IF(X1506=0,0,M1506)</f>
        <v/>
      </c>
      <c r="T1506" s="55">
        <f>MAX(T1505,S1506)</f>
        <v/>
      </c>
      <c r="U1506" s="56">
        <f>S1506-T1506</f>
        <v/>
      </c>
      <c r="V1506" s="55">
        <f>IFERROR(SUMIFS(DATABASE!$M$5:$M$6004,DATABASE!$B$5:$B$6004,B1506,DATABASE!$X$5:$X$6004,1),0)</f>
        <v/>
      </c>
      <c r="W1506" s="57">
        <f>IFERROR(COUNTIFS(DATABASE!$B$5:$B$6004,B1506,DATABASE!$X$5:$X$6004,1),0)</f>
        <v/>
      </c>
      <c r="X1506" s="58">
        <f>--AND(ISNUMBER(B1506),C1506&lt;&gt;"",L1506&lt;&gt;"",M1506&lt;&gt;"")</f>
        <v/>
      </c>
    </row>
    <row r="1507" ht="15" customHeight="1" s="111">
      <c r="A1507" s="42" t="inlineStr">
        <is>
          <t>APR</t>
        </is>
      </c>
      <c r="B1507" s="43">
        <f>APR!A8</f>
        <v/>
      </c>
      <c r="C1507" s="44">
        <f>APR!B8</f>
        <v/>
      </c>
      <c r="D1507" s="44">
        <f>APR!C8</f>
        <v/>
      </c>
      <c r="E1507" s="44">
        <f>APR!D8</f>
        <v/>
      </c>
      <c r="F1507" s="44">
        <f>APR!E8</f>
        <v/>
      </c>
      <c r="G1507" s="44">
        <f>APR!F8</f>
        <v/>
      </c>
      <c r="H1507" s="44">
        <f>APR!G8</f>
        <v/>
      </c>
      <c r="I1507" s="45">
        <f>APR!H8</f>
        <v/>
      </c>
      <c r="J1507" s="45">
        <f>APR!I8</f>
        <v/>
      </c>
      <c r="K1507" s="44">
        <f>APR!J8</f>
        <v/>
      </c>
      <c r="L1507" s="44">
        <f>APR!K8</f>
        <v/>
      </c>
      <c r="M1507" s="46">
        <f>APR!L8</f>
        <v/>
      </c>
      <c r="N1507" s="44">
        <f>APR!M8</f>
        <v/>
      </c>
      <c r="O1507" s="44">
        <f>APR!N8</f>
        <v/>
      </c>
      <c r="P1507" s="44">
        <f>APR!O8</f>
        <v/>
      </c>
      <c r="Q1507" s="44">
        <f>APR!P8</f>
        <v/>
      </c>
      <c r="R1507" s="44">
        <f>APR!Q8</f>
        <v/>
      </c>
      <c r="S1507" s="46">
        <f>S1506+IF(X1507=0,0,M1507)</f>
        <v/>
      </c>
      <c r="T1507" s="47">
        <f>MAX(T1506,S1507)</f>
        <v/>
      </c>
      <c r="U1507" s="48">
        <f>S1507-T1507</f>
        <v/>
      </c>
      <c r="V1507" s="47">
        <f>IFERROR(SUMIFS(DATABASE!$M$5:$M$6004,DATABASE!$B$5:$B$6004,B1507,DATABASE!$X$5:$X$6004,1),0)</f>
        <v/>
      </c>
      <c r="W1507" s="31">
        <f>IFERROR(COUNTIFS(DATABASE!$B$5:$B$6004,B1507,DATABASE!$X$5:$X$6004,1),0)</f>
        <v/>
      </c>
      <c r="X1507" s="49">
        <f>--AND(ISNUMBER(B1507),C1507&lt;&gt;"",L1507&lt;&gt;"",M1507&lt;&gt;"")</f>
        <v/>
      </c>
    </row>
    <row r="1508" ht="15" customHeight="1" s="111">
      <c r="A1508" s="50" t="inlineStr">
        <is>
          <t>APR</t>
        </is>
      </c>
      <c r="B1508" s="51">
        <f>APR!A9</f>
        <v/>
      </c>
      <c r="C1508" s="52">
        <f>APR!B9</f>
        <v/>
      </c>
      <c r="D1508" s="52">
        <f>APR!C9</f>
        <v/>
      </c>
      <c r="E1508" s="52">
        <f>APR!D9</f>
        <v/>
      </c>
      <c r="F1508" s="52">
        <f>APR!E9</f>
        <v/>
      </c>
      <c r="G1508" s="52">
        <f>APR!F9</f>
        <v/>
      </c>
      <c r="H1508" s="52">
        <f>APR!G9</f>
        <v/>
      </c>
      <c r="I1508" s="53">
        <f>APR!H9</f>
        <v/>
      </c>
      <c r="J1508" s="53">
        <f>APR!I9</f>
        <v/>
      </c>
      <c r="K1508" s="52">
        <f>APR!J9</f>
        <v/>
      </c>
      <c r="L1508" s="52">
        <f>APR!K9</f>
        <v/>
      </c>
      <c r="M1508" s="54">
        <f>APR!L9</f>
        <v/>
      </c>
      <c r="N1508" s="52">
        <f>APR!M9</f>
        <v/>
      </c>
      <c r="O1508" s="52">
        <f>APR!N9</f>
        <v/>
      </c>
      <c r="P1508" s="52">
        <f>APR!O9</f>
        <v/>
      </c>
      <c r="Q1508" s="52">
        <f>APR!P9</f>
        <v/>
      </c>
      <c r="R1508" s="52">
        <f>APR!Q9</f>
        <v/>
      </c>
      <c r="S1508" s="54">
        <f>S1507+IF(X1508=0,0,M1508)</f>
        <v/>
      </c>
      <c r="T1508" s="55">
        <f>MAX(T1507,S1508)</f>
        <v/>
      </c>
      <c r="U1508" s="56">
        <f>S1508-T1508</f>
        <v/>
      </c>
      <c r="V1508" s="55">
        <f>IFERROR(SUMIFS(DATABASE!$M$5:$M$6004,DATABASE!$B$5:$B$6004,B1508,DATABASE!$X$5:$X$6004,1),0)</f>
        <v/>
      </c>
      <c r="W1508" s="57">
        <f>IFERROR(COUNTIFS(DATABASE!$B$5:$B$6004,B1508,DATABASE!$X$5:$X$6004,1),0)</f>
        <v/>
      </c>
      <c r="X1508" s="58">
        <f>--AND(ISNUMBER(B1508),C1508&lt;&gt;"",L1508&lt;&gt;"",M1508&lt;&gt;"")</f>
        <v/>
      </c>
    </row>
    <row r="1509" ht="15" customHeight="1" s="111">
      <c r="A1509" s="42" t="inlineStr">
        <is>
          <t>APR</t>
        </is>
      </c>
      <c r="B1509" s="43">
        <f>APR!A10</f>
        <v/>
      </c>
      <c r="C1509" s="44">
        <f>APR!B10</f>
        <v/>
      </c>
      <c r="D1509" s="44">
        <f>APR!C10</f>
        <v/>
      </c>
      <c r="E1509" s="44">
        <f>APR!D10</f>
        <v/>
      </c>
      <c r="F1509" s="44">
        <f>APR!E10</f>
        <v/>
      </c>
      <c r="G1509" s="44">
        <f>APR!F10</f>
        <v/>
      </c>
      <c r="H1509" s="44">
        <f>APR!G10</f>
        <v/>
      </c>
      <c r="I1509" s="45">
        <f>APR!H10</f>
        <v/>
      </c>
      <c r="J1509" s="45">
        <f>APR!I10</f>
        <v/>
      </c>
      <c r="K1509" s="44">
        <f>APR!J10</f>
        <v/>
      </c>
      <c r="L1509" s="44">
        <f>APR!K10</f>
        <v/>
      </c>
      <c r="M1509" s="46">
        <f>APR!L10</f>
        <v/>
      </c>
      <c r="N1509" s="44">
        <f>APR!M10</f>
        <v/>
      </c>
      <c r="O1509" s="44">
        <f>APR!N10</f>
        <v/>
      </c>
      <c r="P1509" s="44">
        <f>APR!O10</f>
        <v/>
      </c>
      <c r="Q1509" s="44">
        <f>APR!P10</f>
        <v/>
      </c>
      <c r="R1509" s="44">
        <f>APR!Q10</f>
        <v/>
      </c>
      <c r="S1509" s="46">
        <f>S1508+IF(X1509=0,0,M1509)</f>
        <v/>
      </c>
      <c r="T1509" s="47">
        <f>MAX(T1508,S1509)</f>
        <v/>
      </c>
      <c r="U1509" s="48">
        <f>S1509-T1509</f>
        <v/>
      </c>
      <c r="V1509" s="47">
        <f>IFERROR(SUMIFS(DATABASE!$M$5:$M$6004,DATABASE!$B$5:$B$6004,B1509,DATABASE!$X$5:$X$6004,1),0)</f>
        <v/>
      </c>
      <c r="W1509" s="31">
        <f>IFERROR(COUNTIFS(DATABASE!$B$5:$B$6004,B1509,DATABASE!$X$5:$X$6004,1),0)</f>
        <v/>
      </c>
      <c r="X1509" s="49">
        <f>--AND(ISNUMBER(B1509),C1509&lt;&gt;"",L1509&lt;&gt;"",M1509&lt;&gt;"")</f>
        <v/>
      </c>
    </row>
    <row r="1510" ht="15" customHeight="1" s="111">
      <c r="A1510" s="50" t="inlineStr">
        <is>
          <t>APR</t>
        </is>
      </c>
      <c r="B1510" s="51">
        <f>APR!A11</f>
        <v/>
      </c>
      <c r="C1510" s="52">
        <f>APR!B11</f>
        <v/>
      </c>
      <c r="D1510" s="52">
        <f>APR!C11</f>
        <v/>
      </c>
      <c r="E1510" s="52">
        <f>APR!D11</f>
        <v/>
      </c>
      <c r="F1510" s="52">
        <f>APR!E11</f>
        <v/>
      </c>
      <c r="G1510" s="52">
        <f>APR!F11</f>
        <v/>
      </c>
      <c r="H1510" s="52">
        <f>APR!G11</f>
        <v/>
      </c>
      <c r="I1510" s="53">
        <f>APR!H11</f>
        <v/>
      </c>
      <c r="J1510" s="53">
        <f>APR!I11</f>
        <v/>
      </c>
      <c r="K1510" s="52">
        <f>APR!J11</f>
        <v/>
      </c>
      <c r="L1510" s="52">
        <f>APR!K11</f>
        <v/>
      </c>
      <c r="M1510" s="54">
        <f>APR!L11</f>
        <v/>
      </c>
      <c r="N1510" s="52">
        <f>APR!M11</f>
        <v/>
      </c>
      <c r="O1510" s="52">
        <f>APR!N11</f>
        <v/>
      </c>
      <c r="P1510" s="52">
        <f>APR!O11</f>
        <v/>
      </c>
      <c r="Q1510" s="52">
        <f>APR!P11</f>
        <v/>
      </c>
      <c r="R1510" s="52">
        <f>APR!Q11</f>
        <v/>
      </c>
      <c r="S1510" s="54">
        <f>S1509+IF(X1510=0,0,M1510)</f>
        <v/>
      </c>
      <c r="T1510" s="55">
        <f>MAX(T1509,S1510)</f>
        <v/>
      </c>
      <c r="U1510" s="56">
        <f>S1510-T1510</f>
        <v/>
      </c>
      <c r="V1510" s="55">
        <f>IFERROR(SUMIFS(DATABASE!$M$5:$M$6004,DATABASE!$B$5:$B$6004,B1510,DATABASE!$X$5:$X$6004,1),0)</f>
        <v/>
      </c>
      <c r="W1510" s="57">
        <f>IFERROR(COUNTIFS(DATABASE!$B$5:$B$6004,B1510,DATABASE!$X$5:$X$6004,1),0)</f>
        <v/>
      </c>
      <c r="X1510" s="58">
        <f>--AND(ISNUMBER(B1510),C1510&lt;&gt;"",L1510&lt;&gt;"",M1510&lt;&gt;"")</f>
        <v/>
      </c>
    </row>
    <row r="1511" ht="15" customHeight="1" s="111">
      <c r="A1511" s="42" t="inlineStr">
        <is>
          <t>APR</t>
        </is>
      </c>
      <c r="B1511" s="43">
        <f>APR!A12</f>
        <v/>
      </c>
      <c r="C1511" s="44">
        <f>APR!B12</f>
        <v/>
      </c>
      <c r="D1511" s="44">
        <f>APR!C12</f>
        <v/>
      </c>
      <c r="E1511" s="44">
        <f>APR!D12</f>
        <v/>
      </c>
      <c r="F1511" s="44">
        <f>APR!E12</f>
        <v/>
      </c>
      <c r="G1511" s="44">
        <f>APR!F12</f>
        <v/>
      </c>
      <c r="H1511" s="44">
        <f>APR!G12</f>
        <v/>
      </c>
      <c r="I1511" s="45">
        <f>APR!H12</f>
        <v/>
      </c>
      <c r="J1511" s="45">
        <f>APR!I12</f>
        <v/>
      </c>
      <c r="K1511" s="44">
        <f>APR!J12</f>
        <v/>
      </c>
      <c r="L1511" s="44">
        <f>APR!K12</f>
        <v/>
      </c>
      <c r="M1511" s="46">
        <f>APR!L12</f>
        <v/>
      </c>
      <c r="N1511" s="44">
        <f>APR!M12</f>
        <v/>
      </c>
      <c r="O1511" s="44">
        <f>APR!N12</f>
        <v/>
      </c>
      <c r="P1511" s="44">
        <f>APR!O12</f>
        <v/>
      </c>
      <c r="Q1511" s="44">
        <f>APR!P12</f>
        <v/>
      </c>
      <c r="R1511" s="44">
        <f>APR!Q12</f>
        <v/>
      </c>
      <c r="S1511" s="46">
        <f>S1510+IF(X1511=0,0,M1511)</f>
        <v/>
      </c>
      <c r="T1511" s="47">
        <f>MAX(T1510,S1511)</f>
        <v/>
      </c>
      <c r="U1511" s="48">
        <f>S1511-T1511</f>
        <v/>
      </c>
      <c r="V1511" s="47">
        <f>IFERROR(SUMIFS(DATABASE!$M$5:$M$6004,DATABASE!$B$5:$B$6004,B1511,DATABASE!$X$5:$X$6004,1),0)</f>
        <v/>
      </c>
      <c r="W1511" s="31">
        <f>IFERROR(COUNTIFS(DATABASE!$B$5:$B$6004,B1511,DATABASE!$X$5:$X$6004,1),0)</f>
        <v/>
      </c>
      <c r="X1511" s="49">
        <f>--AND(ISNUMBER(B1511),C1511&lt;&gt;"",L1511&lt;&gt;"",M1511&lt;&gt;"")</f>
        <v/>
      </c>
    </row>
    <row r="1512" ht="15" customHeight="1" s="111">
      <c r="A1512" s="50" t="inlineStr">
        <is>
          <t>APR</t>
        </is>
      </c>
      <c r="B1512" s="51">
        <f>APR!A13</f>
        <v/>
      </c>
      <c r="C1512" s="52">
        <f>APR!B13</f>
        <v/>
      </c>
      <c r="D1512" s="52">
        <f>APR!C13</f>
        <v/>
      </c>
      <c r="E1512" s="52">
        <f>APR!D13</f>
        <v/>
      </c>
      <c r="F1512" s="52">
        <f>APR!E13</f>
        <v/>
      </c>
      <c r="G1512" s="52">
        <f>APR!F13</f>
        <v/>
      </c>
      <c r="H1512" s="52">
        <f>APR!G13</f>
        <v/>
      </c>
      <c r="I1512" s="53">
        <f>APR!H13</f>
        <v/>
      </c>
      <c r="J1512" s="53">
        <f>APR!I13</f>
        <v/>
      </c>
      <c r="K1512" s="52">
        <f>APR!J13</f>
        <v/>
      </c>
      <c r="L1512" s="52">
        <f>APR!K13</f>
        <v/>
      </c>
      <c r="M1512" s="54">
        <f>APR!L13</f>
        <v/>
      </c>
      <c r="N1512" s="52">
        <f>APR!M13</f>
        <v/>
      </c>
      <c r="O1512" s="52">
        <f>APR!N13</f>
        <v/>
      </c>
      <c r="P1512" s="52">
        <f>APR!O13</f>
        <v/>
      </c>
      <c r="Q1512" s="52">
        <f>APR!P13</f>
        <v/>
      </c>
      <c r="R1512" s="52">
        <f>APR!Q13</f>
        <v/>
      </c>
      <c r="S1512" s="54">
        <f>S1511+IF(X1512=0,0,M1512)</f>
        <v/>
      </c>
      <c r="T1512" s="55">
        <f>MAX(T1511,S1512)</f>
        <v/>
      </c>
      <c r="U1512" s="56">
        <f>S1512-T1512</f>
        <v/>
      </c>
      <c r="V1512" s="55">
        <f>IFERROR(SUMIFS(DATABASE!$M$5:$M$6004,DATABASE!$B$5:$B$6004,B1512,DATABASE!$X$5:$X$6004,1),0)</f>
        <v/>
      </c>
      <c r="W1512" s="57">
        <f>IFERROR(COUNTIFS(DATABASE!$B$5:$B$6004,B1512,DATABASE!$X$5:$X$6004,1),0)</f>
        <v/>
      </c>
      <c r="X1512" s="58">
        <f>--AND(ISNUMBER(B1512),C1512&lt;&gt;"",L1512&lt;&gt;"",M1512&lt;&gt;"")</f>
        <v/>
      </c>
    </row>
    <row r="1513" ht="15" customHeight="1" s="111">
      <c r="A1513" s="42" t="inlineStr">
        <is>
          <t>APR</t>
        </is>
      </c>
      <c r="B1513" s="43">
        <f>APR!A14</f>
        <v/>
      </c>
      <c r="C1513" s="44">
        <f>APR!B14</f>
        <v/>
      </c>
      <c r="D1513" s="44">
        <f>APR!C14</f>
        <v/>
      </c>
      <c r="E1513" s="44">
        <f>APR!D14</f>
        <v/>
      </c>
      <c r="F1513" s="44">
        <f>APR!E14</f>
        <v/>
      </c>
      <c r="G1513" s="44">
        <f>APR!F14</f>
        <v/>
      </c>
      <c r="H1513" s="44">
        <f>APR!G14</f>
        <v/>
      </c>
      <c r="I1513" s="45">
        <f>APR!H14</f>
        <v/>
      </c>
      <c r="J1513" s="45">
        <f>APR!I14</f>
        <v/>
      </c>
      <c r="K1513" s="44">
        <f>APR!J14</f>
        <v/>
      </c>
      <c r="L1513" s="44">
        <f>APR!K14</f>
        <v/>
      </c>
      <c r="M1513" s="46">
        <f>APR!L14</f>
        <v/>
      </c>
      <c r="N1513" s="44">
        <f>APR!M14</f>
        <v/>
      </c>
      <c r="O1513" s="44">
        <f>APR!N14</f>
        <v/>
      </c>
      <c r="P1513" s="44">
        <f>APR!O14</f>
        <v/>
      </c>
      <c r="Q1513" s="44">
        <f>APR!P14</f>
        <v/>
      </c>
      <c r="R1513" s="44">
        <f>APR!Q14</f>
        <v/>
      </c>
      <c r="S1513" s="46">
        <f>S1512+IF(X1513=0,0,M1513)</f>
        <v/>
      </c>
      <c r="T1513" s="47">
        <f>MAX(T1512,S1513)</f>
        <v/>
      </c>
      <c r="U1513" s="48">
        <f>S1513-T1513</f>
        <v/>
      </c>
      <c r="V1513" s="47">
        <f>IFERROR(SUMIFS(DATABASE!$M$5:$M$6004,DATABASE!$B$5:$B$6004,B1513,DATABASE!$X$5:$X$6004,1),0)</f>
        <v/>
      </c>
      <c r="W1513" s="31">
        <f>IFERROR(COUNTIFS(DATABASE!$B$5:$B$6004,B1513,DATABASE!$X$5:$X$6004,1),0)</f>
        <v/>
      </c>
      <c r="X1513" s="49">
        <f>--AND(ISNUMBER(B1513),C1513&lt;&gt;"",L1513&lt;&gt;"",M1513&lt;&gt;"")</f>
        <v/>
      </c>
    </row>
    <row r="1514" ht="15" customHeight="1" s="111">
      <c r="A1514" s="50" t="inlineStr">
        <is>
          <t>APR</t>
        </is>
      </c>
      <c r="B1514" s="51">
        <f>APR!A15</f>
        <v/>
      </c>
      <c r="C1514" s="52">
        <f>APR!B15</f>
        <v/>
      </c>
      <c r="D1514" s="52">
        <f>APR!C15</f>
        <v/>
      </c>
      <c r="E1514" s="52">
        <f>APR!D15</f>
        <v/>
      </c>
      <c r="F1514" s="52">
        <f>APR!E15</f>
        <v/>
      </c>
      <c r="G1514" s="52">
        <f>APR!F15</f>
        <v/>
      </c>
      <c r="H1514" s="52">
        <f>APR!G15</f>
        <v/>
      </c>
      <c r="I1514" s="53">
        <f>APR!H15</f>
        <v/>
      </c>
      <c r="J1514" s="53">
        <f>APR!I15</f>
        <v/>
      </c>
      <c r="K1514" s="52">
        <f>APR!J15</f>
        <v/>
      </c>
      <c r="L1514" s="52">
        <f>APR!K15</f>
        <v/>
      </c>
      <c r="M1514" s="54">
        <f>APR!L15</f>
        <v/>
      </c>
      <c r="N1514" s="52">
        <f>APR!M15</f>
        <v/>
      </c>
      <c r="O1514" s="52">
        <f>APR!N15</f>
        <v/>
      </c>
      <c r="P1514" s="52">
        <f>APR!O15</f>
        <v/>
      </c>
      <c r="Q1514" s="52">
        <f>APR!P15</f>
        <v/>
      </c>
      <c r="R1514" s="52">
        <f>APR!Q15</f>
        <v/>
      </c>
      <c r="S1514" s="54">
        <f>S1513+IF(X1514=0,0,M1514)</f>
        <v/>
      </c>
      <c r="T1514" s="55">
        <f>MAX(T1513,S1514)</f>
        <v/>
      </c>
      <c r="U1514" s="56">
        <f>S1514-T1514</f>
        <v/>
      </c>
      <c r="V1514" s="55">
        <f>IFERROR(SUMIFS(DATABASE!$M$5:$M$6004,DATABASE!$B$5:$B$6004,B1514,DATABASE!$X$5:$X$6004,1),0)</f>
        <v/>
      </c>
      <c r="W1514" s="57">
        <f>IFERROR(COUNTIFS(DATABASE!$B$5:$B$6004,B1514,DATABASE!$X$5:$X$6004,1),0)</f>
        <v/>
      </c>
      <c r="X1514" s="58">
        <f>--AND(ISNUMBER(B1514),C1514&lt;&gt;"",L1514&lt;&gt;"",M1514&lt;&gt;"")</f>
        <v/>
      </c>
    </row>
    <row r="1515" ht="15" customHeight="1" s="111">
      <c r="A1515" s="42" t="inlineStr">
        <is>
          <t>APR</t>
        </is>
      </c>
      <c r="B1515" s="43">
        <f>APR!A16</f>
        <v/>
      </c>
      <c r="C1515" s="44">
        <f>APR!B16</f>
        <v/>
      </c>
      <c r="D1515" s="44">
        <f>APR!C16</f>
        <v/>
      </c>
      <c r="E1515" s="44">
        <f>APR!D16</f>
        <v/>
      </c>
      <c r="F1515" s="44">
        <f>APR!E16</f>
        <v/>
      </c>
      <c r="G1515" s="44">
        <f>APR!F16</f>
        <v/>
      </c>
      <c r="H1515" s="44">
        <f>APR!G16</f>
        <v/>
      </c>
      <c r="I1515" s="45">
        <f>APR!H16</f>
        <v/>
      </c>
      <c r="J1515" s="45">
        <f>APR!I16</f>
        <v/>
      </c>
      <c r="K1515" s="44">
        <f>APR!J16</f>
        <v/>
      </c>
      <c r="L1515" s="44">
        <f>APR!K16</f>
        <v/>
      </c>
      <c r="M1515" s="46">
        <f>APR!L16</f>
        <v/>
      </c>
      <c r="N1515" s="44">
        <f>APR!M16</f>
        <v/>
      </c>
      <c r="O1515" s="44">
        <f>APR!N16</f>
        <v/>
      </c>
      <c r="P1515" s="44">
        <f>APR!O16</f>
        <v/>
      </c>
      <c r="Q1515" s="44">
        <f>APR!P16</f>
        <v/>
      </c>
      <c r="R1515" s="44">
        <f>APR!Q16</f>
        <v/>
      </c>
      <c r="S1515" s="46">
        <f>S1514+IF(X1515=0,0,M1515)</f>
        <v/>
      </c>
      <c r="T1515" s="47">
        <f>MAX(T1514,S1515)</f>
        <v/>
      </c>
      <c r="U1515" s="48">
        <f>S1515-T1515</f>
        <v/>
      </c>
      <c r="V1515" s="47">
        <f>IFERROR(SUMIFS(DATABASE!$M$5:$M$6004,DATABASE!$B$5:$B$6004,B1515,DATABASE!$X$5:$X$6004,1),0)</f>
        <v/>
      </c>
      <c r="W1515" s="31">
        <f>IFERROR(COUNTIFS(DATABASE!$B$5:$B$6004,B1515,DATABASE!$X$5:$X$6004,1),0)</f>
        <v/>
      </c>
      <c r="X1515" s="49">
        <f>--AND(ISNUMBER(B1515),C1515&lt;&gt;"",L1515&lt;&gt;"",M1515&lt;&gt;"")</f>
        <v/>
      </c>
    </row>
    <row r="1516" ht="15" customHeight="1" s="111">
      <c r="A1516" s="50" t="inlineStr">
        <is>
          <t>APR</t>
        </is>
      </c>
      <c r="B1516" s="51">
        <f>APR!A17</f>
        <v/>
      </c>
      <c r="C1516" s="52">
        <f>APR!B17</f>
        <v/>
      </c>
      <c r="D1516" s="52">
        <f>APR!C17</f>
        <v/>
      </c>
      <c r="E1516" s="52">
        <f>APR!D17</f>
        <v/>
      </c>
      <c r="F1516" s="52">
        <f>APR!E17</f>
        <v/>
      </c>
      <c r="G1516" s="52">
        <f>APR!F17</f>
        <v/>
      </c>
      <c r="H1516" s="52">
        <f>APR!G17</f>
        <v/>
      </c>
      <c r="I1516" s="53">
        <f>APR!H17</f>
        <v/>
      </c>
      <c r="J1516" s="53">
        <f>APR!I17</f>
        <v/>
      </c>
      <c r="K1516" s="52">
        <f>APR!J17</f>
        <v/>
      </c>
      <c r="L1516" s="52">
        <f>APR!K17</f>
        <v/>
      </c>
      <c r="M1516" s="54">
        <f>APR!L17</f>
        <v/>
      </c>
      <c r="N1516" s="52">
        <f>APR!M17</f>
        <v/>
      </c>
      <c r="O1516" s="52">
        <f>APR!N17</f>
        <v/>
      </c>
      <c r="P1516" s="52">
        <f>APR!O17</f>
        <v/>
      </c>
      <c r="Q1516" s="52">
        <f>APR!P17</f>
        <v/>
      </c>
      <c r="R1516" s="52">
        <f>APR!Q17</f>
        <v/>
      </c>
      <c r="S1516" s="54">
        <f>S1515+IF(X1516=0,0,M1516)</f>
        <v/>
      </c>
      <c r="T1516" s="55">
        <f>MAX(T1515,S1516)</f>
        <v/>
      </c>
      <c r="U1516" s="56">
        <f>S1516-T1516</f>
        <v/>
      </c>
      <c r="V1516" s="55">
        <f>IFERROR(SUMIFS(DATABASE!$M$5:$M$6004,DATABASE!$B$5:$B$6004,B1516,DATABASE!$X$5:$X$6004,1),0)</f>
        <v/>
      </c>
      <c r="W1516" s="57">
        <f>IFERROR(COUNTIFS(DATABASE!$B$5:$B$6004,B1516,DATABASE!$X$5:$X$6004,1),0)</f>
        <v/>
      </c>
      <c r="X1516" s="58">
        <f>--AND(ISNUMBER(B1516),C1516&lt;&gt;"",L1516&lt;&gt;"",M1516&lt;&gt;"")</f>
        <v/>
      </c>
    </row>
    <row r="1517" ht="15" customHeight="1" s="111">
      <c r="A1517" s="42" t="inlineStr">
        <is>
          <t>APR</t>
        </is>
      </c>
      <c r="B1517" s="43">
        <f>APR!A18</f>
        <v/>
      </c>
      <c r="C1517" s="44">
        <f>APR!B18</f>
        <v/>
      </c>
      <c r="D1517" s="44">
        <f>APR!C18</f>
        <v/>
      </c>
      <c r="E1517" s="44">
        <f>APR!D18</f>
        <v/>
      </c>
      <c r="F1517" s="44">
        <f>APR!E18</f>
        <v/>
      </c>
      <c r="G1517" s="44">
        <f>APR!F18</f>
        <v/>
      </c>
      <c r="H1517" s="44">
        <f>APR!G18</f>
        <v/>
      </c>
      <c r="I1517" s="45">
        <f>APR!H18</f>
        <v/>
      </c>
      <c r="J1517" s="45">
        <f>APR!I18</f>
        <v/>
      </c>
      <c r="K1517" s="44">
        <f>APR!J18</f>
        <v/>
      </c>
      <c r="L1517" s="44">
        <f>APR!K18</f>
        <v/>
      </c>
      <c r="M1517" s="46">
        <f>APR!L18</f>
        <v/>
      </c>
      <c r="N1517" s="44">
        <f>APR!M18</f>
        <v/>
      </c>
      <c r="O1517" s="44">
        <f>APR!N18</f>
        <v/>
      </c>
      <c r="P1517" s="44">
        <f>APR!O18</f>
        <v/>
      </c>
      <c r="Q1517" s="44">
        <f>APR!P18</f>
        <v/>
      </c>
      <c r="R1517" s="44">
        <f>APR!Q18</f>
        <v/>
      </c>
      <c r="S1517" s="46">
        <f>S1516+IF(X1517=0,0,M1517)</f>
        <v/>
      </c>
      <c r="T1517" s="47">
        <f>MAX(T1516,S1517)</f>
        <v/>
      </c>
      <c r="U1517" s="48">
        <f>S1517-T1517</f>
        <v/>
      </c>
      <c r="V1517" s="47">
        <f>IFERROR(SUMIFS(DATABASE!$M$5:$M$6004,DATABASE!$B$5:$B$6004,B1517,DATABASE!$X$5:$X$6004,1),0)</f>
        <v/>
      </c>
      <c r="W1517" s="31">
        <f>IFERROR(COUNTIFS(DATABASE!$B$5:$B$6004,B1517,DATABASE!$X$5:$X$6004,1),0)</f>
        <v/>
      </c>
      <c r="X1517" s="49">
        <f>--AND(ISNUMBER(B1517),C1517&lt;&gt;"",L1517&lt;&gt;"",M1517&lt;&gt;"")</f>
        <v/>
      </c>
    </row>
    <row r="1518" ht="15" customHeight="1" s="111">
      <c r="A1518" s="50" t="inlineStr">
        <is>
          <t>APR</t>
        </is>
      </c>
      <c r="B1518" s="51">
        <f>APR!A19</f>
        <v/>
      </c>
      <c r="C1518" s="52">
        <f>APR!B19</f>
        <v/>
      </c>
      <c r="D1518" s="52">
        <f>APR!C19</f>
        <v/>
      </c>
      <c r="E1518" s="52">
        <f>APR!D19</f>
        <v/>
      </c>
      <c r="F1518" s="52">
        <f>APR!E19</f>
        <v/>
      </c>
      <c r="G1518" s="52">
        <f>APR!F19</f>
        <v/>
      </c>
      <c r="H1518" s="52">
        <f>APR!G19</f>
        <v/>
      </c>
      <c r="I1518" s="53">
        <f>APR!H19</f>
        <v/>
      </c>
      <c r="J1518" s="53">
        <f>APR!I19</f>
        <v/>
      </c>
      <c r="K1518" s="52">
        <f>APR!J19</f>
        <v/>
      </c>
      <c r="L1518" s="52">
        <f>APR!K19</f>
        <v/>
      </c>
      <c r="M1518" s="54">
        <f>APR!L19</f>
        <v/>
      </c>
      <c r="N1518" s="52">
        <f>APR!M19</f>
        <v/>
      </c>
      <c r="O1518" s="52">
        <f>APR!N19</f>
        <v/>
      </c>
      <c r="P1518" s="52">
        <f>APR!O19</f>
        <v/>
      </c>
      <c r="Q1518" s="52">
        <f>APR!P19</f>
        <v/>
      </c>
      <c r="R1518" s="52">
        <f>APR!Q19</f>
        <v/>
      </c>
      <c r="S1518" s="54">
        <f>S1517+IF(X1518=0,0,M1518)</f>
        <v/>
      </c>
      <c r="T1518" s="55">
        <f>MAX(T1517,S1518)</f>
        <v/>
      </c>
      <c r="U1518" s="56">
        <f>S1518-T1518</f>
        <v/>
      </c>
      <c r="V1518" s="55">
        <f>IFERROR(SUMIFS(DATABASE!$M$5:$M$6004,DATABASE!$B$5:$B$6004,B1518,DATABASE!$X$5:$X$6004,1),0)</f>
        <v/>
      </c>
      <c r="W1518" s="57">
        <f>IFERROR(COUNTIFS(DATABASE!$B$5:$B$6004,B1518,DATABASE!$X$5:$X$6004,1),0)</f>
        <v/>
      </c>
      <c r="X1518" s="58">
        <f>--AND(ISNUMBER(B1518),C1518&lt;&gt;"",L1518&lt;&gt;"",M1518&lt;&gt;"")</f>
        <v/>
      </c>
    </row>
    <row r="1519" ht="15" customHeight="1" s="111">
      <c r="A1519" s="42" t="inlineStr">
        <is>
          <t>APR</t>
        </is>
      </c>
      <c r="B1519" s="43">
        <f>APR!A20</f>
        <v/>
      </c>
      <c r="C1519" s="44">
        <f>APR!B20</f>
        <v/>
      </c>
      <c r="D1519" s="44">
        <f>APR!C20</f>
        <v/>
      </c>
      <c r="E1519" s="44">
        <f>APR!D20</f>
        <v/>
      </c>
      <c r="F1519" s="44">
        <f>APR!E20</f>
        <v/>
      </c>
      <c r="G1519" s="44">
        <f>APR!F20</f>
        <v/>
      </c>
      <c r="H1519" s="44">
        <f>APR!G20</f>
        <v/>
      </c>
      <c r="I1519" s="45">
        <f>APR!H20</f>
        <v/>
      </c>
      <c r="J1519" s="45">
        <f>APR!I20</f>
        <v/>
      </c>
      <c r="K1519" s="44">
        <f>APR!J20</f>
        <v/>
      </c>
      <c r="L1519" s="44">
        <f>APR!K20</f>
        <v/>
      </c>
      <c r="M1519" s="46">
        <f>APR!L20</f>
        <v/>
      </c>
      <c r="N1519" s="44">
        <f>APR!M20</f>
        <v/>
      </c>
      <c r="O1519" s="44">
        <f>APR!N20</f>
        <v/>
      </c>
      <c r="P1519" s="44">
        <f>APR!O20</f>
        <v/>
      </c>
      <c r="Q1519" s="44">
        <f>APR!P20</f>
        <v/>
      </c>
      <c r="R1519" s="44">
        <f>APR!Q20</f>
        <v/>
      </c>
      <c r="S1519" s="46">
        <f>S1518+IF(X1519=0,0,M1519)</f>
        <v/>
      </c>
      <c r="T1519" s="47">
        <f>MAX(T1518,S1519)</f>
        <v/>
      </c>
      <c r="U1519" s="48">
        <f>S1519-T1519</f>
        <v/>
      </c>
      <c r="V1519" s="47">
        <f>IFERROR(SUMIFS(DATABASE!$M$5:$M$6004,DATABASE!$B$5:$B$6004,B1519,DATABASE!$X$5:$X$6004,1),0)</f>
        <v/>
      </c>
      <c r="W1519" s="31">
        <f>IFERROR(COUNTIFS(DATABASE!$B$5:$B$6004,B1519,DATABASE!$X$5:$X$6004,1),0)</f>
        <v/>
      </c>
      <c r="X1519" s="49">
        <f>--AND(ISNUMBER(B1519),C1519&lt;&gt;"",L1519&lt;&gt;"",M1519&lt;&gt;"")</f>
        <v/>
      </c>
    </row>
    <row r="1520" ht="15" customHeight="1" s="111">
      <c r="A1520" s="50" t="inlineStr">
        <is>
          <t>APR</t>
        </is>
      </c>
      <c r="B1520" s="51">
        <f>APR!A21</f>
        <v/>
      </c>
      <c r="C1520" s="52">
        <f>APR!B21</f>
        <v/>
      </c>
      <c r="D1520" s="52">
        <f>APR!C21</f>
        <v/>
      </c>
      <c r="E1520" s="52">
        <f>APR!D21</f>
        <v/>
      </c>
      <c r="F1520" s="52">
        <f>APR!E21</f>
        <v/>
      </c>
      <c r="G1520" s="52">
        <f>APR!F21</f>
        <v/>
      </c>
      <c r="H1520" s="52">
        <f>APR!G21</f>
        <v/>
      </c>
      <c r="I1520" s="53">
        <f>APR!H21</f>
        <v/>
      </c>
      <c r="J1520" s="53">
        <f>APR!I21</f>
        <v/>
      </c>
      <c r="K1520" s="52">
        <f>APR!J21</f>
        <v/>
      </c>
      <c r="L1520" s="52">
        <f>APR!K21</f>
        <v/>
      </c>
      <c r="M1520" s="54">
        <f>APR!L21</f>
        <v/>
      </c>
      <c r="N1520" s="52">
        <f>APR!M21</f>
        <v/>
      </c>
      <c r="O1520" s="52">
        <f>APR!N21</f>
        <v/>
      </c>
      <c r="P1520" s="52">
        <f>APR!O21</f>
        <v/>
      </c>
      <c r="Q1520" s="52">
        <f>APR!P21</f>
        <v/>
      </c>
      <c r="R1520" s="52">
        <f>APR!Q21</f>
        <v/>
      </c>
      <c r="S1520" s="54">
        <f>S1519+IF(X1520=0,0,M1520)</f>
        <v/>
      </c>
      <c r="T1520" s="55">
        <f>MAX(T1519,S1520)</f>
        <v/>
      </c>
      <c r="U1520" s="56">
        <f>S1520-T1520</f>
        <v/>
      </c>
      <c r="V1520" s="55">
        <f>IFERROR(SUMIFS(DATABASE!$M$5:$M$6004,DATABASE!$B$5:$B$6004,B1520,DATABASE!$X$5:$X$6004,1),0)</f>
        <v/>
      </c>
      <c r="W1520" s="57">
        <f>IFERROR(COUNTIFS(DATABASE!$B$5:$B$6004,B1520,DATABASE!$X$5:$X$6004,1),0)</f>
        <v/>
      </c>
      <c r="X1520" s="58">
        <f>--AND(ISNUMBER(B1520),C1520&lt;&gt;"",L1520&lt;&gt;"",M1520&lt;&gt;"")</f>
        <v/>
      </c>
    </row>
    <row r="1521" ht="15" customHeight="1" s="111">
      <c r="A1521" s="42" t="inlineStr">
        <is>
          <t>APR</t>
        </is>
      </c>
      <c r="B1521" s="43">
        <f>APR!A22</f>
        <v/>
      </c>
      <c r="C1521" s="44">
        <f>APR!B22</f>
        <v/>
      </c>
      <c r="D1521" s="44">
        <f>APR!C22</f>
        <v/>
      </c>
      <c r="E1521" s="44">
        <f>APR!D22</f>
        <v/>
      </c>
      <c r="F1521" s="44">
        <f>APR!E22</f>
        <v/>
      </c>
      <c r="G1521" s="44">
        <f>APR!F22</f>
        <v/>
      </c>
      <c r="H1521" s="44">
        <f>APR!G22</f>
        <v/>
      </c>
      <c r="I1521" s="45">
        <f>APR!H22</f>
        <v/>
      </c>
      <c r="J1521" s="45">
        <f>APR!I22</f>
        <v/>
      </c>
      <c r="K1521" s="44">
        <f>APR!J22</f>
        <v/>
      </c>
      <c r="L1521" s="44">
        <f>APR!K22</f>
        <v/>
      </c>
      <c r="M1521" s="46">
        <f>APR!L22</f>
        <v/>
      </c>
      <c r="N1521" s="44">
        <f>APR!M22</f>
        <v/>
      </c>
      <c r="O1521" s="44">
        <f>APR!N22</f>
        <v/>
      </c>
      <c r="P1521" s="44">
        <f>APR!O22</f>
        <v/>
      </c>
      <c r="Q1521" s="44">
        <f>APR!P22</f>
        <v/>
      </c>
      <c r="R1521" s="44">
        <f>APR!Q22</f>
        <v/>
      </c>
      <c r="S1521" s="46">
        <f>S1520+IF(X1521=0,0,M1521)</f>
        <v/>
      </c>
      <c r="T1521" s="47">
        <f>MAX(T1520,S1521)</f>
        <v/>
      </c>
      <c r="U1521" s="48">
        <f>S1521-T1521</f>
        <v/>
      </c>
      <c r="V1521" s="47">
        <f>IFERROR(SUMIFS(DATABASE!$M$5:$M$6004,DATABASE!$B$5:$B$6004,B1521,DATABASE!$X$5:$X$6004,1),0)</f>
        <v/>
      </c>
      <c r="W1521" s="31">
        <f>IFERROR(COUNTIFS(DATABASE!$B$5:$B$6004,B1521,DATABASE!$X$5:$X$6004,1),0)</f>
        <v/>
      </c>
      <c r="X1521" s="49">
        <f>--AND(ISNUMBER(B1521),C1521&lt;&gt;"",L1521&lt;&gt;"",M1521&lt;&gt;"")</f>
        <v/>
      </c>
    </row>
    <row r="1522" ht="15" customHeight="1" s="111">
      <c r="A1522" s="50" t="inlineStr">
        <is>
          <t>APR</t>
        </is>
      </c>
      <c r="B1522" s="51">
        <f>APR!A23</f>
        <v/>
      </c>
      <c r="C1522" s="52">
        <f>APR!B23</f>
        <v/>
      </c>
      <c r="D1522" s="52">
        <f>APR!C23</f>
        <v/>
      </c>
      <c r="E1522" s="52">
        <f>APR!D23</f>
        <v/>
      </c>
      <c r="F1522" s="52">
        <f>APR!E23</f>
        <v/>
      </c>
      <c r="G1522" s="52">
        <f>APR!F23</f>
        <v/>
      </c>
      <c r="H1522" s="52">
        <f>APR!G23</f>
        <v/>
      </c>
      <c r="I1522" s="53">
        <f>APR!H23</f>
        <v/>
      </c>
      <c r="J1522" s="53">
        <f>APR!I23</f>
        <v/>
      </c>
      <c r="K1522" s="52">
        <f>APR!J23</f>
        <v/>
      </c>
      <c r="L1522" s="52">
        <f>APR!K23</f>
        <v/>
      </c>
      <c r="M1522" s="54">
        <f>APR!L23</f>
        <v/>
      </c>
      <c r="N1522" s="52">
        <f>APR!M23</f>
        <v/>
      </c>
      <c r="O1522" s="52">
        <f>APR!N23</f>
        <v/>
      </c>
      <c r="P1522" s="52">
        <f>APR!O23</f>
        <v/>
      </c>
      <c r="Q1522" s="52">
        <f>APR!P23</f>
        <v/>
      </c>
      <c r="R1522" s="52">
        <f>APR!Q23</f>
        <v/>
      </c>
      <c r="S1522" s="54">
        <f>S1521+IF(X1522=0,0,M1522)</f>
        <v/>
      </c>
      <c r="T1522" s="55">
        <f>MAX(T1521,S1522)</f>
        <v/>
      </c>
      <c r="U1522" s="56">
        <f>S1522-T1522</f>
        <v/>
      </c>
      <c r="V1522" s="55">
        <f>IFERROR(SUMIFS(DATABASE!$M$5:$M$6004,DATABASE!$B$5:$B$6004,B1522,DATABASE!$X$5:$X$6004,1),0)</f>
        <v/>
      </c>
      <c r="W1522" s="57">
        <f>IFERROR(COUNTIFS(DATABASE!$B$5:$B$6004,B1522,DATABASE!$X$5:$X$6004,1),0)</f>
        <v/>
      </c>
      <c r="X1522" s="58">
        <f>--AND(ISNUMBER(B1522),C1522&lt;&gt;"",L1522&lt;&gt;"",M1522&lt;&gt;"")</f>
        <v/>
      </c>
    </row>
    <row r="1523" ht="15" customHeight="1" s="111">
      <c r="A1523" s="42" t="inlineStr">
        <is>
          <t>APR</t>
        </is>
      </c>
      <c r="B1523" s="43">
        <f>APR!A24</f>
        <v/>
      </c>
      <c r="C1523" s="44">
        <f>APR!B24</f>
        <v/>
      </c>
      <c r="D1523" s="44">
        <f>APR!C24</f>
        <v/>
      </c>
      <c r="E1523" s="44">
        <f>APR!D24</f>
        <v/>
      </c>
      <c r="F1523" s="44">
        <f>APR!E24</f>
        <v/>
      </c>
      <c r="G1523" s="44">
        <f>APR!F24</f>
        <v/>
      </c>
      <c r="H1523" s="44">
        <f>APR!G24</f>
        <v/>
      </c>
      <c r="I1523" s="45">
        <f>APR!H24</f>
        <v/>
      </c>
      <c r="J1523" s="45">
        <f>APR!I24</f>
        <v/>
      </c>
      <c r="K1523" s="44">
        <f>APR!J24</f>
        <v/>
      </c>
      <c r="L1523" s="44">
        <f>APR!K24</f>
        <v/>
      </c>
      <c r="M1523" s="46">
        <f>APR!L24</f>
        <v/>
      </c>
      <c r="N1523" s="44">
        <f>APR!M24</f>
        <v/>
      </c>
      <c r="O1523" s="44">
        <f>APR!N24</f>
        <v/>
      </c>
      <c r="P1523" s="44">
        <f>APR!O24</f>
        <v/>
      </c>
      <c r="Q1523" s="44">
        <f>APR!P24</f>
        <v/>
      </c>
      <c r="R1523" s="44">
        <f>APR!Q24</f>
        <v/>
      </c>
      <c r="S1523" s="46">
        <f>S1522+IF(X1523=0,0,M1523)</f>
        <v/>
      </c>
      <c r="T1523" s="47">
        <f>MAX(T1522,S1523)</f>
        <v/>
      </c>
      <c r="U1523" s="48">
        <f>S1523-T1523</f>
        <v/>
      </c>
      <c r="V1523" s="47">
        <f>IFERROR(SUMIFS(DATABASE!$M$5:$M$6004,DATABASE!$B$5:$B$6004,B1523,DATABASE!$X$5:$X$6004,1),0)</f>
        <v/>
      </c>
      <c r="W1523" s="31">
        <f>IFERROR(COUNTIFS(DATABASE!$B$5:$B$6004,B1523,DATABASE!$X$5:$X$6004,1),0)</f>
        <v/>
      </c>
      <c r="X1523" s="49">
        <f>--AND(ISNUMBER(B1523),C1523&lt;&gt;"",L1523&lt;&gt;"",M1523&lt;&gt;"")</f>
        <v/>
      </c>
    </row>
    <row r="1524" ht="15" customHeight="1" s="111">
      <c r="A1524" s="50" t="inlineStr">
        <is>
          <t>APR</t>
        </is>
      </c>
      <c r="B1524" s="51">
        <f>APR!A25</f>
        <v/>
      </c>
      <c r="C1524" s="52">
        <f>APR!B25</f>
        <v/>
      </c>
      <c r="D1524" s="52">
        <f>APR!C25</f>
        <v/>
      </c>
      <c r="E1524" s="52">
        <f>APR!D25</f>
        <v/>
      </c>
      <c r="F1524" s="52">
        <f>APR!E25</f>
        <v/>
      </c>
      <c r="G1524" s="52">
        <f>APR!F25</f>
        <v/>
      </c>
      <c r="H1524" s="52">
        <f>APR!G25</f>
        <v/>
      </c>
      <c r="I1524" s="53">
        <f>APR!H25</f>
        <v/>
      </c>
      <c r="J1524" s="53">
        <f>APR!I25</f>
        <v/>
      </c>
      <c r="K1524" s="52">
        <f>APR!J25</f>
        <v/>
      </c>
      <c r="L1524" s="52">
        <f>APR!K25</f>
        <v/>
      </c>
      <c r="M1524" s="54">
        <f>APR!L25</f>
        <v/>
      </c>
      <c r="N1524" s="52">
        <f>APR!M25</f>
        <v/>
      </c>
      <c r="O1524" s="52">
        <f>APR!N25</f>
        <v/>
      </c>
      <c r="P1524" s="52">
        <f>APR!O25</f>
        <v/>
      </c>
      <c r="Q1524" s="52">
        <f>APR!P25</f>
        <v/>
      </c>
      <c r="R1524" s="52">
        <f>APR!Q25</f>
        <v/>
      </c>
      <c r="S1524" s="54">
        <f>S1523+IF(X1524=0,0,M1524)</f>
        <v/>
      </c>
      <c r="T1524" s="55">
        <f>MAX(T1523,S1524)</f>
        <v/>
      </c>
      <c r="U1524" s="56">
        <f>S1524-T1524</f>
        <v/>
      </c>
      <c r="V1524" s="55">
        <f>IFERROR(SUMIFS(DATABASE!$M$5:$M$6004,DATABASE!$B$5:$B$6004,B1524,DATABASE!$X$5:$X$6004,1),0)</f>
        <v/>
      </c>
      <c r="W1524" s="57">
        <f>IFERROR(COUNTIFS(DATABASE!$B$5:$B$6004,B1524,DATABASE!$X$5:$X$6004,1),0)</f>
        <v/>
      </c>
      <c r="X1524" s="58">
        <f>--AND(ISNUMBER(B1524),C1524&lt;&gt;"",L1524&lt;&gt;"",M1524&lt;&gt;"")</f>
        <v/>
      </c>
    </row>
    <row r="1525" ht="15" customHeight="1" s="111">
      <c r="A1525" s="42" t="inlineStr">
        <is>
          <t>APR</t>
        </is>
      </c>
      <c r="B1525" s="43">
        <f>APR!A26</f>
        <v/>
      </c>
      <c r="C1525" s="44">
        <f>APR!B26</f>
        <v/>
      </c>
      <c r="D1525" s="44">
        <f>APR!C26</f>
        <v/>
      </c>
      <c r="E1525" s="44">
        <f>APR!D26</f>
        <v/>
      </c>
      <c r="F1525" s="44">
        <f>APR!E26</f>
        <v/>
      </c>
      <c r="G1525" s="44">
        <f>APR!F26</f>
        <v/>
      </c>
      <c r="H1525" s="44">
        <f>APR!G26</f>
        <v/>
      </c>
      <c r="I1525" s="45">
        <f>APR!H26</f>
        <v/>
      </c>
      <c r="J1525" s="45">
        <f>APR!I26</f>
        <v/>
      </c>
      <c r="K1525" s="44">
        <f>APR!J26</f>
        <v/>
      </c>
      <c r="L1525" s="44">
        <f>APR!K26</f>
        <v/>
      </c>
      <c r="M1525" s="46">
        <f>APR!L26</f>
        <v/>
      </c>
      <c r="N1525" s="44">
        <f>APR!M26</f>
        <v/>
      </c>
      <c r="O1525" s="44">
        <f>APR!N26</f>
        <v/>
      </c>
      <c r="P1525" s="44">
        <f>APR!O26</f>
        <v/>
      </c>
      <c r="Q1525" s="44">
        <f>APR!P26</f>
        <v/>
      </c>
      <c r="R1525" s="44">
        <f>APR!Q26</f>
        <v/>
      </c>
      <c r="S1525" s="46">
        <f>S1524+IF(X1525=0,0,M1525)</f>
        <v/>
      </c>
      <c r="T1525" s="47">
        <f>MAX(T1524,S1525)</f>
        <v/>
      </c>
      <c r="U1525" s="48">
        <f>S1525-T1525</f>
        <v/>
      </c>
      <c r="V1525" s="47">
        <f>IFERROR(SUMIFS(DATABASE!$M$5:$M$6004,DATABASE!$B$5:$B$6004,B1525,DATABASE!$X$5:$X$6004,1),0)</f>
        <v/>
      </c>
      <c r="W1525" s="31">
        <f>IFERROR(COUNTIFS(DATABASE!$B$5:$B$6004,B1525,DATABASE!$X$5:$X$6004,1),0)</f>
        <v/>
      </c>
      <c r="X1525" s="49">
        <f>--AND(ISNUMBER(B1525),C1525&lt;&gt;"",L1525&lt;&gt;"",M1525&lt;&gt;"")</f>
        <v/>
      </c>
    </row>
    <row r="1526" ht="15" customHeight="1" s="111">
      <c r="A1526" s="50" t="inlineStr">
        <is>
          <t>APR</t>
        </is>
      </c>
      <c r="B1526" s="51">
        <f>APR!A27</f>
        <v/>
      </c>
      <c r="C1526" s="52">
        <f>APR!B27</f>
        <v/>
      </c>
      <c r="D1526" s="52">
        <f>APR!C27</f>
        <v/>
      </c>
      <c r="E1526" s="52">
        <f>APR!D27</f>
        <v/>
      </c>
      <c r="F1526" s="52">
        <f>APR!E27</f>
        <v/>
      </c>
      <c r="G1526" s="52">
        <f>APR!F27</f>
        <v/>
      </c>
      <c r="H1526" s="52">
        <f>APR!G27</f>
        <v/>
      </c>
      <c r="I1526" s="53">
        <f>APR!H27</f>
        <v/>
      </c>
      <c r="J1526" s="53">
        <f>APR!I27</f>
        <v/>
      </c>
      <c r="K1526" s="52">
        <f>APR!J27</f>
        <v/>
      </c>
      <c r="L1526" s="52">
        <f>APR!K27</f>
        <v/>
      </c>
      <c r="M1526" s="54">
        <f>APR!L27</f>
        <v/>
      </c>
      <c r="N1526" s="52">
        <f>APR!M27</f>
        <v/>
      </c>
      <c r="O1526" s="52">
        <f>APR!N27</f>
        <v/>
      </c>
      <c r="P1526" s="52">
        <f>APR!O27</f>
        <v/>
      </c>
      <c r="Q1526" s="52">
        <f>APR!P27</f>
        <v/>
      </c>
      <c r="R1526" s="52">
        <f>APR!Q27</f>
        <v/>
      </c>
      <c r="S1526" s="54">
        <f>S1525+IF(X1526=0,0,M1526)</f>
        <v/>
      </c>
      <c r="T1526" s="55">
        <f>MAX(T1525,S1526)</f>
        <v/>
      </c>
      <c r="U1526" s="56">
        <f>S1526-T1526</f>
        <v/>
      </c>
      <c r="V1526" s="55">
        <f>IFERROR(SUMIFS(DATABASE!$M$5:$M$6004,DATABASE!$B$5:$B$6004,B1526,DATABASE!$X$5:$X$6004,1),0)</f>
        <v/>
      </c>
      <c r="W1526" s="57">
        <f>IFERROR(COUNTIFS(DATABASE!$B$5:$B$6004,B1526,DATABASE!$X$5:$X$6004,1),0)</f>
        <v/>
      </c>
      <c r="X1526" s="58">
        <f>--AND(ISNUMBER(B1526),C1526&lt;&gt;"",L1526&lt;&gt;"",M1526&lt;&gt;"")</f>
        <v/>
      </c>
    </row>
    <row r="1527" ht="15" customHeight="1" s="111">
      <c r="A1527" s="42" t="inlineStr">
        <is>
          <t>APR</t>
        </is>
      </c>
      <c r="B1527" s="43">
        <f>APR!A28</f>
        <v/>
      </c>
      <c r="C1527" s="44">
        <f>APR!B28</f>
        <v/>
      </c>
      <c r="D1527" s="44">
        <f>APR!C28</f>
        <v/>
      </c>
      <c r="E1527" s="44">
        <f>APR!D28</f>
        <v/>
      </c>
      <c r="F1527" s="44">
        <f>APR!E28</f>
        <v/>
      </c>
      <c r="G1527" s="44">
        <f>APR!F28</f>
        <v/>
      </c>
      <c r="H1527" s="44">
        <f>APR!G28</f>
        <v/>
      </c>
      <c r="I1527" s="45">
        <f>APR!H28</f>
        <v/>
      </c>
      <c r="J1527" s="45">
        <f>APR!I28</f>
        <v/>
      </c>
      <c r="K1527" s="44">
        <f>APR!J28</f>
        <v/>
      </c>
      <c r="L1527" s="44">
        <f>APR!K28</f>
        <v/>
      </c>
      <c r="M1527" s="46">
        <f>APR!L28</f>
        <v/>
      </c>
      <c r="N1527" s="44">
        <f>APR!M28</f>
        <v/>
      </c>
      <c r="O1527" s="44">
        <f>APR!N28</f>
        <v/>
      </c>
      <c r="P1527" s="44">
        <f>APR!O28</f>
        <v/>
      </c>
      <c r="Q1527" s="44">
        <f>APR!P28</f>
        <v/>
      </c>
      <c r="R1527" s="44">
        <f>APR!Q28</f>
        <v/>
      </c>
      <c r="S1527" s="46">
        <f>S1526+IF(X1527=0,0,M1527)</f>
        <v/>
      </c>
      <c r="T1527" s="47">
        <f>MAX(T1526,S1527)</f>
        <v/>
      </c>
      <c r="U1527" s="48">
        <f>S1527-T1527</f>
        <v/>
      </c>
      <c r="V1527" s="47">
        <f>IFERROR(SUMIFS(DATABASE!$M$5:$M$6004,DATABASE!$B$5:$B$6004,B1527,DATABASE!$X$5:$X$6004,1),0)</f>
        <v/>
      </c>
      <c r="W1527" s="31">
        <f>IFERROR(COUNTIFS(DATABASE!$B$5:$B$6004,B1527,DATABASE!$X$5:$X$6004,1),0)</f>
        <v/>
      </c>
      <c r="X1527" s="49">
        <f>--AND(ISNUMBER(B1527),C1527&lt;&gt;"",L1527&lt;&gt;"",M1527&lt;&gt;"")</f>
        <v/>
      </c>
    </row>
    <row r="1528" ht="15" customHeight="1" s="111">
      <c r="A1528" s="50" t="inlineStr">
        <is>
          <t>APR</t>
        </is>
      </c>
      <c r="B1528" s="51">
        <f>APR!A29</f>
        <v/>
      </c>
      <c r="C1528" s="52">
        <f>APR!B29</f>
        <v/>
      </c>
      <c r="D1528" s="52">
        <f>APR!C29</f>
        <v/>
      </c>
      <c r="E1528" s="52">
        <f>APR!D29</f>
        <v/>
      </c>
      <c r="F1528" s="52">
        <f>APR!E29</f>
        <v/>
      </c>
      <c r="G1528" s="52">
        <f>APR!F29</f>
        <v/>
      </c>
      <c r="H1528" s="52">
        <f>APR!G29</f>
        <v/>
      </c>
      <c r="I1528" s="53">
        <f>APR!H29</f>
        <v/>
      </c>
      <c r="J1528" s="53">
        <f>APR!I29</f>
        <v/>
      </c>
      <c r="K1528" s="52">
        <f>APR!J29</f>
        <v/>
      </c>
      <c r="L1528" s="52">
        <f>APR!K29</f>
        <v/>
      </c>
      <c r="M1528" s="54">
        <f>APR!L29</f>
        <v/>
      </c>
      <c r="N1528" s="52">
        <f>APR!M29</f>
        <v/>
      </c>
      <c r="O1528" s="52">
        <f>APR!N29</f>
        <v/>
      </c>
      <c r="P1528" s="52">
        <f>APR!O29</f>
        <v/>
      </c>
      <c r="Q1528" s="52">
        <f>APR!P29</f>
        <v/>
      </c>
      <c r="R1528" s="52">
        <f>APR!Q29</f>
        <v/>
      </c>
      <c r="S1528" s="54">
        <f>S1527+IF(X1528=0,0,M1528)</f>
        <v/>
      </c>
      <c r="T1528" s="55">
        <f>MAX(T1527,S1528)</f>
        <v/>
      </c>
      <c r="U1528" s="56">
        <f>S1528-T1528</f>
        <v/>
      </c>
      <c r="V1528" s="55">
        <f>IFERROR(SUMIFS(DATABASE!$M$5:$M$6004,DATABASE!$B$5:$B$6004,B1528,DATABASE!$X$5:$X$6004,1),0)</f>
        <v/>
      </c>
      <c r="W1528" s="57">
        <f>IFERROR(COUNTIFS(DATABASE!$B$5:$B$6004,B1528,DATABASE!$X$5:$X$6004,1),0)</f>
        <v/>
      </c>
      <c r="X1528" s="58">
        <f>--AND(ISNUMBER(B1528),C1528&lt;&gt;"",L1528&lt;&gt;"",M1528&lt;&gt;"")</f>
        <v/>
      </c>
    </row>
    <row r="1529" ht="15" customHeight="1" s="111">
      <c r="A1529" s="42" t="inlineStr">
        <is>
          <t>APR</t>
        </is>
      </c>
      <c r="B1529" s="43">
        <f>APR!A30</f>
        <v/>
      </c>
      <c r="C1529" s="44">
        <f>APR!B30</f>
        <v/>
      </c>
      <c r="D1529" s="44">
        <f>APR!C30</f>
        <v/>
      </c>
      <c r="E1529" s="44">
        <f>APR!D30</f>
        <v/>
      </c>
      <c r="F1529" s="44">
        <f>APR!E30</f>
        <v/>
      </c>
      <c r="G1529" s="44">
        <f>APR!F30</f>
        <v/>
      </c>
      <c r="H1529" s="44">
        <f>APR!G30</f>
        <v/>
      </c>
      <c r="I1529" s="45">
        <f>APR!H30</f>
        <v/>
      </c>
      <c r="J1529" s="45">
        <f>APR!I30</f>
        <v/>
      </c>
      <c r="K1529" s="44">
        <f>APR!J30</f>
        <v/>
      </c>
      <c r="L1529" s="44">
        <f>APR!K30</f>
        <v/>
      </c>
      <c r="M1529" s="46">
        <f>APR!L30</f>
        <v/>
      </c>
      <c r="N1529" s="44">
        <f>APR!M30</f>
        <v/>
      </c>
      <c r="O1529" s="44">
        <f>APR!N30</f>
        <v/>
      </c>
      <c r="P1529" s="44">
        <f>APR!O30</f>
        <v/>
      </c>
      <c r="Q1529" s="44">
        <f>APR!P30</f>
        <v/>
      </c>
      <c r="R1529" s="44">
        <f>APR!Q30</f>
        <v/>
      </c>
      <c r="S1529" s="46">
        <f>S1528+IF(X1529=0,0,M1529)</f>
        <v/>
      </c>
      <c r="T1529" s="47">
        <f>MAX(T1528,S1529)</f>
        <v/>
      </c>
      <c r="U1529" s="48">
        <f>S1529-T1529</f>
        <v/>
      </c>
      <c r="V1529" s="47">
        <f>IFERROR(SUMIFS(DATABASE!$M$5:$M$6004,DATABASE!$B$5:$B$6004,B1529,DATABASE!$X$5:$X$6004,1),0)</f>
        <v/>
      </c>
      <c r="W1529" s="31">
        <f>IFERROR(COUNTIFS(DATABASE!$B$5:$B$6004,B1529,DATABASE!$X$5:$X$6004,1),0)</f>
        <v/>
      </c>
      <c r="X1529" s="49">
        <f>--AND(ISNUMBER(B1529),C1529&lt;&gt;"",L1529&lt;&gt;"",M1529&lt;&gt;"")</f>
        <v/>
      </c>
    </row>
    <row r="1530" ht="15" customHeight="1" s="111">
      <c r="A1530" s="50" t="inlineStr">
        <is>
          <t>APR</t>
        </is>
      </c>
      <c r="B1530" s="51">
        <f>APR!A31</f>
        <v/>
      </c>
      <c r="C1530" s="52">
        <f>APR!B31</f>
        <v/>
      </c>
      <c r="D1530" s="52">
        <f>APR!C31</f>
        <v/>
      </c>
      <c r="E1530" s="52">
        <f>APR!D31</f>
        <v/>
      </c>
      <c r="F1530" s="52">
        <f>APR!E31</f>
        <v/>
      </c>
      <c r="G1530" s="52">
        <f>APR!F31</f>
        <v/>
      </c>
      <c r="H1530" s="52">
        <f>APR!G31</f>
        <v/>
      </c>
      <c r="I1530" s="53">
        <f>APR!H31</f>
        <v/>
      </c>
      <c r="J1530" s="53">
        <f>APR!I31</f>
        <v/>
      </c>
      <c r="K1530" s="52">
        <f>APR!J31</f>
        <v/>
      </c>
      <c r="L1530" s="52">
        <f>APR!K31</f>
        <v/>
      </c>
      <c r="M1530" s="54">
        <f>APR!L31</f>
        <v/>
      </c>
      <c r="N1530" s="52">
        <f>APR!M31</f>
        <v/>
      </c>
      <c r="O1530" s="52">
        <f>APR!N31</f>
        <v/>
      </c>
      <c r="P1530" s="52">
        <f>APR!O31</f>
        <v/>
      </c>
      <c r="Q1530" s="52">
        <f>APR!P31</f>
        <v/>
      </c>
      <c r="R1530" s="52">
        <f>APR!Q31</f>
        <v/>
      </c>
      <c r="S1530" s="54">
        <f>S1529+IF(X1530=0,0,M1530)</f>
        <v/>
      </c>
      <c r="T1530" s="55">
        <f>MAX(T1529,S1530)</f>
        <v/>
      </c>
      <c r="U1530" s="56">
        <f>S1530-T1530</f>
        <v/>
      </c>
      <c r="V1530" s="55">
        <f>IFERROR(SUMIFS(DATABASE!$M$5:$M$6004,DATABASE!$B$5:$B$6004,B1530,DATABASE!$X$5:$X$6004,1),0)</f>
        <v/>
      </c>
      <c r="W1530" s="57">
        <f>IFERROR(COUNTIFS(DATABASE!$B$5:$B$6004,B1530,DATABASE!$X$5:$X$6004,1),0)</f>
        <v/>
      </c>
      <c r="X1530" s="58">
        <f>--AND(ISNUMBER(B1530),C1530&lt;&gt;"",L1530&lt;&gt;"",M1530&lt;&gt;"")</f>
        <v/>
      </c>
    </row>
    <row r="1531" ht="15" customHeight="1" s="111">
      <c r="A1531" s="42" t="inlineStr">
        <is>
          <t>APR</t>
        </is>
      </c>
      <c r="B1531" s="43">
        <f>APR!A32</f>
        <v/>
      </c>
      <c r="C1531" s="44">
        <f>APR!B32</f>
        <v/>
      </c>
      <c r="D1531" s="44">
        <f>APR!C32</f>
        <v/>
      </c>
      <c r="E1531" s="44">
        <f>APR!D32</f>
        <v/>
      </c>
      <c r="F1531" s="44">
        <f>APR!E32</f>
        <v/>
      </c>
      <c r="G1531" s="44">
        <f>APR!F32</f>
        <v/>
      </c>
      <c r="H1531" s="44">
        <f>APR!G32</f>
        <v/>
      </c>
      <c r="I1531" s="45">
        <f>APR!H32</f>
        <v/>
      </c>
      <c r="J1531" s="45">
        <f>APR!I32</f>
        <v/>
      </c>
      <c r="K1531" s="44">
        <f>APR!J32</f>
        <v/>
      </c>
      <c r="L1531" s="44">
        <f>APR!K32</f>
        <v/>
      </c>
      <c r="M1531" s="46">
        <f>APR!L32</f>
        <v/>
      </c>
      <c r="N1531" s="44">
        <f>APR!M32</f>
        <v/>
      </c>
      <c r="O1531" s="44">
        <f>APR!N32</f>
        <v/>
      </c>
      <c r="P1531" s="44">
        <f>APR!O32</f>
        <v/>
      </c>
      <c r="Q1531" s="44">
        <f>APR!P32</f>
        <v/>
      </c>
      <c r="R1531" s="44">
        <f>APR!Q32</f>
        <v/>
      </c>
      <c r="S1531" s="46">
        <f>S1530+IF(X1531=0,0,M1531)</f>
        <v/>
      </c>
      <c r="T1531" s="47">
        <f>MAX(T1530,S1531)</f>
        <v/>
      </c>
      <c r="U1531" s="48">
        <f>S1531-T1531</f>
        <v/>
      </c>
      <c r="V1531" s="47">
        <f>IFERROR(SUMIFS(DATABASE!$M$5:$M$6004,DATABASE!$B$5:$B$6004,B1531,DATABASE!$X$5:$X$6004,1),0)</f>
        <v/>
      </c>
      <c r="W1531" s="31">
        <f>IFERROR(COUNTIFS(DATABASE!$B$5:$B$6004,B1531,DATABASE!$X$5:$X$6004,1),0)</f>
        <v/>
      </c>
      <c r="X1531" s="49">
        <f>--AND(ISNUMBER(B1531),C1531&lt;&gt;"",L1531&lt;&gt;"",M1531&lt;&gt;"")</f>
        <v/>
      </c>
    </row>
    <row r="1532" ht="15" customHeight="1" s="111">
      <c r="A1532" s="50" t="inlineStr">
        <is>
          <t>APR</t>
        </is>
      </c>
      <c r="B1532" s="51">
        <f>APR!A33</f>
        <v/>
      </c>
      <c r="C1532" s="52">
        <f>APR!B33</f>
        <v/>
      </c>
      <c r="D1532" s="52">
        <f>APR!C33</f>
        <v/>
      </c>
      <c r="E1532" s="52">
        <f>APR!D33</f>
        <v/>
      </c>
      <c r="F1532" s="52">
        <f>APR!E33</f>
        <v/>
      </c>
      <c r="G1532" s="52">
        <f>APR!F33</f>
        <v/>
      </c>
      <c r="H1532" s="52">
        <f>APR!G33</f>
        <v/>
      </c>
      <c r="I1532" s="53">
        <f>APR!H33</f>
        <v/>
      </c>
      <c r="J1532" s="53">
        <f>APR!I33</f>
        <v/>
      </c>
      <c r="K1532" s="52">
        <f>APR!J33</f>
        <v/>
      </c>
      <c r="L1532" s="52">
        <f>APR!K33</f>
        <v/>
      </c>
      <c r="M1532" s="54">
        <f>APR!L33</f>
        <v/>
      </c>
      <c r="N1532" s="52">
        <f>APR!M33</f>
        <v/>
      </c>
      <c r="O1532" s="52">
        <f>APR!N33</f>
        <v/>
      </c>
      <c r="P1532" s="52">
        <f>APR!O33</f>
        <v/>
      </c>
      <c r="Q1532" s="52">
        <f>APR!P33</f>
        <v/>
      </c>
      <c r="R1532" s="52">
        <f>APR!Q33</f>
        <v/>
      </c>
      <c r="S1532" s="54">
        <f>S1531+IF(X1532=0,0,M1532)</f>
        <v/>
      </c>
      <c r="T1532" s="55">
        <f>MAX(T1531,S1532)</f>
        <v/>
      </c>
      <c r="U1532" s="56">
        <f>S1532-T1532</f>
        <v/>
      </c>
      <c r="V1532" s="55">
        <f>IFERROR(SUMIFS(DATABASE!$M$5:$M$6004,DATABASE!$B$5:$B$6004,B1532,DATABASE!$X$5:$X$6004,1),0)</f>
        <v/>
      </c>
      <c r="W1532" s="57">
        <f>IFERROR(COUNTIFS(DATABASE!$B$5:$B$6004,B1532,DATABASE!$X$5:$X$6004,1),0)</f>
        <v/>
      </c>
      <c r="X1532" s="58">
        <f>--AND(ISNUMBER(B1532),C1532&lt;&gt;"",L1532&lt;&gt;"",M1532&lt;&gt;"")</f>
        <v/>
      </c>
    </row>
    <row r="1533" ht="15" customHeight="1" s="111">
      <c r="A1533" s="42" t="inlineStr">
        <is>
          <t>APR</t>
        </is>
      </c>
      <c r="B1533" s="43">
        <f>APR!A34</f>
        <v/>
      </c>
      <c r="C1533" s="44">
        <f>APR!B34</f>
        <v/>
      </c>
      <c r="D1533" s="44">
        <f>APR!C34</f>
        <v/>
      </c>
      <c r="E1533" s="44">
        <f>APR!D34</f>
        <v/>
      </c>
      <c r="F1533" s="44">
        <f>APR!E34</f>
        <v/>
      </c>
      <c r="G1533" s="44">
        <f>APR!F34</f>
        <v/>
      </c>
      <c r="H1533" s="44">
        <f>APR!G34</f>
        <v/>
      </c>
      <c r="I1533" s="45">
        <f>APR!H34</f>
        <v/>
      </c>
      <c r="J1533" s="45">
        <f>APR!I34</f>
        <v/>
      </c>
      <c r="K1533" s="44">
        <f>APR!J34</f>
        <v/>
      </c>
      <c r="L1533" s="44">
        <f>APR!K34</f>
        <v/>
      </c>
      <c r="M1533" s="46">
        <f>APR!L34</f>
        <v/>
      </c>
      <c r="N1533" s="44">
        <f>APR!M34</f>
        <v/>
      </c>
      <c r="O1533" s="44">
        <f>APR!N34</f>
        <v/>
      </c>
      <c r="P1533" s="44">
        <f>APR!O34</f>
        <v/>
      </c>
      <c r="Q1533" s="44">
        <f>APR!P34</f>
        <v/>
      </c>
      <c r="R1533" s="44">
        <f>APR!Q34</f>
        <v/>
      </c>
      <c r="S1533" s="46">
        <f>S1532+IF(X1533=0,0,M1533)</f>
        <v/>
      </c>
      <c r="T1533" s="47">
        <f>MAX(T1532,S1533)</f>
        <v/>
      </c>
      <c r="U1533" s="48">
        <f>S1533-T1533</f>
        <v/>
      </c>
      <c r="V1533" s="47">
        <f>IFERROR(SUMIFS(DATABASE!$M$5:$M$6004,DATABASE!$B$5:$B$6004,B1533,DATABASE!$X$5:$X$6004,1),0)</f>
        <v/>
      </c>
      <c r="W1533" s="31">
        <f>IFERROR(COUNTIFS(DATABASE!$B$5:$B$6004,B1533,DATABASE!$X$5:$X$6004,1),0)</f>
        <v/>
      </c>
      <c r="X1533" s="49">
        <f>--AND(ISNUMBER(B1533),C1533&lt;&gt;"",L1533&lt;&gt;"",M1533&lt;&gt;"")</f>
        <v/>
      </c>
    </row>
    <row r="1534" ht="15" customHeight="1" s="111">
      <c r="A1534" s="50" t="inlineStr">
        <is>
          <t>APR</t>
        </is>
      </c>
      <c r="B1534" s="51">
        <f>APR!A35</f>
        <v/>
      </c>
      <c r="C1534" s="52">
        <f>APR!B35</f>
        <v/>
      </c>
      <c r="D1534" s="52">
        <f>APR!C35</f>
        <v/>
      </c>
      <c r="E1534" s="52">
        <f>APR!D35</f>
        <v/>
      </c>
      <c r="F1534" s="52">
        <f>APR!E35</f>
        <v/>
      </c>
      <c r="G1534" s="52">
        <f>APR!F35</f>
        <v/>
      </c>
      <c r="H1534" s="52">
        <f>APR!G35</f>
        <v/>
      </c>
      <c r="I1534" s="53">
        <f>APR!H35</f>
        <v/>
      </c>
      <c r="J1534" s="53">
        <f>APR!I35</f>
        <v/>
      </c>
      <c r="K1534" s="52">
        <f>APR!J35</f>
        <v/>
      </c>
      <c r="L1534" s="52">
        <f>APR!K35</f>
        <v/>
      </c>
      <c r="M1534" s="54">
        <f>APR!L35</f>
        <v/>
      </c>
      <c r="N1534" s="52">
        <f>APR!M35</f>
        <v/>
      </c>
      <c r="O1534" s="52">
        <f>APR!N35</f>
        <v/>
      </c>
      <c r="P1534" s="52">
        <f>APR!O35</f>
        <v/>
      </c>
      <c r="Q1534" s="52">
        <f>APR!P35</f>
        <v/>
      </c>
      <c r="R1534" s="52">
        <f>APR!Q35</f>
        <v/>
      </c>
      <c r="S1534" s="54">
        <f>S1533+IF(X1534=0,0,M1534)</f>
        <v/>
      </c>
      <c r="T1534" s="55">
        <f>MAX(T1533,S1534)</f>
        <v/>
      </c>
      <c r="U1534" s="56">
        <f>S1534-T1534</f>
        <v/>
      </c>
      <c r="V1534" s="55">
        <f>IFERROR(SUMIFS(DATABASE!$M$5:$M$6004,DATABASE!$B$5:$B$6004,B1534,DATABASE!$X$5:$X$6004,1),0)</f>
        <v/>
      </c>
      <c r="W1534" s="57">
        <f>IFERROR(COUNTIFS(DATABASE!$B$5:$B$6004,B1534,DATABASE!$X$5:$X$6004,1),0)</f>
        <v/>
      </c>
      <c r="X1534" s="58">
        <f>--AND(ISNUMBER(B1534),C1534&lt;&gt;"",L1534&lt;&gt;"",M1534&lt;&gt;"")</f>
        <v/>
      </c>
    </row>
    <row r="1535" ht="15" customHeight="1" s="111">
      <c r="A1535" s="42" t="inlineStr">
        <is>
          <t>APR</t>
        </is>
      </c>
      <c r="B1535" s="43">
        <f>APR!A36</f>
        <v/>
      </c>
      <c r="C1535" s="44">
        <f>APR!B36</f>
        <v/>
      </c>
      <c r="D1535" s="44">
        <f>APR!C36</f>
        <v/>
      </c>
      <c r="E1535" s="44">
        <f>APR!D36</f>
        <v/>
      </c>
      <c r="F1535" s="44">
        <f>APR!E36</f>
        <v/>
      </c>
      <c r="G1535" s="44">
        <f>APR!F36</f>
        <v/>
      </c>
      <c r="H1535" s="44">
        <f>APR!G36</f>
        <v/>
      </c>
      <c r="I1535" s="45">
        <f>APR!H36</f>
        <v/>
      </c>
      <c r="J1535" s="45">
        <f>APR!I36</f>
        <v/>
      </c>
      <c r="K1535" s="44">
        <f>APR!J36</f>
        <v/>
      </c>
      <c r="L1535" s="44">
        <f>APR!K36</f>
        <v/>
      </c>
      <c r="M1535" s="46">
        <f>APR!L36</f>
        <v/>
      </c>
      <c r="N1535" s="44">
        <f>APR!M36</f>
        <v/>
      </c>
      <c r="O1535" s="44">
        <f>APR!N36</f>
        <v/>
      </c>
      <c r="P1535" s="44">
        <f>APR!O36</f>
        <v/>
      </c>
      <c r="Q1535" s="44">
        <f>APR!P36</f>
        <v/>
      </c>
      <c r="R1535" s="44">
        <f>APR!Q36</f>
        <v/>
      </c>
      <c r="S1535" s="46">
        <f>S1534+IF(X1535=0,0,M1535)</f>
        <v/>
      </c>
      <c r="T1535" s="47">
        <f>MAX(T1534,S1535)</f>
        <v/>
      </c>
      <c r="U1535" s="48">
        <f>S1535-T1535</f>
        <v/>
      </c>
      <c r="V1535" s="47">
        <f>IFERROR(SUMIFS(DATABASE!$M$5:$M$6004,DATABASE!$B$5:$B$6004,B1535,DATABASE!$X$5:$X$6004,1),0)</f>
        <v/>
      </c>
      <c r="W1535" s="31">
        <f>IFERROR(COUNTIFS(DATABASE!$B$5:$B$6004,B1535,DATABASE!$X$5:$X$6004,1),0)</f>
        <v/>
      </c>
      <c r="X1535" s="49">
        <f>--AND(ISNUMBER(B1535),C1535&lt;&gt;"",L1535&lt;&gt;"",M1535&lt;&gt;"")</f>
        <v/>
      </c>
    </row>
    <row r="1536" ht="15" customHeight="1" s="111">
      <c r="A1536" s="50" t="inlineStr">
        <is>
          <t>APR</t>
        </is>
      </c>
      <c r="B1536" s="51">
        <f>APR!A37</f>
        <v/>
      </c>
      <c r="C1536" s="52">
        <f>APR!B37</f>
        <v/>
      </c>
      <c r="D1536" s="52">
        <f>APR!C37</f>
        <v/>
      </c>
      <c r="E1536" s="52">
        <f>APR!D37</f>
        <v/>
      </c>
      <c r="F1536" s="52">
        <f>APR!E37</f>
        <v/>
      </c>
      <c r="G1536" s="52">
        <f>APR!F37</f>
        <v/>
      </c>
      <c r="H1536" s="52">
        <f>APR!G37</f>
        <v/>
      </c>
      <c r="I1536" s="53">
        <f>APR!H37</f>
        <v/>
      </c>
      <c r="J1536" s="53">
        <f>APR!I37</f>
        <v/>
      </c>
      <c r="K1536" s="52">
        <f>APR!J37</f>
        <v/>
      </c>
      <c r="L1536" s="52">
        <f>APR!K37</f>
        <v/>
      </c>
      <c r="M1536" s="54">
        <f>APR!L37</f>
        <v/>
      </c>
      <c r="N1536" s="52">
        <f>APR!M37</f>
        <v/>
      </c>
      <c r="O1536" s="52">
        <f>APR!N37</f>
        <v/>
      </c>
      <c r="P1536" s="52">
        <f>APR!O37</f>
        <v/>
      </c>
      <c r="Q1536" s="52">
        <f>APR!P37</f>
        <v/>
      </c>
      <c r="R1536" s="52">
        <f>APR!Q37</f>
        <v/>
      </c>
      <c r="S1536" s="54">
        <f>S1535+IF(X1536=0,0,M1536)</f>
        <v/>
      </c>
      <c r="T1536" s="55">
        <f>MAX(T1535,S1536)</f>
        <v/>
      </c>
      <c r="U1536" s="56">
        <f>S1536-T1536</f>
        <v/>
      </c>
      <c r="V1536" s="55">
        <f>IFERROR(SUMIFS(DATABASE!$M$5:$M$6004,DATABASE!$B$5:$B$6004,B1536,DATABASE!$X$5:$X$6004,1),0)</f>
        <v/>
      </c>
      <c r="W1536" s="57">
        <f>IFERROR(COUNTIFS(DATABASE!$B$5:$B$6004,B1536,DATABASE!$X$5:$X$6004,1),0)</f>
        <v/>
      </c>
      <c r="X1536" s="58">
        <f>--AND(ISNUMBER(B1536),C1536&lt;&gt;"",L1536&lt;&gt;"",M1536&lt;&gt;"")</f>
        <v/>
      </c>
    </row>
    <row r="1537" ht="15" customHeight="1" s="111">
      <c r="A1537" s="42" t="inlineStr">
        <is>
          <t>APR</t>
        </is>
      </c>
      <c r="B1537" s="43">
        <f>APR!A38</f>
        <v/>
      </c>
      <c r="C1537" s="44">
        <f>APR!B38</f>
        <v/>
      </c>
      <c r="D1537" s="44">
        <f>APR!C38</f>
        <v/>
      </c>
      <c r="E1537" s="44">
        <f>APR!D38</f>
        <v/>
      </c>
      <c r="F1537" s="44">
        <f>APR!E38</f>
        <v/>
      </c>
      <c r="G1537" s="44">
        <f>APR!F38</f>
        <v/>
      </c>
      <c r="H1537" s="44">
        <f>APR!G38</f>
        <v/>
      </c>
      <c r="I1537" s="45">
        <f>APR!H38</f>
        <v/>
      </c>
      <c r="J1537" s="45">
        <f>APR!I38</f>
        <v/>
      </c>
      <c r="K1537" s="44">
        <f>APR!J38</f>
        <v/>
      </c>
      <c r="L1537" s="44">
        <f>APR!K38</f>
        <v/>
      </c>
      <c r="M1537" s="46">
        <f>APR!L38</f>
        <v/>
      </c>
      <c r="N1537" s="44">
        <f>APR!M38</f>
        <v/>
      </c>
      <c r="O1537" s="44">
        <f>APR!N38</f>
        <v/>
      </c>
      <c r="P1537" s="44">
        <f>APR!O38</f>
        <v/>
      </c>
      <c r="Q1537" s="44">
        <f>APR!P38</f>
        <v/>
      </c>
      <c r="R1537" s="44">
        <f>APR!Q38</f>
        <v/>
      </c>
      <c r="S1537" s="46">
        <f>S1536+IF(X1537=0,0,M1537)</f>
        <v/>
      </c>
      <c r="T1537" s="47">
        <f>MAX(T1536,S1537)</f>
        <v/>
      </c>
      <c r="U1537" s="48">
        <f>S1537-T1537</f>
        <v/>
      </c>
      <c r="V1537" s="47">
        <f>IFERROR(SUMIFS(DATABASE!$M$5:$M$6004,DATABASE!$B$5:$B$6004,B1537,DATABASE!$X$5:$X$6004,1),0)</f>
        <v/>
      </c>
      <c r="W1537" s="31">
        <f>IFERROR(COUNTIFS(DATABASE!$B$5:$B$6004,B1537,DATABASE!$X$5:$X$6004,1),0)</f>
        <v/>
      </c>
      <c r="X1537" s="49">
        <f>--AND(ISNUMBER(B1537),C1537&lt;&gt;"",L1537&lt;&gt;"",M1537&lt;&gt;"")</f>
        <v/>
      </c>
    </row>
    <row r="1538" ht="15" customHeight="1" s="111">
      <c r="A1538" s="50" t="inlineStr">
        <is>
          <t>APR</t>
        </is>
      </c>
      <c r="B1538" s="51">
        <f>APR!A39</f>
        <v/>
      </c>
      <c r="C1538" s="52">
        <f>APR!B39</f>
        <v/>
      </c>
      <c r="D1538" s="52">
        <f>APR!C39</f>
        <v/>
      </c>
      <c r="E1538" s="52">
        <f>APR!D39</f>
        <v/>
      </c>
      <c r="F1538" s="52">
        <f>APR!E39</f>
        <v/>
      </c>
      <c r="G1538" s="52">
        <f>APR!F39</f>
        <v/>
      </c>
      <c r="H1538" s="52">
        <f>APR!G39</f>
        <v/>
      </c>
      <c r="I1538" s="53">
        <f>APR!H39</f>
        <v/>
      </c>
      <c r="J1538" s="53">
        <f>APR!I39</f>
        <v/>
      </c>
      <c r="K1538" s="52">
        <f>APR!J39</f>
        <v/>
      </c>
      <c r="L1538" s="52">
        <f>APR!K39</f>
        <v/>
      </c>
      <c r="M1538" s="54">
        <f>APR!L39</f>
        <v/>
      </c>
      <c r="N1538" s="52">
        <f>APR!M39</f>
        <v/>
      </c>
      <c r="O1538" s="52">
        <f>APR!N39</f>
        <v/>
      </c>
      <c r="P1538" s="52">
        <f>APR!O39</f>
        <v/>
      </c>
      <c r="Q1538" s="52">
        <f>APR!P39</f>
        <v/>
      </c>
      <c r="R1538" s="52">
        <f>APR!Q39</f>
        <v/>
      </c>
      <c r="S1538" s="54">
        <f>S1537+IF(X1538=0,0,M1538)</f>
        <v/>
      </c>
      <c r="T1538" s="55">
        <f>MAX(T1537,S1538)</f>
        <v/>
      </c>
      <c r="U1538" s="56">
        <f>S1538-T1538</f>
        <v/>
      </c>
      <c r="V1538" s="55">
        <f>IFERROR(SUMIFS(DATABASE!$M$5:$M$6004,DATABASE!$B$5:$B$6004,B1538,DATABASE!$X$5:$X$6004,1),0)</f>
        <v/>
      </c>
      <c r="W1538" s="57">
        <f>IFERROR(COUNTIFS(DATABASE!$B$5:$B$6004,B1538,DATABASE!$X$5:$X$6004,1),0)</f>
        <v/>
      </c>
      <c r="X1538" s="58">
        <f>--AND(ISNUMBER(B1538),C1538&lt;&gt;"",L1538&lt;&gt;"",M1538&lt;&gt;"")</f>
        <v/>
      </c>
    </row>
    <row r="1539" ht="15" customHeight="1" s="111">
      <c r="A1539" s="42" t="inlineStr">
        <is>
          <t>APR</t>
        </is>
      </c>
      <c r="B1539" s="43">
        <f>APR!A40</f>
        <v/>
      </c>
      <c r="C1539" s="44">
        <f>APR!B40</f>
        <v/>
      </c>
      <c r="D1539" s="44">
        <f>APR!C40</f>
        <v/>
      </c>
      <c r="E1539" s="44">
        <f>APR!D40</f>
        <v/>
      </c>
      <c r="F1539" s="44">
        <f>APR!E40</f>
        <v/>
      </c>
      <c r="G1539" s="44">
        <f>APR!F40</f>
        <v/>
      </c>
      <c r="H1539" s="44">
        <f>APR!G40</f>
        <v/>
      </c>
      <c r="I1539" s="45">
        <f>APR!H40</f>
        <v/>
      </c>
      <c r="J1539" s="45">
        <f>APR!I40</f>
        <v/>
      </c>
      <c r="K1539" s="44">
        <f>APR!J40</f>
        <v/>
      </c>
      <c r="L1539" s="44">
        <f>APR!K40</f>
        <v/>
      </c>
      <c r="M1539" s="46">
        <f>APR!L40</f>
        <v/>
      </c>
      <c r="N1539" s="44">
        <f>APR!M40</f>
        <v/>
      </c>
      <c r="O1539" s="44">
        <f>APR!N40</f>
        <v/>
      </c>
      <c r="P1539" s="44">
        <f>APR!O40</f>
        <v/>
      </c>
      <c r="Q1539" s="44">
        <f>APR!P40</f>
        <v/>
      </c>
      <c r="R1539" s="44">
        <f>APR!Q40</f>
        <v/>
      </c>
      <c r="S1539" s="46">
        <f>S1538+IF(X1539=0,0,M1539)</f>
        <v/>
      </c>
      <c r="T1539" s="47">
        <f>MAX(T1538,S1539)</f>
        <v/>
      </c>
      <c r="U1539" s="48">
        <f>S1539-T1539</f>
        <v/>
      </c>
      <c r="V1539" s="47">
        <f>IFERROR(SUMIFS(DATABASE!$M$5:$M$6004,DATABASE!$B$5:$B$6004,B1539,DATABASE!$X$5:$X$6004,1),0)</f>
        <v/>
      </c>
      <c r="W1539" s="31">
        <f>IFERROR(COUNTIFS(DATABASE!$B$5:$B$6004,B1539,DATABASE!$X$5:$X$6004,1),0)</f>
        <v/>
      </c>
      <c r="X1539" s="49">
        <f>--AND(ISNUMBER(B1539),C1539&lt;&gt;"",L1539&lt;&gt;"",M1539&lt;&gt;"")</f>
        <v/>
      </c>
    </row>
    <row r="1540" ht="15" customHeight="1" s="111">
      <c r="A1540" s="50" t="inlineStr">
        <is>
          <t>APR</t>
        </is>
      </c>
      <c r="B1540" s="51">
        <f>APR!A41</f>
        <v/>
      </c>
      <c r="C1540" s="52">
        <f>APR!B41</f>
        <v/>
      </c>
      <c r="D1540" s="52">
        <f>APR!C41</f>
        <v/>
      </c>
      <c r="E1540" s="52">
        <f>APR!D41</f>
        <v/>
      </c>
      <c r="F1540" s="52">
        <f>APR!E41</f>
        <v/>
      </c>
      <c r="G1540" s="52">
        <f>APR!F41</f>
        <v/>
      </c>
      <c r="H1540" s="52">
        <f>APR!G41</f>
        <v/>
      </c>
      <c r="I1540" s="53">
        <f>APR!H41</f>
        <v/>
      </c>
      <c r="J1540" s="53">
        <f>APR!I41</f>
        <v/>
      </c>
      <c r="K1540" s="52">
        <f>APR!J41</f>
        <v/>
      </c>
      <c r="L1540" s="52">
        <f>APR!K41</f>
        <v/>
      </c>
      <c r="M1540" s="54">
        <f>APR!L41</f>
        <v/>
      </c>
      <c r="N1540" s="52">
        <f>APR!M41</f>
        <v/>
      </c>
      <c r="O1540" s="52">
        <f>APR!N41</f>
        <v/>
      </c>
      <c r="P1540" s="52">
        <f>APR!O41</f>
        <v/>
      </c>
      <c r="Q1540" s="52">
        <f>APR!P41</f>
        <v/>
      </c>
      <c r="R1540" s="52">
        <f>APR!Q41</f>
        <v/>
      </c>
      <c r="S1540" s="54">
        <f>S1539+IF(X1540=0,0,M1540)</f>
        <v/>
      </c>
      <c r="T1540" s="55">
        <f>MAX(T1539,S1540)</f>
        <v/>
      </c>
      <c r="U1540" s="56">
        <f>S1540-T1540</f>
        <v/>
      </c>
      <c r="V1540" s="55">
        <f>IFERROR(SUMIFS(DATABASE!$M$5:$M$6004,DATABASE!$B$5:$B$6004,B1540,DATABASE!$X$5:$X$6004,1),0)</f>
        <v/>
      </c>
      <c r="W1540" s="57">
        <f>IFERROR(COUNTIFS(DATABASE!$B$5:$B$6004,B1540,DATABASE!$X$5:$X$6004,1),0)</f>
        <v/>
      </c>
      <c r="X1540" s="58">
        <f>--AND(ISNUMBER(B1540),C1540&lt;&gt;"",L1540&lt;&gt;"",M1540&lt;&gt;"")</f>
        <v/>
      </c>
    </row>
    <row r="1541" ht="15" customHeight="1" s="111">
      <c r="A1541" s="42" t="inlineStr">
        <is>
          <t>APR</t>
        </is>
      </c>
      <c r="B1541" s="43">
        <f>APR!A42</f>
        <v/>
      </c>
      <c r="C1541" s="44">
        <f>APR!B42</f>
        <v/>
      </c>
      <c r="D1541" s="44">
        <f>APR!C42</f>
        <v/>
      </c>
      <c r="E1541" s="44">
        <f>APR!D42</f>
        <v/>
      </c>
      <c r="F1541" s="44">
        <f>APR!E42</f>
        <v/>
      </c>
      <c r="G1541" s="44">
        <f>APR!F42</f>
        <v/>
      </c>
      <c r="H1541" s="44">
        <f>APR!G42</f>
        <v/>
      </c>
      <c r="I1541" s="45">
        <f>APR!H42</f>
        <v/>
      </c>
      <c r="J1541" s="45">
        <f>APR!I42</f>
        <v/>
      </c>
      <c r="K1541" s="44">
        <f>APR!J42</f>
        <v/>
      </c>
      <c r="L1541" s="44">
        <f>APR!K42</f>
        <v/>
      </c>
      <c r="M1541" s="46">
        <f>APR!L42</f>
        <v/>
      </c>
      <c r="N1541" s="44">
        <f>APR!M42</f>
        <v/>
      </c>
      <c r="O1541" s="44">
        <f>APR!N42</f>
        <v/>
      </c>
      <c r="P1541" s="44">
        <f>APR!O42</f>
        <v/>
      </c>
      <c r="Q1541" s="44">
        <f>APR!P42</f>
        <v/>
      </c>
      <c r="R1541" s="44">
        <f>APR!Q42</f>
        <v/>
      </c>
      <c r="S1541" s="46">
        <f>S1540+IF(X1541=0,0,M1541)</f>
        <v/>
      </c>
      <c r="T1541" s="47">
        <f>MAX(T1540,S1541)</f>
        <v/>
      </c>
      <c r="U1541" s="48">
        <f>S1541-T1541</f>
        <v/>
      </c>
      <c r="V1541" s="47">
        <f>IFERROR(SUMIFS(DATABASE!$M$5:$M$6004,DATABASE!$B$5:$B$6004,B1541,DATABASE!$X$5:$X$6004,1),0)</f>
        <v/>
      </c>
      <c r="W1541" s="31">
        <f>IFERROR(COUNTIFS(DATABASE!$B$5:$B$6004,B1541,DATABASE!$X$5:$X$6004,1),0)</f>
        <v/>
      </c>
      <c r="X1541" s="49">
        <f>--AND(ISNUMBER(B1541),C1541&lt;&gt;"",L1541&lt;&gt;"",M1541&lt;&gt;"")</f>
        <v/>
      </c>
    </row>
    <row r="1542" ht="15" customHeight="1" s="111">
      <c r="A1542" s="50" t="inlineStr">
        <is>
          <t>APR</t>
        </is>
      </c>
      <c r="B1542" s="51">
        <f>APR!A43</f>
        <v/>
      </c>
      <c r="C1542" s="52">
        <f>APR!B43</f>
        <v/>
      </c>
      <c r="D1542" s="52">
        <f>APR!C43</f>
        <v/>
      </c>
      <c r="E1542" s="52">
        <f>APR!D43</f>
        <v/>
      </c>
      <c r="F1542" s="52">
        <f>APR!E43</f>
        <v/>
      </c>
      <c r="G1542" s="52">
        <f>APR!F43</f>
        <v/>
      </c>
      <c r="H1542" s="52">
        <f>APR!G43</f>
        <v/>
      </c>
      <c r="I1542" s="53">
        <f>APR!H43</f>
        <v/>
      </c>
      <c r="J1542" s="53">
        <f>APR!I43</f>
        <v/>
      </c>
      <c r="K1542" s="52">
        <f>APR!J43</f>
        <v/>
      </c>
      <c r="L1542" s="52">
        <f>APR!K43</f>
        <v/>
      </c>
      <c r="M1542" s="54">
        <f>APR!L43</f>
        <v/>
      </c>
      <c r="N1542" s="52">
        <f>APR!M43</f>
        <v/>
      </c>
      <c r="O1542" s="52">
        <f>APR!N43</f>
        <v/>
      </c>
      <c r="P1542" s="52">
        <f>APR!O43</f>
        <v/>
      </c>
      <c r="Q1542" s="52">
        <f>APR!P43</f>
        <v/>
      </c>
      <c r="R1542" s="52">
        <f>APR!Q43</f>
        <v/>
      </c>
      <c r="S1542" s="54">
        <f>S1541+IF(X1542=0,0,M1542)</f>
        <v/>
      </c>
      <c r="T1542" s="55">
        <f>MAX(T1541,S1542)</f>
        <v/>
      </c>
      <c r="U1542" s="56">
        <f>S1542-T1542</f>
        <v/>
      </c>
      <c r="V1542" s="55">
        <f>IFERROR(SUMIFS(DATABASE!$M$5:$M$6004,DATABASE!$B$5:$B$6004,B1542,DATABASE!$X$5:$X$6004,1),0)</f>
        <v/>
      </c>
      <c r="W1542" s="57">
        <f>IFERROR(COUNTIFS(DATABASE!$B$5:$B$6004,B1542,DATABASE!$X$5:$X$6004,1),0)</f>
        <v/>
      </c>
      <c r="X1542" s="58">
        <f>--AND(ISNUMBER(B1542),C1542&lt;&gt;"",L1542&lt;&gt;"",M1542&lt;&gt;"")</f>
        <v/>
      </c>
    </row>
    <row r="1543" ht="15" customHeight="1" s="111">
      <c r="A1543" s="42" t="inlineStr">
        <is>
          <t>APR</t>
        </is>
      </c>
      <c r="B1543" s="43">
        <f>APR!A44</f>
        <v/>
      </c>
      <c r="C1543" s="44">
        <f>APR!B44</f>
        <v/>
      </c>
      <c r="D1543" s="44">
        <f>APR!C44</f>
        <v/>
      </c>
      <c r="E1543" s="44">
        <f>APR!D44</f>
        <v/>
      </c>
      <c r="F1543" s="44">
        <f>APR!E44</f>
        <v/>
      </c>
      <c r="G1543" s="44">
        <f>APR!F44</f>
        <v/>
      </c>
      <c r="H1543" s="44">
        <f>APR!G44</f>
        <v/>
      </c>
      <c r="I1543" s="45">
        <f>APR!H44</f>
        <v/>
      </c>
      <c r="J1543" s="45">
        <f>APR!I44</f>
        <v/>
      </c>
      <c r="K1543" s="44">
        <f>APR!J44</f>
        <v/>
      </c>
      <c r="L1543" s="44">
        <f>APR!K44</f>
        <v/>
      </c>
      <c r="M1543" s="46">
        <f>APR!L44</f>
        <v/>
      </c>
      <c r="N1543" s="44">
        <f>APR!M44</f>
        <v/>
      </c>
      <c r="O1543" s="44">
        <f>APR!N44</f>
        <v/>
      </c>
      <c r="P1543" s="44">
        <f>APR!O44</f>
        <v/>
      </c>
      <c r="Q1543" s="44">
        <f>APR!P44</f>
        <v/>
      </c>
      <c r="R1543" s="44">
        <f>APR!Q44</f>
        <v/>
      </c>
      <c r="S1543" s="46">
        <f>S1542+IF(X1543=0,0,M1543)</f>
        <v/>
      </c>
      <c r="T1543" s="47">
        <f>MAX(T1542,S1543)</f>
        <v/>
      </c>
      <c r="U1543" s="48">
        <f>S1543-T1543</f>
        <v/>
      </c>
      <c r="V1543" s="47">
        <f>IFERROR(SUMIFS(DATABASE!$M$5:$M$6004,DATABASE!$B$5:$B$6004,B1543,DATABASE!$X$5:$X$6004,1),0)</f>
        <v/>
      </c>
      <c r="W1543" s="31">
        <f>IFERROR(COUNTIFS(DATABASE!$B$5:$B$6004,B1543,DATABASE!$X$5:$X$6004,1),0)</f>
        <v/>
      </c>
      <c r="X1543" s="49">
        <f>--AND(ISNUMBER(B1543),C1543&lt;&gt;"",L1543&lt;&gt;"",M1543&lt;&gt;"")</f>
        <v/>
      </c>
    </row>
    <row r="1544" ht="15" customHeight="1" s="111">
      <c r="A1544" s="50" t="inlineStr">
        <is>
          <t>APR</t>
        </is>
      </c>
      <c r="B1544" s="51">
        <f>APR!A45</f>
        <v/>
      </c>
      <c r="C1544" s="52">
        <f>APR!B45</f>
        <v/>
      </c>
      <c r="D1544" s="52">
        <f>APR!C45</f>
        <v/>
      </c>
      <c r="E1544" s="52">
        <f>APR!D45</f>
        <v/>
      </c>
      <c r="F1544" s="52">
        <f>APR!E45</f>
        <v/>
      </c>
      <c r="G1544" s="52">
        <f>APR!F45</f>
        <v/>
      </c>
      <c r="H1544" s="52">
        <f>APR!G45</f>
        <v/>
      </c>
      <c r="I1544" s="53">
        <f>APR!H45</f>
        <v/>
      </c>
      <c r="J1544" s="53">
        <f>APR!I45</f>
        <v/>
      </c>
      <c r="K1544" s="52">
        <f>APR!J45</f>
        <v/>
      </c>
      <c r="L1544" s="52">
        <f>APR!K45</f>
        <v/>
      </c>
      <c r="M1544" s="54">
        <f>APR!L45</f>
        <v/>
      </c>
      <c r="N1544" s="52">
        <f>APR!M45</f>
        <v/>
      </c>
      <c r="O1544" s="52">
        <f>APR!N45</f>
        <v/>
      </c>
      <c r="P1544" s="52">
        <f>APR!O45</f>
        <v/>
      </c>
      <c r="Q1544" s="52">
        <f>APR!P45</f>
        <v/>
      </c>
      <c r="R1544" s="52">
        <f>APR!Q45</f>
        <v/>
      </c>
      <c r="S1544" s="54">
        <f>S1543+IF(X1544=0,0,M1544)</f>
        <v/>
      </c>
      <c r="T1544" s="55">
        <f>MAX(T1543,S1544)</f>
        <v/>
      </c>
      <c r="U1544" s="56">
        <f>S1544-T1544</f>
        <v/>
      </c>
      <c r="V1544" s="55">
        <f>IFERROR(SUMIFS(DATABASE!$M$5:$M$6004,DATABASE!$B$5:$B$6004,B1544,DATABASE!$X$5:$X$6004,1),0)</f>
        <v/>
      </c>
      <c r="W1544" s="57">
        <f>IFERROR(COUNTIFS(DATABASE!$B$5:$B$6004,B1544,DATABASE!$X$5:$X$6004,1),0)</f>
        <v/>
      </c>
      <c r="X1544" s="58">
        <f>--AND(ISNUMBER(B1544),C1544&lt;&gt;"",L1544&lt;&gt;"",M1544&lt;&gt;"")</f>
        <v/>
      </c>
    </row>
    <row r="1545" ht="15" customHeight="1" s="111">
      <c r="A1545" s="42" t="inlineStr">
        <is>
          <t>APR</t>
        </is>
      </c>
      <c r="B1545" s="43">
        <f>APR!A46</f>
        <v/>
      </c>
      <c r="C1545" s="44">
        <f>APR!B46</f>
        <v/>
      </c>
      <c r="D1545" s="44">
        <f>APR!C46</f>
        <v/>
      </c>
      <c r="E1545" s="44">
        <f>APR!D46</f>
        <v/>
      </c>
      <c r="F1545" s="44">
        <f>APR!E46</f>
        <v/>
      </c>
      <c r="G1545" s="44">
        <f>APR!F46</f>
        <v/>
      </c>
      <c r="H1545" s="44">
        <f>APR!G46</f>
        <v/>
      </c>
      <c r="I1545" s="45">
        <f>APR!H46</f>
        <v/>
      </c>
      <c r="J1545" s="45">
        <f>APR!I46</f>
        <v/>
      </c>
      <c r="K1545" s="44">
        <f>APR!J46</f>
        <v/>
      </c>
      <c r="L1545" s="44">
        <f>APR!K46</f>
        <v/>
      </c>
      <c r="M1545" s="46">
        <f>APR!L46</f>
        <v/>
      </c>
      <c r="N1545" s="44">
        <f>APR!M46</f>
        <v/>
      </c>
      <c r="O1545" s="44">
        <f>APR!N46</f>
        <v/>
      </c>
      <c r="P1545" s="44">
        <f>APR!O46</f>
        <v/>
      </c>
      <c r="Q1545" s="44">
        <f>APR!P46</f>
        <v/>
      </c>
      <c r="R1545" s="44">
        <f>APR!Q46</f>
        <v/>
      </c>
      <c r="S1545" s="46">
        <f>S1544+IF(X1545=0,0,M1545)</f>
        <v/>
      </c>
      <c r="T1545" s="47">
        <f>MAX(T1544,S1545)</f>
        <v/>
      </c>
      <c r="U1545" s="48">
        <f>S1545-T1545</f>
        <v/>
      </c>
      <c r="V1545" s="47">
        <f>IFERROR(SUMIFS(DATABASE!$M$5:$M$6004,DATABASE!$B$5:$B$6004,B1545,DATABASE!$X$5:$X$6004,1),0)</f>
        <v/>
      </c>
      <c r="W1545" s="31">
        <f>IFERROR(COUNTIFS(DATABASE!$B$5:$B$6004,B1545,DATABASE!$X$5:$X$6004,1),0)</f>
        <v/>
      </c>
      <c r="X1545" s="49">
        <f>--AND(ISNUMBER(B1545),C1545&lt;&gt;"",L1545&lt;&gt;"",M1545&lt;&gt;"")</f>
        <v/>
      </c>
    </row>
    <row r="1546" ht="15" customHeight="1" s="111">
      <c r="A1546" s="50" t="inlineStr">
        <is>
          <t>APR</t>
        </is>
      </c>
      <c r="B1546" s="51">
        <f>APR!A47</f>
        <v/>
      </c>
      <c r="C1546" s="52">
        <f>APR!B47</f>
        <v/>
      </c>
      <c r="D1546" s="52">
        <f>APR!C47</f>
        <v/>
      </c>
      <c r="E1546" s="52">
        <f>APR!D47</f>
        <v/>
      </c>
      <c r="F1546" s="52">
        <f>APR!E47</f>
        <v/>
      </c>
      <c r="G1546" s="52">
        <f>APR!F47</f>
        <v/>
      </c>
      <c r="H1546" s="52">
        <f>APR!G47</f>
        <v/>
      </c>
      <c r="I1546" s="53">
        <f>APR!H47</f>
        <v/>
      </c>
      <c r="J1546" s="53">
        <f>APR!I47</f>
        <v/>
      </c>
      <c r="K1546" s="52">
        <f>APR!J47</f>
        <v/>
      </c>
      <c r="L1546" s="52">
        <f>APR!K47</f>
        <v/>
      </c>
      <c r="M1546" s="54">
        <f>APR!L47</f>
        <v/>
      </c>
      <c r="N1546" s="52">
        <f>APR!M47</f>
        <v/>
      </c>
      <c r="O1546" s="52">
        <f>APR!N47</f>
        <v/>
      </c>
      <c r="P1546" s="52">
        <f>APR!O47</f>
        <v/>
      </c>
      <c r="Q1546" s="52">
        <f>APR!P47</f>
        <v/>
      </c>
      <c r="R1546" s="52">
        <f>APR!Q47</f>
        <v/>
      </c>
      <c r="S1546" s="54">
        <f>S1545+IF(X1546=0,0,M1546)</f>
        <v/>
      </c>
      <c r="T1546" s="55">
        <f>MAX(T1545,S1546)</f>
        <v/>
      </c>
      <c r="U1546" s="56">
        <f>S1546-T1546</f>
        <v/>
      </c>
      <c r="V1546" s="55">
        <f>IFERROR(SUMIFS(DATABASE!$M$5:$M$6004,DATABASE!$B$5:$B$6004,B1546,DATABASE!$X$5:$X$6004,1),0)</f>
        <v/>
      </c>
      <c r="W1546" s="57">
        <f>IFERROR(COUNTIFS(DATABASE!$B$5:$B$6004,B1546,DATABASE!$X$5:$X$6004,1),0)</f>
        <v/>
      </c>
      <c r="X1546" s="58">
        <f>--AND(ISNUMBER(B1546),C1546&lt;&gt;"",L1546&lt;&gt;"",M1546&lt;&gt;"")</f>
        <v/>
      </c>
    </row>
    <row r="1547" ht="15" customHeight="1" s="111">
      <c r="A1547" s="42" t="inlineStr">
        <is>
          <t>APR</t>
        </is>
      </c>
      <c r="B1547" s="43">
        <f>APR!A48</f>
        <v/>
      </c>
      <c r="C1547" s="44">
        <f>APR!B48</f>
        <v/>
      </c>
      <c r="D1547" s="44">
        <f>APR!C48</f>
        <v/>
      </c>
      <c r="E1547" s="44">
        <f>APR!D48</f>
        <v/>
      </c>
      <c r="F1547" s="44">
        <f>APR!E48</f>
        <v/>
      </c>
      <c r="G1547" s="44">
        <f>APR!F48</f>
        <v/>
      </c>
      <c r="H1547" s="44">
        <f>APR!G48</f>
        <v/>
      </c>
      <c r="I1547" s="45">
        <f>APR!H48</f>
        <v/>
      </c>
      <c r="J1547" s="45">
        <f>APR!I48</f>
        <v/>
      </c>
      <c r="K1547" s="44">
        <f>APR!J48</f>
        <v/>
      </c>
      <c r="L1547" s="44">
        <f>APR!K48</f>
        <v/>
      </c>
      <c r="M1547" s="46">
        <f>APR!L48</f>
        <v/>
      </c>
      <c r="N1547" s="44">
        <f>APR!M48</f>
        <v/>
      </c>
      <c r="O1547" s="44">
        <f>APR!N48</f>
        <v/>
      </c>
      <c r="P1547" s="44">
        <f>APR!O48</f>
        <v/>
      </c>
      <c r="Q1547" s="44">
        <f>APR!P48</f>
        <v/>
      </c>
      <c r="R1547" s="44">
        <f>APR!Q48</f>
        <v/>
      </c>
      <c r="S1547" s="46">
        <f>S1546+IF(X1547=0,0,M1547)</f>
        <v/>
      </c>
      <c r="T1547" s="47">
        <f>MAX(T1546,S1547)</f>
        <v/>
      </c>
      <c r="U1547" s="48">
        <f>S1547-T1547</f>
        <v/>
      </c>
      <c r="V1547" s="47">
        <f>IFERROR(SUMIFS(DATABASE!$M$5:$M$6004,DATABASE!$B$5:$B$6004,B1547,DATABASE!$X$5:$X$6004,1),0)</f>
        <v/>
      </c>
      <c r="W1547" s="31">
        <f>IFERROR(COUNTIFS(DATABASE!$B$5:$B$6004,B1547,DATABASE!$X$5:$X$6004,1),0)</f>
        <v/>
      </c>
      <c r="X1547" s="49">
        <f>--AND(ISNUMBER(B1547),C1547&lt;&gt;"",L1547&lt;&gt;"",M1547&lt;&gt;"")</f>
        <v/>
      </c>
    </row>
    <row r="1548" ht="15" customHeight="1" s="111">
      <c r="A1548" s="50" t="inlineStr">
        <is>
          <t>APR</t>
        </is>
      </c>
      <c r="B1548" s="51">
        <f>APR!A49</f>
        <v/>
      </c>
      <c r="C1548" s="52">
        <f>APR!B49</f>
        <v/>
      </c>
      <c r="D1548" s="52">
        <f>APR!C49</f>
        <v/>
      </c>
      <c r="E1548" s="52">
        <f>APR!D49</f>
        <v/>
      </c>
      <c r="F1548" s="52">
        <f>APR!E49</f>
        <v/>
      </c>
      <c r="G1548" s="52">
        <f>APR!F49</f>
        <v/>
      </c>
      <c r="H1548" s="52">
        <f>APR!G49</f>
        <v/>
      </c>
      <c r="I1548" s="53">
        <f>APR!H49</f>
        <v/>
      </c>
      <c r="J1548" s="53">
        <f>APR!I49</f>
        <v/>
      </c>
      <c r="K1548" s="52">
        <f>APR!J49</f>
        <v/>
      </c>
      <c r="L1548" s="52">
        <f>APR!K49</f>
        <v/>
      </c>
      <c r="M1548" s="54">
        <f>APR!L49</f>
        <v/>
      </c>
      <c r="N1548" s="52">
        <f>APR!M49</f>
        <v/>
      </c>
      <c r="O1548" s="52">
        <f>APR!N49</f>
        <v/>
      </c>
      <c r="P1548" s="52">
        <f>APR!O49</f>
        <v/>
      </c>
      <c r="Q1548" s="52">
        <f>APR!P49</f>
        <v/>
      </c>
      <c r="R1548" s="52">
        <f>APR!Q49</f>
        <v/>
      </c>
      <c r="S1548" s="54">
        <f>S1547+IF(X1548=0,0,M1548)</f>
        <v/>
      </c>
      <c r="T1548" s="55">
        <f>MAX(T1547,S1548)</f>
        <v/>
      </c>
      <c r="U1548" s="56">
        <f>S1548-T1548</f>
        <v/>
      </c>
      <c r="V1548" s="55">
        <f>IFERROR(SUMIFS(DATABASE!$M$5:$M$6004,DATABASE!$B$5:$B$6004,B1548,DATABASE!$X$5:$X$6004,1),0)</f>
        <v/>
      </c>
      <c r="W1548" s="57">
        <f>IFERROR(COUNTIFS(DATABASE!$B$5:$B$6004,B1548,DATABASE!$X$5:$X$6004,1),0)</f>
        <v/>
      </c>
      <c r="X1548" s="58">
        <f>--AND(ISNUMBER(B1548),C1548&lt;&gt;"",L1548&lt;&gt;"",M1548&lt;&gt;"")</f>
        <v/>
      </c>
    </row>
    <row r="1549" ht="15" customHeight="1" s="111">
      <c r="A1549" s="42" t="inlineStr">
        <is>
          <t>APR</t>
        </is>
      </c>
      <c r="B1549" s="43">
        <f>APR!A50</f>
        <v/>
      </c>
      <c r="C1549" s="44">
        <f>APR!B50</f>
        <v/>
      </c>
      <c r="D1549" s="44">
        <f>APR!C50</f>
        <v/>
      </c>
      <c r="E1549" s="44">
        <f>APR!D50</f>
        <v/>
      </c>
      <c r="F1549" s="44">
        <f>APR!E50</f>
        <v/>
      </c>
      <c r="G1549" s="44">
        <f>APR!F50</f>
        <v/>
      </c>
      <c r="H1549" s="44">
        <f>APR!G50</f>
        <v/>
      </c>
      <c r="I1549" s="45">
        <f>APR!H50</f>
        <v/>
      </c>
      <c r="J1549" s="45">
        <f>APR!I50</f>
        <v/>
      </c>
      <c r="K1549" s="44">
        <f>APR!J50</f>
        <v/>
      </c>
      <c r="L1549" s="44">
        <f>APR!K50</f>
        <v/>
      </c>
      <c r="M1549" s="46">
        <f>APR!L50</f>
        <v/>
      </c>
      <c r="N1549" s="44">
        <f>APR!M50</f>
        <v/>
      </c>
      <c r="O1549" s="44">
        <f>APR!N50</f>
        <v/>
      </c>
      <c r="P1549" s="44">
        <f>APR!O50</f>
        <v/>
      </c>
      <c r="Q1549" s="44">
        <f>APR!P50</f>
        <v/>
      </c>
      <c r="R1549" s="44">
        <f>APR!Q50</f>
        <v/>
      </c>
      <c r="S1549" s="46">
        <f>S1548+IF(X1549=0,0,M1549)</f>
        <v/>
      </c>
      <c r="T1549" s="47">
        <f>MAX(T1548,S1549)</f>
        <v/>
      </c>
      <c r="U1549" s="48">
        <f>S1549-T1549</f>
        <v/>
      </c>
      <c r="V1549" s="47">
        <f>IFERROR(SUMIFS(DATABASE!$M$5:$M$6004,DATABASE!$B$5:$B$6004,B1549,DATABASE!$X$5:$X$6004,1),0)</f>
        <v/>
      </c>
      <c r="W1549" s="31">
        <f>IFERROR(COUNTIFS(DATABASE!$B$5:$B$6004,B1549,DATABASE!$X$5:$X$6004,1),0)</f>
        <v/>
      </c>
      <c r="X1549" s="49">
        <f>--AND(ISNUMBER(B1549),C1549&lt;&gt;"",L1549&lt;&gt;"",M1549&lt;&gt;"")</f>
        <v/>
      </c>
    </row>
    <row r="1550" ht="15" customHeight="1" s="111">
      <c r="A1550" s="50" t="inlineStr">
        <is>
          <t>APR</t>
        </is>
      </c>
      <c r="B1550" s="51">
        <f>APR!A51</f>
        <v/>
      </c>
      <c r="C1550" s="52">
        <f>APR!B51</f>
        <v/>
      </c>
      <c r="D1550" s="52">
        <f>APR!C51</f>
        <v/>
      </c>
      <c r="E1550" s="52">
        <f>APR!D51</f>
        <v/>
      </c>
      <c r="F1550" s="52">
        <f>APR!E51</f>
        <v/>
      </c>
      <c r="G1550" s="52">
        <f>APR!F51</f>
        <v/>
      </c>
      <c r="H1550" s="52">
        <f>APR!G51</f>
        <v/>
      </c>
      <c r="I1550" s="53">
        <f>APR!H51</f>
        <v/>
      </c>
      <c r="J1550" s="53">
        <f>APR!I51</f>
        <v/>
      </c>
      <c r="K1550" s="52">
        <f>APR!J51</f>
        <v/>
      </c>
      <c r="L1550" s="52">
        <f>APR!K51</f>
        <v/>
      </c>
      <c r="M1550" s="54">
        <f>APR!L51</f>
        <v/>
      </c>
      <c r="N1550" s="52">
        <f>APR!M51</f>
        <v/>
      </c>
      <c r="O1550" s="52">
        <f>APR!N51</f>
        <v/>
      </c>
      <c r="P1550" s="52">
        <f>APR!O51</f>
        <v/>
      </c>
      <c r="Q1550" s="52">
        <f>APR!P51</f>
        <v/>
      </c>
      <c r="R1550" s="52">
        <f>APR!Q51</f>
        <v/>
      </c>
      <c r="S1550" s="54">
        <f>S1549+IF(X1550=0,0,M1550)</f>
        <v/>
      </c>
      <c r="T1550" s="55">
        <f>MAX(T1549,S1550)</f>
        <v/>
      </c>
      <c r="U1550" s="56">
        <f>S1550-T1550</f>
        <v/>
      </c>
      <c r="V1550" s="55">
        <f>IFERROR(SUMIFS(DATABASE!$M$5:$M$6004,DATABASE!$B$5:$B$6004,B1550,DATABASE!$X$5:$X$6004,1),0)</f>
        <v/>
      </c>
      <c r="W1550" s="57">
        <f>IFERROR(COUNTIFS(DATABASE!$B$5:$B$6004,B1550,DATABASE!$X$5:$X$6004,1),0)</f>
        <v/>
      </c>
      <c r="X1550" s="58">
        <f>--AND(ISNUMBER(B1550),C1550&lt;&gt;"",L1550&lt;&gt;"",M1550&lt;&gt;"")</f>
        <v/>
      </c>
    </row>
    <row r="1551" ht="15" customHeight="1" s="111">
      <c r="A1551" s="42" t="inlineStr">
        <is>
          <t>APR</t>
        </is>
      </c>
      <c r="B1551" s="43">
        <f>APR!A52</f>
        <v/>
      </c>
      <c r="C1551" s="44">
        <f>APR!B52</f>
        <v/>
      </c>
      <c r="D1551" s="44">
        <f>APR!C52</f>
        <v/>
      </c>
      <c r="E1551" s="44">
        <f>APR!D52</f>
        <v/>
      </c>
      <c r="F1551" s="44">
        <f>APR!E52</f>
        <v/>
      </c>
      <c r="G1551" s="44">
        <f>APR!F52</f>
        <v/>
      </c>
      <c r="H1551" s="44">
        <f>APR!G52</f>
        <v/>
      </c>
      <c r="I1551" s="45">
        <f>APR!H52</f>
        <v/>
      </c>
      <c r="J1551" s="45">
        <f>APR!I52</f>
        <v/>
      </c>
      <c r="K1551" s="44">
        <f>APR!J52</f>
        <v/>
      </c>
      <c r="L1551" s="44">
        <f>APR!K52</f>
        <v/>
      </c>
      <c r="M1551" s="46">
        <f>APR!L52</f>
        <v/>
      </c>
      <c r="N1551" s="44">
        <f>APR!M52</f>
        <v/>
      </c>
      <c r="O1551" s="44">
        <f>APR!N52</f>
        <v/>
      </c>
      <c r="P1551" s="44">
        <f>APR!O52</f>
        <v/>
      </c>
      <c r="Q1551" s="44">
        <f>APR!P52</f>
        <v/>
      </c>
      <c r="R1551" s="44">
        <f>APR!Q52</f>
        <v/>
      </c>
      <c r="S1551" s="46">
        <f>S1550+IF(X1551=0,0,M1551)</f>
        <v/>
      </c>
      <c r="T1551" s="47">
        <f>MAX(T1550,S1551)</f>
        <v/>
      </c>
      <c r="U1551" s="48">
        <f>S1551-T1551</f>
        <v/>
      </c>
      <c r="V1551" s="47">
        <f>IFERROR(SUMIFS(DATABASE!$M$5:$M$6004,DATABASE!$B$5:$B$6004,B1551,DATABASE!$X$5:$X$6004,1),0)</f>
        <v/>
      </c>
      <c r="W1551" s="31">
        <f>IFERROR(COUNTIFS(DATABASE!$B$5:$B$6004,B1551,DATABASE!$X$5:$X$6004,1),0)</f>
        <v/>
      </c>
      <c r="X1551" s="49">
        <f>--AND(ISNUMBER(B1551),C1551&lt;&gt;"",L1551&lt;&gt;"",M1551&lt;&gt;"")</f>
        <v/>
      </c>
    </row>
    <row r="1552" ht="15" customHeight="1" s="111">
      <c r="A1552" s="50" t="inlineStr">
        <is>
          <t>APR</t>
        </is>
      </c>
      <c r="B1552" s="51">
        <f>APR!A53</f>
        <v/>
      </c>
      <c r="C1552" s="52">
        <f>APR!B53</f>
        <v/>
      </c>
      <c r="D1552" s="52">
        <f>APR!C53</f>
        <v/>
      </c>
      <c r="E1552" s="52">
        <f>APR!D53</f>
        <v/>
      </c>
      <c r="F1552" s="52">
        <f>APR!E53</f>
        <v/>
      </c>
      <c r="G1552" s="52">
        <f>APR!F53</f>
        <v/>
      </c>
      <c r="H1552" s="52">
        <f>APR!G53</f>
        <v/>
      </c>
      <c r="I1552" s="53">
        <f>APR!H53</f>
        <v/>
      </c>
      <c r="J1552" s="53">
        <f>APR!I53</f>
        <v/>
      </c>
      <c r="K1552" s="52">
        <f>APR!J53</f>
        <v/>
      </c>
      <c r="L1552" s="52">
        <f>APR!K53</f>
        <v/>
      </c>
      <c r="M1552" s="54">
        <f>APR!L53</f>
        <v/>
      </c>
      <c r="N1552" s="52">
        <f>APR!M53</f>
        <v/>
      </c>
      <c r="O1552" s="52">
        <f>APR!N53</f>
        <v/>
      </c>
      <c r="P1552" s="52">
        <f>APR!O53</f>
        <v/>
      </c>
      <c r="Q1552" s="52">
        <f>APR!P53</f>
        <v/>
      </c>
      <c r="R1552" s="52">
        <f>APR!Q53</f>
        <v/>
      </c>
      <c r="S1552" s="54">
        <f>S1551+IF(X1552=0,0,M1552)</f>
        <v/>
      </c>
      <c r="T1552" s="55">
        <f>MAX(T1551,S1552)</f>
        <v/>
      </c>
      <c r="U1552" s="56">
        <f>S1552-T1552</f>
        <v/>
      </c>
      <c r="V1552" s="55">
        <f>IFERROR(SUMIFS(DATABASE!$M$5:$M$6004,DATABASE!$B$5:$B$6004,B1552,DATABASE!$X$5:$X$6004,1),0)</f>
        <v/>
      </c>
      <c r="W1552" s="57">
        <f>IFERROR(COUNTIFS(DATABASE!$B$5:$B$6004,B1552,DATABASE!$X$5:$X$6004,1),0)</f>
        <v/>
      </c>
      <c r="X1552" s="58">
        <f>--AND(ISNUMBER(B1552),C1552&lt;&gt;"",L1552&lt;&gt;"",M1552&lt;&gt;"")</f>
        <v/>
      </c>
    </row>
    <row r="1553" ht="15" customHeight="1" s="111">
      <c r="A1553" s="42" t="inlineStr">
        <is>
          <t>APR</t>
        </is>
      </c>
      <c r="B1553" s="43">
        <f>APR!A54</f>
        <v/>
      </c>
      <c r="C1553" s="44">
        <f>APR!B54</f>
        <v/>
      </c>
      <c r="D1553" s="44">
        <f>APR!C54</f>
        <v/>
      </c>
      <c r="E1553" s="44">
        <f>APR!D54</f>
        <v/>
      </c>
      <c r="F1553" s="44">
        <f>APR!E54</f>
        <v/>
      </c>
      <c r="G1553" s="44">
        <f>APR!F54</f>
        <v/>
      </c>
      <c r="H1553" s="44">
        <f>APR!G54</f>
        <v/>
      </c>
      <c r="I1553" s="45">
        <f>APR!H54</f>
        <v/>
      </c>
      <c r="J1553" s="45">
        <f>APR!I54</f>
        <v/>
      </c>
      <c r="K1553" s="44">
        <f>APR!J54</f>
        <v/>
      </c>
      <c r="L1553" s="44">
        <f>APR!K54</f>
        <v/>
      </c>
      <c r="M1553" s="46">
        <f>APR!L54</f>
        <v/>
      </c>
      <c r="N1553" s="44">
        <f>APR!M54</f>
        <v/>
      </c>
      <c r="O1553" s="44">
        <f>APR!N54</f>
        <v/>
      </c>
      <c r="P1553" s="44">
        <f>APR!O54</f>
        <v/>
      </c>
      <c r="Q1553" s="44">
        <f>APR!P54</f>
        <v/>
      </c>
      <c r="R1553" s="44">
        <f>APR!Q54</f>
        <v/>
      </c>
      <c r="S1553" s="46">
        <f>S1552+IF(X1553=0,0,M1553)</f>
        <v/>
      </c>
      <c r="T1553" s="47">
        <f>MAX(T1552,S1553)</f>
        <v/>
      </c>
      <c r="U1553" s="48">
        <f>S1553-T1553</f>
        <v/>
      </c>
      <c r="V1553" s="47">
        <f>IFERROR(SUMIFS(DATABASE!$M$5:$M$6004,DATABASE!$B$5:$B$6004,B1553,DATABASE!$X$5:$X$6004,1),0)</f>
        <v/>
      </c>
      <c r="W1553" s="31">
        <f>IFERROR(COUNTIFS(DATABASE!$B$5:$B$6004,B1553,DATABASE!$X$5:$X$6004,1),0)</f>
        <v/>
      </c>
      <c r="X1553" s="49">
        <f>--AND(ISNUMBER(B1553),C1553&lt;&gt;"",L1553&lt;&gt;"",M1553&lt;&gt;"")</f>
        <v/>
      </c>
    </row>
    <row r="1554" ht="15" customHeight="1" s="111">
      <c r="A1554" s="50" t="inlineStr">
        <is>
          <t>APR</t>
        </is>
      </c>
      <c r="B1554" s="51">
        <f>APR!A55</f>
        <v/>
      </c>
      <c r="C1554" s="52">
        <f>APR!B55</f>
        <v/>
      </c>
      <c r="D1554" s="52">
        <f>APR!C55</f>
        <v/>
      </c>
      <c r="E1554" s="52">
        <f>APR!D55</f>
        <v/>
      </c>
      <c r="F1554" s="52">
        <f>APR!E55</f>
        <v/>
      </c>
      <c r="G1554" s="52">
        <f>APR!F55</f>
        <v/>
      </c>
      <c r="H1554" s="52">
        <f>APR!G55</f>
        <v/>
      </c>
      <c r="I1554" s="53">
        <f>APR!H55</f>
        <v/>
      </c>
      <c r="J1554" s="53">
        <f>APR!I55</f>
        <v/>
      </c>
      <c r="K1554" s="52">
        <f>APR!J55</f>
        <v/>
      </c>
      <c r="L1554" s="52">
        <f>APR!K55</f>
        <v/>
      </c>
      <c r="M1554" s="54">
        <f>APR!L55</f>
        <v/>
      </c>
      <c r="N1554" s="52">
        <f>APR!M55</f>
        <v/>
      </c>
      <c r="O1554" s="52">
        <f>APR!N55</f>
        <v/>
      </c>
      <c r="P1554" s="52">
        <f>APR!O55</f>
        <v/>
      </c>
      <c r="Q1554" s="52">
        <f>APR!P55</f>
        <v/>
      </c>
      <c r="R1554" s="52">
        <f>APR!Q55</f>
        <v/>
      </c>
      <c r="S1554" s="54">
        <f>S1553+IF(X1554=0,0,M1554)</f>
        <v/>
      </c>
      <c r="T1554" s="55">
        <f>MAX(T1553,S1554)</f>
        <v/>
      </c>
      <c r="U1554" s="56">
        <f>S1554-T1554</f>
        <v/>
      </c>
      <c r="V1554" s="55">
        <f>IFERROR(SUMIFS(DATABASE!$M$5:$M$6004,DATABASE!$B$5:$B$6004,B1554,DATABASE!$X$5:$X$6004,1),0)</f>
        <v/>
      </c>
      <c r="W1554" s="57">
        <f>IFERROR(COUNTIFS(DATABASE!$B$5:$B$6004,B1554,DATABASE!$X$5:$X$6004,1),0)</f>
        <v/>
      </c>
      <c r="X1554" s="58">
        <f>--AND(ISNUMBER(B1554),C1554&lt;&gt;"",L1554&lt;&gt;"",M1554&lt;&gt;"")</f>
        <v/>
      </c>
    </row>
    <row r="1555" ht="15" customHeight="1" s="111">
      <c r="A1555" s="42" t="inlineStr">
        <is>
          <t>APR</t>
        </is>
      </c>
      <c r="B1555" s="43">
        <f>APR!A56</f>
        <v/>
      </c>
      <c r="C1555" s="44">
        <f>APR!B56</f>
        <v/>
      </c>
      <c r="D1555" s="44">
        <f>APR!C56</f>
        <v/>
      </c>
      <c r="E1555" s="44">
        <f>APR!D56</f>
        <v/>
      </c>
      <c r="F1555" s="44">
        <f>APR!E56</f>
        <v/>
      </c>
      <c r="G1555" s="44">
        <f>APR!F56</f>
        <v/>
      </c>
      <c r="H1555" s="44">
        <f>APR!G56</f>
        <v/>
      </c>
      <c r="I1555" s="45">
        <f>APR!H56</f>
        <v/>
      </c>
      <c r="J1555" s="45">
        <f>APR!I56</f>
        <v/>
      </c>
      <c r="K1555" s="44">
        <f>APR!J56</f>
        <v/>
      </c>
      <c r="L1555" s="44">
        <f>APR!K56</f>
        <v/>
      </c>
      <c r="M1555" s="46">
        <f>APR!L56</f>
        <v/>
      </c>
      <c r="N1555" s="44">
        <f>APR!M56</f>
        <v/>
      </c>
      <c r="O1555" s="44">
        <f>APR!N56</f>
        <v/>
      </c>
      <c r="P1555" s="44">
        <f>APR!O56</f>
        <v/>
      </c>
      <c r="Q1555" s="44">
        <f>APR!P56</f>
        <v/>
      </c>
      <c r="R1555" s="44">
        <f>APR!Q56</f>
        <v/>
      </c>
      <c r="S1555" s="46">
        <f>S1554+IF(X1555=0,0,M1555)</f>
        <v/>
      </c>
      <c r="T1555" s="47">
        <f>MAX(T1554,S1555)</f>
        <v/>
      </c>
      <c r="U1555" s="48">
        <f>S1555-T1555</f>
        <v/>
      </c>
      <c r="V1555" s="47">
        <f>IFERROR(SUMIFS(DATABASE!$M$5:$M$6004,DATABASE!$B$5:$B$6004,B1555,DATABASE!$X$5:$X$6004,1),0)</f>
        <v/>
      </c>
      <c r="W1555" s="31">
        <f>IFERROR(COUNTIFS(DATABASE!$B$5:$B$6004,B1555,DATABASE!$X$5:$X$6004,1),0)</f>
        <v/>
      </c>
      <c r="X1555" s="49">
        <f>--AND(ISNUMBER(B1555),C1555&lt;&gt;"",L1555&lt;&gt;"",M1555&lt;&gt;"")</f>
        <v/>
      </c>
    </row>
    <row r="1556" ht="15" customHeight="1" s="111">
      <c r="A1556" s="50" t="inlineStr">
        <is>
          <t>APR</t>
        </is>
      </c>
      <c r="B1556" s="51">
        <f>APR!A57</f>
        <v/>
      </c>
      <c r="C1556" s="52">
        <f>APR!B57</f>
        <v/>
      </c>
      <c r="D1556" s="52">
        <f>APR!C57</f>
        <v/>
      </c>
      <c r="E1556" s="52">
        <f>APR!D57</f>
        <v/>
      </c>
      <c r="F1556" s="52">
        <f>APR!E57</f>
        <v/>
      </c>
      <c r="G1556" s="52">
        <f>APR!F57</f>
        <v/>
      </c>
      <c r="H1556" s="52">
        <f>APR!G57</f>
        <v/>
      </c>
      <c r="I1556" s="53">
        <f>APR!H57</f>
        <v/>
      </c>
      <c r="J1556" s="53">
        <f>APR!I57</f>
        <v/>
      </c>
      <c r="K1556" s="52">
        <f>APR!J57</f>
        <v/>
      </c>
      <c r="L1556" s="52">
        <f>APR!K57</f>
        <v/>
      </c>
      <c r="M1556" s="54">
        <f>APR!L57</f>
        <v/>
      </c>
      <c r="N1556" s="52">
        <f>APR!M57</f>
        <v/>
      </c>
      <c r="O1556" s="52">
        <f>APR!N57</f>
        <v/>
      </c>
      <c r="P1556" s="52">
        <f>APR!O57</f>
        <v/>
      </c>
      <c r="Q1556" s="52">
        <f>APR!P57</f>
        <v/>
      </c>
      <c r="R1556" s="52">
        <f>APR!Q57</f>
        <v/>
      </c>
      <c r="S1556" s="54">
        <f>S1555+IF(X1556=0,0,M1556)</f>
        <v/>
      </c>
      <c r="T1556" s="55">
        <f>MAX(T1555,S1556)</f>
        <v/>
      </c>
      <c r="U1556" s="56">
        <f>S1556-T1556</f>
        <v/>
      </c>
      <c r="V1556" s="55">
        <f>IFERROR(SUMIFS(DATABASE!$M$5:$M$6004,DATABASE!$B$5:$B$6004,B1556,DATABASE!$X$5:$X$6004,1),0)</f>
        <v/>
      </c>
      <c r="W1556" s="57">
        <f>IFERROR(COUNTIFS(DATABASE!$B$5:$B$6004,B1556,DATABASE!$X$5:$X$6004,1),0)</f>
        <v/>
      </c>
      <c r="X1556" s="58">
        <f>--AND(ISNUMBER(B1556),C1556&lt;&gt;"",L1556&lt;&gt;"",M1556&lt;&gt;"")</f>
        <v/>
      </c>
    </row>
    <row r="1557" ht="15" customHeight="1" s="111">
      <c r="A1557" s="42" t="inlineStr">
        <is>
          <t>APR</t>
        </is>
      </c>
      <c r="B1557" s="43">
        <f>APR!A58</f>
        <v/>
      </c>
      <c r="C1557" s="44">
        <f>APR!B58</f>
        <v/>
      </c>
      <c r="D1557" s="44">
        <f>APR!C58</f>
        <v/>
      </c>
      <c r="E1557" s="44">
        <f>APR!D58</f>
        <v/>
      </c>
      <c r="F1557" s="44">
        <f>APR!E58</f>
        <v/>
      </c>
      <c r="G1557" s="44">
        <f>APR!F58</f>
        <v/>
      </c>
      <c r="H1557" s="44">
        <f>APR!G58</f>
        <v/>
      </c>
      <c r="I1557" s="45">
        <f>APR!H58</f>
        <v/>
      </c>
      <c r="J1557" s="45">
        <f>APR!I58</f>
        <v/>
      </c>
      <c r="K1557" s="44">
        <f>APR!J58</f>
        <v/>
      </c>
      <c r="L1557" s="44">
        <f>APR!K58</f>
        <v/>
      </c>
      <c r="M1557" s="46">
        <f>APR!L58</f>
        <v/>
      </c>
      <c r="N1557" s="44">
        <f>APR!M58</f>
        <v/>
      </c>
      <c r="O1557" s="44">
        <f>APR!N58</f>
        <v/>
      </c>
      <c r="P1557" s="44">
        <f>APR!O58</f>
        <v/>
      </c>
      <c r="Q1557" s="44">
        <f>APR!P58</f>
        <v/>
      </c>
      <c r="R1557" s="44">
        <f>APR!Q58</f>
        <v/>
      </c>
      <c r="S1557" s="46">
        <f>S1556+IF(X1557=0,0,M1557)</f>
        <v/>
      </c>
      <c r="T1557" s="47">
        <f>MAX(T1556,S1557)</f>
        <v/>
      </c>
      <c r="U1557" s="48">
        <f>S1557-T1557</f>
        <v/>
      </c>
      <c r="V1557" s="47">
        <f>IFERROR(SUMIFS(DATABASE!$M$5:$M$6004,DATABASE!$B$5:$B$6004,B1557,DATABASE!$X$5:$X$6004,1),0)</f>
        <v/>
      </c>
      <c r="W1557" s="31">
        <f>IFERROR(COUNTIFS(DATABASE!$B$5:$B$6004,B1557,DATABASE!$X$5:$X$6004,1),0)</f>
        <v/>
      </c>
      <c r="X1557" s="49">
        <f>--AND(ISNUMBER(B1557),C1557&lt;&gt;"",L1557&lt;&gt;"",M1557&lt;&gt;"")</f>
        <v/>
      </c>
    </row>
    <row r="1558" ht="15" customHeight="1" s="111">
      <c r="A1558" s="50" t="inlineStr">
        <is>
          <t>APR</t>
        </is>
      </c>
      <c r="B1558" s="51">
        <f>APR!A59</f>
        <v/>
      </c>
      <c r="C1558" s="52">
        <f>APR!B59</f>
        <v/>
      </c>
      <c r="D1558" s="52">
        <f>APR!C59</f>
        <v/>
      </c>
      <c r="E1558" s="52">
        <f>APR!D59</f>
        <v/>
      </c>
      <c r="F1558" s="52">
        <f>APR!E59</f>
        <v/>
      </c>
      <c r="G1558" s="52">
        <f>APR!F59</f>
        <v/>
      </c>
      <c r="H1558" s="52">
        <f>APR!G59</f>
        <v/>
      </c>
      <c r="I1558" s="53">
        <f>APR!H59</f>
        <v/>
      </c>
      <c r="J1558" s="53">
        <f>APR!I59</f>
        <v/>
      </c>
      <c r="K1558" s="52">
        <f>APR!J59</f>
        <v/>
      </c>
      <c r="L1558" s="52">
        <f>APR!K59</f>
        <v/>
      </c>
      <c r="M1558" s="54">
        <f>APR!L59</f>
        <v/>
      </c>
      <c r="N1558" s="52">
        <f>APR!M59</f>
        <v/>
      </c>
      <c r="O1558" s="52">
        <f>APR!N59</f>
        <v/>
      </c>
      <c r="P1558" s="52">
        <f>APR!O59</f>
        <v/>
      </c>
      <c r="Q1558" s="52">
        <f>APR!P59</f>
        <v/>
      </c>
      <c r="R1558" s="52">
        <f>APR!Q59</f>
        <v/>
      </c>
      <c r="S1558" s="54">
        <f>S1557+IF(X1558=0,0,M1558)</f>
        <v/>
      </c>
      <c r="T1558" s="55">
        <f>MAX(T1557,S1558)</f>
        <v/>
      </c>
      <c r="U1558" s="56">
        <f>S1558-T1558</f>
        <v/>
      </c>
      <c r="V1558" s="55">
        <f>IFERROR(SUMIFS(DATABASE!$M$5:$M$6004,DATABASE!$B$5:$B$6004,B1558,DATABASE!$X$5:$X$6004,1),0)</f>
        <v/>
      </c>
      <c r="W1558" s="57">
        <f>IFERROR(COUNTIFS(DATABASE!$B$5:$B$6004,B1558,DATABASE!$X$5:$X$6004,1),0)</f>
        <v/>
      </c>
      <c r="X1558" s="58">
        <f>--AND(ISNUMBER(B1558),C1558&lt;&gt;"",L1558&lt;&gt;"",M1558&lt;&gt;"")</f>
        <v/>
      </c>
    </row>
    <row r="1559" ht="15" customHeight="1" s="111">
      <c r="A1559" s="42" t="inlineStr">
        <is>
          <t>APR</t>
        </is>
      </c>
      <c r="B1559" s="43">
        <f>APR!A60</f>
        <v/>
      </c>
      <c r="C1559" s="44">
        <f>APR!B60</f>
        <v/>
      </c>
      <c r="D1559" s="44">
        <f>APR!C60</f>
        <v/>
      </c>
      <c r="E1559" s="44">
        <f>APR!D60</f>
        <v/>
      </c>
      <c r="F1559" s="44">
        <f>APR!E60</f>
        <v/>
      </c>
      <c r="G1559" s="44">
        <f>APR!F60</f>
        <v/>
      </c>
      <c r="H1559" s="44">
        <f>APR!G60</f>
        <v/>
      </c>
      <c r="I1559" s="45">
        <f>APR!H60</f>
        <v/>
      </c>
      <c r="J1559" s="45">
        <f>APR!I60</f>
        <v/>
      </c>
      <c r="K1559" s="44">
        <f>APR!J60</f>
        <v/>
      </c>
      <c r="L1559" s="44">
        <f>APR!K60</f>
        <v/>
      </c>
      <c r="M1559" s="46">
        <f>APR!L60</f>
        <v/>
      </c>
      <c r="N1559" s="44">
        <f>APR!M60</f>
        <v/>
      </c>
      <c r="O1559" s="44">
        <f>APR!N60</f>
        <v/>
      </c>
      <c r="P1559" s="44">
        <f>APR!O60</f>
        <v/>
      </c>
      <c r="Q1559" s="44">
        <f>APR!P60</f>
        <v/>
      </c>
      <c r="R1559" s="44">
        <f>APR!Q60</f>
        <v/>
      </c>
      <c r="S1559" s="46">
        <f>S1558+IF(X1559=0,0,M1559)</f>
        <v/>
      </c>
      <c r="T1559" s="47">
        <f>MAX(T1558,S1559)</f>
        <v/>
      </c>
      <c r="U1559" s="48">
        <f>S1559-T1559</f>
        <v/>
      </c>
      <c r="V1559" s="47">
        <f>IFERROR(SUMIFS(DATABASE!$M$5:$M$6004,DATABASE!$B$5:$B$6004,B1559,DATABASE!$X$5:$X$6004,1),0)</f>
        <v/>
      </c>
      <c r="W1559" s="31">
        <f>IFERROR(COUNTIFS(DATABASE!$B$5:$B$6004,B1559,DATABASE!$X$5:$X$6004,1),0)</f>
        <v/>
      </c>
      <c r="X1559" s="49">
        <f>--AND(ISNUMBER(B1559),C1559&lt;&gt;"",L1559&lt;&gt;"",M1559&lt;&gt;"")</f>
        <v/>
      </c>
    </row>
    <row r="1560" ht="15" customHeight="1" s="111">
      <c r="A1560" s="50" t="inlineStr">
        <is>
          <t>APR</t>
        </is>
      </c>
      <c r="B1560" s="51">
        <f>APR!A61</f>
        <v/>
      </c>
      <c r="C1560" s="52">
        <f>APR!B61</f>
        <v/>
      </c>
      <c r="D1560" s="52">
        <f>APR!C61</f>
        <v/>
      </c>
      <c r="E1560" s="52">
        <f>APR!D61</f>
        <v/>
      </c>
      <c r="F1560" s="52">
        <f>APR!E61</f>
        <v/>
      </c>
      <c r="G1560" s="52">
        <f>APR!F61</f>
        <v/>
      </c>
      <c r="H1560" s="52">
        <f>APR!G61</f>
        <v/>
      </c>
      <c r="I1560" s="53">
        <f>APR!H61</f>
        <v/>
      </c>
      <c r="J1560" s="53">
        <f>APR!I61</f>
        <v/>
      </c>
      <c r="K1560" s="52">
        <f>APR!J61</f>
        <v/>
      </c>
      <c r="L1560" s="52">
        <f>APR!K61</f>
        <v/>
      </c>
      <c r="M1560" s="54">
        <f>APR!L61</f>
        <v/>
      </c>
      <c r="N1560" s="52">
        <f>APR!M61</f>
        <v/>
      </c>
      <c r="O1560" s="52">
        <f>APR!N61</f>
        <v/>
      </c>
      <c r="P1560" s="52">
        <f>APR!O61</f>
        <v/>
      </c>
      <c r="Q1560" s="52">
        <f>APR!P61</f>
        <v/>
      </c>
      <c r="R1560" s="52">
        <f>APR!Q61</f>
        <v/>
      </c>
      <c r="S1560" s="54">
        <f>S1559+IF(X1560=0,0,M1560)</f>
        <v/>
      </c>
      <c r="T1560" s="55">
        <f>MAX(T1559,S1560)</f>
        <v/>
      </c>
      <c r="U1560" s="56">
        <f>S1560-T1560</f>
        <v/>
      </c>
      <c r="V1560" s="55">
        <f>IFERROR(SUMIFS(DATABASE!$M$5:$M$6004,DATABASE!$B$5:$B$6004,B1560,DATABASE!$X$5:$X$6004,1),0)</f>
        <v/>
      </c>
      <c r="W1560" s="57">
        <f>IFERROR(COUNTIFS(DATABASE!$B$5:$B$6004,B1560,DATABASE!$X$5:$X$6004,1),0)</f>
        <v/>
      </c>
      <c r="X1560" s="58">
        <f>--AND(ISNUMBER(B1560),C1560&lt;&gt;"",L1560&lt;&gt;"",M1560&lt;&gt;"")</f>
        <v/>
      </c>
    </row>
    <row r="1561" ht="15" customHeight="1" s="111">
      <c r="A1561" s="42" t="inlineStr">
        <is>
          <t>APR</t>
        </is>
      </c>
      <c r="B1561" s="43">
        <f>APR!A62</f>
        <v/>
      </c>
      <c r="C1561" s="44">
        <f>APR!B62</f>
        <v/>
      </c>
      <c r="D1561" s="44">
        <f>APR!C62</f>
        <v/>
      </c>
      <c r="E1561" s="44">
        <f>APR!D62</f>
        <v/>
      </c>
      <c r="F1561" s="44">
        <f>APR!E62</f>
        <v/>
      </c>
      <c r="G1561" s="44">
        <f>APR!F62</f>
        <v/>
      </c>
      <c r="H1561" s="44">
        <f>APR!G62</f>
        <v/>
      </c>
      <c r="I1561" s="45">
        <f>APR!H62</f>
        <v/>
      </c>
      <c r="J1561" s="45">
        <f>APR!I62</f>
        <v/>
      </c>
      <c r="K1561" s="44">
        <f>APR!J62</f>
        <v/>
      </c>
      <c r="L1561" s="44">
        <f>APR!K62</f>
        <v/>
      </c>
      <c r="M1561" s="46">
        <f>APR!L62</f>
        <v/>
      </c>
      <c r="N1561" s="44">
        <f>APR!M62</f>
        <v/>
      </c>
      <c r="O1561" s="44">
        <f>APR!N62</f>
        <v/>
      </c>
      <c r="P1561" s="44">
        <f>APR!O62</f>
        <v/>
      </c>
      <c r="Q1561" s="44">
        <f>APR!P62</f>
        <v/>
      </c>
      <c r="R1561" s="44">
        <f>APR!Q62</f>
        <v/>
      </c>
      <c r="S1561" s="46">
        <f>S1560+IF(X1561=0,0,M1561)</f>
        <v/>
      </c>
      <c r="T1561" s="47">
        <f>MAX(T1560,S1561)</f>
        <v/>
      </c>
      <c r="U1561" s="48">
        <f>S1561-T1561</f>
        <v/>
      </c>
      <c r="V1561" s="47">
        <f>IFERROR(SUMIFS(DATABASE!$M$5:$M$6004,DATABASE!$B$5:$B$6004,B1561,DATABASE!$X$5:$X$6004,1),0)</f>
        <v/>
      </c>
      <c r="W1561" s="31">
        <f>IFERROR(COUNTIFS(DATABASE!$B$5:$B$6004,B1561,DATABASE!$X$5:$X$6004,1),0)</f>
        <v/>
      </c>
      <c r="X1561" s="49">
        <f>--AND(ISNUMBER(B1561),C1561&lt;&gt;"",L1561&lt;&gt;"",M1561&lt;&gt;"")</f>
        <v/>
      </c>
    </row>
    <row r="1562" ht="15" customHeight="1" s="111">
      <c r="A1562" s="50" t="inlineStr">
        <is>
          <t>APR</t>
        </is>
      </c>
      <c r="B1562" s="51">
        <f>APR!A63</f>
        <v/>
      </c>
      <c r="C1562" s="52">
        <f>APR!B63</f>
        <v/>
      </c>
      <c r="D1562" s="52">
        <f>APR!C63</f>
        <v/>
      </c>
      <c r="E1562" s="52">
        <f>APR!D63</f>
        <v/>
      </c>
      <c r="F1562" s="52">
        <f>APR!E63</f>
        <v/>
      </c>
      <c r="G1562" s="52">
        <f>APR!F63</f>
        <v/>
      </c>
      <c r="H1562" s="52">
        <f>APR!G63</f>
        <v/>
      </c>
      <c r="I1562" s="53">
        <f>APR!H63</f>
        <v/>
      </c>
      <c r="J1562" s="53">
        <f>APR!I63</f>
        <v/>
      </c>
      <c r="K1562" s="52">
        <f>APR!J63</f>
        <v/>
      </c>
      <c r="L1562" s="52">
        <f>APR!K63</f>
        <v/>
      </c>
      <c r="M1562" s="54">
        <f>APR!L63</f>
        <v/>
      </c>
      <c r="N1562" s="52">
        <f>APR!M63</f>
        <v/>
      </c>
      <c r="O1562" s="52">
        <f>APR!N63</f>
        <v/>
      </c>
      <c r="P1562" s="52">
        <f>APR!O63</f>
        <v/>
      </c>
      <c r="Q1562" s="52">
        <f>APR!P63</f>
        <v/>
      </c>
      <c r="R1562" s="52">
        <f>APR!Q63</f>
        <v/>
      </c>
      <c r="S1562" s="54">
        <f>S1561+IF(X1562=0,0,M1562)</f>
        <v/>
      </c>
      <c r="T1562" s="55">
        <f>MAX(T1561,S1562)</f>
        <v/>
      </c>
      <c r="U1562" s="56">
        <f>S1562-T1562</f>
        <v/>
      </c>
      <c r="V1562" s="55">
        <f>IFERROR(SUMIFS(DATABASE!$M$5:$M$6004,DATABASE!$B$5:$B$6004,B1562,DATABASE!$X$5:$X$6004,1),0)</f>
        <v/>
      </c>
      <c r="W1562" s="57">
        <f>IFERROR(COUNTIFS(DATABASE!$B$5:$B$6004,B1562,DATABASE!$X$5:$X$6004,1),0)</f>
        <v/>
      </c>
      <c r="X1562" s="58">
        <f>--AND(ISNUMBER(B1562),C1562&lt;&gt;"",L1562&lt;&gt;"",M1562&lt;&gt;"")</f>
        <v/>
      </c>
    </row>
    <row r="1563" ht="15" customHeight="1" s="111">
      <c r="A1563" s="42" t="inlineStr">
        <is>
          <t>APR</t>
        </is>
      </c>
      <c r="B1563" s="43">
        <f>APR!A64</f>
        <v/>
      </c>
      <c r="C1563" s="44">
        <f>APR!B64</f>
        <v/>
      </c>
      <c r="D1563" s="44">
        <f>APR!C64</f>
        <v/>
      </c>
      <c r="E1563" s="44">
        <f>APR!D64</f>
        <v/>
      </c>
      <c r="F1563" s="44">
        <f>APR!E64</f>
        <v/>
      </c>
      <c r="G1563" s="44">
        <f>APR!F64</f>
        <v/>
      </c>
      <c r="H1563" s="44">
        <f>APR!G64</f>
        <v/>
      </c>
      <c r="I1563" s="45">
        <f>APR!H64</f>
        <v/>
      </c>
      <c r="J1563" s="45">
        <f>APR!I64</f>
        <v/>
      </c>
      <c r="K1563" s="44">
        <f>APR!J64</f>
        <v/>
      </c>
      <c r="L1563" s="44">
        <f>APR!K64</f>
        <v/>
      </c>
      <c r="M1563" s="46">
        <f>APR!L64</f>
        <v/>
      </c>
      <c r="N1563" s="44">
        <f>APR!M64</f>
        <v/>
      </c>
      <c r="O1563" s="44">
        <f>APR!N64</f>
        <v/>
      </c>
      <c r="P1563" s="44">
        <f>APR!O64</f>
        <v/>
      </c>
      <c r="Q1563" s="44">
        <f>APR!P64</f>
        <v/>
      </c>
      <c r="R1563" s="44">
        <f>APR!Q64</f>
        <v/>
      </c>
      <c r="S1563" s="46">
        <f>S1562+IF(X1563=0,0,M1563)</f>
        <v/>
      </c>
      <c r="T1563" s="47">
        <f>MAX(T1562,S1563)</f>
        <v/>
      </c>
      <c r="U1563" s="48">
        <f>S1563-T1563</f>
        <v/>
      </c>
      <c r="V1563" s="47">
        <f>IFERROR(SUMIFS(DATABASE!$M$5:$M$6004,DATABASE!$B$5:$B$6004,B1563,DATABASE!$X$5:$X$6004,1),0)</f>
        <v/>
      </c>
      <c r="W1563" s="31">
        <f>IFERROR(COUNTIFS(DATABASE!$B$5:$B$6004,B1563,DATABASE!$X$5:$X$6004,1),0)</f>
        <v/>
      </c>
      <c r="X1563" s="49">
        <f>--AND(ISNUMBER(B1563),C1563&lt;&gt;"",L1563&lt;&gt;"",M1563&lt;&gt;"")</f>
        <v/>
      </c>
    </row>
    <row r="1564" ht="15" customHeight="1" s="111">
      <c r="A1564" s="50" t="inlineStr">
        <is>
          <t>APR</t>
        </is>
      </c>
      <c r="B1564" s="51">
        <f>APR!A65</f>
        <v/>
      </c>
      <c r="C1564" s="52">
        <f>APR!B65</f>
        <v/>
      </c>
      <c r="D1564" s="52">
        <f>APR!C65</f>
        <v/>
      </c>
      <c r="E1564" s="52">
        <f>APR!D65</f>
        <v/>
      </c>
      <c r="F1564" s="52">
        <f>APR!E65</f>
        <v/>
      </c>
      <c r="G1564" s="52">
        <f>APR!F65</f>
        <v/>
      </c>
      <c r="H1564" s="52">
        <f>APR!G65</f>
        <v/>
      </c>
      <c r="I1564" s="53">
        <f>APR!H65</f>
        <v/>
      </c>
      <c r="J1564" s="53">
        <f>APR!I65</f>
        <v/>
      </c>
      <c r="K1564" s="52">
        <f>APR!J65</f>
        <v/>
      </c>
      <c r="L1564" s="52">
        <f>APR!K65</f>
        <v/>
      </c>
      <c r="M1564" s="54">
        <f>APR!L65</f>
        <v/>
      </c>
      <c r="N1564" s="52">
        <f>APR!M65</f>
        <v/>
      </c>
      <c r="O1564" s="52">
        <f>APR!N65</f>
        <v/>
      </c>
      <c r="P1564" s="52">
        <f>APR!O65</f>
        <v/>
      </c>
      <c r="Q1564" s="52">
        <f>APR!P65</f>
        <v/>
      </c>
      <c r="R1564" s="52">
        <f>APR!Q65</f>
        <v/>
      </c>
      <c r="S1564" s="54">
        <f>S1563+IF(X1564=0,0,M1564)</f>
        <v/>
      </c>
      <c r="T1564" s="55">
        <f>MAX(T1563,S1564)</f>
        <v/>
      </c>
      <c r="U1564" s="56">
        <f>S1564-T1564</f>
        <v/>
      </c>
      <c r="V1564" s="55">
        <f>IFERROR(SUMIFS(DATABASE!$M$5:$M$6004,DATABASE!$B$5:$B$6004,B1564,DATABASE!$X$5:$X$6004,1),0)</f>
        <v/>
      </c>
      <c r="W1564" s="57">
        <f>IFERROR(COUNTIFS(DATABASE!$B$5:$B$6004,B1564,DATABASE!$X$5:$X$6004,1),0)</f>
        <v/>
      </c>
      <c r="X1564" s="58">
        <f>--AND(ISNUMBER(B1564),C1564&lt;&gt;"",L1564&lt;&gt;"",M1564&lt;&gt;"")</f>
        <v/>
      </c>
    </row>
    <row r="1565" ht="15" customHeight="1" s="111">
      <c r="A1565" s="42" t="inlineStr">
        <is>
          <t>APR</t>
        </is>
      </c>
      <c r="B1565" s="43">
        <f>APR!A66</f>
        <v/>
      </c>
      <c r="C1565" s="44">
        <f>APR!B66</f>
        <v/>
      </c>
      <c r="D1565" s="44">
        <f>APR!C66</f>
        <v/>
      </c>
      <c r="E1565" s="44">
        <f>APR!D66</f>
        <v/>
      </c>
      <c r="F1565" s="44">
        <f>APR!E66</f>
        <v/>
      </c>
      <c r="G1565" s="44">
        <f>APR!F66</f>
        <v/>
      </c>
      <c r="H1565" s="44">
        <f>APR!G66</f>
        <v/>
      </c>
      <c r="I1565" s="45">
        <f>APR!H66</f>
        <v/>
      </c>
      <c r="J1565" s="45">
        <f>APR!I66</f>
        <v/>
      </c>
      <c r="K1565" s="44">
        <f>APR!J66</f>
        <v/>
      </c>
      <c r="L1565" s="44">
        <f>APR!K66</f>
        <v/>
      </c>
      <c r="M1565" s="46">
        <f>APR!L66</f>
        <v/>
      </c>
      <c r="N1565" s="44">
        <f>APR!M66</f>
        <v/>
      </c>
      <c r="O1565" s="44">
        <f>APR!N66</f>
        <v/>
      </c>
      <c r="P1565" s="44">
        <f>APR!O66</f>
        <v/>
      </c>
      <c r="Q1565" s="44">
        <f>APR!P66</f>
        <v/>
      </c>
      <c r="R1565" s="44">
        <f>APR!Q66</f>
        <v/>
      </c>
      <c r="S1565" s="46">
        <f>S1564+IF(X1565=0,0,M1565)</f>
        <v/>
      </c>
      <c r="T1565" s="47">
        <f>MAX(T1564,S1565)</f>
        <v/>
      </c>
      <c r="U1565" s="48">
        <f>S1565-T1565</f>
        <v/>
      </c>
      <c r="V1565" s="47">
        <f>IFERROR(SUMIFS(DATABASE!$M$5:$M$6004,DATABASE!$B$5:$B$6004,B1565,DATABASE!$X$5:$X$6004,1),0)</f>
        <v/>
      </c>
      <c r="W1565" s="31">
        <f>IFERROR(COUNTIFS(DATABASE!$B$5:$B$6004,B1565,DATABASE!$X$5:$X$6004,1),0)</f>
        <v/>
      </c>
      <c r="X1565" s="49">
        <f>--AND(ISNUMBER(B1565),C1565&lt;&gt;"",L1565&lt;&gt;"",M1565&lt;&gt;"")</f>
        <v/>
      </c>
    </row>
    <row r="1566" ht="15" customHeight="1" s="111">
      <c r="A1566" s="50" t="inlineStr">
        <is>
          <t>APR</t>
        </is>
      </c>
      <c r="B1566" s="51">
        <f>APR!A67</f>
        <v/>
      </c>
      <c r="C1566" s="52">
        <f>APR!B67</f>
        <v/>
      </c>
      <c r="D1566" s="52">
        <f>APR!C67</f>
        <v/>
      </c>
      <c r="E1566" s="52">
        <f>APR!D67</f>
        <v/>
      </c>
      <c r="F1566" s="52">
        <f>APR!E67</f>
        <v/>
      </c>
      <c r="G1566" s="52">
        <f>APR!F67</f>
        <v/>
      </c>
      <c r="H1566" s="52">
        <f>APR!G67</f>
        <v/>
      </c>
      <c r="I1566" s="53">
        <f>APR!H67</f>
        <v/>
      </c>
      <c r="J1566" s="53">
        <f>APR!I67</f>
        <v/>
      </c>
      <c r="K1566" s="52">
        <f>APR!J67</f>
        <v/>
      </c>
      <c r="L1566" s="52">
        <f>APR!K67</f>
        <v/>
      </c>
      <c r="M1566" s="54">
        <f>APR!L67</f>
        <v/>
      </c>
      <c r="N1566" s="52">
        <f>APR!M67</f>
        <v/>
      </c>
      <c r="O1566" s="52">
        <f>APR!N67</f>
        <v/>
      </c>
      <c r="P1566" s="52">
        <f>APR!O67</f>
        <v/>
      </c>
      <c r="Q1566" s="52">
        <f>APR!P67</f>
        <v/>
      </c>
      <c r="R1566" s="52">
        <f>APR!Q67</f>
        <v/>
      </c>
      <c r="S1566" s="54">
        <f>S1565+IF(X1566=0,0,M1566)</f>
        <v/>
      </c>
      <c r="T1566" s="55">
        <f>MAX(T1565,S1566)</f>
        <v/>
      </c>
      <c r="U1566" s="56">
        <f>S1566-T1566</f>
        <v/>
      </c>
      <c r="V1566" s="55">
        <f>IFERROR(SUMIFS(DATABASE!$M$5:$M$6004,DATABASE!$B$5:$B$6004,B1566,DATABASE!$X$5:$X$6004,1),0)</f>
        <v/>
      </c>
      <c r="W1566" s="57">
        <f>IFERROR(COUNTIFS(DATABASE!$B$5:$B$6004,B1566,DATABASE!$X$5:$X$6004,1),0)</f>
        <v/>
      </c>
      <c r="X1566" s="58">
        <f>--AND(ISNUMBER(B1566),C1566&lt;&gt;"",L1566&lt;&gt;"",M1566&lt;&gt;"")</f>
        <v/>
      </c>
    </row>
    <row r="1567" ht="15" customHeight="1" s="111">
      <c r="A1567" s="42" t="inlineStr">
        <is>
          <t>APR</t>
        </is>
      </c>
      <c r="B1567" s="43">
        <f>APR!A68</f>
        <v/>
      </c>
      <c r="C1567" s="44">
        <f>APR!B68</f>
        <v/>
      </c>
      <c r="D1567" s="44">
        <f>APR!C68</f>
        <v/>
      </c>
      <c r="E1567" s="44">
        <f>APR!D68</f>
        <v/>
      </c>
      <c r="F1567" s="44">
        <f>APR!E68</f>
        <v/>
      </c>
      <c r="G1567" s="44">
        <f>APR!F68</f>
        <v/>
      </c>
      <c r="H1567" s="44">
        <f>APR!G68</f>
        <v/>
      </c>
      <c r="I1567" s="45">
        <f>APR!H68</f>
        <v/>
      </c>
      <c r="J1567" s="45">
        <f>APR!I68</f>
        <v/>
      </c>
      <c r="K1567" s="44">
        <f>APR!J68</f>
        <v/>
      </c>
      <c r="L1567" s="44">
        <f>APR!K68</f>
        <v/>
      </c>
      <c r="M1567" s="46">
        <f>APR!L68</f>
        <v/>
      </c>
      <c r="N1567" s="44">
        <f>APR!M68</f>
        <v/>
      </c>
      <c r="O1567" s="44">
        <f>APR!N68</f>
        <v/>
      </c>
      <c r="P1567" s="44">
        <f>APR!O68</f>
        <v/>
      </c>
      <c r="Q1567" s="44">
        <f>APR!P68</f>
        <v/>
      </c>
      <c r="R1567" s="44">
        <f>APR!Q68</f>
        <v/>
      </c>
      <c r="S1567" s="46">
        <f>S1566+IF(X1567=0,0,M1567)</f>
        <v/>
      </c>
      <c r="T1567" s="47">
        <f>MAX(T1566,S1567)</f>
        <v/>
      </c>
      <c r="U1567" s="48">
        <f>S1567-T1567</f>
        <v/>
      </c>
      <c r="V1567" s="47">
        <f>IFERROR(SUMIFS(DATABASE!$M$5:$M$6004,DATABASE!$B$5:$B$6004,B1567,DATABASE!$X$5:$X$6004,1),0)</f>
        <v/>
      </c>
      <c r="W1567" s="31">
        <f>IFERROR(COUNTIFS(DATABASE!$B$5:$B$6004,B1567,DATABASE!$X$5:$X$6004,1),0)</f>
        <v/>
      </c>
      <c r="X1567" s="49">
        <f>--AND(ISNUMBER(B1567),C1567&lt;&gt;"",L1567&lt;&gt;"",M1567&lt;&gt;"")</f>
        <v/>
      </c>
    </row>
    <row r="1568" ht="15" customHeight="1" s="111">
      <c r="A1568" s="50" t="inlineStr">
        <is>
          <t>APR</t>
        </is>
      </c>
      <c r="B1568" s="51">
        <f>APR!A69</f>
        <v/>
      </c>
      <c r="C1568" s="52">
        <f>APR!B69</f>
        <v/>
      </c>
      <c r="D1568" s="52">
        <f>APR!C69</f>
        <v/>
      </c>
      <c r="E1568" s="52">
        <f>APR!D69</f>
        <v/>
      </c>
      <c r="F1568" s="52">
        <f>APR!E69</f>
        <v/>
      </c>
      <c r="G1568" s="52">
        <f>APR!F69</f>
        <v/>
      </c>
      <c r="H1568" s="52">
        <f>APR!G69</f>
        <v/>
      </c>
      <c r="I1568" s="53">
        <f>APR!H69</f>
        <v/>
      </c>
      <c r="J1568" s="53">
        <f>APR!I69</f>
        <v/>
      </c>
      <c r="K1568" s="52">
        <f>APR!J69</f>
        <v/>
      </c>
      <c r="L1568" s="52">
        <f>APR!K69</f>
        <v/>
      </c>
      <c r="M1568" s="54">
        <f>APR!L69</f>
        <v/>
      </c>
      <c r="N1568" s="52">
        <f>APR!M69</f>
        <v/>
      </c>
      <c r="O1568" s="52">
        <f>APR!N69</f>
        <v/>
      </c>
      <c r="P1568" s="52">
        <f>APR!O69</f>
        <v/>
      </c>
      <c r="Q1568" s="52">
        <f>APR!P69</f>
        <v/>
      </c>
      <c r="R1568" s="52">
        <f>APR!Q69</f>
        <v/>
      </c>
      <c r="S1568" s="54">
        <f>S1567+IF(X1568=0,0,M1568)</f>
        <v/>
      </c>
      <c r="T1568" s="55">
        <f>MAX(T1567,S1568)</f>
        <v/>
      </c>
      <c r="U1568" s="56">
        <f>S1568-T1568</f>
        <v/>
      </c>
      <c r="V1568" s="55">
        <f>IFERROR(SUMIFS(DATABASE!$M$5:$M$6004,DATABASE!$B$5:$B$6004,B1568,DATABASE!$X$5:$X$6004,1),0)</f>
        <v/>
      </c>
      <c r="W1568" s="57">
        <f>IFERROR(COUNTIFS(DATABASE!$B$5:$B$6004,B1568,DATABASE!$X$5:$X$6004,1),0)</f>
        <v/>
      </c>
      <c r="X1568" s="58">
        <f>--AND(ISNUMBER(B1568),C1568&lt;&gt;"",L1568&lt;&gt;"",M1568&lt;&gt;"")</f>
        <v/>
      </c>
    </row>
    <row r="1569" ht="15" customHeight="1" s="111">
      <c r="A1569" s="42" t="inlineStr">
        <is>
          <t>APR</t>
        </is>
      </c>
      <c r="B1569" s="43">
        <f>APR!A70</f>
        <v/>
      </c>
      <c r="C1569" s="44">
        <f>APR!B70</f>
        <v/>
      </c>
      <c r="D1569" s="44">
        <f>APR!C70</f>
        <v/>
      </c>
      <c r="E1569" s="44">
        <f>APR!D70</f>
        <v/>
      </c>
      <c r="F1569" s="44">
        <f>APR!E70</f>
        <v/>
      </c>
      <c r="G1569" s="44">
        <f>APR!F70</f>
        <v/>
      </c>
      <c r="H1569" s="44">
        <f>APR!G70</f>
        <v/>
      </c>
      <c r="I1569" s="45">
        <f>APR!H70</f>
        <v/>
      </c>
      <c r="J1569" s="45">
        <f>APR!I70</f>
        <v/>
      </c>
      <c r="K1569" s="44">
        <f>APR!J70</f>
        <v/>
      </c>
      <c r="L1569" s="44">
        <f>APR!K70</f>
        <v/>
      </c>
      <c r="M1569" s="46">
        <f>APR!L70</f>
        <v/>
      </c>
      <c r="N1569" s="44">
        <f>APR!M70</f>
        <v/>
      </c>
      <c r="O1569" s="44">
        <f>APR!N70</f>
        <v/>
      </c>
      <c r="P1569" s="44">
        <f>APR!O70</f>
        <v/>
      </c>
      <c r="Q1569" s="44">
        <f>APR!P70</f>
        <v/>
      </c>
      <c r="R1569" s="44">
        <f>APR!Q70</f>
        <v/>
      </c>
      <c r="S1569" s="46">
        <f>S1568+IF(X1569=0,0,M1569)</f>
        <v/>
      </c>
      <c r="T1569" s="47">
        <f>MAX(T1568,S1569)</f>
        <v/>
      </c>
      <c r="U1569" s="48">
        <f>S1569-T1569</f>
        <v/>
      </c>
      <c r="V1569" s="47">
        <f>IFERROR(SUMIFS(DATABASE!$M$5:$M$6004,DATABASE!$B$5:$B$6004,B1569,DATABASE!$X$5:$X$6004,1),0)</f>
        <v/>
      </c>
      <c r="W1569" s="31">
        <f>IFERROR(COUNTIFS(DATABASE!$B$5:$B$6004,B1569,DATABASE!$X$5:$X$6004,1),0)</f>
        <v/>
      </c>
      <c r="X1569" s="49">
        <f>--AND(ISNUMBER(B1569),C1569&lt;&gt;"",L1569&lt;&gt;"",M1569&lt;&gt;"")</f>
        <v/>
      </c>
    </row>
    <row r="1570" ht="15" customHeight="1" s="111">
      <c r="A1570" s="50" t="inlineStr">
        <is>
          <t>APR</t>
        </is>
      </c>
      <c r="B1570" s="51">
        <f>APR!A71</f>
        <v/>
      </c>
      <c r="C1570" s="52">
        <f>APR!B71</f>
        <v/>
      </c>
      <c r="D1570" s="52">
        <f>APR!C71</f>
        <v/>
      </c>
      <c r="E1570" s="52">
        <f>APR!D71</f>
        <v/>
      </c>
      <c r="F1570" s="52">
        <f>APR!E71</f>
        <v/>
      </c>
      <c r="G1570" s="52">
        <f>APR!F71</f>
        <v/>
      </c>
      <c r="H1570" s="52">
        <f>APR!G71</f>
        <v/>
      </c>
      <c r="I1570" s="53">
        <f>APR!H71</f>
        <v/>
      </c>
      <c r="J1570" s="53">
        <f>APR!I71</f>
        <v/>
      </c>
      <c r="K1570" s="52">
        <f>APR!J71</f>
        <v/>
      </c>
      <c r="L1570" s="52">
        <f>APR!K71</f>
        <v/>
      </c>
      <c r="M1570" s="54">
        <f>APR!L71</f>
        <v/>
      </c>
      <c r="N1570" s="52">
        <f>APR!M71</f>
        <v/>
      </c>
      <c r="O1570" s="52">
        <f>APR!N71</f>
        <v/>
      </c>
      <c r="P1570" s="52">
        <f>APR!O71</f>
        <v/>
      </c>
      <c r="Q1570" s="52">
        <f>APR!P71</f>
        <v/>
      </c>
      <c r="R1570" s="52">
        <f>APR!Q71</f>
        <v/>
      </c>
      <c r="S1570" s="54">
        <f>S1569+IF(X1570=0,0,M1570)</f>
        <v/>
      </c>
      <c r="T1570" s="55">
        <f>MAX(T1569,S1570)</f>
        <v/>
      </c>
      <c r="U1570" s="56">
        <f>S1570-T1570</f>
        <v/>
      </c>
      <c r="V1570" s="55">
        <f>IFERROR(SUMIFS(DATABASE!$M$5:$M$6004,DATABASE!$B$5:$B$6004,B1570,DATABASE!$X$5:$X$6004,1),0)</f>
        <v/>
      </c>
      <c r="W1570" s="57">
        <f>IFERROR(COUNTIFS(DATABASE!$B$5:$B$6004,B1570,DATABASE!$X$5:$X$6004,1),0)</f>
        <v/>
      </c>
      <c r="X1570" s="58">
        <f>--AND(ISNUMBER(B1570),C1570&lt;&gt;"",L1570&lt;&gt;"",M1570&lt;&gt;"")</f>
        <v/>
      </c>
    </row>
    <row r="1571" ht="15" customHeight="1" s="111">
      <c r="A1571" s="42" t="inlineStr">
        <is>
          <t>APR</t>
        </is>
      </c>
      <c r="B1571" s="43">
        <f>APR!A72</f>
        <v/>
      </c>
      <c r="C1571" s="44">
        <f>APR!B72</f>
        <v/>
      </c>
      <c r="D1571" s="44">
        <f>APR!C72</f>
        <v/>
      </c>
      <c r="E1571" s="44">
        <f>APR!D72</f>
        <v/>
      </c>
      <c r="F1571" s="44">
        <f>APR!E72</f>
        <v/>
      </c>
      <c r="G1571" s="44">
        <f>APR!F72</f>
        <v/>
      </c>
      <c r="H1571" s="44">
        <f>APR!G72</f>
        <v/>
      </c>
      <c r="I1571" s="45">
        <f>APR!H72</f>
        <v/>
      </c>
      <c r="J1571" s="45">
        <f>APR!I72</f>
        <v/>
      </c>
      <c r="K1571" s="44">
        <f>APR!J72</f>
        <v/>
      </c>
      <c r="L1571" s="44">
        <f>APR!K72</f>
        <v/>
      </c>
      <c r="M1571" s="46">
        <f>APR!L72</f>
        <v/>
      </c>
      <c r="N1571" s="44">
        <f>APR!M72</f>
        <v/>
      </c>
      <c r="O1571" s="44">
        <f>APR!N72</f>
        <v/>
      </c>
      <c r="P1571" s="44">
        <f>APR!O72</f>
        <v/>
      </c>
      <c r="Q1571" s="44">
        <f>APR!P72</f>
        <v/>
      </c>
      <c r="R1571" s="44">
        <f>APR!Q72</f>
        <v/>
      </c>
      <c r="S1571" s="46">
        <f>S1570+IF(X1571=0,0,M1571)</f>
        <v/>
      </c>
      <c r="T1571" s="47">
        <f>MAX(T1570,S1571)</f>
        <v/>
      </c>
      <c r="U1571" s="48">
        <f>S1571-T1571</f>
        <v/>
      </c>
      <c r="V1571" s="47">
        <f>IFERROR(SUMIFS(DATABASE!$M$5:$M$6004,DATABASE!$B$5:$B$6004,B1571,DATABASE!$X$5:$X$6004,1),0)</f>
        <v/>
      </c>
      <c r="W1571" s="31">
        <f>IFERROR(COUNTIFS(DATABASE!$B$5:$B$6004,B1571,DATABASE!$X$5:$X$6004,1),0)</f>
        <v/>
      </c>
      <c r="X1571" s="49">
        <f>--AND(ISNUMBER(B1571),C1571&lt;&gt;"",L1571&lt;&gt;"",M1571&lt;&gt;"")</f>
        <v/>
      </c>
    </row>
    <row r="1572" ht="15" customHeight="1" s="111">
      <c r="A1572" s="50" t="inlineStr">
        <is>
          <t>APR</t>
        </is>
      </c>
      <c r="B1572" s="51">
        <f>APR!A73</f>
        <v/>
      </c>
      <c r="C1572" s="52">
        <f>APR!B73</f>
        <v/>
      </c>
      <c r="D1572" s="52">
        <f>APR!C73</f>
        <v/>
      </c>
      <c r="E1572" s="52">
        <f>APR!D73</f>
        <v/>
      </c>
      <c r="F1572" s="52">
        <f>APR!E73</f>
        <v/>
      </c>
      <c r="G1572" s="52">
        <f>APR!F73</f>
        <v/>
      </c>
      <c r="H1572" s="52">
        <f>APR!G73</f>
        <v/>
      </c>
      <c r="I1572" s="53">
        <f>APR!H73</f>
        <v/>
      </c>
      <c r="J1572" s="53">
        <f>APR!I73</f>
        <v/>
      </c>
      <c r="K1572" s="52">
        <f>APR!J73</f>
        <v/>
      </c>
      <c r="L1572" s="52">
        <f>APR!K73</f>
        <v/>
      </c>
      <c r="M1572" s="54">
        <f>APR!L73</f>
        <v/>
      </c>
      <c r="N1572" s="52">
        <f>APR!M73</f>
        <v/>
      </c>
      <c r="O1572" s="52">
        <f>APR!N73</f>
        <v/>
      </c>
      <c r="P1572" s="52">
        <f>APR!O73</f>
        <v/>
      </c>
      <c r="Q1572" s="52">
        <f>APR!P73</f>
        <v/>
      </c>
      <c r="R1572" s="52">
        <f>APR!Q73</f>
        <v/>
      </c>
      <c r="S1572" s="54">
        <f>S1571+IF(X1572=0,0,M1572)</f>
        <v/>
      </c>
      <c r="T1572" s="55">
        <f>MAX(T1571,S1572)</f>
        <v/>
      </c>
      <c r="U1572" s="56">
        <f>S1572-T1572</f>
        <v/>
      </c>
      <c r="V1572" s="55">
        <f>IFERROR(SUMIFS(DATABASE!$M$5:$M$6004,DATABASE!$B$5:$B$6004,B1572,DATABASE!$X$5:$X$6004,1),0)</f>
        <v/>
      </c>
      <c r="W1572" s="57">
        <f>IFERROR(COUNTIFS(DATABASE!$B$5:$B$6004,B1572,DATABASE!$X$5:$X$6004,1),0)</f>
        <v/>
      </c>
      <c r="X1572" s="58">
        <f>--AND(ISNUMBER(B1572),C1572&lt;&gt;"",L1572&lt;&gt;"",M1572&lt;&gt;"")</f>
        <v/>
      </c>
    </row>
    <row r="1573" ht="15" customHeight="1" s="111">
      <c r="A1573" s="42" t="inlineStr">
        <is>
          <t>APR</t>
        </is>
      </c>
      <c r="B1573" s="43">
        <f>APR!A74</f>
        <v/>
      </c>
      <c r="C1573" s="44">
        <f>APR!B74</f>
        <v/>
      </c>
      <c r="D1573" s="44">
        <f>APR!C74</f>
        <v/>
      </c>
      <c r="E1573" s="44">
        <f>APR!D74</f>
        <v/>
      </c>
      <c r="F1573" s="44">
        <f>APR!E74</f>
        <v/>
      </c>
      <c r="G1573" s="44">
        <f>APR!F74</f>
        <v/>
      </c>
      <c r="H1573" s="44">
        <f>APR!G74</f>
        <v/>
      </c>
      <c r="I1573" s="45">
        <f>APR!H74</f>
        <v/>
      </c>
      <c r="J1573" s="45">
        <f>APR!I74</f>
        <v/>
      </c>
      <c r="K1573" s="44">
        <f>APR!J74</f>
        <v/>
      </c>
      <c r="L1573" s="44">
        <f>APR!K74</f>
        <v/>
      </c>
      <c r="M1573" s="46">
        <f>APR!L74</f>
        <v/>
      </c>
      <c r="N1573" s="44">
        <f>APR!M74</f>
        <v/>
      </c>
      <c r="O1573" s="44">
        <f>APR!N74</f>
        <v/>
      </c>
      <c r="P1573" s="44">
        <f>APR!O74</f>
        <v/>
      </c>
      <c r="Q1573" s="44">
        <f>APR!P74</f>
        <v/>
      </c>
      <c r="R1573" s="44">
        <f>APR!Q74</f>
        <v/>
      </c>
      <c r="S1573" s="46">
        <f>S1572+IF(X1573=0,0,M1573)</f>
        <v/>
      </c>
      <c r="T1573" s="47">
        <f>MAX(T1572,S1573)</f>
        <v/>
      </c>
      <c r="U1573" s="48">
        <f>S1573-T1573</f>
        <v/>
      </c>
      <c r="V1573" s="47">
        <f>IFERROR(SUMIFS(DATABASE!$M$5:$M$6004,DATABASE!$B$5:$B$6004,B1573,DATABASE!$X$5:$X$6004,1),0)</f>
        <v/>
      </c>
      <c r="W1573" s="31">
        <f>IFERROR(COUNTIFS(DATABASE!$B$5:$B$6004,B1573,DATABASE!$X$5:$X$6004,1),0)</f>
        <v/>
      </c>
      <c r="X1573" s="49">
        <f>--AND(ISNUMBER(B1573),C1573&lt;&gt;"",L1573&lt;&gt;"",M1573&lt;&gt;"")</f>
        <v/>
      </c>
    </row>
    <row r="1574" ht="15" customHeight="1" s="111">
      <c r="A1574" s="50" t="inlineStr">
        <is>
          <t>APR</t>
        </is>
      </c>
      <c r="B1574" s="51">
        <f>APR!A75</f>
        <v/>
      </c>
      <c r="C1574" s="52">
        <f>APR!B75</f>
        <v/>
      </c>
      <c r="D1574" s="52">
        <f>APR!C75</f>
        <v/>
      </c>
      <c r="E1574" s="52">
        <f>APR!D75</f>
        <v/>
      </c>
      <c r="F1574" s="52">
        <f>APR!E75</f>
        <v/>
      </c>
      <c r="G1574" s="52">
        <f>APR!F75</f>
        <v/>
      </c>
      <c r="H1574" s="52">
        <f>APR!G75</f>
        <v/>
      </c>
      <c r="I1574" s="53">
        <f>APR!H75</f>
        <v/>
      </c>
      <c r="J1574" s="53">
        <f>APR!I75</f>
        <v/>
      </c>
      <c r="K1574" s="52">
        <f>APR!J75</f>
        <v/>
      </c>
      <c r="L1574" s="52">
        <f>APR!K75</f>
        <v/>
      </c>
      <c r="M1574" s="54">
        <f>APR!L75</f>
        <v/>
      </c>
      <c r="N1574" s="52">
        <f>APR!M75</f>
        <v/>
      </c>
      <c r="O1574" s="52">
        <f>APR!N75</f>
        <v/>
      </c>
      <c r="P1574" s="52">
        <f>APR!O75</f>
        <v/>
      </c>
      <c r="Q1574" s="52">
        <f>APR!P75</f>
        <v/>
      </c>
      <c r="R1574" s="52">
        <f>APR!Q75</f>
        <v/>
      </c>
      <c r="S1574" s="54">
        <f>S1573+IF(X1574=0,0,M1574)</f>
        <v/>
      </c>
      <c r="T1574" s="55">
        <f>MAX(T1573,S1574)</f>
        <v/>
      </c>
      <c r="U1574" s="56">
        <f>S1574-T1574</f>
        <v/>
      </c>
      <c r="V1574" s="55">
        <f>IFERROR(SUMIFS(DATABASE!$M$5:$M$6004,DATABASE!$B$5:$B$6004,B1574,DATABASE!$X$5:$X$6004,1),0)</f>
        <v/>
      </c>
      <c r="W1574" s="57">
        <f>IFERROR(COUNTIFS(DATABASE!$B$5:$B$6004,B1574,DATABASE!$X$5:$X$6004,1),0)</f>
        <v/>
      </c>
      <c r="X1574" s="58">
        <f>--AND(ISNUMBER(B1574),C1574&lt;&gt;"",L1574&lt;&gt;"",M1574&lt;&gt;"")</f>
        <v/>
      </c>
    </row>
    <row r="1575" ht="15" customHeight="1" s="111">
      <c r="A1575" s="42" t="inlineStr">
        <is>
          <t>APR</t>
        </is>
      </c>
      <c r="B1575" s="43">
        <f>APR!A76</f>
        <v/>
      </c>
      <c r="C1575" s="44">
        <f>APR!B76</f>
        <v/>
      </c>
      <c r="D1575" s="44">
        <f>APR!C76</f>
        <v/>
      </c>
      <c r="E1575" s="44">
        <f>APR!D76</f>
        <v/>
      </c>
      <c r="F1575" s="44">
        <f>APR!E76</f>
        <v/>
      </c>
      <c r="G1575" s="44">
        <f>APR!F76</f>
        <v/>
      </c>
      <c r="H1575" s="44">
        <f>APR!G76</f>
        <v/>
      </c>
      <c r="I1575" s="45">
        <f>APR!H76</f>
        <v/>
      </c>
      <c r="J1575" s="45">
        <f>APR!I76</f>
        <v/>
      </c>
      <c r="K1575" s="44">
        <f>APR!J76</f>
        <v/>
      </c>
      <c r="L1575" s="44">
        <f>APR!K76</f>
        <v/>
      </c>
      <c r="M1575" s="46">
        <f>APR!L76</f>
        <v/>
      </c>
      <c r="N1575" s="44">
        <f>APR!M76</f>
        <v/>
      </c>
      <c r="O1575" s="44">
        <f>APR!N76</f>
        <v/>
      </c>
      <c r="P1575" s="44">
        <f>APR!O76</f>
        <v/>
      </c>
      <c r="Q1575" s="44">
        <f>APR!P76</f>
        <v/>
      </c>
      <c r="R1575" s="44">
        <f>APR!Q76</f>
        <v/>
      </c>
      <c r="S1575" s="46">
        <f>S1574+IF(X1575=0,0,M1575)</f>
        <v/>
      </c>
      <c r="T1575" s="47">
        <f>MAX(T1574,S1575)</f>
        <v/>
      </c>
      <c r="U1575" s="48">
        <f>S1575-T1575</f>
        <v/>
      </c>
      <c r="V1575" s="47">
        <f>IFERROR(SUMIFS(DATABASE!$M$5:$M$6004,DATABASE!$B$5:$B$6004,B1575,DATABASE!$X$5:$X$6004,1),0)</f>
        <v/>
      </c>
      <c r="W1575" s="31">
        <f>IFERROR(COUNTIFS(DATABASE!$B$5:$B$6004,B1575,DATABASE!$X$5:$X$6004,1),0)</f>
        <v/>
      </c>
      <c r="X1575" s="49">
        <f>--AND(ISNUMBER(B1575),C1575&lt;&gt;"",L1575&lt;&gt;"",M1575&lt;&gt;"")</f>
        <v/>
      </c>
    </row>
    <row r="1576" ht="15" customHeight="1" s="111">
      <c r="A1576" s="50" t="inlineStr">
        <is>
          <t>APR</t>
        </is>
      </c>
      <c r="B1576" s="51">
        <f>APR!A77</f>
        <v/>
      </c>
      <c r="C1576" s="52">
        <f>APR!B77</f>
        <v/>
      </c>
      <c r="D1576" s="52">
        <f>APR!C77</f>
        <v/>
      </c>
      <c r="E1576" s="52">
        <f>APR!D77</f>
        <v/>
      </c>
      <c r="F1576" s="52">
        <f>APR!E77</f>
        <v/>
      </c>
      <c r="G1576" s="52">
        <f>APR!F77</f>
        <v/>
      </c>
      <c r="H1576" s="52">
        <f>APR!G77</f>
        <v/>
      </c>
      <c r="I1576" s="53">
        <f>APR!H77</f>
        <v/>
      </c>
      <c r="J1576" s="53">
        <f>APR!I77</f>
        <v/>
      </c>
      <c r="K1576" s="52">
        <f>APR!J77</f>
        <v/>
      </c>
      <c r="L1576" s="52">
        <f>APR!K77</f>
        <v/>
      </c>
      <c r="M1576" s="54">
        <f>APR!L77</f>
        <v/>
      </c>
      <c r="N1576" s="52">
        <f>APR!M77</f>
        <v/>
      </c>
      <c r="O1576" s="52">
        <f>APR!N77</f>
        <v/>
      </c>
      <c r="P1576" s="52">
        <f>APR!O77</f>
        <v/>
      </c>
      <c r="Q1576" s="52">
        <f>APR!P77</f>
        <v/>
      </c>
      <c r="R1576" s="52">
        <f>APR!Q77</f>
        <v/>
      </c>
      <c r="S1576" s="54">
        <f>S1575+IF(X1576=0,0,M1576)</f>
        <v/>
      </c>
      <c r="T1576" s="55">
        <f>MAX(T1575,S1576)</f>
        <v/>
      </c>
      <c r="U1576" s="56">
        <f>S1576-T1576</f>
        <v/>
      </c>
      <c r="V1576" s="55">
        <f>IFERROR(SUMIFS(DATABASE!$M$5:$M$6004,DATABASE!$B$5:$B$6004,B1576,DATABASE!$X$5:$X$6004,1),0)</f>
        <v/>
      </c>
      <c r="W1576" s="57">
        <f>IFERROR(COUNTIFS(DATABASE!$B$5:$B$6004,B1576,DATABASE!$X$5:$X$6004,1),0)</f>
        <v/>
      </c>
      <c r="X1576" s="58">
        <f>--AND(ISNUMBER(B1576),C1576&lt;&gt;"",L1576&lt;&gt;"",M1576&lt;&gt;"")</f>
        <v/>
      </c>
    </row>
    <row r="1577" ht="15" customHeight="1" s="111">
      <c r="A1577" s="42" t="inlineStr">
        <is>
          <t>APR</t>
        </is>
      </c>
      <c r="B1577" s="43">
        <f>APR!A78</f>
        <v/>
      </c>
      <c r="C1577" s="44">
        <f>APR!B78</f>
        <v/>
      </c>
      <c r="D1577" s="44">
        <f>APR!C78</f>
        <v/>
      </c>
      <c r="E1577" s="44">
        <f>APR!D78</f>
        <v/>
      </c>
      <c r="F1577" s="44">
        <f>APR!E78</f>
        <v/>
      </c>
      <c r="G1577" s="44">
        <f>APR!F78</f>
        <v/>
      </c>
      <c r="H1577" s="44">
        <f>APR!G78</f>
        <v/>
      </c>
      <c r="I1577" s="45">
        <f>APR!H78</f>
        <v/>
      </c>
      <c r="J1577" s="45">
        <f>APR!I78</f>
        <v/>
      </c>
      <c r="K1577" s="44">
        <f>APR!J78</f>
        <v/>
      </c>
      <c r="L1577" s="44">
        <f>APR!K78</f>
        <v/>
      </c>
      <c r="M1577" s="46">
        <f>APR!L78</f>
        <v/>
      </c>
      <c r="N1577" s="44">
        <f>APR!M78</f>
        <v/>
      </c>
      <c r="O1577" s="44">
        <f>APR!N78</f>
        <v/>
      </c>
      <c r="P1577" s="44">
        <f>APR!O78</f>
        <v/>
      </c>
      <c r="Q1577" s="44">
        <f>APR!P78</f>
        <v/>
      </c>
      <c r="R1577" s="44">
        <f>APR!Q78</f>
        <v/>
      </c>
      <c r="S1577" s="46">
        <f>S1576+IF(X1577=0,0,M1577)</f>
        <v/>
      </c>
      <c r="T1577" s="47">
        <f>MAX(T1576,S1577)</f>
        <v/>
      </c>
      <c r="U1577" s="48">
        <f>S1577-T1577</f>
        <v/>
      </c>
      <c r="V1577" s="47">
        <f>IFERROR(SUMIFS(DATABASE!$M$5:$M$6004,DATABASE!$B$5:$B$6004,B1577,DATABASE!$X$5:$X$6004,1),0)</f>
        <v/>
      </c>
      <c r="W1577" s="31">
        <f>IFERROR(COUNTIFS(DATABASE!$B$5:$B$6004,B1577,DATABASE!$X$5:$X$6004,1),0)</f>
        <v/>
      </c>
      <c r="X1577" s="49">
        <f>--AND(ISNUMBER(B1577),C1577&lt;&gt;"",L1577&lt;&gt;"",M1577&lt;&gt;"")</f>
        <v/>
      </c>
    </row>
    <row r="1578" ht="15" customHeight="1" s="111">
      <c r="A1578" s="50" t="inlineStr">
        <is>
          <t>APR</t>
        </is>
      </c>
      <c r="B1578" s="51">
        <f>APR!A79</f>
        <v/>
      </c>
      <c r="C1578" s="52">
        <f>APR!B79</f>
        <v/>
      </c>
      <c r="D1578" s="52">
        <f>APR!C79</f>
        <v/>
      </c>
      <c r="E1578" s="52">
        <f>APR!D79</f>
        <v/>
      </c>
      <c r="F1578" s="52">
        <f>APR!E79</f>
        <v/>
      </c>
      <c r="G1578" s="52">
        <f>APR!F79</f>
        <v/>
      </c>
      <c r="H1578" s="52">
        <f>APR!G79</f>
        <v/>
      </c>
      <c r="I1578" s="53">
        <f>APR!H79</f>
        <v/>
      </c>
      <c r="J1578" s="53">
        <f>APR!I79</f>
        <v/>
      </c>
      <c r="K1578" s="52">
        <f>APR!J79</f>
        <v/>
      </c>
      <c r="L1578" s="52">
        <f>APR!K79</f>
        <v/>
      </c>
      <c r="M1578" s="54">
        <f>APR!L79</f>
        <v/>
      </c>
      <c r="N1578" s="52">
        <f>APR!M79</f>
        <v/>
      </c>
      <c r="O1578" s="52">
        <f>APR!N79</f>
        <v/>
      </c>
      <c r="P1578" s="52">
        <f>APR!O79</f>
        <v/>
      </c>
      <c r="Q1578" s="52">
        <f>APR!P79</f>
        <v/>
      </c>
      <c r="R1578" s="52">
        <f>APR!Q79</f>
        <v/>
      </c>
      <c r="S1578" s="54">
        <f>S1577+IF(X1578=0,0,M1578)</f>
        <v/>
      </c>
      <c r="T1578" s="55">
        <f>MAX(T1577,S1578)</f>
        <v/>
      </c>
      <c r="U1578" s="56">
        <f>S1578-T1578</f>
        <v/>
      </c>
      <c r="V1578" s="55">
        <f>IFERROR(SUMIFS(DATABASE!$M$5:$M$6004,DATABASE!$B$5:$B$6004,B1578,DATABASE!$X$5:$X$6004,1),0)</f>
        <v/>
      </c>
      <c r="W1578" s="57">
        <f>IFERROR(COUNTIFS(DATABASE!$B$5:$B$6004,B1578,DATABASE!$X$5:$X$6004,1),0)</f>
        <v/>
      </c>
      <c r="X1578" s="58">
        <f>--AND(ISNUMBER(B1578),C1578&lt;&gt;"",L1578&lt;&gt;"",M1578&lt;&gt;"")</f>
        <v/>
      </c>
    </row>
    <row r="1579" ht="15" customHeight="1" s="111">
      <c r="A1579" s="42" t="inlineStr">
        <is>
          <t>APR</t>
        </is>
      </c>
      <c r="B1579" s="43">
        <f>APR!A80</f>
        <v/>
      </c>
      <c r="C1579" s="44">
        <f>APR!B80</f>
        <v/>
      </c>
      <c r="D1579" s="44">
        <f>APR!C80</f>
        <v/>
      </c>
      <c r="E1579" s="44">
        <f>APR!D80</f>
        <v/>
      </c>
      <c r="F1579" s="44">
        <f>APR!E80</f>
        <v/>
      </c>
      <c r="G1579" s="44">
        <f>APR!F80</f>
        <v/>
      </c>
      <c r="H1579" s="44">
        <f>APR!G80</f>
        <v/>
      </c>
      <c r="I1579" s="45">
        <f>APR!H80</f>
        <v/>
      </c>
      <c r="J1579" s="45">
        <f>APR!I80</f>
        <v/>
      </c>
      <c r="K1579" s="44">
        <f>APR!J80</f>
        <v/>
      </c>
      <c r="L1579" s="44">
        <f>APR!K80</f>
        <v/>
      </c>
      <c r="M1579" s="46">
        <f>APR!L80</f>
        <v/>
      </c>
      <c r="N1579" s="44">
        <f>APR!M80</f>
        <v/>
      </c>
      <c r="O1579" s="44">
        <f>APR!N80</f>
        <v/>
      </c>
      <c r="P1579" s="44">
        <f>APR!O80</f>
        <v/>
      </c>
      <c r="Q1579" s="44">
        <f>APR!P80</f>
        <v/>
      </c>
      <c r="R1579" s="44">
        <f>APR!Q80</f>
        <v/>
      </c>
      <c r="S1579" s="46">
        <f>S1578+IF(X1579=0,0,M1579)</f>
        <v/>
      </c>
      <c r="T1579" s="47">
        <f>MAX(T1578,S1579)</f>
        <v/>
      </c>
      <c r="U1579" s="48">
        <f>S1579-T1579</f>
        <v/>
      </c>
      <c r="V1579" s="47">
        <f>IFERROR(SUMIFS(DATABASE!$M$5:$M$6004,DATABASE!$B$5:$B$6004,B1579,DATABASE!$X$5:$X$6004,1),0)</f>
        <v/>
      </c>
      <c r="W1579" s="31">
        <f>IFERROR(COUNTIFS(DATABASE!$B$5:$B$6004,B1579,DATABASE!$X$5:$X$6004,1),0)</f>
        <v/>
      </c>
      <c r="X1579" s="49">
        <f>--AND(ISNUMBER(B1579),C1579&lt;&gt;"",L1579&lt;&gt;"",M1579&lt;&gt;"")</f>
        <v/>
      </c>
    </row>
    <row r="1580" ht="15" customHeight="1" s="111">
      <c r="A1580" s="50" t="inlineStr">
        <is>
          <t>APR</t>
        </is>
      </c>
      <c r="B1580" s="51">
        <f>APR!A81</f>
        <v/>
      </c>
      <c r="C1580" s="52">
        <f>APR!B81</f>
        <v/>
      </c>
      <c r="D1580" s="52">
        <f>APR!C81</f>
        <v/>
      </c>
      <c r="E1580" s="52">
        <f>APR!D81</f>
        <v/>
      </c>
      <c r="F1580" s="52">
        <f>APR!E81</f>
        <v/>
      </c>
      <c r="G1580" s="52">
        <f>APR!F81</f>
        <v/>
      </c>
      <c r="H1580" s="52">
        <f>APR!G81</f>
        <v/>
      </c>
      <c r="I1580" s="53">
        <f>APR!H81</f>
        <v/>
      </c>
      <c r="J1580" s="53">
        <f>APR!I81</f>
        <v/>
      </c>
      <c r="K1580" s="52">
        <f>APR!J81</f>
        <v/>
      </c>
      <c r="L1580" s="52">
        <f>APR!K81</f>
        <v/>
      </c>
      <c r="M1580" s="54">
        <f>APR!L81</f>
        <v/>
      </c>
      <c r="N1580" s="52">
        <f>APR!M81</f>
        <v/>
      </c>
      <c r="O1580" s="52">
        <f>APR!N81</f>
        <v/>
      </c>
      <c r="P1580" s="52">
        <f>APR!O81</f>
        <v/>
      </c>
      <c r="Q1580" s="52">
        <f>APR!P81</f>
        <v/>
      </c>
      <c r="R1580" s="52">
        <f>APR!Q81</f>
        <v/>
      </c>
      <c r="S1580" s="54">
        <f>S1579+IF(X1580=0,0,M1580)</f>
        <v/>
      </c>
      <c r="T1580" s="55">
        <f>MAX(T1579,S1580)</f>
        <v/>
      </c>
      <c r="U1580" s="56">
        <f>S1580-T1580</f>
        <v/>
      </c>
      <c r="V1580" s="55">
        <f>IFERROR(SUMIFS(DATABASE!$M$5:$M$6004,DATABASE!$B$5:$B$6004,B1580,DATABASE!$X$5:$X$6004,1),0)</f>
        <v/>
      </c>
      <c r="W1580" s="57">
        <f>IFERROR(COUNTIFS(DATABASE!$B$5:$B$6004,B1580,DATABASE!$X$5:$X$6004,1),0)</f>
        <v/>
      </c>
      <c r="X1580" s="58">
        <f>--AND(ISNUMBER(B1580),C1580&lt;&gt;"",L1580&lt;&gt;"",M1580&lt;&gt;"")</f>
        <v/>
      </c>
    </row>
    <row r="1581" ht="15" customHeight="1" s="111">
      <c r="A1581" s="42" t="inlineStr">
        <is>
          <t>APR</t>
        </is>
      </c>
      <c r="B1581" s="43">
        <f>APR!A82</f>
        <v/>
      </c>
      <c r="C1581" s="44">
        <f>APR!B82</f>
        <v/>
      </c>
      <c r="D1581" s="44">
        <f>APR!C82</f>
        <v/>
      </c>
      <c r="E1581" s="44">
        <f>APR!D82</f>
        <v/>
      </c>
      <c r="F1581" s="44">
        <f>APR!E82</f>
        <v/>
      </c>
      <c r="G1581" s="44">
        <f>APR!F82</f>
        <v/>
      </c>
      <c r="H1581" s="44">
        <f>APR!G82</f>
        <v/>
      </c>
      <c r="I1581" s="45">
        <f>APR!H82</f>
        <v/>
      </c>
      <c r="J1581" s="45">
        <f>APR!I82</f>
        <v/>
      </c>
      <c r="K1581" s="44">
        <f>APR!J82</f>
        <v/>
      </c>
      <c r="L1581" s="44">
        <f>APR!K82</f>
        <v/>
      </c>
      <c r="M1581" s="46">
        <f>APR!L82</f>
        <v/>
      </c>
      <c r="N1581" s="44">
        <f>APR!M82</f>
        <v/>
      </c>
      <c r="O1581" s="44">
        <f>APR!N82</f>
        <v/>
      </c>
      <c r="P1581" s="44">
        <f>APR!O82</f>
        <v/>
      </c>
      <c r="Q1581" s="44">
        <f>APR!P82</f>
        <v/>
      </c>
      <c r="R1581" s="44">
        <f>APR!Q82</f>
        <v/>
      </c>
      <c r="S1581" s="46">
        <f>S1580+IF(X1581=0,0,M1581)</f>
        <v/>
      </c>
      <c r="T1581" s="47">
        <f>MAX(T1580,S1581)</f>
        <v/>
      </c>
      <c r="U1581" s="48">
        <f>S1581-T1581</f>
        <v/>
      </c>
      <c r="V1581" s="47">
        <f>IFERROR(SUMIFS(DATABASE!$M$5:$M$6004,DATABASE!$B$5:$B$6004,B1581,DATABASE!$X$5:$X$6004,1),0)</f>
        <v/>
      </c>
      <c r="W1581" s="31">
        <f>IFERROR(COUNTIFS(DATABASE!$B$5:$B$6004,B1581,DATABASE!$X$5:$X$6004,1),0)</f>
        <v/>
      </c>
      <c r="X1581" s="49">
        <f>--AND(ISNUMBER(B1581),C1581&lt;&gt;"",L1581&lt;&gt;"",M1581&lt;&gt;"")</f>
        <v/>
      </c>
    </row>
    <row r="1582" ht="15" customHeight="1" s="111">
      <c r="A1582" s="50" t="inlineStr">
        <is>
          <t>APR</t>
        </is>
      </c>
      <c r="B1582" s="51">
        <f>APR!A83</f>
        <v/>
      </c>
      <c r="C1582" s="52">
        <f>APR!B83</f>
        <v/>
      </c>
      <c r="D1582" s="52">
        <f>APR!C83</f>
        <v/>
      </c>
      <c r="E1582" s="52">
        <f>APR!D83</f>
        <v/>
      </c>
      <c r="F1582" s="52">
        <f>APR!E83</f>
        <v/>
      </c>
      <c r="G1582" s="52">
        <f>APR!F83</f>
        <v/>
      </c>
      <c r="H1582" s="52">
        <f>APR!G83</f>
        <v/>
      </c>
      <c r="I1582" s="53">
        <f>APR!H83</f>
        <v/>
      </c>
      <c r="J1582" s="53">
        <f>APR!I83</f>
        <v/>
      </c>
      <c r="K1582" s="52">
        <f>APR!J83</f>
        <v/>
      </c>
      <c r="L1582" s="52">
        <f>APR!K83</f>
        <v/>
      </c>
      <c r="M1582" s="54">
        <f>APR!L83</f>
        <v/>
      </c>
      <c r="N1582" s="52">
        <f>APR!M83</f>
        <v/>
      </c>
      <c r="O1582" s="52">
        <f>APR!N83</f>
        <v/>
      </c>
      <c r="P1582" s="52">
        <f>APR!O83</f>
        <v/>
      </c>
      <c r="Q1582" s="52">
        <f>APR!P83</f>
        <v/>
      </c>
      <c r="R1582" s="52">
        <f>APR!Q83</f>
        <v/>
      </c>
      <c r="S1582" s="54">
        <f>S1581+IF(X1582=0,0,M1582)</f>
        <v/>
      </c>
      <c r="T1582" s="55">
        <f>MAX(T1581,S1582)</f>
        <v/>
      </c>
      <c r="U1582" s="56">
        <f>S1582-T1582</f>
        <v/>
      </c>
      <c r="V1582" s="55">
        <f>IFERROR(SUMIFS(DATABASE!$M$5:$M$6004,DATABASE!$B$5:$B$6004,B1582,DATABASE!$X$5:$X$6004,1),0)</f>
        <v/>
      </c>
      <c r="W1582" s="57">
        <f>IFERROR(COUNTIFS(DATABASE!$B$5:$B$6004,B1582,DATABASE!$X$5:$X$6004,1),0)</f>
        <v/>
      </c>
      <c r="X1582" s="58">
        <f>--AND(ISNUMBER(B1582),C1582&lt;&gt;"",L1582&lt;&gt;"",M1582&lt;&gt;"")</f>
        <v/>
      </c>
    </row>
    <row r="1583" ht="15" customHeight="1" s="111">
      <c r="A1583" s="42" t="inlineStr">
        <is>
          <t>APR</t>
        </is>
      </c>
      <c r="B1583" s="43">
        <f>APR!A84</f>
        <v/>
      </c>
      <c r="C1583" s="44">
        <f>APR!B84</f>
        <v/>
      </c>
      <c r="D1583" s="44">
        <f>APR!C84</f>
        <v/>
      </c>
      <c r="E1583" s="44">
        <f>APR!D84</f>
        <v/>
      </c>
      <c r="F1583" s="44">
        <f>APR!E84</f>
        <v/>
      </c>
      <c r="G1583" s="44">
        <f>APR!F84</f>
        <v/>
      </c>
      <c r="H1583" s="44">
        <f>APR!G84</f>
        <v/>
      </c>
      <c r="I1583" s="45">
        <f>APR!H84</f>
        <v/>
      </c>
      <c r="J1583" s="45">
        <f>APR!I84</f>
        <v/>
      </c>
      <c r="K1583" s="44">
        <f>APR!J84</f>
        <v/>
      </c>
      <c r="L1583" s="44">
        <f>APR!K84</f>
        <v/>
      </c>
      <c r="M1583" s="46">
        <f>APR!L84</f>
        <v/>
      </c>
      <c r="N1583" s="44">
        <f>APR!M84</f>
        <v/>
      </c>
      <c r="O1583" s="44">
        <f>APR!N84</f>
        <v/>
      </c>
      <c r="P1583" s="44">
        <f>APR!O84</f>
        <v/>
      </c>
      <c r="Q1583" s="44">
        <f>APR!P84</f>
        <v/>
      </c>
      <c r="R1583" s="44">
        <f>APR!Q84</f>
        <v/>
      </c>
      <c r="S1583" s="46">
        <f>S1582+IF(X1583=0,0,M1583)</f>
        <v/>
      </c>
      <c r="T1583" s="47">
        <f>MAX(T1582,S1583)</f>
        <v/>
      </c>
      <c r="U1583" s="48">
        <f>S1583-T1583</f>
        <v/>
      </c>
      <c r="V1583" s="47">
        <f>IFERROR(SUMIFS(DATABASE!$M$5:$M$6004,DATABASE!$B$5:$B$6004,B1583,DATABASE!$X$5:$X$6004,1),0)</f>
        <v/>
      </c>
      <c r="W1583" s="31">
        <f>IFERROR(COUNTIFS(DATABASE!$B$5:$B$6004,B1583,DATABASE!$X$5:$X$6004,1),0)</f>
        <v/>
      </c>
      <c r="X1583" s="49">
        <f>--AND(ISNUMBER(B1583),C1583&lt;&gt;"",L1583&lt;&gt;"",M1583&lt;&gt;"")</f>
        <v/>
      </c>
    </row>
    <row r="1584" ht="15" customHeight="1" s="111">
      <c r="A1584" s="50" t="inlineStr">
        <is>
          <t>APR</t>
        </is>
      </c>
      <c r="B1584" s="51">
        <f>APR!A85</f>
        <v/>
      </c>
      <c r="C1584" s="52">
        <f>APR!B85</f>
        <v/>
      </c>
      <c r="D1584" s="52">
        <f>APR!C85</f>
        <v/>
      </c>
      <c r="E1584" s="52">
        <f>APR!D85</f>
        <v/>
      </c>
      <c r="F1584" s="52">
        <f>APR!E85</f>
        <v/>
      </c>
      <c r="G1584" s="52">
        <f>APR!F85</f>
        <v/>
      </c>
      <c r="H1584" s="52">
        <f>APR!G85</f>
        <v/>
      </c>
      <c r="I1584" s="53">
        <f>APR!H85</f>
        <v/>
      </c>
      <c r="J1584" s="53">
        <f>APR!I85</f>
        <v/>
      </c>
      <c r="K1584" s="52">
        <f>APR!J85</f>
        <v/>
      </c>
      <c r="L1584" s="52">
        <f>APR!K85</f>
        <v/>
      </c>
      <c r="M1584" s="54">
        <f>APR!L85</f>
        <v/>
      </c>
      <c r="N1584" s="52">
        <f>APR!M85</f>
        <v/>
      </c>
      <c r="O1584" s="52">
        <f>APR!N85</f>
        <v/>
      </c>
      <c r="P1584" s="52">
        <f>APR!O85</f>
        <v/>
      </c>
      <c r="Q1584" s="52">
        <f>APR!P85</f>
        <v/>
      </c>
      <c r="R1584" s="52">
        <f>APR!Q85</f>
        <v/>
      </c>
      <c r="S1584" s="54">
        <f>S1583+IF(X1584=0,0,M1584)</f>
        <v/>
      </c>
      <c r="T1584" s="55">
        <f>MAX(T1583,S1584)</f>
        <v/>
      </c>
      <c r="U1584" s="56">
        <f>S1584-T1584</f>
        <v/>
      </c>
      <c r="V1584" s="55">
        <f>IFERROR(SUMIFS(DATABASE!$M$5:$M$6004,DATABASE!$B$5:$B$6004,B1584,DATABASE!$X$5:$X$6004,1),0)</f>
        <v/>
      </c>
      <c r="W1584" s="57">
        <f>IFERROR(COUNTIFS(DATABASE!$B$5:$B$6004,B1584,DATABASE!$X$5:$X$6004,1),0)</f>
        <v/>
      </c>
      <c r="X1584" s="58">
        <f>--AND(ISNUMBER(B1584),C1584&lt;&gt;"",L1584&lt;&gt;"",M1584&lt;&gt;"")</f>
        <v/>
      </c>
    </row>
    <row r="1585" ht="15" customHeight="1" s="111">
      <c r="A1585" s="42" t="inlineStr">
        <is>
          <t>APR</t>
        </is>
      </c>
      <c r="B1585" s="43">
        <f>APR!A86</f>
        <v/>
      </c>
      <c r="C1585" s="44">
        <f>APR!B86</f>
        <v/>
      </c>
      <c r="D1585" s="44">
        <f>APR!C86</f>
        <v/>
      </c>
      <c r="E1585" s="44">
        <f>APR!D86</f>
        <v/>
      </c>
      <c r="F1585" s="44">
        <f>APR!E86</f>
        <v/>
      </c>
      <c r="G1585" s="44">
        <f>APR!F86</f>
        <v/>
      </c>
      <c r="H1585" s="44">
        <f>APR!G86</f>
        <v/>
      </c>
      <c r="I1585" s="45">
        <f>APR!H86</f>
        <v/>
      </c>
      <c r="J1585" s="45">
        <f>APR!I86</f>
        <v/>
      </c>
      <c r="K1585" s="44">
        <f>APR!J86</f>
        <v/>
      </c>
      <c r="L1585" s="44">
        <f>APR!K86</f>
        <v/>
      </c>
      <c r="M1585" s="46">
        <f>APR!L86</f>
        <v/>
      </c>
      <c r="N1585" s="44">
        <f>APR!M86</f>
        <v/>
      </c>
      <c r="O1585" s="44">
        <f>APR!N86</f>
        <v/>
      </c>
      <c r="P1585" s="44">
        <f>APR!O86</f>
        <v/>
      </c>
      <c r="Q1585" s="44">
        <f>APR!P86</f>
        <v/>
      </c>
      <c r="R1585" s="44">
        <f>APR!Q86</f>
        <v/>
      </c>
      <c r="S1585" s="46">
        <f>S1584+IF(X1585=0,0,M1585)</f>
        <v/>
      </c>
      <c r="T1585" s="47">
        <f>MAX(T1584,S1585)</f>
        <v/>
      </c>
      <c r="U1585" s="48">
        <f>S1585-T1585</f>
        <v/>
      </c>
      <c r="V1585" s="47">
        <f>IFERROR(SUMIFS(DATABASE!$M$5:$M$6004,DATABASE!$B$5:$B$6004,B1585,DATABASE!$X$5:$X$6004,1),0)</f>
        <v/>
      </c>
      <c r="W1585" s="31">
        <f>IFERROR(COUNTIFS(DATABASE!$B$5:$B$6004,B1585,DATABASE!$X$5:$X$6004,1),0)</f>
        <v/>
      </c>
      <c r="X1585" s="49">
        <f>--AND(ISNUMBER(B1585),C1585&lt;&gt;"",L1585&lt;&gt;"",M1585&lt;&gt;"")</f>
        <v/>
      </c>
    </row>
    <row r="1586" ht="15" customHeight="1" s="111">
      <c r="A1586" s="50" t="inlineStr">
        <is>
          <t>APR</t>
        </is>
      </c>
      <c r="B1586" s="51">
        <f>APR!A87</f>
        <v/>
      </c>
      <c r="C1586" s="52">
        <f>APR!B87</f>
        <v/>
      </c>
      <c r="D1586" s="52">
        <f>APR!C87</f>
        <v/>
      </c>
      <c r="E1586" s="52">
        <f>APR!D87</f>
        <v/>
      </c>
      <c r="F1586" s="52">
        <f>APR!E87</f>
        <v/>
      </c>
      <c r="G1586" s="52">
        <f>APR!F87</f>
        <v/>
      </c>
      <c r="H1586" s="52">
        <f>APR!G87</f>
        <v/>
      </c>
      <c r="I1586" s="53">
        <f>APR!H87</f>
        <v/>
      </c>
      <c r="J1586" s="53">
        <f>APR!I87</f>
        <v/>
      </c>
      <c r="K1586" s="52">
        <f>APR!J87</f>
        <v/>
      </c>
      <c r="L1586" s="52">
        <f>APR!K87</f>
        <v/>
      </c>
      <c r="M1586" s="54">
        <f>APR!L87</f>
        <v/>
      </c>
      <c r="N1586" s="52">
        <f>APR!M87</f>
        <v/>
      </c>
      <c r="O1586" s="52">
        <f>APR!N87</f>
        <v/>
      </c>
      <c r="P1586" s="52">
        <f>APR!O87</f>
        <v/>
      </c>
      <c r="Q1586" s="52">
        <f>APR!P87</f>
        <v/>
      </c>
      <c r="R1586" s="52">
        <f>APR!Q87</f>
        <v/>
      </c>
      <c r="S1586" s="54">
        <f>S1585+IF(X1586=0,0,M1586)</f>
        <v/>
      </c>
      <c r="T1586" s="55">
        <f>MAX(T1585,S1586)</f>
        <v/>
      </c>
      <c r="U1586" s="56">
        <f>S1586-T1586</f>
        <v/>
      </c>
      <c r="V1586" s="55">
        <f>IFERROR(SUMIFS(DATABASE!$M$5:$M$6004,DATABASE!$B$5:$B$6004,B1586,DATABASE!$X$5:$X$6004,1),0)</f>
        <v/>
      </c>
      <c r="W1586" s="57">
        <f>IFERROR(COUNTIFS(DATABASE!$B$5:$B$6004,B1586,DATABASE!$X$5:$X$6004,1),0)</f>
        <v/>
      </c>
      <c r="X1586" s="58">
        <f>--AND(ISNUMBER(B1586),C1586&lt;&gt;"",L1586&lt;&gt;"",M1586&lt;&gt;"")</f>
        <v/>
      </c>
    </row>
    <row r="1587" ht="15" customHeight="1" s="111">
      <c r="A1587" s="42" t="inlineStr">
        <is>
          <t>APR</t>
        </is>
      </c>
      <c r="B1587" s="43">
        <f>APR!A88</f>
        <v/>
      </c>
      <c r="C1587" s="44">
        <f>APR!B88</f>
        <v/>
      </c>
      <c r="D1587" s="44">
        <f>APR!C88</f>
        <v/>
      </c>
      <c r="E1587" s="44">
        <f>APR!D88</f>
        <v/>
      </c>
      <c r="F1587" s="44">
        <f>APR!E88</f>
        <v/>
      </c>
      <c r="G1587" s="44">
        <f>APR!F88</f>
        <v/>
      </c>
      <c r="H1587" s="44">
        <f>APR!G88</f>
        <v/>
      </c>
      <c r="I1587" s="45">
        <f>APR!H88</f>
        <v/>
      </c>
      <c r="J1587" s="45">
        <f>APR!I88</f>
        <v/>
      </c>
      <c r="K1587" s="44">
        <f>APR!J88</f>
        <v/>
      </c>
      <c r="L1587" s="44">
        <f>APR!K88</f>
        <v/>
      </c>
      <c r="M1587" s="46">
        <f>APR!L88</f>
        <v/>
      </c>
      <c r="N1587" s="44">
        <f>APR!M88</f>
        <v/>
      </c>
      <c r="O1587" s="44">
        <f>APR!N88</f>
        <v/>
      </c>
      <c r="P1587" s="44">
        <f>APR!O88</f>
        <v/>
      </c>
      <c r="Q1587" s="44">
        <f>APR!P88</f>
        <v/>
      </c>
      <c r="R1587" s="44">
        <f>APR!Q88</f>
        <v/>
      </c>
      <c r="S1587" s="46">
        <f>S1586+IF(X1587=0,0,M1587)</f>
        <v/>
      </c>
      <c r="T1587" s="47">
        <f>MAX(T1586,S1587)</f>
        <v/>
      </c>
      <c r="U1587" s="48">
        <f>S1587-T1587</f>
        <v/>
      </c>
      <c r="V1587" s="47">
        <f>IFERROR(SUMIFS(DATABASE!$M$5:$M$6004,DATABASE!$B$5:$B$6004,B1587,DATABASE!$X$5:$X$6004,1),0)</f>
        <v/>
      </c>
      <c r="W1587" s="31">
        <f>IFERROR(COUNTIFS(DATABASE!$B$5:$B$6004,B1587,DATABASE!$X$5:$X$6004,1),0)</f>
        <v/>
      </c>
      <c r="X1587" s="49">
        <f>--AND(ISNUMBER(B1587),C1587&lt;&gt;"",L1587&lt;&gt;"",M1587&lt;&gt;"")</f>
        <v/>
      </c>
    </row>
    <row r="1588" ht="15" customHeight="1" s="111">
      <c r="A1588" s="50" t="inlineStr">
        <is>
          <t>APR</t>
        </is>
      </c>
      <c r="B1588" s="51">
        <f>APR!A89</f>
        <v/>
      </c>
      <c r="C1588" s="52">
        <f>APR!B89</f>
        <v/>
      </c>
      <c r="D1588" s="52">
        <f>APR!C89</f>
        <v/>
      </c>
      <c r="E1588" s="52">
        <f>APR!D89</f>
        <v/>
      </c>
      <c r="F1588" s="52">
        <f>APR!E89</f>
        <v/>
      </c>
      <c r="G1588" s="52">
        <f>APR!F89</f>
        <v/>
      </c>
      <c r="H1588" s="52">
        <f>APR!G89</f>
        <v/>
      </c>
      <c r="I1588" s="53">
        <f>APR!H89</f>
        <v/>
      </c>
      <c r="J1588" s="53">
        <f>APR!I89</f>
        <v/>
      </c>
      <c r="K1588" s="52">
        <f>APR!J89</f>
        <v/>
      </c>
      <c r="L1588" s="52">
        <f>APR!K89</f>
        <v/>
      </c>
      <c r="M1588" s="54">
        <f>APR!L89</f>
        <v/>
      </c>
      <c r="N1588" s="52">
        <f>APR!M89</f>
        <v/>
      </c>
      <c r="O1588" s="52">
        <f>APR!N89</f>
        <v/>
      </c>
      <c r="P1588" s="52">
        <f>APR!O89</f>
        <v/>
      </c>
      <c r="Q1588" s="52">
        <f>APR!P89</f>
        <v/>
      </c>
      <c r="R1588" s="52">
        <f>APR!Q89</f>
        <v/>
      </c>
      <c r="S1588" s="54">
        <f>S1587+IF(X1588=0,0,M1588)</f>
        <v/>
      </c>
      <c r="T1588" s="55">
        <f>MAX(T1587,S1588)</f>
        <v/>
      </c>
      <c r="U1588" s="56">
        <f>S1588-T1588</f>
        <v/>
      </c>
      <c r="V1588" s="55">
        <f>IFERROR(SUMIFS(DATABASE!$M$5:$M$6004,DATABASE!$B$5:$B$6004,B1588,DATABASE!$X$5:$X$6004,1),0)</f>
        <v/>
      </c>
      <c r="W1588" s="57">
        <f>IFERROR(COUNTIFS(DATABASE!$B$5:$B$6004,B1588,DATABASE!$X$5:$X$6004,1),0)</f>
        <v/>
      </c>
      <c r="X1588" s="58">
        <f>--AND(ISNUMBER(B1588),C1588&lt;&gt;"",L1588&lt;&gt;"",M1588&lt;&gt;"")</f>
        <v/>
      </c>
    </row>
    <row r="1589" ht="15" customHeight="1" s="111">
      <c r="A1589" s="42" t="inlineStr">
        <is>
          <t>APR</t>
        </is>
      </c>
      <c r="B1589" s="43">
        <f>APR!A90</f>
        <v/>
      </c>
      <c r="C1589" s="44">
        <f>APR!B90</f>
        <v/>
      </c>
      <c r="D1589" s="44">
        <f>APR!C90</f>
        <v/>
      </c>
      <c r="E1589" s="44">
        <f>APR!D90</f>
        <v/>
      </c>
      <c r="F1589" s="44">
        <f>APR!E90</f>
        <v/>
      </c>
      <c r="G1589" s="44">
        <f>APR!F90</f>
        <v/>
      </c>
      <c r="H1589" s="44">
        <f>APR!G90</f>
        <v/>
      </c>
      <c r="I1589" s="45">
        <f>APR!H90</f>
        <v/>
      </c>
      <c r="J1589" s="45">
        <f>APR!I90</f>
        <v/>
      </c>
      <c r="K1589" s="44">
        <f>APR!J90</f>
        <v/>
      </c>
      <c r="L1589" s="44">
        <f>APR!K90</f>
        <v/>
      </c>
      <c r="M1589" s="46">
        <f>APR!L90</f>
        <v/>
      </c>
      <c r="N1589" s="44">
        <f>APR!M90</f>
        <v/>
      </c>
      <c r="O1589" s="44">
        <f>APR!N90</f>
        <v/>
      </c>
      <c r="P1589" s="44">
        <f>APR!O90</f>
        <v/>
      </c>
      <c r="Q1589" s="44">
        <f>APR!P90</f>
        <v/>
      </c>
      <c r="R1589" s="44">
        <f>APR!Q90</f>
        <v/>
      </c>
      <c r="S1589" s="46">
        <f>S1588+IF(X1589=0,0,M1589)</f>
        <v/>
      </c>
      <c r="T1589" s="47">
        <f>MAX(T1588,S1589)</f>
        <v/>
      </c>
      <c r="U1589" s="48">
        <f>S1589-T1589</f>
        <v/>
      </c>
      <c r="V1589" s="47">
        <f>IFERROR(SUMIFS(DATABASE!$M$5:$M$6004,DATABASE!$B$5:$B$6004,B1589,DATABASE!$X$5:$X$6004,1),0)</f>
        <v/>
      </c>
      <c r="W1589" s="31">
        <f>IFERROR(COUNTIFS(DATABASE!$B$5:$B$6004,B1589,DATABASE!$X$5:$X$6004,1),0)</f>
        <v/>
      </c>
      <c r="X1589" s="49">
        <f>--AND(ISNUMBER(B1589),C1589&lt;&gt;"",L1589&lt;&gt;"",M1589&lt;&gt;"")</f>
        <v/>
      </c>
    </row>
    <row r="1590" ht="15" customHeight="1" s="111">
      <c r="A1590" s="50" t="inlineStr">
        <is>
          <t>APR</t>
        </is>
      </c>
      <c r="B1590" s="51">
        <f>APR!A91</f>
        <v/>
      </c>
      <c r="C1590" s="52">
        <f>APR!B91</f>
        <v/>
      </c>
      <c r="D1590" s="52">
        <f>APR!C91</f>
        <v/>
      </c>
      <c r="E1590" s="52">
        <f>APR!D91</f>
        <v/>
      </c>
      <c r="F1590" s="52">
        <f>APR!E91</f>
        <v/>
      </c>
      <c r="G1590" s="52">
        <f>APR!F91</f>
        <v/>
      </c>
      <c r="H1590" s="52">
        <f>APR!G91</f>
        <v/>
      </c>
      <c r="I1590" s="53">
        <f>APR!H91</f>
        <v/>
      </c>
      <c r="J1590" s="53">
        <f>APR!I91</f>
        <v/>
      </c>
      <c r="K1590" s="52">
        <f>APR!J91</f>
        <v/>
      </c>
      <c r="L1590" s="52">
        <f>APR!K91</f>
        <v/>
      </c>
      <c r="M1590" s="54">
        <f>APR!L91</f>
        <v/>
      </c>
      <c r="N1590" s="52">
        <f>APR!M91</f>
        <v/>
      </c>
      <c r="O1590" s="52">
        <f>APR!N91</f>
        <v/>
      </c>
      <c r="P1590" s="52">
        <f>APR!O91</f>
        <v/>
      </c>
      <c r="Q1590" s="52">
        <f>APR!P91</f>
        <v/>
      </c>
      <c r="R1590" s="52">
        <f>APR!Q91</f>
        <v/>
      </c>
      <c r="S1590" s="54">
        <f>S1589+IF(X1590=0,0,M1590)</f>
        <v/>
      </c>
      <c r="T1590" s="55">
        <f>MAX(T1589,S1590)</f>
        <v/>
      </c>
      <c r="U1590" s="56">
        <f>S1590-T1590</f>
        <v/>
      </c>
      <c r="V1590" s="55">
        <f>IFERROR(SUMIFS(DATABASE!$M$5:$M$6004,DATABASE!$B$5:$B$6004,B1590,DATABASE!$X$5:$X$6004,1),0)</f>
        <v/>
      </c>
      <c r="W1590" s="57">
        <f>IFERROR(COUNTIFS(DATABASE!$B$5:$B$6004,B1590,DATABASE!$X$5:$X$6004,1),0)</f>
        <v/>
      </c>
      <c r="X1590" s="58">
        <f>--AND(ISNUMBER(B1590),C1590&lt;&gt;"",L1590&lt;&gt;"",M1590&lt;&gt;"")</f>
        <v/>
      </c>
    </row>
    <row r="1591" ht="15" customHeight="1" s="111">
      <c r="A1591" s="42" t="inlineStr">
        <is>
          <t>APR</t>
        </is>
      </c>
      <c r="B1591" s="43">
        <f>APR!A92</f>
        <v/>
      </c>
      <c r="C1591" s="44">
        <f>APR!B92</f>
        <v/>
      </c>
      <c r="D1591" s="44">
        <f>APR!C92</f>
        <v/>
      </c>
      <c r="E1591" s="44">
        <f>APR!D92</f>
        <v/>
      </c>
      <c r="F1591" s="44">
        <f>APR!E92</f>
        <v/>
      </c>
      <c r="G1591" s="44">
        <f>APR!F92</f>
        <v/>
      </c>
      <c r="H1591" s="44">
        <f>APR!G92</f>
        <v/>
      </c>
      <c r="I1591" s="45">
        <f>APR!H92</f>
        <v/>
      </c>
      <c r="J1591" s="45">
        <f>APR!I92</f>
        <v/>
      </c>
      <c r="K1591" s="44">
        <f>APR!J92</f>
        <v/>
      </c>
      <c r="L1591" s="44">
        <f>APR!K92</f>
        <v/>
      </c>
      <c r="M1591" s="46">
        <f>APR!L92</f>
        <v/>
      </c>
      <c r="N1591" s="44">
        <f>APR!M92</f>
        <v/>
      </c>
      <c r="O1591" s="44">
        <f>APR!N92</f>
        <v/>
      </c>
      <c r="P1591" s="44">
        <f>APR!O92</f>
        <v/>
      </c>
      <c r="Q1591" s="44">
        <f>APR!P92</f>
        <v/>
      </c>
      <c r="R1591" s="44">
        <f>APR!Q92</f>
        <v/>
      </c>
      <c r="S1591" s="46">
        <f>S1590+IF(X1591=0,0,M1591)</f>
        <v/>
      </c>
      <c r="T1591" s="47">
        <f>MAX(T1590,S1591)</f>
        <v/>
      </c>
      <c r="U1591" s="48">
        <f>S1591-T1591</f>
        <v/>
      </c>
      <c r="V1591" s="47">
        <f>IFERROR(SUMIFS(DATABASE!$M$5:$M$6004,DATABASE!$B$5:$B$6004,B1591,DATABASE!$X$5:$X$6004,1),0)</f>
        <v/>
      </c>
      <c r="W1591" s="31">
        <f>IFERROR(COUNTIFS(DATABASE!$B$5:$B$6004,B1591,DATABASE!$X$5:$X$6004,1),0)</f>
        <v/>
      </c>
      <c r="X1591" s="49">
        <f>--AND(ISNUMBER(B1591),C1591&lt;&gt;"",L1591&lt;&gt;"",M1591&lt;&gt;"")</f>
        <v/>
      </c>
    </row>
    <row r="1592" ht="15" customHeight="1" s="111">
      <c r="A1592" s="50" t="inlineStr">
        <is>
          <t>APR</t>
        </is>
      </c>
      <c r="B1592" s="51">
        <f>APR!A93</f>
        <v/>
      </c>
      <c r="C1592" s="52">
        <f>APR!B93</f>
        <v/>
      </c>
      <c r="D1592" s="52">
        <f>APR!C93</f>
        <v/>
      </c>
      <c r="E1592" s="52">
        <f>APR!D93</f>
        <v/>
      </c>
      <c r="F1592" s="52">
        <f>APR!E93</f>
        <v/>
      </c>
      <c r="G1592" s="52">
        <f>APR!F93</f>
        <v/>
      </c>
      <c r="H1592" s="52">
        <f>APR!G93</f>
        <v/>
      </c>
      <c r="I1592" s="53">
        <f>APR!H93</f>
        <v/>
      </c>
      <c r="J1592" s="53">
        <f>APR!I93</f>
        <v/>
      </c>
      <c r="K1592" s="52">
        <f>APR!J93</f>
        <v/>
      </c>
      <c r="L1592" s="52">
        <f>APR!K93</f>
        <v/>
      </c>
      <c r="M1592" s="54">
        <f>APR!L93</f>
        <v/>
      </c>
      <c r="N1592" s="52">
        <f>APR!M93</f>
        <v/>
      </c>
      <c r="O1592" s="52">
        <f>APR!N93</f>
        <v/>
      </c>
      <c r="P1592" s="52">
        <f>APR!O93</f>
        <v/>
      </c>
      <c r="Q1592" s="52">
        <f>APR!P93</f>
        <v/>
      </c>
      <c r="R1592" s="52">
        <f>APR!Q93</f>
        <v/>
      </c>
      <c r="S1592" s="54">
        <f>S1591+IF(X1592=0,0,M1592)</f>
        <v/>
      </c>
      <c r="T1592" s="55">
        <f>MAX(T1591,S1592)</f>
        <v/>
      </c>
      <c r="U1592" s="56">
        <f>S1592-T1592</f>
        <v/>
      </c>
      <c r="V1592" s="55">
        <f>IFERROR(SUMIFS(DATABASE!$M$5:$M$6004,DATABASE!$B$5:$B$6004,B1592,DATABASE!$X$5:$X$6004,1),0)</f>
        <v/>
      </c>
      <c r="W1592" s="57">
        <f>IFERROR(COUNTIFS(DATABASE!$B$5:$B$6004,B1592,DATABASE!$X$5:$X$6004,1),0)</f>
        <v/>
      </c>
      <c r="X1592" s="58">
        <f>--AND(ISNUMBER(B1592),C1592&lt;&gt;"",L1592&lt;&gt;"",M1592&lt;&gt;"")</f>
        <v/>
      </c>
    </row>
    <row r="1593" ht="15" customHeight="1" s="111">
      <c r="A1593" s="42" t="inlineStr">
        <is>
          <t>APR</t>
        </is>
      </c>
      <c r="B1593" s="43">
        <f>APR!A94</f>
        <v/>
      </c>
      <c r="C1593" s="44">
        <f>APR!B94</f>
        <v/>
      </c>
      <c r="D1593" s="44">
        <f>APR!C94</f>
        <v/>
      </c>
      <c r="E1593" s="44">
        <f>APR!D94</f>
        <v/>
      </c>
      <c r="F1593" s="44">
        <f>APR!E94</f>
        <v/>
      </c>
      <c r="G1593" s="44">
        <f>APR!F94</f>
        <v/>
      </c>
      <c r="H1593" s="44">
        <f>APR!G94</f>
        <v/>
      </c>
      <c r="I1593" s="45">
        <f>APR!H94</f>
        <v/>
      </c>
      <c r="J1593" s="45">
        <f>APR!I94</f>
        <v/>
      </c>
      <c r="K1593" s="44">
        <f>APR!J94</f>
        <v/>
      </c>
      <c r="L1593" s="44">
        <f>APR!K94</f>
        <v/>
      </c>
      <c r="M1593" s="46">
        <f>APR!L94</f>
        <v/>
      </c>
      <c r="N1593" s="44">
        <f>APR!M94</f>
        <v/>
      </c>
      <c r="O1593" s="44">
        <f>APR!N94</f>
        <v/>
      </c>
      <c r="P1593" s="44">
        <f>APR!O94</f>
        <v/>
      </c>
      <c r="Q1593" s="44">
        <f>APR!P94</f>
        <v/>
      </c>
      <c r="R1593" s="44">
        <f>APR!Q94</f>
        <v/>
      </c>
      <c r="S1593" s="46">
        <f>S1592+IF(X1593=0,0,M1593)</f>
        <v/>
      </c>
      <c r="T1593" s="47">
        <f>MAX(T1592,S1593)</f>
        <v/>
      </c>
      <c r="U1593" s="48">
        <f>S1593-T1593</f>
        <v/>
      </c>
      <c r="V1593" s="47">
        <f>IFERROR(SUMIFS(DATABASE!$M$5:$M$6004,DATABASE!$B$5:$B$6004,B1593,DATABASE!$X$5:$X$6004,1),0)</f>
        <v/>
      </c>
      <c r="W1593" s="31">
        <f>IFERROR(COUNTIFS(DATABASE!$B$5:$B$6004,B1593,DATABASE!$X$5:$X$6004,1),0)</f>
        <v/>
      </c>
      <c r="X1593" s="49">
        <f>--AND(ISNUMBER(B1593),C1593&lt;&gt;"",L1593&lt;&gt;"",M1593&lt;&gt;"")</f>
        <v/>
      </c>
    </row>
    <row r="1594" ht="15" customHeight="1" s="111">
      <c r="A1594" s="50" t="inlineStr">
        <is>
          <t>APR</t>
        </is>
      </c>
      <c r="B1594" s="51">
        <f>APR!A95</f>
        <v/>
      </c>
      <c r="C1594" s="52">
        <f>APR!B95</f>
        <v/>
      </c>
      <c r="D1594" s="52">
        <f>APR!C95</f>
        <v/>
      </c>
      <c r="E1594" s="52">
        <f>APR!D95</f>
        <v/>
      </c>
      <c r="F1594" s="52">
        <f>APR!E95</f>
        <v/>
      </c>
      <c r="G1594" s="52">
        <f>APR!F95</f>
        <v/>
      </c>
      <c r="H1594" s="52">
        <f>APR!G95</f>
        <v/>
      </c>
      <c r="I1594" s="53">
        <f>APR!H95</f>
        <v/>
      </c>
      <c r="J1594" s="53">
        <f>APR!I95</f>
        <v/>
      </c>
      <c r="K1594" s="52">
        <f>APR!J95</f>
        <v/>
      </c>
      <c r="L1594" s="52">
        <f>APR!K95</f>
        <v/>
      </c>
      <c r="M1594" s="54">
        <f>APR!L95</f>
        <v/>
      </c>
      <c r="N1594" s="52">
        <f>APR!M95</f>
        <v/>
      </c>
      <c r="O1594" s="52">
        <f>APR!N95</f>
        <v/>
      </c>
      <c r="P1594" s="52">
        <f>APR!O95</f>
        <v/>
      </c>
      <c r="Q1594" s="52">
        <f>APR!P95</f>
        <v/>
      </c>
      <c r="R1594" s="52">
        <f>APR!Q95</f>
        <v/>
      </c>
      <c r="S1594" s="54">
        <f>S1593+IF(X1594=0,0,M1594)</f>
        <v/>
      </c>
      <c r="T1594" s="55">
        <f>MAX(T1593,S1594)</f>
        <v/>
      </c>
      <c r="U1594" s="56">
        <f>S1594-T1594</f>
        <v/>
      </c>
      <c r="V1594" s="55">
        <f>IFERROR(SUMIFS(DATABASE!$M$5:$M$6004,DATABASE!$B$5:$B$6004,B1594,DATABASE!$X$5:$X$6004,1),0)</f>
        <v/>
      </c>
      <c r="W1594" s="57">
        <f>IFERROR(COUNTIFS(DATABASE!$B$5:$B$6004,B1594,DATABASE!$X$5:$X$6004,1),0)</f>
        <v/>
      </c>
      <c r="X1594" s="58">
        <f>--AND(ISNUMBER(B1594),C1594&lt;&gt;"",L1594&lt;&gt;"",M1594&lt;&gt;"")</f>
        <v/>
      </c>
    </row>
    <row r="1595" ht="15" customHeight="1" s="111">
      <c r="A1595" s="42" t="inlineStr">
        <is>
          <t>APR</t>
        </is>
      </c>
      <c r="B1595" s="43">
        <f>APR!A96</f>
        <v/>
      </c>
      <c r="C1595" s="44">
        <f>APR!B96</f>
        <v/>
      </c>
      <c r="D1595" s="44">
        <f>APR!C96</f>
        <v/>
      </c>
      <c r="E1595" s="44">
        <f>APR!D96</f>
        <v/>
      </c>
      <c r="F1595" s="44">
        <f>APR!E96</f>
        <v/>
      </c>
      <c r="G1595" s="44">
        <f>APR!F96</f>
        <v/>
      </c>
      <c r="H1595" s="44">
        <f>APR!G96</f>
        <v/>
      </c>
      <c r="I1595" s="45">
        <f>APR!H96</f>
        <v/>
      </c>
      <c r="J1595" s="45">
        <f>APR!I96</f>
        <v/>
      </c>
      <c r="K1595" s="44">
        <f>APR!J96</f>
        <v/>
      </c>
      <c r="L1595" s="44">
        <f>APR!K96</f>
        <v/>
      </c>
      <c r="M1595" s="46">
        <f>APR!L96</f>
        <v/>
      </c>
      <c r="N1595" s="44">
        <f>APR!M96</f>
        <v/>
      </c>
      <c r="O1595" s="44">
        <f>APR!N96</f>
        <v/>
      </c>
      <c r="P1595" s="44">
        <f>APR!O96</f>
        <v/>
      </c>
      <c r="Q1595" s="44">
        <f>APR!P96</f>
        <v/>
      </c>
      <c r="R1595" s="44">
        <f>APR!Q96</f>
        <v/>
      </c>
      <c r="S1595" s="46">
        <f>S1594+IF(X1595=0,0,M1595)</f>
        <v/>
      </c>
      <c r="T1595" s="47">
        <f>MAX(T1594,S1595)</f>
        <v/>
      </c>
      <c r="U1595" s="48">
        <f>S1595-T1595</f>
        <v/>
      </c>
      <c r="V1595" s="47">
        <f>IFERROR(SUMIFS(DATABASE!$M$5:$M$6004,DATABASE!$B$5:$B$6004,B1595,DATABASE!$X$5:$X$6004,1),0)</f>
        <v/>
      </c>
      <c r="W1595" s="31">
        <f>IFERROR(COUNTIFS(DATABASE!$B$5:$B$6004,B1595,DATABASE!$X$5:$X$6004,1),0)</f>
        <v/>
      </c>
      <c r="X1595" s="49">
        <f>--AND(ISNUMBER(B1595),C1595&lt;&gt;"",L1595&lt;&gt;"",M1595&lt;&gt;"")</f>
        <v/>
      </c>
    </row>
    <row r="1596" ht="15" customHeight="1" s="111">
      <c r="A1596" s="50" t="inlineStr">
        <is>
          <t>APR</t>
        </is>
      </c>
      <c r="B1596" s="51">
        <f>APR!A97</f>
        <v/>
      </c>
      <c r="C1596" s="52">
        <f>APR!B97</f>
        <v/>
      </c>
      <c r="D1596" s="52">
        <f>APR!C97</f>
        <v/>
      </c>
      <c r="E1596" s="52">
        <f>APR!D97</f>
        <v/>
      </c>
      <c r="F1596" s="52">
        <f>APR!E97</f>
        <v/>
      </c>
      <c r="G1596" s="52">
        <f>APR!F97</f>
        <v/>
      </c>
      <c r="H1596" s="52">
        <f>APR!G97</f>
        <v/>
      </c>
      <c r="I1596" s="53">
        <f>APR!H97</f>
        <v/>
      </c>
      <c r="J1596" s="53">
        <f>APR!I97</f>
        <v/>
      </c>
      <c r="K1596" s="52">
        <f>APR!J97</f>
        <v/>
      </c>
      <c r="L1596" s="52">
        <f>APR!K97</f>
        <v/>
      </c>
      <c r="M1596" s="54">
        <f>APR!L97</f>
        <v/>
      </c>
      <c r="N1596" s="52">
        <f>APR!M97</f>
        <v/>
      </c>
      <c r="O1596" s="52">
        <f>APR!N97</f>
        <v/>
      </c>
      <c r="P1596" s="52">
        <f>APR!O97</f>
        <v/>
      </c>
      <c r="Q1596" s="52">
        <f>APR!P97</f>
        <v/>
      </c>
      <c r="R1596" s="52">
        <f>APR!Q97</f>
        <v/>
      </c>
      <c r="S1596" s="54">
        <f>S1595+IF(X1596=0,0,M1596)</f>
        <v/>
      </c>
      <c r="T1596" s="55">
        <f>MAX(T1595,S1596)</f>
        <v/>
      </c>
      <c r="U1596" s="56">
        <f>S1596-T1596</f>
        <v/>
      </c>
      <c r="V1596" s="55">
        <f>IFERROR(SUMIFS(DATABASE!$M$5:$M$6004,DATABASE!$B$5:$B$6004,B1596,DATABASE!$X$5:$X$6004,1),0)</f>
        <v/>
      </c>
      <c r="W1596" s="57">
        <f>IFERROR(COUNTIFS(DATABASE!$B$5:$B$6004,B1596,DATABASE!$X$5:$X$6004,1),0)</f>
        <v/>
      </c>
      <c r="X1596" s="58">
        <f>--AND(ISNUMBER(B1596),C1596&lt;&gt;"",L1596&lt;&gt;"",M1596&lt;&gt;"")</f>
        <v/>
      </c>
    </row>
    <row r="1597" ht="15" customHeight="1" s="111">
      <c r="A1597" s="42" t="inlineStr">
        <is>
          <t>APR</t>
        </is>
      </c>
      <c r="B1597" s="43">
        <f>APR!A98</f>
        <v/>
      </c>
      <c r="C1597" s="44">
        <f>APR!B98</f>
        <v/>
      </c>
      <c r="D1597" s="44">
        <f>APR!C98</f>
        <v/>
      </c>
      <c r="E1597" s="44">
        <f>APR!D98</f>
        <v/>
      </c>
      <c r="F1597" s="44">
        <f>APR!E98</f>
        <v/>
      </c>
      <c r="G1597" s="44">
        <f>APR!F98</f>
        <v/>
      </c>
      <c r="H1597" s="44">
        <f>APR!G98</f>
        <v/>
      </c>
      <c r="I1597" s="45">
        <f>APR!H98</f>
        <v/>
      </c>
      <c r="J1597" s="45">
        <f>APR!I98</f>
        <v/>
      </c>
      <c r="K1597" s="44">
        <f>APR!J98</f>
        <v/>
      </c>
      <c r="L1597" s="44">
        <f>APR!K98</f>
        <v/>
      </c>
      <c r="M1597" s="46">
        <f>APR!L98</f>
        <v/>
      </c>
      <c r="N1597" s="44">
        <f>APR!M98</f>
        <v/>
      </c>
      <c r="O1597" s="44">
        <f>APR!N98</f>
        <v/>
      </c>
      <c r="P1597" s="44">
        <f>APR!O98</f>
        <v/>
      </c>
      <c r="Q1597" s="44">
        <f>APR!P98</f>
        <v/>
      </c>
      <c r="R1597" s="44">
        <f>APR!Q98</f>
        <v/>
      </c>
      <c r="S1597" s="46">
        <f>S1596+IF(X1597=0,0,M1597)</f>
        <v/>
      </c>
      <c r="T1597" s="47">
        <f>MAX(T1596,S1597)</f>
        <v/>
      </c>
      <c r="U1597" s="48">
        <f>S1597-T1597</f>
        <v/>
      </c>
      <c r="V1597" s="47">
        <f>IFERROR(SUMIFS(DATABASE!$M$5:$M$6004,DATABASE!$B$5:$B$6004,B1597,DATABASE!$X$5:$X$6004,1),0)</f>
        <v/>
      </c>
      <c r="W1597" s="31">
        <f>IFERROR(COUNTIFS(DATABASE!$B$5:$B$6004,B1597,DATABASE!$X$5:$X$6004,1),0)</f>
        <v/>
      </c>
      <c r="X1597" s="49">
        <f>--AND(ISNUMBER(B1597),C1597&lt;&gt;"",L1597&lt;&gt;"",M1597&lt;&gt;"")</f>
        <v/>
      </c>
    </row>
    <row r="1598" ht="15" customHeight="1" s="111">
      <c r="A1598" s="50" t="inlineStr">
        <is>
          <t>APR</t>
        </is>
      </c>
      <c r="B1598" s="51">
        <f>APR!A99</f>
        <v/>
      </c>
      <c r="C1598" s="52">
        <f>APR!B99</f>
        <v/>
      </c>
      <c r="D1598" s="52">
        <f>APR!C99</f>
        <v/>
      </c>
      <c r="E1598" s="52">
        <f>APR!D99</f>
        <v/>
      </c>
      <c r="F1598" s="52">
        <f>APR!E99</f>
        <v/>
      </c>
      <c r="G1598" s="52">
        <f>APR!F99</f>
        <v/>
      </c>
      <c r="H1598" s="52">
        <f>APR!G99</f>
        <v/>
      </c>
      <c r="I1598" s="53">
        <f>APR!H99</f>
        <v/>
      </c>
      <c r="J1598" s="53">
        <f>APR!I99</f>
        <v/>
      </c>
      <c r="K1598" s="52">
        <f>APR!J99</f>
        <v/>
      </c>
      <c r="L1598" s="52">
        <f>APR!K99</f>
        <v/>
      </c>
      <c r="M1598" s="54">
        <f>APR!L99</f>
        <v/>
      </c>
      <c r="N1598" s="52">
        <f>APR!M99</f>
        <v/>
      </c>
      <c r="O1598" s="52">
        <f>APR!N99</f>
        <v/>
      </c>
      <c r="P1598" s="52">
        <f>APR!O99</f>
        <v/>
      </c>
      <c r="Q1598" s="52">
        <f>APR!P99</f>
        <v/>
      </c>
      <c r="R1598" s="52">
        <f>APR!Q99</f>
        <v/>
      </c>
      <c r="S1598" s="54">
        <f>S1597+IF(X1598=0,0,M1598)</f>
        <v/>
      </c>
      <c r="T1598" s="55">
        <f>MAX(T1597,S1598)</f>
        <v/>
      </c>
      <c r="U1598" s="56">
        <f>S1598-T1598</f>
        <v/>
      </c>
      <c r="V1598" s="55">
        <f>IFERROR(SUMIFS(DATABASE!$M$5:$M$6004,DATABASE!$B$5:$B$6004,B1598,DATABASE!$X$5:$X$6004,1),0)</f>
        <v/>
      </c>
      <c r="W1598" s="57">
        <f>IFERROR(COUNTIFS(DATABASE!$B$5:$B$6004,B1598,DATABASE!$X$5:$X$6004,1),0)</f>
        <v/>
      </c>
      <c r="X1598" s="58">
        <f>--AND(ISNUMBER(B1598),C1598&lt;&gt;"",L1598&lt;&gt;"",M1598&lt;&gt;"")</f>
        <v/>
      </c>
    </row>
    <row r="1599" ht="15" customHeight="1" s="111">
      <c r="A1599" s="42" t="inlineStr">
        <is>
          <t>APR</t>
        </is>
      </c>
      <c r="B1599" s="43">
        <f>APR!A100</f>
        <v/>
      </c>
      <c r="C1599" s="44">
        <f>APR!B100</f>
        <v/>
      </c>
      <c r="D1599" s="44">
        <f>APR!C100</f>
        <v/>
      </c>
      <c r="E1599" s="44">
        <f>APR!D100</f>
        <v/>
      </c>
      <c r="F1599" s="44">
        <f>APR!E100</f>
        <v/>
      </c>
      <c r="G1599" s="44">
        <f>APR!F100</f>
        <v/>
      </c>
      <c r="H1599" s="44">
        <f>APR!G100</f>
        <v/>
      </c>
      <c r="I1599" s="45">
        <f>APR!H100</f>
        <v/>
      </c>
      <c r="J1599" s="45">
        <f>APR!I100</f>
        <v/>
      </c>
      <c r="K1599" s="44">
        <f>APR!J100</f>
        <v/>
      </c>
      <c r="L1599" s="44">
        <f>APR!K100</f>
        <v/>
      </c>
      <c r="M1599" s="46">
        <f>APR!L100</f>
        <v/>
      </c>
      <c r="N1599" s="44">
        <f>APR!M100</f>
        <v/>
      </c>
      <c r="O1599" s="44">
        <f>APR!N100</f>
        <v/>
      </c>
      <c r="P1599" s="44">
        <f>APR!O100</f>
        <v/>
      </c>
      <c r="Q1599" s="44">
        <f>APR!P100</f>
        <v/>
      </c>
      <c r="R1599" s="44">
        <f>APR!Q100</f>
        <v/>
      </c>
      <c r="S1599" s="46">
        <f>S1598+IF(X1599=0,0,M1599)</f>
        <v/>
      </c>
      <c r="T1599" s="47">
        <f>MAX(T1598,S1599)</f>
        <v/>
      </c>
      <c r="U1599" s="48">
        <f>S1599-T1599</f>
        <v/>
      </c>
      <c r="V1599" s="47">
        <f>IFERROR(SUMIFS(DATABASE!$M$5:$M$6004,DATABASE!$B$5:$B$6004,B1599,DATABASE!$X$5:$X$6004,1),0)</f>
        <v/>
      </c>
      <c r="W1599" s="31">
        <f>IFERROR(COUNTIFS(DATABASE!$B$5:$B$6004,B1599,DATABASE!$X$5:$X$6004,1),0)</f>
        <v/>
      </c>
      <c r="X1599" s="49">
        <f>--AND(ISNUMBER(B1599),C1599&lt;&gt;"",L1599&lt;&gt;"",M1599&lt;&gt;"")</f>
        <v/>
      </c>
    </row>
    <row r="1600" ht="15" customHeight="1" s="111">
      <c r="A1600" s="50" t="inlineStr">
        <is>
          <t>APR</t>
        </is>
      </c>
      <c r="B1600" s="51">
        <f>APR!A101</f>
        <v/>
      </c>
      <c r="C1600" s="52">
        <f>APR!B101</f>
        <v/>
      </c>
      <c r="D1600" s="52">
        <f>APR!C101</f>
        <v/>
      </c>
      <c r="E1600" s="52">
        <f>APR!D101</f>
        <v/>
      </c>
      <c r="F1600" s="52">
        <f>APR!E101</f>
        <v/>
      </c>
      <c r="G1600" s="52">
        <f>APR!F101</f>
        <v/>
      </c>
      <c r="H1600" s="52">
        <f>APR!G101</f>
        <v/>
      </c>
      <c r="I1600" s="53">
        <f>APR!H101</f>
        <v/>
      </c>
      <c r="J1600" s="53">
        <f>APR!I101</f>
        <v/>
      </c>
      <c r="K1600" s="52">
        <f>APR!J101</f>
        <v/>
      </c>
      <c r="L1600" s="52">
        <f>APR!K101</f>
        <v/>
      </c>
      <c r="M1600" s="54">
        <f>APR!L101</f>
        <v/>
      </c>
      <c r="N1600" s="52">
        <f>APR!M101</f>
        <v/>
      </c>
      <c r="O1600" s="52">
        <f>APR!N101</f>
        <v/>
      </c>
      <c r="P1600" s="52">
        <f>APR!O101</f>
        <v/>
      </c>
      <c r="Q1600" s="52">
        <f>APR!P101</f>
        <v/>
      </c>
      <c r="R1600" s="52">
        <f>APR!Q101</f>
        <v/>
      </c>
      <c r="S1600" s="54">
        <f>S1599+IF(X1600=0,0,M1600)</f>
        <v/>
      </c>
      <c r="T1600" s="55">
        <f>MAX(T1599,S1600)</f>
        <v/>
      </c>
      <c r="U1600" s="56">
        <f>S1600-T1600</f>
        <v/>
      </c>
      <c r="V1600" s="55">
        <f>IFERROR(SUMIFS(DATABASE!$M$5:$M$6004,DATABASE!$B$5:$B$6004,B1600,DATABASE!$X$5:$X$6004,1),0)</f>
        <v/>
      </c>
      <c r="W1600" s="57">
        <f>IFERROR(COUNTIFS(DATABASE!$B$5:$B$6004,B1600,DATABASE!$X$5:$X$6004,1),0)</f>
        <v/>
      </c>
      <c r="X1600" s="58">
        <f>--AND(ISNUMBER(B1600),C1600&lt;&gt;"",L1600&lt;&gt;"",M1600&lt;&gt;"")</f>
        <v/>
      </c>
    </row>
    <row r="1601" ht="15" customHeight="1" s="111">
      <c r="A1601" s="42" t="inlineStr">
        <is>
          <t>APR</t>
        </is>
      </c>
      <c r="B1601" s="43">
        <f>APR!A102</f>
        <v/>
      </c>
      <c r="C1601" s="44">
        <f>APR!B102</f>
        <v/>
      </c>
      <c r="D1601" s="44">
        <f>APR!C102</f>
        <v/>
      </c>
      <c r="E1601" s="44">
        <f>APR!D102</f>
        <v/>
      </c>
      <c r="F1601" s="44">
        <f>APR!E102</f>
        <v/>
      </c>
      <c r="G1601" s="44">
        <f>APR!F102</f>
        <v/>
      </c>
      <c r="H1601" s="44">
        <f>APR!G102</f>
        <v/>
      </c>
      <c r="I1601" s="45">
        <f>APR!H102</f>
        <v/>
      </c>
      <c r="J1601" s="45">
        <f>APR!I102</f>
        <v/>
      </c>
      <c r="K1601" s="44">
        <f>APR!J102</f>
        <v/>
      </c>
      <c r="L1601" s="44">
        <f>APR!K102</f>
        <v/>
      </c>
      <c r="M1601" s="46">
        <f>APR!L102</f>
        <v/>
      </c>
      <c r="N1601" s="44">
        <f>APR!M102</f>
        <v/>
      </c>
      <c r="O1601" s="44">
        <f>APR!N102</f>
        <v/>
      </c>
      <c r="P1601" s="44">
        <f>APR!O102</f>
        <v/>
      </c>
      <c r="Q1601" s="44">
        <f>APR!P102</f>
        <v/>
      </c>
      <c r="R1601" s="44">
        <f>APR!Q102</f>
        <v/>
      </c>
      <c r="S1601" s="46">
        <f>S1600+IF(X1601=0,0,M1601)</f>
        <v/>
      </c>
      <c r="T1601" s="47">
        <f>MAX(T1600,S1601)</f>
        <v/>
      </c>
      <c r="U1601" s="48">
        <f>S1601-T1601</f>
        <v/>
      </c>
      <c r="V1601" s="47">
        <f>IFERROR(SUMIFS(DATABASE!$M$5:$M$6004,DATABASE!$B$5:$B$6004,B1601,DATABASE!$X$5:$X$6004,1),0)</f>
        <v/>
      </c>
      <c r="W1601" s="31">
        <f>IFERROR(COUNTIFS(DATABASE!$B$5:$B$6004,B1601,DATABASE!$X$5:$X$6004,1),0)</f>
        <v/>
      </c>
      <c r="X1601" s="49">
        <f>--AND(ISNUMBER(B1601),C1601&lt;&gt;"",L1601&lt;&gt;"",M1601&lt;&gt;"")</f>
        <v/>
      </c>
    </row>
    <row r="1602" ht="15" customHeight="1" s="111">
      <c r="A1602" s="50" t="inlineStr">
        <is>
          <t>APR</t>
        </is>
      </c>
      <c r="B1602" s="51">
        <f>APR!A103</f>
        <v/>
      </c>
      <c r="C1602" s="52">
        <f>APR!B103</f>
        <v/>
      </c>
      <c r="D1602" s="52">
        <f>APR!C103</f>
        <v/>
      </c>
      <c r="E1602" s="52">
        <f>APR!D103</f>
        <v/>
      </c>
      <c r="F1602" s="52">
        <f>APR!E103</f>
        <v/>
      </c>
      <c r="G1602" s="52">
        <f>APR!F103</f>
        <v/>
      </c>
      <c r="H1602" s="52">
        <f>APR!G103</f>
        <v/>
      </c>
      <c r="I1602" s="53">
        <f>APR!H103</f>
        <v/>
      </c>
      <c r="J1602" s="53">
        <f>APR!I103</f>
        <v/>
      </c>
      <c r="K1602" s="52">
        <f>APR!J103</f>
        <v/>
      </c>
      <c r="L1602" s="52">
        <f>APR!K103</f>
        <v/>
      </c>
      <c r="M1602" s="54">
        <f>APR!L103</f>
        <v/>
      </c>
      <c r="N1602" s="52">
        <f>APR!M103</f>
        <v/>
      </c>
      <c r="O1602" s="52">
        <f>APR!N103</f>
        <v/>
      </c>
      <c r="P1602" s="52">
        <f>APR!O103</f>
        <v/>
      </c>
      <c r="Q1602" s="52">
        <f>APR!P103</f>
        <v/>
      </c>
      <c r="R1602" s="52">
        <f>APR!Q103</f>
        <v/>
      </c>
      <c r="S1602" s="54">
        <f>S1601+IF(X1602=0,0,M1602)</f>
        <v/>
      </c>
      <c r="T1602" s="55">
        <f>MAX(T1601,S1602)</f>
        <v/>
      </c>
      <c r="U1602" s="56">
        <f>S1602-T1602</f>
        <v/>
      </c>
      <c r="V1602" s="55">
        <f>IFERROR(SUMIFS(DATABASE!$M$5:$M$6004,DATABASE!$B$5:$B$6004,B1602,DATABASE!$X$5:$X$6004,1),0)</f>
        <v/>
      </c>
      <c r="W1602" s="57">
        <f>IFERROR(COUNTIFS(DATABASE!$B$5:$B$6004,B1602,DATABASE!$X$5:$X$6004,1),0)</f>
        <v/>
      </c>
      <c r="X1602" s="58">
        <f>--AND(ISNUMBER(B1602),C1602&lt;&gt;"",L1602&lt;&gt;"",M1602&lt;&gt;"")</f>
        <v/>
      </c>
    </row>
    <row r="1603" ht="15" customHeight="1" s="111">
      <c r="A1603" s="42" t="inlineStr">
        <is>
          <t>APR</t>
        </is>
      </c>
      <c r="B1603" s="43">
        <f>APR!A104</f>
        <v/>
      </c>
      <c r="C1603" s="44">
        <f>APR!B104</f>
        <v/>
      </c>
      <c r="D1603" s="44">
        <f>APR!C104</f>
        <v/>
      </c>
      <c r="E1603" s="44">
        <f>APR!D104</f>
        <v/>
      </c>
      <c r="F1603" s="44">
        <f>APR!E104</f>
        <v/>
      </c>
      <c r="G1603" s="44">
        <f>APR!F104</f>
        <v/>
      </c>
      <c r="H1603" s="44">
        <f>APR!G104</f>
        <v/>
      </c>
      <c r="I1603" s="45">
        <f>APR!H104</f>
        <v/>
      </c>
      <c r="J1603" s="45">
        <f>APR!I104</f>
        <v/>
      </c>
      <c r="K1603" s="44">
        <f>APR!J104</f>
        <v/>
      </c>
      <c r="L1603" s="44">
        <f>APR!K104</f>
        <v/>
      </c>
      <c r="M1603" s="46">
        <f>APR!L104</f>
        <v/>
      </c>
      <c r="N1603" s="44">
        <f>APR!M104</f>
        <v/>
      </c>
      <c r="O1603" s="44">
        <f>APR!N104</f>
        <v/>
      </c>
      <c r="P1603" s="44">
        <f>APR!O104</f>
        <v/>
      </c>
      <c r="Q1603" s="44">
        <f>APR!P104</f>
        <v/>
      </c>
      <c r="R1603" s="44">
        <f>APR!Q104</f>
        <v/>
      </c>
      <c r="S1603" s="46">
        <f>S1602+IF(X1603=0,0,M1603)</f>
        <v/>
      </c>
      <c r="T1603" s="47">
        <f>MAX(T1602,S1603)</f>
        <v/>
      </c>
      <c r="U1603" s="48">
        <f>S1603-T1603</f>
        <v/>
      </c>
      <c r="V1603" s="47">
        <f>IFERROR(SUMIFS(DATABASE!$M$5:$M$6004,DATABASE!$B$5:$B$6004,B1603,DATABASE!$X$5:$X$6004,1),0)</f>
        <v/>
      </c>
      <c r="W1603" s="31">
        <f>IFERROR(COUNTIFS(DATABASE!$B$5:$B$6004,B1603,DATABASE!$X$5:$X$6004,1),0)</f>
        <v/>
      </c>
      <c r="X1603" s="49">
        <f>--AND(ISNUMBER(B1603),C1603&lt;&gt;"",L1603&lt;&gt;"",M1603&lt;&gt;"")</f>
        <v/>
      </c>
    </row>
    <row r="1604" ht="15" customHeight="1" s="111">
      <c r="A1604" s="50" t="inlineStr">
        <is>
          <t>APR</t>
        </is>
      </c>
      <c r="B1604" s="51">
        <f>APR!A105</f>
        <v/>
      </c>
      <c r="C1604" s="52">
        <f>APR!B105</f>
        <v/>
      </c>
      <c r="D1604" s="52">
        <f>APR!C105</f>
        <v/>
      </c>
      <c r="E1604" s="52">
        <f>APR!D105</f>
        <v/>
      </c>
      <c r="F1604" s="52">
        <f>APR!E105</f>
        <v/>
      </c>
      <c r="G1604" s="52">
        <f>APR!F105</f>
        <v/>
      </c>
      <c r="H1604" s="52">
        <f>APR!G105</f>
        <v/>
      </c>
      <c r="I1604" s="53">
        <f>APR!H105</f>
        <v/>
      </c>
      <c r="J1604" s="53">
        <f>APR!I105</f>
        <v/>
      </c>
      <c r="K1604" s="52">
        <f>APR!J105</f>
        <v/>
      </c>
      <c r="L1604" s="52">
        <f>APR!K105</f>
        <v/>
      </c>
      <c r="M1604" s="54">
        <f>APR!L105</f>
        <v/>
      </c>
      <c r="N1604" s="52">
        <f>APR!M105</f>
        <v/>
      </c>
      <c r="O1604" s="52">
        <f>APR!N105</f>
        <v/>
      </c>
      <c r="P1604" s="52">
        <f>APR!O105</f>
        <v/>
      </c>
      <c r="Q1604" s="52">
        <f>APR!P105</f>
        <v/>
      </c>
      <c r="R1604" s="52">
        <f>APR!Q105</f>
        <v/>
      </c>
      <c r="S1604" s="54">
        <f>S1603+IF(X1604=0,0,M1604)</f>
        <v/>
      </c>
      <c r="T1604" s="55">
        <f>MAX(T1603,S1604)</f>
        <v/>
      </c>
      <c r="U1604" s="56">
        <f>S1604-T1604</f>
        <v/>
      </c>
      <c r="V1604" s="55">
        <f>IFERROR(SUMIFS(DATABASE!$M$5:$M$6004,DATABASE!$B$5:$B$6004,B1604,DATABASE!$X$5:$X$6004,1),0)</f>
        <v/>
      </c>
      <c r="W1604" s="57">
        <f>IFERROR(COUNTIFS(DATABASE!$B$5:$B$6004,B1604,DATABASE!$X$5:$X$6004,1),0)</f>
        <v/>
      </c>
      <c r="X1604" s="58">
        <f>--AND(ISNUMBER(B1604),C1604&lt;&gt;"",L1604&lt;&gt;"",M1604&lt;&gt;"")</f>
        <v/>
      </c>
    </row>
    <row r="1605" ht="15" customHeight="1" s="111">
      <c r="A1605" s="42" t="inlineStr">
        <is>
          <t>APR</t>
        </is>
      </c>
      <c r="B1605" s="43">
        <f>APR!A106</f>
        <v/>
      </c>
      <c r="C1605" s="44">
        <f>APR!B106</f>
        <v/>
      </c>
      <c r="D1605" s="44">
        <f>APR!C106</f>
        <v/>
      </c>
      <c r="E1605" s="44">
        <f>APR!D106</f>
        <v/>
      </c>
      <c r="F1605" s="44">
        <f>APR!E106</f>
        <v/>
      </c>
      <c r="G1605" s="44">
        <f>APR!F106</f>
        <v/>
      </c>
      <c r="H1605" s="44">
        <f>APR!G106</f>
        <v/>
      </c>
      <c r="I1605" s="45">
        <f>APR!H106</f>
        <v/>
      </c>
      <c r="J1605" s="45">
        <f>APR!I106</f>
        <v/>
      </c>
      <c r="K1605" s="44">
        <f>APR!J106</f>
        <v/>
      </c>
      <c r="L1605" s="44">
        <f>APR!K106</f>
        <v/>
      </c>
      <c r="M1605" s="46">
        <f>APR!L106</f>
        <v/>
      </c>
      <c r="N1605" s="44">
        <f>APR!M106</f>
        <v/>
      </c>
      <c r="O1605" s="44">
        <f>APR!N106</f>
        <v/>
      </c>
      <c r="P1605" s="44">
        <f>APR!O106</f>
        <v/>
      </c>
      <c r="Q1605" s="44">
        <f>APR!P106</f>
        <v/>
      </c>
      <c r="R1605" s="44">
        <f>APR!Q106</f>
        <v/>
      </c>
      <c r="S1605" s="46">
        <f>S1604+IF(X1605=0,0,M1605)</f>
        <v/>
      </c>
      <c r="T1605" s="47">
        <f>MAX(T1604,S1605)</f>
        <v/>
      </c>
      <c r="U1605" s="48">
        <f>S1605-T1605</f>
        <v/>
      </c>
      <c r="V1605" s="47">
        <f>IFERROR(SUMIFS(DATABASE!$M$5:$M$6004,DATABASE!$B$5:$B$6004,B1605,DATABASE!$X$5:$X$6004,1),0)</f>
        <v/>
      </c>
      <c r="W1605" s="31">
        <f>IFERROR(COUNTIFS(DATABASE!$B$5:$B$6004,B1605,DATABASE!$X$5:$X$6004,1),0)</f>
        <v/>
      </c>
      <c r="X1605" s="49">
        <f>--AND(ISNUMBER(B1605),C1605&lt;&gt;"",L1605&lt;&gt;"",M1605&lt;&gt;"")</f>
        <v/>
      </c>
    </row>
    <row r="1606" ht="15" customHeight="1" s="111">
      <c r="A1606" s="50" t="inlineStr">
        <is>
          <t>APR</t>
        </is>
      </c>
      <c r="B1606" s="51">
        <f>APR!A107</f>
        <v/>
      </c>
      <c r="C1606" s="52">
        <f>APR!B107</f>
        <v/>
      </c>
      <c r="D1606" s="52">
        <f>APR!C107</f>
        <v/>
      </c>
      <c r="E1606" s="52">
        <f>APR!D107</f>
        <v/>
      </c>
      <c r="F1606" s="52">
        <f>APR!E107</f>
        <v/>
      </c>
      <c r="G1606" s="52">
        <f>APR!F107</f>
        <v/>
      </c>
      <c r="H1606" s="52">
        <f>APR!G107</f>
        <v/>
      </c>
      <c r="I1606" s="53">
        <f>APR!H107</f>
        <v/>
      </c>
      <c r="J1606" s="53">
        <f>APR!I107</f>
        <v/>
      </c>
      <c r="K1606" s="52">
        <f>APR!J107</f>
        <v/>
      </c>
      <c r="L1606" s="52">
        <f>APR!K107</f>
        <v/>
      </c>
      <c r="M1606" s="54">
        <f>APR!L107</f>
        <v/>
      </c>
      <c r="N1606" s="52">
        <f>APR!M107</f>
        <v/>
      </c>
      <c r="O1606" s="52">
        <f>APR!N107</f>
        <v/>
      </c>
      <c r="P1606" s="52">
        <f>APR!O107</f>
        <v/>
      </c>
      <c r="Q1606" s="52">
        <f>APR!P107</f>
        <v/>
      </c>
      <c r="R1606" s="52">
        <f>APR!Q107</f>
        <v/>
      </c>
      <c r="S1606" s="54">
        <f>S1605+IF(X1606=0,0,M1606)</f>
        <v/>
      </c>
      <c r="T1606" s="55">
        <f>MAX(T1605,S1606)</f>
        <v/>
      </c>
      <c r="U1606" s="56">
        <f>S1606-T1606</f>
        <v/>
      </c>
      <c r="V1606" s="55">
        <f>IFERROR(SUMIFS(DATABASE!$M$5:$M$6004,DATABASE!$B$5:$B$6004,B1606,DATABASE!$X$5:$X$6004,1),0)</f>
        <v/>
      </c>
      <c r="W1606" s="57">
        <f>IFERROR(COUNTIFS(DATABASE!$B$5:$B$6004,B1606,DATABASE!$X$5:$X$6004,1),0)</f>
        <v/>
      </c>
      <c r="X1606" s="58">
        <f>--AND(ISNUMBER(B1606),C1606&lt;&gt;"",L1606&lt;&gt;"",M1606&lt;&gt;"")</f>
        <v/>
      </c>
    </row>
    <row r="1607" ht="15" customHeight="1" s="111">
      <c r="A1607" s="42" t="inlineStr">
        <is>
          <t>APR</t>
        </is>
      </c>
      <c r="B1607" s="43">
        <f>APR!A108</f>
        <v/>
      </c>
      <c r="C1607" s="44">
        <f>APR!B108</f>
        <v/>
      </c>
      <c r="D1607" s="44">
        <f>APR!C108</f>
        <v/>
      </c>
      <c r="E1607" s="44">
        <f>APR!D108</f>
        <v/>
      </c>
      <c r="F1607" s="44">
        <f>APR!E108</f>
        <v/>
      </c>
      <c r="G1607" s="44">
        <f>APR!F108</f>
        <v/>
      </c>
      <c r="H1607" s="44">
        <f>APR!G108</f>
        <v/>
      </c>
      <c r="I1607" s="45">
        <f>APR!H108</f>
        <v/>
      </c>
      <c r="J1607" s="45">
        <f>APR!I108</f>
        <v/>
      </c>
      <c r="K1607" s="44">
        <f>APR!J108</f>
        <v/>
      </c>
      <c r="L1607" s="44">
        <f>APR!K108</f>
        <v/>
      </c>
      <c r="M1607" s="46">
        <f>APR!L108</f>
        <v/>
      </c>
      <c r="N1607" s="44">
        <f>APR!M108</f>
        <v/>
      </c>
      <c r="O1607" s="44">
        <f>APR!N108</f>
        <v/>
      </c>
      <c r="P1607" s="44">
        <f>APR!O108</f>
        <v/>
      </c>
      <c r="Q1607" s="44">
        <f>APR!P108</f>
        <v/>
      </c>
      <c r="R1607" s="44">
        <f>APR!Q108</f>
        <v/>
      </c>
      <c r="S1607" s="46">
        <f>S1606+IF(X1607=0,0,M1607)</f>
        <v/>
      </c>
      <c r="T1607" s="47">
        <f>MAX(T1606,S1607)</f>
        <v/>
      </c>
      <c r="U1607" s="48">
        <f>S1607-T1607</f>
        <v/>
      </c>
      <c r="V1607" s="47">
        <f>IFERROR(SUMIFS(DATABASE!$M$5:$M$6004,DATABASE!$B$5:$B$6004,B1607,DATABASE!$X$5:$X$6004,1),0)</f>
        <v/>
      </c>
      <c r="W1607" s="31">
        <f>IFERROR(COUNTIFS(DATABASE!$B$5:$B$6004,B1607,DATABASE!$X$5:$X$6004,1),0)</f>
        <v/>
      </c>
      <c r="X1607" s="49">
        <f>--AND(ISNUMBER(B1607),C1607&lt;&gt;"",L1607&lt;&gt;"",M1607&lt;&gt;"")</f>
        <v/>
      </c>
    </row>
    <row r="1608" ht="15" customHeight="1" s="111">
      <c r="A1608" s="50" t="inlineStr">
        <is>
          <t>APR</t>
        </is>
      </c>
      <c r="B1608" s="51">
        <f>APR!A109</f>
        <v/>
      </c>
      <c r="C1608" s="52">
        <f>APR!B109</f>
        <v/>
      </c>
      <c r="D1608" s="52">
        <f>APR!C109</f>
        <v/>
      </c>
      <c r="E1608" s="52">
        <f>APR!D109</f>
        <v/>
      </c>
      <c r="F1608" s="52">
        <f>APR!E109</f>
        <v/>
      </c>
      <c r="G1608" s="52">
        <f>APR!F109</f>
        <v/>
      </c>
      <c r="H1608" s="52">
        <f>APR!G109</f>
        <v/>
      </c>
      <c r="I1608" s="53">
        <f>APR!H109</f>
        <v/>
      </c>
      <c r="J1608" s="53">
        <f>APR!I109</f>
        <v/>
      </c>
      <c r="K1608" s="52">
        <f>APR!J109</f>
        <v/>
      </c>
      <c r="L1608" s="52">
        <f>APR!K109</f>
        <v/>
      </c>
      <c r="M1608" s="54">
        <f>APR!L109</f>
        <v/>
      </c>
      <c r="N1608" s="52">
        <f>APR!M109</f>
        <v/>
      </c>
      <c r="O1608" s="52">
        <f>APR!N109</f>
        <v/>
      </c>
      <c r="P1608" s="52">
        <f>APR!O109</f>
        <v/>
      </c>
      <c r="Q1608" s="52">
        <f>APR!P109</f>
        <v/>
      </c>
      <c r="R1608" s="52">
        <f>APR!Q109</f>
        <v/>
      </c>
      <c r="S1608" s="54">
        <f>S1607+IF(X1608=0,0,M1608)</f>
        <v/>
      </c>
      <c r="T1608" s="55">
        <f>MAX(T1607,S1608)</f>
        <v/>
      </c>
      <c r="U1608" s="56">
        <f>S1608-T1608</f>
        <v/>
      </c>
      <c r="V1608" s="55">
        <f>IFERROR(SUMIFS(DATABASE!$M$5:$M$6004,DATABASE!$B$5:$B$6004,B1608,DATABASE!$X$5:$X$6004,1),0)</f>
        <v/>
      </c>
      <c r="W1608" s="57">
        <f>IFERROR(COUNTIFS(DATABASE!$B$5:$B$6004,B1608,DATABASE!$X$5:$X$6004,1),0)</f>
        <v/>
      </c>
      <c r="X1608" s="58">
        <f>--AND(ISNUMBER(B1608),C1608&lt;&gt;"",L1608&lt;&gt;"",M1608&lt;&gt;"")</f>
        <v/>
      </c>
    </row>
    <row r="1609" ht="15" customHeight="1" s="111">
      <c r="A1609" s="42" t="inlineStr">
        <is>
          <t>APR</t>
        </is>
      </c>
      <c r="B1609" s="43">
        <f>APR!A110</f>
        <v/>
      </c>
      <c r="C1609" s="44">
        <f>APR!B110</f>
        <v/>
      </c>
      <c r="D1609" s="44">
        <f>APR!C110</f>
        <v/>
      </c>
      <c r="E1609" s="44">
        <f>APR!D110</f>
        <v/>
      </c>
      <c r="F1609" s="44">
        <f>APR!E110</f>
        <v/>
      </c>
      <c r="G1609" s="44">
        <f>APR!F110</f>
        <v/>
      </c>
      <c r="H1609" s="44">
        <f>APR!G110</f>
        <v/>
      </c>
      <c r="I1609" s="45">
        <f>APR!H110</f>
        <v/>
      </c>
      <c r="J1609" s="45">
        <f>APR!I110</f>
        <v/>
      </c>
      <c r="K1609" s="44">
        <f>APR!J110</f>
        <v/>
      </c>
      <c r="L1609" s="44">
        <f>APR!K110</f>
        <v/>
      </c>
      <c r="M1609" s="46">
        <f>APR!L110</f>
        <v/>
      </c>
      <c r="N1609" s="44">
        <f>APR!M110</f>
        <v/>
      </c>
      <c r="O1609" s="44">
        <f>APR!N110</f>
        <v/>
      </c>
      <c r="P1609" s="44">
        <f>APR!O110</f>
        <v/>
      </c>
      <c r="Q1609" s="44">
        <f>APR!P110</f>
        <v/>
      </c>
      <c r="R1609" s="44">
        <f>APR!Q110</f>
        <v/>
      </c>
      <c r="S1609" s="46">
        <f>S1608+IF(X1609=0,0,M1609)</f>
        <v/>
      </c>
      <c r="T1609" s="47">
        <f>MAX(T1608,S1609)</f>
        <v/>
      </c>
      <c r="U1609" s="48">
        <f>S1609-T1609</f>
        <v/>
      </c>
      <c r="V1609" s="47">
        <f>IFERROR(SUMIFS(DATABASE!$M$5:$M$6004,DATABASE!$B$5:$B$6004,B1609,DATABASE!$X$5:$X$6004,1),0)</f>
        <v/>
      </c>
      <c r="W1609" s="31">
        <f>IFERROR(COUNTIFS(DATABASE!$B$5:$B$6004,B1609,DATABASE!$X$5:$X$6004,1),0)</f>
        <v/>
      </c>
      <c r="X1609" s="49">
        <f>--AND(ISNUMBER(B1609),C1609&lt;&gt;"",L1609&lt;&gt;"",M1609&lt;&gt;"")</f>
        <v/>
      </c>
    </row>
    <row r="1610" ht="15" customHeight="1" s="111">
      <c r="A1610" s="50" t="inlineStr">
        <is>
          <t>APR</t>
        </is>
      </c>
      <c r="B1610" s="51">
        <f>APR!A111</f>
        <v/>
      </c>
      <c r="C1610" s="52">
        <f>APR!B111</f>
        <v/>
      </c>
      <c r="D1610" s="52">
        <f>APR!C111</f>
        <v/>
      </c>
      <c r="E1610" s="52">
        <f>APR!D111</f>
        <v/>
      </c>
      <c r="F1610" s="52">
        <f>APR!E111</f>
        <v/>
      </c>
      <c r="G1610" s="52">
        <f>APR!F111</f>
        <v/>
      </c>
      <c r="H1610" s="52">
        <f>APR!G111</f>
        <v/>
      </c>
      <c r="I1610" s="53">
        <f>APR!H111</f>
        <v/>
      </c>
      <c r="J1610" s="53">
        <f>APR!I111</f>
        <v/>
      </c>
      <c r="K1610" s="52">
        <f>APR!J111</f>
        <v/>
      </c>
      <c r="L1610" s="52">
        <f>APR!K111</f>
        <v/>
      </c>
      <c r="M1610" s="54">
        <f>APR!L111</f>
        <v/>
      </c>
      <c r="N1610" s="52">
        <f>APR!M111</f>
        <v/>
      </c>
      <c r="O1610" s="52">
        <f>APR!N111</f>
        <v/>
      </c>
      <c r="P1610" s="52">
        <f>APR!O111</f>
        <v/>
      </c>
      <c r="Q1610" s="52">
        <f>APR!P111</f>
        <v/>
      </c>
      <c r="R1610" s="52">
        <f>APR!Q111</f>
        <v/>
      </c>
      <c r="S1610" s="54">
        <f>S1609+IF(X1610=0,0,M1610)</f>
        <v/>
      </c>
      <c r="T1610" s="55">
        <f>MAX(T1609,S1610)</f>
        <v/>
      </c>
      <c r="U1610" s="56">
        <f>S1610-T1610</f>
        <v/>
      </c>
      <c r="V1610" s="55">
        <f>IFERROR(SUMIFS(DATABASE!$M$5:$M$6004,DATABASE!$B$5:$B$6004,B1610,DATABASE!$X$5:$X$6004,1),0)</f>
        <v/>
      </c>
      <c r="W1610" s="57">
        <f>IFERROR(COUNTIFS(DATABASE!$B$5:$B$6004,B1610,DATABASE!$X$5:$X$6004,1),0)</f>
        <v/>
      </c>
      <c r="X1610" s="58">
        <f>--AND(ISNUMBER(B1610),C1610&lt;&gt;"",L1610&lt;&gt;"",M1610&lt;&gt;"")</f>
        <v/>
      </c>
    </row>
    <row r="1611" ht="15" customHeight="1" s="111">
      <c r="A1611" s="42" t="inlineStr">
        <is>
          <t>APR</t>
        </is>
      </c>
      <c r="B1611" s="43">
        <f>APR!A112</f>
        <v/>
      </c>
      <c r="C1611" s="44">
        <f>APR!B112</f>
        <v/>
      </c>
      <c r="D1611" s="44">
        <f>APR!C112</f>
        <v/>
      </c>
      <c r="E1611" s="44">
        <f>APR!D112</f>
        <v/>
      </c>
      <c r="F1611" s="44">
        <f>APR!E112</f>
        <v/>
      </c>
      <c r="G1611" s="44">
        <f>APR!F112</f>
        <v/>
      </c>
      <c r="H1611" s="44">
        <f>APR!G112</f>
        <v/>
      </c>
      <c r="I1611" s="45">
        <f>APR!H112</f>
        <v/>
      </c>
      <c r="J1611" s="45">
        <f>APR!I112</f>
        <v/>
      </c>
      <c r="K1611" s="44">
        <f>APR!J112</f>
        <v/>
      </c>
      <c r="L1611" s="44">
        <f>APR!K112</f>
        <v/>
      </c>
      <c r="M1611" s="46">
        <f>APR!L112</f>
        <v/>
      </c>
      <c r="N1611" s="44">
        <f>APR!M112</f>
        <v/>
      </c>
      <c r="O1611" s="44">
        <f>APR!N112</f>
        <v/>
      </c>
      <c r="P1611" s="44">
        <f>APR!O112</f>
        <v/>
      </c>
      <c r="Q1611" s="44">
        <f>APR!P112</f>
        <v/>
      </c>
      <c r="R1611" s="44">
        <f>APR!Q112</f>
        <v/>
      </c>
      <c r="S1611" s="46">
        <f>S1610+IF(X1611=0,0,M1611)</f>
        <v/>
      </c>
      <c r="T1611" s="47">
        <f>MAX(T1610,S1611)</f>
        <v/>
      </c>
      <c r="U1611" s="48">
        <f>S1611-T1611</f>
        <v/>
      </c>
      <c r="V1611" s="47">
        <f>IFERROR(SUMIFS(DATABASE!$M$5:$M$6004,DATABASE!$B$5:$B$6004,B1611,DATABASE!$X$5:$X$6004,1),0)</f>
        <v/>
      </c>
      <c r="W1611" s="31">
        <f>IFERROR(COUNTIFS(DATABASE!$B$5:$B$6004,B1611,DATABASE!$X$5:$X$6004,1),0)</f>
        <v/>
      </c>
      <c r="X1611" s="49">
        <f>--AND(ISNUMBER(B1611),C1611&lt;&gt;"",L1611&lt;&gt;"",M1611&lt;&gt;"")</f>
        <v/>
      </c>
    </row>
    <row r="1612" ht="15" customHeight="1" s="111">
      <c r="A1612" s="50" t="inlineStr">
        <is>
          <t>APR</t>
        </is>
      </c>
      <c r="B1612" s="51">
        <f>APR!A113</f>
        <v/>
      </c>
      <c r="C1612" s="52">
        <f>APR!B113</f>
        <v/>
      </c>
      <c r="D1612" s="52">
        <f>APR!C113</f>
        <v/>
      </c>
      <c r="E1612" s="52">
        <f>APR!D113</f>
        <v/>
      </c>
      <c r="F1612" s="52">
        <f>APR!E113</f>
        <v/>
      </c>
      <c r="G1612" s="52">
        <f>APR!F113</f>
        <v/>
      </c>
      <c r="H1612" s="52">
        <f>APR!G113</f>
        <v/>
      </c>
      <c r="I1612" s="53">
        <f>APR!H113</f>
        <v/>
      </c>
      <c r="J1612" s="53">
        <f>APR!I113</f>
        <v/>
      </c>
      <c r="K1612" s="52">
        <f>APR!J113</f>
        <v/>
      </c>
      <c r="L1612" s="52">
        <f>APR!K113</f>
        <v/>
      </c>
      <c r="M1612" s="54">
        <f>APR!L113</f>
        <v/>
      </c>
      <c r="N1612" s="52">
        <f>APR!M113</f>
        <v/>
      </c>
      <c r="O1612" s="52">
        <f>APR!N113</f>
        <v/>
      </c>
      <c r="P1612" s="52">
        <f>APR!O113</f>
        <v/>
      </c>
      <c r="Q1612" s="52">
        <f>APR!P113</f>
        <v/>
      </c>
      <c r="R1612" s="52">
        <f>APR!Q113</f>
        <v/>
      </c>
      <c r="S1612" s="54">
        <f>S1611+IF(X1612=0,0,M1612)</f>
        <v/>
      </c>
      <c r="T1612" s="55">
        <f>MAX(T1611,S1612)</f>
        <v/>
      </c>
      <c r="U1612" s="56">
        <f>S1612-T1612</f>
        <v/>
      </c>
      <c r="V1612" s="55">
        <f>IFERROR(SUMIFS(DATABASE!$M$5:$M$6004,DATABASE!$B$5:$B$6004,B1612,DATABASE!$X$5:$X$6004,1),0)</f>
        <v/>
      </c>
      <c r="W1612" s="57">
        <f>IFERROR(COUNTIFS(DATABASE!$B$5:$B$6004,B1612,DATABASE!$X$5:$X$6004,1),0)</f>
        <v/>
      </c>
      <c r="X1612" s="58">
        <f>--AND(ISNUMBER(B1612),C1612&lt;&gt;"",L1612&lt;&gt;"",M1612&lt;&gt;"")</f>
        <v/>
      </c>
    </row>
    <row r="1613" ht="15" customHeight="1" s="111">
      <c r="A1613" s="42" t="inlineStr">
        <is>
          <t>APR</t>
        </is>
      </c>
      <c r="B1613" s="43">
        <f>APR!A114</f>
        <v/>
      </c>
      <c r="C1613" s="44">
        <f>APR!B114</f>
        <v/>
      </c>
      <c r="D1613" s="44">
        <f>APR!C114</f>
        <v/>
      </c>
      <c r="E1613" s="44">
        <f>APR!D114</f>
        <v/>
      </c>
      <c r="F1613" s="44">
        <f>APR!E114</f>
        <v/>
      </c>
      <c r="G1613" s="44">
        <f>APR!F114</f>
        <v/>
      </c>
      <c r="H1613" s="44">
        <f>APR!G114</f>
        <v/>
      </c>
      <c r="I1613" s="45">
        <f>APR!H114</f>
        <v/>
      </c>
      <c r="J1613" s="45">
        <f>APR!I114</f>
        <v/>
      </c>
      <c r="K1613" s="44">
        <f>APR!J114</f>
        <v/>
      </c>
      <c r="L1613" s="44">
        <f>APR!K114</f>
        <v/>
      </c>
      <c r="M1613" s="46">
        <f>APR!L114</f>
        <v/>
      </c>
      <c r="N1613" s="44">
        <f>APR!M114</f>
        <v/>
      </c>
      <c r="O1613" s="44">
        <f>APR!N114</f>
        <v/>
      </c>
      <c r="P1613" s="44">
        <f>APR!O114</f>
        <v/>
      </c>
      <c r="Q1613" s="44">
        <f>APR!P114</f>
        <v/>
      </c>
      <c r="R1613" s="44">
        <f>APR!Q114</f>
        <v/>
      </c>
      <c r="S1613" s="46">
        <f>S1612+IF(X1613=0,0,M1613)</f>
        <v/>
      </c>
      <c r="T1613" s="47">
        <f>MAX(T1612,S1613)</f>
        <v/>
      </c>
      <c r="U1613" s="48">
        <f>S1613-T1613</f>
        <v/>
      </c>
      <c r="V1613" s="47">
        <f>IFERROR(SUMIFS(DATABASE!$M$5:$M$6004,DATABASE!$B$5:$B$6004,B1613,DATABASE!$X$5:$X$6004,1),0)</f>
        <v/>
      </c>
      <c r="W1613" s="31">
        <f>IFERROR(COUNTIFS(DATABASE!$B$5:$B$6004,B1613,DATABASE!$X$5:$X$6004,1),0)</f>
        <v/>
      </c>
      <c r="X1613" s="49">
        <f>--AND(ISNUMBER(B1613),C1613&lt;&gt;"",L1613&lt;&gt;"",M1613&lt;&gt;"")</f>
        <v/>
      </c>
    </row>
    <row r="1614" ht="15" customHeight="1" s="111">
      <c r="A1614" s="50" t="inlineStr">
        <is>
          <t>APR</t>
        </is>
      </c>
      <c r="B1614" s="51">
        <f>APR!A115</f>
        <v/>
      </c>
      <c r="C1614" s="52">
        <f>APR!B115</f>
        <v/>
      </c>
      <c r="D1614" s="52">
        <f>APR!C115</f>
        <v/>
      </c>
      <c r="E1614" s="52">
        <f>APR!D115</f>
        <v/>
      </c>
      <c r="F1614" s="52">
        <f>APR!E115</f>
        <v/>
      </c>
      <c r="G1614" s="52">
        <f>APR!F115</f>
        <v/>
      </c>
      <c r="H1614" s="52">
        <f>APR!G115</f>
        <v/>
      </c>
      <c r="I1614" s="53">
        <f>APR!H115</f>
        <v/>
      </c>
      <c r="J1614" s="53">
        <f>APR!I115</f>
        <v/>
      </c>
      <c r="K1614" s="52">
        <f>APR!J115</f>
        <v/>
      </c>
      <c r="L1614" s="52">
        <f>APR!K115</f>
        <v/>
      </c>
      <c r="M1614" s="54">
        <f>APR!L115</f>
        <v/>
      </c>
      <c r="N1614" s="52">
        <f>APR!M115</f>
        <v/>
      </c>
      <c r="O1614" s="52">
        <f>APR!N115</f>
        <v/>
      </c>
      <c r="P1614" s="52">
        <f>APR!O115</f>
        <v/>
      </c>
      <c r="Q1614" s="52">
        <f>APR!P115</f>
        <v/>
      </c>
      <c r="R1614" s="52">
        <f>APR!Q115</f>
        <v/>
      </c>
      <c r="S1614" s="54">
        <f>S1613+IF(X1614=0,0,M1614)</f>
        <v/>
      </c>
      <c r="T1614" s="55">
        <f>MAX(T1613,S1614)</f>
        <v/>
      </c>
      <c r="U1614" s="56">
        <f>S1614-T1614</f>
        <v/>
      </c>
      <c r="V1614" s="55">
        <f>IFERROR(SUMIFS(DATABASE!$M$5:$M$6004,DATABASE!$B$5:$B$6004,B1614,DATABASE!$X$5:$X$6004,1),0)</f>
        <v/>
      </c>
      <c r="W1614" s="57">
        <f>IFERROR(COUNTIFS(DATABASE!$B$5:$B$6004,B1614,DATABASE!$X$5:$X$6004,1),0)</f>
        <v/>
      </c>
      <c r="X1614" s="58">
        <f>--AND(ISNUMBER(B1614),C1614&lt;&gt;"",L1614&lt;&gt;"",M1614&lt;&gt;"")</f>
        <v/>
      </c>
    </row>
    <row r="1615" ht="15" customHeight="1" s="111">
      <c r="A1615" s="42" t="inlineStr">
        <is>
          <t>APR</t>
        </is>
      </c>
      <c r="B1615" s="43">
        <f>APR!A116</f>
        <v/>
      </c>
      <c r="C1615" s="44">
        <f>APR!B116</f>
        <v/>
      </c>
      <c r="D1615" s="44">
        <f>APR!C116</f>
        <v/>
      </c>
      <c r="E1615" s="44">
        <f>APR!D116</f>
        <v/>
      </c>
      <c r="F1615" s="44">
        <f>APR!E116</f>
        <v/>
      </c>
      <c r="G1615" s="44">
        <f>APR!F116</f>
        <v/>
      </c>
      <c r="H1615" s="44">
        <f>APR!G116</f>
        <v/>
      </c>
      <c r="I1615" s="45">
        <f>APR!H116</f>
        <v/>
      </c>
      <c r="J1615" s="45">
        <f>APR!I116</f>
        <v/>
      </c>
      <c r="K1615" s="44">
        <f>APR!J116</f>
        <v/>
      </c>
      <c r="L1615" s="44">
        <f>APR!K116</f>
        <v/>
      </c>
      <c r="M1615" s="46">
        <f>APR!L116</f>
        <v/>
      </c>
      <c r="N1615" s="44">
        <f>APR!M116</f>
        <v/>
      </c>
      <c r="O1615" s="44">
        <f>APR!N116</f>
        <v/>
      </c>
      <c r="P1615" s="44">
        <f>APR!O116</f>
        <v/>
      </c>
      <c r="Q1615" s="44">
        <f>APR!P116</f>
        <v/>
      </c>
      <c r="R1615" s="44">
        <f>APR!Q116</f>
        <v/>
      </c>
      <c r="S1615" s="46">
        <f>S1614+IF(X1615=0,0,M1615)</f>
        <v/>
      </c>
      <c r="T1615" s="47">
        <f>MAX(T1614,S1615)</f>
        <v/>
      </c>
      <c r="U1615" s="48">
        <f>S1615-T1615</f>
        <v/>
      </c>
      <c r="V1615" s="47">
        <f>IFERROR(SUMIFS(DATABASE!$M$5:$M$6004,DATABASE!$B$5:$B$6004,B1615,DATABASE!$X$5:$X$6004,1),0)</f>
        <v/>
      </c>
      <c r="W1615" s="31">
        <f>IFERROR(COUNTIFS(DATABASE!$B$5:$B$6004,B1615,DATABASE!$X$5:$X$6004,1),0)</f>
        <v/>
      </c>
      <c r="X1615" s="49">
        <f>--AND(ISNUMBER(B1615),C1615&lt;&gt;"",L1615&lt;&gt;"",M1615&lt;&gt;"")</f>
        <v/>
      </c>
    </row>
    <row r="1616" ht="15" customHeight="1" s="111">
      <c r="A1616" s="50" t="inlineStr">
        <is>
          <t>APR</t>
        </is>
      </c>
      <c r="B1616" s="51">
        <f>APR!A117</f>
        <v/>
      </c>
      <c r="C1616" s="52">
        <f>APR!B117</f>
        <v/>
      </c>
      <c r="D1616" s="52">
        <f>APR!C117</f>
        <v/>
      </c>
      <c r="E1616" s="52">
        <f>APR!D117</f>
        <v/>
      </c>
      <c r="F1616" s="52">
        <f>APR!E117</f>
        <v/>
      </c>
      <c r="G1616" s="52">
        <f>APR!F117</f>
        <v/>
      </c>
      <c r="H1616" s="52">
        <f>APR!G117</f>
        <v/>
      </c>
      <c r="I1616" s="53">
        <f>APR!H117</f>
        <v/>
      </c>
      <c r="J1616" s="53">
        <f>APR!I117</f>
        <v/>
      </c>
      <c r="K1616" s="52">
        <f>APR!J117</f>
        <v/>
      </c>
      <c r="L1616" s="52">
        <f>APR!K117</f>
        <v/>
      </c>
      <c r="M1616" s="54">
        <f>APR!L117</f>
        <v/>
      </c>
      <c r="N1616" s="52">
        <f>APR!M117</f>
        <v/>
      </c>
      <c r="O1616" s="52">
        <f>APR!N117</f>
        <v/>
      </c>
      <c r="P1616" s="52">
        <f>APR!O117</f>
        <v/>
      </c>
      <c r="Q1616" s="52">
        <f>APR!P117</f>
        <v/>
      </c>
      <c r="R1616" s="52">
        <f>APR!Q117</f>
        <v/>
      </c>
      <c r="S1616" s="54">
        <f>S1615+IF(X1616=0,0,M1616)</f>
        <v/>
      </c>
      <c r="T1616" s="55">
        <f>MAX(T1615,S1616)</f>
        <v/>
      </c>
      <c r="U1616" s="56">
        <f>S1616-T1616</f>
        <v/>
      </c>
      <c r="V1616" s="55">
        <f>IFERROR(SUMIFS(DATABASE!$M$5:$M$6004,DATABASE!$B$5:$B$6004,B1616,DATABASE!$X$5:$X$6004,1),0)</f>
        <v/>
      </c>
      <c r="W1616" s="57">
        <f>IFERROR(COUNTIFS(DATABASE!$B$5:$B$6004,B1616,DATABASE!$X$5:$X$6004,1),0)</f>
        <v/>
      </c>
      <c r="X1616" s="58">
        <f>--AND(ISNUMBER(B1616),C1616&lt;&gt;"",L1616&lt;&gt;"",M1616&lt;&gt;"")</f>
        <v/>
      </c>
    </row>
    <row r="1617" ht="15" customHeight="1" s="111">
      <c r="A1617" s="42" t="inlineStr">
        <is>
          <t>APR</t>
        </is>
      </c>
      <c r="B1617" s="43">
        <f>APR!A118</f>
        <v/>
      </c>
      <c r="C1617" s="44">
        <f>APR!B118</f>
        <v/>
      </c>
      <c r="D1617" s="44">
        <f>APR!C118</f>
        <v/>
      </c>
      <c r="E1617" s="44">
        <f>APR!D118</f>
        <v/>
      </c>
      <c r="F1617" s="44">
        <f>APR!E118</f>
        <v/>
      </c>
      <c r="G1617" s="44">
        <f>APR!F118</f>
        <v/>
      </c>
      <c r="H1617" s="44">
        <f>APR!G118</f>
        <v/>
      </c>
      <c r="I1617" s="45">
        <f>APR!H118</f>
        <v/>
      </c>
      <c r="J1617" s="45">
        <f>APR!I118</f>
        <v/>
      </c>
      <c r="K1617" s="44">
        <f>APR!J118</f>
        <v/>
      </c>
      <c r="L1617" s="44">
        <f>APR!K118</f>
        <v/>
      </c>
      <c r="M1617" s="46">
        <f>APR!L118</f>
        <v/>
      </c>
      <c r="N1617" s="44">
        <f>APR!M118</f>
        <v/>
      </c>
      <c r="O1617" s="44">
        <f>APR!N118</f>
        <v/>
      </c>
      <c r="P1617" s="44">
        <f>APR!O118</f>
        <v/>
      </c>
      <c r="Q1617" s="44">
        <f>APR!P118</f>
        <v/>
      </c>
      <c r="R1617" s="44">
        <f>APR!Q118</f>
        <v/>
      </c>
      <c r="S1617" s="46">
        <f>S1616+IF(X1617=0,0,M1617)</f>
        <v/>
      </c>
      <c r="T1617" s="47">
        <f>MAX(T1616,S1617)</f>
        <v/>
      </c>
      <c r="U1617" s="48">
        <f>S1617-T1617</f>
        <v/>
      </c>
      <c r="V1617" s="47">
        <f>IFERROR(SUMIFS(DATABASE!$M$5:$M$6004,DATABASE!$B$5:$B$6004,B1617,DATABASE!$X$5:$X$6004,1),0)</f>
        <v/>
      </c>
      <c r="W1617" s="31">
        <f>IFERROR(COUNTIFS(DATABASE!$B$5:$B$6004,B1617,DATABASE!$X$5:$X$6004,1),0)</f>
        <v/>
      </c>
      <c r="X1617" s="49">
        <f>--AND(ISNUMBER(B1617),C1617&lt;&gt;"",L1617&lt;&gt;"",M1617&lt;&gt;"")</f>
        <v/>
      </c>
    </row>
    <row r="1618" ht="15" customHeight="1" s="111">
      <c r="A1618" s="50" t="inlineStr">
        <is>
          <t>APR</t>
        </is>
      </c>
      <c r="B1618" s="51">
        <f>APR!A119</f>
        <v/>
      </c>
      <c r="C1618" s="52">
        <f>APR!B119</f>
        <v/>
      </c>
      <c r="D1618" s="52">
        <f>APR!C119</f>
        <v/>
      </c>
      <c r="E1618" s="52">
        <f>APR!D119</f>
        <v/>
      </c>
      <c r="F1618" s="52">
        <f>APR!E119</f>
        <v/>
      </c>
      <c r="G1618" s="52">
        <f>APR!F119</f>
        <v/>
      </c>
      <c r="H1618" s="52">
        <f>APR!G119</f>
        <v/>
      </c>
      <c r="I1618" s="53">
        <f>APR!H119</f>
        <v/>
      </c>
      <c r="J1618" s="53">
        <f>APR!I119</f>
        <v/>
      </c>
      <c r="K1618" s="52">
        <f>APR!J119</f>
        <v/>
      </c>
      <c r="L1618" s="52">
        <f>APR!K119</f>
        <v/>
      </c>
      <c r="M1618" s="54">
        <f>APR!L119</f>
        <v/>
      </c>
      <c r="N1618" s="52">
        <f>APR!M119</f>
        <v/>
      </c>
      <c r="O1618" s="52">
        <f>APR!N119</f>
        <v/>
      </c>
      <c r="P1618" s="52">
        <f>APR!O119</f>
        <v/>
      </c>
      <c r="Q1618" s="52">
        <f>APR!P119</f>
        <v/>
      </c>
      <c r="R1618" s="52">
        <f>APR!Q119</f>
        <v/>
      </c>
      <c r="S1618" s="54">
        <f>S1617+IF(X1618=0,0,M1618)</f>
        <v/>
      </c>
      <c r="T1618" s="55">
        <f>MAX(T1617,S1618)</f>
        <v/>
      </c>
      <c r="U1618" s="56">
        <f>S1618-T1618</f>
        <v/>
      </c>
      <c r="V1618" s="55">
        <f>IFERROR(SUMIFS(DATABASE!$M$5:$M$6004,DATABASE!$B$5:$B$6004,B1618,DATABASE!$X$5:$X$6004,1),0)</f>
        <v/>
      </c>
      <c r="W1618" s="57">
        <f>IFERROR(COUNTIFS(DATABASE!$B$5:$B$6004,B1618,DATABASE!$X$5:$X$6004,1),0)</f>
        <v/>
      </c>
      <c r="X1618" s="58">
        <f>--AND(ISNUMBER(B1618),C1618&lt;&gt;"",L1618&lt;&gt;"",M1618&lt;&gt;"")</f>
        <v/>
      </c>
    </row>
    <row r="1619" ht="15" customHeight="1" s="111">
      <c r="A1619" s="42" t="inlineStr">
        <is>
          <t>APR</t>
        </is>
      </c>
      <c r="B1619" s="43">
        <f>APR!A120</f>
        <v/>
      </c>
      <c r="C1619" s="44">
        <f>APR!B120</f>
        <v/>
      </c>
      <c r="D1619" s="44">
        <f>APR!C120</f>
        <v/>
      </c>
      <c r="E1619" s="44">
        <f>APR!D120</f>
        <v/>
      </c>
      <c r="F1619" s="44">
        <f>APR!E120</f>
        <v/>
      </c>
      <c r="G1619" s="44">
        <f>APR!F120</f>
        <v/>
      </c>
      <c r="H1619" s="44">
        <f>APR!G120</f>
        <v/>
      </c>
      <c r="I1619" s="45">
        <f>APR!H120</f>
        <v/>
      </c>
      <c r="J1619" s="45">
        <f>APR!I120</f>
        <v/>
      </c>
      <c r="K1619" s="44">
        <f>APR!J120</f>
        <v/>
      </c>
      <c r="L1619" s="44">
        <f>APR!K120</f>
        <v/>
      </c>
      <c r="M1619" s="46">
        <f>APR!L120</f>
        <v/>
      </c>
      <c r="N1619" s="44">
        <f>APR!M120</f>
        <v/>
      </c>
      <c r="O1619" s="44">
        <f>APR!N120</f>
        <v/>
      </c>
      <c r="P1619" s="44">
        <f>APR!O120</f>
        <v/>
      </c>
      <c r="Q1619" s="44">
        <f>APR!P120</f>
        <v/>
      </c>
      <c r="R1619" s="44">
        <f>APR!Q120</f>
        <v/>
      </c>
      <c r="S1619" s="46">
        <f>S1618+IF(X1619=0,0,M1619)</f>
        <v/>
      </c>
      <c r="T1619" s="47">
        <f>MAX(T1618,S1619)</f>
        <v/>
      </c>
      <c r="U1619" s="48">
        <f>S1619-T1619</f>
        <v/>
      </c>
      <c r="V1619" s="47">
        <f>IFERROR(SUMIFS(DATABASE!$M$5:$M$6004,DATABASE!$B$5:$B$6004,B1619,DATABASE!$X$5:$X$6004,1),0)</f>
        <v/>
      </c>
      <c r="W1619" s="31">
        <f>IFERROR(COUNTIFS(DATABASE!$B$5:$B$6004,B1619,DATABASE!$X$5:$X$6004,1),0)</f>
        <v/>
      </c>
      <c r="X1619" s="49">
        <f>--AND(ISNUMBER(B1619),C1619&lt;&gt;"",L1619&lt;&gt;"",M1619&lt;&gt;"")</f>
        <v/>
      </c>
    </row>
    <row r="1620" ht="15" customHeight="1" s="111">
      <c r="A1620" s="50" t="inlineStr">
        <is>
          <t>APR</t>
        </is>
      </c>
      <c r="B1620" s="51">
        <f>APR!A121</f>
        <v/>
      </c>
      <c r="C1620" s="52">
        <f>APR!B121</f>
        <v/>
      </c>
      <c r="D1620" s="52">
        <f>APR!C121</f>
        <v/>
      </c>
      <c r="E1620" s="52">
        <f>APR!D121</f>
        <v/>
      </c>
      <c r="F1620" s="52">
        <f>APR!E121</f>
        <v/>
      </c>
      <c r="G1620" s="52">
        <f>APR!F121</f>
        <v/>
      </c>
      <c r="H1620" s="52">
        <f>APR!G121</f>
        <v/>
      </c>
      <c r="I1620" s="53">
        <f>APR!H121</f>
        <v/>
      </c>
      <c r="J1620" s="53">
        <f>APR!I121</f>
        <v/>
      </c>
      <c r="K1620" s="52">
        <f>APR!J121</f>
        <v/>
      </c>
      <c r="L1620" s="52">
        <f>APR!K121</f>
        <v/>
      </c>
      <c r="M1620" s="54">
        <f>APR!L121</f>
        <v/>
      </c>
      <c r="N1620" s="52">
        <f>APR!M121</f>
        <v/>
      </c>
      <c r="O1620" s="52">
        <f>APR!N121</f>
        <v/>
      </c>
      <c r="P1620" s="52">
        <f>APR!O121</f>
        <v/>
      </c>
      <c r="Q1620" s="52">
        <f>APR!P121</f>
        <v/>
      </c>
      <c r="R1620" s="52">
        <f>APR!Q121</f>
        <v/>
      </c>
      <c r="S1620" s="54">
        <f>S1619+IF(X1620=0,0,M1620)</f>
        <v/>
      </c>
      <c r="T1620" s="55">
        <f>MAX(T1619,S1620)</f>
        <v/>
      </c>
      <c r="U1620" s="56">
        <f>S1620-T1620</f>
        <v/>
      </c>
      <c r="V1620" s="55">
        <f>IFERROR(SUMIFS(DATABASE!$M$5:$M$6004,DATABASE!$B$5:$B$6004,B1620,DATABASE!$X$5:$X$6004,1),0)</f>
        <v/>
      </c>
      <c r="W1620" s="57">
        <f>IFERROR(COUNTIFS(DATABASE!$B$5:$B$6004,B1620,DATABASE!$X$5:$X$6004,1),0)</f>
        <v/>
      </c>
      <c r="X1620" s="58">
        <f>--AND(ISNUMBER(B1620),C1620&lt;&gt;"",L1620&lt;&gt;"",M1620&lt;&gt;"")</f>
        <v/>
      </c>
    </row>
    <row r="1621" ht="15" customHeight="1" s="111">
      <c r="A1621" s="42" t="inlineStr">
        <is>
          <t>APR</t>
        </is>
      </c>
      <c r="B1621" s="43">
        <f>APR!A122</f>
        <v/>
      </c>
      <c r="C1621" s="44">
        <f>APR!B122</f>
        <v/>
      </c>
      <c r="D1621" s="44">
        <f>APR!C122</f>
        <v/>
      </c>
      <c r="E1621" s="44">
        <f>APR!D122</f>
        <v/>
      </c>
      <c r="F1621" s="44">
        <f>APR!E122</f>
        <v/>
      </c>
      <c r="G1621" s="44">
        <f>APR!F122</f>
        <v/>
      </c>
      <c r="H1621" s="44">
        <f>APR!G122</f>
        <v/>
      </c>
      <c r="I1621" s="45">
        <f>APR!H122</f>
        <v/>
      </c>
      <c r="J1621" s="45">
        <f>APR!I122</f>
        <v/>
      </c>
      <c r="K1621" s="44">
        <f>APR!J122</f>
        <v/>
      </c>
      <c r="L1621" s="44">
        <f>APR!K122</f>
        <v/>
      </c>
      <c r="M1621" s="46">
        <f>APR!L122</f>
        <v/>
      </c>
      <c r="N1621" s="44">
        <f>APR!M122</f>
        <v/>
      </c>
      <c r="O1621" s="44">
        <f>APR!N122</f>
        <v/>
      </c>
      <c r="P1621" s="44">
        <f>APR!O122</f>
        <v/>
      </c>
      <c r="Q1621" s="44">
        <f>APR!P122</f>
        <v/>
      </c>
      <c r="R1621" s="44">
        <f>APR!Q122</f>
        <v/>
      </c>
      <c r="S1621" s="46">
        <f>S1620+IF(X1621=0,0,M1621)</f>
        <v/>
      </c>
      <c r="T1621" s="47">
        <f>MAX(T1620,S1621)</f>
        <v/>
      </c>
      <c r="U1621" s="48">
        <f>S1621-T1621</f>
        <v/>
      </c>
      <c r="V1621" s="47">
        <f>IFERROR(SUMIFS(DATABASE!$M$5:$M$6004,DATABASE!$B$5:$B$6004,B1621,DATABASE!$X$5:$X$6004,1),0)</f>
        <v/>
      </c>
      <c r="W1621" s="31">
        <f>IFERROR(COUNTIFS(DATABASE!$B$5:$B$6004,B1621,DATABASE!$X$5:$X$6004,1),0)</f>
        <v/>
      </c>
      <c r="X1621" s="49">
        <f>--AND(ISNUMBER(B1621),C1621&lt;&gt;"",L1621&lt;&gt;"",M1621&lt;&gt;"")</f>
        <v/>
      </c>
    </row>
    <row r="1622" ht="15" customHeight="1" s="111">
      <c r="A1622" s="50" t="inlineStr">
        <is>
          <t>APR</t>
        </is>
      </c>
      <c r="B1622" s="51">
        <f>APR!A123</f>
        <v/>
      </c>
      <c r="C1622" s="52">
        <f>APR!B123</f>
        <v/>
      </c>
      <c r="D1622" s="52">
        <f>APR!C123</f>
        <v/>
      </c>
      <c r="E1622" s="52">
        <f>APR!D123</f>
        <v/>
      </c>
      <c r="F1622" s="52">
        <f>APR!E123</f>
        <v/>
      </c>
      <c r="G1622" s="52">
        <f>APR!F123</f>
        <v/>
      </c>
      <c r="H1622" s="52">
        <f>APR!G123</f>
        <v/>
      </c>
      <c r="I1622" s="53">
        <f>APR!H123</f>
        <v/>
      </c>
      <c r="J1622" s="53">
        <f>APR!I123</f>
        <v/>
      </c>
      <c r="K1622" s="52">
        <f>APR!J123</f>
        <v/>
      </c>
      <c r="L1622" s="52">
        <f>APR!K123</f>
        <v/>
      </c>
      <c r="M1622" s="54">
        <f>APR!L123</f>
        <v/>
      </c>
      <c r="N1622" s="52">
        <f>APR!M123</f>
        <v/>
      </c>
      <c r="O1622" s="52">
        <f>APR!N123</f>
        <v/>
      </c>
      <c r="P1622" s="52">
        <f>APR!O123</f>
        <v/>
      </c>
      <c r="Q1622" s="52">
        <f>APR!P123</f>
        <v/>
      </c>
      <c r="R1622" s="52">
        <f>APR!Q123</f>
        <v/>
      </c>
      <c r="S1622" s="54">
        <f>S1621+IF(X1622=0,0,M1622)</f>
        <v/>
      </c>
      <c r="T1622" s="55">
        <f>MAX(T1621,S1622)</f>
        <v/>
      </c>
      <c r="U1622" s="56">
        <f>S1622-T1622</f>
        <v/>
      </c>
      <c r="V1622" s="55">
        <f>IFERROR(SUMIFS(DATABASE!$M$5:$M$6004,DATABASE!$B$5:$B$6004,B1622,DATABASE!$X$5:$X$6004,1),0)</f>
        <v/>
      </c>
      <c r="W1622" s="57">
        <f>IFERROR(COUNTIFS(DATABASE!$B$5:$B$6004,B1622,DATABASE!$X$5:$X$6004,1),0)</f>
        <v/>
      </c>
      <c r="X1622" s="58">
        <f>--AND(ISNUMBER(B1622),C1622&lt;&gt;"",L1622&lt;&gt;"",M1622&lt;&gt;"")</f>
        <v/>
      </c>
    </row>
    <row r="1623" ht="15" customHeight="1" s="111">
      <c r="A1623" s="42" t="inlineStr">
        <is>
          <t>APR</t>
        </is>
      </c>
      <c r="B1623" s="43">
        <f>APR!A124</f>
        <v/>
      </c>
      <c r="C1623" s="44">
        <f>APR!B124</f>
        <v/>
      </c>
      <c r="D1623" s="44">
        <f>APR!C124</f>
        <v/>
      </c>
      <c r="E1623" s="44">
        <f>APR!D124</f>
        <v/>
      </c>
      <c r="F1623" s="44">
        <f>APR!E124</f>
        <v/>
      </c>
      <c r="G1623" s="44">
        <f>APR!F124</f>
        <v/>
      </c>
      <c r="H1623" s="44">
        <f>APR!G124</f>
        <v/>
      </c>
      <c r="I1623" s="45">
        <f>APR!H124</f>
        <v/>
      </c>
      <c r="J1623" s="45">
        <f>APR!I124</f>
        <v/>
      </c>
      <c r="K1623" s="44">
        <f>APR!J124</f>
        <v/>
      </c>
      <c r="L1623" s="44">
        <f>APR!K124</f>
        <v/>
      </c>
      <c r="M1623" s="46">
        <f>APR!L124</f>
        <v/>
      </c>
      <c r="N1623" s="44">
        <f>APR!M124</f>
        <v/>
      </c>
      <c r="O1623" s="44">
        <f>APR!N124</f>
        <v/>
      </c>
      <c r="P1623" s="44">
        <f>APR!O124</f>
        <v/>
      </c>
      <c r="Q1623" s="44">
        <f>APR!P124</f>
        <v/>
      </c>
      <c r="R1623" s="44">
        <f>APR!Q124</f>
        <v/>
      </c>
      <c r="S1623" s="46">
        <f>S1622+IF(X1623=0,0,M1623)</f>
        <v/>
      </c>
      <c r="T1623" s="47">
        <f>MAX(T1622,S1623)</f>
        <v/>
      </c>
      <c r="U1623" s="48">
        <f>S1623-T1623</f>
        <v/>
      </c>
      <c r="V1623" s="47">
        <f>IFERROR(SUMIFS(DATABASE!$M$5:$M$6004,DATABASE!$B$5:$B$6004,B1623,DATABASE!$X$5:$X$6004,1),0)</f>
        <v/>
      </c>
      <c r="W1623" s="31">
        <f>IFERROR(COUNTIFS(DATABASE!$B$5:$B$6004,B1623,DATABASE!$X$5:$X$6004,1),0)</f>
        <v/>
      </c>
      <c r="X1623" s="49">
        <f>--AND(ISNUMBER(B1623),C1623&lt;&gt;"",L1623&lt;&gt;"",M1623&lt;&gt;"")</f>
        <v/>
      </c>
    </row>
    <row r="1624" ht="15" customHeight="1" s="111">
      <c r="A1624" s="50" t="inlineStr">
        <is>
          <t>APR</t>
        </is>
      </c>
      <c r="B1624" s="51">
        <f>APR!A125</f>
        <v/>
      </c>
      <c r="C1624" s="52">
        <f>APR!B125</f>
        <v/>
      </c>
      <c r="D1624" s="52">
        <f>APR!C125</f>
        <v/>
      </c>
      <c r="E1624" s="52">
        <f>APR!D125</f>
        <v/>
      </c>
      <c r="F1624" s="52">
        <f>APR!E125</f>
        <v/>
      </c>
      <c r="G1624" s="52">
        <f>APR!F125</f>
        <v/>
      </c>
      <c r="H1624" s="52">
        <f>APR!G125</f>
        <v/>
      </c>
      <c r="I1624" s="53">
        <f>APR!H125</f>
        <v/>
      </c>
      <c r="J1624" s="53">
        <f>APR!I125</f>
        <v/>
      </c>
      <c r="K1624" s="52">
        <f>APR!J125</f>
        <v/>
      </c>
      <c r="L1624" s="52">
        <f>APR!K125</f>
        <v/>
      </c>
      <c r="M1624" s="54">
        <f>APR!L125</f>
        <v/>
      </c>
      <c r="N1624" s="52">
        <f>APR!M125</f>
        <v/>
      </c>
      <c r="O1624" s="52">
        <f>APR!N125</f>
        <v/>
      </c>
      <c r="P1624" s="52">
        <f>APR!O125</f>
        <v/>
      </c>
      <c r="Q1624" s="52">
        <f>APR!P125</f>
        <v/>
      </c>
      <c r="R1624" s="52">
        <f>APR!Q125</f>
        <v/>
      </c>
      <c r="S1624" s="54">
        <f>S1623+IF(X1624=0,0,M1624)</f>
        <v/>
      </c>
      <c r="T1624" s="55">
        <f>MAX(T1623,S1624)</f>
        <v/>
      </c>
      <c r="U1624" s="56">
        <f>S1624-T1624</f>
        <v/>
      </c>
      <c r="V1624" s="55">
        <f>IFERROR(SUMIFS(DATABASE!$M$5:$M$6004,DATABASE!$B$5:$B$6004,B1624,DATABASE!$X$5:$X$6004,1),0)</f>
        <v/>
      </c>
      <c r="W1624" s="57">
        <f>IFERROR(COUNTIFS(DATABASE!$B$5:$B$6004,B1624,DATABASE!$X$5:$X$6004,1),0)</f>
        <v/>
      </c>
      <c r="X1624" s="58">
        <f>--AND(ISNUMBER(B1624),C1624&lt;&gt;"",L1624&lt;&gt;"",M1624&lt;&gt;"")</f>
        <v/>
      </c>
    </row>
    <row r="1625" ht="15" customHeight="1" s="111">
      <c r="A1625" s="42" t="inlineStr">
        <is>
          <t>APR</t>
        </is>
      </c>
      <c r="B1625" s="43">
        <f>APR!A126</f>
        <v/>
      </c>
      <c r="C1625" s="44">
        <f>APR!B126</f>
        <v/>
      </c>
      <c r="D1625" s="44">
        <f>APR!C126</f>
        <v/>
      </c>
      <c r="E1625" s="44">
        <f>APR!D126</f>
        <v/>
      </c>
      <c r="F1625" s="44">
        <f>APR!E126</f>
        <v/>
      </c>
      <c r="G1625" s="44">
        <f>APR!F126</f>
        <v/>
      </c>
      <c r="H1625" s="44">
        <f>APR!G126</f>
        <v/>
      </c>
      <c r="I1625" s="45">
        <f>APR!H126</f>
        <v/>
      </c>
      <c r="J1625" s="45">
        <f>APR!I126</f>
        <v/>
      </c>
      <c r="K1625" s="44">
        <f>APR!J126</f>
        <v/>
      </c>
      <c r="L1625" s="44">
        <f>APR!K126</f>
        <v/>
      </c>
      <c r="M1625" s="46">
        <f>APR!L126</f>
        <v/>
      </c>
      <c r="N1625" s="44">
        <f>APR!M126</f>
        <v/>
      </c>
      <c r="O1625" s="44">
        <f>APR!N126</f>
        <v/>
      </c>
      <c r="P1625" s="44">
        <f>APR!O126</f>
        <v/>
      </c>
      <c r="Q1625" s="44">
        <f>APR!P126</f>
        <v/>
      </c>
      <c r="R1625" s="44">
        <f>APR!Q126</f>
        <v/>
      </c>
      <c r="S1625" s="46">
        <f>S1624+IF(X1625=0,0,M1625)</f>
        <v/>
      </c>
      <c r="T1625" s="47">
        <f>MAX(T1624,S1625)</f>
        <v/>
      </c>
      <c r="U1625" s="48">
        <f>S1625-T1625</f>
        <v/>
      </c>
      <c r="V1625" s="47">
        <f>IFERROR(SUMIFS(DATABASE!$M$5:$M$6004,DATABASE!$B$5:$B$6004,B1625,DATABASE!$X$5:$X$6004,1),0)</f>
        <v/>
      </c>
      <c r="W1625" s="31">
        <f>IFERROR(COUNTIFS(DATABASE!$B$5:$B$6004,B1625,DATABASE!$X$5:$X$6004,1),0)</f>
        <v/>
      </c>
      <c r="X1625" s="49">
        <f>--AND(ISNUMBER(B1625),C1625&lt;&gt;"",L1625&lt;&gt;"",M1625&lt;&gt;"")</f>
        <v/>
      </c>
    </row>
    <row r="1626" ht="15" customHeight="1" s="111">
      <c r="A1626" s="50" t="inlineStr">
        <is>
          <t>APR</t>
        </is>
      </c>
      <c r="B1626" s="51">
        <f>APR!A127</f>
        <v/>
      </c>
      <c r="C1626" s="52">
        <f>APR!B127</f>
        <v/>
      </c>
      <c r="D1626" s="52">
        <f>APR!C127</f>
        <v/>
      </c>
      <c r="E1626" s="52">
        <f>APR!D127</f>
        <v/>
      </c>
      <c r="F1626" s="52">
        <f>APR!E127</f>
        <v/>
      </c>
      <c r="G1626" s="52">
        <f>APR!F127</f>
        <v/>
      </c>
      <c r="H1626" s="52">
        <f>APR!G127</f>
        <v/>
      </c>
      <c r="I1626" s="53">
        <f>APR!H127</f>
        <v/>
      </c>
      <c r="J1626" s="53">
        <f>APR!I127</f>
        <v/>
      </c>
      <c r="K1626" s="52">
        <f>APR!J127</f>
        <v/>
      </c>
      <c r="L1626" s="52">
        <f>APR!K127</f>
        <v/>
      </c>
      <c r="M1626" s="54">
        <f>APR!L127</f>
        <v/>
      </c>
      <c r="N1626" s="52">
        <f>APR!M127</f>
        <v/>
      </c>
      <c r="O1626" s="52">
        <f>APR!N127</f>
        <v/>
      </c>
      <c r="P1626" s="52">
        <f>APR!O127</f>
        <v/>
      </c>
      <c r="Q1626" s="52">
        <f>APR!P127</f>
        <v/>
      </c>
      <c r="R1626" s="52">
        <f>APR!Q127</f>
        <v/>
      </c>
      <c r="S1626" s="54">
        <f>S1625+IF(X1626=0,0,M1626)</f>
        <v/>
      </c>
      <c r="T1626" s="55">
        <f>MAX(T1625,S1626)</f>
        <v/>
      </c>
      <c r="U1626" s="56">
        <f>S1626-T1626</f>
        <v/>
      </c>
      <c r="V1626" s="55">
        <f>IFERROR(SUMIFS(DATABASE!$M$5:$M$6004,DATABASE!$B$5:$B$6004,B1626,DATABASE!$X$5:$X$6004,1),0)</f>
        <v/>
      </c>
      <c r="W1626" s="57">
        <f>IFERROR(COUNTIFS(DATABASE!$B$5:$B$6004,B1626,DATABASE!$X$5:$X$6004,1),0)</f>
        <v/>
      </c>
      <c r="X1626" s="58">
        <f>--AND(ISNUMBER(B1626),C1626&lt;&gt;"",L1626&lt;&gt;"",M1626&lt;&gt;"")</f>
        <v/>
      </c>
    </row>
    <row r="1627" ht="15" customHeight="1" s="111">
      <c r="A1627" s="42" t="inlineStr">
        <is>
          <t>APR</t>
        </is>
      </c>
      <c r="B1627" s="43">
        <f>APR!A128</f>
        <v/>
      </c>
      <c r="C1627" s="44">
        <f>APR!B128</f>
        <v/>
      </c>
      <c r="D1627" s="44">
        <f>APR!C128</f>
        <v/>
      </c>
      <c r="E1627" s="44">
        <f>APR!D128</f>
        <v/>
      </c>
      <c r="F1627" s="44">
        <f>APR!E128</f>
        <v/>
      </c>
      <c r="G1627" s="44">
        <f>APR!F128</f>
        <v/>
      </c>
      <c r="H1627" s="44">
        <f>APR!G128</f>
        <v/>
      </c>
      <c r="I1627" s="45">
        <f>APR!H128</f>
        <v/>
      </c>
      <c r="J1627" s="45">
        <f>APR!I128</f>
        <v/>
      </c>
      <c r="K1627" s="44">
        <f>APR!J128</f>
        <v/>
      </c>
      <c r="L1627" s="44">
        <f>APR!K128</f>
        <v/>
      </c>
      <c r="M1627" s="46">
        <f>APR!L128</f>
        <v/>
      </c>
      <c r="N1627" s="44">
        <f>APR!M128</f>
        <v/>
      </c>
      <c r="O1627" s="44">
        <f>APR!N128</f>
        <v/>
      </c>
      <c r="P1627" s="44">
        <f>APR!O128</f>
        <v/>
      </c>
      <c r="Q1627" s="44">
        <f>APR!P128</f>
        <v/>
      </c>
      <c r="R1627" s="44">
        <f>APR!Q128</f>
        <v/>
      </c>
      <c r="S1627" s="46">
        <f>S1626+IF(X1627=0,0,M1627)</f>
        <v/>
      </c>
      <c r="T1627" s="47">
        <f>MAX(T1626,S1627)</f>
        <v/>
      </c>
      <c r="U1627" s="48">
        <f>S1627-T1627</f>
        <v/>
      </c>
      <c r="V1627" s="47">
        <f>IFERROR(SUMIFS(DATABASE!$M$5:$M$6004,DATABASE!$B$5:$B$6004,B1627,DATABASE!$X$5:$X$6004,1),0)</f>
        <v/>
      </c>
      <c r="W1627" s="31">
        <f>IFERROR(COUNTIFS(DATABASE!$B$5:$B$6004,B1627,DATABASE!$X$5:$X$6004,1),0)</f>
        <v/>
      </c>
      <c r="X1627" s="49">
        <f>--AND(ISNUMBER(B1627),C1627&lt;&gt;"",L1627&lt;&gt;"",M1627&lt;&gt;"")</f>
        <v/>
      </c>
    </row>
    <row r="1628" ht="15" customHeight="1" s="111">
      <c r="A1628" s="50" t="inlineStr">
        <is>
          <t>APR</t>
        </is>
      </c>
      <c r="B1628" s="51">
        <f>APR!A129</f>
        <v/>
      </c>
      <c r="C1628" s="52">
        <f>APR!B129</f>
        <v/>
      </c>
      <c r="D1628" s="52">
        <f>APR!C129</f>
        <v/>
      </c>
      <c r="E1628" s="52">
        <f>APR!D129</f>
        <v/>
      </c>
      <c r="F1628" s="52">
        <f>APR!E129</f>
        <v/>
      </c>
      <c r="G1628" s="52">
        <f>APR!F129</f>
        <v/>
      </c>
      <c r="H1628" s="52">
        <f>APR!G129</f>
        <v/>
      </c>
      <c r="I1628" s="53">
        <f>APR!H129</f>
        <v/>
      </c>
      <c r="J1628" s="53">
        <f>APR!I129</f>
        <v/>
      </c>
      <c r="K1628" s="52">
        <f>APR!J129</f>
        <v/>
      </c>
      <c r="L1628" s="52">
        <f>APR!K129</f>
        <v/>
      </c>
      <c r="M1628" s="54">
        <f>APR!L129</f>
        <v/>
      </c>
      <c r="N1628" s="52">
        <f>APR!M129</f>
        <v/>
      </c>
      <c r="O1628" s="52">
        <f>APR!N129</f>
        <v/>
      </c>
      <c r="P1628" s="52">
        <f>APR!O129</f>
        <v/>
      </c>
      <c r="Q1628" s="52">
        <f>APR!P129</f>
        <v/>
      </c>
      <c r="R1628" s="52">
        <f>APR!Q129</f>
        <v/>
      </c>
      <c r="S1628" s="54">
        <f>S1627+IF(X1628=0,0,M1628)</f>
        <v/>
      </c>
      <c r="T1628" s="55">
        <f>MAX(T1627,S1628)</f>
        <v/>
      </c>
      <c r="U1628" s="56">
        <f>S1628-T1628</f>
        <v/>
      </c>
      <c r="V1628" s="55">
        <f>IFERROR(SUMIFS(DATABASE!$M$5:$M$6004,DATABASE!$B$5:$B$6004,B1628,DATABASE!$X$5:$X$6004,1),0)</f>
        <v/>
      </c>
      <c r="W1628" s="57">
        <f>IFERROR(COUNTIFS(DATABASE!$B$5:$B$6004,B1628,DATABASE!$X$5:$X$6004,1),0)</f>
        <v/>
      </c>
      <c r="X1628" s="58">
        <f>--AND(ISNUMBER(B1628),C1628&lt;&gt;"",L1628&lt;&gt;"",M1628&lt;&gt;"")</f>
        <v/>
      </c>
    </row>
    <row r="1629" ht="15" customHeight="1" s="111">
      <c r="A1629" s="42" t="inlineStr">
        <is>
          <t>APR</t>
        </is>
      </c>
      <c r="B1629" s="43">
        <f>APR!A130</f>
        <v/>
      </c>
      <c r="C1629" s="44">
        <f>APR!B130</f>
        <v/>
      </c>
      <c r="D1629" s="44">
        <f>APR!C130</f>
        <v/>
      </c>
      <c r="E1629" s="44">
        <f>APR!D130</f>
        <v/>
      </c>
      <c r="F1629" s="44">
        <f>APR!E130</f>
        <v/>
      </c>
      <c r="G1629" s="44">
        <f>APR!F130</f>
        <v/>
      </c>
      <c r="H1629" s="44">
        <f>APR!G130</f>
        <v/>
      </c>
      <c r="I1629" s="45">
        <f>APR!H130</f>
        <v/>
      </c>
      <c r="J1629" s="45">
        <f>APR!I130</f>
        <v/>
      </c>
      <c r="K1629" s="44">
        <f>APR!J130</f>
        <v/>
      </c>
      <c r="L1629" s="44">
        <f>APR!K130</f>
        <v/>
      </c>
      <c r="M1629" s="46">
        <f>APR!L130</f>
        <v/>
      </c>
      <c r="N1629" s="44">
        <f>APR!M130</f>
        <v/>
      </c>
      <c r="O1629" s="44">
        <f>APR!N130</f>
        <v/>
      </c>
      <c r="P1629" s="44">
        <f>APR!O130</f>
        <v/>
      </c>
      <c r="Q1629" s="44">
        <f>APR!P130</f>
        <v/>
      </c>
      <c r="R1629" s="44">
        <f>APR!Q130</f>
        <v/>
      </c>
      <c r="S1629" s="46">
        <f>S1628+IF(X1629=0,0,M1629)</f>
        <v/>
      </c>
      <c r="T1629" s="47">
        <f>MAX(T1628,S1629)</f>
        <v/>
      </c>
      <c r="U1629" s="48">
        <f>S1629-T1629</f>
        <v/>
      </c>
      <c r="V1629" s="47">
        <f>IFERROR(SUMIFS(DATABASE!$M$5:$M$6004,DATABASE!$B$5:$B$6004,B1629,DATABASE!$X$5:$X$6004,1),0)</f>
        <v/>
      </c>
      <c r="W1629" s="31">
        <f>IFERROR(COUNTIFS(DATABASE!$B$5:$B$6004,B1629,DATABASE!$X$5:$X$6004,1),0)</f>
        <v/>
      </c>
      <c r="X1629" s="49">
        <f>--AND(ISNUMBER(B1629),C1629&lt;&gt;"",L1629&lt;&gt;"",M1629&lt;&gt;"")</f>
        <v/>
      </c>
    </row>
    <row r="1630" ht="15" customHeight="1" s="111">
      <c r="A1630" s="50" t="inlineStr">
        <is>
          <t>APR</t>
        </is>
      </c>
      <c r="B1630" s="51">
        <f>APR!A131</f>
        <v/>
      </c>
      <c r="C1630" s="52">
        <f>APR!B131</f>
        <v/>
      </c>
      <c r="D1630" s="52">
        <f>APR!C131</f>
        <v/>
      </c>
      <c r="E1630" s="52">
        <f>APR!D131</f>
        <v/>
      </c>
      <c r="F1630" s="52">
        <f>APR!E131</f>
        <v/>
      </c>
      <c r="G1630" s="52">
        <f>APR!F131</f>
        <v/>
      </c>
      <c r="H1630" s="52">
        <f>APR!G131</f>
        <v/>
      </c>
      <c r="I1630" s="53">
        <f>APR!H131</f>
        <v/>
      </c>
      <c r="J1630" s="53">
        <f>APR!I131</f>
        <v/>
      </c>
      <c r="K1630" s="52">
        <f>APR!J131</f>
        <v/>
      </c>
      <c r="L1630" s="52">
        <f>APR!K131</f>
        <v/>
      </c>
      <c r="M1630" s="54">
        <f>APR!L131</f>
        <v/>
      </c>
      <c r="N1630" s="52">
        <f>APR!M131</f>
        <v/>
      </c>
      <c r="O1630" s="52">
        <f>APR!N131</f>
        <v/>
      </c>
      <c r="P1630" s="52">
        <f>APR!O131</f>
        <v/>
      </c>
      <c r="Q1630" s="52">
        <f>APR!P131</f>
        <v/>
      </c>
      <c r="R1630" s="52">
        <f>APR!Q131</f>
        <v/>
      </c>
      <c r="S1630" s="54">
        <f>S1629+IF(X1630=0,0,M1630)</f>
        <v/>
      </c>
      <c r="T1630" s="55">
        <f>MAX(T1629,S1630)</f>
        <v/>
      </c>
      <c r="U1630" s="56">
        <f>S1630-T1630</f>
        <v/>
      </c>
      <c r="V1630" s="55">
        <f>IFERROR(SUMIFS(DATABASE!$M$5:$M$6004,DATABASE!$B$5:$B$6004,B1630,DATABASE!$X$5:$X$6004,1),0)</f>
        <v/>
      </c>
      <c r="W1630" s="57">
        <f>IFERROR(COUNTIFS(DATABASE!$B$5:$B$6004,B1630,DATABASE!$X$5:$X$6004,1),0)</f>
        <v/>
      </c>
      <c r="X1630" s="58">
        <f>--AND(ISNUMBER(B1630),C1630&lt;&gt;"",L1630&lt;&gt;"",M1630&lt;&gt;"")</f>
        <v/>
      </c>
    </row>
    <row r="1631" ht="15" customHeight="1" s="111">
      <c r="A1631" s="42" t="inlineStr">
        <is>
          <t>APR</t>
        </is>
      </c>
      <c r="B1631" s="43">
        <f>APR!A132</f>
        <v/>
      </c>
      <c r="C1631" s="44">
        <f>APR!B132</f>
        <v/>
      </c>
      <c r="D1631" s="44">
        <f>APR!C132</f>
        <v/>
      </c>
      <c r="E1631" s="44">
        <f>APR!D132</f>
        <v/>
      </c>
      <c r="F1631" s="44">
        <f>APR!E132</f>
        <v/>
      </c>
      <c r="G1631" s="44">
        <f>APR!F132</f>
        <v/>
      </c>
      <c r="H1631" s="44">
        <f>APR!G132</f>
        <v/>
      </c>
      <c r="I1631" s="45">
        <f>APR!H132</f>
        <v/>
      </c>
      <c r="J1631" s="45">
        <f>APR!I132</f>
        <v/>
      </c>
      <c r="K1631" s="44">
        <f>APR!J132</f>
        <v/>
      </c>
      <c r="L1631" s="44">
        <f>APR!K132</f>
        <v/>
      </c>
      <c r="M1631" s="46">
        <f>APR!L132</f>
        <v/>
      </c>
      <c r="N1631" s="44">
        <f>APR!M132</f>
        <v/>
      </c>
      <c r="O1631" s="44">
        <f>APR!N132</f>
        <v/>
      </c>
      <c r="P1631" s="44">
        <f>APR!O132</f>
        <v/>
      </c>
      <c r="Q1631" s="44">
        <f>APR!P132</f>
        <v/>
      </c>
      <c r="R1631" s="44">
        <f>APR!Q132</f>
        <v/>
      </c>
      <c r="S1631" s="46">
        <f>S1630+IF(X1631=0,0,M1631)</f>
        <v/>
      </c>
      <c r="T1631" s="47">
        <f>MAX(T1630,S1631)</f>
        <v/>
      </c>
      <c r="U1631" s="48">
        <f>S1631-T1631</f>
        <v/>
      </c>
      <c r="V1631" s="47">
        <f>IFERROR(SUMIFS(DATABASE!$M$5:$M$6004,DATABASE!$B$5:$B$6004,B1631,DATABASE!$X$5:$X$6004,1),0)</f>
        <v/>
      </c>
      <c r="W1631" s="31">
        <f>IFERROR(COUNTIFS(DATABASE!$B$5:$B$6004,B1631,DATABASE!$X$5:$X$6004,1),0)</f>
        <v/>
      </c>
      <c r="X1631" s="49">
        <f>--AND(ISNUMBER(B1631),C1631&lt;&gt;"",L1631&lt;&gt;"",M1631&lt;&gt;"")</f>
        <v/>
      </c>
    </row>
    <row r="1632" ht="15" customHeight="1" s="111">
      <c r="A1632" s="50" t="inlineStr">
        <is>
          <t>APR</t>
        </is>
      </c>
      <c r="B1632" s="51">
        <f>APR!A133</f>
        <v/>
      </c>
      <c r="C1632" s="52">
        <f>APR!B133</f>
        <v/>
      </c>
      <c r="D1632" s="52">
        <f>APR!C133</f>
        <v/>
      </c>
      <c r="E1632" s="52">
        <f>APR!D133</f>
        <v/>
      </c>
      <c r="F1632" s="52">
        <f>APR!E133</f>
        <v/>
      </c>
      <c r="G1632" s="52">
        <f>APR!F133</f>
        <v/>
      </c>
      <c r="H1632" s="52">
        <f>APR!G133</f>
        <v/>
      </c>
      <c r="I1632" s="53">
        <f>APR!H133</f>
        <v/>
      </c>
      <c r="J1632" s="53">
        <f>APR!I133</f>
        <v/>
      </c>
      <c r="K1632" s="52">
        <f>APR!J133</f>
        <v/>
      </c>
      <c r="L1632" s="52">
        <f>APR!K133</f>
        <v/>
      </c>
      <c r="M1632" s="54">
        <f>APR!L133</f>
        <v/>
      </c>
      <c r="N1632" s="52">
        <f>APR!M133</f>
        <v/>
      </c>
      <c r="O1632" s="52">
        <f>APR!N133</f>
        <v/>
      </c>
      <c r="P1632" s="52">
        <f>APR!O133</f>
        <v/>
      </c>
      <c r="Q1632" s="52">
        <f>APR!P133</f>
        <v/>
      </c>
      <c r="R1632" s="52">
        <f>APR!Q133</f>
        <v/>
      </c>
      <c r="S1632" s="54">
        <f>S1631+IF(X1632=0,0,M1632)</f>
        <v/>
      </c>
      <c r="T1632" s="55">
        <f>MAX(T1631,S1632)</f>
        <v/>
      </c>
      <c r="U1632" s="56">
        <f>S1632-T1632</f>
        <v/>
      </c>
      <c r="V1632" s="55">
        <f>IFERROR(SUMIFS(DATABASE!$M$5:$M$6004,DATABASE!$B$5:$B$6004,B1632,DATABASE!$X$5:$X$6004,1),0)</f>
        <v/>
      </c>
      <c r="W1632" s="57">
        <f>IFERROR(COUNTIFS(DATABASE!$B$5:$B$6004,B1632,DATABASE!$X$5:$X$6004,1),0)</f>
        <v/>
      </c>
      <c r="X1632" s="58">
        <f>--AND(ISNUMBER(B1632),C1632&lt;&gt;"",L1632&lt;&gt;"",M1632&lt;&gt;"")</f>
        <v/>
      </c>
    </row>
    <row r="1633" ht="15" customHeight="1" s="111">
      <c r="A1633" s="42" t="inlineStr">
        <is>
          <t>APR</t>
        </is>
      </c>
      <c r="B1633" s="43">
        <f>APR!A134</f>
        <v/>
      </c>
      <c r="C1633" s="44">
        <f>APR!B134</f>
        <v/>
      </c>
      <c r="D1633" s="44">
        <f>APR!C134</f>
        <v/>
      </c>
      <c r="E1633" s="44">
        <f>APR!D134</f>
        <v/>
      </c>
      <c r="F1633" s="44">
        <f>APR!E134</f>
        <v/>
      </c>
      <c r="G1633" s="44">
        <f>APR!F134</f>
        <v/>
      </c>
      <c r="H1633" s="44">
        <f>APR!G134</f>
        <v/>
      </c>
      <c r="I1633" s="45">
        <f>APR!H134</f>
        <v/>
      </c>
      <c r="J1633" s="45">
        <f>APR!I134</f>
        <v/>
      </c>
      <c r="K1633" s="44">
        <f>APR!J134</f>
        <v/>
      </c>
      <c r="L1633" s="44">
        <f>APR!K134</f>
        <v/>
      </c>
      <c r="M1633" s="46">
        <f>APR!L134</f>
        <v/>
      </c>
      <c r="N1633" s="44">
        <f>APR!M134</f>
        <v/>
      </c>
      <c r="O1633" s="44">
        <f>APR!N134</f>
        <v/>
      </c>
      <c r="P1633" s="44">
        <f>APR!O134</f>
        <v/>
      </c>
      <c r="Q1633" s="44">
        <f>APR!P134</f>
        <v/>
      </c>
      <c r="R1633" s="44">
        <f>APR!Q134</f>
        <v/>
      </c>
      <c r="S1633" s="46">
        <f>S1632+IF(X1633=0,0,M1633)</f>
        <v/>
      </c>
      <c r="T1633" s="47">
        <f>MAX(T1632,S1633)</f>
        <v/>
      </c>
      <c r="U1633" s="48">
        <f>S1633-T1633</f>
        <v/>
      </c>
      <c r="V1633" s="47">
        <f>IFERROR(SUMIFS(DATABASE!$M$5:$M$6004,DATABASE!$B$5:$B$6004,B1633,DATABASE!$X$5:$X$6004,1),0)</f>
        <v/>
      </c>
      <c r="W1633" s="31">
        <f>IFERROR(COUNTIFS(DATABASE!$B$5:$B$6004,B1633,DATABASE!$X$5:$X$6004,1),0)</f>
        <v/>
      </c>
      <c r="X1633" s="49">
        <f>--AND(ISNUMBER(B1633),C1633&lt;&gt;"",L1633&lt;&gt;"",M1633&lt;&gt;"")</f>
        <v/>
      </c>
    </row>
    <row r="1634" ht="15" customHeight="1" s="111">
      <c r="A1634" s="50" t="inlineStr">
        <is>
          <t>APR</t>
        </is>
      </c>
      <c r="B1634" s="51">
        <f>APR!A135</f>
        <v/>
      </c>
      <c r="C1634" s="52">
        <f>APR!B135</f>
        <v/>
      </c>
      <c r="D1634" s="52">
        <f>APR!C135</f>
        <v/>
      </c>
      <c r="E1634" s="52">
        <f>APR!D135</f>
        <v/>
      </c>
      <c r="F1634" s="52">
        <f>APR!E135</f>
        <v/>
      </c>
      <c r="G1634" s="52">
        <f>APR!F135</f>
        <v/>
      </c>
      <c r="H1634" s="52">
        <f>APR!G135</f>
        <v/>
      </c>
      <c r="I1634" s="53">
        <f>APR!H135</f>
        <v/>
      </c>
      <c r="J1634" s="53">
        <f>APR!I135</f>
        <v/>
      </c>
      <c r="K1634" s="52">
        <f>APR!J135</f>
        <v/>
      </c>
      <c r="L1634" s="52">
        <f>APR!K135</f>
        <v/>
      </c>
      <c r="M1634" s="54">
        <f>APR!L135</f>
        <v/>
      </c>
      <c r="N1634" s="52">
        <f>APR!M135</f>
        <v/>
      </c>
      <c r="O1634" s="52">
        <f>APR!N135</f>
        <v/>
      </c>
      <c r="P1634" s="52">
        <f>APR!O135</f>
        <v/>
      </c>
      <c r="Q1634" s="52">
        <f>APR!P135</f>
        <v/>
      </c>
      <c r="R1634" s="52">
        <f>APR!Q135</f>
        <v/>
      </c>
      <c r="S1634" s="54">
        <f>S1633+IF(X1634=0,0,M1634)</f>
        <v/>
      </c>
      <c r="T1634" s="55">
        <f>MAX(T1633,S1634)</f>
        <v/>
      </c>
      <c r="U1634" s="56">
        <f>S1634-T1634</f>
        <v/>
      </c>
      <c r="V1634" s="55">
        <f>IFERROR(SUMIFS(DATABASE!$M$5:$M$6004,DATABASE!$B$5:$B$6004,B1634,DATABASE!$X$5:$X$6004,1),0)</f>
        <v/>
      </c>
      <c r="W1634" s="57">
        <f>IFERROR(COUNTIFS(DATABASE!$B$5:$B$6004,B1634,DATABASE!$X$5:$X$6004,1),0)</f>
        <v/>
      </c>
      <c r="X1634" s="58">
        <f>--AND(ISNUMBER(B1634),C1634&lt;&gt;"",L1634&lt;&gt;"",M1634&lt;&gt;"")</f>
        <v/>
      </c>
    </row>
    <row r="1635" ht="15" customHeight="1" s="111">
      <c r="A1635" s="42" t="inlineStr">
        <is>
          <t>APR</t>
        </is>
      </c>
      <c r="B1635" s="43">
        <f>APR!A136</f>
        <v/>
      </c>
      <c r="C1635" s="44">
        <f>APR!B136</f>
        <v/>
      </c>
      <c r="D1635" s="44">
        <f>APR!C136</f>
        <v/>
      </c>
      <c r="E1635" s="44">
        <f>APR!D136</f>
        <v/>
      </c>
      <c r="F1635" s="44">
        <f>APR!E136</f>
        <v/>
      </c>
      <c r="G1635" s="44">
        <f>APR!F136</f>
        <v/>
      </c>
      <c r="H1635" s="44">
        <f>APR!G136</f>
        <v/>
      </c>
      <c r="I1635" s="45">
        <f>APR!H136</f>
        <v/>
      </c>
      <c r="J1635" s="45">
        <f>APR!I136</f>
        <v/>
      </c>
      <c r="K1635" s="44">
        <f>APR!J136</f>
        <v/>
      </c>
      <c r="L1635" s="44">
        <f>APR!K136</f>
        <v/>
      </c>
      <c r="M1635" s="46">
        <f>APR!L136</f>
        <v/>
      </c>
      <c r="N1635" s="44">
        <f>APR!M136</f>
        <v/>
      </c>
      <c r="O1635" s="44">
        <f>APR!N136</f>
        <v/>
      </c>
      <c r="P1635" s="44">
        <f>APR!O136</f>
        <v/>
      </c>
      <c r="Q1635" s="44">
        <f>APR!P136</f>
        <v/>
      </c>
      <c r="R1635" s="44">
        <f>APR!Q136</f>
        <v/>
      </c>
      <c r="S1635" s="46">
        <f>S1634+IF(X1635=0,0,M1635)</f>
        <v/>
      </c>
      <c r="T1635" s="47">
        <f>MAX(T1634,S1635)</f>
        <v/>
      </c>
      <c r="U1635" s="48">
        <f>S1635-T1635</f>
        <v/>
      </c>
      <c r="V1635" s="47">
        <f>IFERROR(SUMIFS(DATABASE!$M$5:$M$6004,DATABASE!$B$5:$B$6004,B1635,DATABASE!$X$5:$X$6004,1),0)</f>
        <v/>
      </c>
      <c r="W1635" s="31">
        <f>IFERROR(COUNTIFS(DATABASE!$B$5:$B$6004,B1635,DATABASE!$X$5:$X$6004,1),0)</f>
        <v/>
      </c>
      <c r="X1635" s="49">
        <f>--AND(ISNUMBER(B1635),C1635&lt;&gt;"",L1635&lt;&gt;"",M1635&lt;&gt;"")</f>
        <v/>
      </c>
    </row>
    <row r="1636" ht="15" customHeight="1" s="111">
      <c r="A1636" s="50" t="inlineStr">
        <is>
          <t>APR</t>
        </is>
      </c>
      <c r="B1636" s="51">
        <f>APR!A137</f>
        <v/>
      </c>
      <c r="C1636" s="52">
        <f>APR!B137</f>
        <v/>
      </c>
      <c r="D1636" s="52">
        <f>APR!C137</f>
        <v/>
      </c>
      <c r="E1636" s="52">
        <f>APR!D137</f>
        <v/>
      </c>
      <c r="F1636" s="52">
        <f>APR!E137</f>
        <v/>
      </c>
      <c r="G1636" s="52">
        <f>APR!F137</f>
        <v/>
      </c>
      <c r="H1636" s="52">
        <f>APR!G137</f>
        <v/>
      </c>
      <c r="I1636" s="53">
        <f>APR!H137</f>
        <v/>
      </c>
      <c r="J1636" s="53">
        <f>APR!I137</f>
        <v/>
      </c>
      <c r="K1636" s="52">
        <f>APR!J137</f>
        <v/>
      </c>
      <c r="L1636" s="52">
        <f>APR!K137</f>
        <v/>
      </c>
      <c r="M1636" s="54">
        <f>APR!L137</f>
        <v/>
      </c>
      <c r="N1636" s="52">
        <f>APR!M137</f>
        <v/>
      </c>
      <c r="O1636" s="52">
        <f>APR!N137</f>
        <v/>
      </c>
      <c r="P1636" s="52">
        <f>APR!O137</f>
        <v/>
      </c>
      <c r="Q1636" s="52">
        <f>APR!P137</f>
        <v/>
      </c>
      <c r="R1636" s="52">
        <f>APR!Q137</f>
        <v/>
      </c>
      <c r="S1636" s="54">
        <f>S1635+IF(X1636=0,0,M1636)</f>
        <v/>
      </c>
      <c r="T1636" s="55">
        <f>MAX(T1635,S1636)</f>
        <v/>
      </c>
      <c r="U1636" s="56">
        <f>S1636-T1636</f>
        <v/>
      </c>
      <c r="V1636" s="55">
        <f>IFERROR(SUMIFS(DATABASE!$M$5:$M$6004,DATABASE!$B$5:$B$6004,B1636,DATABASE!$X$5:$X$6004,1),0)</f>
        <v/>
      </c>
      <c r="W1636" s="57">
        <f>IFERROR(COUNTIFS(DATABASE!$B$5:$B$6004,B1636,DATABASE!$X$5:$X$6004,1),0)</f>
        <v/>
      </c>
      <c r="X1636" s="58">
        <f>--AND(ISNUMBER(B1636),C1636&lt;&gt;"",L1636&lt;&gt;"",M1636&lt;&gt;"")</f>
        <v/>
      </c>
    </row>
    <row r="1637" ht="15" customHeight="1" s="111">
      <c r="A1637" s="42" t="inlineStr">
        <is>
          <t>APR</t>
        </is>
      </c>
      <c r="B1637" s="43">
        <f>APR!A138</f>
        <v/>
      </c>
      <c r="C1637" s="44">
        <f>APR!B138</f>
        <v/>
      </c>
      <c r="D1637" s="44">
        <f>APR!C138</f>
        <v/>
      </c>
      <c r="E1637" s="44">
        <f>APR!D138</f>
        <v/>
      </c>
      <c r="F1637" s="44">
        <f>APR!E138</f>
        <v/>
      </c>
      <c r="G1637" s="44">
        <f>APR!F138</f>
        <v/>
      </c>
      <c r="H1637" s="44">
        <f>APR!G138</f>
        <v/>
      </c>
      <c r="I1637" s="45">
        <f>APR!H138</f>
        <v/>
      </c>
      <c r="J1637" s="45">
        <f>APR!I138</f>
        <v/>
      </c>
      <c r="K1637" s="44">
        <f>APR!J138</f>
        <v/>
      </c>
      <c r="L1637" s="44">
        <f>APR!K138</f>
        <v/>
      </c>
      <c r="M1637" s="46">
        <f>APR!L138</f>
        <v/>
      </c>
      <c r="N1637" s="44">
        <f>APR!M138</f>
        <v/>
      </c>
      <c r="O1637" s="44">
        <f>APR!N138</f>
        <v/>
      </c>
      <c r="P1637" s="44">
        <f>APR!O138</f>
        <v/>
      </c>
      <c r="Q1637" s="44">
        <f>APR!P138</f>
        <v/>
      </c>
      <c r="R1637" s="44">
        <f>APR!Q138</f>
        <v/>
      </c>
      <c r="S1637" s="46">
        <f>S1636+IF(X1637=0,0,M1637)</f>
        <v/>
      </c>
      <c r="T1637" s="47">
        <f>MAX(T1636,S1637)</f>
        <v/>
      </c>
      <c r="U1637" s="48">
        <f>S1637-T1637</f>
        <v/>
      </c>
      <c r="V1637" s="47">
        <f>IFERROR(SUMIFS(DATABASE!$M$5:$M$6004,DATABASE!$B$5:$B$6004,B1637,DATABASE!$X$5:$X$6004,1),0)</f>
        <v/>
      </c>
      <c r="W1637" s="31">
        <f>IFERROR(COUNTIFS(DATABASE!$B$5:$B$6004,B1637,DATABASE!$X$5:$X$6004,1),0)</f>
        <v/>
      </c>
      <c r="X1637" s="49">
        <f>--AND(ISNUMBER(B1637),C1637&lt;&gt;"",L1637&lt;&gt;"",M1637&lt;&gt;"")</f>
        <v/>
      </c>
    </row>
    <row r="1638" ht="15" customHeight="1" s="111">
      <c r="A1638" s="50" t="inlineStr">
        <is>
          <t>APR</t>
        </is>
      </c>
      <c r="B1638" s="51">
        <f>APR!A139</f>
        <v/>
      </c>
      <c r="C1638" s="52">
        <f>APR!B139</f>
        <v/>
      </c>
      <c r="D1638" s="52">
        <f>APR!C139</f>
        <v/>
      </c>
      <c r="E1638" s="52">
        <f>APR!D139</f>
        <v/>
      </c>
      <c r="F1638" s="52">
        <f>APR!E139</f>
        <v/>
      </c>
      <c r="G1638" s="52">
        <f>APR!F139</f>
        <v/>
      </c>
      <c r="H1638" s="52">
        <f>APR!G139</f>
        <v/>
      </c>
      <c r="I1638" s="53">
        <f>APR!H139</f>
        <v/>
      </c>
      <c r="J1638" s="53">
        <f>APR!I139</f>
        <v/>
      </c>
      <c r="K1638" s="52">
        <f>APR!J139</f>
        <v/>
      </c>
      <c r="L1638" s="52">
        <f>APR!K139</f>
        <v/>
      </c>
      <c r="M1638" s="54">
        <f>APR!L139</f>
        <v/>
      </c>
      <c r="N1638" s="52">
        <f>APR!M139</f>
        <v/>
      </c>
      <c r="O1638" s="52">
        <f>APR!N139</f>
        <v/>
      </c>
      <c r="P1638" s="52">
        <f>APR!O139</f>
        <v/>
      </c>
      <c r="Q1638" s="52">
        <f>APR!P139</f>
        <v/>
      </c>
      <c r="R1638" s="52">
        <f>APR!Q139</f>
        <v/>
      </c>
      <c r="S1638" s="54">
        <f>S1637+IF(X1638=0,0,M1638)</f>
        <v/>
      </c>
      <c r="T1638" s="55">
        <f>MAX(T1637,S1638)</f>
        <v/>
      </c>
      <c r="U1638" s="56">
        <f>S1638-T1638</f>
        <v/>
      </c>
      <c r="V1638" s="55">
        <f>IFERROR(SUMIFS(DATABASE!$M$5:$M$6004,DATABASE!$B$5:$B$6004,B1638,DATABASE!$X$5:$X$6004,1),0)</f>
        <v/>
      </c>
      <c r="W1638" s="57">
        <f>IFERROR(COUNTIFS(DATABASE!$B$5:$B$6004,B1638,DATABASE!$X$5:$X$6004,1),0)</f>
        <v/>
      </c>
      <c r="X1638" s="58">
        <f>--AND(ISNUMBER(B1638),C1638&lt;&gt;"",L1638&lt;&gt;"",M1638&lt;&gt;"")</f>
        <v/>
      </c>
    </row>
    <row r="1639" ht="15" customHeight="1" s="111">
      <c r="A1639" s="42" t="inlineStr">
        <is>
          <t>APR</t>
        </is>
      </c>
      <c r="B1639" s="43">
        <f>APR!A140</f>
        <v/>
      </c>
      <c r="C1639" s="44">
        <f>APR!B140</f>
        <v/>
      </c>
      <c r="D1639" s="44">
        <f>APR!C140</f>
        <v/>
      </c>
      <c r="E1639" s="44">
        <f>APR!D140</f>
        <v/>
      </c>
      <c r="F1639" s="44">
        <f>APR!E140</f>
        <v/>
      </c>
      <c r="G1639" s="44">
        <f>APR!F140</f>
        <v/>
      </c>
      <c r="H1639" s="44">
        <f>APR!G140</f>
        <v/>
      </c>
      <c r="I1639" s="45">
        <f>APR!H140</f>
        <v/>
      </c>
      <c r="J1639" s="45">
        <f>APR!I140</f>
        <v/>
      </c>
      <c r="K1639" s="44">
        <f>APR!J140</f>
        <v/>
      </c>
      <c r="L1639" s="44">
        <f>APR!K140</f>
        <v/>
      </c>
      <c r="M1639" s="46">
        <f>APR!L140</f>
        <v/>
      </c>
      <c r="N1639" s="44">
        <f>APR!M140</f>
        <v/>
      </c>
      <c r="O1639" s="44">
        <f>APR!N140</f>
        <v/>
      </c>
      <c r="P1639" s="44">
        <f>APR!O140</f>
        <v/>
      </c>
      <c r="Q1639" s="44">
        <f>APR!P140</f>
        <v/>
      </c>
      <c r="R1639" s="44">
        <f>APR!Q140</f>
        <v/>
      </c>
      <c r="S1639" s="46">
        <f>S1638+IF(X1639=0,0,M1639)</f>
        <v/>
      </c>
      <c r="T1639" s="47">
        <f>MAX(T1638,S1639)</f>
        <v/>
      </c>
      <c r="U1639" s="48">
        <f>S1639-T1639</f>
        <v/>
      </c>
      <c r="V1639" s="47">
        <f>IFERROR(SUMIFS(DATABASE!$M$5:$M$6004,DATABASE!$B$5:$B$6004,B1639,DATABASE!$X$5:$X$6004,1),0)</f>
        <v/>
      </c>
      <c r="W1639" s="31">
        <f>IFERROR(COUNTIFS(DATABASE!$B$5:$B$6004,B1639,DATABASE!$X$5:$X$6004,1),0)</f>
        <v/>
      </c>
      <c r="X1639" s="49">
        <f>--AND(ISNUMBER(B1639),C1639&lt;&gt;"",L1639&lt;&gt;"",M1639&lt;&gt;"")</f>
        <v/>
      </c>
    </row>
    <row r="1640" ht="15" customHeight="1" s="111">
      <c r="A1640" s="50" t="inlineStr">
        <is>
          <t>APR</t>
        </is>
      </c>
      <c r="B1640" s="51">
        <f>APR!A141</f>
        <v/>
      </c>
      <c r="C1640" s="52">
        <f>APR!B141</f>
        <v/>
      </c>
      <c r="D1640" s="52">
        <f>APR!C141</f>
        <v/>
      </c>
      <c r="E1640" s="52">
        <f>APR!D141</f>
        <v/>
      </c>
      <c r="F1640" s="52">
        <f>APR!E141</f>
        <v/>
      </c>
      <c r="G1640" s="52">
        <f>APR!F141</f>
        <v/>
      </c>
      <c r="H1640" s="52">
        <f>APR!G141</f>
        <v/>
      </c>
      <c r="I1640" s="53">
        <f>APR!H141</f>
        <v/>
      </c>
      <c r="J1640" s="53">
        <f>APR!I141</f>
        <v/>
      </c>
      <c r="K1640" s="52">
        <f>APR!J141</f>
        <v/>
      </c>
      <c r="L1640" s="52">
        <f>APR!K141</f>
        <v/>
      </c>
      <c r="M1640" s="54">
        <f>APR!L141</f>
        <v/>
      </c>
      <c r="N1640" s="52">
        <f>APR!M141</f>
        <v/>
      </c>
      <c r="O1640" s="52">
        <f>APR!N141</f>
        <v/>
      </c>
      <c r="P1640" s="52">
        <f>APR!O141</f>
        <v/>
      </c>
      <c r="Q1640" s="52">
        <f>APR!P141</f>
        <v/>
      </c>
      <c r="R1640" s="52">
        <f>APR!Q141</f>
        <v/>
      </c>
      <c r="S1640" s="54">
        <f>S1639+IF(X1640=0,0,M1640)</f>
        <v/>
      </c>
      <c r="T1640" s="55">
        <f>MAX(T1639,S1640)</f>
        <v/>
      </c>
      <c r="U1640" s="56">
        <f>S1640-T1640</f>
        <v/>
      </c>
      <c r="V1640" s="55">
        <f>IFERROR(SUMIFS(DATABASE!$M$5:$M$6004,DATABASE!$B$5:$B$6004,B1640,DATABASE!$X$5:$X$6004,1),0)</f>
        <v/>
      </c>
      <c r="W1640" s="57">
        <f>IFERROR(COUNTIFS(DATABASE!$B$5:$B$6004,B1640,DATABASE!$X$5:$X$6004,1),0)</f>
        <v/>
      </c>
      <c r="X1640" s="58">
        <f>--AND(ISNUMBER(B1640),C1640&lt;&gt;"",L1640&lt;&gt;"",M1640&lt;&gt;"")</f>
        <v/>
      </c>
    </row>
    <row r="1641" ht="15" customHeight="1" s="111">
      <c r="A1641" s="42" t="inlineStr">
        <is>
          <t>APR</t>
        </is>
      </c>
      <c r="B1641" s="43">
        <f>APR!A142</f>
        <v/>
      </c>
      <c r="C1641" s="44">
        <f>APR!B142</f>
        <v/>
      </c>
      <c r="D1641" s="44">
        <f>APR!C142</f>
        <v/>
      </c>
      <c r="E1641" s="44">
        <f>APR!D142</f>
        <v/>
      </c>
      <c r="F1641" s="44">
        <f>APR!E142</f>
        <v/>
      </c>
      <c r="G1641" s="44">
        <f>APR!F142</f>
        <v/>
      </c>
      <c r="H1641" s="44">
        <f>APR!G142</f>
        <v/>
      </c>
      <c r="I1641" s="45">
        <f>APR!H142</f>
        <v/>
      </c>
      <c r="J1641" s="45">
        <f>APR!I142</f>
        <v/>
      </c>
      <c r="K1641" s="44">
        <f>APR!J142</f>
        <v/>
      </c>
      <c r="L1641" s="44">
        <f>APR!K142</f>
        <v/>
      </c>
      <c r="M1641" s="46">
        <f>APR!L142</f>
        <v/>
      </c>
      <c r="N1641" s="44">
        <f>APR!M142</f>
        <v/>
      </c>
      <c r="O1641" s="44">
        <f>APR!N142</f>
        <v/>
      </c>
      <c r="P1641" s="44">
        <f>APR!O142</f>
        <v/>
      </c>
      <c r="Q1641" s="44">
        <f>APR!P142</f>
        <v/>
      </c>
      <c r="R1641" s="44">
        <f>APR!Q142</f>
        <v/>
      </c>
      <c r="S1641" s="46">
        <f>S1640+IF(X1641=0,0,M1641)</f>
        <v/>
      </c>
      <c r="T1641" s="47">
        <f>MAX(T1640,S1641)</f>
        <v/>
      </c>
      <c r="U1641" s="48">
        <f>S1641-T1641</f>
        <v/>
      </c>
      <c r="V1641" s="47">
        <f>IFERROR(SUMIFS(DATABASE!$M$5:$M$6004,DATABASE!$B$5:$B$6004,B1641,DATABASE!$X$5:$X$6004,1),0)</f>
        <v/>
      </c>
      <c r="W1641" s="31">
        <f>IFERROR(COUNTIFS(DATABASE!$B$5:$B$6004,B1641,DATABASE!$X$5:$X$6004,1),0)</f>
        <v/>
      </c>
      <c r="X1641" s="49">
        <f>--AND(ISNUMBER(B1641),C1641&lt;&gt;"",L1641&lt;&gt;"",M1641&lt;&gt;"")</f>
        <v/>
      </c>
    </row>
    <row r="1642" ht="15" customHeight="1" s="111">
      <c r="A1642" s="50" t="inlineStr">
        <is>
          <t>APR</t>
        </is>
      </c>
      <c r="B1642" s="51">
        <f>APR!A143</f>
        <v/>
      </c>
      <c r="C1642" s="52">
        <f>APR!B143</f>
        <v/>
      </c>
      <c r="D1642" s="52">
        <f>APR!C143</f>
        <v/>
      </c>
      <c r="E1642" s="52">
        <f>APR!D143</f>
        <v/>
      </c>
      <c r="F1642" s="52">
        <f>APR!E143</f>
        <v/>
      </c>
      <c r="G1642" s="52">
        <f>APR!F143</f>
        <v/>
      </c>
      <c r="H1642" s="52">
        <f>APR!G143</f>
        <v/>
      </c>
      <c r="I1642" s="53">
        <f>APR!H143</f>
        <v/>
      </c>
      <c r="J1642" s="53">
        <f>APR!I143</f>
        <v/>
      </c>
      <c r="K1642" s="52">
        <f>APR!J143</f>
        <v/>
      </c>
      <c r="L1642" s="52">
        <f>APR!K143</f>
        <v/>
      </c>
      <c r="M1642" s="54">
        <f>APR!L143</f>
        <v/>
      </c>
      <c r="N1642" s="52">
        <f>APR!M143</f>
        <v/>
      </c>
      <c r="O1642" s="52">
        <f>APR!N143</f>
        <v/>
      </c>
      <c r="P1642" s="52">
        <f>APR!O143</f>
        <v/>
      </c>
      <c r="Q1642" s="52">
        <f>APR!P143</f>
        <v/>
      </c>
      <c r="R1642" s="52">
        <f>APR!Q143</f>
        <v/>
      </c>
      <c r="S1642" s="54">
        <f>S1641+IF(X1642=0,0,M1642)</f>
        <v/>
      </c>
      <c r="T1642" s="55">
        <f>MAX(T1641,S1642)</f>
        <v/>
      </c>
      <c r="U1642" s="56">
        <f>S1642-T1642</f>
        <v/>
      </c>
      <c r="V1642" s="55">
        <f>IFERROR(SUMIFS(DATABASE!$M$5:$M$6004,DATABASE!$B$5:$B$6004,B1642,DATABASE!$X$5:$X$6004,1),0)</f>
        <v/>
      </c>
      <c r="W1642" s="57">
        <f>IFERROR(COUNTIFS(DATABASE!$B$5:$B$6004,B1642,DATABASE!$X$5:$X$6004,1),0)</f>
        <v/>
      </c>
      <c r="X1642" s="58">
        <f>--AND(ISNUMBER(B1642),C1642&lt;&gt;"",L1642&lt;&gt;"",M1642&lt;&gt;"")</f>
        <v/>
      </c>
    </row>
    <row r="1643" ht="15" customHeight="1" s="111">
      <c r="A1643" s="42" t="inlineStr">
        <is>
          <t>APR</t>
        </is>
      </c>
      <c r="B1643" s="43">
        <f>APR!A144</f>
        <v/>
      </c>
      <c r="C1643" s="44">
        <f>APR!B144</f>
        <v/>
      </c>
      <c r="D1643" s="44">
        <f>APR!C144</f>
        <v/>
      </c>
      <c r="E1643" s="44">
        <f>APR!D144</f>
        <v/>
      </c>
      <c r="F1643" s="44">
        <f>APR!E144</f>
        <v/>
      </c>
      <c r="G1643" s="44">
        <f>APR!F144</f>
        <v/>
      </c>
      <c r="H1643" s="44">
        <f>APR!G144</f>
        <v/>
      </c>
      <c r="I1643" s="45">
        <f>APR!H144</f>
        <v/>
      </c>
      <c r="J1643" s="45">
        <f>APR!I144</f>
        <v/>
      </c>
      <c r="K1643" s="44">
        <f>APR!J144</f>
        <v/>
      </c>
      <c r="L1643" s="44">
        <f>APR!K144</f>
        <v/>
      </c>
      <c r="M1643" s="46">
        <f>APR!L144</f>
        <v/>
      </c>
      <c r="N1643" s="44">
        <f>APR!M144</f>
        <v/>
      </c>
      <c r="O1643" s="44">
        <f>APR!N144</f>
        <v/>
      </c>
      <c r="P1643" s="44">
        <f>APR!O144</f>
        <v/>
      </c>
      <c r="Q1643" s="44">
        <f>APR!P144</f>
        <v/>
      </c>
      <c r="R1643" s="44">
        <f>APR!Q144</f>
        <v/>
      </c>
      <c r="S1643" s="46">
        <f>S1642+IF(X1643=0,0,M1643)</f>
        <v/>
      </c>
      <c r="T1643" s="47">
        <f>MAX(T1642,S1643)</f>
        <v/>
      </c>
      <c r="U1643" s="48">
        <f>S1643-T1643</f>
        <v/>
      </c>
      <c r="V1643" s="47">
        <f>IFERROR(SUMIFS(DATABASE!$M$5:$M$6004,DATABASE!$B$5:$B$6004,B1643,DATABASE!$X$5:$X$6004,1),0)</f>
        <v/>
      </c>
      <c r="W1643" s="31">
        <f>IFERROR(COUNTIFS(DATABASE!$B$5:$B$6004,B1643,DATABASE!$X$5:$X$6004,1),0)</f>
        <v/>
      </c>
      <c r="X1643" s="49">
        <f>--AND(ISNUMBER(B1643),C1643&lt;&gt;"",L1643&lt;&gt;"",M1643&lt;&gt;"")</f>
        <v/>
      </c>
    </row>
    <row r="1644" ht="15" customHeight="1" s="111">
      <c r="A1644" s="50" t="inlineStr">
        <is>
          <t>APR</t>
        </is>
      </c>
      <c r="B1644" s="51">
        <f>APR!A145</f>
        <v/>
      </c>
      <c r="C1644" s="52">
        <f>APR!B145</f>
        <v/>
      </c>
      <c r="D1644" s="52">
        <f>APR!C145</f>
        <v/>
      </c>
      <c r="E1644" s="52">
        <f>APR!D145</f>
        <v/>
      </c>
      <c r="F1644" s="52">
        <f>APR!E145</f>
        <v/>
      </c>
      <c r="G1644" s="52">
        <f>APR!F145</f>
        <v/>
      </c>
      <c r="H1644" s="52">
        <f>APR!G145</f>
        <v/>
      </c>
      <c r="I1644" s="53">
        <f>APR!H145</f>
        <v/>
      </c>
      <c r="J1644" s="53">
        <f>APR!I145</f>
        <v/>
      </c>
      <c r="K1644" s="52">
        <f>APR!J145</f>
        <v/>
      </c>
      <c r="L1644" s="52">
        <f>APR!K145</f>
        <v/>
      </c>
      <c r="M1644" s="54">
        <f>APR!L145</f>
        <v/>
      </c>
      <c r="N1644" s="52">
        <f>APR!M145</f>
        <v/>
      </c>
      <c r="O1644" s="52">
        <f>APR!N145</f>
        <v/>
      </c>
      <c r="P1644" s="52">
        <f>APR!O145</f>
        <v/>
      </c>
      <c r="Q1644" s="52">
        <f>APR!P145</f>
        <v/>
      </c>
      <c r="R1644" s="52">
        <f>APR!Q145</f>
        <v/>
      </c>
      <c r="S1644" s="54">
        <f>S1643+IF(X1644=0,0,M1644)</f>
        <v/>
      </c>
      <c r="T1644" s="55">
        <f>MAX(T1643,S1644)</f>
        <v/>
      </c>
      <c r="U1644" s="56">
        <f>S1644-T1644</f>
        <v/>
      </c>
      <c r="V1644" s="55">
        <f>IFERROR(SUMIFS(DATABASE!$M$5:$M$6004,DATABASE!$B$5:$B$6004,B1644,DATABASE!$X$5:$X$6004,1),0)</f>
        <v/>
      </c>
      <c r="W1644" s="57">
        <f>IFERROR(COUNTIFS(DATABASE!$B$5:$B$6004,B1644,DATABASE!$X$5:$X$6004,1),0)</f>
        <v/>
      </c>
      <c r="X1644" s="58">
        <f>--AND(ISNUMBER(B1644),C1644&lt;&gt;"",L1644&lt;&gt;"",M1644&lt;&gt;"")</f>
        <v/>
      </c>
    </row>
    <row r="1645" ht="15" customHeight="1" s="111">
      <c r="A1645" s="42" t="inlineStr">
        <is>
          <t>APR</t>
        </is>
      </c>
      <c r="B1645" s="43">
        <f>APR!A146</f>
        <v/>
      </c>
      <c r="C1645" s="44">
        <f>APR!B146</f>
        <v/>
      </c>
      <c r="D1645" s="44">
        <f>APR!C146</f>
        <v/>
      </c>
      <c r="E1645" s="44">
        <f>APR!D146</f>
        <v/>
      </c>
      <c r="F1645" s="44">
        <f>APR!E146</f>
        <v/>
      </c>
      <c r="G1645" s="44">
        <f>APR!F146</f>
        <v/>
      </c>
      <c r="H1645" s="44">
        <f>APR!G146</f>
        <v/>
      </c>
      <c r="I1645" s="45">
        <f>APR!H146</f>
        <v/>
      </c>
      <c r="J1645" s="45">
        <f>APR!I146</f>
        <v/>
      </c>
      <c r="K1645" s="44">
        <f>APR!J146</f>
        <v/>
      </c>
      <c r="L1645" s="44">
        <f>APR!K146</f>
        <v/>
      </c>
      <c r="M1645" s="46">
        <f>APR!L146</f>
        <v/>
      </c>
      <c r="N1645" s="44">
        <f>APR!M146</f>
        <v/>
      </c>
      <c r="O1645" s="44">
        <f>APR!N146</f>
        <v/>
      </c>
      <c r="P1645" s="44">
        <f>APR!O146</f>
        <v/>
      </c>
      <c r="Q1645" s="44">
        <f>APR!P146</f>
        <v/>
      </c>
      <c r="R1645" s="44">
        <f>APR!Q146</f>
        <v/>
      </c>
      <c r="S1645" s="46">
        <f>S1644+IF(X1645=0,0,M1645)</f>
        <v/>
      </c>
      <c r="T1645" s="47">
        <f>MAX(T1644,S1645)</f>
        <v/>
      </c>
      <c r="U1645" s="48">
        <f>S1645-T1645</f>
        <v/>
      </c>
      <c r="V1645" s="47">
        <f>IFERROR(SUMIFS(DATABASE!$M$5:$M$6004,DATABASE!$B$5:$B$6004,B1645,DATABASE!$X$5:$X$6004,1),0)</f>
        <v/>
      </c>
      <c r="W1645" s="31">
        <f>IFERROR(COUNTIFS(DATABASE!$B$5:$B$6004,B1645,DATABASE!$X$5:$X$6004,1),0)</f>
        <v/>
      </c>
      <c r="X1645" s="49">
        <f>--AND(ISNUMBER(B1645),C1645&lt;&gt;"",L1645&lt;&gt;"",M1645&lt;&gt;"")</f>
        <v/>
      </c>
    </row>
    <row r="1646" ht="15" customHeight="1" s="111">
      <c r="A1646" s="50" t="inlineStr">
        <is>
          <t>APR</t>
        </is>
      </c>
      <c r="B1646" s="51">
        <f>APR!A147</f>
        <v/>
      </c>
      <c r="C1646" s="52">
        <f>APR!B147</f>
        <v/>
      </c>
      <c r="D1646" s="52">
        <f>APR!C147</f>
        <v/>
      </c>
      <c r="E1646" s="52">
        <f>APR!D147</f>
        <v/>
      </c>
      <c r="F1646" s="52">
        <f>APR!E147</f>
        <v/>
      </c>
      <c r="G1646" s="52">
        <f>APR!F147</f>
        <v/>
      </c>
      <c r="H1646" s="52">
        <f>APR!G147</f>
        <v/>
      </c>
      <c r="I1646" s="53">
        <f>APR!H147</f>
        <v/>
      </c>
      <c r="J1646" s="53">
        <f>APR!I147</f>
        <v/>
      </c>
      <c r="K1646" s="52">
        <f>APR!J147</f>
        <v/>
      </c>
      <c r="L1646" s="52">
        <f>APR!K147</f>
        <v/>
      </c>
      <c r="M1646" s="54">
        <f>APR!L147</f>
        <v/>
      </c>
      <c r="N1646" s="52">
        <f>APR!M147</f>
        <v/>
      </c>
      <c r="O1646" s="52">
        <f>APR!N147</f>
        <v/>
      </c>
      <c r="P1646" s="52">
        <f>APR!O147</f>
        <v/>
      </c>
      <c r="Q1646" s="52">
        <f>APR!P147</f>
        <v/>
      </c>
      <c r="R1646" s="52">
        <f>APR!Q147</f>
        <v/>
      </c>
      <c r="S1646" s="54">
        <f>S1645+IF(X1646=0,0,M1646)</f>
        <v/>
      </c>
      <c r="T1646" s="55">
        <f>MAX(T1645,S1646)</f>
        <v/>
      </c>
      <c r="U1646" s="56">
        <f>S1646-T1646</f>
        <v/>
      </c>
      <c r="V1646" s="55">
        <f>IFERROR(SUMIFS(DATABASE!$M$5:$M$6004,DATABASE!$B$5:$B$6004,B1646,DATABASE!$X$5:$X$6004,1),0)</f>
        <v/>
      </c>
      <c r="W1646" s="57">
        <f>IFERROR(COUNTIFS(DATABASE!$B$5:$B$6004,B1646,DATABASE!$X$5:$X$6004,1),0)</f>
        <v/>
      </c>
      <c r="X1646" s="58">
        <f>--AND(ISNUMBER(B1646),C1646&lt;&gt;"",L1646&lt;&gt;"",M1646&lt;&gt;"")</f>
        <v/>
      </c>
    </row>
    <row r="1647" ht="15" customHeight="1" s="111">
      <c r="A1647" s="42" t="inlineStr">
        <is>
          <t>APR</t>
        </is>
      </c>
      <c r="B1647" s="43">
        <f>APR!A148</f>
        <v/>
      </c>
      <c r="C1647" s="44">
        <f>APR!B148</f>
        <v/>
      </c>
      <c r="D1647" s="44">
        <f>APR!C148</f>
        <v/>
      </c>
      <c r="E1647" s="44">
        <f>APR!D148</f>
        <v/>
      </c>
      <c r="F1647" s="44">
        <f>APR!E148</f>
        <v/>
      </c>
      <c r="G1647" s="44">
        <f>APR!F148</f>
        <v/>
      </c>
      <c r="H1647" s="44">
        <f>APR!G148</f>
        <v/>
      </c>
      <c r="I1647" s="45">
        <f>APR!H148</f>
        <v/>
      </c>
      <c r="J1647" s="45">
        <f>APR!I148</f>
        <v/>
      </c>
      <c r="K1647" s="44">
        <f>APR!J148</f>
        <v/>
      </c>
      <c r="L1647" s="44">
        <f>APR!K148</f>
        <v/>
      </c>
      <c r="M1647" s="46">
        <f>APR!L148</f>
        <v/>
      </c>
      <c r="N1647" s="44">
        <f>APR!M148</f>
        <v/>
      </c>
      <c r="O1647" s="44">
        <f>APR!N148</f>
        <v/>
      </c>
      <c r="P1647" s="44">
        <f>APR!O148</f>
        <v/>
      </c>
      <c r="Q1647" s="44">
        <f>APR!P148</f>
        <v/>
      </c>
      <c r="R1647" s="44">
        <f>APR!Q148</f>
        <v/>
      </c>
      <c r="S1647" s="46">
        <f>S1646+IF(X1647=0,0,M1647)</f>
        <v/>
      </c>
      <c r="T1647" s="47">
        <f>MAX(T1646,S1647)</f>
        <v/>
      </c>
      <c r="U1647" s="48">
        <f>S1647-T1647</f>
        <v/>
      </c>
      <c r="V1647" s="47">
        <f>IFERROR(SUMIFS(DATABASE!$M$5:$M$6004,DATABASE!$B$5:$B$6004,B1647,DATABASE!$X$5:$X$6004,1),0)</f>
        <v/>
      </c>
      <c r="W1647" s="31">
        <f>IFERROR(COUNTIFS(DATABASE!$B$5:$B$6004,B1647,DATABASE!$X$5:$X$6004,1),0)</f>
        <v/>
      </c>
      <c r="X1647" s="49">
        <f>--AND(ISNUMBER(B1647),C1647&lt;&gt;"",L1647&lt;&gt;"",M1647&lt;&gt;"")</f>
        <v/>
      </c>
    </row>
    <row r="1648" ht="15" customHeight="1" s="111">
      <c r="A1648" s="50" t="inlineStr">
        <is>
          <t>APR</t>
        </is>
      </c>
      <c r="B1648" s="51">
        <f>APR!A149</f>
        <v/>
      </c>
      <c r="C1648" s="52">
        <f>APR!B149</f>
        <v/>
      </c>
      <c r="D1648" s="52">
        <f>APR!C149</f>
        <v/>
      </c>
      <c r="E1648" s="52">
        <f>APR!D149</f>
        <v/>
      </c>
      <c r="F1648" s="52">
        <f>APR!E149</f>
        <v/>
      </c>
      <c r="G1648" s="52">
        <f>APR!F149</f>
        <v/>
      </c>
      <c r="H1648" s="52">
        <f>APR!G149</f>
        <v/>
      </c>
      <c r="I1648" s="53">
        <f>APR!H149</f>
        <v/>
      </c>
      <c r="J1648" s="53">
        <f>APR!I149</f>
        <v/>
      </c>
      <c r="K1648" s="52">
        <f>APR!J149</f>
        <v/>
      </c>
      <c r="L1648" s="52">
        <f>APR!K149</f>
        <v/>
      </c>
      <c r="M1648" s="54">
        <f>APR!L149</f>
        <v/>
      </c>
      <c r="N1648" s="52">
        <f>APR!M149</f>
        <v/>
      </c>
      <c r="O1648" s="52">
        <f>APR!N149</f>
        <v/>
      </c>
      <c r="P1648" s="52">
        <f>APR!O149</f>
        <v/>
      </c>
      <c r="Q1648" s="52">
        <f>APR!P149</f>
        <v/>
      </c>
      <c r="R1648" s="52">
        <f>APR!Q149</f>
        <v/>
      </c>
      <c r="S1648" s="54">
        <f>S1647+IF(X1648=0,0,M1648)</f>
        <v/>
      </c>
      <c r="T1648" s="55">
        <f>MAX(T1647,S1648)</f>
        <v/>
      </c>
      <c r="U1648" s="56">
        <f>S1648-T1648</f>
        <v/>
      </c>
      <c r="V1648" s="55">
        <f>IFERROR(SUMIFS(DATABASE!$M$5:$M$6004,DATABASE!$B$5:$B$6004,B1648,DATABASE!$X$5:$X$6004,1),0)</f>
        <v/>
      </c>
      <c r="W1648" s="57">
        <f>IFERROR(COUNTIFS(DATABASE!$B$5:$B$6004,B1648,DATABASE!$X$5:$X$6004,1),0)</f>
        <v/>
      </c>
      <c r="X1648" s="58">
        <f>--AND(ISNUMBER(B1648),C1648&lt;&gt;"",L1648&lt;&gt;"",M1648&lt;&gt;"")</f>
        <v/>
      </c>
    </row>
    <row r="1649" ht="15" customHeight="1" s="111">
      <c r="A1649" s="42" t="inlineStr">
        <is>
          <t>APR</t>
        </is>
      </c>
      <c r="B1649" s="43">
        <f>APR!A150</f>
        <v/>
      </c>
      <c r="C1649" s="44">
        <f>APR!B150</f>
        <v/>
      </c>
      <c r="D1649" s="44">
        <f>APR!C150</f>
        <v/>
      </c>
      <c r="E1649" s="44">
        <f>APR!D150</f>
        <v/>
      </c>
      <c r="F1649" s="44">
        <f>APR!E150</f>
        <v/>
      </c>
      <c r="G1649" s="44">
        <f>APR!F150</f>
        <v/>
      </c>
      <c r="H1649" s="44">
        <f>APR!G150</f>
        <v/>
      </c>
      <c r="I1649" s="45">
        <f>APR!H150</f>
        <v/>
      </c>
      <c r="J1649" s="45">
        <f>APR!I150</f>
        <v/>
      </c>
      <c r="K1649" s="44">
        <f>APR!J150</f>
        <v/>
      </c>
      <c r="L1649" s="44">
        <f>APR!K150</f>
        <v/>
      </c>
      <c r="M1649" s="46">
        <f>APR!L150</f>
        <v/>
      </c>
      <c r="N1649" s="44">
        <f>APR!M150</f>
        <v/>
      </c>
      <c r="O1649" s="44">
        <f>APR!N150</f>
        <v/>
      </c>
      <c r="P1649" s="44">
        <f>APR!O150</f>
        <v/>
      </c>
      <c r="Q1649" s="44">
        <f>APR!P150</f>
        <v/>
      </c>
      <c r="R1649" s="44">
        <f>APR!Q150</f>
        <v/>
      </c>
      <c r="S1649" s="46">
        <f>S1648+IF(X1649=0,0,M1649)</f>
        <v/>
      </c>
      <c r="T1649" s="47">
        <f>MAX(T1648,S1649)</f>
        <v/>
      </c>
      <c r="U1649" s="48">
        <f>S1649-T1649</f>
        <v/>
      </c>
      <c r="V1649" s="47">
        <f>IFERROR(SUMIFS(DATABASE!$M$5:$M$6004,DATABASE!$B$5:$B$6004,B1649,DATABASE!$X$5:$X$6004,1),0)</f>
        <v/>
      </c>
      <c r="W1649" s="31">
        <f>IFERROR(COUNTIFS(DATABASE!$B$5:$B$6004,B1649,DATABASE!$X$5:$X$6004,1),0)</f>
        <v/>
      </c>
      <c r="X1649" s="49">
        <f>--AND(ISNUMBER(B1649),C1649&lt;&gt;"",L1649&lt;&gt;"",M1649&lt;&gt;"")</f>
        <v/>
      </c>
    </row>
    <row r="1650" ht="15" customHeight="1" s="111">
      <c r="A1650" s="50" t="inlineStr">
        <is>
          <t>APR</t>
        </is>
      </c>
      <c r="B1650" s="51">
        <f>APR!A151</f>
        <v/>
      </c>
      <c r="C1650" s="52">
        <f>APR!B151</f>
        <v/>
      </c>
      <c r="D1650" s="52">
        <f>APR!C151</f>
        <v/>
      </c>
      <c r="E1650" s="52">
        <f>APR!D151</f>
        <v/>
      </c>
      <c r="F1650" s="52">
        <f>APR!E151</f>
        <v/>
      </c>
      <c r="G1650" s="52">
        <f>APR!F151</f>
        <v/>
      </c>
      <c r="H1650" s="52">
        <f>APR!G151</f>
        <v/>
      </c>
      <c r="I1650" s="53">
        <f>APR!H151</f>
        <v/>
      </c>
      <c r="J1650" s="53">
        <f>APR!I151</f>
        <v/>
      </c>
      <c r="K1650" s="52">
        <f>APR!J151</f>
        <v/>
      </c>
      <c r="L1650" s="52">
        <f>APR!K151</f>
        <v/>
      </c>
      <c r="M1650" s="54">
        <f>APR!L151</f>
        <v/>
      </c>
      <c r="N1650" s="52">
        <f>APR!M151</f>
        <v/>
      </c>
      <c r="O1650" s="52">
        <f>APR!N151</f>
        <v/>
      </c>
      <c r="P1650" s="52">
        <f>APR!O151</f>
        <v/>
      </c>
      <c r="Q1650" s="52">
        <f>APR!P151</f>
        <v/>
      </c>
      <c r="R1650" s="52">
        <f>APR!Q151</f>
        <v/>
      </c>
      <c r="S1650" s="54">
        <f>S1649+IF(X1650=0,0,M1650)</f>
        <v/>
      </c>
      <c r="T1650" s="55">
        <f>MAX(T1649,S1650)</f>
        <v/>
      </c>
      <c r="U1650" s="56">
        <f>S1650-T1650</f>
        <v/>
      </c>
      <c r="V1650" s="55">
        <f>IFERROR(SUMIFS(DATABASE!$M$5:$M$6004,DATABASE!$B$5:$B$6004,B1650,DATABASE!$X$5:$X$6004,1),0)</f>
        <v/>
      </c>
      <c r="W1650" s="57">
        <f>IFERROR(COUNTIFS(DATABASE!$B$5:$B$6004,B1650,DATABASE!$X$5:$X$6004,1),0)</f>
        <v/>
      </c>
      <c r="X1650" s="58">
        <f>--AND(ISNUMBER(B1650),C1650&lt;&gt;"",L1650&lt;&gt;"",M1650&lt;&gt;"")</f>
        <v/>
      </c>
    </row>
    <row r="1651" ht="15" customHeight="1" s="111">
      <c r="A1651" s="42" t="inlineStr">
        <is>
          <t>APR</t>
        </is>
      </c>
      <c r="B1651" s="43">
        <f>APR!A152</f>
        <v/>
      </c>
      <c r="C1651" s="44">
        <f>APR!B152</f>
        <v/>
      </c>
      <c r="D1651" s="44">
        <f>APR!C152</f>
        <v/>
      </c>
      <c r="E1651" s="44">
        <f>APR!D152</f>
        <v/>
      </c>
      <c r="F1651" s="44">
        <f>APR!E152</f>
        <v/>
      </c>
      <c r="G1651" s="44">
        <f>APR!F152</f>
        <v/>
      </c>
      <c r="H1651" s="44">
        <f>APR!G152</f>
        <v/>
      </c>
      <c r="I1651" s="45">
        <f>APR!H152</f>
        <v/>
      </c>
      <c r="J1651" s="45">
        <f>APR!I152</f>
        <v/>
      </c>
      <c r="K1651" s="44">
        <f>APR!J152</f>
        <v/>
      </c>
      <c r="L1651" s="44">
        <f>APR!K152</f>
        <v/>
      </c>
      <c r="M1651" s="46">
        <f>APR!L152</f>
        <v/>
      </c>
      <c r="N1651" s="44">
        <f>APR!M152</f>
        <v/>
      </c>
      <c r="O1651" s="44">
        <f>APR!N152</f>
        <v/>
      </c>
      <c r="P1651" s="44">
        <f>APR!O152</f>
        <v/>
      </c>
      <c r="Q1651" s="44">
        <f>APR!P152</f>
        <v/>
      </c>
      <c r="R1651" s="44">
        <f>APR!Q152</f>
        <v/>
      </c>
      <c r="S1651" s="46">
        <f>S1650+IF(X1651=0,0,M1651)</f>
        <v/>
      </c>
      <c r="T1651" s="47">
        <f>MAX(T1650,S1651)</f>
        <v/>
      </c>
      <c r="U1651" s="48">
        <f>S1651-T1651</f>
        <v/>
      </c>
      <c r="V1651" s="47">
        <f>IFERROR(SUMIFS(DATABASE!$M$5:$M$6004,DATABASE!$B$5:$B$6004,B1651,DATABASE!$X$5:$X$6004,1),0)</f>
        <v/>
      </c>
      <c r="W1651" s="31">
        <f>IFERROR(COUNTIFS(DATABASE!$B$5:$B$6004,B1651,DATABASE!$X$5:$X$6004,1),0)</f>
        <v/>
      </c>
      <c r="X1651" s="49">
        <f>--AND(ISNUMBER(B1651),C1651&lt;&gt;"",L1651&lt;&gt;"",M1651&lt;&gt;"")</f>
        <v/>
      </c>
    </row>
    <row r="1652" ht="15" customHeight="1" s="111">
      <c r="A1652" s="50" t="inlineStr">
        <is>
          <t>APR</t>
        </is>
      </c>
      <c r="B1652" s="51">
        <f>APR!A153</f>
        <v/>
      </c>
      <c r="C1652" s="52">
        <f>APR!B153</f>
        <v/>
      </c>
      <c r="D1652" s="52">
        <f>APR!C153</f>
        <v/>
      </c>
      <c r="E1652" s="52">
        <f>APR!D153</f>
        <v/>
      </c>
      <c r="F1652" s="52">
        <f>APR!E153</f>
        <v/>
      </c>
      <c r="G1652" s="52">
        <f>APR!F153</f>
        <v/>
      </c>
      <c r="H1652" s="52">
        <f>APR!G153</f>
        <v/>
      </c>
      <c r="I1652" s="53">
        <f>APR!H153</f>
        <v/>
      </c>
      <c r="J1652" s="53">
        <f>APR!I153</f>
        <v/>
      </c>
      <c r="K1652" s="52">
        <f>APR!J153</f>
        <v/>
      </c>
      <c r="L1652" s="52">
        <f>APR!K153</f>
        <v/>
      </c>
      <c r="M1652" s="54">
        <f>APR!L153</f>
        <v/>
      </c>
      <c r="N1652" s="52">
        <f>APR!M153</f>
        <v/>
      </c>
      <c r="O1652" s="52">
        <f>APR!N153</f>
        <v/>
      </c>
      <c r="P1652" s="52">
        <f>APR!O153</f>
        <v/>
      </c>
      <c r="Q1652" s="52">
        <f>APR!P153</f>
        <v/>
      </c>
      <c r="R1652" s="52">
        <f>APR!Q153</f>
        <v/>
      </c>
      <c r="S1652" s="54">
        <f>S1651+IF(X1652=0,0,M1652)</f>
        <v/>
      </c>
      <c r="T1652" s="55">
        <f>MAX(T1651,S1652)</f>
        <v/>
      </c>
      <c r="U1652" s="56">
        <f>S1652-T1652</f>
        <v/>
      </c>
      <c r="V1652" s="55">
        <f>IFERROR(SUMIFS(DATABASE!$M$5:$M$6004,DATABASE!$B$5:$B$6004,B1652,DATABASE!$X$5:$X$6004,1),0)</f>
        <v/>
      </c>
      <c r="W1652" s="57">
        <f>IFERROR(COUNTIFS(DATABASE!$B$5:$B$6004,B1652,DATABASE!$X$5:$X$6004,1),0)</f>
        <v/>
      </c>
      <c r="X1652" s="58">
        <f>--AND(ISNUMBER(B1652),C1652&lt;&gt;"",L1652&lt;&gt;"",M1652&lt;&gt;"")</f>
        <v/>
      </c>
    </row>
    <row r="1653" ht="15" customHeight="1" s="111">
      <c r="A1653" s="42" t="inlineStr">
        <is>
          <t>APR</t>
        </is>
      </c>
      <c r="B1653" s="43">
        <f>APR!A154</f>
        <v/>
      </c>
      <c r="C1653" s="44">
        <f>APR!B154</f>
        <v/>
      </c>
      <c r="D1653" s="44">
        <f>APR!C154</f>
        <v/>
      </c>
      <c r="E1653" s="44">
        <f>APR!D154</f>
        <v/>
      </c>
      <c r="F1653" s="44">
        <f>APR!E154</f>
        <v/>
      </c>
      <c r="G1653" s="44">
        <f>APR!F154</f>
        <v/>
      </c>
      <c r="H1653" s="44">
        <f>APR!G154</f>
        <v/>
      </c>
      <c r="I1653" s="45">
        <f>APR!H154</f>
        <v/>
      </c>
      <c r="J1653" s="45">
        <f>APR!I154</f>
        <v/>
      </c>
      <c r="K1653" s="44">
        <f>APR!J154</f>
        <v/>
      </c>
      <c r="L1653" s="44">
        <f>APR!K154</f>
        <v/>
      </c>
      <c r="M1653" s="46">
        <f>APR!L154</f>
        <v/>
      </c>
      <c r="N1653" s="44">
        <f>APR!M154</f>
        <v/>
      </c>
      <c r="O1653" s="44">
        <f>APR!N154</f>
        <v/>
      </c>
      <c r="P1653" s="44">
        <f>APR!O154</f>
        <v/>
      </c>
      <c r="Q1653" s="44">
        <f>APR!P154</f>
        <v/>
      </c>
      <c r="R1653" s="44">
        <f>APR!Q154</f>
        <v/>
      </c>
      <c r="S1653" s="46">
        <f>S1652+IF(X1653=0,0,M1653)</f>
        <v/>
      </c>
      <c r="T1653" s="47">
        <f>MAX(T1652,S1653)</f>
        <v/>
      </c>
      <c r="U1653" s="48">
        <f>S1653-T1653</f>
        <v/>
      </c>
      <c r="V1653" s="47">
        <f>IFERROR(SUMIFS(DATABASE!$M$5:$M$6004,DATABASE!$B$5:$B$6004,B1653,DATABASE!$X$5:$X$6004,1),0)</f>
        <v/>
      </c>
      <c r="W1653" s="31">
        <f>IFERROR(COUNTIFS(DATABASE!$B$5:$B$6004,B1653,DATABASE!$X$5:$X$6004,1),0)</f>
        <v/>
      </c>
      <c r="X1653" s="49">
        <f>--AND(ISNUMBER(B1653),C1653&lt;&gt;"",L1653&lt;&gt;"",M1653&lt;&gt;"")</f>
        <v/>
      </c>
    </row>
    <row r="1654" ht="15" customHeight="1" s="111">
      <c r="A1654" s="50" t="inlineStr">
        <is>
          <t>APR</t>
        </is>
      </c>
      <c r="B1654" s="51">
        <f>APR!A155</f>
        <v/>
      </c>
      <c r="C1654" s="52">
        <f>APR!B155</f>
        <v/>
      </c>
      <c r="D1654" s="52">
        <f>APR!C155</f>
        <v/>
      </c>
      <c r="E1654" s="52">
        <f>APR!D155</f>
        <v/>
      </c>
      <c r="F1654" s="52">
        <f>APR!E155</f>
        <v/>
      </c>
      <c r="G1654" s="52">
        <f>APR!F155</f>
        <v/>
      </c>
      <c r="H1654" s="52">
        <f>APR!G155</f>
        <v/>
      </c>
      <c r="I1654" s="53">
        <f>APR!H155</f>
        <v/>
      </c>
      <c r="J1654" s="53">
        <f>APR!I155</f>
        <v/>
      </c>
      <c r="K1654" s="52">
        <f>APR!J155</f>
        <v/>
      </c>
      <c r="L1654" s="52">
        <f>APR!K155</f>
        <v/>
      </c>
      <c r="M1654" s="54">
        <f>APR!L155</f>
        <v/>
      </c>
      <c r="N1654" s="52">
        <f>APR!M155</f>
        <v/>
      </c>
      <c r="O1654" s="52">
        <f>APR!N155</f>
        <v/>
      </c>
      <c r="P1654" s="52">
        <f>APR!O155</f>
        <v/>
      </c>
      <c r="Q1654" s="52">
        <f>APR!P155</f>
        <v/>
      </c>
      <c r="R1654" s="52">
        <f>APR!Q155</f>
        <v/>
      </c>
      <c r="S1654" s="54">
        <f>S1653+IF(X1654=0,0,M1654)</f>
        <v/>
      </c>
      <c r="T1654" s="55">
        <f>MAX(T1653,S1654)</f>
        <v/>
      </c>
      <c r="U1654" s="56">
        <f>S1654-T1654</f>
        <v/>
      </c>
      <c r="V1654" s="55">
        <f>IFERROR(SUMIFS(DATABASE!$M$5:$M$6004,DATABASE!$B$5:$B$6004,B1654,DATABASE!$X$5:$X$6004,1),0)</f>
        <v/>
      </c>
      <c r="W1654" s="57">
        <f>IFERROR(COUNTIFS(DATABASE!$B$5:$B$6004,B1654,DATABASE!$X$5:$X$6004,1),0)</f>
        <v/>
      </c>
      <c r="X1654" s="58">
        <f>--AND(ISNUMBER(B1654),C1654&lt;&gt;"",L1654&lt;&gt;"",M1654&lt;&gt;"")</f>
        <v/>
      </c>
    </row>
    <row r="1655" ht="15" customHeight="1" s="111">
      <c r="A1655" s="42" t="inlineStr">
        <is>
          <t>APR</t>
        </is>
      </c>
      <c r="B1655" s="43">
        <f>APR!A156</f>
        <v/>
      </c>
      <c r="C1655" s="44">
        <f>APR!B156</f>
        <v/>
      </c>
      <c r="D1655" s="44">
        <f>APR!C156</f>
        <v/>
      </c>
      <c r="E1655" s="44">
        <f>APR!D156</f>
        <v/>
      </c>
      <c r="F1655" s="44">
        <f>APR!E156</f>
        <v/>
      </c>
      <c r="G1655" s="44">
        <f>APR!F156</f>
        <v/>
      </c>
      <c r="H1655" s="44">
        <f>APR!G156</f>
        <v/>
      </c>
      <c r="I1655" s="45">
        <f>APR!H156</f>
        <v/>
      </c>
      <c r="J1655" s="45">
        <f>APR!I156</f>
        <v/>
      </c>
      <c r="K1655" s="44">
        <f>APR!J156</f>
        <v/>
      </c>
      <c r="L1655" s="44">
        <f>APR!K156</f>
        <v/>
      </c>
      <c r="M1655" s="46">
        <f>APR!L156</f>
        <v/>
      </c>
      <c r="N1655" s="44">
        <f>APR!M156</f>
        <v/>
      </c>
      <c r="O1655" s="44">
        <f>APR!N156</f>
        <v/>
      </c>
      <c r="P1655" s="44">
        <f>APR!O156</f>
        <v/>
      </c>
      <c r="Q1655" s="44">
        <f>APR!P156</f>
        <v/>
      </c>
      <c r="R1655" s="44">
        <f>APR!Q156</f>
        <v/>
      </c>
      <c r="S1655" s="46">
        <f>S1654+IF(X1655=0,0,M1655)</f>
        <v/>
      </c>
      <c r="T1655" s="47">
        <f>MAX(T1654,S1655)</f>
        <v/>
      </c>
      <c r="U1655" s="48">
        <f>S1655-T1655</f>
        <v/>
      </c>
      <c r="V1655" s="47">
        <f>IFERROR(SUMIFS(DATABASE!$M$5:$M$6004,DATABASE!$B$5:$B$6004,B1655,DATABASE!$X$5:$X$6004,1),0)</f>
        <v/>
      </c>
      <c r="W1655" s="31">
        <f>IFERROR(COUNTIFS(DATABASE!$B$5:$B$6004,B1655,DATABASE!$X$5:$X$6004,1),0)</f>
        <v/>
      </c>
      <c r="X1655" s="49">
        <f>--AND(ISNUMBER(B1655),C1655&lt;&gt;"",L1655&lt;&gt;"",M1655&lt;&gt;"")</f>
        <v/>
      </c>
    </row>
    <row r="1656" ht="15" customHeight="1" s="111">
      <c r="A1656" s="50" t="inlineStr">
        <is>
          <t>APR</t>
        </is>
      </c>
      <c r="B1656" s="51">
        <f>APR!A157</f>
        <v/>
      </c>
      <c r="C1656" s="52">
        <f>APR!B157</f>
        <v/>
      </c>
      <c r="D1656" s="52">
        <f>APR!C157</f>
        <v/>
      </c>
      <c r="E1656" s="52">
        <f>APR!D157</f>
        <v/>
      </c>
      <c r="F1656" s="52">
        <f>APR!E157</f>
        <v/>
      </c>
      <c r="G1656" s="52">
        <f>APR!F157</f>
        <v/>
      </c>
      <c r="H1656" s="52">
        <f>APR!G157</f>
        <v/>
      </c>
      <c r="I1656" s="53">
        <f>APR!H157</f>
        <v/>
      </c>
      <c r="J1656" s="53">
        <f>APR!I157</f>
        <v/>
      </c>
      <c r="K1656" s="52">
        <f>APR!J157</f>
        <v/>
      </c>
      <c r="L1656" s="52">
        <f>APR!K157</f>
        <v/>
      </c>
      <c r="M1656" s="54">
        <f>APR!L157</f>
        <v/>
      </c>
      <c r="N1656" s="52">
        <f>APR!M157</f>
        <v/>
      </c>
      <c r="O1656" s="52">
        <f>APR!N157</f>
        <v/>
      </c>
      <c r="P1656" s="52">
        <f>APR!O157</f>
        <v/>
      </c>
      <c r="Q1656" s="52">
        <f>APR!P157</f>
        <v/>
      </c>
      <c r="R1656" s="52">
        <f>APR!Q157</f>
        <v/>
      </c>
      <c r="S1656" s="54">
        <f>S1655+IF(X1656=0,0,M1656)</f>
        <v/>
      </c>
      <c r="T1656" s="55">
        <f>MAX(T1655,S1656)</f>
        <v/>
      </c>
      <c r="U1656" s="56">
        <f>S1656-T1656</f>
        <v/>
      </c>
      <c r="V1656" s="55">
        <f>IFERROR(SUMIFS(DATABASE!$M$5:$M$6004,DATABASE!$B$5:$B$6004,B1656,DATABASE!$X$5:$X$6004,1),0)</f>
        <v/>
      </c>
      <c r="W1656" s="57">
        <f>IFERROR(COUNTIFS(DATABASE!$B$5:$B$6004,B1656,DATABASE!$X$5:$X$6004,1),0)</f>
        <v/>
      </c>
      <c r="X1656" s="58">
        <f>--AND(ISNUMBER(B1656),C1656&lt;&gt;"",L1656&lt;&gt;"",M1656&lt;&gt;"")</f>
        <v/>
      </c>
    </row>
    <row r="1657" ht="15" customHeight="1" s="111">
      <c r="A1657" s="42" t="inlineStr">
        <is>
          <t>APR</t>
        </is>
      </c>
      <c r="B1657" s="43">
        <f>APR!A158</f>
        <v/>
      </c>
      <c r="C1657" s="44">
        <f>APR!B158</f>
        <v/>
      </c>
      <c r="D1657" s="44">
        <f>APR!C158</f>
        <v/>
      </c>
      <c r="E1657" s="44">
        <f>APR!D158</f>
        <v/>
      </c>
      <c r="F1657" s="44">
        <f>APR!E158</f>
        <v/>
      </c>
      <c r="G1657" s="44">
        <f>APR!F158</f>
        <v/>
      </c>
      <c r="H1657" s="44">
        <f>APR!G158</f>
        <v/>
      </c>
      <c r="I1657" s="45">
        <f>APR!H158</f>
        <v/>
      </c>
      <c r="J1657" s="45">
        <f>APR!I158</f>
        <v/>
      </c>
      <c r="K1657" s="44">
        <f>APR!J158</f>
        <v/>
      </c>
      <c r="L1657" s="44">
        <f>APR!K158</f>
        <v/>
      </c>
      <c r="M1657" s="46">
        <f>APR!L158</f>
        <v/>
      </c>
      <c r="N1657" s="44">
        <f>APR!M158</f>
        <v/>
      </c>
      <c r="O1657" s="44">
        <f>APR!N158</f>
        <v/>
      </c>
      <c r="P1657" s="44">
        <f>APR!O158</f>
        <v/>
      </c>
      <c r="Q1657" s="44">
        <f>APR!P158</f>
        <v/>
      </c>
      <c r="R1657" s="44">
        <f>APR!Q158</f>
        <v/>
      </c>
      <c r="S1657" s="46">
        <f>S1656+IF(X1657=0,0,M1657)</f>
        <v/>
      </c>
      <c r="T1657" s="47">
        <f>MAX(T1656,S1657)</f>
        <v/>
      </c>
      <c r="U1657" s="48">
        <f>S1657-T1657</f>
        <v/>
      </c>
      <c r="V1657" s="47">
        <f>IFERROR(SUMIFS(DATABASE!$M$5:$M$6004,DATABASE!$B$5:$B$6004,B1657,DATABASE!$X$5:$X$6004,1),0)</f>
        <v/>
      </c>
      <c r="W1657" s="31">
        <f>IFERROR(COUNTIFS(DATABASE!$B$5:$B$6004,B1657,DATABASE!$X$5:$X$6004,1),0)</f>
        <v/>
      </c>
      <c r="X1657" s="49">
        <f>--AND(ISNUMBER(B1657),C1657&lt;&gt;"",L1657&lt;&gt;"",M1657&lt;&gt;"")</f>
        <v/>
      </c>
    </row>
    <row r="1658" ht="15" customHeight="1" s="111">
      <c r="A1658" s="50" t="inlineStr">
        <is>
          <t>APR</t>
        </is>
      </c>
      <c r="B1658" s="51">
        <f>APR!A159</f>
        <v/>
      </c>
      <c r="C1658" s="52">
        <f>APR!B159</f>
        <v/>
      </c>
      <c r="D1658" s="52">
        <f>APR!C159</f>
        <v/>
      </c>
      <c r="E1658" s="52">
        <f>APR!D159</f>
        <v/>
      </c>
      <c r="F1658" s="52">
        <f>APR!E159</f>
        <v/>
      </c>
      <c r="G1658" s="52">
        <f>APR!F159</f>
        <v/>
      </c>
      <c r="H1658" s="52">
        <f>APR!G159</f>
        <v/>
      </c>
      <c r="I1658" s="53">
        <f>APR!H159</f>
        <v/>
      </c>
      <c r="J1658" s="53">
        <f>APR!I159</f>
        <v/>
      </c>
      <c r="K1658" s="52">
        <f>APR!J159</f>
        <v/>
      </c>
      <c r="L1658" s="52">
        <f>APR!K159</f>
        <v/>
      </c>
      <c r="M1658" s="54">
        <f>APR!L159</f>
        <v/>
      </c>
      <c r="N1658" s="52">
        <f>APR!M159</f>
        <v/>
      </c>
      <c r="O1658" s="52">
        <f>APR!N159</f>
        <v/>
      </c>
      <c r="P1658" s="52">
        <f>APR!O159</f>
        <v/>
      </c>
      <c r="Q1658" s="52">
        <f>APR!P159</f>
        <v/>
      </c>
      <c r="R1658" s="52">
        <f>APR!Q159</f>
        <v/>
      </c>
      <c r="S1658" s="54">
        <f>S1657+IF(X1658=0,0,M1658)</f>
        <v/>
      </c>
      <c r="T1658" s="55">
        <f>MAX(T1657,S1658)</f>
        <v/>
      </c>
      <c r="U1658" s="56">
        <f>S1658-T1658</f>
        <v/>
      </c>
      <c r="V1658" s="55">
        <f>IFERROR(SUMIFS(DATABASE!$M$5:$M$6004,DATABASE!$B$5:$B$6004,B1658,DATABASE!$X$5:$X$6004,1),0)</f>
        <v/>
      </c>
      <c r="W1658" s="57">
        <f>IFERROR(COUNTIFS(DATABASE!$B$5:$B$6004,B1658,DATABASE!$X$5:$X$6004,1),0)</f>
        <v/>
      </c>
      <c r="X1658" s="58">
        <f>--AND(ISNUMBER(B1658),C1658&lt;&gt;"",L1658&lt;&gt;"",M1658&lt;&gt;"")</f>
        <v/>
      </c>
    </row>
    <row r="1659" ht="15" customHeight="1" s="111">
      <c r="A1659" s="42" t="inlineStr">
        <is>
          <t>APR</t>
        </is>
      </c>
      <c r="B1659" s="43">
        <f>APR!A160</f>
        <v/>
      </c>
      <c r="C1659" s="44">
        <f>APR!B160</f>
        <v/>
      </c>
      <c r="D1659" s="44">
        <f>APR!C160</f>
        <v/>
      </c>
      <c r="E1659" s="44">
        <f>APR!D160</f>
        <v/>
      </c>
      <c r="F1659" s="44">
        <f>APR!E160</f>
        <v/>
      </c>
      <c r="G1659" s="44">
        <f>APR!F160</f>
        <v/>
      </c>
      <c r="H1659" s="44">
        <f>APR!G160</f>
        <v/>
      </c>
      <c r="I1659" s="45">
        <f>APR!H160</f>
        <v/>
      </c>
      <c r="J1659" s="45">
        <f>APR!I160</f>
        <v/>
      </c>
      <c r="K1659" s="44">
        <f>APR!J160</f>
        <v/>
      </c>
      <c r="L1659" s="44">
        <f>APR!K160</f>
        <v/>
      </c>
      <c r="M1659" s="46">
        <f>APR!L160</f>
        <v/>
      </c>
      <c r="N1659" s="44">
        <f>APR!M160</f>
        <v/>
      </c>
      <c r="O1659" s="44">
        <f>APR!N160</f>
        <v/>
      </c>
      <c r="P1659" s="44">
        <f>APR!O160</f>
        <v/>
      </c>
      <c r="Q1659" s="44">
        <f>APR!P160</f>
        <v/>
      </c>
      <c r="R1659" s="44">
        <f>APR!Q160</f>
        <v/>
      </c>
      <c r="S1659" s="46">
        <f>S1658+IF(X1659=0,0,M1659)</f>
        <v/>
      </c>
      <c r="T1659" s="47">
        <f>MAX(T1658,S1659)</f>
        <v/>
      </c>
      <c r="U1659" s="48">
        <f>S1659-T1659</f>
        <v/>
      </c>
      <c r="V1659" s="47">
        <f>IFERROR(SUMIFS(DATABASE!$M$5:$M$6004,DATABASE!$B$5:$B$6004,B1659,DATABASE!$X$5:$X$6004,1),0)</f>
        <v/>
      </c>
      <c r="W1659" s="31">
        <f>IFERROR(COUNTIFS(DATABASE!$B$5:$B$6004,B1659,DATABASE!$X$5:$X$6004,1),0)</f>
        <v/>
      </c>
      <c r="X1659" s="49">
        <f>--AND(ISNUMBER(B1659),C1659&lt;&gt;"",L1659&lt;&gt;"",M1659&lt;&gt;"")</f>
        <v/>
      </c>
    </row>
    <row r="1660" ht="15" customHeight="1" s="111">
      <c r="A1660" s="50" t="inlineStr">
        <is>
          <t>APR</t>
        </is>
      </c>
      <c r="B1660" s="51">
        <f>APR!A161</f>
        <v/>
      </c>
      <c r="C1660" s="52">
        <f>APR!B161</f>
        <v/>
      </c>
      <c r="D1660" s="52">
        <f>APR!C161</f>
        <v/>
      </c>
      <c r="E1660" s="52">
        <f>APR!D161</f>
        <v/>
      </c>
      <c r="F1660" s="52">
        <f>APR!E161</f>
        <v/>
      </c>
      <c r="G1660" s="52">
        <f>APR!F161</f>
        <v/>
      </c>
      <c r="H1660" s="52">
        <f>APR!G161</f>
        <v/>
      </c>
      <c r="I1660" s="53">
        <f>APR!H161</f>
        <v/>
      </c>
      <c r="J1660" s="53">
        <f>APR!I161</f>
        <v/>
      </c>
      <c r="K1660" s="52">
        <f>APR!J161</f>
        <v/>
      </c>
      <c r="L1660" s="52">
        <f>APR!K161</f>
        <v/>
      </c>
      <c r="M1660" s="54">
        <f>APR!L161</f>
        <v/>
      </c>
      <c r="N1660" s="52">
        <f>APR!M161</f>
        <v/>
      </c>
      <c r="O1660" s="52">
        <f>APR!N161</f>
        <v/>
      </c>
      <c r="P1660" s="52">
        <f>APR!O161</f>
        <v/>
      </c>
      <c r="Q1660" s="52">
        <f>APR!P161</f>
        <v/>
      </c>
      <c r="R1660" s="52">
        <f>APR!Q161</f>
        <v/>
      </c>
      <c r="S1660" s="54">
        <f>S1659+IF(X1660=0,0,M1660)</f>
        <v/>
      </c>
      <c r="T1660" s="55">
        <f>MAX(T1659,S1660)</f>
        <v/>
      </c>
      <c r="U1660" s="56">
        <f>S1660-T1660</f>
        <v/>
      </c>
      <c r="V1660" s="55">
        <f>IFERROR(SUMIFS(DATABASE!$M$5:$M$6004,DATABASE!$B$5:$B$6004,B1660,DATABASE!$X$5:$X$6004,1),0)</f>
        <v/>
      </c>
      <c r="W1660" s="57">
        <f>IFERROR(COUNTIFS(DATABASE!$B$5:$B$6004,B1660,DATABASE!$X$5:$X$6004,1),0)</f>
        <v/>
      </c>
      <c r="X1660" s="58">
        <f>--AND(ISNUMBER(B1660),C1660&lt;&gt;"",L1660&lt;&gt;"",M1660&lt;&gt;"")</f>
        <v/>
      </c>
    </row>
    <row r="1661" ht="15" customHeight="1" s="111">
      <c r="A1661" s="42" t="inlineStr">
        <is>
          <t>APR</t>
        </is>
      </c>
      <c r="B1661" s="43">
        <f>APR!A162</f>
        <v/>
      </c>
      <c r="C1661" s="44">
        <f>APR!B162</f>
        <v/>
      </c>
      <c r="D1661" s="44">
        <f>APR!C162</f>
        <v/>
      </c>
      <c r="E1661" s="44">
        <f>APR!D162</f>
        <v/>
      </c>
      <c r="F1661" s="44">
        <f>APR!E162</f>
        <v/>
      </c>
      <c r="G1661" s="44">
        <f>APR!F162</f>
        <v/>
      </c>
      <c r="H1661" s="44">
        <f>APR!G162</f>
        <v/>
      </c>
      <c r="I1661" s="45">
        <f>APR!H162</f>
        <v/>
      </c>
      <c r="J1661" s="45">
        <f>APR!I162</f>
        <v/>
      </c>
      <c r="K1661" s="44">
        <f>APR!J162</f>
        <v/>
      </c>
      <c r="L1661" s="44">
        <f>APR!K162</f>
        <v/>
      </c>
      <c r="M1661" s="46">
        <f>APR!L162</f>
        <v/>
      </c>
      <c r="N1661" s="44">
        <f>APR!M162</f>
        <v/>
      </c>
      <c r="O1661" s="44">
        <f>APR!N162</f>
        <v/>
      </c>
      <c r="P1661" s="44">
        <f>APR!O162</f>
        <v/>
      </c>
      <c r="Q1661" s="44">
        <f>APR!P162</f>
        <v/>
      </c>
      <c r="R1661" s="44">
        <f>APR!Q162</f>
        <v/>
      </c>
      <c r="S1661" s="46">
        <f>S1660+IF(X1661=0,0,M1661)</f>
        <v/>
      </c>
      <c r="T1661" s="47">
        <f>MAX(T1660,S1661)</f>
        <v/>
      </c>
      <c r="U1661" s="48">
        <f>S1661-T1661</f>
        <v/>
      </c>
      <c r="V1661" s="47">
        <f>IFERROR(SUMIFS(DATABASE!$M$5:$M$6004,DATABASE!$B$5:$B$6004,B1661,DATABASE!$X$5:$X$6004,1),0)</f>
        <v/>
      </c>
      <c r="W1661" s="31">
        <f>IFERROR(COUNTIFS(DATABASE!$B$5:$B$6004,B1661,DATABASE!$X$5:$X$6004,1),0)</f>
        <v/>
      </c>
      <c r="X1661" s="49">
        <f>--AND(ISNUMBER(B1661),C1661&lt;&gt;"",L1661&lt;&gt;"",M1661&lt;&gt;"")</f>
        <v/>
      </c>
    </row>
    <row r="1662" ht="15" customHeight="1" s="111">
      <c r="A1662" s="50" t="inlineStr">
        <is>
          <t>APR</t>
        </is>
      </c>
      <c r="B1662" s="51">
        <f>APR!A163</f>
        <v/>
      </c>
      <c r="C1662" s="52">
        <f>APR!B163</f>
        <v/>
      </c>
      <c r="D1662" s="52">
        <f>APR!C163</f>
        <v/>
      </c>
      <c r="E1662" s="52">
        <f>APR!D163</f>
        <v/>
      </c>
      <c r="F1662" s="52">
        <f>APR!E163</f>
        <v/>
      </c>
      <c r="G1662" s="52">
        <f>APR!F163</f>
        <v/>
      </c>
      <c r="H1662" s="52">
        <f>APR!G163</f>
        <v/>
      </c>
      <c r="I1662" s="53">
        <f>APR!H163</f>
        <v/>
      </c>
      <c r="J1662" s="53">
        <f>APR!I163</f>
        <v/>
      </c>
      <c r="K1662" s="52">
        <f>APR!J163</f>
        <v/>
      </c>
      <c r="L1662" s="52">
        <f>APR!K163</f>
        <v/>
      </c>
      <c r="M1662" s="54">
        <f>APR!L163</f>
        <v/>
      </c>
      <c r="N1662" s="52">
        <f>APR!M163</f>
        <v/>
      </c>
      <c r="O1662" s="52">
        <f>APR!N163</f>
        <v/>
      </c>
      <c r="P1662" s="52">
        <f>APR!O163</f>
        <v/>
      </c>
      <c r="Q1662" s="52">
        <f>APR!P163</f>
        <v/>
      </c>
      <c r="R1662" s="52">
        <f>APR!Q163</f>
        <v/>
      </c>
      <c r="S1662" s="54">
        <f>S1661+IF(X1662=0,0,M1662)</f>
        <v/>
      </c>
      <c r="T1662" s="55">
        <f>MAX(T1661,S1662)</f>
        <v/>
      </c>
      <c r="U1662" s="56">
        <f>S1662-T1662</f>
        <v/>
      </c>
      <c r="V1662" s="55">
        <f>IFERROR(SUMIFS(DATABASE!$M$5:$M$6004,DATABASE!$B$5:$B$6004,B1662,DATABASE!$X$5:$X$6004,1),0)</f>
        <v/>
      </c>
      <c r="W1662" s="57">
        <f>IFERROR(COUNTIFS(DATABASE!$B$5:$B$6004,B1662,DATABASE!$X$5:$X$6004,1),0)</f>
        <v/>
      </c>
      <c r="X1662" s="58">
        <f>--AND(ISNUMBER(B1662),C1662&lt;&gt;"",L1662&lt;&gt;"",M1662&lt;&gt;"")</f>
        <v/>
      </c>
    </row>
    <row r="1663" ht="15" customHeight="1" s="111">
      <c r="A1663" s="42" t="inlineStr">
        <is>
          <t>APR</t>
        </is>
      </c>
      <c r="B1663" s="43">
        <f>APR!A164</f>
        <v/>
      </c>
      <c r="C1663" s="44">
        <f>APR!B164</f>
        <v/>
      </c>
      <c r="D1663" s="44">
        <f>APR!C164</f>
        <v/>
      </c>
      <c r="E1663" s="44">
        <f>APR!D164</f>
        <v/>
      </c>
      <c r="F1663" s="44">
        <f>APR!E164</f>
        <v/>
      </c>
      <c r="G1663" s="44">
        <f>APR!F164</f>
        <v/>
      </c>
      <c r="H1663" s="44">
        <f>APR!G164</f>
        <v/>
      </c>
      <c r="I1663" s="45">
        <f>APR!H164</f>
        <v/>
      </c>
      <c r="J1663" s="45">
        <f>APR!I164</f>
        <v/>
      </c>
      <c r="K1663" s="44">
        <f>APR!J164</f>
        <v/>
      </c>
      <c r="L1663" s="44">
        <f>APR!K164</f>
        <v/>
      </c>
      <c r="M1663" s="46">
        <f>APR!L164</f>
        <v/>
      </c>
      <c r="N1663" s="44">
        <f>APR!M164</f>
        <v/>
      </c>
      <c r="O1663" s="44">
        <f>APR!N164</f>
        <v/>
      </c>
      <c r="P1663" s="44">
        <f>APR!O164</f>
        <v/>
      </c>
      <c r="Q1663" s="44">
        <f>APR!P164</f>
        <v/>
      </c>
      <c r="R1663" s="44">
        <f>APR!Q164</f>
        <v/>
      </c>
      <c r="S1663" s="46">
        <f>S1662+IF(X1663=0,0,M1663)</f>
        <v/>
      </c>
      <c r="T1663" s="47">
        <f>MAX(T1662,S1663)</f>
        <v/>
      </c>
      <c r="U1663" s="48">
        <f>S1663-T1663</f>
        <v/>
      </c>
      <c r="V1663" s="47">
        <f>IFERROR(SUMIFS(DATABASE!$M$5:$M$6004,DATABASE!$B$5:$B$6004,B1663,DATABASE!$X$5:$X$6004,1),0)</f>
        <v/>
      </c>
      <c r="W1663" s="31">
        <f>IFERROR(COUNTIFS(DATABASE!$B$5:$B$6004,B1663,DATABASE!$X$5:$X$6004,1),0)</f>
        <v/>
      </c>
      <c r="X1663" s="49">
        <f>--AND(ISNUMBER(B1663),C1663&lt;&gt;"",L1663&lt;&gt;"",M1663&lt;&gt;"")</f>
        <v/>
      </c>
    </row>
    <row r="1664" ht="15" customHeight="1" s="111">
      <c r="A1664" s="50" t="inlineStr">
        <is>
          <t>APR</t>
        </is>
      </c>
      <c r="B1664" s="51">
        <f>APR!A165</f>
        <v/>
      </c>
      <c r="C1664" s="52">
        <f>APR!B165</f>
        <v/>
      </c>
      <c r="D1664" s="52">
        <f>APR!C165</f>
        <v/>
      </c>
      <c r="E1664" s="52">
        <f>APR!D165</f>
        <v/>
      </c>
      <c r="F1664" s="52">
        <f>APR!E165</f>
        <v/>
      </c>
      <c r="G1664" s="52">
        <f>APR!F165</f>
        <v/>
      </c>
      <c r="H1664" s="52">
        <f>APR!G165</f>
        <v/>
      </c>
      <c r="I1664" s="53">
        <f>APR!H165</f>
        <v/>
      </c>
      <c r="J1664" s="53">
        <f>APR!I165</f>
        <v/>
      </c>
      <c r="K1664" s="52">
        <f>APR!J165</f>
        <v/>
      </c>
      <c r="L1664" s="52">
        <f>APR!K165</f>
        <v/>
      </c>
      <c r="M1664" s="54">
        <f>APR!L165</f>
        <v/>
      </c>
      <c r="N1664" s="52">
        <f>APR!M165</f>
        <v/>
      </c>
      <c r="O1664" s="52">
        <f>APR!N165</f>
        <v/>
      </c>
      <c r="P1664" s="52">
        <f>APR!O165</f>
        <v/>
      </c>
      <c r="Q1664" s="52">
        <f>APR!P165</f>
        <v/>
      </c>
      <c r="R1664" s="52">
        <f>APR!Q165</f>
        <v/>
      </c>
      <c r="S1664" s="54">
        <f>S1663+IF(X1664=0,0,M1664)</f>
        <v/>
      </c>
      <c r="T1664" s="55">
        <f>MAX(T1663,S1664)</f>
        <v/>
      </c>
      <c r="U1664" s="56">
        <f>S1664-T1664</f>
        <v/>
      </c>
      <c r="V1664" s="55">
        <f>IFERROR(SUMIFS(DATABASE!$M$5:$M$6004,DATABASE!$B$5:$B$6004,B1664,DATABASE!$X$5:$X$6004,1),0)</f>
        <v/>
      </c>
      <c r="W1664" s="57">
        <f>IFERROR(COUNTIFS(DATABASE!$B$5:$B$6004,B1664,DATABASE!$X$5:$X$6004,1),0)</f>
        <v/>
      </c>
      <c r="X1664" s="58">
        <f>--AND(ISNUMBER(B1664),C1664&lt;&gt;"",L1664&lt;&gt;"",M1664&lt;&gt;"")</f>
        <v/>
      </c>
    </row>
    <row r="1665" ht="15" customHeight="1" s="111">
      <c r="A1665" s="42" t="inlineStr">
        <is>
          <t>APR</t>
        </is>
      </c>
      <c r="B1665" s="43">
        <f>APR!A166</f>
        <v/>
      </c>
      <c r="C1665" s="44">
        <f>APR!B166</f>
        <v/>
      </c>
      <c r="D1665" s="44">
        <f>APR!C166</f>
        <v/>
      </c>
      <c r="E1665" s="44">
        <f>APR!D166</f>
        <v/>
      </c>
      <c r="F1665" s="44">
        <f>APR!E166</f>
        <v/>
      </c>
      <c r="G1665" s="44">
        <f>APR!F166</f>
        <v/>
      </c>
      <c r="H1665" s="44">
        <f>APR!G166</f>
        <v/>
      </c>
      <c r="I1665" s="45">
        <f>APR!H166</f>
        <v/>
      </c>
      <c r="J1665" s="45">
        <f>APR!I166</f>
        <v/>
      </c>
      <c r="K1665" s="44">
        <f>APR!J166</f>
        <v/>
      </c>
      <c r="L1665" s="44">
        <f>APR!K166</f>
        <v/>
      </c>
      <c r="M1665" s="46">
        <f>APR!L166</f>
        <v/>
      </c>
      <c r="N1665" s="44">
        <f>APR!M166</f>
        <v/>
      </c>
      <c r="O1665" s="44">
        <f>APR!N166</f>
        <v/>
      </c>
      <c r="P1665" s="44">
        <f>APR!O166</f>
        <v/>
      </c>
      <c r="Q1665" s="44">
        <f>APR!P166</f>
        <v/>
      </c>
      <c r="R1665" s="44">
        <f>APR!Q166</f>
        <v/>
      </c>
      <c r="S1665" s="46">
        <f>S1664+IF(X1665=0,0,M1665)</f>
        <v/>
      </c>
      <c r="T1665" s="47">
        <f>MAX(T1664,S1665)</f>
        <v/>
      </c>
      <c r="U1665" s="48">
        <f>S1665-T1665</f>
        <v/>
      </c>
      <c r="V1665" s="47">
        <f>IFERROR(SUMIFS(DATABASE!$M$5:$M$6004,DATABASE!$B$5:$B$6004,B1665,DATABASE!$X$5:$X$6004,1),0)</f>
        <v/>
      </c>
      <c r="W1665" s="31">
        <f>IFERROR(COUNTIFS(DATABASE!$B$5:$B$6004,B1665,DATABASE!$X$5:$X$6004,1),0)</f>
        <v/>
      </c>
      <c r="X1665" s="49">
        <f>--AND(ISNUMBER(B1665),C1665&lt;&gt;"",L1665&lt;&gt;"",M1665&lt;&gt;"")</f>
        <v/>
      </c>
    </row>
    <row r="1666" ht="15" customHeight="1" s="111">
      <c r="A1666" s="50" t="inlineStr">
        <is>
          <t>APR</t>
        </is>
      </c>
      <c r="B1666" s="51">
        <f>APR!A167</f>
        <v/>
      </c>
      <c r="C1666" s="52">
        <f>APR!B167</f>
        <v/>
      </c>
      <c r="D1666" s="52">
        <f>APR!C167</f>
        <v/>
      </c>
      <c r="E1666" s="52">
        <f>APR!D167</f>
        <v/>
      </c>
      <c r="F1666" s="52">
        <f>APR!E167</f>
        <v/>
      </c>
      <c r="G1666" s="52">
        <f>APR!F167</f>
        <v/>
      </c>
      <c r="H1666" s="52">
        <f>APR!G167</f>
        <v/>
      </c>
      <c r="I1666" s="53">
        <f>APR!H167</f>
        <v/>
      </c>
      <c r="J1666" s="53">
        <f>APR!I167</f>
        <v/>
      </c>
      <c r="K1666" s="52">
        <f>APR!J167</f>
        <v/>
      </c>
      <c r="L1666" s="52">
        <f>APR!K167</f>
        <v/>
      </c>
      <c r="M1666" s="54">
        <f>APR!L167</f>
        <v/>
      </c>
      <c r="N1666" s="52">
        <f>APR!M167</f>
        <v/>
      </c>
      <c r="O1666" s="52">
        <f>APR!N167</f>
        <v/>
      </c>
      <c r="P1666" s="52">
        <f>APR!O167</f>
        <v/>
      </c>
      <c r="Q1666" s="52">
        <f>APR!P167</f>
        <v/>
      </c>
      <c r="R1666" s="52">
        <f>APR!Q167</f>
        <v/>
      </c>
      <c r="S1666" s="54">
        <f>S1665+IF(X1666=0,0,M1666)</f>
        <v/>
      </c>
      <c r="T1666" s="55">
        <f>MAX(T1665,S1666)</f>
        <v/>
      </c>
      <c r="U1666" s="56">
        <f>S1666-T1666</f>
        <v/>
      </c>
      <c r="V1666" s="55">
        <f>IFERROR(SUMIFS(DATABASE!$M$5:$M$6004,DATABASE!$B$5:$B$6004,B1666,DATABASE!$X$5:$X$6004,1),0)</f>
        <v/>
      </c>
      <c r="W1666" s="57">
        <f>IFERROR(COUNTIFS(DATABASE!$B$5:$B$6004,B1666,DATABASE!$X$5:$X$6004,1),0)</f>
        <v/>
      </c>
      <c r="X1666" s="58">
        <f>--AND(ISNUMBER(B1666),C1666&lt;&gt;"",L1666&lt;&gt;"",M1666&lt;&gt;"")</f>
        <v/>
      </c>
    </row>
    <row r="1667" ht="15" customHeight="1" s="111">
      <c r="A1667" s="42" t="inlineStr">
        <is>
          <t>APR</t>
        </is>
      </c>
      <c r="B1667" s="43">
        <f>APR!A168</f>
        <v/>
      </c>
      <c r="C1667" s="44">
        <f>APR!B168</f>
        <v/>
      </c>
      <c r="D1667" s="44">
        <f>APR!C168</f>
        <v/>
      </c>
      <c r="E1667" s="44">
        <f>APR!D168</f>
        <v/>
      </c>
      <c r="F1667" s="44">
        <f>APR!E168</f>
        <v/>
      </c>
      <c r="G1667" s="44">
        <f>APR!F168</f>
        <v/>
      </c>
      <c r="H1667" s="44">
        <f>APR!G168</f>
        <v/>
      </c>
      <c r="I1667" s="45">
        <f>APR!H168</f>
        <v/>
      </c>
      <c r="J1667" s="45">
        <f>APR!I168</f>
        <v/>
      </c>
      <c r="K1667" s="44">
        <f>APR!J168</f>
        <v/>
      </c>
      <c r="L1667" s="44">
        <f>APR!K168</f>
        <v/>
      </c>
      <c r="M1667" s="46">
        <f>APR!L168</f>
        <v/>
      </c>
      <c r="N1667" s="44">
        <f>APR!M168</f>
        <v/>
      </c>
      <c r="O1667" s="44">
        <f>APR!N168</f>
        <v/>
      </c>
      <c r="P1667" s="44">
        <f>APR!O168</f>
        <v/>
      </c>
      <c r="Q1667" s="44">
        <f>APR!P168</f>
        <v/>
      </c>
      <c r="R1667" s="44">
        <f>APR!Q168</f>
        <v/>
      </c>
      <c r="S1667" s="46">
        <f>S1666+IF(X1667=0,0,M1667)</f>
        <v/>
      </c>
      <c r="T1667" s="47">
        <f>MAX(T1666,S1667)</f>
        <v/>
      </c>
      <c r="U1667" s="48">
        <f>S1667-T1667</f>
        <v/>
      </c>
      <c r="V1667" s="47">
        <f>IFERROR(SUMIFS(DATABASE!$M$5:$M$6004,DATABASE!$B$5:$B$6004,B1667,DATABASE!$X$5:$X$6004,1),0)</f>
        <v/>
      </c>
      <c r="W1667" s="31">
        <f>IFERROR(COUNTIFS(DATABASE!$B$5:$B$6004,B1667,DATABASE!$X$5:$X$6004,1),0)</f>
        <v/>
      </c>
      <c r="X1667" s="49">
        <f>--AND(ISNUMBER(B1667),C1667&lt;&gt;"",L1667&lt;&gt;"",M1667&lt;&gt;"")</f>
        <v/>
      </c>
    </row>
    <row r="1668" ht="15" customHeight="1" s="111">
      <c r="A1668" s="50" t="inlineStr">
        <is>
          <t>APR</t>
        </is>
      </c>
      <c r="B1668" s="51">
        <f>APR!A169</f>
        <v/>
      </c>
      <c r="C1668" s="52">
        <f>APR!B169</f>
        <v/>
      </c>
      <c r="D1668" s="52">
        <f>APR!C169</f>
        <v/>
      </c>
      <c r="E1668" s="52">
        <f>APR!D169</f>
        <v/>
      </c>
      <c r="F1668" s="52">
        <f>APR!E169</f>
        <v/>
      </c>
      <c r="G1668" s="52">
        <f>APR!F169</f>
        <v/>
      </c>
      <c r="H1668" s="52">
        <f>APR!G169</f>
        <v/>
      </c>
      <c r="I1668" s="53">
        <f>APR!H169</f>
        <v/>
      </c>
      <c r="J1668" s="53">
        <f>APR!I169</f>
        <v/>
      </c>
      <c r="K1668" s="52">
        <f>APR!J169</f>
        <v/>
      </c>
      <c r="L1668" s="52">
        <f>APR!K169</f>
        <v/>
      </c>
      <c r="M1668" s="54">
        <f>APR!L169</f>
        <v/>
      </c>
      <c r="N1668" s="52">
        <f>APR!M169</f>
        <v/>
      </c>
      <c r="O1668" s="52">
        <f>APR!N169</f>
        <v/>
      </c>
      <c r="P1668" s="52">
        <f>APR!O169</f>
        <v/>
      </c>
      <c r="Q1668" s="52">
        <f>APR!P169</f>
        <v/>
      </c>
      <c r="R1668" s="52">
        <f>APR!Q169</f>
        <v/>
      </c>
      <c r="S1668" s="54">
        <f>S1667+IF(X1668=0,0,M1668)</f>
        <v/>
      </c>
      <c r="T1668" s="55">
        <f>MAX(T1667,S1668)</f>
        <v/>
      </c>
      <c r="U1668" s="56">
        <f>S1668-T1668</f>
        <v/>
      </c>
      <c r="V1668" s="55">
        <f>IFERROR(SUMIFS(DATABASE!$M$5:$M$6004,DATABASE!$B$5:$B$6004,B1668,DATABASE!$X$5:$X$6004,1),0)</f>
        <v/>
      </c>
      <c r="W1668" s="57">
        <f>IFERROR(COUNTIFS(DATABASE!$B$5:$B$6004,B1668,DATABASE!$X$5:$X$6004,1),0)</f>
        <v/>
      </c>
      <c r="X1668" s="58">
        <f>--AND(ISNUMBER(B1668),C1668&lt;&gt;"",L1668&lt;&gt;"",M1668&lt;&gt;"")</f>
        <v/>
      </c>
    </row>
    <row r="1669" ht="15" customHeight="1" s="111">
      <c r="A1669" s="42" t="inlineStr">
        <is>
          <t>APR</t>
        </is>
      </c>
      <c r="B1669" s="43">
        <f>APR!A170</f>
        <v/>
      </c>
      <c r="C1669" s="44">
        <f>APR!B170</f>
        <v/>
      </c>
      <c r="D1669" s="44">
        <f>APR!C170</f>
        <v/>
      </c>
      <c r="E1669" s="44">
        <f>APR!D170</f>
        <v/>
      </c>
      <c r="F1669" s="44">
        <f>APR!E170</f>
        <v/>
      </c>
      <c r="G1669" s="44">
        <f>APR!F170</f>
        <v/>
      </c>
      <c r="H1669" s="44">
        <f>APR!G170</f>
        <v/>
      </c>
      <c r="I1669" s="45">
        <f>APR!H170</f>
        <v/>
      </c>
      <c r="J1669" s="45">
        <f>APR!I170</f>
        <v/>
      </c>
      <c r="K1669" s="44">
        <f>APR!J170</f>
        <v/>
      </c>
      <c r="L1669" s="44">
        <f>APR!K170</f>
        <v/>
      </c>
      <c r="M1669" s="46">
        <f>APR!L170</f>
        <v/>
      </c>
      <c r="N1669" s="44">
        <f>APR!M170</f>
        <v/>
      </c>
      <c r="O1669" s="44">
        <f>APR!N170</f>
        <v/>
      </c>
      <c r="P1669" s="44">
        <f>APR!O170</f>
        <v/>
      </c>
      <c r="Q1669" s="44">
        <f>APR!P170</f>
        <v/>
      </c>
      <c r="R1669" s="44">
        <f>APR!Q170</f>
        <v/>
      </c>
      <c r="S1669" s="46">
        <f>S1668+IF(X1669=0,0,M1669)</f>
        <v/>
      </c>
      <c r="T1669" s="47">
        <f>MAX(T1668,S1669)</f>
        <v/>
      </c>
      <c r="U1669" s="48">
        <f>S1669-T1669</f>
        <v/>
      </c>
      <c r="V1669" s="47">
        <f>IFERROR(SUMIFS(DATABASE!$M$5:$M$6004,DATABASE!$B$5:$B$6004,B1669,DATABASE!$X$5:$X$6004,1),0)</f>
        <v/>
      </c>
      <c r="W1669" s="31">
        <f>IFERROR(COUNTIFS(DATABASE!$B$5:$B$6004,B1669,DATABASE!$X$5:$X$6004,1),0)</f>
        <v/>
      </c>
      <c r="X1669" s="49">
        <f>--AND(ISNUMBER(B1669),C1669&lt;&gt;"",L1669&lt;&gt;"",M1669&lt;&gt;"")</f>
        <v/>
      </c>
    </row>
    <row r="1670" ht="15" customHeight="1" s="111">
      <c r="A1670" s="50" t="inlineStr">
        <is>
          <t>APR</t>
        </is>
      </c>
      <c r="B1670" s="51">
        <f>APR!A171</f>
        <v/>
      </c>
      <c r="C1670" s="52">
        <f>APR!B171</f>
        <v/>
      </c>
      <c r="D1670" s="52">
        <f>APR!C171</f>
        <v/>
      </c>
      <c r="E1670" s="52">
        <f>APR!D171</f>
        <v/>
      </c>
      <c r="F1670" s="52">
        <f>APR!E171</f>
        <v/>
      </c>
      <c r="G1670" s="52">
        <f>APR!F171</f>
        <v/>
      </c>
      <c r="H1670" s="52">
        <f>APR!G171</f>
        <v/>
      </c>
      <c r="I1670" s="53">
        <f>APR!H171</f>
        <v/>
      </c>
      <c r="J1670" s="53">
        <f>APR!I171</f>
        <v/>
      </c>
      <c r="K1670" s="52">
        <f>APR!J171</f>
        <v/>
      </c>
      <c r="L1670" s="52">
        <f>APR!K171</f>
        <v/>
      </c>
      <c r="M1670" s="54">
        <f>APR!L171</f>
        <v/>
      </c>
      <c r="N1670" s="52">
        <f>APR!M171</f>
        <v/>
      </c>
      <c r="O1670" s="52">
        <f>APR!N171</f>
        <v/>
      </c>
      <c r="P1670" s="52">
        <f>APR!O171</f>
        <v/>
      </c>
      <c r="Q1670" s="52">
        <f>APR!P171</f>
        <v/>
      </c>
      <c r="R1670" s="52">
        <f>APR!Q171</f>
        <v/>
      </c>
      <c r="S1670" s="54">
        <f>S1669+IF(X1670=0,0,M1670)</f>
        <v/>
      </c>
      <c r="T1670" s="55">
        <f>MAX(T1669,S1670)</f>
        <v/>
      </c>
      <c r="U1670" s="56">
        <f>S1670-T1670</f>
        <v/>
      </c>
      <c r="V1670" s="55">
        <f>IFERROR(SUMIFS(DATABASE!$M$5:$M$6004,DATABASE!$B$5:$B$6004,B1670,DATABASE!$X$5:$X$6004,1),0)</f>
        <v/>
      </c>
      <c r="W1670" s="57">
        <f>IFERROR(COUNTIFS(DATABASE!$B$5:$B$6004,B1670,DATABASE!$X$5:$X$6004,1),0)</f>
        <v/>
      </c>
      <c r="X1670" s="58">
        <f>--AND(ISNUMBER(B1670),C1670&lt;&gt;"",L1670&lt;&gt;"",M1670&lt;&gt;"")</f>
        <v/>
      </c>
    </row>
    <row r="1671" ht="15" customHeight="1" s="111">
      <c r="A1671" s="42" t="inlineStr">
        <is>
          <t>APR</t>
        </is>
      </c>
      <c r="B1671" s="43">
        <f>APR!A172</f>
        <v/>
      </c>
      <c r="C1671" s="44">
        <f>APR!B172</f>
        <v/>
      </c>
      <c r="D1671" s="44">
        <f>APR!C172</f>
        <v/>
      </c>
      <c r="E1671" s="44">
        <f>APR!D172</f>
        <v/>
      </c>
      <c r="F1671" s="44">
        <f>APR!E172</f>
        <v/>
      </c>
      <c r="G1671" s="44">
        <f>APR!F172</f>
        <v/>
      </c>
      <c r="H1671" s="44">
        <f>APR!G172</f>
        <v/>
      </c>
      <c r="I1671" s="45">
        <f>APR!H172</f>
        <v/>
      </c>
      <c r="J1671" s="45">
        <f>APR!I172</f>
        <v/>
      </c>
      <c r="K1671" s="44">
        <f>APR!J172</f>
        <v/>
      </c>
      <c r="L1671" s="44">
        <f>APR!K172</f>
        <v/>
      </c>
      <c r="M1671" s="46">
        <f>APR!L172</f>
        <v/>
      </c>
      <c r="N1671" s="44">
        <f>APR!M172</f>
        <v/>
      </c>
      <c r="O1671" s="44">
        <f>APR!N172</f>
        <v/>
      </c>
      <c r="P1671" s="44">
        <f>APR!O172</f>
        <v/>
      </c>
      <c r="Q1671" s="44">
        <f>APR!P172</f>
        <v/>
      </c>
      <c r="R1671" s="44">
        <f>APR!Q172</f>
        <v/>
      </c>
      <c r="S1671" s="46">
        <f>S1670+IF(X1671=0,0,M1671)</f>
        <v/>
      </c>
      <c r="T1671" s="47">
        <f>MAX(T1670,S1671)</f>
        <v/>
      </c>
      <c r="U1671" s="48">
        <f>S1671-T1671</f>
        <v/>
      </c>
      <c r="V1671" s="47">
        <f>IFERROR(SUMIFS(DATABASE!$M$5:$M$6004,DATABASE!$B$5:$B$6004,B1671,DATABASE!$X$5:$X$6004,1),0)</f>
        <v/>
      </c>
      <c r="W1671" s="31">
        <f>IFERROR(COUNTIFS(DATABASE!$B$5:$B$6004,B1671,DATABASE!$X$5:$X$6004,1),0)</f>
        <v/>
      </c>
      <c r="X1671" s="49">
        <f>--AND(ISNUMBER(B1671),C1671&lt;&gt;"",L1671&lt;&gt;"",M1671&lt;&gt;"")</f>
        <v/>
      </c>
    </row>
    <row r="1672" ht="15" customHeight="1" s="111">
      <c r="A1672" s="50" t="inlineStr">
        <is>
          <t>APR</t>
        </is>
      </c>
      <c r="B1672" s="51">
        <f>APR!A173</f>
        <v/>
      </c>
      <c r="C1672" s="52">
        <f>APR!B173</f>
        <v/>
      </c>
      <c r="D1672" s="52">
        <f>APR!C173</f>
        <v/>
      </c>
      <c r="E1672" s="52">
        <f>APR!D173</f>
        <v/>
      </c>
      <c r="F1672" s="52">
        <f>APR!E173</f>
        <v/>
      </c>
      <c r="G1672" s="52">
        <f>APR!F173</f>
        <v/>
      </c>
      <c r="H1672" s="52">
        <f>APR!G173</f>
        <v/>
      </c>
      <c r="I1672" s="53">
        <f>APR!H173</f>
        <v/>
      </c>
      <c r="J1672" s="53">
        <f>APR!I173</f>
        <v/>
      </c>
      <c r="K1672" s="52">
        <f>APR!J173</f>
        <v/>
      </c>
      <c r="L1672" s="52">
        <f>APR!K173</f>
        <v/>
      </c>
      <c r="M1672" s="54">
        <f>APR!L173</f>
        <v/>
      </c>
      <c r="N1672" s="52">
        <f>APR!M173</f>
        <v/>
      </c>
      <c r="O1672" s="52">
        <f>APR!N173</f>
        <v/>
      </c>
      <c r="P1672" s="52">
        <f>APR!O173</f>
        <v/>
      </c>
      <c r="Q1672" s="52">
        <f>APR!P173</f>
        <v/>
      </c>
      <c r="R1672" s="52">
        <f>APR!Q173</f>
        <v/>
      </c>
      <c r="S1672" s="54">
        <f>S1671+IF(X1672=0,0,M1672)</f>
        <v/>
      </c>
      <c r="T1672" s="55">
        <f>MAX(T1671,S1672)</f>
        <v/>
      </c>
      <c r="U1672" s="56">
        <f>S1672-T1672</f>
        <v/>
      </c>
      <c r="V1672" s="55">
        <f>IFERROR(SUMIFS(DATABASE!$M$5:$M$6004,DATABASE!$B$5:$B$6004,B1672,DATABASE!$X$5:$X$6004,1),0)</f>
        <v/>
      </c>
      <c r="W1672" s="57">
        <f>IFERROR(COUNTIFS(DATABASE!$B$5:$B$6004,B1672,DATABASE!$X$5:$X$6004,1),0)</f>
        <v/>
      </c>
      <c r="X1672" s="58">
        <f>--AND(ISNUMBER(B1672),C1672&lt;&gt;"",L1672&lt;&gt;"",M1672&lt;&gt;"")</f>
        <v/>
      </c>
    </row>
    <row r="1673" ht="15" customHeight="1" s="111">
      <c r="A1673" s="42" t="inlineStr">
        <is>
          <t>APR</t>
        </is>
      </c>
      <c r="B1673" s="43">
        <f>APR!A174</f>
        <v/>
      </c>
      <c r="C1673" s="44">
        <f>APR!B174</f>
        <v/>
      </c>
      <c r="D1673" s="44">
        <f>APR!C174</f>
        <v/>
      </c>
      <c r="E1673" s="44">
        <f>APR!D174</f>
        <v/>
      </c>
      <c r="F1673" s="44">
        <f>APR!E174</f>
        <v/>
      </c>
      <c r="G1673" s="44">
        <f>APR!F174</f>
        <v/>
      </c>
      <c r="H1673" s="44">
        <f>APR!G174</f>
        <v/>
      </c>
      <c r="I1673" s="45">
        <f>APR!H174</f>
        <v/>
      </c>
      <c r="J1673" s="45">
        <f>APR!I174</f>
        <v/>
      </c>
      <c r="K1673" s="44">
        <f>APR!J174</f>
        <v/>
      </c>
      <c r="L1673" s="44">
        <f>APR!K174</f>
        <v/>
      </c>
      <c r="M1673" s="46">
        <f>APR!L174</f>
        <v/>
      </c>
      <c r="N1673" s="44">
        <f>APR!M174</f>
        <v/>
      </c>
      <c r="O1673" s="44">
        <f>APR!N174</f>
        <v/>
      </c>
      <c r="P1673" s="44">
        <f>APR!O174</f>
        <v/>
      </c>
      <c r="Q1673" s="44">
        <f>APR!P174</f>
        <v/>
      </c>
      <c r="R1673" s="44">
        <f>APR!Q174</f>
        <v/>
      </c>
      <c r="S1673" s="46">
        <f>S1672+IF(X1673=0,0,M1673)</f>
        <v/>
      </c>
      <c r="T1673" s="47">
        <f>MAX(T1672,S1673)</f>
        <v/>
      </c>
      <c r="U1673" s="48">
        <f>S1673-T1673</f>
        <v/>
      </c>
      <c r="V1673" s="47">
        <f>IFERROR(SUMIFS(DATABASE!$M$5:$M$6004,DATABASE!$B$5:$B$6004,B1673,DATABASE!$X$5:$X$6004,1),0)</f>
        <v/>
      </c>
      <c r="W1673" s="31">
        <f>IFERROR(COUNTIFS(DATABASE!$B$5:$B$6004,B1673,DATABASE!$X$5:$X$6004,1),0)</f>
        <v/>
      </c>
      <c r="X1673" s="49">
        <f>--AND(ISNUMBER(B1673),C1673&lt;&gt;"",L1673&lt;&gt;"",M1673&lt;&gt;"")</f>
        <v/>
      </c>
    </row>
    <row r="1674" ht="15" customHeight="1" s="111">
      <c r="A1674" s="50" t="inlineStr">
        <is>
          <t>APR</t>
        </is>
      </c>
      <c r="B1674" s="51">
        <f>APR!A175</f>
        <v/>
      </c>
      <c r="C1674" s="52">
        <f>APR!B175</f>
        <v/>
      </c>
      <c r="D1674" s="52">
        <f>APR!C175</f>
        <v/>
      </c>
      <c r="E1674" s="52">
        <f>APR!D175</f>
        <v/>
      </c>
      <c r="F1674" s="52">
        <f>APR!E175</f>
        <v/>
      </c>
      <c r="G1674" s="52">
        <f>APR!F175</f>
        <v/>
      </c>
      <c r="H1674" s="52">
        <f>APR!G175</f>
        <v/>
      </c>
      <c r="I1674" s="53">
        <f>APR!H175</f>
        <v/>
      </c>
      <c r="J1674" s="53">
        <f>APR!I175</f>
        <v/>
      </c>
      <c r="K1674" s="52">
        <f>APR!J175</f>
        <v/>
      </c>
      <c r="L1674" s="52">
        <f>APR!K175</f>
        <v/>
      </c>
      <c r="M1674" s="54">
        <f>APR!L175</f>
        <v/>
      </c>
      <c r="N1674" s="52">
        <f>APR!M175</f>
        <v/>
      </c>
      <c r="O1674" s="52">
        <f>APR!N175</f>
        <v/>
      </c>
      <c r="P1674" s="52">
        <f>APR!O175</f>
        <v/>
      </c>
      <c r="Q1674" s="52">
        <f>APR!P175</f>
        <v/>
      </c>
      <c r="R1674" s="52">
        <f>APR!Q175</f>
        <v/>
      </c>
      <c r="S1674" s="54">
        <f>S1673+IF(X1674=0,0,M1674)</f>
        <v/>
      </c>
      <c r="T1674" s="55">
        <f>MAX(T1673,S1674)</f>
        <v/>
      </c>
      <c r="U1674" s="56">
        <f>S1674-T1674</f>
        <v/>
      </c>
      <c r="V1674" s="55">
        <f>IFERROR(SUMIFS(DATABASE!$M$5:$M$6004,DATABASE!$B$5:$B$6004,B1674,DATABASE!$X$5:$X$6004,1),0)</f>
        <v/>
      </c>
      <c r="W1674" s="57">
        <f>IFERROR(COUNTIFS(DATABASE!$B$5:$B$6004,B1674,DATABASE!$X$5:$X$6004,1),0)</f>
        <v/>
      </c>
      <c r="X1674" s="58">
        <f>--AND(ISNUMBER(B1674),C1674&lt;&gt;"",L1674&lt;&gt;"",M1674&lt;&gt;"")</f>
        <v/>
      </c>
    </row>
    <row r="1675" ht="15" customHeight="1" s="111">
      <c r="A1675" s="42" t="inlineStr">
        <is>
          <t>APR</t>
        </is>
      </c>
      <c r="B1675" s="43">
        <f>APR!A176</f>
        <v/>
      </c>
      <c r="C1675" s="44">
        <f>APR!B176</f>
        <v/>
      </c>
      <c r="D1675" s="44">
        <f>APR!C176</f>
        <v/>
      </c>
      <c r="E1675" s="44">
        <f>APR!D176</f>
        <v/>
      </c>
      <c r="F1675" s="44">
        <f>APR!E176</f>
        <v/>
      </c>
      <c r="G1675" s="44">
        <f>APR!F176</f>
        <v/>
      </c>
      <c r="H1675" s="44">
        <f>APR!G176</f>
        <v/>
      </c>
      <c r="I1675" s="45">
        <f>APR!H176</f>
        <v/>
      </c>
      <c r="J1675" s="45">
        <f>APR!I176</f>
        <v/>
      </c>
      <c r="K1675" s="44">
        <f>APR!J176</f>
        <v/>
      </c>
      <c r="L1675" s="44">
        <f>APR!K176</f>
        <v/>
      </c>
      <c r="M1675" s="46">
        <f>APR!L176</f>
        <v/>
      </c>
      <c r="N1675" s="44">
        <f>APR!M176</f>
        <v/>
      </c>
      <c r="O1675" s="44">
        <f>APR!N176</f>
        <v/>
      </c>
      <c r="P1675" s="44">
        <f>APR!O176</f>
        <v/>
      </c>
      <c r="Q1675" s="44">
        <f>APR!P176</f>
        <v/>
      </c>
      <c r="R1675" s="44">
        <f>APR!Q176</f>
        <v/>
      </c>
      <c r="S1675" s="46">
        <f>S1674+IF(X1675=0,0,M1675)</f>
        <v/>
      </c>
      <c r="T1675" s="47">
        <f>MAX(T1674,S1675)</f>
        <v/>
      </c>
      <c r="U1675" s="48">
        <f>S1675-T1675</f>
        <v/>
      </c>
      <c r="V1675" s="47">
        <f>IFERROR(SUMIFS(DATABASE!$M$5:$M$6004,DATABASE!$B$5:$B$6004,B1675,DATABASE!$X$5:$X$6004,1),0)</f>
        <v/>
      </c>
      <c r="W1675" s="31">
        <f>IFERROR(COUNTIFS(DATABASE!$B$5:$B$6004,B1675,DATABASE!$X$5:$X$6004,1),0)</f>
        <v/>
      </c>
      <c r="X1675" s="49">
        <f>--AND(ISNUMBER(B1675),C1675&lt;&gt;"",L1675&lt;&gt;"",M1675&lt;&gt;"")</f>
        <v/>
      </c>
    </row>
    <row r="1676" ht="15" customHeight="1" s="111">
      <c r="A1676" s="50" t="inlineStr">
        <is>
          <t>APR</t>
        </is>
      </c>
      <c r="B1676" s="51">
        <f>APR!A177</f>
        <v/>
      </c>
      <c r="C1676" s="52">
        <f>APR!B177</f>
        <v/>
      </c>
      <c r="D1676" s="52">
        <f>APR!C177</f>
        <v/>
      </c>
      <c r="E1676" s="52">
        <f>APR!D177</f>
        <v/>
      </c>
      <c r="F1676" s="52">
        <f>APR!E177</f>
        <v/>
      </c>
      <c r="G1676" s="52">
        <f>APR!F177</f>
        <v/>
      </c>
      <c r="H1676" s="52">
        <f>APR!G177</f>
        <v/>
      </c>
      <c r="I1676" s="53">
        <f>APR!H177</f>
        <v/>
      </c>
      <c r="J1676" s="53">
        <f>APR!I177</f>
        <v/>
      </c>
      <c r="K1676" s="52">
        <f>APR!J177</f>
        <v/>
      </c>
      <c r="L1676" s="52">
        <f>APR!K177</f>
        <v/>
      </c>
      <c r="M1676" s="54">
        <f>APR!L177</f>
        <v/>
      </c>
      <c r="N1676" s="52">
        <f>APR!M177</f>
        <v/>
      </c>
      <c r="O1676" s="52">
        <f>APR!N177</f>
        <v/>
      </c>
      <c r="P1676" s="52">
        <f>APR!O177</f>
        <v/>
      </c>
      <c r="Q1676" s="52">
        <f>APR!P177</f>
        <v/>
      </c>
      <c r="R1676" s="52">
        <f>APR!Q177</f>
        <v/>
      </c>
      <c r="S1676" s="54">
        <f>S1675+IF(X1676=0,0,M1676)</f>
        <v/>
      </c>
      <c r="T1676" s="55">
        <f>MAX(T1675,S1676)</f>
        <v/>
      </c>
      <c r="U1676" s="56">
        <f>S1676-T1676</f>
        <v/>
      </c>
      <c r="V1676" s="55">
        <f>IFERROR(SUMIFS(DATABASE!$M$5:$M$6004,DATABASE!$B$5:$B$6004,B1676,DATABASE!$X$5:$X$6004,1),0)</f>
        <v/>
      </c>
      <c r="W1676" s="57">
        <f>IFERROR(COUNTIFS(DATABASE!$B$5:$B$6004,B1676,DATABASE!$X$5:$X$6004,1),0)</f>
        <v/>
      </c>
      <c r="X1676" s="58">
        <f>--AND(ISNUMBER(B1676),C1676&lt;&gt;"",L1676&lt;&gt;"",M1676&lt;&gt;"")</f>
        <v/>
      </c>
    </row>
    <row r="1677" ht="15" customHeight="1" s="111">
      <c r="A1677" s="42" t="inlineStr">
        <is>
          <t>APR</t>
        </is>
      </c>
      <c r="B1677" s="43">
        <f>APR!A178</f>
        <v/>
      </c>
      <c r="C1677" s="44">
        <f>APR!B178</f>
        <v/>
      </c>
      <c r="D1677" s="44">
        <f>APR!C178</f>
        <v/>
      </c>
      <c r="E1677" s="44">
        <f>APR!D178</f>
        <v/>
      </c>
      <c r="F1677" s="44">
        <f>APR!E178</f>
        <v/>
      </c>
      <c r="G1677" s="44">
        <f>APR!F178</f>
        <v/>
      </c>
      <c r="H1677" s="44">
        <f>APR!G178</f>
        <v/>
      </c>
      <c r="I1677" s="45">
        <f>APR!H178</f>
        <v/>
      </c>
      <c r="J1677" s="45">
        <f>APR!I178</f>
        <v/>
      </c>
      <c r="K1677" s="44">
        <f>APR!J178</f>
        <v/>
      </c>
      <c r="L1677" s="44">
        <f>APR!K178</f>
        <v/>
      </c>
      <c r="M1677" s="46">
        <f>APR!L178</f>
        <v/>
      </c>
      <c r="N1677" s="44">
        <f>APR!M178</f>
        <v/>
      </c>
      <c r="O1677" s="44">
        <f>APR!N178</f>
        <v/>
      </c>
      <c r="P1677" s="44">
        <f>APR!O178</f>
        <v/>
      </c>
      <c r="Q1677" s="44">
        <f>APR!P178</f>
        <v/>
      </c>
      <c r="R1677" s="44">
        <f>APR!Q178</f>
        <v/>
      </c>
      <c r="S1677" s="46">
        <f>S1676+IF(X1677=0,0,M1677)</f>
        <v/>
      </c>
      <c r="T1677" s="47">
        <f>MAX(T1676,S1677)</f>
        <v/>
      </c>
      <c r="U1677" s="48">
        <f>S1677-T1677</f>
        <v/>
      </c>
      <c r="V1677" s="47">
        <f>IFERROR(SUMIFS(DATABASE!$M$5:$M$6004,DATABASE!$B$5:$B$6004,B1677,DATABASE!$X$5:$X$6004,1),0)</f>
        <v/>
      </c>
      <c r="W1677" s="31">
        <f>IFERROR(COUNTIFS(DATABASE!$B$5:$B$6004,B1677,DATABASE!$X$5:$X$6004,1),0)</f>
        <v/>
      </c>
      <c r="X1677" s="49">
        <f>--AND(ISNUMBER(B1677),C1677&lt;&gt;"",L1677&lt;&gt;"",M1677&lt;&gt;"")</f>
        <v/>
      </c>
    </row>
    <row r="1678" ht="15" customHeight="1" s="111">
      <c r="A1678" s="50" t="inlineStr">
        <is>
          <t>APR</t>
        </is>
      </c>
      <c r="B1678" s="51">
        <f>APR!A179</f>
        <v/>
      </c>
      <c r="C1678" s="52">
        <f>APR!B179</f>
        <v/>
      </c>
      <c r="D1678" s="52">
        <f>APR!C179</f>
        <v/>
      </c>
      <c r="E1678" s="52">
        <f>APR!D179</f>
        <v/>
      </c>
      <c r="F1678" s="52">
        <f>APR!E179</f>
        <v/>
      </c>
      <c r="G1678" s="52">
        <f>APR!F179</f>
        <v/>
      </c>
      <c r="H1678" s="52">
        <f>APR!G179</f>
        <v/>
      </c>
      <c r="I1678" s="53">
        <f>APR!H179</f>
        <v/>
      </c>
      <c r="J1678" s="53">
        <f>APR!I179</f>
        <v/>
      </c>
      <c r="K1678" s="52">
        <f>APR!J179</f>
        <v/>
      </c>
      <c r="L1678" s="52">
        <f>APR!K179</f>
        <v/>
      </c>
      <c r="M1678" s="54">
        <f>APR!L179</f>
        <v/>
      </c>
      <c r="N1678" s="52">
        <f>APR!M179</f>
        <v/>
      </c>
      <c r="O1678" s="52">
        <f>APR!N179</f>
        <v/>
      </c>
      <c r="P1678" s="52">
        <f>APR!O179</f>
        <v/>
      </c>
      <c r="Q1678" s="52">
        <f>APR!P179</f>
        <v/>
      </c>
      <c r="R1678" s="52">
        <f>APR!Q179</f>
        <v/>
      </c>
      <c r="S1678" s="54">
        <f>S1677+IF(X1678=0,0,M1678)</f>
        <v/>
      </c>
      <c r="T1678" s="55">
        <f>MAX(T1677,S1678)</f>
        <v/>
      </c>
      <c r="U1678" s="56">
        <f>S1678-T1678</f>
        <v/>
      </c>
      <c r="V1678" s="55">
        <f>IFERROR(SUMIFS(DATABASE!$M$5:$M$6004,DATABASE!$B$5:$B$6004,B1678,DATABASE!$X$5:$X$6004,1),0)</f>
        <v/>
      </c>
      <c r="W1678" s="57">
        <f>IFERROR(COUNTIFS(DATABASE!$B$5:$B$6004,B1678,DATABASE!$X$5:$X$6004,1),0)</f>
        <v/>
      </c>
      <c r="X1678" s="58">
        <f>--AND(ISNUMBER(B1678),C1678&lt;&gt;"",L1678&lt;&gt;"",M1678&lt;&gt;"")</f>
        <v/>
      </c>
    </row>
    <row r="1679" ht="15" customHeight="1" s="111">
      <c r="A1679" s="42" t="inlineStr">
        <is>
          <t>APR</t>
        </is>
      </c>
      <c r="B1679" s="43">
        <f>APR!A180</f>
        <v/>
      </c>
      <c r="C1679" s="44">
        <f>APR!B180</f>
        <v/>
      </c>
      <c r="D1679" s="44">
        <f>APR!C180</f>
        <v/>
      </c>
      <c r="E1679" s="44">
        <f>APR!D180</f>
        <v/>
      </c>
      <c r="F1679" s="44">
        <f>APR!E180</f>
        <v/>
      </c>
      <c r="G1679" s="44">
        <f>APR!F180</f>
        <v/>
      </c>
      <c r="H1679" s="44">
        <f>APR!G180</f>
        <v/>
      </c>
      <c r="I1679" s="45">
        <f>APR!H180</f>
        <v/>
      </c>
      <c r="J1679" s="45">
        <f>APR!I180</f>
        <v/>
      </c>
      <c r="K1679" s="44">
        <f>APR!J180</f>
        <v/>
      </c>
      <c r="L1679" s="44">
        <f>APR!K180</f>
        <v/>
      </c>
      <c r="M1679" s="46">
        <f>APR!L180</f>
        <v/>
      </c>
      <c r="N1679" s="44">
        <f>APR!M180</f>
        <v/>
      </c>
      <c r="O1679" s="44">
        <f>APR!N180</f>
        <v/>
      </c>
      <c r="P1679" s="44">
        <f>APR!O180</f>
        <v/>
      </c>
      <c r="Q1679" s="44">
        <f>APR!P180</f>
        <v/>
      </c>
      <c r="R1679" s="44">
        <f>APR!Q180</f>
        <v/>
      </c>
      <c r="S1679" s="46">
        <f>S1678+IF(X1679=0,0,M1679)</f>
        <v/>
      </c>
      <c r="T1679" s="47">
        <f>MAX(T1678,S1679)</f>
        <v/>
      </c>
      <c r="U1679" s="48">
        <f>S1679-T1679</f>
        <v/>
      </c>
      <c r="V1679" s="47">
        <f>IFERROR(SUMIFS(DATABASE!$M$5:$M$6004,DATABASE!$B$5:$B$6004,B1679,DATABASE!$X$5:$X$6004,1),0)</f>
        <v/>
      </c>
      <c r="W1679" s="31">
        <f>IFERROR(COUNTIFS(DATABASE!$B$5:$B$6004,B1679,DATABASE!$X$5:$X$6004,1),0)</f>
        <v/>
      </c>
      <c r="X1679" s="49">
        <f>--AND(ISNUMBER(B1679),C1679&lt;&gt;"",L1679&lt;&gt;"",M1679&lt;&gt;"")</f>
        <v/>
      </c>
    </row>
    <row r="1680" ht="15" customHeight="1" s="111">
      <c r="A1680" s="50" t="inlineStr">
        <is>
          <t>APR</t>
        </is>
      </c>
      <c r="B1680" s="51">
        <f>APR!A181</f>
        <v/>
      </c>
      <c r="C1680" s="52">
        <f>APR!B181</f>
        <v/>
      </c>
      <c r="D1680" s="52">
        <f>APR!C181</f>
        <v/>
      </c>
      <c r="E1680" s="52">
        <f>APR!D181</f>
        <v/>
      </c>
      <c r="F1680" s="52">
        <f>APR!E181</f>
        <v/>
      </c>
      <c r="G1680" s="52">
        <f>APR!F181</f>
        <v/>
      </c>
      <c r="H1680" s="52">
        <f>APR!G181</f>
        <v/>
      </c>
      <c r="I1680" s="53">
        <f>APR!H181</f>
        <v/>
      </c>
      <c r="J1680" s="53">
        <f>APR!I181</f>
        <v/>
      </c>
      <c r="K1680" s="52">
        <f>APR!J181</f>
        <v/>
      </c>
      <c r="L1680" s="52">
        <f>APR!K181</f>
        <v/>
      </c>
      <c r="M1680" s="54">
        <f>APR!L181</f>
        <v/>
      </c>
      <c r="N1680" s="52">
        <f>APR!M181</f>
        <v/>
      </c>
      <c r="O1680" s="52">
        <f>APR!N181</f>
        <v/>
      </c>
      <c r="P1680" s="52">
        <f>APR!O181</f>
        <v/>
      </c>
      <c r="Q1680" s="52">
        <f>APR!P181</f>
        <v/>
      </c>
      <c r="R1680" s="52">
        <f>APR!Q181</f>
        <v/>
      </c>
      <c r="S1680" s="54">
        <f>S1679+IF(X1680=0,0,M1680)</f>
        <v/>
      </c>
      <c r="T1680" s="55">
        <f>MAX(T1679,S1680)</f>
        <v/>
      </c>
      <c r="U1680" s="56">
        <f>S1680-T1680</f>
        <v/>
      </c>
      <c r="V1680" s="55">
        <f>IFERROR(SUMIFS(DATABASE!$M$5:$M$6004,DATABASE!$B$5:$B$6004,B1680,DATABASE!$X$5:$X$6004,1),0)</f>
        <v/>
      </c>
      <c r="W1680" s="57">
        <f>IFERROR(COUNTIFS(DATABASE!$B$5:$B$6004,B1680,DATABASE!$X$5:$X$6004,1),0)</f>
        <v/>
      </c>
      <c r="X1680" s="58">
        <f>--AND(ISNUMBER(B1680),C1680&lt;&gt;"",L1680&lt;&gt;"",M1680&lt;&gt;"")</f>
        <v/>
      </c>
    </row>
    <row r="1681" ht="15" customHeight="1" s="111">
      <c r="A1681" s="42" t="inlineStr">
        <is>
          <t>APR</t>
        </is>
      </c>
      <c r="B1681" s="43">
        <f>APR!A182</f>
        <v/>
      </c>
      <c r="C1681" s="44">
        <f>APR!B182</f>
        <v/>
      </c>
      <c r="D1681" s="44">
        <f>APR!C182</f>
        <v/>
      </c>
      <c r="E1681" s="44">
        <f>APR!D182</f>
        <v/>
      </c>
      <c r="F1681" s="44">
        <f>APR!E182</f>
        <v/>
      </c>
      <c r="G1681" s="44">
        <f>APR!F182</f>
        <v/>
      </c>
      <c r="H1681" s="44">
        <f>APR!G182</f>
        <v/>
      </c>
      <c r="I1681" s="45">
        <f>APR!H182</f>
        <v/>
      </c>
      <c r="J1681" s="45">
        <f>APR!I182</f>
        <v/>
      </c>
      <c r="K1681" s="44">
        <f>APR!J182</f>
        <v/>
      </c>
      <c r="L1681" s="44">
        <f>APR!K182</f>
        <v/>
      </c>
      <c r="M1681" s="46">
        <f>APR!L182</f>
        <v/>
      </c>
      <c r="N1681" s="44">
        <f>APR!M182</f>
        <v/>
      </c>
      <c r="O1681" s="44">
        <f>APR!N182</f>
        <v/>
      </c>
      <c r="P1681" s="44">
        <f>APR!O182</f>
        <v/>
      </c>
      <c r="Q1681" s="44">
        <f>APR!P182</f>
        <v/>
      </c>
      <c r="R1681" s="44">
        <f>APR!Q182</f>
        <v/>
      </c>
      <c r="S1681" s="46">
        <f>S1680+IF(X1681=0,0,M1681)</f>
        <v/>
      </c>
      <c r="T1681" s="47">
        <f>MAX(T1680,S1681)</f>
        <v/>
      </c>
      <c r="U1681" s="48">
        <f>S1681-T1681</f>
        <v/>
      </c>
      <c r="V1681" s="47">
        <f>IFERROR(SUMIFS(DATABASE!$M$5:$M$6004,DATABASE!$B$5:$B$6004,B1681,DATABASE!$X$5:$X$6004,1),0)</f>
        <v/>
      </c>
      <c r="W1681" s="31">
        <f>IFERROR(COUNTIFS(DATABASE!$B$5:$B$6004,B1681,DATABASE!$X$5:$X$6004,1),0)</f>
        <v/>
      </c>
      <c r="X1681" s="49">
        <f>--AND(ISNUMBER(B1681),C1681&lt;&gt;"",L1681&lt;&gt;"",M1681&lt;&gt;"")</f>
        <v/>
      </c>
    </row>
    <row r="1682" ht="15" customHeight="1" s="111">
      <c r="A1682" s="50" t="inlineStr">
        <is>
          <t>APR</t>
        </is>
      </c>
      <c r="B1682" s="51">
        <f>APR!A183</f>
        <v/>
      </c>
      <c r="C1682" s="52">
        <f>APR!B183</f>
        <v/>
      </c>
      <c r="D1682" s="52">
        <f>APR!C183</f>
        <v/>
      </c>
      <c r="E1682" s="52">
        <f>APR!D183</f>
        <v/>
      </c>
      <c r="F1682" s="52">
        <f>APR!E183</f>
        <v/>
      </c>
      <c r="G1682" s="52">
        <f>APR!F183</f>
        <v/>
      </c>
      <c r="H1682" s="52">
        <f>APR!G183</f>
        <v/>
      </c>
      <c r="I1682" s="53">
        <f>APR!H183</f>
        <v/>
      </c>
      <c r="J1682" s="53">
        <f>APR!I183</f>
        <v/>
      </c>
      <c r="K1682" s="52">
        <f>APR!J183</f>
        <v/>
      </c>
      <c r="L1682" s="52">
        <f>APR!K183</f>
        <v/>
      </c>
      <c r="M1682" s="54">
        <f>APR!L183</f>
        <v/>
      </c>
      <c r="N1682" s="52">
        <f>APR!M183</f>
        <v/>
      </c>
      <c r="O1682" s="52">
        <f>APR!N183</f>
        <v/>
      </c>
      <c r="P1682" s="52">
        <f>APR!O183</f>
        <v/>
      </c>
      <c r="Q1682" s="52">
        <f>APR!P183</f>
        <v/>
      </c>
      <c r="R1682" s="52">
        <f>APR!Q183</f>
        <v/>
      </c>
      <c r="S1682" s="54">
        <f>S1681+IF(X1682=0,0,M1682)</f>
        <v/>
      </c>
      <c r="T1682" s="55">
        <f>MAX(T1681,S1682)</f>
        <v/>
      </c>
      <c r="U1682" s="56">
        <f>S1682-T1682</f>
        <v/>
      </c>
      <c r="V1682" s="55">
        <f>IFERROR(SUMIFS(DATABASE!$M$5:$M$6004,DATABASE!$B$5:$B$6004,B1682,DATABASE!$X$5:$X$6004,1),0)</f>
        <v/>
      </c>
      <c r="W1682" s="57">
        <f>IFERROR(COUNTIFS(DATABASE!$B$5:$B$6004,B1682,DATABASE!$X$5:$X$6004,1),0)</f>
        <v/>
      </c>
      <c r="X1682" s="58">
        <f>--AND(ISNUMBER(B1682),C1682&lt;&gt;"",L1682&lt;&gt;"",M1682&lt;&gt;"")</f>
        <v/>
      </c>
    </row>
    <row r="1683" ht="15" customHeight="1" s="111">
      <c r="A1683" s="42" t="inlineStr">
        <is>
          <t>APR</t>
        </is>
      </c>
      <c r="B1683" s="43">
        <f>APR!A184</f>
        <v/>
      </c>
      <c r="C1683" s="44">
        <f>APR!B184</f>
        <v/>
      </c>
      <c r="D1683" s="44">
        <f>APR!C184</f>
        <v/>
      </c>
      <c r="E1683" s="44">
        <f>APR!D184</f>
        <v/>
      </c>
      <c r="F1683" s="44">
        <f>APR!E184</f>
        <v/>
      </c>
      <c r="G1683" s="44">
        <f>APR!F184</f>
        <v/>
      </c>
      <c r="H1683" s="44">
        <f>APR!G184</f>
        <v/>
      </c>
      <c r="I1683" s="45">
        <f>APR!H184</f>
        <v/>
      </c>
      <c r="J1683" s="45">
        <f>APR!I184</f>
        <v/>
      </c>
      <c r="K1683" s="44">
        <f>APR!J184</f>
        <v/>
      </c>
      <c r="L1683" s="44">
        <f>APR!K184</f>
        <v/>
      </c>
      <c r="M1683" s="46">
        <f>APR!L184</f>
        <v/>
      </c>
      <c r="N1683" s="44">
        <f>APR!M184</f>
        <v/>
      </c>
      <c r="O1683" s="44">
        <f>APR!N184</f>
        <v/>
      </c>
      <c r="P1683" s="44">
        <f>APR!O184</f>
        <v/>
      </c>
      <c r="Q1683" s="44">
        <f>APR!P184</f>
        <v/>
      </c>
      <c r="R1683" s="44">
        <f>APR!Q184</f>
        <v/>
      </c>
      <c r="S1683" s="46">
        <f>S1682+IF(X1683=0,0,M1683)</f>
        <v/>
      </c>
      <c r="T1683" s="47">
        <f>MAX(T1682,S1683)</f>
        <v/>
      </c>
      <c r="U1683" s="48">
        <f>S1683-T1683</f>
        <v/>
      </c>
      <c r="V1683" s="47">
        <f>IFERROR(SUMIFS(DATABASE!$M$5:$M$6004,DATABASE!$B$5:$B$6004,B1683,DATABASE!$X$5:$X$6004,1),0)</f>
        <v/>
      </c>
      <c r="W1683" s="31">
        <f>IFERROR(COUNTIFS(DATABASE!$B$5:$B$6004,B1683,DATABASE!$X$5:$X$6004,1),0)</f>
        <v/>
      </c>
      <c r="X1683" s="49">
        <f>--AND(ISNUMBER(B1683),C1683&lt;&gt;"",L1683&lt;&gt;"",M1683&lt;&gt;"")</f>
        <v/>
      </c>
    </row>
    <row r="1684" ht="15" customHeight="1" s="111">
      <c r="A1684" s="50" t="inlineStr">
        <is>
          <t>APR</t>
        </is>
      </c>
      <c r="B1684" s="51">
        <f>APR!A185</f>
        <v/>
      </c>
      <c r="C1684" s="52">
        <f>APR!B185</f>
        <v/>
      </c>
      <c r="D1684" s="52">
        <f>APR!C185</f>
        <v/>
      </c>
      <c r="E1684" s="52">
        <f>APR!D185</f>
        <v/>
      </c>
      <c r="F1684" s="52">
        <f>APR!E185</f>
        <v/>
      </c>
      <c r="G1684" s="52">
        <f>APR!F185</f>
        <v/>
      </c>
      <c r="H1684" s="52">
        <f>APR!G185</f>
        <v/>
      </c>
      <c r="I1684" s="53">
        <f>APR!H185</f>
        <v/>
      </c>
      <c r="J1684" s="53">
        <f>APR!I185</f>
        <v/>
      </c>
      <c r="K1684" s="52">
        <f>APR!J185</f>
        <v/>
      </c>
      <c r="L1684" s="52">
        <f>APR!K185</f>
        <v/>
      </c>
      <c r="M1684" s="54">
        <f>APR!L185</f>
        <v/>
      </c>
      <c r="N1684" s="52">
        <f>APR!M185</f>
        <v/>
      </c>
      <c r="O1684" s="52">
        <f>APR!N185</f>
        <v/>
      </c>
      <c r="P1684" s="52">
        <f>APR!O185</f>
        <v/>
      </c>
      <c r="Q1684" s="52">
        <f>APR!P185</f>
        <v/>
      </c>
      <c r="R1684" s="52">
        <f>APR!Q185</f>
        <v/>
      </c>
      <c r="S1684" s="54">
        <f>S1683+IF(X1684=0,0,M1684)</f>
        <v/>
      </c>
      <c r="T1684" s="55">
        <f>MAX(T1683,S1684)</f>
        <v/>
      </c>
      <c r="U1684" s="56">
        <f>S1684-T1684</f>
        <v/>
      </c>
      <c r="V1684" s="55">
        <f>IFERROR(SUMIFS(DATABASE!$M$5:$M$6004,DATABASE!$B$5:$B$6004,B1684,DATABASE!$X$5:$X$6004,1),0)</f>
        <v/>
      </c>
      <c r="W1684" s="57">
        <f>IFERROR(COUNTIFS(DATABASE!$B$5:$B$6004,B1684,DATABASE!$X$5:$X$6004,1),0)</f>
        <v/>
      </c>
      <c r="X1684" s="58">
        <f>--AND(ISNUMBER(B1684),C1684&lt;&gt;"",L1684&lt;&gt;"",M1684&lt;&gt;"")</f>
        <v/>
      </c>
    </row>
    <row r="1685" ht="15" customHeight="1" s="111">
      <c r="A1685" s="42" t="inlineStr">
        <is>
          <t>APR</t>
        </is>
      </c>
      <c r="B1685" s="43">
        <f>APR!A186</f>
        <v/>
      </c>
      <c r="C1685" s="44">
        <f>APR!B186</f>
        <v/>
      </c>
      <c r="D1685" s="44">
        <f>APR!C186</f>
        <v/>
      </c>
      <c r="E1685" s="44">
        <f>APR!D186</f>
        <v/>
      </c>
      <c r="F1685" s="44">
        <f>APR!E186</f>
        <v/>
      </c>
      <c r="G1685" s="44">
        <f>APR!F186</f>
        <v/>
      </c>
      <c r="H1685" s="44">
        <f>APR!G186</f>
        <v/>
      </c>
      <c r="I1685" s="45">
        <f>APR!H186</f>
        <v/>
      </c>
      <c r="J1685" s="45">
        <f>APR!I186</f>
        <v/>
      </c>
      <c r="K1685" s="44">
        <f>APR!J186</f>
        <v/>
      </c>
      <c r="L1685" s="44">
        <f>APR!K186</f>
        <v/>
      </c>
      <c r="M1685" s="46">
        <f>APR!L186</f>
        <v/>
      </c>
      <c r="N1685" s="44">
        <f>APR!M186</f>
        <v/>
      </c>
      <c r="O1685" s="44">
        <f>APR!N186</f>
        <v/>
      </c>
      <c r="P1685" s="44">
        <f>APR!O186</f>
        <v/>
      </c>
      <c r="Q1685" s="44">
        <f>APR!P186</f>
        <v/>
      </c>
      <c r="R1685" s="44">
        <f>APR!Q186</f>
        <v/>
      </c>
      <c r="S1685" s="46">
        <f>S1684+IF(X1685=0,0,M1685)</f>
        <v/>
      </c>
      <c r="T1685" s="47">
        <f>MAX(T1684,S1685)</f>
        <v/>
      </c>
      <c r="U1685" s="48">
        <f>S1685-T1685</f>
        <v/>
      </c>
      <c r="V1685" s="47">
        <f>IFERROR(SUMIFS(DATABASE!$M$5:$M$6004,DATABASE!$B$5:$B$6004,B1685,DATABASE!$X$5:$X$6004,1),0)</f>
        <v/>
      </c>
      <c r="W1685" s="31">
        <f>IFERROR(COUNTIFS(DATABASE!$B$5:$B$6004,B1685,DATABASE!$X$5:$X$6004,1),0)</f>
        <v/>
      </c>
      <c r="X1685" s="49">
        <f>--AND(ISNUMBER(B1685),C1685&lt;&gt;"",L1685&lt;&gt;"",M1685&lt;&gt;"")</f>
        <v/>
      </c>
    </row>
    <row r="1686" ht="15" customHeight="1" s="111">
      <c r="A1686" s="50" t="inlineStr">
        <is>
          <t>APR</t>
        </is>
      </c>
      <c r="B1686" s="51">
        <f>APR!A187</f>
        <v/>
      </c>
      <c r="C1686" s="52">
        <f>APR!B187</f>
        <v/>
      </c>
      <c r="D1686" s="52">
        <f>APR!C187</f>
        <v/>
      </c>
      <c r="E1686" s="52">
        <f>APR!D187</f>
        <v/>
      </c>
      <c r="F1686" s="52">
        <f>APR!E187</f>
        <v/>
      </c>
      <c r="G1686" s="52">
        <f>APR!F187</f>
        <v/>
      </c>
      <c r="H1686" s="52">
        <f>APR!G187</f>
        <v/>
      </c>
      <c r="I1686" s="53">
        <f>APR!H187</f>
        <v/>
      </c>
      <c r="J1686" s="53">
        <f>APR!I187</f>
        <v/>
      </c>
      <c r="K1686" s="52">
        <f>APR!J187</f>
        <v/>
      </c>
      <c r="L1686" s="52">
        <f>APR!K187</f>
        <v/>
      </c>
      <c r="M1686" s="54">
        <f>APR!L187</f>
        <v/>
      </c>
      <c r="N1686" s="52">
        <f>APR!M187</f>
        <v/>
      </c>
      <c r="O1686" s="52">
        <f>APR!N187</f>
        <v/>
      </c>
      <c r="P1686" s="52">
        <f>APR!O187</f>
        <v/>
      </c>
      <c r="Q1686" s="52">
        <f>APR!P187</f>
        <v/>
      </c>
      <c r="R1686" s="52">
        <f>APR!Q187</f>
        <v/>
      </c>
      <c r="S1686" s="54">
        <f>S1685+IF(X1686=0,0,M1686)</f>
        <v/>
      </c>
      <c r="T1686" s="55">
        <f>MAX(T1685,S1686)</f>
        <v/>
      </c>
      <c r="U1686" s="56">
        <f>S1686-T1686</f>
        <v/>
      </c>
      <c r="V1686" s="55">
        <f>IFERROR(SUMIFS(DATABASE!$M$5:$M$6004,DATABASE!$B$5:$B$6004,B1686,DATABASE!$X$5:$X$6004,1),0)</f>
        <v/>
      </c>
      <c r="W1686" s="57">
        <f>IFERROR(COUNTIFS(DATABASE!$B$5:$B$6004,B1686,DATABASE!$X$5:$X$6004,1),0)</f>
        <v/>
      </c>
      <c r="X1686" s="58">
        <f>--AND(ISNUMBER(B1686),C1686&lt;&gt;"",L1686&lt;&gt;"",M1686&lt;&gt;"")</f>
        <v/>
      </c>
    </row>
    <row r="1687" ht="15" customHeight="1" s="111">
      <c r="A1687" s="42" t="inlineStr">
        <is>
          <t>APR</t>
        </is>
      </c>
      <c r="B1687" s="43">
        <f>APR!A188</f>
        <v/>
      </c>
      <c r="C1687" s="44">
        <f>APR!B188</f>
        <v/>
      </c>
      <c r="D1687" s="44">
        <f>APR!C188</f>
        <v/>
      </c>
      <c r="E1687" s="44">
        <f>APR!D188</f>
        <v/>
      </c>
      <c r="F1687" s="44">
        <f>APR!E188</f>
        <v/>
      </c>
      <c r="G1687" s="44">
        <f>APR!F188</f>
        <v/>
      </c>
      <c r="H1687" s="44">
        <f>APR!G188</f>
        <v/>
      </c>
      <c r="I1687" s="45">
        <f>APR!H188</f>
        <v/>
      </c>
      <c r="J1687" s="45">
        <f>APR!I188</f>
        <v/>
      </c>
      <c r="K1687" s="44">
        <f>APR!J188</f>
        <v/>
      </c>
      <c r="L1687" s="44">
        <f>APR!K188</f>
        <v/>
      </c>
      <c r="M1687" s="46">
        <f>APR!L188</f>
        <v/>
      </c>
      <c r="N1687" s="44">
        <f>APR!M188</f>
        <v/>
      </c>
      <c r="O1687" s="44">
        <f>APR!N188</f>
        <v/>
      </c>
      <c r="P1687" s="44">
        <f>APR!O188</f>
        <v/>
      </c>
      <c r="Q1687" s="44">
        <f>APR!P188</f>
        <v/>
      </c>
      <c r="R1687" s="44">
        <f>APR!Q188</f>
        <v/>
      </c>
      <c r="S1687" s="46">
        <f>S1686+IF(X1687=0,0,M1687)</f>
        <v/>
      </c>
      <c r="T1687" s="47">
        <f>MAX(T1686,S1687)</f>
        <v/>
      </c>
      <c r="U1687" s="48">
        <f>S1687-T1687</f>
        <v/>
      </c>
      <c r="V1687" s="47">
        <f>IFERROR(SUMIFS(DATABASE!$M$5:$M$6004,DATABASE!$B$5:$B$6004,B1687,DATABASE!$X$5:$X$6004,1),0)</f>
        <v/>
      </c>
      <c r="W1687" s="31">
        <f>IFERROR(COUNTIFS(DATABASE!$B$5:$B$6004,B1687,DATABASE!$X$5:$X$6004,1),0)</f>
        <v/>
      </c>
      <c r="X1687" s="49">
        <f>--AND(ISNUMBER(B1687),C1687&lt;&gt;"",L1687&lt;&gt;"",M1687&lt;&gt;"")</f>
        <v/>
      </c>
    </row>
    <row r="1688" ht="15" customHeight="1" s="111">
      <c r="A1688" s="50" t="inlineStr">
        <is>
          <t>APR</t>
        </is>
      </c>
      <c r="B1688" s="51">
        <f>APR!A189</f>
        <v/>
      </c>
      <c r="C1688" s="52">
        <f>APR!B189</f>
        <v/>
      </c>
      <c r="D1688" s="52">
        <f>APR!C189</f>
        <v/>
      </c>
      <c r="E1688" s="52">
        <f>APR!D189</f>
        <v/>
      </c>
      <c r="F1688" s="52">
        <f>APR!E189</f>
        <v/>
      </c>
      <c r="G1688" s="52">
        <f>APR!F189</f>
        <v/>
      </c>
      <c r="H1688" s="52">
        <f>APR!G189</f>
        <v/>
      </c>
      <c r="I1688" s="53">
        <f>APR!H189</f>
        <v/>
      </c>
      <c r="J1688" s="53">
        <f>APR!I189</f>
        <v/>
      </c>
      <c r="K1688" s="52">
        <f>APR!J189</f>
        <v/>
      </c>
      <c r="L1688" s="52">
        <f>APR!K189</f>
        <v/>
      </c>
      <c r="M1688" s="54">
        <f>APR!L189</f>
        <v/>
      </c>
      <c r="N1688" s="52">
        <f>APR!M189</f>
        <v/>
      </c>
      <c r="O1688" s="52">
        <f>APR!N189</f>
        <v/>
      </c>
      <c r="P1688" s="52">
        <f>APR!O189</f>
        <v/>
      </c>
      <c r="Q1688" s="52">
        <f>APR!P189</f>
        <v/>
      </c>
      <c r="R1688" s="52">
        <f>APR!Q189</f>
        <v/>
      </c>
      <c r="S1688" s="54">
        <f>S1687+IF(X1688=0,0,M1688)</f>
        <v/>
      </c>
      <c r="T1688" s="55">
        <f>MAX(T1687,S1688)</f>
        <v/>
      </c>
      <c r="U1688" s="56">
        <f>S1688-T1688</f>
        <v/>
      </c>
      <c r="V1688" s="55">
        <f>IFERROR(SUMIFS(DATABASE!$M$5:$M$6004,DATABASE!$B$5:$B$6004,B1688,DATABASE!$X$5:$X$6004,1),0)</f>
        <v/>
      </c>
      <c r="W1688" s="57">
        <f>IFERROR(COUNTIFS(DATABASE!$B$5:$B$6004,B1688,DATABASE!$X$5:$X$6004,1),0)</f>
        <v/>
      </c>
      <c r="X1688" s="58">
        <f>--AND(ISNUMBER(B1688),C1688&lt;&gt;"",L1688&lt;&gt;"",M1688&lt;&gt;"")</f>
        <v/>
      </c>
    </row>
    <row r="1689" ht="15" customHeight="1" s="111">
      <c r="A1689" s="42" t="inlineStr">
        <is>
          <t>APR</t>
        </is>
      </c>
      <c r="B1689" s="43">
        <f>APR!A190</f>
        <v/>
      </c>
      <c r="C1689" s="44">
        <f>APR!B190</f>
        <v/>
      </c>
      <c r="D1689" s="44">
        <f>APR!C190</f>
        <v/>
      </c>
      <c r="E1689" s="44">
        <f>APR!D190</f>
        <v/>
      </c>
      <c r="F1689" s="44">
        <f>APR!E190</f>
        <v/>
      </c>
      <c r="G1689" s="44">
        <f>APR!F190</f>
        <v/>
      </c>
      <c r="H1689" s="44">
        <f>APR!G190</f>
        <v/>
      </c>
      <c r="I1689" s="45">
        <f>APR!H190</f>
        <v/>
      </c>
      <c r="J1689" s="45">
        <f>APR!I190</f>
        <v/>
      </c>
      <c r="K1689" s="44">
        <f>APR!J190</f>
        <v/>
      </c>
      <c r="L1689" s="44">
        <f>APR!K190</f>
        <v/>
      </c>
      <c r="M1689" s="46">
        <f>APR!L190</f>
        <v/>
      </c>
      <c r="N1689" s="44">
        <f>APR!M190</f>
        <v/>
      </c>
      <c r="O1689" s="44">
        <f>APR!N190</f>
        <v/>
      </c>
      <c r="P1689" s="44">
        <f>APR!O190</f>
        <v/>
      </c>
      <c r="Q1689" s="44">
        <f>APR!P190</f>
        <v/>
      </c>
      <c r="R1689" s="44">
        <f>APR!Q190</f>
        <v/>
      </c>
      <c r="S1689" s="46">
        <f>S1688+IF(X1689=0,0,M1689)</f>
        <v/>
      </c>
      <c r="T1689" s="47">
        <f>MAX(T1688,S1689)</f>
        <v/>
      </c>
      <c r="U1689" s="48">
        <f>S1689-T1689</f>
        <v/>
      </c>
      <c r="V1689" s="47">
        <f>IFERROR(SUMIFS(DATABASE!$M$5:$M$6004,DATABASE!$B$5:$B$6004,B1689,DATABASE!$X$5:$X$6004,1),0)</f>
        <v/>
      </c>
      <c r="W1689" s="31">
        <f>IFERROR(COUNTIFS(DATABASE!$B$5:$B$6004,B1689,DATABASE!$X$5:$X$6004,1),0)</f>
        <v/>
      </c>
      <c r="X1689" s="49">
        <f>--AND(ISNUMBER(B1689),C1689&lt;&gt;"",L1689&lt;&gt;"",M1689&lt;&gt;"")</f>
        <v/>
      </c>
    </row>
    <row r="1690" ht="15" customHeight="1" s="111">
      <c r="A1690" s="50" t="inlineStr">
        <is>
          <t>APR</t>
        </is>
      </c>
      <c r="B1690" s="51">
        <f>APR!A191</f>
        <v/>
      </c>
      <c r="C1690" s="52">
        <f>APR!B191</f>
        <v/>
      </c>
      <c r="D1690" s="52">
        <f>APR!C191</f>
        <v/>
      </c>
      <c r="E1690" s="52">
        <f>APR!D191</f>
        <v/>
      </c>
      <c r="F1690" s="52">
        <f>APR!E191</f>
        <v/>
      </c>
      <c r="G1690" s="52">
        <f>APR!F191</f>
        <v/>
      </c>
      <c r="H1690" s="52">
        <f>APR!G191</f>
        <v/>
      </c>
      <c r="I1690" s="53">
        <f>APR!H191</f>
        <v/>
      </c>
      <c r="J1690" s="53">
        <f>APR!I191</f>
        <v/>
      </c>
      <c r="K1690" s="52">
        <f>APR!J191</f>
        <v/>
      </c>
      <c r="L1690" s="52">
        <f>APR!K191</f>
        <v/>
      </c>
      <c r="M1690" s="54">
        <f>APR!L191</f>
        <v/>
      </c>
      <c r="N1690" s="52">
        <f>APR!M191</f>
        <v/>
      </c>
      <c r="O1690" s="52">
        <f>APR!N191</f>
        <v/>
      </c>
      <c r="P1690" s="52">
        <f>APR!O191</f>
        <v/>
      </c>
      <c r="Q1690" s="52">
        <f>APR!P191</f>
        <v/>
      </c>
      <c r="R1690" s="52">
        <f>APR!Q191</f>
        <v/>
      </c>
      <c r="S1690" s="54">
        <f>S1689+IF(X1690=0,0,M1690)</f>
        <v/>
      </c>
      <c r="T1690" s="55">
        <f>MAX(T1689,S1690)</f>
        <v/>
      </c>
      <c r="U1690" s="56">
        <f>S1690-T1690</f>
        <v/>
      </c>
      <c r="V1690" s="55">
        <f>IFERROR(SUMIFS(DATABASE!$M$5:$M$6004,DATABASE!$B$5:$B$6004,B1690,DATABASE!$X$5:$X$6004,1),0)</f>
        <v/>
      </c>
      <c r="W1690" s="57">
        <f>IFERROR(COUNTIFS(DATABASE!$B$5:$B$6004,B1690,DATABASE!$X$5:$X$6004,1),0)</f>
        <v/>
      </c>
      <c r="X1690" s="58">
        <f>--AND(ISNUMBER(B1690),C1690&lt;&gt;"",L1690&lt;&gt;"",M1690&lt;&gt;"")</f>
        <v/>
      </c>
    </row>
    <row r="1691" ht="15" customHeight="1" s="111">
      <c r="A1691" s="42" t="inlineStr">
        <is>
          <t>APR</t>
        </is>
      </c>
      <c r="B1691" s="43">
        <f>APR!A192</f>
        <v/>
      </c>
      <c r="C1691" s="44">
        <f>APR!B192</f>
        <v/>
      </c>
      <c r="D1691" s="44">
        <f>APR!C192</f>
        <v/>
      </c>
      <c r="E1691" s="44">
        <f>APR!D192</f>
        <v/>
      </c>
      <c r="F1691" s="44">
        <f>APR!E192</f>
        <v/>
      </c>
      <c r="G1691" s="44">
        <f>APR!F192</f>
        <v/>
      </c>
      <c r="H1691" s="44">
        <f>APR!G192</f>
        <v/>
      </c>
      <c r="I1691" s="45">
        <f>APR!H192</f>
        <v/>
      </c>
      <c r="J1691" s="45">
        <f>APR!I192</f>
        <v/>
      </c>
      <c r="K1691" s="44">
        <f>APR!J192</f>
        <v/>
      </c>
      <c r="L1691" s="44">
        <f>APR!K192</f>
        <v/>
      </c>
      <c r="M1691" s="46">
        <f>APR!L192</f>
        <v/>
      </c>
      <c r="N1691" s="44">
        <f>APR!M192</f>
        <v/>
      </c>
      <c r="O1691" s="44">
        <f>APR!N192</f>
        <v/>
      </c>
      <c r="P1691" s="44">
        <f>APR!O192</f>
        <v/>
      </c>
      <c r="Q1691" s="44">
        <f>APR!P192</f>
        <v/>
      </c>
      <c r="R1691" s="44">
        <f>APR!Q192</f>
        <v/>
      </c>
      <c r="S1691" s="46">
        <f>S1690+IF(X1691=0,0,M1691)</f>
        <v/>
      </c>
      <c r="T1691" s="47">
        <f>MAX(T1690,S1691)</f>
        <v/>
      </c>
      <c r="U1691" s="48">
        <f>S1691-T1691</f>
        <v/>
      </c>
      <c r="V1691" s="47">
        <f>IFERROR(SUMIFS(DATABASE!$M$5:$M$6004,DATABASE!$B$5:$B$6004,B1691,DATABASE!$X$5:$X$6004,1),0)</f>
        <v/>
      </c>
      <c r="W1691" s="31">
        <f>IFERROR(COUNTIFS(DATABASE!$B$5:$B$6004,B1691,DATABASE!$X$5:$X$6004,1),0)</f>
        <v/>
      </c>
      <c r="X1691" s="49">
        <f>--AND(ISNUMBER(B1691),C1691&lt;&gt;"",L1691&lt;&gt;"",M1691&lt;&gt;"")</f>
        <v/>
      </c>
    </row>
    <row r="1692" ht="15" customHeight="1" s="111">
      <c r="A1692" s="50" t="inlineStr">
        <is>
          <t>APR</t>
        </is>
      </c>
      <c r="B1692" s="51">
        <f>APR!A193</f>
        <v/>
      </c>
      <c r="C1692" s="52">
        <f>APR!B193</f>
        <v/>
      </c>
      <c r="D1692" s="52">
        <f>APR!C193</f>
        <v/>
      </c>
      <c r="E1692" s="52">
        <f>APR!D193</f>
        <v/>
      </c>
      <c r="F1692" s="52">
        <f>APR!E193</f>
        <v/>
      </c>
      <c r="G1692" s="52">
        <f>APR!F193</f>
        <v/>
      </c>
      <c r="H1692" s="52">
        <f>APR!G193</f>
        <v/>
      </c>
      <c r="I1692" s="53">
        <f>APR!H193</f>
        <v/>
      </c>
      <c r="J1692" s="53">
        <f>APR!I193</f>
        <v/>
      </c>
      <c r="K1692" s="52">
        <f>APR!J193</f>
        <v/>
      </c>
      <c r="L1692" s="52">
        <f>APR!K193</f>
        <v/>
      </c>
      <c r="M1692" s="54">
        <f>APR!L193</f>
        <v/>
      </c>
      <c r="N1692" s="52">
        <f>APR!M193</f>
        <v/>
      </c>
      <c r="O1692" s="52">
        <f>APR!N193</f>
        <v/>
      </c>
      <c r="P1692" s="52">
        <f>APR!O193</f>
        <v/>
      </c>
      <c r="Q1692" s="52">
        <f>APR!P193</f>
        <v/>
      </c>
      <c r="R1692" s="52">
        <f>APR!Q193</f>
        <v/>
      </c>
      <c r="S1692" s="54">
        <f>S1691+IF(X1692=0,0,M1692)</f>
        <v/>
      </c>
      <c r="T1692" s="55">
        <f>MAX(T1691,S1692)</f>
        <v/>
      </c>
      <c r="U1692" s="56">
        <f>S1692-T1692</f>
        <v/>
      </c>
      <c r="V1692" s="55">
        <f>IFERROR(SUMIFS(DATABASE!$M$5:$M$6004,DATABASE!$B$5:$B$6004,B1692,DATABASE!$X$5:$X$6004,1),0)</f>
        <v/>
      </c>
      <c r="W1692" s="57">
        <f>IFERROR(COUNTIFS(DATABASE!$B$5:$B$6004,B1692,DATABASE!$X$5:$X$6004,1),0)</f>
        <v/>
      </c>
      <c r="X1692" s="58">
        <f>--AND(ISNUMBER(B1692),C1692&lt;&gt;"",L1692&lt;&gt;"",M1692&lt;&gt;"")</f>
        <v/>
      </c>
    </row>
    <row r="1693" ht="15" customHeight="1" s="111">
      <c r="A1693" s="42" t="inlineStr">
        <is>
          <t>APR</t>
        </is>
      </c>
      <c r="B1693" s="43">
        <f>APR!A194</f>
        <v/>
      </c>
      <c r="C1693" s="44">
        <f>APR!B194</f>
        <v/>
      </c>
      <c r="D1693" s="44">
        <f>APR!C194</f>
        <v/>
      </c>
      <c r="E1693" s="44">
        <f>APR!D194</f>
        <v/>
      </c>
      <c r="F1693" s="44">
        <f>APR!E194</f>
        <v/>
      </c>
      <c r="G1693" s="44">
        <f>APR!F194</f>
        <v/>
      </c>
      <c r="H1693" s="44">
        <f>APR!G194</f>
        <v/>
      </c>
      <c r="I1693" s="45">
        <f>APR!H194</f>
        <v/>
      </c>
      <c r="J1693" s="45">
        <f>APR!I194</f>
        <v/>
      </c>
      <c r="K1693" s="44">
        <f>APR!J194</f>
        <v/>
      </c>
      <c r="L1693" s="44">
        <f>APR!K194</f>
        <v/>
      </c>
      <c r="M1693" s="46">
        <f>APR!L194</f>
        <v/>
      </c>
      <c r="N1693" s="44">
        <f>APR!M194</f>
        <v/>
      </c>
      <c r="O1693" s="44">
        <f>APR!N194</f>
        <v/>
      </c>
      <c r="P1693" s="44">
        <f>APR!O194</f>
        <v/>
      </c>
      <c r="Q1693" s="44">
        <f>APR!P194</f>
        <v/>
      </c>
      <c r="R1693" s="44">
        <f>APR!Q194</f>
        <v/>
      </c>
      <c r="S1693" s="46">
        <f>S1692+IF(X1693=0,0,M1693)</f>
        <v/>
      </c>
      <c r="T1693" s="47">
        <f>MAX(T1692,S1693)</f>
        <v/>
      </c>
      <c r="U1693" s="48">
        <f>S1693-T1693</f>
        <v/>
      </c>
      <c r="V1693" s="47">
        <f>IFERROR(SUMIFS(DATABASE!$M$5:$M$6004,DATABASE!$B$5:$B$6004,B1693,DATABASE!$X$5:$X$6004,1),0)</f>
        <v/>
      </c>
      <c r="W1693" s="31">
        <f>IFERROR(COUNTIFS(DATABASE!$B$5:$B$6004,B1693,DATABASE!$X$5:$X$6004,1),0)</f>
        <v/>
      </c>
      <c r="X1693" s="49">
        <f>--AND(ISNUMBER(B1693),C1693&lt;&gt;"",L1693&lt;&gt;"",M1693&lt;&gt;"")</f>
        <v/>
      </c>
    </row>
    <row r="1694" ht="15" customHeight="1" s="111">
      <c r="A1694" s="50" t="inlineStr">
        <is>
          <t>APR</t>
        </is>
      </c>
      <c r="B1694" s="51">
        <f>APR!A195</f>
        <v/>
      </c>
      <c r="C1694" s="52">
        <f>APR!B195</f>
        <v/>
      </c>
      <c r="D1694" s="52">
        <f>APR!C195</f>
        <v/>
      </c>
      <c r="E1694" s="52">
        <f>APR!D195</f>
        <v/>
      </c>
      <c r="F1694" s="52">
        <f>APR!E195</f>
        <v/>
      </c>
      <c r="G1694" s="52">
        <f>APR!F195</f>
        <v/>
      </c>
      <c r="H1694" s="52">
        <f>APR!G195</f>
        <v/>
      </c>
      <c r="I1694" s="53">
        <f>APR!H195</f>
        <v/>
      </c>
      <c r="J1694" s="53">
        <f>APR!I195</f>
        <v/>
      </c>
      <c r="K1694" s="52">
        <f>APR!J195</f>
        <v/>
      </c>
      <c r="L1694" s="52">
        <f>APR!K195</f>
        <v/>
      </c>
      <c r="M1694" s="54">
        <f>APR!L195</f>
        <v/>
      </c>
      <c r="N1694" s="52">
        <f>APR!M195</f>
        <v/>
      </c>
      <c r="O1694" s="52">
        <f>APR!N195</f>
        <v/>
      </c>
      <c r="P1694" s="52">
        <f>APR!O195</f>
        <v/>
      </c>
      <c r="Q1694" s="52">
        <f>APR!P195</f>
        <v/>
      </c>
      <c r="R1694" s="52">
        <f>APR!Q195</f>
        <v/>
      </c>
      <c r="S1694" s="54">
        <f>S1693+IF(X1694=0,0,M1694)</f>
        <v/>
      </c>
      <c r="T1694" s="55">
        <f>MAX(T1693,S1694)</f>
        <v/>
      </c>
      <c r="U1694" s="56">
        <f>S1694-T1694</f>
        <v/>
      </c>
      <c r="V1694" s="55">
        <f>IFERROR(SUMIFS(DATABASE!$M$5:$M$6004,DATABASE!$B$5:$B$6004,B1694,DATABASE!$X$5:$X$6004,1),0)</f>
        <v/>
      </c>
      <c r="W1694" s="57">
        <f>IFERROR(COUNTIFS(DATABASE!$B$5:$B$6004,B1694,DATABASE!$X$5:$X$6004,1),0)</f>
        <v/>
      </c>
      <c r="X1694" s="58">
        <f>--AND(ISNUMBER(B1694),C1694&lt;&gt;"",L1694&lt;&gt;"",M1694&lt;&gt;"")</f>
        <v/>
      </c>
    </row>
    <row r="1695" ht="15" customHeight="1" s="111">
      <c r="A1695" s="42" t="inlineStr">
        <is>
          <t>APR</t>
        </is>
      </c>
      <c r="B1695" s="43">
        <f>APR!A196</f>
        <v/>
      </c>
      <c r="C1695" s="44">
        <f>APR!B196</f>
        <v/>
      </c>
      <c r="D1695" s="44">
        <f>APR!C196</f>
        <v/>
      </c>
      <c r="E1695" s="44">
        <f>APR!D196</f>
        <v/>
      </c>
      <c r="F1695" s="44">
        <f>APR!E196</f>
        <v/>
      </c>
      <c r="G1695" s="44">
        <f>APR!F196</f>
        <v/>
      </c>
      <c r="H1695" s="44">
        <f>APR!G196</f>
        <v/>
      </c>
      <c r="I1695" s="45">
        <f>APR!H196</f>
        <v/>
      </c>
      <c r="J1695" s="45">
        <f>APR!I196</f>
        <v/>
      </c>
      <c r="K1695" s="44">
        <f>APR!J196</f>
        <v/>
      </c>
      <c r="L1695" s="44">
        <f>APR!K196</f>
        <v/>
      </c>
      <c r="M1695" s="46">
        <f>APR!L196</f>
        <v/>
      </c>
      <c r="N1695" s="44">
        <f>APR!M196</f>
        <v/>
      </c>
      <c r="O1695" s="44">
        <f>APR!N196</f>
        <v/>
      </c>
      <c r="P1695" s="44">
        <f>APR!O196</f>
        <v/>
      </c>
      <c r="Q1695" s="44">
        <f>APR!P196</f>
        <v/>
      </c>
      <c r="R1695" s="44">
        <f>APR!Q196</f>
        <v/>
      </c>
      <c r="S1695" s="46">
        <f>S1694+IF(X1695=0,0,M1695)</f>
        <v/>
      </c>
      <c r="T1695" s="47">
        <f>MAX(T1694,S1695)</f>
        <v/>
      </c>
      <c r="U1695" s="48">
        <f>S1695-T1695</f>
        <v/>
      </c>
      <c r="V1695" s="47">
        <f>IFERROR(SUMIFS(DATABASE!$M$5:$M$6004,DATABASE!$B$5:$B$6004,B1695,DATABASE!$X$5:$X$6004,1),0)</f>
        <v/>
      </c>
      <c r="W1695" s="31">
        <f>IFERROR(COUNTIFS(DATABASE!$B$5:$B$6004,B1695,DATABASE!$X$5:$X$6004,1),0)</f>
        <v/>
      </c>
      <c r="X1695" s="49">
        <f>--AND(ISNUMBER(B1695),C1695&lt;&gt;"",L1695&lt;&gt;"",M1695&lt;&gt;"")</f>
        <v/>
      </c>
    </row>
    <row r="1696" ht="15" customHeight="1" s="111">
      <c r="A1696" s="50" t="inlineStr">
        <is>
          <t>APR</t>
        </is>
      </c>
      <c r="B1696" s="51">
        <f>APR!A197</f>
        <v/>
      </c>
      <c r="C1696" s="52">
        <f>APR!B197</f>
        <v/>
      </c>
      <c r="D1696" s="52">
        <f>APR!C197</f>
        <v/>
      </c>
      <c r="E1696" s="52">
        <f>APR!D197</f>
        <v/>
      </c>
      <c r="F1696" s="52">
        <f>APR!E197</f>
        <v/>
      </c>
      <c r="G1696" s="52">
        <f>APR!F197</f>
        <v/>
      </c>
      <c r="H1696" s="52">
        <f>APR!G197</f>
        <v/>
      </c>
      <c r="I1696" s="53">
        <f>APR!H197</f>
        <v/>
      </c>
      <c r="J1696" s="53">
        <f>APR!I197</f>
        <v/>
      </c>
      <c r="K1696" s="52">
        <f>APR!J197</f>
        <v/>
      </c>
      <c r="L1696" s="52">
        <f>APR!K197</f>
        <v/>
      </c>
      <c r="M1696" s="54">
        <f>APR!L197</f>
        <v/>
      </c>
      <c r="N1696" s="52">
        <f>APR!M197</f>
        <v/>
      </c>
      <c r="O1696" s="52">
        <f>APR!N197</f>
        <v/>
      </c>
      <c r="P1696" s="52">
        <f>APR!O197</f>
        <v/>
      </c>
      <c r="Q1696" s="52">
        <f>APR!P197</f>
        <v/>
      </c>
      <c r="R1696" s="52">
        <f>APR!Q197</f>
        <v/>
      </c>
      <c r="S1696" s="54">
        <f>S1695+IF(X1696=0,0,M1696)</f>
        <v/>
      </c>
      <c r="T1696" s="55">
        <f>MAX(T1695,S1696)</f>
        <v/>
      </c>
      <c r="U1696" s="56">
        <f>S1696-T1696</f>
        <v/>
      </c>
      <c r="V1696" s="55">
        <f>IFERROR(SUMIFS(DATABASE!$M$5:$M$6004,DATABASE!$B$5:$B$6004,B1696,DATABASE!$X$5:$X$6004,1),0)</f>
        <v/>
      </c>
      <c r="W1696" s="57">
        <f>IFERROR(COUNTIFS(DATABASE!$B$5:$B$6004,B1696,DATABASE!$X$5:$X$6004,1),0)</f>
        <v/>
      </c>
      <c r="X1696" s="58">
        <f>--AND(ISNUMBER(B1696),C1696&lt;&gt;"",L1696&lt;&gt;"",M1696&lt;&gt;"")</f>
        <v/>
      </c>
    </row>
    <row r="1697" ht="15" customHeight="1" s="111">
      <c r="A1697" s="42" t="inlineStr">
        <is>
          <t>APR</t>
        </is>
      </c>
      <c r="B1697" s="43">
        <f>APR!A198</f>
        <v/>
      </c>
      <c r="C1697" s="44">
        <f>APR!B198</f>
        <v/>
      </c>
      <c r="D1697" s="44">
        <f>APR!C198</f>
        <v/>
      </c>
      <c r="E1697" s="44">
        <f>APR!D198</f>
        <v/>
      </c>
      <c r="F1697" s="44">
        <f>APR!E198</f>
        <v/>
      </c>
      <c r="G1697" s="44">
        <f>APR!F198</f>
        <v/>
      </c>
      <c r="H1697" s="44">
        <f>APR!G198</f>
        <v/>
      </c>
      <c r="I1697" s="45">
        <f>APR!H198</f>
        <v/>
      </c>
      <c r="J1697" s="45">
        <f>APR!I198</f>
        <v/>
      </c>
      <c r="K1697" s="44">
        <f>APR!J198</f>
        <v/>
      </c>
      <c r="L1697" s="44">
        <f>APR!K198</f>
        <v/>
      </c>
      <c r="M1697" s="46">
        <f>APR!L198</f>
        <v/>
      </c>
      <c r="N1697" s="44">
        <f>APR!M198</f>
        <v/>
      </c>
      <c r="O1697" s="44">
        <f>APR!N198</f>
        <v/>
      </c>
      <c r="P1697" s="44">
        <f>APR!O198</f>
        <v/>
      </c>
      <c r="Q1697" s="44">
        <f>APR!P198</f>
        <v/>
      </c>
      <c r="R1697" s="44">
        <f>APR!Q198</f>
        <v/>
      </c>
      <c r="S1697" s="46">
        <f>S1696+IF(X1697=0,0,M1697)</f>
        <v/>
      </c>
      <c r="T1697" s="47">
        <f>MAX(T1696,S1697)</f>
        <v/>
      </c>
      <c r="U1697" s="48">
        <f>S1697-T1697</f>
        <v/>
      </c>
      <c r="V1697" s="47">
        <f>IFERROR(SUMIFS(DATABASE!$M$5:$M$6004,DATABASE!$B$5:$B$6004,B1697,DATABASE!$X$5:$X$6004,1),0)</f>
        <v/>
      </c>
      <c r="W1697" s="31">
        <f>IFERROR(COUNTIFS(DATABASE!$B$5:$B$6004,B1697,DATABASE!$X$5:$X$6004,1),0)</f>
        <v/>
      </c>
      <c r="X1697" s="49">
        <f>--AND(ISNUMBER(B1697),C1697&lt;&gt;"",L1697&lt;&gt;"",M1697&lt;&gt;"")</f>
        <v/>
      </c>
    </row>
    <row r="1698" ht="15" customHeight="1" s="111">
      <c r="A1698" s="50" t="inlineStr">
        <is>
          <t>APR</t>
        </is>
      </c>
      <c r="B1698" s="51">
        <f>APR!A199</f>
        <v/>
      </c>
      <c r="C1698" s="52">
        <f>APR!B199</f>
        <v/>
      </c>
      <c r="D1698" s="52">
        <f>APR!C199</f>
        <v/>
      </c>
      <c r="E1698" s="52">
        <f>APR!D199</f>
        <v/>
      </c>
      <c r="F1698" s="52">
        <f>APR!E199</f>
        <v/>
      </c>
      <c r="G1698" s="52">
        <f>APR!F199</f>
        <v/>
      </c>
      <c r="H1698" s="52">
        <f>APR!G199</f>
        <v/>
      </c>
      <c r="I1698" s="53">
        <f>APR!H199</f>
        <v/>
      </c>
      <c r="J1698" s="53">
        <f>APR!I199</f>
        <v/>
      </c>
      <c r="K1698" s="52">
        <f>APR!J199</f>
        <v/>
      </c>
      <c r="L1698" s="52">
        <f>APR!K199</f>
        <v/>
      </c>
      <c r="M1698" s="54">
        <f>APR!L199</f>
        <v/>
      </c>
      <c r="N1698" s="52">
        <f>APR!M199</f>
        <v/>
      </c>
      <c r="O1698" s="52">
        <f>APR!N199</f>
        <v/>
      </c>
      <c r="P1698" s="52">
        <f>APR!O199</f>
        <v/>
      </c>
      <c r="Q1698" s="52">
        <f>APR!P199</f>
        <v/>
      </c>
      <c r="R1698" s="52">
        <f>APR!Q199</f>
        <v/>
      </c>
      <c r="S1698" s="54">
        <f>S1697+IF(X1698=0,0,M1698)</f>
        <v/>
      </c>
      <c r="T1698" s="55">
        <f>MAX(T1697,S1698)</f>
        <v/>
      </c>
      <c r="U1698" s="56">
        <f>S1698-T1698</f>
        <v/>
      </c>
      <c r="V1698" s="55">
        <f>IFERROR(SUMIFS(DATABASE!$M$5:$M$6004,DATABASE!$B$5:$B$6004,B1698,DATABASE!$X$5:$X$6004,1),0)</f>
        <v/>
      </c>
      <c r="W1698" s="57">
        <f>IFERROR(COUNTIFS(DATABASE!$B$5:$B$6004,B1698,DATABASE!$X$5:$X$6004,1),0)</f>
        <v/>
      </c>
      <c r="X1698" s="58">
        <f>--AND(ISNUMBER(B1698),C1698&lt;&gt;"",L1698&lt;&gt;"",M1698&lt;&gt;"")</f>
        <v/>
      </c>
    </row>
    <row r="1699" ht="15" customHeight="1" s="111">
      <c r="A1699" s="42" t="inlineStr">
        <is>
          <t>APR</t>
        </is>
      </c>
      <c r="B1699" s="43">
        <f>APR!A200</f>
        <v/>
      </c>
      <c r="C1699" s="44">
        <f>APR!B200</f>
        <v/>
      </c>
      <c r="D1699" s="44">
        <f>APR!C200</f>
        <v/>
      </c>
      <c r="E1699" s="44">
        <f>APR!D200</f>
        <v/>
      </c>
      <c r="F1699" s="44">
        <f>APR!E200</f>
        <v/>
      </c>
      <c r="G1699" s="44">
        <f>APR!F200</f>
        <v/>
      </c>
      <c r="H1699" s="44">
        <f>APR!G200</f>
        <v/>
      </c>
      <c r="I1699" s="45">
        <f>APR!H200</f>
        <v/>
      </c>
      <c r="J1699" s="45">
        <f>APR!I200</f>
        <v/>
      </c>
      <c r="K1699" s="44">
        <f>APR!J200</f>
        <v/>
      </c>
      <c r="L1699" s="44">
        <f>APR!K200</f>
        <v/>
      </c>
      <c r="M1699" s="46">
        <f>APR!L200</f>
        <v/>
      </c>
      <c r="N1699" s="44">
        <f>APR!M200</f>
        <v/>
      </c>
      <c r="O1699" s="44">
        <f>APR!N200</f>
        <v/>
      </c>
      <c r="P1699" s="44">
        <f>APR!O200</f>
        <v/>
      </c>
      <c r="Q1699" s="44">
        <f>APR!P200</f>
        <v/>
      </c>
      <c r="R1699" s="44">
        <f>APR!Q200</f>
        <v/>
      </c>
      <c r="S1699" s="46">
        <f>S1698+IF(X1699=0,0,M1699)</f>
        <v/>
      </c>
      <c r="T1699" s="47">
        <f>MAX(T1698,S1699)</f>
        <v/>
      </c>
      <c r="U1699" s="48">
        <f>S1699-T1699</f>
        <v/>
      </c>
      <c r="V1699" s="47">
        <f>IFERROR(SUMIFS(DATABASE!$M$5:$M$6004,DATABASE!$B$5:$B$6004,B1699,DATABASE!$X$5:$X$6004,1),0)</f>
        <v/>
      </c>
      <c r="W1699" s="31">
        <f>IFERROR(COUNTIFS(DATABASE!$B$5:$B$6004,B1699,DATABASE!$X$5:$X$6004,1),0)</f>
        <v/>
      </c>
      <c r="X1699" s="49">
        <f>--AND(ISNUMBER(B1699),C1699&lt;&gt;"",L1699&lt;&gt;"",M1699&lt;&gt;"")</f>
        <v/>
      </c>
    </row>
    <row r="1700" ht="15" customHeight="1" s="111">
      <c r="A1700" s="50" t="inlineStr">
        <is>
          <t>APR</t>
        </is>
      </c>
      <c r="B1700" s="51">
        <f>APR!A201</f>
        <v/>
      </c>
      <c r="C1700" s="52">
        <f>APR!B201</f>
        <v/>
      </c>
      <c r="D1700" s="52">
        <f>APR!C201</f>
        <v/>
      </c>
      <c r="E1700" s="52">
        <f>APR!D201</f>
        <v/>
      </c>
      <c r="F1700" s="52">
        <f>APR!E201</f>
        <v/>
      </c>
      <c r="G1700" s="52">
        <f>APR!F201</f>
        <v/>
      </c>
      <c r="H1700" s="52">
        <f>APR!G201</f>
        <v/>
      </c>
      <c r="I1700" s="53">
        <f>APR!H201</f>
        <v/>
      </c>
      <c r="J1700" s="53">
        <f>APR!I201</f>
        <v/>
      </c>
      <c r="K1700" s="52">
        <f>APR!J201</f>
        <v/>
      </c>
      <c r="L1700" s="52">
        <f>APR!K201</f>
        <v/>
      </c>
      <c r="M1700" s="54">
        <f>APR!L201</f>
        <v/>
      </c>
      <c r="N1700" s="52">
        <f>APR!M201</f>
        <v/>
      </c>
      <c r="O1700" s="52">
        <f>APR!N201</f>
        <v/>
      </c>
      <c r="P1700" s="52">
        <f>APR!O201</f>
        <v/>
      </c>
      <c r="Q1700" s="52">
        <f>APR!P201</f>
        <v/>
      </c>
      <c r="R1700" s="52">
        <f>APR!Q201</f>
        <v/>
      </c>
      <c r="S1700" s="54">
        <f>S1699+IF(X1700=0,0,M1700)</f>
        <v/>
      </c>
      <c r="T1700" s="55">
        <f>MAX(T1699,S1700)</f>
        <v/>
      </c>
      <c r="U1700" s="56">
        <f>S1700-T1700</f>
        <v/>
      </c>
      <c r="V1700" s="55">
        <f>IFERROR(SUMIFS(DATABASE!$M$5:$M$6004,DATABASE!$B$5:$B$6004,B1700,DATABASE!$X$5:$X$6004,1),0)</f>
        <v/>
      </c>
      <c r="W1700" s="57">
        <f>IFERROR(COUNTIFS(DATABASE!$B$5:$B$6004,B1700,DATABASE!$X$5:$X$6004,1),0)</f>
        <v/>
      </c>
      <c r="X1700" s="58">
        <f>--AND(ISNUMBER(B1700),C1700&lt;&gt;"",L1700&lt;&gt;"",M1700&lt;&gt;"")</f>
        <v/>
      </c>
    </row>
    <row r="1701" ht="15" customHeight="1" s="111">
      <c r="A1701" s="42" t="inlineStr">
        <is>
          <t>APR</t>
        </is>
      </c>
      <c r="B1701" s="43">
        <f>APR!A202</f>
        <v/>
      </c>
      <c r="C1701" s="44">
        <f>APR!B202</f>
        <v/>
      </c>
      <c r="D1701" s="44">
        <f>APR!C202</f>
        <v/>
      </c>
      <c r="E1701" s="44">
        <f>APR!D202</f>
        <v/>
      </c>
      <c r="F1701" s="44">
        <f>APR!E202</f>
        <v/>
      </c>
      <c r="G1701" s="44">
        <f>APR!F202</f>
        <v/>
      </c>
      <c r="H1701" s="44">
        <f>APR!G202</f>
        <v/>
      </c>
      <c r="I1701" s="45">
        <f>APR!H202</f>
        <v/>
      </c>
      <c r="J1701" s="45">
        <f>APR!I202</f>
        <v/>
      </c>
      <c r="K1701" s="44">
        <f>APR!J202</f>
        <v/>
      </c>
      <c r="L1701" s="44">
        <f>APR!K202</f>
        <v/>
      </c>
      <c r="M1701" s="46">
        <f>APR!L202</f>
        <v/>
      </c>
      <c r="N1701" s="44">
        <f>APR!M202</f>
        <v/>
      </c>
      <c r="O1701" s="44">
        <f>APR!N202</f>
        <v/>
      </c>
      <c r="P1701" s="44">
        <f>APR!O202</f>
        <v/>
      </c>
      <c r="Q1701" s="44">
        <f>APR!P202</f>
        <v/>
      </c>
      <c r="R1701" s="44">
        <f>APR!Q202</f>
        <v/>
      </c>
      <c r="S1701" s="46">
        <f>S1700+IF(X1701=0,0,M1701)</f>
        <v/>
      </c>
      <c r="T1701" s="47">
        <f>MAX(T1700,S1701)</f>
        <v/>
      </c>
      <c r="U1701" s="48">
        <f>S1701-T1701</f>
        <v/>
      </c>
      <c r="V1701" s="47">
        <f>IFERROR(SUMIFS(DATABASE!$M$5:$M$6004,DATABASE!$B$5:$B$6004,B1701,DATABASE!$X$5:$X$6004,1),0)</f>
        <v/>
      </c>
      <c r="W1701" s="31">
        <f>IFERROR(COUNTIFS(DATABASE!$B$5:$B$6004,B1701,DATABASE!$X$5:$X$6004,1),0)</f>
        <v/>
      </c>
      <c r="X1701" s="49">
        <f>--AND(ISNUMBER(B1701),C1701&lt;&gt;"",L1701&lt;&gt;"",M1701&lt;&gt;"")</f>
        <v/>
      </c>
    </row>
    <row r="1702" ht="15" customHeight="1" s="111">
      <c r="A1702" s="50" t="inlineStr">
        <is>
          <t>APR</t>
        </is>
      </c>
      <c r="B1702" s="51">
        <f>APR!A203</f>
        <v/>
      </c>
      <c r="C1702" s="52">
        <f>APR!B203</f>
        <v/>
      </c>
      <c r="D1702" s="52">
        <f>APR!C203</f>
        <v/>
      </c>
      <c r="E1702" s="52">
        <f>APR!D203</f>
        <v/>
      </c>
      <c r="F1702" s="52">
        <f>APR!E203</f>
        <v/>
      </c>
      <c r="G1702" s="52">
        <f>APR!F203</f>
        <v/>
      </c>
      <c r="H1702" s="52">
        <f>APR!G203</f>
        <v/>
      </c>
      <c r="I1702" s="53">
        <f>APR!H203</f>
        <v/>
      </c>
      <c r="J1702" s="53">
        <f>APR!I203</f>
        <v/>
      </c>
      <c r="K1702" s="52">
        <f>APR!J203</f>
        <v/>
      </c>
      <c r="L1702" s="52">
        <f>APR!K203</f>
        <v/>
      </c>
      <c r="M1702" s="54">
        <f>APR!L203</f>
        <v/>
      </c>
      <c r="N1702" s="52">
        <f>APR!M203</f>
        <v/>
      </c>
      <c r="O1702" s="52">
        <f>APR!N203</f>
        <v/>
      </c>
      <c r="P1702" s="52">
        <f>APR!O203</f>
        <v/>
      </c>
      <c r="Q1702" s="52">
        <f>APR!P203</f>
        <v/>
      </c>
      <c r="R1702" s="52">
        <f>APR!Q203</f>
        <v/>
      </c>
      <c r="S1702" s="54">
        <f>S1701+IF(X1702=0,0,M1702)</f>
        <v/>
      </c>
      <c r="T1702" s="55">
        <f>MAX(T1701,S1702)</f>
        <v/>
      </c>
      <c r="U1702" s="56">
        <f>S1702-T1702</f>
        <v/>
      </c>
      <c r="V1702" s="55">
        <f>IFERROR(SUMIFS(DATABASE!$M$5:$M$6004,DATABASE!$B$5:$B$6004,B1702,DATABASE!$X$5:$X$6004,1),0)</f>
        <v/>
      </c>
      <c r="W1702" s="57">
        <f>IFERROR(COUNTIFS(DATABASE!$B$5:$B$6004,B1702,DATABASE!$X$5:$X$6004,1),0)</f>
        <v/>
      </c>
      <c r="X1702" s="58">
        <f>--AND(ISNUMBER(B1702),C1702&lt;&gt;"",L1702&lt;&gt;"",M1702&lt;&gt;"")</f>
        <v/>
      </c>
    </row>
    <row r="1703" ht="15" customHeight="1" s="111">
      <c r="A1703" s="42" t="inlineStr">
        <is>
          <t>APR</t>
        </is>
      </c>
      <c r="B1703" s="43">
        <f>APR!A204</f>
        <v/>
      </c>
      <c r="C1703" s="44">
        <f>APR!B204</f>
        <v/>
      </c>
      <c r="D1703" s="44">
        <f>APR!C204</f>
        <v/>
      </c>
      <c r="E1703" s="44">
        <f>APR!D204</f>
        <v/>
      </c>
      <c r="F1703" s="44">
        <f>APR!E204</f>
        <v/>
      </c>
      <c r="G1703" s="44">
        <f>APR!F204</f>
        <v/>
      </c>
      <c r="H1703" s="44">
        <f>APR!G204</f>
        <v/>
      </c>
      <c r="I1703" s="45">
        <f>APR!H204</f>
        <v/>
      </c>
      <c r="J1703" s="45">
        <f>APR!I204</f>
        <v/>
      </c>
      <c r="K1703" s="44">
        <f>APR!J204</f>
        <v/>
      </c>
      <c r="L1703" s="44">
        <f>APR!K204</f>
        <v/>
      </c>
      <c r="M1703" s="46">
        <f>APR!L204</f>
        <v/>
      </c>
      <c r="N1703" s="44">
        <f>APR!M204</f>
        <v/>
      </c>
      <c r="O1703" s="44">
        <f>APR!N204</f>
        <v/>
      </c>
      <c r="P1703" s="44">
        <f>APR!O204</f>
        <v/>
      </c>
      <c r="Q1703" s="44">
        <f>APR!P204</f>
        <v/>
      </c>
      <c r="R1703" s="44">
        <f>APR!Q204</f>
        <v/>
      </c>
      <c r="S1703" s="46">
        <f>S1702+IF(X1703=0,0,M1703)</f>
        <v/>
      </c>
      <c r="T1703" s="47">
        <f>MAX(T1702,S1703)</f>
        <v/>
      </c>
      <c r="U1703" s="48">
        <f>S1703-T1703</f>
        <v/>
      </c>
      <c r="V1703" s="47">
        <f>IFERROR(SUMIFS(DATABASE!$M$5:$M$6004,DATABASE!$B$5:$B$6004,B1703,DATABASE!$X$5:$X$6004,1),0)</f>
        <v/>
      </c>
      <c r="W1703" s="31">
        <f>IFERROR(COUNTIFS(DATABASE!$B$5:$B$6004,B1703,DATABASE!$X$5:$X$6004,1),0)</f>
        <v/>
      </c>
      <c r="X1703" s="49">
        <f>--AND(ISNUMBER(B1703),C1703&lt;&gt;"",L1703&lt;&gt;"",M1703&lt;&gt;"")</f>
        <v/>
      </c>
    </row>
    <row r="1704" ht="15" customHeight="1" s="111">
      <c r="A1704" s="50" t="inlineStr">
        <is>
          <t>APR</t>
        </is>
      </c>
      <c r="B1704" s="51">
        <f>APR!A205</f>
        <v/>
      </c>
      <c r="C1704" s="52">
        <f>APR!B205</f>
        <v/>
      </c>
      <c r="D1704" s="52">
        <f>APR!C205</f>
        <v/>
      </c>
      <c r="E1704" s="52">
        <f>APR!D205</f>
        <v/>
      </c>
      <c r="F1704" s="52">
        <f>APR!E205</f>
        <v/>
      </c>
      <c r="G1704" s="52">
        <f>APR!F205</f>
        <v/>
      </c>
      <c r="H1704" s="52">
        <f>APR!G205</f>
        <v/>
      </c>
      <c r="I1704" s="53">
        <f>APR!H205</f>
        <v/>
      </c>
      <c r="J1704" s="53">
        <f>APR!I205</f>
        <v/>
      </c>
      <c r="K1704" s="52">
        <f>APR!J205</f>
        <v/>
      </c>
      <c r="L1704" s="52">
        <f>APR!K205</f>
        <v/>
      </c>
      <c r="M1704" s="54">
        <f>APR!L205</f>
        <v/>
      </c>
      <c r="N1704" s="52">
        <f>APR!M205</f>
        <v/>
      </c>
      <c r="O1704" s="52">
        <f>APR!N205</f>
        <v/>
      </c>
      <c r="P1704" s="52">
        <f>APR!O205</f>
        <v/>
      </c>
      <c r="Q1704" s="52">
        <f>APR!P205</f>
        <v/>
      </c>
      <c r="R1704" s="52">
        <f>APR!Q205</f>
        <v/>
      </c>
      <c r="S1704" s="54">
        <f>S1703+IF(X1704=0,0,M1704)</f>
        <v/>
      </c>
      <c r="T1704" s="55">
        <f>MAX(T1703,S1704)</f>
        <v/>
      </c>
      <c r="U1704" s="56">
        <f>S1704-T1704</f>
        <v/>
      </c>
      <c r="V1704" s="55">
        <f>IFERROR(SUMIFS(DATABASE!$M$5:$M$6004,DATABASE!$B$5:$B$6004,B1704,DATABASE!$X$5:$X$6004,1),0)</f>
        <v/>
      </c>
      <c r="W1704" s="57">
        <f>IFERROR(COUNTIFS(DATABASE!$B$5:$B$6004,B1704,DATABASE!$X$5:$X$6004,1),0)</f>
        <v/>
      </c>
      <c r="X1704" s="58">
        <f>--AND(ISNUMBER(B1704),C1704&lt;&gt;"",L1704&lt;&gt;"",M1704&lt;&gt;"")</f>
        <v/>
      </c>
    </row>
    <row r="1705" ht="15" customHeight="1" s="111">
      <c r="A1705" s="42" t="inlineStr">
        <is>
          <t>APR</t>
        </is>
      </c>
      <c r="B1705" s="43">
        <f>APR!A206</f>
        <v/>
      </c>
      <c r="C1705" s="44">
        <f>APR!B206</f>
        <v/>
      </c>
      <c r="D1705" s="44">
        <f>APR!C206</f>
        <v/>
      </c>
      <c r="E1705" s="44">
        <f>APR!D206</f>
        <v/>
      </c>
      <c r="F1705" s="44">
        <f>APR!E206</f>
        <v/>
      </c>
      <c r="G1705" s="44">
        <f>APR!F206</f>
        <v/>
      </c>
      <c r="H1705" s="44">
        <f>APR!G206</f>
        <v/>
      </c>
      <c r="I1705" s="45">
        <f>APR!H206</f>
        <v/>
      </c>
      <c r="J1705" s="45">
        <f>APR!I206</f>
        <v/>
      </c>
      <c r="K1705" s="44">
        <f>APR!J206</f>
        <v/>
      </c>
      <c r="L1705" s="44">
        <f>APR!K206</f>
        <v/>
      </c>
      <c r="M1705" s="46">
        <f>APR!L206</f>
        <v/>
      </c>
      <c r="N1705" s="44">
        <f>APR!M206</f>
        <v/>
      </c>
      <c r="O1705" s="44">
        <f>APR!N206</f>
        <v/>
      </c>
      <c r="P1705" s="44">
        <f>APR!O206</f>
        <v/>
      </c>
      <c r="Q1705" s="44">
        <f>APR!P206</f>
        <v/>
      </c>
      <c r="R1705" s="44">
        <f>APR!Q206</f>
        <v/>
      </c>
      <c r="S1705" s="46">
        <f>S1704+IF(X1705=0,0,M1705)</f>
        <v/>
      </c>
      <c r="T1705" s="47">
        <f>MAX(T1704,S1705)</f>
        <v/>
      </c>
      <c r="U1705" s="48">
        <f>S1705-T1705</f>
        <v/>
      </c>
      <c r="V1705" s="47">
        <f>IFERROR(SUMIFS(DATABASE!$M$5:$M$6004,DATABASE!$B$5:$B$6004,B1705,DATABASE!$X$5:$X$6004,1),0)</f>
        <v/>
      </c>
      <c r="W1705" s="31">
        <f>IFERROR(COUNTIFS(DATABASE!$B$5:$B$6004,B1705,DATABASE!$X$5:$X$6004,1),0)</f>
        <v/>
      </c>
      <c r="X1705" s="49">
        <f>--AND(ISNUMBER(B1705),C1705&lt;&gt;"",L1705&lt;&gt;"",M1705&lt;&gt;"")</f>
        <v/>
      </c>
    </row>
    <row r="1706" ht="15" customHeight="1" s="111">
      <c r="A1706" s="50" t="inlineStr">
        <is>
          <t>APR</t>
        </is>
      </c>
      <c r="B1706" s="51">
        <f>APR!A207</f>
        <v/>
      </c>
      <c r="C1706" s="52">
        <f>APR!B207</f>
        <v/>
      </c>
      <c r="D1706" s="52">
        <f>APR!C207</f>
        <v/>
      </c>
      <c r="E1706" s="52">
        <f>APR!D207</f>
        <v/>
      </c>
      <c r="F1706" s="52">
        <f>APR!E207</f>
        <v/>
      </c>
      <c r="G1706" s="52">
        <f>APR!F207</f>
        <v/>
      </c>
      <c r="H1706" s="52">
        <f>APR!G207</f>
        <v/>
      </c>
      <c r="I1706" s="53">
        <f>APR!H207</f>
        <v/>
      </c>
      <c r="J1706" s="53">
        <f>APR!I207</f>
        <v/>
      </c>
      <c r="K1706" s="52">
        <f>APR!J207</f>
        <v/>
      </c>
      <c r="L1706" s="52">
        <f>APR!K207</f>
        <v/>
      </c>
      <c r="M1706" s="54">
        <f>APR!L207</f>
        <v/>
      </c>
      <c r="N1706" s="52">
        <f>APR!M207</f>
        <v/>
      </c>
      <c r="O1706" s="52">
        <f>APR!N207</f>
        <v/>
      </c>
      <c r="P1706" s="52">
        <f>APR!O207</f>
        <v/>
      </c>
      <c r="Q1706" s="52">
        <f>APR!P207</f>
        <v/>
      </c>
      <c r="R1706" s="52">
        <f>APR!Q207</f>
        <v/>
      </c>
      <c r="S1706" s="54">
        <f>S1705+IF(X1706=0,0,M1706)</f>
        <v/>
      </c>
      <c r="T1706" s="55">
        <f>MAX(T1705,S1706)</f>
        <v/>
      </c>
      <c r="U1706" s="56">
        <f>S1706-T1706</f>
        <v/>
      </c>
      <c r="V1706" s="55">
        <f>IFERROR(SUMIFS(DATABASE!$M$5:$M$6004,DATABASE!$B$5:$B$6004,B1706,DATABASE!$X$5:$X$6004,1),0)</f>
        <v/>
      </c>
      <c r="W1706" s="57">
        <f>IFERROR(COUNTIFS(DATABASE!$B$5:$B$6004,B1706,DATABASE!$X$5:$X$6004,1),0)</f>
        <v/>
      </c>
      <c r="X1706" s="58">
        <f>--AND(ISNUMBER(B1706),C1706&lt;&gt;"",L1706&lt;&gt;"",M1706&lt;&gt;"")</f>
        <v/>
      </c>
    </row>
    <row r="1707" ht="15" customHeight="1" s="111">
      <c r="A1707" s="42" t="inlineStr">
        <is>
          <t>APR</t>
        </is>
      </c>
      <c r="B1707" s="43">
        <f>APR!A208</f>
        <v/>
      </c>
      <c r="C1707" s="44">
        <f>APR!B208</f>
        <v/>
      </c>
      <c r="D1707" s="44">
        <f>APR!C208</f>
        <v/>
      </c>
      <c r="E1707" s="44">
        <f>APR!D208</f>
        <v/>
      </c>
      <c r="F1707" s="44">
        <f>APR!E208</f>
        <v/>
      </c>
      <c r="G1707" s="44">
        <f>APR!F208</f>
        <v/>
      </c>
      <c r="H1707" s="44">
        <f>APR!G208</f>
        <v/>
      </c>
      <c r="I1707" s="45">
        <f>APR!H208</f>
        <v/>
      </c>
      <c r="J1707" s="45">
        <f>APR!I208</f>
        <v/>
      </c>
      <c r="K1707" s="44">
        <f>APR!J208</f>
        <v/>
      </c>
      <c r="L1707" s="44">
        <f>APR!K208</f>
        <v/>
      </c>
      <c r="M1707" s="46">
        <f>APR!L208</f>
        <v/>
      </c>
      <c r="N1707" s="44">
        <f>APR!M208</f>
        <v/>
      </c>
      <c r="O1707" s="44">
        <f>APR!N208</f>
        <v/>
      </c>
      <c r="P1707" s="44">
        <f>APR!O208</f>
        <v/>
      </c>
      <c r="Q1707" s="44">
        <f>APR!P208</f>
        <v/>
      </c>
      <c r="R1707" s="44">
        <f>APR!Q208</f>
        <v/>
      </c>
      <c r="S1707" s="46">
        <f>S1706+IF(X1707=0,0,M1707)</f>
        <v/>
      </c>
      <c r="T1707" s="47">
        <f>MAX(T1706,S1707)</f>
        <v/>
      </c>
      <c r="U1707" s="48">
        <f>S1707-T1707</f>
        <v/>
      </c>
      <c r="V1707" s="47">
        <f>IFERROR(SUMIFS(DATABASE!$M$5:$M$6004,DATABASE!$B$5:$B$6004,B1707,DATABASE!$X$5:$X$6004,1),0)</f>
        <v/>
      </c>
      <c r="W1707" s="31">
        <f>IFERROR(COUNTIFS(DATABASE!$B$5:$B$6004,B1707,DATABASE!$X$5:$X$6004,1),0)</f>
        <v/>
      </c>
      <c r="X1707" s="49">
        <f>--AND(ISNUMBER(B1707),C1707&lt;&gt;"",L1707&lt;&gt;"",M1707&lt;&gt;"")</f>
        <v/>
      </c>
    </row>
    <row r="1708" ht="15" customHeight="1" s="111">
      <c r="A1708" s="50" t="inlineStr">
        <is>
          <t>APR</t>
        </is>
      </c>
      <c r="B1708" s="51">
        <f>APR!A209</f>
        <v/>
      </c>
      <c r="C1708" s="52">
        <f>APR!B209</f>
        <v/>
      </c>
      <c r="D1708" s="52">
        <f>APR!C209</f>
        <v/>
      </c>
      <c r="E1708" s="52">
        <f>APR!D209</f>
        <v/>
      </c>
      <c r="F1708" s="52">
        <f>APR!E209</f>
        <v/>
      </c>
      <c r="G1708" s="52">
        <f>APR!F209</f>
        <v/>
      </c>
      <c r="H1708" s="52">
        <f>APR!G209</f>
        <v/>
      </c>
      <c r="I1708" s="53">
        <f>APR!H209</f>
        <v/>
      </c>
      <c r="J1708" s="53">
        <f>APR!I209</f>
        <v/>
      </c>
      <c r="K1708" s="52">
        <f>APR!J209</f>
        <v/>
      </c>
      <c r="L1708" s="52">
        <f>APR!K209</f>
        <v/>
      </c>
      <c r="M1708" s="54">
        <f>APR!L209</f>
        <v/>
      </c>
      <c r="N1708" s="52">
        <f>APR!M209</f>
        <v/>
      </c>
      <c r="O1708" s="52">
        <f>APR!N209</f>
        <v/>
      </c>
      <c r="P1708" s="52">
        <f>APR!O209</f>
        <v/>
      </c>
      <c r="Q1708" s="52">
        <f>APR!P209</f>
        <v/>
      </c>
      <c r="R1708" s="52">
        <f>APR!Q209</f>
        <v/>
      </c>
      <c r="S1708" s="54">
        <f>S1707+IF(X1708=0,0,M1708)</f>
        <v/>
      </c>
      <c r="T1708" s="55">
        <f>MAX(T1707,S1708)</f>
        <v/>
      </c>
      <c r="U1708" s="56">
        <f>S1708-T1708</f>
        <v/>
      </c>
      <c r="V1708" s="55">
        <f>IFERROR(SUMIFS(DATABASE!$M$5:$M$6004,DATABASE!$B$5:$B$6004,B1708,DATABASE!$X$5:$X$6004,1),0)</f>
        <v/>
      </c>
      <c r="W1708" s="57">
        <f>IFERROR(COUNTIFS(DATABASE!$B$5:$B$6004,B1708,DATABASE!$X$5:$X$6004,1),0)</f>
        <v/>
      </c>
      <c r="X1708" s="58">
        <f>--AND(ISNUMBER(B1708),C1708&lt;&gt;"",L1708&lt;&gt;"",M1708&lt;&gt;"")</f>
        <v/>
      </c>
    </row>
    <row r="1709" ht="15" customHeight="1" s="111">
      <c r="A1709" s="42" t="inlineStr">
        <is>
          <t>APR</t>
        </is>
      </c>
      <c r="B1709" s="43">
        <f>APR!A210</f>
        <v/>
      </c>
      <c r="C1709" s="44">
        <f>APR!B210</f>
        <v/>
      </c>
      <c r="D1709" s="44">
        <f>APR!C210</f>
        <v/>
      </c>
      <c r="E1709" s="44">
        <f>APR!D210</f>
        <v/>
      </c>
      <c r="F1709" s="44">
        <f>APR!E210</f>
        <v/>
      </c>
      <c r="G1709" s="44">
        <f>APR!F210</f>
        <v/>
      </c>
      <c r="H1709" s="44">
        <f>APR!G210</f>
        <v/>
      </c>
      <c r="I1709" s="45">
        <f>APR!H210</f>
        <v/>
      </c>
      <c r="J1709" s="45">
        <f>APR!I210</f>
        <v/>
      </c>
      <c r="K1709" s="44">
        <f>APR!J210</f>
        <v/>
      </c>
      <c r="L1709" s="44">
        <f>APR!K210</f>
        <v/>
      </c>
      <c r="M1709" s="46">
        <f>APR!L210</f>
        <v/>
      </c>
      <c r="N1709" s="44">
        <f>APR!M210</f>
        <v/>
      </c>
      <c r="O1709" s="44">
        <f>APR!N210</f>
        <v/>
      </c>
      <c r="P1709" s="44">
        <f>APR!O210</f>
        <v/>
      </c>
      <c r="Q1709" s="44">
        <f>APR!P210</f>
        <v/>
      </c>
      <c r="R1709" s="44">
        <f>APR!Q210</f>
        <v/>
      </c>
      <c r="S1709" s="46">
        <f>S1708+IF(X1709=0,0,M1709)</f>
        <v/>
      </c>
      <c r="T1709" s="47">
        <f>MAX(T1708,S1709)</f>
        <v/>
      </c>
      <c r="U1709" s="48">
        <f>S1709-T1709</f>
        <v/>
      </c>
      <c r="V1709" s="47">
        <f>IFERROR(SUMIFS(DATABASE!$M$5:$M$6004,DATABASE!$B$5:$B$6004,B1709,DATABASE!$X$5:$X$6004,1),0)</f>
        <v/>
      </c>
      <c r="W1709" s="31">
        <f>IFERROR(COUNTIFS(DATABASE!$B$5:$B$6004,B1709,DATABASE!$X$5:$X$6004,1),0)</f>
        <v/>
      </c>
      <c r="X1709" s="49">
        <f>--AND(ISNUMBER(B1709),C1709&lt;&gt;"",L1709&lt;&gt;"",M1709&lt;&gt;"")</f>
        <v/>
      </c>
    </row>
    <row r="1710" ht="15" customHeight="1" s="111">
      <c r="A1710" s="50" t="inlineStr">
        <is>
          <t>APR</t>
        </is>
      </c>
      <c r="B1710" s="51">
        <f>APR!A211</f>
        <v/>
      </c>
      <c r="C1710" s="52">
        <f>APR!B211</f>
        <v/>
      </c>
      <c r="D1710" s="52">
        <f>APR!C211</f>
        <v/>
      </c>
      <c r="E1710" s="52">
        <f>APR!D211</f>
        <v/>
      </c>
      <c r="F1710" s="52">
        <f>APR!E211</f>
        <v/>
      </c>
      <c r="G1710" s="52">
        <f>APR!F211</f>
        <v/>
      </c>
      <c r="H1710" s="52">
        <f>APR!G211</f>
        <v/>
      </c>
      <c r="I1710" s="53">
        <f>APR!H211</f>
        <v/>
      </c>
      <c r="J1710" s="53">
        <f>APR!I211</f>
        <v/>
      </c>
      <c r="K1710" s="52">
        <f>APR!J211</f>
        <v/>
      </c>
      <c r="L1710" s="52">
        <f>APR!K211</f>
        <v/>
      </c>
      <c r="M1710" s="54">
        <f>APR!L211</f>
        <v/>
      </c>
      <c r="N1710" s="52">
        <f>APR!M211</f>
        <v/>
      </c>
      <c r="O1710" s="52">
        <f>APR!N211</f>
        <v/>
      </c>
      <c r="P1710" s="52">
        <f>APR!O211</f>
        <v/>
      </c>
      <c r="Q1710" s="52">
        <f>APR!P211</f>
        <v/>
      </c>
      <c r="R1710" s="52">
        <f>APR!Q211</f>
        <v/>
      </c>
      <c r="S1710" s="54">
        <f>S1709+IF(X1710=0,0,M1710)</f>
        <v/>
      </c>
      <c r="T1710" s="55">
        <f>MAX(T1709,S1710)</f>
        <v/>
      </c>
      <c r="U1710" s="56">
        <f>S1710-T1710</f>
        <v/>
      </c>
      <c r="V1710" s="55">
        <f>IFERROR(SUMIFS(DATABASE!$M$5:$M$6004,DATABASE!$B$5:$B$6004,B1710,DATABASE!$X$5:$X$6004,1),0)</f>
        <v/>
      </c>
      <c r="W1710" s="57">
        <f>IFERROR(COUNTIFS(DATABASE!$B$5:$B$6004,B1710,DATABASE!$X$5:$X$6004,1),0)</f>
        <v/>
      </c>
      <c r="X1710" s="58">
        <f>--AND(ISNUMBER(B1710),C1710&lt;&gt;"",L1710&lt;&gt;"",M1710&lt;&gt;"")</f>
        <v/>
      </c>
    </row>
    <row r="1711" ht="15" customHeight="1" s="111">
      <c r="A1711" s="42" t="inlineStr">
        <is>
          <t>APR</t>
        </is>
      </c>
      <c r="B1711" s="43">
        <f>APR!A212</f>
        <v/>
      </c>
      <c r="C1711" s="44">
        <f>APR!B212</f>
        <v/>
      </c>
      <c r="D1711" s="44">
        <f>APR!C212</f>
        <v/>
      </c>
      <c r="E1711" s="44">
        <f>APR!D212</f>
        <v/>
      </c>
      <c r="F1711" s="44">
        <f>APR!E212</f>
        <v/>
      </c>
      <c r="G1711" s="44">
        <f>APR!F212</f>
        <v/>
      </c>
      <c r="H1711" s="44">
        <f>APR!G212</f>
        <v/>
      </c>
      <c r="I1711" s="45">
        <f>APR!H212</f>
        <v/>
      </c>
      <c r="J1711" s="45">
        <f>APR!I212</f>
        <v/>
      </c>
      <c r="K1711" s="44">
        <f>APR!J212</f>
        <v/>
      </c>
      <c r="L1711" s="44">
        <f>APR!K212</f>
        <v/>
      </c>
      <c r="M1711" s="46">
        <f>APR!L212</f>
        <v/>
      </c>
      <c r="N1711" s="44">
        <f>APR!M212</f>
        <v/>
      </c>
      <c r="O1711" s="44">
        <f>APR!N212</f>
        <v/>
      </c>
      <c r="P1711" s="44">
        <f>APR!O212</f>
        <v/>
      </c>
      <c r="Q1711" s="44">
        <f>APR!P212</f>
        <v/>
      </c>
      <c r="R1711" s="44">
        <f>APR!Q212</f>
        <v/>
      </c>
      <c r="S1711" s="46">
        <f>S1710+IF(X1711=0,0,M1711)</f>
        <v/>
      </c>
      <c r="T1711" s="47">
        <f>MAX(T1710,S1711)</f>
        <v/>
      </c>
      <c r="U1711" s="48">
        <f>S1711-T1711</f>
        <v/>
      </c>
      <c r="V1711" s="47">
        <f>IFERROR(SUMIFS(DATABASE!$M$5:$M$6004,DATABASE!$B$5:$B$6004,B1711,DATABASE!$X$5:$X$6004,1),0)</f>
        <v/>
      </c>
      <c r="W1711" s="31">
        <f>IFERROR(COUNTIFS(DATABASE!$B$5:$B$6004,B1711,DATABASE!$X$5:$X$6004,1),0)</f>
        <v/>
      </c>
      <c r="X1711" s="49">
        <f>--AND(ISNUMBER(B1711),C1711&lt;&gt;"",L1711&lt;&gt;"",M1711&lt;&gt;"")</f>
        <v/>
      </c>
    </row>
    <row r="1712" ht="15" customHeight="1" s="111">
      <c r="A1712" s="50" t="inlineStr">
        <is>
          <t>APR</t>
        </is>
      </c>
      <c r="B1712" s="51">
        <f>APR!A213</f>
        <v/>
      </c>
      <c r="C1712" s="52">
        <f>APR!B213</f>
        <v/>
      </c>
      <c r="D1712" s="52">
        <f>APR!C213</f>
        <v/>
      </c>
      <c r="E1712" s="52">
        <f>APR!D213</f>
        <v/>
      </c>
      <c r="F1712" s="52">
        <f>APR!E213</f>
        <v/>
      </c>
      <c r="G1712" s="52">
        <f>APR!F213</f>
        <v/>
      </c>
      <c r="H1712" s="52">
        <f>APR!G213</f>
        <v/>
      </c>
      <c r="I1712" s="53">
        <f>APR!H213</f>
        <v/>
      </c>
      <c r="J1712" s="53">
        <f>APR!I213</f>
        <v/>
      </c>
      <c r="K1712" s="52">
        <f>APR!J213</f>
        <v/>
      </c>
      <c r="L1712" s="52">
        <f>APR!K213</f>
        <v/>
      </c>
      <c r="M1712" s="54">
        <f>APR!L213</f>
        <v/>
      </c>
      <c r="N1712" s="52">
        <f>APR!M213</f>
        <v/>
      </c>
      <c r="O1712" s="52">
        <f>APR!N213</f>
        <v/>
      </c>
      <c r="P1712" s="52">
        <f>APR!O213</f>
        <v/>
      </c>
      <c r="Q1712" s="52">
        <f>APR!P213</f>
        <v/>
      </c>
      <c r="R1712" s="52">
        <f>APR!Q213</f>
        <v/>
      </c>
      <c r="S1712" s="54">
        <f>S1711+IF(X1712=0,0,M1712)</f>
        <v/>
      </c>
      <c r="T1712" s="55">
        <f>MAX(T1711,S1712)</f>
        <v/>
      </c>
      <c r="U1712" s="56">
        <f>S1712-T1712</f>
        <v/>
      </c>
      <c r="V1712" s="55">
        <f>IFERROR(SUMIFS(DATABASE!$M$5:$M$6004,DATABASE!$B$5:$B$6004,B1712,DATABASE!$X$5:$X$6004,1),0)</f>
        <v/>
      </c>
      <c r="W1712" s="57">
        <f>IFERROR(COUNTIFS(DATABASE!$B$5:$B$6004,B1712,DATABASE!$X$5:$X$6004,1),0)</f>
        <v/>
      </c>
      <c r="X1712" s="58">
        <f>--AND(ISNUMBER(B1712),C1712&lt;&gt;"",L1712&lt;&gt;"",M1712&lt;&gt;"")</f>
        <v/>
      </c>
    </row>
    <row r="1713" ht="15" customHeight="1" s="111">
      <c r="A1713" s="42" t="inlineStr">
        <is>
          <t>APR</t>
        </is>
      </c>
      <c r="B1713" s="43">
        <f>APR!A214</f>
        <v/>
      </c>
      <c r="C1713" s="44">
        <f>APR!B214</f>
        <v/>
      </c>
      <c r="D1713" s="44">
        <f>APR!C214</f>
        <v/>
      </c>
      <c r="E1713" s="44">
        <f>APR!D214</f>
        <v/>
      </c>
      <c r="F1713" s="44">
        <f>APR!E214</f>
        <v/>
      </c>
      <c r="G1713" s="44">
        <f>APR!F214</f>
        <v/>
      </c>
      <c r="H1713" s="44">
        <f>APR!G214</f>
        <v/>
      </c>
      <c r="I1713" s="45">
        <f>APR!H214</f>
        <v/>
      </c>
      <c r="J1713" s="45">
        <f>APR!I214</f>
        <v/>
      </c>
      <c r="K1713" s="44">
        <f>APR!J214</f>
        <v/>
      </c>
      <c r="L1713" s="44">
        <f>APR!K214</f>
        <v/>
      </c>
      <c r="M1713" s="46">
        <f>APR!L214</f>
        <v/>
      </c>
      <c r="N1713" s="44">
        <f>APR!M214</f>
        <v/>
      </c>
      <c r="O1713" s="44">
        <f>APR!N214</f>
        <v/>
      </c>
      <c r="P1713" s="44">
        <f>APR!O214</f>
        <v/>
      </c>
      <c r="Q1713" s="44">
        <f>APR!P214</f>
        <v/>
      </c>
      <c r="R1713" s="44">
        <f>APR!Q214</f>
        <v/>
      </c>
      <c r="S1713" s="46">
        <f>S1712+IF(X1713=0,0,M1713)</f>
        <v/>
      </c>
      <c r="T1713" s="47">
        <f>MAX(T1712,S1713)</f>
        <v/>
      </c>
      <c r="U1713" s="48">
        <f>S1713-T1713</f>
        <v/>
      </c>
      <c r="V1713" s="47">
        <f>IFERROR(SUMIFS(DATABASE!$M$5:$M$6004,DATABASE!$B$5:$B$6004,B1713,DATABASE!$X$5:$X$6004,1),0)</f>
        <v/>
      </c>
      <c r="W1713" s="31">
        <f>IFERROR(COUNTIFS(DATABASE!$B$5:$B$6004,B1713,DATABASE!$X$5:$X$6004,1),0)</f>
        <v/>
      </c>
      <c r="X1713" s="49">
        <f>--AND(ISNUMBER(B1713),C1713&lt;&gt;"",L1713&lt;&gt;"",M1713&lt;&gt;"")</f>
        <v/>
      </c>
    </row>
    <row r="1714" ht="15" customHeight="1" s="111">
      <c r="A1714" s="50" t="inlineStr">
        <is>
          <t>APR</t>
        </is>
      </c>
      <c r="B1714" s="51">
        <f>APR!A215</f>
        <v/>
      </c>
      <c r="C1714" s="52">
        <f>APR!B215</f>
        <v/>
      </c>
      <c r="D1714" s="52">
        <f>APR!C215</f>
        <v/>
      </c>
      <c r="E1714" s="52">
        <f>APR!D215</f>
        <v/>
      </c>
      <c r="F1714" s="52">
        <f>APR!E215</f>
        <v/>
      </c>
      <c r="G1714" s="52">
        <f>APR!F215</f>
        <v/>
      </c>
      <c r="H1714" s="52">
        <f>APR!G215</f>
        <v/>
      </c>
      <c r="I1714" s="53">
        <f>APR!H215</f>
        <v/>
      </c>
      <c r="J1714" s="53">
        <f>APR!I215</f>
        <v/>
      </c>
      <c r="K1714" s="52">
        <f>APR!J215</f>
        <v/>
      </c>
      <c r="L1714" s="52">
        <f>APR!K215</f>
        <v/>
      </c>
      <c r="M1714" s="54">
        <f>APR!L215</f>
        <v/>
      </c>
      <c r="N1714" s="52">
        <f>APR!M215</f>
        <v/>
      </c>
      <c r="O1714" s="52">
        <f>APR!N215</f>
        <v/>
      </c>
      <c r="P1714" s="52">
        <f>APR!O215</f>
        <v/>
      </c>
      <c r="Q1714" s="52">
        <f>APR!P215</f>
        <v/>
      </c>
      <c r="R1714" s="52">
        <f>APR!Q215</f>
        <v/>
      </c>
      <c r="S1714" s="54">
        <f>S1713+IF(X1714=0,0,M1714)</f>
        <v/>
      </c>
      <c r="T1714" s="55">
        <f>MAX(T1713,S1714)</f>
        <v/>
      </c>
      <c r="U1714" s="56">
        <f>S1714-T1714</f>
        <v/>
      </c>
      <c r="V1714" s="55">
        <f>IFERROR(SUMIFS(DATABASE!$M$5:$M$6004,DATABASE!$B$5:$B$6004,B1714,DATABASE!$X$5:$X$6004,1),0)</f>
        <v/>
      </c>
      <c r="W1714" s="57">
        <f>IFERROR(COUNTIFS(DATABASE!$B$5:$B$6004,B1714,DATABASE!$X$5:$X$6004,1),0)</f>
        <v/>
      </c>
      <c r="X1714" s="58">
        <f>--AND(ISNUMBER(B1714),C1714&lt;&gt;"",L1714&lt;&gt;"",M1714&lt;&gt;"")</f>
        <v/>
      </c>
    </row>
    <row r="1715" ht="15" customHeight="1" s="111">
      <c r="A1715" s="42" t="inlineStr">
        <is>
          <t>APR</t>
        </is>
      </c>
      <c r="B1715" s="43">
        <f>APR!A216</f>
        <v/>
      </c>
      <c r="C1715" s="44">
        <f>APR!B216</f>
        <v/>
      </c>
      <c r="D1715" s="44">
        <f>APR!C216</f>
        <v/>
      </c>
      <c r="E1715" s="44">
        <f>APR!D216</f>
        <v/>
      </c>
      <c r="F1715" s="44">
        <f>APR!E216</f>
        <v/>
      </c>
      <c r="G1715" s="44">
        <f>APR!F216</f>
        <v/>
      </c>
      <c r="H1715" s="44">
        <f>APR!G216</f>
        <v/>
      </c>
      <c r="I1715" s="45">
        <f>APR!H216</f>
        <v/>
      </c>
      <c r="J1715" s="45">
        <f>APR!I216</f>
        <v/>
      </c>
      <c r="K1715" s="44">
        <f>APR!J216</f>
        <v/>
      </c>
      <c r="L1715" s="44">
        <f>APR!K216</f>
        <v/>
      </c>
      <c r="M1715" s="46">
        <f>APR!L216</f>
        <v/>
      </c>
      <c r="N1715" s="44">
        <f>APR!M216</f>
        <v/>
      </c>
      <c r="O1715" s="44">
        <f>APR!N216</f>
        <v/>
      </c>
      <c r="P1715" s="44">
        <f>APR!O216</f>
        <v/>
      </c>
      <c r="Q1715" s="44">
        <f>APR!P216</f>
        <v/>
      </c>
      <c r="R1715" s="44">
        <f>APR!Q216</f>
        <v/>
      </c>
      <c r="S1715" s="46">
        <f>S1714+IF(X1715=0,0,M1715)</f>
        <v/>
      </c>
      <c r="T1715" s="47">
        <f>MAX(T1714,S1715)</f>
        <v/>
      </c>
      <c r="U1715" s="48">
        <f>S1715-T1715</f>
        <v/>
      </c>
      <c r="V1715" s="47">
        <f>IFERROR(SUMIFS(DATABASE!$M$5:$M$6004,DATABASE!$B$5:$B$6004,B1715,DATABASE!$X$5:$X$6004,1),0)</f>
        <v/>
      </c>
      <c r="W1715" s="31">
        <f>IFERROR(COUNTIFS(DATABASE!$B$5:$B$6004,B1715,DATABASE!$X$5:$X$6004,1),0)</f>
        <v/>
      </c>
      <c r="X1715" s="49">
        <f>--AND(ISNUMBER(B1715),C1715&lt;&gt;"",L1715&lt;&gt;"",M1715&lt;&gt;"")</f>
        <v/>
      </c>
    </row>
    <row r="1716" ht="15" customHeight="1" s="111">
      <c r="A1716" s="50" t="inlineStr">
        <is>
          <t>APR</t>
        </is>
      </c>
      <c r="B1716" s="51">
        <f>APR!A217</f>
        <v/>
      </c>
      <c r="C1716" s="52">
        <f>APR!B217</f>
        <v/>
      </c>
      <c r="D1716" s="52">
        <f>APR!C217</f>
        <v/>
      </c>
      <c r="E1716" s="52">
        <f>APR!D217</f>
        <v/>
      </c>
      <c r="F1716" s="52">
        <f>APR!E217</f>
        <v/>
      </c>
      <c r="G1716" s="52">
        <f>APR!F217</f>
        <v/>
      </c>
      <c r="H1716" s="52">
        <f>APR!G217</f>
        <v/>
      </c>
      <c r="I1716" s="53">
        <f>APR!H217</f>
        <v/>
      </c>
      <c r="J1716" s="53">
        <f>APR!I217</f>
        <v/>
      </c>
      <c r="K1716" s="52">
        <f>APR!J217</f>
        <v/>
      </c>
      <c r="L1716" s="52">
        <f>APR!K217</f>
        <v/>
      </c>
      <c r="M1716" s="54">
        <f>APR!L217</f>
        <v/>
      </c>
      <c r="N1716" s="52">
        <f>APR!M217</f>
        <v/>
      </c>
      <c r="O1716" s="52">
        <f>APR!N217</f>
        <v/>
      </c>
      <c r="P1716" s="52">
        <f>APR!O217</f>
        <v/>
      </c>
      <c r="Q1716" s="52">
        <f>APR!P217</f>
        <v/>
      </c>
      <c r="R1716" s="52">
        <f>APR!Q217</f>
        <v/>
      </c>
      <c r="S1716" s="54">
        <f>S1715+IF(X1716=0,0,M1716)</f>
        <v/>
      </c>
      <c r="T1716" s="55">
        <f>MAX(T1715,S1716)</f>
        <v/>
      </c>
      <c r="U1716" s="56">
        <f>S1716-T1716</f>
        <v/>
      </c>
      <c r="V1716" s="55">
        <f>IFERROR(SUMIFS(DATABASE!$M$5:$M$6004,DATABASE!$B$5:$B$6004,B1716,DATABASE!$X$5:$X$6004,1),0)</f>
        <v/>
      </c>
      <c r="W1716" s="57">
        <f>IFERROR(COUNTIFS(DATABASE!$B$5:$B$6004,B1716,DATABASE!$X$5:$X$6004,1),0)</f>
        <v/>
      </c>
      <c r="X1716" s="58">
        <f>--AND(ISNUMBER(B1716),C1716&lt;&gt;"",L1716&lt;&gt;"",M1716&lt;&gt;"")</f>
        <v/>
      </c>
    </row>
    <row r="1717" ht="15" customHeight="1" s="111">
      <c r="A1717" s="42" t="inlineStr">
        <is>
          <t>APR</t>
        </is>
      </c>
      <c r="B1717" s="43">
        <f>APR!A218</f>
        <v/>
      </c>
      <c r="C1717" s="44">
        <f>APR!B218</f>
        <v/>
      </c>
      <c r="D1717" s="44">
        <f>APR!C218</f>
        <v/>
      </c>
      <c r="E1717" s="44">
        <f>APR!D218</f>
        <v/>
      </c>
      <c r="F1717" s="44">
        <f>APR!E218</f>
        <v/>
      </c>
      <c r="G1717" s="44">
        <f>APR!F218</f>
        <v/>
      </c>
      <c r="H1717" s="44">
        <f>APR!G218</f>
        <v/>
      </c>
      <c r="I1717" s="45">
        <f>APR!H218</f>
        <v/>
      </c>
      <c r="J1717" s="45">
        <f>APR!I218</f>
        <v/>
      </c>
      <c r="K1717" s="44">
        <f>APR!J218</f>
        <v/>
      </c>
      <c r="L1717" s="44">
        <f>APR!K218</f>
        <v/>
      </c>
      <c r="M1717" s="46">
        <f>APR!L218</f>
        <v/>
      </c>
      <c r="N1717" s="44">
        <f>APR!M218</f>
        <v/>
      </c>
      <c r="O1717" s="44">
        <f>APR!N218</f>
        <v/>
      </c>
      <c r="P1717" s="44">
        <f>APR!O218</f>
        <v/>
      </c>
      <c r="Q1717" s="44">
        <f>APR!P218</f>
        <v/>
      </c>
      <c r="R1717" s="44">
        <f>APR!Q218</f>
        <v/>
      </c>
      <c r="S1717" s="46">
        <f>S1716+IF(X1717=0,0,M1717)</f>
        <v/>
      </c>
      <c r="T1717" s="47">
        <f>MAX(T1716,S1717)</f>
        <v/>
      </c>
      <c r="U1717" s="48">
        <f>S1717-T1717</f>
        <v/>
      </c>
      <c r="V1717" s="47">
        <f>IFERROR(SUMIFS(DATABASE!$M$5:$M$6004,DATABASE!$B$5:$B$6004,B1717,DATABASE!$X$5:$X$6004,1),0)</f>
        <v/>
      </c>
      <c r="W1717" s="31">
        <f>IFERROR(COUNTIFS(DATABASE!$B$5:$B$6004,B1717,DATABASE!$X$5:$X$6004,1),0)</f>
        <v/>
      </c>
      <c r="X1717" s="49">
        <f>--AND(ISNUMBER(B1717),C1717&lt;&gt;"",L1717&lt;&gt;"",M1717&lt;&gt;"")</f>
        <v/>
      </c>
    </row>
    <row r="1718" ht="15" customHeight="1" s="111">
      <c r="A1718" s="50" t="inlineStr">
        <is>
          <t>APR</t>
        </is>
      </c>
      <c r="B1718" s="51">
        <f>APR!A219</f>
        <v/>
      </c>
      <c r="C1718" s="52">
        <f>APR!B219</f>
        <v/>
      </c>
      <c r="D1718" s="52">
        <f>APR!C219</f>
        <v/>
      </c>
      <c r="E1718" s="52">
        <f>APR!D219</f>
        <v/>
      </c>
      <c r="F1718" s="52">
        <f>APR!E219</f>
        <v/>
      </c>
      <c r="G1718" s="52">
        <f>APR!F219</f>
        <v/>
      </c>
      <c r="H1718" s="52">
        <f>APR!G219</f>
        <v/>
      </c>
      <c r="I1718" s="53">
        <f>APR!H219</f>
        <v/>
      </c>
      <c r="J1718" s="53">
        <f>APR!I219</f>
        <v/>
      </c>
      <c r="K1718" s="52">
        <f>APR!J219</f>
        <v/>
      </c>
      <c r="L1718" s="52">
        <f>APR!K219</f>
        <v/>
      </c>
      <c r="M1718" s="54">
        <f>APR!L219</f>
        <v/>
      </c>
      <c r="N1718" s="52">
        <f>APR!M219</f>
        <v/>
      </c>
      <c r="O1718" s="52">
        <f>APR!N219</f>
        <v/>
      </c>
      <c r="P1718" s="52">
        <f>APR!O219</f>
        <v/>
      </c>
      <c r="Q1718" s="52">
        <f>APR!P219</f>
        <v/>
      </c>
      <c r="R1718" s="52">
        <f>APR!Q219</f>
        <v/>
      </c>
      <c r="S1718" s="54">
        <f>S1717+IF(X1718=0,0,M1718)</f>
        <v/>
      </c>
      <c r="T1718" s="55">
        <f>MAX(T1717,S1718)</f>
        <v/>
      </c>
      <c r="U1718" s="56">
        <f>S1718-T1718</f>
        <v/>
      </c>
      <c r="V1718" s="55">
        <f>IFERROR(SUMIFS(DATABASE!$M$5:$M$6004,DATABASE!$B$5:$B$6004,B1718,DATABASE!$X$5:$X$6004,1),0)</f>
        <v/>
      </c>
      <c r="W1718" s="57">
        <f>IFERROR(COUNTIFS(DATABASE!$B$5:$B$6004,B1718,DATABASE!$X$5:$X$6004,1),0)</f>
        <v/>
      </c>
      <c r="X1718" s="58">
        <f>--AND(ISNUMBER(B1718),C1718&lt;&gt;"",L1718&lt;&gt;"",M1718&lt;&gt;"")</f>
        <v/>
      </c>
    </row>
    <row r="1719" ht="15" customHeight="1" s="111">
      <c r="A1719" s="42" t="inlineStr">
        <is>
          <t>APR</t>
        </is>
      </c>
      <c r="B1719" s="43">
        <f>APR!A220</f>
        <v/>
      </c>
      <c r="C1719" s="44">
        <f>APR!B220</f>
        <v/>
      </c>
      <c r="D1719" s="44">
        <f>APR!C220</f>
        <v/>
      </c>
      <c r="E1719" s="44">
        <f>APR!D220</f>
        <v/>
      </c>
      <c r="F1719" s="44">
        <f>APR!E220</f>
        <v/>
      </c>
      <c r="G1719" s="44">
        <f>APR!F220</f>
        <v/>
      </c>
      <c r="H1719" s="44">
        <f>APR!G220</f>
        <v/>
      </c>
      <c r="I1719" s="45">
        <f>APR!H220</f>
        <v/>
      </c>
      <c r="J1719" s="45">
        <f>APR!I220</f>
        <v/>
      </c>
      <c r="K1719" s="44">
        <f>APR!J220</f>
        <v/>
      </c>
      <c r="L1719" s="44">
        <f>APR!K220</f>
        <v/>
      </c>
      <c r="M1719" s="46">
        <f>APR!L220</f>
        <v/>
      </c>
      <c r="N1719" s="44">
        <f>APR!M220</f>
        <v/>
      </c>
      <c r="O1719" s="44">
        <f>APR!N220</f>
        <v/>
      </c>
      <c r="P1719" s="44">
        <f>APR!O220</f>
        <v/>
      </c>
      <c r="Q1719" s="44">
        <f>APR!P220</f>
        <v/>
      </c>
      <c r="R1719" s="44">
        <f>APR!Q220</f>
        <v/>
      </c>
      <c r="S1719" s="46">
        <f>S1718+IF(X1719=0,0,M1719)</f>
        <v/>
      </c>
      <c r="T1719" s="47">
        <f>MAX(T1718,S1719)</f>
        <v/>
      </c>
      <c r="U1719" s="48">
        <f>S1719-T1719</f>
        <v/>
      </c>
      <c r="V1719" s="47">
        <f>IFERROR(SUMIFS(DATABASE!$M$5:$M$6004,DATABASE!$B$5:$B$6004,B1719,DATABASE!$X$5:$X$6004,1),0)</f>
        <v/>
      </c>
      <c r="W1719" s="31">
        <f>IFERROR(COUNTIFS(DATABASE!$B$5:$B$6004,B1719,DATABASE!$X$5:$X$6004,1),0)</f>
        <v/>
      </c>
      <c r="X1719" s="49">
        <f>--AND(ISNUMBER(B1719),C1719&lt;&gt;"",L1719&lt;&gt;"",M1719&lt;&gt;"")</f>
        <v/>
      </c>
    </row>
    <row r="1720" ht="15" customHeight="1" s="111">
      <c r="A1720" s="50" t="inlineStr">
        <is>
          <t>APR</t>
        </is>
      </c>
      <c r="B1720" s="51">
        <f>APR!A221</f>
        <v/>
      </c>
      <c r="C1720" s="52">
        <f>APR!B221</f>
        <v/>
      </c>
      <c r="D1720" s="52">
        <f>APR!C221</f>
        <v/>
      </c>
      <c r="E1720" s="52">
        <f>APR!D221</f>
        <v/>
      </c>
      <c r="F1720" s="52">
        <f>APR!E221</f>
        <v/>
      </c>
      <c r="G1720" s="52">
        <f>APR!F221</f>
        <v/>
      </c>
      <c r="H1720" s="52">
        <f>APR!G221</f>
        <v/>
      </c>
      <c r="I1720" s="53">
        <f>APR!H221</f>
        <v/>
      </c>
      <c r="J1720" s="53">
        <f>APR!I221</f>
        <v/>
      </c>
      <c r="K1720" s="52">
        <f>APR!J221</f>
        <v/>
      </c>
      <c r="L1720" s="52">
        <f>APR!K221</f>
        <v/>
      </c>
      <c r="M1720" s="54">
        <f>APR!L221</f>
        <v/>
      </c>
      <c r="N1720" s="52">
        <f>APR!M221</f>
        <v/>
      </c>
      <c r="O1720" s="52">
        <f>APR!N221</f>
        <v/>
      </c>
      <c r="P1720" s="52">
        <f>APR!O221</f>
        <v/>
      </c>
      <c r="Q1720" s="52">
        <f>APR!P221</f>
        <v/>
      </c>
      <c r="R1720" s="52">
        <f>APR!Q221</f>
        <v/>
      </c>
      <c r="S1720" s="54">
        <f>S1719+IF(X1720=0,0,M1720)</f>
        <v/>
      </c>
      <c r="T1720" s="55">
        <f>MAX(T1719,S1720)</f>
        <v/>
      </c>
      <c r="U1720" s="56">
        <f>S1720-T1720</f>
        <v/>
      </c>
      <c r="V1720" s="55">
        <f>IFERROR(SUMIFS(DATABASE!$M$5:$M$6004,DATABASE!$B$5:$B$6004,B1720,DATABASE!$X$5:$X$6004,1),0)</f>
        <v/>
      </c>
      <c r="W1720" s="57">
        <f>IFERROR(COUNTIFS(DATABASE!$B$5:$B$6004,B1720,DATABASE!$X$5:$X$6004,1),0)</f>
        <v/>
      </c>
      <c r="X1720" s="58">
        <f>--AND(ISNUMBER(B1720),C1720&lt;&gt;"",L1720&lt;&gt;"",M1720&lt;&gt;"")</f>
        <v/>
      </c>
    </row>
    <row r="1721" ht="15" customHeight="1" s="111">
      <c r="A1721" s="42" t="inlineStr">
        <is>
          <t>APR</t>
        </is>
      </c>
      <c r="B1721" s="43">
        <f>APR!A222</f>
        <v/>
      </c>
      <c r="C1721" s="44">
        <f>APR!B222</f>
        <v/>
      </c>
      <c r="D1721" s="44">
        <f>APR!C222</f>
        <v/>
      </c>
      <c r="E1721" s="44">
        <f>APR!D222</f>
        <v/>
      </c>
      <c r="F1721" s="44">
        <f>APR!E222</f>
        <v/>
      </c>
      <c r="G1721" s="44">
        <f>APR!F222</f>
        <v/>
      </c>
      <c r="H1721" s="44">
        <f>APR!G222</f>
        <v/>
      </c>
      <c r="I1721" s="45">
        <f>APR!H222</f>
        <v/>
      </c>
      <c r="J1721" s="45">
        <f>APR!I222</f>
        <v/>
      </c>
      <c r="K1721" s="44">
        <f>APR!J222</f>
        <v/>
      </c>
      <c r="L1721" s="44">
        <f>APR!K222</f>
        <v/>
      </c>
      <c r="M1721" s="46">
        <f>APR!L222</f>
        <v/>
      </c>
      <c r="N1721" s="44">
        <f>APR!M222</f>
        <v/>
      </c>
      <c r="O1721" s="44">
        <f>APR!N222</f>
        <v/>
      </c>
      <c r="P1721" s="44">
        <f>APR!O222</f>
        <v/>
      </c>
      <c r="Q1721" s="44">
        <f>APR!P222</f>
        <v/>
      </c>
      <c r="R1721" s="44">
        <f>APR!Q222</f>
        <v/>
      </c>
      <c r="S1721" s="46">
        <f>S1720+IF(X1721=0,0,M1721)</f>
        <v/>
      </c>
      <c r="T1721" s="47">
        <f>MAX(T1720,S1721)</f>
        <v/>
      </c>
      <c r="U1721" s="48">
        <f>S1721-T1721</f>
        <v/>
      </c>
      <c r="V1721" s="47">
        <f>IFERROR(SUMIFS(DATABASE!$M$5:$M$6004,DATABASE!$B$5:$B$6004,B1721,DATABASE!$X$5:$X$6004,1),0)</f>
        <v/>
      </c>
      <c r="W1721" s="31">
        <f>IFERROR(COUNTIFS(DATABASE!$B$5:$B$6004,B1721,DATABASE!$X$5:$X$6004,1),0)</f>
        <v/>
      </c>
      <c r="X1721" s="49">
        <f>--AND(ISNUMBER(B1721),C1721&lt;&gt;"",L1721&lt;&gt;"",M1721&lt;&gt;"")</f>
        <v/>
      </c>
    </row>
    <row r="1722" ht="15" customHeight="1" s="111">
      <c r="A1722" s="50" t="inlineStr">
        <is>
          <t>APR</t>
        </is>
      </c>
      <c r="B1722" s="51">
        <f>APR!A223</f>
        <v/>
      </c>
      <c r="C1722" s="52">
        <f>APR!B223</f>
        <v/>
      </c>
      <c r="D1722" s="52">
        <f>APR!C223</f>
        <v/>
      </c>
      <c r="E1722" s="52">
        <f>APR!D223</f>
        <v/>
      </c>
      <c r="F1722" s="52">
        <f>APR!E223</f>
        <v/>
      </c>
      <c r="G1722" s="52">
        <f>APR!F223</f>
        <v/>
      </c>
      <c r="H1722" s="52">
        <f>APR!G223</f>
        <v/>
      </c>
      <c r="I1722" s="53">
        <f>APR!H223</f>
        <v/>
      </c>
      <c r="J1722" s="53">
        <f>APR!I223</f>
        <v/>
      </c>
      <c r="K1722" s="52">
        <f>APR!J223</f>
        <v/>
      </c>
      <c r="L1722" s="52">
        <f>APR!K223</f>
        <v/>
      </c>
      <c r="M1722" s="54">
        <f>APR!L223</f>
        <v/>
      </c>
      <c r="N1722" s="52">
        <f>APR!M223</f>
        <v/>
      </c>
      <c r="O1722" s="52">
        <f>APR!N223</f>
        <v/>
      </c>
      <c r="P1722" s="52">
        <f>APR!O223</f>
        <v/>
      </c>
      <c r="Q1722" s="52">
        <f>APR!P223</f>
        <v/>
      </c>
      <c r="R1722" s="52">
        <f>APR!Q223</f>
        <v/>
      </c>
      <c r="S1722" s="54">
        <f>S1721+IF(X1722=0,0,M1722)</f>
        <v/>
      </c>
      <c r="T1722" s="55">
        <f>MAX(T1721,S1722)</f>
        <v/>
      </c>
      <c r="U1722" s="56">
        <f>S1722-T1722</f>
        <v/>
      </c>
      <c r="V1722" s="55">
        <f>IFERROR(SUMIFS(DATABASE!$M$5:$M$6004,DATABASE!$B$5:$B$6004,B1722,DATABASE!$X$5:$X$6004,1),0)</f>
        <v/>
      </c>
      <c r="W1722" s="57">
        <f>IFERROR(COUNTIFS(DATABASE!$B$5:$B$6004,B1722,DATABASE!$X$5:$X$6004,1),0)</f>
        <v/>
      </c>
      <c r="X1722" s="58">
        <f>--AND(ISNUMBER(B1722),C1722&lt;&gt;"",L1722&lt;&gt;"",M1722&lt;&gt;"")</f>
        <v/>
      </c>
    </row>
    <row r="1723" ht="15" customHeight="1" s="111">
      <c r="A1723" s="42" t="inlineStr">
        <is>
          <t>APR</t>
        </is>
      </c>
      <c r="B1723" s="43">
        <f>APR!A224</f>
        <v/>
      </c>
      <c r="C1723" s="44">
        <f>APR!B224</f>
        <v/>
      </c>
      <c r="D1723" s="44">
        <f>APR!C224</f>
        <v/>
      </c>
      <c r="E1723" s="44">
        <f>APR!D224</f>
        <v/>
      </c>
      <c r="F1723" s="44">
        <f>APR!E224</f>
        <v/>
      </c>
      <c r="G1723" s="44">
        <f>APR!F224</f>
        <v/>
      </c>
      <c r="H1723" s="44">
        <f>APR!G224</f>
        <v/>
      </c>
      <c r="I1723" s="45">
        <f>APR!H224</f>
        <v/>
      </c>
      <c r="J1723" s="45">
        <f>APR!I224</f>
        <v/>
      </c>
      <c r="K1723" s="44">
        <f>APR!J224</f>
        <v/>
      </c>
      <c r="L1723" s="44">
        <f>APR!K224</f>
        <v/>
      </c>
      <c r="M1723" s="46">
        <f>APR!L224</f>
        <v/>
      </c>
      <c r="N1723" s="44">
        <f>APR!M224</f>
        <v/>
      </c>
      <c r="O1723" s="44">
        <f>APR!N224</f>
        <v/>
      </c>
      <c r="P1723" s="44">
        <f>APR!O224</f>
        <v/>
      </c>
      <c r="Q1723" s="44">
        <f>APR!P224</f>
        <v/>
      </c>
      <c r="R1723" s="44">
        <f>APR!Q224</f>
        <v/>
      </c>
      <c r="S1723" s="46">
        <f>S1722+IF(X1723=0,0,M1723)</f>
        <v/>
      </c>
      <c r="T1723" s="47">
        <f>MAX(T1722,S1723)</f>
        <v/>
      </c>
      <c r="U1723" s="48">
        <f>S1723-T1723</f>
        <v/>
      </c>
      <c r="V1723" s="47">
        <f>IFERROR(SUMIFS(DATABASE!$M$5:$M$6004,DATABASE!$B$5:$B$6004,B1723,DATABASE!$X$5:$X$6004,1),0)</f>
        <v/>
      </c>
      <c r="W1723" s="31">
        <f>IFERROR(COUNTIFS(DATABASE!$B$5:$B$6004,B1723,DATABASE!$X$5:$X$6004,1),0)</f>
        <v/>
      </c>
      <c r="X1723" s="49">
        <f>--AND(ISNUMBER(B1723),C1723&lt;&gt;"",L1723&lt;&gt;"",M1723&lt;&gt;"")</f>
        <v/>
      </c>
    </row>
    <row r="1724" ht="15" customHeight="1" s="111">
      <c r="A1724" s="50" t="inlineStr">
        <is>
          <t>APR</t>
        </is>
      </c>
      <c r="B1724" s="51">
        <f>APR!A225</f>
        <v/>
      </c>
      <c r="C1724" s="52">
        <f>APR!B225</f>
        <v/>
      </c>
      <c r="D1724" s="52">
        <f>APR!C225</f>
        <v/>
      </c>
      <c r="E1724" s="52">
        <f>APR!D225</f>
        <v/>
      </c>
      <c r="F1724" s="52">
        <f>APR!E225</f>
        <v/>
      </c>
      <c r="G1724" s="52">
        <f>APR!F225</f>
        <v/>
      </c>
      <c r="H1724" s="52">
        <f>APR!G225</f>
        <v/>
      </c>
      <c r="I1724" s="53">
        <f>APR!H225</f>
        <v/>
      </c>
      <c r="J1724" s="53">
        <f>APR!I225</f>
        <v/>
      </c>
      <c r="K1724" s="52">
        <f>APR!J225</f>
        <v/>
      </c>
      <c r="L1724" s="52">
        <f>APR!K225</f>
        <v/>
      </c>
      <c r="M1724" s="54">
        <f>APR!L225</f>
        <v/>
      </c>
      <c r="N1724" s="52">
        <f>APR!M225</f>
        <v/>
      </c>
      <c r="O1724" s="52">
        <f>APR!N225</f>
        <v/>
      </c>
      <c r="P1724" s="52">
        <f>APR!O225</f>
        <v/>
      </c>
      <c r="Q1724" s="52">
        <f>APR!P225</f>
        <v/>
      </c>
      <c r="R1724" s="52">
        <f>APR!Q225</f>
        <v/>
      </c>
      <c r="S1724" s="54">
        <f>S1723+IF(X1724=0,0,M1724)</f>
        <v/>
      </c>
      <c r="T1724" s="55">
        <f>MAX(T1723,S1724)</f>
        <v/>
      </c>
      <c r="U1724" s="56">
        <f>S1724-T1724</f>
        <v/>
      </c>
      <c r="V1724" s="55">
        <f>IFERROR(SUMIFS(DATABASE!$M$5:$M$6004,DATABASE!$B$5:$B$6004,B1724,DATABASE!$X$5:$X$6004,1),0)</f>
        <v/>
      </c>
      <c r="W1724" s="57">
        <f>IFERROR(COUNTIFS(DATABASE!$B$5:$B$6004,B1724,DATABASE!$X$5:$X$6004,1),0)</f>
        <v/>
      </c>
      <c r="X1724" s="58">
        <f>--AND(ISNUMBER(B1724),C1724&lt;&gt;"",L1724&lt;&gt;"",M1724&lt;&gt;"")</f>
        <v/>
      </c>
    </row>
    <row r="1725" ht="15" customHeight="1" s="111">
      <c r="A1725" s="42" t="inlineStr">
        <is>
          <t>APR</t>
        </is>
      </c>
      <c r="B1725" s="43">
        <f>APR!A226</f>
        <v/>
      </c>
      <c r="C1725" s="44">
        <f>APR!B226</f>
        <v/>
      </c>
      <c r="D1725" s="44">
        <f>APR!C226</f>
        <v/>
      </c>
      <c r="E1725" s="44">
        <f>APR!D226</f>
        <v/>
      </c>
      <c r="F1725" s="44">
        <f>APR!E226</f>
        <v/>
      </c>
      <c r="G1725" s="44">
        <f>APR!F226</f>
        <v/>
      </c>
      <c r="H1725" s="44">
        <f>APR!G226</f>
        <v/>
      </c>
      <c r="I1725" s="45">
        <f>APR!H226</f>
        <v/>
      </c>
      <c r="J1725" s="45">
        <f>APR!I226</f>
        <v/>
      </c>
      <c r="K1725" s="44">
        <f>APR!J226</f>
        <v/>
      </c>
      <c r="L1725" s="44">
        <f>APR!K226</f>
        <v/>
      </c>
      <c r="M1725" s="46">
        <f>APR!L226</f>
        <v/>
      </c>
      <c r="N1725" s="44">
        <f>APR!M226</f>
        <v/>
      </c>
      <c r="O1725" s="44">
        <f>APR!N226</f>
        <v/>
      </c>
      <c r="P1725" s="44">
        <f>APR!O226</f>
        <v/>
      </c>
      <c r="Q1725" s="44">
        <f>APR!P226</f>
        <v/>
      </c>
      <c r="R1725" s="44">
        <f>APR!Q226</f>
        <v/>
      </c>
      <c r="S1725" s="46">
        <f>S1724+IF(X1725=0,0,M1725)</f>
        <v/>
      </c>
      <c r="T1725" s="47">
        <f>MAX(T1724,S1725)</f>
        <v/>
      </c>
      <c r="U1725" s="48">
        <f>S1725-T1725</f>
        <v/>
      </c>
      <c r="V1725" s="47">
        <f>IFERROR(SUMIFS(DATABASE!$M$5:$M$6004,DATABASE!$B$5:$B$6004,B1725,DATABASE!$X$5:$X$6004,1),0)</f>
        <v/>
      </c>
      <c r="W1725" s="31">
        <f>IFERROR(COUNTIFS(DATABASE!$B$5:$B$6004,B1725,DATABASE!$X$5:$X$6004,1),0)</f>
        <v/>
      </c>
      <c r="X1725" s="49">
        <f>--AND(ISNUMBER(B1725),C1725&lt;&gt;"",L1725&lt;&gt;"",M1725&lt;&gt;"")</f>
        <v/>
      </c>
    </row>
    <row r="1726" ht="15" customHeight="1" s="111">
      <c r="A1726" s="50" t="inlineStr">
        <is>
          <t>APR</t>
        </is>
      </c>
      <c r="B1726" s="51">
        <f>APR!A227</f>
        <v/>
      </c>
      <c r="C1726" s="52">
        <f>APR!B227</f>
        <v/>
      </c>
      <c r="D1726" s="52">
        <f>APR!C227</f>
        <v/>
      </c>
      <c r="E1726" s="52">
        <f>APR!D227</f>
        <v/>
      </c>
      <c r="F1726" s="52">
        <f>APR!E227</f>
        <v/>
      </c>
      <c r="G1726" s="52">
        <f>APR!F227</f>
        <v/>
      </c>
      <c r="H1726" s="52">
        <f>APR!G227</f>
        <v/>
      </c>
      <c r="I1726" s="53">
        <f>APR!H227</f>
        <v/>
      </c>
      <c r="J1726" s="53">
        <f>APR!I227</f>
        <v/>
      </c>
      <c r="K1726" s="52">
        <f>APR!J227</f>
        <v/>
      </c>
      <c r="L1726" s="52">
        <f>APR!K227</f>
        <v/>
      </c>
      <c r="M1726" s="54">
        <f>APR!L227</f>
        <v/>
      </c>
      <c r="N1726" s="52">
        <f>APR!M227</f>
        <v/>
      </c>
      <c r="O1726" s="52">
        <f>APR!N227</f>
        <v/>
      </c>
      <c r="P1726" s="52">
        <f>APR!O227</f>
        <v/>
      </c>
      <c r="Q1726" s="52">
        <f>APR!P227</f>
        <v/>
      </c>
      <c r="R1726" s="52">
        <f>APR!Q227</f>
        <v/>
      </c>
      <c r="S1726" s="54">
        <f>S1725+IF(X1726=0,0,M1726)</f>
        <v/>
      </c>
      <c r="T1726" s="55">
        <f>MAX(T1725,S1726)</f>
        <v/>
      </c>
      <c r="U1726" s="56">
        <f>S1726-T1726</f>
        <v/>
      </c>
      <c r="V1726" s="55">
        <f>IFERROR(SUMIFS(DATABASE!$M$5:$M$6004,DATABASE!$B$5:$B$6004,B1726,DATABASE!$X$5:$X$6004,1),0)</f>
        <v/>
      </c>
      <c r="W1726" s="57">
        <f>IFERROR(COUNTIFS(DATABASE!$B$5:$B$6004,B1726,DATABASE!$X$5:$X$6004,1),0)</f>
        <v/>
      </c>
      <c r="X1726" s="58">
        <f>--AND(ISNUMBER(B1726),C1726&lt;&gt;"",L1726&lt;&gt;"",M1726&lt;&gt;"")</f>
        <v/>
      </c>
    </row>
    <row r="1727" ht="15" customHeight="1" s="111">
      <c r="A1727" s="42" t="inlineStr">
        <is>
          <t>APR</t>
        </is>
      </c>
      <c r="B1727" s="43">
        <f>APR!A228</f>
        <v/>
      </c>
      <c r="C1727" s="44">
        <f>APR!B228</f>
        <v/>
      </c>
      <c r="D1727" s="44">
        <f>APR!C228</f>
        <v/>
      </c>
      <c r="E1727" s="44">
        <f>APR!D228</f>
        <v/>
      </c>
      <c r="F1727" s="44">
        <f>APR!E228</f>
        <v/>
      </c>
      <c r="G1727" s="44">
        <f>APR!F228</f>
        <v/>
      </c>
      <c r="H1727" s="44">
        <f>APR!G228</f>
        <v/>
      </c>
      <c r="I1727" s="45">
        <f>APR!H228</f>
        <v/>
      </c>
      <c r="J1727" s="45">
        <f>APR!I228</f>
        <v/>
      </c>
      <c r="K1727" s="44">
        <f>APR!J228</f>
        <v/>
      </c>
      <c r="L1727" s="44">
        <f>APR!K228</f>
        <v/>
      </c>
      <c r="M1727" s="46">
        <f>APR!L228</f>
        <v/>
      </c>
      <c r="N1727" s="44">
        <f>APR!M228</f>
        <v/>
      </c>
      <c r="O1727" s="44">
        <f>APR!N228</f>
        <v/>
      </c>
      <c r="P1727" s="44">
        <f>APR!O228</f>
        <v/>
      </c>
      <c r="Q1727" s="44">
        <f>APR!P228</f>
        <v/>
      </c>
      <c r="R1727" s="44">
        <f>APR!Q228</f>
        <v/>
      </c>
      <c r="S1727" s="46">
        <f>S1726+IF(X1727=0,0,M1727)</f>
        <v/>
      </c>
      <c r="T1727" s="47">
        <f>MAX(T1726,S1727)</f>
        <v/>
      </c>
      <c r="U1727" s="48">
        <f>S1727-T1727</f>
        <v/>
      </c>
      <c r="V1727" s="47">
        <f>IFERROR(SUMIFS(DATABASE!$M$5:$M$6004,DATABASE!$B$5:$B$6004,B1727,DATABASE!$X$5:$X$6004,1),0)</f>
        <v/>
      </c>
      <c r="W1727" s="31">
        <f>IFERROR(COUNTIFS(DATABASE!$B$5:$B$6004,B1727,DATABASE!$X$5:$X$6004,1),0)</f>
        <v/>
      </c>
      <c r="X1727" s="49">
        <f>--AND(ISNUMBER(B1727),C1727&lt;&gt;"",L1727&lt;&gt;"",M1727&lt;&gt;"")</f>
        <v/>
      </c>
    </row>
    <row r="1728" ht="15" customHeight="1" s="111">
      <c r="A1728" s="50" t="inlineStr">
        <is>
          <t>APR</t>
        </is>
      </c>
      <c r="B1728" s="51">
        <f>APR!A229</f>
        <v/>
      </c>
      <c r="C1728" s="52">
        <f>APR!B229</f>
        <v/>
      </c>
      <c r="D1728" s="52">
        <f>APR!C229</f>
        <v/>
      </c>
      <c r="E1728" s="52">
        <f>APR!D229</f>
        <v/>
      </c>
      <c r="F1728" s="52">
        <f>APR!E229</f>
        <v/>
      </c>
      <c r="G1728" s="52">
        <f>APR!F229</f>
        <v/>
      </c>
      <c r="H1728" s="52">
        <f>APR!G229</f>
        <v/>
      </c>
      <c r="I1728" s="53">
        <f>APR!H229</f>
        <v/>
      </c>
      <c r="J1728" s="53">
        <f>APR!I229</f>
        <v/>
      </c>
      <c r="K1728" s="52">
        <f>APR!J229</f>
        <v/>
      </c>
      <c r="L1728" s="52">
        <f>APR!K229</f>
        <v/>
      </c>
      <c r="M1728" s="54">
        <f>APR!L229</f>
        <v/>
      </c>
      <c r="N1728" s="52">
        <f>APR!M229</f>
        <v/>
      </c>
      <c r="O1728" s="52">
        <f>APR!N229</f>
        <v/>
      </c>
      <c r="P1728" s="52">
        <f>APR!O229</f>
        <v/>
      </c>
      <c r="Q1728" s="52">
        <f>APR!P229</f>
        <v/>
      </c>
      <c r="R1728" s="52">
        <f>APR!Q229</f>
        <v/>
      </c>
      <c r="S1728" s="54">
        <f>S1727+IF(X1728=0,0,M1728)</f>
        <v/>
      </c>
      <c r="T1728" s="55">
        <f>MAX(T1727,S1728)</f>
        <v/>
      </c>
      <c r="U1728" s="56">
        <f>S1728-T1728</f>
        <v/>
      </c>
      <c r="V1728" s="55">
        <f>IFERROR(SUMIFS(DATABASE!$M$5:$M$6004,DATABASE!$B$5:$B$6004,B1728,DATABASE!$X$5:$X$6004,1),0)</f>
        <v/>
      </c>
      <c r="W1728" s="57">
        <f>IFERROR(COUNTIFS(DATABASE!$B$5:$B$6004,B1728,DATABASE!$X$5:$X$6004,1),0)</f>
        <v/>
      </c>
      <c r="X1728" s="58">
        <f>--AND(ISNUMBER(B1728),C1728&lt;&gt;"",L1728&lt;&gt;"",M1728&lt;&gt;"")</f>
        <v/>
      </c>
    </row>
    <row r="1729" ht="15" customHeight="1" s="111">
      <c r="A1729" s="42" t="inlineStr">
        <is>
          <t>APR</t>
        </is>
      </c>
      <c r="B1729" s="43">
        <f>APR!A230</f>
        <v/>
      </c>
      <c r="C1729" s="44">
        <f>APR!B230</f>
        <v/>
      </c>
      <c r="D1729" s="44">
        <f>APR!C230</f>
        <v/>
      </c>
      <c r="E1729" s="44">
        <f>APR!D230</f>
        <v/>
      </c>
      <c r="F1729" s="44">
        <f>APR!E230</f>
        <v/>
      </c>
      <c r="G1729" s="44">
        <f>APR!F230</f>
        <v/>
      </c>
      <c r="H1729" s="44">
        <f>APR!G230</f>
        <v/>
      </c>
      <c r="I1729" s="45">
        <f>APR!H230</f>
        <v/>
      </c>
      <c r="J1729" s="45">
        <f>APR!I230</f>
        <v/>
      </c>
      <c r="K1729" s="44">
        <f>APR!J230</f>
        <v/>
      </c>
      <c r="L1729" s="44">
        <f>APR!K230</f>
        <v/>
      </c>
      <c r="M1729" s="46">
        <f>APR!L230</f>
        <v/>
      </c>
      <c r="N1729" s="44">
        <f>APR!M230</f>
        <v/>
      </c>
      <c r="O1729" s="44">
        <f>APR!N230</f>
        <v/>
      </c>
      <c r="P1729" s="44">
        <f>APR!O230</f>
        <v/>
      </c>
      <c r="Q1729" s="44">
        <f>APR!P230</f>
        <v/>
      </c>
      <c r="R1729" s="44">
        <f>APR!Q230</f>
        <v/>
      </c>
      <c r="S1729" s="46">
        <f>S1728+IF(X1729=0,0,M1729)</f>
        <v/>
      </c>
      <c r="T1729" s="47">
        <f>MAX(T1728,S1729)</f>
        <v/>
      </c>
      <c r="U1729" s="48">
        <f>S1729-T1729</f>
        <v/>
      </c>
      <c r="V1729" s="47">
        <f>IFERROR(SUMIFS(DATABASE!$M$5:$M$6004,DATABASE!$B$5:$B$6004,B1729,DATABASE!$X$5:$X$6004,1),0)</f>
        <v/>
      </c>
      <c r="W1729" s="31">
        <f>IFERROR(COUNTIFS(DATABASE!$B$5:$B$6004,B1729,DATABASE!$X$5:$X$6004,1),0)</f>
        <v/>
      </c>
      <c r="X1729" s="49">
        <f>--AND(ISNUMBER(B1729),C1729&lt;&gt;"",L1729&lt;&gt;"",M1729&lt;&gt;"")</f>
        <v/>
      </c>
    </row>
    <row r="1730" ht="15" customHeight="1" s="111">
      <c r="A1730" s="50" t="inlineStr">
        <is>
          <t>APR</t>
        </is>
      </c>
      <c r="B1730" s="51">
        <f>APR!A231</f>
        <v/>
      </c>
      <c r="C1730" s="52">
        <f>APR!B231</f>
        <v/>
      </c>
      <c r="D1730" s="52">
        <f>APR!C231</f>
        <v/>
      </c>
      <c r="E1730" s="52">
        <f>APR!D231</f>
        <v/>
      </c>
      <c r="F1730" s="52">
        <f>APR!E231</f>
        <v/>
      </c>
      <c r="G1730" s="52">
        <f>APR!F231</f>
        <v/>
      </c>
      <c r="H1730" s="52">
        <f>APR!G231</f>
        <v/>
      </c>
      <c r="I1730" s="53">
        <f>APR!H231</f>
        <v/>
      </c>
      <c r="J1730" s="53">
        <f>APR!I231</f>
        <v/>
      </c>
      <c r="K1730" s="52">
        <f>APR!J231</f>
        <v/>
      </c>
      <c r="L1730" s="52">
        <f>APR!K231</f>
        <v/>
      </c>
      <c r="M1730" s="54">
        <f>APR!L231</f>
        <v/>
      </c>
      <c r="N1730" s="52">
        <f>APR!M231</f>
        <v/>
      </c>
      <c r="O1730" s="52">
        <f>APR!N231</f>
        <v/>
      </c>
      <c r="P1730" s="52">
        <f>APR!O231</f>
        <v/>
      </c>
      <c r="Q1730" s="52">
        <f>APR!P231</f>
        <v/>
      </c>
      <c r="R1730" s="52">
        <f>APR!Q231</f>
        <v/>
      </c>
      <c r="S1730" s="54">
        <f>S1729+IF(X1730=0,0,M1730)</f>
        <v/>
      </c>
      <c r="T1730" s="55">
        <f>MAX(T1729,S1730)</f>
        <v/>
      </c>
      <c r="U1730" s="56">
        <f>S1730-T1730</f>
        <v/>
      </c>
      <c r="V1730" s="55">
        <f>IFERROR(SUMIFS(DATABASE!$M$5:$M$6004,DATABASE!$B$5:$B$6004,B1730,DATABASE!$X$5:$X$6004,1),0)</f>
        <v/>
      </c>
      <c r="W1730" s="57">
        <f>IFERROR(COUNTIFS(DATABASE!$B$5:$B$6004,B1730,DATABASE!$X$5:$X$6004,1),0)</f>
        <v/>
      </c>
      <c r="X1730" s="58">
        <f>--AND(ISNUMBER(B1730),C1730&lt;&gt;"",L1730&lt;&gt;"",M1730&lt;&gt;"")</f>
        <v/>
      </c>
    </row>
    <row r="1731" ht="15" customHeight="1" s="111">
      <c r="A1731" s="42" t="inlineStr">
        <is>
          <t>APR</t>
        </is>
      </c>
      <c r="B1731" s="43">
        <f>APR!A232</f>
        <v/>
      </c>
      <c r="C1731" s="44">
        <f>APR!B232</f>
        <v/>
      </c>
      <c r="D1731" s="44">
        <f>APR!C232</f>
        <v/>
      </c>
      <c r="E1731" s="44">
        <f>APR!D232</f>
        <v/>
      </c>
      <c r="F1731" s="44">
        <f>APR!E232</f>
        <v/>
      </c>
      <c r="G1731" s="44">
        <f>APR!F232</f>
        <v/>
      </c>
      <c r="H1731" s="44">
        <f>APR!G232</f>
        <v/>
      </c>
      <c r="I1731" s="45">
        <f>APR!H232</f>
        <v/>
      </c>
      <c r="J1731" s="45">
        <f>APR!I232</f>
        <v/>
      </c>
      <c r="K1731" s="44">
        <f>APR!J232</f>
        <v/>
      </c>
      <c r="L1731" s="44">
        <f>APR!K232</f>
        <v/>
      </c>
      <c r="M1731" s="46">
        <f>APR!L232</f>
        <v/>
      </c>
      <c r="N1731" s="44">
        <f>APR!M232</f>
        <v/>
      </c>
      <c r="O1731" s="44">
        <f>APR!N232</f>
        <v/>
      </c>
      <c r="P1731" s="44">
        <f>APR!O232</f>
        <v/>
      </c>
      <c r="Q1731" s="44">
        <f>APR!P232</f>
        <v/>
      </c>
      <c r="R1731" s="44">
        <f>APR!Q232</f>
        <v/>
      </c>
      <c r="S1731" s="46">
        <f>S1730+IF(X1731=0,0,M1731)</f>
        <v/>
      </c>
      <c r="T1731" s="47">
        <f>MAX(T1730,S1731)</f>
        <v/>
      </c>
      <c r="U1731" s="48">
        <f>S1731-T1731</f>
        <v/>
      </c>
      <c r="V1731" s="47">
        <f>IFERROR(SUMIFS(DATABASE!$M$5:$M$6004,DATABASE!$B$5:$B$6004,B1731,DATABASE!$X$5:$X$6004,1),0)</f>
        <v/>
      </c>
      <c r="W1731" s="31">
        <f>IFERROR(COUNTIFS(DATABASE!$B$5:$B$6004,B1731,DATABASE!$X$5:$X$6004,1),0)</f>
        <v/>
      </c>
      <c r="X1731" s="49">
        <f>--AND(ISNUMBER(B1731),C1731&lt;&gt;"",L1731&lt;&gt;"",M1731&lt;&gt;"")</f>
        <v/>
      </c>
    </row>
    <row r="1732" ht="15" customHeight="1" s="111">
      <c r="A1732" s="50" t="inlineStr">
        <is>
          <t>APR</t>
        </is>
      </c>
      <c r="B1732" s="51">
        <f>APR!A233</f>
        <v/>
      </c>
      <c r="C1732" s="52">
        <f>APR!B233</f>
        <v/>
      </c>
      <c r="D1732" s="52">
        <f>APR!C233</f>
        <v/>
      </c>
      <c r="E1732" s="52">
        <f>APR!D233</f>
        <v/>
      </c>
      <c r="F1732" s="52">
        <f>APR!E233</f>
        <v/>
      </c>
      <c r="G1732" s="52">
        <f>APR!F233</f>
        <v/>
      </c>
      <c r="H1732" s="52">
        <f>APR!G233</f>
        <v/>
      </c>
      <c r="I1732" s="53">
        <f>APR!H233</f>
        <v/>
      </c>
      <c r="J1732" s="53">
        <f>APR!I233</f>
        <v/>
      </c>
      <c r="K1732" s="52">
        <f>APR!J233</f>
        <v/>
      </c>
      <c r="L1732" s="52">
        <f>APR!K233</f>
        <v/>
      </c>
      <c r="M1732" s="54">
        <f>APR!L233</f>
        <v/>
      </c>
      <c r="N1732" s="52">
        <f>APR!M233</f>
        <v/>
      </c>
      <c r="O1732" s="52">
        <f>APR!N233</f>
        <v/>
      </c>
      <c r="P1732" s="52">
        <f>APR!O233</f>
        <v/>
      </c>
      <c r="Q1732" s="52">
        <f>APR!P233</f>
        <v/>
      </c>
      <c r="R1732" s="52">
        <f>APR!Q233</f>
        <v/>
      </c>
      <c r="S1732" s="54">
        <f>S1731+IF(X1732=0,0,M1732)</f>
        <v/>
      </c>
      <c r="T1732" s="55">
        <f>MAX(T1731,S1732)</f>
        <v/>
      </c>
      <c r="U1732" s="56">
        <f>S1732-T1732</f>
        <v/>
      </c>
      <c r="V1732" s="55">
        <f>IFERROR(SUMIFS(DATABASE!$M$5:$M$6004,DATABASE!$B$5:$B$6004,B1732,DATABASE!$X$5:$X$6004,1),0)</f>
        <v/>
      </c>
      <c r="W1732" s="57">
        <f>IFERROR(COUNTIFS(DATABASE!$B$5:$B$6004,B1732,DATABASE!$X$5:$X$6004,1),0)</f>
        <v/>
      </c>
      <c r="X1732" s="58">
        <f>--AND(ISNUMBER(B1732),C1732&lt;&gt;"",L1732&lt;&gt;"",M1732&lt;&gt;"")</f>
        <v/>
      </c>
    </row>
    <row r="1733" ht="15" customHeight="1" s="111">
      <c r="A1733" s="42" t="inlineStr">
        <is>
          <t>APR</t>
        </is>
      </c>
      <c r="B1733" s="43">
        <f>APR!A234</f>
        <v/>
      </c>
      <c r="C1733" s="44">
        <f>APR!B234</f>
        <v/>
      </c>
      <c r="D1733" s="44">
        <f>APR!C234</f>
        <v/>
      </c>
      <c r="E1733" s="44">
        <f>APR!D234</f>
        <v/>
      </c>
      <c r="F1733" s="44">
        <f>APR!E234</f>
        <v/>
      </c>
      <c r="G1733" s="44">
        <f>APR!F234</f>
        <v/>
      </c>
      <c r="H1733" s="44">
        <f>APR!G234</f>
        <v/>
      </c>
      <c r="I1733" s="45">
        <f>APR!H234</f>
        <v/>
      </c>
      <c r="J1733" s="45">
        <f>APR!I234</f>
        <v/>
      </c>
      <c r="K1733" s="44">
        <f>APR!J234</f>
        <v/>
      </c>
      <c r="L1733" s="44">
        <f>APR!K234</f>
        <v/>
      </c>
      <c r="M1733" s="46">
        <f>APR!L234</f>
        <v/>
      </c>
      <c r="N1733" s="44">
        <f>APR!M234</f>
        <v/>
      </c>
      <c r="O1733" s="44">
        <f>APR!N234</f>
        <v/>
      </c>
      <c r="P1733" s="44">
        <f>APR!O234</f>
        <v/>
      </c>
      <c r="Q1733" s="44">
        <f>APR!P234</f>
        <v/>
      </c>
      <c r="R1733" s="44">
        <f>APR!Q234</f>
        <v/>
      </c>
      <c r="S1733" s="46">
        <f>S1732+IF(X1733=0,0,M1733)</f>
        <v/>
      </c>
      <c r="T1733" s="47">
        <f>MAX(T1732,S1733)</f>
        <v/>
      </c>
      <c r="U1733" s="48">
        <f>S1733-T1733</f>
        <v/>
      </c>
      <c r="V1733" s="47">
        <f>IFERROR(SUMIFS(DATABASE!$M$5:$M$6004,DATABASE!$B$5:$B$6004,B1733,DATABASE!$X$5:$X$6004,1),0)</f>
        <v/>
      </c>
      <c r="W1733" s="31">
        <f>IFERROR(COUNTIFS(DATABASE!$B$5:$B$6004,B1733,DATABASE!$X$5:$X$6004,1),0)</f>
        <v/>
      </c>
      <c r="X1733" s="49">
        <f>--AND(ISNUMBER(B1733),C1733&lt;&gt;"",L1733&lt;&gt;"",M1733&lt;&gt;"")</f>
        <v/>
      </c>
    </row>
    <row r="1734" ht="15" customHeight="1" s="111">
      <c r="A1734" s="50" t="inlineStr">
        <is>
          <t>APR</t>
        </is>
      </c>
      <c r="B1734" s="51">
        <f>APR!A235</f>
        <v/>
      </c>
      <c r="C1734" s="52">
        <f>APR!B235</f>
        <v/>
      </c>
      <c r="D1734" s="52">
        <f>APR!C235</f>
        <v/>
      </c>
      <c r="E1734" s="52">
        <f>APR!D235</f>
        <v/>
      </c>
      <c r="F1734" s="52">
        <f>APR!E235</f>
        <v/>
      </c>
      <c r="G1734" s="52">
        <f>APR!F235</f>
        <v/>
      </c>
      <c r="H1734" s="52">
        <f>APR!G235</f>
        <v/>
      </c>
      <c r="I1734" s="53">
        <f>APR!H235</f>
        <v/>
      </c>
      <c r="J1734" s="53">
        <f>APR!I235</f>
        <v/>
      </c>
      <c r="K1734" s="52">
        <f>APR!J235</f>
        <v/>
      </c>
      <c r="L1734" s="52">
        <f>APR!K235</f>
        <v/>
      </c>
      <c r="M1734" s="54">
        <f>APR!L235</f>
        <v/>
      </c>
      <c r="N1734" s="52">
        <f>APR!M235</f>
        <v/>
      </c>
      <c r="O1734" s="52">
        <f>APR!N235</f>
        <v/>
      </c>
      <c r="P1734" s="52">
        <f>APR!O235</f>
        <v/>
      </c>
      <c r="Q1734" s="52">
        <f>APR!P235</f>
        <v/>
      </c>
      <c r="R1734" s="52">
        <f>APR!Q235</f>
        <v/>
      </c>
      <c r="S1734" s="54">
        <f>S1733+IF(X1734=0,0,M1734)</f>
        <v/>
      </c>
      <c r="T1734" s="55">
        <f>MAX(T1733,S1734)</f>
        <v/>
      </c>
      <c r="U1734" s="56">
        <f>S1734-T1734</f>
        <v/>
      </c>
      <c r="V1734" s="55">
        <f>IFERROR(SUMIFS(DATABASE!$M$5:$M$6004,DATABASE!$B$5:$B$6004,B1734,DATABASE!$X$5:$X$6004,1),0)</f>
        <v/>
      </c>
      <c r="W1734" s="57">
        <f>IFERROR(COUNTIFS(DATABASE!$B$5:$B$6004,B1734,DATABASE!$X$5:$X$6004,1),0)</f>
        <v/>
      </c>
      <c r="X1734" s="58">
        <f>--AND(ISNUMBER(B1734),C1734&lt;&gt;"",L1734&lt;&gt;"",M1734&lt;&gt;"")</f>
        <v/>
      </c>
    </row>
    <row r="1735" ht="15" customHeight="1" s="111">
      <c r="A1735" s="42" t="inlineStr">
        <is>
          <t>APR</t>
        </is>
      </c>
      <c r="B1735" s="43">
        <f>APR!A236</f>
        <v/>
      </c>
      <c r="C1735" s="44">
        <f>APR!B236</f>
        <v/>
      </c>
      <c r="D1735" s="44">
        <f>APR!C236</f>
        <v/>
      </c>
      <c r="E1735" s="44">
        <f>APR!D236</f>
        <v/>
      </c>
      <c r="F1735" s="44">
        <f>APR!E236</f>
        <v/>
      </c>
      <c r="G1735" s="44">
        <f>APR!F236</f>
        <v/>
      </c>
      <c r="H1735" s="44">
        <f>APR!G236</f>
        <v/>
      </c>
      <c r="I1735" s="45">
        <f>APR!H236</f>
        <v/>
      </c>
      <c r="J1735" s="45">
        <f>APR!I236</f>
        <v/>
      </c>
      <c r="K1735" s="44">
        <f>APR!J236</f>
        <v/>
      </c>
      <c r="L1735" s="44">
        <f>APR!K236</f>
        <v/>
      </c>
      <c r="M1735" s="46">
        <f>APR!L236</f>
        <v/>
      </c>
      <c r="N1735" s="44">
        <f>APR!M236</f>
        <v/>
      </c>
      <c r="O1735" s="44">
        <f>APR!N236</f>
        <v/>
      </c>
      <c r="P1735" s="44">
        <f>APR!O236</f>
        <v/>
      </c>
      <c r="Q1735" s="44">
        <f>APR!P236</f>
        <v/>
      </c>
      <c r="R1735" s="44">
        <f>APR!Q236</f>
        <v/>
      </c>
      <c r="S1735" s="46">
        <f>S1734+IF(X1735=0,0,M1735)</f>
        <v/>
      </c>
      <c r="T1735" s="47">
        <f>MAX(T1734,S1735)</f>
        <v/>
      </c>
      <c r="U1735" s="48">
        <f>S1735-T1735</f>
        <v/>
      </c>
      <c r="V1735" s="47">
        <f>IFERROR(SUMIFS(DATABASE!$M$5:$M$6004,DATABASE!$B$5:$B$6004,B1735,DATABASE!$X$5:$X$6004,1),0)</f>
        <v/>
      </c>
      <c r="W1735" s="31">
        <f>IFERROR(COUNTIFS(DATABASE!$B$5:$B$6004,B1735,DATABASE!$X$5:$X$6004,1),0)</f>
        <v/>
      </c>
      <c r="X1735" s="49">
        <f>--AND(ISNUMBER(B1735),C1735&lt;&gt;"",L1735&lt;&gt;"",M1735&lt;&gt;"")</f>
        <v/>
      </c>
    </row>
    <row r="1736" ht="15" customHeight="1" s="111">
      <c r="A1736" s="50" t="inlineStr">
        <is>
          <t>APR</t>
        </is>
      </c>
      <c r="B1736" s="51">
        <f>APR!A237</f>
        <v/>
      </c>
      <c r="C1736" s="52">
        <f>APR!B237</f>
        <v/>
      </c>
      <c r="D1736" s="52">
        <f>APR!C237</f>
        <v/>
      </c>
      <c r="E1736" s="52">
        <f>APR!D237</f>
        <v/>
      </c>
      <c r="F1736" s="52">
        <f>APR!E237</f>
        <v/>
      </c>
      <c r="G1736" s="52">
        <f>APR!F237</f>
        <v/>
      </c>
      <c r="H1736" s="52">
        <f>APR!G237</f>
        <v/>
      </c>
      <c r="I1736" s="53">
        <f>APR!H237</f>
        <v/>
      </c>
      <c r="J1736" s="53">
        <f>APR!I237</f>
        <v/>
      </c>
      <c r="K1736" s="52">
        <f>APR!J237</f>
        <v/>
      </c>
      <c r="L1736" s="52">
        <f>APR!K237</f>
        <v/>
      </c>
      <c r="M1736" s="54">
        <f>APR!L237</f>
        <v/>
      </c>
      <c r="N1736" s="52">
        <f>APR!M237</f>
        <v/>
      </c>
      <c r="O1736" s="52">
        <f>APR!N237</f>
        <v/>
      </c>
      <c r="P1736" s="52">
        <f>APR!O237</f>
        <v/>
      </c>
      <c r="Q1736" s="52">
        <f>APR!P237</f>
        <v/>
      </c>
      <c r="R1736" s="52">
        <f>APR!Q237</f>
        <v/>
      </c>
      <c r="S1736" s="54">
        <f>S1735+IF(X1736=0,0,M1736)</f>
        <v/>
      </c>
      <c r="T1736" s="55">
        <f>MAX(T1735,S1736)</f>
        <v/>
      </c>
      <c r="U1736" s="56">
        <f>S1736-T1736</f>
        <v/>
      </c>
      <c r="V1736" s="55">
        <f>IFERROR(SUMIFS(DATABASE!$M$5:$M$6004,DATABASE!$B$5:$B$6004,B1736,DATABASE!$X$5:$X$6004,1),0)</f>
        <v/>
      </c>
      <c r="W1736" s="57">
        <f>IFERROR(COUNTIFS(DATABASE!$B$5:$B$6004,B1736,DATABASE!$X$5:$X$6004,1),0)</f>
        <v/>
      </c>
      <c r="X1736" s="58">
        <f>--AND(ISNUMBER(B1736),C1736&lt;&gt;"",L1736&lt;&gt;"",M1736&lt;&gt;"")</f>
        <v/>
      </c>
    </row>
    <row r="1737" ht="15" customHeight="1" s="111">
      <c r="A1737" s="42" t="inlineStr">
        <is>
          <t>APR</t>
        </is>
      </c>
      <c r="B1737" s="43">
        <f>APR!A238</f>
        <v/>
      </c>
      <c r="C1737" s="44">
        <f>APR!B238</f>
        <v/>
      </c>
      <c r="D1737" s="44">
        <f>APR!C238</f>
        <v/>
      </c>
      <c r="E1737" s="44">
        <f>APR!D238</f>
        <v/>
      </c>
      <c r="F1737" s="44">
        <f>APR!E238</f>
        <v/>
      </c>
      <c r="G1737" s="44">
        <f>APR!F238</f>
        <v/>
      </c>
      <c r="H1737" s="44">
        <f>APR!G238</f>
        <v/>
      </c>
      <c r="I1737" s="45">
        <f>APR!H238</f>
        <v/>
      </c>
      <c r="J1737" s="45">
        <f>APR!I238</f>
        <v/>
      </c>
      <c r="K1737" s="44">
        <f>APR!J238</f>
        <v/>
      </c>
      <c r="L1737" s="44">
        <f>APR!K238</f>
        <v/>
      </c>
      <c r="M1737" s="46">
        <f>APR!L238</f>
        <v/>
      </c>
      <c r="N1737" s="44">
        <f>APR!M238</f>
        <v/>
      </c>
      <c r="O1737" s="44">
        <f>APR!N238</f>
        <v/>
      </c>
      <c r="P1737" s="44">
        <f>APR!O238</f>
        <v/>
      </c>
      <c r="Q1737" s="44">
        <f>APR!P238</f>
        <v/>
      </c>
      <c r="R1737" s="44">
        <f>APR!Q238</f>
        <v/>
      </c>
      <c r="S1737" s="46">
        <f>S1736+IF(X1737=0,0,M1737)</f>
        <v/>
      </c>
      <c r="T1737" s="47">
        <f>MAX(T1736,S1737)</f>
        <v/>
      </c>
      <c r="U1737" s="48">
        <f>S1737-T1737</f>
        <v/>
      </c>
      <c r="V1737" s="47">
        <f>IFERROR(SUMIFS(DATABASE!$M$5:$M$6004,DATABASE!$B$5:$B$6004,B1737,DATABASE!$X$5:$X$6004,1),0)</f>
        <v/>
      </c>
      <c r="W1737" s="31">
        <f>IFERROR(COUNTIFS(DATABASE!$B$5:$B$6004,B1737,DATABASE!$X$5:$X$6004,1),0)</f>
        <v/>
      </c>
      <c r="X1737" s="49">
        <f>--AND(ISNUMBER(B1737),C1737&lt;&gt;"",L1737&lt;&gt;"",M1737&lt;&gt;"")</f>
        <v/>
      </c>
    </row>
    <row r="1738" ht="15" customHeight="1" s="111">
      <c r="A1738" s="50" t="inlineStr">
        <is>
          <t>APR</t>
        </is>
      </c>
      <c r="B1738" s="51">
        <f>APR!A239</f>
        <v/>
      </c>
      <c r="C1738" s="52">
        <f>APR!B239</f>
        <v/>
      </c>
      <c r="D1738" s="52">
        <f>APR!C239</f>
        <v/>
      </c>
      <c r="E1738" s="52">
        <f>APR!D239</f>
        <v/>
      </c>
      <c r="F1738" s="52">
        <f>APR!E239</f>
        <v/>
      </c>
      <c r="G1738" s="52">
        <f>APR!F239</f>
        <v/>
      </c>
      <c r="H1738" s="52">
        <f>APR!G239</f>
        <v/>
      </c>
      <c r="I1738" s="53">
        <f>APR!H239</f>
        <v/>
      </c>
      <c r="J1738" s="53">
        <f>APR!I239</f>
        <v/>
      </c>
      <c r="K1738" s="52">
        <f>APR!J239</f>
        <v/>
      </c>
      <c r="L1738" s="52">
        <f>APR!K239</f>
        <v/>
      </c>
      <c r="M1738" s="54">
        <f>APR!L239</f>
        <v/>
      </c>
      <c r="N1738" s="52">
        <f>APR!M239</f>
        <v/>
      </c>
      <c r="O1738" s="52">
        <f>APR!N239</f>
        <v/>
      </c>
      <c r="P1738" s="52">
        <f>APR!O239</f>
        <v/>
      </c>
      <c r="Q1738" s="52">
        <f>APR!P239</f>
        <v/>
      </c>
      <c r="R1738" s="52">
        <f>APR!Q239</f>
        <v/>
      </c>
      <c r="S1738" s="54">
        <f>S1737+IF(X1738=0,0,M1738)</f>
        <v/>
      </c>
      <c r="T1738" s="55">
        <f>MAX(T1737,S1738)</f>
        <v/>
      </c>
      <c r="U1738" s="56">
        <f>S1738-T1738</f>
        <v/>
      </c>
      <c r="V1738" s="55">
        <f>IFERROR(SUMIFS(DATABASE!$M$5:$M$6004,DATABASE!$B$5:$B$6004,B1738,DATABASE!$X$5:$X$6004,1),0)</f>
        <v/>
      </c>
      <c r="W1738" s="57">
        <f>IFERROR(COUNTIFS(DATABASE!$B$5:$B$6004,B1738,DATABASE!$X$5:$X$6004,1),0)</f>
        <v/>
      </c>
      <c r="X1738" s="58">
        <f>--AND(ISNUMBER(B1738),C1738&lt;&gt;"",L1738&lt;&gt;"",M1738&lt;&gt;"")</f>
        <v/>
      </c>
    </row>
    <row r="1739" ht="15" customHeight="1" s="111">
      <c r="A1739" s="42" t="inlineStr">
        <is>
          <t>APR</t>
        </is>
      </c>
      <c r="B1739" s="43">
        <f>APR!A240</f>
        <v/>
      </c>
      <c r="C1739" s="44">
        <f>APR!B240</f>
        <v/>
      </c>
      <c r="D1739" s="44">
        <f>APR!C240</f>
        <v/>
      </c>
      <c r="E1739" s="44">
        <f>APR!D240</f>
        <v/>
      </c>
      <c r="F1739" s="44">
        <f>APR!E240</f>
        <v/>
      </c>
      <c r="G1739" s="44">
        <f>APR!F240</f>
        <v/>
      </c>
      <c r="H1739" s="44">
        <f>APR!G240</f>
        <v/>
      </c>
      <c r="I1739" s="45">
        <f>APR!H240</f>
        <v/>
      </c>
      <c r="J1739" s="45">
        <f>APR!I240</f>
        <v/>
      </c>
      <c r="K1739" s="44">
        <f>APR!J240</f>
        <v/>
      </c>
      <c r="L1739" s="44">
        <f>APR!K240</f>
        <v/>
      </c>
      <c r="M1739" s="46">
        <f>APR!L240</f>
        <v/>
      </c>
      <c r="N1739" s="44">
        <f>APR!M240</f>
        <v/>
      </c>
      <c r="O1739" s="44">
        <f>APR!N240</f>
        <v/>
      </c>
      <c r="P1739" s="44">
        <f>APR!O240</f>
        <v/>
      </c>
      <c r="Q1739" s="44">
        <f>APR!P240</f>
        <v/>
      </c>
      <c r="R1739" s="44">
        <f>APR!Q240</f>
        <v/>
      </c>
      <c r="S1739" s="46">
        <f>S1738+IF(X1739=0,0,M1739)</f>
        <v/>
      </c>
      <c r="T1739" s="47">
        <f>MAX(T1738,S1739)</f>
        <v/>
      </c>
      <c r="U1739" s="48">
        <f>S1739-T1739</f>
        <v/>
      </c>
      <c r="V1739" s="47">
        <f>IFERROR(SUMIFS(DATABASE!$M$5:$M$6004,DATABASE!$B$5:$B$6004,B1739,DATABASE!$X$5:$X$6004,1),0)</f>
        <v/>
      </c>
      <c r="W1739" s="31">
        <f>IFERROR(COUNTIFS(DATABASE!$B$5:$B$6004,B1739,DATABASE!$X$5:$X$6004,1),0)</f>
        <v/>
      </c>
      <c r="X1739" s="49">
        <f>--AND(ISNUMBER(B1739),C1739&lt;&gt;"",L1739&lt;&gt;"",M1739&lt;&gt;"")</f>
        <v/>
      </c>
    </row>
    <row r="1740" ht="15" customHeight="1" s="111">
      <c r="A1740" s="50" t="inlineStr">
        <is>
          <t>APR</t>
        </is>
      </c>
      <c r="B1740" s="51">
        <f>APR!A241</f>
        <v/>
      </c>
      <c r="C1740" s="52">
        <f>APR!B241</f>
        <v/>
      </c>
      <c r="D1740" s="52">
        <f>APR!C241</f>
        <v/>
      </c>
      <c r="E1740" s="52">
        <f>APR!D241</f>
        <v/>
      </c>
      <c r="F1740" s="52">
        <f>APR!E241</f>
        <v/>
      </c>
      <c r="G1740" s="52">
        <f>APR!F241</f>
        <v/>
      </c>
      <c r="H1740" s="52">
        <f>APR!G241</f>
        <v/>
      </c>
      <c r="I1740" s="53">
        <f>APR!H241</f>
        <v/>
      </c>
      <c r="J1740" s="53">
        <f>APR!I241</f>
        <v/>
      </c>
      <c r="K1740" s="52">
        <f>APR!J241</f>
        <v/>
      </c>
      <c r="L1740" s="52">
        <f>APR!K241</f>
        <v/>
      </c>
      <c r="M1740" s="54">
        <f>APR!L241</f>
        <v/>
      </c>
      <c r="N1740" s="52">
        <f>APR!M241</f>
        <v/>
      </c>
      <c r="O1740" s="52">
        <f>APR!N241</f>
        <v/>
      </c>
      <c r="P1740" s="52">
        <f>APR!O241</f>
        <v/>
      </c>
      <c r="Q1740" s="52">
        <f>APR!P241</f>
        <v/>
      </c>
      <c r="R1740" s="52">
        <f>APR!Q241</f>
        <v/>
      </c>
      <c r="S1740" s="54">
        <f>S1739+IF(X1740=0,0,M1740)</f>
        <v/>
      </c>
      <c r="T1740" s="55">
        <f>MAX(T1739,S1740)</f>
        <v/>
      </c>
      <c r="U1740" s="56">
        <f>S1740-T1740</f>
        <v/>
      </c>
      <c r="V1740" s="55">
        <f>IFERROR(SUMIFS(DATABASE!$M$5:$M$6004,DATABASE!$B$5:$B$6004,B1740,DATABASE!$X$5:$X$6004,1),0)</f>
        <v/>
      </c>
      <c r="W1740" s="57">
        <f>IFERROR(COUNTIFS(DATABASE!$B$5:$B$6004,B1740,DATABASE!$X$5:$X$6004,1),0)</f>
        <v/>
      </c>
      <c r="X1740" s="58">
        <f>--AND(ISNUMBER(B1740),C1740&lt;&gt;"",L1740&lt;&gt;"",M1740&lt;&gt;"")</f>
        <v/>
      </c>
    </row>
    <row r="1741" ht="15" customHeight="1" s="111">
      <c r="A1741" s="42" t="inlineStr">
        <is>
          <t>APR</t>
        </is>
      </c>
      <c r="B1741" s="43">
        <f>APR!A242</f>
        <v/>
      </c>
      <c r="C1741" s="44">
        <f>APR!B242</f>
        <v/>
      </c>
      <c r="D1741" s="44">
        <f>APR!C242</f>
        <v/>
      </c>
      <c r="E1741" s="44">
        <f>APR!D242</f>
        <v/>
      </c>
      <c r="F1741" s="44">
        <f>APR!E242</f>
        <v/>
      </c>
      <c r="G1741" s="44">
        <f>APR!F242</f>
        <v/>
      </c>
      <c r="H1741" s="44">
        <f>APR!G242</f>
        <v/>
      </c>
      <c r="I1741" s="45">
        <f>APR!H242</f>
        <v/>
      </c>
      <c r="J1741" s="45">
        <f>APR!I242</f>
        <v/>
      </c>
      <c r="K1741" s="44">
        <f>APR!J242</f>
        <v/>
      </c>
      <c r="L1741" s="44">
        <f>APR!K242</f>
        <v/>
      </c>
      <c r="M1741" s="46">
        <f>APR!L242</f>
        <v/>
      </c>
      <c r="N1741" s="44">
        <f>APR!M242</f>
        <v/>
      </c>
      <c r="O1741" s="44">
        <f>APR!N242</f>
        <v/>
      </c>
      <c r="P1741" s="44">
        <f>APR!O242</f>
        <v/>
      </c>
      <c r="Q1741" s="44">
        <f>APR!P242</f>
        <v/>
      </c>
      <c r="R1741" s="44">
        <f>APR!Q242</f>
        <v/>
      </c>
      <c r="S1741" s="46">
        <f>S1740+IF(X1741=0,0,M1741)</f>
        <v/>
      </c>
      <c r="T1741" s="47">
        <f>MAX(T1740,S1741)</f>
        <v/>
      </c>
      <c r="U1741" s="48">
        <f>S1741-T1741</f>
        <v/>
      </c>
      <c r="V1741" s="47">
        <f>IFERROR(SUMIFS(DATABASE!$M$5:$M$6004,DATABASE!$B$5:$B$6004,B1741,DATABASE!$X$5:$X$6004,1),0)</f>
        <v/>
      </c>
      <c r="W1741" s="31">
        <f>IFERROR(COUNTIFS(DATABASE!$B$5:$B$6004,B1741,DATABASE!$X$5:$X$6004,1),0)</f>
        <v/>
      </c>
      <c r="X1741" s="49">
        <f>--AND(ISNUMBER(B1741),C1741&lt;&gt;"",L1741&lt;&gt;"",M1741&lt;&gt;"")</f>
        <v/>
      </c>
    </row>
    <row r="1742" ht="15" customHeight="1" s="111">
      <c r="A1742" s="50" t="inlineStr">
        <is>
          <t>APR</t>
        </is>
      </c>
      <c r="B1742" s="51">
        <f>APR!A243</f>
        <v/>
      </c>
      <c r="C1742" s="52">
        <f>APR!B243</f>
        <v/>
      </c>
      <c r="D1742" s="52">
        <f>APR!C243</f>
        <v/>
      </c>
      <c r="E1742" s="52">
        <f>APR!D243</f>
        <v/>
      </c>
      <c r="F1742" s="52">
        <f>APR!E243</f>
        <v/>
      </c>
      <c r="G1742" s="52">
        <f>APR!F243</f>
        <v/>
      </c>
      <c r="H1742" s="52">
        <f>APR!G243</f>
        <v/>
      </c>
      <c r="I1742" s="53">
        <f>APR!H243</f>
        <v/>
      </c>
      <c r="J1742" s="53">
        <f>APR!I243</f>
        <v/>
      </c>
      <c r="K1742" s="52">
        <f>APR!J243</f>
        <v/>
      </c>
      <c r="L1742" s="52">
        <f>APR!K243</f>
        <v/>
      </c>
      <c r="M1742" s="54">
        <f>APR!L243</f>
        <v/>
      </c>
      <c r="N1742" s="52">
        <f>APR!M243</f>
        <v/>
      </c>
      <c r="O1742" s="52">
        <f>APR!N243</f>
        <v/>
      </c>
      <c r="P1742" s="52">
        <f>APR!O243</f>
        <v/>
      </c>
      <c r="Q1742" s="52">
        <f>APR!P243</f>
        <v/>
      </c>
      <c r="R1742" s="52">
        <f>APR!Q243</f>
        <v/>
      </c>
      <c r="S1742" s="54">
        <f>S1741+IF(X1742=0,0,M1742)</f>
        <v/>
      </c>
      <c r="T1742" s="55">
        <f>MAX(T1741,S1742)</f>
        <v/>
      </c>
      <c r="U1742" s="56">
        <f>S1742-T1742</f>
        <v/>
      </c>
      <c r="V1742" s="55">
        <f>IFERROR(SUMIFS(DATABASE!$M$5:$M$6004,DATABASE!$B$5:$B$6004,B1742,DATABASE!$X$5:$X$6004,1),0)</f>
        <v/>
      </c>
      <c r="W1742" s="57">
        <f>IFERROR(COUNTIFS(DATABASE!$B$5:$B$6004,B1742,DATABASE!$X$5:$X$6004,1),0)</f>
        <v/>
      </c>
      <c r="X1742" s="58">
        <f>--AND(ISNUMBER(B1742),C1742&lt;&gt;"",L1742&lt;&gt;"",M1742&lt;&gt;"")</f>
        <v/>
      </c>
    </row>
    <row r="1743" ht="15" customHeight="1" s="111">
      <c r="A1743" s="42" t="inlineStr">
        <is>
          <t>APR</t>
        </is>
      </c>
      <c r="B1743" s="43">
        <f>APR!A244</f>
        <v/>
      </c>
      <c r="C1743" s="44">
        <f>APR!B244</f>
        <v/>
      </c>
      <c r="D1743" s="44">
        <f>APR!C244</f>
        <v/>
      </c>
      <c r="E1743" s="44">
        <f>APR!D244</f>
        <v/>
      </c>
      <c r="F1743" s="44">
        <f>APR!E244</f>
        <v/>
      </c>
      <c r="G1743" s="44">
        <f>APR!F244</f>
        <v/>
      </c>
      <c r="H1743" s="44">
        <f>APR!G244</f>
        <v/>
      </c>
      <c r="I1743" s="45">
        <f>APR!H244</f>
        <v/>
      </c>
      <c r="J1743" s="45">
        <f>APR!I244</f>
        <v/>
      </c>
      <c r="K1743" s="44">
        <f>APR!J244</f>
        <v/>
      </c>
      <c r="L1743" s="44">
        <f>APR!K244</f>
        <v/>
      </c>
      <c r="M1743" s="46">
        <f>APR!L244</f>
        <v/>
      </c>
      <c r="N1743" s="44">
        <f>APR!M244</f>
        <v/>
      </c>
      <c r="O1743" s="44">
        <f>APR!N244</f>
        <v/>
      </c>
      <c r="P1743" s="44">
        <f>APR!O244</f>
        <v/>
      </c>
      <c r="Q1743" s="44">
        <f>APR!P244</f>
        <v/>
      </c>
      <c r="R1743" s="44">
        <f>APR!Q244</f>
        <v/>
      </c>
      <c r="S1743" s="46">
        <f>S1742+IF(X1743=0,0,M1743)</f>
        <v/>
      </c>
      <c r="T1743" s="47">
        <f>MAX(T1742,S1743)</f>
        <v/>
      </c>
      <c r="U1743" s="48">
        <f>S1743-T1743</f>
        <v/>
      </c>
      <c r="V1743" s="47">
        <f>IFERROR(SUMIFS(DATABASE!$M$5:$M$6004,DATABASE!$B$5:$B$6004,B1743,DATABASE!$X$5:$X$6004,1),0)</f>
        <v/>
      </c>
      <c r="W1743" s="31">
        <f>IFERROR(COUNTIFS(DATABASE!$B$5:$B$6004,B1743,DATABASE!$X$5:$X$6004,1),0)</f>
        <v/>
      </c>
      <c r="X1743" s="49">
        <f>--AND(ISNUMBER(B1743),C1743&lt;&gt;"",L1743&lt;&gt;"",M1743&lt;&gt;"")</f>
        <v/>
      </c>
    </row>
    <row r="1744" ht="15" customHeight="1" s="111">
      <c r="A1744" s="50" t="inlineStr">
        <is>
          <t>APR</t>
        </is>
      </c>
      <c r="B1744" s="51">
        <f>APR!A245</f>
        <v/>
      </c>
      <c r="C1744" s="52">
        <f>APR!B245</f>
        <v/>
      </c>
      <c r="D1744" s="52">
        <f>APR!C245</f>
        <v/>
      </c>
      <c r="E1744" s="52">
        <f>APR!D245</f>
        <v/>
      </c>
      <c r="F1744" s="52">
        <f>APR!E245</f>
        <v/>
      </c>
      <c r="G1744" s="52">
        <f>APR!F245</f>
        <v/>
      </c>
      <c r="H1744" s="52">
        <f>APR!G245</f>
        <v/>
      </c>
      <c r="I1744" s="53">
        <f>APR!H245</f>
        <v/>
      </c>
      <c r="J1744" s="53">
        <f>APR!I245</f>
        <v/>
      </c>
      <c r="K1744" s="52">
        <f>APR!J245</f>
        <v/>
      </c>
      <c r="L1744" s="52">
        <f>APR!K245</f>
        <v/>
      </c>
      <c r="M1744" s="54">
        <f>APR!L245</f>
        <v/>
      </c>
      <c r="N1744" s="52">
        <f>APR!M245</f>
        <v/>
      </c>
      <c r="O1744" s="52">
        <f>APR!N245</f>
        <v/>
      </c>
      <c r="P1744" s="52">
        <f>APR!O245</f>
        <v/>
      </c>
      <c r="Q1744" s="52">
        <f>APR!P245</f>
        <v/>
      </c>
      <c r="R1744" s="52">
        <f>APR!Q245</f>
        <v/>
      </c>
      <c r="S1744" s="54">
        <f>S1743+IF(X1744=0,0,M1744)</f>
        <v/>
      </c>
      <c r="T1744" s="55">
        <f>MAX(T1743,S1744)</f>
        <v/>
      </c>
      <c r="U1744" s="56">
        <f>S1744-T1744</f>
        <v/>
      </c>
      <c r="V1744" s="55">
        <f>IFERROR(SUMIFS(DATABASE!$M$5:$M$6004,DATABASE!$B$5:$B$6004,B1744,DATABASE!$X$5:$X$6004,1),0)</f>
        <v/>
      </c>
      <c r="W1744" s="57">
        <f>IFERROR(COUNTIFS(DATABASE!$B$5:$B$6004,B1744,DATABASE!$X$5:$X$6004,1),0)</f>
        <v/>
      </c>
      <c r="X1744" s="58">
        <f>--AND(ISNUMBER(B1744),C1744&lt;&gt;"",L1744&lt;&gt;"",M1744&lt;&gt;"")</f>
        <v/>
      </c>
    </row>
    <row r="1745" ht="15" customHeight="1" s="111">
      <c r="A1745" s="42" t="inlineStr">
        <is>
          <t>APR</t>
        </is>
      </c>
      <c r="B1745" s="43">
        <f>APR!A246</f>
        <v/>
      </c>
      <c r="C1745" s="44">
        <f>APR!B246</f>
        <v/>
      </c>
      <c r="D1745" s="44">
        <f>APR!C246</f>
        <v/>
      </c>
      <c r="E1745" s="44">
        <f>APR!D246</f>
        <v/>
      </c>
      <c r="F1745" s="44">
        <f>APR!E246</f>
        <v/>
      </c>
      <c r="G1745" s="44">
        <f>APR!F246</f>
        <v/>
      </c>
      <c r="H1745" s="44">
        <f>APR!G246</f>
        <v/>
      </c>
      <c r="I1745" s="45">
        <f>APR!H246</f>
        <v/>
      </c>
      <c r="J1745" s="45">
        <f>APR!I246</f>
        <v/>
      </c>
      <c r="K1745" s="44">
        <f>APR!J246</f>
        <v/>
      </c>
      <c r="L1745" s="44">
        <f>APR!K246</f>
        <v/>
      </c>
      <c r="M1745" s="46">
        <f>APR!L246</f>
        <v/>
      </c>
      <c r="N1745" s="44">
        <f>APR!M246</f>
        <v/>
      </c>
      <c r="O1745" s="44">
        <f>APR!N246</f>
        <v/>
      </c>
      <c r="P1745" s="44">
        <f>APR!O246</f>
        <v/>
      </c>
      <c r="Q1745" s="44">
        <f>APR!P246</f>
        <v/>
      </c>
      <c r="R1745" s="44">
        <f>APR!Q246</f>
        <v/>
      </c>
      <c r="S1745" s="46">
        <f>S1744+IF(X1745=0,0,M1745)</f>
        <v/>
      </c>
      <c r="T1745" s="47">
        <f>MAX(T1744,S1745)</f>
        <v/>
      </c>
      <c r="U1745" s="48">
        <f>S1745-T1745</f>
        <v/>
      </c>
      <c r="V1745" s="47">
        <f>IFERROR(SUMIFS(DATABASE!$M$5:$M$6004,DATABASE!$B$5:$B$6004,B1745,DATABASE!$X$5:$X$6004,1),0)</f>
        <v/>
      </c>
      <c r="W1745" s="31">
        <f>IFERROR(COUNTIFS(DATABASE!$B$5:$B$6004,B1745,DATABASE!$X$5:$X$6004,1),0)</f>
        <v/>
      </c>
      <c r="X1745" s="49">
        <f>--AND(ISNUMBER(B1745),C1745&lt;&gt;"",L1745&lt;&gt;"",M1745&lt;&gt;"")</f>
        <v/>
      </c>
    </row>
    <row r="1746" ht="15" customHeight="1" s="111">
      <c r="A1746" s="50" t="inlineStr">
        <is>
          <t>APR</t>
        </is>
      </c>
      <c r="B1746" s="51">
        <f>APR!A247</f>
        <v/>
      </c>
      <c r="C1746" s="52">
        <f>APR!B247</f>
        <v/>
      </c>
      <c r="D1746" s="52">
        <f>APR!C247</f>
        <v/>
      </c>
      <c r="E1746" s="52">
        <f>APR!D247</f>
        <v/>
      </c>
      <c r="F1746" s="52">
        <f>APR!E247</f>
        <v/>
      </c>
      <c r="G1746" s="52">
        <f>APR!F247</f>
        <v/>
      </c>
      <c r="H1746" s="52">
        <f>APR!G247</f>
        <v/>
      </c>
      <c r="I1746" s="53">
        <f>APR!H247</f>
        <v/>
      </c>
      <c r="J1746" s="53">
        <f>APR!I247</f>
        <v/>
      </c>
      <c r="K1746" s="52">
        <f>APR!J247</f>
        <v/>
      </c>
      <c r="L1746" s="52">
        <f>APR!K247</f>
        <v/>
      </c>
      <c r="M1746" s="54">
        <f>APR!L247</f>
        <v/>
      </c>
      <c r="N1746" s="52">
        <f>APR!M247</f>
        <v/>
      </c>
      <c r="O1746" s="52">
        <f>APR!N247</f>
        <v/>
      </c>
      <c r="P1746" s="52">
        <f>APR!O247</f>
        <v/>
      </c>
      <c r="Q1746" s="52">
        <f>APR!P247</f>
        <v/>
      </c>
      <c r="R1746" s="52">
        <f>APR!Q247</f>
        <v/>
      </c>
      <c r="S1746" s="54">
        <f>S1745+IF(X1746=0,0,M1746)</f>
        <v/>
      </c>
      <c r="T1746" s="55">
        <f>MAX(T1745,S1746)</f>
        <v/>
      </c>
      <c r="U1746" s="56">
        <f>S1746-T1746</f>
        <v/>
      </c>
      <c r="V1746" s="55">
        <f>IFERROR(SUMIFS(DATABASE!$M$5:$M$6004,DATABASE!$B$5:$B$6004,B1746,DATABASE!$X$5:$X$6004,1),0)</f>
        <v/>
      </c>
      <c r="W1746" s="57">
        <f>IFERROR(COUNTIFS(DATABASE!$B$5:$B$6004,B1746,DATABASE!$X$5:$X$6004,1),0)</f>
        <v/>
      </c>
      <c r="X1746" s="58">
        <f>--AND(ISNUMBER(B1746),C1746&lt;&gt;"",L1746&lt;&gt;"",M1746&lt;&gt;"")</f>
        <v/>
      </c>
    </row>
    <row r="1747" ht="15" customHeight="1" s="111">
      <c r="A1747" s="42" t="inlineStr">
        <is>
          <t>APR</t>
        </is>
      </c>
      <c r="B1747" s="43">
        <f>APR!A248</f>
        <v/>
      </c>
      <c r="C1747" s="44">
        <f>APR!B248</f>
        <v/>
      </c>
      <c r="D1747" s="44">
        <f>APR!C248</f>
        <v/>
      </c>
      <c r="E1747" s="44">
        <f>APR!D248</f>
        <v/>
      </c>
      <c r="F1747" s="44">
        <f>APR!E248</f>
        <v/>
      </c>
      <c r="G1747" s="44">
        <f>APR!F248</f>
        <v/>
      </c>
      <c r="H1747" s="44">
        <f>APR!G248</f>
        <v/>
      </c>
      <c r="I1747" s="45">
        <f>APR!H248</f>
        <v/>
      </c>
      <c r="J1747" s="45">
        <f>APR!I248</f>
        <v/>
      </c>
      <c r="K1747" s="44">
        <f>APR!J248</f>
        <v/>
      </c>
      <c r="L1747" s="44">
        <f>APR!K248</f>
        <v/>
      </c>
      <c r="M1747" s="46">
        <f>APR!L248</f>
        <v/>
      </c>
      <c r="N1747" s="44">
        <f>APR!M248</f>
        <v/>
      </c>
      <c r="O1747" s="44">
        <f>APR!N248</f>
        <v/>
      </c>
      <c r="P1747" s="44">
        <f>APR!O248</f>
        <v/>
      </c>
      <c r="Q1747" s="44">
        <f>APR!P248</f>
        <v/>
      </c>
      <c r="R1747" s="44">
        <f>APR!Q248</f>
        <v/>
      </c>
      <c r="S1747" s="46">
        <f>S1746+IF(X1747=0,0,M1747)</f>
        <v/>
      </c>
      <c r="T1747" s="47">
        <f>MAX(T1746,S1747)</f>
        <v/>
      </c>
      <c r="U1747" s="48">
        <f>S1747-T1747</f>
        <v/>
      </c>
      <c r="V1747" s="47">
        <f>IFERROR(SUMIFS(DATABASE!$M$5:$M$6004,DATABASE!$B$5:$B$6004,B1747,DATABASE!$X$5:$X$6004,1),0)</f>
        <v/>
      </c>
      <c r="W1747" s="31">
        <f>IFERROR(COUNTIFS(DATABASE!$B$5:$B$6004,B1747,DATABASE!$X$5:$X$6004,1),0)</f>
        <v/>
      </c>
      <c r="X1747" s="49">
        <f>--AND(ISNUMBER(B1747),C1747&lt;&gt;"",L1747&lt;&gt;"",M1747&lt;&gt;"")</f>
        <v/>
      </c>
    </row>
    <row r="1748" ht="15" customHeight="1" s="111">
      <c r="A1748" s="50" t="inlineStr">
        <is>
          <t>APR</t>
        </is>
      </c>
      <c r="B1748" s="51">
        <f>APR!A249</f>
        <v/>
      </c>
      <c r="C1748" s="52">
        <f>APR!B249</f>
        <v/>
      </c>
      <c r="D1748" s="52">
        <f>APR!C249</f>
        <v/>
      </c>
      <c r="E1748" s="52">
        <f>APR!D249</f>
        <v/>
      </c>
      <c r="F1748" s="52">
        <f>APR!E249</f>
        <v/>
      </c>
      <c r="G1748" s="52">
        <f>APR!F249</f>
        <v/>
      </c>
      <c r="H1748" s="52">
        <f>APR!G249</f>
        <v/>
      </c>
      <c r="I1748" s="53">
        <f>APR!H249</f>
        <v/>
      </c>
      <c r="J1748" s="53">
        <f>APR!I249</f>
        <v/>
      </c>
      <c r="K1748" s="52">
        <f>APR!J249</f>
        <v/>
      </c>
      <c r="L1748" s="52">
        <f>APR!K249</f>
        <v/>
      </c>
      <c r="M1748" s="54">
        <f>APR!L249</f>
        <v/>
      </c>
      <c r="N1748" s="52">
        <f>APR!M249</f>
        <v/>
      </c>
      <c r="O1748" s="52">
        <f>APR!N249</f>
        <v/>
      </c>
      <c r="P1748" s="52">
        <f>APR!O249</f>
        <v/>
      </c>
      <c r="Q1748" s="52">
        <f>APR!P249</f>
        <v/>
      </c>
      <c r="R1748" s="52">
        <f>APR!Q249</f>
        <v/>
      </c>
      <c r="S1748" s="54">
        <f>S1747+IF(X1748=0,0,M1748)</f>
        <v/>
      </c>
      <c r="T1748" s="55">
        <f>MAX(T1747,S1748)</f>
        <v/>
      </c>
      <c r="U1748" s="56">
        <f>S1748-T1748</f>
        <v/>
      </c>
      <c r="V1748" s="55">
        <f>IFERROR(SUMIFS(DATABASE!$M$5:$M$6004,DATABASE!$B$5:$B$6004,B1748,DATABASE!$X$5:$X$6004,1),0)</f>
        <v/>
      </c>
      <c r="W1748" s="57">
        <f>IFERROR(COUNTIFS(DATABASE!$B$5:$B$6004,B1748,DATABASE!$X$5:$X$6004,1),0)</f>
        <v/>
      </c>
      <c r="X1748" s="58">
        <f>--AND(ISNUMBER(B1748),C1748&lt;&gt;"",L1748&lt;&gt;"",M1748&lt;&gt;"")</f>
        <v/>
      </c>
    </row>
    <row r="1749" ht="15" customHeight="1" s="111">
      <c r="A1749" s="42" t="inlineStr">
        <is>
          <t>APR</t>
        </is>
      </c>
      <c r="B1749" s="43">
        <f>APR!A250</f>
        <v/>
      </c>
      <c r="C1749" s="44">
        <f>APR!B250</f>
        <v/>
      </c>
      <c r="D1749" s="44">
        <f>APR!C250</f>
        <v/>
      </c>
      <c r="E1749" s="44">
        <f>APR!D250</f>
        <v/>
      </c>
      <c r="F1749" s="44">
        <f>APR!E250</f>
        <v/>
      </c>
      <c r="G1749" s="44">
        <f>APR!F250</f>
        <v/>
      </c>
      <c r="H1749" s="44">
        <f>APR!G250</f>
        <v/>
      </c>
      <c r="I1749" s="45">
        <f>APR!H250</f>
        <v/>
      </c>
      <c r="J1749" s="45">
        <f>APR!I250</f>
        <v/>
      </c>
      <c r="K1749" s="44">
        <f>APR!J250</f>
        <v/>
      </c>
      <c r="L1749" s="44">
        <f>APR!K250</f>
        <v/>
      </c>
      <c r="M1749" s="46">
        <f>APR!L250</f>
        <v/>
      </c>
      <c r="N1749" s="44">
        <f>APR!M250</f>
        <v/>
      </c>
      <c r="O1749" s="44">
        <f>APR!N250</f>
        <v/>
      </c>
      <c r="P1749" s="44">
        <f>APR!O250</f>
        <v/>
      </c>
      <c r="Q1749" s="44">
        <f>APR!P250</f>
        <v/>
      </c>
      <c r="R1749" s="44">
        <f>APR!Q250</f>
        <v/>
      </c>
      <c r="S1749" s="46">
        <f>S1748+IF(X1749=0,0,M1749)</f>
        <v/>
      </c>
      <c r="T1749" s="47">
        <f>MAX(T1748,S1749)</f>
        <v/>
      </c>
      <c r="U1749" s="48">
        <f>S1749-T1749</f>
        <v/>
      </c>
      <c r="V1749" s="47">
        <f>IFERROR(SUMIFS(DATABASE!$M$5:$M$6004,DATABASE!$B$5:$B$6004,B1749,DATABASE!$X$5:$X$6004,1),0)</f>
        <v/>
      </c>
      <c r="W1749" s="31">
        <f>IFERROR(COUNTIFS(DATABASE!$B$5:$B$6004,B1749,DATABASE!$X$5:$X$6004,1),0)</f>
        <v/>
      </c>
      <c r="X1749" s="49">
        <f>--AND(ISNUMBER(B1749),C1749&lt;&gt;"",L1749&lt;&gt;"",M1749&lt;&gt;"")</f>
        <v/>
      </c>
    </row>
    <row r="1750" ht="15" customHeight="1" s="111">
      <c r="A1750" s="50" t="inlineStr">
        <is>
          <t>APR</t>
        </is>
      </c>
      <c r="B1750" s="51">
        <f>APR!A251</f>
        <v/>
      </c>
      <c r="C1750" s="52">
        <f>APR!B251</f>
        <v/>
      </c>
      <c r="D1750" s="52">
        <f>APR!C251</f>
        <v/>
      </c>
      <c r="E1750" s="52">
        <f>APR!D251</f>
        <v/>
      </c>
      <c r="F1750" s="52">
        <f>APR!E251</f>
        <v/>
      </c>
      <c r="G1750" s="52">
        <f>APR!F251</f>
        <v/>
      </c>
      <c r="H1750" s="52">
        <f>APR!G251</f>
        <v/>
      </c>
      <c r="I1750" s="53">
        <f>APR!H251</f>
        <v/>
      </c>
      <c r="J1750" s="53">
        <f>APR!I251</f>
        <v/>
      </c>
      <c r="K1750" s="52">
        <f>APR!J251</f>
        <v/>
      </c>
      <c r="L1750" s="52">
        <f>APR!K251</f>
        <v/>
      </c>
      <c r="M1750" s="54">
        <f>APR!L251</f>
        <v/>
      </c>
      <c r="N1750" s="52">
        <f>APR!M251</f>
        <v/>
      </c>
      <c r="O1750" s="52">
        <f>APR!N251</f>
        <v/>
      </c>
      <c r="P1750" s="52">
        <f>APR!O251</f>
        <v/>
      </c>
      <c r="Q1750" s="52">
        <f>APR!P251</f>
        <v/>
      </c>
      <c r="R1750" s="52">
        <f>APR!Q251</f>
        <v/>
      </c>
      <c r="S1750" s="54">
        <f>S1749+IF(X1750=0,0,M1750)</f>
        <v/>
      </c>
      <c r="T1750" s="55">
        <f>MAX(T1749,S1750)</f>
        <v/>
      </c>
      <c r="U1750" s="56">
        <f>S1750-T1750</f>
        <v/>
      </c>
      <c r="V1750" s="55">
        <f>IFERROR(SUMIFS(DATABASE!$M$5:$M$6004,DATABASE!$B$5:$B$6004,B1750,DATABASE!$X$5:$X$6004,1),0)</f>
        <v/>
      </c>
      <c r="W1750" s="57">
        <f>IFERROR(COUNTIFS(DATABASE!$B$5:$B$6004,B1750,DATABASE!$X$5:$X$6004,1),0)</f>
        <v/>
      </c>
      <c r="X1750" s="58">
        <f>--AND(ISNUMBER(B1750),C1750&lt;&gt;"",L1750&lt;&gt;"",M1750&lt;&gt;"")</f>
        <v/>
      </c>
    </row>
    <row r="1751" ht="15" customHeight="1" s="111">
      <c r="A1751" s="42" t="inlineStr">
        <is>
          <t>APR</t>
        </is>
      </c>
      <c r="B1751" s="43">
        <f>APR!A252</f>
        <v/>
      </c>
      <c r="C1751" s="44">
        <f>APR!B252</f>
        <v/>
      </c>
      <c r="D1751" s="44">
        <f>APR!C252</f>
        <v/>
      </c>
      <c r="E1751" s="44">
        <f>APR!D252</f>
        <v/>
      </c>
      <c r="F1751" s="44">
        <f>APR!E252</f>
        <v/>
      </c>
      <c r="G1751" s="44">
        <f>APR!F252</f>
        <v/>
      </c>
      <c r="H1751" s="44">
        <f>APR!G252</f>
        <v/>
      </c>
      <c r="I1751" s="45">
        <f>APR!H252</f>
        <v/>
      </c>
      <c r="J1751" s="45">
        <f>APR!I252</f>
        <v/>
      </c>
      <c r="K1751" s="44">
        <f>APR!J252</f>
        <v/>
      </c>
      <c r="L1751" s="44">
        <f>APR!K252</f>
        <v/>
      </c>
      <c r="M1751" s="46">
        <f>APR!L252</f>
        <v/>
      </c>
      <c r="N1751" s="44">
        <f>APR!M252</f>
        <v/>
      </c>
      <c r="O1751" s="44">
        <f>APR!N252</f>
        <v/>
      </c>
      <c r="P1751" s="44">
        <f>APR!O252</f>
        <v/>
      </c>
      <c r="Q1751" s="44">
        <f>APR!P252</f>
        <v/>
      </c>
      <c r="R1751" s="44">
        <f>APR!Q252</f>
        <v/>
      </c>
      <c r="S1751" s="46">
        <f>S1750+IF(X1751=0,0,M1751)</f>
        <v/>
      </c>
      <c r="T1751" s="47">
        <f>MAX(T1750,S1751)</f>
        <v/>
      </c>
      <c r="U1751" s="48">
        <f>S1751-T1751</f>
        <v/>
      </c>
      <c r="V1751" s="47">
        <f>IFERROR(SUMIFS(DATABASE!$M$5:$M$6004,DATABASE!$B$5:$B$6004,B1751,DATABASE!$X$5:$X$6004,1),0)</f>
        <v/>
      </c>
      <c r="W1751" s="31">
        <f>IFERROR(COUNTIFS(DATABASE!$B$5:$B$6004,B1751,DATABASE!$X$5:$X$6004,1),0)</f>
        <v/>
      </c>
      <c r="X1751" s="49">
        <f>--AND(ISNUMBER(B1751),C1751&lt;&gt;"",L1751&lt;&gt;"",M1751&lt;&gt;"")</f>
        <v/>
      </c>
    </row>
    <row r="1752" ht="15" customHeight="1" s="111">
      <c r="A1752" s="50" t="inlineStr">
        <is>
          <t>APR</t>
        </is>
      </c>
      <c r="B1752" s="51">
        <f>APR!A253</f>
        <v/>
      </c>
      <c r="C1752" s="52">
        <f>APR!B253</f>
        <v/>
      </c>
      <c r="D1752" s="52">
        <f>APR!C253</f>
        <v/>
      </c>
      <c r="E1752" s="52">
        <f>APR!D253</f>
        <v/>
      </c>
      <c r="F1752" s="52">
        <f>APR!E253</f>
        <v/>
      </c>
      <c r="G1752" s="52">
        <f>APR!F253</f>
        <v/>
      </c>
      <c r="H1752" s="52">
        <f>APR!G253</f>
        <v/>
      </c>
      <c r="I1752" s="53">
        <f>APR!H253</f>
        <v/>
      </c>
      <c r="J1752" s="53">
        <f>APR!I253</f>
        <v/>
      </c>
      <c r="K1752" s="52">
        <f>APR!J253</f>
        <v/>
      </c>
      <c r="L1752" s="52">
        <f>APR!K253</f>
        <v/>
      </c>
      <c r="M1752" s="54">
        <f>APR!L253</f>
        <v/>
      </c>
      <c r="N1752" s="52">
        <f>APR!M253</f>
        <v/>
      </c>
      <c r="O1752" s="52">
        <f>APR!N253</f>
        <v/>
      </c>
      <c r="P1752" s="52">
        <f>APR!O253</f>
        <v/>
      </c>
      <c r="Q1752" s="52">
        <f>APR!P253</f>
        <v/>
      </c>
      <c r="R1752" s="52">
        <f>APR!Q253</f>
        <v/>
      </c>
      <c r="S1752" s="54">
        <f>S1751+IF(X1752=0,0,M1752)</f>
        <v/>
      </c>
      <c r="T1752" s="55">
        <f>MAX(T1751,S1752)</f>
        <v/>
      </c>
      <c r="U1752" s="56">
        <f>S1752-T1752</f>
        <v/>
      </c>
      <c r="V1752" s="55">
        <f>IFERROR(SUMIFS(DATABASE!$M$5:$M$6004,DATABASE!$B$5:$B$6004,B1752,DATABASE!$X$5:$X$6004,1),0)</f>
        <v/>
      </c>
      <c r="W1752" s="57">
        <f>IFERROR(COUNTIFS(DATABASE!$B$5:$B$6004,B1752,DATABASE!$X$5:$X$6004,1),0)</f>
        <v/>
      </c>
      <c r="X1752" s="58">
        <f>--AND(ISNUMBER(B1752),C1752&lt;&gt;"",L1752&lt;&gt;"",M1752&lt;&gt;"")</f>
        <v/>
      </c>
    </row>
    <row r="1753" ht="15" customHeight="1" s="111">
      <c r="A1753" s="42" t="inlineStr">
        <is>
          <t>APR</t>
        </is>
      </c>
      <c r="B1753" s="43">
        <f>APR!A254</f>
        <v/>
      </c>
      <c r="C1753" s="44">
        <f>APR!B254</f>
        <v/>
      </c>
      <c r="D1753" s="44">
        <f>APR!C254</f>
        <v/>
      </c>
      <c r="E1753" s="44">
        <f>APR!D254</f>
        <v/>
      </c>
      <c r="F1753" s="44">
        <f>APR!E254</f>
        <v/>
      </c>
      <c r="G1753" s="44">
        <f>APR!F254</f>
        <v/>
      </c>
      <c r="H1753" s="44">
        <f>APR!G254</f>
        <v/>
      </c>
      <c r="I1753" s="45">
        <f>APR!H254</f>
        <v/>
      </c>
      <c r="J1753" s="45">
        <f>APR!I254</f>
        <v/>
      </c>
      <c r="K1753" s="44">
        <f>APR!J254</f>
        <v/>
      </c>
      <c r="L1753" s="44">
        <f>APR!K254</f>
        <v/>
      </c>
      <c r="M1753" s="46">
        <f>APR!L254</f>
        <v/>
      </c>
      <c r="N1753" s="44">
        <f>APR!M254</f>
        <v/>
      </c>
      <c r="O1753" s="44">
        <f>APR!N254</f>
        <v/>
      </c>
      <c r="P1753" s="44">
        <f>APR!O254</f>
        <v/>
      </c>
      <c r="Q1753" s="44">
        <f>APR!P254</f>
        <v/>
      </c>
      <c r="R1753" s="44">
        <f>APR!Q254</f>
        <v/>
      </c>
      <c r="S1753" s="46">
        <f>S1752+IF(X1753=0,0,M1753)</f>
        <v/>
      </c>
      <c r="T1753" s="47">
        <f>MAX(T1752,S1753)</f>
        <v/>
      </c>
      <c r="U1753" s="48">
        <f>S1753-T1753</f>
        <v/>
      </c>
      <c r="V1753" s="47">
        <f>IFERROR(SUMIFS(DATABASE!$M$5:$M$6004,DATABASE!$B$5:$B$6004,B1753,DATABASE!$X$5:$X$6004,1),0)</f>
        <v/>
      </c>
      <c r="W1753" s="31">
        <f>IFERROR(COUNTIFS(DATABASE!$B$5:$B$6004,B1753,DATABASE!$X$5:$X$6004,1),0)</f>
        <v/>
      </c>
      <c r="X1753" s="49">
        <f>--AND(ISNUMBER(B1753),C1753&lt;&gt;"",L1753&lt;&gt;"",M1753&lt;&gt;"")</f>
        <v/>
      </c>
    </row>
    <row r="1754" ht="15" customHeight="1" s="111">
      <c r="A1754" s="50" t="inlineStr">
        <is>
          <t>APR</t>
        </is>
      </c>
      <c r="B1754" s="51">
        <f>APR!A255</f>
        <v/>
      </c>
      <c r="C1754" s="52">
        <f>APR!B255</f>
        <v/>
      </c>
      <c r="D1754" s="52">
        <f>APR!C255</f>
        <v/>
      </c>
      <c r="E1754" s="52">
        <f>APR!D255</f>
        <v/>
      </c>
      <c r="F1754" s="52">
        <f>APR!E255</f>
        <v/>
      </c>
      <c r="G1754" s="52">
        <f>APR!F255</f>
        <v/>
      </c>
      <c r="H1754" s="52">
        <f>APR!G255</f>
        <v/>
      </c>
      <c r="I1754" s="53">
        <f>APR!H255</f>
        <v/>
      </c>
      <c r="J1754" s="53">
        <f>APR!I255</f>
        <v/>
      </c>
      <c r="K1754" s="52">
        <f>APR!J255</f>
        <v/>
      </c>
      <c r="L1754" s="52">
        <f>APR!K255</f>
        <v/>
      </c>
      <c r="M1754" s="54">
        <f>APR!L255</f>
        <v/>
      </c>
      <c r="N1754" s="52">
        <f>APR!M255</f>
        <v/>
      </c>
      <c r="O1754" s="52">
        <f>APR!N255</f>
        <v/>
      </c>
      <c r="P1754" s="52">
        <f>APR!O255</f>
        <v/>
      </c>
      <c r="Q1754" s="52">
        <f>APR!P255</f>
        <v/>
      </c>
      <c r="R1754" s="52">
        <f>APR!Q255</f>
        <v/>
      </c>
      <c r="S1754" s="54">
        <f>S1753+IF(X1754=0,0,M1754)</f>
        <v/>
      </c>
      <c r="T1754" s="55">
        <f>MAX(T1753,S1754)</f>
        <v/>
      </c>
      <c r="U1754" s="56">
        <f>S1754-T1754</f>
        <v/>
      </c>
      <c r="V1754" s="55">
        <f>IFERROR(SUMIFS(DATABASE!$M$5:$M$6004,DATABASE!$B$5:$B$6004,B1754,DATABASE!$X$5:$X$6004,1),0)</f>
        <v/>
      </c>
      <c r="W1754" s="57">
        <f>IFERROR(COUNTIFS(DATABASE!$B$5:$B$6004,B1754,DATABASE!$X$5:$X$6004,1),0)</f>
        <v/>
      </c>
      <c r="X1754" s="58">
        <f>--AND(ISNUMBER(B1754),C1754&lt;&gt;"",L1754&lt;&gt;"",M1754&lt;&gt;"")</f>
        <v/>
      </c>
    </row>
    <row r="1755" ht="15" customHeight="1" s="111">
      <c r="A1755" s="42" t="inlineStr">
        <is>
          <t>APR</t>
        </is>
      </c>
      <c r="B1755" s="43">
        <f>APR!A256</f>
        <v/>
      </c>
      <c r="C1755" s="44">
        <f>APR!B256</f>
        <v/>
      </c>
      <c r="D1755" s="44">
        <f>APR!C256</f>
        <v/>
      </c>
      <c r="E1755" s="44">
        <f>APR!D256</f>
        <v/>
      </c>
      <c r="F1755" s="44">
        <f>APR!E256</f>
        <v/>
      </c>
      <c r="G1755" s="44">
        <f>APR!F256</f>
        <v/>
      </c>
      <c r="H1755" s="44">
        <f>APR!G256</f>
        <v/>
      </c>
      <c r="I1755" s="45">
        <f>APR!H256</f>
        <v/>
      </c>
      <c r="J1755" s="45">
        <f>APR!I256</f>
        <v/>
      </c>
      <c r="K1755" s="44">
        <f>APR!J256</f>
        <v/>
      </c>
      <c r="L1755" s="44">
        <f>APR!K256</f>
        <v/>
      </c>
      <c r="M1755" s="46">
        <f>APR!L256</f>
        <v/>
      </c>
      <c r="N1755" s="44">
        <f>APR!M256</f>
        <v/>
      </c>
      <c r="O1755" s="44">
        <f>APR!N256</f>
        <v/>
      </c>
      <c r="P1755" s="44">
        <f>APR!O256</f>
        <v/>
      </c>
      <c r="Q1755" s="44">
        <f>APR!P256</f>
        <v/>
      </c>
      <c r="R1755" s="44">
        <f>APR!Q256</f>
        <v/>
      </c>
      <c r="S1755" s="46">
        <f>S1754+IF(X1755=0,0,M1755)</f>
        <v/>
      </c>
      <c r="T1755" s="47">
        <f>MAX(T1754,S1755)</f>
        <v/>
      </c>
      <c r="U1755" s="48">
        <f>S1755-T1755</f>
        <v/>
      </c>
      <c r="V1755" s="47">
        <f>IFERROR(SUMIFS(DATABASE!$M$5:$M$6004,DATABASE!$B$5:$B$6004,B1755,DATABASE!$X$5:$X$6004,1),0)</f>
        <v/>
      </c>
      <c r="W1755" s="31">
        <f>IFERROR(COUNTIFS(DATABASE!$B$5:$B$6004,B1755,DATABASE!$X$5:$X$6004,1),0)</f>
        <v/>
      </c>
      <c r="X1755" s="49">
        <f>--AND(ISNUMBER(B1755),C1755&lt;&gt;"",L1755&lt;&gt;"",M1755&lt;&gt;"")</f>
        <v/>
      </c>
    </row>
    <row r="1756" ht="15" customHeight="1" s="111">
      <c r="A1756" s="50" t="inlineStr">
        <is>
          <t>APR</t>
        </is>
      </c>
      <c r="B1756" s="51">
        <f>APR!A257</f>
        <v/>
      </c>
      <c r="C1756" s="52">
        <f>APR!B257</f>
        <v/>
      </c>
      <c r="D1756" s="52">
        <f>APR!C257</f>
        <v/>
      </c>
      <c r="E1756" s="52">
        <f>APR!D257</f>
        <v/>
      </c>
      <c r="F1756" s="52">
        <f>APR!E257</f>
        <v/>
      </c>
      <c r="G1756" s="52">
        <f>APR!F257</f>
        <v/>
      </c>
      <c r="H1756" s="52">
        <f>APR!G257</f>
        <v/>
      </c>
      <c r="I1756" s="53">
        <f>APR!H257</f>
        <v/>
      </c>
      <c r="J1756" s="53">
        <f>APR!I257</f>
        <v/>
      </c>
      <c r="K1756" s="52">
        <f>APR!J257</f>
        <v/>
      </c>
      <c r="L1756" s="52">
        <f>APR!K257</f>
        <v/>
      </c>
      <c r="M1756" s="54">
        <f>APR!L257</f>
        <v/>
      </c>
      <c r="N1756" s="52">
        <f>APR!M257</f>
        <v/>
      </c>
      <c r="O1756" s="52">
        <f>APR!N257</f>
        <v/>
      </c>
      <c r="P1756" s="52">
        <f>APR!O257</f>
        <v/>
      </c>
      <c r="Q1756" s="52">
        <f>APR!P257</f>
        <v/>
      </c>
      <c r="R1756" s="52">
        <f>APR!Q257</f>
        <v/>
      </c>
      <c r="S1756" s="54">
        <f>S1755+IF(X1756=0,0,M1756)</f>
        <v/>
      </c>
      <c r="T1756" s="55">
        <f>MAX(T1755,S1756)</f>
        <v/>
      </c>
      <c r="U1756" s="56">
        <f>S1756-T1756</f>
        <v/>
      </c>
      <c r="V1756" s="55">
        <f>IFERROR(SUMIFS(DATABASE!$M$5:$M$6004,DATABASE!$B$5:$B$6004,B1756,DATABASE!$X$5:$X$6004,1),0)</f>
        <v/>
      </c>
      <c r="W1756" s="57">
        <f>IFERROR(COUNTIFS(DATABASE!$B$5:$B$6004,B1756,DATABASE!$X$5:$X$6004,1),0)</f>
        <v/>
      </c>
      <c r="X1756" s="58">
        <f>--AND(ISNUMBER(B1756),C1756&lt;&gt;"",L1756&lt;&gt;"",M1756&lt;&gt;"")</f>
        <v/>
      </c>
    </row>
    <row r="1757" ht="15" customHeight="1" s="111">
      <c r="A1757" s="42" t="inlineStr">
        <is>
          <t>APR</t>
        </is>
      </c>
      <c r="B1757" s="43">
        <f>APR!A258</f>
        <v/>
      </c>
      <c r="C1757" s="44">
        <f>APR!B258</f>
        <v/>
      </c>
      <c r="D1757" s="44">
        <f>APR!C258</f>
        <v/>
      </c>
      <c r="E1757" s="44">
        <f>APR!D258</f>
        <v/>
      </c>
      <c r="F1757" s="44">
        <f>APR!E258</f>
        <v/>
      </c>
      <c r="G1757" s="44">
        <f>APR!F258</f>
        <v/>
      </c>
      <c r="H1757" s="44">
        <f>APR!G258</f>
        <v/>
      </c>
      <c r="I1757" s="45">
        <f>APR!H258</f>
        <v/>
      </c>
      <c r="J1757" s="45">
        <f>APR!I258</f>
        <v/>
      </c>
      <c r="K1757" s="44">
        <f>APR!J258</f>
        <v/>
      </c>
      <c r="L1757" s="44">
        <f>APR!K258</f>
        <v/>
      </c>
      <c r="M1757" s="46">
        <f>APR!L258</f>
        <v/>
      </c>
      <c r="N1757" s="44">
        <f>APR!M258</f>
        <v/>
      </c>
      <c r="O1757" s="44">
        <f>APR!N258</f>
        <v/>
      </c>
      <c r="P1757" s="44">
        <f>APR!O258</f>
        <v/>
      </c>
      <c r="Q1757" s="44">
        <f>APR!P258</f>
        <v/>
      </c>
      <c r="R1757" s="44">
        <f>APR!Q258</f>
        <v/>
      </c>
      <c r="S1757" s="46">
        <f>S1756+IF(X1757=0,0,M1757)</f>
        <v/>
      </c>
      <c r="T1757" s="47">
        <f>MAX(T1756,S1757)</f>
        <v/>
      </c>
      <c r="U1757" s="48">
        <f>S1757-T1757</f>
        <v/>
      </c>
      <c r="V1757" s="47">
        <f>IFERROR(SUMIFS(DATABASE!$M$5:$M$6004,DATABASE!$B$5:$B$6004,B1757,DATABASE!$X$5:$X$6004,1),0)</f>
        <v/>
      </c>
      <c r="W1757" s="31">
        <f>IFERROR(COUNTIFS(DATABASE!$B$5:$B$6004,B1757,DATABASE!$X$5:$X$6004,1),0)</f>
        <v/>
      </c>
      <c r="X1757" s="49">
        <f>--AND(ISNUMBER(B1757),C1757&lt;&gt;"",L1757&lt;&gt;"",M1757&lt;&gt;"")</f>
        <v/>
      </c>
    </row>
    <row r="1758" ht="15" customHeight="1" s="111">
      <c r="A1758" s="50" t="inlineStr">
        <is>
          <t>APR</t>
        </is>
      </c>
      <c r="B1758" s="51">
        <f>APR!A259</f>
        <v/>
      </c>
      <c r="C1758" s="52">
        <f>APR!B259</f>
        <v/>
      </c>
      <c r="D1758" s="52">
        <f>APR!C259</f>
        <v/>
      </c>
      <c r="E1758" s="52">
        <f>APR!D259</f>
        <v/>
      </c>
      <c r="F1758" s="52">
        <f>APR!E259</f>
        <v/>
      </c>
      <c r="G1758" s="52">
        <f>APR!F259</f>
        <v/>
      </c>
      <c r="H1758" s="52">
        <f>APR!G259</f>
        <v/>
      </c>
      <c r="I1758" s="53">
        <f>APR!H259</f>
        <v/>
      </c>
      <c r="J1758" s="53">
        <f>APR!I259</f>
        <v/>
      </c>
      <c r="K1758" s="52">
        <f>APR!J259</f>
        <v/>
      </c>
      <c r="L1758" s="52">
        <f>APR!K259</f>
        <v/>
      </c>
      <c r="M1758" s="54">
        <f>APR!L259</f>
        <v/>
      </c>
      <c r="N1758" s="52">
        <f>APR!M259</f>
        <v/>
      </c>
      <c r="O1758" s="52">
        <f>APR!N259</f>
        <v/>
      </c>
      <c r="P1758" s="52">
        <f>APR!O259</f>
        <v/>
      </c>
      <c r="Q1758" s="52">
        <f>APR!P259</f>
        <v/>
      </c>
      <c r="R1758" s="52">
        <f>APR!Q259</f>
        <v/>
      </c>
      <c r="S1758" s="54">
        <f>S1757+IF(X1758=0,0,M1758)</f>
        <v/>
      </c>
      <c r="T1758" s="55">
        <f>MAX(T1757,S1758)</f>
        <v/>
      </c>
      <c r="U1758" s="56">
        <f>S1758-T1758</f>
        <v/>
      </c>
      <c r="V1758" s="55">
        <f>IFERROR(SUMIFS(DATABASE!$M$5:$M$6004,DATABASE!$B$5:$B$6004,B1758,DATABASE!$X$5:$X$6004,1),0)</f>
        <v/>
      </c>
      <c r="W1758" s="57">
        <f>IFERROR(COUNTIFS(DATABASE!$B$5:$B$6004,B1758,DATABASE!$X$5:$X$6004,1),0)</f>
        <v/>
      </c>
      <c r="X1758" s="58">
        <f>--AND(ISNUMBER(B1758),C1758&lt;&gt;"",L1758&lt;&gt;"",M1758&lt;&gt;"")</f>
        <v/>
      </c>
    </row>
    <row r="1759" ht="15" customHeight="1" s="111">
      <c r="A1759" s="42" t="inlineStr">
        <is>
          <t>APR</t>
        </is>
      </c>
      <c r="B1759" s="43">
        <f>APR!A260</f>
        <v/>
      </c>
      <c r="C1759" s="44">
        <f>APR!B260</f>
        <v/>
      </c>
      <c r="D1759" s="44">
        <f>APR!C260</f>
        <v/>
      </c>
      <c r="E1759" s="44">
        <f>APR!D260</f>
        <v/>
      </c>
      <c r="F1759" s="44">
        <f>APR!E260</f>
        <v/>
      </c>
      <c r="G1759" s="44">
        <f>APR!F260</f>
        <v/>
      </c>
      <c r="H1759" s="44">
        <f>APR!G260</f>
        <v/>
      </c>
      <c r="I1759" s="45">
        <f>APR!H260</f>
        <v/>
      </c>
      <c r="J1759" s="45">
        <f>APR!I260</f>
        <v/>
      </c>
      <c r="K1759" s="44">
        <f>APR!J260</f>
        <v/>
      </c>
      <c r="L1759" s="44">
        <f>APR!K260</f>
        <v/>
      </c>
      <c r="M1759" s="46">
        <f>APR!L260</f>
        <v/>
      </c>
      <c r="N1759" s="44">
        <f>APR!M260</f>
        <v/>
      </c>
      <c r="O1759" s="44">
        <f>APR!N260</f>
        <v/>
      </c>
      <c r="P1759" s="44">
        <f>APR!O260</f>
        <v/>
      </c>
      <c r="Q1759" s="44">
        <f>APR!P260</f>
        <v/>
      </c>
      <c r="R1759" s="44">
        <f>APR!Q260</f>
        <v/>
      </c>
      <c r="S1759" s="46">
        <f>S1758+IF(X1759=0,0,M1759)</f>
        <v/>
      </c>
      <c r="T1759" s="47">
        <f>MAX(T1758,S1759)</f>
        <v/>
      </c>
      <c r="U1759" s="48">
        <f>S1759-T1759</f>
        <v/>
      </c>
      <c r="V1759" s="47">
        <f>IFERROR(SUMIFS(DATABASE!$M$5:$M$6004,DATABASE!$B$5:$B$6004,B1759,DATABASE!$X$5:$X$6004,1),0)</f>
        <v/>
      </c>
      <c r="W1759" s="31">
        <f>IFERROR(COUNTIFS(DATABASE!$B$5:$B$6004,B1759,DATABASE!$X$5:$X$6004,1),0)</f>
        <v/>
      </c>
      <c r="X1759" s="49">
        <f>--AND(ISNUMBER(B1759),C1759&lt;&gt;"",L1759&lt;&gt;"",M1759&lt;&gt;"")</f>
        <v/>
      </c>
    </row>
    <row r="1760" ht="15" customHeight="1" s="111">
      <c r="A1760" s="50" t="inlineStr">
        <is>
          <t>APR</t>
        </is>
      </c>
      <c r="B1760" s="51">
        <f>APR!A261</f>
        <v/>
      </c>
      <c r="C1760" s="52">
        <f>APR!B261</f>
        <v/>
      </c>
      <c r="D1760" s="52">
        <f>APR!C261</f>
        <v/>
      </c>
      <c r="E1760" s="52">
        <f>APR!D261</f>
        <v/>
      </c>
      <c r="F1760" s="52">
        <f>APR!E261</f>
        <v/>
      </c>
      <c r="G1760" s="52">
        <f>APR!F261</f>
        <v/>
      </c>
      <c r="H1760" s="52">
        <f>APR!G261</f>
        <v/>
      </c>
      <c r="I1760" s="53">
        <f>APR!H261</f>
        <v/>
      </c>
      <c r="J1760" s="53">
        <f>APR!I261</f>
        <v/>
      </c>
      <c r="K1760" s="52">
        <f>APR!J261</f>
        <v/>
      </c>
      <c r="L1760" s="52">
        <f>APR!K261</f>
        <v/>
      </c>
      <c r="M1760" s="54">
        <f>APR!L261</f>
        <v/>
      </c>
      <c r="N1760" s="52">
        <f>APR!M261</f>
        <v/>
      </c>
      <c r="O1760" s="52">
        <f>APR!N261</f>
        <v/>
      </c>
      <c r="P1760" s="52">
        <f>APR!O261</f>
        <v/>
      </c>
      <c r="Q1760" s="52">
        <f>APR!P261</f>
        <v/>
      </c>
      <c r="R1760" s="52">
        <f>APR!Q261</f>
        <v/>
      </c>
      <c r="S1760" s="54">
        <f>S1759+IF(X1760=0,0,M1760)</f>
        <v/>
      </c>
      <c r="T1760" s="55">
        <f>MAX(T1759,S1760)</f>
        <v/>
      </c>
      <c r="U1760" s="56">
        <f>S1760-T1760</f>
        <v/>
      </c>
      <c r="V1760" s="55">
        <f>IFERROR(SUMIFS(DATABASE!$M$5:$M$6004,DATABASE!$B$5:$B$6004,B1760,DATABASE!$X$5:$X$6004,1),0)</f>
        <v/>
      </c>
      <c r="W1760" s="57">
        <f>IFERROR(COUNTIFS(DATABASE!$B$5:$B$6004,B1760,DATABASE!$X$5:$X$6004,1),0)</f>
        <v/>
      </c>
      <c r="X1760" s="58">
        <f>--AND(ISNUMBER(B1760),C1760&lt;&gt;"",L1760&lt;&gt;"",M1760&lt;&gt;"")</f>
        <v/>
      </c>
    </row>
    <row r="1761" ht="15" customHeight="1" s="111">
      <c r="A1761" s="42" t="inlineStr">
        <is>
          <t>APR</t>
        </is>
      </c>
      <c r="B1761" s="43">
        <f>APR!A262</f>
        <v/>
      </c>
      <c r="C1761" s="44">
        <f>APR!B262</f>
        <v/>
      </c>
      <c r="D1761" s="44">
        <f>APR!C262</f>
        <v/>
      </c>
      <c r="E1761" s="44">
        <f>APR!D262</f>
        <v/>
      </c>
      <c r="F1761" s="44">
        <f>APR!E262</f>
        <v/>
      </c>
      <c r="G1761" s="44">
        <f>APR!F262</f>
        <v/>
      </c>
      <c r="H1761" s="44">
        <f>APR!G262</f>
        <v/>
      </c>
      <c r="I1761" s="45">
        <f>APR!H262</f>
        <v/>
      </c>
      <c r="J1761" s="45">
        <f>APR!I262</f>
        <v/>
      </c>
      <c r="K1761" s="44">
        <f>APR!J262</f>
        <v/>
      </c>
      <c r="L1761" s="44">
        <f>APR!K262</f>
        <v/>
      </c>
      <c r="M1761" s="46">
        <f>APR!L262</f>
        <v/>
      </c>
      <c r="N1761" s="44">
        <f>APR!M262</f>
        <v/>
      </c>
      <c r="O1761" s="44">
        <f>APR!N262</f>
        <v/>
      </c>
      <c r="P1761" s="44">
        <f>APR!O262</f>
        <v/>
      </c>
      <c r="Q1761" s="44">
        <f>APR!P262</f>
        <v/>
      </c>
      <c r="R1761" s="44">
        <f>APR!Q262</f>
        <v/>
      </c>
      <c r="S1761" s="46">
        <f>S1760+IF(X1761=0,0,M1761)</f>
        <v/>
      </c>
      <c r="T1761" s="47">
        <f>MAX(T1760,S1761)</f>
        <v/>
      </c>
      <c r="U1761" s="48">
        <f>S1761-T1761</f>
        <v/>
      </c>
      <c r="V1761" s="47">
        <f>IFERROR(SUMIFS(DATABASE!$M$5:$M$6004,DATABASE!$B$5:$B$6004,B1761,DATABASE!$X$5:$X$6004,1),0)</f>
        <v/>
      </c>
      <c r="W1761" s="31">
        <f>IFERROR(COUNTIFS(DATABASE!$B$5:$B$6004,B1761,DATABASE!$X$5:$X$6004,1),0)</f>
        <v/>
      </c>
      <c r="X1761" s="49">
        <f>--AND(ISNUMBER(B1761),C1761&lt;&gt;"",L1761&lt;&gt;"",M1761&lt;&gt;"")</f>
        <v/>
      </c>
    </row>
    <row r="1762" ht="15" customHeight="1" s="111">
      <c r="A1762" s="50" t="inlineStr">
        <is>
          <t>APR</t>
        </is>
      </c>
      <c r="B1762" s="51">
        <f>APR!A263</f>
        <v/>
      </c>
      <c r="C1762" s="52">
        <f>APR!B263</f>
        <v/>
      </c>
      <c r="D1762" s="52">
        <f>APR!C263</f>
        <v/>
      </c>
      <c r="E1762" s="52">
        <f>APR!D263</f>
        <v/>
      </c>
      <c r="F1762" s="52">
        <f>APR!E263</f>
        <v/>
      </c>
      <c r="G1762" s="52">
        <f>APR!F263</f>
        <v/>
      </c>
      <c r="H1762" s="52">
        <f>APR!G263</f>
        <v/>
      </c>
      <c r="I1762" s="53">
        <f>APR!H263</f>
        <v/>
      </c>
      <c r="J1762" s="53">
        <f>APR!I263</f>
        <v/>
      </c>
      <c r="K1762" s="52">
        <f>APR!J263</f>
        <v/>
      </c>
      <c r="L1762" s="52">
        <f>APR!K263</f>
        <v/>
      </c>
      <c r="M1762" s="54">
        <f>APR!L263</f>
        <v/>
      </c>
      <c r="N1762" s="52">
        <f>APR!M263</f>
        <v/>
      </c>
      <c r="O1762" s="52">
        <f>APR!N263</f>
        <v/>
      </c>
      <c r="P1762" s="52">
        <f>APR!O263</f>
        <v/>
      </c>
      <c r="Q1762" s="52">
        <f>APR!P263</f>
        <v/>
      </c>
      <c r="R1762" s="52">
        <f>APR!Q263</f>
        <v/>
      </c>
      <c r="S1762" s="54">
        <f>S1761+IF(X1762=0,0,M1762)</f>
        <v/>
      </c>
      <c r="T1762" s="55">
        <f>MAX(T1761,S1762)</f>
        <v/>
      </c>
      <c r="U1762" s="56">
        <f>S1762-T1762</f>
        <v/>
      </c>
      <c r="V1762" s="55">
        <f>IFERROR(SUMIFS(DATABASE!$M$5:$M$6004,DATABASE!$B$5:$B$6004,B1762,DATABASE!$X$5:$X$6004,1),0)</f>
        <v/>
      </c>
      <c r="W1762" s="57">
        <f>IFERROR(COUNTIFS(DATABASE!$B$5:$B$6004,B1762,DATABASE!$X$5:$X$6004,1),0)</f>
        <v/>
      </c>
      <c r="X1762" s="58">
        <f>--AND(ISNUMBER(B1762),C1762&lt;&gt;"",L1762&lt;&gt;"",M1762&lt;&gt;"")</f>
        <v/>
      </c>
    </row>
    <row r="1763" ht="15" customHeight="1" s="111">
      <c r="A1763" s="42" t="inlineStr">
        <is>
          <t>APR</t>
        </is>
      </c>
      <c r="B1763" s="43">
        <f>APR!A264</f>
        <v/>
      </c>
      <c r="C1763" s="44">
        <f>APR!B264</f>
        <v/>
      </c>
      <c r="D1763" s="44">
        <f>APR!C264</f>
        <v/>
      </c>
      <c r="E1763" s="44">
        <f>APR!D264</f>
        <v/>
      </c>
      <c r="F1763" s="44">
        <f>APR!E264</f>
        <v/>
      </c>
      <c r="G1763" s="44">
        <f>APR!F264</f>
        <v/>
      </c>
      <c r="H1763" s="44">
        <f>APR!G264</f>
        <v/>
      </c>
      <c r="I1763" s="45">
        <f>APR!H264</f>
        <v/>
      </c>
      <c r="J1763" s="45">
        <f>APR!I264</f>
        <v/>
      </c>
      <c r="K1763" s="44">
        <f>APR!J264</f>
        <v/>
      </c>
      <c r="L1763" s="44">
        <f>APR!K264</f>
        <v/>
      </c>
      <c r="M1763" s="46">
        <f>APR!L264</f>
        <v/>
      </c>
      <c r="N1763" s="44">
        <f>APR!M264</f>
        <v/>
      </c>
      <c r="O1763" s="44">
        <f>APR!N264</f>
        <v/>
      </c>
      <c r="P1763" s="44">
        <f>APR!O264</f>
        <v/>
      </c>
      <c r="Q1763" s="44">
        <f>APR!P264</f>
        <v/>
      </c>
      <c r="R1763" s="44">
        <f>APR!Q264</f>
        <v/>
      </c>
      <c r="S1763" s="46">
        <f>S1762+IF(X1763=0,0,M1763)</f>
        <v/>
      </c>
      <c r="T1763" s="47">
        <f>MAX(T1762,S1763)</f>
        <v/>
      </c>
      <c r="U1763" s="48">
        <f>S1763-T1763</f>
        <v/>
      </c>
      <c r="V1763" s="47">
        <f>IFERROR(SUMIFS(DATABASE!$M$5:$M$6004,DATABASE!$B$5:$B$6004,B1763,DATABASE!$X$5:$X$6004,1),0)</f>
        <v/>
      </c>
      <c r="W1763" s="31">
        <f>IFERROR(COUNTIFS(DATABASE!$B$5:$B$6004,B1763,DATABASE!$X$5:$X$6004,1),0)</f>
        <v/>
      </c>
      <c r="X1763" s="49">
        <f>--AND(ISNUMBER(B1763),C1763&lt;&gt;"",L1763&lt;&gt;"",M1763&lt;&gt;"")</f>
        <v/>
      </c>
    </row>
    <row r="1764" ht="15" customHeight="1" s="111">
      <c r="A1764" s="50" t="inlineStr">
        <is>
          <t>APR</t>
        </is>
      </c>
      <c r="B1764" s="51">
        <f>APR!A265</f>
        <v/>
      </c>
      <c r="C1764" s="52">
        <f>APR!B265</f>
        <v/>
      </c>
      <c r="D1764" s="52">
        <f>APR!C265</f>
        <v/>
      </c>
      <c r="E1764" s="52">
        <f>APR!D265</f>
        <v/>
      </c>
      <c r="F1764" s="52">
        <f>APR!E265</f>
        <v/>
      </c>
      <c r="G1764" s="52">
        <f>APR!F265</f>
        <v/>
      </c>
      <c r="H1764" s="52">
        <f>APR!G265</f>
        <v/>
      </c>
      <c r="I1764" s="53">
        <f>APR!H265</f>
        <v/>
      </c>
      <c r="J1764" s="53">
        <f>APR!I265</f>
        <v/>
      </c>
      <c r="K1764" s="52">
        <f>APR!J265</f>
        <v/>
      </c>
      <c r="L1764" s="52">
        <f>APR!K265</f>
        <v/>
      </c>
      <c r="M1764" s="54">
        <f>APR!L265</f>
        <v/>
      </c>
      <c r="N1764" s="52">
        <f>APR!M265</f>
        <v/>
      </c>
      <c r="O1764" s="52">
        <f>APR!N265</f>
        <v/>
      </c>
      <c r="P1764" s="52">
        <f>APR!O265</f>
        <v/>
      </c>
      <c r="Q1764" s="52">
        <f>APR!P265</f>
        <v/>
      </c>
      <c r="R1764" s="52">
        <f>APR!Q265</f>
        <v/>
      </c>
      <c r="S1764" s="54">
        <f>S1763+IF(X1764=0,0,M1764)</f>
        <v/>
      </c>
      <c r="T1764" s="55">
        <f>MAX(T1763,S1764)</f>
        <v/>
      </c>
      <c r="U1764" s="56">
        <f>S1764-T1764</f>
        <v/>
      </c>
      <c r="V1764" s="55">
        <f>IFERROR(SUMIFS(DATABASE!$M$5:$M$6004,DATABASE!$B$5:$B$6004,B1764,DATABASE!$X$5:$X$6004,1),0)</f>
        <v/>
      </c>
      <c r="W1764" s="57">
        <f>IFERROR(COUNTIFS(DATABASE!$B$5:$B$6004,B1764,DATABASE!$X$5:$X$6004,1),0)</f>
        <v/>
      </c>
      <c r="X1764" s="58">
        <f>--AND(ISNUMBER(B1764),C1764&lt;&gt;"",L1764&lt;&gt;"",M1764&lt;&gt;"")</f>
        <v/>
      </c>
    </row>
    <row r="1765" ht="15" customHeight="1" s="111">
      <c r="A1765" s="42" t="inlineStr">
        <is>
          <t>APR</t>
        </is>
      </c>
      <c r="B1765" s="43">
        <f>APR!A266</f>
        <v/>
      </c>
      <c r="C1765" s="44">
        <f>APR!B266</f>
        <v/>
      </c>
      <c r="D1765" s="44">
        <f>APR!C266</f>
        <v/>
      </c>
      <c r="E1765" s="44">
        <f>APR!D266</f>
        <v/>
      </c>
      <c r="F1765" s="44">
        <f>APR!E266</f>
        <v/>
      </c>
      <c r="G1765" s="44">
        <f>APR!F266</f>
        <v/>
      </c>
      <c r="H1765" s="44">
        <f>APR!G266</f>
        <v/>
      </c>
      <c r="I1765" s="45">
        <f>APR!H266</f>
        <v/>
      </c>
      <c r="J1765" s="45">
        <f>APR!I266</f>
        <v/>
      </c>
      <c r="K1765" s="44">
        <f>APR!J266</f>
        <v/>
      </c>
      <c r="L1765" s="44">
        <f>APR!K266</f>
        <v/>
      </c>
      <c r="M1765" s="46">
        <f>APR!L266</f>
        <v/>
      </c>
      <c r="N1765" s="44">
        <f>APR!M266</f>
        <v/>
      </c>
      <c r="O1765" s="44">
        <f>APR!N266</f>
        <v/>
      </c>
      <c r="P1765" s="44">
        <f>APR!O266</f>
        <v/>
      </c>
      <c r="Q1765" s="44">
        <f>APR!P266</f>
        <v/>
      </c>
      <c r="R1765" s="44">
        <f>APR!Q266</f>
        <v/>
      </c>
      <c r="S1765" s="46">
        <f>S1764+IF(X1765=0,0,M1765)</f>
        <v/>
      </c>
      <c r="T1765" s="47">
        <f>MAX(T1764,S1765)</f>
        <v/>
      </c>
      <c r="U1765" s="48">
        <f>S1765-T1765</f>
        <v/>
      </c>
      <c r="V1765" s="47">
        <f>IFERROR(SUMIFS(DATABASE!$M$5:$M$6004,DATABASE!$B$5:$B$6004,B1765,DATABASE!$X$5:$X$6004,1),0)</f>
        <v/>
      </c>
      <c r="W1765" s="31">
        <f>IFERROR(COUNTIFS(DATABASE!$B$5:$B$6004,B1765,DATABASE!$X$5:$X$6004,1),0)</f>
        <v/>
      </c>
      <c r="X1765" s="49">
        <f>--AND(ISNUMBER(B1765),C1765&lt;&gt;"",L1765&lt;&gt;"",M1765&lt;&gt;"")</f>
        <v/>
      </c>
    </row>
    <row r="1766" ht="15" customHeight="1" s="111">
      <c r="A1766" s="50" t="inlineStr">
        <is>
          <t>APR</t>
        </is>
      </c>
      <c r="B1766" s="51">
        <f>APR!A267</f>
        <v/>
      </c>
      <c r="C1766" s="52">
        <f>APR!B267</f>
        <v/>
      </c>
      <c r="D1766" s="52">
        <f>APR!C267</f>
        <v/>
      </c>
      <c r="E1766" s="52">
        <f>APR!D267</f>
        <v/>
      </c>
      <c r="F1766" s="52">
        <f>APR!E267</f>
        <v/>
      </c>
      <c r="G1766" s="52">
        <f>APR!F267</f>
        <v/>
      </c>
      <c r="H1766" s="52">
        <f>APR!G267</f>
        <v/>
      </c>
      <c r="I1766" s="53">
        <f>APR!H267</f>
        <v/>
      </c>
      <c r="J1766" s="53">
        <f>APR!I267</f>
        <v/>
      </c>
      <c r="K1766" s="52">
        <f>APR!J267</f>
        <v/>
      </c>
      <c r="L1766" s="52">
        <f>APR!K267</f>
        <v/>
      </c>
      <c r="M1766" s="54">
        <f>APR!L267</f>
        <v/>
      </c>
      <c r="N1766" s="52">
        <f>APR!M267</f>
        <v/>
      </c>
      <c r="O1766" s="52">
        <f>APR!N267</f>
        <v/>
      </c>
      <c r="P1766" s="52">
        <f>APR!O267</f>
        <v/>
      </c>
      <c r="Q1766" s="52">
        <f>APR!P267</f>
        <v/>
      </c>
      <c r="R1766" s="52">
        <f>APR!Q267</f>
        <v/>
      </c>
      <c r="S1766" s="54">
        <f>S1765+IF(X1766=0,0,M1766)</f>
        <v/>
      </c>
      <c r="T1766" s="55">
        <f>MAX(T1765,S1766)</f>
        <v/>
      </c>
      <c r="U1766" s="56">
        <f>S1766-T1766</f>
        <v/>
      </c>
      <c r="V1766" s="55">
        <f>IFERROR(SUMIFS(DATABASE!$M$5:$M$6004,DATABASE!$B$5:$B$6004,B1766,DATABASE!$X$5:$X$6004,1),0)</f>
        <v/>
      </c>
      <c r="W1766" s="57">
        <f>IFERROR(COUNTIFS(DATABASE!$B$5:$B$6004,B1766,DATABASE!$X$5:$X$6004,1),0)</f>
        <v/>
      </c>
      <c r="X1766" s="58">
        <f>--AND(ISNUMBER(B1766),C1766&lt;&gt;"",L1766&lt;&gt;"",M1766&lt;&gt;"")</f>
        <v/>
      </c>
    </row>
    <row r="1767" ht="15" customHeight="1" s="111">
      <c r="A1767" s="42" t="inlineStr">
        <is>
          <t>APR</t>
        </is>
      </c>
      <c r="B1767" s="43">
        <f>APR!A268</f>
        <v/>
      </c>
      <c r="C1767" s="44">
        <f>APR!B268</f>
        <v/>
      </c>
      <c r="D1767" s="44">
        <f>APR!C268</f>
        <v/>
      </c>
      <c r="E1767" s="44">
        <f>APR!D268</f>
        <v/>
      </c>
      <c r="F1767" s="44">
        <f>APR!E268</f>
        <v/>
      </c>
      <c r="G1767" s="44">
        <f>APR!F268</f>
        <v/>
      </c>
      <c r="H1767" s="44">
        <f>APR!G268</f>
        <v/>
      </c>
      <c r="I1767" s="45">
        <f>APR!H268</f>
        <v/>
      </c>
      <c r="J1767" s="45">
        <f>APR!I268</f>
        <v/>
      </c>
      <c r="K1767" s="44">
        <f>APR!J268</f>
        <v/>
      </c>
      <c r="L1767" s="44">
        <f>APR!K268</f>
        <v/>
      </c>
      <c r="M1767" s="46">
        <f>APR!L268</f>
        <v/>
      </c>
      <c r="N1767" s="44">
        <f>APR!M268</f>
        <v/>
      </c>
      <c r="O1767" s="44">
        <f>APR!N268</f>
        <v/>
      </c>
      <c r="P1767" s="44">
        <f>APR!O268</f>
        <v/>
      </c>
      <c r="Q1767" s="44">
        <f>APR!P268</f>
        <v/>
      </c>
      <c r="R1767" s="44">
        <f>APR!Q268</f>
        <v/>
      </c>
      <c r="S1767" s="46">
        <f>S1766+IF(X1767=0,0,M1767)</f>
        <v/>
      </c>
      <c r="T1767" s="47">
        <f>MAX(T1766,S1767)</f>
        <v/>
      </c>
      <c r="U1767" s="48">
        <f>S1767-T1767</f>
        <v/>
      </c>
      <c r="V1767" s="47">
        <f>IFERROR(SUMIFS(DATABASE!$M$5:$M$6004,DATABASE!$B$5:$B$6004,B1767,DATABASE!$X$5:$X$6004,1),0)</f>
        <v/>
      </c>
      <c r="W1767" s="31">
        <f>IFERROR(COUNTIFS(DATABASE!$B$5:$B$6004,B1767,DATABASE!$X$5:$X$6004,1),0)</f>
        <v/>
      </c>
      <c r="X1767" s="49">
        <f>--AND(ISNUMBER(B1767),C1767&lt;&gt;"",L1767&lt;&gt;"",M1767&lt;&gt;"")</f>
        <v/>
      </c>
    </row>
    <row r="1768" ht="15" customHeight="1" s="111">
      <c r="A1768" s="50" t="inlineStr">
        <is>
          <t>APR</t>
        </is>
      </c>
      <c r="B1768" s="51">
        <f>APR!A269</f>
        <v/>
      </c>
      <c r="C1768" s="52">
        <f>APR!B269</f>
        <v/>
      </c>
      <c r="D1768" s="52">
        <f>APR!C269</f>
        <v/>
      </c>
      <c r="E1768" s="52">
        <f>APR!D269</f>
        <v/>
      </c>
      <c r="F1768" s="52">
        <f>APR!E269</f>
        <v/>
      </c>
      <c r="G1768" s="52">
        <f>APR!F269</f>
        <v/>
      </c>
      <c r="H1768" s="52">
        <f>APR!G269</f>
        <v/>
      </c>
      <c r="I1768" s="53">
        <f>APR!H269</f>
        <v/>
      </c>
      <c r="J1768" s="53">
        <f>APR!I269</f>
        <v/>
      </c>
      <c r="K1768" s="52">
        <f>APR!J269</f>
        <v/>
      </c>
      <c r="L1768" s="52">
        <f>APR!K269</f>
        <v/>
      </c>
      <c r="M1768" s="54">
        <f>APR!L269</f>
        <v/>
      </c>
      <c r="N1768" s="52">
        <f>APR!M269</f>
        <v/>
      </c>
      <c r="O1768" s="52">
        <f>APR!N269</f>
        <v/>
      </c>
      <c r="P1768" s="52">
        <f>APR!O269</f>
        <v/>
      </c>
      <c r="Q1768" s="52">
        <f>APR!P269</f>
        <v/>
      </c>
      <c r="R1768" s="52">
        <f>APR!Q269</f>
        <v/>
      </c>
      <c r="S1768" s="54">
        <f>S1767+IF(X1768=0,0,M1768)</f>
        <v/>
      </c>
      <c r="T1768" s="55">
        <f>MAX(T1767,S1768)</f>
        <v/>
      </c>
      <c r="U1768" s="56">
        <f>S1768-T1768</f>
        <v/>
      </c>
      <c r="V1768" s="55">
        <f>IFERROR(SUMIFS(DATABASE!$M$5:$M$6004,DATABASE!$B$5:$B$6004,B1768,DATABASE!$X$5:$X$6004,1),0)</f>
        <v/>
      </c>
      <c r="W1768" s="57">
        <f>IFERROR(COUNTIFS(DATABASE!$B$5:$B$6004,B1768,DATABASE!$X$5:$X$6004,1),0)</f>
        <v/>
      </c>
      <c r="X1768" s="58">
        <f>--AND(ISNUMBER(B1768),C1768&lt;&gt;"",L1768&lt;&gt;"",M1768&lt;&gt;"")</f>
        <v/>
      </c>
    </row>
    <row r="1769" ht="15" customHeight="1" s="111">
      <c r="A1769" s="42" t="inlineStr">
        <is>
          <t>APR</t>
        </is>
      </c>
      <c r="B1769" s="43">
        <f>APR!A270</f>
        <v/>
      </c>
      <c r="C1769" s="44">
        <f>APR!B270</f>
        <v/>
      </c>
      <c r="D1769" s="44">
        <f>APR!C270</f>
        <v/>
      </c>
      <c r="E1769" s="44">
        <f>APR!D270</f>
        <v/>
      </c>
      <c r="F1769" s="44">
        <f>APR!E270</f>
        <v/>
      </c>
      <c r="G1769" s="44">
        <f>APR!F270</f>
        <v/>
      </c>
      <c r="H1769" s="44">
        <f>APR!G270</f>
        <v/>
      </c>
      <c r="I1769" s="45">
        <f>APR!H270</f>
        <v/>
      </c>
      <c r="J1769" s="45">
        <f>APR!I270</f>
        <v/>
      </c>
      <c r="K1769" s="44">
        <f>APR!J270</f>
        <v/>
      </c>
      <c r="L1769" s="44">
        <f>APR!K270</f>
        <v/>
      </c>
      <c r="M1769" s="46">
        <f>APR!L270</f>
        <v/>
      </c>
      <c r="N1769" s="44">
        <f>APR!M270</f>
        <v/>
      </c>
      <c r="O1769" s="44">
        <f>APR!N270</f>
        <v/>
      </c>
      <c r="P1769" s="44">
        <f>APR!O270</f>
        <v/>
      </c>
      <c r="Q1769" s="44">
        <f>APR!P270</f>
        <v/>
      </c>
      <c r="R1769" s="44">
        <f>APR!Q270</f>
        <v/>
      </c>
      <c r="S1769" s="46">
        <f>S1768+IF(X1769=0,0,M1769)</f>
        <v/>
      </c>
      <c r="T1769" s="47">
        <f>MAX(T1768,S1769)</f>
        <v/>
      </c>
      <c r="U1769" s="48">
        <f>S1769-T1769</f>
        <v/>
      </c>
      <c r="V1769" s="47">
        <f>IFERROR(SUMIFS(DATABASE!$M$5:$M$6004,DATABASE!$B$5:$B$6004,B1769,DATABASE!$X$5:$X$6004,1),0)</f>
        <v/>
      </c>
      <c r="W1769" s="31">
        <f>IFERROR(COUNTIFS(DATABASE!$B$5:$B$6004,B1769,DATABASE!$X$5:$X$6004,1),0)</f>
        <v/>
      </c>
      <c r="X1769" s="49">
        <f>--AND(ISNUMBER(B1769),C1769&lt;&gt;"",L1769&lt;&gt;"",M1769&lt;&gt;"")</f>
        <v/>
      </c>
    </row>
    <row r="1770" ht="15" customHeight="1" s="111">
      <c r="A1770" s="50" t="inlineStr">
        <is>
          <t>APR</t>
        </is>
      </c>
      <c r="B1770" s="51">
        <f>APR!A271</f>
        <v/>
      </c>
      <c r="C1770" s="52">
        <f>APR!B271</f>
        <v/>
      </c>
      <c r="D1770" s="52">
        <f>APR!C271</f>
        <v/>
      </c>
      <c r="E1770" s="52">
        <f>APR!D271</f>
        <v/>
      </c>
      <c r="F1770" s="52">
        <f>APR!E271</f>
        <v/>
      </c>
      <c r="G1770" s="52">
        <f>APR!F271</f>
        <v/>
      </c>
      <c r="H1770" s="52">
        <f>APR!G271</f>
        <v/>
      </c>
      <c r="I1770" s="53">
        <f>APR!H271</f>
        <v/>
      </c>
      <c r="J1770" s="53">
        <f>APR!I271</f>
        <v/>
      </c>
      <c r="K1770" s="52">
        <f>APR!J271</f>
        <v/>
      </c>
      <c r="L1770" s="52">
        <f>APR!K271</f>
        <v/>
      </c>
      <c r="M1770" s="54">
        <f>APR!L271</f>
        <v/>
      </c>
      <c r="N1770" s="52">
        <f>APR!M271</f>
        <v/>
      </c>
      <c r="O1770" s="52">
        <f>APR!N271</f>
        <v/>
      </c>
      <c r="P1770" s="52">
        <f>APR!O271</f>
        <v/>
      </c>
      <c r="Q1770" s="52">
        <f>APR!P271</f>
        <v/>
      </c>
      <c r="R1770" s="52">
        <f>APR!Q271</f>
        <v/>
      </c>
      <c r="S1770" s="54">
        <f>S1769+IF(X1770=0,0,M1770)</f>
        <v/>
      </c>
      <c r="T1770" s="55">
        <f>MAX(T1769,S1770)</f>
        <v/>
      </c>
      <c r="U1770" s="56">
        <f>S1770-T1770</f>
        <v/>
      </c>
      <c r="V1770" s="55">
        <f>IFERROR(SUMIFS(DATABASE!$M$5:$M$6004,DATABASE!$B$5:$B$6004,B1770,DATABASE!$X$5:$X$6004,1),0)</f>
        <v/>
      </c>
      <c r="W1770" s="57">
        <f>IFERROR(COUNTIFS(DATABASE!$B$5:$B$6004,B1770,DATABASE!$X$5:$X$6004,1),0)</f>
        <v/>
      </c>
      <c r="X1770" s="58">
        <f>--AND(ISNUMBER(B1770),C1770&lt;&gt;"",L1770&lt;&gt;"",M1770&lt;&gt;"")</f>
        <v/>
      </c>
    </row>
    <row r="1771" ht="15" customHeight="1" s="111">
      <c r="A1771" s="42" t="inlineStr">
        <is>
          <t>APR</t>
        </is>
      </c>
      <c r="B1771" s="43">
        <f>APR!A272</f>
        <v/>
      </c>
      <c r="C1771" s="44">
        <f>APR!B272</f>
        <v/>
      </c>
      <c r="D1771" s="44">
        <f>APR!C272</f>
        <v/>
      </c>
      <c r="E1771" s="44">
        <f>APR!D272</f>
        <v/>
      </c>
      <c r="F1771" s="44">
        <f>APR!E272</f>
        <v/>
      </c>
      <c r="G1771" s="44">
        <f>APR!F272</f>
        <v/>
      </c>
      <c r="H1771" s="44">
        <f>APR!G272</f>
        <v/>
      </c>
      <c r="I1771" s="45">
        <f>APR!H272</f>
        <v/>
      </c>
      <c r="J1771" s="45">
        <f>APR!I272</f>
        <v/>
      </c>
      <c r="K1771" s="44">
        <f>APR!J272</f>
        <v/>
      </c>
      <c r="L1771" s="44">
        <f>APR!K272</f>
        <v/>
      </c>
      <c r="M1771" s="46">
        <f>APR!L272</f>
        <v/>
      </c>
      <c r="N1771" s="44">
        <f>APR!M272</f>
        <v/>
      </c>
      <c r="O1771" s="44">
        <f>APR!N272</f>
        <v/>
      </c>
      <c r="P1771" s="44">
        <f>APR!O272</f>
        <v/>
      </c>
      <c r="Q1771" s="44">
        <f>APR!P272</f>
        <v/>
      </c>
      <c r="R1771" s="44">
        <f>APR!Q272</f>
        <v/>
      </c>
      <c r="S1771" s="46">
        <f>S1770+IF(X1771=0,0,M1771)</f>
        <v/>
      </c>
      <c r="T1771" s="47">
        <f>MAX(T1770,S1771)</f>
        <v/>
      </c>
      <c r="U1771" s="48">
        <f>S1771-T1771</f>
        <v/>
      </c>
      <c r="V1771" s="47">
        <f>IFERROR(SUMIFS(DATABASE!$M$5:$M$6004,DATABASE!$B$5:$B$6004,B1771,DATABASE!$X$5:$X$6004,1),0)</f>
        <v/>
      </c>
      <c r="W1771" s="31">
        <f>IFERROR(COUNTIFS(DATABASE!$B$5:$B$6004,B1771,DATABASE!$X$5:$X$6004,1),0)</f>
        <v/>
      </c>
      <c r="X1771" s="49">
        <f>--AND(ISNUMBER(B1771),C1771&lt;&gt;"",L1771&lt;&gt;"",M1771&lt;&gt;"")</f>
        <v/>
      </c>
    </row>
    <row r="1772" ht="15" customHeight="1" s="111">
      <c r="A1772" s="50" t="inlineStr">
        <is>
          <t>APR</t>
        </is>
      </c>
      <c r="B1772" s="51">
        <f>APR!A273</f>
        <v/>
      </c>
      <c r="C1772" s="52">
        <f>APR!B273</f>
        <v/>
      </c>
      <c r="D1772" s="52">
        <f>APR!C273</f>
        <v/>
      </c>
      <c r="E1772" s="52">
        <f>APR!D273</f>
        <v/>
      </c>
      <c r="F1772" s="52">
        <f>APR!E273</f>
        <v/>
      </c>
      <c r="G1772" s="52">
        <f>APR!F273</f>
        <v/>
      </c>
      <c r="H1772" s="52">
        <f>APR!G273</f>
        <v/>
      </c>
      <c r="I1772" s="53">
        <f>APR!H273</f>
        <v/>
      </c>
      <c r="J1772" s="53">
        <f>APR!I273</f>
        <v/>
      </c>
      <c r="K1772" s="52">
        <f>APR!J273</f>
        <v/>
      </c>
      <c r="L1772" s="52">
        <f>APR!K273</f>
        <v/>
      </c>
      <c r="M1772" s="54">
        <f>APR!L273</f>
        <v/>
      </c>
      <c r="N1772" s="52">
        <f>APR!M273</f>
        <v/>
      </c>
      <c r="O1772" s="52">
        <f>APR!N273</f>
        <v/>
      </c>
      <c r="P1772" s="52">
        <f>APR!O273</f>
        <v/>
      </c>
      <c r="Q1772" s="52">
        <f>APR!P273</f>
        <v/>
      </c>
      <c r="R1772" s="52">
        <f>APR!Q273</f>
        <v/>
      </c>
      <c r="S1772" s="54">
        <f>S1771+IF(X1772=0,0,M1772)</f>
        <v/>
      </c>
      <c r="T1772" s="55">
        <f>MAX(T1771,S1772)</f>
        <v/>
      </c>
      <c r="U1772" s="56">
        <f>S1772-T1772</f>
        <v/>
      </c>
      <c r="V1772" s="55">
        <f>IFERROR(SUMIFS(DATABASE!$M$5:$M$6004,DATABASE!$B$5:$B$6004,B1772,DATABASE!$X$5:$X$6004,1),0)</f>
        <v/>
      </c>
      <c r="W1772" s="57">
        <f>IFERROR(COUNTIFS(DATABASE!$B$5:$B$6004,B1772,DATABASE!$X$5:$X$6004,1),0)</f>
        <v/>
      </c>
      <c r="X1772" s="58">
        <f>--AND(ISNUMBER(B1772),C1772&lt;&gt;"",L1772&lt;&gt;"",M1772&lt;&gt;"")</f>
        <v/>
      </c>
    </row>
    <row r="1773" ht="15" customHeight="1" s="111">
      <c r="A1773" s="42" t="inlineStr">
        <is>
          <t>APR</t>
        </is>
      </c>
      <c r="B1773" s="43">
        <f>APR!A274</f>
        <v/>
      </c>
      <c r="C1773" s="44">
        <f>APR!B274</f>
        <v/>
      </c>
      <c r="D1773" s="44">
        <f>APR!C274</f>
        <v/>
      </c>
      <c r="E1773" s="44">
        <f>APR!D274</f>
        <v/>
      </c>
      <c r="F1773" s="44">
        <f>APR!E274</f>
        <v/>
      </c>
      <c r="G1773" s="44">
        <f>APR!F274</f>
        <v/>
      </c>
      <c r="H1773" s="44">
        <f>APR!G274</f>
        <v/>
      </c>
      <c r="I1773" s="45">
        <f>APR!H274</f>
        <v/>
      </c>
      <c r="J1773" s="45">
        <f>APR!I274</f>
        <v/>
      </c>
      <c r="K1773" s="44">
        <f>APR!J274</f>
        <v/>
      </c>
      <c r="L1773" s="44">
        <f>APR!K274</f>
        <v/>
      </c>
      <c r="M1773" s="46">
        <f>APR!L274</f>
        <v/>
      </c>
      <c r="N1773" s="44">
        <f>APR!M274</f>
        <v/>
      </c>
      <c r="O1773" s="44">
        <f>APR!N274</f>
        <v/>
      </c>
      <c r="P1773" s="44">
        <f>APR!O274</f>
        <v/>
      </c>
      <c r="Q1773" s="44">
        <f>APR!P274</f>
        <v/>
      </c>
      <c r="R1773" s="44">
        <f>APR!Q274</f>
        <v/>
      </c>
      <c r="S1773" s="46">
        <f>S1772+IF(X1773=0,0,M1773)</f>
        <v/>
      </c>
      <c r="T1773" s="47">
        <f>MAX(T1772,S1773)</f>
        <v/>
      </c>
      <c r="U1773" s="48">
        <f>S1773-T1773</f>
        <v/>
      </c>
      <c r="V1773" s="47">
        <f>IFERROR(SUMIFS(DATABASE!$M$5:$M$6004,DATABASE!$B$5:$B$6004,B1773,DATABASE!$X$5:$X$6004,1),0)</f>
        <v/>
      </c>
      <c r="W1773" s="31">
        <f>IFERROR(COUNTIFS(DATABASE!$B$5:$B$6004,B1773,DATABASE!$X$5:$X$6004,1),0)</f>
        <v/>
      </c>
      <c r="X1773" s="49">
        <f>--AND(ISNUMBER(B1773),C1773&lt;&gt;"",L1773&lt;&gt;"",M1773&lt;&gt;"")</f>
        <v/>
      </c>
    </row>
    <row r="1774" ht="15" customHeight="1" s="111">
      <c r="A1774" s="50" t="inlineStr">
        <is>
          <t>APR</t>
        </is>
      </c>
      <c r="B1774" s="51">
        <f>APR!A275</f>
        <v/>
      </c>
      <c r="C1774" s="52">
        <f>APR!B275</f>
        <v/>
      </c>
      <c r="D1774" s="52">
        <f>APR!C275</f>
        <v/>
      </c>
      <c r="E1774" s="52">
        <f>APR!D275</f>
        <v/>
      </c>
      <c r="F1774" s="52">
        <f>APR!E275</f>
        <v/>
      </c>
      <c r="G1774" s="52">
        <f>APR!F275</f>
        <v/>
      </c>
      <c r="H1774" s="52">
        <f>APR!G275</f>
        <v/>
      </c>
      <c r="I1774" s="53">
        <f>APR!H275</f>
        <v/>
      </c>
      <c r="J1774" s="53">
        <f>APR!I275</f>
        <v/>
      </c>
      <c r="K1774" s="52">
        <f>APR!J275</f>
        <v/>
      </c>
      <c r="L1774" s="52">
        <f>APR!K275</f>
        <v/>
      </c>
      <c r="M1774" s="54">
        <f>APR!L275</f>
        <v/>
      </c>
      <c r="N1774" s="52">
        <f>APR!M275</f>
        <v/>
      </c>
      <c r="O1774" s="52">
        <f>APR!N275</f>
        <v/>
      </c>
      <c r="P1774" s="52">
        <f>APR!O275</f>
        <v/>
      </c>
      <c r="Q1774" s="52">
        <f>APR!P275</f>
        <v/>
      </c>
      <c r="R1774" s="52">
        <f>APR!Q275</f>
        <v/>
      </c>
      <c r="S1774" s="54">
        <f>S1773+IF(X1774=0,0,M1774)</f>
        <v/>
      </c>
      <c r="T1774" s="55">
        <f>MAX(T1773,S1774)</f>
        <v/>
      </c>
      <c r="U1774" s="56">
        <f>S1774-T1774</f>
        <v/>
      </c>
      <c r="V1774" s="55">
        <f>IFERROR(SUMIFS(DATABASE!$M$5:$M$6004,DATABASE!$B$5:$B$6004,B1774,DATABASE!$X$5:$X$6004,1),0)</f>
        <v/>
      </c>
      <c r="W1774" s="57">
        <f>IFERROR(COUNTIFS(DATABASE!$B$5:$B$6004,B1774,DATABASE!$X$5:$X$6004,1),0)</f>
        <v/>
      </c>
      <c r="X1774" s="58">
        <f>--AND(ISNUMBER(B1774),C1774&lt;&gt;"",L1774&lt;&gt;"",M1774&lt;&gt;"")</f>
        <v/>
      </c>
    </row>
    <row r="1775" ht="15" customHeight="1" s="111">
      <c r="A1775" s="42" t="inlineStr">
        <is>
          <t>APR</t>
        </is>
      </c>
      <c r="B1775" s="43">
        <f>APR!A276</f>
        <v/>
      </c>
      <c r="C1775" s="44">
        <f>APR!B276</f>
        <v/>
      </c>
      <c r="D1775" s="44">
        <f>APR!C276</f>
        <v/>
      </c>
      <c r="E1775" s="44">
        <f>APR!D276</f>
        <v/>
      </c>
      <c r="F1775" s="44">
        <f>APR!E276</f>
        <v/>
      </c>
      <c r="G1775" s="44">
        <f>APR!F276</f>
        <v/>
      </c>
      <c r="H1775" s="44">
        <f>APR!G276</f>
        <v/>
      </c>
      <c r="I1775" s="45">
        <f>APR!H276</f>
        <v/>
      </c>
      <c r="J1775" s="45">
        <f>APR!I276</f>
        <v/>
      </c>
      <c r="K1775" s="44">
        <f>APR!J276</f>
        <v/>
      </c>
      <c r="L1775" s="44">
        <f>APR!K276</f>
        <v/>
      </c>
      <c r="M1775" s="46">
        <f>APR!L276</f>
        <v/>
      </c>
      <c r="N1775" s="44">
        <f>APR!M276</f>
        <v/>
      </c>
      <c r="O1775" s="44">
        <f>APR!N276</f>
        <v/>
      </c>
      <c r="P1775" s="44">
        <f>APR!O276</f>
        <v/>
      </c>
      <c r="Q1775" s="44">
        <f>APR!P276</f>
        <v/>
      </c>
      <c r="R1775" s="44">
        <f>APR!Q276</f>
        <v/>
      </c>
      <c r="S1775" s="46">
        <f>S1774+IF(X1775=0,0,M1775)</f>
        <v/>
      </c>
      <c r="T1775" s="47">
        <f>MAX(T1774,S1775)</f>
        <v/>
      </c>
      <c r="U1775" s="48">
        <f>S1775-T1775</f>
        <v/>
      </c>
      <c r="V1775" s="47">
        <f>IFERROR(SUMIFS(DATABASE!$M$5:$M$6004,DATABASE!$B$5:$B$6004,B1775,DATABASE!$X$5:$X$6004,1),0)</f>
        <v/>
      </c>
      <c r="W1775" s="31">
        <f>IFERROR(COUNTIFS(DATABASE!$B$5:$B$6004,B1775,DATABASE!$X$5:$X$6004,1),0)</f>
        <v/>
      </c>
      <c r="X1775" s="49">
        <f>--AND(ISNUMBER(B1775),C1775&lt;&gt;"",L1775&lt;&gt;"",M1775&lt;&gt;"")</f>
        <v/>
      </c>
    </row>
    <row r="1776" ht="15" customHeight="1" s="111">
      <c r="A1776" s="50" t="inlineStr">
        <is>
          <t>APR</t>
        </is>
      </c>
      <c r="B1776" s="51">
        <f>APR!A277</f>
        <v/>
      </c>
      <c r="C1776" s="52">
        <f>APR!B277</f>
        <v/>
      </c>
      <c r="D1776" s="52">
        <f>APR!C277</f>
        <v/>
      </c>
      <c r="E1776" s="52">
        <f>APR!D277</f>
        <v/>
      </c>
      <c r="F1776" s="52">
        <f>APR!E277</f>
        <v/>
      </c>
      <c r="G1776" s="52">
        <f>APR!F277</f>
        <v/>
      </c>
      <c r="H1776" s="52">
        <f>APR!G277</f>
        <v/>
      </c>
      <c r="I1776" s="53">
        <f>APR!H277</f>
        <v/>
      </c>
      <c r="J1776" s="53">
        <f>APR!I277</f>
        <v/>
      </c>
      <c r="K1776" s="52">
        <f>APR!J277</f>
        <v/>
      </c>
      <c r="L1776" s="52">
        <f>APR!K277</f>
        <v/>
      </c>
      <c r="M1776" s="54">
        <f>APR!L277</f>
        <v/>
      </c>
      <c r="N1776" s="52">
        <f>APR!M277</f>
        <v/>
      </c>
      <c r="O1776" s="52">
        <f>APR!N277</f>
        <v/>
      </c>
      <c r="P1776" s="52">
        <f>APR!O277</f>
        <v/>
      </c>
      <c r="Q1776" s="52">
        <f>APR!P277</f>
        <v/>
      </c>
      <c r="R1776" s="52">
        <f>APR!Q277</f>
        <v/>
      </c>
      <c r="S1776" s="54">
        <f>S1775+IF(X1776=0,0,M1776)</f>
        <v/>
      </c>
      <c r="T1776" s="55">
        <f>MAX(T1775,S1776)</f>
        <v/>
      </c>
      <c r="U1776" s="56">
        <f>S1776-T1776</f>
        <v/>
      </c>
      <c r="V1776" s="55">
        <f>IFERROR(SUMIFS(DATABASE!$M$5:$M$6004,DATABASE!$B$5:$B$6004,B1776,DATABASE!$X$5:$X$6004,1),0)</f>
        <v/>
      </c>
      <c r="W1776" s="57">
        <f>IFERROR(COUNTIFS(DATABASE!$B$5:$B$6004,B1776,DATABASE!$X$5:$X$6004,1),0)</f>
        <v/>
      </c>
      <c r="X1776" s="58">
        <f>--AND(ISNUMBER(B1776),C1776&lt;&gt;"",L1776&lt;&gt;"",M1776&lt;&gt;"")</f>
        <v/>
      </c>
    </row>
    <row r="1777" ht="15" customHeight="1" s="111">
      <c r="A1777" s="42" t="inlineStr">
        <is>
          <t>APR</t>
        </is>
      </c>
      <c r="B1777" s="43">
        <f>APR!A278</f>
        <v/>
      </c>
      <c r="C1777" s="44">
        <f>APR!B278</f>
        <v/>
      </c>
      <c r="D1777" s="44">
        <f>APR!C278</f>
        <v/>
      </c>
      <c r="E1777" s="44">
        <f>APR!D278</f>
        <v/>
      </c>
      <c r="F1777" s="44">
        <f>APR!E278</f>
        <v/>
      </c>
      <c r="G1777" s="44">
        <f>APR!F278</f>
        <v/>
      </c>
      <c r="H1777" s="44">
        <f>APR!G278</f>
        <v/>
      </c>
      <c r="I1777" s="45">
        <f>APR!H278</f>
        <v/>
      </c>
      <c r="J1777" s="45">
        <f>APR!I278</f>
        <v/>
      </c>
      <c r="K1777" s="44">
        <f>APR!J278</f>
        <v/>
      </c>
      <c r="L1777" s="44">
        <f>APR!K278</f>
        <v/>
      </c>
      <c r="M1777" s="46">
        <f>APR!L278</f>
        <v/>
      </c>
      <c r="N1777" s="44">
        <f>APR!M278</f>
        <v/>
      </c>
      <c r="O1777" s="44">
        <f>APR!N278</f>
        <v/>
      </c>
      <c r="P1777" s="44">
        <f>APR!O278</f>
        <v/>
      </c>
      <c r="Q1777" s="44">
        <f>APR!P278</f>
        <v/>
      </c>
      <c r="R1777" s="44">
        <f>APR!Q278</f>
        <v/>
      </c>
      <c r="S1777" s="46">
        <f>S1776+IF(X1777=0,0,M1777)</f>
        <v/>
      </c>
      <c r="T1777" s="47">
        <f>MAX(T1776,S1777)</f>
        <v/>
      </c>
      <c r="U1777" s="48">
        <f>S1777-T1777</f>
        <v/>
      </c>
      <c r="V1777" s="47">
        <f>IFERROR(SUMIFS(DATABASE!$M$5:$M$6004,DATABASE!$B$5:$B$6004,B1777,DATABASE!$X$5:$X$6004,1),0)</f>
        <v/>
      </c>
      <c r="W1777" s="31">
        <f>IFERROR(COUNTIFS(DATABASE!$B$5:$B$6004,B1777,DATABASE!$X$5:$X$6004,1),0)</f>
        <v/>
      </c>
      <c r="X1777" s="49">
        <f>--AND(ISNUMBER(B1777),C1777&lt;&gt;"",L1777&lt;&gt;"",M1777&lt;&gt;"")</f>
        <v/>
      </c>
    </row>
    <row r="1778" ht="15" customHeight="1" s="111">
      <c r="A1778" s="50" t="inlineStr">
        <is>
          <t>APR</t>
        </is>
      </c>
      <c r="B1778" s="51">
        <f>APR!A279</f>
        <v/>
      </c>
      <c r="C1778" s="52">
        <f>APR!B279</f>
        <v/>
      </c>
      <c r="D1778" s="52">
        <f>APR!C279</f>
        <v/>
      </c>
      <c r="E1778" s="52">
        <f>APR!D279</f>
        <v/>
      </c>
      <c r="F1778" s="52">
        <f>APR!E279</f>
        <v/>
      </c>
      <c r="G1778" s="52">
        <f>APR!F279</f>
        <v/>
      </c>
      <c r="H1778" s="52">
        <f>APR!G279</f>
        <v/>
      </c>
      <c r="I1778" s="53">
        <f>APR!H279</f>
        <v/>
      </c>
      <c r="J1778" s="53">
        <f>APR!I279</f>
        <v/>
      </c>
      <c r="K1778" s="52">
        <f>APR!J279</f>
        <v/>
      </c>
      <c r="L1778" s="52">
        <f>APR!K279</f>
        <v/>
      </c>
      <c r="M1778" s="54">
        <f>APR!L279</f>
        <v/>
      </c>
      <c r="N1778" s="52">
        <f>APR!M279</f>
        <v/>
      </c>
      <c r="O1778" s="52">
        <f>APR!N279</f>
        <v/>
      </c>
      <c r="P1778" s="52">
        <f>APR!O279</f>
        <v/>
      </c>
      <c r="Q1778" s="52">
        <f>APR!P279</f>
        <v/>
      </c>
      <c r="R1778" s="52">
        <f>APR!Q279</f>
        <v/>
      </c>
      <c r="S1778" s="54">
        <f>S1777+IF(X1778=0,0,M1778)</f>
        <v/>
      </c>
      <c r="T1778" s="55">
        <f>MAX(T1777,S1778)</f>
        <v/>
      </c>
      <c r="U1778" s="56">
        <f>S1778-T1778</f>
        <v/>
      </c>
      <c r="V1778" s="55">
        <f>IFERROR(SUMIFS(DATABASE!$M$5:$M$6004,DATABASE!$B$5:$B$6004,B1778,DATABASE!$X$5:$X$6004,1),0)</f>
        <v/>
      </c>
      <c r="W1778" s="57">
        <f>IFERROR(COUNTIFS(DATABASE!$B$5:$B$6004,B1778,DATABASE!$X$5:$X$6004,1),0)</f>
        <v/>
      </c>
      <c r="X1778" s="58">
        <f>--AND(ISNUMBER(B1778),C1778&lt;&gt;"",L1778&lt;&gt;"",M1778&lt;&gt;"")</f>
        <v/>
      </c>
    </row>
    <row r="1779" ht="15" customHeight="1" s="111">
      <c r="A1779" s="42" t="inlineStr">
        <is>
          <t>APR</t>
        </is>
      </c>
      <c r="B1779" s="43">
        <f>APR!A280</f>
        <v/>
      </c>
      <c r="C1779" s="44">
        <f>APR!B280</f>
        <v/>
      </c>
      <c r="D1779" s="44">
        <f>APR!C280</f>
        <v/>
      </c>
      <c r="E1779" s="44">
        <f>APR!D280</f>
        <v/>
      </c>
      <c r="F1779" s="44">
        <f>APR!E280</f>
        <v/>
      </c>
      <c r="G1779" s="44">
        <f>APR!F280</f>
        <v/>
      </c>
      <c r="H1779" s="44">
        <f>APR!G280</f>
        <v/>
      </c>
      <c r="I1779" s="45">
        <f>APR!H280</f>
        <v/>
      </c>
      <c r="J1779" s="45">
        <f>APR!I280</f>
        <v/>
      </c>
      <c r="K1779" s="44">
        <f>APR!J280</f>
        <v/>
      </c>
      <c r="L1779" s="44">
        <f>APR!K280</f>
        <v/>
      </c>
      <c r="M1779" s="46">
        <f>APR!L280</f>
        <v/>
      </c>
      <c r="N1779" s="44">
        <f>APR!M280</f>
        <v/>
      </c>
      <c r="O1779" s="44">
        <f>APR!N280</f>
        <v/>
      </c>
      <c r="P1779" s="44">
        <f>APR!O280</f>
        <v/>
      </c>
      <c r="Q1779" s="44">
        <f>APR!P280</f>
        <v/>
      </c>
      <c r="R1779" s="44">
        <f>APR!Q280</f>
        <v/>
      </c>
      <c r="S1779" s="46">
        <f>S1778+IF(X1779=0,0,M1779)</f>
        <v/>
      </c>
      <c r="T1779" s="47">
        <f>MAX(T1778,S1779)</f>
        <v/>
      </c>
      <c r="U1779" s="48">
        <f>S1779-T1779</f>
        <v/>
      </c>
      <c r="V1779" s="47">
        <f>IFERROR(SUMIFS(DATABASE!$M$5:$M$6004,DATABASE!$B$5:$B$6004,B1779,DATABASE!$X$5:$X$6004,1),0)</f>
        <v/>
      </c>
      <c r="W1779" s="31">
        <f>IFERROR(COUNTIFS(DATABASE!$B$5:$B$6004,B1779,DATABASE!$X$5:$X$6004,1),0)</f>
        <v/>
      </c>
      <c r="X1779" s="49">
        <f>--AND(ISNUMBER(B1779),C1779&lt;&gt;"",L1779&lt;&gt;"",M1779&lt;&gt;"")</f>
        <v/>
      </c>
    </row>
    <row r="1780" ht="15" customHeight="1" s="111">
      <c r="A1780" s="50" t="inlineStr">
        <is>
          <t>APR</t>
        </is>
      </c>
      <c r="B1780" s="51">
        <f>APR!A281</f>
        <v/>
      </c>
      <c r="C1780" s="52">
        <f>APR!B281</f>
        <v/>
      </c>
      <c r="D1780" s="52">
        <f>APR!C281</f>
        <v/>
      </c>
      <c r="E1780" s="52">
        <f>APR!D281</f>
        <v/>
      </c>
      <c r="F1780" s="52">
        <f>APR!E281</f>
        <v/>
      </c>
      <c r="G1780" s="52">
        <f>APR!F281</f>
        <v/>
      </c>
      <c r="H1780" s="52">
        <f>APR!G281</f>
        <v/>
      </c>
      <c r="I1780" s="53">
        <f>APR!H281</f>
        <v/>
      </c>
      <c r="J1780" s="53">
        <f>APR!I281</f>
        <v/>
      </c>
      <c r="K1780" s="52">
        <f>APR!J281</f>
        <v/>
      </c>
      <c r="L1780" s="52">
        <f>APR!K281</f>
        <v/>
      </c>
      <c r="M1780" s="54">
        <f>APR!L281</f>
        <v/>
      </c>
      <c r="N1780" s="52">
        <f>APR!M281</f>
        <v/>
      </c>
      <c r="O1780" s="52">
        <f>APR!N281</f>
        <v/>
      </c>
      <c r="P1780" s="52">
        <f>APR!O281</f>
        <v/>
      </c>
      <c r="Q1780" s="52">
        <f>APR!P281</f>
        <v/>
      </c>
      <c r="R1780" s="52">
        <f>APR!Q281</f>
        <v/>
      </c>
      <c r="S1780" s="54">
        <f>S1779+IF(X1780=0,0,M1780)</f>
        <v/>
      </c>
      <c r="T1780" s="55">
        <f>MAX(T1779,S1780)</f>
        <v/>
      </c>
      <c r="U1780" s="56">
        <f>S1780-T1780</f>
        <v/>
      </c>
      <c r="V1780" s="55">
        <f>IFERROR(SUMIFS(DATABASE!$M$5:$M$6004,DATABASE!$B$5:$B$6004,B1780,DATABASE!$X$5:$X$6004,1),0)</f>
        <v/>
      </c>
      <c r="W1780" s="57">
        <f>IFERROR(COUNTIFS(DATABASE!$B$5:$B$6004,B1780,DATABASE!$X$5:$X$6004,1),0)</f>
        <v/>
      </c>
      <c r="X1780" s="58">
        <f>--AND(ISNUMBER(B1780),C1780&lt;&gt;"",L1780&lt;&gt;"",M1780&lt;&gt;"")</f>
        <v/>
      </c>
    </row>
    <row r="1781" ht="15" customHeight="1" s="111">
      <c r="A1781" s="42" t="inlineStr">
        <is>
          <t>APR</t>
        </is>
      </c>
      <c r="B1781" s="43">
        <f>APR!A282</f>
        <v/>
      </c>
      <c r="C1781" s="44">
        <f>APR!B282</f>
        <v/>
      </c>
      <c r="D1781" s="44">
        <f>APR!C282</f>
        <v/>
      </c>
      <c r="E1781" s="44">
        <f>APR!D282</f>
        <v/>
      </c>
      <c r="F1781" s="44">
        <f>APR!E282</f>
        <v/>
      </c>
      <c r="G1781" s="44">
        <f>APR!F282</f>
        <v/>
      </c>
      <c r="H1781" s="44">
        <f>APR!G282</f>
        <v/>
      </c>
      <c r="I1781" s="45">
        <f>APR!H282</f>
        <v/>
      </c>
      <c r="J1781" s="45">
        <f>APR!I282</f>
        <v/>
      </c>
      <c r="K1781" s="44">
        <f>APR!J282</f>
        <v/>
      </c>
      <c r="L1781" s="44">
        <f>APR!K282</f>
        <v/>
      </c>
      <c r="M1781" s="46">
        <f>APR!L282</f>
        <v/>
      </c>
      <c r="N1781" s="44">
        <f>APR!M282</f>
        <v/>
      </c>
      <c r="O1781" s="44">
        <f>APR!N282</f>
        <v/>
      </c>
      <c r="P1781" s="44">
        <f>APR!O282</f>
        <v/>
      </c>
      <c r="Q1781" s="44">
        <f>APR!P282</f>
        <v/>
      </c>
      <c r="R1781" s="44">
        <f>APR!Q282</f>
        <v/>
      </c>
      <c r="S1781" s="46">
        <f>S1780+IF(X1781=0,0,M1781)</f>
        <v/>
      </c>
      <c r="T1781" s="47">
        <f>MAX(T1780,S1781)</f>
        <v/>
      </c>
      <c r="U1781" s="48">
        <f>S1781-T1781</f>
        <v/>
      </c>
      <c r="V1781" s="47">
        <f>IFERROR(SUMIFS(DATABASE!$M$5:$M$6004,DATABASE!$B$5:$B$6004,B1781,DATABASE!$X$5:$X$6004,1),0)</f>
        <v/>
      </c>
      <c r="W1781" s="31">
        <f>IFERROR(COUNTIFS(DATABASE!$B$5:$B$6004,B1781,DATABASE!$X$5:$X$6004,1),0)</f>
        <v/>
      </c>
      <c r="X1781" s="49">
        <f>--AND(ISNUMBER(B1781),C1781&lt;&gt;"",L1781&lt;&gt;"",M1781&lt;&gt;"")</f>
        <v/>
      </c>
    </row>
    <row r="1782" ht="15" customHeight="1" s="111">
      <c r="A1782" s="50" t="inlineStr">
        <is>
          <t>APR</t>
        </is>
      </c>
      <c r="B1782" s="51">
        <f>APR!A283</f>
        <v/>
      </c>
      <c r="C1782" s="52">
        <f>APR!B283</f>
        <v/>
      </c>
      <c r="D1782" s="52">
        <f>APR!C283</f>
        <v/>
      </c>
      <c r="E1782" s="52">
        <f>APR!D283</f>
        <v/>
      </c>
      <c r="F1782" s="52">
        <f>APR!E283</f>
        <v/>
      </c>
      <c r="G1782" s="52">
        <f>APR!F283</f>
        <v/>
      </c>
      <c r="H1782" s="52">
        <f>APR!G283</f>
        <v/>
      </c>
      <c r="I1782" s="53">
        <f>APR!H283</f>
        <v/>
      </c>
      <c r="J1782" s="53">
        <f>APR!I283</f>
        <v/>
      </c>
      <c r="K1782" s="52">
        <f>APR!J283</f>
        <v/>
      </c>
      <c r="L1782" s="52">
        <f>APR!K283</f>
        <v/>
      </c>
      <c r="M1782" s="54">
        <f>APR!L283</f>
        <v/>
      </c>
      <c r="N1782" s="52">
        <f>APR!M283</f>
        <v/>
      </c>
      <c r="O1782" s="52">
        <f>APR!N283</f>
        <v/>
      </c>
      <c r="P1782" s="52">
        <f>APR!O283</f>
        <v/>
      </c>
      <c r="Q1782" s="52">
        <f>APR!P283</f>
        <v/>
      </c>
      <c r="R1782" s="52">
        <f>APR!Q283</f>
        <v/>
      </c>
      <c r="S1782" s="54">
        <f>S1781+IF(X1782=0,0,M1782)</f>
        <v/>
      </c>
      <c r="T1782" s="55">
        <f>MAX(T1781,S1782)</f>
        <v/>
      </c>
      <c r="U1782" s="56">
        <f>S1782-T1782</f>
        <v/>
      </c>
      <c r="V1782" s="55">
        <f>IFERROR(SUMIFS(DATABASE!$M$5:$M$6004,DATABASE!$B$5:$B$6004,B1782,DATABASE!$X$5:$X$6004,1),0)</f>
        <v/>
      </c>
      <c r="W1782" s="57">
        <f>IFERROR(COUNTIFS(DATABASE!$B$5:$B$6004,B1782,DATABASE!$X$5:$X$6004,1),0)</f>
        <v/>
      </c>
      <c r="X1782" s="58">
        <f>--AND(ISNUMBER(B1782),C1782&lt;&gt;"",L1782&lt;&gt;"",M1782&lt;&gt;"")</f>
        <v/>
      </c>
    </row>
    <row r="1783" ht="15" customHeight="1" s="111">
      <c r="A1783" s="42" t="inlineStr">
        <is>
          <t>APR</t>
        </is>
      </c>
      <c r="B1783" s="43">
        <f>APR!A284</f>
        <v/>
      </c>
      <c r="C1783" s="44">
        <f>APR!B284</f>
        <v/>
      </c>
      <c r="D1783" s="44">
        <f>APR!C284</f>
        <v/>
      </c>
      <c r="E1783" s="44">
        <f>APR!D284</f>
        <v/>
      </c>
      <c r="F1783" s="44">
        <f>APR!E284</f>
        <v/>
      </c>
      <c r="G1783" s="44">
        <f>APR!F284</f>
        <v/>
      </c>
      <c r="H1783" s="44">
        <f>APR!G284</f>
        <v/>
      </c>
      <c r="I1783" s="45">
        <f>APR!H284</f>
        <v/>
      </c>
      <c r="J1783" s="45">
        <f>APR!I284</f>
        <v/>
      </c>
      <c r="K1783" s="44">
        <f>APR!J284</f>
        <v/>
      </c>
      <c r="L1783" s="44">
        <f>APR!K284</f>
        <v/>
      </c>
      <c r="M1783" s="46">
        <f>APR!L284</f>
        <v/>
      </c>
      <c r="N1783" s="44">
        <f>APR!M284</f>
        <v/>
      </c>
      <c r="O1783" s="44">
        <f>APR!N284</f>
        <v/>
      </c>
      <c r="P1783" s="44">
        <f>APR!O284</f>
        <v/>
      </c>
      <c r="Q1783" s="44">
        <f>APR!P284</f>
        <v/>
      </c>
      <c r="R1783" s="44">
        <f>APR!Q284</f>
        <v/>
      </c>
      <c r="S1783" s="46">
        <f>S1782+IF(X1783=0,0,M1783)</f>
        <v/>
      </c>
      <c r="T1783" s="47">
        <f>MAX(T1782,S1783)</f>
        <v/>
      </c>
      <c r="U1783" s="48">
        <f>S1783-T1783</f>
        <v/>
      </c>
      <c r="V1783" s="47">
        <f>IFERROR(SUMIFS(DATABASE!$M$5:$M$6004,DATABASE!$B$5:$B$6004,B1783,DATABASE!$X$5:$X$6004,1),0)</f>
        <v/>
      </c>
      <c r="W1783" s="31">
        <f>IFERROR(COUNTIFS(DATABASE!$B$5:$B$6004,B1783,DATABASE!$X$5:$X$6004,1),0)</f>
        <v/>
      </c>
      <c r="X1783" s="49">
        <f>--AND(ISNUMBER(B1783),C1783&lt;&gt;"",L1783&lt;&gt;"",M1783&lt;&gt;"")</f>
        <v/>
      </c>
    </row>
    <row r="1784" ht="15" customHeight="1" s="111">
      <c r="A1784" s="50" t="inlineStr">
        <is>
          <t>APR</t>
        </is>
      </c>
      <c r="B1784" s="51">
        <f>APR!A285</f>
        <v/>
      </c>
      <c r="C1784" s="52">
        <f>APR!B285</f>
        <v/>
      </c>
      <c r="D1784" s="52">
        <f>APR!C285</f>
        <v/>
      </c>
      <c r="E1784" s="52">
        <f>APR!D285</f>
        <v/>
      </c>
      <c r="F1784" s="52">
        <f>APR!E285</f>
        <v/>
      </c>
      <c r="G1784" s="52">
        <f>APR!F285</f>
        <v/>
      </c>
      <c r="H1784" s="52">
        <f>APR!G285</f>
        <v/>
      </c>
      <c r="I1784" s="53">
        <f>APR!H285</f>
        <v/>
      </c>
      <c r="J1784" s="53">
        <f>APR!I285</f>
        <v/>
      </c>
      <c r="K1784" s="52">
        <f>APR!J285</f>
        <v/>
      </c>
      <c r="L1784" s="52">
        <f>APR!K285</f>
        <v/>
      </c>
      <c r="M1784" s="54">
        <f>APR!L285</f>
        <v/>
      </c>
      <c r="N1784" s="52">
        <f>APR!M285</f>
        <v/>
      </c>
      <c r="O1784" s="52">
        <f>APR!N285</f>
        <v/>
      </c>
      <c r="P1784" s="52">
        <f>APR!O285</f>
        <v/>
      </c>
      <c r="Q1784" s="52">
        <f>APR!P285</f>
        <v/>
      </c>
      <c r="R1784" s="52">
        <f>APR!Q285</f>
        <v/>
      </c>
      <c r="S1784" s="54">
        <f>S1783+IF(X1784=0,0,M1784)</f>
        <v/>
      </c>
      <c r="T1784" s="55">
        <f>MAX(T1783,S1784)</f>
        <v/>
      </c>
      <c r="U1784" s="56">
        <f>S1784-T1784</f>
        <v/>
      </c>
      <c r="V1784" s="55">
        <f>IFERROR(SUMIFS(DATABASE!$M$5:$M$6004,DATABASE!$B$5:$B$6004,B1784,DATABASE!$X$5:$X$6004,1),0)</f>
        <v/>
      </c>
      <c r="W1784" s="57">
        <f>IFERROR(COUNTIFS(DATABASE!$B$5:$B$6004,B1784,DATABASE!$X$5:$X$6004,1),0)</f>
        <v/>
      </c>
      <c r="X1784" s="58">
        <f>--AND(ISNUMBER(B1784),C1784&lt;&gt;"",L1784&lt;&gt;"",M1784&lt;&gt;"")</f>
        <v/>
      </c>
    </row>
    <row r="1785" ht="15" customHeight="1" s="111">
      <c r="A1785" s="42" t="inlineStr">
        <is>
          <t>APR</t>
        </is>
      </c>
      <c r="B1785" s="43">
        <f>APR!A286</f>
        <v/>
      </c>
      <c r="C1785" s="44">
        <f>APR!B286</f>
        <v/>
      </c>
      <c r="D1785" s="44">
        <f>APR!C286</f>
        <v/>
      </c>
      <c r="E1785" s="44">
        <f>APR!D286</f>
        <v/>
      </c>
      <c r="F1785" s="44">
        <f>APR!E286</f>
        <v/>
      </c>
      <c r="G1785" s="44">
        <f>APR!F286</f>
        <v/>
      </c>
      <c r="H1785" s="44">
        <f>APR!G286</f>
        <v/>
      </c>
      <c r="I1785" s="45">
        <f>APR!H286</f>
        <v/>
      </c>
      <c r="J1785" s="45">
        <f>APR!I286</f>
        <v/>
      </c>
      <c r="K1785" s="44">
        <f>APR!J286</f>
        <v/>
      </c>
      <c r="L1785" s="44">
        <f>APR!K286</f>
        <v/>
      </c>
      <c r="M1785" s="46">
        <f>APR!L286</f>
        <v/>
      </c>
      <c r="N1785" s="44">
        <f>APR!M286</f>
        <v/>
      </c>
      <c r="O1785" s="44">
        <f>APR!N286</f>
        <v/>
      </c>
      <c r="P1785" s="44">
        <f>APR!O286</f>
        <v/>
      </c>
      <c r="Q1785" s="44">
        <f>APR!P286</f>
        <v/>
      </c>
      <c r="R1785" s="44">
        <f>APR!Q286</f>
        <v/>
      </c>
      <c r="S1785" s="46">
        <f>S1784+IF(X1785=0,0,M1785)</f>
        <v/>
      </c>
      <c r="T1785" s="47">
        <f>MAX(T1784,S1785)</f>
        <v/>
      </c>
      <c r="U1785" s="48">
        <f>S1785-T1785</f>
        <v/>
      </c>
      <c r="V1785" s="47">
        <f>IFERROR(SUMIFS(DATABASE!$M$5:$M$6004,DATABASE!$B$5:$B$6004,B1785,DATABASE!$X$5:$X$6004,1),0)</f>
        <v/>
      </c>
      <c r="W1785" s="31">
        <f>IFERROR(COUNTIFS(DATABASE!$B$5:$B$6004,B1785,DATABASE!$X$5:$X$6004,1),0)</f>
        <v/>
      </c>
      <c r="X1785" s="49">
        <f>--AND(ISNUMBER(B1785),C1785&lt;&gt;"",L1785&lt;&gt;"",M1785&lt;&gt;"")</f>
        <v/>
      </c>
    </row>
    <row r="1786" ht="15" customHeight="1" s="111">
      <c r="A1786" s="50" t="inlineStr">
        <is>
          <t>APR</t>
        </is>
      </c>
      <c r="B1786" s="51">
        <f>APR!A287</f>
        <v/>
      </c>
      <c r="C1786" s="52">
        <f>APR!B287</f>
        <v/>
      </c>
      <c r="D1786" s="52">
        <f>APR!C287</f>
        <v/>
      </c>
      <c r="E1786" s="52">
        <f>APR!D287</f>
        <v/>
      </c>
      <c r="F1786" s="52">
        <f>APR!E287</f>
        <v/>
      </c>
      <c r="G1786" s="52">
        <f>APR!F287</f>
        <v/>
      </c>
      <c r="H1786" s="52">
        <f>APR!G287</f>
        <v/>
      </c>
      <c r="I1786" s="53">
        <f>APR!H287</f>
        <v/>
      </c>
      <c r="J1786" s="53">
        <f>APR!I287</f>
        <v/>
      </c>
      <c r="K1786" s="52">
        <f>APR!J287</f>
        <v/>
      </c>
      <c r="L1786" s="52">
        <f>APR!K287</f>
        <v/>
      </c>
      <c r="M1786" s="54">
        <f>APR!L287</f>
        <v/>
      </c>
      <c r="N1786" s="52">
        <f>APR!M287</f>
        <v/>
      </c>
      <c r="O1786" s="52">
        <f>APR!N287</f>
        <v/>
      </c>
      <c r="P1786" s="52">
        <f>APR!O287</f>
        <v/>
      </c>
      <c r="Q1786" s="52">
        <f>APR!P287</f>
        <v/>
      </c>
      <c r="R1786" s="52">
        <f>APR!Q287</f>
        <v/>
      </c>
      <c r="S1786" s="54">
        <f>S1785+IF(X1786=0,0,M1786)</f>
        <v/>
      </c>
      <c r="T1786" s="55">
        <f>MAX(T1785,S1786)</f>
        <v/>
      </c>
      <c r="U1786" s="56">
        <f>S1786-T1786</f>
        <v/>
      </c>
      <c r="V1786" s="55">
        <f>IFERROR(SUMIFS(DATABASE!$M$5:$M$6004,DATABASE!$B$5:$B$6004,B1786,DATABASE!$X$5:$X$6004,1),0)</f>
        <v/>
      </c>
      <c r="W1786" s="57">
        <f>IFERROR(COUNTIFS(DATABASE!$B$5:$B$6004,B1786,DATABASE!$X$5:$X$6004,1),0)</f>
        <v/>
      </c>
      <c r="X1786" s="58">
        <f>--AND(ISNUMBER(B1786),C1786&lt;&gt;"",L1786&lt;&gt;"",M1786&lt;&gt;"")</f>
        <v/>
      </c>
    </row>
    <row r="1787" ht="15" customHeight="1" s="111">
      <c r="A1787" s="42" t="inlineStr">
        <is>
          <t>APR</t>
        </is>
      </c>
      <c r="B1787" s="43">
        <f>APR!A288</f>
        <v/>
      </c>
      <c r="C1787" s="44">
        <f>APR!B288</f>
        <v/>
      </c>
      <c r="D1787" s="44">
        <f>APR!C288</f>
        <v/>
      </c>
      <c r="E1787" s="44">
        <f>APR!D288</f>
        <v/>
      </c>
      <c r="F1787" s="44">
        <f>APR!E288</f>
        <v/>
      </c>
      <c r="G1787" s="44">
        <f>APR!F288</f>
        <v/>
      </c>
      <c r="H1787" s="44">
        <f>APR!G288</f>
        <v/>
      </c>
      <c r="I1787" s="45">
        <f>APR!H288</f>
        <v/>
      </c>
      <c r="J1787" s="45">
        <f>APR!I288</f>
        <v/>
      </c>
      <c r="K1787" s="44">
        <f>APR!J288</f>
        <v/>
      </c>
      <c r="L1787" s="44">
        <f>APR!K288</f>
        <v/>
      </c>
      <c r="M1787" s="46">
        <f>APR!L288</f>
        <v/>
      </c>
      <c r="N1787" s="44">
        <f>APR!M288</f>
        <v/>
      </c>
      <c r="O1787" s="44">
        <f>APR!N288</f>
        <v/>
      </c>
      <c r="P1787" s="44">
        <f>APR!O288</f>
        <v/>
      </c>
      <c r="Q1787" s="44">
        <f>APR!P288</f>
        <v/>
      </c>
      <c r="R1787" s="44">
        <f>APR!Q288</f>
        <v/>
      </c>
      <c r="S1787" s="46">
        <f>S1786+IF(X1787=0,0,M1787)</f>
        <v/>
      </c>
      <c r="T1787" s="47">
        <f>MAX(T1786,S1787)</f>
        <v/>
      </c>
      <c r="U1787" s="48">
        <f>S1787-T1787</f>
        <v/>
      </c>
      <c r="V1787" s="47">
        <f>IFERROR(SUMIFS(DATABASE!$M$5:$M$6004,DATABASE!$B$5:$B$6004,B1787,DATABASE!$X$5:$X$6004,1),0)</f>
        <v/>
      </c>
      <c r="W1787" s="31">
        <f>IFERROR(COUNTIFS(DATABASE!$B$5:$B$6004,B1787,DATABASE!$X$5:$X$6004,1),0)</f>
        <v/>
      </c>
      <c r="X1787" s="49">
        <f>--AND(ISNUMBER(B1787),C1787&lt;&gt;"",L1787&lt;&gt;"",M1787&lt;&gt;"")</f>
        <v/>
      </c>
    </row>
    <row r="1788" ht="15" customHeight="1" s="111">
      <c r="A1788" s="50" t="inlineStr">
        <is>
          <t>APR</t>
        </is>
      </c>
      <c r="B1788" s="51">
        <f>APR!A289</f>
        <v/>
      </c>
      <c r="C1788" s="52">
        <f>APR!B289</f>
        <v/>
      </c>
      <c r="D1788" s="52">
        <f>APR!C289</f>
        <v/>
      </c>
      <c r="E1788" s="52">
        <f>APR!D289</f>
        <v/>
      </c>
      <c r="F1788" s="52">
        <f>APR!E289</f>
        <v/>
      </c>
      <c r="G1788" s="52">
        <f>APR!F289</f>
        <v/>
      </c>
      <c r="H1788" s="52">
        <f>APR!G289</f>
        <v/>
      </c>
      <c r="I1788" s="53">
        <f>APR!H289</f>
        <v/>
      </c>
      <c r="J1788" s="53">
        <f>APR!I289</f>
        <v/>
      </c>
      <c r="K1788" s="52">
        <f>APR!J289</f>
        <v/>
      </c>
      <c r="L1788" s="52">
        <f>APR!K289</f>
        <v/>
      </c>
      <c r="M1788" s="54">
        <f>APR!L289</f>
        <v/>
      </c>
      <c r="N1788" s="52">
        <f>APR!M289</f>
        <v/>
      </c>
      <c r="O1788" s="52">
        <f>APR!N289</f>
        <v/>
      </c>
      <c r="P1788" s="52">
        <f>APR!O289</f>
        <v/>
      </c>
      <c r="Q1788" s="52">
        <f>APR!P289</f>
        <v/>
      </c>
      <c r="R1788" s="52">
        <f>APR!Q289</f>
        <v/>
      </c>
      <c r="S1788" s="54">
        <f>S1787+IF(X1788=0,0,M1788)</f>
        <v/>
      </c>
      <c r="T1788" s="55">
        <f>MAX(T1787,S1788)</f>
        <v/>
      </c>
      <c r="U1788" s="56">
        <f>S1788-T1788</f>
        <v/>
      </c>
      <c r="V1788" s="55">
        <f>IFERROR(SUMIFS(DATABASE!$M$5:$M$6004,DATABASE!$B$5:$B$6004,B1788,DATABASE!$X$5:$X$6004,1),0)</f>
        <v/>
      </c>
      <c r="W1788" s="57">
        <f>IFERROR(COUNTIFS(DATABASE!$B$5:$B$6004,B1788,DATABASE!$X$5:$X$6004,1),0)</f>
        <v/>
      </c>
      <c r="X1788" s="58">
        <f>--AND(ISNUMBER(B1788),C1788&lt;&gt;"",L1788&lt;&gt;"",M1788&lt;&gt;"")</f>
        <v/>
      </c>
    </row>
    <row r="1789" ht="15" customHeight="1" s="111">
      <c r="A1789" s="42" t="inlineStr">
        <is>
          <t>APR</t>
        </is>
      </c>
      <c r="B1789" s="43">
        <f>APR!A290</f>
        <v/>
      </c>
      <c r="C1789" s="44">
        <f>APR!B290</f>
        <v/>
      </c>
      <c r="D1789" s="44">
        <f>APR!C290</f>
        <v/>
      </c>
      <c r="E1789" s="44">
        <f>APR!D290</f>
        <v/>
      </c>
      <c r="F1789" s="44">
        <f>APR!E290</f>
        <v/>
      </c>
      <c r="G1789" s="44">
        <f>APR!F290</f>
        <v/>
      </c>
      <c r="H1789" s="44">
        <f>APR!G290</f>
        <v/>
      </c>
      <c r="I1789" s="45">
        <f>APR!H290</f>
        <v/>
      </c>
      <c r="J1789" s="45">
        <f>APR!I290</f>
        <v/>
      </c>
      <c r="K1789" s="44">
        <f>APR!J290</f>
        <v/>
      </c>
      <c r="L1789" s="44">
        <f>APR!K290</f>
        <v/>
      </c>
      <c r="M1789" s="46">
        <f>APR!L290</f>
        <v/>
      </c>
      <c r="N1789" s="44">
        <f>APR!M290</f>
        <v/>
      </c>
      <c r="O1789" s="44">
        <f>APR!N290</f>
        <v/>
      </c>
      <c r="P1789" s="44">
        <f>APR!O290</f>
        <v/>
      </c>
      <c r="Q1789" s="44">
        <f>APR!P290</f>
        <v/>
      </c>
      <c r="R1789" s="44">
        <f>APR!Q290</f>
        <v/>
      </c>
      <c r="S1789" s="46">
        <f>S1788+IF(X1789=0,0,M1789)</f>
        <v/>
      </c>
      <c r="T1789" s="47">
        <f>MAX(T1788,S1789)</f>
        <v/>
      </c>
      <c r="U1789" s="48">
        <f>S1789-T1789</f>
        <v/>
      </c>
      <c r="V1789" s="47">
        <f>IFERROR(SUMIFS(DATABASE!$M$5:$M$6004,DATABASE!$B$5:$B$6004,B1789,DATABASE!$X$5:$X$6004,1),0)</f>
        <v/>
      </c>
      <c r="W1789" s="31">
        <f>IFERROR(COUNTIFS(DATABASE!$B$5:$B$6004,B1789,DATABASE!$X$5:$X$6004,1),0)</f>
        <v/>
      </c>
      <c r="X1789" s="49">
        <f>--AND(ISNUMBER(B1789),C1789&lt;&gt;"",L1789&lt;&gt;"",M1789&lt;&gt;"")</f>
        <v/>
      </c>
    </row>
    <row r="1790" ht="15" customHeight="1" s="111">
      <c r="A1790" s="50" t="inlineStr">
        <is>
          <t>APR</t>
        </is>
      </c>
      <c r="B1790" s="51">
        <f>APR!A291</f>
        <v/>
      </c>
      <c r="C1790" s="52">
        <f>APR!B291</f>
        <v/>
      </c>
      <c r="D1790" s="52">
        <f>APR!C291</f>
        <v/>
      </c>
      <c r="E1790" s="52">
        <f>APR!D291</f>
        <v/>
      </c>
      <c r="F1790" s="52">
        <f>APR!E291</f>
        <v/>
      </c>
      <c r="G1790" s="52">
        <f>APR!F291</f>
        <v/>
      </c>
      <c r="H1790" s="52">
        <f>APR!G291</f>
        <v/>
      </c>
      <c r="I1790" s="53">
        <f>APR!H291</f>
        <v/>
      </c>
      <c r="J1790" s="53">
        <f>APR!I291</f>
        <v/>
      </c>
      <c r="K1790" s="52">
        <f>APR!J291</f>
        <v/>
      </c>
      <c r="L1790" s="52">
        <f>APR!K291</f>
        <v/>
      </c>
      <c r="M1790" s="54">
        <f>APR!L291</f>
        <v/>
      </c>
      <c r="N1790" s="52">
        <f>APR!M291</f>
        <v/>
      </c>
      <c r="O1790" s="52">
        <f>APR!N291</f>
        <v/>
      </c>
      <c r="P1790" s="52">
        <f>APR!O291</f>
        <v/>
      </c>
      <c r="Q1790" s="52">
        <f>APR!P291</f>
        <v/>
      </c>
      <c r="R1790" s="52">
        <f>APR!Q291</f>
        <v/>
      </c>
      <c r="S1790" s="54">
        <f>S1789+IF(X1790=0,0,M1790)</f>
        <v/>
      </c>
      <c r="T1790" s="55">
        <f>MAX(T1789,S1790)</f>
        <v/>
      </c>
      <c r="U1790" s="56">
        <f>S1790-T1790</f>
        <v/>
      </c>
      <c r="V1790" s="55">
        <f>IFERROR(SUMIFS(DATABASE!$M$5:$M$6004,DATABASE!$B$5:$B$6004,B1790,DATABASE!$X$5:$X$6004,1),0)</f>
        <v/>
      </c>
      <c r="W1790" s="57">
        <f>IFERROR(COUNTIFS(DATABASE!$B$5:$B$6004,B1790,DATABASE!$X$5:$X$6004,1),0)</f>
        <v/>
      </c>
      <c r="X1790" s="58">
        <f>--AND(ISNUMBER(B1790),C1790&lt;&gt;"",L1790&lt;&gt;"",M1790&lt;&gt;"")</f>
        <v/>
      </c>
    </row>
    <row r="1791" ht="15" customHeight="1" s="111">
      <c r="A1791" s="42" t="inlineStr">
        <is>
          <t>APR</t>
        </is>
      </c>
      <c r="B1791" s="43">
        <f>APR!A292</f>
        <v/>
      </c>
      <c r="C1791" s="44">
        <f>APR!B292</f>
        <v/>
      </c>
      <c r="D1791" s="44">
        <f>APR!C292</f>
        <v/>
      </c>
      <c r="E1791" s="44">
        <f>APR!D292</f>
        <v/>
      </c>
      <c r="F1791" s="44">
        <f>APR!E292</f>
        <v/>
      </c>
      <c r="G1791" s="44">
        <f>APR!F292</f>
        <v/>
      </c>
      <c r="H1791" s="44">
        <f>APR!G292</f>
        <v/>
      </c>
      <c r="I1791" s="45">
        <f>APR!H292</f>
        <v/>
      </c>
      <c r="J1791" s="45">
        <f>APR!I292</f>
        <v/>
      </c>
      <c r="K1791" s="44">
        <f>APR!J292</f>
        <v/>
      </c>
      <c r="L1791" s="44">
        <f>APR!K292</f>
        <v/>
      </c>
      <c r="M1791" s="46">
        <f>APR!L292</f>
        <v/>
      </c>
      <c r="N1791" s="44">
        <f>APR!M292</f>
        <v/>
      </c>
      <c r="O1791" s="44">
        <f>APR!N292</f>
        <v/>
      </c>
      <c r="P1791" s="44">
        <f>APR!O292</f>
        <v/>
      </c>
      <c r="Q1791" s="44">
        <f>APR!P292</f>
        <v/>
      </c>
      <c r="R1791" s="44">
        <f>APR!Q292</f>
        <v/>
      </c>
      <c r="S1791" s="46">
        <f>S1790+IF(X1791=0,0,M1791)</f>
        <v/>
      </c>
      <c r="T1791" s="47">
        <f>MAX(T1790,S1791)</f>
        <v/>
      </c>
      <c r="U1791" s="48">
        <f>S1791-T1791</f>
        <v/>
      </c>
      <c r="V1791" s="47">
        <f>IFERROR(SUMIFS(DATABASE!$M$5:$M$6004,DATABASE!$B$5:$B$6004,B1791,DATABASE!$X$5:$X$6004,1),0)</f>
        <v/>
      </c>
      <c r="W1791" s="31">
        <f>IFERROR(COUNTIFS(DATABASE!$B$5:$B$6004,B1791,DATABASE!$X$5:$X$6004,1),0)</f>
        <v/>
      </c>
      <c r="X1791" s="49">
        <f>--AND(ISNUMBER(B1791),C1791&lt;&gt;"",L1791&lt;&gt;"",M1791&lt;&gt;"")</f>
        <v/>
      </c>
    </row>
    <row r="1792" ht="15" customHeight="1" s="111">
      <c r="A1792" s="50" t="inlineStr">
        <is>
          <t>APR</t>
        </is>
      </c>
      <c r="B1792" s="51">
        <f>APR!A293</f>
        <v/>
      </c>
      <c r="C1792" s="52">
        <f>APR!B293</f>
        <v/>
      </c>
      <c r="D1792" s="52">
        <f>APR!C293</f>
        <v/>
      </c>
      <c r="E1792" s="52">
        <f>APR!D293</f>
        <v/>
      </c>
      <c r="F1792" s="52">
        <f>APR!E293</f>
        <v/>
      </c>
      <c r="G1792" s="52">
        <f>APR!F293</f>
        <v/>
      </c>
      <c r="H1792" s="52">
        <f>APR!G293</f>
        <v/>
      </c>
      <c r="I1792" s="53">
        <f>APR!H293</f>
        <v/>
      </c>
      <c r="J1792" s="53">
        <f>APR!I293</f>
        <v/>
      </c>
      <c r="K1792" s="52">
        <f>APR!J293</f>
        <v/>
      </c>
      <c r="L1792" s="52">
        <f>APR!K293</f>
        <v/>
      </c>
      <c r="M1792" s="54">
        <f>APR!L293</f>
        <v/>
      </c>
      <c r="N1792" s="52">
        <f>APR!M293</f>
        <v/>
      </c>
      <c r="O1792" s="52">
        <f>APR!N293</f>
        <v/>
      </c>
      <c r="P1792" s="52">
        <f>APR!O293</f>
        <v/>
      </c>
      <c r="Q1792" s="52">
        <f>APR!P293</f>
        <v/>
      </c>
      <c r="R1792" s="52">
        <f>APR!Q293</f>
        <v/>
      </c>
      <c r="S1792" s="54">
        <f>S1791+IF(X1792=0,0,M1792)</f>
        <v/>
      </c>
      <c r="T1792" s="55">
        <f>MAX(T1791,S1792)</f>
        <v/>
      </c>
      <c r="U1792" s="56">
        <f>S1792-T1792</f>
        <v/>
      </c>
      <c r="V1792" s="55">
        <f>IFERROR(SUMIFS(DATABASE!$M$5:$M$6004,DATABASE!$B$5:$B$6004,B1792,DATABASE!$X$5:$X$6004,1),0)</f>
        <v/>
      </c>
      <c r="W1792" s="57">
        <f>IFERROR(COUNTIFS(DATABASE!$B$5:$B$6004,B1792,DATABASE!$X$5:$X$6004,1),0)</f>
        <v/>
      </c>
      <c r="X1792" s="58">
        <f>--AND(ISNUMBER(B1792),C1792&lt;&gt;"",L1792&lt;&gt;"",M1792&lt;&gt;"")</f>
        <v/>
      </c>
    </row>
    <row r="1793" ht="15" customHeight="1" s="111">
      <c r="A1793" s="42" t="inlineStr">
        <is>
          <t>APR</t>
        </is>
      </c>
      <c r="B1793" s="43">
        <f>APR!A294</f>
        <v/>
      </c>
      <c r="C1793" s="44">
        <f>APR!B294</f>
        <v/>
      </c>
      <c r="D1793" s="44">
        <f>APR!C294</f>
        <v/>
      </c>
      <c r="E1793" s="44">
        <f>APR!D294</f>
        <v/>
      </c>
      <c r="F1793" s="44">
        <f>APR!E294</f>
        <v/>
      </c>
      <c r="G1793" s="44">
        <f>APR!F294</f>
        <v/>
      </c>
      <c r="H1793" s="44">
        <f>APR!G294</f>
        <v/>
      </c>
      <c r="I1793" s="45">
        <f>APR!H294</f>
        <v/>
      </c>
      <c r="J1793" s="45">
        <f>APR!I294</f>
        <v/>
      </c>
      <c r="K1793" s="44">
        <f>APR!J294</f>
        <v/>
      </c>
      <c r="L1793" s="44">
        <f>APR!K294</f>
        <v/>
      </c>
      <c r="M1793" s="46">
        <f>APR!L294</f>
        <v/>
      </c>
      <c r="N1793" s="44">
        <f>APR!M294</f>
        <v/>
      </c>
      <c r="O1793" s="44">
        <f>APR!N294</f>
        <v/>
      </c>
      <c r="P1793" s="44">
        <f>APR!O294</f>
        <v/>
      </c>
      <c r="Q1793" s="44">
        <f>APR!P294</f>
        <v/>
      </c>
      <c r="R1793" s="44">
        <f>APR!Q294</f>
        <v/>
      </c>
      <c r="S1793" s="46">
        <f>S1792+IF(X1793=0,0,M1793)</f>
        <v/>
      </c>
      <c r="T1793" s="47">
        <f>MAX(T1792,S1793)</f>
        <v/>
      </c>
      <c r="U1793" s="48">
        <f>S1793-T1793</f>
        <v/>
      </c>
      <c r="V1793" s="47">
        <f>IFERROR(SUMIFS(DATABASE!$M$5:$M$6004,DATABASE!$B$5:$B$6004,B1793,DATABASE!$X$5:$X$6004,1),0)</f>
        <v/>
      </c>
      <c r="W1793" s="31">
        <f>IFERROR(COUNTIFS(DATABASE!$B$5:$B$6004,B1793,DATABASE!$X$5:$X$6004,1),0)</f>
        <v/>
      </c>
      <c r="X1793" s="49">
        <f>--AND(ISNUMBER(B1793),C1793&lt;&gt;"",L1793&lt;&gt;"",M1793&lt;&gt;"")</f>
        <v/>
      </c>
    </row>
    <row r="1794" ht="15" customHeight="1" s="111">
      <c r="A1794" s="50" t="inlineStr">
        <is>
          <t>APR</t>
        </is>
      </c>
      <c r="B1794" s="51">
        <f>APR!A295</f>
        <v/>
      </c>
      <c r="C1794" s="52">
        <f>APR!B295</f>
        <v/>
      </c>
      <c r="D1794" s="52">
        <f>APR!C295</f>
        <v/>
      </c>
      <c r="E1794" s="52">
        <f>APR!D295</f>
        <v/>
      </c>
      <c r="F1794" s="52">
        <f>APR!E295</f>
        <v/>
      </c>
      <c r="G1794" s="52">
        <f>APR!F295</f>
        <v/>
      </c>
      <c r="H1794" s="52">
        <f>APR!G295</f>
        <v/>
      </c>
      <c r="I1794" s="53">
        <f>APR!H295</f>
        <v/>
      </c>
      <c r="J1794" s="53">
        <f>APR!I295</f>
        <v/>
      </c>
      <c r="K1794" s="52">
        <f>APR!J295</f>
        <v/>
      </c>
      <c r="L1794" s="52">
        <f>APR!K295</f>
        <v/>
      </c>
      <c r="M1794" s="54">
        <f>APR!L295</f>
        <v/>
      </c>
      <c r="N1794" s="52">
        <f>APR!M295</f>
        <v/>
      </c>
      <c r="O1794" s="52">
        <f>APR!N295</f>
        <v/>
      </c>
      <c r="P1794" s="52">
        <f>APR!O295</f>
        <v/>
      </c>
      <c r="Q1794" s="52">
        <f>APR!P295</f>
        <v/>
      </c>
      <c r="R1794" s="52">
        <f>APR!Q295</f>
        <v/>
      </c>
      <c r="S1794" s="54">
        <f>S1793+IF(X1794=0,0,M1794)</f>
        <v/>
      </c>
      <c r="T1794" s="55">
        <f>MAX(T1793,S1794)</f>
        <v/>
      </c>
      <c r="U1794" s="56">
        <f>S1794-T1794</f>
        <v/>
      </c>
      <c r="V1794" s="55">
        <f>IFERROR(SUMIFS(DATABASE!$M$5:$M$6004,DATABASE!$B$5:$B$6004,B1794,DATABASE!$X$5:$X$6004,1),0)</f>
        <v/>
      </c>
      <c r="W1794" s="57">
        <f>IFERROR(COUNTIFS(DATABASE!$B$5:$B$6004,B1794,DATABASE!$X$5:$X$6004,1),0)</f>
        <v/>
      </c>
      <c r="X1794" s="58">
        <f>--AND(ISNUMBER(B1794),C1794&lt;&gt;"",L1794&lt;&gt;"",M1794&lt;&gt;"")</f>
        <v/>
      </c>
    </row>
    <row r="1795" ht="15" customHeight="1" s="111">
      <c r="A1795" s="42" t="inlineStr">
        <is>
          <t>APR</t>
        </is>
      </c>
      <c r="B1795" s="43">
        <f>APR!A296</f>
        <v/>
      </c>
      <c r="C1795" s="44">
        <f>APR!B296</f>
        <v/>
      </c>
      <c r="D1795" s="44">
        <f>APR!C296</f>
        <v/>
      </c>
      <c r="E1795" s="44">
        <f>APR!D296</f>
        <v/>
      </c>
      <c r="F1795" s="44">
        <f>APR!E296</f>
        <v/>
      </c>
      <c r="G1795" s="44">
        <f>APR!F296</f>
        <v/>
      </c>
      <c r="H1795" s="44">
        <f>APR!G296</f>
        <v/>
      </c>
      <c r="I1795" s="45">
        <f>APR!H296</f>
        <v/>
      </c>
      <c r="J1795" s="45">
        <f>APR!I296</f>
        <v/>
      </c>
      <c r="K1795" s="44">
        <f>APR!J296</f>
        <v/>
      </c>
      <c r="L1795" s="44">
        <f>APR!K296</f>
        <v/>
      </c>
      <c r="M1795" s="46">
        <f>APR!L296</f>
        <v/>
      </c>
      <c r="N1795" s="44">
        <f>APR!M296</f>
        <v/>
      </c>
      <c r="O1795" s="44">
        <f>APR!N296</f>
        <v/>
      </c>
      <c r="P1795" s="44">
        <f>APR!O296</f>
        <v/>
      </c>
      <c r="Q1795" s="44">
        <f>APR!P296</f>
        <v/>
      </c>
      <c r="R1795" s="44">
        <f>APR!Q296</f>
        <v/>
      </c>
      <c r="S1795" s="46">
        <f>S1794+IF(X1795=0,0,M1795)</f>
        <v/>
      </c>
      <c r="T1795" s="47">
        <f>MAX(T1794,S1795)</f>
        <v/>
      </c>
      <c r="U1795" s="48">
        <f>S1795-T1795</f>
        <v/>
      </c>
      <c r="V1795" s="47">
        <f>IFERROR(SUMIFS(DATABASE!$M$5:$M$6004,DATABASE!$B$5:$B$6004,B1795,DATABASE!$X$5:$X$6004,1),0)</f>
        <v/>
      </c>
      <c r="W1795" s="31">
        <f>IFERROR(COUNTIFS(DATABASE!$B$5:$B$6004,B1795,DATABASE!$X$5:$X$6004,1),0)</f>
        <v/>
      </c>
      <c r="X1795" s="49">
        <f>--AND(ISNUMBER(B1795),C1795&lt;&gt;"",L1795&lt;&gt;"",M1795&lt;&gt;"")</f>
        <v/>
      </c>
    </row>
    <row r="1796" ht="15" customHeight="1" s="111">
      <c r="A1796" s="50" t="inlineStr">
        <is>
          <t>APR</t>
        </is>
      </c>
      <c r="B1796" s="51">
        <f>APR!A297</f>
        <v/>
      </c>
      <c r="C1796" s="52">
        <f>APR!B297</f>
        <v/>
      </c>
      <c r="D1796" s="52">
        <f>APR!C297</f>
        <v/>
      </c>
      <c r="E1796" s="52">
        <f>APR!D297</f>
        <v/>
      </c>
      <c r="F1796" s="52">
        <f>APR!E297</f>
        <v/>
      </c>
      <c r="G1796" s="52">
        <f>APR!F297</f>
        <v/>
      </c>
      <c r="H1796" s="52">
        <f>APR!G297</f>
        <v/>
      </c>
      <c r="I1796" s="53">
        <f>APR!H297</f>
        <v/>
      </c>
      <c r="J1796" s="53">
        <f>APR!I297</f>
        <v/>
      </c>
      <c r="K1796" s="52">
        <f>APR!J297</f>
        <v/>
      </c>
      <c r="L1796" s="52">
        <f>APR!K297</f>
        <v/>
      </c>
      <c r="M1796" s="54">
        <f>APR!L297</f>
        <v/>
      </c>
      <c r="N1796" s="52">
        <f>APR!M297</f>
        <v/>
      </c>
      <c r="O1796" s="52">
        <f>APR!N297</f>
        <v/>
      </c>
      <c r="P1796" s="52">
        <f>APR!O297</f>
        <v/>
      </c>
      <c r="Q1796" s="52">
        <f>APR!P297</f>
        <v/>
      </c>
      <c r="R1796" s="52">
        <f>APR!Q297</f>
        <v/>
      </c>
      <c r="S1796" s="54">
        <f>S1795+IF(X1796=0,0,M1796)</f>
        <v/>
      </c>
      <c r="T1796" s="55">
        <f>MAX(T1795,S1796)</f>
        <v/>
      </c>
      <c r="U1796" s="56">
        <f>S1796-T1796</f>
        <v/>
      </c>
      <c r="V1796" s="55">
        <f>IFERROR(SUMIFS(DATABASE!$M$5:$M$6004,DATABASE!$B$5:$B$6004,B1796,DATABASE!$X$5:$X$6004,1),0)</f>
        <v/>
      </c>
      <c r="W1796" s="57">
        <f>IFERROR(COUNTIFS(DATABASE!$B$5:$B$6004,B1796,DATABASE!$X$5:$X$6004,1),0)</f>
        <v/>
      </c>
      <c r="X1796" s="58">
        <f>--AND(ISNUMBER(B1796),C1796&lt;&gt;"",L1796&lt;&gt;"",M1796&lt;&gt;"")</f>
        <v/>
      </c>
    </row>
    <row r="1797" ht="15" customHeight="1" s="111">
      <c r="A1797" s="42" t="inlineStr">
        <is>
          <t>APR</t>
        </is>
      </c>
      <c r="B1797" s="43">
        <f>APR!A298</f>
        <v/>
      </c>
      <c r="C1797" s="44">
        <f>APR!B298</f>
        <v/>
      </c>
      <c r="D1797" s="44">
        <f>APR!C298</f>
        <v/>
      </c>
      <c r="E1797" s="44">
        <f>APR!D298</f>
        <v/>
      </c>
      <c r="F1797" s="44">
        <f>APR!E298</f>
        <v/>
      </c>
      <c r="G1797" s="44">
        <f>APR!F298</f>
        <v/>
      </c>
      <c r="H1797" s="44">
        <f>APR!G298</f>
        <v/>
      </c>
      <c r="I1797" s="45">
        <f>APR!H298</f>
        <v/>
      </c>
      <c r="J1797" s="45">
        <f>APR!I298</f>
        <v/>
      </c>
      <c r="K1797" s="44">
        <f>APR!J298</f>
        <v/>
      </c>
      <c r="L1797" s="44">
        <f>APR!K298</f>
        <v/>
      </c>
      <c r="M1797" s="46">
        <f>APR!L298</f>
        <v/>
      </c>
      <c r="N1797" s="44">
        <f>APR!M298</f>
        <v/>
      </c>
      <c r="O1797" s="44">
        <f>APR!N298</f>
        <v/>
      </c>
      <c r="P1797" s="44">
        <f>APR!O298</f>
        <v/>
      </c>
      <c r="Q1797" s="44">
        <f>APR!P298</f>
        <v/>
      </c>
      <c r="R1797" s="44">
        <f>APR!Q298</f>
        <v/>
      </c>
      <c r="S1797" s="46">
        <f>S1796+IF(X1797=0,0,M1797)</f>
        <v/>
      </c>
      <c r="T1797" s="47">
        <f>MAX(T1796,S1797)</f>
        <v/>
      </c>
      <c r="U1797" s="48">
        <f>S1797-T1797</f>
        <v/>
      </c>
      <c r="V1797" s="47">
        <f>IFERROR(SUMIFS(DATABASE!$M$5:$M$6004,DATABASE!$B$5:$B$6004,B1797,DATABASE!$X$5:$X$6004,1),0)</f>
        <v/>
      </c>
      <c r="W1797" s="31">
        <f>IFERROR(COUNTIFS(DATABASE!$B$5:$B$6004,B1797,DATABASE!$X$5:$X$6004,1),0)</f>
        <v/>
      </c>
      <c r="X1797" s="49">
        <f>--AND(ISNUMBER(B1797),C1797&lt;&gt;"",L1797&lt;&gt;"",M1797&lt;&gt;"")</f>
        <v/>
      </c>
    </row>
    <row r="1798" ht="15" customHeight="1" s="111">
      <c r="A1798" s="50" t="inlineStr">
        <is>
          <t>APR</t>
        </is>
      </c>
      <c r="B1798" s="51">
        <f>APR!A299</f>
        <v/>
      </c>
      <c r="C1798" s="52">
        <f>APR!B299</f>
        <v/>
      </c>
      <c r="D1798" s="52">
        <f>APR!C299</f>
        <v/>
      </c>
      <c r="E1798" s="52">
        <f>APR!D299</f>
        <v/>
      </c>
      <c r="F1798" s="52">
        <f>APR!E299</f>
        <v/>
      </c>
      <c r="G1798" s="52">
        <f>APR!F299</f>
        <v/>
      </c>
      <c r="H1798" s="52">
        <f>APR!G299</f>
        <v/>
      </c>
      <c r="I1798" s="53">
        <f>APR!H299</f>
        <v/>
      </c>
      <c r="J1798" s="53">
        <f>APR!I299</f>
        <v/>
      </c>
      <c r="K1798" s="52">
        <f>APR!J299</f>
        <v/>
      </c>
      <c r="L1798" s="52">
        <f>APR!K299</f>
        <v/>
      </c>
      <c r="M1798" s="54">
        <f>APR!L299</f>
        <v/>
      </c>
      <c r="N1798" s="52">
        <f>APR!M299</f>
        <v/>
      </c>
      <c r="O1798" s="52">
        <f>APR!N299</f>
        <v/>
      </c>
      <c r="P1798" s="52">
        <f>APR!O299</f>
        <v/>
      </c>
      <c r="Q1798" s="52">
        <f>APR!P299</f>
        <v/>
      </c>
      <c r="R1798" s="52">
        <f>APR!Q299</f>
        <v/>
      </c>
      <c r="S1798" s="54">
        <f>S1797+IF(X1798=0,0,M1798)</f>
        <v/>
      </c>
      <c r="T1798" s="55">
        <f>MAX(T1797,S1798)</f>
        <v/>
      </c>
      <c r="U1798" s="56">
        <f>S1798-T1798</f>
        <v/>
      </c>
      <c r="V1798" s="55">
        <f>IFERROR(SUMIFS(DATABASE!$M$5:$M$6004,DATABASE!$B$5:$B$6004,B1798,DATABASE!$X$5:$X$6004,1),0)</f>
        <v/>
      </c>
      <c r="W1798" s="57">
        <f>IFERROR(COUNTIFS(DATABASE!$B$5:$B$6004,B1798,DATABASE!$X$5:$X$6004,1),0)</f>
        <v/>
      </c>
      <c r="X1798" s="58">
        <f>--AND(ISNUMBER(B1798),C1798&lt;&gt;"",L1798&lt;&gt;"",M1798&lt;&gt;"")</f>
        <v/>
      </c>
    </row>
    <row r="1799" ht="15" customHeight="1" s="111">
      <c r="A1799" s="42" t="inlineStr">
        <is>
          <t>APR</t>
        </is>
      </c>
      <c r="B1799" s="43">
        <f>APR!A300</f>
        <v/>
      </c>
      <c r="C1799" s="44">
        <f>APR!B300</f>
        <v/>
      </c>
      <c r="D1799" s="44">
        <f>APR!C300</f>
        <v/>
      </c>
      <c r="E1799" s="44">
        <f>APR!D300</f>
        <v/>
      </c>
      <c r="F1799" s="44">
        <f>APR!E300</f>
        <v/>
      </c>
      <c r="G1799" s="44">
        <f>APR!F300</f>
        <v/>
      </c>
      <c r="H1799" s="44">
        <f>APR!G300</f>
        <v/>
      </c>
      <c r="I1799" s="45">
        <f>APR!H300</f>
        <v/>
      </c>
      <c r="J1799" s="45">
        <f>APR!I300</f>
        <v/>
      </c>
      <c r="K1799" s="44">
        <f>APR!J300</f>
        <v/>
      </c>
      <c r="L1799" s="44">
        <f>APR!K300</f>
        <v/>
      </c>
      <c r="M1799" s="46">
        <f>APR!L300</f>
        <v/>
      </c>
      <c r="N1799" s="44">
        <f>APR!M300</f>
        <v/>
      </c>
      <c r="O1799" s="44">
        <f>APR!N300</f>
        <v/>
      </c>
      <c r="P1799" s="44">
        <f>APR!O300</f>
        <v/>
      </c>
      <c r="Q1799" s="44">
        <f>APR!P300</f>
        <v/>
      </c>
      <c r="R1799" s="44">
        <f>APR!Q300</f>
        <v/>
      </c>
      <c r="S1799" s="46">
        <f>S1798+IF(X1799=0,0,M1799)</f>
        <v/>
      </c>
      <c r="T1799" s="47">
        <f>MAX(T1798,S1799)</f>
        <v/>
      </c>
      <c r="U1799" s="48">
        <f>S1799-T1799</f>
        <v/>
      </c>
      <c r="V1799" s="47">
        <f>IFERROR(SUMIFS(DATABASE!$M$5:$M$6004,DATABASE!$B$5:$B$6004,B1799,DATABASE!$X$5:$X$6004,1),0)</f>
        <v/>
      </c>
      <c r="W1799" s="31">
        <f>IFERROR(COUNTIFS(DATABASE!$B$5:$B$6004,B1799,DATABASE!$X$5:$X$6004,1),0)</f>
        <v/>
      </c>
      <c r="X1799" s="49">
        <f>--AND(ISNUMBER(B1799),C1799&lt;&gt;"",L1799&lt;&gt;"",M1799&lt;&gt;"")</f>
        <v/>
      </c>
    </row>
    <row r="1800" ht="15" customHeight="1" s="111">
      <c r="A1800" s="50" t="inlineStr">
        <is>
          <t>APR</t>
        </is>
      </c>
      <c r="B1800" s="51">
        <f>APR!A301</f>
        <v/>
      </c>
      <c r="C1800" s="52">
        <f>APR!B301</f>
        <v/>
      </c>
      <c r="D1800" s="52">
        <f>APR!C301</f>
        <v/>
      </c>
      <c r="E1800" s="52">
        <f>APR!D301</f>
        <v/>
      </c>
      <c r="F1800" s="52">
        <f>APR!E301</f>
        <v/>
      </c>
      <c r="G1800" s="52">
        <f>APR!F301</f>
        <v/>
      </c>
      <c r="H1800" s="52">
        <f>APR!G301</f>
        <v/>
      </c>
      <c r="I1800" s="53">
        <f>APR!H301</f>
        <v/>
      </c>
      <c r="J1800" s="53">
        <f>APR!I301</f>
        <v/>
      </c>
      <c r="K1800" s="52">
        <f>APR!J301</f>
        <v/>
      </c>
      <c r="L1800" s="52">
        <f>APR!K301</f>
        <v/>
      </c>
      <c r="M1800" s="54">
        <f>APR!L301</f>
        <v/>
      </c>
      <c r="N1800" s="52">
        <f>APR!M301</f>
        <v/>
      </c>
      <c r="O1800" s="52">
        <f>APR!N301</f>
        <v/>
      </c>
      <c r="P1800" s="52">
        <f>APR!O301</f>
        <v/>
      </c>
      <c r="Q1800" s="52">
        <f>APR!P301</f>
        <v/>
      </c>
      <c r="R1800" s="52">
        <f>APR!Q301</f>
        <v/>
      </c>
      <c r="S1800" s="54">
        <f>S1799+IF(X1800=0,0,M1800)</f>
        <v/>
      </c>
      <c r="T1800" s="55">
        <f>MAX(T1799,S1800)</f>
        <v/>
      </c>
      <c r="U1800" s="56">
        <f>S1800-T1800</f>
        <v/>
      </c>
      <c r="V1800" s="55">
        <f>IFERROR(SUMIFS(DATABASE!$M$5:$M$6004,DATABASE!$B$5:$B$6004,B1800,DATABASE!$X$5:$X$6004,1),0)</f>
        <v/>
      </c>
      <c r="W1800" s="57">
        <f>IFERROR(COUNTIFS(DATABASE!$B$5:$B$6004,B1800,DATABASE!$X$5:$X$6004,1),0)</f>
        <v/>
      </c>
      <c r="X1800" s="58">
        <f>--AND(ISNUMBER(B1800),C1800&lt;&gt;"",L1800&lt;&gt;"",M1800&lt;&gt;"")</f>
        <v/>
      </c>
    </row>
    <row r="1801" ht="15" customHeight="1" s="111">
      <c r="A1801" s="42" t="inlineStr">
        <is>
          <t>APR</t>
        </is>
      </c>
      <c r="B1801" s="43">
        <f>APR!A302</f>
        <v/>
      </c>
      <c r="C1801" s="44">
        <f>APR!B302</f>
        <v/>
      </c>
      <c r="D1801" s="44">
        <f>APR!C302</f>
        <v/>
      </c>
      <c r="E1801" s="44">
        <f>APR!D302</f>
        <v/>
      </c>
      <c r="F1801" s="44">
        <f>APR!E302</f>
        <v/>
      </c>
      <c r="G1801" s="44">
        <f>APR!F302</f>
        <v/>
      </c>
      <c r="H1801" s="44">
        <f>APR!G302</f>
        <v/>
      </c>
      <c r="I1801" s="45">
        <f>APR!H302</f>
        <v/>
      </c>
      <c r="J1801" s="45">
        <f>APR!I302</f>
        <v/>
      </c>
      <c r="K1801" s="44">
        <f>APR!J302</f>
        <v/>
      </c>
      <c r="L1801" s="44">
        <f>APR!K302</f>
        <v/>
      </c>
      <c r="M1801" s="46">
        <f>APR!L302</f>
        <v/>
      </c>
      <c r="N1801" s="44">
        <f>APR!M302</f>
        <v/>
      </c>
      <c r="O1801" s="44">
        <f>APR!N302</f>
        <v/>
      </c>
      <c r="P1801" s="44">
        <f>APR!O302</f>
        <v/>
      </c>
      <c r="Q1801" s="44">
        <f>APR!P302</f>
        <v/>
      </c>
      <c r="R1801" s="44">
        <f>APR!Q302</f>
        <v/>
      </c>
      <c r="S1801" s="46">
        <f>S1800+IF(X1801=0,0,M1801)</f>
        <v/>
      </c>
      <c r="T1801" s="47">
        <f>MAX(T1800,S1801)</f>
        <v/>
      </c>
      <c r="U1801" s="48">
        <f>S1801-T1801</f>
        <v/>
      </c>
      <c r="V1801" s="47">
        <f>IFERROR(SUMIFS(DATABASE!$M$5:$M$6004,DATABASE!$B$5:$B$6004,B1801,DATABASE!$X$5:$X$6004,1),0)</f>
        <v/>
      </c>
      <c r="W1801" s="31">
        <f>IFERROR(COUNTIFS(DATABASE!$B$5:$B$6004,B1801,DATABASE!$X$5:$X$6004,1),0)</f>
        <v/>
      </c>
      <c r="X1801" s="49">
        <f>--AND(ISNUMBER(B1801),C1801&lt;&gt;"",L1801&lt;&gt;"",M1801&lt;&gt;"")</f>
        <v/>
      </c>
    </row>
    <row r="1802" ht="15" customHeight="1" s="111">
      <c r="A1802" s="50" t="inlineStr">
        <is>
          <t>APR</t>
        </is>
      </c>
      <c r="B1802" s="51">
        <f>APR!A303</f>
        <v/>
      </c>
      <c r="C1802" s="52">
        <f>APR!B303</f>
        <v/>
      </c>
      <c r="D1802" s="52">
        <f>APR!C303</f>
        <v/>
      </c>
      <c r="E1802" s="52">
        <f>APR!D303</f>
        <v/>
      </c>
      <c r="F1802" s="52">
        <f>APR!E303</f>
        <v/>
      </c>
      <c r="G1802" s="52">
        <f>APR!F303</f>
        <v/>
      </c>
      <c r="H1802" s="52">
        <f>APR!G303</f>
        <v/>
      </c>
      <c r="I1802" s="53">
        <f>APR!H303</f>
        <v/>
      </c>
      <c r="J1802" s="53">
        <f>APR!I303</f>
        <v/>
      </c>
      <c r="K1802" s="52">
        <f>APR!J303</f>
        <v/>
      </c>
      <c r="L1802" s="52">
        <f>APR!K303</f>
        <v/>
      </c>
      <c r="M1802" s="54">
        <f>APR!L303</f>
        <v/>
      </c>
      <c r="N1802" s="52">
        <f>APR!M303</f>
        <v/>
      </c>
      <c r="O1802" s="52">
        <f>APR!N303</f>
        <v/>
      </c>
      <c r="P1802" s="52">
        <f>APR!O303</f>
        <v/>
      </c>
      <c r="Q1802" s="52">
        <f>APR!P303</f>
        <v/>
      </c>
      <c r="R1802" s="52">
        <f>APR!Q303</f>
        <v/>
      </c>
      <c r="S1802" s="54">
        <f>S1801+IF(X1802=0,0,M1802)</f>
        <v/>
      </c>
      <c r="T1802" s="55">
        <f>MAX(T1801,S1802)</f>
        <v/>
      </c>
      <c r="U1802" s="56">
        <f>S1802-T1802</f>
        <v/>
      </c>
      <c r="V1802" s="55">
        <f>IFERROR(SUMIFS(DATABASE!$M$5:$M$6004,DATABASE!$B$5:$B$6004,B1802,DATABASE!$X$5:$X$6004,1),0)</f>
        <v/>
      </c>
      <c r="W1802" s="57">
        <f>IFERROR(COUNTIFS(DATABASE!$B$5:$B$6004,B1802,DATABASE!$X$5:$X$6004,1),0)</f>
        <v/>
      </c>
      <c r="X1802" s="58">
        <f>--AND(ISNUMBER(B1802),C1802&lt;&gt;"",L1802&lt;&gt;"",M1802&lt;&gt;"")</f>
        <v/>
      </c>
    </row>
    <row r="1803" ht="15" customHeight="1" s="111">
      <c r="A1803" s="42" t="inlineStr">
        <is>
          <t>APR</t>
        </is>
      </c>
      <c r="B1803" s="43">
        <f>APR!A304</f>
        <v/>
      </c>
      <c r="C1803" s="44">
        <f>APR!B304</f>
        <v/>
      </c>
      <c r="D1803" s="44">
        <f>APR!C304</f>
        <v/>
      </c>
      <c r="E1803" s="44">
        <f>APR!D304</f>
        <v/>
      </c>
      <c r="F1803" s="44">
        <f>APR!E304</f>
        <v/>
      </c>
      <c r="G1803" s="44">
        <f>APR!F304</f>
        <v/>
      </c>
      <c r="H1803" s="44">
        <f>APR!G304</f>
        <v/>
      </c>
      <c r="I1803" s="45">
        <f>APR!H304</f>
        <v/>
      </c>
      <c r="J1803" s="45">
        <f>APR!I304</f>
        <v/>
      </c>
      <c r="K1803" s="44">
        <f>APR!J304</f>
        <v/>
      </c>
      <c r="L1803" s="44">
        <f>APR!K304</f>
        <v/>
      </c>
      <c r="M1803" s="46">
        <f>APR!L304</f>
        <v/>
      </c>
      <c r="N1803" s="44">
        <f>APR!M304</f>
        <v/>
      </c>
      <c r="O1803" s="44">
        <f>APR!N304</f>
        <v/>
      </c>
      <c r="P1803" s="44">
        <f>APR!O304</f>
        <v/>
      </c>
      <c r="Q1803" s="44">
        <f>APR!P304</f>
        <v/>
      </c>
      <c r="R1803" s="44">
        <f>APR!Q304</f>
        <v/>
      </c>
      <c r="S1803" s="46">
        <f>S1802+IF(X1803=0,0,M1803)</f>
        <v/>
      </c>
      <c r="T1803" s="47">
        <f>MAX(T1802,S1803)</f>
        <v/>
      </c>
      <c r="U1803" s="48">
        <f>S1803-T1803</f>
        <v/>
      </c>
      <c r="V1803" s="47">
        <f>IFERROR(SUMIFS(DATABASE!$M$5:$M$6004,DATABASE!$B$5:$B$6004,B1803,DATABASE!$X$5:$X$6004,1),0)</f>
        <v/>
      </c>
      <c r="W1803" s="31">
        <f>IFERROR(COUNTIFS(DATABASE!$B$5:$B$6004,B1803,DATABASE!$X$5:$X$6004,1),0)</f>
        <v/>
      </c>
      <c r="X1803" s="49">
        <f>--AND(ISNUMBER(B1803),C1803&lt;&gt;"",L1803&lt;&gt;"",M1803&lt;&gt;"")</f>
        <v/>
      </c>
    </row>
    <row r="1804" ht="15" customHeight="1" s="111">
      <c r="A1804" s="50" t="inlineStr">
        <is>
          <t>APR</t>
        </is>
      </c>
      <c r="B1804" s="51">
        <f>APR!A305</f>
        <v/>
      </c>
      <c r="C1804" s="52">
        <f>APR!B305</f>
        <v/>
      </c>
      <c r="D1804" s="52">
        <f>APR!C305</f>
        <v/>
      </c>
      <c r="E1804" s="52">
        <f>APR!D305</f>
        <v/>
      </c>
      <c r="F1804" s="52">
        <f>APR!E305</f>
        <v/>
      </c>
      <c r="G1804" s="52">
        <f>APR!F305</f>
        <v/>
      </c>
      <c r="H1804" s="52">
        <f>APR!G305</f>
        <v/>
      </c>
      <c r="I1804" s="53">
        <f>APR!H305</f>
        <v/>
      </c>
      <c r="J1804" s="53">
        <f>APR!I305</f>
        <v/>
      </c>
      <c r="K1804" s="52">
        <f>APR!J305</f>
        <v/>
      </c>
      <c r="L1804" s="52">
        <f>APR!K305</f>
        <v/>
      </c>
      <c r="M1804" s="54">
        <f>APR!L305</f>
        <v/>
      </c>
      <c r="N1804" s="52">
        <f>APR!M305</f>
        <v/>
      </c>
      <c r="O1804" s="52">
        <f>APR!N305</f>
        <v/>
      </c>
      <c r="P1804" s="52">
        <f>APR!O305</f>
        <v/>
      </c>
      <c r="Q1804" s="52">
        <f>APR!P305</f>
        <v/>
      </c>
      <c r="R1804" s="52">
        <f>APR!Q305</f>
        <v/>
      </c>
      <c r="S1804" s="54">
        <f>S1803+IF(X1804=0,0,M1804)</f>
        <v/>
      </c>
      <c r="T1804" s="55">
        <f>MAX(T1803,S1804)</f>
        <v/>
      </c>
      <c r="U1804" s="56">
        <f>S1804-T1804</f>
        <v/>
      </c>
      <c r="V1804" s="55">
        <f>IFERROR(SUMIFS(DATABASE!$M$5:$M$6004,DATABASE!$B$5:$B$6004,B1804,DATABASE!$X$5:$X$6004,1),0)</f>
        <v/>
      </c>
      <c r="W1804" s="57">
        <f>IFERROR(COUNTIFS(DATABASE!$B$5:$B$6004,B1804,DATABASE!$X$5:$X$6004,1),0)</f>
        <v/>
      </c>
      <c r="X1804" s="58">
        <f>--AND(ISNUMBER(B1804),C1804&lt;&gt;"",L1804&lt;&gt;"",M1804&lt;&gt;"")</f>
        <v/>
      </c>
    </row>
    <row r="1805" ht="15" customHeight="1" s="111">
      <c r="A1805" s="42" t="inlineStr">
        <is>
          <t>APR</t>
        </is>
      </c>
      <c r="B1805" s="43">
        <f>APR!A306</f>
        <v/>
      </c>
      <c r="C1805" s="44">
        <f>APR!B306</f>
        <v/>
      </c>
      <c r="D1805" s="44">
        <f>APR!C306</f>
        <v/>
      </c>
      <c r="E1805" s="44">
        <f>APR!D306</f>
        <v/>
      </c>
      <c r="F1805" s="44">
        <f>APR!E306</f>
        <v/>
      </c>
      <c r="G1805" s="44">
        <f>APR!F306</f>
        <v/>
      </c>
      <c r="H1805" s="44">
        <f>APR!G306</f>
        <v/>
      </c>
      <c r="I1805" s="45">
        <f>APR!H306</f>
        <v/>
      </c>
      <c r="J1805" s="45">
        <f>APR!I306</f>
        <v/>
      </c>
      <c r="K1805" s="44">
        <f>APR!J306</f>
        <v/>
      </c>
      <c r="L1805" s="44">
        <f>APR!K306</f>
        <v/>
      </c>
      <c r="M1805" s="46">
        <f>APR!L306</f>
        <v/>
      </c>
      <c r="N1805" s="44">
        <f>APR!M306</f>
        <v/>
      </c>
      <c r="O1805" s="44">
        <f>APR!N306</f>
        <v/>
      </c>
      <c r="P1805" s="44">
        <f>APR!O306</f>
        <v/>
      </c>
      <c r="Q1805" s="44">
        <f>APR!P306</f>
        <v/>
      </c>
      <c r="R1805" s="44">
        <f>APR!Q306</f>
        <v/>
      </c>
      <c r="S1805" s="46">
        <f>S1804+IF(X1805=0,0,M1805)</f>
        <v/>
      </c>
      <c r="T1805" s="47">
        <f>MAX(T1804,S1805)</f>
        <v/>
      </c>
      <c r="U1805" s="48">
        <f>S1805-T1805</f>
        <v/>
      </c>
      <c r="V1805" s="47">
        <f>IFERROR(SUMIFS(DATABASE!$M$5:$M$6004,DATABASE!$B$5:$B$6004,B1805,DATABASE!$X$5:$X$6004,1),0)</f>
        <v/>
      </c>
      <c r="W1805" s="31">
        <f>IFERROR(COUNTIFS(DATABASE!$B$5:$B$6004,B1805,DATABASE!$X$5:$X$6004,1),0)</f>
        <v/>
      </c>
      <c r="X1805" s="49">
        <f>--AND(ISNUMBER(B1805),C1805&lt;&gt;"",L1805&lt;&gt;"",M1805&lt;&gt;"")</f>
        <v/>
      </c>
    </row>
    <row r="1806" ht="15" customHeight="1" s="111">
      <c r="A1806" s="50" t="inlineStr">
        <is>
          <t>APR</t>
        </is>
      </c>
      <c r="B1806" s="51">
        <f>APR!A307</f>
        <v/>
      </c>
      <c r="C1806" s="52">
        <f>APR!B307</f>
        <v/>
      </c>
      <c r="D1806" s="52">
        <f>APR!C307</f>
        <v/>
      </c>
      <c r="E1806" s="52">
        <f>APR!D307</f>
        <v/>
      </c>
      <c r="F1806" s="52">
        <f>APR!E307</f>
        <v/>
      </c>
      <c r="G1806" s="52">
        <f>APR!F307</f>
        <v/>
      </c>
      <c r="H1806" s="52">
        <f>APR!G307</f>
        <v/>
      </c>
      <c r="I1806" s="53">
        <f>APR!H307</f>
        <v/>
      </c>
      <c r="J1806" s="53">
        <f>APR!I307</f>
        <v/>
      </c>
      <c r="K1806" s="52">
        <f>APR!J307</f>
        <v/>
      </c>
      <c r="L1806" s="52">
        <f>APR!K307</f>
        <v/>
      </c>
      <c r="M1806" s="54">
        <f>APR!L307</f>
        <v/>
      </c>
      <c r="N1806" s="52">
        <f>APR!M307</f>
        <v/>
      </c>
      <c r="O1806" s="52">
        <f>APR!N307</f>
        <v/>
      </c>
      <c r="P1806" s="52">
        <f>APR!O307</f>
        <v/>
      </c>
      <c r="Q1806" s="52">
        <f>APR!P307</f>
        <v/>
      </c>
      <c r="R1806" s="52">
        <f>APR!Q307</f>
        <v/>
      </c>
      <c r="S1806" s="54">
        <f>S1805+IF(X1806=0,0,M1806)</f>
        <v/>
      </c>
      <c r="T1806" s="55">
        <f>MAX(T1805,S1806)</f>
        <v/>
      </c>
      <c r="U1806" s="56">
        <f>S1806-T1806</f>
        <v/>
      </c>
      <c r="V1806" s="55">
        <f>IFERROR(SUMIFS(DATABASE!$M$5:$M$6004,DATABASE!$B$5:$B$6004,B1806,DATABASE!$X$5:$X$6004,1),0)</f>
        <v/>
      </c>
      <c r="W1806" s="57">
        <f>IFERROR(COUNTIFS(DATABASE!$B$5:$B$6004,B1806,DATABASE!$X$5:$X$6004,1),0)</f>
        <v/>
      </c>
      <c r="X1806" s="58">
        <f>--AND(ISNUMBER(B1806),C1806&lt;&gt;"",L1806&lt;&gt;"",M1806&lt;&gt;"")</f>
        <v/>
      </c>
    </row>
    <row r="1807" ht="15" customHeight="1" s="111">
      <c r="A1807" s="42" t="inlineStr">
        <is>
          <t>APR</t>
        </is>
      </c>
      <c r="B1807" s="43">
        <f>APR!A308</f>
        <v/>
      </c>
      <c r="C1807" s="44">
        <f>APR!B308</f>
        <v/>
      </c>
      <c r="D1807" s="44">
        <f>APR!C308</f>
        <v/>
      </c>
      <c r="E1807" s="44">
        <f>APR!D308</f>
        <v/>
      </c>
      <c r="F1807" s="44">
        <f>APR!E308</f>
        <v/>
      </c>
      <c r="G1807" s="44">
        <f>APR!F308</f>
        <v/>
      </c>
      <c r="H1807" s="44">
        <f>APR!G308</f>
        <v/>
      </c>
      <c r="I1807" s="45">
        <f>APR!H308</f>
        <v/>
      </c>
      <c r="J1807" s="45">
        <f>APR!I308</f>
        <v/>
      </c>
      <c r="K1807" s="44">
        <f>APR!J308</f>
        <v/>
      </c>
      <c r="L1807" s="44">
        <f>APR!K308</f>
        <v/>
      </c>
      <c r="M1807" s="46">
        <f>APR!L308</f>
        <v/>
      </c>
      <c r="N1807" s="44">
        <f>APR!M308</f>
        <v/>
      </c>
      <c r="O1807" s="44">
        <f>APR!N308</f>
        <v/>
      </c>
      <c r="P1807" s="44">
        <f>APR!O308</f>
        <v/>
      </c>
      <c r="Q1807" s="44">
        <f>APR!P308</f>
        <v/>
      </c>
      <c r="R1807" s="44">
        <f>APR!Q308</f>
        <v/>
      </c>
      <c r="S1807" s="46">
        <f>S1806+IF(X1807=0,0,M1807)</f>
        <v/>
      </c>
      <c r="T1807" s="47">
        <f>MAX(T1806,S1807)</f>
        <v/>
      </c>
      <c r="U1807" s="48">
        <f>S1807-T1807</f>
        <v/>
      </c>
      <c r="V1807" s="47">
        <f>IFERROR(SUMIFS(DATABASE!$M$5:$M$6004,DATABASE!$B$5:$B$6004,B1807,DATABASE!$X$5:$X$6004,1),0)</f>
        <v/>
      </c>
      <c r="W1807" s="31">
        <f>IFERROR(COUNTIFS(DATABASE!$B$5:$B$6004,B1807,DATABASE!$X$5:$X$6004,1),0)</f>
        <v/>
      </c>
      <c r="X1807" s="49">
        <f>--AND(ISNUMBER(B1807),C1807&lt;&gt;"",L1807&lt;&gt;"",M1807&lt;&gt;"")</f>
        <v/>
      </c>
    </row>
    <row r="1808" ht="15" customHeight="1" s="111">
      <c r="A1808" s="50" t="inlineStr">
        <is>
          <t>APR</t>
        </is>
      </c>
      <c r="B1808" s="51">
        <f>APR!A309</f>
        <v/>
      </c>
      <c r="C1808" s="52">
        <f>APR!B309</f>
        <v/>
      </c>
      <c r="D1808" s="52">
        <f>APR!C309</f>
        <v/>
      </c>
      <c r="E1808" s="52">
        <f>APR!D309</f>
        <v/>
      </c>
      <c r="F1808" s="52">
        <f>APR!E309</f>
        <v/>
      </c>
      <c r="G1808" s="52">
        <f>APR!F309</f>
        <v/>
      </c>
      <c r="H1808" s="52">
        <f>APR!G309</f>
        <v/>
      </c>
      <c r="I1808" s="53">
        <f>APR!H309</f>
        <v/>
      </c>
      <c r="J1808" s="53">
        <f>APR!I309</f>
        <v/>
      </c>
      <c r="K1808" s="52">
        <f>APR!J309</f>
        <v/>
      </c>
      <c r="L1808" s="52">
        <f>APR!K309</f>
        <v/>
      </c>
      <c r="M1808" s="54">
        <f>APR!L309</f>
        <v/>
      </c>
      <c r="N1808" s="52">
        <f>APR!M309</f>
        <v/>
      </c>
      <c r="O1808" s="52">
        <f>APR!N309</f>
        <v/>
      </c>
      <c r="P1808" s="52">
        <f>APR!O309</f>
        <v/>
      </c>
      <c r="Q1808" s="52">
        <f>APR!P309</f>
        <v/>
      </c>
      <c r="R1808" s="52">
        <f>APR!Q309</f>
        <v/>
      </c>
      <c r="S1808" s="54">
        <f>S1807+IF(X1808=0,0,M1808)</f>
        <v/>
      </c>
      <c r="T1808" s="55">
        <f>MAX(T1807,S1808)</f>
        <v/>
      </c>
      <c r="U1808" s="56">
        <f>S1808-T1808</f>
        <v/>
      </c>
      <c r="V1808" s="55">
        <f>IFERROR(SUMIFS(DATABASE!$M$5:$M$6004,DATABASE!$B$5:$B$6004,B1808,DATABASE!$X$5:$X$6004,1),0)</f>
        <v/>
      </c>
      <c r="W1808" s="57">
        <f>IFERROR(COUNTIFS(DATABASE!$B$5:$B$6004,B1808,DATABASE!$X$5:$X$6004,1),0)</f>
        <v/>
      </c>
      <c r="X1808" s="58">
        <f>--AND(ISNUMBER(B1808),C1808&lt;&gt;"",L1808&lt;&gt;"",M1808&lt;&gt;"")</f>
        <v/>
      </c>
    </row>
    <row r="1809" ht="15" customHeight="1" s="111">
      <c r="A1809" s="42" t="inlineStr">
        <is>
          <t>APR</t>
        </is>
      </c>
      <c r="B1809" s="43">
        <f>APR!A310</f>
        <v/>
      </c>
      <c r="C1809" s="44">
        <f>APR!B310</f>
        <v/>
      </c>
      <c r="D1809" s="44">
        <f>APR!C310</f>
        <v/>
      </c>
      <c r="E1809" s="44">
        <f>APR!D310</f>
        <v/>
      </c>
      <c r="F1809" s="44">
        <f>APR!E310</f>
        <v/>
      </c>
      <c r="G1809" s="44">
        <f>APR!F310</f>
        <v/>
      </c>
      <c r="H1809" s="44">
        <f>APR!G310</f>
        <v/>
      </c>
      <c r="I1809" s="45">
        <f>APR!H310</f>
        <v/>
      </c>
      <c r="J1809" s="45">
        <f>APR!I310</f>
        <v/>
      </c>
      <c r="K1809" s="44">
        <f>APR!J310</f>
        <v/>
      </c>
      <c r="L1809" s="44">
        <f>APR!K310</f>
        <v/>
      </c>
      <c r="M1809" s="46">
        <f>APR!L310</f>
        <v/>
      </c>
      <c r="N1809" s="44">
        <f>APR!M310</f>
        <v/>
      </c>
      <c r="O1809" s="44">
        <f>APR!N310</f>
        <v/>
      </c>
      <c r="P1809" s="44">
        <f>APR!O310</f>
        <v/>
      </c>
      <c r="Q1809" s="44">
        <f>APR!P310</f>
        <v/>
      </c>
      <c r="R1809" s="44">
        <f>APR!Q310</f>
        <v/>
      </c>
      <c r="S1809" s="46">
        <f>S1808+IF(X1809=0,0,M1809)</f>
        <v/>
      </c>
      <c r="T1809" s="47">
        <f>MAX(T1808,S1809)</f>
        <v/>
      </c>
      <c r="U1809" s="48">
        <f>S1809-T1809</f>
        <v/>
      </c>
      <c r="V1809" s="47">
        <f>IFERROR(SUMIFS(DATABASE!$M$5:$M$6004,DATABASE!$B$5:$B$6004,B1809,DATABASE!$X$5:$X$6004,1),0)</f>
        <v/>
      </c>
      <c r="W1809" s="31">
        <f>IFERROR(COUNTIFS(DATABASE!$B$5:$B$6004,B1809,DATABASE!$X$5:$X$6004,1),0)</f>
        <v/>
      </c>
      <c r="X1809" s="49">
        <f>--AND(ISNUMBER(B1809),C1809&lt;&gt;"",L1809&lt;&gt;"",M1809&lt;&gt;"")</f>
        <v/>
      </c>
    </row>
    <row r="1810" ht="15" customHeight="1" s="111">
      <c r="A1810" s="50" t="inlineStr">
        <is>
          <t>APR</t>
        </is>
      </c>
      <c r="B1810" s="51">
        <f>APR!A311</f>
        <v/>
      </c>
      <c r="C1810" s="52">
        <f>APR!B311</f>
        <v/>
      </c>
      <c r="D1810" s="52">
        <f>APR!C311</f>
        <v/>
      </c>
      <c r="E1810" s="52">
        <f>APR!D311</f>
        <v/>
      </c>
      <c r="F1810" s="52">
        <f>APR!E311</f>
        <v/>
      </c>
      <c r="G1810" s="52">
        <f>APR!F311</f>
        <v/>
      </c>
      <c r="H1810" s="52">
        <f>APR!G311</f>
        <v/>
      </c>
      <c r="I1810" s="53">
        <f>APR!H311</f>
        <v/>
      </c>
      <c r="J1810" s="53">
        <f>APR!I311</f>
        <v/>
      </c>
      <c r="K1810" s="52">
        <f>APR!J311</f>
        <v/>
      </c>
      <c r="L1810" s="52">
        <f>APR!K311</f>
        <v/>
      </c>
      <c r="M1810" s="54">
        <f>APR!L311</f>
        <v/>
      </c>
      <c r="N1810" s="52">
        <f>APR!M311</f>
        <v/>
      </c>
      <c r="O1810" s="52">
        <f>APR!N311</f>
        <v/>
      </c>
      <c r="P1810" s="52">
        <f>APR!O311</f>
        <v/>
      </c>
      <c r="Q1810" s="52">
        <f>APR!P311</f>
        <v/>
      </c>
      <c r="R1810" s="52">
        <f>APR!Q311</f>
        <v/>
      </c>
      <c r="S1810" s="54">
        <f>S1809+IF(X1810=0,0,M1810)</f>
        <v/>
      </c>
      <c r="T1810" s="55">
        <f>MAX(T1809,S1810)</f>
        <v/>
      </c>
      <c r="U1810" s="56">
        <f>S1810-T1810</f>
        <v/>
      </c>
      <c r="V1810" s="55">
        <f>IFERROR(SUMIFS(DATABASE!$M$5:$M$6004,DATABASE!$B$5:$B$6004,B1810,DATABASE!$X$5:$X$6004,1),0)</f>
        <v/>
      </c>
      <c r="W1810" s="57">
        <f>IFERROR(COUNTIFS(DATABASE!$B$5:$B$6004,B1810,DATABASE!$X$5:$X$6004,1),0)</f>
        <v/>
      </c>
      <c r="X1810" s="58">
        <f>--AND(ISNUMBER(B1810),C1810&lt;&gt;"",L1810&lt;&gt;"",M1810&lt;&gt;"")</f>
        <v/>
      </c>
    </row>
    <row r="1811" ht="15" customHeight="1" s="111">
      <c r="A1811" s="42" t="inlineStr">
        <is>
          <t>APR</t>
        </is>
      </c>
      <c r="B1811" s="43">
        <f>APR!A312</f>
        <v/>
      </c>
      <c r="C1811" s="44">
        <f>APR!B312</f>
        <v/>
      </c>
      <c r="D1811" s="44">
        <f>APR!C312</f>
        <v/>
      </c>
      <c r="E1811" s="44">
        <f>APR!D312</f>
        <v/>
      </c>
      <c r="F1811" s="44">
        <f>APR!E312</f>
        <v/>
      </c>
      <c r="G1811" s="44">
        <f>APR!F312</f>
        <v/>
      </c>
      <c r="H1811" s="44">
        <f>APR!G312</f>
        <v/>
      </c>
      <c r="I1811" s="45">
        <f>APR!H312</f>
        <v/>
      </c>
      <c r="J1811" s="45">
        <f>APR!I312</f>
        <v/>
      </c>
      <c r="K1811" s="44">
        <f>APR!J312</f>
        <v/>
      </c>
      <c r="L1811" s="44">
        <f>APR!K312</f>
        <v/>
      </c>
      <c r="M1811" s="46">
        <f>APR!L312</f>
        <v/>
      </c>
      <c r="N1811" s="44">
        <f>APR!M312</f>
        <v/>
      </c>
      <c r="O1811" s="44">
        <f>APR!N312</f>
        <v/>
      </c>
      <c r="P1811" s="44">
        <f>APR!O312</f>
        <v/>
      </c>
      <c r="Q1811" s="44">
        <f>APR!P312</f>
        <v/>
      </c>
      <c r="R1811" s="44">
        <f>APR!Q312</f>
        <v/>
      </c>
      <c r="S1811" s="46">
        <f>S1810+IF(X1811=0,0,M1811)</f>
        <v/>
      </c>
      <c r="T1811" s="47">
        <f>MAX(T1810,S1811)</f>
        <v/>
      </c>
      <c r="U1811" s="48">
        <f>S1811-T1811</f>
        <v/>
      </c>
      <c r="V1811" s="47">
        <f>IFERROR(SUMIFS(DATABASE!$M$5:$M$6004,DATABASE!$B$5:$B$6004,B1811,DATABASE!$X$5:$X$6004,1),0)</f>
        <v/>
      </c>
      <c r="W1811" s="31">
        <f>IFERROR(COUNTIFS(DATABASE!$B$5:$B$6004,B1811,DATABASE!$X$5:$X$6004,1),0)</f>
        <v/>
      </c>
      <c r="X1811" s="49">
        <f>--AND(ISNUMBER(B1811),C1811&lt;&gt;"",L1811&lt;&gt;"",M1811&lt;&gt;"")</f>
        <v/>
      </c>
    </row>
    <row r="1812" ht="15" customHeight="1" s="111">
      <c r="A1812" s="50" t="inlineStr">
        <is>
          <t>APR</t>
        </is>
      </c>
      <c r="B1812" s="51">
        <f>APR!A313</f>
        <v/>
      </c>
      <c r="C1812" s="52">
        <f>APR!B313</f>
        <v/>
      </c>
      <c r="D1812" s="52">
        <f>APR!C313</f>
        <v/>
      </c>
      <c r="E1812" s="52">
        <f>APR!D313</f>
        <v/>
      </c>
      <c r="F1812" s="52">
        <f>APR!E313</f>
        <v/>
      </c>
      <c r="G1812" s="52">
        <f>APR!F313</f>
        <v/>
      </c>
      <c r="H1812" s="52">
        <f>APR!G313</f>
        <v/>
      </c>
      <c r="I1812" s="53">
        <f>APR!H313</f>
        <v/>
      </c>
      <c r="J1812" s="53">
        <f>APR!I313</f>
        <v/>
      </c>
      <c r="K1812" s="52">
        <f>APR!J313</f>
        <v/>
      </c>
      <c r="L1812" s="52">
        <f>APR!K313</f>
        <v/>
      </c>
      <c r="M1812" s="54">
        <f>APR!L313</f>
        <v/>
      </c>
      <c r="N1812" s="52">
        <f>APR!M313</f>
        <v/>
      </c>
      <c r="O1812" s="52">
        <f>APR!N313</f>
        <v/>
      </c>
      <c r="P1812" s="52">
        <f>APR!O313</f>
        <v/>
      </c>
      <c r="Q1812" s="52">
        <f>APR!P313</f>
        <v/>
      </c>
      <c r="R1812" s="52">
        <f>APR!Q313</f>
        <v/>
      </c>
      <c r="S1812" s="54">
        <f>S1811+IF(X1812=0,0,M1812)</f>
        <v/>
      </c>
      <c r="T1812" s="55">
        <f>MAX(T1811,S1812)</f>
        <v/>
      </c>
      <c r="U1812" s="56">
        <f>S1812-T1812</f>
        <v/>
      </c>
      <c r="V1812" s="55">
        <f>IFERROR(SUMIFS(DATABASE!$M$5:$M$6004,DATABASE!$B$5:$B$6004,B1812,DATABASE!$X$5:$X$6004,1),0)</f>
        <v/>
      </c>
      <c r="W1812" s="57">
        <f>IFERROR(COUNTIFS(DATABASE!$B$5:$B$6004,B1812,DATABASE!$X$5:$X$6004,1),0)</f>
        <v/>
      </c>
      <c r="X1812" s="58">
        <f>--AND(ISNUMBER(B1812),C1812&lt;&gt;"",L1812&lt;&gt;"",M1812&lt;&gt;"")</f>
        <v/>
      </c>
    </row>
    <row r="1813" ht="15" customHeight="1" s="111">
      <c r="A1813" s="42" t="inlineStr">
        <is>
          <t>APR</t>
        </is>
      </c>
      <c r="B1813" s="43">
        <f>APR!A314</f>
        <v/>
      </c>
      <c r="C1813" s="44">
        <f>APR!B314</f>
        <v/>
      </c>
      <c r="D1813" s="44">
        <f>APR!C314</f>
        <v/>
      </c>
      <c r="E1813" s="44">
        <f>APR!D314</f>
        <v/>
      </c>
      <c r="F1813" s="44">
        <f>APR!E314</f>
        <v/>
      </c>
      <c r="G1813" s="44">
        <f>APR!F314</f>
        <v/>
      </c>
      <c r="H1813" s="44">
        <f>APR!G314</f>
        <v/>
      </c>
      <c r="I1813" s="45">
        <f>APR!H314</f>
        <v/>
      </c>
      <c r="J1813" s="45">
        <f>APR!I314</f>
        <v/>
      </c>
      <c r="K1813" s="44">
        <f>APR!J314</f>
        <v/>
      </c>
      <c r="L1813" s="44">
        <f>APR!K314</f>
        <v/>
      </c>
      <c r="M1813" s="46">
        <f>APR!L314</f>
        <v/>
      </c>
      <c r="N1813" s="44">
        <f>APR!M314</f>
        <v/>
      </c>
      <c r="O1813" s="44">
        <f>APR!N314</f>
        <v/>
      </c>
      <c r="P1813" s="44">
        <f>APR!O314</f>
        <v/>
      </c>
      <c r="Q1813" s="44">
        <f>APR!P314</f>
        <v/>
      </c>
      <c r="R1813" s="44">
        <f>APR!Q314</f>
        <v/>
      </c>
      <c r="S1813" s="46">
        <f>S1812+IF(X1813=0,0,M1813)</f>
        <v/>
      </c>
      <c r="T1813" s="47">
        <f>MAX(T1812,S1813)</f>
        <v/>
      </c>
      <c r="U1813" s="48">
        <f>S1813-T1813</f>
        <v/>
      </c>
      <c r="V1813" s="47">
        <f>IFERROR(SUMIFS(DATABASE!$M$5:$M$6004,DATABASE!$B$5:$B$6004,B1813,DATABASE!$X$5:$X$6004,1),0)</f>
        <v/>
      </c>
      <c r="W1813" s="31">
        <f>IFERROR(COUNTIFS(DATABASE!$B$5:$B$6004,B1813,DATABASE!$X$5:$X$6004,1),0)</f>
        <v/>
      </c>
      <c r="X1813" s="49">
        <f>--AND(ISNUMBER(B1813),C1813&lt;&gt;"",L1813&lt;&gt;"",M1813&lt;&gt;"")</f>
        <v/>
      </c>
    </row>
    <row r="1814" ht="15" customHeight="1" s="111">
      <c r="A1814" s="50" t="inlineStr">
        <is>
          <t>APR</t>
        </is>
      </c>
      <c r="B1814" s="51">
        <f>APR!A315</f>
        <v/>
      </c>
      <c r="C1814" s="52">
        <f>APR!B315</f>
        <v/>
      </c>
      <c r="D1814" s="52">
        <f>APR!C315</f>
        <v/>
      </c>
      <c r="E1814" s="52">
        <f>APR!D315</f>
        <v/>
      </c>
      <c r="F1814" s="52">
        <f>APR!E315</f>
        <v/>
      </c>
      <c r="G1814" s="52">
        <f>APR!F315</f>
        <v/>
      </c>
      <c r="H1814" s="52">
        <f>APR!G315</f>
        <v/>
      </c>
      <c r="I1814" s="53">
        <f>APR!H315</f>
        <v/>
      </c>
      <c r="J1814" s="53">
        <f>APR!I315</f>
        <v/>
      </c>
      <c r="K1814" s="52">
        <f>APR!J315</f>
        <v/>
      </c>
      <c r="L1814" s="52">
        <f>APR!K315</f>
        <v/>
      </c>
      <c r="M1814" s="54">
        <f>APR!L315</f>
        <v/>
      </c>
      <c r="N1814" s="52">
        <f>APR!M315</f>
        <v/>
      </c>
      <c r="O1814" s="52">
        <f>APR!N315</f>
        <v/>
      </c>
      <c r="P1814" s="52">
        <f>APR!O315</f>
        <v/>
      </c>
      <c r="Q1814" s="52">
        <f>APR!P315</f>
        <v/>
      </c>
      <c r="R1814" s="52">
        <f>APR!Q315</f>
        <v/>
      </c>
      <c r="S1814" s="54">
        <f>S1813+IF(X1814=0,0,M1814)</f>
        <v/>
      </c>
      <c r="T1814" s="55">
        <f>MAX(T1813,S1814)</f>
        <v/>
      </c>
      <c r="U1814" s="56">
        <f>S1814-T1814</f>
        <v/>
      </c>
      <c r="V1814" s="55">
        <f>IFERROR(SUMIFS(DATABASE!$M$5:$M$6004,DATABASE!$B$5:$B$6004,B1814,DATABASE!$X$5:$X$6004,1),0)</f>
        <v/>
      </c>
      <c r="W1814" s="57">
        <f>IFERROR(COUNTIFS(DATABASE!$B$5:$B$6004,B1814,DATABASE!$X$5:$X$6004,1),0)</f>
        <v/>
      </c>
      <c r="X1814" s="58">
        <f>--AND(ISNUMBER(B1814),C1814&lt;&gt;"",L1814&lt;&gt;"",M1814&lt;&gt;"")</f>
        <v/>
      </c>
    </row>
    <row r="1815" ht="15" customHeight="1" s="111">
      <c r="A1815" s="42" t="inlineStr">
        <is>
          <t>APR</t>
        </is>
      </c>
      <c r="B1815" s="43">
        <f>APR!A316</f>
        <v/>
      </c>
      <c r="C1815" s="44">
        <f>APR!B316</f>
        <v/>
      </c>
      <c r="D1815" s="44">
        <f>APR!C316</f>
        <v/>
      </c>
      <c r="E1815" s="44">
        <f>APR!D316</f>
        <v/>
      </c>
      <c r="F1815" s="44">
        <f>APR!E316</f>
        <v/>
      </c>
      <c r="G1815" s="44">
        <f>APR!F316</f>
        <v/>
      </c>
      <c r="H1815" s="44">
        <f>APR!G316</f>
        <v/>
      </c>
      <c r="I1815" s="45">
        <f>APR!H316</f>
        <v/>
      </c>
      <c r="J1815" s="45">
        <f>APR!I316</f>
        <v/>
      </c>
      <c r="K1815" s="44">
        <f>APR!J316</f>
        <v/>
      </c>
      <c r="L1815" s="44">
        <f>APR!K316</f>
        <v/>
      </c>
      <c r="M1815" s="46">
        <f>APR!L316</f>
        <v/>
      </c>
      <c r="N1815" s="44">
        <f>APR!M316</f>
        <v/>
      </c>
      <c r="O1815" s="44">
        <f>APR!N316</f>
        <v/>
      </c>
      <c r="P1815" s="44">
        <f>APR!O316</f>
        <v/>
      </c>
      <c r="Q1815" s="44">
        <f>APR!P316</f>
        <v/>
      </c>
      <c r="R1815" s="44">
        <f>APR!Q316</f>
        <v/>
      </c>
      <c r="S1815" s="46">
        <f>S1814+IF(X1815=0,0,M1815)</f>
        <v/>
      </c>
      <c r="T1815" s="47">
        <f>MAX(T1814,S1815)</f>
        <v/>
      </c>
      <c r="U1815" s="48">
        <f>S1815-T1815</f>
        <v/>
      </c>
      <c r="V1815" s="47">
        <f>IFERROR(SUMIFS(DATABASE!$M$5:$M$6004,DATABASE!$B$5:$B$6004,B1815,DATABASE!$X$5:$X$6004,1),0)</f>
        <v/>
      </c>
      <c r="W1815" s="31">
        <f>IFERROR(COUNTIFS(DATABASE!$B$5:$B$6004,B1815,DATABASE!$X$5:$X$6004,1),0)</f>
        <v/>
      </c>
      <c r="X1815" s="49">
        <f>--AND(ISNUMBER(B1815),C1815&lt;&gt;"",L1815&lt;&gt;"",M1815&lt;&gt;"")</f>
        <v/>
      </c>
    </row>
    <row r="1816" ht="15" customHeight="1" s="111">
      <c r="A1816" s="50" t="inlineStr">
        <is>
          <t>APR</t>
        </is>
      </c>
      <c r="B1816" s="51">
        <f>APR!A317</f>
        <v/>
      </c>
      <c r="C1816" s="52">
        <f>APR!B317</f>
        <v/>
      </c>
      <c r="D1816" s="52">
        <f>APR!C317</f>
        <v/>
      </c>
      <c r="E1816" s="52">
        <f>APR!D317</f>
        <v/>
      </c>
      <c r="F1816" s="52">
        <f>APR!E317</f>
        <v/>
      </c>
      <c r="G1816" s="52">
        <f>APR!F317</f>
        <v/>
      </c>
      <c r="H1816" s="52">
        <f>APR!G317</f>
        <v/>
      </c>
      <c r="I1816" s="53">
        <f>APR!H317</f>
        <v/>
      </c>
      <c r="J1816" s="53">
        <f>APR!I317</f>
        <v/>
      </c>
      <c r="K1816" s="52">
        <f>APR!J317</f>
        <v/>
      </c>
      <c r="L1816" s="52">
        <f>APR!K317</f>
        <v/>
      </c>
      <c r="M1816" s="54">
        <f>APR!L317</f>
        <v/>
      </c>
      <c r="N1816" s="52">
        <f>APR!M317</f>
        <v/>
      </c>
      <c r="O1816" s="52">
        <f>APR!N317</f>
        <v/>
      </c>
      <c r="P1816" s="52">
        <f>APR!O317</f>
        <v/>
      </c>
      <c r="Q1816" s="52">
        <f>APR!P317</f>
        <v/>
      </c>
      <c r="R1816" s="52">
        <f>APR!Q317</f>
        <v/>
      </c>
      <c r="S1816" s="54">
        <f>S1815+IF(X1816=0,0,M1816)</f>
        <v/>
      </c>
      <c r="T1816" s="55">
        <f>MAX(T1815,S1816)</f>
        <v/>
      </c>
      <c r="U1816" s="56">
        <f>S1816-T1816</f>
        <v/>
      </c>
      <c r="V1816" s="55">
        <f>IFERROR(SUMIFS(DATABASE!$M$5:$M$6004,DATABASE!$B$5:$B$6004,B1816,DATABASE!$X$5:$X$6004,1),0)</f>
        <v/>
      </c>
      <c r="W1816" s="57">
        <f>IFERROR(COUNTIFS(DATABASE!$B$5:$B$6004,B1816,DATABASE!$X$5:$X$6004,1),0)</f>
        <v/>
      </c>
      <c r="X1816" s="58">
        <f>--AND(ISNUMBER(B1816),C1816&lt;&gt;"",L1816&lt;&gt;"",M1816&lt;&gt;"")</f>
        <v/>
      </c>
    </row>
    <row r="1817" ht="15" customHeight="1" s="111">
      <c r="A1817" s="42" t="inlineStr">
        <is>
          <t>APR</t>
        </is>
      </c>
      <c r="B1817" s="43">
        <f>APR!A318</f>
        <v/>
      </c>
      <c r="C1817" s="44">
        <f>APR!B318</f>
        <v/>
      </c>
      <c r="D1817" s="44">
        <f>APR!C318</f>
        <v/>
      </c>
      <c r="E1817" s="44">
        <f>APR!D318</f>
        <v/>
      </c>
      <c r="F1817" s="44">
        <f>APR!E318</f>
        <v/>
      </c>
      <c r="G1817" s="44">
        <f>APR!F318</f>
        <v/>
      </c>
      <c r="H1817" s="44">
        <f>APR!G318</f>
        <v/>
      </c>
      <c r="I1817" s="45">
        <f>APR!H318</f>
        <v/>
      </c>
      <c r="J1817" s="45">
        <f>APR!I318</f>
        <v/>
      </c>
      <c r="K1817" s="44">
        <f>APR!J318</f>
        <v/>
      </c>
      <c r="L1817" s="44">
        <f>APR!K318</f>
        <v/>
      </c>
      <c r="M1817" s="46">
        <f>APR!L318</f>
        <v/>
      </c>
      <c r="N1817" s="44">
        <f>APR!M318</f>
        <v/>
      </c>
      <c r="O1817" s="44">
        <f>APR!N318</f>
        <v/>
      </c>
      <c r="P1817" s="44">
        <f>APR!O318</f>
        <v/>
      </c>
      <c r="Q1817" s="44">
        <f>APR!P318</f>
        <v/>
      </c>
      <c r="R1817" s="44">
        <f>APR!Q318</f>
        <v/>
      </c>
      <c r="S1817" s="46">
        <f>S1816+IF(X1817=0,0,M1817)</f>
        <v/>
      </c>
      <c r="T1817" s="47">
        <f>MAX(T1816,S1817)</f>
        <v/>
      </c>
      <c r="U1817" s="48">
        <f>S1817-T1817</f>
        <v/>
      </c>
      <c r="V1817" s="47">
        <f>IFERROR(SUMIFS(DATABASE!$M$5:$M$6004,DATABASE!$B$5:$B$6004,B1817,DATABASE!$X$5:$X$6004,1),0)</f>
        <v/>
      </c>
      <c r="W1817" s="31">
        <f>IFERROR(COUNTIFS(DATABASE!$B$5:$B$6004,B1817,DATABASE!$X$5:$X$6004,1),0)</f>
        <v/>
      </c>
      <c r="X1817" s="49">
        <f>--AND(ISNUMBER(B1817),C1817&lt;&gt;"",L1817&lt;&gt;"",M1817&lt;&gt;"")</f>
        <v/>
      </c>
    </row>
    <row r="1818" ht="15" customHeight="1" s="111">
      <c r="A1818" s="50" t="inlineStr">
        <is>
          <t>APR</t>
        </is>
      </c>
      <c r="B1818" s="51">
        <f>APR!A319</f>
        <v/>
      </c>
      <c r="C1818" s="52">
        <f>APR!B319</f>
        <v/>
      </c>
      <c r="D1818" s="52">
        <f>APR!C319</f>
        <v/>
      </c>
      <c r="E1818" s="52">
        <f>APR!D319</f>
        <v/>
      </c>
      <c r="F1818" s="52">
        <f>APR!E319</f>
        <v/>
      </c>
      <c r="G1818" s="52">
        <f>APR!F319</f>
        <v/>
      </c>
      <c r="H1818" s="52">
        <f>APR!G319</f>
        <v/>
      </c>
      <c r="I1818" s="53">
        <f>APR!H319</f>
        <v/>
      </c>
      <c r="J1818" s="53">
        <f>APR!I319</f>
        <v/>
      </c>
      <c r="K1818" s="52">
        <f>APR!J319</f>
        <v/>
      </c>
      <c r="L1818" s="52">
        <f>APR!K319</f>
        <v/>
      </c>
      <c r="M1818" s="54">
        <f>APR!L319</f>
        <v/>
      </c>
      <c r="N1818" s="52">
        <f>APR!M319</f>
        <v/>
      </c>
      <c r="O1818" s="52">
        <f>APR!N319</f>
        <v/>
      </c>
      <c r="P1818" s="52">
        <f>APR!O319</f>
        <v/>
      </c>
      <c r="Q1818" s="52">
        <f>APR!P319</f>
        <v/>
      </c>
      <c r="R1818" s="52">
        <f>APR!Q319</f>
        <v/>
      </c>
      <c r="S1818" s="54">
        <f>S1817+IF(X1818=0,0,M1818)</f>
        <v/>
      </c>
      <c r="T1818" s="55">
        <f>MAX(T1817,S1818)</f>
        <v/>
      </c>
      <c r="U1818" s="56">
        <f>S1818-T1818</f>
        <v/>
      </c>
      <c r="V1818" s="55">
        <f>IFERROR(SUMIFS(DATABASE!$M$5:$M$6004,DATABASE!$B$5:$B$6004,B1818,DATABASE!$X$5:$X$6004,1),0)</f>
        <v/>
      </c>
      <c r="W1818" s="57">
        <f>IFERROR(COUNTIFS(DATABASE!$B$5:$B$6004,B1818,DATABASE!$X$5:$X$6004,1),0)</f>
        <v/>
      </c>
      <c r="X1818" s="58">
        <f>--AND(ISNUMBER(B1818),C1818&lt;&gt;"",L1818&lt;&gt;"",M1818&lt;&gt;"")</f>
        <v/>
      </c>
    </row>
    <row r="1819" ht="15" customHeight="1" s="111">
      <c r="A1819" s="42" t="inlineStr">
        <is>
          <t>APR</t>
        </is>
      </c>
      <c r="B1819" s="43">
        <f>APR!A320</f>
        <v/>
      </c>
      <c r="C1819" s="44">
        <f>APR!B320</f>
        <v/>
      </c>
      <c r="D1819" s="44">
        <f>APR!C320</f>
        <v/>
      </c>
      <c r="E1819" s="44">
        <f>APR!D320</f>
        <v/>
      </c>
      <c r="F1819" s="44">
        <f>APR!E320</f>
        <v/>
      </c>
      <c r="G1819" s="44">
        <f>APR!F320</f>
        <v/>
      </c>
      <c r="H1819" s="44">
        <f>APR!G320</f>
        <v/>
      </c>
      <c r="I1819" s="45">
        <f>APR!H320</f>
        <v/>
      </c>
      <c r="J1819" s="45">
        <f>APR!I320</f>
        <v/>
      </c>
      <c r="K1819" s="44">
        <f>APR!J320</f>
        <v/>
      </c>
      <c r="L1819" s="44">
        <f>APR!K320</f>
        <v/>
      </c>
      <c r="M1819" s="46">
        <f>APR!L320</f>
        <v/>
      </c>
      <c r="N1819" s="44">
        <f>APR!M320</f>
        <v/>
      </c>
      <c r="O1819" s="44">
        <f>APR!N320</f>
        <v/>
      </c>
      <c r="P1819" s="44">
        <f>APR!O320</f>
        <v/>
      </c>
      <c r="Q1819" s="44">
        <f>APR!P320</f>
        <v/>
      </c>
      <c r="R1819" s="44">
        <f>APR!Q320</f>
        <v/>
      </c>
      <c r="S1819" s="46">
        <f>S1818+IF(X1819=0,0,M1819)</f>
        <v/>
      </c>
      <c r="T1819" s="47">
        <f>MAX(T1818,S1819)</f>
        <v/>
      </c>
      <c r="U1819" s="48">
        <f>S1819-T1819</f>
        <v/>
      </c>
      <c r="V1819" s="47">
        <f>IFERROR(SUMIFS(DATABASE!$M$5:$M$6004,DATABASE!$B$5:$B$6004,B1819,DATABASE!$X$5:$X$6004,1),0)</f>
        <v/>
      </c>
      <c r="W1819" s="31">
        <f>IFERROR(COUNTIFS(DATABASE!$B$5:$B$6004,B1819,DATABASE!$X$5:$X$6004,1),0)</f>
        <v/>
      </c>
      <c r="X1819" s="49">
        <f>--AND(ISNUMBER(B1819),C1819&lt;&gt;"",L1819&lt;&gt;"",M1819&lt;&gt;"")</f>
        <v/>
      </c>
    </row>
    <row r="1820" ht="15" customHeight="1" s="111">
      <c r="A1820" s="50" t="inlineStr">
        <is>
          <t>APR</t>
        </is>
      </c>
      <c r="B1820" s="51">
        <f>APR!A321</f>
        <v/>
      </c>
      <c r="C1820" s="52">
        <f>APR!B321</f>
        <v/>
      </c>
      <c r="D1820" s="52">
        <f>APR!C321</f>
        <v/>
      </c>
      <c r="E1820" s="52">
        <f>APR!D321</f>
        <v/>
      </c>
      <c r="F1820" s="52">
        <f>APR!E321</f>
        <v/>
      </c>
      <c r="G1820" s="52">
        <f>APR!F321</f>
        <v/>
      </c>
      <c r="H1820" s="52">
        <f>APR!G321</f>
        <v/>
      </c>
      <c r="I1820" s="53">
        <f>APR!H321</f>
        <v/>
      </c>
      <c r="J1820" s="53">
        <f>APR!I321</f>
        <v/>
      </c>
      <c r="K1820" s="52">
        <f>APR!J321</f>
        <v/>
      </c>
      <c r="L1820" s="52">
        <f>APR!K321</f>
        <v/>
      </c>
      <c r="M1820" s="54">
        <f>APR!L321</f>
        <v/>
      </c>
      <c r="N1820" s="52">
        <f>APR!M321</f>
        <v/>
      </c>
      <c r="O1820" s="52">
        <f>APR!N321</f>
        <v/>
      </c>
      <c r="P1820" s="52">
        <f>APR!O321</f>
        <v/>
      </c>
      <c r="Q1820" s="52">
        <f>APR!P321</f>
        <v/>
      </c>
      <c r="R1820" s="52">
        <f>APR!Q321</f>
        <v/>
      </c>
      <c r="S1820" s="54">
        <f>S1819+IF(X1820=0,0,M1820)</f>
        <v/>
      </c>
      <c r="T1820" s="55">
        <f>MAX(T1819,S1820)</f>
        <v/>
      </c>
      <c r="U1820" s="56">
        <f>S1820-T1820</f>
        <v/>
      </c>
      <c r="V1820" s="55">
        <f>IFERROR(SUMIFS(DATABASE!$M$5:$M$6004,DATABASE!$B$5:$B$6004,B1820,DATABASE!$X$5:$X$6004,1),0)</f>
        <v/>
      </c>
      <c r="W1820" s="57">
        <f>IFERROR(COUNTIFS(DATABASE!$B$5:$B$6004,B1820,DATABASE!$X$5:$X$6004,1),0)</f>
        <v/>
      </c>
      <c r="X1820" s="58">
        <f>--AND(ISNUMBER(B1820),C1820&lt;&gt;"",L1820&lt;&gt;"",M1820&lt;&gt;"")</f>
        <v/>
      </c>
    </row>
    <row r="1821" ht="15" customHeight="1" s="111">
      <c r="A1821" s="42" t="inlineStr">
        <is>
          <t>APR</t>
        </is>
      </c>
      <c r="B1821" s="43">
        <f>APR!A322</f>
        <v/>
      </c>
      <c r="C1821" s="44">
        <f>APR!B322</f>
        <v/>
      </c>
      <c r="D1821" s="44">
        <f>APR!C322</f>
        <v/>
      </c>
      <c r="E1821" s="44">
        <f>APR!D322</f>
        <v/>
      </c>
      <c r="F1821" s="44">
        <f>APR!E322</f>
        <v/>
      </c>
      <c r="G1821" s="44">
        <f>APR!F322</f>
        <v/>
      </c>
      <c r="H1821" s="44">
        <f>APR!G322</f>
        <v/>
      </c>
      <c r="I1821" s="45">
        <f>APR!H322</f>
        <v/>
      </c>
      <c r="J1821" s="45">
        <f>APR!I322</f>
        <v/>
      </c>
      <c r="K1821" s="44">
        <f>APR!J322</f>
        <v/>
      </c>
      <c r="L1821" s="44">
        <f>APR!K322</f>
        <v/>
      </c>
      <c r="M1821" s="46">
        <f>APR!L322</f>
        <v/>
      </c>
      <c r="N1821" s="44">
        <f>APR!M322</f>
        <v/>
      </c>
      <c r="O1821" s="44">
        <f>APR!N322</f>
        <v/>
      </c>
      <c r="P1821" s="44">
        <f>APR!O322</f>
        <v/>
      </c>
      <c r="Q1821" s="44">
        <f>APR!P322</f>
        <v/>
      </c>
      <c r="R1821" s="44">
        <f>APR!Q322</f>
        <v/>
      </c>
      <c r="S1821" s="46">
        <f>S1820+IF(X1821=0,0,M1821)</f>
        <v/>
      </c>
      <c r="T1821" s="47">
        <f>MAX(T1820,S1821)</f>
        <v/>
      </c>
      <c r="U1821" s="48">
        <f>S1821-T1821</f>
        <v/>
      </c>
      <c r="V1821" s="47">
        <f>IFERROR(SUMIFS(DATABASE!$M$5:$M$6004,DATABASE!$B$5:$B$6004,B1821,DATABASE!$X$5:$X$6004,1),0)</f>
        <v/>
      </c>
      <c r="W1821" s="31">
        <f>IFERROR(COUNTIFS(DATABASE!$B$5:$B$6004,B1821,DATABASE!$X$5:$X$6004,1),0)</f>
        <v/>
      </c>
      <c r="X1821" s="49">
        <f>--AND(ISNUMBER(B1821),C1821&lt;&gt;"",L1821&lt;&gt;"",M1821&lt;&gt;"")</f>
        <v/>
      </c>
    </row>
    <row r="1822" ht="15" customHeight="1" s="111">
      <c r="A1822" s="50" t="inlineStr">
        <is>
          <t>APR</t>
        </is>
      </c>
      <c r="B1822" s="51">
        <f>APR!A323</f>
        <v/>
      </c>
      <c r="C1822" s="52">
        <f>APR!B323</f>
        <v/>
      </c>
      <c r="D1822" s="52">
        <f>APR!C323</f>
        <v/>
      </c>
      <c r="E1822" s="52">
        <f>APR!D323</f>
        <v/>
      </c>
      <c r="F1822" s="52">
        <f>APR!E323</f>
        <v/>
      </c>
      <c r="G1822" s="52">
        <f>APR!F323</f>
        <v/>
      </c>
      <c r="H1822" s="52">
        <f>APR!G323</f>
        <v/>
      </c>
      <c r="I1822" s="53">
        <f>APR!H323</f>
        <v/>
      </c>
      <c r="J1822" s="53">
        <f>APR!I323</f>
        <v/>
      </c>
      <c r="K1822" s="52">
        <f>APR!J323</f>
        <v/>
      </c>
      <c r="L1822" s="52">
        <f>APR!K323</f>
        <v/>
      </c>
      <c r="M1822" s="54">
        <f>APR!L323</f>
        <v/>
      </c>
      <c r="N1822" s="52">
        <f>APR!M323</f>
        <v/>
      </c>
      <c r="O1822" s="52">
        <f>APR!N323</f>
        <v/>
      </c>
      <c r="P1822" s="52">
        <f>APR!O323</f>
        <v/>
      </c>
      <c r="Q1822" s="52">
        <f>APR!P323</f>
        <v/>
      </c>
      <c r="R1822" s="52">
        <f>APR!Q323</f>
        <v/>
      </c>
      <c r="S1822" s="54">
        <f>S1821+IF(X1822=0,0,M1822)</f>
        <v/>
      </c>
      <c r="T1822" s="55">
        <f>MAX(T1821,S1822)</f>
        <v/>
      </c>
      <c r="U1822" s="56">
        <f>S1822-T1822</f>
        <v/>
      </c>
      <c r="V1822" s="55">
        <f>IFERROR(SUMIFS(DATABASE!$M$5:$M$6004,DATABASE!$B$5:$B$6004,B1822,DATABASE!$X$5:$X$6004,1),0)</f>
        <v/>
      </c>
      <c r="W1822" s="57">
        <f>IFERROR(COUNTIFS(DATABASE!$B$5:$B$6004,B1822,DATABASE!$X$5:$X$6004,1),0)</f>
        <v/>
      </c>
      <c r="X1822" s="58">
        <f>--AND(ISNUMBER(B1822),C1822&lt;&gt;"",L1822&lt;&gt;"",M1822&lt;&gt;"")</f>
        <v/>
      </c>
    </row>
    <row r="1823" ht="15" customHeight="1" s="111">
      <c r="A1823" s="42" t="inlineStr">
        <is>
          <t>APR</t>
        </is>
      </c>
      <c r="B1823" s="43">
        <f>APR!A324</f>
        <v/>
      </c>
      <c r="C1823" s="44">
        <f>APR!B324</f>
        <v/>
      </c>
      <c r="D1823" s="44">
        <f>APR!C324</f>
        <v/>
      </c>
      <c r="E1823" s="44">
        <f>APR!D324</f>
        <v/>
      </c>
      <c r="F1823" s="44">
        <f>APR!E324</f>
        <v/>
      </c>
      <c r="G1823" s="44">
        <f>APR!F324</f>
        <v/>
      </c>
      <c r="H1823" s="44">
        <f>APR!G324</f>
        <v/>
      </c>
      <c r="I1823" s="45">
        <f>APR!H324</f>
        <v/>
      </c>
      <c r="J1823" s="45">
        <f>APR!I324</f>
        <v/>
      </c>
      <c r="K1823" s="44">
        <f>APR!J324</f>
        <v/>
      </c>
      <c r="L1823" s="44">
        <f>APR!K324</f>
        <v/>
      </c>
      <c r="M1823" s="46">
        <f>APR!L324</f>
        <v/>
      </c>
      <c r="N1823" s="44">
        <f>APR!M324</f>
        <v/>
      </c>
      <c r="O1823" s="44">
        <f>APR!N324</f>
        <v/>
      </c>
      <c r="P1823" s="44">
        <f>APR!O324</f>
        <v/>
      </c>
      <c r="Q1823" s="44">
        <f>APR!P324</f>
        <v/>
      </c>
      <c r="R1823" s="44">
        <f>APR!Q324</f>
        <v/>
      </c>
      <c r="S1823" s="46">
        <f>S1822+IF(X1823=0,0,M1823)</f>
        <v/>
      </c>
      <c r="T1823" s="47">
        <f>MAX(T1822,S1823)</f>
        <v/>
      </c>
      <c r="U1823" s="48">
        <f>S1823-T1823</f>
        <v/>
      </c>
      <c r="V1823" s="47">
        <f>IFERROR(SUMIFS(DATABASE!$M$5:$M$6004,DATABASE!$B$5:$B$6004,B1823,DATABASE!$X$5:$X$6004,1),0)</f>
        <v/>
      </c>
      <c r="W1823" s="31">
        <f>IFERROR(COUNTIFS(DATABASE!$B$5:$B$6004,B1823,DATABASE!$X$5:$X$6004,1),0)</f>
        <v/>
      </c>
      <c r="X1823" s="49">
        <f>--AND(ISNUMBER(B1823),C1823&lt;&gt;"",L1823&lt;&gt;"",M1823&lt;&gt;"")</f>
        <v/>
      </c>
    </row>
    <row r="1824" ht="15" customHeight="1" s="111">
      <c r="A1824" s="50" t="inlineStr">
        <is>
          <t>APR</t>
        </is>
      </c>
      <c r="B1824" s="51">
        <f>APR!A325</f>
        <v/>
      </c>
      <c r="C1824" s="52">
        <f>APR!B325</f>
        <v/>
      </c>
      <c r="D1824" s="52">
        <f>APR!C325</f>
        <v/>
      </c>
      <c r="E1824" s="52">
        <f>APR!D325</f>
        <v/>
      </c>
      <c r="F1824" s="52">
        <f>APR!E325</f>
        <v/>
      </c>
      <c r="G1824" s="52">
        <f>APR!F325</f>
        <v/>
      </c>
      <c r="H1824" s="52">
        <f>APR!G325</f>
        <v/>
      </c>
      <c r="I1824" s="53">
        <f>APR!H325</f>
        <v/>
      </c>
      <c r="J1824" s="53">
        <f>APR!I325</f>
        <v/>
      </c>
      <c r="K1824" s="52">
        <f>APR!J325</f>
        <v/>
      </c>
      <c r="L1824" s="52">
        <f>APR!K325</f>
        <v/>
      </c>
      <c r="M1824" s="54">
        <f>APR!L325</f>
        <v/>
      </c>
      <c r="N1824" s="52">
        <f>APR!M325</f>
        <v/>
      </c>
      <c r="O1824" s="52">
        <f>APR!N325</f>
        <v/>
      </c>
      <c r="P1824" s="52">
        <f>APR!O325</f>
        <v/>
      </c>
      <c r="Q1824" s="52">
        <f>APR!P325</f>
        <v/>
      </c>
      <c r="R1824" s="52">
        <f>APR!Q325</f>
        <v/>
      </c>
      <c r="S1824" s="54">
        <f>S1823+IF(X1824=0,0,M1824)</f>
        <v/>
      </c>
      <c r="T1824" s="55">
        <f>MAX(T1823,S1824)</f>
        <v/>
      </c>
      <c r="U1824" s="56">
        <f>S1824-T1824</f>
        <v/>
      </c>
      <c r="V1824" s="55">
        <f>IFERROR(SUMIFS(DATABASE!$M$5:$M$6004,DATABASE!$B$5:$B$6004,B1824,DATABASE!$X$5:$X$6004,1),0)</f>
        <v/>
      </c>
      <c r="W1824" s="57">
        <f>IFERROR(COUNTIFS(DATABASE!$B$5:$B$6004,B1824,DATABASE!$X$5:$X$6004,1),0)</f>
        <v/>
      </c>
      <c r="X1824" s="58">
        <f>--AND(ISNUMBER(B1824),C1824&lt;&gt;"",L1824&lt;&gt;"",M1824&lt;&gt;"")</f>
        <v/>
      </c>
    </row>
    <row r="1825" ht="15" customHeight="1" s="111">
      <c r="A1825" s="42" t="inlineStr">
        <is>
          <t>APR</t>
        </is>
      </c>
      <c r="B1825" s="43">
        <f>APR!A326</f>
        <v/>
      </c>
      <c r="C1825" s="44">
        <f>APR!B326</f>
        <v/>
      </c>
      <c r="D1825" s="44">
        <f>APR!C326</f>
        <v/>
      </c>
      <c r="E1825" s="44">
        <f>APR!D326</f>
        <v/>
      </c>
      <c r="F1825" s="44">
        <f>APR!E326</f>
        <v/>
      </c>
      <c r="G1825" s="44">
        <f>APR!F326</f>
        <v/>
      </c>
      <c r="H1825" s="44">
        <f>APR!G326</f>
        <v/>
      </c>
      <c r="I1825" s="45">
        <f>APR!H326</f>
        <v/>
      </c>
      <c r="J1825" s="45">
        <f>APR!I326</f>
        <v/>
      </c>
      <c r="K1825" s="44">
        <f>APR!J326</f>
        <v/>
      </c>
      <c r="L1825" s="44">
        <f>APR!K326</f>
        <v/>
      </c>
      <c r="M1825" s="46">
        <f>APR!L326</f>
        <v/>
      </c>
      <c r="N1825" s="44">
        <f>APR!M326</f>
        <v/>
      </c>
      <c r="O1825" s="44">
        <f>APR!N326</f>
        <v/>
      </c>
      <c r="P1825" s="44">
        <f>APR!O326</f>
        <v/>
      </c>
      <c r="Q1825" s="44">
        <f>APR!P326</f>
        <v/>
      </c>
      <c r="R1825" s="44">
        <f>APR!Q326</f>
        <v/>
      </c>
      <c r="S1825" s="46">
        <f>S1824+IF(X1825=0,0,M1825)</f>
        <v/>
      </c>
      <c r="T1825" s="47">
        <f>MAX(T1824,S1825)</f>
        <v/>
      </c>
      <c r="U1825" s="48">
        <f>S1825-T1825</f>
        <v/>
      </c>
      <c r="V1825" s="47">
        <f>IFERROR(SUMIFS(DATABASE!$M$5:$M$6004,DATABASE!$B$5:$B$6004,B1825,DATABASE!$X$5:$X$6004,1),0)</f>
        <v/>
      </c>
      <c r="W1825" s="31">
        <f>IFERROR(COUNTIFS(DATABASE!$B$5:$B$6004,B1825,DATABASE!$X$5:$X$6004,1),0)</f>
        <v/>
      </c>
      <c r="X1825" s="49">
        <f>--AND(ISNUMBER(B1825),C1825&lt;&gt;"",L1825&lt;&gt;"",M1825&lt;&gt;"")</f>
        <v/>
      </c>
    </row>
    <row r="1826" ht="15" customHeight="1" s="111">
      <c r="A1826" s="50" t="inlineStr">
        <is>
          <t>APR</t>
        </is>
      </c>
      <c r="B1826" s="51">
        <f>APR!A327</f>
        <v/>
      </c>
      <c r="C1826" s="52">
        <f>APR!B327</f>
        <v/>
      </c>
      <c r="D1826" s="52">
        <f>APR!C327</f>
        <v/>
      </c>
      <c r="E1826" s="52">
        <f>APR!D327</f>
        <v/>
      </c>
      <c r="F1826" s="52">
        <f>APR!E327</f>
        <v/>
      </c>
      <c r="G1826" s="52">
        <f>APR!F327</f>
        <v/>
      </c>
      <c r="H1826" s="52">
        <f>APR!G327</f>
        <v/>
      </c>
      <c r="I1826" s="53">
        <f>APR!H327</f>
        <v/>
      </c>
      <c r="J1826" s="53">
        <f>APR!I327</f>
        <v/>
      </c>
      <c r="K1826" s="52">
        <f>APR!J327</f>
        <v/>
      </c>
      <c r="L1826" s="52">
        <f>APR!K327</f>
        <v/>
      </c>
      <c r="M1826" s="54">
        <f>APR!L327</f>
        <v/>
      </c>
      <c r="N1826" s="52">
        <f>APR!M327</f>
        <v/>
      </c>
      <c r="O1826" s="52">
        <f>APR!N327</f>
        <v/>
      </c>
      <c r="P1826" s="52">
        <f>APR!O327</f>
        <v/>
      </c>
      <c r="Q1826" s="52">
        <f>APR!P327</f>
        <v/>
      </c>
      <c r="R1826" s="52">
        <f>APR!Q327</f>
        <v/>
      </c>
      <c r="S1826" s="54">
        <f>S1825+IF(X1826=0,0,M1826)</f>
        <v/>
      </c>
      <c r="T1826" s="55">
        <f>MAX(T1825,S1826)</f>
        <v/>
      </c>
      <c r="U1826" s="56">
        <f>S1826-T1826</f>
        <v/>
      </c>
      <c r="V1826" s="55">
        <f>IFERROR(SUMIFS(DATABASE!$M$5:$M$6004,DATABASE!$B$5:$B$6004,B1826,DATABASE!$X$5:$X$6004,1),0)</f>
        <v/>
      </c>
      <c r="W1826" s="57">
        <f>IFERROR(COUNTIFS(DATABASE!$B$5:$B$6004,B1826,DATABASE!$X$5:$X$6004,1),0)</f>
        <v/>
      </c>
      <c r="X1826" s="58">
        <f>--AND(ISNUMBER(B1826),C1826&lt;&gt;"",L1826&lt;&gt;"",M1826&lt;&gt;"")</f>
        <v/>
      </c>
    </row>
    <row r="1827" ht="15" customHeight="1" s="111">
      <c r="A1827" s="42" t="inlineStr">
        <is>
          <t>APR</t>
        </is>
      </c>
      <c r="B1827" s="43">
        <f>APR!A328</f>
        <v/>
      </c>
      <c r="C1827" s="44">
        <f>APR!B328</f>
        <v/>
      </c>
      <c r="D1827" s="44">
        <f>APR!C328</f>
        <v/>
      </c>
      <c r="E1827" s="44">
        <f>APR!D328</f>
        <v/>
      </c>
      <c r="F1827" s="44">
        <f>APR!E328</f>
        <v/>
      </c>
      <c r="G1827" s="44">
        <f>APR!F328</f>
        <v/>
      </c>
      <c r="H1827" s="44">
        <f>APR!G328</f>
        <v/>
      </c>
      <c r="I1827" s="45">
        <f>APR!H328</f>
        <v/>
      </c>
      <c r="J1827" s="45">
        <f>APR!I328</f>
        <v/>
      </c>
      <c r="K1827" s="44">
        <f>APR!J328</f>
        <v/>
      </c>
      <c r="L1827" s="44">
        <f>APR!K328</f>
        <v/>
      </c>
      <c r="M1827" s="46">
        <f>APR!L328</f>
        <v/>
      </c>
      <c r="N1827" s="44">
        <f>APR!M328</f>
        <v/>
      </c>
      <c r="O1827" s="44">
        <f>APR!N328</f>
        <v/>
      </c>
      <c r="P1827" s="44">
        <f>APR!O328</f>
        <v/>
      </c>
      <c r="Q1827" s="44">
        <f>APR!P328</f>
        <v/>
      </c>
      <c r="R1827" s="44">
        <f>APR!Q328</f>
        <v/>
      </c>
      <c r="S1827" s="46">
        <f>S1826+IF(X1827=0,0,M1827)</f>
        <v/>
      </c>
      <c r="T1827" s="47">
        <f>MAX(T1826,S1827)</f>
        <v/>
      </c>
      <c r="U1827" s="48">
        <f>S1827-T1827</f>
        <v/>
      </c>
      <c r="V1827" s="47">
        <f>IFERROR(SUMIFS(DATABASE!$M$5:$M$6004,DATABASE!$B$5:$B$6004,B1827,DATABASE!$X$5:$X$6004,1),0)</f>
        <v/>
      </c>
      <c r="W1827" s="31">
        <f>IFERROR(COUNTIFS(DATABASE!$B$5:$B$6004,B1827,DATABASE!$X$5:$X$6004,1),0)</f>
        <v/>
      </c>
      <c r="X1827" s="49">
        <f>--AND(ISNUMBER(B1827),C1827&lt;&gt;"",L1827&lt;&gt;"",M1827&lt;&gt;"")</f>
        <v/>
      </c>
    </row>
    <row r="1828" ht="15" customHeight="1" s="111">
      <c r="A1828" s="50" t="inlineStr">
        <is>
          <t>APR</t>
        </is>
      </c>
      <c r="B1828" s="51">
        <f>APR!A329</f>
        <v/>
      </c>
      <c r="C1828" s="52">
        <f>APR!B329</f>
        <v/>
      </c>
      <c r="D1828" s="52">
        <f>APR!C329</f>
        <v/>
      </c>
      <c r="E1828" s="52">
        <f>APR!D329</f>
        <v/>
      </c>
      <c r="F1828" s="52">
        <f>APR!E329</f>
        <v/>
      </c>
      <c r="G1828" s="52">
        <f>APR!F329</f>
        <v/>
      </c>
      <c r="H1828" s="52">
        <f>APR!G329</f>
        <v/>
      </c>
      <c r="I1828" s="53">
        <f>APR!H329</f>
        <v/>
      </c>
      <c r="J1828" s="53">
        <f>APR!I329</f>
        <v/>
      </c>
      <c r="K1828" s="52">
        <f>APR!J329</f>
        <v/>
      </c>
      <c r="L1828" s="52">
        <f>APR!K329</f>
        <v/>
      </c>
      <c r="M1828" s="54">
        <f>APR!L329</f>
        <v/>
      </c>
      <c r="N1828" s="52">
        <f>APR!M329</f>
        <v/>
      </c>
      <c r="O1828" s="52">
        <f>APR!N329</f>
        <v/>
      </c>
      <c r="P1828" s="52">
        <f>APR!O329</f>
        <v/>
      </c>
      <c r="Q1828" s="52">
        <f>APR!P329</f>
        <v/>
      </c>
      <c r="R1828" s="52">
        <f>APR!Q329</f>
        <v/>
      </c>
      <c r="S1828" s="54">
        <f>S1827+IF(X1828=0,0,M1828)</f>
        <v/>
      </c>
      <c r="T1828" s="55">
        <f>MAX(T1827,S1828)</f>
        <v/>
      </c>
      <c r="U1828" s="56">
        <f>S1828-T1828</f>
        <v/>
      </c>
      <c r="V1828" s="55">
        <f>IFERROR(SUMIFS(DATABASE!$M$5:$M$6004,DATABASE!$B$5:$B$6004,B1828,DATABASE!$X$5:$X$6004,1),0)</f>
        <v/>
      </c>
      <c r="W1828" s="57">
        <f>IFERROR(COUNTIFS(DATABASE!$B$5:$B$6004,B1828,DATABASE!$X$5:$X$6004,1),0)</f>
        <v/>
      </c>
      <c r="X1828" s="58">
        <f>--AND(ISNUMBER(B1828),C1828&lt;&gt;"",L1828&lt;&gt;"",M1828&lt;&gt;"")</f>
        <v/>
      </c>
    </row>
    <row r="1829" ht="15" customHeight="1" s="111">
      <c r="A1829" s="42" t="inlineStr">
        <is>
          <t>APR</t>
        </is>
      </c>
      <c r="B1829" s="43">
        <f>APR!A330</f>
        <v/>
      </c>
      <c r="C1829" s="44">
        <f>APR!B330</f>
        <v/>
      </c>
      <c r="D1829" s="44">
        <f>APR!C330</f>
        <v/>
      </c>
      <c r="E1829" s="44">
        <f>APR!D330</f>
        <v/>
      </c>
      <c r="F1829" s="44">
        <f>APR!E330</f>
        <v/>
      </c>
      <c r="G1829" s="44">
        <f>APR!F330</f>
        <v/>
      </c>
      <c r="H1829" s="44">
        <f>APR!G330</f>
        <v/>
      </c>
      <c r="I1829" s="45">
        <f>APR!H330</f>
        <v/>
      </c>
      <c r="J1829" s="45">
        <f>APR!I330</f>
        <v/>
      </c>
      <c r="K1829" s="44">
        <f>APR!J330</f>
        <v/>
      </c>
      <c r="L1829" s="44">
        <f>APR!K330</f>
        <v/>
      </c>
      <c r="M1829" s="46">
        <f>APR!L330</f>
        <v/>
      </c>
      <c r="N1829" s="44">
        <f>APR!M330</f>
        <v/>
      </c>
      <c r="O1829" s="44">
        <f>APR!N330</f>
        <v/>
      </c>
      <c r="P1829" s="44">
        <f>APR!O330</f>
        <v/>
      </c>
      <c r="Q1829" s="44">
        <f>APR!P330</f>
        <v/>
      </c>
      <c r="R1829" s="44">
        <f>APR!Q330</f>
        <v/>
      </c>
      <c r="S1829" s="46">
        <f>S1828+IF(X1829=0,0,M1829)</f>
        <v/>
      </c>
      <c r="T1829" s="47">
        <f>MAX(T1828,S1829)</f>
        <v/>
      </c>
      <c r="U1829" s="48">
        <f>S1829-T1829</f>
        <v/>
      </c>
      <c r="V1829" s="47">
        <f>IFERROR(SUMIFS(DATABASE!$M$5:$M$6004,DATABASE!$B$5:$B$6004,B1829,DATABASE!$X$5:$X$6004,1),0)</f>
        <v/>
      </c>
      <c r="W1829" s="31">
        <f>IFERROR(COUNTIFS(DATABASE!$B$5:$B$6004,B1829,DATABASE!$X$5:$X$6004,1),0)</f>
        <v/>
      </c>
      <c r="X1829" s="49">
        <f>--AND(ISNUMBER(B1829),C1829&lt;&gt;"",L1829&lt;&gt;"",M1829&lt;&gt;"")</f>
        <v/>
      </c>
    </row>
    <row r="1830" ht="15" customHeight="1" s="111">
      <c r="A1830" s="50" t="inlineStr">
        <is>
          <t>APR</t>
        </is>
      </c>
      <c r="B1830" s="51">
        <f>APR!A331</f>
        <v/>
      </c>
      <c r="C1830" s="52">
        <f>APR!B331</f>
        <v/>
      </c>
      <c r="D1830" s="52">
        <f>APR!C331</f>
        <v/>
      </c>
      <c r="E1830" s="52">
        <f>APR!D331</f>
        <v/>
      </c>
      <c r="F1830" s="52">
        <f>APR!E331</f>
        <v/>
      </c>
      <c r="G1830" s="52">
        <f>APR!F331</f>
        <v/>
      </c>
      <c r="H1830" s="52">
        <f>APR!G331</f>
        <v/>
      </c>
      <c r="I1830" s="53">
        <f>APR!H331</f>
        <v/>
      </c>
      <c r="J1830" s="53">
        <f>APR!I331</f>
        <v/>
      </c>
      <c r="K1830" s="52">
        <f>APR!J331</f>
        <v/>
      </c>
      <c r="L1830" s="52">
        <f>APR!K331</f>
        <v/>
      </c>
      <c r="M1830" s="54">
        <f>APR!L331</f>
        <v/>
      </c>
      <c r="N1830" s="52">
        <f>APR!M331</f>
        <v/>
      </c>
      <c r="O1830" s="52">
        <f>APR!N331</f>
        <v/>
      </c>
      <c r="P1830" s="52">
        <f>APR!O331</f>
        <v/>
      </c>
      <c r="Q1830" s="52">
        <f>APR!P331</f>
        <v/>
      </c>
      <c r="R1830" s="52">
        <f>APR!Q331</f>
        <v/>
      </c>
      <c r="S1830" s="54">
        <f>S1829+IF(X1830=0,0,M1830)</f>
        <v/>
      </c>
      <c r="T1830" s="55">
        <f>MAX(T1829,S1830)</f>
        <v/>
      </c>
      <c r="U1830" s="56">
        <f>S1830-T1830</f>
        <v/>
      </c>
      <c r="V1830" s="55">
        <f>IFERROR(SUMIFS(DATABASE!$M$5:$M$6004,DATABASE!$B$5:$B$6004,B1830,DATABASE!$X$5:$X$6004,1),0)</f>
        <v/>
      </c>
      <c r="W1830" s="57">
        <f>IFERROR(COUNTIFS(DATABASE!$B$5:$B$6004,B1830,DATABASE!$X$5:$X$6004,1),0)</f>
        <v/>
      </c>
      <c r="X1830" s="58">
        <f>--AND(ISNUMBER(B1830),C1830&lt;&gt;"",L1830&lt;&gt;"",M1830&lt;&gt;"")</f>
        <v/>
      </c>
    </row>
    <row r="1831" ht="15" customHeight="1" s="111">
      <c r="A1831" s="42" t="inlineStr">
        <is>
          <t>APR</t>
        </is>
      </c>
      <c r="B1831" s="43">
        <f>APR!A332</f>
        <v/>
      </c>
      <c r="C1831" s="44">
        <f>APR!B332</f>
        <v/>
      </c>
      <c r="D1831" s="44">
        <f>APR!C332</f>
        <v/>
      </c>
      <c r="E1831" s="44">
        <f>APR!D332</f>
        <v/>
      </c>
      <c r="F1831" s="44">
        <f>APR!E332</f>
        <v/>
      </c>
      <c r="G1831" s="44">
        <f>APR!F332</f>
        <v/>
      </c>
      <c r="H1831" s="44">
        <f>APR!G332</f>
        <v/>
      </c>
      <c r="I1831" s="45">
        <f>APR!H332</f>
        <v/>
      </c>
      <c r="J1831" s="45">
        <f>APR!I332</f>
        <v/>
      </c>
      <c r="K1831" s="44">
        <f>APR!J332</f>
        <v/>
      </c>
      <c r="L1831" s="44">
        <f>APR!K332</f>
        <v/>
      </c>
      <c r="M1831" s="46">
        <f>APR!L332</f>
        <v/>
      </c>
      <c r="N1831" s="44">
        <f>APR!M332</f>
        <v/>
      </c>
      <c r="O1831" s="44">
        <f>APR!N332</f>
        <v/>
      </c>
      <c r="P1831" s="44">
        <f>APR!O332</f>
        <v/>
      </c>
      <c r="Q1831" s="44">
        <f>APR!P332</f>
        <v/>
      </c>
      <c r="R1831" s="44">
        <f>APR!Q332</f>
        <v/>
      </c>
      <c r="S1831" s="46">
        <f>S1830+IF(X1831=0,0,M1831)</f>
        <v/>
      </c>
      <c r="T1831" s="47">
        <f>MAX(T1830,S1831)</f>
        <v/>
      </c>
      <c r="U1831" s="48">
        <f>S1831-T1831</f>
        <v/>
      </c>
      <c r="V1831" s="47">
        <f>IFERROR(SUMIFS(DATABASE!$M$5:$M$6004,DATABASE!$B$5:$B$6004,B1831,DATABASE!$X$5:$X$6004,1),0)</f>
        <v/>
      </c>
      <c r="W1831" s="31">
        <f>IFERROR(COUNTIFS(DATABASE!$B$5:$B$6004,B1831,DATABASE!$X$5:$X$6004,1),0)</f>
        <v/>
      </c>
      <c r="X1831" s="49">
        <f>--AND(ISNUMBER(B1831),C1831&lt;&gt;"",L1831&lt;&gt;"",M1831&lt;&gt;"")</f>
        <v/>
      </c>
    </row>
    <row r="1832" ht="15" customHeight="1" s="111">
      <c r="A1832" s="50" t="inlineStr">
        <is>
          <t>APR</t>
        </is>
      </c>
      <c r="B1832" s="51">
        <f>APR!A333</f>
        <v/>
      </c>
      <c r="C1832" s="52">
        <f>APR!B333</f>
        <v/>
      </c>
      <c r="D1832" s="52">
        <f>APR!C333</f>
        <v/>
      </c>
      <c r="E1832" s="52">
        <f>APR!D333</f>
        <v/>
      </c>
      <c r="F1832" s="52">
        <f>APR!E333</f>
        <v/>
      </c>
      <c r="G1832" s="52">
        <f>APR!F333</f>
        <v/>
      </c>
      <c r="H1832" s="52">
        <f>APR!G333</f>
        <v/>
      </c>
      <c r="I1832" s="53">
        <f>APR!H333</f>
        <v/>
      </c>
      <c r="J1832" s="53">
        <f>APR!I333</f>
        <v/>
      </c>
      <c r="K1832" s="52">
        <f>APR!J333</f>
        <v/>
      </c>
      <c r="L1832" s="52">
        <f>APR!K333</f>
        <v/>
      </c>
      <c r="M1832" s="54">
        <f>APR!L333</f>
        <v/>
      </c>
      <c r="N1832" s="52">
        <f>APR!M333</f>
        <v/>
      </c>
      <c r="O1832" s="52">
        <f>APR!N333</f>
        <v/>
      </c>
      <c r="P1832" s="52">
        <f>APR!O333</f>
        <v/>
      </c>
      <c r="Q1832" s="52">
        <f>APR!P333</f>
        <v/>
      </c>
      <c r="R1832" s="52">
        <f>APR!Q333</f>
        <v/>
      </c>
      <c r="S1832" s="54">
        <f>S1831+IF(X1832=0,0,M1832)</f>
        <v/>
      </c>
      <c r="T1832" s="55">
        <f>MAX(T1831,S1832)</f>
        <v/>
      </c>
      <c r="U1832" s="56">
        <f>S1832-T1832</f>
        <v/>
      </c>
      <c r="V1832" s="55">
        <f>IFERROR(SUMIFS(DATABASE!$M$5:$M$6004,DATABASE!$B$5:$B$6004,B1832,DATABASE!$X$5:$X$6004,1),0)</f>
        <v/>
      </c>
      <c r="W1832" s="57">
        <f>IFERROR(COUNTIFS(DATABASE!$B$5:$B$6004,B1832,DATABASE!$X$5:$X$6004,1),0)</f>
        <v/>
      </c>
      <c r="X1832" s="58">
        <f>--AND(ISNUMBER(B1832),C1832&lt;&gt;"",L1832&lt;&gt;"",M1832&lt;&gt;"")</f>
        <v/>
      </c>
    </row>
    <row r="1833" ht="15" customHeight="1" s="111">
      <c r="A1833" s="42" t="inlineStr">
        <is>
          <t>APR</t>
        </is>
      </c>
      <c r="B1833" s="43">
        <f>APR!A334</f>
        <v/>
      </c>
      <c r="C1833" s="44">
        <f>APR!B334</f>
        <v/>
      </c>
      <c r="D1833" s="44">
        <f>APR!C334</f>
        <v/>
      </c>
      <c r="E1833" s="44">
        <f>APR!D334</f>
        <v/>
      </c>
      <c r="F1833" s="44">
        <f>APR!E334</f>
        <v/>
      </c>
      <c r="G1833" s="44">
        <f>APR!F334</f>
        <v/>
      </c>
      <c r="H1833" s="44">
        <f>APR!G334</f>
        <v/>
      </c>
      <c r="I1833" s="45">
        <f>APR!H334</f>
        <v/>
      </c>
      <c r="J1833" s="45">
        <f>APR!I334</f>
        <v/>
      </c>
      <c r="K1833" s="44">
        <f>APR!J334</f>
        <v/>
      </c>
      <c r="L1833" s="44">
        <f>APR!K334</f>
        <v/>
      </c>
      <c r="M1833" s="46">
        <f>APR!L334</f>
        <v/>
      </c>
      <c r="N1833" s="44">
        <f>APR!M334</f>
        <v/>
      </c>
      <c r="O1833" s="44">
        <f>APR!N334</f>
        <v/>
      </c>
      <c r="P1833" s="44">
        <f>APR!O334</f>
        <v/>
      </c>
      <c r="Q1833" s="44">
        <f>APR!P334</f>
        <v/>
      </c>
      <c r="R1833" s="44">
        <f>APR!Q334</f>
        <v/>
      </c>
      <c r="S1833" s="46">
        <f>S1832+IF(X1833=0,0,M1833)</f>
        <v/>
      </c>
      <c r="T1833" s="47">
        <f>MAX(T1832,S1833)</f>
        <v/>
      </c>
      <c r="U1833" s="48">
        <f>S1833-T1833</f>
        <v/>
      </c>
      <c r="V1833" s="47">
        <f>IFERROR(SUMIFS(DATABASE!$M$5:$M$6004,DATABASE!$B$5:$B$6004,B1833,DATABASE!$X$5:$X$6004,1),0)</f>
        <v/>
      </c>
      <c r="W1833" s="31">
        <f>IFERROR(COUNTIFS(DATABASE!$B$5:$B$6004,B1833,DATABASE!$X$5:$X$6004,1),0)</f>
        <v/>
      </c>
      <c r="X1833" s="49">
        <f>--AND(ISNUMBER(B1833),C1833&lt;&gt;"",L1833&lt;&gt;"",M1833&lt;&gt;"")</f>
        <v/>
      </c>
    </row>
    <row r="1834" ht="15" customHeight="1" s="111">
      <c r="A1834" s="50" t="inlineStr">
        <is>
          <t>APR</t>
        </is>
      </c>
      <c r="B1834" s="51">
        <f>APR!A335</f>
        <v/>
      </c>
      <c r="C1834" s="52">
        <f>APR!B335</f>
        <v/>
      </c>
      <c r="D1834" s="52">
        <f>APR!C335</f>
        <v/>
      </c>
      <c r="E1834" s="52">
        <f>APR!D335</f>
        <v/>
      </c>
      <c r="F1834" s="52">
        <f>APR!E335</f>
        <v/>
      </c>
      <c r="G1834" s="52">
        <f>APR!F335</f>
        <v/>
      </c>
      <c r="H1834" s="52">
        <f>APR!G335</f>
        <v/>
      </c>
      <c r="I1834" s="53">
        <f>APR!H335</f>
        <v/>
      </c>
      <c r="J1834" s="53">
        <f>APR!I335</f>
        <v/>
      </c>
      <c r="K1834" s="52">
        <f>APR!J335</f>
        <v/>
      </c>
      <c r="L1834" s="52">
        <f>APR!K335</f>
        <v/>
      </c>
      <c r="M1834" s="54">
        <f>APR!L335</f>
        <v/>
      </c>
      <c r="N1834" s="52">
        <f>APR!M335</f>
        <v/>
      </c>
      <c r="O1834" s="52">
        <f>APR!N335</f>
        <v/>
      </c>
      <c r="P1834" s="52">
        <f>APR!O335</f>
        <v/>
      </c>
      <c r="Q1834" s="52">
        <f>APR!P335</f>
        <v/>
      </c>
      <c r="R1834" s="52">
        <f>APR!Q335</f>
        <v/>
      </c>
      <c r="S1834" s="54">
        <f>S1833+IF(X1834=0,0,M1834)</f>
        <v/>
      </c>
      <c r="T1834" s="55">
        <f>MAX(T1833,S1834)</f>
        <v/>
      </c>
      <c r="U1834" s="56">
        <f>S1834-T1834</f>
        <v/>
      </c>
      <c r="V1834" s="55">
        <f>IFERROR(SUMIFS(DATABASE!$M$5:$M$6004,DATABASE!$B$5:$B$6004,B1834,DATABASE!$X$5:$X$6004,1),0)</f>
        <v/>
      </c>
      <c r="W1834" s="57">
        <f>IFERROR(COUNTIFS(DATABASE!$B$5:$B$6004,B1834,DATABASE!$X$5:$X$6004,1),0)</f>
        <v/>
      </c>
      <c r="X1834" s="58">
        <f>--AND(ISNUMBER(B1834),C1834&lt;&gt;"",L1834&lt;&gt;"",M1834&lt;&gt;"")</f>
        <v/>
      </c>
    </row>
    <row r="1835" ht="15" customHeight="1" s="111">
      <c r="A1835" s="42" t="inlineStr">
        <is>
          <t>APR</t>
        </is>
      </c>
      <c r="B1835" s="43">
        <f>APR!A336</f>
        <v/>
      </c>
      <c r="C1835" s="44">
        <f>APR!B336</f>
        <v/>
      </c>
      <c r="D1835" s="44">
        <f>APR!C336</f>
        <v/>
      </c>
      <c r="E1835" s="44">
        <f>APR!D336</f>
        <v/>
      </c>
      <c r="F1835" s="44">
        <f>APR!E336</f>
        <v/>
      </c>
      <c r="G1835" s="44">
        <f>APR!F336</f>
        <v/>
      </c>
      <c r="H1835" s="44">
        <f>APR!G336</f>
        <v/>
      </c>
      <c r="I1835" s="45">
        <f>APR!H336</f>
        <v/>
      </c>
      <c r="J1835" s="45">
        <f>APR!I336</f>
        <v/>
      </c>
      <c r="K1835" s="44">
        <f>APR!J336</f>
        <v/>
      </c>
      <c r="L1835" s="44">
        <f>APR!K336</f>
        <v/>
      </c>
      <c r="M1835" s="46">
        <f>APR!L336</f>
        <v/>
      </c>
      <c r="N1835" s="44">
        <f>APR!M336</f>
        <v/>
      </c>
      <c r="O1835" s="44">
        <f>APR!N336</f>
        <v/>
      </c>
      <c r="P1835" s="44">
        <f>APR!O336</f>
        <v/>
      </c>
      <c r="Q1835" s="44">
        <f>APR!P336</f>
        <v/>
      </c>
      <c r="R1835" s="44">
        <f>APR!Q336</f>
        <v/>
      </c>
      <c r="S1835" s="46">
        <f>S1834+IF(X1835=0,0,M1835)</f>
        <v/>
      </c>
      <c r="T1835" s="47">
        <f>MAX(T1834,S1835)</f>
        <v/>
      </c>
      <c r="U1835" s="48">
        <f>S1835-T1835</f>
        <v/>
      </c>
      <c r="V1835" s="47">
        <f>IFERROR(SUMIFS(DATABASE!$M$5:$M$6004,DATABASE!$B$5:$B$6004,B1835,DATABASE!$X$5:$X$6004,1),0)</f>
        <v/>
      </c>
      <c r="W1835" s="31">
        <f>IFERROR(COUNTIFS(DATABASE!$B$5:$B$6004,B1835,DATABASE!$X$5:$X$6004,1),0)</f>
        <v/>
      </c>
      <c r="X1835" s="49">
        <f>--AND(ISNUMBER(B1835),C1835&lt;&gt;"",L1835&lt;&gt;"",M1835&lt;&gt;"")</f>
        <v/>
      </c>
    </row>
    <row r="1836" ht="15" customHeight="1" s="111">
      <c r="A1836" s="50" t="inlineStr">
        <is>
          <t>APR</t>
        </is>
      </c>
      <c r="B1836" s="51">
        <f>APR!A337</f>
        <v/>
      </c>
      <c r="C1836" s="52">
        <f>APR!B337</f>
        <v/>
      </c>
      <c r="D1836" s="52">
        <f>APR!C337</f>
        <v/>
      </c>
      <c r="E1836" s="52">
        <f>APR!D337</f>
        <v/>
      </c>
      <c r="F1836" s="52">
        <f>APR!E337</f>
        <v/>
      </c>
      <c r="G1836" s="52">
        <f>APR!F337</f>
        <v/>
      </c>
      <c r="H1836" s="52">
        <f>APR!G337</f>
        <v/>
      </c>
      <c r="I1836" s="53">
        <f>APR!H337</f>
        <v/>
      </c>
      <c r="J1836" s="53">
        <f>APR!I337</f>
        <v/>
      </c>
      <c r="K1836" s="52">
        <f>APR!J337</f>
        <v/>
      </c>
      <c r="L1836" s="52">
        <f>APR!K337</f>
        <v/>
      </c>
      <c r="M1836" s="54">
        <f>APR!L337</f>
        <v/>
      </c>
      <c r="N1836" s="52">
        <f>APR!M337</f>
        <v/>
      </c>
      <c r="O1836" s="52">
        <f>APR!N337</f>
        <v/>
      </c>
      <c r="P1836" s="52">
        <f>APR!O337</f>
        <v/>
      </c>
      <c r="Q1836" s="52">
        <f>APR!P337</f>
        <v/>
      </c>
      <c r="R1836" s="52">
        <f>APR!Q337</f>
        <v/>
      </c>
      <c r="S1836" s="54">
        <f>S1835+IF(X1836=0,0,M1836)</f>
        <v/>
      </c>
      <c r="T1836" s="55">
        <f>MAX(T1835,S1836)</f>
        <v/>
      </c>
      <c r="U1836" s="56">
        <f>S1836-T1836</f>
        <v/>
      </c>
      <c r="V1836" s="55">
        <f>IFERROR(SUMIFS(DATABASE!$M$5:$M$6004,DATABASE!$B$5:$B$6004,B1836,DATABASE!$X$5:$X$6004,1),0)</f>
        <v/>
      </c>
      <c r="W1836" s="57">
        <f>IFERROR(COUNTIFS(DATABASE!$B$5:$B$6004,B1836,DATABASE!$X$5:$X$6004,1),0)</f>
        <v/>
      </c>
      <c r="X1836" s="58">
        <f>--AND(ISNUMBER(B1836),C1836&lt;&gt;"",L1836&lt;&gt;"",M1836&lt;&gt;"")</f>
        <v/>
      </c>
    </row>
    <row r="1837" ht="15" customHeight="1" s="111">
      <c r="A1837" s="42" t="inlineStr">
        <is>
          <t>APR</t>
        </is>
      </c>
      <c r="B1837" s="43">
        <f>APR!A338</f>
        <v/>
      </c>
      <c r="C1837" s="44">
        <f>APR!B338</f>
        <v/>
      </c>
      <c r="D1837" s="44">
        <f>APR!C338</f>
        <v/>
      </c>
      <c r="E1837" s="44">
        <f>APR!D338</f>
        <v/>
      </c>
      <c r="F1837" s="44">
        <f>APR!E338</f>
        <v/>
      </c>
      <c r="G1837" s="44">
        <f>APR!F338</f>
        <v/>
      </c>
      <c r="H1837" s="44">
        <f>APR!G338</f>
        <v/>
      </c>
      <c r="I1837" s="45">
        <f>APR!H338</f>
        <v/>
      </c>
      <c r="J1837" s="45">
        <f>APR!I338</f>
        <v/>
      </c>
      <c r="K1837" s="44">
        <f>APR!J338</f>
        <v/>
      </c>
      <c r="L1837" s="44">
        <f>APR!K338</f>
        <v/>
      </c>
      <c r="M1837" s="46">
        <f>APR!L338</f>
        <v/>
      </c>
      <c r="N1837" s="44">
        <f>APR!M338</f>
        <v/>
      </c>
      <c r="O1837" s="44">
        <f>APR!N338</f>
        <v/>
      </c>
      <c r="P1837" s="44">
        <f>APR!O338</f>
        <v/>
      </c>
      <c r="Q1837" s="44">
        <f>APR!P338</f>
        <v/>
      </c>
      <c r="R1837" s="44">
        <f>APR!Q338</f>
        <v/>
      </c>
      <c r="S1837" s="46">
        <f>S1836+IF(X1837=0,0,M1837)</f>
        <v/>
      </c>
      <c r="T1837" s="47">
        <f>MAX(T1836,S1837)</f>
        <v/>
      </c>
      <c r="U1837" s="48">
        <f>S1837-T1837</f>
        <v/>
      </c>
      <c r="V1837" s="47">
        <f>IFERROR(SUMIFS(DATABASE!$M$5:$M$6004,DATABASE!$B$5:$B$6004,B1837,DATABASE!$X$5:$X$6004,1),0)</f>
        <v/>
      </c>
      <c r="W1837" s="31">
        <f>IFERROR(COUNTIFS(DATABASE!$B$5:$B$6004,B1837,DATABASE!$X$5:$X$6004,1),0)</f>
        <v/>
      </c>
      <c r="X1837" s="49">
        <f>--AND(ISNUMBER(B1837),C1837&lt;&gt;"",L1837&lt;&gt;"",M1837&lt;&gt;"")</f>
        <v/>
      </c>
    </row>
    <row r="1838" ht="15" customHeight="1" s="111">
      <c r="A1838" s="50" t="inlineStr">
        <is>
          <t>APR</t>
        </is>
      </c>
      <c r="B1838" s="51">
        <f>APR!A339</f>
        <v/>
      </c>
      <c r="C1838" s="52">
        <f>APR!B339</f>
        <v/>
      </c>
      <c r="D1838" s="52">
        <f>APR!C339</f>
        <v/>
      </c>
      <c r="E1838" s="52">
        <f>APR!D339</f>
        <v/>
      </c>
      <c r="F1838" s="52">
        <f>APR!E339</f>
        <v/>
      </c>
      <c r="G1838" s="52">
        <f>APR!F339</f>
        <v/>
      </c>
      <c r="H1838" s="52">
        <f>APR!G339</f>
        <v/>
      </c>
      <c r="I1838" s="53">
        <f>APR!H339</f>
        <v/>
      </c>
      <c r="J1838" s="53">
        <f>APR!I339</f>
        <v/>
      </c>
      <c r="K1838" s="52">
        <f>APR!J339</f>
        <v/>
      </c>
      <c r="L1838" s="52">
        <f>APR!K339</f>
        <v/>
      </c>
      <c r="M1838" s="54">
        <f>APR!L339</f>
        <v/>
      </c>
      <c r="N1838" s="52">
        <f>APR!M339</f>
        <v/>
      </c>
      <c r="O1838" s="52">
        <f>APR!N339</f>
        <v/>
      </c>
      <c r="P1838" s="52">
        <f>APR!O339</f>
        <v/>
      </c>
      <c r="Q1838" s="52">
        <f>APR!P339</f>
        <v/>
      </c>
      <c r="R1838" s="52">
        <f>APR!Q339</f>
        <v/>
      </c>
      <c r="S1838" s="54">
        <f>S1837+IF(X1838=0,0,M1838)</f>
        <v/>
      </c>
      <c r="T1838" s="55">
        <f>MAX(T1837,S1838)</f>
        <v/>
      </c>
      <c r="U1838" s="56">
        <f>S1838-T1838</f>
        <v/>
      </c>
      <c r="V1838" s="55">
        <f>IFERROR(SUMIFS(DATABASE!$M$5:$M$6004,DATABASE!$B$5:$B$6004,B1838,DATABASE!$X$5:$X$6004,1),0)</f>
        <v/>
      </c>
      <c r="W1838" s="57">
        <f>IFERROR(COUNTIFS(DATABASE!$B$5:$B$6004,B1838,DATABASE!$X$5:$X$6004,1),0)</f>
        <v/>
      </c>
      <c r="X1838" s="58">
        <f>--AND(ISNUMBER(B1838),C1838&lt;&gt;"",L1838&lt;&gt;"",M1838&lt;&gt;"")</f>
        <v/>
      </c>
    </row>
    <row r="1839" ht="15" customHeight="1" s="111">
      <c r="A1839" s="42" t="inlineStr">
        <is>
          <t>APR</t>
        </is>
      </c>
      <c r="B1839" s="43">
        <f>APR!A340</f>
        <v/>
      </c>
      <c r="C1839" s="44">
        <f>APR!B340</f>
        <v/>
      </c>
      <c r="D1839" s="44">
        <f>APR!C340</f>
        <v/>
      </c>
      <c r="E1839" s="44">
        <f>APR!D340</f>
        <v/>
      </c>
      <c r="F1839" s="44">
        <f>APR!E340</f>
        <v/>
      </c>
      <c r="G1839" s="44">
        <f>APR!F340</f>
        <v/>
      </c>
      <c r="H1839" s="44">
        <f>APR!G340</f>
        <v/>
      </c>
      <c r="I1839" s="45">
        <f>APR!H340</f>
        <v/>
      </c>
      <c r="J1839" s="45">
        <f>APR!I340</f>
        <v/>
      </c>
      <c r="K1839" s="44">
        <f>APR!J340</f>
        <v/>
      </c>
      <c r="L1839" s="44">
        <f>APR!K340</f>
        <v/>
      </c>
      <c r="M1839" s="46">
        <f>APR!L340</f>
        <v/>
      </c>
      <c r="N1839" s="44">
        <f>APR!M340</f>
        <v/>
      </c>
      <c r="O1839" s="44">
        <f>APR!N340</f>
        <v/>
      </c>
      <c r="P1839" s="44">
        <f>APR!O340</f>
        <v/>
      </c>
      <c r="Q1839" s="44">
        <f>APR!P340</f>
        <v/>
      </c>
      <c r="R1839" s="44">
        <f>APR!Q340</f>
        <v/>
      </c>
      <c r="S1839" s="46">
        <f>S1838+IF(X1839=0,0,M1839)</f>
        <v/>
      </c>
      <c r="T1839" s="47">
        <f>MAX(T1838,S1839)</f>
        <v/>
      </c>
      <c r="U1839" s="48">
        <f>S1839-T1839</f>
        <v/>
      </c>
      <c r="V1839" s="47">
        <f>IFERROR(SUMIFS(DATABASE!$M$5:$M$6004,DATABASE!$B$5:$B$6004,B1839,DATABASE!$X$5:$X$6004,1),0)</f>
        <v/>
      </c>
      <c r="W1839" s="31">
        <f>IFERROR(COUNTIFS(DATABASE!$B$5:$B$6004,B1839,DATABASE!$X$5:$X$6004,1),0)</f>
        <v/>
      </c>
      <c r="X1839" s="49">
        <f>--AND(ISNUMBER(B1839),C1839&lt;&gt;"",L1839&lt;&gt;"",M1839&lt;&gt;"")</f>
        <v/>
      </c>
    </row>
    <row r="1840" ht="15" customHeight="1" s="111">
      <c r="A1840" s="50" t="inlineStr">
        <is>
          <t>APR</t>
        </is>
      </c>
      <c r="B1840" s="51">
        <f>APR!A341</f>
        <v/>
      </c>
      <c r="C1840" s="52">
        <f>APR!B341</f>
        <v/>
      </c>
      <c r="D1840" s="52">
        <f>APR!C341</f>
        <v/>
      </c>
      <c r="E1840" s="52">
        <f>APR!D341</f>
        <v/>
      </c>
      <c r="F1840" s="52">
        <f>APR!E341</f>
        <v/>
      </c>
      <c r="G1840" s="52">
        <f>APR!F341</f>
        <v/>
      </c>
      <c r="H1840" s="52">
        <f>APR!G341</f>
        <v/>
      </c>
      <c r="I1840" s="53">
        <f>APR!H341</f>
        <v/>
      </c>
      <c r="J1840" s="53">
        <f>APR!I341</f>
        <v/>
      </c>
      <c r="K1840" s="52">
        <f>APR!J341</f>
        <v/>
      </c>
      <c r="L1840" s="52">
        <f>APR!K341</f>
        <v/>
      </c>
      <c r="M1840" s="54">
        <f>APR!L341</f>
        <v/>
      </c>
      <c r="N1840" s="52">
        <f>APR!M341</f>
        <v/>
      </c>
      <c r="O1840" s="52">
        <f>APR!N341</f>
        <v/>
      </c>
      <c r="P1840" s="52">
        <f>APR!O341</f>
        <v/>
      </c>
      <c r="Q1840" s="52">
        <f>APR!P341</f>
        <v/>
      </c>
      <c r="R1840" s="52">
        <f>APR!Q341</f>
        <v/>
      </c>
      <c r="S1840" s="54">
        <f>S1839+IF(X1840=0,0,M1840)</f>
        <v/>
      </c>
      <c r="T1840" s="55">
        <f>MAX(T1839,S1840)</f>
        <v/>
      </c>
      <c r="U1840" s="56">
        <f>S1840-T1840</f>
        <v/>
      </c>
      <c r="V1840" s="55">
        <f>IFERROR(SUMIFS(DATABASE!$M$5:$M$6004,DATABASE!$B$5:$B$6004,B1840,DATABASE!$X$5:$X$6004,1),0)</f>
        <v/>
      </c>
      <c r="W1840" s="57">
        <f>IFERROR(COUNTIFS(DATABASE!$B$5:$B$6004,B1840,DATABASE!$X$5:$X$6004,1),0)</f>
        <v/>
      </c>
      <c r="X1840" s="58">
        <f>--AND(ISNUMBER(B1840),C1840&lt;&gt;"",L1840&lt;&gt;"",M1840&lt;&gt;"")</f>
        <v/>
      </c>
    </row>
    <row r="1841" ht="15" customHeight="1" s="111">
      <c r="A1841" s="42" t="inlineStr">
        <is>
          <t>APR</t>
        </is>
      </c>
      <c r="B1841" s="43">
        <f>APR!A342</f>
        <v/>
      </c>
      <c r="C1841" s="44">
        <f>APR!B342</f>
        <v/>
      </c>
      <c r="D1841" s="44">
        <f>APR!C342</f>
        <v/>
      </c>
      <c r="E1841" s="44">
        <f>APR!D342</f>
        <v/>
      </c>
      <c r="F1841" s="44">
        <f>APR!E342</f>
        <v/>
      </c>
      <c r="G1841" s="44">
        <f>APR!F342</f>
        <v/>
      </c>
      <c r="H1841" s="44">
        <f>APR!G342</f>
        <v/>
      </c>
      <c r="I1841" s="45">
        <f>APR!H342</f>
        <v/>
      </c>
      <c r="J1841" s="45">
        <f>APR!I342</f>
        <v/>
      </c>
      <c r="K1841" s="44">
        <f>APR!J342</f>
        <v/>
      </c>
      <c r="L1841" s="44">
        <f>APR!K342</f>
        <v/>
      </c>
      <c r="M1841" s="46">
        <f>APR!L342</f>
        <v/>
      </c>
      <c r="N1841" s="44">
        <f>APR!M342</f>
        <v/>
      </c>
      <c r="O1841" s="44">
        <f>APR!N342</f>
        <v/>
      </c>
      <c r="P1841" s="44">
        <f>APR!O342</f>
        <v/>
      </c>
      <c r="Q1841" s="44">
        <f>APR!P342</f>
        <v/>
      </c>
      <c r="R1841" s="44">
        <f>APR!Q342</f>
        <v/>
      </c>
      <c r="S1841" s="46">
        <f>S1840+IF(X1841=0,0,M1841)</f>
        <v/>
      </c>
      <c r="T1841" s="47">
        <f>MAX(T1840,S1841)</f>
        <v/>
      </c>
      <c r="U1841" s="48">
        <f>S1841-T1841</f>
        <v/>
      </c>
      <c r="V1841" s="47">
        <f>IFERROR(SUMIFS(DATABASE!$M$5:$M$6004,DATABASE!$B$5:$B$6004,B1841,DATABASE!$X$5:$X$6004,1),0)</f>
        <v/>
      </c>
      <c r="W1841" s="31">
        <f>IFERROR(COUNTIFS(DATABASE!$B$5:$B$6004,B1841,DATABASE!$X$5:$X$6004,1),0)</f>
        <v/>
      </c>
      <c r="X1841" s="49">
        <f>--AND(ISNUMBER(B1841),C1841&lt;&gt;"",L1841&lt;&gt;"",M1841&lt;&gt;"")</f>
        <v/>
      </c>
    </row>
    <row r="1842" ht="15" customHeight="1" s="111">
      <c r="A1842" s="50" t="inlineStr">
        <is>
          <t>APR</t>
        </is>
      </c>
      <c r="B1842" s="51">
        <f>APR!A343</f>
        <v/>
      </c>
      <c r="C1842" s="52">
        <f>APR!B343</f>
        <v/>
      </c>
      <c r="D1842" s="52">
        <f>APR!C343</f>
        <v/>
      </c>
      <c r="E1842" s="52">
        <f>APR!D343</f>
        <v/>
      </c>
      <c r="F1842" s="52">
        <f>APR!E343</f>
        <v/>
      </c>
      <c r="G1842" s="52">
        <f>APR!F343</f>
        <v/>
      </c>
      <c r="H1842" s="52">
        <f>APR!G343</f>
        <v/>
      </c>
      <c r="I1842" s="53">
        <f>APR!H343</f>
        <v/>
      </c>
      <c r="J1842" s="53">
        <f>APR!I343</f>
        <v/>
      </c>
      <c r="K1842" s="52">
        <f>APR!J343</f>
        <v/>
      </c>
      <c r="L1842" s="52">
        <f>APR!K343</f>
        <v/>
      </c>
      <c r="M1842" s="54">
        <f>APR!L343</f>
        <v/>
      </c>
      <c r="N1842" s="52">
        <f>APR!M343</f>
        <v/>
      </c>
      <c r="O1842" s="52">
        <f>APR!N343</f>
        <v/>
      </c>
      <c r="P1842" s="52">
        <f>APR!O343</f>
        <v/>
      </c>
      <c r="Q1842" s="52">
        <f>APR!P343</f>
        <v/>
      </c>
      <c r="R1842" s="52">
        <f>APR!Q343</f>
        <v/>
      </c>
      <c r="S1842" s="54">
        <f>S1841+IF(X1842=0,0,M1842)</f>
        <v/>
      </c>
      <c r="T1842" s="55">
        <f>MAX(T1841,S1842)</f>
        <v/>
      </c>
      <c r="U1842" s="56">
        <f>S1842-T1842</f>
        <v/>
      </c>
      <c r="V1842" s="55">
        <f>IFERROR(SUMIFS(DATABASE!$M$5:$M$6004,DATABASE!$B$5:$B$6004,B1842,DATABASE!$X$5:$X$6004,1),0)</f>
        <v/>
      </c>
      <c r="W1842" s="57">
        <f>IFERROR(COUNTIFS(DATABASE!$B$5:$B$6004,B1842,DATABASE!$X$5:$X$6004,1),0)</f>
        <v/>
      </c>
      <c r="X1842" s="58">
        <f>--AND(ISNUMBER(B1842),C1842&lt;&gt;"",L1842&lt;&gt;"",M1842&lt;&gt;"")</f>
        <v/>
      </c>
    </row>
    <row r="1843" ht="15" customHeight="1" s="111">
      <c r="A1843" s="42" t="inlineStr">
        <is>
          <t>APR</t>
        </is>
      </c>
      <c r="B1843" s="43">
        <f>APR!A344</f>
        <v/>
      </c>
      <c r="C1843" s="44">
        <f>APR!B344</f>
        <v/>
      </c>
      <c r="D1843" s="44">
        <f>APR!C344</f>
        <v/>
      </c>
      <c r="E1843" s="44">
        <f>APR!D344</f>
        <v/>
      </c>
      <c r="F1843" s="44">
        <f>APR!E344</f>
        <v/>
      </c>
      <c r="G1843" s="44">
        <f>APR!F344</f>
        <v/>
      </c>
      <c r="H1843" s="44">
        <f>APR!G344</f>
        <v/>
      </c>
      <c r="I1843" s="45">
        <f>APR!H344</f>
        <v/>
      </c>
      <c r="J1843" s="45">
        <f>APR!I344</f>
        <v/>
      </c>
      <c r="K1843" s="44">
        <f>APR!J344</f>
        <v/>
      </c>
      <c r="L1843" s="44">
        <f>APR!K344</f>
        <v/>
      </c>
      <c r="M1843" s="46">
        <f>APR!L344</f>
        <v/>
      </c>
      <c r="N1843" s="44">
        <f>APR!M344</f>
        <v/>
      </c>
      <c r="O1843" s="44">
        <f>APR!N344</f>
        <v/>
      </c>
      <c r="P1843" s="44">
        <f>APR!O344</f>
        <v/>
      </c>
      <c r="Q1843" s="44">
        <f>APR!P344</f>
        <v/>
      </c>
      <c r="R1843" s="44">
        <f>APR!Q344</f>
        <v/>
      </c>
      <c r="S1843" s="46">
        <f>S1842+IF(X1843=0,0,M1843)</f>
        <v/>
      </c>
      <c r="T1843" s="47">
        <f>MAX(T1842,S1843)</f>
        <v/>
      </c>
      <c r="U1843" s="48">
        <f>S1843-T1843</f>
        <v/>
      </c>
      <c r="V1843" s="47">
        <f>IFERROR(SUMIFS(DATABASE!$M$5:$M$6004,DATABASE!$B$5:$B$6004,B1843,DATABASE!$X$5:$X$6004,1),0)</f>
        <v/>
      </c>
      <c r="W1843" s="31">
        <f>IFERROR(COUNTIFS(DATABASE!$B$5:$B$6004,B1843,DATABASE!$X$5:$X$6004,1),0)</f>
        <v/>
      </c>
      <c r="X1843" s="49">
        <f>--AND(ISNUMBER(B1843),C1843&lt;&gt;"",L1843&lt;&gt;"",M1843&lt;&gt;"")</f>
        <v/>
      </c>
    </row>
    <row r="1844" ht="15" customHeight="1" s="111">
      <c r="A1844" s="50" t="inlineStr">
        <is>
          <t>APR</t>
        </is>
      </c>
      <c r="B1844" s="51">
        <f>APR!A345</f>
        <v/>
      </c>
      <c r="C1844" s="52">
        <f>APR!B345</f>
        <v/>
      </c>
      <c r="D1844" s="52">
        <f>APR!C345</f>
        <v/>
      </c>
      <c r="E1844" s="52">
        <f>APR!D345</f>
        <v/>
      </c>
      <c r="F1844" s="52">
        <f>APR!E345</f>
        <v/>
      </c>
      <c r="G1844" s="52">
        <f>APR!F345</f>
        <v/>
      </c>
      <c r="H1844" s="52">
        <f>APR!G345</f>
        <v/>
      </c>
      <c r="I1844" s="53">
        <f>APR!H345</f>
        <v/>
      </c>
      <c r="J1844" s="53">
        <f>APR!I345</f>
        <v/>
      </c>
      <c r="K1844" s="52">
        <f>APR!J345</f>
        <v/>
      </c>
      <c r="L1844" s="52">
        <f>APR!K345</f>
        <v/>
      </c>
      <c r="M1844" s="54">
        <f>APR!L345</f>
        <v/>
      </c>
      <c r="N1844" s="52">
        <f>APR!M345</f>
        <v/>
      </c>
      <c r="O1844" s="52">
        <f>APR!N345</f>
        <v/>
      </c>
      <c r="P1844" s="52">
        <f>APR!O345</f>
        <v/>
      </c>
      <c r="Q1844" s="52">
        <f>APR!P345</f>
        <v/>
      </c>
      <c r="R1844" s="52">
        <f>APR!Q345</f>
        <v/>
      </c>
      <c r="S1844" s="54">
        <f>S1843+IF(X1844=0,0,M1844)</f>
        <v/>
      </c>
      <c r="T1844" s="55">
        <f>MAX(T1843,S1844)</f>
        <v/>
      </c>
      <c r="U1844" s="56">
        <f>S1844-T1844</f>
        <v/>
      </c>
      <c r="V1844" s="55">
        <f>IFERROR(SUMIFS(DATABASE!$M$5:$M$6004,DATABASE!$B$5:$B$6004,B1844,DATABASE!$X$5:$X$6004,1),0)</f>
        <v/>
      </c>
      <c r="W1844" s="57">
        <f>IFERROR(COUNTIFS(DATABASE!$B$5:$B$6004,B1844,DATABASE!$X$5:$X$6004,1),0)</f>
        <v/>
      </c>
      <c r="X1844" s="58">
        <f>--AND(ISNUMBER(B1844),C1844&lt;&gt;"",L1844&lt;&gt;"",M1844&lt;&gt;"")</f>
        <v/>
      </c>
    </row>
    <row r="1845" ht="15" customHeight="1" s="111">
      <c r="A1845" s="42" t="inlineStr">
        <is>
          <t>APR</t>
        </is>
      </c>
      <c r="B1845" s="43">
        <f>APR!A346</f>
        <v/>
      </c>
      <c r="C1845" s="44">
        <f>APR!B346</f>
        <v/>
      </c>
      <c r="D1845" s="44">
        <f>APR!C346</f>
        <v/>
      </c>
      <c r="E1845" s="44">
        <f>APR!D346</f>
        <v/>
      </c>
      <c r="F1845" s="44">
        <f>APR!E346</f>
        <v/>
      </c>
      <c r="G1845" s="44">
        <f>APR!F346</f>
        <v/>
      </c>
      <c r="H1845" s="44">
        <f>APR!G346</f>
        <v/>
      </c>
      <c r="I1845" s="45">
        <f>APR!H346</f>
        <v/>
      </c>
      <c r="J1845" s="45">
        <f>APR!I346</f>
        <v/>
      </c>
      <c r="K1845" s="44">
        <f>APR!J346</f>
        <v/>
      </c>
      <c r="L1845" s="44">
        <f>APR!K346</f>
        <v/>
      </c>
      <c r="M1845" s="46">
        <f>APR!L346</f>
        <v/>
      </c>
      <c r="N1845" s="44">
        <f>APR!M346</f>
        <v/>
      </c>
      <c r="O1845" s="44">
        <f>APR!N346</f>
        <v/>
      </c>
      <c r="P1845" s="44">
        <f>APR!O346</f>
        <v/>
      </c>
      <c r="Q1845" s="44">
        <f>APR!P346</f>
        <v/>
      </c>
      <c r="R1845" s="44">
        <f>APR!Q346</f>
        <v/>
      </c>
      <c r="S1845" s="46">
        <f>S1844+IF(X1845=0,0,M1845)</f>
        <v/>
      </c>
      <c r="T1845" s="47">
        <f>MAX(T1844,S1845)</f>
        <v/>
      </c>
      <c r="U1845" s="48">
        <f>S1845-T1845</f>
        <v/>
      </c>
      <c r="V1845" s="47">
        <f>IFERROR(SUMIFS(DATABASE!$M$5:$M$6004,DATABASE!$B$5:$B$6004,B1845,DATABASE!$X$5:$X$6004,1),0)</f>
        <v/>
      </c>
      <c r="W1845" s="31">
        <f>IFERROR(COUNTIFS(DATABASE!$B$5:$B$6004,B1845,DATABASE!$X$5:$X$6004,1),0)</f>
        <v/>
      </c>
      <c r="X1845" s="49">
        <f>--AND(ISNUMBER(B1845),C1845&lt;&gt;"",L1845&lt;&gt;"",M1845&lt;&gt;"")</f>
        <v/>
      </c>
    </row>
    <row r="1846" ht="15" customHeight="1" s="111">
      <c r="A1846" s="50" t="inlineStr">
        <is>
          <t>APR</t>
        </is>
      </c>
      <c r="B1846" s="51">
        <f>APR!A347</f>
        <v/>
      </c>
      <c r="C1846" s="52">
        <f>APR!B347</f>
        <v/>
      </c>
      <c r="D1846" s="52">
        <f>APR!C347</f>
        <v/>
      </c>
      <c r="E1846" s="52">
        <f>APR!D347</f>
        <v/>
      </c>
      <c r="F1846" s="52">
        <f>APR!E347</f>
        <v/>
      </c>
      <c r="G1846" s="52">
        <f>APR!F347</f>
        <v/>
      </c>
      <c r="H1846" s="52">
        <f>APR!G347</f>
        <v/>
      </c>
      <c r="I1846" s="53">
        <f>APR!H347</f>
        <v/>
      </c>
      <c r="J1846" s="53">
        <f>APR!I347</f>
        <v/>
      </c>
      <c r="K1846" s="52">
        <f>APR!J347</f>
        <v/>
      </c>
      <c r="L1846" s="52">
        <f>APR!K347</f>
        <v/>
      </c>
      <c r="M1846" s="54">
        <f>APR!L347</f>
        <v/>
      </c>
      <c r="N1846" s="52">
        <f>APR!M347</f>
        <v/>
      </c>
      <c r="O1846" s="52">
        <f>APR!N347</f>
        <v/>
      </c>
      <c r="P1846" s="52">
        <f>APR!O347</f>
        <v/>
      </c>
      <c r="Q1846" s="52">
        <f>APR!P347</f>
        <v/>
      </c>
      <c r="R1846" s="52">
        <f>APR!Q347</f>
        <v/>
      </c>
      <c r="S1846" s="54">
        <f>S1845+IF(X1846=0,0,M1846)</f>
        <v/>
      </c>
      <c r="T1846" s="55">
        <f>MAX(T1845,S1846)</f>
        <v/>
      </c>
      <c r="U1846" s="56">
        <f>S1846-T1846</f>
        <v/>
      </c>
      <c r="V1846" s="55">
        <f>IFERROR(SUMIFS(DATABASE!$M$5:$M$6004,DATABASE!$B$5:$B$6004,B1846,DATABASE!$X$5:$X$6004,1),0)</f>
        <v/>
      </c>
      <c r="W1846" s="57">
        <f>IFERROR(COUNTIFS(DATABASE!$B$5:$B$6004,B1846,DATABASE!$X$5:$X$6004,1),0)</f>
        <v/>
      </c>
      <c r="X1846" s="58">
        <f>--AND(ISNUMBER(B1846),C1846&lt;&gt;"",L1846&lt;&gt;"",M1846&lt;&gt;"")</f>
        <v/>
      </c>
    </row>
    <row r="1847" ht="15" customHeight="1" s="111">
      <c r="A1847" s="42" t="inlineStr">
        <is>
          <t>APR</t>
        </is>
      </c>
      <c r="B1847" s="43">
        <f>APR!A348</f>
        <v/>
      </c>
      <c r="C1847" s="44">
        <f>APR!B348</f>
        <v/>
      </c>
      <c r="D1847" s="44">
        <f>APR!C348</f>
        <v/>
      </c>
      <c r="E1847" s="44">
        <f>APR!D348</f>
        <v/>
      </c>
      <c r="F1847" s="44">
        <f>APR!E348</f>
        <v/>
      </c>
      <c r="G1847" s="44">
        <f>APR!F348</f>
        <v/>
      </c>
      <c r="H1847" s="44">
        <f>APR!G348</f>
        <v/>
      </c>
      <c r="I1847" s="45">
        <f>APR!H348</f>
        <v/>
      </c>
      <c r="J1847" s="45">
        <f>APR!I348</f>
        <v/>
      </c>
      <c r="K1847" s="44">
        <f>APR!J348</f>
        <v/>
      </c>
      <c r="L1847" s="44">
        <f>APR!K348</f>
        <v/>
      </c>
      <c r="M1847" s="46">
        <f>APR!L348</f>
        <v/>
      </c>
      <c r="N1847" s="44">
        <f>APR!M348</f>
        <v/>
      </c>
      <c r="O1847" s="44">
        <f>APR!N348</f>
        <v/>
      </c>
      <c r="P1847" s="44">
        <f>APR!O348</f>
        <v/>
      </c>
      <c r="Q1847" s="44">
        <f>APR!P348</f>
        <v/>
      </c>
      <c r="R1847" s="44">
        <f>APR!Q348</f>
        <v/>
      </c>
      <c r="S1847" s="46">
        <f>S1846+IF(X1847=0,0,M1847)</f>
        <v/>
      </c>
      <c r="T1847" s="47">
        <f>MAX(T1846,S1847)</f>
        <v/>
      </c>
      <c r="U1847" s="48">
        <f>S1847-T1847</f>
        <v/>
      </c>
      <c r="V1847" s="47">
        <f>IFERROR(SUMIFS(DATABASE!$M$5:$M$6004,DATABASE!$B$5:$B$6004,B1847,DATABASE!$X$5:$X$6004,1),0)</f>
        <v/>
      </c>
      <c r="W1847" s="31">
        <f>IFERROR(COUNTIFS(DATABASE!$B$5:$B$6004,B1847,DATABASE!$X$5:$X$6004,1),0)</f>
        <v/>
      </c>
      <c r="X1847" s="49">
        <f>--AND(ISNUMBER(B1847),C1847&lt;&gt;"",L1847&lt;&gt;"",M1847&lt;&gt;"")</f>
        <v/>
      </c>
    </row>
    <row r="1848" ht="15" customHeight="1" s="111">
      <c r="A1848" s="50" t="inlineStr">
        <is>
          <t>APR</t>
        </is>
      </c>
      <c r="B1848" s="51">
        <f>APR!A349</f>
        <v/>
      </c>
      <c r="C1848" s="52">
        <f>APR!B349</f>
        <v/>
      </c>
      <c r="D1848" s="52">
        <f>APR!C349</f>
        <v/>
      </c>
      <c r="E1848" s="52">
        <f>APR!D349</f>
        <v/>
      </c>
      <c r="F1848" s="52">
        <f>APR!E349</f>
        <v/>
      </c>
      <c r="G1848" s="52">
        <f>APR!F349</f>
        <v/>
      </c>
      <c r="H1848" s="52">
        <f>APR!G349</f>
        <v/>
      </c>
      <c r="I1848" s="53">
        <f>APR!H349</f>
        <v/>
      </c>
      <c r="J1848" s="53">
        <f>APR!I349</f>
        <v/>
      </c>
      <c r="K1848" s="52">
        <f>APR!J349</f>
        <v/>
      </c>
      <c r="L1848" s="52">
        <f>APR!K349</f>
        <v/>
      </c>
      <c r="M1848" s="54">
        <f>APR!L349</f>
        <v/>
      </c>
      <c r="N1848" s="52">
        <f>APR!M349</f>
        <v/>
      </c>
      <c r="O1848" s="52">
        <f>APR!N349</f>
        <v/>
      </c>
      <c r="P1848" s="52">
        <f>APR!O349</f>
        <v/>
      </c>
      <c r="Q1848" s="52">
        <f>APR!P349</f>
        <v/>
      </c>
      <c r="R1848" s="52">
        <f>APR!Q349</f>
        <v/>
      </c>
      <c r="S1848" s="54">
        <f>S1847+IF(X1848=0,0,M1848)</f>
        <v/>
      </c>
      <c r="T1848" s="55">
        <f>MAX(T1847,S1848)</f>
        <v/>
      </c>
      <c r="U1848" s="56">
        <f>S1848-T1848</f>
        <v/>
      </c>
      <c r="V1848" s="55">
        <f>IFERROR(SUMIFS(DATABASE!$M$5:$M$6004,DATABASE!$B$5:$B$6004,B1848,DATABASE!$X$5:$X$6004,1),0)</f>
        <v/>
      </c>
      <c r="W1848" s="57">
        <f>IFERROR(COUNTIFS(DATABASE!$B$5:$B$6004,B1848,DATABASE!$X$5:$X$6004,1),0)</f>
        <v/>
      </c>
      <c r="X1848" s="58">
        <f>--AND(ISNUMBER(B1848),C1848&lt;&gt;"",L1848&lt;&gt;"",M1848&lt;&gt;"")</f>
        <v/>
      </c>
    </row>
    <row r="1849" ht="15" customHeight="1" s="111">
      <c r="A1849" s="42" t="inlineStr">
        <is>
          <t>APR</t>
        </is>
      </c>
      <c r="B1849" s="43">
        <f>APR!A350</f>
        <v/>
      </c>
      <c r="C1849" s="44">
        <f>APR!B350</f>
        <v/>
      </c>
      <c r="D1849" s="44">
        <f>APR!C350</f>
        <v/>
      </c>
      <c r="E1849" s="44">
        <f>APR!D350</f>
        <v/>
      </c>
      <c r="F1849" s="44">
        <f>APR!E350</f>
        <v/>
      </c>
      <c r="G1849" s="44">
        <f>APR!F350</f>
        <v/>
      </c>
      <c r="H1849" s="44">
        <f>APR!G350</f>
        <v/>
      </c>
      <c r="I1849" s="45">
        <f>APR!H350</f>
        <v/>
      </c>
      <c r="J1849" s="45">
        <f>APR!I350</f>
        <v/>
      </c>
      <c r="K1849" s="44">
        <f>APR!J350</f>
        <v/>
      </c>
      <c r="L1849" s="44">
        <f>APR!K350</f>
        <v/>
      </c>
      <c r="M1849" s="46">
        <f>APR!L350</f>
        <v/>
      </c>
      <c r="N1849" s="44">
        <f>APR!M350</f>
        <v/>
      </c>
      <c r="O1849" s="44">
        <f>APR!N350</f>
        <v/>
      </c>
      <c r="P1849" s="44">
        <f>APR!O350</f>
        <v/>
      </c>
      <c r="Q1849" s="44">
        <f>APR!P350</f>
        <v/>
      </c>
      <c r="R1849" s="44">
        <f>APR!Q350</f>
        <v/>
      </c>
      <c r="S1849" s="46">
        <f>S1848+IF(X1849=0,0,M1849)</f>
        <v/>
      </c>
      <c r="T1849" s="47">
        <f>MAX(T1848,S1849)</f>
        <v/>
      </c>
      <c r="U1849" s="48">
        <f>S1849-T1849</f>
        <v/>
      </c>
      <c r="V1849" s="47">
        <f>IFERROR(SUMIFS(DATABASE!$M$5:$M$6004,DATABASE!$B$5:$B$6004,B1849,DATABASE!$X$5:$X$6004,1),0)</f>
        <v/>
      </c>
      <c r="W1849" s="31">
        <f>IFERROR(COUNTIFS(DATABASE!$B$5:$B$6004,B1849,DATABASE!$X$5:$X$6004,1),0)</f>
        <v/>
      </c>
      <c r="X1849" s="49">
        <f>--AND(ISNUMBER(B1849),C1849&lt;&gt;"",L1849&lt;&gt;"",M1849&lt;&gt;"")</f>
        <v/>
      </c>
    </row>
    <row r="1850" ht="15" customHeight="1" s="111">
      <c r="A1850" s="50" t="inlineStr">
        <is>
          <t>APR</t>
        </is>
      </c>
      <c r="B1850" s="51">
        <f>APR!A351</f>
        <v/>
      </c>
      <c r="C1850" s="52">
        <f>APR!B351</f>
        <v/>
      </c>
      <c r="D1850" s="52">
        <f>APR!C351</f>
        <v/>
      </c>
      <c r="E1850" s="52">
        <f>APR!D351</f>
        <v/>
      </c>
      <c r="F1850" s="52">
        <f>APR!E351</f>
        <v/>
      </c>
      <c r="G1850" s="52">
        <f>APR!F351</f>
        <v/>
      </c>
      <c r="H1850" s="52">
        <f>APR!G351</f>
        <v/>
      </c>
      <c r="I1850" s="53">
        <f>APR!H351</f>
        <v/>
      </c>
      <c r="J1850" s="53">
        <f>APR!I351</f>
        <v/>
      </c>
      <c r="K1850" s="52">
        <f>APR!J351</f>
        <v/>
      </c>
      <c r="L1850" s="52">
        <f>APR!K351</f>
        <v/>
      </c>
      <c r="M1850" s="54">
        <f>APR!L351</f>
        <v/>
      </c>
      <c r="N1850" s="52">
        <f>APR!M351</f>
        <v/>
      </c>
      <c r="O1850" s="52">
        <f>APR!N351</f>
        <v/>
      </c>
      <c r="P1850" s="52">
        <f>APR!O351</f>
        <v/>
      </c>
      <c r="Q1850" s="52">
        <f>APR!P351</f>
        <v/>
      </c>
      <c r="R1850" s="52">
        <f>APR!Q351</f>
        <v/>
      </c>
      <c r="S1850" s="54">
        <f>S1849+IF(X1850=0,0,M1850)</f>
        <v/>
      </c>
      <c r="T1850" s="55">
        <f>MAX(T1849,S1850)</f>
        <v/>
      </c>
      <c r="U1850" s="56">
        <f>S1850-T1850</f>
        <v/>
      </c>
      <c r="V1850" s="55">
        <f>IFERROR(SUMIFS(DATABASE!$M$5:$M$6004,DATABASE!$B$5:$B$6004,B1850,DATABASE!$X$5:$X$6004,1),0)</f>
        <v/>
      </c>
      <c r="W1850" s="57">
        <f>IFERROR(COUNTIFS(DATABASE!$B$5:$B$6004,B1850,DATABASE!$X$5:$X$6004,1),0)</f>
        <v/>
      </c>
      <c r="X1850" s="58">
        <f>--AND(ISNUMBER(B1850),C1850&lt;&gt;"",L1850&lt;&gt;"",M1850&lt;&gt;"")</f>
        <v/>
      </c>
    </row>
    <row r="1851" ht="15" customHeight="1" s="111">
      <c r="A1851" s="42" t="inlineStr">
        <is>
          <t>APR</t>
        </is>
      </c>
      <c r="B1851" s="43">
        <f>APR!A352</f>
        <v/>
      </c>
      <c r="C1851" s="44">
        <f>APR!B352</f>
        <v/>
      </c>
      <c r="D1851" s="44">
        <f>APR!C352</f>
        <v/>
      </c>
      <c r="E1851" s="44">
        <f>APR!D352</f>
        <v/>
      </c>
      <c r="F1851" s="44">
        <f>APR!E352</f>
        <v/>
      </c>
      <c r="G1851" s="44">
        <f>APR!F352</f>
        <v/>
      </c>
      <c r="H1851" s="44">
        <f>APR!G352</f>
        <v/>
      </c>
      <c r="I1851" s="45">
        <f>APR!H352</f>
        <v/>
      </c>
      <c r="J1851" s="45">
        <f>APR!I352</f>
        <v/>
      </c>
      <c r="K1851" s="44">
        <f>APR!J352</f>
        <v/>
      </c>
      <c r="L1851" s="44">
        <f>APR!K352</f>
        <v/>
      </c>
      <c r="M1851" s="46">
        <f>APR!L352</f>
        <v/>
      </c>
      <c r="N1851" s="44">
        <f>APR!M352</f>
        <v/>
      </c>
      <c r="O1851" s="44">
        <f>APR!N352</f>
        <v/>
      </c>
      <c r="P1851" s="44">
        <f>APR!O352</f>
        <v/>
      </c>
      <c r="Q1851" s="44">
        <f>APR!P352</f>
        <v/>
      </c>
      <c r="R1851" s="44">
        <f>APR!Q352</f>
        <v/>
      </c>
      <c r="S1851" s="46">
        <f>S1850+IF(X1851=0,0,M1851)</f>
        <v/>
      </c>
      <c r="T1851" s="47">
        <f>MAX(T1850,S1851)</f>
        <v/>
      </c>
      <c r="U1851" s="48">
        <f>S1851-T1851</f>
        <v/>
      </c>
      <c r="V1851" s="47">
        <f>IFERROR(SUMIFS(DATABASE!$M$5:$M$6004,DATABASE!$B$5:$B$6004,B1851,DATABASE!$X$5:$X$6004,1),0)</f>
        <v/>
      </c>
      <c r="W1851" s="31">
        <f>IFERROR(COUNTIFS(DATABASE!$B$5:$B$6004,B1851,DATABASE!$X$5:$X$6004,1),0)</f>
        <v/>
      </c>
      <c r="X1851" s="49">
        <f>--AND(ISNUMBER(B1851),C1851&lt;&gt;"",L1851&lt;&gt;"",M1851&lt;&gt;"")</f>
        <v/>
      </c>
    </row>
    <row r="1852" ht="15" customHeight="1" s="111">
      <c r="A1852" s="50" t="inlineStr">
        <is>
          <t>APR</t>
        </is>
      </c>
      <c r="B1852" s="51">
        <f>APR!A353</f>
        <v/>
      </c>
      <c r="C1852" s="52">
        <f>APR!B353</f>
        <v/>
      </c>
      <c r="D1852" s="52">
        <f>APR!C353</f>
        <v/>
      </c>
      <c r="E1852" s="52">
        <f>APR!D353</f>
        <v/>
      </c>
      <c r="F1852" s="52">
        <f>APR!E353</f>
        <v/>
      </c>
      <c r="G1852" s="52">
        <f>APR!F353</f>
        <v/>
      </c>
      <c r="H1852" s="52">
        <f>APR!G353</f>
        <v/>
      </c>
      <c r="I1852" s="53">
        <f>APR!H353</f>
        <v/>
      </c>
      <c r="J1852" s="53">
        <f>APR!I353</f>
        <v/>
      </c>
      <c r="K1852" s="52">
        <f>APR!J353</f>
        <v/>
      </c>
      <c r="L1852" s="52">
        <f>APR!K353</f>
        <v/>
      </c>
      <c r="M1852" s="54">
        <f>APR!L353</f>
        <v/>
      </c>
      <c r="N1852" s="52">
        <f>APR!M353</f>
        <v/>
      </c>
      <c r="O1852" s="52">
        <f>APR!N353</f>
        <v/>
      </c>
      <c r="P1852" s="52">
        <f>APR!O353</f>
        <v/>
      </c>
      <c r="Q1852" s="52">
        <f>APR!P353</f>
        <v/>
      </c>
      <c r="R1852" s="52">
        <f>APR!Q353</f>
        <v/>
      </c>
      <c r="S1852" s="54">
        <f>S1851+IF(X1852=0,0,M1852)</f>
        <v/>
      </c>
      <c r="T1852" s="55">
        <f>MAX(T1851,S1852)</f>
        <v/>
      </c>
      <c r="U1852" s="56">
        <f>S1852-T1852</f>
        <v/>
      </c>
      <c r="V1852" s="55">
        <f>IFERROR(SUMIFS(DATABASE!$M$5:$M$6004,DATABASE!$B$5:$B$6004,B1852,DATABASE!$X$5:$X$6004,1),0)</f>
        <v/>
      </c>
      <c r="W1852" s="57">
        <f>IFERROR(COUNTIFS(DATABASE!$B$5:$B$6004,B1852,DATABASE!$X$5:$X$6004,1),0)</f>
        <v/>
      </c>
      <c r="X1852" s="58">
        <f>--AND(ISNUMBER(B1852),C1852&lt;&gt;"",L1852&lt;&gt;"",M1852&lt;&gt;"")</f>
        <v/>
      </c>
    </row>
    <row r="1853" ht="15" customHeight="1" s="111">
      <c r="A1853" s="42" t="inlineStr">
        <is>
          <t>APR</t>
        </is>
      </c>
      <c r="B1853" s="43">
        <f>APR!A354</f>
        <v/>
      </c>
      <c r="C1853" s="44">
        <f>APR!B354</f>
        <v/>
      </c>
      <c r="D1853" s="44">
        <f>APR!C354</f>
        <v/>
      </c>
      <c r="E1853" s="44">
        <f>APR!D354</f>
        <v/>
      </c>
      <c r="F1853" s="44">
        <f>APR!E354</f>
        <v/>
      </c>
      <c r="G1853" s="44">
        <f>APR!F354</f>
        <v/>
      </c>
      <c r="H1853" s="44">
        <f>APR!G354</f>
        <v/>
      </c>
      <c r="I1853" s="45">
        <f>APR!H354</f>
        <v/>
      </c>
      <c r="J1853" s="45">
        <f>APR!I354</f>
        <v/>
      </c>
      <c r="K1853" s="44">
        <f>APR!J354</f>
        <v/>
      </c>
      <c r="L1853" s="44">
        <f>APR!K354</f>
        <v/>
      </c>
      <c r="M1853" s="46">
        <f>APR!L354</f>
        <v/>
      </c>
      <c r="N1853" s="44">
        <f>APR!M354</f>
        <v/>
      </c>
      <c r="O1853" s="44">
        <f>APR!N354</f>
        <v/>
      </c>
      <c r="P1853" s="44">
        <f>APR!O354</f>
        <v/>
      </c>
      <c r="Q1853" s="44">
        <f>APR!P354</f>
        <v/>
      </c>
      <c r="R1853" s="44">
        <f>APR!Q354</f>
        <v/>
      </c>
      <c r="S1853" s="46">
        <f>S1852+IF(X1853=0,0,M1853)</f>
        <v/>
      </c>
      <c r="T1853" s="47">
        <f>MAX(T1852,S1853)</f>
        <v/>
      </c>
      <c r="U1853" s="48">
        <f>S1853-T1853</f>
        <v/>
      </c>
      <c r="V1853" s="47">
        <f>IFERROR(SUMIFS(DATABASE!$M$5:$M$6004,DATABASE!$B$5:$B$6004,B1853,DATABASE!$X$5:$X$6004,1),0)</f>
        <v/>
      </c>
      <c r="W1853" s="31">
        <f>IFERROR(COUNTIFS(DATABASE!$B$5:$B$6004,B1853,DATABASE!$X$5:$X$6004,1),0)</f>
        <v/>
      </c>
      <c r="X1853" s="49">
        <f>--AND(ISNUMBER(B1853),C1853&lt;&gt;"",L1853&lt;&gt;"",M1853&lt;&gt;"")</f>
        <v/>
      </c>
    </row>
    <row r="1854" ht="15" customHeight="1" s="111">
      <c r="A1854" s="50" t="inlineStr">
        <is>
          <t>APR</t>
        </is>
      </c>
      <c r="B1854" s="51">
        <f>APR!A355</f>
        <v/>
      </c>
      <c r="C1854" s="52">
        <f>APR!B355</f>
        <v/>
      </c>
      <c r="D1854" s="52">
        <f>APR!C355</f>
        <v/>
      </c>
      <c r="E1854" s="52">
        <f>APR!D355</f>
        <v/>
      </c>
      <c r="F1854" s="52">
        <f>APR!E355</f>
        <v/>
      </c>
      <c r="G1854" s="52">
        <f>APR!F355</f>
        <v/>
      </c>
      <c r="H1854" s="52">
        <f>APR!G355</f>
        <v/>
      </c>
      <c r="I1854" s="53">
        <f>APR!H355</f>
        <v/>
      </c>
      <c r="J1854" s="53">
        <f>APR!I355</f>
        <v/>
      </c>
      <c r="K1854" s="52">
        <f>APR!J355</f>
        <v/>
      </c>
      <c r="L1854" s="52">
        <f>APR!K355</f>
        <v/>
      </c>
      <c r="M1854" s="54">
        <f>APR!L355</f>
        <v/>
      </c>
      <c r="N1854" s="52">
        <f>APR!M355</f>
        <v/>
      </c>
      <c r="O1854" s="52">
        <f>APR!N355</f>
        <v/>
      </c>
      <c r="P1854" s="52">
        <f>APR!O355</f>
        <v/>
      </c>
      <c r="Q1854" s="52">
        <f>APR!P355</f>
        <v/>
      </c>
      <c r="R1854" s="52">
        <f>APR!Q355</f>
        <v/>
      </c>
      <c r="S1854" s="54">
        <f>S1853+IF(X1854=0,0,M1854)</f>
        <v/>
      </c>
      <c r="T1854" s="55">
        <f>MAX(T1853,S1854)</f>
        <v/>
      </c>
      <c r="U1854" s="56">
        <f>S1854-T1854</f>
        <v/>
      </c>
      <c r="V1854" s="55">
        <f>IFERROR(SUMIFS(DATABASE!$M$5:$M$6004,DATABASE!$B$5:$B$6004,B1854,DATABASE!$X$5:$X$6004,1),0)</f>
        <v/>
      </c>
      <c r="W1854" s="57">
        <f>IFERROR(COUNTIFS(DATABASE!$B$5:$B$6004,B1854,DATABASE!$X$5:$X$6004,1),0)</f>
        <v/>
      </c>
      <c r="X1854" s="58">
        <f>--AND(ISNUMBER(B1854),C1854&lt;&gt;"",L1854&lt;&gt;"",M1854&lt;&gt;"")</f>
        <v/>
      </c>
    </row>
    <row r="1855" ht="15" customHeight="1" s="111">
      <c r="A1855" s="42" t="inlineStr">
        <is>
          <t>APR</t>
        </is>
      </c>
      <c r="B1855" s="43">
        <f>APR!A356</f>
        <v/>
      </c>
      <c r="C1855" s="44">
        <f>APR!B356</f>
        <v/>
      </c>
      <c r="D1855" s="44">
        <f>APR!C356</f>
        <v/>
      </c>
      <c r="E1855" s="44">
        <f>APR!D356</f>
        <v/>
      </c>
      <c r="F1855" s="44">
        <f>APR!E356</f>
        <v/>
      </c>
      <c r="G1855" s="44">
        <f>APR!F356</f>
        <v/>
      </c>
      <c r="H1855" s="44">
        <f>APR!G356</f>
        <v/>
      </c>
      <c r="I1855" s="45">
        <f>APR!H356</f>
        <v/>
      </c>
      <c r="J1855" s="45">
        <f>APR!I356</f>
        <v/>
      </c>
      <c r="K1855" s="44">
        <f>APR!J356</f>
        <v/>
      </c>
      <c r="L1855" s="44">
        <f>APR!K356</f>
        <v/>
      </c>
      <c r="M1855" s="46">
        <f>APR!L356</f>
        <v/>
      </c>
      <c r="N1855" s="44">
        <f>APR!M356</f>
        <v/>
      </c>
      <c r="O1855" s="44">
        <f>APR!N356</f>
        <v/>
      </c>
      <c r="P1855" s="44">
        <f>APR!O356</f>
        <v/>
      </c>
      <c r="Q1855" s="44">
        <f>APR!P356</f>
        <v/>
      </c>
      <c r="R1855" s="44">
        <f>APR!Q356</f>
        <v/>
      </c>
      <c r="S1855" s="46">
        <f>S1854+IF(X1855=0,0,M1855)</f>
        <v/>
      </c>
      <c r="T1855" s="47">
        <f>MAX(T1854,S1855)</f>
        <v/>
      </c>
      <c r="U1855" s="48">
        <f>S1855-T1855</f>
        <v/>
      </c>
      <c r="V1855" s="47">
        <f>IFERROR(SUMIFS(DATABASE!$M$5:$M$6004,DATABASE!$B$5:$B$6004,B1855,DATABASE!$X$5:$X$6004,1),0)</f>
        <v/>
      </c>
      <c r="W1855" s="31">
        <f>IFERROR(COUNTIFS(DATABASE!$B$5:$B$6004,B1855,DATABASE!$X$5:$X$6004,1),0)</f>
        <v/>
      </c>
      <c r="X1855" s="49">
        <f>--AND(ISNUMBER(B1855),C1855&lt;&gt;"",L1855&lt;&gt;"",M1855&lt;&gt;"")</f>
        <v/>
      </c>
    </row>
    <row r="1856" ht="15" customHeight="1" s="111">
      <c r="A1856" s="50" t="inlineStr">
        <is>
          <t>APR</t>
        </is>
      </c>
      <c r="B1856" s="51">
        <f>APR!A357</f>
        <v/>
      </c>
      <c r="C1856" s="52">
        <f>APR!B357</f>
        <v/>
      </c>
      <c r="D1856" s="52">
        <f>APR!C357</f>
        <v/>
      </c>
      <c r="E1856" s="52">
        <f>APR!D357</f>
        <v/>
      </c>
      <c r="F1856" s="52">
        <f>APR!E357</f>
        <v/>
      </c>
      <c r="G1856" s="52">
        <f>APR!F357</f>
        <v/>
      </c>
      <c r="H1856" s="52">
        <f>APR!G357</f>
        <v/>
      </c>
      <c r="I1856" s="53">
        <f>APR!H357</f>
        <v/>
      </c>
      <c r="J1856" s="53">
        <f>APR!I357</f>
        <v/>
      </c>
      <c r="K1856" s="52">
        <f>APR!J357</f>
        <v/>
      </c>
      <c r="L1856" s="52">
        <f>APR!K357</f>
        <v/>
      </c>
      <c r="M1856" s="54">
        <f>APR!L357</f>
        <v/>
      </c>
      <c r="N1856" s="52">
        <f>APR!M357</f>
        <v/>
      </c>
      <c r="O1856" s="52">
        <f>APR!N357</f>
        <v/>
      </c>
      <c r="P1856" s="52">
        <f>APR!O357</f>
        <v/>
      </c>
      <c r="Q1856" s="52">
        <f>APR!P357</f>
        <v/>
      </c>
      <c r="R1856" s="52">
        <f>APR!Q357</f>
        <v/>
      </c>
      <c r="S1856" s="54">
        <f>S1855+IF(X1856=0,0,M1856)</f>
        <v/>
      </c>
      <c r="T1856" s="55">
        <f>MAX(T1855,S1856)</f>
        <v/>
      </c>
      <c r="U1856" s="56">
        <f>S1856-T1856</f>
        <v/>
      </c>
      <c r="V1856" s="55">
        <f>IFERROR(SUMIFS(DATABASE!$M$5:$M$6004,DATABASE!$B$5:$B$6004,B1856,DATABASE!$X$5:$X$6004,1),0)</f>
        <v/>
      </c>
      <c r="W1856" s="57">
        <f>IFERROR(COUNTIFS(DATABASE!$B$5:$B$6004,B1856,DATABASE!$X$5:$X$6004,1),0)</f>
        <v/>
      </c>
      <c r="X1856" s="58">
        <f>--AND(ISNUMBER(B1856),C1856&lt;&gt;"",L1856&lt;&gt;"",M1856&lt;&gt;"")</f>
        <v/>
      </c>
    </row>
    <row r="1857" ht="15" customHeight="1" s="111">
      <c r="A1857" s="42" t="inlineStr">
        <is>
          <t>APR</t>
        </is>
      </c>
      <c r="B1857" s="43">
        <f>APR!A358</f>
        <v/>
      </c>
      <c r="C1857" s="44">
        <f>APR!B358</f>
        <v/>
      </c>
      <c r="D1857" s="44">
        <f>APR!C358</f>
        <v/>
      </c>
      <c r="E1857" s="44">
        <f>APR!D358</f>
        <v/>
      </c>
      <c r="F1857" s="44">
        <f>APR!E358</f>
        <v/>
      </c>
      <c r="G1857" s="44">
        <f>APR!F358</f>
        <v/>
      </c>
      <c r="H1857" s="44">
        <f>APR!G358</f>
        <v/>
      </c>
      <c r="I1857" s="45">
        <f>APR!H358</f>
        <v/>
      </c>
      <c r="J1857" s="45">
        <f>APR!I358</f>
        <v/>
      </c>
      <c r="K1857" s="44">
        <f>APR!J358</f>
        <v/>
      </c>
      <c r="L1857" s="44">
        <f>APR!K358</f>
        <v/>
      </c>
      <c r="M1857" s="46">
        <f>APR!L358</f>
        <v/>
      </c>
      <c r="N1857" s="44">
        <f>APR!M358</f>
        <v/>
      </c>
      <c r="O1857" s="44">
        <f>APR!N358</f>
        <v/>
      </c>
      <c r="P1857" s="44">
        <f>APR!O358</f>
        <v/>
      </c>
      <c r="Q1857" s="44">
        <f>APR!P358</f>
        <v/>
      </c>
      <c r="R1857" s="44">
        <f>APR!Q358</f>
        <v/>
      </c>
      <c r="S1857" s="46">
        <f>S1856+IF(X1857=0,0,M1857)</f>
        <v/>
      </c>
      <c r="T1857" s="47">
        <f>MAX(T1856,S1857)</f>
        <v/>
      </c>
      <c r="U1857" s="48">
        <f>S1857-T1857</f>
        <v/>
      </c>
      <c r="V1857" s="47">
        <f>IFERROR(SUMIFS(DATABASE!$M$5:$M$6004,DATABASE!$B$5:$B$6004,B1857,DATABASE!$X$5:$X$6004,1),0)</f>
        <v/>
      </c>
      <c r="W1857" s="31">
        <f>IFERROR(COUNTIFS(DATABASE!$B$5:$B$6004,B1857,DATABASE!$X$5:$X$6004,1),0)</f>
        <v/>
      </c>
      <c r="X1857" s="49">
        <f>--AND(ISNUMBER(B1857),C1857&lt;&gt;"",L1857&lt;&gt;"",M1857&lt;&gt;"")</f>
        <v/>
      </c>
    </row>
    <row r="1858" ht="15" customHeight="1" s="111">
      <c r="A1858" s="50" t="inlineStr">
        <is>
          <t>APR</t>
        </is>
      </c>
      <c r="B1858" s="51">
        <f>APR!A359</f>
        <v/>
      </c>
      <c r="C1858" s="52">
        <f>APR!B359</f>
        <v/>
      </c>
      <c r="D1858" s="52">
        <f>APR!C359</f>
        <v/>
      </c>
      <c r="E1858" s="52">
        <f>APR!D359</f>
        <v/>
      </c>
      <c r="F1858" s="52">
        <f>APR!E359</f>
        <v/>
      </c>
      <c r="G1858" s="52">
        <f>APR!F359</f>
        <v/>
      </c>
      <c r="H1858" s="52">
        <f>APR!G359</f>
        <v/>
      </c>
      <c r="I1858" s="53">
        <f>APR!H359</f>
        <v/>
      </c>
      <c r="J1858" s="53">
        <f>APR!I359</f>
        <v/>
      </c>
      <c r="K1858" s="52">
        <f>APR!J359</f>
        <v/>
      </c>
      <c r="L1858" s="52">
        <f>APR!K359</f>
        <v/>
      </c>
      <c r="M1858" s="54">
        <f>APR!L359</f>
        <v/>
      </c>
      <c r="N1858" s="52">
        <f>APR!M359</f>
        <v/>
      </c>
      <c r="O1858" s="52">
        <f>APR!N359</f>
        <v/>
      </c>
      <c r="P1858" s="52">
        <f>APR!O359</f>
        <v/>
      </c>
      <c r="Q1858" s="52">
        <f>APR!P359</f>
        <v/>
      </c>
      <c r="R1858" s="52">
        <f>APR!Q359</f>
        <v/>
      </c>
      <c r="S1858" s="54">
        <f>S1857+IF(X1858=0,0,M1858)</f>
        <v/>
      </c>
      <c r="T1858" s="55">
        <f>MAX(T1857,S1858)</f>
        <v/>
      </c>
      <c r="U1858" s="56">
        <f>S1858-T1858</f>
        <v/>
      </c>
      <c r="V1858" s="55">
        <f>IFERROR(SUMIFS(DATABASE!$M$5:$M$6004,DATABASE!$B$5:$B$6004,B1858,DATABASE!$X$5:$X$6004,1),0)</f>
        <v/>
      </c>
      <c r="W1858" s="57">
        <f>IFERROR(COUNTIFS(DATABASE!$B$5:$B$6004,B1858,DATABASE!$X$5:$X$6004,1),0)</f>
        <v/>
      </c>
      <c r="X1858" s="58">
        <f>--AND(ISNUMBER(B1858),C1858&lt;&gt;"",L1858&lt;&gt;"",M1858&lt;&gt;"")</f>
        <v/>
      </c>
    </row>
    <row r="1859" ht="15" customHeight="1" s="111">
      <c r="A1859" s="42" t="inlineStr">
        <is>
          <t>APR</t>
        </is>
      </c>
      <c r="B1859" s="43">
        <f>APR!A360</f>
        <v/>
      </c>
      <c r="C1859" s="44">
        <f>APR!B360</f>
        <v/>
      </c>
      <c r="D1859" s="44">
        <f>APR!C360</f>
        <v/>
      </c>
      <c r="E1859" s="44">
        <f>APR!D360</f>
        <v/>
      </c>
      <c r="F1859" s="44">
        <f>APR!E360</f>
        <v/>
      </c>
      <c r="G1859" s="44">
        <f>APR!F360</f>
        <v/>
      </c>
      <c r="H1859" s="44">
        <f>APR!G360</f>
        <v/>
      </c>
      <c r="I1859" s="45">
        <f>APR!H360</f>
        <v/>
      </c>
      <c r="J1859" s="45">
        <f>APR!I360</f>
        <v/>
      </c>
      <c r="K1859" s="44">
        <f>APR!J360</f>
        <v/>
      </c>
      <c r="L1859" s="44">
        <f>APR!K360</f>
        <v/>
      </c>
      <c r="M1859" s="46">
        <f>APR!L360</f>
        <v/>
      </c>
      <c r="N1859" s="44">
        <f>APR!M360</f>
        <v/>
      </c>
      <c r="O1859" s="44">
        <f>APR!N360</f>
        <v/>
      </c>
      <c r="P1859" s="44">
        <f>APR!O360</f>
        <v/>
      </c>
      <c r="Q1859" s="44">
        <f>APR!P360</f>
        <v/>
      </c>
      <c r="R1859" s="44">
        <f>APR!Q360</f>
        <v/>
      </c>
      <c r="S1859" s="46">
        <f>S1858+IF(X1859=0,0,M1859)</f>
        <v/>
      </c>
      <c r="T1859" s="47">
        <f>MAX(T1858,S1859)</f>
        <v/>
      </c>
      <c r="U1859" s="48">
        <f>S1859-T1859</f>
        <v/>
      </c>
      <c r="V1859" s="47">
        <f>IFERROR(SUMIFS(DATABASE!$M$5:$M$6004,DATABASE!$B$5:$B$6004,B1859,DATABASE!$X$5:$X$6004,1),0)</f>
        <v/>
      </c>
      <c r="W1859" s="31">
        <f>IFERROR(COUNTIFS(DATABASE!$B$5:$B$6004,B1859,DATABASE!$X$5:$X$6004,1),0)</f>
        <v/>
      </c>
      <c r="X1859" s="49">
        <f>--AND(ISNUMBER(B1859),C1859&lt;&gt;"",L1859&lt;&gt;"",M1859&lt;&gt;"")</f>
        <v/>
      </c>
    </row>
    <row r="1860" ht="15" customHeight="1" s="111">
      <c r="A1860" s="50" t="inlineStr">
        <is>
          <t>APR</t>
        </is>
      </c>
      <c r="B1860" s="51">
        <f>APR!A361</f>
        <v/>
      </c>
      <c r="C1860" s="52">
        <f>APR!B361</f>
        <v/>
      </c>
      <c r="D1860" s="52">
        <f>APR!C361</f>
        <v/>
      </c>
      <c r="E1860" s="52">
        <f>APR!D361</f>
        <v/>
      </c>
      <c r="F1860" s="52">
        <f>APR!E361</f>
        <v/>
      </c>
      <c r="G1860" s="52">
        <f>APR!F361</f>
        <v/>
      </c>
      <c r="H1860" s="52">
        <f>APR!G361</f>
        <v/>
      </c>
      <c r="I1860" s="53">
        <f>APR!H361</f>
        <v/>
      </c>
      <c r="J1860" s="53">
        <f>APR!I361</f>
        <v/>
      </c>
      <c r="K1860" s="52">
        <f>APR!J361</f>
        <v/>
      </c>
      <c r="L1860" s="52">
        <f>APR!K361</f>
        <v/>
      </c>
      <c r="M1860" s="54">
        <f>APR!L361</f>
        <v/>
      </c>
      <c r="N1860" s="52">
        <f>APR!M361</f>
        <v/>
      </c>
      <c r="O1860" s="52">
        <f>APR!N361</f>
        <v/>
      </c>
      <c r="P1860" s="52">
        <f>APR!O361</f>
        <v/>
      </c>
      <c r="Q1860" s="52">
        <f>APR!P361</f>
        <v/>
      </c>
      <c r="R1860" s="52">
        <f>APR!Q361</f>
        <v/>
      </c>
      <c r="S1860" s="54">
        <f>S1859+IF(X1860=0,0,M1860)</f>
        <v/>
      </c>
      <c r="T1860" s="55">
        <f>MAX(T1859,S1860)</f>
        <v/>
      </c>
      <c r="U1860" s="56">
        <f>S1860-T1860</f>
        <v/>
      </c>
      <c r="V1860" s="55">
        <f>IFERROR(SUMIFS(DATABASE!$M$5:$M$6004,DATABASE!$B$5:$B$6004,B1860,DATABASE!$X$5:$X$6004,1),0)</f>
        <v/>
      </c>
      <c r="W1860" s="57">
        <f>IFERROR(COUNTIFS(DATABASE!$B$5:$B$6004,B1860,DATABASE!$X$5:$X$6004,1),0)</f>
        <v/>
      </c>
      <c r="X1860" s="58">
        <f>--AND(ISNUMBER(B1860),C1860&lt;&gt;"",L1860&lt;&gt;"",M1860&lt;&gt;"")</f>
        <v/>
      </c>
    </row>
    <row r="1861" ht="15" customHeight="1" s="111">
      <c r="A1861" s="42" t="inlineStr">
        <is>
          <t>APR</t>
        </is>
      </c>
      <c r="B1861" s="43">
        <f>APR!A362</f>
        <v/>
      </c>
      <c r="C1861" s="44">
        <f>APR!B362</f>
        <v/>
      </c>
      <c r="D1861" s="44">
        <f>APR!C362</f>
        <v/>
      </c>
      <c r="E1861" s="44">
        <f>APR!D362</f>
        <v/>
      </c>
      <c r="F1861" s="44">
        <f>APR!E362</f>
        <v/>
      </c>
      <c r="G1861" s="44">
        <f>APR!F362</f>
        <v/>
      </c>
      <c r="H1861" s="44">
        <f>APR!G362</f>
        <v/>
      </c>
      <c r="I1861" s="45">
        <f>APR!H362</f>
        <v/>
      </c>
      <c r="J1861" s="45">
        <f>APR!I362</f>
        <v/>
      </c>
      <c r="K1861" s="44">
        <f>APR!J362</f>
        <v/>
      </c>
      <c r="L1861" s="44">
        <f>APR!K362</f>
        <v/>
      </c>
      <c r="M1861" s="46">
        <f>APR!L362</f>
        <v/>
      </c>
      <c r="N1861" s="44">
        <f>APR!M362</f>
        <v/>
      </c>
      <c r="O1861" s="44">
        <f>APR!N362</f>
        <v/>
      </c>
      <c r="P1861" s="44">
        <f>APR!O362</f>
        <v/>
      </c>
      <c r="Q1861" s="44">
        <f>APR!P362</f>
        <v/>
      </c>
      <c r="R1861" s="44">
        <f>APR!Q362</f>
        <v/>
      </c>
      <c r="S1861" s="46">
        <f>S1860+IF(X1861=0,0,M1861)</f>
        <v/>
      </c>
      <c r="T1861" s="47">
        <f>MAX(T1860,S1861)</f>
        <v/>
      </c>
      <c r="U1861" s="48">
        <f>S1861-T1861</f>
        <v/>
      </c>
      <c r="V1861" s="47">
        <f>IFERROR(SUMIFS(DATABASE!$M$5:$M$6004,DATABASE!$B$5:$B$6004,B1861,DATABASE!$X$5:$X$6004,1),0)</f>
        <v/>
      </c>
      <c r="W1861" s="31">
        <f>IFERROR(COUNTIFS(DATABASE!$B$5:$B$6004,B1861,DATABASE!$X$5:$X$6004,1),0)</f>
        <v/>
      </c>
      <c r="X1861" s="49">
        <f>--AND(ISNUMBER(B1861),C1861&lt;&gt;"",L1861&lt;&gt;"",M1861&lt;&gt;"")</f>
        <v/>
      </c>
    </row>
    <row r="1862" ht="15" customHeight="1" s="111">
      <c r="A1862" s="50" t="inlineStr">
        <is>
          <t>APR</t>
        </is>
      </c>
      <c r="B1862" s="51">
        <f>APR!A363</f>
        <v/>
      </c>
      <c r="C1862" s="52">
        <f>APR!B363</f>
        <v/>
      </c>
      <c r="D1862" s="52">
        <f>APR!C363</f>
        <v/>
      </c>
      <c r="E1862" s="52">
        <f>APR!D363</f>
        <v/>
      </c>
      <c r="F1862" s="52">
        <f>APR!E363</f>
        <v/>
      </c>
      <c r="G1862" s="52">
        <f>APR!F363</f>
        <v/>
      </c>
      <c r="H1862" s="52">
        <f>APR!G363</f>
        <v/>
      </c>
      <c r="I1862" s="53">
        <f>APR!H363</f>
        <v/>
      </c>
      <c r="J1862" s="53">
        <f>APR!I363</f>
        <v/>
      </c>
      <c r="K1862" s="52">
        <f>APR!J363</f>
        <v/>
      </c>
      <c r="L1862" s="52">
        <f>APR!K363</f>
        <v/>
      </c>
      <c r="M1862" s="54">
        <f>APR!L363</f>
        <v/>
      </c>
      <c r="N1862" s="52">
        <f>APR!M363</f>
        <v/>
      </c>
      <c r="O1862" s="52">
        <f>APR!N363</f>
        <v/>
      </c>
      <c r="P1862" s="52">
        <f>APR!O363</f>
        <v/>
      </c>
      <c r="Q1862" s="52">
        <f>APR!P363</f>
        <v/>
      </c>
      <c r="R1862" s="52">
        <f>APR!Q363</f>
        <v/>
      </c>
      <c r="S1862" s="54">
        <f>S1861+IF(X1862=0,0,M1862)</f>
        <v/>
      </c>
      <c r="T1862" s="55">
        <f>MAX(T1861,S1862)</f>
        <v/>
      </c>
      <c r="U1862" s="56">
        <f>S1862-T1862</f>
        <v/>
      </c>
      <c r="V1862" s="55">
        <f>IFERROR(SUMIFS(DATABASE!$M$5:$M$6004,DATABASE!$B$5:$B$6004,B1862,DATABASE!$X$5:$X$6004,1),0)</f>
        <v/>
      </c>
      <c r="W1862" s="57">
        <f>IFERROR(COUNTIFS(DATABASE!$B$5:$B$6004,B1862,DATABASE!$X$5:$X$6004,1),0)</f>
        <v/>
      </c>
      <c r="X1862" s="58">
        <f>--AND(ISNUMBER(B1862),C1862&lt;&gt;"",L1862&lt;&gt;"",M1862&lt;&gt;"")</f>
        <v/>
      </c>
    </row>
    <row r="1863" ht="15" customHeight="1" s="111">
      <c r="A1863" s="42" t="inlineStr">
        <is>
          <t>APR</t>
        </is>
      </c>
      <c r="B1863" s="43">
        <f>APR!A364</f>
        <v/>
      </c>
      <c r="C1863" s="44">
        <f>APR!B364</f>
        <v/>
      </c>
      <c r="D1863" s="44">
        <f>APR!C364</f>
        <v/>
      </c>
      <c r="E1863" s="44">
        <f>APR!D364</f>
        <v/>
      </c>
      <c r="F1863" s="44">
        <f>APR!E364</f>
        <v/>
      </c>
      <c r="G1863" s="44">
        <f>APR!F364</f>
        <v/>
      </c>
      <c r="H1863" s="44">
        <f>APR!G364</f>
        <v/>
      </c>
      <c r="I1863" s="45">
        <f>APR!H364</f>
        <v/>
      </c>
      <c r="J1863" s="45">
        <f>APR!I364</f>
        <v/>
      </c>
      <c r="K1863" s="44">
        <f>APR!J364</f>
        <v/>
      </c>
      <c r="L1863" s="44">
        <f>APR!K364</f>
        <v/>
      </c>
      <c r="M1863" s="46">
        <f>APR!L364</f>
        <v/>
      </c>
      <c r="N1863" s="44">
        <f>APR!M364</f>
        <v/>
      </c>
      <c r="O1863" s="44">
        <f>APR!N364</f>
        <v/>
      </c>
      <c r="P1863" s="44">
        <f>APR!O364</f>
        <v/>
      </c>
      <c r="Q1863" s="44">
        <f>APR!P364</f>
        <v/>
      </c>
      <c r="R1863" s="44">
        <f>APR!Q364</f>
        <v/>
      </c>
      <c r="S1863" s="46">
        <f>S1862+IF(X1863=0,0,M1863)</f>
        <v/>
      </c>
      <c r="T1863" s="47">
        <f>MAX(T1862,S1863)</f>
        <v/>
      </c>
      <c r="U1863" s="48">
        <f>S1863-T1863</f>
        <v/>
      </c>
      <c r="V1863" s="47">
        <f>IFERROR(SUMIFS(DATABASE!$M$5:$M$6004,DATABASE!$B$5:$B$6004,B1863,DATABASE!$X$5:$X$6004,1),0)</f>
        <v/>
      </c>
      <c r="W1863" s="31">
        <f>IFERROR(COUNTIFS(DATABASE!$B$5:$B$6004,B1863,DATABASE!$X$5:$X$6004,1),0)</f>
        <v/>
      </c>
      <c r="X1863" s="49">
        <f>--AND(ISNUMBER(B1863),C1863&lt;&gt;"",L1863&lt;&gt;"",M1863&lt;&gt;"")</f>
        <v/>
      </c>
    </row>
    <row r="1864" ht="15" customHeight="1" s="111">
      <c r="A1864" s="50" t="inlineStr">
        <is>
          <t>APR</t>
        </is>
      </c>
      <c r="B1864" s="51">
        <f>APR!A365</f>
        <v/>
      </c>
      <c r="C1864" s="52">
        <f>APR!B365</f>
        <v/>
      </c>
      <c r="D1864" s="52">
        <f>APR!C365</f>
        <v/>
      </c>
      <c r="E1864" s="52">
        <f>APR!D365</f>
        <v/>
      </c>
      <c r="F1864" s="52">
        <f>APR!E365</f>
        <v/>
      </c>
      <c r="G1864" s="52">
        <f>APR!F365</f>
        <v/>
      </c>
      <c r="H1864" s="52">
        <f>APR!G365</f>
        <v/>
      </c>
      <c r="I1864" s="53">
        <f>APR!H365</f>
        <v/>
      </c>
      <c r="J1864" s="53">
        <f>APR!I365</f>
        <v/>
      </c>
      <c r="K1864" s="52">
        <f>APR!J365</f>
        <v/>
      </c>
      <c r="L1864" s="52">
        <f>APR!K365</f>
        <v/>
      </c>
      <c r="M1864" s="54">
        <f>APR!L365</f>
        <v/>
      </c>
      <c r="N1864" s="52">
        <f>APR!M365</f>
        <v/>
      </c>
      <c r="O1864" s="52">
        <f>APR!N365</f>
        <v/>
      </c>
      <c r="P1864" s="52">
        <f>APR!O365</f>
        <v/>
      </c>
      <c r="Q1864" s="52">
        <f>APR!P365</f>
        <v/>
      </c>
      <c r="R1864" s="52">
        <f>APR!Q365</f>
        <v/>
      </c>
      <c r="S1864" s="54">
        <f>S1863+IF(X1864=0,0,M1864)</f>
        <v/>
      </c>
      <c r="T1864" s="55">
        <f>MAX(T1863,S1864)</f>
        <v/>
      </c>
      <c r="U1864" s="56">
        <f>S1864-T1864</f>
        <v/>
      </c>
      <c r="V1864" s="55">
        <f>IFERROR(SUMIFS(DATABASE!$M$5:$M$6004,DATABASE!$B$5:$B$6004,B1864,DATABASE!$X$5:$X$6004,1),0)</f>
        <v/>
      </c>
      <c r="W1864" s="57">
        <f>IFERROR(COUNTIFS(DATABASE!$B$5:$B$6004,B1864,DATABASE!$X$5:$X$6004,1),0)</f>
        <v/>
      </c>
      <c r="X1864" s="58">
        <f>--AND(ISNUMBER(B1864),C1864&lt;&gt;"",L1864&lt;&gt;"",M1864&lt;&gt;"")</f>
        <v/>
      </c>
    </row>
    <row r="1865" ht="15" customHeight="1" s="111">
      <c r="A1865" s="42" t="inlineStr">
        <is>
          <t>APR</t>
        </is>
      </c>
      <c r="B1865" s="43">
        <f>APR!A366</f>
        <v/>
      </c>
      <c r="C1865" s="44">
        <f>APR!B366</f>
        <v/>
      </c>
      <c r="D1865" s="44">
        <f>APR!C366</f>
        <v/>
      </c>
      <c r="E1865" s="44">
        <f>APR!D366</f>
        <v/>
      </c>
      <c r="F1865" s="44">
        <f>APR!E366</f>
        <v/>
      </c>
      <c r="G1865" s="44">
        <f>APR!F366</f>
        <v/>
      </c>
      <c r="H1865" s="44">
        <f>APR!G366</f>
        <v/>
      </c>
      <c r="I1865" s="45">
        <f>APR!H366</f>
        <v/>
      </c>
      <c r="J1865" s="45">
        <f>APR!I366</f>
        <v/>
      </c>
      <c r="K1865" s="44">
        <f>APR!J366</f>
        <v/>
      </c>
      <c r="L1865" s="44">
        <f>APR!K366</f>
        <v/>
      </c>
      <c r="M1865" s="46">
        <f>APR!L366</f>
        <v/>
      </c>
      <c r="N1865" s="44">
        <f>APR!M366</f>
        <v/>
      </c>
      <c r="O1865" s="44">
        <f>APR!N366</f>
        <v/>
      </c>
      <c r="P1865" s="44">
        <f>APR!O366</f>
        <v/>
      </c>
      <c r="Q1865" s="44">
        <f>APR!P366</f>
        <v/>
      </c>
      <c r="R1865" s="44">
        <f>APR!Q366</f>
        <v/>
      </c>
      <c r="S1865" s="46">
        <f>S1864+IF(X1865=0,0,M1865)</f>
        <v/>
      </c>
      <c r="T1865" s="47">
        <f>MAX(T1864,S1865)</f>
        <v/>
      </c>
      <c r="U1865" s="48">
        <f>S1865-T1865</f>
        <v/>
      </c>
      <c r="V1865" s="47">
        <f>IFERROR(SUMIFS(DATABASE!$M$5:$M$6004,DATABASE!$B$5:$B$6004,B1865,DATABASE!$X$5:$X$6004,1),0)</f>
        <v/>
      </c>
      <c r="W1865" s="31">
        <f>IFERROR(COUNTIFS(DATABASE!$B$5:$B$6004,B1865,DATABASE!$X$5:$X$6004,1),0)</f>
        <v/>
      </c>
      <c r="X1865" s="49">
        <f>--AND(ISNUMBER(B1865),C1865&lt;&gt;"",L1865&lt;&gt;"",M1865&lt;&gt;"")</f>
        <v/>
      </c>
    </row>
    <row r="1866" ht="15" customHeight="1" s="111">
      <c r="A1866" s="50" t="inlineStr">
        <is>
          <t>APR</t>
        </is>
      </c>
      <c r="B1866" s="51">
        <f>APR!A367</f>
        <v/>
      </c>
      <c r="C1866" s="52">
        <f>APR!B367</f>
        <v/>
      </c>
      <c r="D1866" s="52">
        <f>APR!C367</f>
        <v/>
      </c>
      <c r="E1866" s="52">
        <f>APR!D367</f>
        <v/>
      </c>
      <c r="F1866" s="52">
        <f>APR!E367</f>
        <v/>
      </c>
      <c r="G1866" s="52">
        <f>APR!F367</f>
        <v/>
      </c>
      <c r="H1866" s="52">
        <f>APR!G367</f>
        <v/>
      </c>
      <c r="I1866" s="53">
        <f>APR!H367</f>
        <v/>
      </c>
      <c r="J1866" s="53">
        <f>APR!I367</f>
        <v/>
      </c>
      <c r="K1866" s="52">
        <f>APR!J367</f>
        <v/>
      </c>
      <c r="L1866" s="52">
        <f>APR!K367</f>
        <v/>
      </c>
      <c r="M1866" s="54">
        <f>APR!L367</f>
        <v/>
      </c>
      <c r="N1866" s="52">
        <f>APR!M367</f>
        <v/>
      </c>
      <c r="O1866" s="52">
        <f>APR!N367</f>
        <v/>
      </c>
      <c r="P1866" s="52">
        <f>APR!O367</f>
        <v/>
      </c>
      <c r="Q1866" s="52">
        <f>APR!P367</f>
        <v/>
      </c>
      <c r="R1866" s="52">
        <f>APR!Q367</f>
        <v/>
      </c>
      <c r="S1866" s="54">
        <f>S1865+IF(X1866=0,0,M1866)</f>
        <v/>
      </c>
      <c r="T1866" s="55">
        <f>MAX(T1865,S1866)</f>
        <v/>
      </c>
      <c r="U1866" s="56">
        <f>S1866-T1866</f>
        <v/>
      </c>
      <c r="V1866" s="55">
        <f>IFERROR(SUMIFS(DATABASE!$M$5:$M$6004,DATABASE!$B$5:$B$6004,B1866,DATABASE!$X$5:$X$6004,1),0)</f>
        <v/>
      </c>
      <c r="W1866" s="57">
        <f>IFERROR(COUNTIFS(DATABASE!$B$5:$B$6004,B1866,DATABASE!$X$5:$X$6004,1),0)</f>
        <v/>
      </c>
      <c r="X1866" s="58">
        <f>--AND(ISNUMBER(B1866),C1866&lt;&gt;"",L1866&lt;&gt;"",M1866&lt;&gt;"")</f>
        <v/>
      </c>
    </row>
    <row r="1867" ht="15" customHeight="1" s="111">
      <c r="A1867" s="42" t="inlineStr">
        <is>
          <t>APR</t>
        </is>
      </c>
      <c r="B1867" s="43">
        <f>APR!A368</f>
        <v/>
      </c>
      <c r="C1867" s="44">
        <f>APR!B368</f>
        <v/>
      </c>
      <c r="D1867" s="44">
        <f>APR!C368</f>
        <v/>
      </c>
      <c r="E1867" s="44">
        <f>APR!D368</f>
        <v/>
      </c>
      <c r="F1867" s="44">
        <f>APR!E368</f>
        <v/>
      </c>
      <c r="G1867" s="44">
        <f>APR!F368</f>
        <v/>
      </c>
      <c r="H1867" s="44">
        <f>APR!G368</f>
        <v/>
      </c>
      <c r="I1867" s="45">
        <f>APR!H368</f>
        <v/>
      </c>
      <c r="J1867" s="45">
        <f>APR!I368</f>
        <v/>
      </c>
      <c r="K1867" s="44">
        <f>APR!J368</f>
        <v/>
      </c>
      <c r="L1867" s="44">
        <f>APR!K368</f>
        <v/>
      </c>
      <c r="M1867" s="46">
        <f>APR!L368</f>
        <v/>
      </c>
      <c r="N1867" s="44">
        <f>APR!M368</f>
        <v/>
      </c>
      <c r="O1867" s="44">
        <f>APR!N368</f>
        <v/>
      </c>
      <c r="P1867" s="44">
        <f>APR!O368</f>
        <v/>
      </c>
      <c r="Q1867" s="44">
        <f>APR!P368</f>
        <v/>
      </c>
      <c r="R1867" s="44">
        <f>APR!Q368</f>
        <v/>
      </c>
      <c r="S1867" s="46">
        <f>S1866+IF(X1867=0,0,M1867)</f>
        <v/>
      </c>
      <c r="T1867" s="47">
        <f>MAX(T1866,S1867)</f>
        <v/>
      </c>
      <c r="U1867" s="48">
        <f>S1867-T1867</f>
        <v/>
      </c>
      <c r="V1867" s="47">
        <f>IFERROR(SUMIFS(DATABASE!$M$5:$M$6004,DATABASE!$B$5:$B$6004,B1867,DATABASE!$X$5:$X$6004,1),0)</f>
        <v/>
      </c>
      <c r="W1867" s="31">
        <f>IFERROR(COUNTIFS(DATABASE!$B$5:$B$6004,B1867,DATABASE!$X$5:$X$6004,1),0)</f>
        <v/>
      </c>
      <c r="X1867" s="49">
        <f>--AND(ISNUMBER(B1867),C1867&lt;&gt;"",L1867&lt;&gt;"",M1867&lt;&gt;"")</f>
        <v/>
      </c>
    </row>
    <row r="1868" ht="15" customHeight="1" s="111">
      <c r="A1868" s="50" t="inlineStr">
        <is>
          <t>APR</t>
        </is>
      </c>
      <c r="B1868" s="51">
        <f>APR!A369</f>
        <v/>
      </c>
      <c r="C1868" s="52">
        <f>APR!B369</f>
        <v/>
      </c>
      <c r="D1868" s="52">
        <f>APR!C369</f>
        <v/>
      </c>
      <c r="E1868" s="52">
        <f>APR!D369</f>
        <v/>
      </c>
      <c r="F1868" s="52">
        <f>APR!E369</f>
        <v/>
      </c>
      <c r="G1868" s="52">
        <f>APR!F369</f>
        <v/>
      </c>
      <c r="H1868" s="52">
        <f>APR!G369</f>
        <v/>
      </c>
      <c r="I1868" s="53">
        <f>APR!H369</f>
        <v/>
      </c>
      <c r="J1868" s="53">
        <f>APR!I369</f>
        <v/>
      </c>
      <c r="K1868" s="52">
        <f>APR!J369</f>
        <v/>
      </c>
      <c r="L1868" s="52">
        <f>APR!K369</f>
        <v/>
      </c>
      <c r="M1868" s="54">
        <f>APR!L369</f>
        <v/>
      </c>
      <c r="N1868" s="52">
        <f>APR!M369</f>
        <v/>
      </c>
      <c r="O1868" s="52">
        <f>APR!N369</f>
        <v/>
      </c>
      <c r="P1868" s="52">
        <f>APR!O369</f>
        <v/>
      </c>
      <c r="Q1868" s="52">
        <f>APR!P369</f>
        <v/>
      </c>
      <c r="R1868" s="52">
        <f>APR!Q369</f>
        <v/>
      </c>
      <c r="S1868" s="54">
        <f>S1867+IF(X1868=0,0,M1868)</f>
        <v/>
      </c>
      <c r="T1868" s="55">
        <f>MAX(T1867,S1868)</f>
        <v/>
      </c>
      <c r="U1868" s="56">
        <f>S1868-T1868</f>
        <v/>
      </c>
      <c r="V1868" s="55">
        <f>IFERROR(SUMIFS(DATABASE!$M$5:$M$6004,DATABASE!$B$5:$B$6004,B1868,DATABASE!$X$5:$X$6004,1),0)</f>
        <v/>
      </c>
      <c r="W1868" s="57">
        <f>IFERROR(COUNTIFS(DATABASE!$B$5:$B$6004,B1868,DATABASE!$X$5:$X$6004,1),0)</f>
        <v/>
      </c>
      <c r="X1868" s="58">
        <f>--AND(ISNUMBER(B1868),C1868&lt;&gt;"",L1868&lt;&gt;"",M1868&lt;&gt;"")</f>
        <v/>
      </c>
    </row>
    <row r="1869" ht="15" customHeight="1" s="111">
      <c r="A1869" s="42" t="inlineStr">
        <is>
          <t>APR</t>
        </is>
      </c>
      <c r="B1869" s="43">
        <f>APR!A370</f>
        <v/>
      </c>
      <c r="C1869" s="44">
        <f>APR!B370</f>
        <v/>
      </c>
      <c r="D1869" s="44">
        <f>APR!C370</f>
        <v/>
      </c>
      <c r="E1869" s="44">
        <f>APR!D370</f>
        <v/>
      </c>
      <c r="F1869" s="44">
        <f>APR!E370</f>
        <v/>
      </c>
      <c r="G1869" s="44">
        <f>APR!F370</f>
        <v/>
      </c>
      <c r="H1869" s="44">
        <f>APR!G370</f>
        <v/>
      </c>
      <c r="I1869" s="45">
        <f>APR!H370</f>
        <v/>
      </c>
      <c r="J1869" s="45">
        <f>APR!I370</f>
        <v/>
      </c>
      <c r="K1869" s="44">
        <f>APR!J370</f>
        <v/>
      </c>
      <c r="L1869" s="44">
        <f>APR!K370</f>
        <v/>
      </c>
      <c r="M1869" s="46">
        <f>APR!L370</f>
        <v/>
      </c>
      <c r="N1869" s="44">
        <f>APR!M370</f>
        <v/>
      </c>
      <c r="O1869" s="44">
        <f>APR!N370</f>
        <v/>
      </c>
      <c r="P1869" s="44">
        <f>APR!O370</f>
        <v/>
      </c>
      <c r="Q1869" s="44">
        <f>APR!P370</f>
        <v/>
      </c>
      <c r="R1869" s="44">
        <f>APR!Q370</f>
        <v/>
      </c>
      <c r="S1869" s="46">
        <f>S1868+IF(X1869=0,0,M1869)</f>
        <v/>
      </c>
      <c r="T1869" s="47">
        <f>MAX(T1868,S1869)</f>
        <v/>
      </c>
      <c r="U1869" s="48">
        <f>S1869-T1869</f>
        <v/>
      </c>
      <c r="V1869" s="47">
        <f>IFERROR(SUMIFS(DATABASE!$M$5:$M$6004,DATABASE!$B$5:$B$6004,B1869,DATABASE!$X$5:$X$6004,1),0)</f>
        <v/>
      </c>
      <c r="W1869" s="31">
        <f>IFERROR(COUNTIFS(DATABASE!$B$5:$B$6004,B1869,DATABASE!$X$5:$X$6004,1),0)</f>
        <v/>
      </c>
      <c r="X1869" s="49">
        <f>--AND(ISNUMBER(B1869),C1869&lt;&gt;"",L1869&lt;&gt;"",M1869&lt;&gt;"")</f>
        <v/>
      </c>
    </row>
    <row r="1870" ht="15" customHeight="1" s="111">
      <c r="A1870" s="50" t="inlineStr">
        <is>
          <t>APR</t>
        </is>
      </c>
      <c r="B1870" s="51">
        <f>APR!A371</f>
        <v/>
      </c>
      <c r="C1870" s="52">
        <f>APR!B371</f>
        <v/>
      </c>
      <c r="D1870" s="52">
        <f>APR!C371</f>
        <v/>
      </c>
      <c r="E1870" s="52">
        <f>APR!D371</f>
        <v/>
      </c>
      <c r="F1870" s="52">
        <f>APR!E371</f>
        <v/>
      </c>
      <c r="G1870" s="52">
        <f>APR!F371</f>
        <v/>
      </c>
      <c r="H1870" s="52">
        <f>APR!G371</f>
        <v/>
      </c>
      <c r="I1870" s="53">
        <f>APR!H371</f>
        <v/>
      </c>
      <c r="J1870" s="53">
        <f>APR!I371</f>
        <v/>
      </c>
      <c r="K1870" s="52">
        <f>APR!J371</f>
        <v/>
      </c>
      <c r="L1870" s="52">
        <f>APR!K371</f>
        <v/>
      </c>
      <c r="M1870" s="54">
        <f>APR!L371</f>
        <v/>
      </c>
      <c r="N1870" s="52">
        <f>APR!M371</f>
        <v/>
      </c>
      <c r="O1870" s="52">
        <f>APR!N371</f>
        <v/>
      </c>
      <c r="P1870" s="52">
        <f>APR!O371</f>
        <v/>
      </c>
      <c r="Q1870" s="52">
        <f>APR!P371</f>
        <v/>
      </c>
      <c r="R1870" s="52">
        <f>APR!Q371</f>
        <v/>
      </c>
      <c r="S1870" s="54">
        <f>S1869+IF(X1870=0,0,M1870)</f>
        <v/>
      </c>
      <c r="T1870" s="55">
        <f>MAX(T1869,S1870)</f>
        <v/>
      </c>
      <c r="U1870" s="56">
        <f>S1870-T1870</f>
        <v/>
      </c>
      <c r="V1870" s="55">
        <f>IFERROR(SUMIFS(DATABASE!$M$5:$M$6004,DATABASE!$B$5:$B$6004,B1870,DATABASE!$X$5:$X$6004,1),0)</f>
        <v/>
      </c>
      <c r="W1870" s="57">
        <f>IFERROR(COUNTIFS(DATABASE!$B$5:$B$6004,B1870,DATABASE!$X$5:$X$6004,1),0)</f>
        <v/>
      </c>
      <c r="X1870" s="58">
        <f>--AND(ISNUMBER(B1870),C1870&lt;&gt;"",L1870&lt;&gt;"",M1870&lt;&gt;"")</f>
        <v/>
      </c>
    </row>
    <row r="1871" ht="15" customHeight="1" s="111">
      <c r="A1871" s="42" t="inlineStr">
        <is>
          <t>APR</t>
        </is>
      </c>
      <c r="B1871" s="43">
        <f>APR!A372</f>
        <v/>
      </c>
      <c r="C1871" s="44">
        <f>APR!B372</f>
        <v/>
      </c>
      <c r="D1871" s="44">
        <f>APR!C372</f>
        <v/>
      </c>
      <c r="E1871" s="44">
        <f>APR!D372</f>
        <v/>
      </c>
      <c r="F1871" s="44">
        <f>APR!E372</f>
        <v/>
      </c>
      <c r="G1871" s="44">
        <f>APR!F372</f>
        <v/>
      </c>
      <c r="H1871" s="44">
        <f>APR!G372</f>
        <v/>
      </c>
      <c r="I1871" s="45">
        <f>APR!H372</f>
        <v/>
      </c>
      <c r="J1871" s="45">
        <f>APR!I372</f>
        <v/>
      </c>
      <c r="K1871" s="44">
        <f>APR!J372</f>
        <v/>
      </c>
      <c r="L1871" s="44">
        <f>APR!K372</f>
        <v/>
      </c>
      <c r="M1871" s="46">
        <f>APR!L372</f>
        <v/>
      </c>
      <c r="N1871" s="44">
        <f>APR!M372</f>
        <v/>
      </c>
      <c r="O1871" s="44">
        <f>APR!N372</f>
        <v/>
      </c>
      <c r="P1871" s="44">
        <f>APR!O372</f>
        <v/>
      </c>
      <c r="Q1871" s="44">
        <f>APR!P372</f>
        <v/>
      </c>
      <c r="R1871" s="44">
        <f>APR!Q372</f>
        <v/>
      </c>
      <c r="S1871" s="46">
        <f>S1870+IF(X1871=0,0,M1871)</f>
        <v/>
      </c>
      <c r="T1871" s="47">
        <f>MAX(T1870,S1871)</f>
        <v/>
      </c>
      <c r="U1871" s="48">
        <f>S1871-T1871</f>
        <v/>
      </c>
      <c r="V1871" s="47">
        <f>IFERROR(SUMIFS(DATABASE!$M$5:$M$6004,DATABASE!$B$5:$B$6004,B1871,DATABASE!$X$5:$X$6004,1),0)</f>
        <v/>
      </c>
      <c r="W1871" s="31">
        <f>IFERROR(COUNTIFS(DATABASE!$B$5:$B$6004,B1871,DATABASE!$X$5:$X$6004,1),0)</f>
        <v/>
      </c>
      <c r="X1871" s="49">
        <f>--AND(ISNUMBER(B1871),C1871&lt;&gt;"",L1871&lt;&gt;"",M1871&lt;&gt;"")</f>
        <v/>
      </c>
    </row>
    <row r="1872" ht="15" customHeight="1" s="111">
      <c r="A1872" s="50" t="inlineStr">
        <is>
          <t>APR</t>
        </is>
      </c>
      <c r="B1872" s="51">
        <f>APR!A373</f>
        <v/>
      </c>
      <c r="C1872" s="52">
        <f>APR!B373</f>
        <v/>
      </c>
      <c r="D1872" s="52">
        <f>APR!C373</f>
        <v/>
      </c>
      <c r="E1872" s="52">
        <f>APR!D373</f>
        <v/>
      </c>
      <c r="F1872" s="52">
        <f>APR!E373</f>
        <v/>
      </c>
      <c r="G1872" s="52">
        <f>APR!F373</f>
        <v/>
      </c>
      <c r="H1872" s="52">
        <f>APR!G373</f>
        <v/>
      </c>
      <c r="I1872" s="53">
        <f>APR!H373</f>
        <v/>
      </c>
      <c r="J1872" s="53">
        <f>APR!I373</f>
        <v/>
      </c>
      <c r="K1872" s="52">
        <f>APR!J373</f>
        <v/>
      </c>
      <c r="L1872" s="52">
        <f>APR!K373</f>
        <v/>
      </c>
      <c r="M1872" s="54">
        <f>APR!L373</f>
        <v/>
      </c>
      <c r="N1872" s="52">
        <f>APR!M373</f>
        <v/>
      </c>
      <c r="O1872" s="52">
        <f>APR!N373</f>
        <v/>
      </c>
      <c r="P1872" s="52">
        <f>APR!O373</f>
        <v/>
      </c>
      <c r="Q1872" s="52">
        <f>APR!P373</f>
        <v/>
      </c>
      <c r="R1872" s="52">
        <f>APR!Q373</f>
        <v/>
      </c>
      <c r="S1872" s="54">
        <f>S1871+IF(X1872=0,0,M1872)</f>
        <v/>
      </c>
      <c r="T1872" s="55">
        <f>MAX(T1871,S1872)</f>
        <v/>
      </c>
      <c r="U1872" s="56">
        <f>S1872-T1872</f>
        <v/>
      </c>
      <c r="V1872" s="55">
        <f>IFERROR(SUMIFS(DATABASE!$M$5:$M$6004,DATABASE!$B$5:$B$6004,B1872,DATABASE!$X$5:$X$6004,1),0)</f>
        <v/>
      </c>
      <c r="W1872" s="57">
        <f>IFERROR(COUNTIFS(DATABASE!$B$5:$B$6004,B1872,DATABASE!$X$5:$X$6004,1),0)</f>
        <v/>
      </c>
      <c r="X1872" s="58">
        <f>--AND(ISNUMBER(B1872),C1872&lt;&gt;"",L1872&lt;&gt;"",M1872&lt;&gt;"")</f>
        <v/>
      </c>
    </row>
    <row r="1873" ht="15" customHeight="1" s="111">
      <c r="A1873" s="42" t="inlineStr">
        <is>
          <t>APR</t>
        </is>
      </c>
      <c r="B1873" s="43">
        <f>APR!A374</f>
        <v/>
      </c>
      <c r="C1873" s="44">
        <f>APR!B374</f>
        <v/>
      </c>
      <c r="D1873" s="44">
        <f>APR!C374</f>
        <v/>
      </c>
      <c r="E1873" s="44">
        <f>APR!D374</f>
        <v/>
      </c>
      <c r="F1873" s="44">
        <f>APR!E374</f>
        <v/>
      </c>
      <c r="G1873" s="44">
        <f>APR!F374</f>
        <v/>
      </c>
      <c r="H1873" s="44">
        <f>APR!G374</f>
        <v/>
      </c>
      <c r="I1873" s="45">
        <f>APR!H374</f>
        <v/>
      </c>
      <c r="J1873" s="45">
        <f>APR!I374</f>
        <v/>
      </c>
      <c r="K1873" s="44">
        <f>APR!J374</f>
        <v/>
      </c>
      <c r="L1873" s="44">
        <f>APR!K374</f>
        <v/>
      </c>
      <c r="M1873" s="46">
        <f>APR!L374</f>
        <v/>
      </c>
      <c r="N1873" s="44">
        <f>APR!M374</f>
        <v/>
      </c>
      <c r="O1873" s="44">
        <f>APR!N374</f>
        <v/>
      </c>
      <c r="P1873" s="44">
        <f>APR!O374</f>
        <v/>
      </c>
      <c r="Q1873" s="44">
        <f>APR!P374</f>
        <v/>
      </c>
      <c r="R1873" s="44">
        <f>APR!Q374</f>
        <v/>
      </c>
      <c r="S1873" s="46">
        <f>S1872+IF(X1873=0,0,M1873)</f>
        <v/>
      </c>
      <c r="T1873" s="47">
        <f>MAX(T1872,S1873)</f>
        <v/>
      </c>
      <c r="U1873" s="48">
        <f>S1873-T1873</f>
        <v/>
      </c>
      <c r="V1873" s="47">
        <f>IFERROR(SUMIFS(DATABASE!$M$5:$M$6004,DATABASE!$B$5:$B$6004,B1873,DATABASE!$X$5:$X$6004,1),0)</f>
        <v/>
      </c>
      <c r="W1873" s="31">
        <f>IFERROR(COUNTIFS(DATABASE!$B$5:$B$6004,B1873,DATABASE!$X$5:$X$6004,1),0)</f>
        <v/>
      </c>
      <c r="X1873" s="49">
        <f>--AND(ISNUMBER(B1873),C1873&lt;&gt;"",L1873&lt;&gt;"",M1873&lt;&gt;"")</f>
        <v/>
      </c>
    </row>
    <row r="1874" ht="15" customHeight="1" s="111">
      <c r="A1874" s="50" t="inlineStr">
        <is>
          <t>APR</t>
        </is>
      </c>
      <c r="B1874" s="51">
        <f>APR!A375</f>
        <v/>
      </c>
      <c r="C1874" s="52">
        <f>APR!B375</f>
        <v/>
      </c>
      <c r="D1874" s="52">
        <f>APR!C375</f>
        <v/>
      </c>
      <c r="E1874" s="52">
        <f>APR!D375</f>
        <v/>
      </c>
      <c r="F1874" s="52">
        <f>APR!E375</f>
        <v/>
      </c>
      <c r="G1874" s="52">
        <f>APR!F375</f>
        <v/>
      </c>
      <c r="H1874" s="52">
        <f>APR!G375</f>
        <v/>
      </c>
      <c r="I1874" s="53">
        <f>APR!H375</f>
        <v/>
      </c>
      <c r="J1874" s="53">
        <f>APR!I375</f>
        <v/>
      </c>
      <c r="K1874" s="52">
        <f>APR!J375</f>
        <v/>
      </c>
      <c r="L1874" s="52">
        <f>APR!K375</f>
        <v/>
      </c>
      <c r="M1874" s="54">
        <f>APR!L375</f>
        <v/>
      </c>
      <c r="N1874" s="52">
        <f>APR!M375</f>
        <v/>
      </c>
      <c r="O1874" s="52">
        <f>APR!N375</f>
        <v/>
      </c>
      <c r="P1874" s="52">
        <f>APR!O375</f>
        <v/>
      </c>
      <c r="Q1874" s="52">
        <f>APR!P375</f>
        <v/>
      </c>
      <c r="R1874" s="52">
        <f>APR!Q375</f>
        <v/>
      </c>
      <c r="S1874" s="54">
        <f>S1873+IF(X1874=0,0,M1874)</f>
        <v/>
      </c>
      <c r="T1874" s="55">
        <f>MAX(T1873,S1874)</f>
        <v/>
      </c>
      <c r="U1874" s="56">
        <f>S1874-T1874</f>
        <v/>
      </c>
      <c r="V1874" s="55">
        <f>IFERROR(SUMIFS(DATABASE!$M$5:$M$6004,DATABASE!$B$5:$B$6004,B1874,DATABASE!$X$5:$X$6004,1),0)</f>
        <v/>
      </c>
      <c r="W1874" s="57">
        <f>IFERROR(COUNTIFS(DATABASE!$B$5:$B$6004,B1874,DATABASE!$X$5:$X$6004,1),0)</f>
        <v/>
      </c>
      <c r="X1874" s="58">
        <f>--AND(ISNUMBER(B1874),C1874&lt;&gt;"",L1874&lt;&gt;"",M1874&lt;&gt;"")</f>
        <v/>
      </c>
    </row>
    <row r="1875" ht="15" customHeight="1" s="111">
      <c r="A1875" s="42" t="inlineStr">
        <is>
          <t>APR</t>
        </is>
      </c>
      <c r="B1875" s="43">
        <f>APR!A376</f>
        <v/>
      </c>
      <c r="C1875" s="44">
        <f>APR!B376</f>
        <v/>
      </c>
      <c r="D1875" s="44">
        <f>APR!C376</f>
        <v/>
      </c>
      <c r="E1875" s="44">
        <f>APR!D376</f>
        <v/>
      </c>
      <c r="F1875" s="44">
        <f>APR!E376</f>
        <v/>
      </c>
      <c r="G1875" s="44">
        <f>APR!F376</f>
        <v/>
      </c>
      <c r="H1875" s="44">
        <f>APR!G376</f>
        <v/>
      </c>
      <c r="I1875" s="45">
        <f>APR!H376</f>
        <v/>
      </c>
      <c r="J1875" s="45">
        <f>APR!I376</f>
        <v/>
      </c>
      <c r="K1875" s="44">
        <f>APR!J376</f>
        <v/>
      </c>
      <c r="L1875" s="44">
        <f>APR!K376</f>
        <v/>
      </c>
      <c r="M1875" s="46">
        <f>APR!L376</f>
        <v/>
      </c>
      <c r="N1875" s="44">
        <f>APR!M376</f>
        <v/>
      </c>
      <c r="O1875" s="44">
        <f>APR!N376</f>
        <v/>
      </c>
      <c r="P1875" s="44">
        <f>APR!O376</f>
        <v/>
      </c>
      <c r="Q1875" s="44">
        <f>APR!P376</f>
        <v/>
      </c>
      <c r="R1875" s="44">
        <f>APR!Q376</f>
        <v/>
      </c>
      <c r="S1875" s="46">
        <f>S1874+IF(X1875=0,0,M1875)</f>
        <v/>
      </c>
      <c r="T1875" s="47">
        <f>MAX(T1874,S1875)</f>
        <v/>
      </c>
      <c r="U1875" s="48">
        <f>S1875-T1875</f>
        <v/>
      </c>
      <c r="V1875" s="47">
        <f>IFERROR(SUMIFS(DATABASE!$M$5:$M$6004,DATABASE!$B$5:$B$6004,B1875,DATABASE!$X$5:$X$6004,1),0)</f>
        <v/>
      </c>
      <c r="W1875" s="31">
        <f>IFERROR(COUNTIFS(DATABASE!$B$5:$B$6004,B1875,DATABASE!$X$5:$X$6004,1),0)</f>
        <v/>
      </c>
      <c r="X1875" s="49">
        <f>--AND(ISNUMBER(B1875),C1875&lt;&gt;"",L1875&lt;&gt;"",M1875&lt;&gt;"")</f>
        <v/>
      </c>
    </row>
    <row r="1876" ht="15" customHeight="1" s="111">
      <c r="A1876" s="50" t="inlineStr">
        <is>
          <t>APR</t>
        </is>
      </c>
      <c r="B1876" s="51">
        <f>APR!A377</f>
        <v/>
      </c>
      <c r="C1876" s="52">
        <f>APR!B377</f>
        <v/>
      </c>
      <c r="D1876" s="52">
        <f>APR!C377</f>
        <v/>
      </c>
      <c r="E1876" s="52">
        <f>APR!D377</f>
        <v/>
      </c>
      <c r="F1876" s="52">
        <f>APR!E377</f>
        <v/>
      </c>
      <c r="G1876" s="52">
        <f>APR!F377</f>
        <v/>
      </c>
      <c r="H1876" s="52">
        <f>APR!G377</f>
        <v/>
      </c>
      <c r="I1876" s="53">
        <f>APR!H377</f>
        <v/>
      </c>
      <c r="J1876" s="53">
        <f>APR!I377</f>
        <v/>
      </c>
      <c r="K1876" s="52">
        <f>APR!J377</f>
        <v/>
      </c>
      <c r="L1876" s="52">
        <f>APR!K377</f>
        <v/>
      </c>
      <c r="M1876" s="54">
        <f>APR!L377</f>
        <v/>
      </c>
      <c r="N1876" s="52">
        <f>APR!M377</f>
        <v/>
      </c>
      <c r="O1876" s="52">
        <f>APR!N377</f>
        <v/>
      </c>
      <c r="P1876" s="52">
        <f>APR!O377</f>
        <v/>
      </c>
      <c r="Q1876" s="52">
        <f>APR!P377</f>
        <v/>
      </c>
      <c r="R1876" s="52">
        <f>APR!Q377</f>
        <v/>
      </c>
      <c r="S1876" s="54">
        <f>S1875+IF(X1876=0,0,M1876)</f>
        <v/>
      </c>
      <c r="T1876" s="55">
        <f>MAX(T1875,S1876)</f>
        <v/>
      </c>
      <c r="U1876" s="56">
        <f>S1876-T1876</f>
        <v/>
      </c>
      <c r="V1876" s="55">
        <f>IFERROR(SUMIFS(DATABASE!$M$5:$M$6004,DATABASE!$B$5:$B$6004,B1876,DATABASE!$X$5:$X$6004,1),0)</f>
        <v/>
      </c>
      <c r="W1876" s="57">
        <f>IFERROR(COUNTIFS(DATABASE!$B$5:$B$6004,B1876,DATABASE!$X$5:$X$6004,1),0)</f>
        <v/>
      </c>
      <c r="X1876" s="58">
        <f>--AND(ISNUMBER(B1876),C1876&lt;&gt;"",L1876&lt;&gt;"",M1876&lt;&gt;"")</f>
        <v/>
      </c>
    </row>
    <row r="1877" ht="15" customHeight="1" s="111">
      <c r="A1877" s="42" t="inlineStr">
        <is>
          <t>APR</t>
        </is>
      </c>
      <c r="B1877" s="43">
        <f>APR!A378</f>
        <v/>
      </c>
      <c r="C1877" s="44">
        <f>APR!B378</f>
        <v/>
      </c>
      <c r="D1877" s="44">
        <f>APR!C378</f>
        <v/>
      </c>
      <c r="E1877" s="44">
        <f>APR!D378</f>
        <v/>
      </c>
      <c r="F1877" s="44">
        <f>APR!E378</f>
        <v/>
      </c>
      <c r="G1877" s="44">
        <f>APR!F378</f>
        <v/>
      </c>
      <c r="H1877" s="44">
        <f>APR!G378</f>
        <v/>
      </c>
      <c r="I1877" s="45">
        <f>APR!H378</f>
        <v/>
      </c>
      <c r="J1877" s="45">
        <f>APR!I378</f>
        <v/>
      </c>
      <c r="K1877" s="44">
        <f>APR!J378</f>
        <v/>
      </c>
      <c r="L1877" s="44">
        <f>APR!K378</f>
        <v/>
      </c>
      <c r="M1877" s="46">
        <f>APR!L378</f>
        <v/>
      </c>
      <c r="N1877" s="44">
        <f>APR!M378</f>
        <v/>
      </c>
      <c r="O1877" s="44">
        <f>APR!N378</f>
        <v/>
      </c>
      <c r="P1877" s="44">
        <f>APR!O378</f>
        <v/>
      </c>
      <c r="Q1877" s="44">
        <f>APR!P378</f>
        <v/>
      </c>
      <c r="R1877" s="44">
        <f>APR!Q378</f>
        <v/>
      </c>
      <c r="S1877" s="46">
        <f>S1876+IF(X1877=0,0,M1877)</f>
        <v/>
      </c>
      <c r="T1877" s="47">
        <f>MAX(T1876,S1877)</f>
        <v/>
      </c>
      <c r="U1877" s="48">
        <f>S1877-T1877</f>
        <v/>
      </c>
      <c r="V1877" s="47">
        <f>IFERROR(SUMIFS(DATABASE!$M$5:$M$6004,DATABASE!$B$5:$B$6004,B1877,DATABASE!$X$5:$X$6004,1),0)</f>
        <v/>
      </c>
      <c r="W1877" s="31">
        <f>IFERROR(COUNTIFS(DATABASE!$B$5:$B$6004,B1877,DATABASE!$X$5:$X$6004,1),0)</f>
        <v/>
      </c>
      <c r="X1877" s="49">
        <f>--AND(ISNUMBER(B1877),C1877&lt;&gt;"",L1877&lt;&gt;"",M1877&lt;&gt;"")</f>
        <v/>
      </c>
    </row>
    <row r="1878" ht="15" customHeight="1" s="111">
      <c r="A1878" s="50" t="inlineStr">
        <is>
          <t>APR</t>
        </is>
      </c>
      <c r="B1878" s="51">
        <f>APR!A379</f>
        <v/>
      </c>
      <c r="C1878" s="52">
        <f>APR!B379</f>
        <v/>
      </c>
      <c r="D1878" s="52">
        <f>APR!C379</f>
        <v/>
      </c>
      <c r="E1878" s="52">
        <f>APR!D379</f>
        <v/>
      </c>
      <c r="F1878" s="52">
        <f>APR!E379</f>
        <v/>
      </c>
      <c r="G1878" s="52">
        <f>APR!F379</f>
        <v/>
      </c>
      <c r="H1878" s="52">
        <f>APR!G379</f>
        <v/>
      </c>
      <c r="I1878" s="53">
        <f>APR!H379</f>
        <v/>
      </c>
      <c r="J1878" s="53">
        <f>APR!I379</f>
        <v/>
      </c>
      <c r="K1878" s="52">
        <f>APR!J379</f>
        <v/>
      </c>
      <c r="L1878" s="52">
        <f>APR!K379</f>
        <v/>
      </c>
      <c r="M1878" s="54">
        <f>APR!L379</f>
        <v/>
      </c>
      <c r="N1878" s="52">
        <f>APR!M379</f>
        <v/>
      </c>
      <c r="O1878" s="52">
        <f>APR!N379</f>
        <v/>
      </c>
      <c r="P1878" s="52">
        <f>APR!O379</f>
        <v/>
      </c>
      <c r="Q1878" s="52">
        <f>APR!P379</f>
        <v/>
      </c>
      <c r="R1878" s="52">
        <f>APR!Q379</f>
        <v/>
      </c>
      <c r="S1878" s="54">
        <f>S1877+IF(X1878=0,0,M1878)</f>
        <v/>
      </c>
      <c r="T1878" s="55">
        <f>MAX(T1877,S1878)</f>
        <v/>
      </c>
      <c r="U1878" s="56">
        <f>S1878-T1878</f>
        <v/>
      </c>
      <c r="V1878" s="55">
        <f>IFERROR(SUMIFS(DATABASE!$M$5:$M$6004,DATABASE!$B$5:$B$6004,B1878,DATABASE!$X$5:$X$6004,1),0)</f>
        <v/>
      </c>
      <c r="W1878" s="57">
        <f>IFERROR(COUNTIFS(DATABASE!$B$5:$B$6004,B1878,DATABASE!$X$5:$X$6004,1),0)</f>
        <v/>
      </c>
      <c r="X1878" s="58">
        <f>--AND(ISNUMBER(B1878),C1878&lt;&gt;"",L1878&lt;&gt;"",M1878&lt;&gt;"")</f>
        <v/>
      </c>
    </row>
    <row r="1879" ht="15" customHeight="1" s="111">
      <c r="A1879" s="42" t="inlineStr">
        <is>
          <t>APR</t>
        </is>
      </c>
      <c r="B1879" s="43">
        <f>APR!A380</f>
        <v/>
      </c>
      <c r="C1879" s="44">
        <f>APR!B380</f>
        <v/>
      </c>
      <c r="D1879" s="44">
        <f>APR!C380</f>
        <v/>
      </c>
      <c r="E1879" s="44">
        <f>APR!D380</f>
        <v/>
      </c>
      <c r="F1879" s="44">
        <f>APR!E380</f>
        <v/>
      </c>
      <c r="G1879" s="44">
        <f>APR!F380</f>
        <v/>
      </c>
      <c r="H1879" s="44">
        <f>APR!G380</f>
        <v/>
      </c>
      <c r="I1879" s="45">
        <f>APR!H380</f>
        <v/>
      </c>
      <c r="J1879" s="45">
        <f>APR!I380</f>
        <v/>
      </c>
      <c r="K1879" s="44">
        <f>APR!J380</f>
        <v/>
      </c>
      <c r="L1879" s="44">
        <f>APR!K380</f>
        <v/>
      </c>
      <c r="M1879" s="46">
        <f>APR!L380</f>
        <v/>
      </c>
      <c r="N1879" s="44">
        <f>APR!M380</f>
        <v/>
      </c>
      <c r="O1879" s="44">
        <f>APR!N380</f>
        <v/>
      </c>
      <c r="P1879" s="44">
        <f>APR!O380</f>
        <v/>
      </c>
      <c r="Q1879" s="44">
        <f>APR!P380</f>
        <v/>
      </c>
      <c r="R1879" s="44">
        <f>APR!Q380</f>
        <v/>
      </c>
      <c r="S1879" s="46">
        <f>S1878+IF(X1879=0,0,M1879)</f>
        <v/>
      </c>
      <c r="T1879" s="47">
        <f>MAX(T1878,S1879)</f>
        <v/>
      </c>
      <c r="U1879" s="48">
        <f>S1879-T1879</f>
        <v/>
      </c>
      <c r="V1879" s="47">
        <f>IFERROR(SUMIFS(DATABASE!$M$5:$M$6004,DATABASE!$B$5:$B$6004,B1879,DATABASE!$X$5:$X$6004,1),0)</f>
        <v/>
      </c>
      <c r="W1879" s="31">
        <f>IFERROR(COUNTIFS(DATABASE!$B$5:$B$6004,B1879,DATABASE!$X$5:$X$6004,1),0)</f>
        <v/>
      </c>
      <c r="X1879" s="49">
        <f>--AND(ISNUMBER(B1879),C1879&lt;&gt;"",L1879&lt;&gt;"",M1879&lt;&gt;"")</f>
        <v/>
      </c>
    </row>
    <row r="1880" ht="15" customHeight="1" s="111">
      <c r="A1880" s="50" t="inlineStr">
        <is>
          <t>APR</t>
        </is>
      </c>
      <c r="B1880" s="51">
        <f>APR!A381</f>
        <v/>
      </c>
      <c r="C1880" s="52">
        <f>APR!B381</f>
        <v/>
      </c>
      <c r="D1880" s="52">
        <f>APR!C381</f>
        <v/>
      </c>
      <c r="E1880" s="52">
        <f>APR!D381</f>
        <v/>
      </c>
      <c r="F1880" s="52">
        <f>APR!E381</f>
        <v/>
      </c>
      <c r="G1880" s="52">
        <f>APR!F381</f>
        <v/>
      </c>
      <c r="H1880" s="52">
        <f>APR!G381</f>
        <v/>
      </c>
      <c r="I1880" s="53">
        <f>APR!H381</f>
        <v/>
      </c>
      <c r="J1880" s="53">
        <f>APR!I381</f>
        <v/>
      </c>
      <c r="K1880" s="52">
        <f>APR!J381</f>
        <v/>
      </c>
      <c r="L1880" s="52">
        <f>APR!K381</f>
        <v/>
      </c>
      <c r="M1880" s="54">
        <f>APR!L381</f>
        <v/>
      </c>
      <c r="N1880" s="52">
        <f>APR!M381</f>
        <v/>
      </c>
      <c r="O1880" s="52">
        <f>APR!N381</f>
        <v/>
      </c>
      <c r="P1880" s="52">
        <f>APR!O381</f>
        <v/>
      </c>
      <c r="Q1880" s="52">
        <f>APR!P381</f>
        <v/>
      </c>
      <c r="R1880" s="52">
        <f>APR!Q381</f>
        <v/>
      </c>
      <c r="S1880" s="54">
        <f>S1879+IF(X1880=0,0,M1880)</f>
        <v/>
      </c>
      <c r="T1880" s="55">
        <f>MAX(T1879,S1880)</f>
        <v/>
      </c>
      <c r="U1880" s="56">
        <f>S1880-T1880</f>
        <v/>
      </c>
      <c r="V1880" s="55">
        <f>IFERROR(SUMIFS(DATABASE!$M$5:$M$6004,DATABASE!$B$5:$B$6004,B1880,DATABASE!$X$5:$X$6004,1),0)</f>
        <v/>
      </c>
      <c r="W1880" s="57">
        <f>IFERROR(COUNTIFS(DATABASE!$B$5:$B$6004,B1880,DATABASE!$X$5:$X$6004,1),0)</f>
        <v/>
      </c>
      <c r="X1880" s="58">
        <f>--AND(ISNUMBER(B1880),C1880&lt;&gt;"",L1880&lt;&gt;"",M1880&lt;&gt;"")</f>
        <v/>
      </c>
    </row>
    <row r="1881" ht="15" customHeight="1" s="111">
      <c r="A1881" s="42" t="inlineStr">
        <is>
          <t>APR</t>
        </is>
      </c>
      <c r="B1881" s="43">
        <f>APR!A382</f>
        <v/>
      </c>
      <c r="C1881" s="44">
        <f>APR!B382</f>
        <v/>
      </c>
      <c r="D1881" s="44">
        <f>APR!C382</f>
        <v/>
      </c>
      <c r="E1881" s="44">
        <f>APR!D382</f>
        <v/>
      </c>
      <c r="F1881" s="44">
        <f>APR!E382</f>
        <v/>
      </c>
      <c r="G1881" s="44">
        <f>APR!F382</f>
        <v/>
      </c>
      <c r="H1881" s="44">
        <f>APR!G382</f>
        <v/>
      </c>
      <c r="I1881" s="45">
        <f>APR!H382</f>
        <v/>
      </c>
      <c r="J1881" s="45">
        <f>APR!I382</f>
        <v/>
      </c>
      <c r="K1881" s="44">
        <f>APR!J382</f>
        <v/>
      </c>
      <c r="L1881" s="44">
        <f>APR!K382</f>
        <v/>
      </c>
      <c r="M1881" s="46">
        <f>APR!L382</f>
        <v/>
      </c>
      <c r="N1881" s="44">
        <f>APR!M382</f>
        <v/>
      </c>
      <c r="O1881" s="44">
        <f>APR!N382</f>
        <v/>
      </c>
      <c r="P1881" s="44">
        <f>APR!O382</f>
        <v/>
      </c>
      <c r="Q1881" s="44">
        <f>APR!P382</f>
        <v/>
      </c>
      <c r="R1881" s="44">
        <f>APR!Q382</f>
        <v/>
      </c>
      <c r="S1881" s="46">
        <f>S1880+IF(X1881=0,0,M1881)</f>
        <v/>
      </c>
      <c r="T1881" s="47">
        <f>MAX(T1880,S1881)</f>
        <v/>
      </c>
      <c r="U1881" s="48">
        <f>S1881-T1881</f>
        <v/>
      </c>
      <c r="V1881" s="47">
        <f>IFERROR(SUMIFS(DATABASE!$M$5:$M$6004,DATABASE!$B$5:$B$6004,B1881,DATABASE!$X$5:$X$6004,1),0)</f>
        <v/>
      </c>
      <c r="W1881" s="31">
        <f>IFERROR(COUNTIFS(DATABASE!$B$5:$B$6004,B1881,DATABASE!$X$5:$X$6004,1),0)</f>
        <v/>
      </c>
      <c r="X1881" s="49">
        <f>--AND(ISNUMBER(B1881),C1881&lt;&gt;"",L1881&lt;&gt;"",M1881&lt;&gt;"")</f>
        <v/>
      </c>
    </row>
    <row r="1882" ht="15" customHeight="1" s="111">
      <c r="A1882" s="50" t="inlineStr">
        <is>
          <t>APR</t>
        </is>
      </c>
      <c r="B1882" s="51">
        <f>APR!A383</f>
        <v/>
      </c>
      <c r="C1882" s="52">
        <f>APR!B383</f>
        <v/>
      </c>
      <c r="D1882" s="52">
        <f>APR!C383</f>
        <v/>
      </c>
      <c r="E1882" s="52">
        <f>APR!D383</f>
        <v/>
      </c>
      <c r="F1882" s="52">
        <f>APR!E383</f>
        <v/>
      </c>
      <c r="G1882" s="52">
        <f>APR!F383</f>
        <v/>
      </c>
      <c r="H1882" s="52">
        <f>APR!G383</f>
        <v/>
      </c>
      <c r="I1882" s="53">
        <f>APR!H383</f>
        <v/>
      </c>
      <c r="J1882" s="53">
        <f>APR!I383</f>
        <v/>
      </c>
      <c r="K1882" s="52">
        <f>APR!J383</f>
        <v/>
      </c>
      <c r="L1882" s="52">
        <f>APR!K383</f>
        <v/>
      </c>
      <c r="M1882" s="54">
        <f>APR!L383</f>
        <v/>
      </c>
      <c r="N1882" s="52">
        <f>APR!M383</f>
        <v/>
      </c>
      <c r="O1882" s="52">
        <f>APR!N383</f>
        <v/>
      </c>
      <c r="P1882" s="52">
        <f>APR!O383</f>
        <v/>
      </c>
      <c r="Q1882" s="52">
        <f>APR!P383</f>
        <v/>
      </c>
      <c r="R1882" s="52">
        <f>APR!Q383</f>
        <v/>
      </c>
      <c r="S1882" s="54">
        <f>S1881+IF(X1882=0,0,M1882)</f>
        <v/>
      </c>
      <c r="T1882" s="55">
        <f>MAX(T1881,S1882)</f>
        <v/>
      </c>
      <c r="U1882" s="56">
        <f>S1882-T1882</f>
        <v/>
      </c>
      <c r="V1882" s="55">
        <f>IFERROR(SUMIFS(DATABASE!$M$5:$M$6004,DATABASE!$B$5:$B$6004,B1882,DATABASE!$X$5:$X$6004,1),0)</f>
        <v/>
      </c>
      <c r="W1882" s="57">
        <f>IFERROR(COUNTIFS(DATABASE!$B$5:$B$6004,B1882,DATABASE!$X$5:$X$6004,1),0)</f>
        <v/>
      </c>
      <c r="X1882" s="58">
        <f>--AND(ISNUMBER(B1882),C1882&lt;&gt;"",L1882&lt;&gt;"",M1882&lt;&gt;"")</f>
        <v/>
      </c>
    </row>
    <row r="1883" ht="15" customHeight="1" s="111">
      <c r="A1883" s="42" t="inlineStr">
        <is>
          <t>APR</t>
        </is>
      </c>
      <c r="B1883" s="43">
        <f>APR!A384</f>
        <v/>
      </c>
      <c r="C1883" s="44">
        <f>APR!B384</f>
        <v/>
      </c>
      <c r="D1883" s="44">
        <f>APR!C384</f>
        <v/>
      </c>
      <c r="E1883" s="44">
        <f>APR!D384</f>
        <v/>
      </c>
      <c r="F1883" s="44">
        <f>APR!E384</f>
        <v/>
      </c>
      <c r="G1883" s="44">
        <f>APR!F384</f>
        <v/>
      </c>
      <c r="H1883" s="44">
        <f>APR!G384</f>
        <v/>
      </c>
      <c r="I1883" s="45">
        <f>APR!H384</f>
        <v/>
      </c>
      <c r="J1883" s="45">
        <f>APR!I384</f>
        <v/>
      </c>
      <c r="K1883" s="44">
        <f>APR!J384</f>
        <v/>
      </c>
      <c r="L1883" s="44">
        <f>APR!K384</f>
        <v/>
      </c>
      <c r="M1883" s="46">
        <f>APR!L384</f>
        <v/>
      </c>
      <c r="N1883" s="44">
        <f>APR!M384</f>
        <v/>
      </c>
      <c r="O1883" s="44">
        <f>APR!N384</f>
        <v/>
      </c>
      <c r="P1883" s="44">
        <f>APR!O384</f>
        <v/>
      </c>
      <c r="Q1883" s="44">
        <f>APR!P384</f>
        <v/>
      </c>
      <c r="R1883" s="44">
        <f>APR!Q384</f>
        <v/>
      </c>
      <c r="S1883" s="46">
        <f>S1882+IF(X1883=0,0,M1883)</f>
        <v/>
      </c>
      <c r="T1883" s="47">
        <f>MAX(T1882,S1883)</f>
        <v/>
      </c>
      <c r="U1883" s="48">
        <f>S1883-T1883</f>
        <v/>
      </c>
      <c r="V1883" s="47">
        <f>IFERROR(SUMIFS(DATABASE!$M$5:$M$6004,DATABASE!$B$5:$B$6004,B1883,DATABASE!$X$5:$X$6004,1),0)</f>
        <v/>
      </c>
      <c r="W1883" s="31">
        <f>IFERROR(COUNTIFS(DATABASE!$B$5:$B$6004,B1883,DATABASE!$X$5:$X$6004,1),0)</f>
        <v/>
      </c>
      <c r="X1883" s="49">
        <f>--AND(ISNUMBER(B1883),C1883&lt;&gt;"",L1883&lt;&gt;"",M1883&lt;&gt;"")</f>
        <v/>
      </c>
    </row>
    <row r="1884" ht="15" customHeight="1" s="111">
      <c r="A1884" s="50" t="inlineStr">
        <is>
          <t>APR</t>
        </is>
      </c>
      <c r="B1884" s="51">
        <f>APR!A385</f>
        <v/>
      </c>
      <c r="C1884" s="52">
        <f>APR!B385</f>
        <v/>
      </c>
      <c r="D1884" s="52">
        <f>APR!C385</f>
        <v/>
      </c>
      <c r="E1884" s="52">
        <f>APR!D385</f>
        <v/>
      </c>
      <c r="F1884" s="52">
        <f>APR!E385</f>
        <v/>
      </c>
      <c r="G1884" s="52">
        <f>APR!F385</f>
        <v/>
      </c>
      <c r="H1884" s="52">
        <f>APR!G385</f>
        <v/>
      </c>
      <c r="I1884" s="53">
        <f>APR!H385</f>
        <v/>
      </c>
      <c r="J1884" s="53">
        <f>APR!I385</f>
        <v/>
      </c>
      <c r="K1884" s="52">
        <f>APR!J385</f>
        <v/>
      </c>
      <c r="L1884" s="52">
        <f>APR!K385</f>
        <v/>
      </c>
      <c r="M1884" s="54">
        <f>APR!L385</f>
        <v/>
      </c>
      <c r="N1884" s="52">
        <f>APR!M385</f>
        <v/>
      </c>
      <c r="O1884" s="52">
        <f>APR!N385</f>
        <v/>
      </c>
      <c r="P1884" s="52">
        <f>APR!O385</f>
        <v/>
      </c>
      <c r="Q1884" s="52">
        <f>APR!P385</f>
        <v/>
      </c>
      <c r="R1884" s="52">
        <f>APR!Q385</f>
        <v/>
      </c>
      <c r="S1884" s="54">
        <f>S1883+IF(X1884=0,0,M1884)</f>
        <v/>
      </c>
      <c r="T1884" s="55">
        <f>MAX(T1883,S1884)</f>
        <v/>
      </c>
      <c r="U1884" s="56">
        <f>S1884-T1884</f>
        <v/>
      </c>
      <c r="V1884" s="55">
        <f>IFERROR(SUMIFS(DATABASE!$M$5:$M$6004,DATABASE!$B$5:$B$6004,B1884,DATABASE!$X$5:$X$6004,1),0)</f>
        <v/>
      </c>
      <c r="W1884" s="57">
        <f>IFERROR(COUNTIFS(DATABASE!$B$5:$B$6004,B1884,DATABASE!$X$5:$X$6004,1),0)</f>
        <v/>
      </c>
      <c r="X1884" s="58">
        <f>--AND(ISNUMBER(B1884),C1884&lt;&gt;"",L1884&lt;&gt;"",M1884&lt;&gt;"")</f>
        <v/>
      </c>
    </row>
    <row r="1885" ht="15" customHeight="1" s="111">
      <c r="A1885" s="42" t="inlineStr">
        <is>
          <t>APR</t>
        </is>
      </c>
      <c r="B1885" s="43">
        <f>APR!A386</f>
        <v/>
      </c>
      <c r="C1885" s="44">
        <f>APR!B386</f>
        <v/>
      </c>
      <c r="D1885" s="44">
        <f>APR!C386</f>
        <v/>
      </c>
      <c r="E1885" s="44">
        <f>APR!D386</f>
        <v/>
      </c>
      <c r="F1885" s="44">
        <f>APR!E386</f>
        <v/>
      </c>
      <c r="G1885" s="44">
        <f>APR!F386</f>
        <v/>
      </c>
      <c r="H1885" s="44">
        <f>APR!G386</f>
        <v/>
      </c>
      <c r="I1885" s="45">
        <f>APR!H386</f>
        <v/>
      </c>
      <c r="J1885" s="45">
        <f>APR!I386</f>
        <v/>
      </c>
      <c r="K1885" s="44">
        <f>APR!J386</f>
        <v/>
      </c>
      <c r="L1885" s="44">
        <f>APR!K386</f>
        <v/>
      </c>
      <c r="M1885" s="46">
        <f>APR!L386</f>
        <v/>
      </c>
      <c r="N1885" s="44">
        <f>APR!M386</f>
        <v/>
      </c>
      <c r="O1885" s="44">
        <f>APR!N386</f>
        <v/>
      </c>
      <c r="P1885" s="44">
        <f>APR!O386</f>
        <v/>
      </c>
      <c r="Q1885" s="44">
        <f>APR!P386</f>
        <v/>
      </c>
      <c r="R1885" s="44">
        <f>APR!Q386</f>
        <v/>
      </c>
      <c r="S1885" s="46">
        <f>S1884+IF(X1885=0,0,M1885)</f>
        <v/>
      </c>
      <c r="T1885" s="47">
        <f>MAX(T1884,S1885)</f>
        <v/>
      </c>
      <c r="U1885" s="48">
        <f>S1885-T1885</f>
        <v/>
      </c>
      <c r="V1885" s="47">
        <f>IFERROR(SUMIFS(DATABASE!$M$5:$M$6004,DATABASE!$B$5:$B$6004,B1885,DATABASE!$X$5:$X$6004,1),0)</f>
        <v/>
      </c>
      <c r="W1885" s="31">
        <f>IFERROR(COUNTIFS(DATABASE!$B$5:$B$6004,B1885,DATABASE!$X$5:$X$6004,1),0)</f>
        <v/>
      </c>
      <c r="X1885" s="49">
        <f>--AND(ISNUMBER(B1885),C1885&lt;&gt;"",L1885&lt;&gt;"",M1885&lt;&gt;"")</f>
        <v/>
      </c>
    </row>
    <row r="1886" ht="15" customHeight="1" s="111">
      <c r="A1886" s="50" t="inlineStr">
        <is>
          <t>APR</t>
        </is>
      </c>
      <c r="B1886" s="51">
        <f>APR!A387</f>
        <v/>
      </c>
      <c r="C1886" s="52">
        <f>APR!B387</f>
        <v/>
      </c>
      <c r="D1886" s="52">
        <f>APR!C387</f>
        <v/>
      </c>
      <c r="E1886" s="52">
        <f>APR!D387</f>
        <v/>
      </c>
      <c r="F1886" s="52">
        <f>APR!E387</f>
        <v/>
      </c>
      <c r="G1886" s="52">
        <f>APR!F387</f>
        <v/>
      </c>
      <c r="H1886" s="52">
        <f>APR!G387</f>
        <v/>
      </c>
      <c r="I1886" s="53">
        <f>APR!H387</f>
        <v/>
      </c>
      <c r="J1886" s="53">
        <f>APR!I387</f>
        <v/>
      </c>
      <c r="K1886" s="52">
        <f>APR!J387</f>
        <v/>
      </c>
      <c r="L1886" s="52">
        <f>APR!K387</f>
        <v/>
      </c>
      <c r="M1886" s="54">
        <f>APR!L387</f>
        <v/>
      </c>
      <c r="N1886" s="52">
        <f>APR!M387</f>
        <v/>
      </c>
      <c r="O1886" s="52">
        <f>APR!N387</f>
        <v/>
      </c>
      <c r="P1886" s="52">
        <f>APR!O387</f>
        <v/>
      </c>
      <c r="Q1886" s="52">
        <f>APR!P387</f>
        <v/>
      </c>
      <c r="R1886" s="52">
        <f>APR!Q387</f>
        <v/>
      </c>
      <c r="S1886" s="54">
        <f>S1885+IF(X1886=0,0,M1886)</f>
        <v/>
      </c>
      <c r="T1886" s="55">
        <f>MAX(T1885,S1886)</f>
        <v/>
      </c>
      <c r="U1886" s="56">
        <f>S1886-T1886</f>
        <v/>
      </c>
      <c r="V1886" s="55">
        <f>IFERROR(SUMIFS(DATABASE!$M$5:$M$6004,DATABASE!$B$5:$B$6004,B1886,DATABASE!$X$5:$X$6004,1),0)</f>
        <v/>
      </c>
      <c r="W1886" s="57">
        <f>IFERROR(COUNTIFS(DATABASE!$B$5:$B$6004,B1886,DATABASE!$X$5:$X$6004,1),0)</f>
        <v/>
      </c>
      <c r="X1886" s="58">
        <f>--AND(ISNUMBER(B1886),C1886&lt;&gt;"",L1886&lt;&gt;"",M1886&lt;&gt;"")</f>
        <v/>
      </c>
    </row>
    <row r="1887" ht="15" customHeight="1" s="111">
      <c r="A1887" s="42" t="inlineStr">
        <is>
          <t>APR</t>
        </is>
      </c>
      <c r="B1887" s="43">
        <f>APR!A388</f>
        <v/>
      </c>
      <c r="C1887" s="44">
        <f>APR!B388</f>
        <v/>
      </c>
      <c r="D1887" s="44">
        <f>APR!C388</f>
        <v/>
      </c>
      <c r="E1887" s="44">
        <f>APR!D388</f>
        <v/>
      </c>
      <c r="F1887" s="44">
        <f>APR!E388</f>
        <v/>
      </c>
      <c r="G1887" s="44">
        <f>APR!F388</f>
        <v/>
      </c>
      <c r="H1887" s="44">
        <f>APR!G388</f>
        <v/>
      </c>
      <c r="I1887" s="45">
        <f>APR!H388</f>
        <v/>
      </c>
      <c r="J1887" s="45">
        <f>APR!I388</f>
        <v/>
      </c>
      <c r="K1887" s="44">
        <f>APR!J388</f>
        <v/>
      </c>
      <c r="L1887" s="44">
        <f>APR!K388</f>
        <v/>
      </c>
      <c r="M1887" s="46">
        <f>APR!L388</f>
        <v/>
      </c>
      <c r="N1887" s="44">
        <f>APR!M388</f>
        <v/>
      </c>
      <c r="O1887" s="44">
        <f>APR!N388</f>
        <v/>
      </c>
      <c r="P1887" s="44">
        <f>APR!O388</f>
        <v/>
      </c>
      <c r="Q1887" s="44">
        <f>APR!P388</f>
        <v/>
      </c>
      <c r="R1887" s="44">
        <f>APR!Q388</f>
        <v/>
      </c>
      <c r="S1887" s="46">
        <f>S1886+IF(X1887=0,0,M1887)</f>
        <v/>
      </c>
      <c r="T1887" s="47">
        <f>MAX(T1886,S1887)</f>
        <v/>
      </c>
      <c r="U1887" s="48">
        <f>S1887-T1887</f>
        <v/>
      </c>
      <c r="V1887" s="47">
        <f>IFERROR(SUMIFS(DATABASE!$M$5:$M$6004,DATABASE!$B$5:$B$6004,B1887,DATABASE!$X$5:$X$6004,1),0)</f>
        <v/>
      </c>
      <c r="W1887" s="31">
        <f>IFERROR(COUNTIFS(DATABASE!$B$5:$B$6004,B1887,DATABASE!$X$5:$X$6004,1),0)</f>
        <v/>
      </c>
      <c r="X1887" s="49">
        <f>--AND(ISNUMBER(B1887),C1887&lt;&gt;"",L1887&lt;&gt;"",M1887&lt;&gt;"")</f>
        <v/>
      </c>
    </row>
    <row r="1888" ht="15" customHeight="1" s="111">
      <c r="A1888" s="50" t="inlineStr">
        <is>
          <t>APR</t>
        </is>
      </c>
      <c r="B1888" s="51">
        <f>APR!A389</f>
        <v/>
      </c>
      <c r="C1888" s="52">
        <f>APR!B389</f>
        <v/>
      </c>
      <c r="D1888" s="52">
        <f>APR!C389</f>
        <v/>
      </c>
      <c r="E1888" s="52">
        <f>APR!D389</f>
        <v/>
      </c>
      <c r="F1888" s="52">
        <f>APR!E389</f>
        <v/>
      </c>
      <c r="G1888" s="52">
        <f>APR!F389</f>
        <v/>
      </c>
      <c r="H1888" s="52">
        <f>APR!G389</f>
        <v/>
      </c>
      <c r="I1888" s="53">
        <f>APR!H389</f>
        <v/>
      </c>
      <c r="J1888" s="53">
        <f>APR!I389</f>
        <v/>
      </c>
      <c r="K1888" s="52">
        <f>APR!J389</f>
        <v/>
      </c>
      <c r="L1888" s="52">
        <f>APR!K389</f>
        <v/>
      </c>
      <c r="M1888" s="54">
        <f>APR!L389</f>
        <v/>
      </c>
      <c r="N1888" s="52">
        <f>APR!M389</f>
        <v/>
      </c>
      <c r="O1888" s="52">
        <f>APR!N389</f>
        <v/>
      </c>
      <c r="P1888" s="52">
        <f>APR!O389</f>
        <v/>
      </c>
      <c r="Q1888" s="52">
        <f>APR!P389</f>
        <v/>
      </c>
      <c r="R1888" s="52">
        <f>APR!Q389</f>
        <v/>
      </c>
      <c r="S1888" s="54">
        <f>S1887+IF(X1888=0,0,M1888)</f>
        <v/>
      </c>
      <c r="T1888" s="55">
        <f>MAX(T1887,S1888)</f>
        <v/>
      </c>
      <c r="U1888" s="56">
        <f>S1888-T1888</f>
        <v/>
      </c>
      <c r="V1888" s="55">
        <f>IFERROR(SUMIFS(DATABASE!$M$5:$M$6004,DATABASE!$B$5:$B$6004,B1888,DATABASE!$X$5:$X$6004,1),0)</f>
        <v/>
      </c>
      <c r="W1888" s="57">
        <f>IFERROR(COUNTIFS(DATABASE!$B$5:$B$6004,B1888,DATABASE!$X$5:$X$6004,1),0)</f>
        <v/>
      </c>
      <c r="X1888" s="58">
        <f>--AND(ISNUMBER(B1888),C1888&lt;&gt;"",L1888&lt;&gt;"",M1888&lt;&gt;"")</f>
        <v/>
      </c>
    </row>
    <row r="1889" ht="15" customHeight="1" s="111">
      <c r="A1889" s="42" t="inlineStr">
        <is>
          <t>APR</t>
        </is>
      </c>
      <c r="B1889" s="43">
        <f>APR!A390</f>
        <v/>
      </c>
      <c r="C1889" s="44">
        <f>APR!B390</f>
        <v/>
      </c>
      <c r="D1889" s="44">
        <f>APR!C390</f>
        <v/>
      </c>
      <c r="E1889" s="44">
        <f>APR!D390</f>
        <v/>
      </c>
      <c r="F1889" s="44">
        <f>APR!E390</f>
        <v/>
      </c>
      <c r="G1889" s="44">
        <f>APR!F390</f>
        <v/>
      </c>
      <c r="H1889" s="44">
        <f>APR!G390</f>
        <v/>
      </c>
      <c r="I1889" s="45">
        <f>APR!H390</f>
        <v/>
      </c>
      <c r="J1889" s="45">
        <f>APR!I390</f>
        <v/>
      </c>
      <c r="K1889" s="44">
        <f>APR!J390</f>
        <v/>
      </c>
      <c r="L1889" s="44">
        <f>APR!K390</f>
        <v/>
      </c>
      <c r="M1889" s="46">
        <f>APR!L390</f>
        <v/>
      </c>
      <c r="N1889" s="44">
        <f>APR!M390</f>
        <v/>
      </c>
      <c r="O1889" s="44">
        <f>APR!N390</f>
        <v/>
      </c>
      <c r="P1889" s="44">
        <f>APR!O390</f>
        <v/>
      </c>
      <c r="Q1889" s="44">
        <f>APR!P390</f>
        <v/>
      </c>
      <c r="R1889" s="44">
        <f>APR!Q390</f>
        <v/>
      </c>
      <c r="S1889" s="46">
        <f>S1888+IF(X1889=0,0,M1889)</f>
        <v/>
      </c>
      <c r="T1889" s="47">
        <f>MAX(T1888,S1889)</f>
        <v/>
      </c>
      <c r="U1889" s="48">
        <f>S1889-T1889</f>
        <v/>
      </c>
      <c r="V1889" s="47">
        <f>IFERROR(SUMIFS(DATABASE!$M$5:$M$6004,DATABASE!$B$5:$B$6004,B1889,DATABASE!$X$5:$X$6004,1),0)</f>
        <v/>
      </c>
      <c r="W1889" s="31">
        <f>IFERROR(COUNTIFS(DATABASE!$B$5:$B$6004,B1889,DATABASE!$X$5:$X$6004,1),0)</f>
        <v/>
      </c>
      <c r="X1889" s="49">
        <f>--AND(ISNUMBER(B1889),C1889&lt;&gt;"",L1889&lt;&gt;"",M1889&lt;&gt;"")</f>
        <v/>
      </c>
    </row>
    <row r="1890" ht="15" customHeight="1" s="111">
      <c r="A1890" s="50" t="inlineStr">
        <is>
          <t>APR</t>
        </is>
      </c>
      <c r="B1890" s="51">
        <f>APR!A391</f>
        <v/>
      </c>
      <c r="C1890" s="52">
        <f>APR!B391</f>
        <v/>
      </c>
      <c r="D1890" s="52">
        <f>APR!C391</f>
        <v/>
      </c>
      <c r="E1890" s="52">
        <f>APR!D391</f>
        <v/>
      </c>
      <c r="F1890" s="52">
        <f>APR!E391</f>
        <v/>
      </c>
      <c r="G1890" s="52">
        <f>APR!F391</f>
        <v/>
      </c>
      <c r="H1890" s="52">
        <f>APR!G391</f>
        <v/>
      </c>
      <c r="I1890" s="53">
        <f>APR!H391</f>
        <v/>
      </c>
      <c r="J1890" s="53">
        <f>APR!I391</f>
        <v/>
      </c>
      <c r="K1890" s="52">
        <f>APR!J391</f>
        <v/>
      </c>
      <c r="L1890" s="52">
        <f>APR!K391</f>
        <v/>
      </c>
      <c r="M1890" s="54">
        <f>APR!L391</f>
        <v/>
      </c>
      <c r="N1890" s="52">
        <f>APR!M391</f>
        <v/>
      </c>
      <c r="O1890" s="52">
        <f>APR!N391</f>
        <v/>
      </c>
      <c r="P1890" s="52">
        <f>APR!O391</f>
        <v/>
      </c>
      <c r="Q1890" s="52">
        <f>APR!P391</f>
        <v/>
      </c>
      <c r="R1890" s="52">
        <f>APR!Q391</f>
        <v/>
      </c>
      <c r="S1890" s="54">
        <f>S1889+IF(X1890=0,0,M1890)</f>
        <v/>
      </c>
      <c r="T1890" s="55">
        <f>MAX(T1889,S1890)</f>
        <v/>
      </c>
      <c r="U1890" s="56">
        <f>S1890-T1890</f>
        <v/>
      </c>
      <c r="V1890" s="55">
        <f>IFERROR(SUMIFS(DATABASE!$M$5:$M$6004,DATABASE!$B$5:$B$6004,B1890,DATABASE!$X$5:$X$6004,1),0)</f>
        <v/>
      </c>
      <c r="W1890" s="57">
        <f>IFERROR(COUNTIFS(DATABASE!$B$5:$B$6004,B1890,DATABASE!$X$5:$X$6004,1),0)</f>
        <v/>
      </c>
      <c r="X1890" s="58">
        <f>--AND(ISNUMBER(B1890),C1890&lt;&gt;"",L1890&lt;&gt;"",M1890&lt;&gt;"")</f>
        <v/>
      </c>
    </row>
    <row r="1891" ht="15" customHeight="1" s="111">
      <c r="A1891" s="42" t="inlineStr">
        <is>
          <t>APR</t>
        </is>
      </c>
      <c r="B1891" s="43">
        <f>APR!A392</f>
        <v/>
      </c>
      <c r="C1891" s="44">
        <f>APR!B392</f>
        <v/>
      </c>
      <c r="D1891" s="44">
        <f>APR!C392</f>
        <v/>
      </c>
      <c r="E1891" s="44">
        <f>APR!D392</f>
        <v/>
      </c>
      <c r="F1891" s="44">
        <f>APR!E392</f>
        <v/>
      </c>
      <c r="G1891" s="44">
        <f>APR!F392</f>
        <v/>
      </c>
      <c r="H1891" s="44">
        <f>APR!G392</f>
        <v/>
      </c>
      <c r="I1891" s="45">
        <f>APR!H392</f>
        <v/>
      </c>
      <c r="J1891" s="45">
        <f>APR!I392</f>
        <v/>
      </c>
      <c r="K1891" s="44">
        <f>APR!J392</f>
        <v/>
      </c>
      <c r="L1891" s="44">
        <f>APR!K392</f>
        <v/>
      </c>
      <c r="M1891" s="46">
        <f>APR!L392</f>
        <v/>
      </c>
      <c r="N1891" s="44">
        <f>APR!M392</f>
        <v/>
      </c>
      <c r="O1891" s="44">
        <f>APR!N392</f>
        <v/>
      </c>
      <c r="P1891" s="44">
        <f>APR!O392</f>
        <v/>
      </c>
      <c r="Q1891" s="44">
        <f>APR!P392</f>
        <v/>
      </c>
      <c r="R1891" s="44">
        <f>APR!Q392</f>
        <v/>
      </c>
      <c r="S1891" s="46">
        <f>S1890+IF(X1891=0,0,M1891)</f>
        <v/>
      </c>
      <c r="T1891" s="47">
        <f>MAX(T1890,S1891)</f>
        <v/>
      </c>
      <c r="U1891" s="48">
        <f>S1891-T1891</f>
        <v/>
      </c>
      <c r="V1891" s="47">
        <f>IFERROR(SUMIFS(DATABASE!$M$5:$M$6004,DATABASE!$B$5:$B$6004,B1891,DATABASE!$X$5:$X$6004,1),0)</f>
        <v/>
      </c>
      <c r="W1891" s="31">
        <f>IFERROR(COUNTIFS(DATABASE!$B$5:$B$6004,B1891,DATABASE!$X$5:$X$6004,1),0)</f>
        <v/>
      </c>
      <c r="X1891" s="49">
        <f>--AND(ISNUMBER(B1891),C1891&lt;&gt;"",L1891&lt;&gt;"",M1891&lt;&gt;"")</f>
        <v/>
      </c>
    </row>
    <row r="1892" ht="15" customHeight="1" s="111">
      <c r="A1892" s="50" t="inlineStr">
        <is>
          <t>APR</t>
        </is>
      </c>
      <c r="B1892" s="51">
        <f>APR!A393</f>
        <v/>
      </c>
      <c r="C1892" s="52">
        <f>APR!B393</f>
        <v/>
      </c>
      <c r="D1892" s="52">
        <f>APR!C393</f>
        <v/>
      </c>
      <c r="E1892" s="52">
        <f>APR!D393</f>
        <v/>
      </c>
      <c r="F1892" s="52">
        <f>APR!E393</f>
        <v/>
      </c>
      <c r="G1892" s="52">
        <f>APR!F393</f>
        <v/>
      </c>
      <c r="H1892" s="52">
        <f>APR!G393</f>
        <v/>
      </c>
      <c r="I1892" s="53">
        <f>APR!H393</f>
        <v/>
      </c>
      <c r="J1892" s="53">
        <f>APR!I393</f>
        <v/>
      </c>
      <c r="K1892" s="52">
        <f>APR!J393</f>
        <v/>
      </c>
      <c r="L1892" s="52">
        <f>APR!K393</f>
        <v/>
      </c>
      <c r="M1892" s="54">
        <f>APR!L393</f>
        <v/>
      </c>
      <c r="N1892" s="52">
        <f>APR!M393</f>
        <v/>
      </c>
      <c r="O1892" s="52">
        <f>APR!N393</f>
        <v/>
      </c>
      <c r="P1892" s="52">
        <f>APR!O393</f>
        <v/>
      </c>
      <c r="Q1892" s="52">
        <f>APR!P393</f>
        <v/>
      </c>
      <c r="R1892" s="52">
        <f>APR!Q393</f>
        <v/>
      </c>
      <c r="S1892" s="54">
        <f>S1891+IF(X1892=0,0,M1892)</f>
        <v/>
      </c>
      <c r="T1892" s="55">
        <f>MAX(T1891,S1892)</f>
        <v/>
      </c>
      <c r="U1892" s="56">
        <f>S1892-T1892</f>
        <v/>
      </c>
      <c r="V1892" s="55">
        <f>IFERROR(SUMIFS(DATABASE!$M$5:$M$6004,DATABASE!$B$5:$B$6004,B1892,DATABASE!$X$5:$X$6004,1),0)</f>
        <v/>
      </c>
      <c r="W1892" s="57">
        <f>IFERROR(COUNTIFS(DATABASE!$B$5:$B$6004,B1892,DATABASE!$X$5:$X$6004,1),0)</f>
        <v/>
      </c>
      <c r="X1892" s="58">
        <f>--AND(ISNUMBER(B1892),C1892&lt;&gt;"",L1892&lt;&gt;"",M1892&lt;&gt;"")</f>
        <v/>
      </c>
    </row>
    <row r="1893" ht="15" customHeight="1" s="111">
      <c r="A1893" s="42" t="inlineStr">
        <is>
          <t>APR</t>
        </is>
      </c>
      <c r="B1893" s="43">
        <f>APR!A394</f>
        <v/>
      </c>
      <c r="C1893" s="44">
        <f>APR!B394</f>
        <v/>
      </c>
      <c r="D1893" s="44">
        <f>APR!C394</f>
        <v/>
      </c>
      <c r="E1893" s="44">
        <f>APR!D394</f>
        <v/>
      </c>
      <c r="F1893" s="44">
        <f>APR!E394</f>
        <v/>
      </c>
      <c r="G1893" s="44">
        <f>APR!F394</f>
        <v/>
      </c>
      <c r="H1893" s="44">
        <f>APR!G394</f>
        <v/>
      </c>
      <c r="I1893" s="45">
        <f>APR!H394</f>
        <v/>
      </c>
      <c r="J1893" s="45">
        <f>APR!I394</f>
        <v/>
      </c>
      <c r="K1893" s="44">
        <f>APR!J394</f>
        <v/>
      </c>
      <c r="L1893" s="44">
        <f>APR!K394</f>
        <v/>
      </c>
      <c r="M1893" s="46">
        <f>APR!L394</f>
        <v/>
      </c>
      <c r="N1893" s="44">
        <f>APR!M394</f>
        <v/>
      </c>
      <c r="O1893" s="44">
        <f>APR!N394</f>
        <v/>
      </c>
      <c r="P1893" s="44">
        <f>APR!O394</f>
        <v/>
      </c>
      <c r="Q1893" s="44">
        <f>APR!P394</f>
        <v/>
      </c>
      <c r="R1893" s="44">
        <f>APR!Q394</f>
        <v/>
      </c>
      <c r="S1893" s="46">
        <f>S1892+IF(X1893=0,0,M1893)</f>
        <v/>
      </c>
      <c r="T1893" s="47">
        <f>MAX(T1892,S1893)</f>
        <v/>
      </c>
      <c r="U1893" s="48">
        <f>S1893-T1893</f>
        <v/>
      </c>
      <c r="V1893" s="47">
        <f>IFERROR(SUMIFS(DATABASE!$M$5:$M$6004,DATABASE!$B$5:$B$6004,B1893,DATABASE!$X$5:$X$6004,1),0)</f>
        <v/>
      </c>
      <c r="W1893" s="31">
        <f>IFERROR(COUNTIFS(DATABASE!$B$5:$B$6004,B1893,DATABASE!$X$5:$X$6004,1),0)</f>
        <v/>
      </c>
      <c r="X1893" s="49">
        <f>--AND(ISNUMBER(B1893),C1893&lt;&gt;"",L1893&lt;&gt;"",M1893&lt;&gt;"")</f>
        <v/>
      </c>
    </row>
    <row r="1894" ht="15" customHeight="1" s="111">
      <c r="A1894" s="50" t="inlineStr">
        <is>
          <t>APR</t>
        </is>
      </c>
      <c r="B1894" s="51">
        <f>APR!A395</f>
        <v/>
      </c>
      <c r="C1894" s="52">
        <f>APR!B395</f>
        <v/>
      </c>
      <c r="D1894" s="52">
        <f>APR!C395</f>
        <v/>
      </c>
      <c r="E1894" s="52">
        <f>APR!D395</f>
        <v/>
      </c>
      <c r="F1894" s="52">
        <f>APR!E395</f>
        <v/>
      </c>
      <c r="G1894" s="52">
        <f>APR!F395</f>
        <v/>
      </c>
      <c r="H1894" s="52">
        <f>APR!G395</f>
        <v/>
      </c>
      <c r="I1894" s="53">
        <f>APR!H395</f>
        <v/>
      </c>
      <c r="J1894" s="53">
        <f>APR!I395</f>
        <v/>
      </c>
      <c r="K1894" s="52">
        <f>APR!J395</f>
        <v/>
      </c>
      <c r="L1894" s="52">
        <f>APR!K395</f>
        <v/>
      </c>
      <c r="M1894" s="54">
        <f>APR!L395</f>
        <v/>
      </c>
      <c r="N1894" s="52">
        <f>APR!M395</f>
        <v/>
      </c>
      <c r="O1894" s="52">
        <f>APR!N395</f>
        <v/>
      </c>
      <c r="P1894" s="52">
        <f>APR!O395</f>
        <v/>
      </c>
      <c r="Q1894" s="52">
        <f>APR!P395</f>
        <v/>
      </c>
      <c r="R1894" s="52">
        <f>APR!Q395</f>
        <v/>
      </c>
      <c r="S1894" s="54">
        <f>S1893+IF(X1894=0,0,M1894)</f>
        <v/>
      </c>
      <c r="T1894" s="55">
        <f>MAX(T1893,S1894)</f>
        <v/>
      </c>
      <c r="U1894" s="56">
        <f>S1894-T1894</f>
        <v/>
      </c>
      <c r="V1894" s="55">
        <f>IFERROR(SUMIFS(DATABASE!$M$5:$M$6004,DATABASE!$B$5:$B$6004,B1894,DATABASE!$X$5:$X$6004,1),0)</f>
        <v/>
      </c>
      <c r="W1894" s="57">
        <f>IFERROR(COUNTIFS(DATABASE!$B$5:$B$6004,B1894,DATABASE!$X$5:$X$6004,1),0)</f>
        <v/>
      </c>
      <c r="X1894" s="58">
        <f>--AND(ISNUMBER(B1894),C1894&lt;&gt;"",L1894&lt;&gt;"",M1894&lt;&gt;"")</f>
        <v/>
      </c>
    </row>
    <row r="1895" ht="15" customHeight="1" s="111">
      <c r="A1895" s="42" t="inlineStr">
        <is>
          <t>APR</t>
        </is>
      </c>
      <c r="B1895" s="43">
        <f>APR!A396</f>
        <v/>
      </c>
      <c r="C1895" s="44">
        <f>APR!B396</f>
        <v/>
      </c>
      <c r="D1895" s="44">
        <f>APR!C396</f>
        <v/>
      </c>
      <c r="E1895" s="44">
        <f>APR!D396</f>
        <v/>
      </c>
      <c r="F1895" s="44">
        <f>APR!E396</f>
        <v/>
      </c>
      <c r="G1895" s="44">
        <f>APR!F396</f>
        <v/>
      </c>
      <c r="H1895" s="44">
        <f>APR!G396</f>
        <v/>
      </c>
      <c r="I1895" s="45">
        <f>APR!H396</f>
        <v/>
      </c>
      <c r="J1895" s="45">
        <f>APR!I396</f>
        <v/>
      </c>
      <c r="K1895" s="44">
        <f>APR!J396</f>
        <v/>
      </c>
      <c r="L1895" s="44">
        <f>APR!K396</f>
        <v/>
      </c>
      <c r="M1895" s="46">
        <f>APR!L396</f>
        <v/>
      </c>
      <c r="N1895" s="44">
        <f>APR!M396</f>
        <v/>
      </c>
      <c r="O1895" s="44">
        <f>APR!N396</f>
        <v/>
      </c>
      <c r="P1895" s="44">
        <f>APR!O396</f>
        <v/>
      </c>
      <c r="Q1895" s="44">
        <f>APR!P396</f>
        <v/>
      </c>
      <c r="R1895" s="44">
        <f>APR!Q396</f>
        <v/>
      </c>
      <c r="S1895" s="46">
        <f>S1894+IF(X1895=0,0,M1895)</f>
        <v/>
      </c>
      <c r="T1895" s="47">
        <f>MAX(T1894,S1895)</f>
        <v/>
      </c>
      <c r="U1895" s="48">
        <f>S1895-T1895</f>
        <v/>
      </c>
      <c r="V1895" s="47">
        <f>IFERROR(SUMIFS(DATABASE!$M$5:$M$6004,DATABASE!$B$5:$B$6004,B1895,DATABASE!$X$5:$X$6004,1),0)</f>
        <v/>
      </c>
      <c r="W1895" s="31">
        <f>IFERROR(COUNTIFS(DATABASE!$B$5:$B$6004,B1895,DATABASE!$X$5:$X$6004,1),0)</f>
        <v/>
      </c>
      <c r="X1895" s="49">
        <f>--AND(ISNUMBER(B1895),C1895&lt;&gt;"",L1895&lt;&gt;"",M1895&lt;&gt;"")</f>
        <v/>
      </c>
    </row>
    <row r="1896" ht="15" customHeight="1" s="111">
      <c r="A1896" s="50" t="inlineStr">
        <is>
          <t>APR</t>
        </is>
      </c>
      <c r="B1896" s="51">
        <f>APR!A397</f>
        <v/>
      </c>
      <c r="C1896" s="52">
        <f>APR!B397</f>
        <v/>
      </c>
      <c r="D1896" s="52">
        <f>APR!C397</f>
        <v/>
      </c>
      <c r="E1896" s="52">
        <f>APR!D397</f>
        <v/>
      </c>
      <c r="F1896" s="52">
        <f>APR!E397</f>
        <v/>
      </c>
      <c r="G1896" s="52">
        <f>APR!F397</f>
        <v/>
      </c>
      <c r="H1896" s="52">
        <f>APR!G397</f>
        <v/>
      </c>
      <c r="I1896" s="53">
        <f>APR!H397</f>
        <v/>
      </c>
      <c r="J1896" s="53">
        <f>APR!I397</f>
        <v/>
      </c>
      <c r="K1896" s="52">
        <f>APR!J397</f>
        <v/>
      </c>
      <c r="L1896" s="52">
        <f>APR!K397</f>
        <v/>
      </c>
      <c r="M1896" s="54">
        <f>APR!L397</f>
        <v/>
      </c>
      <c r="N1896" s="52">
        <f>APR!M397</f>
        <v/>
      </c>
      <c r="O1896" s="52">
        <f>APR!N397</f>
        <v/>
      </c>
      <c r="P1896" s="52">
        <f>APR!O397</f>
        <v/>
      </c>
      <c r="Q1896" s="52">
        <f>APR!P397</f>
        <v/>
      </c>
      <c r="R1896" s="52">
        <f>APR!Q397</f>
        <v/>
      </c>
      <c r="S1896" s="54">
        <f>S1895+IF(X1896=0,0,M1896)</f>
        <v/>
      </c>
      <c r="T1896" s="55">
        <f>MAX(T1895,S1896)</f>
        <v/>
      </c>
      <c r="U1896" s="56">
        <f>S1896-T1896</f>
        <v/>
      </c>
      <c r="V1896" s="55">
        <f>IFERROR(SUMIFS(DATABASE!$M$5:$M$6004,DATABASE!$B$5:$B$6004,B1896,DATABASE!$X$5:$X$6004,1),0)</f>
        <v/>
      </c>
      <c r="W1896" s="57">
        <f>IFERROR(COUNTIFS(DATABASE!$B$5:$B$6004,B1896,DATABASE!$X$5:$X$6004,1),0)</f>
        <v/>
      </c>
      <c r="X1896" s="58">
        <f>--AND(ISNUMBER(B1896),C1896&lt;&gt;"",L1896&lt;&gt;"",M1896&lt;&gt;"")</f>
        <v/>
      </c>
    </row>
    <row r="1897" ht="15" customHeight="1" s="111">
      <c r="A1897" s="42" t="inlineStr">
        <is>
          <t>APR</t>
        </is>
      </c>
      <c r="B1897" s="43">
        <f>APR!A398</f>
        <v/>
      </c>
      <c r="C1897" s="44">
        <f>APR!B398</f>
        <v/>
      </c>
      <c r="D1897" s="44">
        <f>APR!C398</f>
        <v/>
      </c>
      <c r="E1897" s="44">
        <f>APR!D398</f>
        <v/>
      </c>
      <c r="F1897" s="44">
        <f>APR!E398</f>
        <v/>
      </c>
      <c r="G1897" s="44">
        <f>APR!F398</f>
        <v/>
      </c>
      <c r="H1897" s="44">
        <f>APR!G398</f>
        <v/>
      </c>
      <c r="I1897" s="45">
        <f>APR!H398</f>
        <v/>
      </c>
      <c r="J1897" s="45">
        <f>APR!I398</f>
        <v/>
      </c>
      <c r="K1897" s="44">
        <f>APR!J398</f>
        <v/>
      </c>
      <c r="L1897" s="44">
        <f>APR!K398</f>
        <v/>
      </c>
      <c r="M1897" s="46">
        <f>APR!L398</f>
        <v/>
      </c>
      <c r="N1897" s="44">
        <f>APR!M398</f>
        <v/>
      </c>
      <c r="O1897" s="44">
        <f>APR!N398</f>
        <v/>
      </c>
      <c r="P1897" s="44">
        <f>APR!O398</f>
        <v/>
      </c>
      <c r="Q1897" s="44">
        <f>APR!P398</f>
        <v/>
      </c>
      <c r="R1897" s="44">
        <f>APR!Q398</f>
        <v/>
      </c>
      <c r="S1897" s="46">
        <f>S1896+IF(X1897=0,0,M1897)</f>
        <v/>
      </c>
      <c r="T1897" s="47">
        <f>MAX(T1896,S1897)</f>
        <v/>
      </c>
      <c r="U1897" s="48">
        <f>S1897-T1897</f>
        <v/>
      </c>
      <c r="V1897" s="47">
        <f>IFERROR(SUMIFS(DATABASE!$M$5:$M$6004,DATABASE!$B$5:$B$6004,B1897,DATABASE!$X$5:$X$6004,1),0)</f>
        <v/>
      </c>
      <c r="W1897" s="31">
        <f>IFERROR(COUNTIFS(DATABASE!$B$5:$B$6004,B1897,DATABASE!$X$5:$X$6004,1),0)</f>
        <v/>
      </c>
      <c r="X1897" s="49">
        <f>--AND(ISNUMBER(B1897),C1897&lt;&gt;"",L1897&lt;&gt;"",M1897&lt;&gt;"")</f>
        <v/>
      </c>
    </row>
    <row r="1898" ht="15" customHeight="1" s="111">
      <c r="A1898" s="50" t="inlineStr">
        <is>
          <t>APR</t>
        </is>
      </c>
      <c r="B1898" s="51">
        <f>APR!A399</f>
        <v/>
      </c>
      <c r="C1898" s="52">
        <f>APR!B399</f>
        <v/>
      </c>
      <c r="D1898" s="52">
        <f>APR!C399</f>
        <v/>
      </c>
      <c r="E1898" s="52">
        <f>APR!D399</f>
        <v/>
      </c>
      <c r="F1898" s="52">
        <f>APR!E399</f>
        <v/>
      </c>
      <c r="G1898" s="52">
        <f>APR!F399</f>
        <v/>
      </c>
      <c r="H1898" s="52">
        <f>APR!G399</f>
        <v/>
      </c>
      <c r="I1898" s="53">
        <f>APR!H399</f>
        <v/>
      </c>
      <c r="J1898" s="53">
        <f>APR!I399</f>
        <v/>
      </c>
      <c r="K1898" s="52">
        <f>APR!J399</f>
        <v/>
      </c>
      <c r="L1898" s="52">
        <f>APR!K399</f>
        <v/>
      </c>
      <c r="M1898" s="54">
        <f>APR!L399</f>
        <v/>
      </c>
      <c r="N1898" s="52">
        <f>APR!M399</f>
        <v/>
      </c>
      <c r="O1898" s="52">
        <f>APR!N399</f>
        <v/>
      </c>
      <c r="P1898" s="52">
        <f>APR!O399</f>
        <v/>
      </c>
      <c r="Q1898" s="52">
        <f>APR!P399</f>
        <v/>
      </c>
      <c r="R1898" s="52">
        <f>APR!Q399</f>
        <v/>
      </c>
      <c r="S1898" s="54">
        <f>S1897+IF(X1898=0,0,M1898)</f>
        <v/>
      </c>
      <c r="T1898" s="55">
        <f>MAX(T1897,S1898)</f>
        <v/>
      </c>
      <c r="U1898" s="56">
        <f>S1898-T1898</f>
        <v/>
      </c>
      <c r="V1898" s="55">
        <f>IFERROR(SUMIFS(DATABASE!$M$5:$M$6004,DATABASE!$B$5:$B$6004,B1898,DATABASE!$X$5:$X$6004,1),0)</f>
        <v/>
      </c>
      <c r="W1898" s="57">
        <f>IFERROR(COUNTIFS(DATABASE!$B$5:$B$6004,B1898,DATABASE!$X$5:$X$6004,1),0)</f>
        <v/>
      </c>
      <c r="X1898" s="58">
        <f>--AND(ISNUMBER(B1898),C1898&lt;&gt;"",L1898&lt;&gt;"",M1898&lt;&gt;"")</f>
        <v/>
      </c>
    </row>
    <row r="1899" ht="15" customHeight="1" s="111">
      <c r="A1899" s="42" t="inlineStr">
        <is>
          <t>APR</t>
        </is>
      </c>
      <c r="B1899" s="43">
        <f>APR!A400</f>
        <v/>
      </c>
      <c r="C1899" s="44">
        <f>APR!B400</f>
        <v/>
      </c>
      <c r="D1899" s="44">
        <f>APR!C400</f>
        <v/>
      </c>
      <c r="E1899" s="44">
        <f>APR!D400</f>
        <v/>
      </c>
      <c r="F1899" s="44">
        <f>APR!E400</f>
        <v/>
      </c>
      <c r="G1899" s="44">
        <f>APR!F400</f>
        <v/>
      </c>
      <c r="H1899" s="44">
        <f>APR!G400</f>
        <v/>
      </c>
      <c r="I1899" s="45">
        <f>APR!H400</f>
        <v/>
      </c>
      <c r="J1899" s="45">
        <f>APR!I400</f>
        <v/>
      </c>
      <c r="K1899" s="44">
        <f>APR!J400</f>
        <v/>
      </c>
      <c r="L1899" s="44">
        <f>APR!K400</f>
        <v/>
      </c>
      <c r="M1899" s="46">
        <f>APR!L400</f>
        <v/>
      </c>
      <c r="N1899" s="44">
        <f>APR!M400</f>
        <v/>
      </c>
      <c r="O1899" s="44">
        <f>APR!N400</f>
        <v/>
      </c>
      <c r="P1899" s="44">
        <f>APR!O400</f>
        <v/>
      </c>
      <c r="Q1899" s="44">
        <f>APR!P400</f>
        <v/>
      </c>
      <c r="R1899" s="44">
        <f>APR!Q400</f>
        <v/>
      </c>
      <c r="S1899" s="46">
        <f>S1898+IF(X1899=0,0,M1899)</f>
        <v/>
      </c>
      <c r="T1899" s="47">
        <f>MAX(T1898,S1899)</f>
        <v/>
      </c>
      <c r="U1899" s="48">
        <f>S1899-T1899</f>
        <v/>
      </c>
      <c r="V1899" s="47">
        <f>IFERROR(SUMIFS(DATABASE!$M$5:$M$6004,DATABASE!$B$5:$B$6004,B1899,DATABASE!$X$5:$X$6004,1),0)</f>
        <v/>
      </c>
      <c r="W1899" s="31">
        <f>IFERROR(COUNTIFS(DATABASE!$B$5:$B$6004,B1899,DATABASE!$X$5:$X$6004,1),0)</f>
        <v/>
      </c>
      <c r="X1899" s="49">
        <f>--AND(ISNUMBER(B1899),C1899&lt;&gt;"",L1899&lt;&gt;"",M1899&lt;&gt;"")</f>
        <v/>
      </c>
    </row>
    <row r="1900" ht="15" customHeight="1" s="111">
      <c r="A1900" s="50" t="inlineStr">
        <is>
          <t>APR</t>
        </is>
      </c>
      <c r="B1900" s="51">
        <f>APR!A401</f>
        <v/>
      </c>
      <c r="C1900" s="52">
        <f>APR!B401</f>
        <v/>
      </c>
      <c r="D1900" s="52">
        <f>APR!C401</f>
        <v/>
      </c>
      <c r="E1900" s="52">
        <f>APR!D401</f>
        <v/>
      </c>
      <c r="F1900" s="52">
        <f>APR!E401</f>
        <v/>
      </c>
      <c r="G1900" s="52">
        <f>APR!F401</f>
        <v/>
      </c>
      <c r="H1900" s="52">
        <f>APR!G401</f>
        <v/>
      </c>
      <c r="I1900" s="53">
        <f>APR!H401</f>
        <v/>
      </c>
      <c r="J1900" s="53">
        <f>APR!I401</f>
        <v/>
      </c>
      <c r="K1900" s="52">
        <f>APR!J401</f>
        <v/>
      </c>
      <c r="L1900" s="52">
        <f>APR!K401</f>
        <v/>
      </c>
      <c r="M1900" s="54">
        <f>APR!L401</f>
        <v/>
      </c>
      <c r="N1900" s="52">
        <f>APR!M401</f>
        <v/>
      </c>
      <c r="O1900" s="52">
        <f>APR!N401</f>
        <v/>
      </c>
      <c r="P1900" s="52">
        <f>APR!O401</f>
        <v/>
      </c>
      <c r="Q1900" s="52">
        <f>APR!P401</f>
        <v/>
      </c>
      <c r="R1900" s="52">
        <f>APR!Q401</f>
        <v/>
      </c>
      <c r="S1900" s="54">
        <f>S1899+IF(X1900=0,0,M1900)</f>
        <v/>
      </c>
      <c r="T1900" s="55">
        <f>MAX(T1899,S1900)</f>
        <v/>
      </c>
      <c r="U1900" s="56">
        <f>S1900-T1900</f>
        <v/>
      </c>
      <c r="V1900" s="55">
        <f>IFERROR(SUMIFS(DATABASE!$M$5:$M$6004,DATABASE!$B$5:$B$6004,B1900,DATABASE!$X$5:$X$6004,1),0)</f>
        <v/>
      </c>
      <c r="W1900" s="57">
        <f>IFERROR(COUNTIFS(DATABASE!$B$5:$B$6004,B1900,DATABASE!$X$5:$X$6004,1),0)</f>
        <v/>
      </c>
      <c r="X1900" s="58">
        <f>--AND(ISNUMBER(B1900),C1900&lt;&gt;"",L1900&lt;&gt;"",M1900&lt;&gt;"")</f>
        <v/>
      </c>
    </row>
    <row r="1901" ht="15" customHeight="1" s="111">
      <c r="A1901" s="42" t="inlineStr">
        <is>
          <t>APR</t>
        </is>
      </c>
      <c r="B1901" s="43">
        <f>APR!A402</f>
        <v/>
      </c>
      <c r="C1901" s="44">
        <f>APR!B402</f>
        <v/>
      </c>
      <c r="D1901" s="44">
        <f>APR!C402</f>
        <v/>
      </c>
      <c r="E1901" s="44">
        <f>APR!D402</f>
        <v/>
      </c>
      <c r="F1901" s="44">
        <f>APR!E402</f>
        <v/>
      </c>
      <c r="G1901" s="44">
        <f>APR!F402</f>
        <v/>
      </c>
      <c r="H1901" s="44">
        <f>APR!G402</f>
        <v/>
      </c>
      <c r="I1901" s="45">
        <f>APR!H402</f>
        <v/>
      </c>
      <c r="J1901" s="45">
        <f>APR!I402</f>
        <v/>
      </c>
      <c r="K1901" s="44">
        <f>APR!J402</f>
        <v/>
      </c>
      <c r="L1901" s="44">
        <f>APR!K402</f>
        <v/>
      </c>
      <c r="M1901" s="46">
        <f>APR!L402</f>
        <v/>
      </c>
      <c r="N1901" s="44">
        <f>APR!M402</f>
        <v/>
      </c>
      <c r="O1901" s="44">
        <f>APR!N402</f>
        <v/>
      </c>
      <c r="P1901" s="44">
        <f>APR!O402</f>
        <v/>
      </c>
      <c r="Q1901" s="44">
        <f>APR!P402</f>
        <v/>
      </c>
      <c r="R1901" s="44">
        <f>APR!Q402</f>
        <v/>
      </c>
      <c r="S1901" s="46">
        <f>S1900+IF(X1901=0,0,M1901)</f>
        <v/>
      </c>
      <c r="T1901" s="47">
        <f>MAX(T1900,S1901)</f>
        <v/>
      </c>
      <c r="U1901" s="48">
        <f>S1901-T1901</f>
        <v/>
      </c>
      <c r="V1901" s="47">
        <f>IFERROR(SUMIFS(DATABASE!$M$5:$M$6004,DATABASE!$B$5:$B$6004,B1901,DATABASE!$X$5:$X$6004,1),0)</f>
        <v/>
      </c>
      <c r="W1901" s="31">
        <f>IFERROR(COUNTIFS(DATABASE!$B$5:$B$6004,B1901,DATABASE!$X$5:$X$6004,1),0)</f>
        <v/>
      </c>
      <c r="X1901" s="49">
        <f>--AND(ISNUMBER(B1901),C1901&lt;&gt;"",L1901&lt;&gt;"",M1901&lt;&gt;"")</f>
        <v/>
      </c>
    </row>
    <row r="1902" ht="15" customHeight="1" s="111">
      <c r="A1902" s="50" t="inlineStr">
        <is>
          <t>APR</t>
        </is>
      </c>
      <c r="B1902" s="51">
        <f>APR!A403</f>
        <v/>
      </c>
      <c r="C1902" s="52">
        <f>APR!B403</f>
        <v/>
      </c>
      <c r="D1902" s="52">
        <f>APR!C403</f>
        <v/>
      </c>
      <c r="E1902" s="52">
        <f>APR!D403</f>
        <v/>
      </c>
      <c r="F1902" s="52">
        <f>APR!E403</f>
        <v/>
      </c>
      <c r="G1902" s="52">
        <f>APR!F403</f>
        <v/>
      </c>
      <c r="H1902" s="52">
        <f>APR!G403</f>
        <v/>
      </c>
      <c r="I1902" s="53">
        <f>APR!H403</f>
        <v/>
      </c>
      <c r="J1902" s="53">
        <f>APR!I403</f>
        <v/>
      </c>
      <c r="K1902" s="52">
        <f>APR!J403</f>
        <v/>
      </c>
      <c r="L1902" s="52">
        <f>APR!K403</f>
        <v/>
      </c>
      <c r="M1902" s="54">
        <f>APR!L403</f>
        <v/>
      </c>
      <c r="N1902" s="52">
        <f>APR!M403</f>
        <v/>
      </c>
      <c r="O1902" s="52">
        <f>APR!N403</f>
        <v/>
      </c>
      <c r="P1902" s="52">
        <f>APR!O403</f>
        <v/>
      </c>
      <c r="Q1902" s="52">
        <f>APR!P403</f>
        <v/>
      </c>
      <c r="R1902" s="52">
        <f>APR!Q403</f>
        <v/>
      </c>
      <c r="S1902" s="54">
        <f>S1901+IF(X1902=0,0,M1902)</f>
        <v/>
      </c>
      <c r="T1902" s="55">
        <f>MAX(T1901,S1902)</f>
        <v/>
      </c>
      <c r="U1902" s="56">
        <f>S1902-T1902</f>
        <v/>
      </c>
      <c r="V1902" s="55">
        <f>IFERROR(SUMIFS(DATABASE!$M$5:$M$6004,DATABASE!$B$5:$B$6004,B1902,DATABASE!$X$5:$X$6004,1),0)</f>
        <v/>
      </c>
      <c r="W1902" s="57">
        <f>IFERROR(COUNTIFS(DATABASE!$B$5:$B$6004,B1902,DATABASE!$X$5:$X$6004,1),0)</f>
        <v/>
      </c>
      <c r="X1902" s="58">
        <f>--AND(ISNUMBER(B1902),C1902&lt;&gt;"",L1902&lt;&gt;"",M1902&lt;&gt;"")</f>
        <v/>
      </c>
    </row>
    <row r="1903" ht="15" customHeight="1" s="111">
      <c r="A1903" s="42" t="inlineStr">
        <is>
          <t>APR</t>
        </is>
      </c>
      <c r="B1903" s="43">
        <f>APR!A404</f>
        <v/>
      </c>
      <c r="C1903" s="44">
        <f>APR!B404</f>
        <v/>
      </c>
      <c r="D1903" s="44">
        <f>APR!C404</f>
        <v/>
      </c>
      <c r="E1903" s="44">
        <f>APR!D404</f>
        <v/>
      </c>
      <c r="F1903" s="44">
        <f>APR!E404</f>
        <v/>
      </c>
      <c r="G1903" s="44">
        <f>APR!F404</f>
        <v/>
      </c>
      <c r="H1903" s="44">
        <f>APR!G404</f>
        <v/>
      </c>
      <c r="I1903" s="45">
        <f>APR!H404</f>
        <v/>
      </c>
      <c r="J1903" s="45">
        <f>APR!I404</f>
        <v/>
      </c>
      <c r="K1903" s="44">
        <f>APR!J404</f>
        <v/>
      </c>
      <c r="L1903" s="44">
        <f>APR!K404</f>
        <v/>
      </c>
      <c r="M1903" s="46">
        <f>APR!L404</f>
        <v/>
      </c>
      <c r="N1903" s="44">
        <f>APR!M404</f>
        <v/>
      </c>
      <c r="O1903" s="44">
        <f>APR!N404</f>
        <v/>
      </c>
      <c r="P1903" s="44">
        <f>APR!O404</f>
        <v/>
      </c>
      <c r="Q1903" s="44">
        <f>APR!P404</f>
        <v/>
      </c>
      <c r="R1903" s="44">
        <f>APR!Q404</f>
        <v/>
      </c>
      <c r="S1903" s="46">
        <f>S1902+IF(X1903=0,0,M1903)</f>
        <v/>
      </c>
      <c r="T1903" s="47">
        <f>MAX(T1902,S1903)</f>
        <v/>
      </c>
      <c r="U1903" s="48">
        <f>S1903-T1903</f>
        <v/>
      </c>
      <c r="V1903" s="47">
        <f>IFERROR(SUMIFS(DATABASE!$M$5:$M$6004,DATABASE!$B$5:$B$6004,B1903,DATABASE!$X$5:$X$6004,1),0)</f>
        <v/>
      </c>
      <c r="W1903" s="31">
        <f>IFERROR(COUNTIFS(DATABASE!$B$5:$B$6004,B1903,DATABASE!$X$5:$X$6004,1),0)</f>
        <v/>
      </c>
      <c r="X1903" s="49">
        <f>--AND(ISNUMBER(B1903),C1903&lt;&gt;"",L1903&lt;&gt;"",M1903&lt;&gt;"")</f>
        <v/>
      </c>
    </row>
    <row r="1904" ht="15" customHeight="1" s="111">
      <c r="A1904" s="50" t="inlineStr">
        <is>
          <t>APR</t>
        </is>
      </c>
      <c r="B1904" s="51">
        <f>APR!A405</f>
        <v/>
      </c>
      <c r="C1904" s="52">
        <f>APR!B405</f>
        <v/>
      </c>
      <c r="D1904" s="52">
        <f>APR!C405</f>
        <v/>
      </c>
      <c r="E1904" s="52">
        <f>APR!D405</f>
        <v/>
      </c>
      <c r="F1904" s="52">
        <f>APR!E405</f>
        <v/>
      </c>
      <c r="G1904" s="52">
        <f>APR!F405</f>
        <v/>
      </c>
      <c r="H1904" s="52">
        <f>APR!G405</f>
        <v/>
      </c>
      <c r="I1904" s="53">
        <f>APR!H405</f>
        <v/>
      </c>
      <c r="J1904" s="53">
        <f>APR!I405</f>
        <v/>
      </c>
      <c r="K1904" s="52">
        <f>APR!J405</f>
        <v/>
      </c>
      <c r="L1904" s="52">
        <f>APR!K405</f>
        <v/>
      </c>
      <c r="M1904" s="54">
        <f>APR!L405</f>
        <v/>
      </c>
      <c r="N1904" s="52">
        <f>APR!M405</f>
        <v/>
      </c>
      <c r="O1904" s="52">
        <f>APR!N405</f>
        <v/>
      </c>
      <c r="P1904" s="52">
        <f>APR!O405</f>
        <v/>
      </c>
      <c r="Q1904" s="52">
        <f>APR!P405</f>
        <v/>
      </c>
      <c r="R1904" s="52">
        <f>APR!Q405</f>
        <v/>
      </c>
      <c r="S1904" s="54">
        <f>S1903+IF(X1904=0,0,M1904)</f>
        <v/>
      </c>
      <c r="T1904" s="55">
        <f>MAX(T1903,S1904)</f>
        <v/>
      </c>
      <c r="U1904" s="56">
        <f>S1904-T1904</f>
        <v/>
      </c>
      <c r="V1904" s="55">
        <f>IFERROR(SUMIFS(DATABASE!$M$5:$M$6004,DATABASE!$B$5:$B$6004,B1904,DATABASE!$X$5:$X$6004,1),0)</f>
        <v/>
      </c>
      <c r="W1904" s="57">
        <f>IFERROR(COUNTIFS(DATABASE!$B$5:$B$6004,B1904,DATABASE!$X$5:$X$6004,1),0)</f>
        <v/>
      </c>
      <c r="X1904" s="58">
        <f>--AND(ISNUMBER(B1904),C1904&lt;&gt;"",L1904&lt;&gt;"",M1904&lt;&gt;"")</f>
        <v/>
      </c>
    </row>
    <row r="1905" ht="15" customHeight="1" s="111">
      <c r="A1905" s="42" t="inlineStr">
        <is>
          <t>APR</t>
        </is>
      </c>
      <c r="B1905" s="43">
        <f>APR!A406</f>
        <v/>
      </c>
      <c r="C1905" s="44">
        <f>APR!B406</f>
        <v/>
      </c>
      <c r="D1905" s="44">
        <f>APR!C406</f>
        <v/>
      </c>
      <c r="E1905" s="44">
        <f>APR!D406</f>
        <v/>
      </c>
      <c r="F1905" s="44">
        <f>APR!E406</f>
        <v/>
      </c>
      <c r="G1905" s="44">
        <f>APR!F406</f>
        <v/>
      </c>
      <c r="H1905" s="44">
        <f>APR!G406</f>
        <v/>
      </c>
      <c r="I1905" s="45">
        <f>APR!H406</f>
        <v/>
      </c>
      <c r="J1905" s="45">
        <f>APR!I406</f>
        <v/>
      </c>
      <c r="K1905" s="44">
        <f>APR!J406</f>
        <v/>
      </c>
      <c r="L1905" s="44">
        <f>APR!K406</f>
        <v/>
      </c>
      <c r="M1905" s="46">
        <f>APR!L406</f>
        <v/>
      </c>
      <c r="N1905" s="44">
        <f>APR!M406</f>
        <v/>
      </c>
      <c r="O1905" s="44">
        <f>APR!N406</f>
        <v/>
      </c>
      <c r="P1905" s="44">
        <f>APR!O406</f>
        <v/>
      </c>
      <c r="Q1905" s="44">
        <f>APR!P406</f>
        <v/>
      </c>
      <c r="R1905" s="44">
        <f>APR!Q406</f>
        <v/>
      </c>
      <c r="S1905" s="46">
        <f>S1904+IF(X1905=0,0,M1905)</f>
        <v/>
      </c>
      <c r="T1905" s="47">
        <f>MAX(T1904,S1905)</f>
        <v/>
      </c>
      <c r="U1905" s="48">
        <f>S1905-T1905</f>
        <v/>
      </c>
      <c r="V1905" s="47">
        <f>IFERROR(SUMIFS(DATABASE!$M$5:$M$6004,DATABASE!$B$5:$B$6004,B1905,DATABASE!$X$5:$X$6004,1),0)</f>
        <v/>
      </c>
      <c r="W1905" s="31">
        <f>IFERROR(COUNTIFS(DATABASE!$B$5:$B$6004,B1905,DATABASE!$X$5:$X$6004,1),0)</f>
        <v/>
      </c>
      <c r="X1905" s="49">
        <f>--AND(ISNUMBER(B1905),C1905&lt;&gt;"",L1905&lt;&gt;"",M1905&lt;&gt;"")</f>
        <v/>
      </c>
    </row>
    <row r="1906" ht="15" customHeight="1" s="111">
      <c r="A1906" s="50" t="inlineStr">
        <is>
          <t>APR</t>
        </is>
      </c>
      <c r="B1906" s="51">
        <f>APR!A407</f>
        <v/>
      </c>
      <c r="C1906" s="52">
        <f>APR!B407</f>
        <v/>
      </c>
      <c r="D1906" s="52">
        <f>APR!C407</f>
        <v/>
      </c>
      <c r="E1906" s="52">
        <f>APR!D407</f>
        <v/>
      </c>
      <c r="F1906" s="52">
        <f>APR!E407</f>
        <v/>
      </c>
      <c r="G1906" s="52">
        <f>APR!F407</f>
        <v/>
      </c>
      <c r="H1906" s="52">
        <f>APR!G407</f>
        <v/>
      </c>
      <c r="I1906" s="53">
        <f>APR!H407</f>
        <v/>
      </c>
      <c r="J1906" s="53">
        <f>APR!I407</f>
        <v/>
      </c>
      <c r="K1906" s="52">
        <f>APR!J407</f>
        <v/>
      </c>
      <c r="L1906" s="52">
        <f>APR!K407</f>
        <v/>
      </c>
      <c r="M1906" s="54">
        <f>APR!L407</f>
        <v/>
      </c>
      <c r="N1906" s="52">
        <f>APR!M407</f>
        <v/>
      </c>
      <c r="O1906" s="52">
        <f>APR!N407</f>
        <v/>
      </c>
      <c r="P1906" s="52">
        <f>APR!O407</f>
        <v/>
      </c>
      <c r="Q1906" s="52">
        <f>APR!P407</f>
        <v/>
      </c>
      <c r="R1906" s="52">
        <f>APR!Q407</f>
        <v/>
      </c>
      <c r="S1906" s="54">
        <f>S1905+IF(X1906=0,0,M1906)</f>
        <v/>
      </c>
      <c r="T1906" s="55">
        <f>MAX(T1905,S1906)</f>
        <v/>
      </c>
      <c r="U1906" s="56">
        <f>S1906-T1906</f>
        <v/>
      </c>
      <c r="V1906" s="55">
        <f>IFERROR(SUMIFS(DATABASE!$M$5:$M$6004,DATABASE!$B$5:$B$6004,B1906,DATABASE!$X$5:$X$6004,1),0)</f>
        <v/>
      </c>
      <c r="W1906" s="57">
        <f>IFERROR(COUNTIFS(DATABASE!$B$5:$B$6004,B1906,DATABASE!$X$5:$X$6004,1),0)</f>
        <v/>
      </c>
      <c r="X1906" s="58">
        <f>--AND(ISNUMBER(B1906),C1906&lt;&gt;"",L1906&lt;&gt;"",M1906&lt;&gt;"")</f>
        <v/>
      </c>
    </row>
    <row r="1907" ht="15" customHeight="1" s="111">
      <c r="A1907" s="42" t="inlineStr">
        <is>
          <t>APR</t>
        </is>
      </c>
      <c r="B1907" s="43">
        <f>APR!A408</f>
        <v/>
      </c>
      <c r="C1907" s="44">
        <f>APR!B408</f>
        <v/>
      </c>
      <c r="D1907" s="44">
        <f>APR!C408</f>
        <v/>
      </c>
      <c r="E1907" s="44">
        <f>APR!D408</f>
        <v/>
      </c>
      <c r="F1907" s="44">
        <f>APR!E408</f>
        <v/>
      </c>
      <c r="G1907" s="44">
        <f>APR!F408</f>
        <v/>
      </c>
      <c r="H1907" s="44">
        <f>APR!G408</f>
        <v/>
      </c>
      <c r="I1907" s="45">
        <f>APR!H408</f>
        <v/>
      </c>
      <c r="J1907" s="45">
        <f>APR!I408</f>
        <v/>
      </c>
      <c r="K1907" s="44">
        <f>APR!J408</f>
        <v/>
      </c>
      <c r="L1907" s="44">
        <f>APR!K408</f>
        <v/>
      </c>
      <c r="M1907" s="46">
        <f>APR!L408</f>
        <v/>
      </c>
      <c r="N1907" s="44">
        <f>APR!M408</f>
        <v/>
      </c>
      <c r="O1907" s="44">
        <f>APR!N408</f>
        <v/>
      </c>
      <c r="P1907" s="44">
        <f>APR!O408</f>
        <v/>
      </c>
      <c r="Q1907" s="44">
        <f>APR!P408</f>
        <v/>
      </c>
      <c r="R1907" s="44">
        <f>APR!Q408</f>
        <v/>
      </c>
      <c r="S1907" s="46">
        <f>S1906+IF(X1907=0,0,M1907)</f>
        <v/>
      </c>
      <c r="T1907" s="47">
        <f>MAX(T1906,S1907)</f>
        <v/>
      </c>
      <c r="U1907" s="48">
        <f>S1907-T1907</f>
        <v/>
      </c>
      <c r="V1907" s="47">
        <f>IFERROR(SUMIFS(DATABASE!$M$5:$M$6004,DATABASE!$B$5:$B$6004,B1907,DATABASE!$X$5:$X$6004,1),0)</f>
        <v/>
      </c>
      <c r="W1907" s="31">
        <f>IFERROR(COUNTIFS(DATABASE!$B$5:$B$6004,B1907,DATABASE!$X$5:$X$6004,1),0)</f>
        <v/>
      </c>
      <c r="X1907" s="49">
        <f>--AND(ISNUMBER(B1907),C1907&lt;&gt;"",L1907&lt;&gt;"",M1907&lt;&gt;"")</f>
        <v/>
      </c>
    </row>
    <row r="1908" ht="15" customHeight="1" s="111">
      <c r="A1908" s="50" t="inlineStr">
        <is>
          <t>APR</t>
        </is>
      </c>
      <c r="B1908" s="51">
        <f>APR!A409</f>
        <v/>
      </c>
      <c r="C1908" s="52">
        <f>APR!B409</f>
        <v/>
      </c>
      <c r="D1908" s="52">
        <f>APR!C409</f>
        <v/>
      </c>
      <c r="E1908" s="52">
        <f>APR!D409</f>
        <v/>
      </c>
      <c r="F1908" s="52">
        <f>APR!E409</f>
        <v/>
      </c>
      <c r="G1908" s="52">
        <f>APR!F409</f>
        <v/>
      </c>
      <c r="H1908" s="52">
        <f>APR!G409</f>
        <v/>
      </c>
      <c r="I1908" s="53">
        <f>APR!H409</f>
        <v/>
      </c>
      <c r="J1908" s="53">
        <f>APR!I409</f>
        <v/>
      </c>
      <c r="K1908" s="52">
        <f>APR!J409</f>
        <v/>
      </c>
      <c r="L1908" s="52">
        <f>APR!K409</f>
        <v/>
      </c>
      <c r="M1908" s="54">
        <f>APR!L409</f>
        <v/>
      </c>
      <c r="N1908" s="52">
        <f>APR!M409</f>
        <v/>
      </c>
      <c r="O1908" s="52">
        <f>APR!N409</f>
        <v/>
      </c>
      <c r="P1908" s="52">
        <f>APR!O409</f>
        <v/>
      </c>
      <c r="Q1908" s="52">
        <f>APR!P409</f>
        <v/>
      </c>
      <c r="R1908" s="52">
        <f>APR!Q409</f>
        <v/>
      </c>
      <c r="S1908" s="54">
        <f>S1907+IF(X1908=0,0,M1908)</f>
        <v/>
      </c>
      <c r="T1908" s="55">
        <f>MAX(T1907,S1908)</f>
        <v/>
      </c>
      <c r="U1908" s="56">
        <f>S1908-T1908</f>
        <v/>
      </c>
      <c r="V1908" s="55">
        <f>IFERROR(SUMIFS(DATABASE!$M$5:$M$6004,DATABASE!$B$5:$B$6004,B1908,DATABASE!$X$5:$X$6004,1),0)</f>
        <v/>
      </c>
      <c r="W1908" s="57">
        <f>IFERROR(COUNTIFS(DATABASE!$B$5:$B$6004,B1908,DATABASE!$X$5:$X$6004,1),0)</f>
        <v/>
      </c>
      <c r="X1908" s="58">
        <f>--AND(ISNUMBER(B1908),C1908&lt;&gt;"",L1908&lt;&gt;"",M1908&lt;&gt;"")</f>
        <v/>
      </c>
    </row>
    <row r="1909" ht="15" customHeight="1" s="111">
      <c r="A1909" s="42" t="inlineStr">
        <is>
          <t>APR</t>
        </is>
      </c>
      <c r="B1909" s="43">
        <f>APR!A410</f>
        <v/>
      </c>
      <c r="C1909" s="44">
        <f>APR!B410</f>
        <v/>
      </c>
      <c r="D1909" s="44">
        <f>APR!C410</f>
        <v/>
      </c>
      <c r="E1909" s="44">
        <f>APR!D410</f>
        <v/>
      </c>
      <c r="F1909" s="44">
        <f>APR!E410</f>
        <v/>
      </c>
      <c r="G1909" s="44">
        <f>APR!F410</f>
        <v/>
      </c>
      <c r="H1909" s="44">
        <f>APR!G410</f>
        <v/>
      </c>
      <c r="I1909" s="45">
        <f>APR!H410</f>
        <v/>
      </c>
      <c r="J1909" s="45">
        <f>APR!I410</f>
        <v/>
      </c>
      <c r="K1909" s="44">
        <f>APR!J410</f>
        <v/>
      </c>
      <c r="L1909" s="44">
        <f>APR!K410</f>
        <v/>
      </c>
      <c r="M1909" s="46">
        <f>APR!L410</f>
        <v/>
      </c>
      <c r="N1909" s="44">
        <f>APR!M410</f>
        <v/>
      </c>
      <c r="O1909" s="44">
        <f>APR!N410</f>
        <v/>
      </c>
      <c r="P1909" s="44">
        <f>APR!O410</f>
        <v/>
      </c>
      <c r="Q1909" s="44">
        <f>APR!P410</f>
        <v/>
      </c>
      <c r="R1909" s="44">
        <f>APR!Q410</f>
        <v/>
      </c>
      <c r="S1909" s="46">
        <f>S1908+IF(X1909=0,0,M1909)</f>
        <v/>
      </c>
      <c r="T1909" s="47">
        <f>MAX(T1908,S1909)</f>
        <v/>
      </c>
      <c r="U1909" s="48">
        <f>S1909-T1909</f>
        <v/>
      </c>
      <c r="V1909" s="47">
        <f>IFERROR(SUMIFS(DATABASE!$M$5:$M$6004,DATABASE!$B$5:$B$6004,B1909,DATABASE!$X$5:$X$6004,1),0)</f>
        <v/>
      </c>
      <c r="W1909" s="31">
        <f>IFERROR(COUNTIFS(DATABASE!$B$5:$B$6004,B1909,DATABASE!$X$5:$X$6004,1),0)</f>
        <v/>
      </c>
      <c r="X1909" s="49">
        <f>--AND(ISNUMBER(B1909),C1909&lt;&gt;"",L1909&lt;&gt;"",M1909&lt;&gt;"")</f>
        <v/>
      </c>
    </row>
    <row r="1910" ht="15" customHeight="1" s="111">
      <c r="A1910" s="50" t="inlineStr">
        <is>
          <t>APR</t>
        </is>
      </c>
      <c r="B1910" s="51">
        <f>APR!A411</f>
        <v/>
      </c>
      <c r="C1910" s="52">
        <f>APR!B411</f>
        <v/>
      </c>
      <c r="D1910" s="52">
        <f>APR!C411</f>
        <v/>
      </c>
      <c r="E1910" s="52">
        <f>APR!D411</f>
        <v/>
      </c>
      <c r="F1910" s="52">
        <f>APR!E411</f>
        <v/>
      </c>
      <c r="G1910" s="52">
        <f>APR!F411</f>
        <v/>
      </c>
      <c r="H1910" s="52">
        <f>APR!G411</f>
        <v/>
      </c>
      <c r="I1910" s="53">
        <f>APR!H411</f>
        <v/>
      </c>
      <c r="J1910" s="53">
        <f>APR!I411</f>
        <v/>
      </c>
      <c r="K1910" s="52">
        <f>APR!J411</f>
        <v/>
      </c>
      <c r="L1910" s="52">
        <f>APR!K411</f>
        <v/>
      </c>
      <c r="M1910" s="54">
        <f>APR!L411</f>
        <v/>
      </c>
      <c r="N1910" s="52">
        <f>APR!M411</f>
        <v/>
      </c>
      <c r="O1910" s="52">
        <f>APR!N411</f>
        <v/>
      </c>
      <c r="P1910" s="52">
        <f>APR!O411</f>
        <v/>
      </c>
      <c r="Q1910" s="52">
        <f>APR!P411</f>
        <v/>
      </c>
      <c r="R1910" s="52">
        <f>APR!Q411</f>
        <v/>
      </c>
      <c r="S1910" s="54">
        <f>S1909+IF(X1910=0,0,M1910)</f>
        <v/>
      </c>
      <c r="T1910" s="55">
        <f>MAX(T1909,S1910)</f>
        <v/>
      </c>
      <c r="U1910" s="56">
        <f>S1910-T1910</f>
        <v/>
      </c>
      <c r="V1910" s="55">
        <f>IFERROR(SUMIFS(DATABASE!$M$5:$M$6004,DATABASE!$B$5:$B$6004,B1910,DATABASE!$X$5:$X$6004,1),0)</f>
        <v/>
      </c>
      <c r="W1910" s="57">
        <f>IFERROR(COUNTIFS(DATABASE!$B$5:$B$6004,B1910,DATABASE!$X$5:$X$6004,1),0)</f>
        <v/>
      </c>
      <c r="X1910" s="58">
        <f>--AND(ISNUMBER(B1910),C1910&lt;&gt;"",L1910&lt;&gt;"",M1910&lt;&gt;"")</f>
        <v/>
      </c>
    </row>
    <row r="1911" ht="15" customHeight="1" s="111">
      <c r="A1911" s="42" t="inlineStr">
        <is>
          <t>APR</t>
        </is>
      </c>
      <c r="B1911" s="43">
        <f>APR!A412</f>
        <v/>
      </c>
      <c r="C1911" s="44">
        <f>APR!B412</f>
        <v/>
      </c>
      <c r="D1911" s="44">
        <f>APR!C412</f>
        <v/>
      </c>
      <c r="E1911" s="44">
        <f>APR!D412</f>
        <v/>
      </c>
      <c r="F1911" s="44">
        <f>APR!E412</f>
        <v/>
      </c>
      <c r="G1911" s="44">
        <f>APR!F412</f>
        <v/>
      </c>
      <c r="H1911" s="44">
        <f>APR!G412</f>
        <v/>
      </c>
      <c r="I1911" s="45">
        <f>APR!H412</f>
        <v/>
      </c>
      <c r="J1911" s="45">
        <f>APR!I412</f>
        <v/>
      </c>
      <c r="K1911" s="44">
        <f>APR!J412</f>
        <v/>
      </c>
      <c r="L1911" s="44">
        <f>APR!K412</f>
        <v/>
      </c>
      <c r="M1911" s="46">
        <f>APR!L412</f>
        <v/>
      </c>
      <c r="N1911" s="44">
        <f>APR!M412</f>
        <v/>
      </c>
      <c r="O1911" s="44">
        <f>APR!N412</f>
        <v/>
      </c>
      <c r="P1911" s="44">
        <f>APR!O412</f>
        <v/>
      </c>
      <c r="Q1911" s="44">
        <f>APR!P412</f>
        <v/>
      </c>
      <c r="R1911" s="44">
        <f>APR!Q412</f>
        <v/>
      </c>
      <c r="S1911" s="46">
        <f>S1910+IF(X1911=0,0,M1911)</f>
        <v/>
      </c>
      <c r="T1911" s="47">
        <f>MAX(T1910,S1911)</f>
        <v/>
      </c>
      <c r="U1911" s="48">
        <f>S1911-T1911</f>
        <v/>
      </c>
      <c r="V1911" s="47">
        <f>IFERROR(SUMIFS(DATABASE!$M$5:$M$6004,DATABASE!$B$5:$B$6004,B1911,DATABASE!$X$5:$X$6004,1),0)</f>
        <v/>
      </c>
      <c r="W1911" s="31">
        <f>IFERROR(COUNTIFS(DATABASE!$B$5:$B$6004,B1911,DATABASE!$X$5:$X$6004,1),0)</f>
        <v/>
      </c>
      <c r="X1911" s="49">
        <f>--AND(ISNUMBER(B1911),C1911&lt;&gt;"",L1911&lt;&gt;"",M1911&lt;&gt;"")</f>
        <v/>
      </c>
    </row>
    <row r="1912" ht="15" customHeight="1" s="111">
      <c r="A1912" s="50" t="inlineStr">
        <is>
          <t>APR</t>
        </is>
      </c>
      <c r="B1912" s="51">
        <f>APR!A413</f>
        <v/>
      </c>
      <c r="C1912" s="52">
        <f>APR!B413</f>
        <v/>
      </c>
      <c r="D1912" s="52">
        <f>APR!C413</f>
        <v/>
      </c>
      <c r="E1912" s="52">
        <f>APR!D413</f>
        <v/>
      </c>
      <c r="F1912" s="52">
        <f>APR!E413</f>
        <v/>
      </c>
      <c r="G1912" s="52">
        <f>APR!F413</f>
        <v/>
      </c>
      <c r="H1912" s="52">
        <f>APR!G413</f>
        <v/>
      </c>
      <c r="I1912" s="53">
        <f>APR!H413</f>
        <v/>
      </c>
      <c r="J1912" s="53">
        <f>APR!I413</f>
        <v/>
      </c>
      <c r="K1912" s="52">
        <f>APR!J413</f>
        <v/>
      </c>
      <c r="L1912" s="52">
        <f>APR!K413</f>
        <v/>
      </c>
      <c r="M1912" s="54">
        <f>APR!L413</f>
        <v/>
      </c>
      <c r="N1912" s="52">
        <f>APR!M413</f>
        <v/>
      </c>
      <c r="O1912" s="52">
        <f>APR!N413</f>
        <v/>
      </c>
      <c r="P1912" s="52">
        <f>APR!O413</f>
        <v/>
      </c>
      <c r="Q1912" s="52">
        <f>APR!P413</f>
        <v/>
      </c>
      <c r="R1912" s="52">
        <f>APR!Q413</f>
        <v/>
      </c>
      <c r="S1912" s="54">
        <f>S1911+IF(X1912=0,0,M1912)</f>
        <v/>
      </c>
      <c r="T1912" s="55">
        <f>MAX(T1911,S1912)</f>
        <v/>
      </c>
      <c r="U1912" s="56">
        <f>S1912-T1912</f>
        <v/>
      </c>
      <c r="V1912" s="55">
        <f>IFERROR(SUMIFS(DATABASE!$M$5:$M$6004,DATABASE!$B$5:$B$6004,B1912,DATABASE!$X$5:$X$6004,1),0)</f>
        <v/>
      </c>
      <c r="W1912" s="57">
        <f>IFERROR(COUNTIFS(DATABASE!$B$5:$B$6004,B1912,DATABASE!$X$5:$X$6004,1),0)</f>
        <v/>
      </c>
      <c r="X1912" s="58">
        <f>--AND(ISNUMBER(B1912),C1912&lt;&gt;"",L1912&lt;&gt;"",M1912&lt;&gt;"")</f>
        <v/>
      </c>
    </row>
    <row r="1913" ht="15" customHeight="1" s="111">
      <c r="A1913" s="42" t="inlineStr">
        <is>
          <t>APR</t>
        </is>
      </c>
      <c r="B1913" s="43">
        <f>APR!A414</f>
        <v/>
      </c>
      <c r="C1913" s="44">
        <f>APR!B414</f>
        <v/>
      </c>
      <c r="D1913" s="44">
        <f>APR!C414</f>
        <v/>
      </c>
      <c r="E1913" s="44">
        <f>APR!D414</f>
        <v/>
      </c>
      <c r="F1913" s="44">
        <f>APR!E414</f>
        <v/>
      </c>
      <c r="G1913" s="44">
        <f>APR!F414</f>
        <v/>
      </c>
      <c r="H1913" s="44">
        <f>APR!G414</f>
        <v/>
      </c>
      <c r="I1913" s="45">
        <f>APR!H414</f>
        <v/>
      </c>
      <c r="J1913" s="45">
        <f>APR!I414</f>
        <v/>
      </c>
      <c r="K1913" s="44">
        <f>APR!J414</f>
        <v/>
      </c>
      <c r="L1913" s="44">
        <f>APR!K414</f>
        <v/>
      </c>
      <c r="M1913" s="46">
        <f>APR!L414</f>
        <v/>
      </c>
      <c r="N1913" s="44">
        <f>APR!M414</f>
        <v/>
      </c>
      <c r="O1913" s="44">
        <f>APR!N414</f>
        <v/>
      </c>
      <c r="P1913" s="44">
        <f>APR!O414</f>
        <v/>
      </c>
      <c r="Q1913" s="44">
        <f>APR!P414</f>
        <v/>
      </c>
      <c r="R1913" s="44">
        <f>APR!Q414</f>
        <v/>
      </c>
      <c r="S1913" s="46">
        <f>S1912+IF(X1913=0,0,M1913)</f>
        <v/>
      </c>
      <c r="T1913" s="47">
        <f>MAX(T1912,S1913)</f>
        <v/>
      </c>
      <c r="U1913" s="48">
        <f>S1913-T1913</f>
        <v/>
      </c>
      <c r="V1913" s="47">
        <f>IFERROR(SUMIFS(DATABASE!$M$5:$M$6004,DATABASE!$B$5:$B$6004,B1913,DATABASE!$X$5:$X$6004,1),0)</f>
        <v/>
      </c>
      <c r="W1913" s="31">
        <f>IFERROR(COUNTIFS(DATABASE!$B$5:$B$6004,B1913,DATABASE!$X$5:$X$6004,1),0)</f>
        <v/>
      </c>
      <c r="X1913" s="49">
        <f>--AND(ISNUMBER(B1913),C1913&lt;&gt;"",L1913&lt;&gt;"",M1913&lt;&gt;"")</f>
        <v/>
      </c>
    </row>
    <row r="1914" ht="15" customHeight="1" s="111">
      <c r="A1914" s="50" t="inlineStr">
        <is>
          <t>APR</t>
        </is>
      </c>
      <c r="B1914" s="51">
        <f>APR!A415</f>
        <v/>
      </c>
      <c r="C1914" s="52">
        <f>APR!B415</f>
        <v/>
      </c>
      <c r="D1914" s="52">
        <f>APR!C415</f>
        <v/>
      </c>
      <c r="E1914" s="52">
        <f>APR!D415</f>
        <v/>
      </c>
      <c r="F1914" s="52">
        <f>APR!E415</f>
        <v/>
      </c>
      <c r="G1914" s="52">
        <f>APR!F415</f>
        <v/>
      </c>
      <c r="H1914" s="52">
        <f>APR!G415</f>
        <v/>
      </c>
      <c r="I1914" s="53">
        <f>APR!H415</f>
        <v/>
      </c>
      <c r="J1914" s="53">
        <f>APR!I415</f>
        <v/>
      </c>
      <c r="K1914" s="52">
        <f>APR!J415</f>
        <v/>
      </c>
      <c r="L1914" s="52">
        <f>APR!K415</f>
        <v/>
      </c>
      <c r="M1914" s="54">
        <f>APR!L415</f>
        <v/>
      </c>
      <c r="N1914" s="52">
        <f>APR!M415</f>
        <v/>
      </c>
      <c r="O1914" s="52">
        <f>APR!N415</f>
        <v/>
      </c>
      <c r="P1914" s="52">
        <f>APR!O415</f>
        <v/>
      </c>
      <c r="Q1914" s="52">
        <f>APR!P415</f>
        <v/>
      </c>
      <c r="R1914" s="52">
        <f>APR!Q415</f>
        <v/>
      </c>
      <c r="S1914" s="54">
        <f>S1913+IF(X1914=0,0,M1914)</f>
        <v/>
      </c>
      <c r="T1914" s="55">
        <f>MAX(T1913,S1914)</f>
        <v/>
      </c>
      <c r="U1914" s="56">
        <f>S1914-T1914</f>
        <v/>
      </c>
      <c r="V1914" s="55">
        <f>IFERROR(SUMIFS(DATABASE!$M$5:$M$6004,DATABASE!$B$5:$B$6004,B1914,DATABASE!$X$5:$X$6004,1),0)</f>
        <v/>
      </c>
      <c r="W1914" s="57">
        <f>IFERROR(COUNTIFS(DATABASE!$B$5:$B$6004,B1914,DATABASE!$X$5:$X$6004,1),0)</f>
        <v/>
      </c>
      <c r="X1914" s="58">
        <f>--AND(ISNUMBER(B1914),C1914&lt;&gt;"",L1914&lt;&gt;"",M1914&lt;&gt;"")</f>
        <v/>
      </c>
    </row>
    <row r="1915" ht="15" customHeight="1" s="111">
      <c r="A1915" s="42" t="inlineStr">
        <is>
          <t>APR</t>
        </is>
      </c>
      <c r="B1915" s="43">
        <f>APR!A416</f>
        <v/>
      </c>
      <c r="C1915" s="44">
        <f>APR!B416</f>
        <v/>
      </c>
      <c r="D1915" s="44">
        <f>APR!C416</f>
        <v/>
      </c>
      <c r="E1915" s="44">
        <f>APR!D416</f>
        <v/>
      </c>
      <c r="F1915" s="44">
        <f>APR!E416</f>
        <v/>
      </c>
      <c r="G1915" s="44">
        <f>APR!F416</f>
        <v/>
      </c>
      <c r="H1915" s="44">
        <f>APR!G416</f>
        <v/>
      </c>
      <c r="I1915" s="45">
        <f>APR!H416</f>
        <v/>
      </c>
      <c r="J1915" s="45">
        <f>APR!I416</f>
        <v/>
      </c>
      <c r="K1915" s="44">
        <f>APR!J416</f>
        <v/>
      </c>
      <c r="L1915" s="44">
        <f>APR!K416</f>
        <v/>
      </c>
      <c r="M1915" s="46">
        <f>APR!L416</f>
        <v/>
      </c>
      <c r="N1915" s="44">
        <f>APR!M416</f>
        <v/>
      </c>
      <c r="O1915" s="44">
        <f>APR!N416</f>
        <v/>
      </c>
      <c r="P1915" s="44">
        <f>APR!O416</f>
        <v/>
      </c>
      <c r="Q1915" s="44">
        <f>APR!P416</f>
        <v/>
      </c>
      <c r="R1915" s="44">
        <f>APR!Q416</f>
        <v/>
      </c>
      <c r="S1915" s="46">
        <f>S1914+IF(X1915=0,0,M1915)</f>
        <v/>
      </c>
      <c r="T1915" s="47">
        <f>MAX(T1914,S1915)</f>
        <v/>
      </c>
      <c r="U1915" s="48">
        <f>S1915-T1915</f>
        <v/>
      </c>
      <c r="V1915" s="47">
        <f>IFERROR(SUMIFS(DATABASE!$M$5:$M$6004,DATABASE!$B$5:$B$6004,B1915,DATABASE!$X$5:$X$6004,1),0)</f>
        <v/>
      </c>
      <c r="W1915" s="31">
        <f>IFERROR(COUNTIFS(DATABASE!$B$5:$B$6004,B1915,DATABASE!$X$5:$X$6004,1),0)</f>
        <v/>
      </c>
      <c r="X1915" s="49">
        <f>--AND(ISNUMBER(B1915),C1915&lt;&gt;"",L1915&lt;&gt;"",M1915&lt;&gt;"")</f>
        <v/>
      </c>
    </row>
    <row r="1916" ht="15" customHeight="1" s="111">
      <c r="A1916" s="50" t="inlineStr">
        <is>
          <t>APR</t>
        </is>
      </c>
      <c r="B1916" s="51">
        <f>APR!A417</f>
        <v/>
      </c>
      <c r="C1916" s="52">
        <f>APR!B417</f>
        <v/>
      </c>
      <c r="D1916" s="52">
        <f>APR!C417</f>
        <v/>
      </c>
      <c r="E1916" s="52">
        <f>APR!D417</f>
        <v/>
      </c>
      <c r="F1916" s="52">
        <f>APR!E417</f>
        <v/>
      </c>
      <c r="G1916" s="52">
        <f>APR!F417</f>
        <v/>
      </c>
      <c r="H1916" s="52">
        <f>APR!G417</f>
        <v/>
      </c>
      <c r="I1916" s="53">
        <f>APR!H417</f>
        <v/>
      </c>
      <c r="J1916" s="53">
        <f>APR!I417</f>
        <v/>
      </c>
      <c r="K1916" s="52">
        <f>APR!J417</f>
        <v/>
      </c>
      <c r="L1916" s="52">
        <f>APR!K417</f>
        <v/>
      </c>
      <c r="M1916" s="54">
        <f>APR!L417</f>
        <v/>
      </c>
      <c r="N1916" s="52">
        <f>APR!M417</f>
        <v/>
      </c>
      <c r="O1916" s="52">
        <f>APR!N417</f>
        <v/>
      </c>
      <c r="P1916" s="52">
        <f>APR!O417</f>
        <v/>
      </c>
      <c r="Q1916" s="52">
        <f>APR!P417</f>
        <v/>
      </c>
      <c r="R1916" s="52">
        <f>APR!Q417</f>
        <v/>
      </c>
      <c r="S1916" s="54">
        <f>S1915+IF(X1916=0,0,M1916)</f>
        <v/>
      </c>
      <c r="T1916" s="55">
        <f>MAX(T1915,S1916)</f>
        <v/>
      </c>
      <c r="U1916" s="56">
        <f>S1916-T1916</f>
        <v/>
      </c>
      <c r="V1916" s="55">
        <f>IFERROR(SUMIFS(DATABASE!$M$5:$M$6004,DATABASE!$B$5:$B$6004,B1916,DATABASE!$X$5:$X$6004,1),0)</f>
        <v/>
      </c>
      <c r="W1916" s="57">
        <f>IFERROR(COUNTIFS(DATABASE!$B$5:$B$6004,B1916,DATABASE!$X$5:$X$6004,1),0)</f>
        <v/>
      </c>
      <c r="X1916" s="58">
        <f>--AND(ISNUMBER(B1916),C1916&lt;&gt;"",L1916&lt;&gt;"",M1916&lt;&gt;"")</f>
        <v/>
      </c>
    </row>
    <row r="1917" ht="15" customHeight="1" s="111">
      <c r="A1917" s="42" t="inlineStr">
        <is>
          <t>APR</t>
        </is>
      </c>
      <c r="B1917" s="43">
        <f>APR!A418</f>
        <v/>
      </c>
      <c r="C1917" s="44">
        <f>APR!B418</f>
        <v/>
      </c>
      <c r="D1917" s="44">
        <f>APR!C418</f>
        <v/>
      </c>
      <c r="E1917" s="44">
        <f>APR!D418</f>
        <v/>
      </c>
      <c r="F1917" s="44">
        <f>APR!E418</f>
        <v/>
      </c>
      <c r="G1917" s="44">
        <f>APR!F418</f>
        <v/>
      </c>
      <c r="H1917" s="44">
        <f>APR!G418</f>
        <v/>
      </c>
      <c r="I1917" s="45">
        <f>APR!H418</f>
        <v/>
      </c>
      <c r="J1917" s="45">
        <f>APR!I418</f>
        <v/>
      </c>
      <c r="K1917" s="44">
        <f>APR!J418</f>
        <v/>
      </c>
      <c r="L1917" s="44">
        <f>APR!K418</f>
        <v/>
      </c>
      <c r="M1917" s="46">
        <f>APR!L418</f>
        <v/>
      </c>
      <c r="N1917" s="44">
        <f>APR!M418</f>
        <v/>
      </c>
      <c r="O1917" s="44">
        <f>APR!N418</f>
        <v/>
      </c>
      <c r="P1917" s="44">
        <f>APR!O418</f>
        <v/>
      </c>
      <c r="Q1917" s="44">
        <f>APR!P418</f>
        <v/>
      </c>
      <c r="R1917" s="44">
        <f>APR!Q418</f>
        <v/>
      </c>
      <c r="S1917" s="46">
        <f>S1916+IF(X1917=0,0,M1917)</f>
        <v/>
      </c>
      <c r="T1917" s="47">
        <f>MAX(T1916,S1917)</f>
        <v/>
      </c>
      <c r="U1917" s="48">
        <f>S1917-T1917</f>
        <v/>
      </c>
      <c r="V1917" s="47">
        <f>IFERROR(SUMIFS(DATABASE!$M$5:$M$6004,DATABASE!$B$5:$B$6004,B1917,DATABASE!$X$5:$X$6004,1),0)</f>
        <v/>
      </c>
      <c r="W1917" s="31">
        <f>IFERROR(COUNTIFS(DATABASE!$B$5:$B$6004,B1917,DATABASE!$X$5:$X$6004,1),0)</f>
        <v/>
      </c>
      <c r="X1917" s="49">
        <f>--AND(ISNUMBER(B1917),C1917&lt;&gt;"",L1917&lt;&gt;"",M1917&lt;&gt;"")</f>
        <v/>
      </c>
    </row>
    <row r="1918" ht="15" customHeight="1" s="111">
      <c r="A1918" s="50" t="inlineStr">
        <is>
          <t>APR</t>
        </is>
      </c>
      <c r="B1918" s="51">
        <f>APR!A419</f>
        <v/>
      </c>
      <c r="C1918" s="52">
        <f>APR!B419</f>
        <v/>
      </c>
      <c r="D1918" s="52">
        <f>APR!C419</f>
        <v/>
      </c>
      <c r="E1918" s="52">
        <f>APR!D419</f>
        <v/>
      </c>
      <c r="F1918" s="52">
        <f>APR!E419</f>
        <v/>
      </c>
      <c r="G1918" s="52">
        <f>APR!F419</f>
        <v/>
      </c>
      <c r="H1918" s="52">
        <f>APR!G419</f>
        <v/>
      </c>
      <c r="I1918" s="53">
        <f>APR!H419</f>
        <v/>
      </c>
      <c r="J1918" s="53">
        <f>APR!I419</f>
        <v/>
      </c>
      <c r="K1918" s="52">
        <f>APR!J419</f>
        <v/>
      </c>
      <c r="L1918" s="52">
        <f>APR!K419</f>
        <v/>
      </c>
      <c r="M1918" s="54">
        <f>APR!L419</f>
        <v/>
      </c>
      <c r="N1918" s="52">
        <f>APR!M419</f>
        <v/>
      </c>
      <c r="O1918" s="52">
        <f>APR!N419</f>
        <v/>
      </c>
      <c r="P1918" s="52">
        <f>APR!O419</f>
        <v/>
      </c>
      <c r="Q1918" s="52">
        <f>APR!P419</f>
        <v/>
      </c>
      <c r="R1918" s="52">
        <f>APR!Q419</f>
        <v/>
      </c>
      <c r="S1918" s="54">
        <f>S1917+IF(X1918=0,0,M1918)</f>
        <v/>
      </c>
      <c r="T1918" s="55">
        <f>MAX(T1917,S1918)</f>
        <v/>
      </c>
      <c r="U1918" s="56">
        <f>S1918-T1918</f>
        <v/>
      </c>
      <c r="V1918" s="55">
        <f>IFERROR(SUMIFS(DATABASE!$M$5:$M$6004,DATABASE!$B$5:$B$6004,B1918,DATABASE!$X$5:$X$6004,1),0)</f>
        <v/>
      </c>
      <c r="W1918" s="57">
        <f>IFERROR(COUNTIFS(DATABASE!$B$5:$B$6004,B1918,DATABASE!$X$5:$X$6004,1),0)</f>
        <v/>
      </c>
      <c r="X1918" s="58">
        <f>--AND(ISNUMBER(B1918),C1918&lt;&gt;"",L1918&lt;&gt;"",M1918&lt;&gt;"")</f>
        <v/>
      </c>
    </row>
    <row r="1919" ht="15" customHeight="1" s="111">
      <c r="A1919" s="42" t="inlineStr">
        <is>
          <t>APR</t>
        </is>
      </c>
      <c r="B1919" s="43">
        <f>APR!A420</f>
        <v/>
      </c>
      <c r="C1919" s="44">
        <f>APR!B420</f>
        <v/>
      </c>
      <c r="D1919" s="44">
        <f>APR!C420</f>
        <v/>
      </c>
      <c r="E1919" s="44">
        <f>APR!D420</f>
        <v/>
      </c>
      <c r="F1919" s="44">
        <f>APR!E420</f>
        <v/>
      </c>
      <c r="G1919" s="44">
        <f>APR!F420</f>
        <v/>
      </c>
      <c r="H1919" s="44">
        <f>APR!G420</f>
        <v/>
      </c>
      <c r="I1919" s="45">
        <f>APR!H420</f>
        <v/>
      </c>
      <c r="J1919" s="45">
        <f>APR!I420</f>
        <v/>
      </c>
      <c r="K1919" s="44">
        <f>APR!J420</f>
        <v/>
      </c>
      <c r="L1919" s="44">
        <f>APR!K420</f>
        <v/>
      </c>
      <c r="M1919" s="46">
        <f>APR!L420</f>
        <v/>
      </c>
      <c r="N1919" s="44">
        <f>APR!M420</f>
        <v/>
      </c>
      <c r="O1919" s="44">
        <f>APR!N420</f>
        <v/>
      </c>
      <c r="P1919" s="44">
        <f>APR!O420</f>
        <v/>
      </c>
      <c r="Q1919" s="44">
        <f>APR!P420</f>
        <v/>
      </c>
      <c r="R1919" s="44">
        <f>APR!Q420</f>
        <v/>
      </c>
      <c r="S1919" s="46">
        <f>S1918+IF(X1919=0,0,M1919)</f>
        <v/>
      </c>
      <c r="T1919" s="47">
        <f>MAX(T1918,S1919)</f>
        <v/>
      </c>
      <c r="U1919" s="48">
        <f>S1919-T1919</f>
        <v/>
      </c>
      <c r="V1919" s="47">
        <f>IFERROR(SUMIFS(DATABASE!$M$5:$M$6004,DATABASE!$B$5:$B$6004,B1919,DATABASE!$X$5:$X$6004,1),0)</f>
        <v/>
      </c>
      <c r="W1919" s="31">
        <f>IFERROR(COUNTIFS(DATABASE!$B$5:$B$6004,B1919,DATABASE!$X$5:$X$6004,1),0)</f>
        <v/>
      </c>
      <c r="X1919" s="49">
        <f>--AND(ISNUMBER(B1919),C1919&lt;&gt;"",L1919&lt;&gt;"",M1919&lt;&gt;"")</f>
        <v/>
      </c>
    </row>
    <row r="1920" ht="15" customHeight="1" s="111">
      <c r="A1920" s="50" t="inlineStr">
        <is>
          <t>APR</t>
        </is>
      </c>
      <c r="B1920" s="51">
        <f>APR!A421</f>
        <v/>
      </c>
      <c r="C1920" s="52">
        <f>APR!B421</f>
        <v/>
      </c>
      <c r="D1920" s="52">
        <f>APR!C421</f>
        <v/>
      </c>
      <c r="E1920" s="52">
        <f>APR!D421</f>
        <v/>
      </c>
      <c r="F1920" s="52">
        <f>APR!E421</f>
        <v/>
      </c>
      <c r="G1920" s="52">
        <f>APR!F421</f>
        <v/>
      </c>
      <c r="H1920" s="52">
        <f>APR!G421</f>
        <v/>
      </c>
      <c r="I1920" s="53">
        <f>APR!H421</f>
        <v/>
      </c>
      <c r="J1920" s="53">
        <f>APR!I421</f>
        <v/>
      </c>
      <c r="K1920" s="52">
        <f>APR!J421</f>
        <v/>
      </c>
      <c r="L1920" s="52">
        <f>APR!K421</f>
        <v/>
      </c>
      <c r="M1920" s="54">
        <f>APR!L421</f>
        <v/>
      </c>
      <c r="N1920" s="52">
        <f>APR!M421</f>
        <v/>
      </c>
      <c r="O1920" s="52">
        <f>APR!N421</f>
        <v/>
      </c>
      <c r="P1920" s="52">
        <f>APR!O421</f>
        <v/>
      </c>
      <c r="Q1920" s="52">
        <f>APR!P421</f>
        <v/>
      </c>
      <c r="R1920" s="52">
        <f>APR!Q421</f>
        <v/>
      </c>
      <c r="S1920" s="54">
        <f>S1919+IF(X1920=0,0,M1920)</f>
        <v/>
      </c>
      <c r="T1920" s="55">
        <f>MAX(T1919,S1920)</f>
        <v/>
      </c>
      <c r="U1920" s="56">
        <f>S1920-T1920</f>
        <v/>
      </c>
      <c r="V1920" s="55">
        <f>IFERROR(SUMIFS(DATABASE!$M$5:$M$6004,DATABASE!$B$5:$B$6004,B1920,DATABASE!$X$5:$X$6004,1),0)</f>
        <v/>
      </c>
      <c r="W1920" s="57">
        <f>IFERROR(COUNTIFS(DATABASE!$B$5:$B$6004,B1920,DATABASE!$X$5:$X$6004,1),0)</f>
        <v/>
      </c>
      <c r="X1920" s="58">
        <f>--AND(ISNUMBER(B1920),C1920&lt;&gt;"",L1920&lt;&gt;"",M1920&lt;&gt;"")</f>
        <v/>
      </c>
    </row>
    <row r="1921" ht="15" customHeight="1" s="111">
      <c r="A1921" s="42" t="inlineStr">
        <is>
          <t>APR</t>
        </is>
      </c>
      <c r="B1921" s="43">
        <f>APR!A422</f>
        <v/>
      </c>
      <c r="C1921" s="44">
        <f>APR!B422</f>
        <v/>
      </c>
      <c r="D1921" s="44">
        <f>APR!C422</f>
        <v/>
      </c>
      <c r="E1921" s="44">
        <f>APR!D422</f>
        <v/>
      </c>
      <c r="F1921" s="44">
        <f>APR!E422</f>
        <v/>
      </c>
      <c r="G1921" s="44">
        <f>APR!F422</f>
        <v/>
      </c>
      <c r="H1921" s="44">
        <f>APR!G422</f>
        <v/>
      </c>
      <c r="I1921" s="45">
        <f>APR!H422</f>
        <v/>
      </c>
      <c r="J1921" s="45">
        <f>APR!I422</f>
        <v/>
      </c>
      <c r="K1921" s="44">
        <f>APR!J422</f>
        <v/>
      </c>
      <c r="L1921" s="44">
        <f>APR!K422</f>
        <v/>
      </c>
      <c r="M1921" s="46">
        <f>APR!L422</f>
        <v/>
      </c>
      <c r="N1921" s="44">
        <f>APR!M422</f>
        <v/>
      </c>
      <c r="O1921" s="44">
        <f>APR!N422</f>
        <v/>
      </c>
      <c r="P1921" s="44">
        <f>APR!O422</f>
        <v/>
      </c>
      <c r="Q1921" s="44">
        <f>APR!P422</f>
        <v/>
      </c>
      <c r="R1921" s="44">
        <f>APR!Q422</f>
        <v/>
      </c>
      <c r="S1921" s="46">
        <f>S1920+IF(X1921=0,0,M1921)</f>
        <v/>
      </c>
      <c r="T1921" s="47">
        <f>MAX(T1920,S1921)</f>
        <v/>
      </c>
      <c r="U1921" s="48">
        <f>S1921-T1921</f>
        <v/>
      </c>
      <c r="V1921" s="47">
        <f>IFERROR(SUMIFS(DATABASE!$M$5:$M$6004,DATABASE!$B$5:$B$6004,B1921,DATABASE!$X$5:$X$6004,1),0)</f>
        <v/>
      </c>
      <c r="W1921" s="31">
        <f>IFERROR(COUNTIFS(DATABASE!$B$5:$B$6004,B1921,DATABASE!$X$5:$X$6004,1),0)</f>
        <v/>
      </c>
      <c r="X1921" s="49">
        <f>--AND(ISNUMBER(B1921),C1921&lt;&gt;"",L1921&lt;&gt;"",M1921&lt;&gt;"")</f>
        <v/>
      </c>
    </row>
    <row r="1922" ht="15" customHeight="1" s="111">
      <c r="A1922" s="50" t="inlineStr">
        <is>
          <t>APR</t>
        </is>
      </c>
      <c r="B1922" s="51">
        <f>APR!A423</f>
        <v/>
      </c>
      <c r="C1922" s="52">
        <f>APR!B423</f>
        <v/>
      </c>
      <c r="D1922" s="52">
        <f>APR!C423</f>
        <v/>
      </c>
      <c r="E1922" s="52">
        <f>APR!D423</f>
        <v/>
      </c>
      <c r="F1922" s="52">
        <f>APR!E423</f>
        <v/>
      </c>
      <c r="G1922" s="52">
        <f>APR!F423</f>
        <v/>
      </c>
      <c r="H1922" s="52">
        <f>APR!G423</f>
        <v/>
      </c>
      <c r="I1922" s="53">
        <f>APR!H423</f>
        <v/>
      </c>
      <c r="J1922" s="53">
        <f>APR!I423</f>
        <v/>
      </c>
      <c r="K1922" s="52">
        <f>APR!J423</f>
        <v/>
      </c>
      <c r="L1922" s="52">
        <f>APR!K423</f>
        <v/>
      </c>
      <c r="M1922" s="54">
        <f>APR!L423</f>
        <v/>
      </c>
      <c r="N1922" s="52">
        <f>APR!M423</f>
        <v/>
      </c>
      <c r="O1922" s="52">
        <f>APR!N423</f>
        <v/>
      </c>
      <c r="P1922" s="52">
        <f>APR!O423</f>
        <v/>
      </c>
      <c r="Q1922" s="52">
        <f>APR!P423</f>
        <v/>
      </c>
      <c r="R1922" s="52">
        <f>APR!Q423</f>
        <v/>
      </c>
      <c r="S1922" s="54">
        <f>S1921+IF(X1922=0,0,M1922)</f>
        <v/>
      </c>
      <c r="T1922" s="55">
        <f>MAX(T1921,S1922)</f>
        <v/>
      </c>
      <c r="U1922" s="56">
        <f>S1922-T1922</f>
        <v/>
      </c>
      <c r="V1922" s="55">
        <f>IFERROR(SUMIFS(DATABASE!$M$5:$M$6004,DATABASE!$B$5:$B$6004,B1922,DATABASE!$X$5:$X$6004,1),0)</f>
        <v/>
      </c>
      <c r="W1922" s="57">
        <f>IFERROR(COUNTIFS(DATABASE!$B$5:$B$6004,B1922,DATABASE!$X$5:$X$6004,1),0)</f>
        <v/>
      </c>
      <c r="X1922" s="58">
        <f>--AND(ISNUMBER(B1922),C1922&lt;&gt;"",L1922&lt;&gt;"",M1922&lt;&gt;"")</f>
        <v/>
      </c>
    </row>
    <row r="1923" ht="15" customHeight="1" s="111">
      <c r="A1923" s="42" t="inlineStr">
        <is>
          <t>APR</t>
        </is>
      </c>
      <c r="B1923" s="43">
        <f>APR!A424</f>
        <v/>
      </c>
      <c r="C1923" s="44">
        <f>APR!B424</f>
        <v/>
      </c>
      <c r="D1923" s="44">
        <f>APR!C424</f>
        <v/>
      </c>
      <c r="E1923" s="44">
        <f>APR!D424</f>
        <v/>
      </c>
      <c r="F1923" s="44">
        <f>APR!E424</f>
        <v/>
      </c>
      <c r="G1923" s="44">
        <f>APR!F424</f>
        <v/>
      </c>
      <c r="H1923" s="44">
        <f>APR!G424</f>
        <v/>
      </c>
      <c r="I1923" s="45">
        <f>APR!H424</f>
        <v/>
      </c>
      <c r="J1923" s="45">
        <f>APR!I424</f>
        <v/>
      </c>
      <c r="K1923" s="44">
        <f>APR!J424</f>
        <v/>
      </c>
      <c r="L1923" s="44">
        <f>APR!K424</f>
        <v/>
      </c>
      <c r="M1923" s="46">
        <f>APR!L424</f>
        <v/>
      </c>
      <c r="N1923" s="44">
        <f>APR!M424</f>
        <v/>
      </c>
      <c r="O1923" s="44">
        <f>APR!N424</f>
        <v/>
      </c>
      <c r="P1923" s="44">
        <f>APR!O424</f>
        <v/>
      </c>
      <c r="Q1923" s="44">
        <f>APR!P424</f>
        <v/>
      </c>
      <c r="R1923" s="44">
        <f>APR!Q424</f>
        <v/>
      </c>
      <c r="S1923" s="46">
        <f>S1922+IF(X1923=0,0,M1923)</f>
        <v/>
      </c>
      <c r="T1923" s="47">
        <f>MAX(T1922,S1923)</f>
        <v/>
      </c>
      <c r="U1923" s="48">
        <f>S1923-T1923</f>
        <v/>
      </c>
      <c r="V1923" s="47">
        <f>IFERROR(SUMIFS(DATABASE!$M$5:$M$6004,DATABASE!$B$5:$B$6004,B1923,DATABASE!$X$5:$X$6004,1),0)</f>
        <v/>
      </c>
      <c r="W1923" s="31">
        <f>IFERROR(COUNTIFS(DATABASE!$B$5:$B$6004,B1923,DATABASE!$X$5:$X$6004,1),0)</f>
        <v/>
      </c>
      <c r="X1923" s="49">
        <f>--AND(ISNUMBER(B1923),C1923&lt;&gt;"",L1923&lt;&gt;"",M1923&lt;&gt;"")</f>
        <v/>
      </c>
    </row>
    <row r="1924" ht="15" customHeight="1" s="111">
      <c r="A1924" s="50" t="inlineStr">
        <is>
          <t>APR</t>
        </is>
      </c>
      <c r="B1924" s="51">
        <f>APR!A425</f>
        <v/>
      </c>
      <c r="C1924" s="52">
        <f>APR!B425</f>
        <v/>
      </c>
      <c r="D1924" s="52">
        <f>APR!C425</f>
        <v/>
      </c>
      <c r="E1924" s="52">
        <f>APR!D425</f>
        <v/>
      </c>
      <c r="F1924" s="52">
        <f>APR!E425</f>
        <v/>
      </c>
      <c r="G1924" s="52">
        <f>APR!F425</f>
        <v/>
      </c>
      <c r="H1924" s="52">
        <f>APR!G425</f>
        <v/>
      </c>
      <c r="I1924" s="53">
        <f>APR!H425</f>
        <v/>
      </c>
      <c r="J1924" s="53">
        <f>APR!I425</f>
        <v/>
      </c>
      <c r="K1924" s="52">
        <f>APR!J425</f>
        <v/>
      </c>
      <c r="L1924" s="52">
        <f>APR!K425</f>
        <v/>
      </c>
      <c r="M1924" s="54">
        <f>APR!L425</f>
        <v/>
      </c>
      <c r="N1924" s="52">
        <f>APR!M425</f>
        <v/>
      </c>
      <c r="O1924" s="52">
        <f>APR!N425</f>
        <v/>
      </c>
      <c r="P1924" s="52">
        <f>APR!O425</f>
        <v/>
      </c>
      <c r="Q1924" s="52">
        <f>APR!P425</f>
        <v/>
      </c>
      <c r="R1924" s="52">
        <f>APR!Q425</f>
        <v/>
      </c>
      <c r="S1924" s="54">
        <f>S1923+IF(X1924=0,0,M1924)</f>
        <v/>
      </c>
      <c r="T1924" s="55">
        <f>MAX(T1923,S1924)</f>
        <v/>
      </c>
      <c r="U1924" s="56">
        <f>S1924-T1924</f>
        <v/>
      </c>
      <c r="V1924" s="55">
        <f>IFERROR(SUMIFS(DATABASE!$M$5:$M$6004,DATABASE!$B$5:$B$6004,B1924,DATABASE!$X$5:$X$6004,1),0)</f>
        <v/>
      </c>
      <c r="W1924" s="57">
        <f>IFERROR(COUNTIFS(DATABASE!$B$5:$B$6004,B1924,DATABASE!$X$5:$X$6004,1),0)</f>
        <v/>
      </c>
      <c r="X1924" s="58">
        <f>--AND(ISNUMBER(B1924),C1924&lt;&gt;"",L1924&lt;&gt;"",M1924&lt;&gt;"")</f>
        <v/>
      </c>
    </row>
    <row r="1925" ht="15" customHeight="1" s="111">
      <c r="A1925" s="42" t="inlineStr">
        <is>
          <t>APR</t>
        </is>
      </c>
      <c r="B1925" s="43">
        <f>APR!A426</f>
        <v/>
      </c>
      <c r="C1925" s="44">
        <f>APR!B426</f>
        <v/>
      </c>
      <c r="D1925" s="44">
        <f>APR!C426</f>
        <v/>
      </c>
      <c r="E1925" s="44">
        <f>APR!D426</f>
        <v/>
      </c>
      <c r="F1925" s="44">
        <f>APR!E426</f>
        <v/>
      </c>
      <c r="G1925" s="44">
        <f>APR!F426</f>
        <v/>
      </c>
      <c r="H1925" s="44">
        <f>APR!G426</f>
        <v/>
      </c>
      <c r="I1925" s="45">
        <f>APR!H426</f>
        <v/>
      </c>
      <c r="J1925" s="45">
        <f>APR!I426</f>
        <v/>
      </c>
      <c r="K1925" s="44">
        <f>APR!J426</f>
        <v/>
      </c>
      <c r="L1925" s="44">
        <f>APR!K426</f>
        <v/>
      </c>
      <c r="M1925" s="46">
        <f>APR!L426</f>
        <v/>
      </c>
      <c r="N1925" s="44">
        <f>APR!M426</f>
        <v/>
      </c>
      <c r="O1925" s="44">
        <f>APR!N426</f>
        <v/>
      </c>
      <c r="P1925" s="44">
        <f>APR!O426</f>
        <v/>
      </c>
      <c r="Q1925" s="44">
        <f>APR!P426</f>
        <v/>
      </c>
      <c r="R1925" s="44">
        <f>APR!Q426</f>
        <v/>
      </c>
      <c r="S1925" s="46">
        <f>S1924+IF(X1925=0,0,M1925)</f>
        <v/>
      </c>
      <c r="T1925" s="47">
        <f>MAX(T1924,S1925)</f>
        <v/>
      </c>
      <c r="U1925" s="48">
        <f>S1925-T1925</f>
        <v/>
      </c>
      <c r="V1925" s="47">
        <f>IFERROR(SUMIFS(DATABASE!$M$5:$M$6004,DATABASE!$B$5:$B$6004,B1925,DATABASE!$X$5:$X$6004,1),0)</f>
        <v/>
      </c>
      <c r="W1925" s="31">
        <f>IFERROR(COUNTIFS(DATABASE!$B$5:$B$6004,B1925,DATABASE!$X$5:$X$6004,1),0)</f>
        <v/>
      </c>
      <c r="X1925" s="49">
        <f>--AND(ISNUMBER(B1925),C1925&lt;&gt;"",L1925&lt;&gt;"",M1925&lt;&gt;"")</f>
        <v/>
      </c>
    </row>
    <row r="1926" ht="15" customHeight="1" s="111">
      <c r="A1926" s="50" t="inlineStr">
        <is>
          <t>APR</t>
        </is>
      </c>
      <c r="B1926" s="51">
        <f>APR!A427</f>
        <v/>
      </c>
      <c r="C1926" s="52">
        <f>APR!B427</f>
        <v/>
      </c>
      <c r="D1926" s="52">
        <f>APR!C427</f>
        <v/>
      </c>
      <c r="E1926" s="52">
        <f>APR!D427</f>
        <v/>
      </c>
      <c r="F1926" s="52">
        <f>APR!E427</f>
        <v/>
      </c>
      <c r="G1926" s="52">
        <f>APR!F427</f>
        <v/>
      </c>
      <c r="H1926" s="52">
        <f>APR!G427</f>
        <v/>
      </c>
      <c r="I1926" s="53">
        <f>APR!H427</f>
        <v/>
      </c>
      <c r="J1926" s="53">
        <f>APR!I427</f>
        <v/>
      </c>
      <c r="K1926" s="52">
        <f>APR!J427</f>
        <v/>
      </c>
      <c r="L1926" s="52">
        <f>APR!K427</f>
        <v/>
      </c>
      <c r="M1926" s="54">
        <f>APR!L427</f>
        <v/>
      </c>
      <c r="N1926" s="52">
        <f>APR!M427</f>
        <v/>
      </c>
      <c r="O1926" s="52">
        <f>APR!N427</f>
        <v/>
      </c>
      <c r="P1926" s="52">
        <f>APR!O427</f>
        <v/>
      </c>
      <c r="Q1926" s="52">
        <f>APR!P427</f>
        <v/>
      </c>
      <c r="R1926" s="52">
        <f>APR!Q427</f>
        <v/>
      </c>
      <c r="S1926" s="54">
        <f>S1925+IF(X1926=0,0,M1926)</f>
        <v/>
      </c>
      <c r="T1926" s="55">
        <f>MAX(T1925,S1926)</f>
        <v/>
      </c>
      <c r="U1926" s="56">
        <f>S1926-T1926</f>
        <v/>
      </c>
      <c r="V1926" s="55">
        <f>IFERROR(SUMIFS(DATABASE!$M$5:$M$6004,DATABASE!$B$5:$B$6004,B1926,DATABASE!$X$5:$X$6004,1),0)</f>
        <v/>
      </c>
      <c r="W1926" s="57">
        <f>IFERROR(COUNTIFS(DATABASE!$B$5:$B$6004,B1926,DATABASE!$X$5:$X$6004,1),0)</f>
        <v/>
      </c>
      <c r="X1926" s="58">
        <f>--AND(ISNUMBER(B1926),C1926&lt;&gt;"",L1926&lt;&gt;"",M1926&lt;&gt;"")</f>
        <v/>
      </c>
    </row>
    <row r="1927" ht="15" customHeight="1" s="111">
      <c r="A1927" s="42" t="inlineStr">
        <is>
          <t>APR</t>
        </is>
      </c>
      <c r="B1927" s="43">
        <f>APR!A428</f>
        <v/>
      </c>
      <c r="C1927" s="44">
        <f>APR!B428</f>
        <v/>
      </c>
      <c r="D1927" s="44">
        <f>APR!C428</f>
        <v/>
      </c>
      <c r="E1927" s="44">
        <f>APR!D428</f>
        <v/>
      </c>
      <c r="F1927" s="44">
        <f>APR!E428</f>
        <v/>
      </c>
      <c r="G1927" s="44">
        <f>APR!F428</f>
        <v/>
      </c>
      <c r="H1927" s="44">
        <f>APR!G428</f>
        <v/>
      </c>
      <c r="I1927" s="45">
        <f>APR!H428</f>
        <v/>
      </c>
      <c r="J1927" s="45">
        <f>APR!I428</f>
        <v/>
      </c>
      <c r="K1927" s="44">
        <f>APR!J428</f>
        <v/>
      </c>
      <c r="L1927" s="44">
        <f>APR!K428</f>
        <v/>
      </c>
      <c r="M1927" s="46">
        <f>APR!L428</f>
        <v/>
      </c>
      <c r="N1927" s="44">
        <f>APR!M428</f>
        <v/>
      </c>
      <c r="O1927" s="44">
        <f>APR!N428</f>
        <v/>
      </c>
      <c r="P1927" s="44">
        <f>APR!O428</f>
        <v/>
      </c>
      <c r="Q1927" s="44">
        <f>APR!P428</f>
        <v/>
      </c>
      <c r="R1927" s="44">
        <f>APR!Q428</f>
        <v/>
      </c>
      <c r="S1927" s="46">
        <f>S1926+IF(X1927=0,0,M1927)</f>
        <v/>
      </c>
      <c r="T1927" s="47">
        <f>MAX(T1926,S1927)</f>
        <v/>
      </c>
      <c r="U1927" s="48">
        <f>S1927-T1927</f>
        <v/>
      </c>
      <c r="V1927" s="47">
        <f>IFERROR(SUMIFS(DATABASE!$M$5:$M$6004,DATABASE!$B$5:$B$6004,B1927,DATABASE!$X$5:$X$6004,1),0)</f>
        <v/>
      </c>
      <c r="W1927" s="31">
        <f>IFERROR(COUNTIFS(DATABASE!$B$5:$B$6004,B1927,DATABASE!$X$5:$X$6004,1),0)</f>
        <v/>
      </c>
      <c r="X1927" s="49">
        <f>--AND(ISNUMBER(B1927),C1927&lt;&gt;"",L1927&lt;&gt;"",M1927&lt;&gt;"")</f>
        <v/>
      </c>
    </row>
    <row r="1928" ht="15" customHeight="1" s="111">
      <c r="A1928" s="50" t="inlineStr">
        <is>
          <t>APR</t>
        </is>
      </c>
      <c r="B1928" s="51">
        <f>APR!A429</f>
        <v/>
      </c>
      <c r="C1928" s="52">
        <f>APR!B429</f>
        <v/>
      </c>
      <c r="D1928" s="52">
        <f>APR!C429</f>
        <v/>
      </c>
      <c r="E1928" s="52">
        <f>APR!D429</f>
        <v/>
      </c>
      <c r="F1928" s="52">
        <f>APR!E429</f>
        <v/>
      </c>
      <c r="G1928" s="52">
        <f>APR!F429</f>
        <v/>
      </c>
      <c r="H1928" s="52">
        <f>APR!G429</f>
        <v/>
      </c>
      <c r="I1928" s="53">
        <f>APR!H429</f>
        <v/>
      </c>
      <c r="J1928" s="53">
        <f>APR!I429</f>
        <v/>
      </c>
      <c r="K1928" s="52">
        <f>APR!J429</f>
        <v/>
      </c>
      <c r="L1928" s="52">
        <f>APR!K429</f>
        <v/>
      </c>
      <c r="M1928" s="54">
        <f>APR!L429</f>
        <v/>
      </c>
      <c r="N1928" s="52">
        <f>APR!M429</f>
        <v/>
      </c>
      <c r="O1928" s="52">
        <f>APR!N429</f>
        <v/>
      </c>
      <c r="P1928" s="52">
        <f>APR!O429</f>
        <v/>
      </c>
      <c r="Q1928" s="52">
        <f>APR!P429</f>
        <v/>
      </c>
      <c r="R1928" s="52">
        <f>APR!Q429</f>
        <v/>
      </c>
      <c r="S1928" s="54">
        <f>S1927+IF(X1928=0,0,M1928)</f>
        <v/>
      </c>
      <c r="T1928" s="55">
        <f>MAX(T1927,S1928)</f>
        <v/>
      </c>
      <c r="U1928" s="56">
        <f>S1928-T1928</f>
        <v/>
      </c>
      <c r="V1928" s="55">
        <f>IFERROR(SUMIFS(DATABASE!$M$5:$M$6004,DATABASE!$B$5:$B$6004,B1928,DATABASE!$X$5:$X$6004,1),0)</f>
        <v/>
      </c>
      <c r="W1928" s="57">
        <f>IFERROR(COUNTIFS(DATABASE!$B$5:$B$6004,B1928,DATABASE!$X$5:$X$6004,1),0)</f>
        <v/>
      </c>
      <c r="X1928" s="58">
        <f>--AND(ISNUMBER(B1928),C1928&lt;&gt;"",L1928&lt;&gt;"",M1928&lt;&gt;"")</f>
        <v/>
      </c>
    </row>
    <row r="1929" ht="15" customHeight="1" s="111">
      <c r="A1929" s="42" t="inlineStr">
        <is>
          <t>APR</t>
        </is>
      </c>
      <c r="B1929" s="43">
        <f>APR!A430</f>
        <v/>
      </c>
      <c r="C1929" s="44">
        <f>APR!B430</f>
        <v/>
      </c>
      <c r="D1929" s="44">
        <f>APR!C430</f>
        <v/>
      </c>
      <c r="E1929" s="44">
        <f>APR!D430</f>
        <v/>
      </c>
      <c r="F1929" s="44">
        <f>APR!E430</f>
        <v/>
      </c>
      <c r="G1929" s="44">
        <f>APR!F430</f>
        <v/>
      </c>
      <c r="H1929" s="44">
        <f>APR!G430</f>
        <v/>
      </c>
      <c r="I1929" s="45">
        <f>APR!H430</f>
        <v/>
      </c>
      <c r="J1929" s="45">
        <f>APR!I430</f>
        <v/>
      </c>
      <c r="K1929" s="44">
        <f>APR!J430</f>
        <v/>
      </c>
      <c r="L1929" s="44">
        <f>APR!K430</f>
        <v/>
      </c>
      <c r="M1929" s="46">
        <f>APR!L430</f>
        <v/>
      </c>
      <c r="N1929" s="44">
        <f>APR!M430</f>
        <v/>
      </c>
      <c r="O1929" s="44">
        <f>APR!N430</f>
        <v/>
      </c>
      <c r="P1929" s="44">
        <f>APR!O430</f>
        <v/>
      </c>
      <c r="Q1929" s="44">
        <f>APR!P430</f>
        <v/>
      </c>
      <c r="R1929" s="44">
        <f>APR!Q430</f>
        <v/>
      </c>
      <c r="S1929" s="46">
        <f>S1928+IF(X1929=0,0,M1929)</f>
        <v/>
      </c>
      <c r="T1929" s="47">
        <f>MAX(T1928,S1929)</f>
        <v/>
      </c>
      <c r="U1929" s="48">
        <f>S1929-T1929</f>
        <v/>
      </c>
      <c r="V1929" s="47">
        <f>IFERROR(SUMIFS(DATABASE!$M$5:$M$6004,DATABASE!$B$5:$B$6004,B1929,DATABASE!$X$5:$X$6004,1),0)</f>
        <v/>
      </c>
      <c r="W1929" s="31">
        <f>IFERROR(COUNTIFS(DATABASE!$B$5:$B$6004,B1929,DATABASE!$X$5:$X$6004,1),0)</f>
        <v/>
      </c>
      <c r="X1929" s="49">
        <f>--AND(ISNUMBER(B1929),C1929&lt;&gt;"",L1929&lt;&gt;"",M1929&lt;&gt;"")</f>
        <v/>
      </c>
    </row>
    <row r="1930" ht="15" customHeight="1" s="111">
      <c r="A1930" s="50" t="inlineStr">
        <is>
          <t>APR</t>
        </is>
      </c>
      <c r="B1930" s="51">
        <f>APR!A431</f>
        <v/>
      </c>
      <c r="C1930" s="52">
        <f>APR!B431</f>
        <v/>
      </c>
      <c r="D1930" s="52">
        <f>APR!C431</f>
        <v/>
      </c>
      <c r="E1930" s="52">
        <f>APR!D431</f>
        <v/>
      </c>
      <c r="F1930" s="52">
        <f>APR!E431</f>
        <v/>
      </c>
      <c r="G1930" s="52">
        <f>APR!F431</f>
        <v/>
      </c>
      <c r="H1930" s="52">
        <f>APR!G431</f>
        <v/>
      </c>
      <c r="I1930" s="53">
        <f>APR!H431</f>
        <v/>
      </c>
      <c r="J1930" s="53">
        <f>APR!I431</f>
        <v/>
      </c>
      <c r="K1930" s="52">
        <f>APR!J431</f>
        <v/>
      </c>
      <c r="L1930" s="52">
        <f>APR!K431</f>
        <v/>
      </c>
      <c r="M1930" s="54">
        <f>APR!L431</f>
        <v/>
      </c>
      <c r="N1930" s="52">
        <f>APR!M431</f>
        <v/>
      </c>
      <c r="O1930" s="52">
        <f>APR!N431</f>
        <v/>
      </c>
      <c r="P1930" s="52">
        <f>APR!O431</f>
        <v/>
      </c>
      <c r="Q1930" s="52">
        <f>APR!P431</f>
        <v/>
      </c>
      <c r="R1930" s="52">
        <f>APR!Q431</f>
        <v/>
      </c>
      <c r="S1930" s="54">
        <f>S1929+IF(X1930=0,0,M1930)</f>
        <v/>
      </c>
      <c r="T1930" s="55">
        <f>MAX(T1929,S1930)</f>
        <v/>
      </c>
      <c r="U1930" s="56">
        <f>S1930-T1930</f>
        <v/>
      </c>
      <c r="V1930" s="55">
        <f>IFERROR(SUMIFS(DATABASE!$M$5:$M$6004,DATABASE!$B$5:$B$6004,B1930,DATABASE!$X$5:$X$6004,1),0)</f>
        <v/>
      </c>
      <c r="W1930" s="57">
        <f>IFERROR(COUNTIFS(DATABASE!$B$5:$B$6004,B1930,DATABASE!$X$5:$X$6004,1),0)</f>
        <v/>
      </c>
      <c r="X1930" s="58">
        <f>--AND(ISNUMBER(B1930),C1930&lt;&gt;"",L1930&lt;&gt;"",M1930&lt;&gt;"")</f>
        <v/>
      </c>
    </row>
    <row r="1931" ht="15" customHeight="1" s="111">
      <c r="A1931" s="42" t="inlineStr">
        <is>
          <t>APR</t>
        </is>
      </c>
      <c r="B1931" s="43">
        <f>APR!A432</f>
        <v/>
      </c>
      <c r="C1931" s="44">
        <f>APR!B432</f>
        <v/>
      </c>
      <c r="D1931" s="44">
        <f>APR!C432</f>
        <v/>
      </c>
      <c r="E1931" s="44">
        <f>APR!D432</f>
        <v/>
      </c>
      <c r="F1931" s="44">
        <f>APR!E432</f>
        <v/>
      </c>
      <c r="G1931" s="44">
        <f>APR!F432</f>
        <v/>
      </c>
      <c r="H1931" s="44">
        <f>APR!G432</f>
        <v/>
      </c>
      <c r="I1931" s="45">
        <f>APR!H432</f>
        <v/>
      </c>
      <c r="J1931" s="45">
        <f>APR!I432</f>
        <v/>
      </c>
      <c r="K1931" s="44">
        <f>APR!J432</f>
        <v/>
      </c>
      <c r="L1931" s="44">
        <f>APR!K432</f>
        <v/>
      </c>
      <c r="M1931" s="46">
        <f>APR!L432</f>
        <v/>
      </c>
      <c r="N1931" s="44">
        <f>APR!M432</f>
        <v/>
      </c>
      <c r="O1931" s="44">
        <f>APR!N432</f>
        <v/>
      </c>
      <c r="P1931" s="44">
        <f>APR!O432</f>
        <v/>
      </c>
      <c r="Q1931" s="44">
        <f>APR!P432</f>
        <v/>
      </c>
      <c r="R1931" s="44">
        <f>APR!Q432</f>
        <v/>
      </c>
      <c r="S1931" s="46">
        <f>S1930+IF(X1931=0,0,M1931)</f>
        <v/>
      </c>
      <c r="T1931" s="47">
        <f>MAX(T1930,S1931)</f>
        <v/>
      </c>
      <c r="U1931" s="48">
        <f>S1931-T1931</f>
        <v/>
      </c>
      <c r="V1931" s="47">
        <f>IFERROR(SUMIFS(DATABASE!$M$5:$M$6004,DATABASE!$B$5:$B$6004,B1931,DATABASE!$X$5:$X$6004,1),0)</f>
        <v/>
      </c>
      <c r="W1931" s="31">
        <f>IFERROR(COUNTIFS(DATABASE!$B$5:$B$6004,B1931,DATABASE!$X$5:$X$6004,1),0)</f>
        <v/>
      </c>
      <c r="X1931" s="49">
        <f>--AND(ISNUMBER(B1931),C1931&lt;&gt;"",L1931&lt;&gt;"",M1931&lt;&gt;"")</f>
        <v/>
      </c>
    </row>
    <row r="1932" ht="15" customHeight="1" s="111">
      <c r="A1932" s="50" t="inlineStr">
        <is>
          <t>APR</t>
        </is>
      </c>
      <c r="B1932" s="51">
        <f>APR!A433</f>
        <v/>
      </c>
      <c r="C1932" s="52">
        <f>APR!B433</f>
        <v/>
      </c>
      <c r="D1932" s="52">
        <f>APR!C433</f>
        <v/>
      </c>
      <c r="E1932" s="52">
        <f>APR!D433</f>
        <v/>
      </c>
      <c r="F1932" s="52">
        <f>APR!E433</f>
        <v/>
      </c>
      <c r="G1932" s="52">
        <f>APR!F433</f>
        <v/>
      </c>
      <c r="H1932" s="52">
        <f>APR!G433</f>
        <v/>
      </c>
      <c r="I1932" s="53">
        <f>APR!H433</f>
        <v/>
      </c>
      <c r="J1932" s="53">
        <f>APR!I433</f>
        <v/>
      </c>
      <c r="K1932" s="52">
        <f>APR!J433</f>
        <v/>
      </c>
      <c r="L1932" s="52">
        <f>APR!K433</f>
        <v/>
      </c>
      <c r="M1932" s="54">
        <f>APR!L433</f>
        <v/>
      </c>
      <c r="N1932" s="52">
        <f>APR!M433</f>
        <v/>
      </c>
      <c r="O1932" s="52">
        <f>APR!N433</f>
        <v/>
      </c>
      <c r="P1932" s="52">
        <f>APR!O433</f>
        <v/>
      </c>
      <c r="Q1932" s="52">
        <f>APR!P433</f>
        <v/>
      </c>
      <c r="R1932" s="52">
        <f>APR!Q433</f>
        <v/>
      </c>
      <c r="S1932" s="54">
        <f>S1931+IF(X1932=0,0,M1932)</f>
        <v/>
      </c>
      <c r="T1932" s="55">
        <f>MAX(T1931,S1932)</f>
        <v/>
      </c>
      <c r="U1932" s="56">
        <f>S1932-T1932</f>
        <v/>
      </c>
      <c r="V1932" s="55">
        <f>IFERROR(SUMIFS(DATABASE!$M$5:$M$6004,DATABASE!$B$5:$B$6004,B1932,DATABASE!$X$5:$X$6004,1),0)</f>
        <v/>
      </c>
      <c r="W1932" s="57">
        <f>IFERROR(COUNTIFS(DATABASE!$B$5:$B$6004,B1932,DATABASE!$X$5:$X$6004,1),0)</f>
        <v/>
      </c>
      <c r="X1932" s="58">
        <f>--AND(ISNUMBER(B1932),C1932&lt;&gt;"",L1932&lt;&gt;"",M1932&lt;&gt;"")</f>
        <v/>
      </c>
    </row>
    <row r="1933" ht="15" customHeight="1" s="111">
      <c r="A1933" s="42" t="inlineStr">
        <is>
          <t>APR</t>
        </is>
      </c>
      <c r="B1933" s="43">
        <f>APR!A434</f>
        <v/>
      </c>
      <c r="C1933" s="44">
        <f>APR!B434</f>
        <v/>
      </c>
      <c r="D1933" s="44">
        <f>APR!C434</f>
        <v/>
      </c>
      <c r="E1933" s="44">
        <f>APR!D434</f>
        <v/>
      </c>
      <c r="F1933" s="44">
        <f>APR!E434</f>
        <v/>
      </c>
      <c r="G1933" s="44">
        <f>APR!F434</f>
        <v/>
      </c>
      <c r="H1933" s="44">
        <f>APR!G434</f>
        <v/>
      </c>
      <c r="I1933" s="45">
        <f>APR!H434</f>
        <v/>
      </c>
      <c r="J1933" s="45">
        <f>APR!I434</f>
        <v/>
      </c>
      <c r="K1933" s="44">
        <f>APR!J434</f>
        <v/>
      </c>
      <c r="L1933" s="44">
        <f>APR!K434</f>
        <v/>
      </c>
      <c r="M1933" s="46">
        <f>APR!L434</f>
        <v/>
      </c>
      <c r="N1933" s="44">
        <f>APR!M434</f>
        <v/>
      </c>
      <c r="O1933" s="44">
        <f>APR!N434</f>
        <v/>
      </c>
      <c r="P1933" s="44">
        <f>APR!O434</f>
        <v/>
      </c>
      <c r="Q1933" s="44">
        <f>APR!P434</f>
        <v/>
      </c>
      <c r="R1933" s="44">
        <f>APR!Q434</f>
        <v/>
      </c>
      <c r="S1933" s="46">
        <f>S1932+IF(X1933=0,0,M1933)</f>
        <v/>
      </c>
      <c r="T1933" s="47">
        <f>MAX(T1932,S1933)</f>
        <v/>
      </c>
      <c r="U1933" s="48">
        <f>S1933-T1933</f>
        <v/>
      </c>
      <c r="V1933" s="47">
        <f>IFERROR(SUMIFS(DATABASE!$M$5:$M$6004,DATABASE!$B$5:$B$6004,B1933,DATABASE!$X$5:$X$6004,1),0)</f>
        <v/>
      </c>
      <c r="W1933" s="31">
        <f>IFERROR(COUNTIFS(DATABASE!$B$5:$B$6004,B1933,DATABASE!$X$5:$X$6004,1),0)</f>
        <v/>
      </c>
      <c r="X1933" s="49">
        <f>--AND(ISNUMBER(B1933),C1933&lt;&gt;"",L1933&lt;&gt;"",M1933&lt;&gt;"")</f>
        <v/>
      </c>
    </row>
    <row r="1934" ht="15" customHeight="1" s="111">
      <c r="A1934" s="50" t="inlineStr">
        <is>
          <t>APR</t>
        </is>
      </c>
      <c r="B1934" s="51">
        <f>APR!A435</f>
        <v/>
      </c>
      <c r="C1934" s="52">
        <f>APR!B435</f>
        <v/>
      </c>
      <c r="D1934" s="52">
        <f>APR!C435</f>
        <v/>
      </c>
      <c r="E1934" s="52">
        <f>APR!D435</f>
        <v/>
      </c>
      <c r="F1934" s="52">
        <f>APR!E435</f>
        <v/>
      </c>
      <c r="G1934" s="52">
        <f>APR!F435</f>
        <v/>
      </c>
      <c r="H1934" s="52">
        <f>APR!G435</f>
        <v/>
      </c>
      <c r="I1934" s="53">
        <f>APR!H435</f>
        <v/>
      </c>
      <c r="J1934" s="53">
        <f>APR!I435</f>
        <v/>
      </c>
      <c r="K1934" s="52">
        <f>APR!J435</f>
        <v/>
      </c>
      <c r="L1934" s="52">
        <f>APR!K435</f>
        <v/>
      </c>
      <c r="M1934" s="54">
        <f>APR!L435</f>
        <v/>
      </c>
      <c r="N1934" s="52">
        <f>APR!M435</f>
        <v/>
      </c>
      <c r="O1934" s="52">
        <f>APR!N435</f>
        <v/>
      </c>
      <c r="P1934" s="52">
        <f>APR!O435</f>
        <v/>
      </c>
      <c r="Q1934" s="52">
        <f>APR!P435</f>
        <v/>
      </c>
      <c r="R1934" s="52">
        <f>APR!Q435</f>
        <v/>
      </c>
      <c r="S1934" s="54">
        <f>S1933+IF(X1934=0,0,M1934)</f>
        <v/>
      </c>
      <c r="T1934" s="55">
        <f>MAX(T1933,S1934)</f>
        <v/>
      </c>
      <c r="U1934" s="56">
        <f>S1934-T1934</f>
        <v/>
      </c>
      <c r="V1934" s="55">
        <f>IFERROR(SUMIFS(DATABASE!$M$5:$M$6004,DATABASE!$B$5:$B$6004,B1934,DATABASE!$X$5:$X$6004,1),0)</f>
        <v/>
      </c>
      <c r="W1934" s="57">
        <f>IFERROR(COUNTIFS(DATABASE!$B$5:$B$6004,B1934,DATABASE!$X$5:$X$6004,1),0)</f>
        <v/>
      </c>
      <c r="X1934" s="58">
        <f>--AND(ISNUMBER(B1934),C1934&lt;&gt;"",L1934&lt;&gt;"",M1934&lt;&gt;"")</f>
        <v/>
      </c>
    </row>
    <row r="1935" ht="15" customHeight="1" s="111">
      <c r="A1935" s="42" t="inlineStr">
        <is>
          <t>APR</t>
        </is>
      </c>
      <c r="B1935" s="43">
        <f>APR!A436</f>
        <v/>
      </c>
      <c r="C1935" s="44">
        <f>APR!B436</f>
        <v/>
      </c>
      <c r="D1935" s="44">
        <f>APR!C436</f>
        <v/>
      </c>
      <c r="E1935" s="44">
        <f>APR!D436</f>
        <v/>
      </c>
      <c r="F1935" s="44">
        <f>APR!E436</f>
        <v/>
      </c>
      <c r="G1935" s="44">
        <f>APR!F436</f>
        <v/>
      </c>
      <c r="H1935" s="44">
        <f>APR!G436</f>
        <v/>
      </c>
      <c r="I1935" s="45">
        <f>APR!H436</f>
        <v/>
      </c>
      <c r="J1935" s="45">
        <f>APR!I436</f>
        <v/>
      </c>
      <c r="K1935" s="44">
        <f>APR!J436</f>
        <v/>
      </c>
      <c r="L1935" s="44">
        <f>APR!K436</f>
        <v/>
      </c>
      <c r="M1935" s="46">
        <f>APR!L436</f>
        <v/>
      </c>
      <c r="N1935" s="44">
        <f>APR!M436</f>
        <v/>
      </c>
      <c r="O1935" s="44">
        <f>APR!N436</f>
        <v/>
      </c>
      <c r="P1935" s="44">
        <f>APR!O436</f>
        <v/>
      </c>
      <c r="Q1935" s="44">
        <f>APR!P436</f>
        <v/>
      </c>
      <c r="R1935" s="44">
        <f>APR!Q436</f>
        <v/>
      </c>
      <c r="S1935" s="46">
        <f>S1934+IF(X1935=0,0,M1935)</f>
        <v/>
      </c>
      <c r="T1935" s="47">
        <f>MAX(T1934,S1935)</f>
        <v/>
      </c>
      <c r="U1935" s="48">
        <f>S1935-T1935</f>
        <v/>
      </c>
      <c r="V1935" s="47">
        <f>IFERROR(SUMIFS(DATABASE!$M$5:$M$6004,DATABASE!$B$5:$B$6004,B1935,DATABASE!$X$5:$X$6004,1),0)</f>
        <v/>
      </c>
      <c r="W1935" s="31">
        <f>IFERROR(COUNTIFS(DATABASE!$B$5:$B$6004,B1935,DATABASE!$X$5:$X$6004,1),0)</f>
        <v/>
      </c>
      <c r="X1935" s="49">
        <f>--AND(ISNUMBER(B1935),C1935&lt;&gt;"",L1935&lt;&gt;"",M1935&lt;&gt;"")</f>
        <v/>
      </c>
    </row>
    <row r="1936" ht="15" customHeight="1" s="111">
      <c r="A1936" s="50" t="inlineStr">
        <is>
          <t>APR</t>
        </is>
      </c>
      <c r="B1936" s="51">
        <f>APR!A437</f>
        <v/>
      </c>
      <c r="C1936" s="52">
        <f>APR!B437</f>
        <v/>
      </c>
      <c r="D1936" s="52">
        <f>APR!C437</f>
        <v/>
      </c>
      <c r="E1936" s="52">
        <f>APR!D437</f>
        <v/>
      </c>
      <c r="F1936" s="52">
        <f>APR!E437</f>
        <v/>
      </c>
      <c r="G1936" s="52">
        <f>APR!F437</f>
        <v/>
      </c>
      <c r="H1936" s="52">
        <f>APR!G437</f>
        <v/>
      </c>
      <c r="I1936" s="53">
        <f>APR!H437</f>
        <v/>
      </c>
      <c r="J1936" s="53">
        <f>APR!I437</f>
        <v/>
      </c>
      <c r="K1936" s="52">
        <f>APR!J437</f>
        <v/>
      </c>
      <c r="L1936" s="52">
        <f>APR!K437</f>
        <v/>
      </c>
      <c r="M1936" s="54">
        <f>APR!L437</f>
        <v/>
      </c>
      <c r="N1936" s="52">
        <f>APR!M437</f>
        <v/>
      </c>
      <c r="O1936" s="52">
        <f>APR!N437</f>
        <v/>
      </c>
      <c r="P1936" s="52">
        <f>APR!O437</f>
        <v/>
      </c>
      <c r="Q1936" s="52">
        <f>APR!P437</f>
        <v/>
      </c>
      <c r="R1936" s="52">
        <f>APR!Q437</f>
        <v/>
      </c>
      <c r="S1936" s="54">
        <f>S1935+IF(X1936=0,0,M1936)</f>
        <v/>
      </c>
      <c r="T1936" s="55">
        <f>MAX(T1935,S1936)</f>
        <v/>
      </c>
      <c r="U1936" s="56">
        <f>S1936-T1936</f>
        <v/>
      </c>
      <c r="V1936" s="55">
        <f>IFERROR(SUMIFS(DATABASE!$M$5:$M$6004,DATABASE!$B$5:$B$6004,B1936,DATABASE!$X$5:$X$6004,1),0)</f>
        <v/>
      </c>
      <c r="W1936" s="57">
        <f>IFERROR(COUNTIFS(DATABASE!$B$5:$B$6004,B1936,DATABASE!$X$5:$X$6004,1),0)</f>
        <v/>
      </c>
      <c r="X1936" s="58">
        <f>--AND(ISNUMBER(B1936),C1936&lt;&gt;"",L1936&lt;&gt;"",M1936&lt;&gt;"")</f>
        <v/>
      </c>
    </row>
    <row r="1937" ht="15" customHeight="1" s="111">
      <c r="A1937" s="42" t="inlineStr">
        <is>
          <t>APR</t>
        </is>
      </c>
      <c r="B1937" s="43">
        <f>APR!A438</f>
        <v/>
      </c>
      <c r="C1937" s="44">
        <f>APR!B438</f>
        <v/>
      </c>
      <c r="D1937" s="44">
        <f>APR!C438</f>
        <v/>
      </c>
      <c r="E1937" s="44">
        <f>APR!D438</f>
        <v/>
      </c>
      <c r="F1937" s="44">
        <f>APR!E438</f>
        <v/>
      </c>
      <c r="G1937" s="44">
        <f>APR!F438</f>
        <v/>
      </c>
      <c r="H1937" s="44">
        <f>APR!G438</f>
        <v/>
      </c>
      <c r="I1937" s="45">
        <f>APR!H438</f>
        <v/>
      </c>
      <c r="J1937" s="45">
        <f>APR!I438</f>
        <v/>
      </c>
      <c r="K1937" s="44">
        <f>APR!J438</f>
        <v/>
      </c>
      <c r="L1937" s="44">
        <f>APR!K438</f>
        <v/>
      </c>
      <c r="M1937" s="46">
        <f>APR!L438</f>
        <v/>
      </c>
      <c r="N1937" s="44">
        <f>APR!M438</f>
        <v/>
      </c>
      <c r="O1937" s="44">
        <f>APR!N438</f>
        <v/>
      </c>
      <c r="P1937" s="44">
        <f>APR!O438</f>
        <v/>
      </c>
      <c r="Q1937" s="44">
        <f>APR!P438</f>
        <v/>
      </c>
      <c r="R1937" s="44">
        <f>APR!Q438</f>
        <v/>
      </c>
      <c r="S1937" s="46">
        <f>S1936+IF(X1937=0,0,M1937)</f>
        <v/>
      </c>
      <c r="T1937" s="47">
        <f>MAX(T1936,S1937)</f>
        <v/>
      </c>
      <c r="U1937" s="48">
        <f>S1937-T1937</f>
        <v/>
      </c>
      <c r="V1937" s="47">
        <f>IFERROR(SUMIFS(DATABASE!$M$5:$M$6004,DATABASE!$B$5:$B$6004,B1937,DATABASE!$X$5:$X$6004,1),0)</f>
        <v/>
      </c>
      <c r="W1937" s="31">
        <f>IFERROR(COUNTIFS(DATABASE!$B$5:$B$6004,B1937,DATABASE!$X$5:$X$6004,1),0)</f>
        <v/>
      </c>
      <c r="X1937" s="49">
        <f>--AND(ISNUMBER(B1937),C1937&lt;&gt;"",L1937&lt;&gt;"",M1937&lt;&gt;"")</f>
        <v/>
      </c>
    </row>
    <row r="1938" ht="15" customHeight="1" s="111">
      <c r="A1938" s="50" t="inlineStr">
        <is>
          <t>APR</t>
        </is>
      </c>
      <c r="B1938" s="51">
        <f>APR!A439</f>
        <v/>
      </c>
      <c r="C1938" s="52">
        <f>APR!B439</f>
        <v/>
      </c>
      <c r="D1938" s="52">
        <f>APR!C439</f>
        <v/>
      </c>
      <c r="E1938" s="52">
        <f>APR!D439</f>
        <v/>
      </c>
      <c r="F1938" s="52">
        <f>APR!E439</f>
        <v/>
      </c>
      <c r="G1938" s="52">
        <f>APR!F439</f>
        <v/>
      </c>
      <c r="H1938" s="52">
        <f>APR!G439</f>
        <v/>
      </c>
      <c r="I1938" s="53">
        <f>APR!H439</f>
        <v/>
      </c>
      <c r="J1938" s="53">
        <f>APR!I439</f>
        <v/>
      </c>
      <c r="K1938" s="52">
        <f>APR!J439</f>
        <v/>
      </c>
      <c r="L1938" s="52">
        <f>APR!K439</f>
        <v/>
      </c>
      <c r="M1938" s="54">
        <f>APR!L439</f>
        <v/>
      </c>
      <c r="N1938" s="52">
        <f>APR!M439</f>
        <v/>
      </c>
      <c r="O1938" s="52">
        <f>APR!N439</f>
        <v/>
      </c>
      <c r="P1938" s="52">
        <f>APR!O439</f>
        <v/>
      </c>
      <c r="Q1938" s="52">
        <f>APR!P439</f>
        <v/>
      </c>
      <c r="R1938" s="52">
        <f>APR!Q439</f>
        <v/>
      </c>
      <c r="S1938" s="54">
        <f>S1937+IF(X1938=0,0,M1938)</f>
        <v/>
      </c>
      <c r="T1938" s="55">
        <f>MAX(T1937,S1938)</f>
        <v/>
      </c>
      <c r="U1938" s="56">
        <f>S1938-T1938</f>
        <v/>
      </c>
      <c r="V1938" s="55">
        <f>IFERROR(SUMIFS(DATABASE!$M$5:$M$6004,DATABASE!$B$5:$B$6004,B1938,DATABASE!$X$5:$X$6004,1),0)</f>
        <v/>
      </c>
      <c r="W1938" s="57">
        <f>IFERROR(COUNTIFS(DATABASE!$B$5:$B$6004,B1938,DATABASE!$X$5:$X$6004,1),0)</f>
        <v/>
      </c>
      <c r="X1938" s="58">
        <f>--AND(ISNUMBER(B1938),C1938&lt;&gt;"",L1938&lt;&gt;"",M1938&lt;&gt;"")</f>
        <v/>
      </c>
    </row>
    <row r="1939" ht="15" customHeight="1" s="111">
      <c r="A1939" s="42" t="inlineStr">
        <is>
          <t>APR</t>
        </is>
      </c>
      <c r="B1939" s="43">
        <f>APR!A440</f>
        <v/>
      </c>
      <c r="C1939" s="44">
        <f>APR!B440</f>
        <v/>
      </c>
      <c r="D1939" s="44">
        <f>APR!C440</f>
        <v/>
      </c>
      <c r="E1939" s="44">
        <f>APR!D440</f>
        <v/>
      </c>
      <c r="F1939" s="44">
        <f>APR!E440</f>
        <v/>
      </c>
      <c r="G1939" s="44">
        <f>APR!F440</f>
        <v/>
      </c>
      <c r="H1939" s="44">
        <f>APR!G440</f>
        <v/>
      </c>
      <c r="I1939" s="45">
        <f>APR!H440</f>
        <v/>
      </c>
      <c r="J1939" s="45">
        <f>APR!I440</f>
        <v/>
      </c>
      <c r="K1939" s="44">
        <f>APR!J440</f>
        <v/>
      </c>
      <c r="L1939" s="44">
        <f>APR!K440</f>
        <v/>
      </c>
      <c r="M1939" s="46">
        <f>APR!L440</f>
        <v/>
      </c>
      <c r="N1939" s="44">
        <f>APR!M440</f>
        <v/>
      </c>
      <c r="O1939" s="44">
        <f>APR!N440</f>
        <v/>
      </c>
      <c r="P1939" s="44">
        <f>APR!O440</f>
        <v/>
      </c>
      <c r="Q1939" s="44">
        <f>APR!P440</f>
        <v/>
      </c>
      <c r="R1939" s="44">
        <f>APR!Q440</f>
        <v/>
      </c>
      <c r="S1939" s="46">
        <f>S1938+IF(X1939=0,0,M1939)</f>
        <v/>
      </c>
      <c r="T1939" s="47">
        <f>MAX(T1938,S1939)</f>
        <v/>
      </c>
      <c r="U1939" s="48">
        <f>S1939-T1939</f>
        <v/>
      </c>
      <c r="V1939" s="47">
        <f>IFERROR(SUMIFS(DATABASE!$M$5:$M$6004,DATABASE!$B$5:$B$6004,B1939,DATABASE!$X$5:$X$6004,1),0)</f>
        <v/>
      </c>
      <c r="W1939" s="31">
        <f>IFERROR(COUNTIFS(DATABASE!$B$5:$B$6004,B1939,DATABASE!$X$5:$X$6004,1),0)</f>
        <v/>
      </c>
      <c r="X1939" s="49">
        <f>--AND(ISNUMBER(B1939),C1939&lt;&gt;"",L1939&lt;&gt;"",M1939&lt;&gt;"")</f>
        <v/>
      </c>
    </row>
    <row r="1940" ht="15" customHeight="1" s="111">
      <c r="A1940" s="50" t="inlineStr">
        <is>
          <t>APR</t>
        </is>
      </c>
      <c r="B1940" s="51">
        <f>APR!A441</f>
        <v/>
      </c>
      <c r="C1940" s="52">
        <f>APR!B441</f>
        <v/>
      </c>
      <c r="D1940" s="52">
        <f>APR!C441</f>
        <v/>
      </c>
      <c r="E1940" s="52">
        <f>APR!D441</f>
        <v/>
      </c>
      <c r="F1940" s="52">
        <f>APR!E441</f>
        <v/>
      </c>
      <c r="G1940" s="52">
        <f>APR!F441</f>
        <v/>
      </c>
      <c r="H1940" s="52">
        <f>APR!G441</f>
        <v/>
      </c>
      <c r="I1940" s="53">
        <f>APR!H441</f>
        <v/>
      </c>
      <c r="J1940" s="53">
        <f>APR!I441</f>
        <v/>
      </c>
      <c r="K1940" s="52">
        <f>APR!J441</f>
        <v/>
      </c>
      <c r="L1940" s="52">
        <f>APR!K441</f>
        <v/>
      </c>
      <c r="M1940" s="54">
        <f>APR!L441</f>
        <v/>
      </c>
      <c r="N1940" s="52">
        <f>APR!M441</f>
        <v/>
      </c>
      <c r="O1940" s="52">
        <f>APR!N441</f>
        <v/>
      </c>
      <c r="P1940" s="52">
        <f>APR!O441</f>
        <v/>
      </c>
      <c r="Q1940" s="52">
        <f>APR!P441</f>
        <v/>
      </c>
      <c r="R1940" s="52">
        <f>APR!Q441</f>
        <v/>
      </c>
      <c r="S1940" s="54">
        <f>S1939+IF(X1940=0,0,M1940)</f>
        <v/>
      </c>
      <c r="T1940" s="55">
        <f>MAX(T1939,S1940)</f>
        <v/>
      </c>
      <c r="U1940" s="56">
        <f>S1940-T1940</f>
        <v/>
      </c>
      <c r="V1940" s="55">
        <f>IFERROR(SUMIFS(DATABASE!$M$5:$M$6004,DATABASE!$B$5:$B$6004,B1940,DATABASE!$X$5:$X$6004,1),0)</f>
        <v/>
      </c>
      <c r="W1940" s="57">
        <f>IFERROR(COUNTIFS(DATABASE!$B$5:$B$6004,B1940,DATABASE!$X$5:$X$6004,1),0)</f>
        <v/>
      </c>
      <c r="X1940" s="58">
        <f>--AND(ISNUMBER(B1940),C1940&lt;&gt;"",L1940&lt;&gt;"",M1940&lt;&gt;"")</f>
        <v/>
      </c>
    </row>
    <row r="1941" ht="15" customHeight="1" s="111">
      <c r="A1941" s="42" t="inlineStr">
        <is>
          <t>APR</t>
        </is>
      </c>
      <c r="B1941" s="43">
        <f>APR!A442</f>
        <v/>
      </c>
      <c r="C1941" s="44">
        <f>APR!B442</f>
        <v/>
      </c>
      <c r="D1941" s="44">
        <f>APR!C442</f>
        <v/>
      </c>
      <c r="E1941" s="44">
        <f>APR!D442</f>
        <v/>
      </c>
      <c r="F1941" s="44">
        <f>APR!E442</f>
        <v/>
      </c>
      <c r="G1941" s="44">
        <f>APR!F442</f>
        <v/>
      </c>
      <c r="H1941" s="44">
        <f>APR!G442</f>
        <v/>
      </c>
      <c r="I1941" s="45">
        <f>APR!H442</f>
        <v/>
      </c>
      <c r="J1941" s="45">
        <f>APR!I442</f>
        <v/>
      </c>
      <c r="K1941" s="44">
        <f>APR!J442</f>
        <v/>
      </c>
      <c r="L1941" s="44">
        <f>APR!K442</f>
        <v/>
      </c>
      <c r="M1941" s="46">
        <f>APR!L442</f>
        <v/>
      </c>
      <c r="N1941" s="44">
        <f>APR!M442</f>
        <v/>
      </c>
      <c r="O1941" s="44">
        <f>APR!N442</f>
        <v/>
      </c>
      <c r="P1941" s="44">
        <f>APR!O442</f>
        <v/>
      </c>
      <c r="Q1941" s="44">
        <f>APR!P442</f>
        <v/>
      </c>
      <c r="R1941" s="44">
        <f>APR!Q442</f>
        <v/>
      </c>
      <c r="S1941" s="46">
        <f>S1940+IF(X1941=0,0,M1941)</f>
        <v/>
      </c>
      <c r="T1941" s="47">
        <f>MAX(T1940,S1941)</f>
        <v/>
      </c>
      <c r="U1941" s="48">
        <f>S1941-T1941</f>
        <v/>
      </c>
      <c r="V1941" s="47">
        <f>IFERROR(SUMIFS(DATABASE!$M$5:$M$6004,DATABASE!$B$5:$B$6004,B1941,DATABASE!$X$5:$X$6004,1),0)</f>
        <v/>
      </c>
      <c r="W1941" s="31">
        <f>IFERROR(COUNTIFS(DATABASE!$B$5:$B$6004,B1941,DATABASE!$X$5:$X$6004,1),0)</f>
        <v/>
      </c>
      <c r="X1941" s="49">
        <f>--AND(ISNUMBER(B1941),C1941&lt;&gt;"",L1941&lt;&gt;"",M1941&lt;&gt;"")</f>
        <v/>
      </c>
    </row>
    <row r="1942" ht="15" customHeight="1" s="111">
      <c r="A1942" s="50" t="inlineStr">
        <is>
          <t>APR</t>
        </is>
      </c>
      <c r="B1942" s="51">
        <f>APR!A443</f>
        <v/>
      </c>
      <c r="C1942" s="52">
        <f>APR!B443</f>
        <v/>
      </c>
      <c r="D1942" s="52">
        <f>APR!C443</f>
        <v/>
      </c>
      <c r="E1942" s="52">
        <f>APR!D443</f>
        <v/>
      </c>
      <c r="F1942" s="52">
        <f>APR!E443</f>
        <v/>
      </c>
      <c r="G1942" s="52">
        <f>APR!F443</f>
        <v/>
      </c>
      <c r="H1942" s="52">
        <f>APR!G443</f>
        <v/>
      </c>
      <c r="I1942" s="53">
        <f>APR!H443</f>
        <v/>
      </c>
      <c r="J1942" s="53">
        <f>APR!I443</f>
        <v/>
      </c>
      <c r="K1942" s="52">
        <f>APR!J443</f>
        <v/>
      </c>
      <c r="L1942" s="52">
        <f>APR!K443</f>
        <v/>
      </c>
      <c r="M1942" s="54">
        <f>APR!L443</f>
        <v/>
      </c>
      <c r="N1942" s="52">
        <f>APR!M443</f>
        <v/>
      </c>
      <c r="O1942" s="52">
        <f>APR!N443</f>
        <v/>
      </c>
      <c r="P1942" s="52">
        <f>APR!O443</f>
        <v/>
      </c>
      <c r="Q1942" s="52">
        <f>APR!P443</f>
        <v/>
      </c>
      <c r="R1942" s="52">
        <f>APR!Q443</f>
        <v/>
      </c>
      <c r="S1942" s="54">
        <f>S1941+IF(X1942=0,0,M1942)</f>
        <v/>
      </c>
      <c r="T1942" s="55">
        <f>MAX(T1941,S1942)</f>
        <v/>
      </c>
      <c r="U1942" s="56">
        <f>S1942-T1942</f>
        <v/>
      </c>
      <c r="V1942" s="55">
        <f>IFERROR(SUMIFS(DATABASE!$M$5:$M$6004,DATABASE!$B$5:$B$6004,B1942,DATABASE!$X$5:$X$6004,1),0)</f>
        <v/>
      </c>
      <c r="W1942" s="57">
        <f>IFERROR(COUNTIFS(DATABASE!$B$5:$B$6004,B1942,DATABASE!$X$5:$X$6004,1),0)</f>
        <v/>
      </c>
      <c r="X1942" s="58">
        <f>--AND(ISNUMBER(B1942),C1942&lt;&gt;"",L1942&lt;&gt;"",M1942&lt;&gt;"")</f>
        <v/>
      </c>
    </row>
    <row r="1943" ht="15" customHeight="1" s="111">
      <c r="A1943" s="42" t="inlineStr">
        <is>
          <t>APR</t>
        </is>
      </c>
      <c r="B1943" s="43">
        <f>APR!A444</f>
        <v/>
      </c>
      <c r="C1943" s="44">
        <f>APR!B444</f>
        <v/>
      </c>
      <c r="D1943" s="44">
        <f>APR!C444</f>
        <v/>
      </c>
      <c r="E1943" s="44">
        <f>APR!D444</f>
        <v/>
      </c>
      <c r="F1943" s="44">
        <f>APR!E444</f>
        <v/>
      </c>
      <c r="G1943" s="44">
        <f>APR!F444</f>
        <v/>
      </c>
      <c r="H1943" s="44">
        <f>APR!G444</f>
        <v/>
      </c>
      <c r="I1943" s="45">
        <f>APR!H444</f>
        <v/>
      </c>
      <c r="J1943" s="45">
        <f>APR!I444</f>
        <v/>
      </c>
      <c r="K1943" s="44">
        <f>APR!J444</f>
        <v/>
      </c>
      <c r="L1943" s="44">
        <f>APR!K444</f>
        <v/>
      </c>
      <c r="M1943" s="46">
        <f>APR!L444</f>
        <v/>
      </c>
      <c r="N1943" s="44">
        <f>APR!M444</f>
        <v/>
      </c>
      <c r="O1943" s="44">
        <f>APR!N444</f>
        <v/>
      </c>
      <c r="P1943" s="44">
        <f>APR!O444</f>
        <v/>
      </c>
      <c r="Q1943" s="44">
        <f>APR!P444</f>
        <v/>
      </c>
      <c r="R1943" s="44">
        <f>APR!Q444</f>
        <v/>
      </c>
      <c r="S1943" s="46">
        <f>S1942+IF(X1943=0,0,M1943)</f>
        <v/>
      </c>
      <c r="T1943" s="47">
        <f>MAX(T1942,S1943)</f>
        <v/>
      </c>
      <c r="U1943" s="48">
        <f>S1943-T1943</f>
        <v/>
      </c>
      <c r="V1943" s="47">
        <f>IFERROR(SUMIFS(DATABASE!$M$5:$M$6004,DATABASE!$B$5:$B$6004,B1943,DATABASE!$X$5:$X$6004,1),0)</f>
        <v/>
      </c>
      <c r="W1943" s="31">
        <f>IFERROR(COUNTIFS(DATABASE!$B$5:$B$6004,B1943,DATABASE!$X$5:$X$6004,1),0)</f>
        <v/>
      </c>
      <c r="X1943" s="49">
        <f>--AND(ISNUMBER(B1943),C1943&lt;&gt;"",L1943&lt;&gt;"",M1943&lt;&gt;"")</f>
        <v/>
      </c>
    </row>
    <row r="1944" ht="15" customHeight="1" s="111">
      <c r="A1944" s="50" t="inlineStr">
        <is>
          <t>APR</t>
        </is>
      </c>
      <c r="B1944" s="51">
        <f>APR!A445</f>
        <v/>
      </c>
      <c r="C1944" s="52">
        <f>APR!B445</f>
        <v/>
      </c>
      <c r="D1944" s="52">
        <f>APR!C445</f>
        <v/>
      </c>
      <c r="E1944" s="52">
        <f>APR!D445</f>
        <v/>
      </c>
      <c r="F1944" s="52">
        <f>APR!E445</f>
        <v/>
      </c>
      <c r="G1944" s="52">
        <f>APR!F445</f>
        <v/>
      </c>
      <c r="H1944" s="52">
        <f>APR!G445</f>
        <v/>
      </c>
      <c r="I1944" s="53">
        <f>APR!H445</f>
        <v/>
      </c>
      <c r="J1944" s="53">
        <f>APR!I445</f>
        <v/>
      </c>
      <c r="K1944" s="52">
        <f>APR!J445</f>
        <v/>
      </c>
      <c r="L1944" s="52">
        <f>APR!K445</f>
        <v/>
      </c>
      <c r="M1944" s="54">
        <f>APR!L445</f>
        <v/>
      </c>
      <c r="N1944" s="52">
        <f>APR!M445</f>
        <v/>
      </c>
      <c r="O1944" s="52">
        <f>APR!N445</f>
        <v/>
      </c>
      <c r="P1944" s="52">
        <f>APR!O445</f>
        <v/>
      </c>
      <c r="Q1944" s="52">
        <f>APR!P445</f>
        <v/>
      </c>
      <c r="R1944" s="52">
        <f>APR!Q445</f>
        <v/>
      </c>
      <c r="S1944" s="54">
        <f>S1943+IF(X1944=0,0,M1944)</f>
        <v/>
      </c>
      <c r="T1944" s="55">
        <f>MAX(T1943,S1944)</f>
        <v/>
      </c>
      <c r="U1944" s="56">
        <f>S1944-T1944</f>
        <v/>
      </c>
      <c r="V1944" s="55">
        <f>IFERROR(SUMIFS(DATABASE!$M$5:$M$6004,DATABASE!$B$5:$B$6004,B1944,DATABASE!$X$5:$X$6004,1),0)</f>
        <v/>
      </c>
      <c r="W1944" s="57">
        <f>IFERROR(COUNTIFS(DATABASE!$B$5:$B$6004,B1944,DATABASE!$X$5:$X$6004,1),0)</f>
        <v/>
      </c>
      <c r="X1944" s="58">
        <f>--AND(ISNUMBER(B1944),C1944&lt;&gt;"",L1944&lt;&gt;"",M1944&lt;&gt;"")</f>
        <v/>
      </c>
    </row>
    <row r="1945" ht="15" customHeight="1" s="111">
      <c r="A1945" s="42" t="inlineStr">
        <is>
          <t>APR</t>
        </is>
      </c>
      <c r="B1945" s="43">
        <f>APR!A446</f>
        <v/>
      </c>
      <c r="C1945" s="44">
        <f>APR!B446</f>
        <v/>
      </c>
      <c r="D1945" s="44">
        <f>APR!C446</f>
        <v/>
      </c>
      <c r="E1945" s="44">
        <f>APR!D446</f>
        <v/>
      </c>
      <c r="F1945" s="44">
        <f>APR!E446</f>
        <v/>
      </c>
      <c r="G1945" s="44">
        <f>APR!F446</f>
        <v/>
      </c>
      <c r="H1945" s="44">
        <f>APR!G446</f>
        <v/>
      </c>
      <c r="I1945" s="45">
        <f>APR!H446</f>
        <v/>
      </c>
      <c r="J1945" s="45">
        <f>APR!I446</f>
        <v/>
      </c>
      <c r="K1945" s="44">
        <f>APR!J446</f>
        <v/>
      </c>
      <c r="L1945" s="44">
        <f>APR!K446</f>
        <v/>
      </c>
      <c r="M1945" s="46">
        <f>APR!L446</f>
        <v/>
      </c>
      <c r="N1945" s="44">
        <f>APR!M446</f>
        <v/>
      </c>
      <c r="O1945" s="44">
        <f>APR!N446</f>
        <v/>
      </c>
      <c r="P1945" s="44">
        <f>APR!O446</f>
        <v/>
      </c>
      <c r="Q1945" s="44">
        <f>APR!P446</f>
        <v/>
      </c>
      <c r="R1945" s="44">
        <f>APR!Q446</f>
        <v/>
      </c>
      <c r="S1945" s="46">
        <f>S1944+IF(X1945=0,0,M1945)</f>
        <v/>
      </c>
      <c r="T1945" s="47">
        <f>MAX(T1944,S1945)</f>
        <v/>
      </c>
      <c r="U1945" s="48">
        <f>S1945-T1945</f>
        <v/>
      </c>
      <c r="V1945" s="47">
        <f>IFERROR(SUMIFS(DATABASE!$M$5:$M$6004,DATABASE!$B$5:$B$6004,B1945,DATABASE!$X$5:$X$6004,1),0)</f>
        <v/>
      </c>
      <c r="W1945" s="31">
        <f>IFERROR(COUNTIFS(DATABASE!$B$5:$B$6004,B1945,DATABASE!$X$5:$X$6004,1),0)</f>
        <v/>
      </c>
      <c r="X1945" s="49">
        <f>--AND(ISNUMBER(B1945),C1945&lt;&gt;"",L1945&lt;&gt;"",M1945&lt;&gt;"")</f>
        <v/>
      </c>
    </row>
    <row r="1946" ht="15" customHeight="1" s="111">
      <c r="A1946" s="50" t="inlineStr">
        <is>
          <t>APR</t>
        </is>
      </c>
      <c r="B1946" s="51">
        <f>APR!A447</f>
        <v/>
      </c>
      <c r="C1946" s="52">
        <f>APR!B447</f>
        <v/>
      </c>
      <c r="D1946" s="52">
        <f>APR!C447</f>
        <v/>
      </c>
      <c r="E1946" s="52">
        <f>APR!D447</f>
        <v/>
      </c>
      <c r="F1946" s="52">
        <f>APR!E447</f>
        <v/>
      </c>
      <c r="G1946" s="52">
        <f>APR!F447</f>
        <v/>
      </c>
      <c r="H1946" s="52">
        <f>APR!G447</f>
        <v/>
      </c>
      <c r="I1946" s="53">
        <f>APR!H447</f>
        <v/>
      </c>
      <c r="J1946" s="53">
        <f>APR!I447</f>
        <v/>
      </c>
      <c r="K1946" s="52">
        <f>APR!J447</f>
        <v/>
      </c>
      <c r="L1946" s="52">
        <f>APR!K447</f>
        <v/>
      </c>
      <c r="M1946" s="54">
        <f>APR!L447</f>
        <v/>
      </c>
      <c r="N1946" s="52">
        <f>APR!M447</f>
        <v/>
      </c>
      <c r="O1946" s="52">
        <f>APR!N447</f>
        <v/>
      </c>
      <c r="P1946" s="52">
        <f>APR!O447</f>
        <v/>
      </c>
      <c r="Q1946" s="52">
        <f>APR!P447</f>
        <v/>
      </c>
      <c r="R1946" s="52">
        <f>APR!Q447</f>
        <v/>
      </c>
      <c r="S1946" s="54">
        <f>S1945+IF(X1946=0,0,M1946)</f>
        <v/>
      </c>
      <c r="T1946" s="55">
        <f>MAX(T1945,S1946)</f>
        <v/>
      </c>
      <c r="U1946" s="56">
        <f>S1946-T1946</f>
        <v/>
      </c>
      <c r="V1946" s="55">
        <f>IFERROR(SUMIFS(DATABASE!$M$5:$M$6004,DATABASE!$B$5:$B$6004,B1946,DATABASE!$X$5:$X$6004,1),0)</f>
        <v/>
      </c>
      <c r="W1946" s="57">
        <f>IFERROR(COUNTIFS(DATABASE!$B$5:$B$6004,B1946,DATABASE!$X$5:$X$6004,1),0)</f>
        <v/>
      </c>
      <c r="X1946" s="58">
        <f>--AND(ISNUMBER(B1946),C1946&lt;&gt;"",L1946&lt;&gt;"",M1946&lt;&gt;"")</f>
        <v/>
      </c>
    </row>
    <row r="1947" ht="15" customHeight="1" s="111">
      <c r="A1947" s="42" t="inlineStr">
        <is>
          <t>APR</t>
        </is>
      </c>
      <c r="B1947" s="43">
        <f>APR!A448</f>
        <v/>
      </c>
      <c r="C1947" s="44">
        <f>APR!B448</f>
        <v/>
      </c>
      <c r="D1947" s="44">
        <f>APR!C448</f>
        <v/>
      </c>
      <c r="E1947" s="44">
        <f>APR!D448</f>
        <v/>
      </c>
      <c r="F1947" s="44">
        <f>APR!E448</f>
        <v/>
      </c>
      <c r="G1947" s="44">
        <f>APR!F448</f>
        <v/>
      </c>
      <c r="H1947" s="44">
        <f>APR!G448</f>
        <v/>
      </c>
      <c r="I1947" s="45">
        <f>APR!H448</f>
        <v/>
      </c>
      <c r="J1947" s="45">
        <f>APR!I448</f>
        <v/>
      </c>
      <c r="K1947" s="44">
        <f>APR!J448</f>
        <v/>
      </c>
      <c r="L1947" s="44">
        <f>APR!K448</f>
        <v/>
      </c>
      <c r="M1947" s="46">
        <f>APR!L448</f>
        <v/>
      </c>
      <c r="N1947" s="44">
        <f>APR!M448</f>
        <v/>
      </c>
      <c r="O1947" s="44">
        <f>APR!N448</f>
        <v/>
      </c>
      <c r="P1947" s="44">
        <f>APR!O448</f>
        <v/>
      </c>
      <c r="Q1947" s="44">
        <f>APR!P448</f>
        <v/>
      </c>
      <c r="R1947" s="44">
        <f>APR!Q448</f>
        <v/>
      </c>
      <c r="S1947" s="46">
        <f>S1946+IF(X1947=0,0,M1947)</f>
        <v/>
      </c>
      <c r="T1947" s="47">
        <f>MAX(T1946,S1947)</f>
        <v/>
      </c>
      <c r="U1947" s="48">
        <f>S1947-T1947</f>
        <v/>
      </c>
      <c r="V1947" s="47">
        <f>IFERROR(SUMIFS(DATABASE!$M$5:$M$6004,DATABASE!$B$5:$B$6004,B1947,DATABASE!$X$5:$X$6004,1),0)</f>
        <v/>
      </c>
      <c r="W1947" s="31">
        <f>IFERROR(COUNTIFS(DATABASE!$B$5:$B$6004,B1947,DATABASE!$X$5:$X$6004,1),0)</f>
        <v/>
      </c>
      <c r="X1947" s="49">
        <f>--AND(ISNUMBER(B1947),C1947&lt;&gt;"",L1947&lt;&gt;"",M1947&lt;&gt;"")</f>
        <v/>
      </c>
    </row>
    <row r="1948" ht="15" customHeight="1" s="111">
      <c r="A1948" s="50" t="inlineStr">
        <is>
          <t>APR</t>
        </is>
      </c>
      <c r="B1948" s="51">
        <f>APR!A449</f>
        <v/>
      </c>
      <c r="C1948" s="52">
        <f>APR!B449</f>
        <v/>
      </c>
      <c r="D1948" s="52">
        <f>APR!C449</f>
        <v/>
      </c>
      <c r="E1948" s="52">
        <f>APR!D449</f>
        <v/>
      </c>
      <c r="F1948" s="52">
        <f>APR!E449</f>
        <v/>
      </c>
      <c r="G1948" s="52">
        <f>APR!F449</f>
        <v/>
      </c>
      <c r="H1948" s="52">
        <f>APR!G449</f>
        <v/>
      </c>
      <c r="I1948" s="53">
        <f>APR!H449</f>
        <v/>
      </c>
      <c r="J1948" s="53">
        <f>APR!I449</f>
        <v/>
      </c>
      <c r="K1948" s="52">
        <f>APR!J449</f>
        <v/>
      </c>
      <c r="L1948" s="52">
        <f>APR!K449</f>
        <v/>
      </c>
      <c r="M1948" s="54">
        <f>APR!L449</f>
        <v/>
      </c>
      <c r="N1948" s="52">
        <f>APR!M449</f>
        <v/>
      </c>
      <c r="O1948" s="52">
        <f>APR!N449</f>
        <v/>
      </c>
      <c r="P1948" s="52">
        <f>APR!O449</f>
        <v/>
      </c>
      <c r="Q1948" s="52">
        <f>APR!P449</f>
        <v/>
      </c>
      <c r="R1948" s="52">
        <f>APR!Q449</f>
        <v/>
      </c>
      <c r="S1948" s="54">
        <f>S1947+IF(X1948=0,0,M1948)</f>
        <v/>
      </c>
      <c r="T1948" s="55">
        <f>MAX(T1947,S1948)</f>
        <v/>
      </c>
      <c r="U1948" s="56">
        <f>S1948-T1948</f>
        <v/>
      </c>
      <c r="V1948" s="55">
        <f>IFERROR(SUMIFS(DATABASE!$M$5:$M$6004,DATABASE!$B$5:$B$6004,B1948,DATABASE!$X$5:$X$6004,1),0)</f>
        <v/>
      </c>
      <c r="W1948" s="57">
        <f>IFERROR(COUNTIFS(DATABASE!$B$5:$B$6004,B1948,DATABASE!$X$5:$X$6004,1),0)</f>
        <v/>
      </c>
      <c r="X1948" s="58">
        <f>--AND(ISNUMBER(B1948),C1948&lt;&gt;"",L1948&lt;&gt;"",M1948&lt;&gt;"")</f>
        <v/>
      </c>
    </row>
    <row r="1949" ht="15" customHeight="1" s="111">
      <c r="A1949" s="42" t="inlineStr">
        <is>
          <t>APR</t>
        </is>
      </c>
      <c r="B1949" s="43">
        <f>APR!A450</f>
        <v/>
      </c>
      <c r="C1949" s="44">
        <f>APR!B450</f>
        <v/>
      </c>
      <c r="D1949" s="44">
        <f>APR!C450</f>
        <v/>
      </c>
      <c r="E1949" s="44">
        <f>APR!D450</f>
        <v/>
      </c>
      <c r="F1949" s="44">
        <f>APR!E450</f>
        <v/>
      </c>
      <c r="G1949" s="44">
        <f>APR!F450</f>
        <v/>
      </c>
      <c r="H1949" s="44">
        <f>APR!G450</f>
        <v/>
      </c>
      <c r="I1949" s="45">
        <f>APR!H450</f>
        <v/>
      </c>
      <c r="J1949" s="45">
        <f>APR!I450</f>
        <v/>
      </c>
      <c r="K1949" s="44">
        <f>APR!J450</f>
        <v/>
      </c>
      <c r="L1949" s="44">
        <f>APR!K450</f>
        <v/>
      </c>
      <c r="M1949" s="46">
        <f>APR!L450</f>
        <v/>
      </c>
      <c r="N1949" s="44">
        <f>APR!M450</f>
        <v/>
      </c>
      <c r="O1949" s="44">
        <f>APR!N450</f>
        <v/>
      </c>
      <c r="P1949" s="44">
        <f>APR!O450</f>
        <v/>
      </c>
      <c r="Q1949" s="44">
        <f>APR!P450</f>
        <v/>
      </c>
      <c r="R1949" s="44">
        <f>APR!Q450</f>
        <v/>
      </c>
      <c r="S1949" s="46">
        <f>S1948+IF(X1949=0,0,M1949)</f>
        <v/>
      </c>
      <c r="T1949" s="47">
        <f>MAX(T1948,S1949)</f>
        <v/>
      </c>
      <c r="U1949" s="48">
        <f>S1949-T1949</f>
        <v/>
      </c>
      <c r="V1949" s="47">
        <f>IFERROR(SUMIFS(DATABASE!$M$5:$M$6004,DATABASE!$B$5:$B$6004,B1949,DATABASE!$X$5:$X$6004,1),0)</f>
        <v/>
      </c>
      <c r="W1949" s="31">
        <f>IFERROR(COUNTIFS(DATABASE!$B$5:$B$6004,B1949,DATABASE!$X$5:$X$6004,1),0)</f>
        <v/>
      </c>
      <c r="X1949" s="49">
        <f>--AND(ISNUMBER(B1949),C1949&lt;&gt;"",L1949&lt;&gt;"",M1949&lt;&gt;"")</f>
        <v/>
      </c>
    </row>
    <row r="1950" ht="15" customHeight="1" s="111">
      <c r="A1950" s="50" t="inlineStr">
        <is>
          <t>APR</t>
        </is>
      </c>
      <c r="B1950" s="51">
        <f>APR!A451</f>
        <v/>
      </c>
      <c r="C1950" s="52">
        <f>APR!B451</f>
        <v/>
      </c>
      <c r="D1950" s="52">
        <f>APR!C451</f>
        <v/>
      </c>
      <c r="E1950" s="52">
        <f>APR!D451</f>
        <v/>
      </c>
      <c r="F1950" s="52">
        <f>APR!E451</f>
        <v/>
      </c>
      <c r="G1950" s="52">
        <f>APR!F451</f>
        <v/>
      </c>
      <c r="H1950" s="52">
        <f>APR!G451</f>
        <v/>
      </c>
      <c r="I1950" s="53">
        <f>APR!H451</f>
        <v/>
      </c>
      <c r="J1950" s="53">
        <f>APR!I451</f>
        <v/>
      </c>
      <c r="K1950" s="52">
        <f>APR!J451</f>
        <v/>
      </c>
      <c r="L1950" s="52">
        <f>APR!K451</f>
        <v/>
      </c>
      <c r="M1950" s="54">
        <f>APR!L451</f>
        <v/>
      </c>
      <c r="N1950" s="52">
        <f>APR!M451</f>
        <v/>
      </c>
      <c r="O1950" s="52">
        <f>APR!N451</f>
        <v/>
      </c>
      <c r="P1950" s="52">
        <f>APR!O451</f>
        <v/>
      </c>
      <c r="Q1950" s="52">
        <f>APR!P451</f>
        <v/>
      </c>
      <c r="R1950" s="52">
        <f>APR!Q451</f>
        <v/>
      </c>
      <c r="S1950" s="54">
        <f>S1949+IF(X1950=0,0,M1950)</f>
        <v/>
      </c>
      <c r="T1950" s="55">
        <f>MAX(T1949,S1950)</f>
        <v/>
      </c>
      <c r="U1950" s="56">
        <f>S1950-T1950</f>
        <v/>
      </c>
      <c r="V1950" s="55">
        <f>IFERROR(SUMIFS(DATABASE!$M$5:$M$6004,DATABASE!$B$5:$B$6004,B1950,DATABASE!$X$5:$X$6004,1),0)</f>
        <v/>
      </c>
      <c r="W1950" s="57">
        <f>IFERROR(COUNTIFS(DATABASE!$B$5:$B$6004,B1950,DATABASE!$X$5:$X$6004,1),0)</f>
        <v/>
      </c>
      <c r="X1950" s="58">
        <f>--AND(ISNUMBER(B1950),C1950&lt;&gt;"",L1950&lt;&gt;"",M1950&lt;&gt;"")</f>
        <v/>
      </c>
    </row>
    <row r="1951" ht="15" customHeight="1" s="111">
      <c r="A1951" s="42" t="inlineStr">
        <is>
          <t>APR</t>
        </is>
      </c>
      <c r="B1951" s="43">
        <f>APR!A452</f>
        <v/>
      </c>
      <c r="C1951" s="44">
        <f>APR!B452</f>
        <v/>
      </c>
      <c r="D1951" s="44">
        <f>APR!C452</f>
        <v/>
      </c>
      <c r="E1951" s="44">
        <f>APR!D452</f>
        <v/>
      </c>
      <c r="F1951" s="44">
        <f>APR!E452</f>
        <v/>
      </c>
      <c r="G1951" s="44">
        <f>APR!F452</f>
        <v/>
      </c>
      <c r="H1951" s="44">
        <f>APR!G452</f>
        <v/>
      </c>
      <c r="I1951" s="45">
        <f>APR!H452</f>
        <v/>
      </c>
      <c r="J1951" s="45">
        <f>APR!I452</f>
        <v/>
      </c>
      <c r="K1951" s="44">
        <f>APR!J452</f>
        <v/>
      </c>
      <c r="L1951" s="44">
        <f>APR!K452</f>
        <v/>
      </c>
      <c r="M1951" s="46">
        <f>APR!L452</f>
        <v/>
      </c>
      <c r="N1951" s="44">
        <f>APR!M452</f>
        <v/>
      </c>
      <c r="O1951" s="44">
        <f>APR!N452</f>
        <v/>
      </c>
      <c r="P1951" s="44">
        <f>APR!O452</f>
        <v/>
      </c>
      <c r="Q1951" s="44">
        <f>APR!P452</f>
        <v/>
      </c>
      <c r="R1951" s="44">
        <f>APR!Q452</f>
        <v/>
      </c>
      <c r="S1951" s="46">
        <f>S1950+IF(X1951=0,0,M1951)</f>
        <v/>
      </c>
      <c r="T1951" s="47">
        <f>MAX(T1950,S1951)</f>
        <v/>
      </c>
      <c r="U1951" s="48">
        <f>S1951-T1951</f>
        <v/>
      </c>
      <c r="V1951" s="47">
        <f>IFERROR(SUMIFS(DATABASE!$M$5:$M$6004,DATABASE!$B$5:$B$6004,B1951,DATABASE!$X$5:$X$6004,1),0)</f>
        <v/>
      </c>
      <c r="W1951" s="31">
        <f>IFERROR(COUNTIFS(DATABASE!$B$5:$B$6004,B1951,DATABASE!$X$5:$X$6004,1),0)</f>
        <v/>
      </c>
      <c r="X1951" s="49">
        <f>--AND(ISNUMBER(B1951),C1951&lt;&gt;"",L1951&lt;&gt;"",M1951&lt;&gt;"")</f>
        <v/>
      </c>
    </row>
    <row r="1952" ht="15" customHeight="1" s="111">
      <c r="A1952" s="50" t="inlineStr">
        <is>
          <t>APR</t>
        </is>
      </c>
      <c r="B1952" s="51">
        <f>APR!A453</f>
        <v/>
      </c>
      <c r="C1952" s="52">
        <f>APR!B453</f>
        <v/>
      </c>
      <c r="D1952" s="52">
        <f>APR!C453</f>
        <v/>
      </c>
      <c r="E1952" s="52">
        <f>APR!D453</f>
        <v/>
      </c>
      <c r="F1952" s="52">
        <f>APR!E453</f>
        <v/>
      </c>
      <c r="G1952" s="52">
        <f>APR!F453</f>
        <v/>
      </c>
      <c r="H1952" s="52">
        <f>APR!G453</f>
        <v/>
      </c>
      <c r="I1952" s="53">
        <f>APR!H453</f>
        <v/>
      </c>
      <c r="J1952" s="53">
        <f>APR!I453</f>
        <v/>
      </c>
      <c r="K1952" s="52">
        <f>APR!J453</f>
        <v/>
      </c>
      <c r="L1952" s="52">
        <f>APR!K453</f>
        <v/>
      </c>
      <c r="M1952" s="54">
        <f>APR!L453</f>
        <v/>
      </c>
      <c r="N1952" s="52">
        <f>APR!M453</f>
        <v/>
      </c>
      <c r="O1952" s="52">
        <f>APR!N453</f>
        <v/>
      </c>
      <c r="P1952" s="52">
        <f>APR!O453</f>
        <v/>
      </c>
      <c r="Q1952" s="52">
        <f>APR!P453</f>
        <v/>
      </c>
      <c r="R1952" s="52">
        <f>APR!Q453</f>
        <v/>
      </c>
      <c r="S1952" s="54">
        <f>S1951+IF(X1952=0,0,M1952)</f>
        <v/>
      </c>
      <c r="T1952" s="55">
        <f>MAX(T1951,S1952)</f>
        <v/>
      </c>
      <c r="U1952" s="56">
        <f>S1952-T1952</f>
        <v/>
      </c>
      <c r="V1952" s="55">
        <f>IFERROR(SUMIFS(DATABASE!$M$5:$M$6004,DATABASE!$B$5:$B$6004,B1952,DATABASE!$X$5:$X$6004,1),0)</f>
        <v/>
      </c>
      <c r="W1952" s="57">
        <f>IFERROR(COUNTIFS(DATABASE!$B$5:$B$6004,B1952,DATABASE!$X$5:$X$6004,1),0)</f>
        <v/>
      </c>
      <c r="X1952" s="58">
        <f>--AND(ISNUMBER(B1952),C1952&lt;&gt;"",L1952&lt;&gt;"",M1952&lt;&gt;"")</f>
        <v/>
      </c>
    </row>
    <row r="1953" ht="15" customHeight="1" s="111">
      <c r="A1953" s="42" t="inlineStr">
        <is>
          <t>APR</t>
        </is>
      </c>
      <c r="B1953" s="43">
        <f>APR!A454</f>
        <v/>
      </c>
      <c r="C1953" s="44">
        <f>APR!B454</f>
        <v/>
      </c>
      <c r="D1953" s="44">
        <f>APR!C454</f>
        <v/>
      </c>
      <c r="E1953" s="44">
        <f>APR!D454</f>
        <v/>
      </c>
      <c r="F1953" s="44">
        <f>APR!E454</f>
        <v/>
      </c>
      <c r="G1953" s="44">
        <f>APR!F454</f>
        <v/>
      </c>
      <c r="H1953" s="44">
        <f>APR!G454</f>
        <v/>
      </c>
      <c r="I1953" s="45">
        <f>APR!H454</f>
        <v/>
      </c>
      <c r="J1953" s="45">
        <f>APR!I454</f>
        <v/>
      </c>
      <c r="K1953" s="44">
        <f>APR!J454</f>
        <v/>
      </c>
      <c r="L1953" s="44">
        <f>APR!K454</f>
        <v/>
      </c>
      <c r="M1953" s="46">
        <f>APR!L454</f>
        <v/>
      </c>
      <c r="N1953" s="44">
        <f>APR!M454</f>
        <v/>
      </c>
      <c r="O1953" s="44">
        <f>APR!N454</f>
        <v/>
      </c>
      <c r="P1953" s="44">
        <f>APR!O454</f>
        <v/>
      </c>
      <c r="Q1953" s="44">
        <f>APR!P454</f>
        <v/>
      </c>
      <c r="R1953" s="44">
        <f>APR!Q454</f>
        <v/>
      </c>
      <c r="S1953" s="46">
        <f>S1952+IF(X1953=0,0,M1953)</f>
        <v/>
      </c>
      <c r="T1953" s="47">
        <f>MAX(T1952,S1953)</f>
        <v/>
      </c>
      <c r="U1953" s="48">
        <f>S1953-T1953</f>
        <v/>
      </c>
      <c r="V1953" s="47">
        <f>IFERROR(SUMIFS(DATABASE!$M$5:$M$6004,DATABASE!$B$5:$B$6004,B1953,DATABASE!$X$5:$X$6004,1),0)</f>
        <v/>
      </c>
      <c r="W1953" s="31">
        <f>IFERROR(COUNTIFS(DATABASE!$B$5:$B$6004,B1953,DATABASE!$X$5:$X$6004,1),0)</f>
        <v/>
      </c>
      <c r="X1953" s="49">
        <f>--AND(ISNUMBER(B1953),C1953&lt;&gt;"",L1953&lt;&gt;"",M1953&lt;&gt;"")</f>
        <v/>
      </c>
    </row>
    <row r="1954" ht="15" customHeight="1" s="111">
      <c r="A1954" s="50" t="inlineStr">
        <is>
          <t>APR</t>
        </is>
      </c>
      <c r="B1954" s="51">
        <f>APR!A455</f>
        <v/>
      </c>
      <c r="C1954" s="52">
        <f>APR!B455</f>
        <v/>
      </c>
      <c r="D1954" s="52">
        <f>APR!C455</f>
        <v/>
      </c>
      <c r="E1954" s="52">
        <f>APR!D455</f>
        <v/>
      </c>
      <c r="F1954" s="52">
        <f>APR!E455</f>
        <v/>
      </c>
      <c r="G1954" s="52">
        <f>APR!F455</f>
        <v/>
      </c>
      <c r="H1954" s="52">
        <f>APR!G455</f>
        <v/>
      </c>
      <c r="I1954" s="53">
        <f>APR!H455</f>
        <v/>
      </c>
      <c r="J1954" s="53">
        <f>APR!I455</f>
        <v/>
      </c>
      <c r="K1954" s="52">
        <f>APR!J455</f>
        <v/>
      </c>
      <c r="L1954" s="52">
        <f>APR!K455</f>
        <v/>
      </c>
      <c r="M1954" s="54">
        <f>APR!L455</f>
        <v/>
      </c>
      <c r="N1954" s="52">
        <f>APR!M455</f>
        <v/>
      </c>
      <c r="O1954" s="52">
        <f>APR!N455</f>
        <v/>
      </c>
      <c r="P1954" s="52">
        <f>APR!O455</f>
        <v/>
      </c>
      <c r="Q1954" s="52">
        <f>APR!P455</f>
        <v/>
      </c>
      <c r="R1954" s="52">
        <f>APR!Q455</f>
        <v/>
      </c>
      <c r="S1954" s="54">
        <f>S1953+IF(X1954=0,0,M1954)</f>
        <v/>
      </c>
      <c r="T1954" s="55">
        <f>MAX(T1953,S1954)</f>
        <v/>
      </c>
      <c r="U1954" s="56">
        <f>S1954-T1954</f>
        <v/>
      </c>
      <c r="V1954" s="55">
        <f>IFERROR(SUMIFS(DATABASE!$M$5:$M$6004,DATABASE!$B$5:$B$6004,B1954,DATABASE!$X$5:$X$6004,1),0)</f>
        <v/>
      </c>
      <c r="W1954" s="57">
        <f>IFERROR(COUNTIFS(DATABASE!$B$5:$B$6004,B1954,DATABASE!$X$5:$X$6004,1),0)</f>
        <v/>
      </c>
      <c r="X1954" s="58">
        <f>--AND(ISNUMBER(B1954),C1954&lt;&gt;"",L1954&lt;&gt;"",M1954&lt;&gt;"")</f>
        <v/>
      </c>
    </row>
    <row r="1955" ht="15" customHeight="1" s="111">
      <c r="A1955" s="42" t="inlineStr">
        <is>
          <t>APR</t>
        </is>
      </c>
      <c r="B1955" s="43">
        <f>APR!A456</f>
        <v/>
      </c>
      <c r="C1955" s="44">
        <f>APR!B456</f>
        <v/>
      </c>
      <c r="D1955" s="44">
        <f>APR!C456</f>
        <v/>
      </c>
      <c r="E1955" s="44">
        <f>APR!D456</f>
        <v/>
      </c>
      <c r="F1955" s="44">
        <f>APR!E456</f>
        <v/>
      </c>
      <c r="G1955" s="44">
        <f>APR!F456</f>
        <v/>
      </c>
      <c r="H1955" s="44">
        <f>APR!G456</f>
        <v/>
      </c>
      <c r="I1955" s="45">
        <f>APR!H456</f>
        <v/>
      </c>
      <c r="J1955" s="45">
        <f>APR!I456</f>
        <v/>
      </c>
      <c r="K1955" s="44">
        <f>APR!J456</f>
        <v/>
      </c>
      <c r="L1955" s="44">
        <f>APR!K456</f>
        <v/>
      </c>
      <c r="M1955" s="46">
        <f>APR!L456</f>
        <v/>
      </c>
      <c r="N1955" s="44">
        <f>APR!M456</f>
        <v/>
      </c>
      <c r="O1955" s="44">
        <f>APR!N456</f>
        <v/>
      </c>
      <c r="P1955" s="44">
        <f>APR!O456</f>
        <v/>
      </c>
      <c r="Q1955" s="44">
        <f>APR!P456</f>
        <v/>
      </c>
      <c r="R1955" s="44">
        <f>APR!Q456</f>
        <v/>
      </c>
      <c r="S1955" s="46">
        <f>S1954+IF(X1955=0,0,M1955)</f>
        <v/>
      </c>
      <c r="T1955" s="47">
        <f>MAX(T1954,S1955)</f>
        <v/>
      </c>
      <c r="U1955" s="48">
        <f>S1955-T1955</f>
        <v/>
      </c>
      <c r="V1955" s="47">
        <f>IFERROR(SUMIFS(DATABASE!$M$5:$M$6004,DATABASE!$B$5:$B$6004,B1955,DATABASE!$X$5:$X$6004,1),0)</f>
        <v/>
      </c>
      <c r="W1955" s="31">
        <f>IFERROR(COUNTIFS(DATABASE!$B$5:$B$6004,B1955,DATABASE!$X$5:$X$6004,1),0)</f>
        <v/>
      </c>
      <c r="X1955" s="49">
        <f>--AND(ISNUMBER(B1955),C1955&lt;&gt;"",L1955&lt;&gt;"",M1955&lt;&gt;"")</f>
        <v/>
      </c>
    </row>
    <row r="1956" ht="15" customHeight="1" s="111">
      <c r="A1956" s="50" t="inlineStr">
        <is>
          <t>APR</t>
        </is>
      </c>
      <c r="B1956" s="51">
        <f>APR!A457</f>
        <v/>
      </c>
      <c r="C1956" s="52">
        <f>APR!B457</f>
        <v/>
      </c>
      <c r="D1956" s="52">
        <f>APR!C457</f>
        <v/>
      </c>
      <c r="E1956" s="52">
        <f>APR!D457</f>
        <v/>
      </c>
      <c r="F1956" s="52">
        <f>APR!E457</f>
        <v/>
      </c>
      <c r="G1956" s="52">
        <f>APR!F457</f>
        <v/>
      </c>
      <c r="H1956" s="52">
        <f>APR!G457</f>
        <v/>
      </c>
      <c r="I1956" s="53">
        <f>APR!H457</f>
        <v/>
      </c>
      <c r="J1956" s="53">
        <f>APR!I457</f>
        <v/>
      </c>
      <c r="K1956" s="52">
        <f>APR!J457</f>
        <v/>
      </c>
      <c r="L1956" s="52">
        <f>APR!K457</f>
        <v/>
      </c>
      <c r="M1956" s="54">
        <f>APR!L457</f>
        <v/>
      </c>
      <c r="N1956" s="52">
        <f>APR!M457</f>
        <v/>
      </c>
      <c r="O1956" s="52">
        <f>APR!N457</f>
        <v/>
      </c>
      <c r="P1956" s="52">
        <f>APR!O457</f>
        <v/>
      </c>
      <c r="Q1956" s="52">
        <f>APR!P457</f>
        <v/>
      </c>
      <c r="R1956" s="52">
        <f>APR!Q457</f>
        <v/>
      </c>
      <c r="S1956" s="54">
        <f>S1955+IF(X1956=0,0,M1956)</f>
        <v/>
      </c>
      <c r="T1956" s="55">
        <f>MAX(T1955,S1956)</f>
        <v/>
      </c>
      <c r="U1956" s="56">
        <f>S1956-T1956</f>
        <v/>
      </c>
      <c r="V1956" s="55">
        <f>IFERROR(SUMIFS(DATABASE!$M$5:$M$6004,DATABASE!$B$5:$B$6004,B1956,DATABASE!$X$5:$X$6004,1),0)</f>
        <v/>
      </c>
      <c r="W1956" s="57">
        <f>IFERROR(COUNTIFS(DATABASE!$B$5:$B$6004,B1956,DATABASE!$X$5:$X$6004,1),0)</f>
        <v/>
      </c>
      <c r="X1956" s="58">
        <f>--AND(ISNUMBER(B1956),C1956&lt;&gt;"",L1956&lt;&gt;"",M1956&lt;&gt;"")</f>
        <v/>
      </c>
    </row>
    <row r="1957" ht="15" customHeight="1" s="111">
      <c r="A1957" s="42" t="inlineStr">
        <is>
          <t>APR</t>
        </is>
      </c>
      <c r="B1957" s="43">
        <f>APR!A458</f>
        <v/>
      </c>
      <c r="C1957" s="44">
        <f>APR!B458</f>
        <v/>
      </c>
      <c r="D1957" s="44">
        <f>APR!C458</f>
        <v/>
      </c>
      <c r="E1957" s="44">
        <f>APR!D458</f>
        <v/>
      </c>
      <c r="F1957" s="44">
        <f>APR!E458</f>
        <v/>
      </c>
      <c r="G1957" s="44">
        <f>APR!F458</f>
        <v/>
      </c>
      <c r="H1957" s="44">
        <f>APR!G458</f>
        <v/>
      </c>
      <c r="I1957" s="45">
        <f>APR!H458</f>
        <v/>
      </c>
      <c r="J1957" s="45">
        <f>APR!I458</f>
        <v/>
      </c>
      <c r="K1957" s="44">
        <f>APR!J458</f>
        <v/>
      </c>
      <c r="L1957" s="44">
        <f>APR!K458</f>
        <v/>
      </c>
      <c r="M1957" s="46">
        <f>APR!L458</f>
        <v/>
      </c>
      <c r="N1957" s="44">
        <f>APR!M458</f>
        <v/>
      </c>
      <c r="O1957" s="44">
        <f>APR!N458</f>
        <v/>
      </c>
      <c r="P1957" s="44">
        <f>APR!O458</f>
        <v/>
      </c>
      <c r="Q1957" s="44">
        <f>APR!P458</f>
        <v/>
      </c>
      <c r="R1957" s="44">
        <f>APR!Q458</f>
        <v/>
      </c>
      <c r="S1957" s="46">
        <f>S1956+IF(X1957=0,0,M1957)</f>
        <v/>
      </c>
      <c r="T1957" s="47">
        <f>MAX(T1956,S1957)</f>
        <v/>
      </c>
      <c r="U1957" s="48">
        <f>S1957-T1957</f>
        <v/>
      </c>
      <c r="V1957" s="47">
        <f>IFERROR(SUMIFS(DATABASE!$M$5:$M$6004,DATABASE!$B$5:$B$6004,B1957,DATABASE!$X$5:$X$6004,1),0)</f>
        <v/>
      </c>
      <c r="W1957" s="31">
        <f>IFERROR(COUNTIFS(DATABASE!$B$5:$B$6004,B1957,DATABASE!$X$5:$X$6004,1),0)</f>
        <v/>
      </c>
      <c r="X1957" s="49">
        <f>--AND(ISNUMBER(B1957),C1957&lt;&gt;"",L1957&lt;&gt;"",M1957&lt;&gt;"")</f>
        <v/>
      </c>
    </row>
    <row r="1958" ht="15" customHeight="1" s="111">
      <c r="A1958" s="50" t="inlineStr">
        <is>
          <t>APR</t>
        </is>
      </c>
      <c r="B1958" s="51">
        <f>APR!A459</f>
        <v/>
      </c>
      <c r="C1958" s="52">
        <f>APR!B459</f>
        <v/>
      </c>
      <c r="D1958" s="52">
        <f>APR!C459</f>
        <v/>
      </c>
      <c r="E1958" s="52">
        <f>APR!D459</f>
        <v/>
      </c>
      <c r="F1958" s="52">
        <f>APR!E459</f>
        <v/>
      </c>
      <c r="G1958" s="52">
        <f>APR!F459</f>
        <v/>
      </c>
      <c r="H1958" s="52">
        <f>APR!G459</f>
        <v/>
      </c>
      <c r="I1958" s="53">
        <f>APR!H459</f>
        <v/>
      </c>
      <c r="J1958" s="53">
        <f>APR!I459</f>
        <v/>
      </c>
      <c r="K1958" s="52">
        <f>APR!J459</f>
        <v/>
      </c>
      <c r="L1958" s="52">
        <f>APR!K459</f>
        <v/>
      </c>
      <c r="M1958" s="54">
        <f>APR!L459</f>
        <v/>
      </c>
      <c r="N1958" s="52">
        <f>APR!M459</f>
        <v/>
      </c>
      <c r="O1958" s="52">
        <f>APR!N459</f>
        <v/>
      </c>
      <c r="P1958" s="52">
        <f>APR!O459</f>
        <v/>
      </c>
      <c r="Q1958" s="52">
        <f>APR!P459</f>
        <v/>
      </c>
      <c r="R1958" s="52">
        <f>APR!Q459</f>
        <v/>
      </c>
      <c r="S1958" s="54">
        <f>S1957+IF(X1958=0,0,M1958)</f>
        <v/>
      </c>
      <c r="T1958" s="55">
        <f>MAX(T1957,S1958)</f>
        <v/>
      </c>
      <c r="U1958" s="56">
        <f>S1958-T1958</f>
        <v/>
      </c>
      <c r="V1958" s="55">
        <f>IFERROR(SUMIFS(DATABASE!$M$5:$M$6004,DATABASE!$B$5:$B$6004,B1958,DATABASE!$X$5:$X$6004,1),0)</f>
        <v/>
      </c>
      <c r="W1958" s="57">
        <f>IFERROR(COUNTIFS(DATABASE!$B$5:$B$6004,B1958,DATABASE!$X$5:$X$6004,1),0)</f>
        <v/>
      </c>
      <c r="X1958" s="58">
        <f>--AND(ISNUMBER(B1958),C1958&lt;&gt;"",L1958&lt;&gt;"",M1958&lt;&gt;"")</f>
        <v/>
      </c>
    </row>
    <row r="1959" ht="15" customHeight="1" s="111">
      <c r="A1959" s="42" t="inlineStr">
        <is>
          <t>APR</t>
        </is>
      </c>
      <c r="B1959" s="43">
        <f>APR!A460</f>
        <v/>
      </c>
      <c r="C1959" s="44">
        <f>APR!B460</f>
        <v/>
      </c>
      <c r="D1959" s="44">
        <f>APR!C460</f>
        <v/>
      </c>
      <c r="E1959" s="44">
        <f>APR!D460</f>
        <v/>
      </c>
      <c r="F1959" s="44">
        <f>APR!E460</f>
        <v/>
      </c>
      <c r="G1959" s="44">
        <f>APR!F460</f>
        <v/>
      </c>
      <c r="H1959" s="44">
        <f>APR!G460</f>
        <v/>
      </c>
      <c r="I1959" s="45">
        <f>APR!H460</f>
        <v/>
      </c>
      <c r="J1959" s="45">
        <f>APR!I460</f>
        <v/>
      </c>
      <c r="K1959" s="44">
        <f>APR!J460</f>
        <v/>
      </c>
      <c r="L1959" s="44">
        <f>APR!K460</f>
        <v/>
      </c>
      <c r="M1959" s="46">
        <f>APR!L460</f>
        <v/>
      </c>
      <c r="N1959" s="44">
        <f>APR!M460</f>
        <v/>
      </c>
      <c r="O1959" s="44">
        <f>APR!N460</f>
        <v/>
      </c>
      <c r="P1959" s="44">
        <f>APR!O460</f>
        <v/>
      </c>
      <c r="Q1959" s="44">
        <f>APR!P460</f>
        <v/>
      </c>
      <c r="R1959" s="44">
        <f>APR!Q460</f>
        <v/>
      </c>
      <c r="S1959" s="46">
        <f>S1958+IF(X1959=0,0,M1959)</f>
        <v/>
      </c>
      <c r="T1959" s="47">
        <f>MAX(T1958,S1959)</f>
        <v/>
      </c>
      <c r="U1959" s="48">
        <f>S1959-T1959</f>
        <v/>
      </c>
      <c r="V1959" s="47">
        <f>IFERROR(SUMIFS(DATABASE!$M$5:$M$6004,DATABASE!$B$5:$B$6004,B1959,DATABASE!$X$5:$X$6004,1),0)</f>
        <v/>
      </c>
      <c r="W1959" s="31">
        <f>IFERROR(COUNTIFS(DATABASE!$B$5:$B$6004,B1959,DATABASE!$X$5:$X$6004,1),0)</f>
        <v/>
      </c>
      <c r="X1959" s="49">
        <f>--AND(ISNUMBER(B1959),C1959&lt;&gt;"",L1959&lt;&gt;"",M1959&lt;&gt;"")</f>
        <v/>
      </c>
    </row>
    <row r="1960" ht="15" customHeight="1" s="111">
      <c r="A1960" s="50" t="inlineStr">
        <is>
          <t>APR</t>
        </is>
      </c>
      <c r="B1960" s="51">
        <f>APR!A461</f>
        <v/>
      </c>
      <c r="C1960" s="52">
        <f>APR!B461</f>
        <v/>
      </c>
      <c r="D1960" s="52">
        <f>APR!C461</f>
        <v/>
      </c>
      <c r="E1960" s="52">
        <f>APR!D461</f>
        <v/>
      </c>
      <c r="F1960" s="52">
        <f>APR!E461</f>
        <v/>
      </c>
      <c r="G1960" s="52">
        <f>APR!F461</f>
        <v/>
      </c>
      <c r="H1960" s="52">
        <f>APR!G461</f>
        <v/>
      </c>
      <c r="I1960" s="53">
        <f>APR!H461</f>
        <v/>
      </c>
      <c r="J1960" s="53">
        <f>APR!I461</f>
        <v/>
      </c>
      <c r="K1960" s="52">
        <f>APR!J461</f>
        <v/>
      </c>
      <c r="L1960" s="52">
        <f>APR!K461</f>
        <v/>
      </c>
      <c r="M1960" s="54">
        <f>APR!L461</f>
        <v/>
      </c>
      <c r="N1960" s="52">
        <f>APR!M461</f>
        <v/>
      </c>
      <c r="O1960" s="52">
        <f>APR!N461</f>
        <v/>
      </c>
      <c r="P1960" s="52">
        <f>APR!O461</f>
        <v/>
      </c>
      <c r="Q1960" s="52">
        <f>APR!P461</f>
        <v/>
      </c>
      <c r="R1960" s="52">
        <f>APR!Q461</f>
        <v/>
      </c>
      <c r="S1960" s="54">
        <f>S1959+IF(X1960=0,0,M1960)</f>
        <v/>
      </c>
      <c r="T1960" s="55">
        <f>MAX(T1959,S1960)</f>
        <v/>
      </c>
      <c r="U1960" s="56">
        <f>S1960-T1960</f>
        <v/>
      </c>
      <c r="V1960" s="55">
        <f>IFERROR(SUMIFS(DATABASE!$M$5:$M$6004,DATABASE!$B$5:$B$6004,B1960,DATABASE!$X$5:$X$6004,1),0)</f>
        <v/>
      </c>
      <c r="W1960" s="57">
        <f>IFERROR(COUNTIFS(DATABASE!$B$5:$B$6004,B1960,DATABASE!$X$5:$X$6004,1),0)</f>
        <v/>
      </c>
      <c r="X1960" s="58">
        <f>--AND(ISNUMBER(B1960),C1960&lt;&gt;"",L1960&lt;&gt;"",M1960&lt;&gt;"")</f>
        <v/>
      </c>
    </row>
    <row r="1961" ht="15" customHeight="1" s="111">
      <c r="A1961" s="42" t="inlineStr">
        <is>
          <t>APR</t>
        </is>
      </c>
      <c r="B1961" s="43">
        <f>APR!A462</f>
        <v/>
      </c>
      <c r="C1961" s="44">
        <f>APR!B462</f>
        <v/>
      </c>
      <c r="D1961" s="44">
        <f>APR!C462</f>
        <v/>
      </c>
      <c r="E1961" s="44">
        <f>APR!D462</f>
        <v/>
      </c>
      <c r="F1961" s="44">
        <f>APR!E462</f>
        <v/>
      </c>
      <c r="G1961" s="44">
        <f>APR!F462</f>
        <v/>
      </c>
      <c r="H1961" s="44">
        <f>APR!G462</f>
        <v/>
      </c>
      <c r="I1961" s="45">
        <f>APR!H462</f>
        <v/>
      </c>
      <c r="J1961" s="45">
        <f>APR!I462</f>
        <v/>
      </c>
      <c r="K1961" s="44">
        <f>APR!J462</f>
        <v/>
      </c>
      <c r="L1961" s="44">
        <f>APR!K462</f>
        <v/>
      </c>
      <c r="M1961" s="46">
        <f>APR!L462</f>
        <v/>
      </c>
      <c r="N1961" s="44">
        <f>APR!M462</f>
        <v/>
      </c>
      <c r="O1961" s="44">
        <f>APR!N462</f>
        <v/>
      </c>
      <c r="P1961" s="44">
        <f>APR!O462</f>
        <v/>
      </c>
      <c r="Q1961" s="44">
        <f>APR!P462</f>
        <v/>
      </c>
      <c r="R1961" s="44">
        <f>APR!Q462</f>
        <v/>
      </c>
      <c r="S1961" s="46">
        <f>S1960+IF(X1961=0,0,M1961)</f>
        <v/>
      </c>
      <c r="T1961" s="47">
        <f>MAX(T1960,S1961)</f>
        <v/>
      </c>
      <c r="U1961" s="48">
        <f>S1961-T1961</f>
        <v/>
      </c>
      <c r="V1961" s="47">
        <f>IFERROR(SUMIFS(DATABASE!$M$5:$M$6004,DATABASE!$B$5:$B$6004,B1961,DATABASE!$X$5:$X$6004,1),0)</f>
        <v/>
      </c>
      <c r="W1961" s="31">
        <f>IFERROR(COUNTIFS(DATABASE!$B$5:$B$6004,B1961,DATABASE!$X$5:$X$6004,1),0)</f>
        <v/>
      </c>
      <c r="X1961" s="49">
        <f>--AND(ISNUMBER(B1961),C1961&lt;&gt;"",L1961&lt;&gt;"",M1961&lt;&gt;"")</f>
        <v/>
      </c>
    </row>
    <row r="1962" ht="15" customHeight="1" s="111">
      <c r="A1962" s="50" t="inlineStr">
        <is>
          <t>APR</t>
        </is>
      </c>
      <c r="B1962" s="51">
        <f>APR!A463</f>
        <v/>
      </c>
      <c r="C1962" s="52">
        <f>APR!B463</f>
        <v/>
      </c>
      <c r="D1962" s="52">
        <f>APR!C463</f>
        <v/>
      </c>
      <c r="E1962" s="52">
        <f>APR!D463</f>
        <v/>
      </c>
      <c r="F1962" s="52">
        <f>APR!E463</f>
        <v/>
      </c>
      <c r="G1962" s="52">
        <f>APR!F463</f>
        <v/>
      </c>
      <c r="H1962" s="52">
        <f>APR!G463</f>
        <v/>
      </c>
      <c r="I1962" s="53">
        <f>APR!H463</f>
        <v/>
      </c>
      <c r="J1962" s="53">
        <f>APR!I463</f>
        <v/>
      </c>
      <c r="K1962" s="52">
        <f>APR!J463</f>
        <v/>
      </c>
      <c r="L1962" s="52">
        <f>APR!K463</f>
        <v/>
      </c>
      <c r="M1962" s="54">
        <f>APR!L463</f>
        <v/>
      </c>
      <c r="N1962" s="52">
        <f>APR!M463</f>
        <v/>
      </c>
      <c r="O1962" s="52">
        <f>APR!N463</f>
        <v/>
      </c>
      <c r="P1962" s="52">
        <f>APR!O463</f>
        <v/>
      </c>
      <c r="Q1962" s="52">
        <f>APR!P463</f>
        <v/>
      </c>
      <c r="R1962" s="52">
        <f>APR!Q463</f>
        <v/>
      </c>
      <c r="S1962" s="54">
        <f>S1961+IF(X1962=0,0,M1962)</f>
        <v/>
      </c>
      <c r="T1962" s="55">
        <f>MAX(T1961,S1962)</f>
        <v/>
      </c>
      <c r="U1962" s="56">
        <f>S1962-T1962</f>
        <v/>
      </c>
      <c r="V1962" s="55">
        <f>IFERROR(SUMIFS(DATABASE!$M$5:$M$6004,DATABASE!$B$5:$B$6004,B1962,DATABASE!$X$5:$X$6004,1),0)</f>
        <v/>
      </c>
      <c r="W1962" s="57">
        <f>IFERROR(COUNTIFS(DATABASE!$B$5:$B$6004,B1962,DATABASE!$X$5:$X$6004,1),0)</f>
        <v/>
      </c>
      <c r="X1962" s="58">
        <f>--AND(ISNUMBER(B1962),C1962&lt;&gt;"",L1962&lt;&gt;"",M1962&lt;&gt;"")</f>
        <v/>
      </c>
    </row>
    <row r="1963" ht="15" customHeight="1" s="111">
      <c r="A1963" s="42" t="inlineStr">
        <is>
          <t>APR</t>
        </is>
      </c>
      <c r="B1963" s="43">
        <f>APR!A464</f>
        <v/>
      </c>
      <c r="C1963" s="44">
        <f>APR!B464</f>
        <v/>
      </c>
      <c r="D1963" s="44">
        <f>APR!C464</f>
        <v/>
      </c>
      <c r="E1963" s="44">
        <f>APR!D464</f>
        <v/>
      </c>
      <c r="F1963" s="44">
        <f>APR!E464</f>
        <v/>
      </c>
      <c r="G1963" s="44">
        <f>APR!F464</f>
        <v/>
      </c>
      <c r="H1963" s="44">
        <f>APR!G464</f>
        <v/>
      </c>
      <c r="I1963" s="45">
        <f>APR!H464</f>
        <v/>
      </c>
      <c r="J1963" s="45">
        <f>APR!I464</f>
        <v/>
      </c>
      <c r="K1963" s="44">
        <f>APR!J464</f>
        <v/>
      </c>
      <c r="L1963" s="44">
        <f>APR!K464</f>
        <v/>
      </c>
      <c r="M1963" s="46">
        <f>APR!L464</f>
        <v/>
      </c>
      <c r="N1963" s="44">
        <f>APR!M464</f>
        <v/>
      </c>
      <c r="O1963" s="44">
        <f>APR!N464</f>
        <v/>
      </c>
      <c r="P1963" s="44">
        <f>APR!O464</f>
        <v/>
      </c>
      <c r="Q1963" s="44">
        <f>APR!P464</f>
        <v/>
      </c>
      <c r="R1963" s="44">
        <f>APR!Q464</f>
        <v/>
      </c>
      <c r="S1963" s="46">
        <f>S1962+IF(X1963=0,0,M1963)</f>
        <v/>
      </c>
      <c r="T1963" s="47">
        <f>MAX(T1962,S1963)</f>
        <v/>
      </c>
      <c r="U1963" s="48">
        <f>S1963-T1963</f>
        <v/>
      </c>
      <c r="V1963" s="47">
        <f>IFERROR(SUMIFS(DATABASE!$M$5:$M$6004,DATABASE!$B$5:$B$6004,B1963,DATABASE!$X$5:$X$6004,1),0)</f>
        <v/>
      </c>
      <c r="W1963" s="31">
        <f>IFERROR(COUNTIFS(DATABASE!$B$5:$B$6004,B1963,DATABASE!$X$5:$X$6004,1),0)</f>
        <v/>
      </c>
      <c r="X1963" s="49">
        <f>--AND(ISNUMBER(B1963),C1963&lt;&gt;"",L1963&lt;&gt;"",M1963&lt;&gt;"")</f>
        <v/>
      </c>
    </row>
    <row r="1964" ht="15" customHeight="1" s="111">
      <c r="A1964" s="50" t="inlineStr">
        <is>
          <t>APR</t>
        </is>
      </c>
      <c r="B1964" s="51">
        <f>APR!A465</f>
        <v/>
      </c>
      <c r="C1964" s="52">
        <f>APR!B465</f>
        <v/>
      </c>
      <c r="D1964" s="52">
        <f>APR!C465</f>
        <v/>
      </c>
      <c r="E1964" s="52">
        <f>APR!D465</f>
        <v/>
      </c>
      <c r="F1964" s="52">
        <f>APR!E465</f>
        <v/>
      </c>
      <c r="G1964" s="52">
        <f>APR!F465</f>
        <v/>
      </c>
      <c r="H1964" s="52">
        <f>APR!G465</f>
        <v/>
      </c>
      <c r="I1964" s="53">
        <f>APR!H465</f>
        <v/>
      </c>
      <c r="J1964" s="53">
        <f>APR!I465</f>
        <v/>
      </c>
      <c r="K1964" s="52">
        <f>APR!J465</f>
        <v/>
      </c>
      <c r="L1964" s="52">
        <f>APR!K465</f>
        <v/>
      </c>
      <c r="M1964" s="54">
        <f>APR!L465</f>
        <v/>
      </c>
      <c r="N1964" s="52">
        <f>APR!M465</f>
        <v/>
      </c>
      <c r="O1964" s="52">
        <f>APR!N465</f>
        <v/>
      </c>
      <c r="P1964" s="52">
        <f>APR!O465</f>
        <v/>
      </c>
      <c r="Q1964" s="52">
        <f>APR!P465</f>
        <v/>
      </c>
      <c r="R1964" s="52">
        <f>APR!Q465</f>
        <v/>
      </c>
      <c r="S1964" s="54">
        <f>S1963+IF(X1964=0,0,M1964)</f>
        <v/>
      </c>
      <c r="T1964" s="55">
        <f>MAX(T1963,S1964)</f>
        <v/>
      </c>
      <c r="U1964" s="56">
        <f>S1964-T1964</f>
        <v/>
      </c>
      <c r="V1964" s="55">
        <f>IFERROR(SUMIFS(DATABASE!$M$5:$M$6004,DATABASE!$B$5:$B$6004,B1964,DATABASE!$X$5:$X$6004,1),0)</f>
        <v/>
      </c>
      <c r="W1964" s="57">
        <f>IFERROR(COUNTIFS(DATABASE!$B$5:$B$6004,B1964,DATABASE!$X$5:$X$6004,1),0)</f>
        <v/>
      </c>
      <c r="X1964" s="58">
        <f>--AND(ISNUMBER(B1964),C1964&lt;&gt;"",L1964&lt;&gt;"",M1964&lt;&gt;"")</f>
        <v/>
      </c>
    </row>
    <row r="1965" ht="15" customHeight="1" s="111">
      <c r="A1965" s="42" t="inlineStr">
        <is>
          <t>APR</t>
        </is>
      </c>
      <c r="B1965" s="43">
        <f>APR!A466</f>
        <v/>
      </c>
      <c r="C1965" s="44">
        <f>APR!B466</f>
        <v/>
      </c>
      <c r="D1965" s="44">
        <f>APR!C466</f>
        <v/>
      </c>
      <c r="E1965" s="44">
        <f>APR!D466</f>
        <v/>
      </c>
      <c r="F1965" s="44">
        <f>APR!E466</f>
        <v/>
      </c>
      <c r="G1965" s="44">
        <f>APR!F466</f>
        <v/>
      </c>
      <c r="H1965" s="44">
        <f>APR!G466</f>
        <v/>
      </c>
      <c r="I1965" s="45">
        <f>APR!H466</f>
        <v/>
      </c>
      <c r="J1965" s="45">
        <f>APR!I466</f>
        <v/>
      </c>
      <c r="K1965" s="44">
        <f>APR!J466</f>
        <v/>
      </c>
      <c r="L1965" s="44">
        <f>APR!K466</f>
        <v/>
      </c>
      <c r="M1965" s="46">
        <f>APR!L466</f>
        <v/>
      </c>
      <c r="N1965" s="44">
        <f>APR!M466</f>
        <v/>
      </c>
      <c r="O1965" s="44">
        <f>APR!N466</f>
        <v/>
      </c>
      <c r="P1965" s="44">
        <f>APR!O466</f>
        <v/>
      </c>
      <c r="Q1965" s="44">
        <f>APR!P466</f>
        <v/>
      </c>
      <c r="R1965" s="44">
        <f>APR!Q466</f>
        <v/>
      </c>
      <c r="S1965" s="46">
        <f>S1964+IF(X1965=0,0,M1965)</f>
        <v/>
      </c>
      <c r="T1965" s="47">
        <f>MAX(T1964,S1965)</f>
        <v/>
      </c>
      <c r="U1965" s="48">
        <f>S1965-T1965</f>
        <v/>
      </c>
      <c r="V1965" s="47">
        <f>IFERROR(SUMIFS(DATABASE!$M$5:$M$6004,DATABASE!$B$5:$B$6004,B1965,DATABASE!$X$5:$X$6004,1),0)</f>
        <v/>
      </c>
      <c r="W1965" s="31">
        <f>IFERROR(COUNTIFS(DATABASE!$B$5:$B$6004,B1965,DATABASE!$X$5:$X$6004,1),0)</f>
        <v/>
      </c>
      <c r="X1965" s="49">
        <f>--AND(ISNUMBER(B1965),C1965&lt;&gt;"",L1965&lt;&gt;"",M1965&lt;&gt;"")</f>
        <v/>
      </c>
    </row>
    <row r="1966" ht="15" customHeight="1" s="111">
      <c r="A1966" s="50" t="inlineStr">
        <is>
          <t>APR</t>
        </is>
      </c>
      <c r="B1966" s="51">
        <f>APR!A467</f>
        <v/>
      </c>
      <c r="C1966" s="52">
        <f>APR!B467</f>
        <v/>
      </c>
      <c r="D1966" s="52">
        <f>APR!C467</f>
        <v/>
      </c>
      <c r="E1966" s="52">
        <f>APR!D467</f>
        <v/>
      </c>
      <c r="F1966" s="52">
        <f>APR!E467</f>
        <v/>
      </c>
      <c r="G1966" s="52">
        <f>APR!F467</f>
        <v/>
      </c>
      <c r="H1966" s="52">
        <f>APR!G467</f>
        <v/>
      </c>
      <c r="I1966" s="53">
        <f>APR!H467</f>
        <v/>
      </c>
      <c r="J1966" s="53">
        <f>APR!I467</f>
        <v/>
      </c>
      <c r="K1966" s="52">
        <f>APR!J467</f>
        <v/>
      </c>
      <c r="L1966" s="52">
        <f>APR!K467</f>
        <v/>
      </c>
      <c r="M1966" s="54">
        <f>APR!L467</f>
        <v/>
      </c>
      <c r="N1966" s="52">
        <f>APR!M467</f>
        <v/>
      </c>
      <c r="O1966" s="52">
        <f>APR!N467</f>
        <v/>
      </c>
      <c r="P1966" s="52">
        <f>APR!O467</f>
        <v/>
      </c>
      <c r="Q1966" s="52">
        <f>APR!P467</f>
        <v/>
      </c>
      <c r="R1966" s="52">
        <f>APR!Q467</f>
        <v/>
      </c>
      <c r="S1966" s="54">
        <f>S1965+IF(X1966=0,0,M1966)</f>
        <v/>
      </c>
      <c r="T1966" s="55">
        <f>MAX(T1965,S1966)</f>
        <v/>
      </c>
      <c r="U1966" s="56">
        <f>S1966-T1966</f>
        <v/>
      </c>
      <c r="V1966" s="55">
        <f>IFERROR(SUMIFS(DATABASE!$M$5:$M$6004,DATABASE!$B$5:$B$6004,B1966,DATABASE!$X$5:$X$6004,1),0)</f>
        <v/>
      </c>
      <c r="W1966" s="57">
        <f>IFERROR(COUNTIFS(DATABASE!$B$5:$B$6004,B1966,DATABASE!$X$5:$X$6004,1),0)</f>
        <v/>
      </c>
      <c r="X1966" s="58">
        <f>--AND(ISNUMBER(B1966),C1966&lt;&gt;"",L1966&lt;&gt;"",M1966&lt;&gt;"")</f>
        <v/>
      </c>
    </row>
    <row r="1967" ht="15" customHeight="1" s="111">
      <c r="A1967" s="42" t="inlineStr">
        <is>
          <t>APR</t>
        </is>
      </c>
      <c r="B1967" s="43">
        <f>APR!A468</f>
        <v/>
      </c>
      <c r="C1967" s="44">
        <f>APR!B468</f>
        <v/>
      </c>
      <c r="D1967" s="44">
        <f>APR!C468</f>
        <v/>
      </c>
      <c r="E1967" s="44">
        <f>APR!D468</f>
        <v/>
      </c>
      <c r="F1967" s="44">
        <f>APR!E468</f>
        <v/>
      </c>
      <c r="G1967" s="44">
        <f>APR!F468</f>
        <v/>
      </c>
      <c r="H1967" s="44">
        <f>APR!G468</f>
        <v/>
      </c>
      <c r="I1967" s="45">
        <f>APR!H468</f>
        <v/>
      </c>
      <c r="J1967" s="45">
        <f>APR!I468</f>
        <v/>
      </c>
      <c r="K1967" s="44">
        <f>APR!J468</f>
        <v/>
      </c>
      <c r="L1967" s="44">
        <f>APR!K468</f>
        <v/>
      </c>
      <c r="M1967" s="46">
        <f>APR!L468</f>
        <v/>
      </c>
      <c r="N1967" s="44">
        <f>APR!M468</f>
        <v/>
      </c>
      <c r="O1967" s="44">
        <f>APR!N468</f>
        <v/>
      </c>
      <c r="P1967" s="44">
        <f>APR!O468</f>
        <v/>
      </c>
      <c r="Q1967" s="44">
        <f>APR!P468</f>
        <v/>
      </c>
      <c r="R1967" s="44">
        <f>APR!Q468</f>
        <v/>
      </c>
      <c r="S1967" s="46">
        <f>S1966+IF(X1967=0,0,M1967)</f>
        <v/>
      </c>
      <c r="T1967" s="47">
        <f>MAX(T1966,S1967)</f>
        <v/>
      </c>
      <c r="U1967" s="48">
        <f>S1967-T1967</f>
        <v/>
      </c>
      <c r="V1967" s="47">
        <f>IFERROR(SUMIFS(DATABASE!$M$5:$M$6004,DATABASE!$B$5:$B$6004,B1967,DATABASE!$X$5:$X$6004,1),0)</f>
        <v/>
      </c>
      <c r="W1967" s="31">
        <f>IFERROR(COUNTIFS(DATABASE!$B$5:$B$6004,B1967,DATABASE!$X$5:$X$6004,1),0)</f>
        <v/>
      </c>
      <c r="X1967" s="49">
        <f>--AND(ISNUMBER(B1967),C1967&lt;&gt;"",L1967&lt;&gt;"",M1967&lt;&gt;"")</f>
        <v/>
      </c>
    </row>
    <row r="1968" ht="15" customHeight="1" s="111">
      <c r="A1968" s="50" t="inlineStr">
        <is>
          <t>APR</t>
        </is>
      </c>
      <c r="B1968" s="51">
        <f>APR!A469</f>
        <v/>
      </c>
      <c r="C1968" s="52">
        <f>APR!B469</f>
        <v/>
      </c>
      <c r="D1968" s="52">
        <f>APR!C469</f>
        <v/>
      </c>
      <c r="E1968" s="52">
        <f>APR!D469</f>
        <v/>
      </c>
      <c r="F1968" s="52">
        <f>APR!E469</f>
        <v/>
      </c>
      <c r="G1968" s="52">
        <f>APR!F469</f>
        <v/>
      </c>
      <c r="H1968" s="52">
        <f>APR!G469</f>
        <v/>
      </c>
      <c r="I1968" s="53">
        <f>APR!H469</f>
        <v/>
      </c>
      <c r="J1968" s="53">
        <f>APR!I469</f>
        <v/>
      </c>
      <c r="K1968" s="52">
        <f>APR!J469</f>
        <v/>
      </c>
      <c r="L1968" s="52">
        <f>APR!K469</f>
        <v/>
      </c>
      <c r="M1968" s="54">
        <f>APR!L469</f>
        <v/>
      </c>
      <c r="N1968" s="52">
        <f>APR!M469</f>
        <v/>
      </c>
      <c r="O1968" s="52">
        <f>APR!N469</f>
        <v/>
      </c>
      <c r="P1968" s="52">
        <f>APR!O469</f>
        <v/>
      </c>
      <c r="Q1968" s="52">
        <f>APR!P469</f>
        <v/>
      </c>
      <c r="R1968" s="52">
        <f>APR!Q469</f>
        <v/>
      </c>
      <c r="S1968" s="54">
        <f>S1967+IF(X1968=0,0,M1968)</f>
        <v/>
      </c>
      <c r="T1968" s="55">
        <f>MAX(T1967,S1968)</f>
        <v/>
      </c>
      <c r="U1968" s="56">
        <f>S1968-T1968</f>
        <v/>
      </c>
      <c r="V1968" s="55">
        <f>IFERROR(SUMIFS(DATABASE!$M$5:$M$6004,DATABASE!$B$5:$B$6004,B1968,DATABASE!$X$5:$X$6004,1),0)</f>
        <v/>
      </c>
      <c r="W1968" s="57">
        <f>IFERROR(COUNTIFS(DATABASE!$B$5:$B$6004,B1968,DATABASE!$X$5:$X$6004,1),0)</f>
        <v/>
      </c>
      <c r="X1968" s="58">
        <f>--AND(ISNUMBER(B1968),C1968&lt;&gt;"",L1968&lt;&gt;"",M1968&lt;&gt;"")</f>
        <v/>
      </c>
    </row>
    <row r="1969" ht="15" customHeight="1" s="111">
      <c r="A1969" s="42" t="inlineStr">
        <is>
          <t>APR</t>
        </is>
      </c>
      <c r="B1969" s="43">
        <f>APR!A470</f>
        <v/>
      </c>
      <c r="C1969" s="44">
        <f>APR!B470</f>
        <v/>
      </c>
      <c r="D1969" s="44">
        <f>APR!C470</f>
        <v/>
      </c>
      <c r="E1969" s="44">
        <f>APR!D470</f>
        <v/>
      </c>
      <c r="F1969" s="44">
        <f>APR!E470</f>
        <v/>
      </c>
      <c r="G1969" s="44">
        <f>APR!F470</f>
        <v/>
      </c>
      <c r="H1969" s="44">
        <f>APR!G470</f>
        <v/>
      </c>
      <c r="I1969" s="45">
        <f>APR!H470</f>
        <v/>
      </c>
      <c r="J1969" s="45">
        <f>APR!I470</f>
        <v/>
      </c>
      <c r="K1969" s="44">
        <f>APR!J470</f>
        <v/>
      </c>
      <c r="L1969" s="44">
        <f>APR!K470</f>
        <v/>
      </c>
      <c r="M1969" s="46">
        <f>APR!L470</f>
        <v/>
      </c>
      <c r="N1969" s="44">
        <f>APR!M470</f>
        <v/>
      </c>
      <c r="O1969" s="44">
        <f>APR!N470</f>
        <v/>
      </c>
      <c r="P1969" s="44">
        <f>APR!O470</f>
        <v/>
      </c>
      <c r="Q1969" s="44">
        <f>APR!P470</f>
        <v/>
      </c>
      <c r="R1969" s="44">
        <f>APR!Q470</f>
        <v/>
      </c>
      <c r="S1969" s="46">
        <f>S1968+IF(X1969=0,0,M1969)</f>
        <v/>
      </c>
      <c r="T1969" s="47">
        <f>MAX(T1968,S1969)</f>
        <v/>
      </c>
      <c r="U1969" s="48">
        <f>S1969-T1969</f>
        <v/>
      </c>
      <c r="V1969" s="47">
        <f>IFERROR(SUMIFS(DATABASE!$M$5:$M$6004,DATABASE!$B$5:$B$6004,B1969,DATABASE!$X$5:$X$6004,1),0)</f>
        <v/>
      </c>
      <c r="W1969" s="31">
        <f>IFERROR(COUNTIFS(DATABASE!$B$5:$B$6004,B1969,DATABASE!$X$5:$X$6004,1),0)</f>
        <v/>
      </c>
      <c r="X1969" s="49">
        <f>--AND(ISNUMBER(B1969),C1969&lt;&gt;"",L1969&lt;&gt;"",M1969&lt;&gt;"")</f>
        <v/>
      </c>
    </row>
    <row r="1970" ht="15" customHeight="1" s="111">
      <c r="A1970" s="50" t="inlineStr">
        <is>
          <t>APR</t>
        </is>
      </c>
      <c r="B1970" s="51">
        <f>APR!A471</f>
        <v/>
      </c>
      <c r="C1970" s="52">
        <f>APR!B471</f>
        <v/>
      </c>
      <c r="D1970" s="52">
        <f>APR!C471</f>
        <v/>
      </c>
      <c r="E1970" s="52">
        <f>APR!D471</f>
        <v/>
      </c>
      <c r="F1970" s="52">
        <f>APR!E471</f>
        <v/>
      </c>
      <c r="G1970" s="52">
        <f>APR!F471</f>
        <v/>
      </c>
      <c r="H1970" s="52">
        <f>APR!G471</f>
        <v/>
      </c>
      <c r="I1970" s="53">
        <f>APR!H471</f>
        <v/>
      </c>
      <c r="J1970" s="53">
        <f>APR!I471</f>
        <v/>
      </c>
      <c r="K1970" s="52">
        <f>APR!J471</f>
        <v/>
      </c>
      <c r="L1970" s="52">
        <f>APR!K471</f>
        <v/>
      </c>
      <c r="M1970" s="54">
        <f>APR!L471</f>
        <v/>
      </c>
      <c r="N1970" s="52">
        <f>APR!M471</f>
        <v/>
      </c>
      <c r="O1970" s="52">
        <f>APR!N471</f>
        <v/>
      </c>
      <c r="P1970" s="52">
        <f>APR!O471</f>
        <v/>
      </c>
      <c r="Q1970" s="52">
        <f>APR!P471</f>
        <v/>
      </c>
      <c r="R1970" s="52">
        <f>APR!Q471</f>
        <v/>
      </c>
      <c r="S1970" s="54">
        <f>S1969+IF(X1970=0,0,M1970)</f>
        <v/>
      </c>
      <c r="T1970" s="55">
        <f>MAX(T1969,S1970)</f>
        <v/>
      </c>
      <c r="U1970" s="56">
        <f>S1970-T1970</f>
        <v/>
      </c>
      <c r="V1970" s="55">
        <f>IFERROR(SUMIFS(DATABASE!$M$5:$M$6004,DATABASE!$B$5:$B$6004,B1970,DATABASE!$X$5:$X$6004,1),0)</f>
        <v/>
      </c>
      <c r="W1970" s="57">
        <f>IFERROR(COUNTIFS(DATABASE!$B$5:$B$6004,B1970,DATABASE!$X$5:$X$6004,1),0)</f>
        <v/>
      </c>
      <c r="X1970" s="58">
        <f>--AND(ISNUMBER(B1970),C1970&lt;&gt;"",L1970&lt;&gt;"",M1970&lt;&gt;"")</f>
        <v/>
      </c>
    </row>
    <row r="1971" ht="15" customHeight="1" s="111">
      <c r="A1971" s="42" t="inlineStr">
        <is>
          <t>APR</t>
        </is>
      </c>
      <c r="B1971" s="43">
        <f>APR!A472</f>
        <v/>
      </c>
      <c r="C1971" s="44">
        <f>APR!B472</f>
        <v/>
      </c>
      <c r="D1971" s="44">
        <f>APR!C472</f>
        <v/>
      </c>
      <c r="E1971" s="44">
        <f>APR!D472</f>
        <v/>
      </c>
      <c r="F1971" s="44">
        <f>APR!E472</f>
        <v/>
      </c>
      <c r="G1971" s="44">
        <f>APR!F472</f>
        <v/>
      </c>
      <c r="H1971" s="44">
        <f>APR!G472</f>
        <v/>
      </c>
      <c r="I1971" s="45">
        <f>APR!H472</f>
        <v/>
      </c>
      <c r="J1971" s="45">
        <f>APR!I472</f>
        <v/>
      </c>
      <c r="K1971" s="44">
        <f>APR!J472</f>
        <v/>
      </c>
      <c r="L1971" s="44">
        <f>APR!K472</f>
        <v/>
      </c>
      <c r="M1971" s="46">
        <f>APR!L472</f>
        <v/>
      </c>
      <c r="N1971" s="44">
        <f>APR!M472</f>
        <v/>
      </c>
      <c r="O1971" s="44">
        <f>APR!N472</f>
        <v/>
      </c>
      <c r="P1971" s="44">
        <f>APR!O472</f>
        <v/>
      </c>
      <c r="Q1971" s="44">
        <f>APR!P472</f>
        <v/>
      </c>
      <c r="R1971" s="44">
        <f>APR!Q472</f>
        <v/>
      </c>
      <c r="S1971" s="46">
        <f>S1970+IF(X1971=0,0,M1971)</f>
        <v/>
      </c>
      <c r="T1971" s="47">
        <f>MAX(T1970,S1971)</f>
        <v/>
      </c>
      <c r="U1971" s="48">
        <f>S1971-T1971</f>
        <v/>
      </c>
      <c r="V1971" s="47">
        <f>IFERROR(SUMIFS(DATABASE!$M$5:$M$6004,DATABASE!$B$5:$B$6004,B1971,DATABASE!$X$5:$X$6004,1),0)</f>
        <v/>
      </c>
      <c r="W1971" s="31">
        <f>IFERROR(COUNTIFS(DATABASE!$B$5:$B$6004,B1971,DATABASE!$X$5:$X$6004,1),0)</f>
        <v/>
      </c>
      <c r="X1971" s="49">
        <f>--AND(ISNUMBER(B1971),C1971&lt;&gt;"",L1971&lt;&gt;"",M1971&lt;&gt;"")</f>
        <v/>
      </c>
    </row>
    <row r="1972" ht="15" customHeight="1" s="111">
      <c r="A1972" s="50" t="inlineStr">
        <is>
          <t>APR</t>
        </is>
      </c>
      <c r="B1972" s="51">
        <f>APR!A473</f>
        <v/>
      </c>
      <c r="C1972" s="52">
        <f>APR!B473</f>
        <v/>
      </c>
      <c r="D1972" s="52">
        <f>APR!C473</f>
        <v/>
      </c>
      <c r="E1972" s="52">
        <f>APR!D473</f>
        <v/>
      </c>
      <c r="F1972" s="52">
        <f>APR!E473</f>
        <v/>
      </c>
      <c r="G1972" s="52">
        <f>APR!F473</f>
        <v/>
      </c>
      <c r="H1972" s="52">
        <f>APR!G473</f>
        <v/>
      </c>
      <c r="I1972" s="53">
        <f>APR!H473</f>
        <v/>
      </c>
      <c r="J1972" s="53">
        <f>APR!I473</f>
        <v/>
      </c>
      <c r="K1972" s="52">
        <f>APR!J473</f>
        <v/>
      </c>
      <c r="L1972" s="52">
        <f>APR!K473</f>
        <v/>
      </c>
      <c r="M1972" s="54">
        <f>APR!L473</f>
        <v/>
      </c>
      <c r="N1972" s="52">
        <f>APR!M473</f>
        <v/>
      </c>
      <c r="O1972" s="52">
        <f>APR!N473</f>
        <v/>
      </c>
      <c r="P1972" s="52">
        <f>APR!O473</f>
        <v/>
      </c>
      <c r="Q1972" s="52">
        <f>APR!P473</f>
        <v/>
      </c>
      <c r="R1972" s="52">
        <f>APR!Q473</f>
        <v/>
      </c>
      <c r="S1972" s="54">
        <f>S1971+IF(X1972=0,0,M1972)</f>
        <v/>
      </c>
      <c r="T1972" s="55">
        <f>MAX(T1971,S1972)</f>
        <v/>
      </c>
      <c r="U1972" s="56">
        <f>S1972-T1972</f>
        <v/>
      </c>
      <c r="V1972" s="55">
        <f>IFERROR(SUMIFS(DATABASE!$M$5:$M$6004,DATABASE!$B$5:$B$6004,B1972,DATABASE!$X$5:$X$6004,1),0)</f>
        <v/>
      </c>
      <c r="W1972" s="57">
        <f>IFERROR(COUNTIFS(DATABASE!$B$5:$B$6004,B1972,DATABASE!$X$5:$X$6004,1),0)</f>
        <v/>
      </c>
      <c r="X1972" s="58">
        <f>--AND(ISNUMBER(B1972),C1972&lt;&gt;"",L1972&lt;&gt;"",M1972&lt;&gt;"")</f>
        <v/>
      </c>
    </row>
    <row r="1973" ht="15" customHeight="1" s="111">
      <c r="A1973" s="42" t="inlineStr">
        <is>
          <t>APR</t>
        </is>
      </c>
      <c r="B1973" s="43">
        <f>APR!A474</f>
        <v/>
      </c>
      <c r="C1973" s="44">
        <f>APR!B474</f>
        <v/>
      </c>
      <c r="D1973" s="44">
        <f>APR!C474</f>
        <v/>
      </c>
      <c r="E1973" s="44">
        <f>APR!D474</f>
        <v/>
      </c>
      <c r="F1973" s="44">
        <f>APR!E474</f>
        <v/>
      </c>
      <c r="G1973" s="44">
        <f>APR!F474</f>
        <v/>
      </c>
      <c r="H1973" s="44">
        <f>APR!G474</f>
        <v/>
      </c>
      <c r="I1973" s="45">
        <f>APR!H474</f>
        <v/>
      </c>
      <c r="J1973" s="45">
        <f>APR!I474</f>
        <v/>
      </c>
      <c r="K1973" s="44">
        <f>APR!J474</f>
        <v/>
      </c>
      <c r="L1973" s="44">
        <f>APR!K474</f>
        <v/>
      </c>
      <c r="M1973" s="46">
        <f>APR!L474</f>
        <v/>
      </c>
      <c r="N1973" s="44">
        <f>APR!M474</f>
        <v/>
      </c>
      <c r="O1973" s="44">
        <f>APR!N474</f>
        <v/>
      </c>
      <c r="P1973" s="44">
        <f>APR!O474</f>
        <v/>
      </c>
      <c r="Q1973" s="44">
        <f>APR!P474</f>
        <v/>
      </c>
      <c r="R1973" s="44">
        <f>APR!Q474</f>
        <v/>
      </c>
      <c r="S1973" s="46">
        <f>S1972+IF(X1973=0,0,M1973)</f>
        <v/>
      </c>
      <c r="T1973" s="47">
        <f>MAX(T1972,S1973)</f>
        <v/>
      </c>
      <c r="U1973" s="48">
        <f>S1973-T1973</f>
        <v/>
      </c>
      <c r="V1973" s="47">
        <f>IFERROR(SUMIFS(DATABASE!$M$5:$M$6004,DATABASE!$B$5:$B$6004,B1973,DATABASE!$X$5:$X$6004,1),0)</f>
        <v/>
      </c>
      <c r="W1973" s="31">
        <f>IFERROR(COUNTIFS(DATABASE!$B$5:$B$6004,B1973,DATABASE!$X$5:$X$6004,1),0)</f>
        <v/>
      </c>
      <c r="X1973" s="49">
        <f>--AND(ISNUMBER(B1973),C1973&lt;&gt;"",L1973&lt;&gt;"",M1973&lt;&gt;"")</f>
        <v/>
      </c>
    </row>
    <row r="1974" ht="15" customHeight="1" s="111">
      <c r="A1974" s="50" t="inlineStr">
        <is>
          <t>APR</t>
        </is>
      </c>
      <c r="B1974" s="51">
        <f>APR!A475</f>
        <v/>
      </c>
      <c r="C1974" s="52">
        <f>APR!B475</f>
        <v/>
      </c>
      <c r="D1974" s="52">
        <f>APR!C475</f>
        <v/>
      </c>
      <c r="E1974" s="52">
        <f>APR!D475</f>
        <v/>
      </c>
      <c r="F1974" s="52">
        <f>APR!E475</f>
        <v/>
      </c>
      <c r="G1974" s="52">
        <f>APR!F475</f>
        <v/>
      </c>
      <c r="H1974" s="52">
        <f>APR!G475</f>
        <v/>
      </c>
      <c r="I1974" s="53">
        <f>APR!H475</f>
        <v/>
      </c>
      <c r="J1974" s="53">
        <f>APR!I475</f>
        <v/>
      </c>
      <c r="K1974" s="52">
        <f>APR!J475</f>
        <v/>
      </c>
      <c r="L1974" s="52">
        <f>APR!K475</f>
        <v/>
      </c>
      <c r="M1974" s="54">
        <f>APR!L475</f>
        <v/>
      </c>
      <c r="N1974" s="52">
        <f>APR!M475</f>
        <v/>
      </c>
      <c r="O1974" s="52">
        <f>APR!N475</f>
        <v/>
      </c>
      <c r="P1974" s="52">
        <f>APR!O475</f>
        <v/>
      </c>
      <c r="Q1974" s="52">
        <f>APR!P475</f>
        <v/>
      </c>
      <c r="R1974" s="52">
        <f>APR!Q475</f>
        <v/>
      </c>
      <c r="S1974" s="54">
        <f>S1973+IF(X1974=0,0,M1974)</f>
        <v/>
      </c>
      <c r="T1974" s="55">
        <f>MAX(T1973,S1974)</f>
        <v/>
      </c>
      <c r="U1974" s="56">
        <f>S1974-T1974</f>
        <v/>
      </c>
      <c r="V1974" s="55">
        <f>IFERROR(SUMIFS(DATABASE!$M$5:$M$6004,DATABASE!$B$5:$B$6004,B1974,DATABASE!$X$5:$X$6004,1),0)</f>
        <v/>
      </c>
      <c r="W1974" s="57">
        <f>IFERROR(COUNTIFS(DATABASE!$B$5:$B$6004,B1974,DATABASE!$X$5:$X$6004,1),0)</f>
        <v/>
      </c>
      <c r="X1974" s="58">
        <f>--AND(ISNUMBER(B1974),C1974&lt;&gt;"",L1974&lt;&gt;"",M1974&lt;&gt;"")</f>
        <v/>
      </c>
    </row>
    <row r="1975" ht="15" customHeight="1" s="111">
      <c r="A1975" s="42" t="inlineStr">
        <is>
          <t>APR</t>
        </is>
      </c>
      <c r="B1975" s="43">
        <f>APR!A476</f>
        <v/>
      </c>
      <c r="C1975" s="44">
        <f>APR!B476</f>
        <v/>
      </c>
      <c r="D1975" s="44">
        <f>APR!C476</f>
        <v/>
      </c>
      <c r="E1975" s="44">
        <f>APR!D476</f>
        <v/>
      </c>
      <c r="F1975" s="44">
        <f>APR!E476</f>
        <v/>
      </c>
      <c r="G1975" s="44">
        <f>APR!F476</f>
        <v/>
      </c>
      <c r="H1975" s="44">
        <f>APR!G476</f>
        <v/>
      </c>
      <c r="I1975" s="45">
        <f>APR!H476</f>
        <v/>
      </c>
      <c r="J1975" s="45">
        <f>APR!I476</f>
        <v/>
      </c>
      <c r="K1975" s="44">
        <f>APR!J476</f>
        <v/>
      </c>
      <c r="L1975" s="44">
        <f>APR!K476</f>
        <v/>
      </c>
      <c r="M1975" s="46">
        <f>APR!L476</f>
        <v/>
      </c>
      <c r="N1975" s="44">
        <f>APR!M476</f>
        <v/>
      </c>
      <c r="O1975" s="44">
        <f>APR!N476</f>
        <v/>
      </c>
      <c r="P1975" s="44">
        <f>APR!O476</f>
        <v/>
      </c>
      <c r="Q1975" s="44">
        <f>APR!P476</f>
        <v/>
      </c>
      <c r="R1975" s="44">
        <f>APR!Q476</f>
        <v/>
      </c>
      <c r="S1975" s="46">
        <f>S1974+IF(X1975=0,0,M1975)</f>
        <v/>
      </c>
      <c r="T1975" s="47">
        <f>MAX(T1974,S1975)</f>
        <v/>
      </c>
      <c r="U1975" s="48">
        <f>S1975-T1975</f>
        <v/>
      </c>
      <c r="V1975" s="47">
        <f>IFERROR(SUMIFS(DATABASE!$M$5:$M$6004,DATABASE!$B$5:$B$6004,B1975,DATABASE!$X$5:$X$6004,1),0)</f>
        <v/>
      </c>
      <c r="W1975" s="31">
        <f>IFERROR(COUNTIFS(DATABASE!$B$5:$B$6004,B1975,DATABASE!$X$5:$X$6004,1),0)</f>
        <v/>
      </c>
      <c r="X1975" s="49">
        <f>--AND(ISNUMBER(B1975),C1975&lt;&gt;"",L1975&lt;&gt;"",M1975&lt;&gt;"")</f>
        <v/>
      </c>
    </row>
    <row r="1976" ht="15" customHeight="1" s="111">
      <c r="A1976" s="50" t="inlineStr">
        <is>
          <t>APR</t>
        </is>
      </c>
      <c r="B1976" s="51">
        <f>APR!A477</f>
        <v/>
      </c>
      <c r="C1976" s="52">
        <f>APR!B477</f>
        <v/>
      </c>
      <c r="D1976" s="52">
        <f>APR!C477</f>
        <v/>
      </c>
      <c r="E1976" s="52">
        <f>APR!D477</f>
        <v/>
      </c>
      <c r="F1976" s="52">
        <f>APR!E477</f>
        <v/>
      </c>
      <c r="G1976" s="52">
        <f>APR!F477</f>
        <v/>
      </c>
      <c r="H1976" s="52">
        <f>APR!G477</f>
        <v/>
      </c>
      <c r="I1976" s="53">
        <f>APR!H477</f>
        <v/>
      </c>
      <c r="J1976" s="53">
        <f>APR!I477</f>
        <v/>
      </c>
      <c r="K1976" s="52">
        <f>APR!J477</f>
        <v/>
      </c>
      <c r="L1976" s="52">
        <f>APR!K477</f>
        <v/>
      </c>
      <c r="M1976" s="54">
        <f>APR!L477</f>
        <v/>
      </c>
      <c r="N1976" s="52">
        <f>APR!M477</f>
        <v/>
      </c>
      <c r="O1976" s="52">
        <f>APR!N477</f>
        <v/>
      </c>
      <c r="P1976" s="52">
        <f>APR!O477</f>
        <v/>
      </c>
      <c r="Q1976" s="52">
        <f>APR!P477</f>
        <v/>
      </c>
      <c r="R1976" s="52">
        <f>APR!Q477</f>
        <v/>
      </c>
      <c r="S1976" s="54">
        <f>S1975+IF(X1976=0,0,M1976)</f>
        <v/>
      </c>
      <c r="T1976" s="55">
        <f>MAX(T1975,S1976)</f>
        <v/>
      </c>
      <c r="U1976" s="56">
        <f>S1976-T1976</f>
        <v/>
      </c>
      <c r="V1976" s="55">
        <f>IFERROR(SUMIFS(DATABASE!$M$5:$M$6004,DATABASE!$B$5:$B$6004,B1976,DATABASE!$X$5:$X$6004,1),0)</f>
        <v/>
      </c>
      <c r="W1976" s="57">
        <f>IFERROR(COUNTIFS(DATABASE!$B$5:$B$6004,B1976,DATABASE!$X$5:$X$6004,1),0)</f>
        <v/>
      </c>
      <c r="X1976" s="58">
        <f>--AND(ISNUMBER(B1976),C1976&lt;&gt;"",L1976&lt;&gt;"",M1976&lt;&gt;"")</f>
        <v/>
      </c>
    </row>
    <row r="1977" ht="15" customHeight="1" s="111">
      <c r="A1977" s="42" t="inlineStr">
        <is>
          <t>APR</t>
        </is>
      </c>
      <c r="B1977" s="43">
        <f>APR!A478</f>
        <v/>
      </c>
      <c r="C1977" s="44">
        <f>APR!B478</f>
        <v/>
      </c>
      <c r="D1977" s="44">
        <f>APR!C478</f>
        <v/>
      </c>
      <c r="E1977" s="44">
        <f>APR!D478</f>
        <v/>
      </c>
      <c r="F1977" s="44">
        <f>APR!E478</f>
        <v/>
      </c>
      <c r="G1977" s="44">
        <f>APR!F478</f>
        <v/>
      </c>
      <c r="H1977" s="44">
        <f>APR!G478</f>
        <v/>
      </c>
      <c r="I1977" s="45">
        <f>APR!H478</f>
        <v/>
      </c>
      <c r="J1977" s="45">
        <f>APR!I478</f>
        <v/>
      </c>
      <c r="K1977" s="44">
        <f>APR!J478</f>
        <v/>
      </c>
      <c r="L1977" s="44">
        <f>APR!K478</f>
        <v/>
      </c>
      <c r="M1977" s="46">
        <f>APR!L478</f>
        <v/>
      </c>
      <c r="N1977" s="44">
        <f>APR!M478</f>
        <v/>
      </c>
      <c r="O1977" s="44">
        <f>APR!N478</f>
        <v/>
      </c>
      <c r="P1977" s="44">
        <f>APR!O478</f>
        <v/>
      </c>
      <c r="Q1977" s="44">
        <f>APR!P478</f>
        <v/>
      </c>
      <c r="R1977" s="44">
        <f>APR!Q478</f>
        <v/>
      </c>
      <c r="S1977" s="46">
        <f>S1976+IF(X1977=0,0,M1977)</f>
        <v/>
      </c>
      <c r="T1977" s="47">
        <f>MAX(T1976,S1977)</f>
        <v/>
      </c>
      <c r="U1977" s="48">
        <f>S1977-T1977</f>
        <v/>
      </c>
      <c r="V1977" s="47">
        <f>IFERROR(SUMIFS(DATABASE!$M$5:$M$6004,DATABASE!$B$5:$B$6004,B1977,DATABASE!$X$5:$X$6004,1),0)</f>
        <v/>
      </c>
      <c r="W1977" s="31">
        <f>IFERROR(COUNTIFS(DATABASE!$B$5:$B$6004,B1977,DATABASE!$X$5:$X$6004,1),0)</f>
        <v/>
      </c>
      <c r="X1977" s="49">
        <f>--AND(ISNUMBER(B1977),C1977&lt;&gt;"",L1977&lt;&gt;"",M1977&lt;&gt;"")</f>
        <v/>
      </c>
    </row>
    <row r="1978" ht="15" customHeight="1" s="111">
      <c r="A1978" s="50" t="inlineStr">
        <is>
          <t>APR</t>
        </is>
      </c>
      <c r="B1978" s="51">
        <f>APR!A479</f>
        <v/>
      </c>
      <c r="C1978" s="52">
        <f>APR!B479</f>
        <v/>
      </c>
      <c r="D1978" s="52">
        <f>APR!C479</f>
        <v/>
      </c>
      <c r="E1978" s="52">
        <f>APR!D479</f>
        <v/>
      </c>
      <c r="F1978" s="52">
        <f>APR!E479</f>
        <v/>
      </c>
      <c r="G1978" s="52">
        <f>APR!F479</f>
        <v/>
      </c>
      <c r="H1978" s="52">
        <f>APR!G479</f>
        <v/>
      </c>
      <c r="I1978" s="53">
        <f>APR!H479</f>
        <v/>
      </c>
      <c r="J1978" s="53">
        <f>APR!I479</f>
        <v/>
      </c>
      <c r="K1978" s="52">
        <f>APR!J479</f>
        <v/>
      </c>
      <c r="L1978" s="52">
        <f>APR!K479</f>
        <v/>
      </c>
      <c r="M1978" s="54">
        <f>APR!L479</f>
        <v/>
      </c>
      <c r="N1978" s="52">
        <f>APR!M479</f>
        <v/>
      </c>
      <c r="O1978" s="52">
        <f>APR!N479</f>
        <v/>
      </c>
      <c r="P1978" s="52">
        <f>APR!O479</f>
        <v/>
      </c>
      <c r="Q1978" s="52">
        <f>APR!P479</f>
        <v/>
      </c>
      <c r="R1978" s="52">
        <f>APR!Q479</f>
        <v/>
      </c>
      <c r="S1978" s="54">
        <f>S1977+IF(X1978=0,0,M1978)</f>
        <v/>
      </c>
      <c r="T1978" s="55">
        <f>MAX(T1977,S1978)</f>
        <v/>
      </c>
      <c r="U1978" s="56">
        <f>S1978-T1978</f>
        <v/>
      </c>
      <c r="V1978" s="55">
        <f>IFERROR(SUMIFS(DATABASE!$M$5:$M$6004,DATABASE!$B$5:$B$6004,B1978,DATABASE!$X$5:$X$6004,1),0)</f>
        <v/>
      </c>
      <c r="W1978" s="57">
        <f>IFERROR(COUNTIFS(DATABASE!$B$5:$B$6004,B1978,DATABASE!$X$5:$X$6004,1),0)</f>
        <v/>
      </c>
      <c r="X1978" s="58">
        <f>--AND(ISNUMBER(B1978),C1978&lt;&gt;"",L1978&lt;&gt;"",M1978&lt;&gt;"")</f>
        <v/>
      </c>
    </row>
    <row r="1979" ht="15" customHeight="1" s="111">
      <c r="A1979" s="42" t="inlineStr">
        <is>
          <t>APR</t>
        </is>
      </c>
      <c r="B1979" s="43">
        <f>APR!A480</f>
        <v/>
      </c>
      <c r="C1979" s="44">
        <f>APR!B480</f>
        <v/>
      </c>
      <c r="D1979" s="44">
        <f>APR!C480</f>
        <v/>
      </c>
      <c r="E1979" s="44">
        <f>APR!D480</f>
        <v/>
      </c>
      <c r="F1979" s="44">
        <f>APR!E480</f>
        <v/>
      </c>
      <c r="G1979" s="44">
        <f>APR!F480</f>
        <v/>
      </c>
      <c r="H1979" s="44">
        <f>APR!G480</f>
        <v/>
      </c>
      <c r="I1979" s="45">
        <f>APR!H480</f>
        <v/>
      </c>
      <c r="J1979" s="45">
        <f>APR!I480</f>
        <v/>
      </c>
      <c r="K1979" s="44">
        <f>APR!J480</f>
        <v/>
      </c>
      <c r="L1979" s="44">
        <f>APR!K480</f>
        <v/>
      </c>
      <c r="M1979" s="46">
        <f>APR!L480</f>
        <v/>
      </c>
      <c r="N1979" s="44">
        <f>APR!M480</f>
        <v/>
      </c>
      <c r="O1979" s="44">
        <f>APR!N480</f>
        <v/>
      </c>
      <c r="P1979" s="44">
        <f>APR!O480</f>
        <v/>
      </c>
      <c r="Q1979" s="44">
        <f>APR!P480</f>
        <v/>
      </c>
      <c r="R1979" s="44">
        <f>APR!Q480</f>
        <v/>
      </c>
      <c r="S1979" s="46">
        <f>S1978+IF(X1979=0,0,M1979)</f>
        <v/>
      </c>
      <c r="T1979" s="47">
        <f>MAX(T1978,S1979)</f>
        <v/>
      </c>
      <c r="U1979" s="48">
        <f>S1979-T1979</f>
        <v/>
      </c>
      <c r="V1979" s="47">
        <f>IFERROR(SUMIFS(DATABASE!$M$5:$M$6004,DATABASE!$B$5:$B$6004,B1979,DATABASE!$X$5:$X$6004,1),0)</f>
        <v/>
      </c>
      <c r="W1979" s="31">
        <f>IFERROR(COUNTIFS(DATABASE!$B$5:$B$6004,B1979,DATABASE!$X$5:$X$6004,1),0)</f>
        <v/>
      </c>
      <c r="X1979" s="49">
        <f>--AND(ISNUMBER(B1979),C1979&lt;&gt;"",L1979&lt;&gt;"",M1979&lt;&gt;"")</f>
        <v/>
      </c>
    </row>
    <row r="1980" ht="15" customHeight="1" s="111">
      <c r="A1980" s="50" t="inlineStr">
        <is>
          <t>APR</t>
        </is>
      </c>
      <c r="B1980" s="51">
        <f>APR!A481</f>
        <v/>
      </c>
      <c r="C1980" s="52">
        <f>APR!B481</f>
        <v/>
      </c>
      <c r="D1980" s="52">
        <f>APR!C481</f>
        <v/>
      </c>
      <c r="E1980" s="52">
        <f>APR!D481</f>
        <v/>
      </c>
      <c r="F1980" s="52">
        <f>APR!E481</f>
        <v/>
      </c>
      <c r="G1980" s="52">
        <f>APR!F481</f>
        <v/>
      </c>
      <c r="H1980" s="52">
        <f>APR!G481</f>
        <v/>
      </c>
      <c r="I1980" s="53">
        <f>APR!H481</f>
        <v/>
      </c>
      <c r="J1980" s="53">
        <f>APR!I481</f>
        <v/>
      </c>
      <c r="K1980" s="52">
        <f>APR!J481</f>
        <v/>
      </c>
      <c r="L1980" s="52">
        <f>APR!K481</f>
        <v/>
      </c>
      <c r="M1980" s="54">
        <f>APR!L481</f>
        <v/>
      </c>
      <c r="N1980" s="52">
        <f>APR!M481</f>
        <v/>
      </c>
      <c r="O1980" s="52">
        <f>APR!N481</f>
        <v/>
      </c>
      <c r="P1980" s="52">
        <f>APR!O481</f>
        <v/>
      </c>
      <c r="Q1980" s="52">
        <f>APR!P481</f>
        <v/>
      </c>
      <c r="R1980" s="52">
        <f>APR!Q481</f>
        <v/>
      </c>
      <c r="S1980" s="54">
        <f>S1979+IF(X1980=0,0,M1980)</f>
        <v/>
      </c>
      <c r="T1980" s="55">
        <f>MAX(T1979,S1980)</f>
        <v/>
      </c>
      <c r="U1980" s="56">
        <f>S1980-T1980</f>
        <v/>
      </c>
      <c r="V1980" s="55">
        <f>IFERROR(SUMIFS(DATABASE!$M$5:$M$6004,DATABASE!$B$5:$B$6004,B1980,DATABASE!$X$5:$X$6004,1),0)</f>
        <v/>
      </c>
      <c r="W1980" s="57">
        <f>IFERROR(COUNTIFS(DATABASE!$B$5:$B$6004,B1980,DATABASE!$X$5:$X$6004,1),0)</f>
        <v/>
      </c>
      <c r="X1980" s="58">
        <f>--AND(ISNUMBER(B1980),C1980&lt;&gt;"",L1980&lt;&gt;"",M1980&lt;&gt;"")</f>
        <v/>
      </c>
    </row>
    <row r="1981" ht="15" customHeight="1" s="111">
      <c r="A1981" s="42" t="inlineStr">
        <is>
          <t>APR</t>
        </is>
      </c>
      <c r="B1981" s="43">
        <f>APR!A482</f>
        <v/>
      </c>
      <c r="C1981" s="44">
        <f>APR!B482</f>
        <v/>
      </c>
      <c r="D1981" s="44">
        <f>APR!C482</f>
        <v/>
      </c>
      <c r="E1981" s="44">
        <f>APR!D482</f>
        <v/>
      </c>
      <c r="F1981" s="44">
        <f>APR!E482</f>
        <v/>
      </c>
      <c r="G1981" s="44">
        <f>APR!F482</f>
        <v/>
      </c>
      <c r="H1981" s="44">
        <f>APR!G482</f>
        <v/>
      </c>
      <c r="I1981" s="45">
        <f>APR!H482</f>
        <v/>
      </c>
      <c r="J1981" s="45">
        <f>APR!I482</f>
        <v/>
      </c>
      <c r="K1981" s="44">
        <f>APR!J482</f>
        <v/>
      </c>
      <c r="L1981" s="44">
        <f>APR!K482</f>
        <v/>
      </c>
      <c r="M1981" s="46">
        <f>APR!L482</f>
        <v/>
      </c>
      <c r="N1981" s="44">
        <f>APR!M482</f>
        <v/>
      </c>
      <c r="O1981" s="44">
        <f>APR!N482</f>
        <v/>
      </c>
      <c r="P1981" s="44">
        <f>APR!O482</f>
        <v/>
      </c>
      <c r="Q1981" s="44">
        <f>APR!P482</f>
        <v/>
      </c>
      <c r="R1981" s="44">
        <f>APR!Q482</f>
        <v/>
      </c>
      <c r="S1981" s="46">
        <f>S1980+IF(X1981=0,0,M1981)</f>
        <v/>
      </c>
      <c r="T1981" s="47">
        <f>MAX(T1980,S1981)</f>
        <v/>
      </c>
      <c r="U1981" s="48">
        <f>S1981-T1981</f>
        <v/>
      </c>
      <c r="V1981" s="47">
        <f>IFERROR(SUMIFS(DATABASE!$M$5:$M$6004,DATABASE!$B$5:$B$6004,B1981,DATABASE!$X$5:$X$6004,1),0)</f>
        <v/>
      </c>
      <c r="W1981" s="31">
        <f>IFERROR(COUNTIFS(DATABASE!$B$5:$B$6004,B1981,DATABASE!$X$5:$X$6004,1),0)</f>
        <v/>
      </c>
      <c r="X1981" s="49">
        <f>--AND(ISNUMBER(B1981),C1981&lt;&gt;"",L1981&lt;&gt;"",M1981&lt;&gt;"")</f>
        <v/>
      </c>
    </row>
    <row r="1982" ht="15" customHeight="1" s="111">
      <c r="A1982" s="50" t="inlineStr">
        <is>
          <t>APR</t>
        </is>
      </c>
      <c r="B1982" s="51">
        <f>APR!A483</f>
        <v/>
      </c>
      <c r="C1982" s="52">
        <f>APR!B483</f>
        <v/>
      </c>
      <c r="D1982" s="52">
        <f>APR!C483</f>
        <v/>
      </c>
      <c r="E1982" s="52">
        <f>APR!D483</f>
        <v/>
      </c>
      <c r="F1982" s="52">
        <f>APR!E483</f>
        <v/>
      </c>
      <c r="G1982" s="52">
        <f>APR!F483</f>
        <v/>
      </c>
      <c r="H1982" s="52">
        <f>APR!G483</f>
        <v/>
      </c>
      <c r="I1982" s="53">
        <f>APR!H483</f>
        <v/>
      </c>
      <c r="J1982" s="53">
        <f>APR!I483</f>
        <v/>
      </c>
      <c r="K1982" s="52">
        <f>APR!J483</f>
        <v/>
      </c>
      <c r="L1982" s="52">
        <f>APR!K483</f>
        <v/>
      </c>
      <c r="M1982" s="54">
        <f>APR!L483</f>
        <v/>
      </c>
      <c r="N1982" s="52">
        <f>APR!M483</f>
        <v/>
      </c>
      <c r="O1982" s="52">
        <f>APR!N483</f>
        <v/>
      </c>
      <c r="P1982" s="52">
        <f>APR!O483</f>
        <v/>
      </c>
      <c r="Q1982" s="52">
        <f>APR!P483</f>
        <v/>
      </c>
      <c r="R1982" s="52">
        <f>APR!Q483</f>
        <v/>
      </c>
      <c r="S1982" s="54">
        <f>S1981+IF(X1982=0,0,M1982)</f>
        <v/>
      </c>
      <c r="T1982" s="55">
        <f>MAX(T1981,S1982)</f>
        <v/>
      </c>
      <c r="U1982" s="56">
        <f>S1982-T1982</f>
        <v/>
      </c>
      <c r="V1982" s="55">
        <f>IFERROR(SUMIFS(DATABASE!$M$5:$M$6004,DATABASE!$B$5:$B$6004,B1982,DATABASE!$X$5:$X$6004,1),0)</f>
        <v/>
      </c>
      <c r="W1982" s="57">
        <f>IFERROR(COUNTIFS(DATABASE!$B$5:$B$6004,B1982,DATABASE!$X$5:$X$6004,1),0)</f>
        <v/>
      </c>
      <c r="X1982" s="58">
        <f>--AND(ISNUMBER(B1982),C1982&lt;&gt;"",L1982&lt;&gt;"",M1982&lt;&gt;"")</f>
        <v/>
      </c>
    </row>
    <row r="1983" ht="15" customHeight="1" s="111">
      <c r="A1983" s="42" t="inlineStr">
        <is>
          <t>APR</t>
        </is>
      </c>
      <c r="B1983" s="43">
        <f>APR!A484</f>
        <v/>
      </c>
      <c r="C1983" s="44">
        <f>APR!B484</f>
        <v/>
      </c>
      <c r="D1983" s="44">
        <f>APR!C484</f>
        <v/>
      </c>
      <c r="E1983" s="44">
        <f>APR!D484</f>
        <v/>
      </c>
      <c r="F1983" s="44">
        <f>APR!E484</f>
        <v/>
      </c>
      <c r="G1983" s="44">
        <f>APR!F484</f>
        <v/>
      </c>
      <c r="H1983" s="44">
        <f>APR!G484</f>
        <v/>
      </c>
      <c r="I1983" s="45">
        <f>APR!H484</f>
        <v/>
      </c>
      <c r="J1983" s="45">
        <f>APR!I484</f>
        <v/>
      </c>
      <c r="K1983" s="44">
        <f>APR!J484</f>
        <v/>
      </c>
      <c r="L1983" s="44">
        <f>APR!K484</f>
        <v/>
      </c>
      <c r="M1983" s="46">
        <f>APR!L484</f>
        <v/>
      </c>
      <c r="N1983" s="44">
        <f>APR!M484</f>
        <v/>
      </c>
      <c r="O1983" s="44">
        <f>APR!N484</f>
        <v/>
      </c>
      <c r="P1983" s="44">
        <f>APR!O484</f>
        <v/>
      </c>
      <c r="Q1983" s="44">
        <f>APR!P484</f>
        <v/>
      </c>
      <c r="R1983" s="44">
        <f>APR!Q484</f>
        <v/>
      </c>
      <c r="S1983" s="46">
        <f>S1982+IF(X1983=0,0,M1983)</f>
        <v/>
      </c>
      <c r="T1983" s="47">
        <f>MAX(T1982,S1983)</f>
        <v/>
      </c>
      <c r="U1983" s="48">
        <f>S1983-T1983</f>
        <v/>
      </c>
      <c r="V1983" s="47">
        <f>IFERROR(SUMIFS(DATABASE!$M$5:$M$6004,DATABASE!$B$5:$B$6004,B1983,DATABASE!$X$5:$X$6004,1),0)</f>
        <v/>
      </c>
      <c r="W1983" s="31">
        <f>IFERROR(COUNTIFS(DATABASE!$B$5:$B$6004,B1983,DATABASE!$X$5:$X$6004,1),0)</f>
        <v/>
      </c>
      <c r="X1983" s="49">
        <f>--AND(ISNUMBER(B1983),C1983&lt;&gt;"",L1983&lt;&gt;"",M1983&lt;&gt;"")</f>
        <v/>
      </c>
    </row>
    <row r="1984" ht="15" customHeight="1" s="111">
      <c r="A1984" s="50" t="inlineStr">
        <is>
          <t>APR</t>
        </is>
      </c>
      <c r="B1984" s="51">
        <f>APR!A485</f>
        <v/>
      </c>
      <c r="C1984" s="52">
        <f>APR!B485</f>
        <v/>
      </c>
      <c r="D1984" s="52">
        <f>APR!C485</f>
        <v/>
      </c>
      <c r="E1984" s="52">
        <f>APR!D485</f>
        <v/>
      </c>
      <c r="F1984" s="52">
        <f>APR!E485</f>
        <v/>
      </c>
      <c r="G1984" s="52">
        <f>APR!F485</f>
        <v/>
      </c>
      <c r="H1984" s="52">
        <f>APR!G485</f>
        <v/>
      </c>
      <c r="I1984" s="53">
        <f>APR!H485</f>
        <v/>
      </c>
      <c r="J1984" s="53">
        <f>APR!I485</f>
        <v/>
      </c>
      <c r="K1984" s="52">
        <f>APR!J485</f>
        <v/>
      </c>
      <c r="L1984" s="52">
        <f>APR!K485</f>
        <v/>
      </c>
      <c r="M1984" s="54">
        <f>APR!L485</f>
        <v/>
      </c>
      <c r="N1984" s="52">
        <f>APR!M485</f>
        <v/>
      </c>
      <c r="O1984" s="52">
        <f>APR!N485</f>
        <v/>
      </c>
      <c r="P1984" s="52">
        <f>APR!O485</f>
        <v/>
      </c>
      <c r="Q1984" s="52">
        <f>APR!P485</f>
        <v/>
      </c>
      <c r="R1984" s="52">
        <f>APR!Q485</f>
        <v/>
      </c>
      <c r="S1984" s="54">
        <f>S1983+IF(X1984=0,0,M1984)</f>
        <v/>
      </c>
      <c r="T1984" s="55">
        <f>MAX(T1983,S1984)</f>
        <v/>
      </c>
      <c r="U1984" s="56">
        <f>S1984-T1984</f>
        <v/>
      </c>
      <c r="V1984" s="55">
        <f>IFERROR(SUMIFS(DATABASE!$M$5:$M$6004,DATABASE!$B$5:$B$6004,B1984,DATABASE!$X$5:$X$6004,1),0)</f>
        <v/>
      </c>
      <c r="W1984" s="57">
        <f>IFERROR(COUNTIFS(DATABASE!$B$5:$B$6004,B1984,DATABASE!$X$5:$X$6004,1),0)</f>
        <v/>
      </c>
      <c r="X1984" s="58">
        <f>--AND(ISNUMBER(B1984),C1984&lt;&gt;"",L1984&lt;&gt;"",M1984&lt;&gt;"")</f>
        <v/>
      </c>
    </row>
    <row r="1985" ht="15" customHeight="1" s="111">
      <c r="A1985" s="42" t="inlineStr">
        <is>
          <t>APR</t>
        </is>
      </c>
      <c r="B1985" s="43">
        <f>APR!A486</f>
        <v/>
      </c>
      <c r="C1985" s="44">
        <f>APR!B486</f>
        <v/>
      </c>
      <c r="D1985" s="44">
        <f>APR!C486</f>
        <v/>
      </c>
      <c r="E1985" s="44">
        <f>APR!D486</f>
        <v/>
      </c>
      <c r="F1985" s="44">
        <f>APR!E486</f>
        <v/>
      </c>
      <c r="G1985" s="44">
        <f>APR!F486</f>
        <v/>
      </c>
      <c r="H1985" s="44">
        <f>APR!G486</f>
        <v/>
      </c>
      <c r="I1985" s="45">
        <f>APR!H486</f>
        <v/>
      </c>
      <c r="J1985" s="45">
        <f>APR!I486</f>
        <v/>
      </c>
      <c r="K1985" s="44">
        <f>APR!J486</f>
        <v/>
      </c>
      <c r="L1985" s="44">
        <f>APR!K486</f>
        <v/>
      </c>
      <c r="M1985" s="46">
        <f>APR!L486</f>
        <v/>
      </c>
      <c r="N1985" s="44">
        <f>APR!M486</f>
        <v/>
      </c>
      <c r="O1985" s="44">
        <f>APR!N486</f>
        <v/>
      </c>
      <c r="P1985" s="44">
        <f>APR!O486</f>
        <v/>
      </c>
      <c r="Q1985" s="44">
        <f>APR!P486</f>
        <v/>
      </c>
      <c r="R1985" s="44">
        <f>APR!Q486</f>
        <v/>
      </c>
      <c r="S1985" s="46">
        <f>S1984+IF(X1985=0,0,M1985)</f>
        <v/>
      </c>
      <c r="T1985" s="47">
        <f>MAX(T1984,S1985)</f>
        <v/>
      </c>
      <c r="U1985" s="48">
        <f>S1985-T1985</f>
        <v/>
      </c>
      <c r="V1985" s="47">
        <f>IFERROR(SUMIFS(DATABASE!$M$5:$M$6004,DATABASE!$B$5:$B$6004,B1985,DATABASE!$X$5:$X$6004,1),0)</f>
        <v/>
      </c>
      <c r="W1985" s="31">
        <f>IFERROR(COUNTIFS(DATABASE!$B$5:$B$6004,B1985,DATABASE!$X$5:$X$6004,1),0)</f>
        <v/>
      </c>
      <c r="X1985" s="49">
        <f>--AND(ISNUMBER(B1985),C1985&lt;&gt;"",L1985&lt;&gt;"",M1985&lt;&gt;"")</f>
        <v/>
      </c>
    </row>
    <row r="1986" ht="15" customHeight="1" s="111">
      <c r="A1986" s="50" t="inlineStr">
        <is>
          <t>APR</t>
        </is>
      </c>
      <c r="B1986" s="51">
        <f>APR!A487</f>
        <v/>
      </c>
      <c r="C1986" s="52">
        <f>APR!B487</f>
        <v/>
      </c>
      <c r="D1986" s="52">
        <f>APR!C487</f>
        <v/>
      </c>
      <c r="E1986" s="52">
        <f>APR!D487</f>
        <v/>
      </c>
      <c r="F1986" s="52">
        <f>APR!E487</f>
        <v/>
      </c>
      <c r="G1986" s="52">
        <f>APR!F487</f>
        <v/>
      </c>
      <c r="H1986" s="52">
        <f>APR!G487</f>
        <v/>
      </c>
      <c r="I1986" s="53">
        <f>APR!H487</f>
        <v/>
      </c>
      <c r="J1986" s="53">
        <f>APR!I487</f>
        <v/>
      </c>
      <c r="K1986" s="52">
        <f>APR!J487</f>
        <v/>
      </c>
      <c r="L1986" s="52">
        <f>APR!K487</f>
        <v/>
      </c>
      <c r="M1986" s="54">
        <f>APR!L487</f>
        <v/>
      </c>
      <c r="N1986" s="52">
        <f>APR!M487</f>
        <v/>
      </c>
      <c r="O1986" s="52">
        <f>APR!N487</f>
        <v/>
      </c>
      <c r="P1986" s="52">
        <f>APR!O487</f>
        <v/>
      </c>
      <c r="Q1986" s="52">
        <f>APR!P487</f>
        <v/>
      </c>
      <c r="R1986" s="52">
        <f>APR!Q487</f>
        <v/>
      </c>
      <c r="S1986" s="54">
        <f>S1985+IF(X1986=0,0,M1986)</f>
        <v/>
      </c>
      <c r="T1986" s="55">
        <f>MAX(T1985,S1986)</f>
        <v/>
      </c>
      <c r="U1986" s="56">
        <f>S1986-T1986</f>
        <v/>
      </c>
      <c r="V1986" s="55">
        <f>IFERROR(SUMIFS(DATABASE!$M$5:$M$6004,DATABASE!$B$5:$B$6004,B1986,DATABASE!$X$5:$X$6004,1),0)</f>
        <v/>
      </c>
      <c r="W1986" s="57">
        <f>IFERROR(COUNTIFS(DATABASE!$B$5:$B$6004,B1986,DATABASE!$X$5:$X$6004,1),0)</f>
        <v/>
      </c>
      <c r="X1986" s="58">
        <f>--AND(ISNUMBER(B1986),C1986&lt;&gt;"",L1986&lt;&gt;"",M1986&lt;&gt;"")</f>
        <v/>
      </c>
    </row>
    <row r="1987" ht="15" customHeight="1" s="111">
      <c r="A1987" s="42" t="inlineStr">
        <is>
          <t>APR</t>
        </is>
      </c>
      <c r="B1987" s="43">
        <f>APR!A488</f>
        <v/>
      </c>
      <c r="C1987" s="44">
        <f>APR!B488</f>
        <v/>
      </c>
      <c r="D1987" s="44">
        <f>APR!C488</f>
        <v/>
      </c>
      <c r="E1987" s="44">
        <f>APR!D488</f>
        <v/>
      </c>
      <c r="F1987" s="44">
        <f>APR!E488</f>
        <v/>
      </c>
      <c r="G1987" s="44">
        <f>APR!F488</f>
        <v/>
      </c>
      <c r="H1987" s="44">
        <f>APR!G488</f>
        <v/>
      </c>
      <c r="I1987" s="45">
        <f>APR!H488</f>
        <v/>
      </c>
      <c r="J1987" s="45">
        <f>APR!I488</f>
        <v/>
      </c>
      <c r="K1987" s="44">
        <f>APR!J488</f>
        <v/>
      </c>
      <c r="L1987" s="44">
        <f>APR!K488</f>
        <v/>
      </c>
      <c r="M1987" s="46">
        <f>APR!L488</f>
        <v/>
      </c>
      <c r="N1987" s="44">
        <f>APR!M488</f>
        <v/>
      </c>
      <c r="O1987" s="44">
        <f>APR!N488</f>
        <v/>
      </c>
      <c r="P1987" s="44">
        <f>APR!O488</f>
        <v/>
      </c>
      <c r="Q1987" s="44">
        <f>APR!P488</f>
        <v/>
      </c>
      <c r="R1987" s="44">
        <f>APR!Q488</f>
        <v/>
      </c>
      <c r="S1987" s="46">
        <f>S1986+IF(X1987=0,0,M1987)</f>
        <v/>
      </c>
      <c r="T1987" s="47">
        <f>MAX(T1986,S1987)</f>
        <v/>
      </c>
      <c r="U1987" s="48">
        <f>S1987-T1987</f>
        <v/>
      </c>
      <c r="V1987" s="47">
        <f>IFERROR(SUMIFS(DATABASE!$M$5:$M$6004,DATABASE!$B$5:$B$6004,B1987,DATABASE!$X$5:$X$6004,1),0)</f>
        <v/>
      </c>
      <c r="W1987" s="31">
        <f>IFERROR(COUNTIFS(DATABASE!$B$5:$B$6004,B1987,DATABASE!$X$5:$X$6004,1),0)</f>
        <v/>
      </c>
      <c r="X1987" s="49">
        <f>--AND(ISNUMBER(B1987),C1987&lt;&gt;"",L1987&lt;&gt;"",M1987&lt;&gt;"")</f>
        <v/>
      </c>
    </row>
    <row r="1988" ht="15" customHeight="1" s="111">
      <c r="A1988" s="50" t="inlineStr">
        <is>
          <t>APR</t>
        </is>
      </c>
      <c r="B1988" s="51">
        <f>APR!A489</f>
        <v/>
      </c>
      <c r="C1988" s="52">
        <f>APR!B489</f>
        <v/>
      </c>
      <c r="D1988" s="52">
        <f>APR!C489</f>
        <v/>
      </c>
      <c r="E1988" s="52">
        <f>APR!D489</f>
        <v/>
      </c>
      <c r="F1988" s="52">
        <f>APR!E489</f>
        <v/>
      </c>
      <c r="G1988" s="52">
        <f>APR!F489</f>
        <v/>
      </c>
      <c r="H1988" s="52">
        <f>APR!G489</f>
        <v/>
      </c>
      <c r="I1988" s="53">
        <f>APR!H489</f>
        <v/>
      </c>
      <c r="J1988" s="53">
        <f>APR!I489</f>
        <v/>
      </c>
      <c r="K1988" s="52">
        <f>APR!J489</f>
        <v/>
      </c>
      <c r="L1988" s="52">
        <f>APR!K489</f>
        <v/>
      </c>
      <c r="M1988" s="54">
        <f>APR!L489</f>
        <v/>
      </c>
      <c r="N1988" s="52">
        <f>APR!M489</f>
        <v/>
      </c>
      <c r="O1988" s="52">
        <f>APR!N489</f>
        <v/>
      </c>
      <c r="P1988" s="52">
        <f>APR!O489</f>
        <v/>
      </c>
      <c r="Q1988" s="52">
        <f>APR!P489</f>
        <v/>
      </c>
      <c r="R1988" s="52">
        <f>APR!Q489</f>
        <v/>
      </c>
      <c r="S1988" s="54">
        <f>S1987+IF(X1988=0,0,M1988)</f>
        <v/>
      </c>
      <c r="T1988" s="55">
        <f>MAX(T1987,S1988)</f>
        <v/>
      </c>
      <c r="U1988" s="56">
        <f>S1988-T1988</f>
        <v/>
      </c>
      <c r="V1988" s="55">
        <f>IFERROR(SUMIFS(DATABASE!$M$5:$M$6004,DATABASE!$B$5:$B$6004,B1988,DATABASE!$X$5:$X$6004,1),0)</f>
        <v/>
      </c>
      <c r="W1988" s="57">
        <f>IFERROR(COUNTIFS(DATABASE!$B$5:$B$6004,B1988,DATABASE!$X$5:$X$6004,1),0)</f>
        <v/>
      </c>
      <c r="X1988" s="58">
        <f>--AND(ISNUMBER(B1988),C1988&lt;&gt;"",L1988&lt;&gt;"",M1988&lt;&gt;"")</f>
        <v/>
      </c>
    </row>
    <row r="1989" ht="15" customHeight="1" s="111">
      <c r="A1989" s="42" t="inlineStr">
        <is>
          <t>APR</t>
        </is>
      </c>
      <c r="B1989" s="43">
        <f>APR!A490</f>
        <v/>
      </c>
      <c r="C1989" s="44">
        <f>APR!B490</f>
        <v/>
      </c>
      <c r="D1989" s="44">
        <f>APR!C490</f>
        <v/>
      </c>
      <c r="E1989" s="44">
        <f>APR!D490</f>
        <v/>
      </c>
      <c r="F1989" s="44">
        <f>APR!E490</f>
        <v/>
      </c>
      <c r="G1989" s="44">
        <f>APR!F490</f>
        <v/>
      </c>
      <c r="H1989" s="44">
        <f>APR!G490</f>
        <v/>
      </c>
      <c r="I1989" s="45">
        <f>APR!H490</f>
        <v/>
      </c>
      <c r="J1989" s="45">
        <f>APR!I490</f>
        <v/>
      </c>
      <c r="K1989" s="44">
        <f>APR!J490</f>
        <v/>
      </c>
      <c r="L1989" s="44">
        <f>APR!K490</f>
        <v/>
      </c>
      <c r="M1989" s="46">
        <f>APR!L490</f>
        <v/>
      </c>
      <c r="N1989" s="44">
        <f>APR!M490</f>
        <v/>
      </c>
      <c r="O1989" s="44">
        <f>APR!N490</f>
        <v/>
      </c>
      <c r="P1989" s="44">
        <f>APR!O490</f>
        <v/>
      </c>
      <c r="Q1989" s="44">
        <f>APR!P490</f>
        <v/>
      </c>
      <c r="R1989" s="44">
        <f>APR!Q490</f>
        <v/>
      </c>
      <c r="S1989" s="46">
        <f>S1988+IF(X1989=0,0,M1989)</f>
        <v/>
      </c>
      <c r="T1989" s="47">
        <f>MAX(T1988,S1989)</f>
        <v/>
      </c>
      <c r="U1989" s="48">
        <f>S1989-T1989</f>
        <v/>
      </c>
      <c r="V1989" s="47">
        <f>IFERROR(SUMIFS(DATABASE!$M$5:$M$6004,DATABASE!$B$5:$B$6004,B1989,DATABASE!$X$5:$X$6004,1),0)</f>
        <v/>
      </c>
      <c r="W1989" s="31">
        <f>IFERROR(COUNTIFS(DATABASE!$B$5:$B$6004,B1989,DATABASE!$X$5:$X$6004,1),0)</f>
        <v/>
      </c>
      <c r="X1989" s="49">
        <f>--AND(ISNUMBER(B1989),C1989&lt;&gt;"",L1989&lt;&gt;"",M1989&lt;&gt;"")</f>
        <v/>
      </c>
    </row>
    <row r="1990" ht="15" customHeight="1" s="111">
      <c r="A1990" s="50" t="inlineStr">
        <is>
          <t>APR</t>
        </is>
      </c>
      <c r="B1990" s="51">
        <f>APR!A491</f>
        <v/>
      </c>
      <c r="C1990" s="52">
        <f>APR!B491</f>
        <v/>
      </c>
      <c r="D1990" s="52">
        <f>APR!C491</f>
        <v/>
      </c>
      <c r="E1990" s="52">
        <f>APR!D491</f>
        <v/>
      </c>
      <c r="F1990" s="52">
        <f>APR!E491</f>
        <v/>
      </c>
      <c r="G1990" s="52">
        <f>APR!F491</f>
        <v/>
      </c>
      <c r="H1990" s="52">
        <f>APR!G491</f>
        <v/>
      </c>
      <c r="I1990" s="53">
        <f>APR!H491</f>
        <v/>
      </c>
      <c r="J1990" s="53">
        <f>APR!I491</f>
        <v/>
      </c>
      <c r="K1990" s="52">
        <f>APR!J491</f>
        <v/>
      </c>
      <c r="L1990" s="52">
        <f>APR!K491</f>
        <v/>
      </c>
      <c r="M1990" s="54">
        <f>APR!L491</f>
        <v/>
      </c>
      <c r="N1990" s="52">
        <f>APR!M491</f>
        <v/>
      </c>
      <c r="O1990" s="52">
        <f>APR!N491</f>
        <v/>
      </c>
      <c r="P1990" s="52">
        <f>APR!O491</f>
        <v/>
      </c>
      <c r="Q1990" s="52">
        <f>APR!P491</f>
        <v/>
      </c>
      <c r="R1990" s="52">
        <f>APR!Q491</f>
        <v/>
      </c>
      <c r="S1990" s="54">
        <f>S1989+IF(X1990=0,0,M1990)</f>
        <v/>
      </c>
      <c r="T1990" s="55">
        <f>MAX(T1989,S1990)</f>
        <v/>
      </c>
      <c r="U1990" s="56">
        <f>S1990-T1990</f>
        <v/>
      </c>
      <c r="V1990" s="55">
        <f>IFERROR(SUMIFS(DATABASE!$M$5:$M$6004,DATABASE!$B$5:$B$6004,B1990,DATABASE!$X$5:$X$6004,1),0)</f>
        <v/>
      </c>
      <c r="W1990" s="57">
        <f>IFERROR(COUNTIFS(DATABASE!$B$5:$B$6004,B1990,DATABASE!$X$5:$X$6004,1),0)</f>
        <v/>
      </c>
      <c r="X1990" s="58">
        <f>--AND(ISNUMBER(B1990),C1990&lt;&gt;"",L1990&lt;&gt;"",M1990&lt;&gt;"")</f>
        <v/>
      </c>
    </row>
    <row r="1991" ht="15" customHeight="1" s="111">
      <c r="A1991" s="42" t="inlineStr">
        <is>
          <t>APR</t>
        </is>
      </c>
      <c r="B1991" s="43">
        <f>APR!A492</f>
        <v/>
      </c>
      <c r="C1991" s="44">
        <f>APR!B492</f>
        <v/>
      </c>
      <c r="D1991" s="44">
        <f>APR!C492</f>
        <v/>
      </c>
      <c r="E1991" s="44">
        <f>APR!D492</f>
        <v/>
      </c>
      <c r="F1991" s="44">
        <f>APR!E492</f>
        <v/>
      </c>
      <c r="G1991" s="44">
        <f>APR!F492</f>
        <v/>
      </c>
      <c r="H1991" s="44">
        <f>APR!G492</f>
        <v/>
      </c>
      <c r="I1991" s="45">
        <f>APR!H492</f>
        <v/>
      </c>
      <c r="J1991" s="45">
        <f>APR!I492</f>
        <v/>
      </c>
      <c r="K1991" s="44">
        <f>APR!J492</f>
        <v/>
      </c>
      <c r="L1991" s="44">
        <f>APR!K492</f>
        <v/>
      </c>
      <c r="M1991" s="46">
        <f>APR!L492</f>
        <v/>
      </c>
      <c r="N1991" s="44">
        <f>APR!M492</f>
        <v/>
      </c>
      <c r="O1991" s="44">
        <f>APR!N492</f>
        <v/>
      </c>
      <c r="P1991" s="44">
        <f>APR!O492</f>
        <v/>
      </c>
      <c r="Q1991" s="44">
        <f>APR!P492</f>
        <v/>
      </c>
      <c r="R1991" s="44">
        <f>APR!Q492</f>
        <v/>
      </c>
      <c r="S1991" s="46">
        <f>S1990+IF(X1991=0,0,M1991)</f>
        <v/>
      </c>
      <c r="T1991" s="47">
        <f>MAX(T1990,S1991)</f>
        <v/>
      </c>
      <c r="U1991" s="48">
        <f>S1991-T1991</f>
        <v/>
      </c>
      <c r="V1991" s="47">
        <f>IFERROR(SUMIFS(DATABASE!$M$5:$M$6004,DATABASE!$B$5:$B$6004,B1991,DATABASE!$X$5:$X$6004,1),0)</f>
        <v/>
      </c>
      <c r="W1991" s="31">
        <f>IFERROR(COUNTIFS(DATABASE!$B$5:$B$6004,B1991,DATABASE!$X$5:$X$6004,1),0)</f>
        <v/>
      </c>
      <c r="X1991" s="49">
        <f>--AND(ISNUMBER(B1991),C1991&lt;&gt;"",L1991&lt;&gt;"",M1991&lt;&gt;"")</f>
        <v/>
      </c>
    </row>
    <row r="1992" ht="15" customHeight="1" s="111">
      <c r="A1992" s="50" t="inlineStr">
        <is>
          <t>APR</t>
        </is>
      </c>
      <c r="B1992" s="51">
        <f>APR!A493</f>
        <v/>
      </c>
      <c r="C1992" s="52">
        <f>APR!B493</f>
        <v/>
      </c>
      <c r="D1992" s="52">
        <f>APR!C493</f>
        <v/>
      </c>
      <c r="E1992" s="52">
        <f>APR!D493</f>
        <v/>
      </c>
      <c r="F1992" s="52">
        <f>APR!E493</f>
        <v/>
      </c>
      <c r="G1992" s="52">
        <f>APR!F493</f>
        <v/>
      </c>
      <c r="H1992" s="52">
        <f>APR!G493</f>
        <v/>
      </c>
      <c r="I1992" s="53">
        <f>APR!H493</f>
        <v/>
      </c>
      <c r="J1992" s="53">
        <f>APR!I493</f>
        <v/>
      </c>
      <c r="K1992" s="52">
        <f>APR!J493</f>
        <v/>
      </c>
      <c r="L1992" s="52">
        <f>APR!K493</f>
        <v/>
      </c>
      <c r="M1992" s="54">
        <f>APR!L493</f>
        <v/>
      </c>
      <c r="N1992" s="52">
        <f>APR!M493</f>
        <v/>
      </c>
      <c r="O1992" s="52">
        <f>APR!N493</f>
        <v/>
      </c>
      <c r="P1992" s="52">
        <f>APR!O493</f>
        <v/>
      </c>
      <c r="Q1992" s="52">
        <f>APR!P493</f>
        <v/>
      </c>
      <c r="R1992" s="52">
        <f>APR!Q493</f>
        <v/>
      </c>
      <c r="S1992" s="54">
        <f>S1991+IF(X1992=0,0,M1992)</f>
        <v/>
      </c>
      <c r="T1992" s="55">
        <f>MAX(T1991,S1992)</f>
        <v/>
      </c>
      <c r="U1992" s="56">
        <f>S1992-T1992</f>
        <v/>
      </c>
      <c r="V1992" s="55">
        <f>IFERROR(SUMIFS(DATABASE!$M$5:$M$6004,DATABASE!$B$5:$B$6004,B1992,DATABASE!$X$5:$X$6004,1),0)</f>
        <v/>
      </c>
      <c r="W1992" s="57">
        <f>IFERROR(COUNTIFS(DATABASE!$B$5:$B$6004,B1992,DATABASE!$X$5:$X$6004,1),0)</f>
        <v/>
      </c>
      <c r="X1992" s="58">
        <f>--AND(ISNUMBER(B1992),C1992&lt;&gt;"",L1992&lt;&gt;"",M1992&lt;&gt;"")</f>
        <v/>
      </c>
    </row>
    <row r="1993" ht="15" customHeight="1" s="111">
      <c r="A1993" s="42" t="inlineStr">
        <is>
          <t>APR</t>
        </is>
      </c>
      <c r="B1993" s="43">
        <f>APR!A494</f>
        <v/>
      </c>
      <c r="C1993" s="44">
        <f>APR!B494</f>
        <v/>
      </c>
      <c r="D1993" s="44">
        <f>APR!C494</f>
        <v/>
      </c>
      <c r="E1993" s="44">
        <f>APR!D494</f>
        <v/>
      </c>
      <c r="F1993" s="44">
        <f>APR!E494</f>
        <v/>
      </c>
      <c r="G1993" s="44">
        <f>APR!F494</f>
        <v/>
      </c>
      <c r="H1993" s="44">
        <f>APR!G494</f>
        <v/>
      </c>
      <c r="I1993" s="45">
        <f>APR!H494</f>
        <v/>
      </c>
      <c r="J1993" s="45">
        <f>APR!I494</f>
        <v/>
      </c>
      <c r="K1993" s="44">
        <f>APR!J494</f>
        <v/>
      </c>
      <c r="L1993" s="44">
        <f>APR!K494</f>
        <v/>
      </c>
      <c r="M1993" s="46">
        <f>APR!L494</f>
        <v/>
      </c>
      <c r="N1993" s="44">
        <f>APR!M494</f>
        <v/>
      </c>
      <c r="O1993" s="44">
        <f>APR!N494</f>
        <v/>
      </c>
      <c r="P1993" s="44">
        <f>APR!O494</f>
        <v/>
      </c>
      <c r="Q1993" s="44">
        <f>APR!P494</f>
        <v/>
      </c>
      <c r="R1993" s="44">
        <f>APR!Q494</f>
        <v/>
      </c>
      <c r="S1993" s="46">
        <f>S1992+IF(X1993=0,0,M1993)</f>
        <v/>
      </c>
      <c r="T1993" s="47">
        <f>MAX(T1992,S1993)</f>
        <v/>
      </c>
      <c r="U1993" s="48">
        <f>S1993-T1993</f>
        <v/>
      </c>
      <c r="V1993" s="47">
        <f>IFERROR(SUMIFS(DATABASE!$M$5:$M$6004,DATABASE!$B$5:$B$6004,B1993,DATABASE!$X$5:$X$6004,1),0)</f>
        <v/>
      </c>
      <c r="W1993" s="31">
        <f>IFERROR(COUNTIFS(DATABASE!$B$5:$B$6004,B1993,DATABASE!$X$5:$X$6004,1),0)</f>
        <v/>
      </c>
      <c r="X1993" s="49">
        <f>--AND(ISNUMBER(B1993),C1993&lt;&gt;"",L1993&lt;&gt;"",M1993&lt;&gt;"")</f>
        <v/>
      </c>
    </row>
    <row r="1994" ht="15" customHeight="1" s="111">
      <c r="A1994" s="50" t="inlineStr">
        <is>
          <t>APR</t>
        </is>
      </c>
      <c r="B1994" s="51">
        <f>APR!A495</f>
        <v/>
      </c>
      <c r="C1994" s="52">
        <f>APR!B495</f>
        <v/>
      </c>
      <c r="D1994" s="52">
        <f>APR!C495</f>
        <v/>
      </c>
      <c r="E1994" s="52">
        <f>APR!D495</f>
        <v/>
      </c>
      <c r="F1994" s="52">
        <f>APR!E495</f>
        <v/>
      </c>
      <c r="G1994" s="52">
        <f>APR!F495</f>
        <v/>
      </c>
      <c r="H1994" s="52">
        <f>APR!G495</f>
        <v/>
      </c>
      <c r="I1994" s="53">
        <f>APR!H495</f>
        <v/>
      </c>
      <c r="J1994" s="53">
        <f>APR!I495</f>
        <v/>
      </c>
      <c r="K1994" s="52">
        <f>APR!J495</f>
        <v/>
      </c>
      <c r="L1994" s="52">
        <f>APR!K495</f>
        <v/>
      </c>
      <c r="M1994" s="54">
        <f>APR!L495</f>
        <v/>
      </c>
      <c r="N1994" s="52">
        <f>APR!M495</f>
        <v/>
      </c>
      <c r="O1994" s="52">
        <f>APR!N495</f>
        <v/>
      </c>
      <c r="P1994" s="52">
        <f>APR!O495</f>
        <v/>
      </c>
      <c r="Q1994" s="52">
        <f>APR!P495</f>
        <v/>
      </c>
      <c r="R1994" s="52">
        <f>APR!Q495</f>
        <v/>
      </c>
      <c r="S1994" s="54">
        <f>S1993+IF(X1994=0,0,M1994)</f>
        <v/>
      </c>
      <c r="T1994" s="55">
        <f>MAX(T1993,S1994)</f>
        <v/>
      </c>
      <c r="U1994" s="56">
        <f>S1994-T1994</f>
        <v/>
      </c>
      <c r="V1994" s="55">
        <f>IFERROR(SUMIFS(DATABASE!$M$5:$M$6004,DATABASE!$B$5:$B$6004,B1994,DATABASE!$X$5:$X$6004,1),0)</f>
        <v/>
      </c>
      <c r="W1994" s="57">
        <f>IFERROR(COUNTIFS(DATABASE!$B$5:$B$6004,B1994,DATABASE!$X$5:$X$6004,1),0)</f>
        <v/>
      </c>
      <c r="X1994" s="58">
        <f>--AND(ISNUMBER(B1994),C1994&lt;&gt;"",L1994&lt;&gt;"",M1994&lt;&gt;"")</f>
        <v/>
      </c>
    </row>
    <row r="1995" ht="15" customHeight="1" s="111">
      <c r="A1995" s="42" t="inlineStr">
        <is>
          <t>APR</t>
        </is>
      </c>
      <c r="B1995" s="43">
        <f>APR!A496</f>
        <v/>
      </c>
      <c r="C1995" s="44">
        <f>APR!B496</f>
        <v/>
      </c>
      <c r="D1995" s="44">
        <f>APR!C496</f>
        <v/>
      </c>
      <c r="E1995" s="44">
        <f>APR!D496</f>
        <v/>
      </c>
      <c r="F1995" s="44">
        <f>APR!E496</f>
        <v/>
      </c>
      <c r="G1995" s="44">
        <f>APR!F496</f>
        <v/>
      </c>
      <c r="H1995" s="44">
        <f>APR!G496</f>
        <v/>
      </c>
      <c r="I1995" s="45">
        <f>APR!H496</f>
        <v/>
      </c>
      <c r="J1995" s="45">
        <f>APR!I496</f>
        <v/>
      </c>
      <c r="K1995" s="44">
        <f>APR!J496</f>
        <v/>
      </c>
      <c r="L1995" s="44">
        <f>APR!K496</f>
        <v/>
      </c>
      <c r="M1995" s="46">
        <f>APR!L496</f>
        <v/>
      </c>
      <c r="N1995" s="44">
        <f>APR!M496</f>
        <v/>
      </c>
      <c r="O1995" s="44">
        <f>APR!N496</f>
        <v/>
      </c>
      <c r="P1995" s="44">
        <f>APR!O496</f>
        <v/>
      </c>
      <c r="Q1995" s="44">
        <f>APR!P496</f>
        <v/>
      </c>
      <c r="R1995" s="44">
        <f>APR!Q496</f>
        <v/>
      </c>
      <c r="S1995" s="46">
        <f>S1994+IF(X1995=0,0,M1995)</f>
        <v/>
      </c>
      <c r="T1995" s="47">
        <f>MAX(T1994,S1995)</f>
        <v/>
      </c>
      <c r="U1995" s="48">
        <f>S1995-T1995</f>
        <v/>
      </c>
      <c r="V1995" s="47">
        <f>IFERROR(SUMIFS(DATABASE!$M$5:$M$6004,DATABASE!$B$5:$B$6004,B1995,DATABASE!$X$5:$X$6004,1),0)</f>
        <v/>
      </c>
      <c r="W1995" s="31">
        <f>IFERROR(COUNTIFS(DATABASE!$B$5:$B$6004,B1995,DATABASE!$X$5:$X$6004,1),0)</f>
        <v/>
      </c>
      <c r="X1995" s="49">
        <f>--AND(ISNUMBER(B1995),C1995&lt;&gt;"",L1995&lt;&gt;"",M1995&lt;&gt;"")</f>
        <v/>
      </c>
    </row>
    <row r="1996" ht="15" customHeight="1" s="111">
      <c r="A1996" s="50" t="inlineStr">
        <is>
          <t>APR</t>
        </is>
      </c>
      <c r="B1996" s="51">
        <f>APR!A497</f>
        <v/>
      </c>
      <c r="C1996" s="52">
        <f>APR!B497</f>
        <v/>
      </c>
      <c r="D1996" s="52">
        <f>APR!C497</f>
        <v/>
      </c>
      <c r="E1996" s="52">
        <f>APR!D497</f>
        <v/>
      </c>
      <c r="F1996" s="52">
        <f>APR!E497</f>
        <v/>
      </c>
      <c r="G1996" s="52">
        <f>APR!F497</f>
        <v/>
      </c>
      <c r="H1996" s="52">
        <f>APR!G497</f>
        <v/>
      </c>
      <c r="I1996" s="53">
        <f>APR!H497</f>
        <v/>
      </c>
      <c r="J1996" s="53">
        <f>APR!I497</f>
        <v/>
      </c>
      <c r="K1996" s="52">
        <f>APR!J497</f>
        <v/>
      </c>
      <c r="L1996" s="52">
        <f>APR!K497</f>
        <v/>
      </c>
      <c r="M1996" s="54">
        <f>APR!L497</f>
        <v/>
      </c>
      <c r="N1996" s="52">
        <f>APR!M497</f>
        <v/>
      </c>
      <c r="O1996" s="52">
        <f>APR!N497</f>
        <v/>
      </c>
      <c r="P1996" s="52">
        <f>APR!O497</f>
        <v/>
      </c>
      <c r="Q1996" s="52">
        <f>APR!P497</f>
        <v/>
      </c>
      <c r="R1996" s="52">
        <f>APR!Q497</f>
        <v/>
      </c>
      <c r="S1996" s="54">
        <f>S1995+IF(X1996=0,0,M1996)</f>
        <v/>
      </c>
      <c r="T1996" s="55">
        <f>MAX(T1995,S1996)</f>
        <v/>
      </c>
      <c r="U1996" s="56">
        <f>S1996-T1996</f>
        <v/>
      </c>
      <c r="V1996" s="55">
        <f>IFERROR(SUMIFS(DATABASE!$M$5:$M$6004,DATABASE!$B$5:$B$6004,B1996,DATABASE!$X$5:$X$6004,1),0)</f>
        <v/>
      </c>
      <c r="W1996" s="57">
        <f>IFERROR(COUNTIFS(DATABASE!$B$5:$B$6004,B1996,DATABASE!$X$5:$X$6004,1),0)</f>
        <v/>
      </c>
      <c r="X1996" s="58">
        <f>--AND(ISNUMBER(B1996),C1996&lt;&gt;"",L1996&lt;&gt;"",M1996&lt;&gt;"")</f>
        <v/>
      </c>
    </row>
    <row r="1997" ht="15" customHeight="1" s="111">
      <c r="A1997" s="42" t="inlineStr">
        <is>
          <t>APR</t>
        </is>
      </c>
      <c r="B1997" s="43">
        <f>APR!A498</f>
        <v/>
      </c>
      <c r="C1997" s="44">
        <f>APR!B498</f>
        <v/>
      </c>
      <c r="D1997" s="44">
        <f>APR!C498</f>
        <v/>
      </c>
      <c r="E1997" s="44">
        <f>APR!D498</f>
        <v/>
      </c>
      <c r="F1997" s="44">
        <f>APR!E498</f>
        <v/>
      </c>
      <c r="G1997" s="44">
        <f>APR!F498</f>
        <v/>
      </c>
      <c r="H1997" s="44">
        <f>APR!G498</f>
        <v/>
      </c>
      <c r="I1997" s="45">
        <f>APR!H498</f>
        <v/>
      </c>
      <c r="J1997" s="45">
        <f>APR!I498</f>
        <v/>
      </c>
      <c r="K1997" s="44">
        <f>APR!J498</f>
        <v/>
      </c>
      <c r="L1997" s="44">
        <f>APR!K498</f>
        <v/>
      </c>
      <c r="M1997" s="46">
        <f>APR!L498</f>
        <v/>
      </c>
      <c r="N1997" s="44">
        <f>APR!M498</f>
        <v/>
      </c>
      <c r="O1997" s="44">
        <f>APR!N498</f>
        <v/>
      </c>
      <c r="P1997" s="44">
        <f>APR!O498</f>
        <v/>
      </c>
      <c r="Q1997" s="44">
        <f>APR!P498</f>
        <v/>
      </c>
      <c r="R1997" s="44">
        <f>APR!Q498</f>
        <v/>
      </c>
      <c r="S1997" s="46">
        <f>S1996+IF(X1997=0,0,M1997)</f>
        <v/>
      </c>
      <c r="T1997" s="47">
        <f>MAX(T1996,S1997)</f>
        <v/>
      </c>
      <c r="U1997" s="48">
        <f>S1997-T1997</f>
        <v/>
      </c>
      <c r="V1997" s="47">
        <f>IFERROR(SUMIFS(DATABASE!$M$5:$M$6004,DATABASE!$B$5:$B$6004,B1997,DATABASE!$X$5:$X$6004,1),0)</f>
        <v/>
      </c>
      <c r="W1997" s="31">
        <f>IFERROR(COUNTIFS(DATABASE!$B$5:$B$6004,B1997,DATABASE!$X$5:$X$6004,1),0)</f>
        <v/>
      </c>
      <c r="X1997" s="49">
        <f>--AND(ISNUMBER(B1997),C1997&lt;&gt;"",L1997&lt;&gt;"",M1997&lt;&gt;"")</f>
        <v/>
      </c>
    </row>
    <row r="1998" ht="15" customHeight="1" s="111">
      <c r="A1998" s="50" t="inlineStr">
        <is>
          <t>APR</t>
        </is>
      </c>
      <c r="B1998" s="51">
        <f>APR!A499</f>
        <v/>
      </c>
      <c r="C1998" s="52">
        <f>APR!B499</f>
        <v/>
      </c>
      <c r="D1998" s="52">
        <f>APR!C499</f>
        <v/>
      </c>
      <c r="E1998" s="52">
        <f>APR!D499</f>
        <v/>
      </c>
      <c r="F1998" s="52">
        <f>APR!E499</f>
        <v/>
      </c>
      <c r="G1998" s="52">
        <f>APR!F499</f>
        <v/>
      </c>
      <c r="H1998" s="52">
        <f>APR!G499</f>
        <v/>
      </c>
      <c r="I1998" s="53">
        <f>APR!H499</f>
        <v/>
      </c>
      <c r="J1998" s="53">
        <f>APR!I499</f>
        <v/>
      </c>
      <c r="K1998" s="52">
        <f>APR!J499</f>
        <v/>
      </c>
      <c r="L1998" s="52">
        <f>APR!K499</f>
        <v/>
      </c>
      <c r="M1998" s="54">
        <f>APR!L499</f>
        <v/>
      </c>
      <c r="N1998" s="52">
        <f>APR!M499</f>
        <v/>
      </c>
      <c r="O1998" s="52">
        <f>APR!N499</f>
        <v/>
      </c>
      <c r="P1998" s="52">
        <f>APR!O499</f>
        <v/>
      </c>
      <c r="Q1998" s="52">
        <f>APR!P499</f>
        <v/>
      </c>
      <c r="R1998" s="52">
        <f>APR!Q499</f>
        <v/>
      </c>
      <c r="S1998" s="54">
        <f>S1997+IF(X1998=0,0,M1998)</f>
        <v/>
      </c>
      <c r="T1998" s="55">
        <f>MAX(T1997,S1998)</f>
        <v/>
      </c>
      <c r="U1998" s="56">
        <f>S1998-T1998</f>
        <v/>
      </c>
      <c r="V1998" s="55">
        <f>IFERROR(SUMIFS(DATABASE!$M$5:$M$6004,DATABASE!$B$5:$B$6004,B1998,DATABASE!$X$5:$X$6004,1),0)</f>
        <v/>
      </c>
      <c r="W1998" s="57">
        <f>IFERROR(COUNTIFS(DATABASE!$B$5:$B$6004,B1998,DATABASE!$X$5:$X$6004,1),0)</f>
        <v/>
      </c>
      <c r="X1998" s="58">
        <f>--AND(ISNUMBER(B1998),C1998&lt;&gt;"",L1998&lt;&gt;"",M1998&lt;&gt;"")</f>
        <v/>
      </c>
    </row>
    <row r="1999" ht="15" customHeight="1" s="111">
      <c r="A1999" s="42" t="inlineStr">
        <is>
          <t>APR</t>
        </is>
      </c>
      <c r="B1999" s="43">
        <f>APR!A500</f>
        <v/>
      </c>
      <c r="C1999" s="44">
        <f>APR!B500</f>
        <v/>
      </c>
      <c r="D1999" s="44">
        <f>APR!C500</f>
        <v/>
      </c>
      <c r="E1999" s="44">
        <f>APR!D500</f>
        <v/>
      </c>
      <c r="F1999" s="44">
        <f>APR!E500</f>
        <v/>
      </c>
      <c r="G1999" s="44">
        <f>APR!F500</f>
        <v/>
      </c>
      <c r="H1999" s="44">
        <f>APR!G500</f>
        <v/>
      </c>
      <c r="I1999" s="45">
        <f>APR!H500</f>
        <v/>
      </c>
      <c r="J1999" s="45">
        <f>APR!I500</f>
        <v/>
      </c>
      <c r="K1999" s="44">
        <f>APR!J500</f>
        <v/>
      </c>
      <c r="L1999" s="44">
        <f>APR!K500</f>
        <v/>
      </c>
      <c r="M1999" s="46">
        <f>APR!L500</f>
        <v/>
      </c>
      <c r="N1999" s="44">
        <f>APR!M500</f>
        <v/>
      </c>
      <c r="O1999" s="44">
        <f>APR!N500</f>
        <v/>
      </c>
      <c r="P1999" s="44">
        <f>APR!O500</f>
        <v/>
      </c>
      <c r="Q1999" s="44">
        <f>APR!P500</f>
        <v/>
      </c>
      <c r="R1999" s="44">
        <f>APR!Q500</f>
        <v/>
      </c>
      <c r="S1999" s="46">
        <f>S1998+IF(X1999=0,0,M1999)</f>
        <v/>
      </c>
      <c r="T1999" s="47">
        <f>MAX(T1998,S1999)</f>
        <v/>
      </c>
      <c r="U1999" s="48">
        <f>S1999-T1999</f>
        <v/>
      </c>
      <c r="V1999" s="47">
        <f>IFERROR(SUMIFS(DATABASE!$M$5:$M$6004,DATABASE!$B$5:$B$6004,B1999,DATABASE!$X$5:$X$6004,1),0)</f>
        <v/>
      </c>
      <c r="W1999" s="31">
        <f>IFERROR(COUNTIFS(DATABASE!$B$5:$B$6004,B1999,DATABASE!$X$5:$X$6004,1),0)</f>
        <v/>
      </c>
      <c r="X1999" s="49">
        <f>--AND(ISNUMBER(B1999),C1999&lt;&gt;"",L1999&lt;&gt;"",M1999&lt;&gt;"")</f>
        <v/>
      </c>
    </row>
    <row r="2000" ht="15" customHeight="1" s="111">
      <c r="A2000" s="50" t="inlineStr">
        <is>
          <t>APR</t>
        </is>
      </c>
      <c r="B2000" s="51">
        <f>APR!A501</f>
        <v/>
      </c>
      <c r="C2000" s="52">
        <f>APR!B501</f>
        <v/>
      </c>
      <c r="D2000" s="52">
        <f>APR!C501</f>
        <v/>
      </c>
      <c r="E2000" s="52">
        <f>APR!D501</f>
        <v/>
      </c>
      <c r="F2000" s="52">
        <f>APR!E501</f>
        <v/>
      </c>
      <c r="G2000" s="52">
        <f>APR!F501</f>
        <v/>
      </c>
      <c r="H2000" s="52">
        <f>APR!G501</f>
        <v/>
      </c>
      <c r="I2000" s="53">
        <f>APR!H501</f>
        <v/>
      </c>
      <c r="J2000" s="53">
        <f>APR!I501</f>
        <v/>
      </c>
      <c r="K2000" s="52">
        <f>APR!J501</f>
        <v/>
      </c>
      <c r="L2000" s="52">
        <f>APR!K501</f>
        <v/>
      </c>
      <c r="M2000" s="54">
        <f>APR!L501</f>
        <v/>
      </c>
      <c r="N2000" s="52">
        <f>APR!M501</f>
        <v/>
      </c>
      <c r="O2000" s="52">
        <f>APR!N501</f>
        <v/>
      </c>
      <c r="P2000" s="52">
        <f>APR!O501</f>
        <v/>
      </c>
      <c r="Q2000" s="52">
        <f>APR!P501</f>
        <v/>
      </c>
      <c r="R2000" s="52">
        <f>APR!Q501</f>
        <v/>
      </c>
      <c r="S2000" s="54">
        <f>S1999+IF(X2000=0,0,M2000)</f>
        <v/>
      </c>
      <c r="T2000" s="55">
        <f>MAX(T1999,S2000)</f>
        <v/>
      </c>
      <c r="U2000" s="56">
        <f>S2000-T2000</f>
        <v/>
      </c>
      <c r="V2000" s="55">
        <f>IFERROR(SUMIFS(DATABASE!$M$5:$M$6004,DATABASE!$B$5:$B$6004,B2000,DATABASE!$X$5:$X$6004,1),0)</f>
        <v/>
      </c>
      <c r="W2000" s="57">
        <f>IFERROR(COUNTIFS(DATABASE!$B$5:$B$6004,B2000,DATABASE!$X$5:$X$6004,1),0)</f>
        <v/>
      </c>
      <c r="X2000" s="58">
        <f>--AND(ISNUMBER(B2000),C2000&lt;&gt;"",L2000&lt;&gt;"",M2000&lt;&gt;"")</f>
        <v/>
      </c>
    </row>
    <row r="2001" ht="15" customHeight="1" s="111">
      <c r="A2001" s="42" t="inlineStr">
        <is>
          <t>APR</t>
        </is>
      </c>
      <c r="B2001" s="43">
        <f>APR!A502</f>
        <v/>
      </c>
      <c r="C2001" s="44">
        <f>APR!B502</f>
        <v/>
      </c>
      <c r="D2001" s="44">
        <f>APR!C502</f>
        <v/>
      </c>
      <c r="E2001" s="44">
        <f>APR!D502</f>
        <v/>
      </c>
      <c r="F2001" s="44">
        <f>APR!E502</f>
        <v/>
      </c>
      <c r="G2001" s="44">
        <f>APR!F502</f>
        <v/>
      </c>
      <c r="H2001" s="44">
        <f>APR!G502</f>
        <v/>
      </c>
      <c r="I2001" s="45">
        <f>APR!H502</f>
        <v/>
      </c>
      <c r="J2001" s="45">
        <f>APR!I502</f>
        <v/>
      </c>
      <c r="K2001" s="44">
        <f>APR!J502</f>
        <v/>
      </c>
      <c r="L2001" s="44">
        <f>APR!K502</f>
        <v/>
      </c>
      <c r="M2001" s="46">
        <f>APR!L502</f>
        <v/>
      </c>
      <c r="N2001" s="44">
        <f>APR!M502</f>
        <v/>
      </c>
      <c r="O2001" s="44">
        <f>APR!N502</f>
        <v/>
      </c>
      <c r="P2001" s="44">
        <f>APR!O502</f>
        <v/>
      </c>
      <c r="Q2001" s="44">
        <f>APR!P502</f>
        <v/>
      </c>
      <c r="R2001" s="44">
        <f>APR!Q502</f>
        <v/>
      </c>
      <c r="S2001" s="46">
        <f>S2000+IF(X2001=0,0,M2001)</f>
        <v/>
      </c>
      <c r="T2001" s="47">
        <f>MAX(T2000,S2001)</f>
        <v/>
      </c>
      <c r="U2001" s="48">
        <f>S2001-T2001</f>
        <v/>
      </c>
      <c r="V2001" s="47">
        <f>IFERROR(SUMIFS(DATABASE!$M$5:$M$6004,DATABASE!$B$5:$B$6004,B2001,DATABASE!$X$5:$X$6004,1),0)</f>
        <v/>
      </c>
      <c r="W2001" s="31">
        <f>IFERROR(COUNTIFS(DATABASE!$B$5:$B$6004,B2001,DATABASE!$X$5:$X$6004,1),0)</f>
        <v/>
      </c>
      <c r="X2001" s="49">
        <f>--AND(ISNUMBER(B2001),C2001&lt;&gt;"",L2001&lt;&gt;"",M2001&lt;&gt;"")</f>
        <v/>
      </c>
    </row>
    <row r="2002" ht="15" customHeight="1" s="111">
      <c r="A2002" s="50" t="inlineStr">
        <is>
          <t>APR</t>
        </is>
      </c>
      <c r="B2002" s="51">
        <f>APR!A503</f>
        <v/>
      </c>
      <c r="C2002" s="52">
        <f>APR!B503</f>
        <v/>
      </c>
      <c r="D2002" s="52">
        <f>APR!C503</f>
        <v/>
      </c>
      <c r="E2002" s="52">
        <f>APR!D503</f>
        <v/>
      </c>
      <c r="F2002" s="52">
        <f>APR!E503</f>
        <v/>
      </c>
      <c r="G2002" s="52">
        <f>APR!F503</f>
        <v/>
      </c>
      <c r="H2002" s="52">
        <f>APR!G503</f>
        <v/>
      </c>
      <c r="I2002" s="53">
        <f>APR!H503</f>
        <v/>
      </c>
      <c r="J2002" s="53">
        <f>APR!I503</f>
        <v/>
      </c>
      <c r="K2002" s="52">
        <f>APR!J503</f>
        <v/>
      </c>
      <c r="L2002" s="52">
        <f>APR!K503</f>
        <v/>
      </c>
      <c r="M2002" s="54">
        <f>APR!L503</f>
        <v/>
      </c>
      <c r="N2002" s="52">
        <f>APR!M503</f>
        <v/>
      </c>
      <c r="O2002" s="52">
        <f>APR!N503</f>
        <v/>
      </c>
      <c r="P2002" s="52">
        <f>APR!O503</f>
        <v/>
      </c>
      <c r="Q2002" s="52">
        <f>APR!P503</f>
        <v/>
      </c>
      <c r="R2002" s="52">
        <f>APR!Q503</f>
        <v/>
      </c>
      <c r="S2002" s="54">
        <f>S2001+IF(X2002=0,0,M2002)</f>
        <v/>
      </c>
      <c r="T2002" s="55">
        <f>MAX(T2001,S2002)</f>
        <v/>
      </c>
      <c r="U2002" s="56">
        <f>S2002-T2002</f>
        <v/>
      </c>
      <c r="V2002" s="55">
        <f>IFERROR(SUMIFS(DATABASE!$M$5:$M$6004,DATABASE!$B$5:$B$6004,B2002,DATABASE!$X$5:$X$6004,1),0)</f>
        <v/>
      </c>
      <c r="W2002" s="57">
        <f>IFERROR(COUNTIFS(DATABASE!$B$5:$B$6004,B2002,DATABASE!$X$5:$X$6004,1),0)</f>
        <v/>
      </c>
      <c r="X2002" s="58">
        <f>--AND(ISNUMBER(B2002),C2002&lt;&gt;"",L2002&lt;&gt;"",M2002&lt;&gt;"")</f>
        <v/>
      </c>
    </row>
    <row r="2003" ht="15" customHeight="1" s="111">
      <c r="A2003" s="42" t="inlineStr">
        <is>
          <t>APR</t>
        </is>
      </c>
      <c r="B2003" s="43">
        <f>APR!A504</f>
        <v/>
      </c>
      <c r="C2003" s="44">
        <f>APR!B504</f>
        <v/>
      </c>
      <c r="D2003" s="44">
        <f>APR!C504</f>
        <v/>
      </c>
      <c r="E2003" s="44">
        <f>APR!D504</f>
        <v/>
      </c>
      <c r="F2003" s="44">
        <f>APR!E504</f>
        <v/>
      </c>
      <c r="G2003" s="44">
        <f>APR!F504</f>
        <v/>
      </c>
      <c r="H2003" s="44">
        <f>APR!G504</f>
        <v/>
      </c>
      <c r="I2003" s="45">
        <f>APR!H504</f>
        <v/>
      </c>
      <c r="J2003" s="45">
        <f>APR!I504</f>
        <v/>
      </c>
      <c r="K2003" s="44">
        <f>APR!J504</f>
        <v/>
      </c>
      <c r="L2003" s="44">
        <f>APR!K504</f>
        <v/>
      </c>
      <c r="M2003" s="46">
        <f>APR!L504</f>
        <v/>
      </c>
      <c r="N2003" s="44">
        <f>APR!M504</f>
        <v/>
      </c>
      <c r="O2003" s="44">
        <f>APR!N504</f>
        <v/>
      </c>
      <c r="P2003" s="44">
        <f>APR!O504</f>
        <v/>
      </c>
      <c r="Q2003" s="44">
        <f>APR!P504</f>
        <v/>
      </c>
      <c r="R2003" s="44">
        <f>APR!Q504</f>
        <v/>
      </c>
      <c r="S2003" s="46">
        <f>S2002+IF(X2003=0,0,M2003)</f>
        <v/>
      </c>
      <c r="T2003" s="47">
        <f>MAX(T2002,S2003)</f>
        <v/>
      </c>
      <c r="U2003" s="48">
        <f>S2003-T2003</f>
        <v/>
      </c>
      <c r="V2003" s="47">
        <f>IFERROR(SUMIFS(DATABASE!$M$5:$M$6004,DATABASE!$B$5:$B$6004,B2003,DATABASE!$X$5:$X$6004,1),0)</f>
        <v/>
      </c>
      <c r="W2003" s="31">
        <f>IFERROR(COUNTIFS(DATABASE!$B$5:$B$6004,B2003,DATABASE!$X$5:$X$6004,1),0)</f>
        <v/>
      </c>
      <c r="X2003" s="49">
        <f>--AND(ISNUMBER(B2003),C2003&lt;&gt;"",L2003&lt;&gt;"",M2003&lt;&gt;"")</f>
        <v/>
      </c>
    </row>
    <row r="2004" ht="15" customHeight="1" s="111">
      <c r="A2004" s="50" t="inlineStr">
        <is>
          <t>APR</t>
        </is>
      </c>
      <c r="B2004" s="51">
        <f>APR!A505</f>
        <v/>
      </c>
      <c r="C2004" s="52">
        <f>APR!B505</f>
        <v/>
      </c>
      <c r="D2004" s="52">
        <f>APR!C505</f>
        <v/>
      </c>
      <c r="E2004" s="52">
        <f>APR!D505</f>
        <v/>
      </c>
      <c r="F2004" s="52">
        <f>APR!E505</f>
        <v/>
      </c>
      <c r="G2004" s="52">
        <f>APR!F505</f>
        <v/>
      </c>
      <c r="H2004" s="52">
        <f>APR!G505</f>
        <v/>
      </c>
      <c r="I2004" s="53">
        <f>APR!H505</f>
        <v/>
      </c>
      <c r="J2004" s="53">
        <f>APR!I505</f>
        <v/>
      </c>
      <c r="K2004" s="52">
        <f>APR!J505</f>
        <v/>
      </c>
      <c r="L2004" s="52">
        <f>APR!K505</f>
        <v/>
      </c>
      <c r="M2004" s="54">
        <f>APR!L505</f>
        <v/>
      </c>
      <c r="N2004" s="52">
        <f>APR!M505</f>
        <v/>
      </c>
      <c r="O2004" s="52">
        <f>APR!N505</f>
        <v/>
      </c>
      <c r="P2004" s="52">
        <f>APR!O505</f>
        <v/>
      </c>
      <c r="Q2004" s="52">
        <f>APR!P505</f>
        <v/>
      </c>
      <c r="R2004" s="52">
        <f>APR!Q505</f>
        <v/>
      </c>
      <c r="S2004" s="54">
        <f>S2003+IF(X2004=0,0,M2004)</f>
        <v/>
      </c>
      <c r="T2004" s="55">
        <f>MAX(T2003,S2004)</f>
        <v/>
      </c>
      <c r="U2004" s="56">
        <f>S2004-T2004</f>
        <v/>
      </c>
      <c r="V2004" s="55">
        <f>IFERROR(SUMIFS(DATABASE!$M$5:$M$6004,DATABASE!$B$5:$B$6004,B2004,DATABASE!$X$5:$X$6004,1),0)</f>
        <v/>
      </c>
      <c r="W2004" s="57">
        <f>IFERROR(COUNTIFS(DATABASE!$B$5:$B$6004,B2004,DATABASE!$X$5:$X$6004,1),0)</f>
        <v/>
      </c>
      <c r="X2004" s="58">
        <f>--AND(ISNUMBER(B2004),C2004&lt;&gt;"",L2004&lt;&gt;"",M2004&lt;&gt;"")</f>
        <v/>
      </c>
    </row>
    <row r="2005" ht="15" customHeight="1" s="111">
      <c r="A2005" s="42" t="inlineStr">
        <is>
          <t>MAY</t>
        </is>
      </c>
      <c r="B2005" s="43">
        <f>MAY!A6</f>
        <v/>
      </c>
      <c r="C2005" s="44">
        <f>MAY!B6</f>
        <v/>
      </c>
      <c r="D2005" s="44">
        <f>MAY!C6</f>
        <v/>
      </c>
      <c r="E2005" s="44">
        <f>MAY!D6</f>
        <v/>
      </c>
      <c r="F2005" s="44">
        <f>MAY!E6</f>
        <v/>
      </c>
      <c r="G2005" s="44">
        <f>MAY!F6</f>
        <v/>
      </c>
      <c r="H2005" s="44">
        <f>MAY!G6</f>
        <v/>
      </c>
      <c r="I2005" s="45">
        <f>MAY!H6</f>
        <v/>
      </c>
      <c r="J2005" s="45">
        <f>MAY!I6</f>
        <v/>
      </c>
      <c r="K2005" s="44">
        <f>MAY!J6</f>
        <v/>
      </c>
      <c r="L2005" s="44">
        <f>MAY!K6</f>
        <v/>
      </c>
      <c r="M2005" s="46">
        <f>MAY!L6</f>
        <v/>
      </c>
      <c r="N2005" s="44">
        <f>MAY!M6</f>
        <v/>
      </c>
      <c r="O2005" s="44">
        <f>MAY!N6</f>
        <v/>
      </c>
      <c r="P2005" s="44">
        <f>MAY!O6</f>
        <v/>
      </c>
      <c r="Q2005" s="44">
        <f>MAY!P6</f>
        <v/>
      </c>
      <c r="R2005" s="44">
        <f>MAY!Q6</f>
        <v/>
      </c>
      <c r="S2005" s="46">
        <f>S2004+IF(X2005=0,0,M2005)</f>
        <v/>
      </c>
      <c r="T2005" s="47">
        <f>MAX(T2004,S2005)</f>
        <v/>
      </c>
      <c r="U2005" s="48">
        <f>S2005-T2005</f>
        <v/>
      </c>
      <c r="V2005" s="47">
        <f>IFERROR(SUMIFS(DATABASE!$M$5:$M$6004,DATABASE!$B$5:$B$6004,B2005,DATABASE!$X$5:$X$6004,1),0)</f>
        <v/>
      </c>
      <c r="W2005" s="31">
        <f>IFERROR(COUNTIFS(DATABASE!$B$5:$B$6004,B2005,DATABASE!$X$5:$X$6004,1),0)</f>
        <v/>
      </c>
      <c r="X2005" s="49">
        <f>--AND(ISNUMBER(B2005),C2005&lt;&gt;"",L2005&lt;&gt;"",M2005&lt;&gt;"")</f>
        <v/>
      </c>
    </row>
    <row r="2006" ht="15" customHeight="1" s="111">
      <c r="A2006" s="50" t="inlineStr">
        <is>
          <t>MAY</t>
        </is>
      </c>
      <c r="B2006" s="51">
        <f>MAY!A7</f>
        <v/>
      </c>
      <c r="C2006" s="52">
        <f>MAY!B7</f>
        <v/>
      </c>
      <c r="D2006" s="52">
        <f>MAY!C7</f>
        <v/>
      </c>
      <c r="E2006" s="52">
        <f>MAY!D7</f>
        <v/>
      </c>
      <c r="F2006" s="52">
        <f>MAY!E7</f>
        <v/>
      </c>
      <c r="G2006" s="52">
        <f>MAY!F7</f>
        <v/>
      </c>
      <c r="H2006" s="52">
        <f>MAY!G7</f>
        <v/>
      </c>
      <c r="I2006" s="53">
        <f>MAY!H7</f>
        <v/>
      </c>
      <c r="J2006" s="53">
        <f>MAY!I7</f>
        <v/>
      </c>
      <c r="K2006" s="52">
        <f>MAY!J7</f>
        <v/>
      </c>
      <c r="L2006" s="52">
        <f>MAY!K7</f>
        <v/>
      </c>
      <c r="M2006" s="54">
        <f>MAY!L7</f>
        <v/>
      </c>
      <c r="N2006" s="52">
        <f>MAY!M7</f>
        <v/>
      </c>
      <c r="O2006" s="52">
        <f>MAY!N7</f>
        <v/>
      </c>
      <c r="P2006" s="52">
        <f>MAY!O7</f>
        <v/>
      </c>
      <c r="Q2006" s="52">
        <f>MAY!P7</f>
        <v/>
      </c>
      <c r="R2006" s="52">
        <f>MAY!Q7</f>
        <v/>
      </c>
      <c r="S2006" s="54">
        <f>S2005+IF(X2006=0,0,M2006)</f>
        <v/>
      </c>
      <c r="T2006" s="55">
        <f>MAX(T2005,S2006)</f>
        <v/>
      </c>
      <c r="U2006" s="56">
        <f>S2006-T2006</f>
        <v/>
      </c>
      <c r="V2006" s="55">
        <f>IFERROR(SUMIFS(DATABASE!$M$5:$M$6004,DATABASE!$B$5:$B$6004,B2006,DATABASE!$X$5:$X$6004,1),0)</f>
        <v/>
      </c>
      <c r="W2006" s="57">
        <f>IFERROR(COUNTIFS(DATABASE!$B$5:$B$6004,B2006,DATABASE!$X$5:$X$6004,1),0)</f>
        <v/>
      </c>
      <c r="X2006" s="58">
        <f>--AND(ISNUMBER(B2006),C2006&lt;&gt;"",L2006&lt;&gt;"",M2006&lt;&gt;"")</f>
        <v/>
      </c>
    </row>
    <row r="2007" ht="15" customHeight="1" s="111">
      <c r="A2007" s="42" t="inlineStr">
        <is>
          <t>MAY</t>
        </is>
      </c>
      <c r="B2007" s="43">
        <f>MAY!A8</f>
        <v/>
      </c>
      <c r="C2007" s="44">
        <f>MAY!B8</f>
        <v/>
      </c>
      <c r="D2007" s="44">
        <f>MAY!C8</f>
        <v/>
      </c>
      <c r="E2007" s="44">
        <f>MAY!D8</f>
        <v/>
      </c>
      <c r="F2007" s="44">
        <f>MAY!E8</f>
        <v/>
      </c>
      <c r="G2007" s="44">
        <f>MAY!F8</f>
        <v/>
      </c>
      <c r="H2007" s="44">
        <f>MAY!G8</f>
        <v/>
      </c>
      <c r="I2007" s="45">
        <f>MAY!H8</f>
        <v/>
      </c>
      <c r="J2007" s="45">
        <f>MAY!I8</f>
        <v/>
      </c>
      <c r="K2007" s="44">
        <f>MAY!J8</f>
        <v/>
      </c>
      <c r="L2007" s="44">
        <f>MAY!K8</f>
        <v/>
      </c>
      <c r="M2007" s="46">
        <f>MAY!L8</f>
        <v/>
      </c>
      <c r="N2007" s="44">
        <f>MAY!M8</f>
        <v/>
      </c>
      <c r="O2007" s="44">
        <f>MAY!N8</f>
        <v/>
      </c>
      <c r="P2007" s="44">
        <f>MAY!O8</f>
        <v/>
      </c>
      <c r="Q2007" s="44">
        <f>MAY!P8</f>
        <v/>
      </c>
      <c r="R2007" s="44">
        <f>MAY!Q8</f>
        <v/>
      </c>
      <c r="S2007" s="46">
        <f>S2006+IF(X2007=0,0,M2007)</f>
        <v/>
      </c>
      <c r="T2007" s="47">
        <f>MAX(T2006,S2007)</f>
        <v/>
      </c>
      <c r="U2007" s="48">
        <f>S2007-T2007</f>
        <v/>
      </c>
      <c r="V2007" s="47">
        <f>IFERROR(SUMIFS(DATABASE!$M$5:$M$6004,DATABASE!$B$5:$B$6004,B2007,DATABASE!$X$5:$X$6004,1),0)</f>
        <v/>
      </c>
      <c r="W2007" s="31">
        <f>IFERROR(COUNTIFS(DATABASE!$B$5:$B$6004,B2007,DATABASE!$X$5:$X$6004,1),0)</f>
        <v/>
      </c>
      <c r="X2007" s="49">
        <f>--AND(ISNUMBER(B2007),C2007&lt;&gt;"",L2007&lt;&gt;"",M2007&lt;&gt;"")</f>
        <v/>
      </c>
    </row>
    <row r="2008" ht="15" customHeight="1" s="111">
      <c r="A2008" s="50" t="inlineStr">
        <is>
          <t>MAY</t>
        </is>
      </c>
      <c r="B2008" s="51">
        <f>MAY!A9</f>
        <v/>
      </c>
      <c r="C2008" s="52">
        <f>MAY!B9</f>
        <v/>
      </c>
      <c r="D2008" s="52">
        <f>MAY!C9</f>
        <v/>
      </c>
      <c r="E2008" s="52">
        <f>MAY!D9</f>
        <v/>
      </c>
      <c r="F2008" s="52">
        <f>MAY!E9</f>
        <v/>
      </c>
      <c r="G2008" s="52">
        <f>MAY!F9</f>
        <v/>
      </c>
      <c r="H2008" s="52">
        <f>MAY!G9</f>
        <v/>
      </c>
      <c r="I2008" s="53">
        <f>MAY!H9</f>
        <v/>
      </c>
      <c r="J2008" s="53">
        <f>MAY!I9</f>
        <v/>
      </c>
      <c r="K2008" s="52">
        <f>MAY!J9</f>
        <v/>
      </c>
      <c r="L2008" s="52">
        <f>MAY!K9</f>
        <v/>
      </c>
      <c r="M2008" s="54">
        <f>MAY!L9</f>
        <v/>
      </c>
      <c r="N2008" s="52">
        <f>MAY!M9</f>
        <v/>
      </c>
      <c r="O2008" s="52">
        <f>MAY!N9</f>
        <v/>
      </c>
      <c r="P2008" s="52">
        <f>MAY!O9</f>
        <v/>
      </c>
      <c r="Q2008" s="52">
        <f>MAY!P9</f>
        <v/>
      </c>
      <c r="R2008" s="52">
        <f>MAY!Q9</f>
        <v/>
      </c>
      <c r="S2008" s="54">
        <f>S2007+IF(X2008=0,0,M2008)</f>
        <v/>
      </c>
      <c r="T2008" s="55">
        <f>MAX(T2007,S2008)</f>
        <v/>
      </c>
      <c r="U2008" s="56">
        <f>S2008-T2008</f>
        <v/>
      </c>
      <c r="V2008" s="55">
        <f>IFERROR(SUMIFS(DATABASE!$M$5:$M$6004,DATABASE!$B$5:$B$6004,B2008,DATABASE!$X$5:$X$6004,1),0)</f>
        <v/>
      </c>
      <c r="W2008" s="57">
        <f>IFERROR(COUNTIFS(DATABASE!$B$5:$B$6004,B2008,DATABASE!$X$5:$X$6004,1),0)</f>
        <v/>
      </c>
      <c r="X2008" s="58">
        <f>--AND(ISNUMBER(B2008),C2008&lt;&gt;"",L2008&lt;&gt;"",M2008&lt;&gt;"")</f>
        <v/>
      </c>
    </row>
    <row r="2009" ht="15" customHeight="1" s="111">
      <c r="A2009" s="42" t="inlineStr">
        <is>
          <t>MAY</t>
        </is>
      </c>
      <c r="B2009" s="43">
        <f>MAY!A10</f>
        <v/>
      </c>
      <c r="C2009" s="44">
        <f>MAY!B10</f>
        <v/>
      </c>
      <c r="D2009" s="44">
        <f>MAY!C10</f>
        <v/>
      </c>
      <c r="E2009" s="44">
        <f>MAY!D10</f>
        <v/>
      </c>
      <c r="F2009" s="44">
        <f>MAY!E10</f>
        <v/>
      </c>
      <c r="G2009" s="44">
        <f>MAY!F10</f>
        <v/>
      </c>
      <c r="H2009" s="44">
        <f>MAY!G10</f>
        <v/>
      </c>
      <c r="I2009" s="45">
        <f>MAY!H10</f>
        <v/>
      </c>
      <c r="J2009" s="45">
        <f>MAY!I10</f>
        <v/>
      </c>
      <c r="K2009" s="44">
        <f>MAY!J10</f>
        <v/>
      </c>
      <c r="L2009" s="44">
        <f>MAY!K10</f>
        <v/>
      </c>
      <c r="M2009" s="46">
        <f>MAY!L10</f>
        <v/>
      </c>
      <c r="N2009" s="44">
        <f>MAY!M10</f>
        <v/>
      </c>
      <c r="O2009" s="44">
        <f>MAY!N10</f>
        <v/>
      </c>
      <c r="P2009" s="44">
        <f>MAY!O10</f>
        <v/>
      </c>
      <c r="Q2009" s="44">
        <f>MAY!P10</f>
        <v/>
      </c>
      <c r="R2009" s="44">
        <f>MAY!Q10</f>
        <v/>
      </c>
      <c r="S2009" s="46">
        <f>S2008+IF(X2009=0,0,M2009)</f>
        <v/>
      </c>
      <c r="T2009" s="47">
        <f>MAX(T2008,S2009)</f>
        <v/>
      </c>
      <c r="U2009" s="48">
        <f>S2009-T2009</f>
        <v/>
      </c>
      <c r="V2009" s="47">
        <f>IFERROR(SUMIFS(DATABASE!$M$5:$M$6004,DATABASE!$B$5:$B$6004,B2009,DATABASE!$X$5:$X$6004,1),0)</f>
        <v/>
      </c>
      <c r="W2009" s="31">
        <f>IFERROR(COUNTIFS(DATABASE!$B$5:$B$6004,B2009,DATABASE!$X$5:$X$6004,1),0)</f>
        <v/>
      </c>
      <c r="X2009" s="49">
        <f>--AND(ISNUMBER(B2009),C2009&lt;&gt;"",L2009&lt;&gt;"",M2009&lt;&gt;"")</f>
        <v/>
      </c>
    </row>
    <row r="2010" ht="15" customHeight="1" s="111">
      <c r="A2010" s="50" t="inlineStr">
        <is>
          <t>MAY</t>
        </is>
      </c>
      <c r="B2010" s="51">
        <f>MAY!A11</f>
        <v/>
      </c>
      <c r="C2010" s="52">
        <f>MAY!B11</f>
        <v/>
      </c>
      <c r="D2010" s="52">
        <f>MAY!C11</f>
        <v/>
      </c>
      <c r="E2010" s="52">
        <f>MAY!D11</f>
        <v/>
      </c>
      <c r="F2010" s="52">
        <f>MAY!E11</f>
        <v/>
      </c>
      <c r="G2010" s="52">
        <f>MAY!F11</f>
        <v/>
      </c>
      <c r="H2010" s="52">
        <f>MAY!G11</f>
        <v/>
      </c>
      <c r="I2010" s="53">
        <f>MAY!H11</f>
        <v/>
      </c>
      <c r="J2010" s="53">
        <f>MAY!I11</f>
        <v/>
      </c>
      <c r="K2010" s="52">
        <f>MAY!J11</f>
        <v/>
      </c>
      <c r="L2010" s="52">
        <f>MAY!K11</f>
        <v/>
      </c>
      <c r="M2010" s="54">
        <f>MAY!L11</f>
        <v/>
      </c>
      <c r="N2010" s="52">
        <f>MAY!M11</f>
        <v/>
      </c>
      <c r="O2010" s="52">
        <f>MAY!N11</f>
        <v/>
      </c>
      <c r="P2010" s="52">
        <f>MAY!O11</f>
        <v/>
      </c>
      <c r="Q2010" s="52">
        <f>MAY!P11</f>
        <v/>
      </c>
      <c r="R2010" s="52">
        <f>MAY!Q11</f>
        <v/>
      </c>
      <c r="S2010" s="54">
        <f>S2009+IF(X2010=0,0,M2010)</f>
        <v/>
      </c>
      <c r="T2010" s="55">
        <f>MAX(T2009,S2010)</f>
        <v/>
      </c>
      <c r="U2010" s="56">
        <f>S2010-T2010</f>
        <v/>
      </c>
      <c r="V2010" s="55">
        <f>IFERROR(SUMIFS(DATABASE!$M$5:$M$6004,DATABASE!$B$5:$B$6004,B2010,DATABASE!$X$5:$X$6004,1),0)</f>
        <v/>
      </c>
      <c r="W2010" s="57">
        <f>IFERROR(COUNTIFS(DATABASE!$B$5:$B$6004,B2010,DATABASE!$X$5:$X$6004,1),0)</f>
        <v/>
      </c>
      <c r="X2010" s="58">
        <f>--AND(ISNUMBER(B2010),C2010&lt;&gt;"",L2010&lt;&gt;"",M2010&lt;&gt;"")</f>
        <v/>
      </c>
    </row>
    <row r="2011" ht="15" customHeight="1" s="111">
      <c r="A2011" s="42" t="inlineStr">
        <is>
          <t>MAY</t>
        </is>
      </c>
      <c r="B2011" s="43">
        <f>MAY!A12</f>
        <v/>
      </c>
      <c r="C2011" s="44">
        <f>MAY!B12</f>
        <v/>
      </c>
      <c r="D2011" s="44">
        <f>MAY!C12</f>
        <v/>
      </c>
      <c r="E2011" s="44">
        <f>MAY!D12</f>
        <v/>
      </c>
      <c r="F2011" s="44">
        <f>MAY!E12</f>
        <v/>
      </c>
      <c r="G2011" s="44">
        <f>MAY!F12</f>
        <v/>
      </c>
      <c r="H2011" s="44">
        <f>MAY!G12</f>
        <v/>
      </c>
      <c r="I2011" s="45">
        <f>MAY!H12</f>
        <v/>
      </c>
      <c r="J2011" s="45">
        <f>MAY!I12</f>
        <v/>
      </c>
      <c r="K2011" s="44">
        <f>MAY!J12</f>
        <v/>
      </c>
      <c r="L2011" s="44">
        <f>MAY!K12</f>
        <v/>
      </c>
      <c r="M2011" s="46">
        <f>MAY!L12</f>
        <v/>
      </c>
      <c r="N2011" s="44">
        <f>MAY!M12</f>
        <v/>
      </c>
      <c r="O2011" s="44">
        <f>MAY!N12</f>
        <v/>
      </c>
      <c r="P2011" s="44">
        <f>MAY!O12</f>
        <v/>
      </c>
      <c r="Q2011" s="44">
        <f>MAY!P12</f>
        <v/>
      </c>
      <c r="R2011" s="44">
        <f>MAY!Q12</f>
        <v/>
      </c>
      <c r="S2011" s="46">
        <f>S2010+IF(X2011=0,0,M2011)</f>
        <v/>
      </c>
      <c r="T2011" s="47">
        <f>MAX(T2010,S2011)</f>
        <v/>
      </c>
      <c r="U2011" s="48">
        <f>S2011-T2011</f>
        <v/>
      </c>
      <c r="V2011" s="47">
        <f>IFERROR(SUMIFS(DATABASE!$M$5:$M$6004,DATABASE!$B$5:$B$6004,B2011,DATABASE!$X$5:$X$6004,1),0)</f>
        <v/>
      </c>
      <c r="W2011" s="31">
        <f>IFERROR(COUNTIFS(DATABASE!$B$5:$B$6004,B2011,DATABASE!$X$5:$X$6004,1),0)</f>
        <v/>
      </c>
      <c r="X2011" s="49">
        <f>--AND(ISNUMBER(B2011),C2011&lt;&gt;"",L2011&lt;&gt;"",M2011&lt;&gt;"")</f>
        <v/>
      </c>
    </row>
    <row r="2012" ht="15" customHeight="1" s="111">
      <c r="A2012" s="50" t="inlineStr">
        <is>
          <t>MAY</t>
        </is>
      </c>
      <c r="B2012" s="51">
        <f>MAY!A13</f>
        <v/>
      </c>
      <c r="C2012" s="52">
        <f>MAY!B13</f>
        <v/>
      </c>
      <c r="D2012" s="52">
        <f>MAY!C13</f>
        <v/>
      </c>
      <c r="E2012" s="52">
        <f>MAY!D13</f>
        <v/>
      </c>
      <c r="F2012" s="52">
        <f>MAY!E13</f>
        <v/>
      </c>
      <c r="G2012" s="52">
        <f>MAY!F13</f>
        <v/>
      </c>
      <c r="H2012" s="52">
        <f>MAY!G13</f>
        <v/>
      </c>
      <c r="I2012" s="53">
        <f>MAY!H13</f>
        <v/>
      </c>
      <c r="J2012" s="53">
        <f>MAY!I13</f>
        <v/>
      </c>
      <c r="K2012" s="52">
        <f>MAY!J13</f>
        <v/>
      </c>
      <c r="L2012" s="52">
        <f>MAY!K13</f>
        <v/>
      </c>
      <c r="M2012" s="54">
        <f>MAY!L13</f>
        <v/>
      </c>
      <c r="N2012" s="52">
        <f>MAY!M13</f>
        <v/>
      </c>
      <c r="O2012" s="52">
        <f>MAY!N13</f>
        <v/>
      </c>
      <c r="P2012" s="52">
        <f>MAY!O13</f>
        <v/>
      </c>
      <c r="Q2012" s="52">
        <f>MAY!P13</f>
        <v/>
      </c>
      <c r="R2012" s="52">
        <f>MAY!Q13</f>
        <v/>
      </c>
      <c r="S2012" s="54">
        <f>S2011+IF(X2012=0,0,M2012)</f>
        <v/>
      </c>
      <c r="T2012" s="55">
        <f>MAX(T2011,S2012)</f>
        <v/>
      </c>
      <c r="U2012" s="56">
        <f>S2012-T2012</f>
        <v/>
      </c>
      <c r="V2012" s="55">
        <f>IFERROR(SUMIFS(DATABASE!$M$5:$M$6004,DATABASE!$B$5:$B$6004,B2012,DATABASE!$X$5:$X$6004,1),0)</f>
        <v/>
      </c>
      <c r="W2012" s="57">
        <f>IFERROR(COUNTIFS(DATABASE!$B$5:$B$6004,B2012,DATABASE!$X$5:$X$6004,1),0)</f>
        <v/>
      </c>
      <c r="X2012" s="58">
        <f>--AND(ISNUMBER(B2012),C2012&lt;&gt;"",L2012&lt;&gt;"",M2012&lt;&gt;"")</f>
        <v/>
      </c>
    </row>
    <row r="2013" ht="15" customHeight="1" s="111">
      <c r="A2013" s="42" t="inlineStr">
        <is>
          <t>MAY</t>
        </is>
      </c>
      <c r="B2013" s="43">
        <f>MAY!A14</f>
        <v/>
      </c>
      <c r="C2013" s="44">
        <f>MAY!B14</f>
        <v/>
      </c>
      <c r="D2013" s="44">
        <f>MAY!C14</f>
        <v/>
      </c>
      <c r="E2013" s="44">
        <f>MAY!D14</f>
        <v/>
      </c>
      <c r="F2013" s="44">
        <f>MAY!E14</f>
        <v/>
      </c>
      <c r="G2013" s="44">
        <f>MAY!F14</f>
        <v/>
      </c>
      <c r="H2013" s="44">
        <f>MAY!G14</f>
        <v/>
      </c>
      <c r="I2013" s="45">
        <f>MAY!H14</f>
        <v/>
      </c>
      <c r="J2013" s="45">
        <f>MAY!I14</f>
        <v/>
      </c>
      <c r="K2013" s="44">
        <f>MAY!J14</f>
        <v/>
      </c>
      <c r="L2013" s="44">
        <f>MAY!K14</f>
        <v/>
      </c>
      <c r="M2013" s="46">
        <f>MAY!L14</f>
        <v/>
      </c>
      <c r="N2013" s="44">
        <f>MAY!M14</f>
        <v/>
      </c>
      <c r="O2013" s="44">
        <f>MAY!N14</f>
        <v/>
      </c>
      <c r="P2013" s="44">
        <f>MAY!O14</f>
        <v/>
      </c>
      <c r="Q2013" s="44">
        <f>MAY!P14</f>
        <v/>
      </c>
      <c r="R2013" s="44">
        <f>MAY!Q14</f>
        <v/>
      </c>
      <c r="S2013" s="46">
        <f>S2012+IF(X2013=0,0,M2013)</f>
        <v/>
      </c>
      <c r="T2013" s="47">
        <f>MAX(T2012,S2013)</f>
        <v/>
      </c>
      <c r="U2013" s="48">
        <f>S2013-T2013</f>
        <v/>
      </c>
      <c r="V2013" s="47">
        <f>IFERROR(SUMIFS(DATABASE!$M$5:$M$6004,DATABASE!$B$5:$B$6004,B2013,DATABASE!$X$5:$X$6004,1),0)</f>
        <v/>
      </c>
      <c r="W2013" s="31">
        <f>IFERROR(COUNTIFS(DATABASE!$B$5:$B$6004,B2013,DATABASE!$X$5:$X$6004,1),0)</f>
        <v/>
      </c>
      <c r="X2013" s="49">
        <f>--AND(ISNUMBER(B2013),C2013&lt;&gt;"",L2013&lt;&gt;"",M2013&lt;&gt;"")</f>
        <v/>
      </c>
    </row>
    <row r="2014" ht="15" customHeight="1" s="111">
      <c r="A2014" s="50" t="inlineStr">
        <is>
          <t>MAY</t>
        </is>
      </c>
      <c r="B2014" s="51">
        <f>MAY!A15</f>
        <v/>
      </c>
      <c r="C2014" s="52">
        <f>MAY!B15</f>
        <v/>
      </c>
      <c r="D2014" s="52">
        <f>MAY!C15</f>
        <v/>
      </c>
      <c r="E2014" s="52">
        <f>MAY!D15</f>
        <v/>
      </c>
      <c r="F2014" s="52">
        <f>MAY!E15</f>
        <v/>
      </c>
      <c r="G2014" s="52">
        <f>MAY!F15</f>
        <v/>
      </c>
      <c r="H2014" s="52">
        <f>MAY!G15</f>
        <v/>
      </c>
      <c r="I2014" s="53">
        <f>MAY!H15</f>
        <v/>
      </c>
      <c r="J2014" s="53">
        <f>MAY!I15</f>
        <v/>
      </c>
      <c r="K2014" s="52">
        <f>MAY!J15</f>
        <v/>
      </c>
      <c r="L2014" s="52">
        <f>MAY!K15</f>
        <v/>
      </c>
      <c r="M2014" s="54">
        <f>MAY!L15</f>
        <v/>
      </c>
      <c r="N2014" s="52">
        <f>MAY!M15</f>
        <v/>
      </c>
      <c r="O2014" s="52">
        <f>MAY!N15</f>
        <v/>
      </c>
      <c r="P2014" s="52">
        <f>MAY!O15</f>
        <v/>
      </c>
      <c r="Q2014" s="52">
        <f>MAY!P15</f>
        <v/>
      </c>
      <c r="R2014" s="52">
        <f>MAY!Q15</f>
        <v/>
      </c>
      <c r="S2014" s="54">
        <f>S2013+IF(X2014=0,0,M2014)</f>
        <v/>
      </c>
      <c r="T2014" s="55">
        <f>MAX(T2013,S2014)</f>
        <v/>
      </c>
      <c r="U2014" s="56">
        <f>S2014-T2014</f>
        <v/>
      </c>
      <c r="V2014" s="55">
        <f>IFERROR(SUMIFS(DATABASE!$M$5:$M$6004,DATABASE!$B$5:$B$6004,B2014,DATABASE!$X$5:$X$6004,1),0)</f>
        <v/>
      </c>
      <c r="W2014" s="57">
        <f>IFERROR(COUNTIFS(DATABASE!$B$5:$B$6004,B2014,DATABASE!$X$5:$X$6004,1),0)</f>
        <v/>
      </c>
      <c r="X2014" s="58">
        <f>--AND(ISNUMBER(B2014),C2014&lt;&gt;"",L2014&lt;&gt;"",M2014&lt;&gt;"")</f>
        <v/>
      </c>
    </row>
    <row r="2015" ht="15" customHeight="1" s="111">
      <c r="A2015" s="42" t="inlineStr">
        <is>
          <t>MAY</t>
        </is>
      </c>
      <c r="B2015" s="43">
        <f>MAY!A16</f>
        <v/>
      </c>
      <c r="C2015" s="44">
        <f>MAY!B16</f>
        <v/>
      </c>
      <c r="D2015" s="44">
        <f>MAY!C16</f>
        <v/>
      </c>
      <c r="E2015" s="44">
        <f>MAY!D16</f>
        <v/>
      </c>
      <c r="F2015" s="44">
        <f>MAY!E16</f>
        <v/>
      </c>
      <c r="G2015" s="44">
        <f>MAY!F16</f>
        <v/>
      </c>
      <c r="H2015" s="44">
        <f>MAY!G16</f>
        <v/>
      </c>
      <c r="I2015" s="45">
        <f>MAY!H16</f>
        <v/>
      </c>
      <c r="J2015" s="45">
        <f>MAY!I16</f>
        <v/>
      </c>
      <c r="K2015" s="44">
        <f>MAY!J16</f>
        <v/>
      </c>
      <c r="L2015" s="44">
        <f>MAY!K16</f>
        <v/>
      </c>
      <c r="M2015" s="46">
        <f>MAY!L16</f>
        <v/>
      </c>
      <c r="N2015" s="44">
        <f>MAY!M16</f>
        <v/>
      </c>
      <c r="O2015" s="44">
        <f>MAY!N16</f>
        <v/>
      </c>
      <c r="P2015" s="44">
        <f>MAY!O16</f>
        <v/>
      </c>
      <c r="Q2015" s="44">
        <f>MAY!P16</f>
        <v/>
      </c>
      <c r="R2015" s="44">
        <f>MAY!Q16</f>
        <v/>
      </c>
      <c r="S2015" s="46">
        <f>S2014+IF(X2015=0,0,M2015)</f>
        <v/>
      </c>
      <c r="T2015" s="47">
        <f>MAX(T2014,S2015)</f>
        <v/>
      </c>
      <c r="U2015" s="48">
        <f>S2015-T2015</f>
        <v/>
      </c>
      <c r="V2015" s="47">
        <f>IFERROR(SUMIFS(DATABASE!$M$5:$M$6004,DATABASE!$B$5:$B$6004,B2015,DATABASE!$X$5:$X$6004,1),0)</f>
        <v/>
      </c>
      <c r="W2015" s="31">
        <f>IFERROR(COUNTIFS(DATABASE!$B$5:$B$6004,B2015,DATABASE!$X$5:$X$6004,1),0)</f>
        <v/>
      </c>
      <c r="X2015" s="49">
        <f>--AND(ISNUMBER(B2015),C2015&lt;&gt;"",L2015&lt;&gt;"",M2015&lt;&gt;"")</f>
        <v/>
      </c>
    </row>
    <row r="2016" ht="15" customHeight="1" s="111">
      <c r="A2016" s="50" t="inlineStr">
        <is>
          <t>MAY</t>
        </is>
      </c>
      <c r="B2016" s="51">
        <f>MAY!A17</f>
        <v/>
      </c>
      <c r="C2016" s="52">
        <f>MAY!B17</f>
        <v/>
      </c>
      <c r="D2016" s="52">
        <f>MAY!C17</f>
        <v/>
      </c>
      <c r="E2016" s="52">
        <f>MAY!D17</f>
        <v/>
      </c>
      <c r="F2016" s="52">
        <f>MAY!E17</f>
        <v/>
      </c>
      <c r="G2016" s="52">
        <f>MAY!F17</f>
        <v/>
      </c>
      <c r="H2016" s="52">
        <f>MAY!G17</f>
        <v/>
      </c>
      <c r="I2016" s="53">
        <f>MAY!H17</f>
        <v/>
      </c>
      <c r="J2016" s="53">
        <f>MAY!I17</f>
        <v/>
      </c>
      <c r="K2016" s="52">
        <f>MAY!J17</f>
        <v/>
      </c>
      <c r="L2016" s="52">
        <f>MAY!K17</f>
        <v/>
      </c>
      <c r="M2016" s="54">
        <f>MAY!L17</f>
        <v/>
      </c>
      <c r="N2016" s="52">
        <f>MAY!M17</f>
        <v/>
      </c>
      <c r="O2016" s="52">
        <f>MAY!N17</f>
        <v/>
      </c>
      <c r="P2016" s="52">
        <f>MAY!O17</f>
        <v/>
      </c>
      <c r="Q2016" s="52">
        <f>MAY!P17</f>
        <v/>
      </c>
      <c r="R2016" s="52">
        <f>MAY!Q17</f>
        <v/>
      </c>
      <c r="S2016" s="54">
        <f>S2015+IF(X2016=0,0,M2016)</f>
        <v/>
      </c>
      <c r="T2016" s="55">
        <f>MAX(T2015,S2016)</f>
        <v/>
      </c>
      <c r="U2016" s="56">
        <f>S2016-T2016</f>
        <v/>
      </c>
      <c r="V2016" s="55">
        <f>IFERROR(SUMIFS(DATABASE!$M$5:$M$6004,DATABASE!$B$5:$B$6004,B2016,DATABASE!$X$5:$X$6004,1),0)</f>
        <v/>
      </c>
      <c r="W2016" s="57">
        <f>IFERROR(COUNTIFS(DATABASE!$B$5:$B$6004,B2016,DATABASE!$X$5:$X$6004,1),0)</f>
        <v/>
      </c>
      <c r="X2016" s="58">
        <f>--AND(ISNUMBER(B2016),C2016&lt;&gt;"",L2016&lt;&gt;"",M2016&lt;&gt;"")</f>
        <v/>
      </c>
    </row>
    <row r="2017" ht="15" customHeight="1" s="111">
      <c r="A2017" s="42" t="inlineStr">
        <is>
          <t>MAY</t>
        </is>
      </c>
      <c r="B2017" s="43">
        <f>MAY!A18</f>
        <v/>
      </c>
      <c r="C2017" s="44">
        <f>MAY!B18</f>
        <v/>
      </c>
      <c r="D2017" s="44">
        <f>MAY!C18</f>
        <v/>
      </c>
      <c r="E2017" s="44">
        <f>MAY!D18</f>
        <v/>
      </c>
      <c r="F2017" s="44">
        <f>MAY!E18</f>
        <v/>
      </c>
      <c r="G2017" s="44">
        <f>MAY!F18</f>
        <v/>
      </c>
      <c r="H2017" s="44">
        <f>MAY!G18</f>
        <v/>
      </c>
      <c r="I2017" s="45">
        <f>MAY!H18</f>
        <v/>
      </c>
      <c r="J2017" s="45">
        <f>MAY!I18</f>
        <v/>
      </c>
      <c r="K2017" s="44">
        <f>MAY!J18</f>
        <v/>
      </c>
      <c r="L2017" s="44">
        <f>MAY!K18</f>
        <v/>
      </c>
      <c r="M2017" s="46">
        <f>MAY!L18</f>
        <v/>
      </c>
      <c r="N2017" s="44">
        <f>MAY!M18</f>
        <v/>
      </c>
      <c r="O2017" s="44">
        <f>MAY!N18</f>
        <v/>
      </c>
      <c r="P2017" s="44">
        <f>MAY!O18</f>
        <v/>
      </c>
      <c r="Q2017" s="44">
        <f>MAY!P18</f>
        <v/>
      </c>
      <c r="R2017" s="44">
        <f>MAY!Q18</f>
        <v/>
      </c>
      <c r="S2017" s="46">
        <f>S2016+IF(X2017=0,0,M2017)</f>
        <v/>
      </c>
      <c r="T2017" s="47">
        <f>MAX(T2016,S2017)</f>
        <v/>
      </c>
      <c r="U2017" s="48">
        <f>S2017-T2017</f>
        <v/>
      </c>
      <c r="V2017" s="47">
        <f>IFERROR(SUMIFS(DATABASE!$M$5:$M$6004,DATABASE!$B$5:$B$6004,B2017,DATABASE!$X$5:$X$6004,1),0)</f>
        <v/>
      </c>
      <c r="W2017" s="31">
        <f>IFERROR(COUNTIFS(DATABASE!$B$5:$B$6004,B2017,DATABASE!$X$5:$X$6004,1),0)</f>
        <v/>
      </c>
      <c r="X2017" s="49">
        <f>--AND(ISNUMBER(B2017),C2017&lt;&gt;"",L2017&lt;&gt;"",M2017&lt;&gt;"")</f>
        <v/>
      </c>
    </row>
    <row r="2018" ht="15" customHeight="1" s="111">
      <c r="A2018" s="50" t="inlineStr">
        <is>
          <t>MAY</t>
        </is>
      </c>
      <c r="B2018" s="51">
        <f>MAY!A19</f>
        <v/>
      </c>
      <c r="C2018" s="52">
        <f>MAY!B19</f>
        <v/>
      </c>
      <c r="D2018" s="52">
        <f>MAY!C19</f>
        <v/>
      </c>
      <c r="E2018" s="52">
        <f>MAY!D19</f>
        <v/>
      </c>
      <c r="F2018" s="52">
        <f>MAY!E19</f>
        <v/>
      </c>
      <c r="G2018" s="52">
        <f>MAY!F19</f>
        <v/>
      </c>
      <c r="H2018" s="52">
        <f>MAY!G19</f>
        <v/>
      </c>
      <c r="I2018" s="53">
        <f>MAY!H19</f>
        <v/>
      </c>
      <c r="J2018" s="53">
        <f>MAY!I19</f>
        <v/>
      </c>
      <c r="K2018" s="52">
        <f>MAY!J19</f>
        <v/>
      </c>
      <c r="L2018" s="52">
        <f>MAY!K19</f>
        <v/>
      </c>
      <c r="M2018" s="54">
        <f>MAY!L19</f>
        <v/>
      </c>
      <c r="N2018" s="52">
        <f>MAY!M19</f>
        <v/>
      </c>
      <c r="O2018" s="52">
        <f>MAY!N19</f>
        <v/>
      </c>
      <c r="P2018" s="52">
        <f>MAY!O19</f>
        <v/>
      </c>
      <c r="Q2018" s="52">
        <f>MAY!P19</f>
        <v/>
      </c>
      <c r="R2018" s="52">
        <f>MAY!Q19</f>
        <v/>
      </c>
      <c r="S2018" s="54">
        <f>S2017+IF(X2018=0,0,M2018)</f>
        <v/>
      </c>
      <c r="T2018" s="55">
        <f>MAX(T2017,S2018)</f>
        <v/>
      </c>
      <c r="U2018" s="56">
        <f>S2018-T2018</f>
        <v/>
      </c>
      <c r="V2018" s="55">
        <f>IFERROR(SUMIFS(DATABASE!$M$5:$M$6004,DATABASE!$B$5:$B$6004,B2018,DATABASE!$X$5:$X$6004,1),0)</f>
        <v/>
      </c>
      <c r="W2018" s="57">
        <f>IFERROR(COUNTIFS(DATABASE!$B$5:$B$6004,B2018,DATABASE!$X$5:$X$6004,1),0)</f>
        <v/>
      </c>
      <c r="X2018" s="58">
        <f>--AND(ISNUMBER(B2018),C2018&lt;&gt;"",L2018&lt;&gt;"",M2018&lt;&gt;"")</f>
        <v/>
      </c>
    </row>
    <row r="2019" ht="15" customHeight="1" s="111">
      <c r="A2019" s="42" t="inlineStr">
        <is>
          <t>MAY</t>
        </is>
      </c>
      <c r="B2019" s="43">
        <f>MAY!A20</f>
        <v/>
      </c>
      <c r="C2019" s="44">
        <f>MAY!B20</f>
        <v/>
      </c>
      <c r="D2019" s="44">
        <f>MAY!C20</f>
        <v/>
      </c>
      <c r="E2019" s="44">
        <f>MAY!D20</f>
        <v/>
      </c>
      <c r="F2019" s="44">
        <f>MAY!E20</f>
        <v/>
      </c>
      <c r="G2019" s="44">
        <f>MAY!F20</f>
        <v/>
      </c>
      <c r="H2019" s="44">
        <f>MAY!G20</f>
        <v/>
      </c>
      <c r="I2019" s="45">
        <f>MAY!H20</f>
        <v/>
      </c>
      <c r="J2019" s="45">
        <f>MAY!I20</f>
        <v/>
      </c>
      <c r="K2019" s="44">
        <f>MAY!J20</f>
        <v/>
      </c>
      <c r="L2019" s="44">
        <f>MAY!K20</f>
        <v/>
      </c>
      <c r="M2019" s="46">
        <f>MAY!L20</f>
        <v/>
      </c>
      <c r="N2019" s="44">
        <f>MAY!M20</f>
        <v/>
      </c>
      <c r="O2019" s="44">
        <f>MAY!N20</f>
        <v/>
      </c>
      <c r="P2019" s="44">
        <f>MAY!O20</f>
        <v/>
      </c>
      <c r="Q2019" s="44">
        <f>MAY!P20</f>
        <v/>
      </c>
      <c r="R2019" s="44">
        <f>MAY!Q20</f>
        <v/>
      </c>
      <c r="S2019" s="46">
        <f>S2018+IF(X2019=0,0,M2019)</f>
        <v/>
      </c>
      <c r="T2019" s="47">
        <f>MAX(T2018,S2019)</f>
        <v/>
      </c>
      <c r="U2019" s="48">
        <f>S2019-T2019</f>
        <v/>
      </c>
      <c r="V2019" s="47">
        <f>IFERROR(SUMIFS(DATABASE!$M$5:$M$6004,DATABASE!$B$5:$B$6004,B2019,DATABASE!$X$5:$X$6004,1),0)</f>
        <v/>
      </c>
      <c r="W2019" s="31">
        <f>IFERROR(COUNTIFS(DATABASE!$B$5:$B$6004,B2019,DATABASE!$X$5:$X$6004,1),0)</f>
        <v/>
      </c>
      <c r="X2019" s="49">
        <f>--AND(ISNUMBER(B2019),C2019&lt;&gt;"",L2019&lt;&gt;"",M2019&lt;&gt;"")</f>
        <v/>
      </c>
    </row>
    <row r="2020" ht="15" customHeight="1" s="111">
      <c r="A2020" s="50" t="inlineStr">
        <is>
          <t>MAY</t>
        </is>
      </c>
      <c r="B2020" s="51">
        <f>MAY!A21</f>
        <v/>
      </c>
      <c r="C2020" s="52">
        <f>MAY!B21</f>
        <v/>
      </c>
      <c r="D2020" s="52">
        <f>MAY!C21</f>
        <v/>
      </c>
      <c r="E2020" s="52">
        <f>MAY!D21</f>
        <v/>
      </c>
      <c r="F2020" s="52">
        <f>MAY!E21</f>
        <v/>
      </c>
      <c r="G2020" s="52">
        <f>MAY!F21</f>
        <v/>
      </c>
      <c r="H2020" s="52">
        <f>MAY!G21</f>
        <v/>
      </c>
      <c r="I2020" s="53">
        <f>MAY!H21</f>
        <v/>
      </c>
      <c r="J2020" s="53">
        <f>MAY!I21</f>
        <v/>
      </c>
      <c r="K2020" s="52">
        <f>MAY!J21</f>
        <v/>
      </c>
      <c r="L2020" s="52">
        <f>MAY!K21</f>
        <v/>
      </c>
      <c r="M2020" s="54">
        <f>MAY!L21</f>
        <v/>
      </c>
      <c r="N2020" s="52">
        <f>MAY!M21</f>
        <v/>
      </c>
      <c r="O2020" s="52">
        <f>MAY!N21</f>
        <v/>
      </c>
      <c r="P2020" s="52">
        <f>MAY!O21</f>
        <v/>
      </c>
      <c r="Q2020" s="52">
        <f>MAY!P21</f>
        <v/>
      </c>
      <c r="R2020" s="52">
        <f>MAY!Q21</f>
        <v/>
      </c>
      <c r="S2020" s="54">
        <f>S2019+IF(X2020=0,0,M2020)</f>
        <v/>
      </c>
      <c r="T2020" s="55">
        <f>MAX(T2019,S2020)</f>
        <v/>
      </c>
      <c r="U2020" s="56">
        <f>S2020-T2020</f>
        <v/>
      </c>
      <c r="V2020" s="55">
        <f>IFERROR(SUMIFS(DATABASE!$M$5:$M$6004,DATABASE!$B$5:$B$6004,B2020,DATABASE!$X$5:$X$6004,1),0)</f>
        <v/>
      </c>
      <c r="W2020" s="57">
        <f>IFERROR(COUNTIFS(DATABASE!$B$5:$B$6004,B2020,DATABASE!$X$5:$X$6004,1),0)</f>
        <v/>
      </c>
      <c r="X2020" s="58">
        <f>--AND(ISNUMBER(B2020),C2020&lt;&gt;"",L2020&lt;&gt;"",M2020&lt;&gt;"")</f>
        <v/>
      </c>
    </row>
    <row r="2021" ht="15" customHeight="1" s="111">
      <c r="A2021" s="42" t="inlineStr">
        <is>
          <t>MAY</t>
        </is>
      </c>
      <c r="B2021" s="43">
        <f>MAY!A22</f>
        <v/>
      </c>
      <c r="C2021" s="44">
        <f>MAY!B22</f>
        <v/>
      </c>
      <c r="D2021" s="44">
        <f>MAY!C22</f>
        <v/>
      </c>
      <c r="E2021" s="44">
        <f>MAY!D22</f>
        <v/>
      </c>
      <c r="F2021" s="44">
        <f>MAY!E22</f>
        <v/>
      </c>
      <c r="G2021" s="44">
        <f>MAY!F22</f>
        <v/>
      </c>
      <c r="H2021" s="44">
        <f>MAY!G22</f>
        <v/>
      </c>
      <c r="I2021" s="45">
        <f>MAY!H22</f>
        <v/>
      </c>
      <c r="J2021" s="45">
        <f>MAY!I22</f>
        <v/>
      </c>
      <c r="K2021" s="44">
        <f>MAY!J22</f>
        <v/>
      </c>
      <c r="L2021" s="44">
        <f>MAY!K22</f>
        <v/>
      </c>
      <c r="M2021" s="46">
        <f>MAY!L22</f>
        <v/>
      </c>
      <c r="N2021" s="44">
        <f>MAY!M22</f>
        <v/>
      </c>
      <c r="O2021" s="44">
        <f>MAY!N22</f>
        <v/>
      </c>
      <c r="P2021" s="44">
        <f>MAY!O22</f>
        <v/>
      </c>
      <c r="Q2021" s="44">
        <f>MAY!P22</f>
        <v/>
      </c>
      <c r="R2021" s="44">
        <f>MAY!Q22</f>
        <v/>
      </c>
      <c r="S2021" s="46">
        <f>S2020+IF(X2021=0,0,M2021)</f>
        <v/>
      </c>
      <c r="T2021" s="47">
        <f>MAX(T2020,S2021)</f>
        <v/>
      </c>
      <c r="U2021" s="48">
        <f>S2021-T2021</f>
        <v/>
      </c>
      <c r="V2021" s="47">
        <f>IFERROR(SUMIFS(DATABASE!$M$5:$M$6004,DATABASE!$B$5:$B$6004,B2021,DATABASE!$X$5:$X$6004,1),0)</f>
        <v/>
      </c>
      <c r="W2021" s="31">
        <f>IFERROR(COUNTIFS(DATABASE!$B$5:$B$6004,B2021,DATABASE!$X$5:$X$6004,1),0)</f>
        <v/>
      </c>
      <c r="X2021" s="49">
        <f>--AND(ISNUMBER(B2021),C2021&lt;&gt;"",L2021&lt;&gt;"",M2021&lt;&gt;"")</f>
        <v/>
      </c>
    </row>
    <row r="2022" ht="15" customHeight="1" s="111">
      <c r="A2022" s="50" t="inlineStr">
        <is>
          <t>MAY</t>
        </is>
      </c>
      <c r="B2022" s="51">
        <f>MAY!A23</f>
        <v/>
      </c>
      <c r="C2022" s="52">
        <f>MAY!B23</f>
        <v/>
      </c>
      <c r="D2022" s="52">
        <f>MAY!C23</f>
        <v/>
      </c>
      <c r="E2022" s="52">
        <f>MAY!D23</f>
        <v/>
      </c>
      <c r="F2022" s="52">
        <f>MAY!E23</f>
        <v/>
      </c>
      <c r="G2022" s="52">
        <f>MAY!F23</f>
        <v/>
      </c>
      <c r="H2022" s="52">
        <f>MAY!G23</f>
        <v/>
      </c>
      <c r="I2022" s="53">
        <f>MAY!H23</f>
        <v/>
      </c>
      <c r="J2022" s="53">
        <f>MAY!I23</f>
        <v/>
      </c>
      <c r="K2022" s="52">
        <f>MAY!J23</f>
        <v/>
      </c>
      <c r="L2022" s="52">
        <f>MAY!K23</f>
        <v/>
      </c>
      <c r="M2022" s="54">
        <f>MAY!L23</f>
        <v/>
      </c>
      <c r="N2022" s="52">
        <f>MAY!M23</f>
        <v/>
      </c>
      <c r="O2022" s="52">
        <f>MAY!N23</f>
        <v/>
      </c>
      <c r="P2022" s="52">
        <f>MAY!O23</f>
        <v/>
      </c>
      <c r="Q2022" s="52">
        <f>MAY!P23</f>
        <v/>
      </c>
      <c r="R2022" s="52">
        <f>MAY!Q23</f>
        <v/>
      </c>
      <c r="S2022" s="54">
        <f>S2021+IF(X2022=0,0,M2022)</f>
        <v/>
      </c>
      <c r="T2022" s="55">
        <f>MAX(T2021,S2022)</f>
        <v/>
      </c>
      <c r="U2022" s="56">
        <f>S2022-T2022</f>
        <v/>
      </c>
      <c r="V2022" s="55">
        <f>IFERROR(SUMIFS(DATABASE!$M$5:$M$6004,DATABASE!$B$5:$B$6004,B2022,DATABASE!$X$5:$X$6004,1),0)</f>
        <v/>
      </c>
      <c r="W2022" s="57">
        <f>IFERROR(COUNTIFS(DATABASE!$B$5:$B$6004,B2022,DATABASE!$X$5:$X$6004,1),0)</f>
        <v/>
      </c>
      <c r="X2022" s="58">
        <f>--AND(ISNUMBER(B2022),C2022&lt;&gt;"",L2022&lt;&gt;"",M2022&lt;&gt;"")</f>
        <v/>
      </c>
    </row>
    <row r="2023" ht="15" customHeight="1" s="111">
      <c r="A2023" s="42" t="inlineStr">
        <is>
          <t>MAY</t>
        </is>
      </c>
      <c r="B2023" s="43">
        <f>MAY!A24</f>
        <v/>
      </c>
      <c r="C2023" s="44">
        <f>MAY!B24</f>
        <v/>
      </c>
      <c r="D2023" s="44">
        <f>MAY!C24</f>
        <v/>
      </c>
      <c r="E2023" s="44">
        <f>MAY!D24</f>
        <v/>
      </c>
      <c r="F2023" s="44">
        <f>MAY!E24</f>
        <v/>
      </c>
      <c r="G2023" s="44">
        <f>MAY!F24</f>
        <v/>
      </c>
      <c r="H2023" s="44">
        <f>MAY!G24</f>
        <v/>
      </c>
      <c r="I2023" s="45">
        <f>MAY!H24</f>
        <v/>
      </c>
      <c r="J2023" s="45">
        <f>MAY!I24</f>
        <v/>
      </c>
      <c r="K2023" s="44">
        <f>MAY!J24</f>
        <v/>
      </c>
      <c r="L2023" s="44">
        <f>MAY!K24</f>
        <v/>
      </c>
      <c r="M2023" s="46">
        <f>MAY!L24</f>
        <v/>
      </c>
      <c r="N2023" s="44">
        <f>MAY!M24</f>
        <v/>
      </c>
      <c r="O2023" s="44">
        <f>MAY!N24</f>
        <v/>
      </c>
      <c r="P2023" s="44">
        <f>MAY!O24</f>
        <v/>
      </c>
      <c r="Q2023" s="44">
        <f>MAY!P24</f>
        <v/>
      </c>
      <c r="R2023" s="44">
        <f>MAY!Q24</f>
        <v/>
      </c>
      <c r="S2023" s="46">
        <f>S2022+IF(X2023=0,0,M2023)</f>
        <v/>
      </c>
      <c r="T2023" s="47">
        <f>MAX(T2022,S2023)</f>
        <v/>
      </c>
      <c r="U2023" s="48">
        <f>S2023-T2023</f>
        <v/>
      </c>
      <c r="V2023" s="47">
        <f>IFERROR(SUMIFS(DATABASE!$M$5:$M$6004,DATABASE!$B$5:$B$6004,B2023,DATABASE!$X$5:$X$6004,1),0)</f>
        <v/>
      </c>
      <c r="W2023" s="31">
        <f>IFERROR(COUNTIFS(DATABASE!$B$5:$B$6004,B2023,DATABASE!$X$5:$X$6004,1),0)</f>
        <v/>
      </c>
      <c r="X2023" s="49">
        <f>--AND(ISNUMBER(B2023),C2023&lt;&gt;"",L2023&lt;&gt;"",M2023&lt;&gt;"")</f>
        <v/>
      </c>
    </row>
    <row r="2024" ht="15" customHeight="1" s="111">
      <c r="A2024" s="50" t="inlineStr">
        <is>
          <t>MAY</t>
        </is>
      </c>
      <c r="B2024" s="51">
        <f>MAY!A25</f>
        <v/>
      </c>
      <c r="C2024" s="52">
        <f>MAY!B25</f>
        <v/>
      </c>
      <c r="D2024" s="52">
        <f>MAY!C25</f>
        <v/>
      </c>
      <c r="E2024" s="52">
        <f>MAY!D25</f>
        <v/>
      </c>
      <c r="F2024" s="52">
        <f>MAY!E25</f>
        <v/>
      </c>
      <c r="G2024" s="52">
        <f>MAY!F25</f>
        <v/>
      </c>
      <c r="H2024" s="52">
        <f>MAY!G25</f>
        <v/>
      </c>
      <c r="I2024" s="53">
        <f>MAY!H25</f>
        <v/>
      </c>
      <c r="J2024" s="53">
        <f>MAY!I25</f>
        <v/>
      </c>
      <c r="K2024" s="52">
        <f>MAY!J25</f>
        <v/>
      </c>
      <c r="L2024" s="52">
        <f>MAY!K25</f>
        <v/>
      </c>
      <c r="M2024" s="54">
        <f>MAY!L25</f>
        <v/>
      </c>
      <c r="N2024" s="52">
        <f>MAY!M25</f>
        <v/>
      </c>
      <c r="O2024" s="52">
        <f>MAY!N25</f>
        <v/>
      </c>
      <c r="P2024" s="52">
        <f>MAY!O25</f>
        <v/>
      </c>
      <c r="Q2024" s="52">
        <f>MAY!P25</f>
        <v/>
      </c>
      <c r="R2024" s="52">
        <f>MAY!Q25</f>
        <v/>
      </c>
      <c r="S2024" s="54">
        <f>S2023+IF(X2024=0,0,M2024)</f>
        <v/>
      </c>
      <c r="T2024" s="55">
        <f>MAX(T2023,S2024)</f>
        <v/>
      </c>
      <c r="U2024" s="56">
        <f>S2024-T2024</f>
        <v/>
      </c>
      <c r="V2024" s="55">
        <f>IFERROR(SUMIFS(DATABASE!$M$5:$M$6004,DATABASE!$B$5:$B$6004,B2024,DATABASE!$X$5:$X$6004,1),0)</f>
        <v/>
      </c>
      <c r="W2024" s="57">
        <f>IFERROR(COUNTIFS(DATABASE!$B$5:$B$6004,B2024,DATABASE!$X$5:$X$6004,1),0)</f>
        <v/>
      </c>
      <c r="X2024" s="58">
        <f>--AND(ISNUMBER(B2024),C2024&lt;&gt;"",L2024&lt;&gt;"",M2024&lt;&gt;"")</f>
        <v/>
      </c>
    </row>
    <row r="2025" ht="15" customHeight="1" s="111">
      <c r="A2025" s="42" t="inlineStr">
        <is>
          <t>MAY</t>
        </is>
      </c>
      <c r="B2025" s="43">
        <f>MAY!A26</f>
        <v/>
      </c>
      <c r="C2025" s="44">
        <f>MAY!B26</f>
        <v/>
      </c>
      <c r="D2025" s="44">
        <f>MAY!C26</f>
        <v/>
      </c>
      <c r="E2025" s="44">
        <f>MAY!D26</f>
        <v/>
      </c>
      <c r="F2025" s="44">
        <f>MAY!E26</f>
        <v/>
      </c>
      <c r="G2025" s="44">
        <f>MAY!F26</f>
        <v/>
      </c>
      <c r="H2025" s="44">
        <f>MAY!G26</f>
        <v/>
      </c>
      <c r="I2025" s="45">
        <f>MAY!H26</f>
        <v/>
      </c>
      <c r="J2025" s="45">
        <f>MAY!I26</f>
        <v/>
      </c>
      <c r="K2025" s="44">
        <f>MAY!J26</f>
        <v/>
      </c>
      <c r="L2025" s="44">
        <f>MAY!K26</f>
        <v/>
      </c>
      <c r="M2025" s="46">
        <f>MAY!L26</f>
        <v/>
      </c>
      <c r="N2025" s="44">
        <f>MAY!M26</f>
        <v/>
      </c>
      <c r="O2025" s="44">
        <f>MAY!N26</f>
        <v/>
      </c>
      <c r="P2025" s="44">
        <f>MAY!O26</f>
        <v/>
      </c>
      <c r="Q2025" s="44">
        <f>MAY!P26</f>
        <v/>
      </c>
      <c r="R2025" s="44">
        <f>MAY!Q26</f>
        <v/>
      </c>
      <c r="S2025" s="46">
        <f>S2024+IF(X2025=0,0,M2025)</f>
        <v/>
      </c>
      <c r="T2025" s="47">
        <f>MAX(T2024,S2025)</f>
        <v/>
      </c>
      <c r="U2025" s="48">
        <f>S2025-T2025</f>
        <v/>
      </c>
      <c r="V2025" s="47">
        <f>IFERROR(SUMIFS(DATABASE!$M$5:$M$6004,DATABASE!$B$5:$B$6004,B2025,DATABASE!$X$5:$X$6004,1),0)</f>
        <v/>
      </c>
      <c r="W2025" s="31">
        <f>IFERROR(COUNTIFS(DATABASE!$B$5:$B$6004,B2025,DATABASE!$X$5:$X$6004,1),0)</f>
        <v/>
      </c>
      <c r="X2025" s="49">
        <f>--AND(ISNUMBER(B2025),C2025&lt;&gt;"",L2025&lt;&gt;"",M2025&lt;&gt;"")</f>
        <v/>
      </c>
    </row>
    <row r="2026" ht="15" customHeight="1" s="111">
      <c r="A2026" s="50" t="inlineStr">
        <is>
          <t>MAY</t>
        </is>
      </c>
      <c r="B2026" s="51">
        <f>MAY!A27</f>
        <v/>
      </c>
      <c r="C2026" s="52">
        <f>MAY!B27</f>
        <v/>
      </c>
      <c r="D2026" s="52">
        <f>MAY!C27</f>
        <v/>
      </c>
      <c r="E2026" s="52">
        <f>MAY!D27</f>
        <v/>
      </c>
      <c r="F2026" s="52">
        <f>MAY!E27</f>
        <v/>
      </c>
      <c r="G2026" s="52">
        <f>MAY!F27</f>
        <v/>
      </c>
      <c r="H2026" s="52">
        <f>MAY!G27</f>
        <v/>
      </c>
      <c r="I2026" s="53">
        <f>MAY!H27</f>
        <v/>
      </c>
      <c r="J2026" s="53">
        <f>MAY!I27</f>
        <v/>
      </c>
      <c r="K2026" s="52">
        <f>MAY!J27</f>
        <v/>
      </c>
      <c r="L2026" s="52">
        <f>MAY!K27</f>
        <v/>
      </c>
      <c r="M2026" s="54">
        <f>MAY!L27</f>
        <v/>
      </c>
      <c r="N2026" s="52">
        <f>MAY!M27</f>
        <v/>
      </c>
      <c r="O2026" s="52">
        <f>MAY!N27</f>
        <v/>
      </c>
      <c r="P2026" s="52">
        <f>MAY!O27</f>
        <v/>
      </c>
      <c r="Q2026" s="52">
        <f>MAY!P27</f>
        <v/>
      </c>
      <c r="R2026" s="52">
        <f>MAY!Q27</f>
        <v/>
      </c>
      <c r="S2026" s="54">
        <f>S2025+IF(X2026=0,0,M2026)</f>
        <v/>
      </c>
      <c r="T2026" s="55">
        <f>MAX(T2025,S2026)</f>
        <v/>
      </c>
      <c r="U2026" s="56">
        <f>S2026-T2026</f>
        <v/>
      </c>
      <c r="V2026" s="55">
        <f>IFERROR(SUMIFS(DATABASE!$M$5:$M$6004,DATABASE!$B$5:$B$6004,B2026,DATABASE!$X$5:$X$6004,1),0)</f>
        <v/>
      </c>
      <c r="W2026" s="57">
        <f>IFERROR(COUNTIFS(DATABASE!$B$5:$B$6004,B2026,DATABASE!$X$5:$X$6004,1),0)</f>
        <v/>
      </c>
      <c r="X2026" s="58">
        <f>--AND(ISNUMBER(B2026),C2026&lt;&gt;"",L2026&lt;&gt;"",M2026&lt;&gt;"")</f>
        <v/>
      </c>
    </row>
    <row r="2027" ht="15" customHeight="1" s="111">
      <c r="A2027" s="42" t="inlineStr">
        <is>
          <t>MAY</t>
        </is>
      </c>
      <c r="B2027" s="43">
        <f>MAY!A28</f>
        <v/>
      </c>
      <c r="C2027" s="44">
        <f>MAY!B28</f>
        <v/>
      </c>
      <c r="D2027" s="44">
        <f>MAY!C28</f>
        <v/>
      </c>
      <c r="E2027" s="44">
        <f>MAY!D28</f>
        <v/>
      </c>
      <c r="F2027" s="44">
        <f>MAY!E28</f>
        <v/>
      </c>
      <c r="G2027" s="44">
        <f>MAY!F28</f>
        <v/>
      </c>
      <c r="H2027" s="44">
        <f>MAY!G28</f>
        <v/>
      </c>
      <c r="I2027" s="45">
        <f>MAY!H28</f>
        <v/>
      </c>
      <c r="J2027" s="45">
        <f>MAY!I28</f>
        <v/>
      </c>
      <c r="K2027" s="44">
        <f>MAY!J28</f>
        <v/>
      </c>
      <c r="L2027" s="44">
        <f>MAY!K28</f>
        <v/>
      </c>
      <c r="M2027" s="46">
        <f>MAY!L28</f>
        <v/>
      </c>
      <c r="N2027" s="44">
        <f>MAY!M28</f>
        <v/>
      </c>
      <c r="O2027" s="44">
        <f>MAY!N28</f>
        <v/>
      </c>
      <c r="P2027" s="44">
        <f>MAY!O28</f>
        <v/>
      </c>
      <c r="Q2027" s="44">
        <f>MAY!P28</f>
        <v/>
      </c>
      <c r="R2027" s="44">
        <f>MAY!Q28</f>
        <v/>
      </c>
      <c r="S2027" s="46">
        <f>S2026+IF(X2027=0,0,M2027)</f>
        <v/>
      </c>
      <c r="T2027" s="47">
        <f>MAX(T2026,S2027)</f>
        <v/>
      </c>
      <c r="U2027" s="48">
        <f>S2027-T2027</f>
        <v/>
      </c>
      <c r="V2027" s="47">
        <f>IFERROR(SUMIFS(DATABASE!$M$5:$M$6004,DATABASE!$B$5:$B$6004,B2027,DATABASE!$X$5:$X$6004,1),0)</f>
        <v/>
      </c>
      <c r="W2027" s="31">
        <f>IFERROR(COUNTIFS(DATABASE!$B$5:$B$6004,B2027,DATABASE!$X$5:$X$6004,1),0)</f>
        <v/>
      </c>
      <c r="X2027" s="49">
        <f>--AND(ISNUMBER(B2027),C2027&lt;&gt;"",L2027&lt;&gt;"",M2027&lt;&gt;"")</f>
        <v/>
      </c>
    </row>
    <row r="2028" ht="15" customHeight="1" s="111">
      <c r="A2028" s="50" t="inlineStr">
        <is>
          <t>MAY</t>
        </is>
      </c>
      <c r="B2028" s="51">
        <f>MAY!A29</f>
        <v/>
      </c>
      <c r="C2028" s="52">
        <f>MAY!B29</f>
        <v/>
      </c>
      <c r="D2028" s="52">
        <f>MAY!C29</f>
        <v/>
      </c>
      <c r="E2028" s="52">
        <f>MAY!D29</f>
        <v/>
      </c>
      <c r="F2028" s="52">
        <f>MAY!E29</f>
        <v/>
      </c>
      <c r="G2028" s="52">
        <f>MAY!F29</f>
        <v/>
      </c>
      <c r="H2028" s="52">
        <f>MAY!G29</f>
        <v/>
      </c>
      <c r="I2028" s="53">
        <f>MAY!H29</f>
        <v/>
      </c>
      <c r="J2028" s="53">
        <f>MAY!I29</f>
        <v/>
      </c>
      <c r="K2028" s="52">
        <f>MAY!J29</f>
        <v/>
      </c>
      <c r="L2028" s="52">
        <f>MAY!K29</f>
        <v/>
      </c>
      <c r="M2028" s="54">
        <f>MAY!L29</f>
        <v/>
      </c>
      <c r="N2028" s="52">
        <f>MAY!M29</f>
        <v/>
      </c>
      <c r="O2028" s="52">
        <f>MAY!N29</f>
        <v/>
      </c>
      <c r="P2028" s="52">
        <f>MAY!O29</f>
        <v/>
      </c>
      <c r="Q2028" s="52">
        <f>MAY!P29</f>
        <v/>
      </c>
      <c r="R2028" s="52">
        <f>MAY!Q29</f>
        <v/>
      </c>
      <c r="S2028" s="54">
        <f>S2027+IF(X2028=0,0,M2028)</f>
        <v/>
      </c>
      <c r="T2028" s="55">
        <f>MAX(T2027,S2028)</f>
        <v/>
      </c>
      <c r="U2028" s="56">
        <f>S2028-T2028</f>
        <v/>
      </c>
      <c r="V2028" s="55">
        <f>IFERROR(SUMIFS(DATABASE!$M$5:$M$6004,DATABASE!$B$5:$B$6004,B2028,DATABASE!$X$5:$X$6004,1),0)</f>
        <v/>
      </c>
      <c r="W2028" s="57">
        <f>IFERROR(COUNTIFS(DATABASE!$B$5:$B$6004,B2028,DATABASE!$X$5:$X$6004,1),0)</f>
        <v/>
      </c>
      <c r="X2028" s="58">
        <f>--AND(ISNUMBER(B2028),C2028&lt;&gt;"",L2028&lt;&gt;"",M2028&lt;&gt;"")</f>
        <v/>
      </c>
    </row>
    <row r="2029" ht="15" customHeight="1" s="111">
      <c r="A2029" s="42" t="inlineStr">
        <is>
          <t>MAY</t>
        </is>
      </c>
      <c r="B2029" s="43">
        <f>MAY!A30</f>
        <v/>
      </c>
      <c r="C2029" s="44">
        <f>MAY!B30</f>
        <v/>
      </c>
      <c r="D2029" s="44">
        <f>MAY!C30</f>
        <v/>
      </c>
      <c r="E2029" s="44">
        <f>MAY!D30</f>
        <v/>
      </c>
      <c r="F2029" s="44">
        <f>MAY!E30</f>
        <v/>
      </c>
      <c r="G2029" s="44">
        <f>MAY!F30</f>
        <v/>
      </c>
      <c r="H2029" s="44">
        <f>MAY!G30</f>
        <v/>
      </c>
      <c r="I2029" s="45">
        <f>MAY!H30</f>
        <v/>
      </c>
      <c r="J2029" s="45">
        <f>MAY!I30</f>
        <v/>
      </c>
      <c r="K2029" s="44">
        <f>MAY!J30</f>
        <v/>
      </c>
      <c r="L2029" s="44">
        <f>MAY!K30</f>
        <v/>
      </c>
      <c r="M2029" s="46">
        <f>MAY!L30</f>
        <v/>
      </c>
      <c r="N2029" s="44">
        <f>MAY!M30</f>
        <v/>
      </c>
      <c r="O2029" s="44">
        <f>MAY!N30</f>
        <v/>
      </c>
      <c r="P2029" s="44">
        <f>MAY!O30</f>
        <v/>
      </c>
      <c r="Q2029" s="44">
        <f>MAY!P30</f>
        <v/>
      </c>
      <c r="R2029" s="44">
        <f>MAY!Q30</f>
        <v/>
      </c>
      <c r="S2029" s="46">
        <f>S2028+IF(X2029=0,0,M2029)</f>
        <v/>
      </c>
      <c r="T2029" s="47">
        <f>MAX(T2028,S2029)</f>
        <v/>
      </c>
      <c r="U2029" s="48">
        <f>S2029-T2029</f>
        <v/>
      </c>
      <c r="V2029" s="47">
        <f>IFERROR(SUMIFS(DATABASE!$M$5:$M$6004,DATABASE!$B$5:$B$6004,B2029,DATABASE!$X$5:$X$6004,1),0)</f>
        <v/>
      </c>
      <c r="W2029" s="31">
        <f>IFERROR(COUNTIFS(DATABASE!$B$5:$B$6004,B2029,DATABASE!$X$5:$X$6004,1),0)</f>
        <v/>
      </c>
      <c r="X2029" s="49">
        <f>--AND(ISNUMBER(B2029),C2029&lt;&gt;"",L2029&lt;&gt;"",M2029&lt;&gt;"")</f>
        <v/>
      </c>
    </row>
    <row r="2030" ht="15" customHeight="1" s="111">
      <c r="A2030" s="50" t="inlineStr">
        <is>
          <t>MAY</t>
        </is>
      </c>
      <c r="B2030" s="51">
        <f>MAY!A31</f>
        <v/>
      </c>
      <c r="C2030" s="52">
        <f>MAY!B31</f>
        <v/>
      </c>
      <c r="D2030" s="52">
        <f>MAY!C31</f>
        <v/>
      </c>
      <c r="E2030" s="52">
        <f>MAY!D31</f>
        <v/>
      </c>
      <c r="F2030" s="52">
        <f>MAY!E31</f>
        <v/>
      </c>
      <c r="G2030" s="52">
        <f>MAY!F31</f>
        <v/>
      </c>
      <c r="H2030" s="52">
        <f>MAY!G31</f>
        <v/>
      </c>
      <c r="I2030" s="53">
        <f>MAY!H31</f>
        <v/>
      </c>
      <c r="J2030" s="53">
        <f>MAY!I31</f>
        <v/>
      </c>
      <c r="K2030" s="52">
        <f>MAY!J31</f>
        <v/>
      </c>
      <c r="L2030" s="52">
        <f>MAY!K31</f>
        <v/>
      </c>
      <c r="M2030" s="54">
        <f>MAY!L31</f>
        <v/>
      </c>
      <c r="N2030" s="52">
        <f>MAY!M31</f>
        <v/>
      </c>
      <c r="O2030" s="52">
        <f>MAY!N31</f>
        <v/>
      </c>
      <c r="P2030" s="52">
        <f>MAY!O31</f>
        <v/>
      </c>
      <c r="Q2030" s="52">
        <f>MAY!P31</f>
        <v/>
      </c>
      <c r="R2030" s="52">
        <f>MAY!Q31</f>
        <v/>
      </c>
      <c r="S2030" s="54">
        <f>S2029+IF(X2030=0,0,M2030)</f>
        <v/>
      </c>
      <c r="T2030" s="55">
        <f>MAX(T2029,S2030)</f>
        <v/>
      </c>
      <c r="U2030" s="56">
        <f>S2030-T2030</f>
        <v/>
      </c>
      <c r="V2030" s="55">
        <f>IFERROR(SUMIFS(DATABASE!$M$5:$M$6004,DATABASE!$B$5:$B$6004,B2030,DATABASE!$X$5:$X$6004,1),0)</f>
        <v/>
      </c>
      <c r="W2030" s="57">
        <f>IFERROR(COUNTIFS(DATABASE!$B$5:$B$6004,B2030,DATABASE!$X$5:$X$6004,1),0)</f>
        <v/>
      </c>
      <c r="X2030" s="58">
        <f>--AND(ISNUMBER(B2030),C2030&lt;&gt;"",L2030&lt;&gt;"",M2030&lt;&gt;"")</f>
        <v/>
      </c>
    </row>
    <row r="2031" ht="15" customHeight="1" s="111">
      <c r="A2031" s="42" t="inlineStr">
        <is>
          <t>MAY</t>
        </is>
      </c>
      <c r="B2031" s="43">
        <f>MAY!A32</f>
        <v/>
      </c>
      <c r="C2031" s="44">
        <f>MAY!B32</f>
        <v/>
      </c>
      <c r="D2031" s="44">
        <f>MAY!C32</f>
        <v/>
      </c>
      <c r="E2031" s="44">
        <f>MAY!D32</f>
        <v/>
      </c>
      <c r="F2031" s="44">
        <f>MAY!E32</f>
        <v/>
      </c>
      <c r="G2031" s="44">
        <f>MAY!F32</f>
        <v/>
      </c>
      <c r="H2031" s="44">
        <f>MAY!G32</f>
        <v/>
      </c>
      <c r="I2031" s="45">
        <f>MAY!H32</f>
        <v/>
      </c>
      <c r="J2031" s="45">
        <f>MAY!I32</f>
        <v/>
      </c>
      <c r="K2031" s="44">
        <f>MAY!J32</f>
        <v/>
      </c>
      <c r="L2031" s="44">
        <f>MAY!K32</f>
        <v/>
      </c>
      <c r="M2031" s="46">
        <f>MAY!L32</f>
        <v/>
      </c>
      <c r="N2031" s="44">
        <f>MAY!M32</f>
        <v/>
      </c>
      <c r="O2031" s="44">
        <f>MAY!N32</f>
        <v/>
      </c>
      <c r="P2031" s="44">
        <f>MAY!O32</f>
        <v/>
      </c>
      <c r="Q2031" s="44">
        <f>MAY!P32</f>
        <v/>
      </c>
      <c r="R2031" s="44">
        <f>MAY!Q32</f>
        <v/>
      </c>
      <c r="S2031" s="46">
        <f>S2030+IF(X2031=0,0,M2031)</f>
        <v/>
      </c>
      <c r="T2031" s="47">
        <f>MAX(T2030,S2031)</f>
        <v/>
      </c>
      <c r="U2031" s="48">
        <f>S2031-T2031</f>
        <v/>
      </c>
      <c r="V2031" s="47">
        <f>IFERROR(SUMIFS(DATABASE!$M$5:$M$6004,DATABASE!$B$5:$B$6004,B2031,DATABASE!$X$5:$X$6004,1),0)</f>
        <v/>
      </c>
      <c r="W2031" s="31">
        <f>IFERROR(COUNTIFS(DATABASE!$B$5:$B$6004,B2031,DATABASE!$X$5:$X$6004,1),0)</f>
        <v/>
      </c>
      <c r="X2031" s="49">
        <f>--AND(ISNUMBER(B2031),C2031&lt;&gt;"",L2031&lt;&gt;"",M2031&lt;&gt;"")</f>
        <v/>
      </c>
    </row>
    <row r="2032" ht="15" customHeight="1" s="111">
      <c r="A2032" s="50" t="inlineStr">
        <is>
          <t>MAY</t>
        </is>
      </c>
      <c r="B2032" s="51">
        <f>MAY!A33</f>
        <v/>
      </c>
      <c r="C2032" s="52">
        <f>MAY!B33</f>
        <v/>
      </c>
      <c r="D2032" s="52">
        <f>MAY!C33</f>
        <v/>
      </c>
      <c r="E2032" s="52">
        <f>MAY!D33</f>
        <v/>
      </c>
      <c r="F2032" s="52">
        <f>MAY!E33</f>
        <v/>
      </c>
      <c r="G2032" s="52">
        <f>MAY!F33</f>
        <v/>
      </c>
      <c r="H2032" s="52">
        <f>MAY!G33</f>
        <v/>
      </c>
      <c r="I2032" s="53">
        <f>MAY!H33</f>
        <v/>
      </c>
      <c r="J2032" s="53">
        <f>MAY!I33</f>
        <v/>
      </c>
      <c r="K2032" s="52">
        <f>MAY!J33</f>
        <v/>
      </c>
      <c r="L2032" s="52">
        <f>MAY!K33</f>
        <v/>
      </c>
      <c r="M2032" s="54">
        <f>MAY!L33</f>
        <v/>
      </c>
      <c r="N2032" s="52">
        <f>MAY!M33</f>
        <v/>
      </c>
      <c r="O2032" s="52">
        <f>MAY!N33</f>
        <v/>
      </c>
      <c r="P2032" s="52">
        <f>MAY!O33</f>
        <v/>
      </c>
      <c r="Q2032" s="52">
        <f>MAY!P33</f>
        <v/>
      </c>
      <c r="R2032" s="52">
        <f>MAY!Q33</f>
        <v/>
      </c>
      <c r="S2032" s="54">
        <f>S2031+IF(X2032=0,0,M2032)</f>
        <v/>
      </c>
      <c r="T2032" s="55">
        <f>MAX(T2031,S2032)</f>
        <v/>
      </c>
      <c r="U2032" s="56">
        <f>S2032-T2032</f>
        <v/>
      </c>
      <c r="V2032" s="55">
        <f>IFERROR(SUMIFS(DATABASE!$M$5:$M$6004,DATABASE!$B$5:$B$6004,B2032,DATABASE!$X$5:$X$6004,1),0)</f>
        <v/>
      </c>
      <c r="W2032" s="57">
        <f>IFERROR(COUNTIFS(DATABASE!$B$5:$B$6004,B2032,DATABASE!$X$5:$X$6004,1),0)</f>
        <v/>
      </c>
      <c r="X2032" s="58">
        <f>--AND(ISNUMBER(B2032),C2032&lt;&gt;"",L2032&lt;&gt;"",M2032&lt;&gt;"")</f>
        <v/>
      </c>
    </row>
    <row r="2033" ht="15" customHeight="1" s="111">
      <c r="A2033" s="42" t="inlineStr">
        <is>
          <t>MAY</t>
        </is>
      </c>
      <c r="B2033" s="43">
        <f>MAY!A34</f>
        <v/>
      </c>
      <c r="C2033" s="44">
        <f>MAY!B34</f>
        <v/>
      </c>
      <c r="D2033" s="44">
        <f>MAY!C34</f>
        <v/>
      </c>
      <c r="E2033" s="44">
        <f>MAY!D34</f>
        <v/>
      </c>
      <c r="F2033" s="44">
        <f>MAY!E34</f>
        <v/>
      </c>
      <c r="G2033" s="44">
        <f>MAY!F34</f>
        <v/>
      </c>
      <c r="H2033" s="44">
        <f>MAY!G34</f>
        <v/>
      </c>
      <c r="I2033" s="45">
        <f>MAY!H34</f>
        <v/>
      </c>
      <c r="J2033" s="45">
        <f>MAY!I34</f>
        <v/>
      </c>
      <c r="K2033" s="44">
        <f>MAY!J34</f>
        <v/>
      </c>
      <c r="L2033" s="44">
        <f>MAY!K34</f>
        <v/>
      </c>
      <c r="M2033" s="46">
        <f>MAY!L34</f>
        <v/>
      </c>
      <c r="N2033" s="44">
        <f>MAY!M34</f>
        <v/>
      </c>
      <c r="O2033" s="44">
        <f>MAY!N34</f>
        <v/>
      </c>
      <c r="P2033" s="44">
        <f>MAY!O34</f>
        <v/>
      </c>
      <c r="Q2033" s="44">
        <f>MAY!P34</f>
        <v/>
      </c>
      <c r="R2033" s="44">
        <f>MAY!Q34</f>
        <v/>
      </c>
      <c r="S2033" s="46">
        <f>S2032+IF(X2033=0,0,M2033)</f>
        <v/>
      </c>
      <c r="T2033" s="47">
        <f>MAX(T2032,S2033)</f>
        <v/>
      </c>
      <c r="U2033" s="48">
        <f>S2033-T2033</f>
        <v/>
      </c>
      <c r="V2033" s="47">
        <f>IFERROR(SUMIFS(DATABASE!$M$5:$M$6004,DATABASE!$B$5:$B$6004,B2033,DATABASE!$X$5:$X$6004,1),0)</f>
        <v/>
      </c>
      <c r="W2033" s="31">
        <f>IFERROR(COUNTIFS(DATABASE!$B$5:$B$6004,B2033,DATABASE!$X$5:$X$6004,1),0)</f>
        <v/>
      </c>
      <c r="X2033" s="49">
        <f>--AND(ISNUMBER(B2033),C2033&lt;&gt;"",L2033&lt;&gt;"",M2033&lt;&gt;"")</f>
        <v/>
      </c>
    </row>
    <row r="2034" ht="15" customHeight="1" s="111">
      <c r="A2034" s="50" t="inlineStr">
        <is>
          <t>MAY</t>
        </is>
      </c>
      <c r="B2034" s="51">
        <f>MAY!A35</f>
        <v/>
      </c>
      <c r="C2034" s="52">
        <f>MAY!B35</f>
        <v/>
      </c>
      <c r="D2034" s="52">
        <f>MAY!C35</f>
        <v/>
      </c>
      <c r="E2034" s="52">
        <f>MAY!D35</f>
        <v/>
      </c>
      <c r="F2034" s="52">
        <f>MAY!E35</f>
        <v/>
      </c>
      <c r="G2034" s="52">
        <f>MAY!F35</f>
        <v/>
      </c>
      <c r="H2034" s="52">
        <f>MAY!G35</f>
        <v/>
      </c>
      <c r="I2034" s="53">
        <f>MAY!H35</f>
        <v/>
      </c>
      <c r="J2034" s="53">
        <f>MAY!I35</f>
        <v/>
      </c>
      <c r="K2034" s="52">
        <f>MAY!J35</f>
        <v/>
      </c>
      <c r="L2034" s="52">
        <f>MAY!K35</f>
        <v/>
      </c>
      <c r="M2034" s="54">
        <f>MAY!L35</f>
        <v/>
      </c>
      <c r="N2034" s="52">
        <f>MAY!M35</f>
        <v/>
      </c>
      <c r="O2034" s="52">
        <f>MAY!N35</f>
        <v/>
      </c>
      <c r="P2034" s="52">
        <f>MAY!O35</f>
        <v/>
      </c>
      <c r="Q2034" s="52">
        <f>MAY!P35</f>
        <v/>
      </c>
      <c r="R2034" s="52">
        <f>MAY!Q35</f>
        <v/>
      </c>
      <c r="S2034" s="54">
        <f>S2033+IF(X2034=0,0,M2034)</f>
        <v/>
      </c>
      <c r="T2034" s="55">
        <f>MAX(T2033,S2034)</f>
        <v/>
      </c>
      <c r="U2034" s="56">
        <f>S2034-T2034</f>
        <v/>
      </c>
      <c r="V2034" s="55">
        <f>IFERROR(SUMIFS(DATABASE!$M$5:$M$6004,DATABASE!$B$5:$B$6004,B2034,DATABASE!$X$5:$X$6004,1),0)</f>
        <v/>
      </c>
      <c r="W2034" s="57">
        <f>IFERROR(COUNTIFS(DATABASE!$B$5:$B$6004,B2034,DATABASE!$X$5:$X$6004,1),0)</f>
        <v/>
      </c>
      <c r="X2034" s="58">
        <f>--AND(ISNUMBER(B2034),C2034&lt;&gt;"",L2034&lt;&gt;"",M2034&lt;&gt;"")</f>
        <v/>
      </c>
    </row>
    <row r="2035" ht="15" customHeight="1" s="111">
      <c r="A2035" s="42" t="inlineStr">
        <is>
          <t>MAY</t>
        </is>
      </c>
      <c r="B2035" s="43">
        <f>MAY!A36</f>
        <v/>
      </c>
      <c r="C2035" s="44">
        <f>MAY!B36</f>
        <v/>
      </c>
      <c r="D2035" s="44">
        <f>MAY!C36</f>
        <v/>
      </c>
      <c r="E2035" s="44">
        <f>MAY!D36</f>
        <v/>
      </c>
      <c r="F2035" s="44">
        <f>MAY!E36</f>
        <v/>
      </c>
      <c r="G2035" s="44">
        <f>MAY!F36</f>
        <v/>
      </c>
      <c r="H2035" s="44">
        <f>MAY!G36</f>
        <v/>
      </c>
      <c r="I2035" s="45">
        <f>MAY!H36</f>
        <v/>
      </c>
      <c r="J2035" s="45">
        <f>MAY!I36</f>
        <v/>
      </c>
      <c r="K2035" s="44">
        <f>MAY!J36</f>
        <v/>
      </c>
      <c r="L2035" s="44">
        <f>MAY!K36</f>
        <v/>
      </c>
      <c r="M2035" s="46">
        <f>MAY!L36</f>
        <v/>
      </c>
      <c r="N2035" s="44">
        <f>MAY!M36</f>
        <v/>
      </c>
      <c r="O2035" s="44">
        <f>MAY!N36</f>
        <v/>
      </c>
      <c r="P2035" s="44">
        <f>MAY!O36</f>
        <v/>
      </c>
      <c r="Q2035" s="44">
        <f>MAY!P36</f>
        <v/>
      </c>
      <c r="R2035" s="44">
        <f>MAY!Q36</f>
        <v/>
      </c>
      <c r="S2035" s="46">
        <f>S2034+IF(X2035=0,0,M2035)</f>
        <v/>
      </c>
      <c r="T2035" s="47">
        <f>MAX(T2034,S2035)</f>
        <v/>
      </c>
      <c r="U2035" s="48">
        <f>S2035-T2035</f>
        <v/>
      </c>
      <c r="V2035" s="47">
        <f>IFERROR(SUMIFS(DATABASE!$M$5:$M$6004,DATABASE!$B$5:$B$6004,B2035,DATABASE!$X$5:$X$6004,1),0)</f>
        <v/>
      </c>
      <c r="W2035" s="31">
        <f>IFERROR(COUNTIFS(DATABASE!$B$5:$B$6004,B2035,DATABASE!$X$5:$X$6004,1),0)</f>
        <v/>
      </c>
      <c r="X2035" s="49">
        <f>--AND(ISNUMBER(B2035),C2035&lt;&gt;"",L2035&lt;&gt;"",M2035&lt;&gt;"")</f>
        <v/>
      </c>
    </row>
    <row r="2036" ht="15" customHeight="1" s="111">
      <c r="A2036" s="50" t="inlineStr">
        <is>
          <t>MAY</t>
        </is>
      </c>
      <c r="B2036" s="51">
        <f>MAY!A37</f>
        <v/>
      </c>
      <c r="C2036" s="52">
        <f>MAY!B37</f>
        <v/>
      </c>
      <c r="D2036" s="52">
        <f>MAY!C37</f>
        <v/>
      </c>
      <c r="E2036" s="52">
        <f>MAY!D37</f>
        <v/>
      </c>
      <c r="F2036" s="52">
        <f>MAY!E37</f>
        <v/>
      </c>
      <c r="G2036" s="52">
        <f>MAY!F37</f>
        <v/>
      </c>
      <c r="H2036" s="52">
        <f>MAY!G37</f>
        <v/>
      </c>
      <c r="I2036" s="53">
        <f>MAY!H37</f>
        <v/>
      </c>
      <c r="J2036" s="53">
        <f>MAY!I37</f>
        <v/>
      </c>
      <c r="K2036" s="52">
        <f>MAY!J37</f>
        <v/>
      </c>
      <c r="L2036" s="52">
        <f>MAY!K37</f>
        <v/>
      </c>
      <c r="M2036" s="54">
        <f>MAY!L37</f>
        <v/>
      </c>
      <c r="N2036" s="52">
        <f>MAY!M37</f>
        <v/>
      </c>
      <c r="O2036" s="52">
        <f>MAY!N37</f>
        <v/>
      </c>
      <c r="P2036" s="52">
        <f>MAY!O37</f>
        <v/>
      </c>
      <c r="Q2036" s="52">
        <f>MAY!P37</f>
        <v/>
      </c>
      <c r="R2036" s="52">
        <f>MAY!Q37</f>
        <v/>
      </c>
      <c r="S2036" s="54">
        <f>S2035+IF(X2036=0,0,M2036)</f>
        <v/>
      </c>
      <c r="T2036" s="55">
        <f>MAX(T2035,S2036)</f>
        <v/>
      </c>
      <c r="U2036" s="56">
        <f>S2036-T2036</f>
        <v/>
      </c>
      <c r="V2036" s="55">
        <f>IFERROR(SUMIFS(DATABASE!$M$5:$M$6004,DATABASE!$B$5:$B$6004,B2036,DATABASE!$X$5:$X$6004,1),0)</f>
        <v/>
      </c>
      <c r="W2036" s="57">
        <f>IFERROR(COUNTIFS(DATABASE!$B$5:$B$6004,B2036,DATABASE!$X$5:$X$6004,1),0)</f>
        <v/>
      </c>
      <c r="X2036" s="58">
        <f>--AND(ISNUMBER(B2036),C2036&lt;&gt;"",L2036&lt;&gt;"",M2036&lt;&gt;"")</f>
        <v/>
      </c>
    </row>
    <row r="2037" ht="15" customHeight="1" s="111">
      <c r="A2037" s="42" t="inlineStr">
        <is>
          <t>MAY</t>
        </is>
      </c>
      <c r="B2037" s="43">
        <f>MAY!A38</f>
        <v/>
      </c>
      <c r="C2037" s="44">
        <f>MAY!B38</f>
        <v/>
      </c>
      <c r="D2037" s="44">
        <f>MAY!C38</f>
        <v/>
      </c>
      <c r="E2037" s="44">
        <f>MAY!D38</f>
        <v/>
      </c>
      <c r="F2037" s="44">
        <f>MAY!E38</f>
        <v/>
      </c>
      <c r="G2037" s="44">
        <f>MAY!F38</f>
        <v/>
      </c>
      <c r="H2037" s="44">
        <f>MAY!G38</f>
        <v/>
      </c>
      <c r="I2037" s="45">
        <f>MAY!H38</f>
        <v/>
      </c>
      <c r="J2037" s="45">
        <f>MAY!I38</f>
        <v/>
      </c>
      <c r="K2037" s="44">
        <f>MAY!J38</f>
        <v/>
      </c>
      <c r="L2037" s="44">
        <f>MAY!K38</f>
        <v/>
      </c>
      <c r="M2037" s="46">
        <f>MAY!L38</f>
        <v/>
      </c>
      <c r="N2037" s="44">
        <f>MAY!M38</f>
        <v/>
      </c>
      <c r="O2037" s="44">
        <f>MAY!N38</f>
        <v/>
      </c>
      <c r="P2037" s="44">
        <f>MAY!O38</f>
        <v/>
      </c>
      <c r="Q2037" s="44">
        <f>MAY!P38</f>
        <v/>
      </c>
      <c r="R2037" s="44">
        <f>MAY!Q38</f>
        <v/>
      </c>
      <c r="S2037" s="46">
        <f>S2036+IF(X2037=0,0,M2037)</f>
        <v/>
      </c>
      <c r="T2037" s="47">
        <f>MAX(T2036,S2037)</f>
        <v/>
      </c>
      <c r="U2037" s="48">
        <f>S2037-T2037</f>
        <v/>
      </c>
      <c r="V2037" s="47">
        <f>IFERROR(SUMIFS(DATABASE!$M$5:$M$6004,DATABASE!$B$5:$B$6004,B2037,DATABASE!$X$5:$X$6004,1),0)</f>
        <v/>
      </c>
      <c r="W2037" s="31">
        <f>IFERROR(COUNTIFS(DATABASE!$B$5:$B$6004,B2037,DATABASE!$X$5:$X$6004,1),0)</f>
        <v/>
      </c>
      <c r="X2037" s="49">
        <f>--AND(ISNUMBER(B2037),C2037&lt;&gt;"",L2037&lt;&gt;"",M2037&lt;&gt;"")</f>
        <v/>
      </c>
    </row>
    <row r="2038" ht="15" customHeight="1" s="111">
      <c r="A2038" s="50" t="inlineStr">
        <is>
          <t>MAY</t>
        </is>
      </c>
      <c r="B2038" s="51">
        <f>MAY!A39</f>
        <v/>
      </c>
      <c r="C2038" s="52">
        <f>MAY!B39</f>
        <v/>
      </c>
      <c r="D2038" s="52">
        <f>MAY!C39</f>
        <v/>
      </c>
      <c r="E2038" s="52">
        <f>MAY!D39</f>
        <v/>
      </c>
      <c r="F2038" s="52">
        <f>MAY!E39</f>
        <v/>
      </c>
      <c r="G2038" s="52">
        <f>MAY!F39</f>
        <v/>
      </c>
      <c r="H2038" s="52">
        <f>MAY!G39</f>
        <v/>
      </c>
      <c r="I2038" s="53">
        <f>MAY!H39</f>
        <v/>
      </c>
      <c r="J2038" s="53">
        <f>MAY!I39</f>
        <v/>
      </c>
      <c r="K2038" s="52">
        <f>MAY!J39</f>
        <v/>
      </c>
      <c r="L2038" s="52">
        <f>MAY!K39</f>
        <v/>
      </c>
      <c r="M2038" s="54">
        <f>MAY!L39</f>
        <v/>
      </c>
      <c r="N2038" s="52">
        <f>MAY!M39</f>
        <v/>
      </c>
      <c r="O2038" s="52">
        <f>MAY!N39</f>
        <v/>
      </c>
      <c r="P2038" s="52">
        <f>MAY!O39</f>
        <v/>
      </c>
      <c r="Q2038" s="52">
        <f>MAY!P39</f>
        <v/>
      </c>
      <c r="R2038" s="52">
        <f>MAY!Q39</f>
        <v/>
      </c>
      <c r="S2038" s="54">
        <f>S2037+IF(X2038=0,0,M2038)</f>
        <v/>
      </c>
      <c r="T2038" s="55">
        <f>MAX(T2037,S2038)</f>
        <v/>
      </c>
      <c r="U2038" s="56">
        <f>S2038-T2038</f>
        <v/>
      </c>
      <c r="V2038" s="55">
        <f>IFERROR(SUMIFS(DATABASE!$M$5:$M$6004,DATABASE!$B$5:$B$6004,B2038,DATABASE!$X$5:$X$6004,1),0)</f>
        <v/>
      </c>
      <c r="W2038" s="57">
        <f>IFERROR(COUNTIFS(DATABASE!$B$5:$B$6004,B2038,DATABASE!$X$5:$X$6004,1),0)</f>
        <v/>
      </c>
      <c r="X2038" s="58">
        <f>--AND(ISNUMBER(B2038),C2038&lt;&gt;"",L2038&lt;&gt;"",M2038&lt;&gt;"")</f>
        <v/>
      </c>
    </row>
    <row r="2039" ht="15" customHeight="1" s="111">
      <c r="A2039" s="42" t="inlineStr">
        <is>
          <t>MAY</t>
        </is>
      </c>
      <c r="B2039" s="43">
        <f>MAY!A40</f>
        <v/>
      </c>
      <c r="C2039" s="44">
        <f>MAY!B40</f>
        <v/>
      </c>
      <c r="D2039" s="44">
        <f>MAY!C40</f>
        <v/>
      </c>
      <c r="E2039" s="44">
        <f>MAY!D40</f>
        <v/>
      </c>
      <c r="F2039" s="44">
        <f>MAY!E40</f>
        <v/>
      </c>
      <c r="G2039" s="44">
        <f>MAY!F40</f>
        <v/>
      </c>
      <c r="H2039" s="44">
        <f>MAY!G40</f>
        <v/>
      </c>
      <c r="I2039" s="45">
        <f>MAY!H40</f>
        <v/>
      </c>
      <c r="J2039" s="45">
        <f>MAY!I40</f>
        <v/>
      </c>
      <c r="K2039" s="44">
        <f>MAY!J40</f>
        <v/>
      </c>
      <c r="L2039" s="44">
        <f>MAY!K40</f>
        <v/>
      </c>
      <c r="M2039" s="46">
        <f>MAY!L40</f>
        <v/>
      </c>
      <c r="N2039" s="44">
        <f>MAY!M40</f>
        <v/>
      </c>
      <c r="O2039" s="44">
        <f>MAY!N40</f>
        <v/>
      </c>
      <c r="P2039" s="44">
        <f>MAY!O40</f>
        <v/>
      </c>
      <c r="Q2039" s="44">
        <f>MAY!P40</f>
        <v/>
      </c>
      <c r="R2039" s="44">
        <f>MAY!Q40</f>
        <v/>
      </c>
      <c r="S2039" s="46">
        <f>S2038+IF(X2039=0,0,M2039)</f>
        <v/>
      </c>
      <c r="T2039" s="47">
        <f>MAX(T2038,S2039)</f>
        <v/>
      </c>
      <c r="U2039" s="48">
        <f>S2039-T2039</f>
        <v/>
      </c>
      <c r="V2039" s="47">
        <f>IFERROR(SUMIFS(DATABASE!$M$5:$M$6004,DATABASE!$B$5:$B$6004,B2039,DATABASE!$X$5:$X$6004,1),0)</f>
        <v/>
      </c>
      <c r="W2039" s="31">
        <f>IFERROR(COUNTIFS(DATABASE!$B$5:$B$6004,B2039,DATABASE!$X$5:$X$6004,1),0)</f>
        <v/>
      </c>
      <c r="X2039" s="49">
        <f>--AND(ISNUMBER(B2039),C2039&lt;&gt;"",L2039&lt;&gt;"",M2039&lt;&gt;"")</f>
        <v/>
      </c>
    </row>
    <row r="2040" ht="15" customHeight="1" s="111">
      <c r="A2040" s="50" t="inlineStr">
        <is>
          <t>MAY</t>
        </is>
      </c>
      <c r="B2040" s="51">
        <f>MAY!A41</f>
        <v/>
      </c>
      <c r="C2040" s="52">
        <f>MAY!B41</f>
        <v/>
      </c>
      <c r="D2040" s="52">
        <f>MAY!C41</f>
        <v/>
      </c>
      <c r="E2040" s="52">
        <f>MAY!D41</f>
        <v/>
      </c>
      <c r="F2040" s="52">
        <f>MAY!E41</f>
        <v/>
      </c>
      <c r="G2040" s="52">
        <f>MAY!F41</f>
        <v/>
      </c>
      <c r="H2040" s="52">
        <f>MAY!G41</f>
        <v/>
      </c>
      <c r="I2040" s="53">
        <f>MAY!H41</f>
        <v/>
      </c>
      <c r="J2040" s="53">
        <f>MAY!I41</f>
        <v/>
      </c>
      <c r="K2040" s="52">
        <f>MAY!J41</f>
        <v/>
      </c>
      <c r="L2040" s="52">
        <f>MAY!K41</f>
        <v/>
      </c>
      <c r="M2040" s="54">
        <f>MAY!L41</f>
        <v/>
      </c>
      <c r="N2040" s="52">
        <f>MAY!M41</f>
        <v/>
      </c>
      <c r="O2040" s="52">
        <f>MAY!N41</f>
        <v/>
      </c>
      <c r="P2040" s="52">
        <f>MAY!O41</f>
        <v/>
      </c>
      <c r="Q2040" s="52">
        <f>MAY!P41</f>
        <v/>
      </c>
      <c r="R2040" s="52">
        <f>MAY!Q41</f>
        <v/>
      </c>
      <c r="S2040" s="54">
        <f>S2039+IF(X2040=0,0,M2040)</f>
        <v/>
      </c>
      <c r="T2040" s="55">
        <f>MAX(T2039,S2040)</f>
        <v/>
      </c>
      <c r="U2040" s="56">
        <f>S2040-T2040</f>
        <v/>
      </c>
      <c r="V2040" s="55">
        <f>IFERROR(SUMIFS(DATABASE!$M$5:$M$6004,DATABASE!$B$5:$B$6004,B2040,DATABASE!$X$5:$X$6004,1),0)</f>
        <v/>
      </c>
      <c r="W2040" s="57">
        <f>IFERROR(COUNTIFS(DATABASE!$B$5:$B$6004,B2040,DATABASE!$X$5:$X$6004,1),0)</f>
        <v/>
      </c>
      <c r="X2040" s="58">
        <f>--AND(ISNUMBER(B2040),C2040&lt;&gt;"",L2040&lt;&gt;"",M2040&lt;&gt;"")</f>
        <v/>
      </c>
    </row>
    <row r="2041" ht="15" customHeight="1" s="111">
      <c r="A2041" s="42" t="inlineStr">
        <is>
          <t>MAY</t>
        </is>
      </c>
      <c r="B2041" s="43">
        <f>MAY!A42</f>
        <v/>
      </c>
      <c r="C2041" s="44">
        <f>MAY!B42</f>
        <v/>
      </c>
      <c r="D2041" s="44">
        <f>MAY!C42</f>
        <v/>
      </c>
      <c r="E2041" s="44">
        <f>MAY!D42</f>
        <v/>
      </c>
      <c r="F2041" s="44">
        <f>MAY!E42</f>
        <v/>
      </c>
      <c r="G2041" s="44">
        <f>MAY!F42</f>
        <v/>
      </c>
      <c r="H2041" s="44">
        <f>MAY!G42</f>
        <v/>
      </c>
      <c r="I2041" s="45">
        <f>MAY!H42</f>
        <v/>
      </c>
      <c r="J2041" s="45">
        <f>MAY!I42</f>
        <v/>
      </c>
      <c r="K2041" s="44">
        <f>MAY!J42</f>
        <v/>
      </c>
      <c r="L2041" s="44">
        <f>MAY!K42</f>
        <v/>
      </c>
      <c r="M2041" s="46">
        <f>MAY!L42</f>
        <v/>
      </c>
      <c r="N2041" s="44">
        <f>MAY!M42</f>
        <v/>
      </c>
      <c r="O2041" s="44">
        <f>MAY!N42</f>
        <v/>
      </c>
      <c r="P2041" s="44">
        <f>MAY!O42</f>
        <v/>
      </c>
      <c r="Q2041" s="44">
        <f>MAY!P42</f>
        <v/>
      </c>
      <c r="R2041" s="44">
        <f>MAY!Q42</f>
        <v/>
      </c>
      <c r="S2041" s="46">
        <f>S2040+IF(X2041=0,0,M2041)</f>
        <v/>
      </c>
      <c r="T2041" s="47">
        <f>MAX(T2040,S2041)</f>
        <v/>
      </c>
      <c r="U2041" s="48">
        <f>S2041-T2041</f>
        <v/>
      </c>
      <c r="V2041" s="47">
        <f>IFERROR(SUMIFS(DATABASE!$M$5:$M$6004,DATABASE!$B$5:$B$6004,B2041,DATABASE!$X$5:$X$6004,1),0)</f>
        <v/>
      </c>
      <c r="W2041" s="31">
        <f>IFERROR(COUNTIFS(DATABASE!$B$5:$B$6004,B2041,DATABASE!$X$5:$X$6004,1),0)</f>
        <v/>
      </c>
      <c r="X2041" s="49">
        <f>--AND(ISNUMBER(B2041),C2041&lt;&gt;"",L2041&lt;&gt;"",M2041&lt;&gt;"")</f>
        <v/>
      </c>
    </row>
    <row r="2042" ht="15" customHeight="1" s="111">
      <c r="A2042" s="50" t="inlineStr">
        <is>
          <t>MAY</t>
        </is>
      </c>
      <c r="B2042" s="51">
        <f>MAY!A43</f>
        <v/>
      </c>
      <c r="C2042" s="52">
        <f>MAY!B43</f>
        <v/>
      </c>
      <c r="D2042" s="52">
        <f>MAY!C43</f>
        <v/>
      </c>
      <c r="E2042" s="52">
        <f>MAY!D43</f>
        <v/>
      </c>
      <c r="F2042" s="52">
        <f>MAY!E43</f>
        <v/>
      </c>
      <c r="G2042" s="52">
        <f>MAY!F43</f>
        <v/>
      </c>
      <c r="H2042" s="52">
        <f>MAY!G43</f>
        <v/>
      </c>
      <c r="I2042" s="53">
        <f>MAY!H43</f>
        <v/>
      </c>
      <c r="J2042" s="53">
        <f>MAY!I43</f>
        <v/>
      </c>
      <c r="K2042" s="52">
        <f>MAY!J43</f>
        <v/>
      </c>
      <c r="L2042" s="52">
        <f>MAY!K43</f>
        <v/>
      </c>
      <c r="M2042" s="54">
        <f>MAY!L43</f>
        <v/>
      </c>
      <c r="N2042" s="52">
        <f>MAY!M43</f>
        <v/>
      </c>
      <c r="O2042" s="52">
        <f>MAY!N43</f>
        <v/>
      </c>
      <c r="P2042" s="52">
        <f>MAY!O43</f>
        <v/>
      </c>
      <c r="Q2042" s="52">
        <f>MAY!P43</f>
        <v/>
      </c>
      <c r="R2042" s="52">
        <f>MAY!Q43</f>
        <v/>
      </c>
      <c r="S2042" s="54">
        <f>S2041+IF(X2042=0,0,M2042)</f>
        <v/>
      </c>
      <c r="T2042" s="55">
        <f>MAX(T2041,S2042)</f>
        <v/>
      </c>
      <c r="U2042" s="56">
        <f>S2042-T2042</f>
        <v/>
      </c>
      <c r="V2042" s="55">
        <f>IFERROR(SUMIFS(DATABASE!$M$5:$M$6004,DATABASE!$B$5:$B$6004,B2042,DATABASE!$X$5:$X$6004,1),0)</f>
        <v/>
      </c>
      <c r="W2042" s="57">
        <f>IFERROR(COUNTIFS(DATABASE!$B$5:$B$6004,B2042,DATABASE!$X$5:$X$6004,1),0)</f>
        <v/>
      </c>
      <c r="X2042" s="58">
        <f>--AND(ISNUMBER(B2042),C2042&lt;&gt;"",L2042&lt;&gt;"",M2042&lt;&gt;"")</f>
        <v/>
      </c>
    </row>
    <row r="2043" ht="15" customHeight="1" s="111">
      <c r="A2043" s="42" t="inlineStr">
        <is>
          <t>MAY</t>
        </is>
      </c>
      <c r="B2043" s="43">
        <f>MAY!A44</f>
        <v/>
      </c>
      <c r="C2043" s="44">
        <f>MAY!B44</f>
        <v/>
      </c>
      <c r="D2043" s="44">
        <f>MAY!C44</f>
        <v/>
      </c>
      <c r="E2043" s="44">
        <f>MAY!D44</f>
        <v/>
      </c>
      <c r="F2043" s="44">
        <f>MAY!E44</f>
        <v/>
      </c>
      <c r="G2043" s="44">
        <f>MAY!F44</f>
        <v/>
      </c>
      <c r="H2043" s="44">
        <f>MAY!G44</f>
        <v/>
      </c>
      <c r="I2043" s="45">
        <f>MAY!H44</f>
        <v/>
      </c>
      <c r="J2043" s="45">
        <f>MAY!I44</f>
        <v/>
      </c>
      <c r="K2043" s="44">
        <f>MAY!J44</f>
        <v/>
      </c>
      <c r="L2043" s="44">
        <f>MAY!K44</f>
        <v/>
      </c>
      <c r="M2043" s="46">
        <f>MAY!L44</f>
        <v/>
      </c>
      <c r="N2043" s="44">
        <f>MAY!M44</f>
        <v/>
      </c>
      <c r="O2043" s="44">
        <f>MAY!N44</f>
        <v/>
      </c>
      <c r="P2043" s="44">
        <f>MAY!O44</f>
        <v/>
      </c>
      <c r="Q2043" s="44">
        <f>MAY!P44</f>
        <v/>
      </c>
      <c r="R2043" s="44">
        <f>MAY!Q44</f>
        <v/>
      </c>
      <c r="S2043" s="46">
        <f>S2042+IF(X2043=0,0,M2043)</f>
        <v/>
      </c>
      <c r="T2043" s="47">
        <f>MAX(T2042,S2043)</f>
        <v/>
      </c>
      <c r="U2043" s="48">
        <f>S2043-T2043</f>
        <v/>
      </c>
      <c r="V2043" s="47">
        <f>IFERROR(SUMIFS(DATABASE!$M$5:$M$6004,DATABASE!$B$5:$B$6004,B2043,DATABASE!$X$5:$X$6004,1),0)</f>
        <v/>
      </c>
      <c r="W2043" s="31">
        <f>IFERROR(COUNTIFS(DATABASE!$B$5:$B$6004,B2043,DATABASE!$X$5:$X$6004,1),0)</f>
        <v/>
      </c>
      <c r="X2043" s="49">
        <f>--AND(ISNUMBER(B2043),C2043&lt;&gt;"",L2043&lt;&gt;"",M2043&lt;&gt;"")</f>
        <v/>
      </c>
    </row>
    <row r="2044" ht="15" customHeight="1" s="111">
      <c r="A2044" s="50" t="inlineStr">
        <is>
          <t>MAY</t>
        </is>
      </c>
      <c r="B2044" s="51">
        <f>MAY!A45</f>
        <v/>
      </c>
      <c r="C2044" s="52">
        <f>MAY!B45</f>
        <v/>
      </c>
      <c r="D2044" s="52">
        <f>MAY!C45</f>
        <v/>
      </c>
      <c r="E2044" s="52">
        <f>MAY!D45</f>
        <v/>
      </c>
      <c r="F2044" s="52">
        <f>MAY!E45</f>
        <v/>
      </c>
      <c r="G2044" s="52">
        <f>MAY!F45</f>
        <v/>
      </c>
      <c r="H2044" s="52">
        <f>MAY!G45</f>
        <v/>
      </c>
      <c r="I2044" s="53">
        <f>MAY!H45</f>
        <v/>
      </c>
      <c r="J2044" s="53">
        <f>MAY!I45</f>
        <v/>
      </c>
      <c r="K2044" s="52">
        <f>MAY!J45</f>
        <v/>
      </c>
      <c r="L2044" s="52">
        <f>MAY!K45</f>
        <v/>
      </c>
      <c r="M2044" s="54">
        <f>MAY!L45</f>
        <v/>
      </c>
      <c r="N2044" s="52">
        <f>MAY!M45</f>
        <v/>
      </c>
      <c r="O2044" s="52">
        <f>MAY!N45</f>
        <v/>
      </c>
      <c r="P2044" s="52">
        <f>MAY!O45</f>
        <v/>
      </c>
      <c r="Q2044" s="52">
        <f>MAY!P45</f>
        <v/>
      </c>
      <c r="R2044" s="52">
        <f>MAY!Q45</f>
        <v/>
      </c>
      <c r="S2044" s="54">
        <f>S2043+IF(X2044=0,0,M2044)</f>
        <v/>
      </c>
      <c r="T2044" s="55">
        <f>MAX(T2043,S2044)</f>
        <v/>
      </c>
      <c r="U2044" s="56">
        <f>S2044-T2044</f>
        <v/>
      </c>
      <c r="V2044" s="55">
        <f>IFERROR(SUMIFS(DATABASE!$M$5:$M$6004,DATABASE!$B$5:$B$6004,B2044,DATABASE!$X$5:$X$6004,1),0)</f>
        <v/>
      </c>
      <c r="W2044" s="57">
        <f>IFERROR(COUNTIFS(DATABASE!$B$5:$B$6004,B2044,DATABASE!$X$5:$X$6004,1),0)</f>
        <v/>
      </c>
      <c r="X2044" s="58">
        <f>--AND(ISNUMBER(B2044),C2044&lt;&gt;"",L2044&lt;&gt;"",M2044&lt;&gt;"")</f>
        <v/>
      </c>
    </row>
    <row r="2045" ht="15" customHeight="1" s="111">
      <c r="A2045" s="42" t="inlineStr">
        <is>
          <t>MAY</t>
        </is>
      </c>
      <c r="B2045" s="43">
        <f>MAY!A46</f>
        <v/>
      </c>
      <c r="C2045" s="44">
        <f>MAY!B46</f>
        <v/>
      </c>
      <c r="D2045" s="44">
        <f>MAY!C46</f>
        <v/>
      </c>
      <c r="E2045" s="44">
        <f>MAY!D46</f>
        <v/>
      </c>
      <c r="F2045" s="44">
        <f>MAY!E46</f>
        <v/>
      </c>
      <c r="G2045" s="44">
        <f>MAY!F46</f>
        <v/>
      </c>
      <c r="H2045" s="44">
        <f>MAY!G46</f>
        <v/>
      </c>
      <c r="I2045" s="45">
        <f>MAY!H46</f>
        <v/>
      </c>
      <c r="J2045" s="45">
        <f>MAY!I46</f>
        <v/>
      </c>
      <c r="K2045" s="44">
        <f>MAY!J46</f>
        <v/>
      </c>
      <c r="L2045" s="44">
        <f>MAY!K46</f>
        <v/>
      </c>
      <c r="M2045" s="46">
        <f>MAY!L46</f>
        <v/>
      </c>
      <c r="N2045" s="44">
        <f>MAY!M46</f>
        <v/>
      </c>
      <c r="O2045" s="44">
        <f>MAY!N46</f>
        <v/>
      </c>
      <c r="P2045" s="44">
        <f>MAY!O46</f>
        <v/>
      </c>
      <c r="Q2045" s="44">
        <f>MAY!P46</f>
        <v/>
      </c>
      <c r="R2045" s="44">
        <f>MAY!Q46</f>
        <v/>
      </c>
      <c r="S2045" s="46">
        <f>S2044+IF(X2045=0,0,M2045)</f>
        <v/>
      </c>
      <c r="T2045" s="47">
        <f>MAX(T2044,S2045)</f>
        <v/>
      </c>
      <c r="U2045" s="48">
        <f>S2045-T2045</f>
        <v/>
      </c>
      <c r="V2045" s="47">
        <f>IFERROR(SUMIFS(DATABASE!$M$5:$M$6004,DATABASE!$B$5:$B$6004,B2045,DATABASE!$X$5:$X$6004,1),0)</f>
        <v/>
      </c>
      <c r="W2045" s="31">
        <f>IFERROR(COUNTIFS(DATABASE!$B$5:$B$6004,B2045,DATABASE!$X$5:$X$6004,1),0)</f>
        <v/>
      </c>
      <c r="X2045" s="49">
        <f>--AND(ISNUMBER(B2045),C2045&lt;&gt;"",L2045&lt;&gt;"",M2045&lt;&gt;"")</f>
        <v/>
      </c>
    </row>
    <row r="2046" ht="15" customHeight="1" s="111">
      <c r="A2046" s="50" t="inlineStr">
        <is>
          <t>MAY</t>
        </is>
      </c>
      <c r="B2046" s="51">
        <f>MAY!A47</f>
        <v/>
      </c>
      <c r="C2046" s="52">
        <f>MAY!B47</f>
        <v/>
      </c>
      <c r="D2046" s="52">
        <f>MAY!C47</f>
        <v/>
      </c>
      <c r="E2046" s="52">
        <f>MAY!D47</f>
        <v/>
      </c>
      <c r="F2046" s="52">
        <f>MAY!E47</f>
        <v/>
      </c>
      <c r="G2046" s="52">
        <f>MAY!F47</f>
        <v/>
      </c>
      <c r="H2046" s="52">
        <f>MAY!G47</f>
        <v/>
      </c>
      <c r="I2046" s="53">
        <f>MAY!H47</f>
        <v/>
      </c>
      <c r="J2046" s="53">
        <f>MAY!I47</f>
        <v/>
      </c>
      <c r="K2046" s="52">
        <f>MAY!J47</f>
        <v/>
      </c>
      <c r="L2046" s="52">
        <f>MAY!K47</f>
        <v/>
      </c>
      <c r="M2046" s="54">
        <f>MAY!L47</f>
        <v/>
      </c>
      <c r="N2046" s="52">
        <f>MAY!M47</f>
        <v/>
      </c>
      <c r="O2046" s="52">
        <f>MAY!N47</f>
        <v/>
      </c>
      <c r="P2046" s="52">
        <f>MAY!O47</f>
        <v/>
      </c>
      <c r="Q2046" s="52">
        <f>MAY!P47</f>
        <v/>
      </c>
      <c r="R2046" s="52">
        <f>MAY!Q47</f>
        <v/>
      </c>
      <c r="S2046" s="54">
        <f>S2045+IF(X2046=0,0,M2046)</f>
        <v/>
      </c>
      <c r="T2046" s="55">
        <f>MAX(T2045,S2046)</f>
        <v/>
      </c>
      <c r="U2046" s="56">
        <f>S2046-T2046</f>
        <v/>
      </c>
      <c r="V2046" s="55">
        <f>IFERROR(SUMIFS(DATABASE!$M$5:$M$6004,DATABASE!$B$5:$B$6004,B2046,DATABASE!$X$5:$X$6004,1),0)</f>
        <v/>
      </c>
      <c r="W2046" s="57">
        <f>IFERROR(COUNTIFS(DATABASE!$B$5:$B$6004,B2046,DATABASE!$X$5:$X$6004,1),0)</f>
        <v/>
      </c>
      <c r="X2046" s="58">
        <f>--AND(ISNUMBER(B2046),C2046&lt;&gt;"",L2046&lt;&gt;"",M2046&lt;&gt;"")</f>
        <v/>
      </c>
    </row>
    <row r="2047" ht="15" customHeight="1" s="111">
      <c r="A2047" s="42" t="inlineStr">
        <is>
          <t>MAY</t>
        </is>
      </c>
      <c r="B2047" s="43">
        <f>MAY!A48</f>
        <v/>
      </c>
      <c r="C2047" s="44">
        <f>MAY!B48</f>
        <v/>
      </c>
      <c r="D2047" s="44">
        <f>MAY!C48</f>
        <v/>
      </c>
      <c r="E2047" s="44">
        <f>MAY!D48</f>
        <v/>
      </c>
      <c r="F2047" s="44">
        <f>MAY!E48</f>
        <v/>
      </c>
      <c r="G2047" s="44">
        <f>MAY!F48</f>
        <v/>
      </c>
      <c r="H2047" s="44">
        <f>MAY!G48</f>
        <v/>
      </c>
      <c r="I2047" s="45">
        <f>MAY!H48</f>
        <v/>
      </c>
      <c r="J2047" s="45">
        <f>MAY!I48</f>
        <v/>
      </c>
      <c r="K2047" s="44">
        <f>MAY!J48</f>
        <v/>
      </c>
      <c r="L2047" s="44">
        <f>MAY!K48</f>
        <v/>
      </c>
      <c r="M2047" s="46">
        <f>MAY!L48</f>
        <v/>
      </c>
      <c r="N2047" s="44">
        <f>MAY!M48</f>
        <v/>
      </c>
      <c r="O2047" s="44">
        <f>MAY!N48</f>
        <v/>
      </c>
      <c r="P2047" s="44">
        <f>MAY!O48</f>
        <v/>
      </c>
      <c r="Q2047" s="44">
        <f>MAY!P48</f>
        <v/>
      </c>
      <c r="R2047" s="44">
        <f>MAY!Q48</f>
        <v/>
      </c>
      <c r="S2047" s="46">
        <f>S2046+IF(X2047=0,0,M2047)</f>
        <v/>
      </c>
      <c r="T2047" s="47">
        <f>MAX(T2046,S2047)</f>
        <v/>
      </c>
      <c r="U2047" s="48">
        <f>S2047-T2047</f>
        <v/>
      </c>
      <c r="V2047" s="47">
        <f>IFERROR(SUMIFS(DATABASE!$M$5:$M$6004,DATABASE!$B$5:$B$6004,B2047,DATABASE!$X$5:$X$6004,1),0)</f>
        <v/>
      </c>
      <c r="W2047" s="31">
        <f>IFERROR(COUNTIFS(DATABASE!$B$5:$B$6004,B2047,DATABASE!$X$5:$X$6004,1),0)</f>
        <v/>
      </c>
      <c r="X2047" s="49">
        <f>--AND(ISNUMBER(B2047),C2047&lt;&gt;"",L2047&lt;&gt;"",M2047&lt;&gt;"")</f>
        <v/>
      </c>
    </row>
    <row r="2048" ht="15" customHeight="1" s="111">
      <c r="A2048" s="50" t="inlineStr">
        <is>
          <t>MAY</t>
        </is>
      </c>
      <c r="B2048" s="51">
        <f>MAY!A49</f>
        <v/>
      </c>
      <c r="C2048" s="52">
        <f>MAY!B49</f>
        <v/>
      </c>
      <c r="D2048" s="52">
        <f>MAY!C49</f>
        <v/>
      </c>
      <c r="E2048" s="52">
        <f>MAY!D49</f>
        <v/>
      </c>
      <c r="F2048" s="52">
        <f>MAY!E49</f>
        <v/>
      </c>
      <c r="G2048" s="52">
        <f>MAY!F49</f>
        <v/>
      </c>
      <c r="H2048" s="52">
        <f>MAY!G49</f>
        <v/>
      </c>
      <c r="I2048" s="53">
        <f>MAY!H49</f>
        <v/>
      </c>
      <c r="J2048" s="53">
        <f>MAY!I49</f>
        <v/>
      </c>
      <c r="K2048" s="52">
        <f>MAY!J49</f>
        <v/>
      </c>
      <c r="L2048" s="52">
        <f>MAY!K49</f>
        <v/>
      </c>
      <c r="M2048" s="54">
        <f>MAY!L49</f>
        <v/>
      </c>
      <c r="N2048" s="52">
        <f>MAY!M49</f>
        <v/>
      </c>
      <c r="O2048" s="52">
        <f>MAY!N49</f>
        <v/>
      </c>
      <c r="P2048" s="52">
        <f>MAY!O49</f>
        <v/>
      </c>
      <c r="Q2048" s="52">
        <f>MAY!P49</f>
        <v/>
      </c>
      <c r="R2048" s="52">
        <f>MAY!Q49</f>
        <v/>
      </c>
      <c r="S2048" s="54">
        <f>S2047+IF(X2048=0,0,M2048)</f>
        <v/>
      </c>
      <c r="T2048" s="55">
        <f>MAX(T2047,S2048)</f>
        <v/>
      </c>
      <c r="U2048" s="56">
        <f>S2048-T2048</f>
        <v/>
      </c>
      <c r="V2048" s="55">
        <f>IFERROR(SUMIFS(DATABASE!$M$5:$M$6004,DATABASE!$B$5:$B$6004,B2048,DATABASE!$X$5:$X$6004,1),0)</f>
        <v/>
      </c>
      <c r="W2048" s="57">
        <f>IFERROR(COUNTIFS(DATABASE!$B$5:$B$6004,B2048,DATABASE!$X$5:$X$6004,1),0)</f>
        <v/>
      </c>
      <c r="X2048" s="58">
        <f>--AND(ISNUMBER(B2048),C2048&lt;&gt;"",L2048&lt;&gt;"",M2048&lt;&gt;"")</f>
        <v/>
      </c>
    </row>
    <row r="2049" ht="15" customHeight="1" s="111">
      <c r="A2049" s="42" t="inlineStr">
        <is>
          <t>MAY</t>
        </is>
      </c>
      <c r="B2049" s="43">
        <f>MAY!A50</f>
        <v/>
      </c>
      <c r="C2049" s="44">
        <f>MAY!B50</f>
        <v/>
      </c>
      <c r="D2049" s="44">
        <f>MAY!C50</f>
        <v/>
      </c>
      <c r="E2049" s="44">
        <f>MAY!D50</f>
        <v/>
      </c>
      <c r="F2049" s="44">
        <f>MAY!E50</f>
        <v/>
      </c>
      <c r="G2049" s="44">
        <f>MAY!F50</f>
        <v/>
      </c>
      <c r="H2049" s="44">
        <f>MAY!G50</f>
        <v/>
      </c>
      <c r="I2049" s="45">
        <f>MAY!H50</f>
        <v/>
      </c>
      <c r="J2049" s="45">
        <f>MAY!I50</f>
        <v/>
      </c>
      <c r="K2049" s="44">
        <f>MAY!J50</f>
        <v/>
      </c>
      <c r="L2049" s="44">
        <f>MAY!K50</f>
        <v/>
      </c>
      <c r="M2049" s="46">
        <f>MAY!L50</f>
        <v/>
      </c>
      <c r="N2049" s="44">
        <f>MAY!M50</f>
        <v/>
      </c>
      <c r="O2049" s="44">
        <f>MAY!N50</f>
        <v/>
      </c>
      <c r="P2049" s="44">
        <f>MAY!O50</f>
        <v/>
      </c>
      <c r="Q2049" s="44">
        <f>MAY!P50</f>
        <v/>
      </c>
      <c r="R2049" s="44">
        <f>MAY!Q50</f>
        <v/>
      </c>
      <c r="S2049" s="46">
        <f>S2048+IF(X2049=0,0,M2049)</f>
        <v/>
      </c>
      <c r="T2049" s="47">
        <f>MAX(T2048,S2049)</f>
        <v/>
      </c>
      <c r="U2049" s="48">
        <f>S2049-T2049</f>
        <v/>
      </c>
      <c r="V2049" s="47">
        <f>IFERROR(SUMIFS(DATABASE!$M$5:$M$6004,DATABASE!$B$5:$B$6004,B2049,DATABASE!$X$5:$X$6004,1),0)</f>
        <v/>
      </c>
      <c r="W2049" s="31">
        <f>IFERROR(COUNTIFS(DATABASE!$B$5:$B$6004,B2049,DATABASE!$X$5:$X$6004,1),0)</f>
        <v/>
      </c>
      <c r="X2049" s="49">
        <f>--AND(ISNUMBER(B2049),C2049&lt;&gt;"",L2049&lt;&gt;"",M2049&lt;&gt;"")</f>
        <v/>
      </c>
    </row>
    <row r="2050" ht="15" customHeight="1" s="111">
      <c r="A2050" s="50" t="inlineStr">
        <is>
          <t>MAY</t>
        </is>
      </c>
      <c r="B2050" s="51">
        <f>MAY!A51</f>
        <v/>
      </c>
      <c r="C2050" s="52">
        <f>MAY!B51</f>
        <v/>
      </c>
      <c r="D2050" s="52">
        <f>MAY!C51</f>
        <v/>
      </c>
      <c r="E2050" s="52">
        <f>MAY!D51</f>
        <v/>
      </c>
      <c r="F2050" s="52">
        <f>MAY!E51</f>
        <v/>
      </c>
      <c r="G2050" s="52">
        <f>MAY!F51</f>
        <v/>
      </c>
      <c r="H2050" s="52">
        <f>MAY!G51</f>
        <v/>
      </c>
      <c r="I2050" s="53">
        <f>MAY!H51</f>
        <v/>
      </c>
      <c r="J2050" s="53">
        <f>MAY!I51</f>
        <v/>
      </c>
      <c r="K2050" s="52">
        <f>MAY!J51</f>
        <v/>
      </c>
      <c r="L2050" s="52">
        <f>MAY!K51</f>
        <v/>
      </c>
      <c r="M2050" s="54">
        <f>MAY!L51</f>
        <v/>
      </c>
      <c r="N2050" s="52">
        <f>MAY!M51</f>
        <v/>
      </c>
      <c r="O2050" s="52">
        <f>MAY!N51</f>
        <v/>
      </c>
      <c r="P2050" s="52">
        <f>MAY!O51</f>
        <v/>
      </c>
      <c r="Q2050" s="52">
        <f>MAY!P51</f>
        <v/>
      </c>
      <c r="R2050" s="52">
        <f>MAY!Q51</f>
        <v/>
      </c>
      <c r="S2050" s="54">
        <f>S2049+IF(X2050=0,0,M2050)</f>
        <v/>
      </c>
      <c r="T2050" s="55">
        <f>MAX(T2049,S2050)</f>
        <v/>
      </c>
      <c r="U2050" s="56">
        <f>S2050-T2050</f>
        <v/>
      </c>
      <c r="V2050" s="55">
        <f>IFERROR(SUMIFS(DATABASE!$M$5:$M$6004,DATABASE!$B$5:$B$6004,B2050,DATABASE!$X$5:$X$6004,1),0)</f>
        <v/>
      </c>
      <c r="W2050" s="57">
        <f>IFERROR(COUNTIFS(DATABASE!$B$5:$B$6004,B2050,DATABASE!$X$5:$X$6004,1),0)</f>
        <v/>
      </c>
      <c r="X2050" s="58">
        <f>--AND(ISNUMBER(B2050),C2050&lt;&gt;"",L2050&lt;&gt;"",M2050&lt;&gt;"")</f>
        <v/>
      </c>
    </row>
    <row r="2051" ht="15" customHeight="1" s="111">
      <c r="A2051" s="42" t="inlineStr">
        <is>
          <t>MAY</t>
        </is>
      </c>
      <c r="B2051" s="43">
        <f>MAY!A52</f>
        <v/>
      </c>
      <c r="C2051" s="44">
        <f>MAY!B52</f>
        <v/>
      </c>
      <c r="D2051" s="44">
        <f>MAY!C52</f>
        <v/>
      </c>
      <c r="E2051" s="44">
        <f>MAY!D52</f>
        <v/>
      </c>
      <c r="F2051" s="44">
        <f>MAY!E52</f>
        <v/>
      </c>
      <c r="G2051" s="44">
        <f>MAY!F52</f>
        <v/>
      </c>
      <c r="H2051" s="44">
        <f>MAY!G52</f>
        <v/>
      </c>
      <c r="I2051" s="45">
        <f>MAY!H52</f>
        <v/>
      </c>
      <c r="J2051" s="45">
        <f>MAY!I52</f>
        <v/>
      </c>
      <c r="K2051" s="44">
        <f>MAY!J52</f>
        <v/>
      </c>
      <c r="L2051" s="44">
        <f>MAY!K52</f>
        <v/>
      </c>
      <c r="M2051" s="46">
        <f>MAY!L52</f>
        <v/>
      </c>
      <c r="N2051" s="44">
        <f>MAY!M52</f>
        <v/>
      </c>
      <c r="O2051" s="44">
        <f>MAY!N52</f>
        <v/>
      </c>
      <c r="P2051" s="44">
        <f>MAY!O52</f>
        <v/>
      </c>
      <c r="Q2051" s="44">
        <f>MAY!P52</f>
        <v/>
      </c>
      <c r="R2051" s="44">
        <f>MAY!Q52</f>
        <v/>
      </c>
      <c r="S2051" s="46">
        <f>S2050+IF(X2051=0,0,M2051)</f>
        <v/>
      </c>
      <c r="T2051" s="47">
        <f>MAX(T2050,S2051)</f>
        <v/>
      </c>
      <c r="U2051" s="48">
        <f>S2051-T2051</f>
        <v/>
      </c>
      <c r="V2051" s="47">
        <f>IFERROR(SUMIFS(DATABASE!$M$5:$M$6004,DATABASE!$B$5:$B$6004,B2051,DATABASE!$X$5:$X$6004,1),0)</f>
        <v/>
      </c>
      <c r="W2051" s="31">
        <f>IFERROR(COUNTIFS(DATABASE!$B$5:$B$6004,B2051,DATABASE!$X$5:$X$6004,1),0)</f>
        <v/>
      </c>
      <c r="X2051" s="49">
        <f>--AND(ISNUMBER(B2051),C2051&lt;&gt;"",L2051&lt;&gt;"",M2051&lt;&gt;"")</f>
        <v/>
      </c>
    </row>
    <row r="2052" ht="15" customHeight="1" s="111">
      <c r="A2052" s="50" t="inlineStr">
        <is>
          <t>MAY</t>
        </is>
      </c>
      <c r="B2052" s="51">
        <f>MAY!A53</f>
        <v/>
      </c>
      <c r="C2052" s="52">
        <f>MAY!B53</f>
        <v/>
      </c>
      <c r="D2052" s="52">
        <f>MAY!C53</f>
        <v/>
      </c>
      <c r="E2052" s="52">
        <f>MAY!D53</f>
        <v/>
      </c>
      <c r="F2052" s="52">
        <f>MAY!E53</f>
        <v/>
      </c>
      <c r="G2052" s="52">
        <f>MAY!F53</f>
        <v/>
      </c>
      <c r="H2052" s="52">
        <f>MAY!G53</f>
        <v/>
      </c>
      <c r="I2052" s="53">
        <f>MAY!H53</f>
        <v/>
      </c>
      <c r="J2052" s="53">
        <f>MAY!I53</f>
        <v/>
      </c>
      <c r="K2052" s="52">
        <f>MAY!J53</f>
        <v/>
      </c>
      <c r="L2052" s="52">
        <f>MAY!K53</f>
        <v/>
      </c>
      <c r="M2052" s="54">
        <f>MAY!L53</f>
        <v/>
      </c>
      <c r="N2052" s="52">
        <f>MAY!M53</f>
        <v/>
      </c>
      <c r="O2052" s="52">
        <f>MAY!N53</f>
        <v/>
      </c>
      <c r="P2052" s="52">
        <f>MAY!O53</f>
        <v/>
      </c>
      <c r="Q2052" s="52">
        <f>MAY!P53</f>
        <v/>
      </c>
      <c r="R2052" s="52">
        <f>MAY!Q53</f>
        <v/>
      </c>
      <c r="S2052" s="54">
        <f>S2051+IF(X2052=0,0,M2052)</f>
        <v/>
      </c>
      <c r="T2052" s="55">
        <f>MAX(T2051,S2052)</f>
        <v/>
      </c>
      <c r="U2052" s="56">
        <f>S2052-T2052</f>
        <v/>
      </c>
      <c r="V2052" s="55">
        <f>IFERROR(SUMIFS(DATABASE!$M$5:$M$6004,DATABASE!$B$5:$B$6004,B2052,DATABASE!$X$5:$X$6004,1),0)</f>
        <v/>
      </c>
      <c r="W2052" s="57">
        <f>IFERROR(COUNTIFS(DATABASE!$B$5:$B$6004,B2052,DATABASE!$X$5:$X$6004,1),0)</f>
        <v/>
      </c>
      <c r="X2052" s="58">
        <f>--AND(ISNUMBER(B2052),C2052&lt;&gt;"",L2052&lt;&gt;"",M2052&lt;&gt;"")</f>
        <v/>
      </c>
    </row>
    <row r="2053" ht="15" customHeight="1" s="111">
      <c r="A2053" s="42" t="inlineStr">
        <is>
          <t>MAY</t>
        </is>
      </c>
      <c r="B2053" s="43">
        <f>MAY!A54</f>
        <v/>
      </c>
      <c r="C2053" s="44">
        <f>MAY!B54</f>
        <v/>
      </c>
      <c r="D2053" s="44">
        <f>MAY!C54</f>
        <v/>
      </c>
      <c r="E2053" s="44">
        <f>MAY!D54</f>
        <v/>
      </c>
      <c r="F2053" s="44">
        <f>MAY!E54</f>
        <v/>
      </c>
      <c r="G2053" s="44">
        <f>MAY!F54</f>
        <v/>
      </c>
      <c r="H2053" s="44">
        <f>MAY!G54</f>
        <v/>
      </c>
      <c r="I2053" s="45">
        <f>MAY!H54</f>
        <v/>
      </c>
      <c r="J2053" s="45">
        <f>MAY!I54</f>
        <v/>
      </c>
      <c r="K2053" s="44">
        <f>MAY!J54</f>
        <v/>
      </c>
      <c r="L2053" s="44">
        <f>MAY!K54</f>
        <v/>
      </c>
      <c r="M2053" s="46">
        <f>MAY!L54</f>
        <v/>
      </c>
      <c r="N2053" s="44">
        <f>MAY!M54</f>
        <v/>
      </c>
      <c r="O2053" s="44">
        <f>MAY!N54</f>
        <v/>
      </c>
      <c r="P2053" s="44">
        <f>MAY!O54</f>
        <v/>
      </c>
      <c r="Q2053" s="44">
        <f>MAY!P54</f>
        <v/>
      </c>
      <c r="R2053" s="44">
        <f>MAY!Q54</f>
        <v/>
      </c>
      <c r="S2053" s="46">
        <f>S2052+IF(X2053=0,0,M2053)</f>
        <v/>
      </c>
      <c r="T2053" s="47">
        <f>MAX(T2052,S2053)</f>
        <v/>
      </c>
      <c r="U2053" s="48">
        <f>S2053-T2053</f>
        <v/>
      </c>
      <c r="V2053" s="47">
        <f>IFERROR(SUMIFS(DATABASE!$M$5:$M$6004,DATABASE!$B$5:$B$6004,B2053,DATABASE!$X$5:$X$6004,1),0)</f>
        <v/>
      </c>
      <c r="W2053" s="31">
        <f>IFERROR(COUNTIFS(DATABASE!$B$5:$B$6004,B2053,DATABASE!$X$5:$X$6004,1),0)</f>
        <v/>
      </c>
      <c r="X2053" s="49">
        <f>--AND(ISNUMBER(B2053),C2053&lt;&gt;"",L2053&lt;&gt;"",M2053&lt;&gt;"")</f>
        <v/>
      </c>
    </row>
    <row r="2054" ht="15" customHeight="1" s="111">
      <c r="A2054" s="50" t="inlineStr">
        <is>
          <t>MAY</t>
        </is>
      </c>
      <c r="B2054" s="51">
        <f>MAY!A55</f>
        <v/>
      </c>
      <c r="C2054" s="52">
        <f>MAY!B55</f>
        <v/>
      </c>
      <c r="D2054" s="52">
        <f>MAY!C55</f>
        <v/>
      </c>
      <c r="E2054" s="52">
        <f>MAY!D55</f>
        <v/>
      </c>
      <c r="F2054" s="52">
        <f>MAY!E55</f>
        <v/>
      </c>
      <c r="G2054" s="52">
        <f>MAY!F55</f>
        <v/>
      </c>
      <c r="H2054" s="52">
        <f>MAY!G55</f>
        <v/>
      </c>
      <c r="I2054" s="53">
        <f>MAY!H55</f>
        <v/>
      </c>
      <c r="J2054" s="53">
        <f>MAY!I55</f>
        <v/>
      </c>
      <c r="K2054" s="52">
        <f>MAY!J55</f>
        <v/>
      </c>
      <c r="L2054" s="52">
        <f>MAY!K55</f>
        <v/>
      </c>
      <c r="M2054" s="54">
        <f>MAY!L55</f>
        <v/>
      </c>
      <c r="N2054" s="52">
        <f>MAY!M55</f>
        <v/>
      </c>
      <c r="O2054" s="52">
        <f>MAY!N55</f>
        <v/>
      </c>
      <c r="P2054" s="52">
        <f>MAY!O55</f>
        <v/>
      </c>
      <c r="Q2054" s="52">
        <f>MAY!P55</f>
        <v/>
      </c>
      <c r="R2054" s="52">
        <f>MAY!Q55</f>
        <v/>
      </c>
      <c r="S2054" s="54">
        <f>S2053+IF(X2054=0,0,M2054)</f>
        <v/>
      </c>
      <c r="T2054" s="55">
        <f>MAX(T2053,S2054)</f>
        <v/>
      </c>
      <c r="U2054" s="56">
        <f>S2054-T2054</f>
        <v/>
      </c>
      <c r="V2054" s="55">
        <f>IFERROR(SUMIFS(DATABASE!$M$5:$M$6004,DATABASE!$B$5:$B$6004,B2054,DATABASE!$X$5:$X$6004,1),0)</f>
        <v/>
      </c>
      <c r="W2054" s="57">
        <f>IFERROR(COUNTIFS(DATABASE!$B$5:$B$6004,B2054,DATABASE!$X$5:$X$6004,1),0)</f>
        <v/>
      </c>
      <c r="X2054" s="58">
        <f>--AND(ISNUMBER(B2054),C2054&lt;&gt;"",L2054&lt;&gt;"",M2054&lt;&gt;"")</f>
        <v/>
      </c>
    </row>
    <row r="2055" ht="15" customHeight="1" s="111">
      <c r="A2055" s="42" t="inlineStr">
        <is>
          <t>MAY</t>
        </is>
      </c>
      <c r="B2055" s="43">
        <f>MAY!A56</f>
        <v/>
      </c>
      <c r="C2055" s="44">
        <f>MAY!B56</f>
        <v/>
      </c>
      <c r="D2055" s="44">
        <f>MAY!C56</f>
        <v/>
      </c>
      <c r="E2055" s="44">
        <f>MAY!D56</f>
        <v/>
      </c>
      <c r="F2055" s="44">
        <f>MAY!E56</f>
        <v/>
      </c>
      <c r="G2055" s="44">
        <f>MAY!F56</f>
        <v/>
      </c>
      <c r="H2055" s="44">
        <f>MAY!G56</f>
        <v/>
      </c>
      <c r="I2055" s="45">
        <f>MAY!H56</f>
        <v/>
      </c>
      <c r="J2055" s="45">
        <f>MAY!I56</f>
        <v/>
      </c>
      <c r="K2055" s="44">
        <f>MAY!J56</f>
        <v/>
      </c>
      <c r="L2055" s="44">
        <f>MAY!K56</f>
        <v/>
      </c>
      <c r="M2055" s="46">
        <f>MAY!L56</f>
        <v/>
      </c>
      <c r="N2055" s="44">
        <f>MAY!M56</f>
        <v/>
      </c>
      <c r="O2055" s="44">
        <f>MAY!N56</f>
        <v/>
      </c>
      <c r="P2055" s="44">
        <f>MAY!O56</f>
        <v/>
      </c>
      <c r="Q2055" s="44">
        <f>MAY!P56</f>
        <v/>
      </c>
      <c r="R2055" s="44">
        <f>MAY!Q56</f>
        <v/>
      </c>
      <c r="S2055" s="46">
        <f>S2054+IF(X2055=0,0,M2055)</f>
        <v/>
      </c>
      <c r="T2055" s="47">
        <f>MAX(T2054,S2055)</f>
        <v/>
      </c>
      <c r="U2055" s="48">
        <f>S2055-T2055</f>
        <v/>
      </c>
      <c r="V2055" s="47">
        <f>IFERROR(SUMIFS(DATABASE!$M$5:$M$6004,DATABASE!$B$5:$B$6004,B2055,DATABASE!$X$5:$X$6004,1),0)</f>
        <v/>
      </c>
      <c r="W2055" s="31">
        <f>IFERROR(COUNTIFS(DATABASE!$B$5:$B$6004,B2055,DATABASE!$X$5:$X$6004,1),0)</f>
        <v/>
      </c>
      <c r="X2055" s="49">
        <f>--AND(ISNUMBER(B2055),C2055&lt;&gt;"",L2055&lt;&gt;"",M2055&lt;&gt;"")</f>
        <v/>
      </c>
    </row>
    <row r="2056" ht="15" customHeight="1" s="111">
      <c r="A2056" s="50" t="inlineStr">
        <is>
          <t>MAY</t>
        </is>
      </c>
      <c r="B2056" s="51">
        <f>MAY!A57</f>
        <v/>
      </c>
      <c r="C2056" s="52">
        <f>MAY!B57</f>
        <v/>
      </c>
      <c r="D2056" s="52">
        <f>MAY!C57</f>
        <v/>
      </c>
      <c r="E2056" s="52">
        <f>MAY!D57</f>
        <v/>
      </c>
      <c r="F2056" s="52">
        <f>MAY!E57</f>
        <v/>
      </c>
      <c r="G2056" s="52">
        <f>MAY!F57</f>
        <v/>
      </c>
      <c r="H2056" s="52">
        <f>MAY!G57</f>
        <v/>
      </c>
      <c r="I2056" s="53">
        <f>MAY!H57</f>
        <v/>
      </c>
      <c r="J2056" s="53">
        <f>MAY!I57</f>
        <v/>
      </c>
      <c r="K2056" s="52">
        <f>MAY!J57</f>
        <v/>
      </c>
      <c r="L2056" s="52">
        <f>MAY!K57</f>
        <v/>
      </c>
      <c r="M2056" s="54">
        <f>MAY!L57</f>
        <v/>
      </c>
      <c r="N2056" s="52">
        <f>MAY!M57</f>
        <v/>
      </c>
      <c r="O2056" s="52">
        <f>MAY!N57</f>
        <v/>
      </c>
      <c r="P2056" s="52">
        <f>MAY!O57</f>
        <v/>
      </c>
      <c r="Q2056" s="52">
        <f>MAY!P57</f>
        <v/>
      </c>
      <c r="R2056" s="52">
        <f>MAY!Q57</f>
        <v/>
      </c>
      <c r="S2056" s="54">
        <f>S2055+IF(X2056=0,0,M2056)</f>
        <v/>
      </c>
      <c r="T2056" s="55">
        <f>MAX(T2055,S2056)</f>
        <v/>
      </c>
      <c r="U2056" s="56">
        <f>S2056-T2056</f>
        <v/>
      </c>
      <c r="V2056" s="55">
        <f>IFERROR(SUMIFS(DATABASE!$M$5:$M$6004,DATABASE!$B$5:$B$6004,B2056,DATABASE!$X$5:$X$6004,1),0)</f>
        <v/>
      </c>
      <c r="W2056" s="57">
        <f>IFERROR(COUNTIFS(DATABASE!$B$5:$B$6004,B2056,DATABASE!$X$5:$X$6004,1),0)</f>
        <v/>
      </c>
      <c r="X2056" s="58">
        <f>--AND(ISNUMBER(B2056),C2056&lt;&gt;"",L2056&lt;&gt;"",M2056&lt;&gt;"")</f>
        <v/>
      </c>
    </row>
    <row r="2057" ht="15" customHeight="1" s="111">
      <c r="A2057" s="42" t="inlineStr">
        <is>
          <t>MAY</t>
        </is>
      </c>
      <c r="B2057" s="43">
        <f>MAY!A58</f>
        <v/>
      </c>
      <c r="C2057" s="44">
        <f>MAY!B58</f>
        <v/>
      </c>
      <c r="D2057" s="44">
        <f>MAY!C58</f>
        <v/>
      </c>
      <c r="E2057" s="44">
        <f>MAY!D58</f>
        <v/>
      </c>
      <c r="F2057" s="44">
        <f>MAY!E58</f>
        <v/>
      </c>
      <c r="G2057" s="44">
        <f>MAY!F58</f>
        <v/>
      </c>
      <c r="H2057" s="44">
        <f>MAY!G58</f>
        <v/>
      </c>
      <c r="I2057" s="45">
        <f>MAY!H58</f>
        <v/>
      </c>
      <c r="J2057" s="45">
        <f>MAY!I58</f>
        <v/>
      </c>
      <c r="K2057" s="44">
        <f>MAY!J58</f>
        <v/>
      </c>
      <c r="L2057" s="44">
        <f>MAY!K58</f>
        <v/>
      </c>
      <c r="M2057" s="46">
        <f>MAY!L58</f>
        <v/>
      </c>
      <c r="N2057" s="44">
        <f>MAY!M58</f>
        <v/>
      </c>
      <c r="O2057" s="44">
        <f>MAY!N58</f>
        <v/>
      </c>
      <c r="P2057" s="44">
        <f>MAY!O58</f>
        <v/>
      </c>
      <c r="Q2057" s="44">
        <f>MAY!P58</f>
        <v/>
      </c>
      <c r="R2057" s="44">
        <f>MAY!Q58</f>
        <v/>
      </c>
      <c r="S2057" s="46">
        <f>S2056+IF(X2057=0,0,M2057)</f>
        <v/>
      </c>
      <c r="T2057" s="47">
        <f>MAX(T2056,S2057)</f>
        <v/>
      </c>
      <c r="U2057" s="48">
        <f>S2057-T2057</f>
        <v/>
      </c>
      <c r="V2057" s="47">
        <f>IFERROR(SUMIFS(DATABASE!$M$5:$M$6004,DATABASE!$B$5:$B$6004,B2057,DATABASE!$X$5:$X$6004,1),0)</f>
        <v/>
      </c>
      <c r="W2057" s="31">
        <f>IFERROR(COUNTIFS(DATABASE!$B$5:$B$6004,B2057,DATABASE!$X$5:$X$6004,1),0)</f>
        <v/>
      </c>
      <c r="X2057" s="49">
        <f>--AND(ISNUMBER(B2057),C2057&lt;&gt;"",L2057&lt;&gt;"",M2057&lt;&gt;"")</f>
        <v/>
      </c>
    </row>
    <row r="2058" ht="15" customHeight="1" s="111">
      <c r="A2058" s="50" t="inlineStr">
        <is>
          <t>MAY</t>
        </is>
      </c>
      <c r="B2058" s="51">
        <f>MAY!A59</f>
        <v/>
      </c>
      <c r="C2058" s="52">
        <f>MAY!B59</f>
        <v/>
      </c>
      <c r="D2058" s="52">
        <f>MAY!C59</f>
        <v/>
      </c>
      <c r="E2058" s="52">
        <f>MAY!D59</f>
        <v/>
      </c>
      <c r="F2058" s="52">
        <f>MAY!E59</f>
        <v/>
      </c>
      <c r="G2058" s="52">
        <f>MAY!F59</f>
        <v/>
      </c>
      <c r="H2058" s="52">
        <f>MAY!G59</f>
        <v/>
      </c>
      <c r="I2058" s="53">
        <f>MAY!H59</f>
        <v/>
      </c>
      <c r="J2058" s="53">
        <f>MAY!I59</f>
        <v/>
      </c>
      <c r="K2058" s="52">
        <f>MAY!J59</f>
        <v/>
      </c>
      <c r="L2058" s="52">
        <f>MAY!K59</f>
        <v/>
      </c>
      <c r="M2058" s="54">
        <f>MAY!L59</f>
        <v/>
      </c>
      <c r="N2058" s="52">
        <f>MAY!M59</f>
        <v/>
      </c>
      <c r="O2058" s="52">
        <f>MAY!N59</f>
        <v/>
      </c>
      <c r="P2058" s="52">
        <f>MAY!O59</f>
        <v/>
      </c>
      <c r="Q2058" s="52">
        <f>MAY!P59</f>
        <v/>
      </c>
      <c r="R2058" s="52">
        <f>MAY!Q59</f>
        <v/>
      </c>
      <c r="S2058" s="54">
        <f>S2057+IF(X2058=0,0,M2058)</f>
        <v/>
      </c>
      <c r="T2058" s="55">
        <f>MAX(T2057,S2058)</f>
        <v/>
      </c>
      <c r="U2058" s="56">
        <f>S2058-T2058</f>
        <v/>
      </c>
      <c r="V2058" s="55">
        <f>IFERROR(SUMIFS(DATABASE!$M$5:$M$6004,DATABASE!$B$5:$B$6004,B2058,DATABASE!$X$5:$X$6004,1),0)</f>
        <v/>
      </c>
      <c r="W2058" s="57">
        <f>IFERROR(COUNTIFS(DATABASE!$B$5:$B$6004,B2058,DATABASE!$X$5:$X$6004,1),0)</f>
        <v/>
      </c>
      <c r="X2058" s="58">
        <f>--AND(ISNUMBER(B2058),C2058&lt;&gt;"",L2058&lt;&gt;"",M2058&lt;&gt;"")</f>
        <v/>
      </c>
    </row>
    <row r="2059" ht="15" customHeight="1" s="111">
      <c r="A2059" s="42" t="inlineStr">
        <is>
          <t>MAY</t>
        </is>
      </c>
      <c r="B2059" s="43">
        <f>MAY!A60</f>
        <v/>
      </c>
      <c r="C2059" s="44">
        <f>MAY!B60</f>
        <v/>
      </c>
      <c r="D2059" s="44">
        <f>MAY!C60</f>
        <v/>
      </c>
      <c r="E2059" s="44">
        <f>MAY!D60</f>
        <v/>
      </c>
      <c r="F2059" s="44">
        <f>MAY!E60</f>
        <v/>
      </c>
      <c r="G2059" s="44">
        <f>MAY!F60</f>
        <v/>
      </c>
      <c r="H2059" s="44">
        <f>MAY!G60</f>
        <v/>
      </c>
      <c r="I2059" s="45">
        <f>MAY!H60</f>
        <v/>
      </c>
      <c r="J2059" s="45">
        <f>MAY!I60</f>
        <v/>
      </c>
      <c r="K2059" s="44">
        <f>MAY!J60</f>
        <v/>
      </c>
      <c r="L2059" s="44">
        <f>MAY!K60</f>
        <v/>
      </c>
      <c r="M2059" s="46">
        <f>MAY!L60</f>
        <v/>
      </c>
      <c r="N2059" s="44">
        <f>MAY!M60</f>
        <v/>
      </c>
      <c r="O2059" s="44">
        <f>MAY!N60</f>
        <v/>
      </c>
      <c r="P2059" s="44">
        <f>MAY!O60</f>
        <v/>
      </c>
      <c r="Q2059" s="44">
        <f>MAY!P60</f>
        <v/>
      </c>
      <c r="R2059" s="44">
        <f>MAY!Q60</f>
        <v/>
      </c>
      <c r="S2059" s="46">
        <f>S2058+IF(X2059=0,0,M2059)</f>
        <v/>
      </c>
      <c r="T2059" s="47">
        <f>MAX(T2058,S2059)</f>
        <v/>
      </c>
      <c r="U2059" s="48">
        <f>S2059-T2059</f>
        <v/>
      </c>
      <c r="V2059" s="47">
        <f>IFERROR(SUMIFS(DATABASE!$M$5:$M$6004,DATABASE!$B$5:$B$6004,B2059,DATABASE!$X$5:$X$6004,1),0)</f>
        <v/>
      </c>
      <c r="W2059" s="31">
        <f>IFERROR(COUNTIFS(DATABASE!$B$5:$B$6004,B2059,DATABASE!$X$5:$X$6004,1),0)</f>
        <v/>
      </c>
      <c r="X2059" s="49">
        <f>--AND(ISNUMBER(B2059),C2059&lt;&gt;"",L2059&lt;&gt;"",M2059&lt;&gt;"")</f>
        <v/>
      </c>
    </row>
    <row r="2060" ht="15" customHeight="1" s="111">
      <c r="A2060" s="50" t="inlineStr">
        <is>
          <t>MAY</t>
        </is>
      </c>
      <c r="B2060" s="51">
        <f>MAY!A61</f>
        <v/>
      </c>
      <c r="C2060" s="52">
        <f>MAY!B61</f>
        <v/>
      </c>
      <c r="D2060" s="52">
        <f>MAY!C61</f>
        <v/>
      </c>
      <c r="E2060" s="52">
        <f>MAY!D61</f>
        <v/>
      </c>
      <c r="F2060" s="52">
        <f>MAY!E61</f>
        <v/>
      </c>
      <c r="G2060" s="52">
        <f>MAY!F61</f>
        <v/>
      </c>
      <c r="H2060" s="52">
        <f>MAY!G61</f>
        <v/>
      </c>
      <c r="I2060" s="53">
        <f>MAY!H61</f>
        <v/>
      </c>
      <c r="J2060" s="53">
        <f>MAY!I61</f>
        <v/>
      </c>
      <c r="K2060" s="52">
        <f>MAY!J61</f>
        <v/>
      </c>
      <c r="L2060" s="52">
        <f>MAY!K61</f>
        <v/>
      </c>
      <c r="M2060" s="54">
        <f>MAY!L61</f>
        <v/>
      </c>
      <c r="N2060" s="52">
        <f>MAY!M61</f>
        <v/>
      </c>
      <c r="O2060" s="52">
        <f>MAY!N61</f>
        <v/>
      </c>
      <c r="P2060" s="52">
        <f>MAY!O61</f>
        <v/>
      </c>
      <c r="Q2060" s="52">
        <f>MAY!P61</f>
        <v/>
      </c>
      <c r="R2060" s="52">
        <f>MAY!Q61</f>
        <v/>
      </c>
      <c r="S2060" s="54">
        <f>S2059+IF(X2060=0,0,M2060)</f>
        <v/>
      </c>
      <c r="T2060" s="55">
        <f>MAX(T2059,S2060)</f>
        <v/>
      </c>
      <c r="U2060" s="56">
        <f>S2060-T2060</f>
        <v/>
      </c>
      <c r="V2060" s="55">
        <f>IFERROR(SUMIFS(DATABASE!$M$5:$M$6004,DATABASE!$B$5:$B$6004,B2060,DATABASE!$X$5:$X$6004,1),0)</f>
        <v/>
      </c>
      <c r="W2060" s="57">
        <f>IFERROR(COUNTIFS(DATABASE!$B$5:$B$6004,B2060,DATABASE!$X$5:$X$6004,1),0)</f>
        <v/>
      </c>
      <c r="X2060" s="58">
        <f>--AND(ISNUMBER(B2060),C2060&lt;&gt;"",L2060&lt;&gt;"",M2060&lt;&gt;"")</f>
        <v/>
      </c>
    </row>
    <row r="2061" ht="15" customHeight="1" s="111">
      <c r="A2061" s="42" t="inlineStr">
        <is>
          <t>MAY</t>
        </is>
      </c>
      <c r="B2061" s="43">
        <f>MAY!A62</f>
        <v/>
      </c>
      <c r="C2061" s="44">
        <f>MAY!B62</f>
        <v/>
      </c>
      <c r="D2061" s="44">
        <f>MAY!C62</f>
        <v/>
      </c>
      <c r="E2061" s="44">
        <f>MAY!D62</f>
        <v/>
      </c>
      <c r="F2061" s="44">
        <f>MAY!E62</f>
        <v/>
      </c>
      <c r="G2061" s="44">
        <f>MAY!F62</f>
        <v/>
      </c>
      <c r="H2061" s="44">
        <f>MAY!G62</f>
        <v/>
      </c>
      <c r="I2061" s="45">
        <f>MAY!H62</f>
        <v/>
      </c>
      <c r="J2061" s="45">
        <f>MAY!I62</f>
        <v/>
      </c>
      <c r="K2061" s="44">
        <f>MAY!J62</f>
        <v/>
      </c>
      <c r="L2061" s="44">
        <f>MAY!K62</f>
        <v/>
      </c>
      <c r="M2061" s="46">
        <f>MAY!L62</f>
        <v/>
      </c>
      <c r="N2061" s="44">
        <f>MAY!M62</f>
        <v/>
      </c>
      <c r="O2061" s="44">
        <f>MAY!N62</f>
        <v/>
      </c>
      <c r="P2061" s="44">
        <f>MAY!O62</f>
        <v/>
      </c>
      <c r="Q2061" s="44">
        <f>MAY!P62</f>
        <v/>
      </c>
      <c r="R2061" s="44">
        <f>MAY!Q62</f>
        <v/>
      </c>
      <c r="S2061" s="46">
        <f>S2060+IF(X2061=0,0,M2061)</f>
        <v/>
      </c>
      <c r="T2061" s="47">
        <f>MAX(T2060,S2061)</f>
        <v/>
      </c>
      <c r="U2061" s="48">
        <f>S2061-T2061</f>
        <v/>
      </c>
      <c r="V2061" s="47">
        <f>IFERROR(SUMIFS(DATABASE!$M$5:$M$6004,DATABASE!$B$5:$B$6004,B2061,DATABASE!$X$5:$X$6004,1),0)</f>
        <v/>
      </c>
      <c r="W2061" s="31">
        <f>IFERROR(COUNTIFS(DATABASE!$B$5:$B$6004,B2061,DATABASE!$X$5:$X$6004,1),0)</f>
        <v/>
      </c>
      <c r="X2061" s="49">
        <f>--AND(ISNUMBER(B2061),C2061&lt;&gt;"",L2061&lt;&gt;"",M2061&lt;&gt;"")</f>
        <v/>
      </c>
    </row>
    <row r="2062" ht="15" customHeight="1" s="111">
      <c r="A2062" s="50" t="inlineStr">
        <is>
          <t>MAY</t>
        </is>
      </c>
      <c r="B2062" s="51">
        <f>MAY!A63</f>
        <v/>
      </c>
      <c r="C2062" s="52">
        <f>MAY!B63</f>
        <v/>
      </c>
      <c r="D2062" s="52">
        <f>MAY!C63</f>
        <v/>
      </c>
      <c r="E2062" s="52">
        <f>MAY!D63</f>
        <v/>
      </c>
      <c r="F2062" s="52">
        <f>MAY!E63</f>
        <v/>
      </c>
      <c r="G2062" s="52">
        <f>MAY!F63</f>
        <v/>
      </c>
      <c r="H2062" s="52">
        <f>MAY!G63</f>
        <v/>
      </c>
      <c r="I2062" s="53">
        <f>MAY!H63</f>
        <v/>
      </c>
      <c r="J2062" s="53">
        <f>MAY!I63</f>
        <v/>
      </c>
      <c r="K2062" s="52">
        <f>MAY!J63</f>
        <v/>
      </c>
      <c r="L2062" s="52">
        <f>MAY!K63</f>
        <v/>
      </c>
      <c r="M2062" s="54">
        <f>MAY!L63</f>
        <v/>
      </c>
      <c r="N2062" s="52">
        <f>MAY!M63</f>
        <v/>
      </c>
      <c r="O2062" s="52">
        <f>MAY!N63</f>
        <v/>
      </c>
      <c r="P2062" s="52">
        <f>MAY!O63</f>
        <v/>
      </c>
      <c r="Q2062" s="52">
        <f>MAY!P63</f>
        <v/>
      </c>
      <c r="R2062" s="52">
        <f>MAY!Q63</f>
        <v/>
      </c>
      <c r="S2062" s="54">
        <f>S2061+IF(X2062=0,0,M2062)</f>
        <v/>
      </c>
      <c r="T2062" s="55">
        <f>MAX(T2061,S2062)</f>
        <v/>
      </c>
      <c r="U2062" s="56">
        <f>S2062-T2062</f>
        <v/>
      </c>
      <c r="V2062" s="55">
        <f>IFERROR(SUMIFS(DATABASE!$M$5:$M$6004,DATABASE!$B$5:$B$6004,B2062,DATABASE!$X$5:$X$6004,1),0)</f>
        <v/>
      </c>
      <c r="W2062" s="57">
        <f>IFERROR(COUNTIFS(DATABASE!$B$5:$B$6004,B2062,DATABASE!$X$5:$X$6004,1),0)</f>
        <v/>
      </c>
      <c r="X2062" s="58">
        <f>--AND(ISNUMBER(B2062),C2062&lt;&gt;"",L2062&lt;&gt;"",M2062&lt;&gt;"")</f>
        <v/>
      </c>
    </row>
    <row r="2063" ht="15" customHeight="1" s="111">
      <c r="A2063" s="42" t="inlineStr">
        <is>
          <t>MAY</t>
        </is>
      </c>
      <c r="B2063" s="43">
        <f>MAY!A64</f>
        <v/>
      </c>
      <c r="C2063" s="44">
        <f>MAY!B64</f>
        <v/>
      </c>
      <c r="D2063" s="44">
        <f>MAY!C64</f>
        <v/>
      </c>
      <c r="E2063" s="44">
        <f>MAY!D64</f>
        <v/>
      </c>
      <c r="F2063" s="44">
        <f>MAY!E64</f>
        <v/>
      </c>
      <c r="G2063" s="44">
        <f>MAY!F64</f>
        <v/>
      </c>
      <c r="H2063" s="44">
        <f>MAY!G64</f>
        <v/>
      </c>
      <c r="I2063" s="45">
        <f>MAY!H64</f>
        <v/>
      </c>
      <c r="J2063" s="45">
        <f>MAY!I64</f>
        <v/>
      </c>
      <c r="K2063" s="44">
        <f>MAY!J64</f>
        <v/>
      </c>
      <c r="L2063" s="44">
        <f>MAY!K64</f>
        <v/>
      </c>
      <c r="M2063" s="46">
        <f>MAY!L64</f>
        <v/>
      </c>
      <c r="N2063" s="44">
        <f>MAY!M64</f>
        <v/>
      </c>
      <c r="O2063" s="44">
        <f>MAY!N64</f>
        <v/>
      </c>
      <c r="P2063" s="44">
        <f>MAY!O64</f>
        <v/>
      </c>
      <c r="Q2063" s="44">
        <f>MAY!P64</f>
        <v/>
      </c>
      <c r="R2063" s="44">
        <f>MAY!Q64</f>
        <v/>
      </c>
      <c r="S2063" s="46">
        <f>S2062+IF(X2063=0,0,M2063)</f>
        <v/>
      </c>
      <c r="T2063" s="47">
        <f>MAX(T2062,S2063)</f>
        <v/>
      </c>
      <c r="U2063" s="48">
        <f>S2063-T2063</f>
        <v/>
      </c>
      <c r="V2063" s="47">
        <f>IFERROR(SUMIFS(DATABASE!$M$5:$M$6004,DATABASE!$B$5:$B$6004,B2063,DATABASE!$X$5:$X$6004,1),0)</f>
        <v/>
      </c>
      <c r="W2063" s="31">
        <f>IFERROR(COUNTIFS(DATABASE!$B$5:$B$6004,B2063,DATABASE!$X$5:$X$6004,1),0)</f>
        <v/>
      </c>
      <c r="X2063" s="49">
        <f>--AND(ISNUMBER(B2063),C2063&lt;&gt;"",L2063&lt;&gt;"",M2063&lt;&gt;"")</f>
        <v/>
      </c>
    </row>
    <row r="2064" ht="15" customHeight="1" s="111">
      <c r="A2064" s="50" t="inlineStr">
        <is>
          <t>MAY</t>
        </is>
      </c>
      <c r="B2064" s="51">
        <f>MAY!A65</f>
        <v/>
      </c>
      <c r="C2064" s="52">
        <f>MAY!B65</f>
        <v/>
      </c>
      <c r="D2064" s="52">
        <f>MAY!C65</f>
        <v/>
      </c>
      <c r="E2064" s="52">
        <f>MAY!D65</f>
        <v/>
      </c>
      <c r="F2064" s="52">
        <f>MAY!E65</f>
        <v/>
      </c>
      <c r="G2064" s="52">
        <f>MAY!F65</f>
        <v/>
      </c>
      <c r="H2064" s="52">
        <f>MAY!G65</f>
        <v/>
      </c>
      <c r="I2064" s="53">
        <f>MAY!H65</f>
        <v/>
      </c>
      <c r="J2064" s="53">
        <f>MAY!I65</f>
        <v/>
      </c>
      <c r="K2064" s="52">
        <f>MAY!J65</f>
        <v/>
      </c>
      <c r="L2064" s="52">
        <f>MAY!K65</f>
        <v/>
      </c>
      <c r="M2064" s="54">
        <f>MAY!L65</f>
        <v/>
      </c>
      <c r="N2064" s="52">
        <f>MAY!M65</f>
        <v/>
      </c>
      <c r="O2064" s="52">
        <f>MAY!N65</f>
        <v/>
      </c>
      <c r="P2064" s="52">
        <f>MAY!O65</f>
        <v/>
      </c>
      <c r="Q2064" s="52">
        <f>MAY!P65</f>
        <v/>
      </c>
      <c r="R2064" s="52">
        <f>MAY!Q65</f>
        <v/>
      </c>
      <c r="S2064" s="54">
        <f>S2063+IF(X2064=0,0,M2064)</f>
        <v/>
      </c>
      <c r="T2064" s="55">
        <f>MAX(T2063,S2064)</f>
        <v/>
      </c>
      <c r="U2064" s="56">
        <f>S2064-T2064</f>
        <v/>
      </c>
      <c r="V2064" s="55">
        <f>IFERROR(SUMIFS(DATABASE!$M$5:$M$6004,DATABASE!$B$5:$B$6004,B2064,DATABASE!$X$5:$X$6004,1),0)</f>
        <v/>
      </c>
      <c r="W2064" s="57">
        <f>IFERROR(COUNTIFS(DATABASE!$B$5:$B$6004,B2064,DATABASE!$X$5:$X$6004,1),0)</f>
        <v/>
      </c>
      <c r="X2064" s="58">
        <f>--AND(ISNUMBER(B2064),C2064&lt;&gt;"",L2064&lt;&gt;"",M2064&lt;&gt;"")</f>
        <v/>
      </c>
    </row>
    <row r="2065" ht="15" customHeight="1" s="111">
      <c r="A2065" s="42" t="inlineStr">
        <is>
          <t>MAY</t>
        </is>
      </c>
      <c r="B2065" s="43">
        <f>MAY!A66</f>
        <v/>
      </c>
      <c r="C2065" s="44">
        <f>MAY!B66</f>
        <v/>
      </c>
      <c r="D2065" s="44">
        <f>MAY!C66</f>
        <v/>
      </c>
      <c r="E2065" s="44">
        <f>MAY!D66</f>
        <v/>
      </c>
      <c r="F2065" s="44">
        <f>MAY!E66</f>
        <v/>
      </c>
      <c r="G2065" s="44">
        <f>MAY!F66</f>
        <v/>
      </c>
      <c r="H2065" s="44">
        <f>MAY!G66</f>
        <v/>
      </c>
      <c r="I2065" s="45">
        <f>MAY!H66</f>
        <v/>
      </c>
      <c r="J2065" s="45">
        <f>MAY!I66</f>
        <v/>
      </c>
      <c r="K2065" s="44">
        <f>MAY!J66</f>
        <v/>
      </c>
      <c r="L2065" s="44">
        <f>MAY!K66</f>
        <v/>
      </c>
      <c r="M2065" s="46">
        <f>MAY!L66</f>
        <v/>
      </c>
      <c r="N2065" s="44">
        <f>MAY!M66</f>
        <v/>
      </c>
      <c r="O2065" s="44">
        <f>MAY!N66</f>
        <v/>
      </c>
      <c r="P2065" s="44">
        <f>MAY!O66</f>
        <v/>
      </c>
      <c r="Q2065" s="44">
        <f>MAY!P66</f>
        <v/>
      </c>
      <c r="R2065" s="44">
        <f>MAY!Q66</f>
        <v/>
      </c>
      <c r="S2065" s="46">
        <f>S2064+IF(X2065=0,0,M2065)</f>
        <v/>
      </c>
      <c r="T2065" s="47">
        <f>MAX(T2064,S2065)</f>
        <v/>
      </c>
      <c r="U2065" s="48">
        <f>S2065-T2065</f>
        <v/>
      </c>
      <c r="V2065" s="47">
        <f>IFERROR(SUMIFS(DATABASE!$M$5:$M$6004,DATABASE!$B$5:$B$6004,B2065,DATABASE!$X$5:$X$6004,1),0)</f>
        <v/>
      </c>
      <c r="W2065" s="31">
        <f>IFERROR(COUNTIFS(DATABASE!$B$5:$B$6004,B2065,DATABASE!$X$5:$X$6004,1),0)</f>
        <v/>
      </c>
      <c r="X2065" s="49">
        <f>--AND(ISNUMBER(B2065),C2065&lt;&gt;"",L2065&lt;&gt;"",M2065&lt;&gt;"")</f>
        <v/>
      </c>
    </row>
    <row r="2066" ht="15" customHeight="1" s="111">
      <c r="A2066" s="50" t="inlineStr">
        <is>
          <t>MAY</t>
        </is>
      </c>
      <c r="B2066" s="51">
        <f>MAY!A67</f>
        <v/>
      </c>
      <c r="C2066" s="52">
        <f>MAY!B67</f>
        <v/>
      </c>
      <c r="D2066" s="52">
        <f>MAY!C67</f>
        <v/>
      </c>
      <c r="E2066" s="52">
        <f>MAY!D67</f>
        <v/>
      </c>
      <c r="F2066" s="52">
        <f>MAY!E67</f>
        <v/>
      </c>
      <c r="G2066" s="52">
        <f>MAY!F67</f>
        <v/>
      </c>
      <c r="H2066" s="52">
        <f>MAY!G67</f>
        <v/>
      </c>
      <c r="I2066" s="53">
        <f>MAY!H67</f>
        <v/>
      </c>
      <c r="J2066" s="53">
        <f>MAY!I67</f>
        <v/>
      </c>
      <c r="K2066" s="52">
        <f>MAY!J67</f>
        <v/>
      </c>
      <c r="L2066" s="52">
        <f>MAY!K67</f>
        <v/>
      </c>
      <c r="M2066" s="54">
        <f>MAY!L67</f>
        <v/>
      </c>
      <c r="N2066" s="52">
        <f>MAY!M67</f>
        <v/>
      </c>
      <c r="O2066" s="52">
        <f>MAY!N67</f>
        <v/>
      </c>
      <c r="P2066" s="52">
        <f>MAY!O67</f>
        <v/>
      </c>
      <c r="Q2066" s="52">
        <f>MAY!P67</f>
        <v/>
      </c>
      <c r="R2066" s="52">
        <f>MAY!Q67</f>
        <v/>
      </c>
      <c r="S2066" s="54">
        <f>S2065+IF(X2066=0,0,M2066)</f>
        <v/>
      </c>
      <c r="T2066" s="55">
        <f>MAX(T2065,S2066)</f>
        <v/>
      </c>
      <c r="U2066" s="56">
        <f>S2066-T2066</f>
        <v/>
      </c>
      <c r="V2066" s="55">
        <f>IFERROR(SUMIFS(DATABASE!$M$5:$M$6004,DATABASE!$B$5:$B$6004,B2066,DATABASE!$X$5:$X$6004,1),0)</f>
        <v/>
      </c>
      <c r="W2066" s="57">
        <f>IFERROR(COUNTIFS(DATABASE!$B$5:$B$6004,B2066,DATABASE!$X$5:$X$6004,1),0)</f>
        <v/>
      </c>
      <c r="X2066" s="58">
        <f>--AND(ISNUMBER(B2066),C2066&lt;&gt;"",L2066&lt;&gt;"",M2066&lt;&gt;"")</f>
        <v/>
      </c>
    </row>
    <row r="2067" ht="15" customHeight="1" s="111">
      <c r="A2067" s="42" t="inlineStr">
        <is>
          <t>MAY</t>
        </is>
      </c>
      <c r="B2067" s="43">
        <f>MAY!A68</f>
        <v/>
      </c>
      <c r="C2067" s="44">
        <f>MAY!B68</f>
        <v/>
      </c>
      <c r="D2067" s="44">
        <f>MAY!C68</f>
        <v/>
      </c>
      <c r="E2067" s="44">
        <f>MAY!D68</f>
        <v/>
      </c>
      <c r="F2067" s="44">
        <f>MAY!E68</f>
        <v/>
      </c>
      <c r="G2067" s="44">
        <f>MAY!F68</f>
        <v/>
      </c>
      <c r="H2067" s="44">
        <f>MAY!G68</f>
        <v/>
      </c>
      <c r="I2067" s="45">
        <f>MAY!H68</f>
        <v/>
      </c>
      <c r="J2067" s="45">
        <f>MAY!I68</f>
        <v/>
      </c>
      <c r="K2067" s="44">
        <f>MAY!J68</f>
        <v/>
      </c>
      <c r="L2067" s="44">
        <f>MAY!K68</f>
        <v/>
      </c>
      <c r="M2067" s="46">
        <f>MAY!L68</f>
        <v/>
      </c>
      <c r="N2067" s="44">
        <f>MAY!M68</f>
        <v/>
      </c>
      <c r="O2067" s="44">
        <f>MAY!N68</f>
        <v/>
      </c>
      <c r="P2067" s="44">
        <f>MAY!O68</f>
        <v/>
      </c>
      <c r="Q2067" s="44">
        <f>MAY!P68</f>
        <v/>
      </c>
      <c r="R2067" s="44">
        <f>MAY!Q68</f>
        <v/>
      </c>
      <c r="S2067" s="46">
        <f>S2066+IF(X2067=0,0,M2067)</f>
        <v/>
      </c>
      <c r="T2067" s="47">
        <f>MAX(T2066,S2067)</f>
        <v/>
      </c>
      <c r="U2067" s="48">
        <f>S2067-T2067</f>
        <v/>
      </c>
      <c r="V2067" s="47">
        <f>IFERROR(SUMIFS(DATABASE!$M$5:$M$6004,DATABASE!$B$5:$B$6004,B2067,DATABASE!$X$5:$X$6004,1),0)</f>
        <v/>
      </c>
      <c r="W2067" s="31">
        <f>IFERROR(COUNTIFS(DATABASE!$B$5:$B$6004,B2067,DATABASE!$X$5:$X$6004,1),0)</f>
        <v/>
      </c>
      <c r="X2067" s="49">
        <f>--AND(ISNUMBER(B2067),C2067&lt;&gt;"",L2067&lt;&gt;"",M2067&lt;&gt;"")</f>
        <v/>
      </c>
    </row>
    <row r="2068" ht="15" customHeight="1" s="111">
      <c r="A2068" s="50" t="inlineStr">
        <is>
          <t>MAY</t>
        </is>
      </c>
      <c r="B2068" s="51">
        <f>MAY!A69</f>
        <v/>
      </c>
      <c r="C2068" s="52">
        <f>MAY!B69</f>
        <v/>
      </c>
      <c r="D2068" s="52">
        <f>MAY!C69</f>
        <v/>
      </c>
      <c r="E2068" s="52">
        <f>MAY!D69</f>
        <v/>
      </c>
      <c r="F2068" s="52">
        <f>MAY!E69</f>
        <v/>
      </c>
      <c r="G2068" s="52">
        <f>MAY!F69</f>
        <v/>
      </c>
      <c r="H2068" s="52">
        <f>MAY!G69</f>
        <v/>
      </c>
      <c r="I2068" s="53">
        <f>MAY!H69</f>
        <v/>
      </c>
      <c r="J2068" s="53">
        <f>MAY!I69</f>
        <v/>
      </c>
      <c r="K2068" s="52">
        <f>MAY!J69</f>
        <v/>
      </c>
      <c r="L2068" s="52">
        <f>MAY!K69</f>
        <v/>
      </c>
      <c r="M2068" s="54">
        <f>MAY!L69</f>
        <v/>
      </c>
      <c r="N2068" s="52">
        <f>MAY!M69</f>
        <v/>
      </c>
      <c r="O2068" s="52">
        <f>MAY!N69</f>
        <v/>
      </c>
      <c r="P2068" s="52">
        <f>MAY!O69</f>
        <v/>
      </c>
      <c r="Q2068" s="52">
        <f>MAY!P69</f>
        <v/>
      </c>
      <c r="R2068" s="52">
        <f>MAY!Q69</f>
        <v/>
      </c>
      <c r="S2068" s="54">
        <f>S2067+IF(X2068=0,0,M2068)</f>
        <v/>
      </c>
      <c r="T2068" s="55">
        <f>MAX(T2067,S2068)</f>
        <v/>
      </c>
      <c r="U2068" s="56">
        <f>S2068-T2068</f>
        <v/>
      </c>
      <c r="V2068" s="55">
        <f>IFERROR(SUMIFS(DATABASE!$M$5:$M$6004,DATABASE!$B$5:$B$6004,B2068,DATABASE!$X$5:$X$6004,1),0)</f>
        <v/>
      </c>
      <c r="W2068" s="57">
        <f>IFERROR(COUNTIFS(DATABASE!$B$5:$B$6004,B2068,DATABASE!$X$5:$X$6004,1),0)</f>
        <v/>
      </c>
      <c r="X2068" s="58">
        <f>--AND(ISNUMBER(B2068),C2068&lt;&gt;"",L2068&lt;&gt;"",M2068&lt;&gt;"")</f>
        <v/>
      </c>
    </row>
    <row r="2069" ht="15" customHeight="1" s="111">
      <c r="A2069" s="42" t="inlineStr">
        <is>
          <t>MAY</t>
        </is>
      </c>
      <c r="B2069" s="43">
        <f>MAY!A70</f>
        <v/>
      </c>
      <c r="C2069" s="44">
        <f>MAY!B70</f>
        <v/>
      </c>
      <c r="D2069" s="44">
        <f>MAY!C70</f>
        <v/>
      </c>
      <c r="E2069" s="44">
        <f>MAY!D70</f>
        <v/>
      </c>
      <c r="F2069" s="44">
        <f>MAY!E70</f>
        <v/>
      </c>
      <c r="G2069" s="44">
        <f>MAY!F70</f>
        <v/>
      </c>
      <c r="H2069" s="44">
        <f>MAY!G70</f>
        <v/>
      </c>
      <c r="I2069" s="45">
        <f>MAY!H70</f>
        <v/>
      </c>
      <c r="J2069" s="45">
        <f>MAY!I70</f>
        <v/>
      </c>
      <c r="K2069" s="44">
        <f>MAY!J70</f>
        <v/>
      </c>
      <c r="L2069" s="44">
        <f>MAY!K70</f>
        <v/>
      </c>
      <c r="M2069" s="46">
        <f>MAY!L70</f>
        <v/>
      </c>
      <c r="N2069" s="44">
        <f>MAY!M70</f>
        <v/>
      </c>
      <c r="O2069" s="44">
        <f>MAY!N70</f>
        <v/>
      </c>
      <c r="P2069" s="44">
        <f>MAY!O70</f>
        <v/>
      </c>
      <c r="Q2069" s="44">
        <f>MAY!P70</f>
        <v/>
      </c>
      <c r="R2069" s="44">
        <f>MAY!Q70</f>
        <v/>
      </c>
      <c r="S2069" s="46">
        <f>S2068+IF(X2069=0,0,M2069)</f>
        <v/>
      </c>
      <c r="T2069" s="47">
        <f>MAX(T2068,S2069)</f>
        <v/>
      </c>
      <c r="U2069" s="48">
        <f>S2069-T2069</f>
        <v/>
      </c>
      <c r="V2069" s="47">
        <f>IFERROR(SUMIFS(DATABASE!$M$5:$M$6004,DATABASE!$B$5:$B$6004,B2069,DATABASE!$X$5:$X$6004,1),0)</f>
        <v/>
      </c>
      <c r="W2069" s="31">
        <f>IFERROR(COUNTIFS(DATABASE!$B$5:$B$6004,B2069,DATABASE!$X$5:$X$6004,1),0)</f>
        <v/>
      </c>
      <c r="X2069" s="49">
        <f>--AND(ISNUMBER(B2069),C2069&lt;&gt;"",L2069&lt;&gt;"",M2069&lt;&gt;"")</f>
        <v/>
      </c>
    </row>
    <row r="2070" ht="15" customHeight="1" s="111">
      <c r="A2070" s="50" t="inlineStr">
        <is>
          <t>MAY</t>
        </is>
      </c>
      <c r="B2070" s="51">
        <f>MAY!A71</f>
        <v/>
      </c>
      <c r="C2070" s="52">
        <f>MAY!B71</f>
        <v/>
      </c>
      <c r="D2070" s="52">
        <f>MAY!C71</f>
        <v/>
      </c>
      <c r="E2070" s="52">
        <f>MAY!D71</f>
        <v/>
      </c>
      <c r="F2070" s="52">
        <f>MAY!E71</f>
        <v/>
      </c>
      <c r="G2070" s="52">
        <f>MAY!F71</f>
        <v/>
      </c>
      <c r="H2070" s="52">
        <f>MAY!G71</f>
        <v/>
      </c>
      <c r="I2070" s="53">
        <f>MAY!H71</f>
        <v/>
      </c>
      <c r="J2070" s="53">
        <f>MAY!I71</f>
        <v/>
      </c>
      <c r="K2070" s="52">
        <f>MAY!J71</f>
        <v/>
      </c>
      <c r="L2070" s="52">
        <f>MAY!K71</f>
        <v/>
      </c>
      <c r="M2070" s="54">
        <f>MAY!L71</f>
        <v/>
      </c>
      <c r="N2070" s="52">
        <f>MAY!M71</f>
        <v/>
      </c>
      <c r="O2070" s="52">
        <f>MAY!N71</f>
        <v/>
      </c>
      <c r="P2070" s="52">
        <f>MAY!O71</f>
        <v/>
      </c>
      <c r="Q2070" s="52">
        <f>MAY!P71</f>
        <v/>
      </c>
      <c r="R2070" s="52">
        <f>MAY!Q71</f>
        <v/>
      </c>
      <c r="S2070" s="54">
        <f>S2069+IF(X2070=0,0,M2070)</f>
        <v/>
      </c>
      <c r="T2070" s="55">
        <f>MAX(T2069,S2070)</f>
        <v/>
      </c>
      <c r="U2070" s="56">
        <f>S2070-T2070</f>
        <v/>
      </c>
      <c r="V2070" s="55">
        <f>IFERROR(SUMIFS(DATABASE!$M$5:$M$6004,DATABASE!$B$5:$B$6004,B2070,DATABASE!$X$5:$X$6004,1),0)</f>
        <v/>
      </c>
      <c r="W2070" s="57">
        <f>IFERROR(COUNTIFS(DATABASE!$B$5:$B$6004,B2070,DATABASE!$X$5:$X$6004,1),0)</f>
        <v/>
      </c>
      <c r="X2070" s="58">
        <f>--AND(ISNUMBER(B2070),C2070&lt;&gt;"",L2070&lt;&gt;"",M2070&lt;&gt;"")</f>
        <v/>
      </c>
    </row>
    <row r="2071" ht="15" customHeight="1" s="111">
      <c r="A2071" s="42" t="inlineStr">
        <is>
          <t>MAY</t>
        </is>
      </c>
      <c r="B2071" s="43">
        <f>MAY!A72</f>
        <v/>
      </c>
      <c r="C2071" s="44">
        <f>MAY!B72</f>
        <v/>
      </c>
      <c r="D2071" s="44">
        <f>MAY!C72</f>
        <v/>
      </c>
      <c r="E2071" s="44">
        <f>MAY!D72</f>
        <v/>
      </c>
      <c r="F2071" s="44">
        <f>MAY!E72</f>
        <v/>
      </c>
      <c r="G2071" s="44">
        <f>MAY!F72</f>
        <v/>
      </c>
      <c r="H2071" s="44">
        <f>MAY!G72</f>
        <v/>
      </c>
      <c r="I2071" s="45">
        <f>MAY!H72</f>
        <v/>
      </c>
      <c r="J2071" s="45">
        <f>MAY!I72</f>
        <v/>
      </c>
      <c r="K2071" s="44">
        <f>MAY!J72</f>
        <v/>
      </c>
      <c r="L2071" s="44">
        <f>MAY!K72</f>
        <v/>
      </c>
      <c r="M2071" s="46">
        <f>MAY!L72</f>
        <v/>
      </c>
      <c r="N2071" s="44">
        <f>MAY!M72</f>
        <v/>
      </c>
      <c r="O2071" s="44">
        <f>MAY!N72</f>
        <v/>
      </c>
      <c r="P2071" s="44">
        <f>MAY!O72</f>
        <v/>
      </c>
      <c r="Q2071" s="44">
        <f>MAY!P72</f>
        <v/>
      </c>
      <c r="R2071" s="44">
        <f>MAY!Q72</f>
        <v/>
      </c>
      <c r="S2071" s="46">
        <f>S2070+IF(X2071=0,0,M2071)</f>
        <v/>
      </c>
      <c r="T2071" s="47">
        <f>MAX(T2070,S2071)</f>
        <v/>
      </c>
      <c r="U2071" s="48">
        <f>S2071-T2071</f>
        <v/>
      </c>
      <c r="V2071" s="47">
        <f>IFERROR(SUMIFS(DATABASE!$M$5:$M$6004,DATABASE!$B$5:$B$6004,B2071,DATABASE!$X$5:$X$6004,1),0)</f>
        <v/>
      </c>
      <c r="W2071" s="31">
        <f>IFERROR(COUNTIFS(DATABASE!$B$5:$B$6004,B2071,DATABASE!$X$5:$X$6004,1),0)</f>
        <v/>
      </c>
      <c r="X2071" s="49">
        <f>--AND(ISNUMBER(B2071),C2071&lt;&gt;"",L2071&lt;&gt;"",M2071&lt;&gt;"")</f>
        <v/>
      </c>
    </row>
    <row r="2072" ht="15" customHeight="1" s="111">
      <c r="A2072" s="50" t="inlineStr">
        <is>
          <t>MAY</t>
        </is>
      </c>
      <c r="B2072" s="51">
        <f>MAY!A73</f>
        <v/>
      </c>
      <c r="C2072" s="52">
        <f>MAY!B73</f>
        <v/>
      </c>
      <c r="D2072" s="52">
        <f>MAY!C73</f>
        <v/>
      </c>
      <c r="E2072" s="52">
        <f>MAY!D73</f>
        <v/>
      </c>
      <c r="F2072" s="52">
        <f>MAY!E73</f>
        <v/>
      </c>
      <c r="G2072" s="52">
        <f>MAY!F73</f>
        <v/>
      </c>
      <c r="H2072" s="52">
        <f>MAY!G73</f>
        <v/>
      </c>
      <c r="I2072" s="53">
        <f>MAY!H73</f>
        <v/>
      </c>
      <c r="J2072" s="53">
        <f>MAY!I73</f>
        <v/>
      </c>
      <c r="K2072" s="52">
        <f>MAY!J73</f>
        <v/>
      </c>
      <c r="L2072" s="52">
        <f>MAY!K73</f>
        <v/>
      </c>
      <c r="M2072" s="54">
        <f>MAY!L73</f>
        <v/>
      </c>
      <c r="N2072" s="52">
        <f>MAY!M73</f>
        <v/>
      </c>
      <c r="O2072" s="52">
        <f>MAY!N73</f>
        <v/>
      </c>
      <c r="P2072" s="52">
        <f>MAY!O73</f>
        <v/>
      </c>
      <c r="Q2072" s="52">
        <f>MAY!P73</f>
        <v/>
      </c>
      <c r="R2072" s="52">
        <f>MAY!Q73</f>
        <v/>
      </c>
      <c r="S2072" s="54">
        <f>S2071+IF(X2072=0,0,M2072)</f>
        <v/>
      </c>
      <c r="T2072" s="55">
        <f>MAX(T2071,S2072)</f>
        <v/>
      </c>
      <c r="U2072" s="56">
        <f>S2072-T2072</f>
        <v/>
      </c>
      <c r="V2072" s="55">
        <f>IFERROR(SUMIFS(DATABASE!$M$5:$M$6004,DATABASE!$B$5:$B$6004,B2072,DATABASE!$X$5:$X$6004,1),0)</f>
        <v/>
      </c>
      <c r="W2072" s="57">
        <f>IFERROR(COUNTIFS(DATABASE!$B$5:$B$6004,B2072,DATABASE!$X$5:$X$6004,1),0)</f>
        <v/>
      </c>
      <c r="X2072" s="58">
        <f>--AND(ISNUMBER(B2072),C2072&lt;&gt;"",L2072&lt;&gt;"",M2072&lt;&gt;"")</f>
        <v/>
      </c>
    </row>
    <row r="2073" ht="15" customHeight="1" s="111">
      <c r="A2073" s="42" t="inlineStr">
        <is>
          <t>MAY</t>
        </is>
      </c>
      <c r="B2073" s="43">
        <f>MAY!A74</f>
        <v/>
      </c>
      <c r="C2073" s="44">
        <f>MAY!B74</f>
        <v/>
      </c>
      <c r="D2073" s="44">
        <f>MAY!C74</f>
        <v/>
      </c>
      <c r="E2073" s="44">
        <f>MAY!D74</f>
        <v/>
      </c>
      <c r="F2073" s="44">
        <f>MAY!E74</f>
        <v/>
      </c>
      <c r="G2073" s="44">
        <f>MAY!F74</f>
        <v/>
      </c>
      <c r="H2073" s="44">
        <f>MAY!G74</f>
        <v/>
      </c>
      <c r="I2073" s="45">
        <f>MAY!H74</f>
        <v/>
      </c>
      <c r="J2073" s="45">
        <f>MAY!I74</f>
        <v/>
      </c>
      <c r="K2073" s="44">
        <f>MAY!J74</f>
        <v/>
      </c>
      <c r="L2073" s="44">
        <f>MAY!K74</f>
        <v/>
      </c>
      <c r="M2073" s="46">
        <f>MAY!L74</f>
        <v/>
      </c>
      <c r="N2073" s="44">
        <f>MAY!M74</f>
        <v/>
      </c>
      <c r="O2073" s="44">
        <f>MAY!N74</f>
        <v/>
      </c>
      <c r="P2073" s="44">
        <f>MAY!O74</f>
        <v/>
      </c>
      <c r="Q2073" s="44">
        <f>MAY!P74</f>
        <v/>
      </c>
      <c r="R2073" s="44">
        <f>MAY!Q74</f>
        <v/>
      </c>
      <c r="S2073" s="46">
        <f>S2072+IF(X2073=0,0,M2073)</f>
        <v/>
      </c>
      <c r="T2073" s="47">
        <f>MAX(T2072,S2073)</f>
        <v/>
      </c>
      <c r="U2073" s="48">
        <f>S2073-T2073</f>
        <v/>
      </c>
      <c r="V2073" s="47">
        <f>IFERROR(SUMIFS(DATABASE!$M$5:$M$6004,DATABASE!$B$5:$B$6004,B2073,DATABASE!$X$5:$X$6004,1),0)</f>
        <v/>
      </c>
      <c r="W2073" s="31">
        <f>IFERROR(COUNTIFS(DATABASE!$B$5:$B$6004,B2073,DATABASE!$X$5:$X$6004,1),0)</f>
        <v/>
      </c>
      <c r="X2073" s="49">
        <f>--AND(ISNUMBER(B2073),C2073&lt;&gt;"",L2073&lt;&gt;"",M2073&lt;&gt;"")</f>
        <v/>
      </c>
    </row>
    <row r="2074" ht="15" customHeight="1" s="111">
      <c r="A2074" s="50" t="inlineStr">
        <is>
          <t>MAY</t>
        </is>
      </c>
      <c r="B2074" s="51">
        <f>MAY!A75</f>
        <v/>
      </c>
      <c r="C2074" s="52">
        <f>MAY!B75</f>
        <v/>
      </c>
      <c r="D2074" s="52">
        <f>MAY!C75</f>
        <v/>
      </c>
      <c r="E2074" s="52">
        <f>MAY!D75</f>
        <v/>
      </c>
      <c r="F2074" s="52">
        <f>MAY!E75</f>
        <v/>
      </c>
      <c r="G2074" s="52">
        <f>MAY!F75</f>
        <v/>
      </c>
      <c r="H2074" s="52">
        <f>MAY!G75</f>
        <v/>
      </c>
      <c r="I2074" s="53">
        <f>MAY!H75</f>
        <v/>
      </c>
      <c r="J2074" s="53">
        <f>MAY!I75</f>
        <v/>
      </c>
      <c r="K2074" s="52">
        <f>MAY!J75</f>
        <v/>
      </c>
      <c r="L2074" s="52">
        <f>MAY!K75</f>
        <v/>
      </c>
      <c r="M2074" s="54">
        <f>MAY!L75</f>
        <v/>
      </c>
      <c r="N2074" s="52">
        <f>MAY!M75</f>
        <v/>
      </c>
      <c r="O2074" s="52">
        <f>MAY!N75</f>
        <v/>
      </c>
      <c r="P2074" s="52">
        <f>MAY!O75</f>
        <v/>
      </c>
      <c r="Q2074" s="52">
        <f>MAY!P75</f>
        <v/>
      </c>
      <c r="R2074" s="52">
        <f>MAY!Q75</f>
        <v/>
      </c>
      <c r="S2074" s="54">
        <f>S2073+IF(X2074=0,0,M2074)</f>
        <v/>
      </c>
      <c r="T2074" s="55">
        <f>MAX(T2073,S2074)</f>
        <v/>
      </c>
      <c r="U2074" s="56">
        <f>S2074-T2074</f>
        <v/>
      </c>
      <c r="V2074" s="55">
        <f>IFERROR(SUMIFS(DATABASE!$M$5:$M$6004,DATABASE!$B$5:$B$6004,B2074,DATABASE!$X$5:$X$6004,1),0)</f>
        <v/>
      </c>
      <c r="W2074" s="57">
        <f>IFERROR(COUNTIFS(DATABASE!$B$5:$B$6004,B2074,DATABASE!$X$5:$X$6004,1),0)</f>
        <v/>
      </c>
      <c r="X2074" s="58">
        <f>--AND(ISNUMBER(B2074),C2074&lt;&gt;"",L2074&lt;&gt;"",M2074&lt;&gt;"")</f>
        <v/>
      </c>
    </row>
    <row r="2075" ht="15" customHeight="1" s="111">
      <c r="A2075" s="42" t="inlineStr">
        <is>
          <t>MAY</t>
        </is>
      </c>
      <c r="B2075" s="43">
        <f>MAY!A76</f>
        <v/>
      </c>
      <c r="C2075" s="44">
        <f>MAY!B76</f>
        <v/>
      </c>
      <c r="D2075" s="44">
        <f>MAY!C76</f>
        <v/>
      </c>
      <c r="E2075" s="44">
        <f>MAY!D76</f>
        <v/>
      </c>
      <c r="F2075" s="44">
        <f>MAY!E76</f>
        <v/>
      </c>
      <c r="G2075" s="44">
        <f>MAY!F76</f>
        <v/>
      </c>
      <c r="H2075" s="44">
        <f>MAY!G76</f>
        <v/>
      </c>
      <c r="I2075" s="45">
        <f>MAY!H76</f>
        <v/>
      </c>
      <c r="J2075" s="45">
        <f>MAY!I76</f>
        <v/>
      </c>
      <c r="K2075" s="44">
        <f>MAY!J76</f>
        <v/>
      </c>
      <c r="L2075" s="44">
        <f>MAY!K76</f>
        <v/>
      </c>
      <c r="M2075" s="46">
        <f>MAY!L76</f>
        <v/>
      </c>
      <c r="N2075" s="44">
        <f>MAY!M76</f>
        <v/>
      </c>
      <c r="O2075" s="44">
        <f>MAY!N76</f>
        <v/>
      </c>
      <c r="P2075" s="44">
        <f>MAY!O76</f>
        <v/>
      </c>
      <c r="Q2075" s="44">
        <f>MAY!P76</f>
        <v/>
      </c>
      <c r="R2075" s="44">
        <f>MAY!Q76</f>
        <v/>
      </c>
      <c r="S2075" s="46">
        <f>S2074+IF(X2075=0,0,M2075)</f>
        <v/>
      </c>
      <c r="T2075" s="47">
        <f>MAX(T2074,S2075)</f>
        <v/>
      </c>
      <c r="U2075" s="48">
        <f>S2075-T2075</f>
        <v/>
      </c>
      <c r="V2075" s="47">
        <f>IFERROR(SUMIFS(DATABASE!$M$5:$M$6004,DATABASE!$B$5:$B$6004,B2075,DATABASE!$X$5:$X$6004,1),0)</f>
        <v/>
      </c>
      <c r="W2075" s="31">
        <f>IFERROR(COUNTIFS(DATABASE!$B$5:$B$6004,B2075,DATABASE!$X$5:$X$6004,1),0)</f>
        <v/>
      </c>
      <c r="X2075" s="49">
        <f>--AND(ISNUMBER(B2075),C2075&lt;&gt;"",L2075&lt;&gt;"",M2075&lt;&gt;"")</f>
        <v/>
      </c>
    </row>
    <row r="2076" ht="15" customHeight="1" s="111">
      <c r="A2076" s="50" t="inlineStr">
        <is>
          <t>MAY</t>
        </is>
      </c>
      <c r="B2076" s="51">
        <f>MAY!A77</f>
        <v/>
      </c>
      <c r="C2076" s="52">
        <f>MAY!B77</f>
        <v/>
      </c>
      <c r="D2076" s="52">
        <f>MAY!C77</f>
        <v/>
      </c>
      <c r="E2076" s="52">
        <f>MAY!D77</f>
        <v/>
      </c>
      <c r="F2076" s="52">
        <f>MAY!E77</f>
        <v/>
      </c>
      <c r="G2076" s="52">
        <f>MAY!F77</f>
        <v/>
      </c>
      <c r="H2076" s="52">
        <f>MAY!G77</f>
        <v/>
      </c>
      <c r="I2076" s="53">
        <f>MAY!H77</f>
        <v/>
      </c>
      <c r="J2076" s="53">
        <f>MAY!I77</f>
        <v/>
      </c>
      <c r="K2076" s="52">
        <f>MAY!J77</f>
        <v/>
      </c>
      <c r="L2076" s="52">
        <f>MAY!K77</f>
        <v/>
      </c>
      <c r="M2076" s="54">
        <f>MAY!L77</f>
        <v/>
      </c>
      <c r="N2076" s="52">
        <f>MAY!M77</f>
        <v/>
      </c>
      <c r="O2076" s="52">
        <f>MAY!N77</f>
        <v/>
      </c>
      <c r="P2076" s="52">
        <f>MAY!O77</f>
        <v/>
      </c>
      <c r="Q2076" s="52">
        <f>MAY!P77</f>
        <v/>
      </c>
      <c r="R2076" s="52">
        <f>MAY!Q77</f>
        <v/>
      </c>
      <c r="S2076" s="54">
        <f>S2075+IF(X2076=0,0,M2076)</f>
        <v/>
      </c>
      <c r="T2076" s="55">
        <f>MAX(T2075,S2076)</f>
        <v/>
      </c>
      <c r="U2076" s="56">
        <f>S2076-T2076</f>
        <v/>
      </c>
      <c r="V2076" s="55">
        <f>IFERROR(SUMIFS(DATABASE!$M$5:$M$6004,DATABASE!$B$5:$B$6004,B2076,DATABASE!$X$5:$X$6004,1),0)</f>
        <v/>
      </c>
      <c r="W2076" s="57">
        <f>IFERROR(COUNTIFS(DATABASE!$B$5:$B$6004,B2076,DATABASE!$X$5:$X$6004,1),0)</f>
        <v/>
      </c>
      <c r="X2076" s="58">
        <f>--AND(ISNUMBER(B2076),C2076&lt;&gt;"",L2076&lt;&gt;"",M2076&lt;&gt;"")</f>
        <v/>
      </c>
    </row>
    <row r="2077" ht="15" customHeight="1" s="111">
      <c r="A2077" s="42" t="inlineStr">
        <is>
          <t>MAY</t>
        </is>
      </c>
      <c r="B2077" s="43">
        <f>MAY!A78</f>
        <v/>
      </c>
      <c r="C2077" s="44">
        <f>MAY!B78</f>
        <v/>
      </c>
      <c r="D2077" s="44">
        <f>MAY!C78</f>
        <v/>
      </c>
      <c r="E2077" s="44">
        <f>MAY!D78</f>
        <v/>
      </c>
      <c r="F2077" s="44">
        <f>MAY!E78</f>
        <v/>
      </c>
      <c r="G2077" s="44">
        <f>MAY!F78</f>
        <v/>
      </c>
      <c r="H2077" s="44">
        <f>MAY!G78</f>
        <v/>
      </c>
      <c r="I2077" s="45">
        <f>MAY!H78</f>
        <v/>
      </c>
      <c r="J2077" s="45">
        <f>MAY!I78</f>
        <v/>
      </c>
      <c r="K2077" s="44">
        <f>MAY!J78</f>
        <v/>
      </c>
      <c r="L2077" s="44">
        <f>MAY!K78</f>
        <v/>
      </c>
      <c r="M2077" s="46">
        <f>MAY!L78</f>
        <v/>
      </c>
      <c r="N2077" s="44">
        <f>MAY!M78</f>
        <v/>
      </c>
      <c r="O2077" s="44">
        <f>MAY!N78</f>
        <v/>
      </c>
      <c r="P2077" s="44">
        <f>MAY!O78</f>
        <v/>
      </c>
      <c r="Q2077" s="44">
        <f>MAY!P78</f>
        <v/>
      </c>
      <c r="R2077" s="44">
        <f>MAY!Q78</f>
        <v/>
      </c>
      <c r="S2077" s="46">
        <f>S2076+IF(X2077=0,0,M2077)</f>
        <v/>
      </c>
      <c r="T2077" s="47">
        <f>MAX(T2076,S2077)</f>
        <v/>
      </c>
      <c r="U2077" s="48">
        <f>S2077-T2077</f>
        <v/>
      </c>
      <c r="V2077" s="47">
        <f>IFERROR(SUMIFS(DATABASE!$M$5:$M$6004,DATABASE!$B$5:$B$6004,B2077,DATABASE!$X$5:$X$6004,1),0)</f>
        <v/>
      </c>
      <c r="W2077" s="31">
        <f>IFERROR(COUNTIFS(DATABASE!$B$5:$B$6004,B2077,DATABASE!$X$5:$X$6004,1),0)</f>
        <v/>
      </c>
      <c r="X2077" s="49">
        <f>--AND(ISNUMBER(B2077),C2077&lt;&gt;"",L2077&lt;&gt;"",M2077&lt;&gt;"")</f>
        <v/>
      </c>
    </row>
    <row r="2078" ht="15" customHeight="1" s="111">
      <c r="A2078" s="50" t="inlineStr">
        <is>
          <t>MAY</t>
        </is>
      </c>
      <c r="B2078" s="51">
        <f>MAY!A79</f>
        <v/>
      </c>
      <c r="C2078" s="52">
        <f>MAY!B79</f>
        <v/>
      </c>
      <c r="D2078" s="52">
        <f>MAY!C79</f>
        <v/>
      </c>
      <c r="E2078" s="52">
        <f>MAY!D79</f>
        <v/>
      </c>
      <c r="F2078" s="52">
        <f>MAY!E79</f>
        <v/>
      </c>
      <c r="G2078" s="52">
        <f>MAY!F79</f>
        <v/>
      </c>
      <c r="H2078" s="52">
        <f>MAY!G79</f>
        <v/>
      </c>
      <c r="I2078" s="53">
        <f>MAY!H79</f>
        <v/>
      </c>
      <c r="J2078" s="53">
        <f>MAY!I79</f>
        <v/>
      </c>
      <c r="K2078" s="52">
        <f>MAY!J79</f>
        <v/>
      </c>
      <c r="L2078" s="52">
        <f>MAY!K79</f>
        <v/>
      </c>
      <c r="M2078" s="54">
        <f>MAY!L79</f>
        <v/>
      </c>
      <c r="N2078" s="52">
        <f>MAY!M79</f>
        <v/>
      </c>
      <c r="O2078" s="52">
        <f>MAY!N79</f>
        <v/>
      </c>
      <c r="P2078" s="52">
        <f>MAY!O79</f>
        <v/>
      </c>
      <c r="Q2078" s="52">
        <f>MAY!P79</f>
        <v/>
      </c>
      <c r="R2078" s="52">
        <f>MAY!Q79</f>
        <v/>
      </c>
      <c r="S2078" s="54">
        <f>S2077+IF(X2078=0,0,M2078)</f>
        <v/>
      </c>
      <c r="T2078" s="55">
        <f>MAX(T2077,S2078)</f>
        <v/>
      </c>
      <c r="U2078" s="56">
        <f>S2078-T2078</f>
        <v/>
      </c>
      <c r="V2078" s="55">
        <f>IFERROR(SUMIFS(DATABASE!$M$5:$M$6004,DATABASE!$B$5:$B$6004,B2078,DATABASE!$X$5:$X$6004,1),0)</f>
        <v/>
      </c>
      <c r="W2078" s="57">
        <f>IFERROR(COUNTIFS(DATABASE!$B$5:$B$6004,B2078,DATABASE!$X$5:$X$6004,1),0)</f>
        <v/>
      </c>
      <c r="X2078" s="58">
        <f>--AND(ISNUMBER(B2078),C2078&lt;&gt;"",L2078&lt;&gt;"",M2078&lt;&gt;"")</f>
        <v/>
      </c>
    </row>
    <row r="2079" ht="15" customHeight="1" s="111">
      <c r="A2079" s="42" t="inlineStr">
        <is>
          <t>MAY</t>
        </is>
      </c>
      <c r="B2079" s="43">
        <f>MAY!A80</f>
        <v/>
      </c>
      <c r="C2079" s="44">
        <f>MAY!B80</f>
        <v/>
      </c>
      <c r="D2079" s="44">
        <f>MAY!C80</f>
        <v/>
      </c>
      <c r="E2079" s="44">
        <f>MAY!D80</f>
        <v/>
      </c>
      <c r="F2079" s="44">
        <f>MAY!E80</f>
        <v/>
      </c>
      <c r="G2079" s="44">
        <f>MAY!F80</f>
        <v/>
      </c>
      <c r="H2079" s="44">
        <f>MAY!G80</f>
        <v/>
      </c>
      <c r="I2079" s="45">
        <f>MAY!H80</f>
        <v/>
      </c>
      <c r="J2079" s="45">
        <f>MAY!I80</f>
        <v/>
      </c>
      <c r="K2079" s="44">
        <f>MAY!J80</f>
        <v/>
      </c>
      <c r="L2079" s="44">
        <f>MAY!K80</f>
        <v/>
      </c>
      <c r="M2079" s="46">
        <f>MAY!L80</f>
        <v/>
      </c>
      <c r="N2079" s="44">
        <f>MAY!M80</f>
        <v/>
      </c>
      <c r="O2079" s="44">
        <f>MAY!N80</f>
        <v/>
      </c>
      <c r="P2079" s="44">
        <f>MAY!O80</f>
        <v/>
      </c>
      <c r="Q2079" s="44">
        <f>MAY!P80</f>
        <v/>
      </c>
      <c r="R2079" s="44">
        <f>MAY!Q80</f>
        <v/>
      </c>
      <c r="S2079" s="46">
        <f>S2078+IF(X2079=0,0,M2079)</f>
        <v/>
      </c>
      <c r="T2079" s="47">
        <f>MAX(T2078,S2079)</f>
        <v/>
      </c>
      <c r="U2079" s="48">
        <f>S2079-T2079</f>
        <v/>
      </c>
      <c r="V2079" s="47">
        <f>IFERROR(SUMIFS(DATABASE!$M$5:$M$6004,DATABASE!$B$5:$B$6004,B2079,DATABASE!$X$5:$X$6004,1),0)</f>
        <v/>
      </c>
      <c r="W2079" s="31">
        <f>IFERROR(COUNTIFS(DATABASE!$B$5:$B$6004,B2079,DATABASE!$X$5:$X$6004,1),0)</f>
        <v/>
      </c>
      <c r="X2079" s="49">
        <f>--AND(ISNUMBER(B2079),C2079&lt;&gt;"",L2079&lt;&gt;"",M2079&lt;&gt;"")</f>
        <v/>
      </c>
    </row>
    <row r="2080" ht="15" customHeight="1" s="111">
      <c r="A2080" s="50" t="inlineStr">
        <is>
          <t>MAY</t>
        </is>
      </c>
      <c r="B2080" s="51">
        <f>MAY!A81</f>
        <v/>
      </c>
      <c r="C2080" s="52">
        <f>MAY!B81</f>
        <v/>
      </c>
      <c r="D2080" s="52">
        <f>MAY!C81</f>
        <v/>
      </c>
      <c r="E2080" s="52">
        <f>MAY!D81</f>
        <v/>
      </c>
      <c r="F2080" s="52">
        <f>MAY!E81</f>
        <v/>
      </c>
      <c r="G2080" s="52">
        <f>MAY!F81</f>
        <v/>
      </c>
      <c r="H2080" s="52">
        <f>MAY!G81</f>
        <v/>
      </c>
      <c r="I2080" s="53">
        <f>MAY!H81</f>
        <v/>
      </c>
      <c r="J2080" s="53">
        <f>MAY!I81</f>
        <v/>
      </c>
      <c r="K2080" s="52">
        <f>MAY!J81</f>
        <v/>
      </c>
      <c r="L2080" s="52">
        <f>MAY!K81</f>
        <v/>
      </c>
      <c r="M2080" s="54">
        <f>MAY!L81</f>
        <v/>
      </c>
      <c r="N2080" s="52">
        <f>MAY!M81</f>
        <v/>
      </c>
      <c r="O2080" s="52">
        <f>MAY!N81</f>
        <v/>
      </c>
      <c r="P2080" s="52">
        <f>MAY!O81</f>
        <v/>
      </c>
      <c r="Q2080" s="52">
        <f>MAY!P81</f>
        <v/>
      </c>
      <c r="R2080" s="52">
        <f>MAY!Q81</f>
        <v/>
      </c>
      <c r="S2080" s="54">
        <f>S2079+IF(X2080=0,0,M2080)</f>
        <v/>
      </c>
      <c r="T2080" s="55">
        <f>MAX(T2079,S2080)</f>
        <v/>
      </c>
      <c r="U2080" s="56">
        <f>S2080-T2080</f>
        <v/>
      </c>
      <c r="V2080" s="55">
        <f>IFERROR(SUMIFS(DATABASE!$M$5:$M$6004,DATABASE!$B$5:$B$6004,B2080,DATABASE!$X$5:$X$6004,1),0)</f>
        <v/>
      </c>
      <c r="W2080" s="57">
        <f>IFERROR(COUNTIFS(DATABASE!$B$5:$B$6004,B2080,DATABASE!$X$5:$X$6004,1),0)</f>
        <v/>
      </c>
      <c r="X2080" s="58">
        <f>--AND(ISNUMBER(B2080),C2080&lt;&gt;"",L2080&lt;&gt;"",M2080&lt;&gt;"")</f>
        <v/>
      </c>
    </row>
    <row r="2081" ht="15" customHeight="1" s="111">
      <c r="A2081" s="42" t="inlineStr">
        <is>
          <t>MAY</t>
        </is>
      </c>
      <c r="B2081" s="43">
        <f>MAY!A82</f>
        <v/>
      </c>
      <c r="C2081" s="44">
        <f>MAY!B82</f>
        <v/>
      </c>
      <c r="D2081" s="44">
        <f>MAY!C82</f>
        <v/>
      </c>
      <c r="E2081" s="44">
        <f>MAY!D82</f>
        <v/>
      </c>
      <c r="F2081" s="44">
        <f>MAY!E82</f>
        <v/>
      </c>
      <c r="G2081" s="44">
        <f>MAY!F82</f>
        <v/>
      </c>
      <c r="H2081" s="44">
        <f>MAY!G82</f>
        <v/>
      </c>
      <c r="I2081" s="45">
        <f>MAY!H82</f>
        <v/>
      </c>
      <c r="J2081" s="45">
        <f>MAY!I82</f>
        <v/>
      </c>
      <c r="K2081" s="44">
        <f>MAY!J82</f>
        <v/>
      </c>
      <c r="L2081" s="44">
        <f>MAY!K82</f>
        <v/>
      </c>
      <c r="M2081" s="46">
        <f>MAY!L82</f>
        <v/>
      </c>
      <c r="N2081" s="44">
        <f>MAY!M82</f>
        <v/>
      </c>
      <c r="O2081" s="44">
        <f>MAY!N82</f>
        <v/>
      </c>
      <c r="P2081" s="44">
        <f>MAY!O82</f>
        <v/>
      </c>
      <c r="Q2081" s="44">
        <f>MAY!P82</f>
        <v/>
      </c>
      <c r="R2081" s="44">
        <f>MAY!Q82</f>
        <v/>
      </c>
      <c r="S2081" s="46">
        <f>S2080+IF(X2081=0,0,M2081)</f>
        <v/>
      </c>
      <c r="T2081" s="47">
        <f>MAX(T2080,S2081)</f>
        <v/>
      </c>
      <c r="U2081" s="48">
        <f>S2081-T2081</f>
        <v/>
      </c>
      <c r="V2081" s="47">
        <f>IFERROR(SUMIFS(DATABASE!$M$5:$M$6004,DATABASE!$B$5:$B$6004,B2081,DATABASE!$X$5:$X$6004,1),0)</f>
        <v/>
      </c>
      <c r="W2081" s="31">
        <f>IFERROR(COUNTIFS(DATABASE!$B$5:$B$6004,B2081,DATABASE!$X$5:$X$6004,1),0)</f>
        <v/>
      </c>
      <c r="X2081" s="49">
        <f>--AND(ISNUMBER(B2081),C2081&lt;&gt;"",L2081&lt;&gt;"",M2081&lt;&gt;"")</f>
        <v/>
      </c>
    </row>
    <row r="2082" ht="15" customHeight="1" s="111">
      <c r="A2082" s="50" t="inlineStr">
        <is>
          <t>MAY</t>
        </is>
      </c>
      <c r="B2082" s="51">
        <f>MAY!A83</f>
        <v/>
      </c>
      <c r="C2082" s="52">
        <f>MAY!B83</f>
        <v/>
      </c>
      <c r="D2082" s="52">
        <f>MAY!C83</f>
        <v/>
      </c>
      <c r="E2082" s="52">
        <f>MAY!D83</f>
        <v/>
      </c>
      <c r="F2082" s="52">
        <f>MAY!E83</f>
        <v/>
      </c>
      <c r="G2082" s="52">
        <f>MAY!F83</f>
        <v/>
      </c>
      <c r="H2082" s="52">
        <f>MAY!G83</f>
        <v/>
      </c>
      <c r="I2082" s="53">
        <f>MAY!H83</f>
        <v/>
      </c>
      <c r="J2082" s="53">
        <f>MAY!I83</f>
        <v/>
      </c>
      <c r="K2082" s="52">
        <f>MAY!J83</f>
        <v/>
      </c>
      <c r="L2082" s="52">
        <f>MAY!K83</f>
        <v/>
      </c>
      <c r="M2082" s="54">
        <f>MAY!L83</f>
        <v/>
      </c>
      <c r="N2082" s="52">
        <f>MAY!M83</f>
        <v/>
      </c>
      <c r="O2082" s="52">
        <f>MAY!N83</f>
        <v/>
      </c>
      <c r="P2082" s="52">
        <f>MAY!O83</f>
        <v/>
      </c>
      <c r="Q2082" s="52">
        <f>MAY!P83</f>
        <v/>
      </c>
      <c r="R2082" s="52">
        <f>MAY!Q83</f>
        <v/>
      </c>
      <c r="S2082" s="54">
        <f>S2081+IF(X2082=0,0,M2082)</f>
        <v/>
      </c>
      <c r="T2082" s="55">
        <f>MAX(T2081,S2082)</f>
        <v/>
      </c>
      <c r="U2082" s="56">
        <f>S2082-T2082</f>
        <v/>
      </c>
      <c r="V2082" s="55">
        <f>IFERROR(SUMIFS(DATABASE!$M$5:$M$6004,DATABASE!$B$5:$B$6004,B2082,DATABASE!$X$5:$X$6004,1),0)</f>
        <v/>
      </c>
      <c r="W2082" s="57">
        <f>IFERROR(COUNTIFS(DATABASE!$B$5:$B$6004,B2082,DATABASE!$X$5:$X$6004,1),0)</f>
        <v/>
      </c>
      <c r="X2082" s="58">
        <f>--AND(ISNUMBER(B2082),C2082&lt;&gt;"",L2082&lt;&gt;"",M2082&lt;&gt;"")</f>
        <v/>
      </c>
    </row>
    <row r="2083" ht="15" customHeight="1" s="111">
      <c r="A2083" s="42" t="inlineStr">
        <is>
          <t>MAY</t>
        </is>
      </c>
      <c r="B2083" s="43">
        <f>MAY!A84</f>
        <v/>
      </c>
      <c r="C2083" s="44">
        <f>MAY!B84</f>
        <v/>
      </c>
      <c r="D2083" s="44">
        <f>MAY!C84</f>
        <v/>
      </c>
      <c r="E2083" s="44">
        <f>MAY!D84</f>
        <v/>
      </c>
      <c r="F2083" s="44">
        <f>MAY!E84</f>
        <v/>
      </c>
      <c r="G2083" s="44">
        <f>MAY!F84</f>
        <v/>
      </c>
      <c r="H2083" s="44">
        <f>MAY!G84</f>
        <v/>
      </c>
      <c r="I2083" s="45">
        <f>MAY!H84</f>
        <v/>
      </c>
      <c r="J2083" s="45">
        <f>MAY!I84</f>
        <v/>
      </c>
      <c r="K2083" s="44">
        <f>MAY!J84</f>
        <v/>
      </c>
      <c r="L2083" s="44">
        <f>MAY!K84</f>
        <v/>
      </c>
      <c r="M2083" s="46">
        <f>MAY!L84</f>
        <v/>
      </c>
      <c r="N2083" s="44">
        <f>MAY!M84</f>
        <v/>
      </c>
      <c r="O2083" s="44">
        <f>MAY!N84</f>
        <v/>
      </c>
      <c r="P2083" s="44">
        <f>MAY!O84</f>
        <v/>
      </c>
      <c r="Q2083" s="44">
        <f>MAY!P84</f>
        <v/>
      </c>
      <c r="R2083" s="44">
        <f>MAY!Q84</f>
        <v/>
      </c>
      <c r="S2083" s="46">
        <f>S2082+IF(X2083=0,0,M2083)</f>
        <v/>
      </c>
      <c r="T2083" s="47">
        <f>MAX(T2082,S2083)</f>
        <v/>
      </c>
      <c r="U2083" s="48">
        <f>S2083-T2083</f>
        <v/>
      </c>
      <c r="V2083" s="47">
        <f>IFERROR(SUMIFS(DATABASE!$M$5:$M$6004,DATABASE!$B$5:$B$6004,B2083,DATABASE!$X$5:$X$6004,1),0)</f>
        <v/>
      </c>
      <c r="W2083" s="31">
        <f>IFERROR(COUNTIFS(DATABASE!$B$5:$B$6004,B2083,DATABASE!$X$5:$X$6004,1),0)</f>
        <v/>
      </c>
      <c r="X2083" s="49">
        <f>--AND(ISNUMBER(B2083),C2083&lt;&gt;"",L2083&lt;&gt;"",M2083&lt;&gt;"")</f>
        <v/>
      </c>
    </row>
    <row r="2084" ht="15" customHeight="1" s="111">
      <c r="A2084" s="50" t="inlineStr">
        <is>
          <t>MAY</t>
        </is>
      </c>
      <c r="B2084" s="51">
        <f>MAY!A85</f>
        <v/>
      </c>
      <c r="C2084" s="52">
        <f>MAY!B85</f>
        <v/>
      </c>
      <c r="D2084" s="52">
        <f>MAY!C85</f>
        <v/>
      </c>
      <c r="E2084" s="52">
        <f>MAY!D85</f>
        <v/>
      </c>
      <c r="F2084" s="52">
        <f>MAY!E85</f>
        <v/>
      </c>
      <c r="G2084" s="52">
        <f>MAY!F85</f>
        <v/>
      </c>
      <c r="H2084" s="52">
        <f>MAY!G85</f>
        <v/>
      </c>
      <c r="I2084" s="53">
        <f>MAY!H85</f>
        <v/>
      </c>
      <c r="J2084" s="53">
        <f>MAY!I85</f>
        <v/>
      </c>
      <c r="K2084" s="52">
        <f>MAY!J85</f>
        <v/>
      </c>
      <c r="L2084" s="52">
        <f>MAY!K85</f>
        <v/>
      </c>
      <c r="M2084" s="54">
        <f>MAY!L85</f>
        <v/>
      </c>
      <c r="N2084" s="52">
        <f>MAY!M85</f>
        <v/>
      </c>
      <c r="O2084" s="52">
        <f>MAY!N85</f>
        <v/>
      </c>
      <c r="P2084" s="52">
        <f>MAY!O85</f>
        <v/>
      </c>
      <c r="Q2084" s="52">
        <f>MAY!P85</f>
        <v/>
      </c>
      <c r="R2084" s="52">
        <f>MAY!Q85</f>
        <v/>
      </c>
      <c r="S2084" s="54">
        <f>S2083+IF(X2084=0,0,M2084)</f>
        <v/>
      </c>
      <c r="T2084" s="55">
        <f>MAX(T2083,S2084)</f>
        <v/>
      </c>
      <c r="U2084" s="56">
        <f>S2084-T2084</f>
        <v/>
      </c>
      <c r="V2084" s="55">
        <f>IFERROR(SUMIFS(DATABASE!$M$5:$M$6004,DATABASE!$B$5:$B$6004,B2084,DATABASE!$X$5:$X$6004,1),0)</f>
        <v/>
      </c>
      <c r="W2084" s="57">
        <f>IFERROR(COUNTIFS(DATABASE!$B$5:$B$6004,B2084,DATABASE!$X$5:$X$6004,1),0)</f>
        <v/>
      </c>
      <c r="X2084" s="58">
        <f>--AND(ISNUMBER(B2084),C2084&lt;&gt;"",L2084&lt;&gt;"",M2084&lt;&gt;"")</f>
        <v/>
      </c>
    </row>
    <row r="2085" ht="15" customHeight="1" s="111">
      <c r="A2085" s="42" t="inlineStr">
        <is>
          <t>MAY</t>
        </is>
      </c>
      <c r="B2085" s="43">
        <f>MAY!A86</f>
        <v/>
      </c>
      <c r="C2085" s="44">
        <f>MAY!B86</f>
        <v/>
      </c>
      <c r="D2085" s="44">
        <f>MAY!C86</f>
        <v/>
      </c>
      <c r="E2085" s="44">
        <f>MAY!D86</f>
        <v/>
      </c>
      <c r="F2085" s="44">
        <f>MAY!E86</f>
        <v/>
      </c>
      <c r="G2085" s="44">
        <f>MAY!F86</f>
        <v/>
      </c>
      <c r="H2085" s="44">
        <f>MAY!G86</f>
        <v/>
      </c>
      <c r="I2085" s="45">
        <f>MAY!H86</f>
        <v/>
      </c>
      <c r="J2085" s="45">
        <f>MAY!I86</f>
        <v/>
      </c>
      <c r="K2085" s="44">
        <f>MAY!J86</f>
        <v/>
      </c>
      <c r="L2085" s="44">
        <f>MAY!K86</f>
        <v/>
      </c>
      <c r="M2085" s="46">
        <f>MAY!L86</f>
        <v/>
      </c>
      <c r="N2085" s="44">
        <f>MAY!M86</f>
        <v/>
      </c>
      <c r="O2085" s="44">
        <f>MAY!N86</f>
        <v/>
      </c>
      <c r="P2085" s="44">
        <f>MAY!O86</f>
        <v/>
      </c>
      <c r="Q2085" s="44">
        <f>MAY!P86</f>
        <v/>
      </c>
      <c r="R2085" s="44">
        <f>MAY!Q86</f>
        <v/>
      </c>
      <c r="S2085" s="46">
        <f>S2084+IF(X2085=0,0,M2085)</f>
        <v/>
      </c>
      <c r="T2085" s="47">
        <f>MAX(T2084,S2085)</f>
        <v/>
      </c>
      <c r="U2085" s="48">
        <f>S2085-T2085</f>
        <v/>
      </c>
      <c r="V2085" s="47">
        <f>IFERROR(SUMIFS(DATABASE!$M$5:$M$6004,DATABASE!$B$5:$B$6004,B2085,DATABASE!$X$5:$X$6004,1),0)</f>
        <v/>
      </c>
      <c r="W2085" s="31">
        <f>IFERROR(COUNTIFS(DATABASE!$B$5:$B$6004,B2085,DATABASE!$X$5:$X$6004,1),0)</f>
        <v/>
      </c>
      <c r="X2085" s="49">
        <f>--AND(ISNUMBER(B2085),C2085&lt;&gt;"",L2085&lt;&gt;"",M2085&lt;&gt;"")</f>
        <v/>
      </c>
    </row>
    <row r="2086" ht="15" customHeight="1" s="111">
      <c r="A2086" s="50" t="inlineStr">
        <is>
          <t>MAY</t>
        </is>
      </c>
      <c r="B2086" s="51">
        <f>MAY!A87</f>
        <v/>
      </c>
      <c r="C2086" s="52">
        <f>MAY!B87</f>
        <v/>
      </c>
      <c r="D2086" s="52">
        <f>MAY!C87</f>
        <v/>
      </c>
      <c r="E2086" s="52">
        <f>MAY!D87</f>
        <v/>
      </c>
      <c r="F2086" s="52">
        <f>MAY!E87</f>
        <v/>
      </c>
      <c r="G2086" s="52">
        <f>MAY!F87</f>
        <v/>
      </c>
      <c r="H2086" s="52">
        <f>MAY!G87</f>
        <v/>
      </c>
      <c r="I2086" s="53">
        <f>MAY!H87</f>
        <v/>
      </c>
      <c r="J2086" s="53">
        <f>MAY!I87</f>
        <v/>
      </c>
      <c r="K2086" s="52">
        <f>MAY!J87</f>
        <v/>
      </c>
      <c r="L2086" s="52">
        <f>MAY!K87</f>
        <v/>
      </c>
      <c r="M2086" s="54">
        <f>MAY!L87</f>
        <v/>
      </c>
      <c r="N2086" s="52">
        <f>MAY!M87</f>
        <v/>
      </c>
      <c r="O2086" s="52">
        <f>MAY!N87</f>
        <v/>
      </c>
      <c r="P2086" s="52">
        <f>MAY!O87</f>
        <v/>
      </c>
      <c r="Q2086" s="52">
        <f>MAY!P87</f>
        <v/>
      </c>
      <c r="R2086" s="52">
        <f>MAY!Q87</f>
        <v/>
      </c>
      <c r="S2086" s="54">
        <f>S2085+IF(X2086=0,0,M2086)</f>
        <v/>
      </c>
      <c r="T2086" s="55">
        <f>MAX(T2085,S2086)</f>
        <v/>
      </c>
      <c r="U2086" s="56">
        <f>S2086-T2086</f>
        <v/>
      </c>
      <c r="V2086" s="55">
        <f>IFERROR(SUMIFS(DATABASE!$M$5:$M$6004,DATABASE!$B$5:$B$6004,B2086,DATABASE!$X$5:$X$6004,1),0)</f>
        <v/>
      </c>
      <c r="W2086" s="57">
        <f>IFERROR(COUNTIFS(DATABASE!$B$5:$B$6004,B2086,DATABASE!$X$5:$X$6004,1),0)</f>
        <v/>
      </c>
      <c r="X2086" s="58">
        <f>--AND(ISNUMBER(B2086),C2086&lt;&gt;"",L2086&lt;&gt;"",M2086&lt;&gt;"")</f>
        <v/>
      </c>
    </row>
    <row r="2087" ht="15" customHeight="1" s="111">
      <c r="A2087" s="42" t="inlineStr">
        <is>
          <t>MAY</t>
        </is>
      </c>
      <c r="B2087" s="43">
        <f>MAY!A88</f>
        <v/>
      </c>
      <c r="C2087" s="44">
        <f>MAY!B88</f>
        <v/>
      </c>
      <c r="D2087" s="44">
        <f>MAY!C88</f>
        <v/>
      </c>
      <c r="E2087" s="44">
        <f>MAY!D88</f>
        <v/>
      </c>
      <c r="F2087" s="44">
        <f>MAY!E88</f>
        <v/>
      </c>
      <c r="G2087" s="44">
        <f>MAY!F88</f>
        <v/>
      </c>
      <c r="H2087" s="44">
        <f>MAY!G88</f>
        <v/>
      </c>
      <c r="I2087" s="45">
        <f>MAY!H88</f>
        <v/>
      </c>
      <c r="J2087" s="45">
        <f>MAY!I88</f>
        <v/>
      </c>
      <c r="K2087" s="44">
        <f>MAY!J88</f>
        <v/>
      </c>
      <c r="L2087" s="44">
        <f>MAY!K88</f>
        <v/>
      </c>
      <c r="M2087" s="46">
        <f>MAY!L88</f>
        <v/>
      </c>
      <c r="N2087" s="44">
        <f>MAY!M88</f>
        <v/>
      </c>
      <c r="O2087" s="44">
        <f>MAY!N88</f>
        <v/>
      </c>
      <c r="P2087" s="44">
        <f>MAY!O88</f>
        <v/>
      </c>
      <c r="Q2087" s="44">
        <f>MAY!P88</f>
        <v/>
      </c>
      <c r="R2087" s="44">
        <f>MAY!Q88</f>
        <v/>
      </c>
      <c r="S2087" s="46">
        <f>S2086+IF(X2087=0,0,M2087)</f>
        <v/>
      </c>
      <c r="T2087" s="47">
        <f>MAX(T2086,S2087)</f>
        <v/>
      </c>
      <c r="U2087" s="48">
        <f>S2087-T2087</f>
        <v/>
      </c>
      <c r="V2087" s="47">
        <f>IFERROR(SUMIFS(DATABASE!$M$5:$M$6004,DATABASE!$B$5:$B$6004,B2087,DATABASE!$X$5:$X$6004,1),0)</f>
        <v/>
      </c>
      <c r="W2087" s="31">
        <f>IFERROR(COUNTIFS(DATABASE!$B$5:$B$6004,B2087,DATABASE!$X$5:$X$6004,1),0)</f>
        <v/>
      </c>
      <c r="X2087" s="49">
        <f>--AND(ISNUMBER(B2087),C2087&lt;&gt;"",L2087&lt;&gt;"",M2087&lt;&gt;"")</f>
        <v/>
      </c>
    </row>
    <row r="2088" ht="15" customHeight="1" s="111">
      <c r="A2088" s="50" t="inlineStr">
        <is>
          <t>MAY</t>
        </is>
      </c>
      <c r="B2088" s="51">
        <f>MAY!A89</f>
        <v/>
      </c>
      <c r="C2088" s="52">
        <f>MAY!B89</f>
        <v/>
      </c>
      <c r="D2088" s="52">
        <f>MAY!C89</f>
        <v/>
      </c>
      <c r="E2088" s="52">
        <f>MAY!D89</f>
        <v/>
      </c>
      <c r="F2088" s="52">
        <f>MAY!E89</f>
        <v/>
      </c>
      <c r="G2088" s="52">
        <f>MAY!F89</f>
        <v/>
      </c>
      <c r="H2088" s="52">
        <f>MAY!G89</f>
        <v/>
      </c>
      <c r="I2088" s="53">
        <f>MAY!H89</f>
        <v/>
      </c>
      <c r="J2088" s="53">
        <f>MAY!I89</f>
        <v/>
      </c>
      <c r="K2088" s="52">
        <f>MAY!J89</f>
        <v/>
      </c>
      <c r="L2088" s="52">
        <f>MAY!K89</f>
        <v/>
      </c>
      <c r="M2088" s="54">
        <f>MAY!L89</f>
        <v/>
      </c>
      <c r="N2088" s="52">
        <f>MAY!M89</f>
        <v/>
      </c>
      <c r="O2088" s="52">
        <f>MAY!N89</f>
        <v/>
      </c>
      <c r="P2088" s="52">
        <f>MAY!O89</f>
        <v/>
      </c>
      <c r="Q2088" s="52">
        <f>MAY!P89</f>
        <v/>
      </c>
      <c r="R2088" s="52">
        <f>MAY!Q89</f>
        <v/>
      </c>
      <c r="S2088" s="54">
        <f>S2087+IF(X2088=0,0,M2088)</f>
        <v/>
      </c>
      <c r="T2088" s="55">
        <f>MAX(T2087,S2088)</f>
        <v/>
      </c>
      <c r="U2088" s="56">
        <f>S2088-T2088</f>
        <v/>
      </c>
      <c r="V2088" s="55">
        <f>IFERROR(SUMIFS(DATABASE!$M$5:$M$6004,DATABASE!$B$5:$B$6004,B2088,DATABASE!$X$5:$X$6004,1),0)</f>
        <v/>
      </c>
      <c r="W2088" s="57">
        <f>IFERROR(COUNTIFS(DATABASE!$B$5:$B$6004,B2088,DATABASE!$X$5:$X$6004,1),0)</f>
        <v/>
      </c>
      <c r="X2088" s="58">
        <f>--AND(ISNUMBER(B2088),C2088&lt;&gt;"",L2088&lt;&gt;"",M2088&lt;&gt;"")</f>
        <v/>
      </c>
    </row>
    <row r="2089" ht="15" customHeight="1" s="111">
      <c r="A2089" s="42" t="inlineStr">
        <is>
          <t>MAY</t>
        </is>
      </c>
      <c r="B2089" s="43">
        <f>MAY!A90</f>
        <v/>
      </c>
      <c r="C2089" s="44">
        <f>MAY!B90</f>
        <v/>
      </c>
      <c r="D2089" s="44">
        <f>MAY!C90</f>
        <v/>
      </c>
      <c r="E2089" s="44">
        <f>MAY!D90</f>
        <v/>
      </c>
      <c r="F2089" s="44">
        <f>MAY!E90</f>
        <v/>
      </c>
      <c r="G2089" s="44">
        <f>MAY!F90</f>
        <v/>
      </c>
      <c r="H2089" s="44">
        <f>MAY!G90</f>
        <v/>
      </c>
      <c r="I2089" s="45">
        <f>MAY!H90</f>
        <v/>
      </c>
      <c r="J2089" s="45">
        <f>MAY!I90</f>
        <v/>
      </c>
      <c r="K2089" s="44">
        <f>MAY!J90</f>
        <v/>
      </c>
      <c r="L2089" s="44">
        <f>MAY!K90</f>
        <v/>
      </c>
      <c r="M2089" s="46">
        <f>MAY!L90</f>
        <v/>
      </c>
      <c r="N2089" s="44">
        <f>MAY!M90</f>
        <v/>
      </c>
      <c r="O2089" s="44">
        <f>MAY!N90</f>
        <v/>
      </c>
      <c r="P2089" s="44">
        <f>MAY!O90</f>
        <v/>
      </c>
      <c r="Q2089" s="44">
        <f>MAY!P90</f>
        <v/>
      </c>
      <c r="R2089" s="44">
        <f>MAY!Q90</f>
        <v/>
      </c>
      <c r="S2089" s="46">
        <f>S2088+IF(X2089=0,0,M2089)</f>
        <v/>
      </c>
      <c r="T2089" s="47">
        <f>MAX(T2088,S2089)</f>
        <v/>
      </c>
      <c r="U2089" s="48">
        <f>S2089-T2089</f>
        <v/>
      </c>
      <c r="V2089" s="47">
        <f>IFERROR(SUMIFS(DATABASE!$M$5:$M$6004,DATABASE!$B$5:$B$6004,B2089,DATABASE!$X$5:$X$6004,1),0)</f>
        <v/>
      </c>
      <c r="W2089" s="31">
        <f>IFERROR(COUNTIFS(DATABASE!$B$5:$B$6004,B2089,DATABASE!$X$5:$X$6004,1),0)</f>
        <v/>
      </c>
      <c r="X2089" s="49">
        <f>--AND(ISNUMBER(B2089),C2089&lt;&gt;"",L2089&lt;&gt;"",M2089&lt;&gt;"")</f>
        <v/>
      </c>
    </row>
    <row r="2090" ht="15" customHeight="1" s="111">
      <c r="A2090" s="50" t="inlineStr">
        <is>
          <t>MAY</t>
        </is>
      </c>
      <c r="B2090" s="51">
        <f>MAY!A91</f>
        <v/>
      </c>
      <c r="C2090" s="52">
        <f>MAY!B91</f>
        <v/>
      </c>
      <c r="D2090" s="52">
        <f>MAY!C91</f>
        <v/>
      </c>
      <c r="E2090" s="52">
        <f>MAY!D91</f>
        <v/>
      </c>
      <c r="F2090" s="52">
        <f>MAY!E91</f>
        <v/>
      </c>
      <c r="G2090" s="52">
        <f>MAY!F91</f>
        <v/>
      </c>
      <c r="H2090" s="52">
        <f>MAY!G91</f>
        <v/>
      </c>
      <c r="I2090" s="53">
        <f>MAY!H91</f>
        <v/>
      </c>
      <c r="J2090" s="53">
        <f>MAY!I91</f>
        <v/>
      </c>
      <c r="K2090" s="52">
        <f>MAY!J91</f>
        <v/>
      </c>
      <c r="L2090" s="52">
        <f>MAY!K91</f>
        <v/>
      </c>
      <c r="M2090" s="54">
        <f>MAY!L91</f>
        <v/>
      </c>
      <c r="N2090" s="52">
        <f>MAY!M91</f>
        <v/>
      </c>
      <c r="O2090" s="52">
        <f>MAY!N91</f>
        <v/>
      </c>
      <c r="P2090" s="52">
        <f>MAY!O91</f>
        <v/>
      </c>
      <c r="Q2090" s="52">
        <f>MAY!P91</f>
        <v/>
      </c>
      <c r="R2090" s="52">
        <f>MAY!Q91</f>
        <v/>
      </c>
      <c r="S2090" s="54">
        <f>S2089+IF(X2090=0,0,M2090)</f>
        <v/>
      </c>
      <c r="T2090" s="55">
        <f>MAX(T2089,S2090)</f>
        <v/>
      </c>
      <c r="U2090" s="56">
        <f>S2090-T2090</f>
        <v/>
      </c>
      <c r="V2090" s="55">
        <f>IFERROR(SUMIFS(DATABASE!$M$5:$M$6004,DATABASE!$B$5:$B$6004,B2090,DATABASE!$X$5:$X$6004,1),0)</f>
        <v/>
      </c>
      <c r="W2090" s="57">
        <f>IFERROR(COUNTIFS(DATABASE!$B$5:$B$6004,B2090,DATABASE!$X$5:$X$6004,1),0)</f>
        <v/>
      </c>
      <c r="X2090" s="58">
        <f>--AND(ISNUMBER(B2090),C2090&lt;&gt;"",L2090&lt;&gt;"",M2090&lt;&gt;"")</f>
        <v/>
      </c>
    </row>
    <row r="2091" ht="15" customHeight="1" s="111">
      <c r="A2091" s="42" t="inlineStr">
        <is>
          <t>MAY</t>
        </is>
      </c>
      <c r="B2091" s="43">
        <f>MAY!A92</f>
        <v/>
      </c>
      <c r="C2091" s="44">
        <f>MAY!B92</f>
        <v/>
      </c>
      <c r="D2091" s="44">
        <f>MAY!C92</f>
        <v/>
      </c>
      <c r="E2091" s="44">
        <f>MAY!D92</f>
        <v/>
      </c>
      <c r="F2091" s="44">
        <f>MAY!E92</f>
        <v/>
      </c>
      <c r="G2091" s="44">
        <f>MAY!F92</f>
        <v/>
      </c>
      <c r="H2091" s="44">
        <f>MAY!G92</f>
        <v/>
      </c>
      <c r="I2091" s="45">
        <f>MAY!H92</f>
        <v/>
      </c>
      <c r="J2091" s="45">
        <f>MAY!I92</f>
        <v/>
      </c>
      <c r="K2091" s="44">
        <f>MAY!J92</f>
        <v/>
      </c>
      <c r="L2091" s="44">
        <f>MAY!K92</f>
        <v/>
      </c>
      <c r="M2091" s="46">
        <f>MAY!L92</f>
        <v/>
      </c>
      <c r="N2091" s="44">
        <f>MAY!M92</f>
        <v/>
      </c>
      <c r="O2091" s="44">
        <f>MAY!N92</f>
        <v/>
      </c>
      <c r="P2091" s="44">
        <f>MAY!O92</f>
        <v/>
      </c>
      <c r="Q2091" s="44">
        <f>MAY!P92</f>
        <v/>
      </c>
      <c r="R2091" s="44">
        <f>MAY!Q92</f>
        <v/>
      </c>
      <c r="S2091" s="46">
        <f>S2090+IF(X2091=0,0,M2091)</f>
        <v/>
      </c>
      <c r="T2091" s="47">
        <f>MAX(T2090,S2091)</f>
        <v/>
      </c>
      <c r="U2091" s="48">
        <f>S2091-T2091</f>
        <v/>
      </c>
      <c r="V2091" s="47">
        <f>IFERROR(SUMIFS(DATABASE!$M$5:$M$6004,DATABASE!$B$5:$B$6004,B2091,DATABASE!$X$5:$X$6004,1),0)</f>
        <v/>
      </c>
      <c r="W2091" s="31">
        <f>IFERROR(COUNTIFS(DATABASE!$B$5:$B$6004,B2091,DATABASE!$X$5:$X$6004,1),0)</f>
        <v/>
      </c>
      <c r="X2091" s="49">
        <f>--AND(ISNUMBER(B2091),C2091&lt;&gt;"",L2091&lt;&gt;"",M2091&lt;&gt;"")</f>
        <v/>
      </c>
    </row>
    <row r="2092" ht="15" customHeight="1" s="111">
      <c r="A2092" s="50" t="inlineStr">
        <is>
          <t>MAY</t>
        </is>
      </c>
      <c r="B2092" s="51">
        <f>MAY!A93</f>
        <v/>
      </c>
      <c r="C2092" s="52">
        <f>MAY!B93</f>
        <v/>
      </c>
      <c r="D2092" s="52">
        <f>MAY!C93</f>
        <v/>
      </c>
      <c r="E2092" s="52">
        <f>MAY!D93</f>
        <v/>
      </c>
      <c r="F2092" s="52">
        <f>MAY!E93</f>
        <v/>
      </c>
      <c r="G2092" s="52">
        <f>MAY!F93</f>
        <v/>
      </c>
      <c r="H2092" s="52">
        <f>MAY!G93</f>
        <v/>
      </c>
      <c r="I2092" s="53">
        <f>MAY!H93</f>
        <v/>
      </c>
      <c r="J2092" s="53">
        <f>MAY!I93</f>
        <v/>
      </c>
      <c r="K2092" s="52">
        <f>MAY!J93</f>
        <v/>
      </c>
      <c r="L2092" s="52">
        <f>MAY!K93</f>
        <v/>
      </c>
      <c r="M2092" s="54">
        <f>MAY!L93</f>
        <v/>
      </c>
      <c r="N2092" s="52">
        <f>MAY!M93</f>
        <v/>
      </c>
      <c r="O2092" s="52">
        <f>MAY!N93</f>
        <v/>
      </c>
      <c r="P2092" s="52">
        <f>MAY!O93</f>
        <v/>
      </c>
      <c r="Q2092" s="52">
        <f>MAY!P93</f>
        <v/>
      </c>
      <c r="R2092" s="52">
        <f>MAY!Q93</f>
        <v/>
      </c>
      <c r="S2092" s="54">
        <f>S2091+IF(X2092=0,0,M2092)</f>
        <v/>
      </c>
      <c r="T2092" s="55">
        <f>MAX(T2091,S2092)</f>
        <v/>
      </c>
      <c r="U2092" s="56">
        <f>S2092-T2092</f>
        <v/>
      </c>
      <c r="V2092" s="55">
        <f>IFERROR(SUMIFS(DATABASE!$M$5:$M$6004,DATABASE!$B$5:$B$6004,B2092,DATABASE!$X$5:$X$6004,1),0)</f>
        <v/>
      </c>
      <c r="W2092" s="57">
        <f>IFERROR(COUNTIFS(DATABASE!$B$5:$B$6004,B2092,DATABASE!$X$5:$X$6004,1),0)</f>
        <v/>
      </c>
      <c r="X2092" s="58">
        <f>--AND(ISNUMBER(B2092),C2092&lt;&gt;"",L2092&lt;&gt;"",M2092&lt;&gt;"")</f>
        <v/>
      </c>
    </row>
    <row r="2093" ht="15" customHeight="1" s="111">
      <c r="A2093" s="42" t="inlineStr">
        <is>
          <t>MAY</t>
        </is>
      </c>
      <c r="B2093" s="43">
        <f>MAY!A94</f>
        <v/>
      </c>
      <c r="C2093" s="44">
        <f>MAY!B94</f>
        <v/>
      </c>
      <c r="D2093" s="44">
        <f>MAY!C94</f>
        <v/>
      </c>
      <c r="E2093" s="44">
        <f>MAY!D94</f>
        <v/>
      </c>
      <c r="F2093" s="44">
        <f>MAY!E94</f>
        <v/>
      </c>
      <c r="G2093" s="44">
        <f>MAY!F94</f>
        <v/>
      </c>
      <c r="H2093" s="44">
        <f>MAY!G94</f>
        <v/>
      </c>
      <c r="I2093" s="45">
        <f>MAY!H94</f>
        <v/>
      </c>
      <c r="J2093" s="45">
        <f>MAY!I94</f>
        <v/>
      </c>
      <c r="K2093" s="44">
        <f>MAY!J94</f>
        <v/>
      </c>
      <c r="L2093" s="44">
        <f>MAY!K94</f>
        <v/>
      </c>
      <c r="M2093" s="46">
        <f>MAY!L94</f>
        <v/>
      </c>
      <c r="N2093" s="44">
        <f>MAY!M94</f>
        <v/>
      </c>
      <c r="O2093" s="44">
        <f>MAY!N94</f>
        <v/>
      </c>
      <c r="P2093" s="44">
        <f>MAY!O94</f>
        <v/>
      </c>
      <c r="Q2093" s="44">
        <f>MAY!P94</f>
        <v/>
      </c>
      <c r="R2093" s="44">
        <f>MAY!Q94</f>
        <v/>
      </c>
      <c r="S2093" s="46">
        <f>S2092+IF(X2093=0,0,M2093)</f>
        <v/>
      </c>
      <c r="T2093" s="47">
        <f>MAX(T2092,S2093)</f>
        <v/>
      </c>
      <c r="U2093" s="48">
        <f>S2093-T2093</f>
        <v/>
      </c>
      <c r="V2093" s="47">
        <f>IFERROR(SUMIFS(DATABASE!$M$5:$M$6004,DATABASE!$B$5:$B$6004,B2093,DATABASE!$X$5:$X$6004,1),0)</f>
        <v/>
      </c>
      <c r="W2093" s="31">
        <f>IFERROR(COUNTIFS(DATABASE!$B$5:$B$6004,B2093,DATABASE!$X$5:$X$6004,1),0)</f>
        <v/>
      </c>
      <c r="X2093" s="49">
        <f>--AND(ISNUMBER(B2093),C2093&lt;&gt;"",L2093&lt;&gt;"",M2093&lt;&gt;"")</f>
        <v/>
      </c>
    </row>
    <row r="2094" ht="15" customHeight="1" s="111">
      <c r="A2094" s="50" t="inlineStr">
        <is>
          <t>MAY</t>
        </is>
      </c>
      <c r="B2094" s="51">
        <f>MAY!A95</f>
        <v/>
      </c>
      <c r="C2094" s="52">
        <f>MAY!B95</f>
        <v/>
      </c>
      <c r="D2094" s="52">
        <f>MAY!C95</f>
        <v/>
      </c>
      <c r="E2094" s="52">
        <f>MAY!D95</f>
        <v/>
      </c>
      <c r="F2094" s="52">
        <f>MAY!E95</f>
        <v/>
      </c>
      <c r="G2094" s="52">
        <f>MAY!F95</f>
        <v/>
      </c>
      <c r="H2094" s="52">
        <f>MAY!G95</f>
        <v/>
      </c>
      <c r="I2094" s="53">
        <f>MAY!H95</f>
        <v/>
      </c>
      <c r="J2094" s="53">
        <f>MAY!I95</f>
        <v/>
      </c>
      <c r="K2094" s="52">
        <f>MAY!J95</f>
        <v/>
      </c>
      <c r="L2094" s="52">
        <f>MAY!K95</f>
        <v/>
      </c>
      <c r="M2094" s="54">
        <f>MAY!L95</f>
        <v/>
      </c>
      <c r="N2094" s="52">
        <f>MAY!M95</f>
        <v/>
      </c>
      <c r="O2094" s="52">
        <f>MAY!N95</f>
        <v/>
      </c>
      <c r="P2094" s="52">
        <f>MAY!O95</f>
        <v/>
      </c>
      <c r="Q2094" s="52">
        <f>MAY!P95</f>
        <v/>
      </c>
      <c r="R2094" s="52">
        <f>MAY!Q95</f>
        <v/>
      </c>
      <c r="S2094" s="54">
        <f>S2093+IF(X2094=0,0,M2094)</f>
        <v/>
      </c>
      <c r="T2094" s="55">
        <f>MAX(T2093,S2094)</f>
        <v/>
      </c>
      <c r="U2094" s="56">
        <f>S2094-T2094</f>
        <v/>
      </c>
      <c r="V2094" s="55">
        <f>IFERROR(SUMIFS(DATABASE!$M$5:$M$6004,DATABASE!$B$5:$B$6004,B2094,DATABASE!$X$5:$X$6004,1),0)</f>
        <v/>
      </c>
      <c r="W2094" s="57">
        <f>IFERROR(COUNTIFS(DATABASE!$B$5:$B$6004,B2094,DATABASE!$X$5:$X$6004,1),0)</f>
        <v/>
      </c>
      <c r="X2094" s="58">
        <f>--AND(ISNUMBER(B2094),C2094&lt;&gt;"",L2094&lt;&gt;"",M2094&lt;&gt;"")</f>
        <v/>
      </c>
    </row>
    <row r="2095" ht="15" customHeight="1" s="111">
      <c r="A2095" s="42" t="inlineStr">
        <is>
          <t>MAY</t>
        </is>
      </c>
      <c r="B2095" s="43">
        <f>MAY!A96</f>
        <v/>
      </c>
      <c r="C2095" s="44">
        <f>MAY!B96</f>
        <v/>
      </c>
      <c r="D2095" s="44">
        <f>MAY!C96</f>
        <v/>
      </c>
      <c r="E2095" s="44">
        <f>MAY!D96</f>
        <v/>
      </c>
      <c r="F2095" s="44">
        <f>MAY!E96</f>
        <v/>
      </c>
      <c r="G2095" s="44">
        <f>MAY!F96</f>
        <v/>
      </c>
      <c r="H2095" s="44">
        <f>MAY!G96</f>
        <v/>
      </c>
      <c r="I2095" s="45">
        <f>MAY!H96</f>
        <v/>
      </c>
      <c r="J2095" s="45">
        <f>MAY!I96</f>
        <v/>
      </c>
      <c r="K2095" s="44">
        <f>MAY!J96</f>
        <v/>
      </c>
      <c r="L2095" s="44">
        <f>MAY!K96</f>
        <v/>
      </c>
      <c r="M2095" s="46">
        <f>MAY!L96</f>
        <v/>
      </c>
      <c r="N2095" s="44">
        <f>MAY!M96</f>
        <v/>
      </c>
      <c r="O2095" s="44">
        <f>MAY!N96</f>
        <v/>
      </c>
      <c r="P2095" s="44">
        <f>MAY!O96</f>
        <v/>
      </c>
      <c r="Q2095" s="44">
        <f>MAY!P96</f>
        <v/>
      </c>
      <c r="R2095" s="44">
        <f>MAY!Q96</f>
        <v/>
      </c>
      <c r="S2095" s="46">
        <f>S2094+IF(X2095=0,0,M2095)</f>
        <v/>
      </c>
      <c r="T2095" s="47">
        <f>MAX(T2094,S2095)</f>
        <v/>
      </c>
      <c r="U2095" s="48">
        <f>S2095-T2095</f>
        <v/>
      </c>
      <c r="V2095" s="47">
        <f>IFERROR(SUMIFS(DATABASE!$M$5:$M$6004,DATABASE!$B$5:$B$6004,B2095,DATABASE!$X$5:$X$6004,1),0)</f>
        <v/>
      </c>
      <c r="W2095" s="31">
        <f>IFERROR(COUNTIFS(DATABASE!$B$5:$B$6004,B2095,DATABASE!$X$5:$X$6004,1),0)</f>
        <v/>
      </c>
      <c r="X2095" s="49">
        <f>--AND(ISNUMBER(B2095),C2095&lt;&gt;"",L2095&lt;&gt;"",M2095&lt;&gt;"")</f>
        <v/>
      </c>
    </row>
    <row r="2096" ht="15" customHeight="1" s="111">
      <c r="A2096" s="50" t="inlineStr">
        <is>
          <t>MAY</t>
        </is>
      </c>
      <c r="B2096" s="51">
        <f>MAY!A97</f>
        <v/>
      </c>
      <c r="C2096" s="52">
        <f>MAY!B97</f>
        <v/>
      </c>
      <c r="D2096" s="52">
        <f>MAY!C97</f>
        <v/>
      </c>
      <c r="E2096" s="52">
        <f>MAY!D97</f>
        <v/>
      </c>
      <c r="F2096" s="52">
        <f>MAY!E97</f>
        <v/>
      </c>
      <c r="G2096" s="52">
        <f>MAY!F97</f>
        <v/>
      </c>
      <c r="H2096" s="52">
        <f>MAY!G97</f>
        <v/>
      </c>
      <c r="I2096" s="53">
        <f>MAY!H97</f>
        <v/>
      </c>
      <c r="J2096" s="53">
        <f>MAY!I97</f>
        <v/>
      </c>
      <c r="K2096" s="52">
        <f>MAY!J97</f>
        <v/>
      </c>
      <c r="L2096" s="52">
        <f>MAY!K97</f>
        <v/>
      </c>
      <c r="M2096" s="54">
        <f>MAY!L97</f>
        <v/>
      </c>
      <c r="N2096" s="52">
        <f>MAY!M97</f>
        <v/>
      </c>
      <c r="O2096" s="52">
        <f>MAY!N97</f>
        <v/>
      </c>
      <c r="P2096" s="52">
        <f>MAY!O97</f>
        <v/>
      </c>
      <c r="Q2096" s="52">
        <f>MAY!P97</f>
        <v/>
      </c>
      <c r="R2096" s="52">
        <f>MAY!Q97</f>
        <v/>
      </c>
      <c r="S2096" s="54">
        <f>S2095+IF(X2096=0,0,M2096)</f>
        <v/>
      </c>
      <c r="T2096" s="55">
        <f>MAX(T2095,S2096)</f>
        <v/>
      </c>
      <c r="U2096" s="56">
        <f>S2096-T2096</f>
        <v/>
      </c>
      <c r="V2096" s="55">
        <f>IFERROR(SUMIFS(DATABASE!$M$5:$M$6004,DATABASE!$B$5:$B$6004,B2096,DATABASE!$X$5:$X$6004,1),0)</f>
        <v/>
      </c>
      <c r="W2096" s="57">
        <f>IFERROR(COUNTIFS(DATABASE!$B$5:$B$6004,B2096,DATABASE!$X$5:$X$6004,1),0)</f>
        <v/>
      </c>
      <c r="X2096" s="58">
        <f>--AND(ISNUMBER(B2096),C2096&lt;&gt;"",L2096&lt;&gt;"",M2096&lt;&gt;"")</f>
        <v/>
      </c>
    </row>
    <row r="2097" ht="15" customHeight="1" s="111">
      <c r="A2097" s="42" t="inlineStr">
        <is>
          <t>MAY</t>
        </is>
      </c>
      <c r="B2097" s="43">
        <f>MAY!A98</f>
        <v/>
      </c>
      <c r="C2097" s="44">
        <f>MAY!B98</f>
        <v/>
      </c>
      <c r="D2097" s="44">
        <f>MAY!C98</f>
        <v/>
      </c>
      <c r="E2097" s="44">
        <f>MAY!D98</f>
        <v/>
      </c>
      <c r="F2097" s="44">
        <f>MAY!E98</f>
        <v/>
      </c>
      <c r="G2097" s="44">
        <f>MAY!F98</f>
        <v/>
      </c>
      <c r="H2097" s="44">
        <f>MAY!G98</f>
        <v/>
      </c>
      <c r="I2097" s="45">
        <f>MAY!H98</f>
        <v/>
      </c>
      <c r="J2097" s="45">
        <f>MAY!I98</f>
        <v/>
      </c>
      <c r="K2097" s="44">
        <f>MAY!J98</f>
        <v/>
      </c>
      <c r="L2097" s="44">
        <f>MAY!K98</f>
        <v/>
      </c>
      <c r="M2097" s="46">
        <f>MAY!L98</f>
        <v/>
      </c>
      <c r="N2097" s="44">
        <f>MAY!M98</f>
        <v/>
      </c>
      <c r="O2097" s="44">
        <f>MAY!N98</f>
        <v/>
      </c>
      <c r="P2097" s="44">
        <f>MAY!O98</f>
        <v/>
      </c>
      <c r="Q2097" s="44">
        <f>MAY!P98</f>
        <v/>
      </c>
      <c r="R2097" s="44">
        <f>MAY!Q98</f>
        <v/>
      </c>
      <c r="S2097" s="46">
        <f>S2096+IF(X2097=0,0,M2097)</f>
        <v/>
      </c>
      <c r="T2097" s="47">
        <f>MAX(T2096,S2097)</f>
        <v/>
      </c>
      <c r="U2097" s="48">
        <f>S2097-T2097</f>
        <v/>
      </c>
      <c r="V2097" s="47">
        <f>IFERROR(SUMIFS(DATABASE!$M$5:$M$6004,DATABASE!$B$5:$B$6004,B2097,DATABASE!$X$5:$X$6004,1),0)</f>
        <v/>
      </c>
      <c r="W2097" s="31">
        <f>IFERROR(COUNTIFS(DATABASE!$B$5:$B$6004,B2097,DATABASE!$X$5:$X$6004,1),0)</f>
        <v/>
      </c>
      <c r="X2097" s="49">
        <f>--AND(ISNUMBER(B2097),C2097&lt;&gt;"",L2097&lt;&gt;"",M2097&lt;&gt;"")</f>
        <v/>
      </c>
    </row>
    <row r="2098" ht="15" customHeight="1" s="111">
      <c r="A2098" s="50" t="inlineStr">
        <is>
          <t>MAY</t>
        </is>
      </c>
      <c r="B2098" s="51">
        <f>MAY!A99</f>
        <v/>
      </c>
      <c r="C2098" s="52">
        <f>MAY!B99</f>
        <v/>
      </c>
      <c r="D2098" s="52">
        <f>MAY!C99</f>
        <v/>
      </c>
      <c r="E2098" s="52">
        <f>MAY!D99</f>
        <v/>
      </c>
      <c r="F2098" s="52">
        <f>MAY!E99</f>
        <v/>
      </c>
      <c r="G2098" s="52">
        <f>MAY!F99</f>
        <v/>
      </c>
      <c r="H2098" s="52">
        <f>MAY!G99</f>
        <v/>
      </c>
      <c r="I2098" s="53">
        <f>MAY!H99</f>
        <v/>
      </c>
      <c r="J2098" s="53">
        <f>MAY!I99</f>
        <v/>
      </c>
      <c r="K2098" s="52">
        <f>MAY!J99</f>
        <v/>
      </c>
      <c r="L2098" s="52">
        <f>MAY!K99</f>
        <v/>
      </c>
      <c r="M2098" s="54">
        <f>MAY!L99</f>
        <v/>
      </c>
      <c r="N2098" s="52">
        <f>MAY!M99</f>
        <v/>
      </c>
      <c r="O2098" s="52">
        <f>MAY!N99</f>
        <v/>
      </c>
      <c r="P2098" s="52">
        <f>MAY!O99</f>
        <v/>
      </c>
      <c r="Q2098" s="52">
        <f>MAY!P99</f>
        <v/>
      </c>
      <c r="R2098" s="52">
        <f>MAY!Q99</f>
        <v/>
      </c>
      <c r="S2098" s="54">
        <f>S2097+IF(X2098=0,0,M2098)</f>
        <v/>
      </c>
      <c r="T2098" s="55">
        <f>MAX(T2097,S2098)</f>
        <v/>
      </c>
      <c r="U2098" s="56">
        <f>S2098-T2098</f>
        <v/>
      </c>
      <c r="V2098" s="55">
        <f>IFERROR(SUMIFS(DATABASE!$M$5:$M$6004,DATABASE!$B$5:$B$6004,B2098,DATABASE!$X$5:$X$6004,1),0)</f>
        <v/>
      </c>
      <c r="W2098" s="57">
        <f>IFERROR(COUNTIFS(DATABASE!$B$5:$B$6004,B2098,DATABASE!$X$5:$X$6004,1),0)</f>
        <v/>
      </c>
      <c r="X2098" s="58">
        <f>--AND(ISNUMBER(B2098),C2098&lt;&gt;"",L2098&lt;&gt;"",M2098&lt;&gt;"")</f>
        <v/>
      </c>
    </row>
    <row r="2099" ht="15" customHeight="1" s="111">
      <c r="A2099" s="42" t="inlineStr">
        <is>
          <t>MAY</t>
        </is>
      </c>
      <c r="B2099" s="43">
        <f>MAY!A100</f>
        <v/>
      </c>
      <c r="C2099" s="44">
        <f>MAY!B100</f>
        <v/>
      </c>
      <c r="D2099" s="44">
        <f>MAY!C100</f>
        <v/>
      </c>
      <c r="E2099" s="44">
        <f>MAY!D100</f>
        <v/>
      </c>
      <c r="F2099" s="44">
        <f>MAY!E100</f>
        <v/>
      </c>
      <c r="G2099" s="44">
        <f>MAY!F100</f>
        <v/>
      </c>
      <c r="H2099" s="44">
        <f>MAY!G100</f>
        <v/>
      </c>
      <c r="I2099" s="45">
        <f>MAY!H100</f>
        <v/>
      </c>
      <c r="J2099" s="45">
        <f>MAY!I100</f>
        <v/>
      </c>
      <c r="K2099" s="44">
        <f>MAY!J100</f>
        <v/>
      </c>
      <c r="L2099" s="44">
        <f>MAY!K100</f>
        <v/>
      </c>
      <c r="M2099" s="46">
        <f>MAY!L100</f>
        <v/>
      </c>
      <c r="N2099" s="44">
        <f>MAY!M100</f>
        <v/>
      </c>
      <c r="O2099" s="44">
        <f>MAY!N100</f>
        <v/>
      </c>
      <c r="P2099" s="44">
        <f>MAY!O100</f>
        <v/>
      </c>
      <c r="Q2099" s="44">
        <f>MAY!P100</f>
        <v/>
      </c>
      <c r="R2099" s="44">
        <f>MAY!Q100</f>
        <v/>
      </c>
      <c r="S2099" s="46">
        <f>S2098+IF(X2099=0,0,M2099)</f>
        <v/>
      </c>
      <c r="T2099" s="47">
        <f>MAX(T2098,S2099)</f>
        <v/>
      </c>
      <c r="U2099" s="48">
        <f>S2099-T2099</f>
        <v/>
      </c>
      <c r="V2099" s="47">
        <f>IFERROR(SUMIFS(DATABASE!$M$5:$M$6004,DATABASE!$B$5:$B$6004,B2099,DATABASE!$X$5:$X$6004,1),0)</f>
        <v/>
      </c>
      <c r="W2099" s="31">
        <f>IFERROR(COUNTIFS(DATABASE!$B$5:$B$6004,B2099,DATABASE!$X$5:$X$6004,1),0)</f>
        <v/>
      </c>
      <c r="X2099" s="49">
        <f>--AND(ISNUMBER(B2099),C2099&lt;&gt;"",L2099&lt;&gt;"",M2099&lt;&gt;"")</f>
        <v/>
      </c>
    </row>
    <row r="2100" ht="15" customHeight="1" s="111">
      <c r="A2100" s="50" t="inlineStr">
        <is>
          <t>MAY</t>
        </is>
      </c>
      <c r="B2100" s="51">
        <f>MAY!A101</f>
        <v/>
      </c>
      <c r="C2100" s="52">
        <f>MAY!B101</f>
        <v/>
      </c>
      <c r="D2100" s="52">
        <f>MAY!C101</f>
        <v/>
      </c>
      <c r="E2100" s="52">
        <f>MAY!D101</f>
        <v/>
      </c>
      <c r="F2100" s="52">
        <f>MAY!E101</f>
        <v/>
      </c>
      <c r="G2100" s="52">
        <f>MAY!F101</f>
        <v/>
      </c>
      <c r="H2100" s="52">
        <f>MAY!G101</f>
        <v/>
      </c>
      <c r="I2100" s="53">
        <f>MAY!H101</f>
        <v/>
      </c>
      <c r="J2100" s="53">
        <f>MAY!I101</f>
        <v/>
      </c>
      <c r="K2100" s="52">
        <f>MAY!J101</f>
        <v/>
      </c>
      <c r="L2100" s="52">
        <f>MAY!K101</f>
        <v/>
      </c>
      <c r="M2100" s="54">
        <f>MAY!L101</f>
        <v/>
      </c>
      <c r="N2100" s="52">
        <f>MAY!M101</f>
        <v/>
      </c>
      <c r="O2100" s="52">
        <f>MAY!N101</f>
        <v/>
      </c>
      <c r="P2100" s="52">
        <f>MAY!O101</f>
        <v/>
      </c>
      <c r="Q2100" s="52">
        <f>MAY!P101</f>
        <v/>
      </c>
      <c r="R2100" s="52">
        <f>MAY!Q101</f>
        <v/>
      </c>
      <c r="S2100" s="54">
        <f>S2099+IF(X2100=0,0,M2100)</f>
        <v/>
      </c>
      <c r="T2100" s="55">
        <f>MAX(T2099,S2100)</f>
        <v/>
      </c>
      <c r="U2100" s="56">
        <f>S2100-T2100</f>
        <v/>
      </c>
      <c r="V2100" s="55">
        <f>IFERROR(SUMIFS(DATABASE!$M$5:$M$6004,DATABASE!$B$5:$B$6004,B2100,DATABASE!$X$5:$X$6004,1),0)</f>
        <v/>
      </c>
      <c r="W2100" s="57">
        <f>IFERROR(COUNTIFS(DATABASE!$B$5:$B$6004,B2100,DATABASE!$X$5:$X$6004,1),0)</f>
        <v/>
      </c>
      <c r="X2100" s="58">
        <f>--AND(ISNUMBER(B2100),C2100&lt;&gt;"",L2100&lt;&gt;"",M2100&lt;&gt;"")</f>
        <v/>
      </c>
    </row>
    <row r="2101" ht="15" customHeight="1" s="111">
      <c r="A2101" s="42" t="inlineStr">
        <is>
          <t>MAY</t>
        </is>
      </c>
      <c r="B2101" s="43">
        <f>MAY!A102</f>
        <v/>
      </c>
      <c r="C2101" s="44">
        <f>MAY!B102</f>
        <v/>
      </c>
      <c r="D2101" s="44">
        <f>MAY!C102</f>
        <v/>
      </c>
      <c r="E2101" s="44">
        <f>MAY!D102</f>
        <v/>
      </c>
      <c r="F2101" s="44">
        <f>MAY!E102</f>
        <v/>
      </c>
      <c r="G2101" s="44">
        <f>MAY!F102</f>
        <v/>
      </c>
      <c r="H2101" s="44">
        <f>MAY!G102</f>
        <v/>
      </c>
      <c r="I2101" s="45">
        <f>MAY!H102</f>
        <v/>
      </c>
      <c r="J2101" s="45">
        <f>MAY!I102</f>
        <v/>
      </c>
      <c r="K2101" s="44">
        <f>MAY!J102</f>
        <v/>
      </c>
      <c r="L2101" s="44">
        <f>MAY!K102</f>
        <v/>
      </c>
      <c r="M2101" s="46">
        <f>MAY!L102</f>
        <v/>
      </c>
      <c r="N2101" s="44">
        <f>MAY!M102</f>
        <v/>
      </c>
      <c r="O2101" s="44">
        <f>MAY!N102</f>
        <v/>
      </c>
      <c r="P2101" s="44">
        <f>MAY!O102</f>
        <v/>
      </c>
      <c r="Q2101" s="44">
        <f>MAY!P102</f>
        <v/>
      </c>
      <c r="R2101" s="44">
        <f>MAY!Q102</f>
        <v/>
      </c>
      <c r="S2101" s="46">
        <f>S2100+IF(X2101=0,0,M2101)</f>
        <v/>
      </c>
      <c r="T2101" s="47">
        <f>MAX(T2100,S2101)</f>
        <v/>
      </c>
      <c r="U2101" s="48">
        <f>S2101-T2101</f>
        <v/>
      </c>
      <c r="V2101" s="47">
        <f>IFERROR(SUMIFS(DATABASE!$M$5:$M$6004,DATABASE!$B$5:$B$6004,B2101,DATABASE!$X$5:$X$6004,1),0)</f>
        <v/>
      </c>
      <c r="W2101" s="31">
        <f>IFERROR(COUNTIFS(DATABASE!$B$5:$B$6004,B2101,DATABASE!$X$5:$X$6004,1),0)</f>
        <v/>
      </c>
      <c r="X2101" s="49">
        <f>--AND(ISNUMBER(B2101),C2101&lt;&gt;"",L2101&lt;&gt;"",M2101&lt;&gt;"")</f>
        <v/>
      </c>
    </row>
    <row r="2102" ht="15" customHeight="1" s="111">
      <c r="A2102" s="50" t="inlineStr">
        <is>
          <t>MAY</t>
        </is>
      </c>
      <c r="B2102" s="51">
        <f>MAY!A103</f>
        <v/>
      </c>
      <c r="C2102" s="52">
        <f>MAY!B103</f>
        <v/>
      </c>
      <c r="D2102" s="52">
        <f>MAY!C103</f>
        <v/>
      </c>
      <c r="E2102" s="52">
        <f>MAY!D103</f>
        <v/>
      </c>
      <c r="F2102" s="52">
        <f>MAY!E103</f>
        <v/>
      </c>
      <c r="G2102" s="52">
        <f>MAY!F103</f>
        <v/>
      </c>
      <c r="H2102" s="52">
        <f>MAY!G103</f>
        <v/>
      </c>
      <c r="I2102" s="53">
        <f>MAY!H103</f>
        <v/>
      </c>
      <c r="J2102" s="53">
        <f>MAY!I103</f>
        <v/>
      </c>
      <c r="K2102" s="52">
        <f>MAY!J103</f>
        <v/>
      </c>
      <c r="L2102" s="52">
        <f>MAY!K103</f>
        <v/>
      </c>
      <c r="M2102" s="54">
        <f>MAY!L103</f>
        <v/>
      </c>
      <c r="N2102" s="52">
        <f>MAY!M103</f>
        <v/>
      </c>
      <c r="O2102" s="52">
        <f>MAY!N103</f>
        <v/>
      </c>
      <c r="P2102" s="52">
        <f>MAY!O103</f>
        <v/>
      </c>
      <c r="Q2102" s="52">
        <f>MAY!P103</f>
        <v/>
      </c>
      <c r="R2102" s="52">
        <f>MAY!Q103</f>
        <v/>
      </c>
      <c r="S2102" s="54">
        <f>S2101+IF(X2102=0,0,M2102)</f>
        <v/>
      </c>
      <c r="T2102" s="55">
        <f>MAX(T2101,S2102)</f>
        <v/>
      </c>
      <c r="U2102" s="56">
        <f>S2102-T2102</f>
        <v/>
      </c>
      <c r="V2102" s="55">
        <f>IFERROR(SUMIFS(DATABASE!$M$5:$M$6004,DATABASE!$B$5:$B$6004,B2102,DATABASE!$X$5:$X$6004,1),0)</f>
        <v/>
      </c>
      <c r="W2102" s="57">
        <f>IFERROR(COUNTIFS(DATABASE!$B$5:$B$6004,B2102,DATABASE!$X$5:$X$6004,1),0)</f>
        <v/>
      </c>
      <c r="X2102" s="58">
        <f>--AND(ISNUMBER(B2102),C2102&lt;&gt;"",L2102&lt;&gt;"",M2102&lt;&gt;"")</f>
        <v/>
      </c>
    </row>
    <row r="2103" ht="15" customHeight="1" s="111">
      <c r="A2103" s="42" t="inlineStr">
        <is>
          <t>MAY</t>
        </is>
      </c>
      <c r="B2103" s="43">
        <f>MAY!A104</f>
        <v/>
      </c>
      <c r="C2103" s="44">
        <f>MAY!B104</f>
        <v/>
      </c>
      <c r="D2103" s="44">
        <f>MAY!C104</f>
        <v/>
      </c>
      <c r="E2103" s="44">
        <f>MAY!D104</f>
        <v/>
      </c>
      <c r="F2103" s="44">
        <f>MAY!E104</f>
        <v/>
      </c>
      <c r="G2103" s="44">
        <f>MAY!F104</f>
        <v/>
      </c>
      <c r="H2103" s="44">
        <f>MAY!G104</f>
        <v/>
      </c>
      <c r="I2103" s="45">
        <f>MAY!H104</f>
        <v/>
      </c>
      <c r="J2103" s="45">
        <f>MAY!I104</f>
        <v/>
      </c>
      <c r="K2103" s="44">
        <f>MAY!J104</f>
        <v/>
      </c>
      <c r="L2103" s="44">
        <f>MAY!K104</f>
        <v/>
      </c>
      <c r="M2103" s="46">
        <f>MAY!L104</f>
        <v/>
      </c>
      <c r="N2103" s="44">
        <f>MAY!M104</f>
        <v/>
      </c>
      <c r="O2103" s="44">
        <f>MAY!N104</f>
        <v/>
      </c>
      <c r="P2103" s="44">
        <f>MAY!O104</f>
        <v/>
      </c>
      <c r="Q2103" s="44">
        <f>MAY!P104</f>
        <v/>
      </c>
      <c r="R2103" s="44">
        <f>MAY!Q104</f>
        <v/>
      </c>
      <c r="S2103" s="46">
        <f>S2102+IF(X2103=0,0,M2103)</f>
        <v/>
      </c>
      <c r="T2103" s="47">
        <f>MAX(T2102,S2103)</f>
        <v/>
      </c>
      <c r="U2103" s="48">
        <f>S2103-T2103</f>
        <v/>
      </c>
      <c r="V2103" s="47">
        <f>IFERROR(SUMIFS(DATABASE!$M$5:$M$6004,DATABASE!$B$5:$B$6004,B2103,DATABASE!$X$5:$X$6004,1),0)</f>
        <v/>
      </c>
      <c r="W2103" s="31">
        <f>IFERROR(COUNTIFS(DATABASE!$B$5:$B$6004,B2103,DATABASE!$X$5:$X$6004,1),0)</f>
        <v/>
      </c>
      <c r="X2103" s="49">
        <f>--AND(ISNUMBER(B2103),C2103&lt;&gt;"",L2103&lt;&gt;"",M2103&lt;&gt;"")</f>
        <v/>
      </c>
    </row>
    <row r="2104" ht="15" customHeight="1" s="111">
      <c r="A2104" s="50" t="inlineStr">
        <is>
          <t>MAY</t>
        </is>
      </c>
      <c r="B2104" s="51">
        <f>MAY!A105</f>
        <v/>
      </c>
      <c r="C2104" s="52">
        <f>MAY!B105</f>
        <v/>
      </c>
      <c r="D2104" s="52">
        <f>MAY!C105</f>
        <v/>
      </c>
      <c r="E2104" s="52">
        <f>MAY!D105</f>
        <v/>
      </c>
      <c r="F2104" s="52">
        <f>MAY!E105</f>
        <v/>
      </c>
      <c r="G2104" s="52">
        <f>MAY!F105</f>
        <v/>
      </c>
      <c r="H2104" s="52">
        <f>MAY!G105</f>
        <v/>
      </c>
      <c r="I2104" s="53">
        <f>MAY!H105</f>
        <v/>
      </c>
      <c r="J2104" s="53">
        <f>MAY!I105</f>
        <v/>
      </c>
      <c r="K2104" s="52">
        <f>MAY!J105</f>
        <v/>
      </c>
      <c r="L2104" s="52">
        <f>MAY!K105</f>
        <v/>
      </c>
      <c r="M2104" s="54">
        <f>MAY!L105</f>
        <v/>
      </c>
      <c r="N2104" s="52">
        <f>MAY!M105</f>
        <v/>
      </c>
      <c r="O2104" s="52">
        <f>MAY!N105</f>
        <v/>
      </c>
      <c r="P2104" s="52">
        <f>MAY!O105</f>
        <v/>
      </c>
      <c r="Q2104" s="52">
        <f>MAY!P105</f>
        <v/>
      </c>
      <c r="R2104" s="52">
        <f>MAY!Q105</f>
        <v/>
      </c>
      <c r="S2104" s="54">
        <f>S2103+IF(X2104=0,0,M2104)</f>
        <v/>
      </c>
      <c r="T2104" s="55">
        <f>MAX(T2103,S2104)</f>
        <v/>
      </c>
      <c r="U2104" s="56">
        <f>S2104-T2104</f>
        <v/>
      </c>
      <c r="V2104" s="55">
        <f>IFERROR(SUMIFS(DATABASE!$M$5:$M$6004,DATABASE!$B$5:$B$6004,B2104,DATABASE!$X$5:$X$6004,1),0)</f>
        <v/>
      </c>
      <c r="W2104" s="57">
        <f>IFERROR(COUNTIFS(DATABASE!$B$5:$B$6004,B2104,DATABASE!$X$5:$X$6004,1),0)</f>
        <v/>
      </c>
      <c r="X2104" s="58">
        <f>--AND(ISNUMBER(B2104),C2104&lt;&gt;"",L2104&lt;&gt;"",M2104&lt;&gt;"")</f>
        <v/>
      </c>
    </row>
    <row r="2105" ht="15" customHeight="1" s="111">
      <c r="A2105" s="42" t="inlineStr">
        <is>
          <t>MAY</t>
        </is>
      </c>
      <c r="B2105" s="43">
        <f>MAY!A106</f>
        <v/>
      </c>
      <c r="C2105" s="44">
        <f>MAY!B106</f>
        <v/>
      </c>
      <c r="D2105" s="44">
        <f>MAY!C106</f>
        <v/>
      </c>
      <c r="E2105" s="44">
        <f>MAY!D106</f>
        <v/>
      </c>
      <c r="F2105" s="44">
        <f>MAY!E106</f>
        <v/>
      </c>
      <c r="G2105" s="44">
        <f>MAY!F106</f>
        <v/>
      </c>
      <c r="H2105" s="44">
        <f>MAY!G106</f>
        <v/>
      </c>
      <c r="I2105" s="45">
        <f>MAY!H106</f>
        <v/>
      </c>
      <c r="J2105" s="45">
        <f>MAY!I106</f>
        <v/>
      </c>
      <c r="K2105" s="44">
        <f>MAY!J106</f>
        <v/>
      </c>
      <c r="L2105" s="44">
        <f>MAY!K106</f>
        <v/>
      </c>
      <c r="M2105" s="46">
        <f>MAY!L106</f>
        <v/>
      </c>
      <c r="N2105" s="44">
        <f>MAY!M106</f>
        <v/>
      </c>
      <c r="O2105" s="44">
        <f>MAY!N106</f>
        <v/>
      </c>
      <c r="P2105" s="44">
        <f>MAY!O106</f>
        <v/>
      </c>
      <c r="Q2105" s="44">
        <f>MAY!P106</f>
        <v/>
      </c>
      <c r="R2105" s="44">
        <f>MAY!Q106</f>
        <v/>
      </c>
      <c r="S2105" s="46">
        <f>S2104+IF(X2105=0,0,M2105)</f>
        <v/>
      </c>
      <c r="T2105" s="47">
        <f>MAX(T2104,S2105)</f>
        <v/>
      </c>
      <c r="U2105" s="48">
        <f>S2105-T2105</f>
        <v/>
      </c>
      <c r="V2105" s="47">
        <f>IFERROR(SUMIFS(DATABASE!$M$5:$M$6004,DATABASE!$B$5:$B$6004,B2105,DATABASE!$X$5:$X$6004,1),0)</f>
        <v/>
      </c>
      <c r="W2105" s="31">
        <f>IFERROR(COUNTIFS(DATABASE!$B$5:$B$6004,B2105,DATABASE!$X$5:$X$6004,1),0)</f>
        <v/>
      </c>
      <c r="X2105" s="49">
        <f>--AND(ISNUMBER(B2105),C2105&lt;&gt;"",L2105&lt;&gt;"",M2105&lt;&gt;"")</f>
        <v/>
      </c>
    </row>
    <row r="2106" ht="15" customHeight="1" s="111">
      <c r="A2106" s="50" t="inlineStr">
        <is>
          <t>MAY</t>
        </is>
      </c>
      <c r="B2106" s="51">
        <f>MAY!A107</f>
        <v/>
      </c>
      <c r="C2106" s="52">
        <f>MAY!B107</f>
        <v/>
      </c>
      <c r="D2106" s="52">
        <f>MAY!C107</f>
        <v/>
      </c>
      <c r="E2106" s="52">
        <f>MAY!D107</f>
        <v/>
      </c>
      <c r="F2106" s="52">
        <f>MAY!E107</f>
        <v/>
      </c>
      <c r="G2106" s="52">
        <f>MAY!F107</f>
        <v/>
      </c>
      <c r="H2106" s="52">
        <f>MAY!G107</f>
        <v/>
      </c>
      <c r="I2106" s="53">
        <f>MAY!H107</f>
        <v/>
      </c>
      <c r="J2106" s="53">
        <f>MAY!I107</f>
        <v/>
      </c>
      <c r="K2106" s="52">
        <f>MAY!J107</f>
        <v/>
      </c>
      <c r="L2106" s="52">
        <f>MAY!K107</f>
        <v/>
      </c>
      <c r="M2106" s="54">
        <f>MAY!L107</f>
        <v/>
      </c>
      <c r="N2106" s="52">
        <f>MAY!M107</f>
        <v/>
      </c>
      <c r="O2106" s="52">
        <f>MAY!N107</f>
        <v/>
      </c>
      <c r="P2106" s="52">
        <f>MAY!O107</f>
        <v/>
      </c>
      <c r="Q2106" s="52">
        <f>MAY!P107</f>
        <v/>
      </c>
      <c r="R2106" s="52">
        <f>MAY!Q107</f>
        <v/>
      </c>
      <c r="S2106" s="54">
        <f>S2105+IF(X2106=0,0,M2106)</f>
        <v/>
      </c>
      <c r="T2106" s="55">
        <f>MAX(T2105,S2106)</f>
        <v/>
      </c>
      <c r="U2106" s="56">
        <f>S2106-T2106</f>
        <v/>
      </c>
      <c r="V2106" s="55">
        <f>IFERROR(SUMIFS(DATABASE!$M$5:$M$6004,DATABASE!$B$5:$B$6004,B2106,DATABASE!$X$5:$X$6004,1),0)</f>
        <v/>
      </c>
      <c r="W2106" s="57">
        <f>IFERROR(COUNTIFS(DATABASE!$B$5:$B$6004,B2106,DATABASE!$X$5:$X$6004,1),0)</f>
        <v/>
      </c>
      <c r="X2106" s="58">
        <f>--AND(ISNUMBER(B2106),C2106&lt;&gt;"",L2106&lt;&gt;"",M2106&lt;&gt;"")</f>
        <v/>
      </c>
    </row>
    <row r="2107" ht="15" customHeight="1" s="111">
      <c r="A2107" s="42" t="inlineStr">
        <is>
          <t>MAY</t>
        </is>
      </c>
      <c r="B2107" s="43">
        <f>MAY!A108</f>
        <v/>
      </c>
      <c r="C2107" s="44">
        <f>MAY!B108</f>
        <v/>
      </c>
      <c r="D2107" s="44">
        <f>MAY!C108</f>
        <v/>
      </c>
      <c r="E2107" s="44">
        <f>MAY!D108</f>
        <v/>
      </c>
      <c r="F2107" s="44">
        <f>MAY!E108</f>
        <v/>
      </c>
      <c r="G2107" s="44">
        <f>MAY!F108</f>
        <v/>
      </c>
      <c r="H2107" s="44">
        <f>MAY!G108</f>
        <v/>
      </c>
      <c r="I2107" s="45">
        <f>MAY!H108</f>
        <v/>
      </c>
      <c r="J2107" s="45">
        <f>MAY!I108</f>
        <v/>
      </c>
      <c r="K2107" s="44">
        <f>MAY!J108</f>
        <v/>
      </c>
      <c r="L2107" s="44">
        <f>MAY!K108</f>
        <v/>
      </c>
      <c r="M2107" s="46">
        <f>MAY!L108</f>
        <v/>
      </c>
      <c r="N2107" s="44">
        <f>MAY!M108</f>
        <v/>
      </c>
      <c r="O2107" s="44">
        <f>MAY!N108</f>
        <v/>
      </c>
      <c r="P2107" s="44">
        <f>MAY!O108</f>
        <v/>
      </c>
      <c r="Q2107" s="44">
        <f>MAY!P108</f>
        <v/>
      </c>
      <c r="R2107" s="44">
        <f>MAY!Q108</f>
        <v/>
      </c>
      <c r="S2107" s="46">
        <f>S2106+IF(X2107=0,0,M2107)</f>
        <v/>
      </c>
      <c r="T2107" s="47">
        <f>MAX(T2106,S2107)</f>
        <v/>
      </c>
      <c r="U2107" s="48">
        <f>S2107-T2107</f>
        <v/>
      </c>
      <c r="V2107" s="47">
        <f>IFERROR(SUMIFS(DATABASE!$M$5:$M$6004,DATABASE!$B$5:$B$6004,B2107,DATABASE!$X$5:$X$6004,1),0)</f>
        <v/>
      </c>
      <c r="W2107" s="31">
        <f>IFERROR(COUNTIFS(DATABASE!$B$5:$B$6004,B2107,DATABASE!$X$5:$X$6004,1),0)</f>
        <v/>
      </c>
      <c r="X2107" s="49">
        <f>--AND(ISNUMBER(B2107),C2107&lt;&gt;"",L2107&lt;&gt;"",M2107&lt;&gt;"")</f>
        <v/>
      </c>
    </row>
    <row r="2108" ht="15" customHeight="1" s="111">
      <c r="A2108" s="50" t="inlineStr">
        <is>
          <t>MAY</t>
        </is>
      </c>
      <c r="B2108" s="51">
        <f>MAY!A109</f>
        <v/>
      </c>
      <c r="C2108" s="52">
        <f>MAY!B109</f>
        <v/>
      </c>
      <c r="D2108" s="52">
        <f>MAY!C109</f>
        <v/>
      </c>
      <c r="E2108" s="52">
        <f>MAY!D109</f>
        <v/>
      </c>
      <c r="F2108" s="52">
        <f>MAY!E109</f>
        <v/>
      </c>
      <c r="G2108" s="52">
        <f>MAY!F109</f>
        <v/>
      </c>
      <c r="H2108" s="52">
        <f>MAY!G109</f>
        <v/>
      </c>
      <c r="I2108" s="53">
        <f>MAY!H109</f>
        <v/>
      </c>
      <c r="J2108" s="53">
        <f>MAY!I109</f>
        <v/>
      </c>
      <c r="K2108" s="52">
        <f>MAY!J109</f>
        <v/>
      </c>
      <c r="L2108" s="52">
        <f>MAY!K109</f>
        <v/>
      </c>
      <c r="M2108" s="54">
        <f>MAY!L109</f>
        <v/>
      </c>
      <c r="N2108" s="52">
        <f>MAY!M109</f>
        <v/>
      </c>
      <c r="O2108" s="52">
        <f>MAY!N109</f>
        <v/>
      </c>
      <c r="P2108" s="52">
        <f>MAY!O109</f>
        <v/>
      </c>
      <c r="Q2108" s="52">
        <f>MAY!P109</f>
        <v/>
      </c>
      <c r="R2108" s="52">
        <f>MAY!Q109</f>
        <v/>
      </c>
      <c r="S2108" s="54">
        <f>S2107+IF(X2108=0,0,M2108)</f>
        <v/>
      </c>
      <c r="T2108" s="55">
        <f>MAX(T2107,S2108)</f>
        <v/>
      </c>
      <c r="U2108" s="56">
        <f>S2108-T2108</f>
        <v/>
      </c>
      <c r="V2108" s="55">
        <f>IFERROR(SUMIFS(DATABASE!$M$5:$M$6004,DATABASE!$B$5:$B$6004,B2108,DATABASE!$X$5:$X$6004,1),0)</f>
        <v/>
      </c>
      <c r="W2108" s="57">
        <f>IFERROR(COUNTIFS(DATABASE!$B$5:$B$6004,B2108,DATABASE!$X$5:$X$6004,1),0)</f>
        <v/>
      </c>
      <c r="X2108" s="58">
        <f>--AND(ISNUMBER(B2108),C2108&lt;&gt;"",L2108&lt;&gt;"",M2108&lt;&gt;"")</f>
        <v/>
      </c>
    </row>
    <row r="2109" ht="15" customHeight="1" s="111">
      <c r="A2109" s="42" t="inlineStr">
        <is>
          <t>MAY</t>
        </is>
      </c>
      <c r="B2109" s="43">
        <f>MAY!A110</f>
        <v/>
      </c>
      <c r="C2109" s="44">
        <f>MAY!B110</f>
        <v/>
      </c>
      <c r="D2109" s="44">
        <f>MAY!C110</f>
        <v/>
      </c>
      <c r="E2109" s="44">
        <f>MAY!D110</f>
        <v/>
      </c>
      <c r="F2109" s="44">
        <f>MAY!E110</f>
        <v/>
      </c>
      <c r="G2109" s="44">
        <f>MAY!F110</f>
        <v/>
      </c>
      <c r="H2109" s="44">
        <f>MAY!G110</f>
        <v/>
      </c>
      <c r="I2109" s="45">
        <f>MAY!H110</f>
        <v/>
      </c>
      <c r="J2109" s="45">
        <f>MAY!I110</f>
        <v/>
      </c>
      <c r="K2109" s="44">
        <f>MAY!J110</f>
        <v/>
      </c>
      <c r="L2109" s="44">
        <f>MAY!K110</f>
        <v/>
      </c>
      <c r="M2109" s="46">
        <f>MAY!L110</f>
        <v/>
      </c>
      <c r="N2109" s="44">
        <f>MAY!M110</f>
        <v/>
      </c>
      <c r="O2109" s="44">
        <f>MAY!N110</f>
        <v/>
      </c>
      <c r="P2109" s="44">
        <f>MAY!O110</f>
        <v/>
      </c>
      <c r="Q2109" s="44">
        <f>MAY!P110</f>
        <v/>
      </c>
      <c r="R2109" s="44">
        <f>MAY!Q110</f>
        <v/>
      </c>
      <c r="S2109" s="46">
        <f>S2108+IF(X2109=0,0,M2109)</f>
        <v/>
      </c>
      <c r="T2109" s="47">
        <f>MAX(T2108,S2109)</f>
        <v/>
      </c>
      <c r="U2109" s="48">
        <f>S2109-T2109</f>
        <v/>
      </c>
      <c r="V2109" s="47">
        <f>IFERROR(SUMIFS(DATABASE!$M$5:$M$6004,DATABASE!$B$5:$B$6004,B2109,DATABASE!$X$5:$X$6004,1),0)</f>
        <v/>
      </c>
      <c r="W2109" s="31">
        <f>IFERROR(COUNTIFS(DATABASE!$B$5:$B$6004,B2109,DATABASE!$X$5:$X$6004,1),0)</f>
        <v/>
      </c>
      <c r="X2109" s="49">
        <f>--AND(ISNUMBER(B2109),C2109&lt;&gt;"",L2109&lt;&gt;"",M2109&lt;&gt;"")</f>
        <v/>
      </c>
    </row>
    <row r="2110" ht="15" customHeight="1" s="111">
      <c r="A2110" s="50" t="inlineStr">
        <is>
          <t>MAY</t>
        </is>
      </c>
      <c r="B2110" s="51">
        <f>MAY!A111</f>
        <v/>
      </c>
      <c r="C2110" s="52">
        <f>MAY!B111</f>
        <v/>
      </c>
      <c r="D2110" s="52">
        <f>MAY!C111</f>
        <v/>
      </c>
      <c r="E2110" s="52">
        <f>MAY!D111</f>
        <v/>
      </c>
      <c r="F2110" s="52">
        <f>MAY!E111</f>
        <v/>
      </c>
      <c r="G2110" s="52">
        <f>MAY!F111</f>
        <v/>
      </c>
      <c r="H2110" s="52">
        <f>MAY!G111</f>
        <v/>
      </c>
      <c r="I2110" s="53">
        <f>MAY!H111</f>
        <v/>
      </c>
      <c r="J2110" s="53">
        <f>MAY!I111</f>
        <v/>
      </c>
      <c r="K2110" s="52">
        <f>MAY!J111</f>
        <v/>
      </c>
      <c r="L2110" s="52">
        <f>MAY!K111</f>
        <v/>
      </c>
      <c r="M2110" s="54">
        <f>MAY!L111</f>
        <v/>
      </c>
      <c r="N2110" s="52">
        <f>MAY!M111</f>
        <v/>
      </c>
      <c r="O2110" s="52">
        <f>MAY!N111</f>
        <v/>
      </c>
      <c r="P2110" s="52">
        <f>MAY!O111</f>
        <v/>
      </c>
      <c r="Q2110" s="52">
        <f>MAY!P111</f>
        <v/>
      </c>
      <c r="R2110" s="52">
        <f>MAY!Q111</f>
        <v/>
      </c>
      <c r="S2110" s="54">
        <f>S2109+IF(X2110=0,0,M2110)</f>
        <v/>
      </c>
      <c r="T2110" s="55">
        <f>MAX(T2109,S2110)</f>
        <v/>
      </c>
      <c r="U2110" s="56">
        <f>S2110-T2110</f>
        <v/>
      </c>
      <c r="V2110" s="55">
        <f>IFERROR(SUMIFS(DATABASE!$M$5:$M$6004,DATABASE!$B$5:$B$6004,B2110,DATABASE!$X$5:$X$6004,1),0)</f>
        <v/>
      </c>
      <c r="W2110" s="57">
        <f>IFERROR(COUNTIFS(DATABASE!$B$5:$B$6004,B2110,DATABASE!$X$5:$X$6004,1),0)</f>
        <v/>
      </c>
      <c r="X2110" s="58">
        <f>--AND(ISNUMBER(B2110),C2110&lt;&gt;"",L2110&lt;&gt;"",M2110&lt;&gt;"")</f>
        <v/>
      </c>
    </row>
    <row r="2111" ht="15" customHeight="1" s="111">
      <c r="A2111" s="42" t="inlineStr">
        <is>
          <t>MAY</t>
        </is>
      </c>
      <c r="B2111" s="43">
        <f>MAY!A112</f>
        <v/>
      </c>
      <c r="C2111" s="44">
        <f>MAY!B112</f>
        <v/>
      </c>
      <c r="D2111" s="44">
        <f>MAY!C112</f>
        <v/>
      </c>
      <c r="E2111" s="44">
        <f>MAY!D112</f>
        <v/>
      </c>
      <c r="F2111" s="44">
        <f>MAY!E112</f>
        <v/>
      </c>
      <c r="G2111" s="44">
        <f>MAY!F112</f>
        <v/>
      </c>
      <c r="H2111" s="44">
        <f>MAY!G112</f>
        <v/>
      </c>
      <c r="I2111" s="45">
        <f>MAY!H112</f>
        <v/>
      </c>
      <c r="J2111" s="45">
        <f>MAY!I112</f>
        <v/>
      </c>
      <c r="K2111" s="44">
        <f>MAY!J112</f>
        <v/>
      </c>
      <c r="L2111" s="44">
        <f>MAY!K112</f>
        <v/>
      </c>
      <c r="M2111" s="46">
        <f>MAY!L112</f>
        <v/>
      </c>
      <c r="N2111" s="44">
        <f>MAY!M112</f>
        <v/>
      </c>
      <c r="O2111" s="44">
        <f>MAY!N112</f>
        <v/>
      </c>
      <c r="P2111" s="44">
        <f>MAY!O112</f>
        <v/>
      </c>
      <c r="Q2111" s="44">
        <f>MAY!P112</f>
        <v/>
      </c>
      <c r="R2111" s="44">
        <f>MAY!Q112</f>
        <v/>
      </c>
      <c r="S2111" s="46">
        <f>S2110+IF(X2111=0,0,M2111)</f>
        <v/>
      </c>
      <c r="T2111" s="47">
        <f>MAX(T2110,S2111)</f>
        <v/>
      </c>
      <c r="U2111" s="48">
        <f>S2111-T2111</f>
        <v/>
      </c>
      <c r="V2111" s="47">
        <f>IFERROR(SUMIFS(DATABASE!$M$5:$M$6004,DATABASE!$B$5:$B$6004,B2111,DATABASE!$X$5:$X$6004,1),0)</f>
        <v/>
      </c>
      <c r="W2111" s="31">
        <f>IFERROR(COUNTIFS(DATABASE!$B$5:$B$6004,B2111,DATABASE!$X$5:$X$6004,1),0)</f>
        <v/>
      </c>
      <c r="X2111" s="49">
        <f>--AND(ISNUMBER(B2111),C2111&lt;&gt;"",L2111&lt;&gt;"",M2111&lt;&gt;"")</f>
        <v/>
      </c>
    </row>
    <row r="2112" ht="15" customHeight="1" s="111">
      <c r="A2112" s="50" t="inlineStr">
        <is>
          <t>MAY</t>
        </is>
      </c>
      <c r="B2112" s="51">
        <f>MAY!A113</f>
        <v/>
      </c>
      <c r="C2112" s="52">
        <f>MAY!B113</f>
        <v/>
      </c>
      <c r="D2112" s="52">
        <f>MAY!C113</f>
        <v/>
      </c>
      <c r="E2112" s="52">
        <f>MAY!D113</f>
        <v/>
      </c>
      <c r="F2112" s="52">
        <f>MAY!E113</f>
        <v/>
      </c>
      <c r="G2112" s="52">
        <f>MAY!F113</f>
        <v/>
      </c>
      <c r="H2112" s="52">
        <f>MAY!G113</f>
        <v/>
      </c>
      <c r="I2112" s="53">
        <f>MAY!H113</f>
        <v/>
      </c>
      <c r="J2112" s="53">
        <f>MAY!I113</f>
        <v/>
      </c>
      <c r="K2112" s="52">
        <f>MAY!J113</f>
        <v/>
      </c>
      <c r="L2112" s="52">
        <f>MAY!K113</f>
        <v/>
      </c>
      <c r="M2112" s="54">
        <f>MAY!L113</f>
        <v/>
      </c>
      <c r="N2112" s="52">
        <f>MAY!M113</f>
        <v/>
      </c>
      <c r="O2112" s="52">
        <f>MAY!N113</f>
        <v/>
      </c>
      <c r="P2112" s="52">
        <f>MAY!O113</f>
        <v/>
      </c>
      <c r="Q2112" s="52">
        <f>MAY!P113</f>
        <v/>
      </c>
      <c r="R2112" s="52">
        <f>MAY!Q113</f>
        <v/>
      </c>
      <c r="S2112" s="54">
        <f>S2111+IF(X2112=0,0,M2112)</f>
        <v/>
      </c>
      <c r="T2112" s="55">
        <f>MAX(T2111,S2112)</f>
        <v/>
      </c>
      <c r="U2112" s="56">
        <f>S2112-T2112</f>
        <v/>
      </c>
      <c r="V2112" s="55">
        <f>IFERROR(SUMIFS(DATABASE!$M$5:$M$6004,DATABASE!$B$5:$B$6004,B2112,DATABASE!$X$5:$X$6004,1),0)</f>
        <v/>
      </c>
      <c r="W2112" s="57">
        <f>IFERROR(COUNTIFS(DATABASE!$B$5:$B$6004,B2112,DATABASE!$X$5:$X$6004,1),0)</f>
        <v/>
      </c>
      <c r="X2112" s="58">
        <f>--AND(ISNUMBER(B2112),C2112&lt;&gt;"",L2112&lt;&gt;"",M2112&lt;&gt;"")</f>
        <v/>
      </c>
    </row>
    <row r="2113" ht="15" customHeight="1" s="111">
      <c r="A2113" s="42" t="inlineStr">
        <is>
          <t>MAY</t>
        </is>
      </c>
      <c r="B2113" s="43">
        <f>MAY!A114</f>
        <v/>
      </c>
      <c r="C2113" s="44">
        <f>MAY!B114</f>
        <v/>
      </c>
      <c r="D2113" s="44">
        <f>MAY!C114</f>
        <v/>
      </c>
      <c r="E2113" s="44">
        <f>MAY!D114</f>
        <v/>
      </c>
      <c r="F2113" s="44">
        <f>MAY!E114</f>
        <v/>
      </c>
      <c r="G2113" s="44">
        <f>MAY!F114</f>
        <v/>
      </c>
      <c r="H2113" s="44">
        <f>MAY!G114</f>
        <v/>
      </c>
      <c r="I2113" s="45">
        <f>MAY!H114</f>
        <v/>
      </c>
      <c r="J2113" s="45">
        <f>MAY!I114</f>
        <v/>
      </c>
      <c r="K2113" s="44">
        <f>MAY!J114</f>
        <v/>
      </c>
      <c r="L2113" s="44">
        <f>MAY!K114</f>
        <v/>
      </c>
      <c r="M2113" s="46">
        <f>MAY!L114</f>
        <v/>
      </c>
      <c r="N2113" s="44">
        <f>MAY!M114</f>
        <v/>
      </c>
      <c r="O2113" s="44">
        <f>MAY!N114</f>
        <v/>
      </c>
      <c r="P2113" s="44">
        <f>MAY!O114</f>
        <v/>
      </c>
      <c r="Q2113" s="44">
        <f>MAY!P114</f>
        <v/>
      </c>
      <c r="R2113" s="44">
        <f>MAY!Q114</f>
        <v/>
      </c>
      <c r="S2113" s="46">
        <f>S2112+IF(X2113=0,0,M2113)</f>
        <v/>
      </c>
      <c r="T2113" s="47">
        <f>MAX(T2112,S2113)</f>
        <v/>
      </c>
      <c r="U2113" s="48">
        <f>S2113-T2113</f>
        <v/>
      </c>
      <c r="V2113" s="47">
        <f>IFERROR(SUMIFS(DATABASE!$M$5:$M$6004,DATABASE!$B$5:$B$6004,B2113,DATABASE!$X$5:$X$6004,1),0)</f>
        <v/>
      </c>
      <c r="W2113" s="31">
        <f>IFERROR(COUNTIFS(DATABASE!$B$5:$B$6004,B2113,DATABASE!$X$5:$X$6004,1),0)</f>
        <v/>
      </c>
      <c r="X2113" s="49">
        <f>--AND(ISNUMBER(B2113),C2113&lt;&gt;"",L2113&lt;&gt;"",M2113&lt;&gt;"")</f>
        <v/>
      </c>
    </row>
    <row r="2114" ht="15" customHeight="1" s="111">
      <c r="A2114" s="50" t="inlineStr">
        <is>
          <t>MAY</t>
        </is>
      </c>
      <c r="B2114" s="51">
        <f>MAY!A115</f>
        <v/>
      </c>
      <c r="C2114" s="52">
        <f>MAY!B115</f>
        <v/>
      </c>
      <c r="D2114" s="52">
        <f>MAY!C115</f>
        <v/>
      </c>
      <c r="E2114" s="52">
        <f>MAY!D115</f>
        <v/>
      </c>
      <c r="F2114" s="52">
        <f>MAY!E115</f>
        <v/>
      </c>
      <c r="G2114" s="52">
        <f>MAY!F115</f>
        <v/>
      </c>
      <c r="H2114" s="52">
        <f>MAY!G115</f>
        <v/>
      </c>
      <c r="I2114" s="53">
        <f>MAY!H115</f>
        <v/>
      </c>
      <c r="J2114" s="53">
        <f>MAY!I115</f>
        <v/>
      </c>
      <c r="K2114" s="52">
        <f>MAY!J115</f>
        <v/>
      </c>
      <c r="L2114" s="52">
        <f>MAY!K115</f>
        <v/>
      </c>
      <c r="M2114" s="54">
        <f>MAY!L115</f>
        <v/>
      </c>
      <c r="N2114" s="52">
        <f>MAY!M115</f>
        <v/>
      </c>
      <c r="O2114" s="52">
        <f>MAY!N115</f>
        <v/>
      </c>
      <c r="P2114" s="52">
        <f>MAY!O115</f>
        <v/>
      </c>
      <c r="Q2114" s="52">
        <f>MAY!P115</f>
        <v/>
      </c>
      <c r="R2114" s="52">
        <f>MAY!Q115</f>
        <v/>
      </c>
      <c r="S2114" s="54">
        <f>S2113+IF(X2114=0,0,M2114)</f>
        <v/>
      </c>
      <c r="T2114" s="55">
        <f>MAX(T2113,S2114)</f>
        <v/>
      </c>
      <c r="U2114" s="56">
        <f>S2114-T2114</f>
        <v/>
      </c>
      <c r="V2114" s="55">
        <f>IFERROR(SUMIFS(DATABASE!$M$5:$M$6004,DATABASE!$B$5:$B$6004,B2114,DATABASE!$X$5:$X$6004,1),0)</f>
        <v/>
      </c>
      <c r="W2114" s="57">
        <f>IFERROR(COUNTIFS(DATABASE!$B$5:$B$6004,B2114,DATABASE!$X$5:$X$6004,1),0)</f>
        <v/>
      </c>
      <c r="X2114" s="58">
        <f>--AND(ISNUMBER(B2114),C2114&lt;&gt;"",L2114&lt;&gt;"",M2114&lt;&gt;"")</f>
        <v/>
      </c>
    </row>
    <row r="2115" ht="15" customHeight="1" s="111">
      <c r="A2115" s="42" t="inlineStr">
        <is>
          <t>MAY</t>
        </is>
      </c>
      <c r="B2115" s="43">
        <f>MAY!A116</f>
        <v/>
      </c>
      <c r="C2115" s="44">
        <f>MAY!B116</f>
        <v/>
      </c>
      <c r="D2115" s="44">
        <f>MAY!C116</f>
        <v/>
      </c>
      <c r="E2115" s="44">
        <f>MAY!D116</f>
        <v/>
      </c>
      <c r="F2115" s="44">
        <f>MAY!E116</f>
        <v/>
      </c>
      <c r="G2115" s="44">
        <f>MAY!F116</f>
        <v/>
      </c>
      <c r="H2115" s="44">
        <f>MAY!G116</f>
        <v/>
      </c>
      <c r="I2115" s="45">
        <f>MAY!H116</f>
        <v/>
      </c>
      <c r="J2115" s="45">
        <f>MAY!I116</f>
        <v/>
      </c>
      <c r="K2115" s="44">
        <f>MAY!J116</f>
        <v/>
      </c>
      <c r="L2115" s="44">
        <f>MAY!K116</f>
        <v/>
      </c>
      <c r="M2115" s="46">
        <f>MAY!L116</f>
        <v/>
      </c>
      <c r="N2115" s="44">
        <f>MAY!M116</f>
        <v/>
      </c>
      <c r="O2115" s="44">
        <f>MAY!N116</f>
        <v/>
      </c>
      <c r="P2115" s="44">
        <f>MAY!O116</f>
        <v/>
      </c>
      <c r="Q2115" s="44">
        <f>MAY!P116</f>
        <v/>
      </c>
      <c r="R2115" s="44">
        <f>MAY!Q116</f>
        <v/>
      </c>
      <c r="S2115" s="46">
        <f>S2114+IF(X2115=0,0,M2115)</f>
        <v/>
      </c>
      <c r="T2115" s="47">
        <f>MAX(T2114,S2115)</f>
        <v/>
      </c>
      <c r="U2115" s="48">
        <f>S2115-T2115</f>
        <v/>
      </c>
      <c r="V2115" s="47">
        <f>IFERROR(SUMIFS(DATABASE!$M$5:$M$6004,DATABASE!$B$5:$B$6004,B2115,DATABASE!$X$5:$X$6004,1),0)</f>
        <v/>
      </c>
      <c r="W2115" s="31">
        <f>IFERROR(COUNTIFS(DATABASE!$B$5:$B$6004,B2115,DATABASE!$X$5:$X$6004,1),0)</f>
        <v/>
      </c>
      <c r="X2115" s="49">
        <f>--AND(ISNUMBER(B2115),C2115&lt;&gt;"",L2115&lt;&gt;"",M2115&lt;&gt;"")</f>
        <v/>
      </c>
    </row>
    <row r="2116" ht="15" customHeight="1" s="111">
      <c r="A2116" s="50" t="inlineStr">
        <is>
          <t>MAY</t>
        </is>
      </c>
      <c r="B2116" s="51">
        <f>MAY!A117</f>
        <v/>
      </c>
      <c r="C2116" s="52">
        <f>MAY!B117</f>
        <v/>
      </c>
      <c r="D2116" s="52">
        <f>MAY!C117</f>
        <v/>
      </c>
      <c r="E2116" s="52">
        <f>MAY!D117</f>
        <v/>
      </c>
      <c r="F2116" s="52">
        <f>MAY!E117</f>
        <v/>
      </c>
      <c r="G2116" s="52">
        <f>MAY!F117</f>
        <v/>
      </c>
      <c r="H2116" s="52">
        <f>MAY!G117</f>
        <v/>
      </c>
      <c r="I2116" s="53">
        <f>MAY!H117</f>
        <v/>
      </c>
      <c r="J2116" s="53">
        <f>MAY!I117</f>
        <v/>
      </c>
      <c r="K2116" s="52">
        <f>MAY!J117</f>
        <v/>
      </c>
      <c r="L2116" s="52">
        <f>MAY!K117</f>
        <v/>
      </c>
      <c r="M2116" s="54">
        <f>MAY!L117</f>
        <v/>
      </c>
      <c r="N2116" s="52">
        <f>MAY!M117</f>
        <v/>
      </c>
      <c r="O2116" s="52">
        <f>MAY!N117</f>
        <v/>
      </c>
      <c r="P2116" s="52">
        <f>MAY!O117</f>
        <v/>
      </c>
      <c r="Q2116" s="52">
        <f>MAY!P117</f>
        <v/>
      </c>
      <c r="R2116" s="52">
        <f>MAY!Q117</f>
        <v/>
      </c>
      <c r="S2116" s="54">
        <f>S2115+IF(X2116=0,0,M2116)</f>
        <v/>
      </c>
      <c r="T2116" s="55">
        <f>MAX(T2115,S2116)</f>
        <v/>
      </c>
      <c r="U2116" s="56">
        <f>S2116-T2116</f>
        <v/>
      </c>
      <c r="V2116" s="55">
        <f>IFERROR(SUMIFS(DATABASE!$M$5:$M$6004,DATABASE!$B$5:$B$6004,B2116,DATABASE!$X$5:$X$6004,1),0)</f>
        <v/>
      </c>
      <c r="W2116" s="57">
        <f>IFERROR(COUNTIFS(DATABASE!$B$5:$B$6004,B2116,DATABASE!$X$5:$X$6004,1),0)</f>
        <v/>
      </c>
      <c r="X2116" s="58">
        <f>--AND(ISNUMBER(B2116),C2116&lt;&gt;"",L2116&lt;&gt;"",M2116&lt;&gt;"")</f>
        <v/>
      </c>
    </row>
    <row r="2117" ht="15" customHeight="1" s="111">
      <c r="A2117" s="42" t="inlineStr">
        <is>
          <t>MAY</t>
        </is>
      </c>
      <c r="B2117" s="43">
        <f>MAY!A118</f>
        <v/>
      </c>
      <c r="C2117" s="44">
        <f>MAY!B118</f>
        <v/>
      </c>
      <c r="D2117" s="44">
        <f>MAY!C118</f>
        <v/>
      </c>
      <c r="E2117" s="44">
        <f>MAY!D118</f>
        <v/>
      </c>
      <c r="F2117" s="44">
        <f>MAY!E118</f>
        <v/>
      </c>
      <c r="G2117" s="44">
        <f>MAY!F118</f>
        <v/>
      </c>
      <c r="H2117" s="44">
        <f>MAY!G118</f>
        <v/>
      </c>
      <c r="I2117" s="45">
        <f>MAY!H118</f>
        <v/>
      </c>
      <c r="J2117" s="45">
        <f>MAY!I118</f>
        <v/>
      </c>
      <c r="K2117" s="44">
        <f>MAY!J118</f>
        <v/>
      </c>
      <c r="L2117" s="44">
        <f>MAY!K118</f>
        <v/>
      </c>
      <c r="M2117" s="46">
        <f>MAY!L118</f>
        <v/>
      </c>
      <c r="N2117" s="44">
        <f>MAY!M118</f>
        <v/>
      </c>
      <c r="O2117" s="44">
        <f>MAY!N118</f>
        <v/>
      </c>
      <c r="P2117" s="44">
        <f>MAY!O118</f>
        <v/>
      </c>
      <c r="Q2117" s="44">
        <f>MAY!P118</f>
        <v/>
      </c>
      <c r="R2117" s="44">
        <f>MAY!Q118</f>
        <v/>
      </c>
      <c r="S2117" s="46">
        <f>S2116+IF(X2117=0,0,M2117)</f>
        <v/>
      </c>
      <c r="T2117" s="47">
        <f>MAX(T2116,S2117)</f>
        <v/>
      </c>
      <c r="U2117" s="48">
        <f>S2117-T2117</f>
        <v/>
      </c>
      <c r="V2117" s="47">
        <f>IFERROR(SUMIFS(DATABASE!$M$5:$M$6004,DATABASE!$B$5:$B$6004,B2117,DATABASE!$X$5:$X$6004,1),0)</f>
        <v/>
      </c>
      <c r="W2117" s="31">
        <f>IFERROR(COUNTIFS(DATABASE!$B$5:$B$6004,B2117,DATABASE!$X$5:$X$6004,1),0)</f>
        <v/>
      </c>
      <c r="X2117" s="49">
        <f>--AND(ISNUMBER(B2117),C2117&lt;&gt;"",L2117&lt;&gt;"",M2117&lt;&gt;"")</f>
        <v/>
      </c>
    </row>
    <row r="2118" ht="15" customHeight="1" s="111">
      <c r="A2118" s="50" t="inlineStr">
        <is>
          <t>MAY</t>
        </is>
      </c>
      <c r="B2118" s="51">
        <f>MAY!A119</f>
        <v/>
      </c>
      <c r="C2118" s="52">
        <f>MAY!B119</f>
        <v/>
      </c>
      <c r="D2118" s="52">
        <f>MAY!C119</f>
        <v/>
      </c>
      <c r="E2118" s="52">
        <f>MAY!D119</f>
        <v/>
      </c>
      <c r="F2118" s="52">
        <f>MAY!E119</f>
        <v/>
      </c>
      <c r="G2118" s="52">
        <f>MAY!F119</f>
        <v/>
      </c>
      <c r="H2118" s="52">
        <f>MAY!G119</f>
        <v/>
      </c>
      <c r="I2118" s="53">
        <f>MAY!H119</f>
        <v/>
      </c>
      <c r="J2118" s="53">
        <f>MAY!I119</f>
        <v/>
      </c>
      <c r="K2118" s="52">
        <f>MAY!J119</f>
        <v/>
      </c>
      <c r="L2118" s="52">
        <f>MAY!K119</f>
        <v/>
      </c>
      <c r="M2118" s="54">
        <f>MAY!L119</f>
        <v/>
      </c>
      <c r="N2118" s="52">
        <f>MAY!M119</f>
        <v/>
      </c>
      <c r="O2118" s="52">
        <f>MAY!N119</f>
        <v/>
      </c>
      <c r="P2118" s="52">
        <f>MAY!O119</f>
        <v/>
      </c>
      <c r="Q2118" s="52">
        <f>MAY!P119</f>
        <v/>
      </c>
      <c r="R2118" s="52">
        <f>MAY!Q119</f>
        <v/>
      </c>
      <c r="S2118" s="54">
        <f>S2117+IF(X2118=0,0,M2118)</f>
        <v/>
      </c>
      <c r="T2118" s="55">
        <f>MAX(T2117,S2118)</f>
        <v/>
      </c>
      <c r="U2118" s="56">
        <f>S2118-T2118</f>
        <v/>
      </c>
      <c r="V2118" s="55">
        <f>IFERROR(SUMIFS(DATABASE!$M$5:$M$6004,DATABASE!$B$5:$B$6004,B2118,DATABASE!$X$5:$X$6004,1),0)</f>
        <v/>
      </c>
      <c r="W2118" s="57">
        <f>IFERROR(COUNTIFS(DATABASE!$B$5:$B$6004,B2118,DATABASE!$X$5:$X$6004,1),0)</f>
        <v/>
      </c>
      <c r="X2118" s="58">
        <f>--AND(ISNUMBER(B2118),C2118&lt;&gt;"",L2118&lt;&gt;"",M2118&lt;&gt;"")</f>
        <v/>
      </c>
    </row>
    <row r="2119" ht="15" customHeight="1" s="111">
      <c r="A2119" s="42" t="inlineStr">
        <is>
          <t>MAY</t>
        </is>
      </c>
      <c r="B2119" s="43">
        <f>MAY!A120</f>
        <v/>
      </c>
      <c r="C2119" s="44">
        <f>MAY!B120</f>
        <v/>
      </c>
      <c r="D2119" s="44">
        <f>MAY!C120</f>
        <v/>
      </c>
      <c r="E2119" s="44">
        <f>MAY!D120</f>
        <v/>
      </c>
      <c r="F2119" s="44">
        <f>MAY!E120</f>
        <v/>
      </c>
      <c r="G2119" s="44">
        <f>MAY!F120</f>
        <v/>
      </c>
      <c r="H2119" s="44">
        <f>MAY!G120</f>
        <v/>
      </c>
      <c r="I2119" s="45">
        <f>MAY!H120</f>
        <v/>
      </c>
      <c r="J2119" s="45">
        <f>MAY!I120</f>
        <v/>
      </c>
      <c r="K2119" s="44">
        <f>MAY!J120</f>
        <v/>
      </c>
      <c r="L2119" s="44">
        <f>MAY!K120</f>
        <v/>
      </c>
      <c r="M2119" s="46">
        <f>MAY!L120</f>
        <v/>
      </c>
      <c r="N2119" s="44">
        <f>MAY!M120</f>
        <v/>
      </c>
      <c r="O2119" s="44">
        <f>MAY!N120</f>
        <v/>
      </c>
      <c r="P2119" s="44">
        <f>MAY!O120</f>
        <v/>
      </c>
      <c r="Q2119" s="44">
        <f>MAY!P120</f>
        <v/>
      </c>
      <c r="R2119" s="44">
        <f>MAY!Q120</f>
        <v/>
      </c>
      <c r="S2119" s="46">
        <f>S2118+IF(X2119=0,0,M2119)</f>
        <v/>
      </c>
      <c r="T2119" s="47">
        <f>MAX(T2118,S2119)</f>
        <v/>
      </c>
      <c r="U2119" s="48">
        <f>S2119-T2119</f>
        <v/>
      </c>
      <c r="V2119" s="47">
        <f>IFERROR(SUMIFS(DATABASE!$M$5:$M$6004,DATABASE!$B$5:$B$6004,B2119,DATABASE!$X$5:$X$6004,1),0)</f>
        <v/>
      </c>
      <c r="W2119" s="31">
        <f>IFERROR(COUNTIFS(DATABASE!$B$5:$B$6004,B2119,DATABASE!$X$5:$X$6004,1),0)</f>
        <v/>
      </c>
      <c r="X2119" s="49">
        <f>--AND(ISNUMBER(B2119),C2119&lt;&gt;"",L2119&lt;&gt;"",M2119&lt;&gt;"")</f>
        <v/>
      </c>
    </row>
    <row r="2120" ht="15" customHeight="1" s="111">
      <c r="A2120" s="50" t="inlineStr">
        <is>
          <t>MAY</t>
        </is>
      </c>
      <c r="B2120" s="51">
        <f>MAY!A121</f>
        <v/>
      </c>
      <c r="C2120" s="52">
        <f>MAY!B121</f>
        <v/>
      </c>
      <c r="D2120" s="52">
        <f>MAY!C121</f>
        <v/>
      </c>
      <c r="E2120" s="52">
        <f>MAY!D121</f>
        <v/>
      </c>
      <c r="F2120" s="52">
        <f>MAY!E121</f>
        <v/>
      </c>
      <c r="G2120" s="52">
        <f>MAY!F121</f>
        <v/>
      </c>
      <c r="H2120" s="52">
        <f>MAY!G121</f>
        <v/>
      </c>
      <c r="I2120" s="53">
        <f>MAY!H121</f>
        <v/>
      </c>
      <c r="J2120" s="53">
        <f>MAY!I121</f>
        <v/>
      </c>
      <c r="K2120" s="52">
        <f>MAY!J121</f>
        <v/>
      </c>
      <c r="L2120" s="52">
        <f>MAY!K121</f>
        <v/>
      </c>
      <c r="M2120" s="54">
        <f>MAY!L121</f>
        <v/>
      </c>
      <c r="N2120" s="52">
        <f>MAY!M121</f>
        <v/>
      </c>
      <c r="O2120" s="52">
        <f>MAY!N121</f>
        <v/>
      </c>
      <c r="P2120" s="52">
        <f>MAY!O121</f>
        <v/>
      </c>
      <c r="Q2120" s="52">
        <f>MAY!P121</f>
        <v/>
      </c>
      <c r="R2120" s="52">
        <f>MAY!Q121</f>
        <v/>
      </c>
      <c r="S2120" s="54">
        <f>S2119+IF(X2120=0,0,M2120)</f>
        <v/>
      </c>
      <c r="T2120" s="55">
        <f>MAX(T2119,S2120)</f>
        <v/>
      </c>
      <c r="U2120" s="56">
        <f>S2120-T2120</f>
        <v/>
      </c>
      <c r="V2120" s="55">
        <f>IFERROR(SUMIFS(DATABASE!$M$5:$M$6004,DATABASE!$B$5:$B$6004,B2120,DATABASE!$X$5:$X$6004,1),0)</f>
        <v/>
      </c>
      <c r="W2120" s="57">
        <f>IFERROR(COUNTIFS(DATABASE!$B$5:$B$6004,B2120,DATABASE!$X$5:$X$6004,1),0)</f>
        <v/>
      </c>
      <c r="X2120" s="58">
        <f>--AND(ISNUMBER(B2120),C2120&lt;&gt;"",L2120&lt;&gt;"",M2120&lt;&gt;"")</f>
        <v/>
      </c>
    </row>
    <row r="2121" ht="15" customHeight="1" s="111">
      <c r="A2121" s="42" t="inlineStr">
        <is>
          <t>MAY</t>
        </is>
      </c>
      <c r="B2121" s="43">
        <f>MAY!A122</f>
        <v/>
      </c>
      <c r="C2121" s="44">
        <f>MAY!B122</f>
        <v/>
      </c>
      <c r="D2121" s="44">
        <f>MAY!C122</f>
        <v/>
      </c>
      <c r="E2121" s="44">
        <f>MAY!D122</f>
        <v/>
      </c>
      <c r="F2121" s="44">
        <f>MAY!E122</f>
        <v/>
      </c>
      <c r="G2121" s="44">
        <f>MAY!F122</f>
        <v/>
      </c>
      <c r="H2121" s="44">
        <f>MAY!G122</f>
        <v/>
      </c>
      <c r="I2121" s="45">
        <f>MAY!H122</f>
        <v/>
      </c>
      <c r="J2121" s="45">
        <f>MAY!I122</f>
        <v/>
      </c>
      <c r="K2121" s="44">
        <f>MAY!J122</f>
        <v/>
      </c>
      <c r="L2121" s="44">
        <f>MAY!K122</f>
        <v/>
      </c>
      <c r="M2121" s="46">
        <f>MAY!L122</f>
        <v/>
      </c>
      <c r="N2121" s="44">
        <f>MAY!M122</f>
        <v/>
      </c>
      <c r="O2121" s="44">
        <f>MAY!N122</f>
        <v/>
      </c>
      <c r="P2121" s="44">
        <f>MAY!O122</f>
        <v/>
      </c>
      <c r="Q2121" s="44">
        <f>MAY!P122</f>
        <v/>
      </c>
      <c r="R2121" s="44">
        <f>MAY!Q122</f>
        <v/>
      </c>
      <c r="S2121" s="46">
        <f>S2120+IF(X2121=0,0,M2121)</f>
        <v/>
      </c>
      <c r="T2121" s="47">
        <f>MAX(T2120,S2121)</f>
        <v/>
      </c>
      <c r="U2121" s="48">
        <f>S2121-T2121</f>
        <v/>
      </c>
      <c r="V2121" s="47">
        <f>IFERROR(SUMIFS(DATABASE!$M$5:$M$6004,DATABASE!$B$5:$B$6004,B2121,DATABASE!$X$5:$X$6004,1),0)</f>
        <v/>
      </c>
      <c r="W2121" s="31">
        <f>IFERROR(COUNTIFS(DATABASE!$B$5:$B$6004,B2121,DATABASE!$X$5:$X$6004,1),0)</f>
        <v/>
      </c>
      <c r="X2121" s="49">
        <f>--AND(ISNUMBER(B2121),C2121&lt;&gt;"",L2121&lt;&gt;"",M2121&lt;&gt;"")</f>
        <v/>
      </c>
    </row>
    <row r="2122" ht="15" customHeight="1" s="111">
      <c r="A2122" s="50" t="inlineStr">
        <is>
          <t>MAY</t>
        </is>
      </c>
      <c r="B2122" s="51">
        <f>MAY!A123</f>
        <v/>
      </c>
      <c r="C2122" s="52">
        <f>MAY!B123</f>
        <v/>
      </c>
      <c r="D2122" s="52">
        <f>MAY!C123</f>
        <v/>
      </c>
      <c r="E2122" s="52">
        <f>MAY!D123</f>
        <v/>
      </c>
      <c r="F2122" s="52">
        <f>MAY!E123</f>
        <v/>
      </c>
      <c r="G2122" s="52">
        <f>MAY!F123</f>
        <v/>
      </c>
      <c r="H2122" s="52">
        <f>MAY!G123</f>
        <v/>
      </c>
      <c r="I2122" s="53">
        <f>MAY!H123</f>
        <v/>
      </c>
      <c r="J2122" s="53">
        <f>MAY!I123</f>
        <v/>
      </c>
      <c r="K2122" s="52">
        <f>MAY!J123</f>
        <v/>
      </c>
      <c r="L2122" s="52">
        <f>MAY!K123</f>
        <v/>
      </c>
      <c r="M2122" s="54">
        <f>MAY!L123</f>
        <v/>
      </c>
      <c r="N2122" s="52">
        <f>MAY!M123</f>
        <v/>
      </c>
      <c r="O2122" s="52">
        <f>MAY!N123</f>
        <v/>
      </c>
      <c r="P2122" s="52">
        <f>MAY!O123</f>
        <v/>
      </c>
      <c r="Q2122" s="52">
        <f>MAY!P123</f>
        <v/>
      </c>
      <c r="R2122" s="52">
        <f>MAY!Q123</f>
        <v/>
      </c>
      <c r="S2122" s="54">
        <f>S2121+IF(X2122=0,0,M2122)</f>
        <v/>
      </c>
      <c r="T2122" s="55">
        <f>MAX(T2121,S2122)</f>
        <v/>
      </c>
      <c r="U2122" s="56">
        <f>S2122-T2122</f>
        <v/>
      </c>
      <c r="V2122" s="55">
        <f>IFERROR(SUMIFS(DATABASE!$M$5:$M$6004,DATABASE!$B$5:$B$6004,B2122,DATABASE!$X$5:$X$6004,1),0)</f>
        <v/>
      </c>
      <c r="W2122" s="57">
        <f>IFERROR(COUNTIFS(DATABASE!$B$5:$B$6004,B2122,DATABASE!$X$5:$X$6004,1),0)</f>
        <v/>
      </c>
      <c r="X2122" s="58">
        <f>--AND(ISNUMBER(B2122),C2122&lt;&gt;"",L2122&lt;&gt;"",M2122&lt;&gt;"")</f>
        <v/>
      </c>
    </row>
    <row r="2123" ht="15" customHeight="1" s="111">
      <c r="A2123" s="42" t="inlineStr">
        <is>
          <t>MAY</t>
        </is>
      </c>
      <c r="B2123" s="43">
        <f>MAY!A124</f>
        <v/>
      </c>
      <c r="C2123" s="44">
        <f>MAY!B124</f>
        <v/>
      </c>
      <c r="D2123" s="44">
        <f>MAY!C124</f>
        <v/>
      </c>
      <c r="E2123" s="44">
        <f>MAY!D124</f>
        <v/>
      </c>
      <c r="F2123" s="44">
        <f>MAY!E124</f>
        <v/>
      </c>
      <c r="G2123" s="44">
        <f>MAY!F124</f>
        <v/>
      </c>
      <c r="H2123" s="44">
        <f>MAY!G124</f>
        <v/>
      </c>
      <c r="I2123" s="45">
        <f>MAY!H124</f>
        <v/>
      </c>
      <c r="J2123" s="45">
        <f>MAY!I124</f>
        <v/>
      </c>
      <c r="K2123" s="44">
        <f>MAY!J124</f>
        <v/>
      </c>
      <c r="L2123" s="44">
        <f>MAY!K124</f>
        <v/>
      </c>
      <c r="M2123" s="46">
        <f>MAY!L124</f>
        <v/>
      </c>
      <c r="N2123" s="44">
        <f>MAY!M124</f>
        <v/>
      </c>
      <c r="O2123" s="44">
        <f>MAY!N124</f>
        <v/>
      </c>
      <c r="P2123" s="44">
        <f>MAY!O124</f>
        <v/>
      </c>
      <c r="Q2123" s="44">
        <f>MAY!P124</f>
        <v/>
      </c>
      <c r="R2123" s="44">
        <f>MAY!Q124</f>
        <v/>
      </c>
      <c r="S2123" s="46">
        <f>S2122+IF(X2123=0,0,M2123)</f>
        <v/>
      </c>
      <c r="T2123" s="47">
        <f>MAX(T2122,S2123)</f>
        <v/>
      </c>
      <c r="U2123" s="48">
        <f>S2123-T2123</f>
        <v/>
      </c>
      <c r="V2123" s="47">
        <f>IFERROR(SUMIFS(DATABASE!$M$5:$M$6004,DATABASE!$B$5:$B$6004,B2123,DATABASE!$X$5:$X$6004,1),0)</f>
        <v/>
      </c>
      <c r="W2123" s="31">
        <f>IFERROR(COUNTIFS(DATABASE!$B$5:$B$6004,B2123,DATABASE!$X$5:$X$6004,1),0)</f>
        <v/>
      </c>
      <c r="X2123" s="49">
        <f>--AND(ISNUMBER(B2123),C2123&lt;&gt;"",L2123&lt;&gt;"",M2123&lt;&gt;"")</f>
        <v/>
      </c>
    </row>
    <row r="2124" ht="15" customHeight="1" s="111">
      <c r="A2124" s="50" t="inlineStr">
        <is>
          <t>MAY</t>
        </is>
      </c>
      <c r="B2124" s="51">
        <f>MAY!A125</f>
        <v/>
      </c>
      <c r="C2124" s="52">
        <f>MAY!B125</f>
        <v/>
      </c>
      <c r="D2124" s="52">
        <f>MAY!C125</f>
        <v/>
      </c>
      <c r="E2124" s="52">
        <f>MAY!D125</f>
        <v/>
      </c>
      <c r="F2124" s="52">
        <f>MAY!E125</f>
        <v/>
      </c>
      <c r="G2124" s="52">
        <f>MAY!F125</f>
        <v/>
      </c>
      <c r="H2124" s="52">
        <f>MAY!G125</f>
        <v/>
      </c>
      <c r="I2124" s="53">
        <f>MAY!H125</f>
        <v/>
      </c>
      <c r="J2124" s="53">
        <f>MAY!I125</f>
        <v/>
      </c>
      <c r="K2124" s="52">
        <f>MAY!J125</f>
        <v/>
      </c>
      <c r="L2124" s="52">
        <f>MAY!K125</f>
        <v/>
      </c>
      <c r="M2124" s="54">
        <f>MAY!L125</f>
        <v/>
      </c>
      <c r="N2124" s="52">
        <f>MAY!M125</f>
        <v/>
      </c>
      <c r="O2124" s="52">
        <f>MAY!N125</f>
        <v/>
      </c>
      <c r="P2124" s="52">
        <f>MAY!O125</f>
        <v/>
      </c>
      <c r="Q2124" s="52">
        <f>MAY!P125</f>
        <v/>
      </c>
      <c r="R2124" s="52">
        <f>MAY!Q125</f>
        <v/>
      </c>
      <c r="S2124" s="54">
        <f>S2123+IF(X2124=0,0,M2124)</f>
        <v/>
      </c>
      <c r="T2124" s="55">
        <f>MAX(T2123,S2124)</f>
        <v/>
      </c>
      <c r="U2124" s="56">
        <f>S2124-T2124</f>
        <v/>
      </c>
      <c r="V2124" s="55">
        <f>IFERROR(SUMIFS(DATABASE!$M$5:$M$6004,DATABASE!$B$5:$B$6004,B2124,DATABASE!$X$5:$X$6004,1),0)</f>
        <v/>
      </c>
      <c r="W2124" s="57">
        <f>IFERROR(COUNTIFS(DATABASE!$B$5:$B$6004,B2124,DATABASE!$X$5:$X$6004,1),0)</f>
        <v/>
      </c>
      <c r="X2124" s="58">
        <f>--AND(ISNUMBER(B2124),C2124&lt;&gt;"",L2124&lt;&gt;"",M2124&lt;&gt;"")</f>
        <v/>
      </c>
    </row>
    <row r="2125" ht="15" customHeight="1" s="111">
      <c r="A2125" s="42" t="inlineStr">
        <is>
          <t>MAY</t>
        </is>
      </c>
      <c r="B2125" s="43">
        <f>MAY!A126</f>
        <v/>
      </c>
      <c r="C2125" s="44">
        <f>MAY!B126</f>
        <v/>
      </c>
      <c r="D2125" s="44">
        <f>MAY!C126</f>
        <v/>
      </c>
      <c r="E2125" s="44">
        <f>MAY!D126</f>
        <v/>
      </c>
      <c r="F2125" s="44">
        <f>MAY!E126</f>
        <v/>
      </c>
      <c r="G2125" s="44">
        <f>MAY!F126</f>
        <v/>
      </c>
      <c r="H2125" s="44">
        <f>MAY!G126</f>
        <v/>
      </c>
      <c r="I2125" s="45">
        <f>MAY!H126</f>
        <v/>
      </c>
      <c r="J2125" s="45">
        <f>MAY!I126</f>
        <v/>
      </c>
      <c r="K2125" s="44">
        <f>MAY!J126</f>
        <v/>
      </c>
      <c r="L2125" s="44">
        <f>MAY!K126</f>
        <v/>
      </c>
      <c r="M2125" s="46">
        <f>MAY!L126</f>
        <v/>
      </c>
      <c r="N2125" s="44">
        <f>MAY!M126</f>
        <v/>
      </c>
      <c r="O2125" s="44">
        <f>MAY!N126</f>
        <v/>
      </c>
      <c r="P2125" s="44">
        <f>MAY!O126</f>
        <v/>
      </c>
      <c r="Q2125" s="44">
        <f>MAY!P126</f>
        <v/>
      </c>
      <c r="R2125" s="44">
        <f>MAY!Q126</f>
        <v/>
      </c>
      <c r="S2125" s="46">
        <f>S2124+IF(X2125=0,0,M2125)</f>
        <v/>
      </c>
      <c r="T2125" s="47">
        <f>MAX(T2124,S2125)</f>
        <v/>
      </c>
      <c r="U2125" s="48">
        <f>S2125-T2125</f>
        <v/>
      </c>
      <c r="V2125" s="47">
        <f>IFERROR(SUMIFS(DATABASE!$M$5:$M$6004,DATABASE!$B$5:$B$6004,B2125,DATABASE!$X$5:$X$6004,1),0)</f>
        <v/>
      </c>
      <c r="W2125" s="31">
        <f>IFERROR(COUNTIFS(DATABASE!$B$5:$B$6004,B2125,DATABASE!$X$5:$X$6004,1),0)</f>
        <v/>
      </c>
      <c r="X2125" s="49">
        <f>--AND(ISNUMBER(B2125),C2125&lt;&gt;"",L2125&lt;&gt;"",M2125&lt;&gt;"")</f>
        <v/>
      </c>
    </row>
    <row r="2126" ht="15" customHeight="1" s="111">
      <c r="A2126" s="50" t="inlineStr">
        <is>
          <t>MAY</t>
        </is>
      </c>
      <c r="B2126" s="51">
        <f>MAY!A127</f>
        <v/>
      </c>
      <c r="C2126" s="52">
        <f>MAY!B127</f>
        <v/>
      </c>
      <c r="D2126" s="52">
        <f>MAY!C127</f>
        <v/>
      </c>
      <c r="E2126" s="52">
        <f>MAY!D127</f>
        <v/>
      </c>
      <c r="F2126" s="52">
        <f>MAY!E127</f>
        <v/>
      </c>
      <c r="G2126" s="52">
        <f>MAY!F127</f>
        <v/>
      </c>
      <c r="H2126" s="52">
        <f>MAY!G127</f>
        <v/>
      </c>
      <c r="I2126" s="53">
        <f>MAY!H127</f>
        <v/>
      </c>
      <c r="J2126" s="53">
        <f>MAY!I127</f>
        <v/>
      </c>
      <c r="K2126" s="52">
        <f>MAY!J127</f>
        <v/>
      </c>
      <c r="L2126" s="52">
        <f>MAY!K127</f>
        <v/>
      </c>
      <c r="M2126" s="54">
        <f>MAY!L127</f>
        <v/>
      </c>
      <c r="N2126" s="52">
        <f>MAY!M127</f>
        <v/>
      </c>
      <c r="O2126" s="52">
        <f>MAY!N127</f>
        <v/>
      </c>
      <c r="P2126" s="52">
        <f>MAY!O127</f>
        <v/>
      </c>
      <c r="Q2126" s="52">
        <f>MAY!P127</f>
        <v/>
      </c>
      <c r="R2126" s="52">
        <f>MAY!Q127</f>
        <v/>
      </c>
      <c r="S2126" s="54">
        <f>S2125+IF(X2126=0,0,M2126)</f>
        <v/>
      </c>
      <c r="T2126" s="55">
        <f>MAX(T2125,S2126)</f>
        <v/>
      </c>
      <c r="U2126" s="56">
        <f>S2126-T2126</f>
        <v/>
      </c>
      <c r="V2126" s="55">
        <f>IFERROR(SUMIFS(DATABASE!$M$5:$M$6004,DATABASE!$B$5:$B$6004,B2126,DATABASE!$X$5:$X$6004,1),0)</f>
        <v/>
      </c>
      <c r="W2126" s="57">
        <f>IFERROR(COUNTIFS(DATABASE!$B$5:$B$6004,B2126,DATABASE!$X$5:$X$6004,1),0)</f>
        <v/>
      </c>
      <c r="X2126" s="58">
        <f>--AND(ISNUMBER(B2126),C2126&lt;&gt;"",L2126&lt;&gt;"",M2126&lt;&gt;"")</f>
        <v/>
      </c>
    </row>
    <row r="2127" ht="15" customHeight="1" s="111">
      <c r="A2127" s="42" t="inlineStr">
        <is>
          <t>MAY</t>
        </is>
      </c>
      <c r="B2127" s="43">
        <f>MAY!A128</f>
        <v/>
      </c>
      <c r="C2127" s="44">
        <f>MAY!B128</f>
        <v/>
      </c>
      <c r="D2127" s="44">
        <f>MAY!C128</f>
        <v/>
      </c>
      <c r="E2127" s="44">
        <f>MAY!D128</f>
        <v/>
      </c>
      <c r="F2127" s="44">
        <f>MAY!E128</f>
        <v/>
      </c>
      <c r="G2127" s="44">
        <f>MAY!F128</f>
        <v/>
      </c>
      <c r="H2127" s="44">
        <f>MAY!G128</f>
        <v/>
      </c>
      <c r="I2127" s="45">
        <f>MAY!H128</f>
        <v/>
      </c>
      <c r="J2127" s="45">
        <f>MAY!I128</f>
        <v/>
      </c>
      <c r="K2127" s="44">
        <f>MAY!J128</f>
        <v/>
      </c>
      <c r="L2127" s="44">
        <f>MAY!K128</f>
        <v/>
      </c>
      <c r="M2127" s="46">
        <f>MAY!L128</f>
        <v/>
      </c>
      <c r="N2127" s="44">
        <f>MAY!M128</f>
        <v/>
      </c>
      <c r="O2127" s="44">
        <f>MAY!N128</f>
        <v/>
      </c>
      <c r="P2127" s="44">
        <f>MAY!O128</f>
        <v/>
      </c>
      <c r="Q2127" s="44">
        <f>MAY!P128</f>
        <v/>
      </c>
      <c r="R2127" s="44">
        <f>MAY!Q128</f>
        <v/>
      </c>
      <c r="S2127" s="46">
        <f>S2126+IF(X2127=0,0,M2127)</f>
        <v/>
      </c>
      <c r="T2127" s="47">
        <f>MAX(T2126,S2127)</f>
        <v/>
      </c>
      <c r="U2127" s="48">
        <f>S2127-T2127</f>
        <v/>
      </c>
      <c r="V2127" s="47">
        <f>IFERROR(SUMIFS(DATABASE!$M$5:$M$6004,DATABASE!$B$5:$B$6004,B2127,DATABASE!$X$5:$X$6004,1),0)</f>
        <v/>
      </c>
      <c r="W2127" s="31">
        <f>IFERROR(COUNTIFS(DATABASE!$B$5:$B$6004,B2127,DATABASE!$X$5:$X$6004,1),0)</f>
        <v/>
      </c>
      <c r="X2127" s="49">
        <f>--AND(ISNUMBER(B2127),C2127&lt;&gt;"",L2127&lt;&gt;"",M2127&lt;&gt;"")</f>
        <v/>
      </c>
    </row>
    <row r="2128" ht="15" customHeight="1" s="111">
      <c r="A2128" s="50" t="inlineStr">
        <is>
          <t>MAY</t>
        </is>
      </c>
      <c r="B2128" s="51">
        <f>MAY!A129</f>
        <v/>
      </c>
      <c r="C2128" s="52">
        <f>MAY!B129</f>
        <v/>
      </c>
      <c r="D2128" s="52">
        <f>MAY!C129</f>
        <v/>
      </c>
      <c r="E2128" s="52">
        <f>MAY!D129</f>
        <v/>
      </c>
      <c r="F2128" s="52">
        <f>MAY!E129</f>
        <v/>
      </c>
      <c r="G2128" s="52">
        <f>MAY!F129</f>
        <v/>
      </c>
      <c r="H2128" s="52">
        <f>MAY!G129</f>
        <v/>
      </c>
      <c r="I2128" s="53">
        <f>MAY!H129</f>
        <v/>
      </c>
      <c r="J2128" s="53">
        <f>MAY!I129</f>
        <v/>
      </c>
      <c r="K2128" s="52">
        <f>MAY!J129</f>
        <v/>
      </c>
      <c r="L2128" s="52">
        <f>MAY!K129</f>
        <v/>
      </c>
      <c r="M2128" s="54">
        <f>MAY!L129</f>
        <v/>
      </c>
      <c r="N2128" s="52">
        <f>MAY!M129</f>
        <v/>
      </c>
      <c r="O2128" s="52">
        <f>MAY!N129</f>
        <v/>
      </c>
      <c r="P2128" s="52">
        <f>MAY!O129</f>
        <v/>
      </c>
      <c r="Q2128" s="52">
        <f>MAY!P129</f>
        <v/>
      </c>
      <c r="R2128" s="52">
        <f>MAY!Q129</f>
        <v/>
      </c>
      <c r="S2128" s="54">
        <f>S2127+IF(X2128=0,0,M2128)</f>
        <v/>
      </c>
      <c r="T2128" s="55">
        <f>MAX(T2127,S2128)</f>
        <v/>
      </c>
      <c r="U2128" s="56">
        <f>S2128-T2128</f>
        <v/>
      </c>
      <c r="V2128" s="55">
        <f>IFERROR(SUMIFS(DATABASE!$M$5:$M$6004,DATABASE!$B$5:$B$6004,B2128,DATABASE!$X$5:$X$6004,1),0)</f>
        <v/>
      </c>
      <c r="W2128" s="57">
        <f>IFERROR(COUNTIFS(DATABASE!$B$5:$B$6004,B2128,DATABASE!$X$5:$X$6004,1),0)</f>
        <v/>
      </c>
      <c r="X2128" s="58">
        <f>--AND(ISNUMBER(B2128),C2128&lt;&gt;"",L2128&lt;&gt;"",M2128&lt;&gt;"")</f>
        <v/>
      </c>
    </row>
    <row r="2129" ht="15" customHeight="1" s="111">
      <c r="A2129" s="42" t="inlineStr">
        <is>
          <t>MAY</t>
        </is>
      </c>
      <c r="B2129" s="43">
        <f>MAY!A130</f>
        <v/>
      </c>
      <c r="C2129" s="44">
        <f>MAY!B130</f>
        <v/>
      </c>
      <c r="D2129" s="44">
        <f>MAY!C130</f>
        <v/>
      </c>
      <c r="E2129" s="44">
        <f>MAY!D130</f>
        <v/>
      </c>
      <c r="F2129" s="44">
        <f>MAY!E130</f>
        <v/>
      </c>
      <c r="G2129" s="44">
        <f>MAY!F130</f>
        <v/>
      </c>
      <c r="H2129" s="44">
        <f>MAY!G130</f>
        <v/>
      </c>
      <c r="I2129" s="45">
        <f>MAY!H130</f>
        <v/>
      </c>
      <c r="J2129" s="45">
        <f>MAY!I130</f>
        <v/>
      </c>
      <c r="K2129" s="44">
        <f>MAY!J130</f>
        <v/>
      </c>
      <c r="L2129" s="44">
        <f>MAY!K130</f>
        <v/>
      </c>
      <c r="M2129" s="46">
        <f>MAY!L130</f>
        <v/>
      </c>
      <c r="N2129" s="44">
        <f>MAY!M130</f>
        <v/>
      </c>
      <c r="O2129" s="44">
        <f>MAY!N130</f>
        <v/>
      </c>
      <c r="P2129" s="44">
        <f>MAY!O130</f>
        <v/>
      </c>
      <c r="Q2129" s="44">
        <f>MAY!P130</f>
        <v/>
      </c>
      <c r="R2129" s="44">
        <f>MAY!Q130</f>
        <v/>
      </c>
      <c r="S2129" s="46">
        <f>S2128+IF(X2129=0,0,M2129)</f>
        <v/>
      </c>
      <c r="T2129" s="47">
        <f>MAX(T2128,S2129)</f>
        <v/>
      </c>
      <c r="U2129" s="48">
        <f>S2129-T2129</f>
        <v/>
      </c>
      <c r="V2129" s="47">
        <f>IFERROR(SUMIFS(DATABASE!$M$5:$M$6004,DATABASE!$B$5:$B$6004,B2129,DATABASE!$X$5:$X$6004,1),0)</f>
        <v/>
      </c>
      <c r="W2129" s="31">
        <f>IFERROR(COUNTIFS(DATABASE!$B$5:$B$6004,B2129,DATABASE!$X$5:$X$6004,1),0)</f>
        <v/>
      </c>
      <c r="X2129" s="49">
        <f>--AND(ISNUMBER(B2129),C2129&lt;&gt;"",L2129&lt;&gt;"",M2129&lt;&gt;"")</f>
        <v/>
      </c>
    </row>
    <row r="2130" ht="15" customHeight="1" s="111">
      <c r="A2130" s="50" t="inlineStr">
        <is>
          <t>MAY</t>
        </is>
      </c>
      <c r="B2130" s="51">
        <f>MAY!A131</f>
        <v/>
      </c>
      <c r="C2130" s="52">
        <f>MAY!B131</f>
        <v/>
      </c>
      <c r="D2130" s="52">
        <f>MAY!C131</f>
        <v/>
      </c>
      <c r="E2130" s="52">
        <f>MAY!D131</f>
        <v/>
      </c>
      <c r="F2130" s="52">
        <f>MAY!E131</f>
        <v/>
      </c>
      <c r="G2130" s="52">
        <f>MAY!F131</f>
        <v/>
      </c>
      <c r="H2130" s="52">
        <f>MAY!G131</f>
        <v/>
      </c>
      <c r="I2130" s="53">
        <f>MAY!H131</f>
        <v/>
      </c>
      <c r="J2130" s="53">
        <f>MAY!I131</f>
        <v/>
      </c>
      <c r="K2130" s="52">
        <f>MAY!J131</f>
        <v/>
      </c>
      <c r="L2130" s="52">
        <f>MAY!K131</f>
        <v/>
      </c>
      <c r="M2130" s="54">
        <f>MAY!L131</f>
        <v/>
      </c>
      <c r="N2130" s="52">
        <f>MAY!M131</f>
        <v/>
      </c>
      <c r="O2130" s="52">
        <f>MAY!N131</f>
        <v/>
      </c>
      <c r="P2130" s="52">
        <f>MAY!O131</f>
        <v/>
      </c>
      <c r="Q2130" s="52">
        <f>MAY!P131</f>
        <v/>
      </c>
      <c r="R2130" s="52">
        <f>MAY!Q131</f>
        <v/>
      </c>
      <c r="S2130" s="54">
        <f>S2129+IF(X2130=0,0,M2130)</f>
        <v/>
      </c>
      <c r="T2130" s="55">
        <f>MAX(T2129,S2130)</f>
        <v/>
      </c>
      <c r="U2130" s="56">
        <f>S2130-T2130</f>
        <v/>
      </c>
      <c r="V2130" s="55">
        <f>IFERROR(SUMIFS(DATABASE!$M$5:$M$6004,DATABASE!$B$5:$B$6004,B2130,DATABASE!$X$5:$X$6004,1),0)</f>
        <v/>
      </c>
      <c r="W2130" s="57">
        <f>IFERROR(COUNTIFS(DATABASE!$B$5:$B$6004,B2130,DATABASE!$X$5:$X$6004,1),0)</f>
        <v/>
      </c>
      <c r="X2130" s="58">
        <f>--AND(ISNUMBER(B2130),C2130&lt;&gt;"",L2130&lt;&gt;"",M2130&lt;&gt;"")</f>
        <v/>
      </c>
    </row>
    <row r="2131" ht="15" customHeight="1" s="111">
      <c r="A2131" s="42" t="inlineStr">
        <is>
          <t>MAY</t>
        </is>
      </c>
      <c r="B2131" s="43">
        <f>MAY!A132</f>
        <v/>
      </c>
      <c r="C2131" s="44">
        <f>MAY!B132</f>
        <v/>
      </c>
      <c r="D2131" s="44">
        <f>MAY!C132</f>
        <v/>
      </c>
      <c r="E2131" s="44">
        <f>MAY!D132</f>
        <v/>
      </c>
      <c r="F2131" s="44">
        <f>MAY!E132</f>
        <v/>
      </c>
      <c r="G2131" s="44">
        <f>MAY!F132</f>
        <v/>
      </c>
      <c r="H2131" s="44">
        <f>MAY!G132</f>
        <v/>
      </c>
      <c r="I2131" s="45">
        <f>MAY!H132</f>
        <v/>
      </c>
      <c r="J2131" s="45">
        <f>MAY!I132</f>
        <v/>
      </c>
      <c r="K2131" s="44">
        <f>MAY!J132</f>
        <v/>
      </c>
      <c r="L2131" s="44">
        <f>MAY!K132</f>
        <v/>
      </c>
      <c r="M2131" s="46">
        <f>MAY!L132</f>
        <v/>
      </c>
      <c r="N2131" s="44">
        <f>MAY!M132</f>
        <v/>
      </c>
      <c r="O2131" s="44">
        <f>MAY!N132</f>
        <v/>
      </c>
      <c r="P2131" s="44">
        <f>MAY!O132</f>
        <v/>
      </c>
      <c r="Q2131" s="44">
        <f>MAY!P132</f>
        <v/>
      </c>
      <c r="R2131" s="44">
        <f>MAY!Q132</f>
        <v/>
      </c>
      <c r="S2131" s="46">
        <f>S2130+IF(X2131=0,0,M2131)</f>
        <v/>
      </c>
      <c r="T2131" s="47">
        <f>MAX(T2130,S2131)</f>
        <v/>
      </c>
      <c r="U2131" s="48">
        <f>S2131-T2131</f>
        <v/>
      </c>
      <c r="V2131" s="47">
        <f>IFERROR(SUMIFS(DATABASE!$M$5:$M$6004,DATABASE!$B$5:$B$6004,B2131,DATABASE!$X$5:$X$6004,1),0)</f>
        <v/>
      </c>
      <c r="W2131" s="31">
        <f>IFERROR(COUNTIFS(DATABASE!$B$5:$B$6004,B2131,DATABASE!$X$5:$X$6004,1),0)</f>
        <v/>
      </c>
      <c r="X2131" s="49">
        <f>--AND(ISNUMBER(B2131),C2131&lt;&gt;"",L2131&lt;&gt;"",M2131&lt;&gt;"")</f>
        <v/>
      </c>
    </row>
    <row r="2132" ht="15" customHeight="1" s="111">
      <c r="A2132" s="50" t="inlineStr">
        <is>
          <t>MAY</t>
        </is>
      </c>
      <c r="B2132" s="51">
        <f>MAY!A133</f>
        <v/>
      </c>
      <c r="C2132" s="52">
        <f>MAY!B133</f>
        <v/>
      </c>
      <c r="D2132" s="52">
        <f>MAY!C133</f>
        <v/>
      </c>
      <c r="E2132" s="52">
        <f>MAY!D133</f>
        <v/>
      </c>
      <c r="F2132" s="52">
        <f>MAY!E133</f>
        <v/>
      </c>
      <c r="G2132" s="52">
        <f>MAY!F133</f>
        <v/>
      </c>
      <c r="H2132" s="52">
        <f>MAY!G133</f>
        <v/>
      </c>
      <c r="I2132" s="53">
        <f>MAY!H133</f>
        <v/>
      </c>
      <c r="J2132" s="53">
        <f>MAY!I133</f>
        <v/>
      </c>
      <c r="K2132" s="52">
        <f>MAY!J133</f>
        <v/>
      </c>
      <c r="L2132" s="52">
        <f>MAY!K133</f>
        <v/>
      </c>
      <c r="M2132" s="54">
        <f>MAY!L133</f>
        <v/>
      </c>
      <c r="N2132" s="52">
        <f>MAY!M133</f>
        <v/>
      </c>
      <c r="O2132" s="52">
        <f>MAY!N133</f>
        <v/>
      </c>
      <c r="P2132" s="52">
        <f>MAY!O133</f>
        <v/>
      </c>
      <c r="Q2132" s="52">
        <f>MAY!P133</f>
        <v/>
      </c>
      <c r="R2132" s="52">
        <f>MAY!Q133</f>
        <v/>
      </c>
      <c r="S2132" s="54">
        <f>S2131+IF(X2132=0,0,M2132)</f>
        <v/>
      </c>
      <c r="T2132" s="55">
        <f>MAX(T2131,S2132)</f>
        <v/>
      </c>
      <c r="U2132" s="56">
        <f>S2132-T2132</f>
        <v/>
      </c>
      <c r="V2132" s="55">
        <f>IFERROR(SUMIFS(DATABASE!$M$5:$M$6004,DATABASE!$B$5:$B$6004,B2132,DATABASE!$X$5:$X$6004,1),0)</f>
        <v/>
      </c>
      <c r="W2132" s="57">
        <f>IFERROR(COUNTIFS(DATABASE!$B$5:$B$6004,B2132,DATABASE!$X$5:$X$6004,1),0)</f>
        <v/>
      </c>
      <c r="X2132" s="58">
        <f>--AND(ISNUMBER(B2132),C2132&lt;&gt;"",L2132&lt;&gt;"",M2132&lt;&gt;"")</f>
        <v/>
      </c>
    </row>
    <row r="2133" ht="15" customHeight="1" s="111">
      <c r="A2133" s="42" t="inlineStr">
        <is>
          <t>MAY</t>
        </is>
      </c>
      <c r="B2133" s="43">
        <f>MAY!A134</f>
        <v/>
      </c>
      <c r="C2133" s="44">
        <f>MAY!B134</f>
        <v/>
      </c>
      <c r="D2133" s="44">
        <f>MAY!C134</f>
        <v/>
      </c>
      <c r="E2133" s="44">
        <f>MAY!D134</f>
        <v/>
      </c>
      <c r="F2133" s="44">
        <f>MAY!E134</f>
        <v/>
      </c>
      <c r="G2133" s="44">
        <f>MAY!F134</f>
        <v/>
      </c>
      <c r="H2133" s="44">
        <f>MAY!G134</f>
        <v/>
      </c>
      <c r="I2133" s="45">
        <f>MAY!H134</f>
        <v/>
      </c>
      <c r="J2133" s="45">
        <f>MAY!I134</f>
        <v/>
      </c>
      <c r="K2133" s="44">
        <f>MAY!J134</f>
        <v/>
      </c>
      <c r="L2133" s="44">
        <f>MAY!K134</f>
        <v/>
      </c>
      <c r="M2133" s="46">
        <f>MAY!L134</f>
        <v/>
      </c>
      <c r="N2133" s="44">
        <f>MAY!M134</f>
        <v/>
      </c>
      <c r="O2133" s="44">
        <f>MAY!N134</f>
        <v/>
      </c>
      <c r="P2133" s="44">
        <f>MAY!O134</f>
        <v/>
      </c>
      <c r="Q2133" s="44">
        <f>MAY!P134</f>
        <v/>
      </c>
      <c r="R2133" s="44">
        <f>MAY!Q134</f>
        <v/>
      </c>
      <c r="S2133" s="46">
        <f>S2132+IF(X2133=0,0,M2133)</f>
        <v/>
      </c>
      <c r="T2133" s="47">
        <f>MAX(T2132,S2133)</f>
        <v/>
      </c>
      <c r="U2133" s="48">
        <f>S2133-T2133</f>
        <v/>
      </c>
      <c r="V2133" s="47">
        <f>IFERROR(SUMIFS(DATABASE!$M$5:$M$6004,DATABASE!$B$5:$B$6004,B2133,DATABASE!$X$5:$X$6004,1),0)</f>
        <v/>
      </c>
      <c r="W2133" s="31">
        <f>IFERROR(COUNTIFS(DATABASE!$B$5:$B$6004,B2133,DATABASE!$X$5:$X$6004,1),0)</f>
        <v/>
      </c>
      <c r="X2133" s="49">
        <f>--AND(ISNUMBER(B2133),C2133&lt;&gt;"",L2133&lt;&gt;"",M2133&lt;&gt;"")</f>
        <v/>
      </c>
    </row>
    <row r="2134" ht="15" customHeight="1" s="111">
      <c r="A2134" s="50" t="inlineStr">
        <is>
          <t>MAY</t>
        </is>
      </c>
      <c r="B2134" s="51">
        <f>MAY!A135</f>
        <v/>
      </c>
      <c r="C2134" s="52">
        <f>MAY!B135</f>
        <v/>
      </c>
      <c r="D2134" s="52">
        <f>MAY!C135</f>
        <v/>
      </c>
      <c r="E2134" s="52">
        <f>MAY!D135</f>
        <v/>
      </c>
      <c r="F2134" s="52">
        <f>MAY!E135</f>
        <v/>
      </c>
      <c r="G2134" s="52">
        <f>MAY!F135</f>
        <v/>
      </c>
      <c r="H2134" s="52">
        <f>MAY!G135</f>
        <v/>
      </c>
      <c r="I2134" s="53">
        <f>MAY!H135</f>
        <v/>
      </c>
      <c r="J2134" s="53">
        <f>MAY!I135</f>
        <v/>
      </c>
      <c r="K2134" s="52">
        <f>MAY!J135</f>
        <v/>
      </c>
      <c r="L2134" s="52">
        <f>MAY!K135</f>
        <v/>
      </c>
      <c r="M2134" s="54">
        <f>MAY!L135</f>
        <v/>
      </c>
      <c r="N2134" s="52">
        <f>MAY!M135</f>
        <v/>
      </c>
      <c r="O2134" s="52">
        <f>MAY!N135</f>
        <v/>
      </c>
      <c r="P2134" s="52">
        <f>MAY!O135</f>
        <v/>
      </c>
      <c r="Q2134" s="52">
        <f>MAY!P135</f>
        <v/>
      </c>
      <c r="R2134" s="52">
        <f>MAY!Q135</f>
        <v/>
      </c>
      <c r="S2134" s="54">
        <f>S2133+IF(X2134=0,0,M2134)</f>
        <v/>
      </c>
      <c r="T2134" s="55">
        <f>MAX(T2133,S2134)</f>
        <v/>
      </c>
      <c r="U2134" s="56">
        <f>S2134-T2134</f>
        <v/>
      </c>
      <c r="V2134" s="55">
        <f>IFERROR(SUMIFS(DATABASE!$M$5:$M$6004,DATABASE!$B$5:$B$6004,B2134,DATABASE!$X$5:$X$6004,1),0)</f>
        <v/>
      </c>
      <c r="W2134" s="57">
        <f>IFERROR(COUNTIFS(DATABASE!$B$5:$B$6004,B2134,DATABASE!$X$5:$X$6004,1),0)</f>
        <v/>
      </c>
      <c r="X2134" s="58">
        <f>--AND(ISNUMBER(B2134),C2134&lt;&gt;"",L2134&lt;&gt;"",M2134&lt;&gt;"")</f>
        <v/>
      </c>
    </row>
    <row r="2135" ht="15" customHeight="1" s="111">
      <c r="A2135" s="42" t="inlineStr">
        <is>
          <t>MAY</t>
        </is>
      </c>
      <c r="B2135" s="43">
        <f>MAY!A136</f>
        <v/>
      </c>
      <c r="C2135" s="44">
        <f>MAY!B136</f>
        <v/>
      </c>
      <c r="D2135" s="44">
        <f>MAY!C136</f>
        <v/>
      </c>
      <c r="E2135" s="44">
        <f>MAY!D136</f>
        <v/>
      </c>
      <c r="F2135" s="44">
        <f>MAY!E136</f>
        <v/>
      </c>
      <c r="G2135" s="44">
        <f>MAY!F136</f>
        <v/>
      </c>
      <c r="H2135" s="44">
        <f>MAY!G136</f>
        <v/>
      </c>
      <c r="I2135" s="45">
        <f>MAY!H136</f>
        <v/>
      </c>
      <c r="J2135" s="45">
        <f>MAY!I136</f>
        <v/>
      </c>
      <c r="K2135" s="44">
        <f>MAY!J136</f>
        <v/>
      </c>
      <c r="L2135" s="44">
        <f>MAY!K136</f>
        <v/>
      </c>
      <c r="M2135" s="46">
        <f>MAY!L136</f>
        <v/>
      </c>
      <c r="N2135" s="44">
        <f>MAY!M136</f>
        <v/>
      </c>
      <c r="O2135" s="44">
        <f>MAY!N136</f>
        <v/>
      </c>
      <c r="P2135" s="44">
        <f>MAY!O136</f>
        <v/>
      </c>
      <c r="Q2135" s="44">
        <f>MAY!P136</f>
        <v/>
      </c>
      <c r="R2135" s="44">
        <f>MAY!Q136</f>
        <v/>
      </c>
      <c r="S2135" s="46">
        <f>S2134+IF(X2135=0,0,M2135)</f>
        <v/>
      </c>
      <c r="T2135" s="47">
        <f>MAX(T2134,S2135)</f>
        <v/>
      </c>
      <c r="U2135" s="48">
        <f>S2135-T2135</f>
        <v/>
      </c>
      <c r="V2135" s="47">
        <f>IFERROR(SUMIFS(DATABASE!$M$5:$M$6004,DATABASE!$B$5:$B$6004,B2135,DATABASE!$X$5:$X$6004,1),0)</f>
        <v/>
      </c>
      <c r="W2135" s="31">
        <f>IFERROR(COUNTIFS(DATABASE!$B$5:$B$6004,B2135,DATABASE!$X$5:$X$6004,1),0)</f>
        <v/>
      </c>
      <c r="X2135" s="49">
        <f>--AND(ISNUMBER(B2135),C2135&lt;&gt;"",L2135&lt;&gt;"",M2135&lt;&gt;"")</f>
        <v/>
      </c>
    </row>
    <row r="2136" ht="15" customHeight="1" s="111">
      <c r="A2136" s="50" t="inlineStr">
        <is>
          <t>MAY</t>
        </is>
      </c>
      <c r="B2136" s="51">
        <f>MAY!A137</f>
        <v/>
      </c>
      <c r="C2136" s="52">
        <f>MAY!B137</f>
        <v/>
      </c>
      <c r="D2136" s="52">
        <f>MAY!C137</f>
        <v/>
      </c>
      <c r="E2136" s="52">
        <f>MAY!D137</f>
        <v/>
      </c>
      <c r="F2136" s="52">
        <f>MAY!E137</f>
        <v/>
      </c>
      <c r="G2136" s="52">
        <f>MAY!F137</f>
        <v/>
      </c>
      <c r="H2136" s="52">
        <f>MAY!G137</f>
        <v/>
      </c>
      <c r="I2136" s="53">
        <f>MAY!H137</f>
        <v/>
      </c>
      <c r="J2136" s="53">
        <f>MAY!I137</f>
        <v/>
      </c>
      <c r="K2136" s="52">
        <f>MAY!J137</f>
        <v/>
      </c>
      <c r="L2136" s="52">
        <f>MAY!K137</f>
        <v/>
      </c>
      <c r="M2136" s="54">
        <f>MAY!L137</f>
        <v/>
      </c>
      <c r="N2136" s="52">
        <f>MAY!M137</f>
        <v/>
      </c>
      <c r="O2136" s="52">
        <f>MAY!N137</f>
        <v/>
      </c>
      <c r="P2136" s="52">
        <f>MAY!O137</f>
        <v/>
      </c>
      <c r="Q2136" s="52">
        <f>MAY!P137</f>
        <v/>
      </c>
      <c r="R2136" s="52">
        <f>MAY!Q137</f>
        <v/>
      </c>
      <c r="S2136" s="54">
        <f>S2135+IF(X2136=0,0,M2136)</f>
        <v/>
      </c>
      <c r="T2136" s="55">
        <f>MAX(T2135,S2136)</f>
        <v/>
      </c>
      <c r="U2136" s="56">
        <f>S2136-T2136</f>
        <v/>
      </c>
      <c r="V2136" s="55">
        <f>IFERROR(SUMIFS(DATABASE!$M$5:$M$6004,DATABASE!$B$5:$B$6004,B2136,DATABASE!$X$5:$X$6004,1),0)</f>
        <v/>
      </c>
      <c r="W2136" s="57">
        <f>IFERROR(COUNTIFS(DATABASE!$B$5:$B$6004,B2136,DATABASE!$X$5:$X$6004,1),0)</f>
        <v/>
      </c>
      <c r="X2136" s="58">
        <f>--AND(ISNUMBER(B2136),C2136&lt;&gt;"",L2136&lt;&gt;"",M2136&lt;&gt;"")</f>
        <v/>
      </c>
    </row>
    <row r="2137" ht="15" customHeight="1" s="111">
      <c r="A2137" s="42" t="inlineStr">
        <is>
          <t>MAY</t>
        </is>
      </c>
      <c r="B2137" s="43">
        <f>MAY!A138</f>
        <v/>
      </c>
      <c r="C2137" s="44">
        <f>MAY!B138</f>
        <v/>
      </c>
      <c r="D2137" s="44">
        <f>MAY!C138</f>
        <v/>
      </c>
      <c r="E2137" s="44">
        <f>MAY!D138</f>
        <v/>
      </c>
      <c r="F2137" s="44">
        <f>MAY!E138</f>
        <v/>
      </c>
      <c r="G2137" s="44">
        <f>MAY!F138</f>
        <v/>
      </c>
      <c r="H2137" s="44">
        <f>MAY!G138</f>
        <v/>
      </c>
      <c r="I2137" s="45">
        <f>MAY!H138</f>
        <v/>
      </c>
      <c r="J2137" s="45">
        <f>MAY!I138</f>
        <v/>
      </c>
      <c r="K2137" s="44">
        <f>MAY!J138</f>
        <v/>
      </c>
      <c r="L2137" s="44">
        <f>MAY!K138</f>
        <v/>
      </c>
      <c r="M2137" s="46">
        <f>MAY!L138</f>
        <v/>
      </c>
      <c r="N2137" s="44">
        <f>MAY!M138</f>
        <v/>
      </c>
      <c r="O2137" s="44">
        <f>MAY!N138</f>
        <v/>
      </c>
      <c r="P2137" s="44">
        <f>MAY!O138</f>
        <v/>
      </c>
      <c r="Q2137" s="44">
        <f>MAY!P138</f>
        <v/>
      </c>
      <c r="R2137" s="44">
        <f>MAY!Q138</f>
        <v/>
      </c>
      <c r="S2137" s="46">
        <f>S2136+IF(X2137=0,0,M2137)</f>
        <v/>
      </c>
      <c r="T2137" s="47">
        <f>MAX(T2136,S2137)</f>
        <v/>
      </c>
      <c r="U2137" s="48">
        <f>S2137-T2137</f>
        <v/>
      </c>
      <c r="V2137" s="47">
        <f>IFERROR(SUMIFS(DATABASE!$M$5:$M$6004,DATABASE!$B$5:$B$6004,B2137,DATABASE!$X$5:$X$6004,1),0)</f>
        <v/>
      </c>
      <c r="W2137" s="31">
        <f>IFERROR(COUNTIFS(DATABASE!$B$5:$B$6004,B2137,DATABASE!$X$5:$X$6004,1),0)</f>
        <v/>
      </c>
      <c r="X2137" s="49">
        <f>--AND(ISNUMBER(B2137),C2137&lt;&gt;"",L2137&lt;&gt;"",M2137&lt;&gt;"")</f>
        <v/>
      </c>
    </row>
    <row r="2138" ht="15" customHeight="1" s="111">
      <c r="A2138" s="50" t="inlineStr">
        <is>
          <t>MAY</t>
        </is>
      </c>
      <c r="B2138" s="51">
        <f>MAY!A139</f>
        <v/>
      </c>
      <c r="C2138" s="52">
        <f>MAY!B139</f>
        <v/>
      </c>
      <c r="D2138" s="52">
        <f>MAY!C139</f>
        <v/>
      </c>
      <c r="E2138" s="52">
        <f>MAY!D139</f>
        <v/>
      </c>
      <c r="F2138" s="52">
        <f>MAY!E139</f>
        <v/>
      </c>
      <c r="G2138" s="52">
        <f>MAY!F139</f>
        <v/>
      </c>
      <c r="H2138" s="52">
        <f>MAY!G139</f>
        <v/>
      </c>
      <c r="I2138" s="53">
        <f>MAY!H139</f>
        <v/>
      </c>
      <c r="J2138" s="53">
        <f>MAY!I139</f>
        <v/>
      </c>
      <c r="K2138" s="52">
        <f>MAY!J139</f>
        <v/>
      </c>
      <c r="L2138" s="52">
        <f>MAY!K139</f>
        <v/>
      </c>
      <c r="M2138" s="54">
        <f>MAY!L139</f>
        <v/>
      </c>
      <c r="N2138" s="52">
        <f>MAY!M139</f>
        <v/>
      </c>
      <c r="O2138" s="52">
        <f>MAY!N139</f>
        <v/>
      </c>
      <c r="P2138" s="52">
        <f>MAY!O139</f>
        <v/>
      </c>
      <c r="Q2138" s="52">
        <f>MAY!P139</f>
        <v/>
      </c>
      <c r="R2138" s="52">
        <f>MAY!Q139</f>
        <v/>
      </c>
      <c r="S2138" s="54">
        <f>S2137+IF(X2138=0,0,M2138)</f>
        <v/>
      </c>
      <c r="T2138" s="55">
        <f>MAX(T2137,S2138)</f>
        <v/>
      </c>
      <c r="U2138" s="56">
        <f>S2138-T2138</f>
        <v/>
      </c>
      <c r="V2138" s="55">
        <f>IFERROR(SUMIFS(DATABASE!$M$5:$M$6004,DATABASE!$B$5:$B$6004,B2138,DATABASE!$X$5:$X$6004,1),0)</f>
        <v/>
      </c>
      <c r="W2138" s="57">
        <f>IFERROR(COUNTIFS(DATABASE!$B$5:$B$6004,B2138,DATABASE!$X$5:$X$6004,1),0)</f>
        <v/>
      </c>
      <c r="X2138" s="58">
        <f>--AND(ISNUMBER(B2138),C2138&lt;&gt;"",L2138&lt;&gt;"",M2138&lt;&gt;"")</f>
        <v/>
      </c>
    </row>
    <row r="2139" ht="15" customHeight="1" s="111">
      <c r="A2139" s="42" t="inlineStr">
        <is>
          <t>MAY</t>
        </is>
      </c>
      <c r="B2139" s="43">
        <f>MAY!A140</f>
        <v/>
      </c>
      <c r="C2139" s="44">
        <f>MAY!B140</f>
        <v/>
      </c>
      <c r="D2139" s="44">
        <f>MAY!C140</f>
        <v/>
      </c>
      <c r="E2139" s="44">
        <f>MAY!D140</f>
        <v/>
      </c>
      <c r="F2139" s="44">
        <f>MAY!E140</f>
        <v/>
      </c>
      <c r="G2139" s="44">
        <f>MAY!F140</f>
        <v/>
      </c>
      <c r="H2139" s="44">
        <f>MAY!G140</f>
        <v/>
      </c>
      <c r="I2139" s="45">
        <f>MAY!H140</f>
        <v/>
      </c>
      <c r="J2139" s="45">
        <f>MAY!I140</f>
        <v/>
      </c>
      <c r="K2139" s="44">
        <f>MAY!J140</f>
        <v/>
      </c>
      <c r="L2139" s="44">
        <f>MAY!K140</f>
        <v/>
      </c>
      <c r="M2139" s="46">
        <f>MAY!L140</f>
        <v/>
      </c>
      <c r="N2139" s="44">
        <f>MAY!M140</f>
        <v/>
      </c>
      <c r="O2139" s="44">
        <f>MAY!N140</f>
        <v/>
      </c>
      <c r="P2139" s="44">
        <f>MAY!O140</f>
        <v/>
      </c>
      <c r="Q2139" s="44">
        <f>MAY!P140</f>
        <v/>
      </c>
      <c r="R2139" s="44">
        <f>MAY!Q140</f>
        <v/>
      </c>
      <c r="S2139" s="46">
        <f>S2138+IF(X2139=0,0,M2139)</f>
        <v/>
      </c>
      <c r="T2139" s="47">
        <f>MAX(T2138,S2139)</f>
        <v/>
      </c>
      <c r="U2139" s="48">
        <f>S2139-T2139</f>
        <v/>
      </c>
      <c r="V2139" s="47">
        <f>IFERROR(SUMIFS(DATABASE!$M$5:$M$6004,DATABASE!$B$5:$B$6004,B2139,DATABASE!$X$5:$X$6004,1),0)</f>
        <v/>
      </c>
      <c r="W2139" s="31">
        <f>IFERROR(COUNTIFS(DATABASE!$B$5:$B$6004,B2139,DATABASE!$X$5:$X$6004,1),0)</f>
        <v/>
      </c>
      <c r="X2139" s="49">
        <f>--AND(ISNUMBER(B2139),C2139&lt;&gt;"",L2139&lt;&gt;"",M2139&lt;&gt;"")</f>
        <v/>
      </c>
    </row>
    <row r="2140" ht="15" customHeight="1" s="111">
      <c r="A2140" s="50" t="inlineStr">
        <is>
          <t>MAY</t>
        </is>
      </c>
      <c r="B2140" s="51">
        <f>MAY!A141</f>
        <v/>
      </c>
      <c r="C2140" s="52">
        <f>MAY!B141</f>
        <v/>
      </c>
      <c r="D2140" s="52">
        <f>MAY!C141</f>
        <v/>
      </c>
      <c r="E2140" s="52">
        <f>MAY!D141</f>
        <v/>
      </c>
      <c r="F2140" s="52">
        <f>MAY!E141</f>
        <v/>
      </c>
      <c r="G2140" s="52">
        <f>MAY!F141</f>
        <v/>
      </c>
      <c r="H2140" s="52">
        <f>MAY!G141</f>
        <v/>
      </c>
      <c r="I2140" s="53">
        <f>MAY!H141</f>
        <v/>
      </c>
      <c r="J2140" s="53">
        <f>MAY!I141</f>
        <v/>
      </c>
      <c r="K2140" s="52">
        <f>MAY!J141</f>
        <v/>
      </c>
      <c r="L2140" s="52">
        <f>MAY!K141</f>
        <v/>
      </c>
      <c r="M2140" s="54">
        <f>MAY!L141</f>
        <v/>
      </c>
      <c r="N2140" s="52">
        <f>MAY!M141</f>
        <v/>
      </c>
      <c r="O2140" s="52">
        <f>MAY!N141</f>
        <v/>
      </c>
      <c r="P2140" s="52">
        <f>MAY!O141</f>
        <v/>
      </c>
      <c r="Q2140" s="52">
        <f>MAY!P141</f>
        <v/>
      </c>
      <c r="R2140" s="52">
        <f>MAY!Q141</f>
        <v/>
      </c>
      <c r="S2140" s="54">
        <f>S2139+IF(X2140=0,0,M2140)</f>
        <v/>
      </c>
      <c r="T2140" s="55">
        <f>MAX(T2139,S2140)</f>
        <v/>
      </c>
      <c r="U2140" s="56">
        <f>S2140-T2140</f>
        <v/>
      </c>
      <c r="V2140" s="55">
        <f>IFERROR(SUMIFS(DATABASE!$M$5:$M$6004,DATABASE!$B$5:$B$6004,B2140,DATABASE!$X$5:$X$6004,1),0)</f>
        <v/>
      </c>
      <c r="W2140" s="57">
        <f>IFERROR(COUNTIFS(DATABASE!$B$5:$B$6004,B2140,DATABASE!$X$5:$X$6004,1),0)</f>
        <v/>
      </c>
      <c r="X2140" s="58">
        <f>--AND(ISNUMBER(B2140),C2140&lt;&gt;"",L2140&lt;&gt;"",M2140&lt;&gt;"")</f>
        <v/>
      </c>
    </row>
    <row r="2141" ht="15" customHeight="1" s="111">
      <c r="A2141" s="42" t="inlineStr">
        <is>
          <t>MAY</t>
        </is>
      </c>
      <c r="B2141" s="43">
        <f>MAY!A142</f>
        <v/>
      </c>
      <c r="C2141" s="44">
        <f>MAY!B142</f>
        <v/>
      </c>
      <c r="D2141" s="44">
        <f>MAY!C142</f>
        <v/>
      </c>
      <c r="E2141" s="44">
        <f>MAY!D142</f>
        <v/>
      </c>
      <c r="F2141" s="44">
        <f>MAY!E142</f>
        <v/>
      </c>
      <c r="G2141" s="44">
        <f>MAY!F142</f>
        <v/>
      </c>
      <c r="H2141" s="44">
        <f>MAY!G142</f>
        <v/>
      </c>
      <c r="I2141" s="45">
        <f>MAY!H142</f>
        <v/>
      </c>
      <c r="J2141" s="45">
        <f>MAY!I142</f>
        <v/>
      </c>
      <c r="K2141" s="44">
        <f>MAY!J142</f>
        <v/>
      </c>
      <c r="L2141" s="44">
        <f>MAY!K142</f>
        <v/>
      </c>
      <c r="M2141" s="46">
        <f>MAY!L142</f>
        <v/>
      </c>
      <c r="N2141" s="44">
        <f>MAY!M142</f>
        <v/>
      </c>
      <c r="O2141" s="44">
        <f>MAY!N142</f>
        <v/>
      </c>
      <c r="P2141" s="44">
        <f>MAY!O142</f>
        <v/>
      </c>
      <c r="Q2141" s="44">
        <f>MAY!P142</f>
        <v/>
      </c>
      <c r="R2141" s="44">
        <f>MAY!Q142</f>
        <v/>
      </c>
      <c r="S2141" s="46">
        <f>S2140+IF(X2141=0,0,M2141)</f>
        <v/>
      </c>
      <c r="T2141" s="47">
        <f>MAX(T2140,S2141)</f>
        <v/>
      </c>
      <c r="U2141" s="48">
        <f>S2141-T2141</f>
        <v/>
      </c>
      <c r="V2141" s="47">
        <f>IFERROR(SUMIFS(DATABASE!$M$5:$M$6004,DATABASE!$B$5:$B$6004,B2141,DATABASE!$X$5:$X$6004,1),0)</f>
        <v/>
      </c>
      <c r="W2141" s="31">
        <f>IFERROR(COUNTIFS(DATABASE!$B$5:$B$6004,B2141,DATABASE!$X$5:$X$6004,1),0)</f>
        <v/>
      </c>
      <c r="X2141" s="49">
        <f>--AND(ISNUMBER(B2141),C2141&lt;&gt;"",L2141&lt;&gt;"",M2141&lt;&gt;"")</f>
        <v/>
      </c>
    </row>
    <row r="2142" ht="15" customHeight="1" s="111">
      <c r="A2142" s="50" t="inlineStr">
        <is>
          <t>MAY</t>
        </is>
      </c>
      <c r="B2142" s="51">
        <f>MAY!A143</f>
        <v/>
      </c>
      <c r="C2142" s="52">
        <f>MAY!B143</f>
        <v/>
      </c>
      <c r="D2142" s="52">
        <f>MAY!C143</f>
        <v/>
      </c>
      <c r="E2142" s="52">
        <f>MAY!D143</f>
        <v/>
      </c>
      <c r="F2142" s="52">
        <f>MAY!E143</f>
        <v/>
      </c>
      <c r="G2142" s="52">
        <f>MAY!F143</f>
        <v/>
      </c>
      <c r="H2142" s="52">
        <f>MAY!G143</f>
        <v/>
      </c>
      <c r="I2142" s="53">
        <f>MAY!H143</f>
        <v/>
      </c>
      <c r="J2142" s="53">
        <f>MAY!I143</f>
        <v/>
      </c>
      <c r="K2142" s="52">
        <f>MAY!J143</f>
        <v/>
      </c>
      <c r="L2142" s="52">
        <f>MAY!K143</f>
        <v/>
      </c>
      <c r="M2142" s="54">
        <f>MAY!L143</f>
        <v/>
      </c>
      <c r="N2142" s="52">
        <f>MAY!M143</f>
        <v/>
      </c>
      <c r="O2142" s="52">
        <f>MAY!N143</f>
        <v/>
      </c>
      <c r="P2142" s="52">
        <f>MAY!O143</f>
        <v/>
      </c>
      <c r="Q2142" s="52">
        <f>MAY!P143</f>
        <v/>
      </c>
      <c r="R2142" s="52">
        <f>MAY!Q143</f>
        <v/>
      </c>
      <c r="S2142" s="54">
        <f>S2141+IF(X2142=0,0,M2142)</f>
        <v/>
      </c>
      <c r="T2142" s="55">
        <f>MAX(T2141,S2142)</f>
        <v/>
      </c>
      <c r="U2142" s="56">
        <f>S2142-T2142</f>
        <v/>
      </c>
      <c r="V2142" s="55">
        <f>IFERROR(SUMIFS(DATABASE!$M$5:$M$6004,DATABASE!$B$5:$B$6004,B2142,DATABASE!$X$5:$X$6004,1),0)</f>
        <v/>
      </c>
      <c r="W2142" s="57">
        <f>IFERROR(COUNTIFS(DATABASE!$B$5:$B$6004,B2142,DATABASE!$X$5:$X$6004,1),0)</f>
        <v/>
      </c>
      <c r="X2142" s="58">
        <f>--AND(ISNUMBER(B2142),C2142&lt;&gt;"",L2142&lt;&gt;"",M2142&lt;&gt;"")</f>
        <v/>
      </c>
    </row>
    <row r="2143" ht="15" customHeight="1" s="111">
      <c r="A2143" s="42" t="inlineStr">
        <is>
          <t>MAY</t>
        </is>
      </c>
      <c r="B2143" s="43">
        <f>MAY!A144</f>
        <v/>
      </c>
      <c r="C2143" s="44">
        <f>MAY!B144</f>
        <v/>
      </c>
      <c r="D2143" s="44">
        <f>MAY!C144</f>
        <v/>
      </c>
      <c r="E2143" s="44">
        <f>MAY!D144</f>
        <v/>
      </c>
      <c r="F2143" s="44">
        <f>MAY!E144</f>
        <v/>
      </c>
      <c r="G2143" s="44">
        <f>MAY!F144</f>
        <v/>
      </c>
      <c r="H2143" s="44">
        <f>MAY!G144</f>
        <v/>
      </c>
      <c r="I2143" s="45">
        <f>MAY!H144</f>
        <v/>
      </c>
      <c r="J2143" s="45">
        <f>MAY!I144</f>
        <v/>
      </c>
      <c r="K2143" s="44">
        <f>MAY!J144</f>
        <v/>
      </c>
      <c r="L2143" s="44">
        <f>MAY!K144</f>
        <v/>
      </c>
      <c r="M2143" s="46">
        <f>MAY!L144</f>
        <v/>
      </c>
      <c r="N2143" s="44">
        <f>MAY!M144</f>
        <v/>
      </c>
      <c r="O2143" s="44">
        <f>MAY!N144</f>
        <v/>
      </c>
      <c r="P2143" s="44">
        <f>MAY!O144</f>
        <v/>
      </c>
      <c r="Q2143" s="44">
        <f>MAY!P144</f>
        <v/>
      </c>
      <c r="R2143" s="44">
        <f>MAY!Q144</f>
        <v/>
      </c>
      <c r="S2143" s="46">
        <f>S2142+IF(X2143=0,0,M2143)</f>
        <v/>
      </c>
      <c r="T2143" s="47">
        <f>MAX(T2142,S2143)</f>
        <v/>
      </c>
      <c r="U2143" s="48">
        <f>S2143-T2143</f>
        <v/>
      </c>
      <c r="V2143" s="47">
        <f>IFERROR(SUMIFS(DATABASE!$M$5:$M$6004,DATABASE!$B$5:$B$6004,B2143,DATABASE!$X$5:$X$6004,1),0)</f>
        <v/>
      </c>
      <c r="W2143" s="31">
        <f>IFERROR(COUNTIFS(DATABASE!$B$5:$B$6004,B2143,DATABASE!$X$5:$X$6004,1),0)</f>
        <v/>
      </c>
      <c r="X2143" s="49">
        <f>--AND(ISNUMBER(B2143),C2143&lt;&gt;"",L2143&lt;&gt;"",M2143&lt;&gt;"")</f>
        <v/>
      </c>
    </row>
    <row r="2144" ht="15" customHeight="1" s="111">
      <c r="A2144" s="50" t="inlineStr">
        <is>
          <t>MAY</t>
        </is>
      </c>
      <c r="B2144" s="51">
        <f>MAY!A145</f>
        <v/>
      </c>
      <c r="C2144" s="52">
        <f>MAY!B145</f>
        <v/>
      </c>
      <c r="D2144" s="52">
        <f>MAY!C145</f>
        <v/>
      </c>
      <c r="E2144" s="52">
        <f>MAY!D145</f>
        <v/>
      </c>
      <c r="F2144" s="52">
        <f>MAY!E145</f>
        <v/>
      </c>
      <c r="G2144" s="52">
        <f>MAY!F145</f>
        <v/>
      </c>
      <c r="H2144" s="52">
        <f>MAY!G145</f>
        <v/>
      </c>
      <c r="I2144" s="53">
        <f>MAY!H145</f>
        <v/>
      </c>
      <c r="J2144" s="53">
        <f>MAY!I145</f>
        <v/>
      </c>
      <c r="K2144" s="52">
        <f>MAY!J145</f>
        <v/>
      </c>
      <c r="L2144" s="52">
        <f>MAY!K145</f>
        <v/>
      </c>
      <c r="M2144" s="54">
        <f>MAY!L145</f>
        <v/>
      </c>
      <c r="N2144" s="52">
        <f>MAY!M145</f>
        <v/>
      </c>
      <c r="O2144" s="52">
        <f>MAY!N145</f>
        <v/>
      </c>
      <c r="P2144" s="52">
        <f>MAY!O145</f>
        <v/>
      </c>
      <c r="Q2144" s="52">
        <f>MAY!P145</f>
        <v/>
      </c>
      <c r="R2144" s="52">
        <f>MAY!Q145</f>
        <v/>
      </c>
      <c r="S2144" s="54">
        <f>S2143+IF(X2144=0,0,M2144)</f>
        <v/>
      </c>
      <c r="T2144" s="55">
        <f>MAX(T2143,S2144)</f>
        <v/>
      </c>
      <c r="U2144" s="56">
        <f>S2144-T2144</f>
        <v/>
      </c>
      <c r="V2144" s="55">
        <f>IFERROR(SUMIFS(DATABASE!$M$5:$M$6004,DATABASE!$B$5:$B$6004,B2144,DATABASE!$X$5:$X$6004,1),0)</f>
        <v/>
      </c>
      <c r="W2144" s="57">
        <f>IFERROR(COUNTIFS(DATABASE!$B$5:$B$6004,B2144,DATABASE!$X$5:$X$6004,1),0)</f>
        <v/>
      </c>
      <c r="X2144" s="58">
        <f>--AND(ISNUMBER(B2144),C2144&lt;&gt;"",L2144&lt;&gt;"",M2144&lt;&gt;"")</f>
        <v/>
      </c>
    </row>
    <row r="2145" ht="15" customHeight="1" s="111">
      <c r="A2145" s="42" t="inlineStr">
        <is>
          <t>MAY</t>
        </is>
      </c>
      <c r="B2145" s="43">
        <f>MAY!A146</f>
        <v/>
      </c>
      <c r="C2145" s="44">
        <f>MAY!B146</f>
        <v/>
      </c>
      <c r="D2145" s="44">
        <f>MAY!C146</f>
        <v/>
      </c>
      <c r="E2145" s="44">
        <f>MAY!D146</f>
        <v/>
      </c>
      <c r="F2145" s="44">
        <f>MAY!E146</f>
        <v/>
      </c>
      <c r="G2145" s="44">
        <f>MAY!F146</f>
        <v/>
      </c>
      <c r="H2145" s="44">
        <f>MAY!G146</f>
        <v/>
      </c>
      <c r="I2145" s="45">
        <f>MAY!H146</f>
        <v/>
      </c>
      <c r="J2145" s="45">
        <f>MAY!I146</f>
        <v/>
      </c>
      <c r="K2145" s="44">
        <f>MAY!J146</f>
        <v/>
      </c>
      <c r="L2145" s="44">
        <f>MAY!K146</f>
        <v/>
      </c>
      <c r="M2145" s="46">
        <f>MAY!L146</f>
        <v/>
      </c>
      <c r="N2145" s="44">
        <f>MAY!M146</f>
        <v/>
      </c>
      <c r="O2145" s="44">
        <f>MAY!N146</f>
        <v/>
      </c>
      <c r="P2145" s="44">
        <f>MAY!O146</f>
        <v/>
      </c>
      <c r="Q2145" s="44">
        <f>MAY!P146</f>
        <v/>
      </c>
      <c r="R2145" s="44">
        <f>MAY!Q146</f>
        <v/>
      </c>
      <c r="S2145" s="46">
        <f>S2144+IF(X2145=0,0,M2145)</f>
        <v/>
      </c>
      <c r="T2145" s="47">
        <f>MAX(T2144,S2145)</f>
        <v/>
      </c>
      <c r="U2145" s="48">
        <f>S2145-T2145</f>
        <v/>
      </c>
      <c r="V2145" s="47">
        <f>IFERROR(SUMIFS(DATABASE!$M$5:$M$6004,DATABASE!$B$5:$B$6004,B2145,DATABASE!$X$5:$X$6004,1),0)</f>
        <v/>
      </c>
      <c r="W2145" s="31">
        <f>IFERROR(COUNTIFS(DATABASE!$B$5:$B$6004,B2145,DATABASE!$X$5:$X$6004,1),0)</f>
        <v/>
      </c>
      <c r="X2145" s="49">
        <f>--AND(ISNUMBER(B2145),C2145&lt;&gt;"",L2145&lt;&gt;"",M2145&lt;&gt;"")</f>
        <v/>
      </c>
    </row>
    <row r="2146" ht="15" customHeight="1" s="111">
      <c r="A2146" s="50" t="inlineStr">
        <is>
          <t>MAY</t>
        </is>
      </c>
      <c r="B2146" s="51">
        <f>MAY!A147</f>
        <v/>
      </c>
      <c r="C2146" s="52">
        <f>MAY!B147</f>
        <v/>
      </c>
      <c r="D2146" s="52">
        <f>MAY!C147</f>
        <v/>
      </c>
      <c r="E2146" s="52">
        <f>MAY!D147</f>
        <v/>
      </c>
      <c r="F2146" s="52">
        <f>MAY!E147</f>
        <v/>
      </c>
      <c r="G2146" s="52">
        <f>MAY!F147</f>
        <v/>
      </c>
      <c r="H2146" s="52">
        <f>MAY!G147</f>
        <v/>
      </c>
      <c r="I2146" s="53">
        <f>MAY!H147</f>
        <v/>
      </c>
      <c r="J2146" s="53">
        <f>MAY!I147</f>
        <v/>
      </c>
      <c r="K2146" s="52">
        <f>MAY!J147</f>
        <v/>
      </c>
      <c r="L2146" s="52">
        <f>MAY!K147</f>
        <v/>
      </c>
      <c r="M2146" s="54">
        <f>MAY!L147</f>
        <v/>
      </c>
      <c r="N2146" s="52">
        <f>MAY!M147</f>
        <v/>
      </c>
      <c r="O2146" s="52">
        <f>MAY!N147</f>
        <v/>
      </c>
      <c r="P2146" s="52">
        <f>MAY!O147</f>
        <v/>
      </c>
      <c r="Q2146" s="52">
        <f>MAY!P147</f>
        <v/>
      </c>
      <c r="R2146" s="52">
        <f>MAY!Q147</f>
        <v/>
      </c>
      <c r="S2146" s="54">
        <f>S2145+IF(X2146=0,0,M2146)</f>
        <v/>
      </c>
      <c r="T2146" s="55">
        <f>MAX(T2145,S2146)</f>
        <v/>
      </c>
      <c r="U2146" s="56">
        <f>S2146-T2146</f>
        <v/>
      </c>
      <c r="V2146" s="55">
        <f>IFERROR(SUMIFS(DATABASE!$M$5:$M$6004,DATABASE!$B$5:$B$6004,B2146,DATABASE!$X$5:$X$6004,1),0)</f>
        <v/>
      </c>
      <c r="W2146" s="57">
        <f>IFERROR(COUNTIFS(DATABASE!$B$5:$B$6004,B2146,DATABASE!$X$5:$X$6004,1),0)</f>
        <v/>
      </c>
      <c r="X2146" s="58">
        <f>--AND(ISNUMBER(B2146),C2146&lt;&gt;"",L2146&lt;&gt;"",M2146&lt;&gt;"")</f>
        <v/>
      </c>
    </row>
    <row r="2147" ht="15" customHeight="1" s="111">
      <c r="A2147" s="42" t="inlineStr">
        <is>
          <t>MAY</t>
        </is>
      </c>
      <c r="B2147" s="43">
        <f>MAY!A148</f>
        <v/>
      </c>
      <c r="C2147" s="44">
        <f>MAY!B148</f>
        <v/>
      </c>
      <c r="D2147" s="44">
        <f>MAY!C148</f>
        <v/>
      </c>
      <c r="E2147" s="44">
        <f>MAY!D148</f>
        <v/>
      </c>
      <c r="F2147" s="44">
        <f>MAY!E148</f>
        <v/>
      </c>
      <c r="G2147" s="44">
        <f>MAY!F148</f>
        <v/>
      </c>
      <c r="H2147" s="44">
        <f>MAY!G148</f>
        <v/>
      </c>
      <c r="I2147" s="45">
        <f>MAY!H148</f>
        <v/>
      </c>
      <c r="J2147" s="45">
        <f>MAY!I148</f>
        <v/>
      </c>
      <c r="K2147" s="44">
        <f>MAY!J148</f>
        <v/>
      </c>
      <c r="L2147" s="44">
        <f>MAY!K148</f>
        <v/>
      </c>
      <c r="M2147" s="46">
        <f>MAY!L148</f>
        <v/>
      </c>
      <c r="N2147" s="44">
        <f>MAY!M148</f>
        <v/>
      </c>
      <c r="O2147" s="44">
        <f>MAY!N148</f>
        <v/>
      </c>
      <c r="P2147" s="44">
        <f>MAY!O148</f>
        <v/>
      </c>
      <c r="Q2147" s="44">
        <f>MAY!P148</f>
        <v/>
      </c>
      <c r="R2147" s="44">
        <f>MAY!Q148</f>
        <v/>
      </c>
      <c r="S2147" s="46">
        <f>S2146+IF(X2147=0,0,M2147)</f>
        <v/>
      </c>
      <c r="T2147" s="47">
        <f>MAX(T2146,S2147)</f>
        <v/>
      </c>
      <c r="U2147" s="48">
        <f>S2147-T2147</f>
        <v/>
      </c>
      <c r="V2147" s="47">
        <f>IFERROR(SUMIFS(DATABASE!$M$5:$M$6004,DATABASE!$B$5:$B$6004,B2147,DATABASE!$X$5:$X$6004,1),0)</f>
        <v/>
      </c>
      <c r="W2147" s="31">
        <f>IFERROR(COUNTIFS(DATABASE!$B$5:$B$6004,B2147,DATABASE!$X$5:$X$6004,1),0)</f>
        <v/>
      </c>
      <c r="X2147" s="49">
        <f>--AND(ISNUMBER(B2147),C2147&lt;&gt;"",L2147&lt;&gt;"",M2147&lt;&gt;"")</f>
        <v/>
      </c>
    </row>
    <row r="2148" ht="15" customHeight="1" s="111">
      <c r="A2148" s="50" t="inlineStr">
        <is>
          <t>MAY</t>
        </is>
      </c>
      <c r="B2148" s="51">
        <f>MAY!A149</f>
        <v/>
      </c>
      <c r="C2148" s="52">
        <f>MAY!B149</f>
        <v/>
      </c>
      <c r="D2148" s="52">
        <f>MAY!C149</f>
        <v/>
      </c>
      <c r="E2148" s="52">
        <f>MAY!D149</f>
        <v/>
      </c>
      <c r="F2148" s="52">
        <f>MAY!E149</f>
        <v/>
      </c>
      <c r="G2148" s="52">
        <f>MAY!F149</f>
        <v/>
      </c>
      <c r="H2148" s="52">
        <f>MAY!G149</f>
        <v/>
      </c>
      <c r="I2148" s="53">
        <f>MAY!H149</f>
        <v/>
      </c>
      <c r="J2148" s="53">
        <f>MAY!I149</f>
        <v/>
      </c>
      <c r="K2148" s="52">
        <f>MAY!J149</f>
        <v/>
      </c>
      <c r="L2148" s="52">
        <f>MAY!K149</f>
        <v/>
      </c>
      <c r="M2148" s="54">
        <f>MAY!L149</f>
        <v/>
      </c>
      <c r="N2148" s="52">
        <f>MAY!M149</f>
        <v/>
      </c>
      <c r="O2148" s="52">
        <f>MAY!N149</f>
        <v/>
      </c>
      <c r="P2148" s="52">
        <f>MAY!O149</f>
        <v/>
      </c>
      <c r="Q2148" s="52">
        <f>MAY!P149</f>
        <v/>
      </c>
      <c r="R2148" s="52">
        <f>MAY!Q149</f>
        <v/>
      </c>
      <c r="S2148" s="54">
        <f>S2147+IF(X2148=0,0,M2148)</f>
        <v/>
      </c>
      <c r="T2148" s="55">
        <f>MAX(T2147,S2148)</f>
        <v/>
      </c>
      <c r="U2148" s="56">
        <f>S2148-T2148</f>
        <v/>
      </c>
      <c r="V2148" s="55">
        <f>IFERROR(SUMIFS(DATABASE!$M$5:$M$6004,DATABASE!$B$5:$B$6004,B2148,DATABASE!$X$5:$X$6004,1),0)</f>
        <v/>
      </c>
      <c r="W2148" s="57">
        <f>IFERROR(COUNTIFS(DATABASE!$B$5:$B$6004,B2148,DATABASE!$X$5:$X$6004,1),0)</f>
        <v/>
      </c>
      <c r="X2148" s="58">
        <f>--AND(ISNUMBER(B2148),C2148&lt;&gt;"",L2148&lt;&gt;"",M2148&lt;&gt;"")</f>
        <v/>
      </c>
    </row>
    <row r="2149" ht="15" customHeight="1" s="111">
      <c r="A2149" s="42" t="inlineStr">
        <is>
          <t>MAY</t>
        </is>
      </c>
      <c r="B2149" s="43">
        <f>MAY!A150</f>
        <v/>
      </c>
      <c r="C2149" s="44">
        <f>MAY!B150</f>
        <v/>
      </c>
      <c r="D2149" s="44">
        <f>MAY!C150</f>
        <v/>
      </c>
      <c r="E2149" s="44">
        <f>MAY!D150</f>
        <v/>
      </c>
      <c r="F2149" s="44">
        <f>MAY!E150</f>
        <v/>
      </c>
      <c r="G2149" s="44">
        <f>MAY!F150</f>
        <v/>
      </c>
      <c r="H2149" s="44">
        <f>MAY!G150</f>
        <v/>
      </c>
      <c r="I2149" s="45">
        <f>MAY!H150</f>
        <v/>
      </c>
      <c r="J2149" s="45">
        <f>MAY!I150</f>
        <v/>
      </c>
      <c r="K2149" s="44">
        <f>MAY!J150</f>
        <v/>
      </c>
      <c r="L2149" s="44">
        <f>MAY!K150</f>
        <v/>
      </c>
      <c r="M2149" s="46">
        <f>MAY!L150</f>
        <v/>
      </c>
      <c r="N2149" s="44">
        <f>MAY!M150</f>
        <v/>
      </c>
      <c r="O2149" s="44">
        <f>MAY!N150</f>
        <v/>
      </c>
      <c r="P2149" s="44">
        <f>MAY!O150</f>
        <v/>
      </c>
      <c r="Q2149" s="44">
        <f>MAY!P150</f>
        <v/>
      </c>
      <c r="R2149" s="44">
        <f>MAY!Q150</f>
        <v/>
      </c>
      <c r="S2149" s="46">
        <f>S2148+IF(X2149=0,0,M2149)</f>
        <v/>
      </c>
      <c r="T2149" s="47">
        <f>MAX(T2148,S2149)</f>
        <v/>
      </c>
      <c r="U2149" s="48">
        <f>S2149-T2149</f>
        <v/>
      </c>
      <c r="V2149" s="47">
        <f>IFERROR(SUMIFS(DATABASE!$M$5:$M$6004,DATABASE!$B$5:$B$6004,B2149,DATABASE!$X$5:$X$6004,1),0)</f>
        <v/>
      </c>
      <c r="W2149" s="31">
        <f>IFERROR(COUNTIFS(DATABASE!$B$5:$B$6004,B2149,DATABASE!$X$5:$X$6004,1),0)</f>
        <v/>
      </c>
      <c r="X2149" s="49">
        <f>--AND(ISNUMBER(B2149),C2149&lt;&gt;"",L2149&lt;&gt;"",M2149&lt;&gt;"")</f>
        <v/>
      </c>
    </row>
    <row r="2150" ht="15" customHeight="1" s="111">
      <c r="A2150" s="50" t="inlineStr">
        <is>
          <t>MAY</t>
        </is>
      </c>
      <c r="B2150" s="51">
        <f>MAY!A151</f>
        <v/>
      </c>
      <c r="C2150" s="52">
        <f>MAY!B151</f>
        <v/>
      </c>
      <c r="D2150" s="52">
        <f>MAY!C151</f>
        <v/>
      </c>
      <c r="E2150" s="52">
        <f>MAY!D151</f>
        <v/>
      </c>
      <c r="F2150" s="52">
        <f>MAY!E151</f>
        <v/>
      </c>
      <c r="G2150" s="52">
        <f>MAY!F151</f>
        <v/>
      </c>
      <c r="H2150" s="52">
        <f>MAY!G151</f>
        <v/>
      </c>
      <c r="I2150" s="53">
        <f>MAY!H151</f>
        <v/>
      </c>
      <c r="J2150" s="53">
        <f>MAY!I151</f>
        <v/>
      </c>
      <c r="K2150" s="52">
        <f>MAY!J151</f>
        <v/>
      </c>
      <c r="L2150" s="52">
        <f>MAY!K151</f>
        <v/>
      </c>
      <c r="M2150" s="54">
        <f>MAY!L151</f>
        <v/>
      </c>
      <c r="N2150" s="52">
        <f>MAY!M151</f>
        <v/>
      </c>
      <c r="O2150" s="52">
        <f>MAY!N151</f>
        <v/>
      </c>
      <c r="P2150" s="52">
        <f>MAY!O151</f>
        <v/>
      </c>
      <c r="Q2150" s="52">
        <f>MAY!P151</f>
        <v/>
      </c>
      <c r="R2150" s="52">
        <f>MAY!Q151</f>
        <v/>
      </c>
      <c r="S2150" s="54">
        <f>S2149+IF(X2150=0,0,M2150)</f>
        <v/>
      </c>
      <c r="T2150" s="55">
        <f>MAX(T2149,S2150)</f>
        <v/>
      </c>
      <c r="U2150" s="56">
        <f>S2150-T2150</f>
        <v/>
      </c>
      <c r="V2150" s="55">
        <f>IFERROR(SUMIFS(DATABASE!$M$5:$M$6004,DATABASE!$B$5:$B$6004,B2150,DATABASE!$X$5:$X$6004,1),0)</f>
        <v/>
      </c>
      <c r="W2150" s="57">
        <f>IFERROR(COUNTIFS(DATABASE!$B$5:$B$6004,B2150,DATABASE!$X$5:$X$6004,1),0)</f>
        <v/>
      </c>
      <c r="X2150" s="58">
        <f>--AND(ISNUMBER(B2150),C2150&lt;&gt;"",L2150&lt;&gt;"",M2150&lt;&gt;"")</f>
        <v/>
      </c>
    </row>
    <row r="2151" ht="15" customHeight="1" s="111">
      <c r="A2151" s="42" t="inlineStr">
        <is>
          <t>MAY</t>
        </is>
      </c>
      <c r="B2151" s="43">
        <f>MAY!A152</f>
        <v/>
      </c>
      <c r="C2151" s="44">
        <f>MAY!B152</f>
        <v/>
      </c>
      <c r="D2151" s="44">
        <f>MAY!C152</f>
        <v/>
      </c>
      <c r="E2151" s="44">
        <f>MAY!D152</f>
        <v/>
      </c>
      <c r="F2151" s="44">
        <f>MAY!E152</f>
        <v/>
      </c>
      <c r="G2151" s="44">
        <f>MAY!F152</f>
        <v/>
      </c>
      <c r="H2151" s="44">
        <f>MAY!G152</f>
        <v/>
      </c>
      <c r="I2151" s="45">
        <f>MAY!H152</f>
        <v/>
      </c>
      <c r="J2151" s="45">
        <f>MAY!I152</f>
        <v/>
      </c>
      <c r="K2151" s="44">
        <f>MAY!J152</f>
        <v/>
      </c>
      <c r="L2151" s="44">
        <f>MAY!K152</f>
        <v/>
      </c>
      <c r="M2151" s="46">
        <f>MAY!L152</f>
        <v/>
      </c>
      <c r="N2151" s="44">
        <f>MAY!M152</f>
        <v/>
      </c>
      <c r="O2151" s="44">
        <f>MAY!N152</f>
        <v/>
      </c>
      <c r="P2151" s="44">
        <f>MAY!O152</f>
        <v/>
      </c>
      <c r="Q2151" s="44">
        <f>MAY!P152</f>
        <v/>
      </c>
      <c r="R2151" s="44">
        <f>MAY!Q152</f>
        <v/>
      </c>
      <c r="S2151" s="46">
        <f>S2150+IF(X2151=0,0,M2151)</f>
        <v/>
      </c>
      <c r="T2151" s="47">
        <f>MAX(T2150,S2151)</f>
        <v/>
      </c>
      <c r="U2151" s="48">
        <f>S2151-T2151</f>
        <v/>
      </c>
      <c r="V2151" s="47">
        <f>IFERROR(SUMIFS(DATABASE!$M$5:$M$6004,DATABASE!$B$5:$B$6004,B2151,DATABASE!$X$5:$X$6004,1),0)</f>
        <v/>
      </c>
      <c r="W2151" s="31">
        <f>IFERROR(COUNTIFS(DATABASE!$B$5:$B$6004,B2151,DATABASE!$X$5:$X$6004,1),0)</f>
        <v/>
      </c>
      <c r="X2151" s="49">
        <f>--AND(ISNUMBER(B2151),C2151&lt;&gt;"",L2151&lt;&gt;"",M2151&lt;&gt;"")</f>
        <v/>
      </c>
    </row>
    <row r="2152" ht="15" customHeight="1" s="111">
      <c r="A2152" s="50" t="inlineStr">
        <is>
          <t>MAY</t>
        </is>
      </c>
      <c r="B2152" s="51">
        <f>MAY!A153</f>
        <v/>
      </c>
      <c r="C2152" s="52">
        <f>MAY!B153</f>
        <v/>
      </c>
      <c r="D2152" s="52">
        <f>MAY!C153</f>
        <v/>
      </c>
      <c r="E2152" s="52">
        <f>MAY!D153</f>
        <v/>
      </c>
      <c r="F2152" s="52">
        <f>MAY!E153</f>
        <v/>
      </c>
      <c r="G2152" s="52">
        <f>MAY!F153</f>
        <v/>
      </c>
      <c r="H2152" s="52">
        <f>MAY!G153</f>
        <v/>
      </c>
      <c r="I2152" s="53">
        <f>MAY!H153</f>
        <v/>
      </c>
      <c r="J2152" s="53">
        <f>MAY!I153</f>
        <v/>
      </c>
      <c r="K2152" s="52">
        <f>MAY!J153</f>
        <v/>
      </c>
      <c r="L2152" s="52">
        <f>MAY!K153</f>
        <v/>
      </c>
      <c r="M2152" s="54">
        <f>MAY!L153</f>
        <v/>
      </c>
      <c r="N2152" s="52">
        <f>MAY!M153</f>
        <v/>
      </c>
      <c r="O2152" s="52">
        <f>MAY!N153</f>
        <v/>
      </c>
      <c r="P2152" s="52">
        <f>MAY!O153</f>
        <v/>
      </c>
      <c r="Q2152" s="52">
        <f>MAY!P153</f>
        <v/>
      </c>
      <c r="R2152" s="52">
        <f>MAY!Q153</f>
        <v/>
      </c>
      <c r="S2152" s="54">
        <f>S2151+IF(X2152=0,0,M2152)</f>
        <v/>
      </c>
      <c r="T2152" s="55">
        <f>MAX(T2151,S2152)</f>
        <v/>
      </c>
      <c r="U2152" s="56">
        <f>S2152-T2152</f>
        <v/>
      </c>
      <c r="V2152" s="55">
        <f>IFERROR(SUMIFS(DATABASE!$M$5:$M$6004,DATABASE!$B$5:$B$6004,B2152,DATABASE!$X$5:$X$6004,1),0)</f>
        <v/>
      </c>
      <c r="W2152" s="57">
        <f>IFERROR(COUNTIFS(DATABASE!$B$5:$B$6004,B2152,DATABASE!$X$5:$X$6004,1),0)</f>
        <v/>
      </c>
      <c r="X2152" s="58">
        <f>--AND(ISNUMBER(B2152),C2152&lt;&gt;"",L2152&lt;&gt;"",M2152&lt;&gt;"")</f>
        <v/>
      </c>
    </row>
    <row r="2153" ht="15" customHeight="1" s="111">
      <c r="A2153" s="42" t="inlineStr">
        <is>
          <t>MAY</t>
        </is>
      </c>
      <c r="B2153" s="43">
        <f>MAY!A154</f>
        <v/>
      </c>
      <c r="C2153" s="44">
        <f>MAY!B154</f>
        <v/>
      </c>
      <c r="D2153" s="44">
        <f>MAY!C154</f>
        <v/>
      </c>
      <c r="E2153" s="44">
        <f>MAY!D154</f>
        <v/>
      </c>
      <c r="F2153" s="44">
        <f>MAY!E154</f>
        <v/>
      </c>
      <c r="G2153" s="44">
        <f>MAY!F154</f>
        <v/>
      </c>
      <c r="H2153" s="44">
        <f>MAY!G154</f>
        <v/>
      </c>
      <c r="I2153" s="45">
        <f>MAY!H154</f>
        <v/>
      </c>
      <c r="J2153" s="45">
        <f>MAY!I154</f>
        <v/>
      </c>
      <c r="K2153" s="44">
        <f>MAY!J154</f>
        <v/>
      </c>
      <c r="L2153" s="44">
        <f>MAY!K154</f>
        <v/>
      </c>
      <c r="M2153" s="46">
        <f>MAY!L154</f>
        <v/>
      </c>
      <c r="N2153" s="44">
        <f>MAY!M154</f>
        <v/>
      </c>
      <c r="O2153" s="44">
        <f>MAY!N154</f>
        <v/>
      </c>
      <c r="P2153" s="44">
        <f>MAY!O154</f>
        <v/>
      </c>
      <c r="Q2153" s="44">
        <f>MAY!P154</f>
        <v/>
      </c>
      <c r="R2153" s="44">
        <f>MAY!Q154</f>
        <v/>
      </c>
      <c r="S2153" s="46">
        <f>S2152+IF(X2153=0,0,M2153)</f>
        <v/>
      </c>
      <c r="T2153" s="47">
        <f>MAX(T2152,S2153)</f>
        <v/>
      </c>
      <c r="U2153" s="48">
        <f>S2153-T2153</f>
        <v/>
      </c>
      <c r="V2153" s="47">
        <f>IFERROR(SUMIFS(DATABASE!$M$5:$M$6004,DATABASE!$B$5:$B$6004,B2153,DATABASE!$X$5:$X$6004,1),0)</f>
        <v/>
      </c>
      <c r="W2153" s="31">
        <f>IFERROR(COUNTIFS(DATABASE!$B$5:$B$6004,B2153,DATABASE!$X$5:$X$6004,1),0)</f>
        <v/>
      </c>
      <c r="X2153" s="49">
        <f>--AND(ISNUMBER(B2153),C2153&lt;&gt;"",L2153&lt;&gt;"",M2153&lt;&gt;"")</f>
        <v/>
      </c>
    </row>
    <row r="2154" ht="15" customHeight="1" s="111">
      <c r="A2154" s="50" t="inlineStr">
        <is>
          <t>MAY</t>
        </is>
      </c>
      <c r="B2154" s="51">
        <f>MAY!A155</f>
        <v/>
      </c>
      <c r="C2154" s="52">
        <f>MAY!B155</f>
        <v/>
      </c>
      <c r="D2154" s="52">
        <f>MAY!C155</f>
        <v/>
      </c>
      <c r="E2154" s="52">
        <f>MAY!D155</f>
        <v/>
      </c>
      <c r="F2154" s="52">
        <f>MAY!E155</f>
        <v/>
      </c>
      <c r="G2154" s="52">
        <f>MAY!F155</f>
        <v/>
      </c>
      <c r="H2154" s="52">
        <f>MAY!G155</f>
        <v/>
      </c>
      <c r="I2154" s="53">
        <f>MAY!H155</f>
        <v/>
      </c>
      <c r="J2154" s="53">
        <f>MAY!I155</f>
        <v/>
      </c>
      <c r="K2154" s="52">
        <f>MAY!J155</f>
        <v/>
      </c>
      <c r="L2154" s="52">
        <f>MAY!K155</f>
        <v/>
      </c>
      <c r="M2154" s="54">
        <f>MAY!L155</f>
        <v/>
      </c>
      <c r="N2154" s="52">
        <f>MAY!M155</f>
        <v/>
      </c>
      <c r="O2154" s="52">
        <f>MAY!N155</f>
        <v/>
      </c>
      <c r="P2154" s="52">
        <f>MAY!O155</f>
        <v/>
      </c>
      <c r="Q2154" s="52">
        <f>MAY!P155</f>
        <v/>
      </c>
      <c r="R2154" s="52">
        <f>MAY!Q155</f>
        <v/>
      </c>
      <c r="S2154" s="54">
        <f>S2153+IF(X2154=0,0,M2154)</f>
        <v/>
      </c>
      <c r="T2154" s="55">
        <f>MAX(T2153,S2154)</f>
        <v/>
      </c>
      <c r="U2154" s="56">
        <f>S2154-T2154</f>
        <v/>
      </c>
      <c r="V2154" s="55">
        <f>IFERROR(SUMIFS(DATABASE!$M$5:$M$6004,DATABASE!$B$5:$B$6004,B2154,DATABASE!$X$5:$X$6004,1),0)</f>
        <v/>
      </c>
      <c r="W2154" s="57">
        <f>IFERROR(COUNTIFS(DATABASE!$B$5:$B$6004,B2154,DATABASE!$X$5:$X$6004,1),0)</f>
        <v/>
      </c>
      <c r="X2154" s="58">
        <f>--AND(ISNUMBER(B2154),C2154&lt;&gt;"",L2154&lt;&gt;"",M2154&lt;&gt;"")</f>
        <v/>
      </c>
    </row>
    <row r="2155" ht="15" customHeight="1" s="111">
      <c r="A2155" s="42" t="inlineStr">
        <is>
          <t>MAY</t>
        </is>
      </c>
      <c r="B2155" s="43">
        <f>MAY!A156</f>
        <v/>
      </c>
      <c r="C2155" s="44">
        <f>MAY!B156</f>
        <v/>
      </c>
      <c r="D2155" s="44">
        <f>MAY!C156</f>
        <v/>
      </c>
      <c r="E2155" s="44">
        <f>MAY!D156</f>
        <v/>
      </c>
      <c r="F2155" s="44">
        <f>MAY!E156</f>
        <v/>
      </c>
      <c r="G2155" s="44">
        <f>MAY!F156</f>
        <v/>
      </c>
      <c r="H2155" s="44">
        <f>MAY!G156</f>
        <v/>
      </c>
      <c r="I2155" s="45">
        <f>MAY!H156</f>
        <v/>
      </c>
      <c r="J2155" s="45">
        <f>MAY!I156</f>
        <v/>
      </c>
      <c r="K2155" s="44">
        <f>MAY!J156</f>
        <v/>
      </c>
      <c r="L2155" s="44">
        <f>MAY!K156</f>
        <v/>
      </c>
      <c r="M2155" s="46">
        <f>MAY!L156</f>
        <v/>
      </c>
      <c r="N2155" s="44">
        <f>MAY!M156</f>
        <v/>
      </c>
      <c r="O2155" s="44">
        <f>MAY!N156</f>
        <v/>
      </c>
      <c r="P2155" s="44">
        <f>MAY!O156</f>
        <v/>
      </c>
      <c r="Q2155" s="44">
        <f>MAY!P156</f>
        <v/>
      </c>
      <c r="R2155" s="44">
        <f>MAY!Q156</f>
        <v/>
      </c>
      <c r="S2155" s="46">
        <f>S2154+IF(X2155=0,0,M2155)</f>
        <v/>
      </c>
      <c r="T2155" s="47">
        <f>MAX(T2154,S2155)</f>
        <v/>
      </c>
      <c r="U2155" s="48">
        <f>S2155-T2155</f>
        <v/>
      </c>
      <c r="V2155" s="47">
        <f>IFERROR(SUMIFS(DATABASE!$M$5:$M$6004,DATABASE!$B$5:$B$6004,B2155,DATABASE!$X$5:$X$6004,1),0)</f>
        <v/>
      </c>
      <c r="W2155" s="31">
        <f>IFERROR(COUNTIFS(DATABASE!$B$5:$B$6004,B2155,DATABASE!$X$5:$X$6004,1),0)</f>
        <v/>
      </c>
      <c r="X2155" s="49">
        <f>--AND(ISNUMBER(B2155),C2155&lt;&gt;"",L2155&lt;&gt;"",M2155&lt;&gt;"")</f>
        <v/>
      </c>
    </row>
    <row r="2156" ht="15" customHeight="1" s="111">
      <c r="A2156" s="50" t="inlineStr">
        <is>
          <t>MAY</t>
        </is>
      </c>
      <c r="B2156" s="51">
        <f>MAY!A157</f>
        <v/>
      </c>
      <c r="C2156" s="52">
        <f>MAY!B157</f>
        <v/>
      </c>
      <c r="D2156" s="52">
        <f>MAY!C157</f>
        <v/>
      </c>
      <c r="E2156" s="52">
        <f>MAY!D157</f>
        <v/>
      </c>
      <c r="F2156" s="52">
        <f>MAY!E157</f>
        <v/>
      </c>
      <c r="G2156" s="52">
        <f>MAY!F157</f>
        <v/>
      </c>
      <c r="H2156" s="52">
        <f>MAY!G157</f>
        <v/>
      </c>
      <c r="I2156" s="53">
        <f>MAY!H157</f>
        <v/>
      </c>
      <c r="J2156" s="53">
        <f>MAY!I157</f>
        <v/>
      </c>
      <c r="K2156" s="52">
        <f>MAY!J157</f>
        <v/>
      </c>
      <c r="L2156" s="52">
        <f>MAY!K157</f>
        <v/>
      </c>
      <c r="M2156" s="54">
        <f>MAY!L157</f>
        <v/>
      </c>
      <c r="N2156" s="52">
        <f>MAY!M157</f>
        <v/>
      </c>
      <c r="O2156" s="52">
        <f>MAY!N157</f>
        <v/>
      </c>
      <c r="P2156" s="52">
        <f>MAY!O157</f>
        <v/>
      </c>
      <c r="Q2156" s="52">
        <f>MAY!P157</f>
        <v/>
      </c>
      <c r="R2156" s="52">
        <f>MAY!Q157</f>
        <v/>
      </c>
      <c r="S2156" s="54">
        <f>S2155+IF(X2156=0,0,M2156)</f>
        <v/>
      </c>
      <c r="T2156" s="55">
        <f>MAX(T2155,S2156)</f>
        <v/>
      </c>
      <c r="U2156" s="56">
        <f>S2156-T2156</f>
        <v/>
      </c>
      <c r="V2156" s="55">
        <f>IFERROR(SUMIFS(DATABASE!$M$5:$M$6004,DATABASE!$B$5:$B$6004,B2156,DATABASE!$X$5:$X$6004,1),0)</f>
        <v/>
      </c>
      <c r="W2156" s="57">
        <f>IFERROR(COUNTIFS(DATABASE!$B$5:$B$6004,B2156,DATABASE!$X$5:$X$6004,1),0)</f>
        <v/>
      </c>
      <c r="X2156" s="58">
        <f>--AND(ISNUMBER(B2156),C2156&lt;&gt;"",L2156&lt;&gt;"",M2156&lt;&gt;"")</f>
        <v/>
      </c>
    </row>
    <row r="2157" ht="15" customHeight="1" s="111">
      <c r="A2157" s="42" t="inlineStr">
        <is>
          <t>MAY</t>
        </is>
      </c>
      <c r="B2157" s="43">
        <f>MAY!A158</f>
        <v/>
      </c>
      <c r="C2157" s="44">
        <f>MAY!B158</f>
        <v/>
      </c>
      <c r="D2157" s="44">
        <f>MAY!C158</f>
        <v/>
      </c>
      <c r="E2157" s="44">
        <f>MAY!D158</f>
        <v/>
      </c>
      <c r="F2157" s="44">
        <f>MAY!E158</f>
        <v/>
      </c>
      <c r="G2157" s="44">
        <f>MAY!F158</f>
        <v/>
      </c>
      <c r="H2157" s="44">
        <f>MAY!G158</f>
        <v/>
      </c>
      <c r="I2157" s="45">
        <f>MAY!H158</f>
        <v/>
      </c>
      <c r="J2157" s="45">
        <f>MAY!I158</f>
        <v/>
      </c>
      <c r="K2157" s="44">
        <f>MAY!J158</f>
        <v/>
      </c>
      <c r="L2157" s="44">
        <f>MAY!K158</f>
        <v/>
      </c>
      <c r="M2157" s="46">
        <f>MAY!L158</f>
        <v/>
      </c>
      <c r="N2157" s="44">
        <f>MAY!M158</f>
        <v/>
      </c>
      <c r="O2157" s="44">
        <f>MAY!N158</f>
        <v/>
      </c>
      <c r="P2157" s="44">
        <f>MAY!O158</f>
        <v/>
      </c>
      <c r="Q2157" s="44">
        <f>MAY!P158</f>
        <v/>
      </c>
      <c r="R2157" s="44">
        <f>MAY!Q158</f>
        <v/>
      </c>
      <c r="S2157" s="46">
        <f>S2156+IF(X2157=0,0,M2157)</f>
        <v/>
      </c>
      <c r="T2157" s="47">
        <f>MAX(T2156,S2157)</f>
        <v/>
      </c>
      <c r="U2157" s="48">
        <f>S2157-T2157</f>
        <v/>
      </c>
      <c r="V2157" s="47">
        <f>IFERROR(SUMIFS(DATABASE!$M$5:$M$6004,DATABASE!$B$5:$B$6004,B2157,DATABASE!$X$5:$X$6004,1),0)</f>
        <v/>
      </c>
      <c r="W2157" s="31">
        <f>IFERROR(COUNTIFS(DATABASE!$B$5:$B$6004,B2157,DATABASE!$X$5:$X$6004,1),0)</f>
        <v/>
      </c>
      <c r="X2157" s="49">
        <f>--AND(ISNUMBER(B2157),C2157&lt;&gt;"",L2157&lt;&gt;"",M2157&lt;&gt;"")</f>
        <v/>
      </c>
    </row>
    <row r="2158" ht="15" customHeight="1" s="111">
      <c r="A2158" s="50" t="inlineStr">
        <is>
          <t>MAY</t>
        </is>
      </c>
      <c r="B2158" s="51">
        <f>MAY!A159</f>
        <v/>
      </c>
      <c r="C2158" s="52">
        <f>MAY!B159</f>
        <v/>
      </c>
      <c r="D2158" s="52">
        <f>MAY!C159</f>
        <v/>
      </c>
      <c r="E2158" s="52">
        <f>MAY!D159</f>
        <v/>
      </c>
      <c r="F2158" s="52">
        <f>MAY!E159</f>
        <v/>
      </c>
      <c r="G2158" s="52">
        <f>MAY!F159</f>
        <v/>
      </c>
      <c r="H2158" s="52">
        <f>MAY!G159</f>
        <v/>
      </c>
      <c r="I2158" s="53">
        <f>MAY!H159</f>
        <v/>
      </c>
      <c r="J2158" s="53">
        <f>MAY!I159</f>
        <v/>
      </c>
      <c r="K2158" s="52">
        <f>MAY!J159</f>
        <v/>
      </c>
      <c r="L2158" s="52">
        <f>MAY!K159</f>
        <v/>
      </c>
      <c r="M2158" s="54">
        <f>MAY!L159</f>
        <v/>
      </c>
      <c r="N2158" s="52">
        <f>MAY!M159</f>
        <v/>
      </c>
      <c r="O2158" s="52">
        <f>MAY!N159</f>
        <v/>
      </c>
      <c r="P2158" s="52">
        <f>MAY!O159</f>
        <v/>
      </c>
      <c r="Q2158" s="52">
        <f>MAY!P159</f>
        <v/>
      </c>
      <c r="R2158" s="52">
        <f>MAY!Q159</f>
        <v/>
      </c>
      <c r="S2158" s="54">
        <f>S2157+IF(X2158=0,0,M2158)</f>
        <v/>
      </c>
      <c r="T2158" s="55">
        <f>MAX(T2157,S2158)</f>
        <v/>
      </c>
      <c r="U2158" s="56">
        <f>S2158-T2158</f>
        <v/>
      </c>
      <c r="V2158" s="55">
        <f>IFERROR(SUMIFS(DATABASE!$M$5:$M$6004,DATABASE!$B$5:$B$6004,B2158,DATABASE!$X$5:$X$6004,1),0)</f>
        <v/>
      </c>
      <c r="W2158" s="57">
        <f>IFERROR(COUNTIFS(DATABASE!$B$5:$B$6004,B2158,DATABASE!$X$5:$X$6004,1),0)</f>
        <v/>
      </c>
      <c r="X2158" s="58">
        <f>--AND(ISNUMBER(B2158),C2158&lt;&gt;"",L2158&lt;&gt;"",M2158&lt;&gt;"")</f>
        <v/>
      </c>
    </row>
    <row r="2159" ht="15" customHeight="1" s="111">
      <c r="A2159" s="42" t="inlineStr">
        <is>
          <t>MAY</t>
        </is>
      </c>
      <c r="B2159" s="43">
        <f>MAY!A160</f>
        <v/>
      </c>
      <c r="C2159" s="44">
        <f>MAY!B160</f>
        <v/>
      </c>
      <c r="D2159" s="44">
        <f>MAY!C160</f>
        <v/>
      </c>
      <c r="E2159" s="44">
        <f>MAY!D160</f>
        <v/>
      </c>
      <c r="F2159" s="44">
        <f>MAY!E160</f>
        <v/>
      </c>
      <c r="G2159" s="44">
        <f>MAY!F160</f>
        <v/>
      </c>
      <c r="H2159" s="44">
        <f>MAY!G160</f>
        <v/>
      </c>
      <c r="I2159" s="45">
        <f>MAY!H160</f>
        <v/>
      </c>
      <c r="J2159" s="45">
        <f>MAY!I160</f>
        <v/>
      </c>
      <c r="K2159" s="44">
        <f>MAY!J160</f>
        <v/>
      </c>
      <c r="L2159" s="44">
        <f>MAY!K160</f>
        <v/>
      </c>
      <c r="M2159" s="46">
        <f>MAY!L160</f>
        <v/>
      </c>
      <c r="N2159" s="44">
        <f>MAY!M160</f>
        <v/>
      </c>
      <c r="O2159" s="44">
        <f>MAY!N160</f>
        <v/>
      </c>
      <c r="P2159" s="44">
        <f>MAY!O160</f>
        <v/>
      </c>
      <c r="Q2159" s="44">
        <f>MAY!P160</f>
        <v/>
      </c>
      <c r="R2159" s="44">
        <f>MAY!Q160</f>
        <v/>
      </c>
      <c r="S2159" s="46">
        <f>S2158+IF(X2159=0,0,M2159)</f>
        <v/>
      </c>
      <c r="T2159" s="47">
        <f>MAX(T2158,S2159)</f>
        <v/>
      </c>
      <c r="U2159" s="48">
        <f>S2159-T2159</f>
        <v/>
      </c>
      <c r="V2159" s="47">
        <f>IFERROR(SUMIFS(DATABASE!$M$5:$M$6004,DATABASE!$B$5:$B$6004,B2159,DATABASE!$X$5:$X$6004,1),0)</f>
        <v/>
      </c>
      <c r="W2159" s="31">
        <f>IFERROR(COUNTIFS(DATABASE!$B$5:$B$6004,B2159,DATABASE!$X$5:$X$6004,1),0)</f>
        <v/>
      </c>
      <c r="X2159" s="49">
        <f>--AND(ISNUMBER(B2159),C2159&lt;&gt;"",L2159&lt;&gt;"",M2159&lt;&gt;"")</f>
        <v/>
      </c>
    </row>
    <row r="2160" ht="15" customHeight="1" s="111">
      <c r="A2160" s="50" t="inlineStr">
        <is>
          <t>MAY</t>
        </is>
      </c>
      <c r="B2160" s="51">
        <f>MAY!A161</f>
        <v/>
      </c>
      <c r="C2160" s="52">
        <f>MAY!B161</f>
        <v/>
      </c>
      <c r="D2160" s="52">
        <f>MAY!C161</f>
        <v/>
      </c>
      <c r="E2160" s="52">
        <f>MAY!D161</f>
        <v/>
      </c>
      <c r="F2160" s="52">
        <f>MAY!E161</f>
        <v/>
      </c>
      <c r="G2160" s="52">
        <f>MAY!F161</f>
        <v/>
      </c>
      <c r="H2160" s="52">
        <f>MAY!G161</f>
        <v/>
      </c>
      <c r="I2160" s="53">
        <f>MAY!H161</f>
        <v/>
      </c>
      <c r="J2160" s="53">
        <f>MAY!I161</f>
        <v/>
      </c>
      <c r="K2160" s="52">
        <f>MAY!J161</f>
        <v/>
      </c>
      <c r="L2160" s="52">
        <f>MAY!K161</f>
        <v/>
      </c>
      <c r="M2160" s="54">
        <f>MAY!L161</f>
        <v/>
      </c>
      <c r="N2160" s="52">
        <f>MAY!M161</f>
        <v/>
      </c>
      <c r="O2160" s="52">
        <f>MAY!N161</f>
        <v/>
      </c>
      <c r="P2160" s="52">
        <f>MAY!O161</f>
        <v/>
      </c>
      <c r="Q2160" s="52">
        <f>MAY!P161</f>
        <v/>
      </c>
      <c r="R2160" s="52">
        <f>MAY!Q161</f>
        <v/>
      </c>
      <c r="S2160" s="54">
        <f>S2159+IF(X2160=0,0,M2160)</f>
        <v/>
      </c>
      <c r="T2160" s="55">
        <f>MAX(T2159,S2160)</f>
        <v/>
      </c>
      <c r="U2160" s="56">
        <f>S2160-T2160</f>
        <v/>
      </c>
      <c r="V2160" s="55">
        <f>IFERROR(SUMIFS(DATABASE!$M$5:$M$6004,DATABASE!$B$5:$B$6004,B2160,DATABASE!$X$5:$X$6004,1),0)</f>
        <v/>
      </c>
      <c r="W2160" s="57">
        <f>IFERROR(COUNTIFS(DATABASE!$B$5:$B$6004,B2160,DATABASE!$X$5:$X$6004,1),0)</f>
        <v/>
      </c>
      <c r="X2160" s="58">
        <f>--AND(ISNUMBER(B2160),C2160&lt;&gt;"",L2160&lt;&gt;"",M2160&lt;&gt;"")</f>
        <v/>
      </c>
    </row>
    <row r="2161" ht="15" customHeight="1" s="111">
      <c r="A2161" s="42" t="inlineStr">
        <is>
          <t>MAY</t>
        </is>
      </c>
      <c r="B2161" s="43">
        <f>MAY!A162</f>
        <v/>
      </c>
      <c r="C2161" s="44">
        <f>MAY!B162</f>
        <v/>
      </c>
      <c r="D2161" s="44">
        <f>MAY!C162</f>
        <v/>
      </c>
      <c r="E2161" s="44">
        <f>MAY!D162</f>
        <v/>
      </c>
      <c r="F2161" s="44">
        <f>MAY!E162</f>
        <v/>
      </c>
      <c r="G2161" s="44">
        <f>MAY!F162</f>
        <v/>
      </c>
      <c r="H2161" s="44">
        <f>MAY!G162</f>
        <v/>
      </c>
      <c r="I2161" s="45">
        <f>MAY!H162</f>
        <v/>
      </c>
      <c r="J2161" s="45">
        <f>MAY!I162</f>
        <v/>
      </c>
      <c r="K2161" s="44">
        <f>MAY!J162</f>
        <v/>
      </c>
      <c r="L2161" s="44">
        <f>MAY!K162</f>
        <v/>
      </c>
      <c r="M2161" s="46">
        <f>MAY!L162</f>
        <v/>
      </c>
      <c r="N2161" s="44">
        <f>MAY!M162</f>
        <v/>
      </c>
      <c r="O2161" s="44">
        <f>MAY!N162</f>
        <v/>
      </c>
      <c r="P2161" s="44">
        <f>MAY!O162</f>
        <v/>
      </c>
      <c r="Q2161" s="44">
        <f>MAY!P162</f>
        <v/>
      </c>
      <c r="R2161" s="44">
        <f>MAY!Q162</f>
        <v/>
      </c>
      <c r="S2161" s="46">
        <f>S2160+IF(X2161=0,0,M2161)</f>
        <v/>
      </c>
      <c r="T2161" s="47">
        <f>MAX(T2160,S2161)</f>
        <v/>
      </c>
      <c r="U2161" s="48">
        <f>S2161-T2161</f>
        <v/>
      </c>
      <c r="V2161" s="47">
        <f>IFERROR(SUMIFS(DATABASE!$M$5:$M$6004,DATABASE!$B$5:$B$6004,B2161,DATABASE!$X$5:$X$6004,1),0)</f>
        <v/>
      </c>
      <c r="W2161" s="31">
        <f>IFERROR(COUNTIFS(DATABASE!$B$5:$B$6004,B2161,DATABASE!$X$5:$X$6004,1),0)</f>
        <v/>
      </c>
      <c r="X2161" s="49">
        <f>--AND(ISNUMBER(B2161),C2161&lt;&gt;"",L2161&lt;&gt;"",M2161&lt;&gt;"")</f>
        <v/>
      </c>
    </row>
    <row r="2162" ht="15" customHeight="1" s="111">
      <c r="A2162" s="50" t="inlineStr">
        <is>
          <t>MAY</t>
        </is>
      </c>
      <c r="B2162" s="51">
        <f>MAY!A163</f>
        <v/>
      </c>
      <c r="C2162" s="52">
        <f>MAY!B163</f>
        <v/>
      </c>
      <c r="D2162" s="52">
        <f>MAY!C163</f>
        <v/>
      </c>
      <c r="E2162" s="52">
        <f>MAY!D163</f>
        <v/>
      </c>
      <c r="F2162" s="52">
        <f>MAY!E163</f>
        <v/>
      </c>
      <c r="G2162" s="52">
        <f>MAY!F163</f>
        <v/>
      </c>
      <c r="H2162" s="52">
        <f>MAY!G163</f>
        <v/>
      </c>
      <c r="I2162" s="53">
        <f>MAY!H163</f>
        <v/>
      </c>
      <c r="J2162" s="53">
        <f>MAY!I163</f>
        <v/>
      </c>
      <c r="K2162" s="52">
        <f>MAY!J163</f>
        <v/>
      </c>
      <c r="L2162" s="52">
        <f>MAY!K163</f>
        <v/>
      </c>
      <c r="M2162" s="54">
        <f>MAY!L163</f>
        <v/>
      </c>
      <c r="N2162" s="52">
        <f>MAY!M163</f>
        <v/>
      </c>
      <c r="O2162" s="52">
        <f>MAY!N163</f>
        <v/>
      </c>
      <c r="P2162" s="52">
        <f>MAY!O163</f>
        <v/>
      </c>
      <c r="Q2162" s="52">
        <f>MAY!P163</f>
        <v/>
      </c>
      <c r="R2162" s="52">
        <f>MAY!Q163</f>
        <v/>
      </c>
      <c r="S2162" s="54">
        <f>S2161+IF(X2162=0,0,M2162)</f>
        <v/>
      </c>
      <c r="T2162" s="55">
        <f>MAX(T2161,S2162)</f>
        <v/>
      </c>
      <c r="U2162" s="56">
        <f>S2162-T2162</f>
        <v/>
      </c>
      <c r="V2162" s="55">
        <f>IFERROR(SUMIFS(DATABASE!$M$5:$M$6004,DATABASE!$B$5:$B$6004,B2162,DATABASE!$X$5:$X$6004,1),0)</f>
        <v/>
      </c>
      <c r="W2162" s="57">
        <f>IFERROR(COUNTIFS(DATABASE!$B$5:$B$6004,B2162,DATABASE!$X$5:$X$6004,1),0)</f>
        <v/>
      </c>
      <c r="X2162" s="58">
        <f>--AND(ISNUMBER(B2162),C2162&lt;&gt;"",L2162&lt;&gt;"",M2162&lt;&gt;"")</f>
        <v/>
      </c>
    </row>
    <row r="2163" ht="15" customHeight="1" s="111">
      <c r="A2163" s="42" t="inlineStr">
        <is>
          <t>MAY</t>
        </is>
      </c>
      <c r="B2163" s="43">
        <f>MAY!A164</f>
        <v/>
      </c>
      <c r="C2163" s="44">
        <f>MAY!B164</f>
        <v/>
      </c>
      <c r="D2163" s="44">
        <f>MAY!C164</f>
        <v/>
      </c>
      <c r="E2163" s="44">
        <f>MAY!D164</f>
        <v/>
      </c>
      <c r="F2163" s="44">
        <f>MAY!E164</f>
        <v/>
      </c>
      <c r="G2163" s="44">
        <f>MAY!F164</f>
        <v/>
      </c>
      <c r="H2163" s="44">
        <f>MAY!G164</f>
        <v/>
      </c>
      <c r="I2163" s="45">
        <f>MAY!H164</f>
        <v/>
      </c>
      <c r="J2163" s="45">
        <f>MAY!I164</f>
        <v/>
      </c>
      <c r="K2163" s="44">
        <f>MAY!J164</f>
        <v/>
      </c>
      <c r="L2163" s="44">
        <f>MAY!K164</f>
        <v/>
      </c>
      <c r="M2163" s="46">
        <f>MAY!L164</f>
        <v/>
      </c>
      <c r="N2163" s="44">
        <f>MAY!M164</f>
        <v/>
      </c>
      <c r="O2163" s="44">
        <f>MAY!N164</f>
        <v/>
      </c>
      <c r="P2163" s="44">
        <f>MAY!O164</f>
        <v/>
      </c>
      <c r="Q2163" s="44">
        <f>MAY!P164</f>
        <v/>
      </c>
      <c r="R2163" s="44">
        <f>MAY!Q164</f>
        <v/>
      </c>
      <c r="S2163" s="46">
        <f>S2162+IF(X2163=0,0,M2163)</f>
        <v/>
      </c>
      <c r="T2163" s="47">
        <f>MAX(T2162,S2163)</f>
        <v/>
      </c>
      <c r="U2163" s="48">
        <f>S2163-T2163</f>
        <v/>
      </c>
      <c r="V2163" s="47">
        <f>IFERROR(SUMIFS(DATABASE!$M$5:$M$6004,DATABASE!$B$5:$B$6004,B2163,DATABASE!$X$5:$X$6004,1),0)</f>
        <v/>
      </c>
      <c r="W2163" s="31">
        <f>IFERROR(COUNTIFS(DATABASE!$B$5:$B$6004,B2163,DATABASE!$X$5:$X$6004,1),0)</f>
        <v/>
      </c>
      <c r="X2163" s="49">
        <f>--AND(ISNUMBER(B2163),C2163&lt;&gt;"",L2163&lt;&gt;"",M2163&lt;&gt;"")</f>
        <v/>
      </c>
    </row>
    <row r="2164" ht="15" customHeight="1" s="111">
      <c r="A2164" s="50" t="inlineStr">
        <is>
          <t>MAY</t>
        </is>
      </c>
      <c r="B2164" s="51">
        <f>MAY!A165</f>
        <v/>
      </c>
      <c r="C2164" s="52">
        <f>MAY!B165</f>
        <v/>
      </c>
      <c r="D2164" s="52">
        <f>MAY!C165</f>
        <v/>
      </c>
      <c r="E2164" s="52">
        <f>MAY!D165</f>
        <v/>
      </c>
      <c r="F2164" s="52">
        <f>MAY!E165</f>
        <v/>
      </c>
      <c r="G2164" s="52">
        <f>MAY!F165</f>
        <v/>
      </c>
      <c r="H2164" s="52">
        <f>MAY!G165</f>
        <v/>
      </c>
      <c r="I2164" s="53">
        <f>MAY!H165</f>
        <v/>
      </c>
      <c r="J2164" s="53">
        <f>MAY!I165</f>
        <v/>
      </c>
      <c r="K2164" s="52">
        <f>MAY!J165</f>
        <v/>
      </c>
      <c r="L2164" s="52">
        <f>MAY!K165</f>
        <v/>
      </c>
      <c r="M2164" s="54">
        <f>MAY!L165</f>
        <v/>
      </c>
      <c r="N2164" s="52">
        <f>MAY!M165</f>
        <v/>
      </c>
      <c r="O2164" s="52">
        <f>MAY!N165</f>
        <v/>
      </c>
      <c r="P2164" s="52">
        <f>MAY!O165</f>
        <v/>
      </c>
      <c r="Q2164" s="52">
        <f>MAY!P165</f>
        <v/>
      </c>
      <c r="R2164" s="52">
        <f>MAY!Q165</f>
        <v/>
      </c>
      <c r="S2164" s="54">
        <f>S2163+IF(X2164=0,0,M2164)</f>
        <v/>
      </c>
      <c r="T2164" s="55">
        <f>MAX(T2163,S2164)</f>
        <v/>
      </c>
      <c r="U2164" s="56">
        <f>S2164-T2164</f>
        <v/>
      </c>
      <c r="V2164" s="55">
        <f>IFERROR(SUMIFS(DATABASE!$M$5:$M$6004,DATABASE!$B$5:$B$6004,B2164,DATABASE!$X$5:$X$6004,1),0)</f>
        <v/>
      </c>
      <c r="W2164" s="57">
        <f>IFERROR(COUNTIFS(DATABASE!$B$5:$B$6004,B2164,DATABASE!$X$5:$X$6004,1),0)</f>
        <v/>
      </c>
      <c r="X2164" s="58">
        <f>--AND(ISNUMBER(B2164),C2164&lt;&gt;"",L2164&lt;&gt;"",M2164&lt;&gt;"")</f>
        <v/>
      </c>
    </row>
    <row r="2165" ht="15" customHeight="1" s="111">
      <c r="A2165" s="42" t="inlineStr">
        <is>
          <t>MAY</t>
        </is>
      </c>
      <c r="B2165" s="43">
        <f>MAY!A166</f>
        <v/>
      </c>
      <c r="C2165" s="44">
        <f>MAY!B166</f>
        <v/>
      </c>
      <c r="D2165" s="44">
        <f>MAY!C166</f>
        <v/>
      </c>
      <c r="E2165" s="44">
        <f>MAY!D166</f>
        <v/>
      </c>
      <c r="F2165" s="44">
        <f>MAY!E166</f>
        <v/>
      </c>
      <c r="G2165" s="44">
        <f>MAY!F166</f>
        <v/>
      </c>
      <c r="H2165" s="44">
        <f>MAY!G166</f>
        <v/>
      </c>
      <c r="I2165" s="45">
        <f>MAY!H166</f>
        <v/>
      </c>
      <c r="J2165" s="45">
        <f>MAY!I166</f>
        <v/>
      </c>
      <c r="K2165" s="44">
        <f>MAY!J166</f>
        <v/>
      </c>
      <c r="L2165" s="44">
        <f>MAY!K166</f>
        <v/>
      </c>
      <c r="M2165" s="46">
        <f>MAY!L166</f>
        <v/>
      </c>
      <c r="N2165" s="44">
        <f>MAY!M166</f>
        <v/>
      </c>
      <c r="O2165" s="44">
        <f>MAY!N166</f>
        <v/>
      </c>
      <c r="P2165" s="44">
        <f>MAY!O166</f>
        <v/>
      </c>
      <c r="Q2165" s="44">
        <f>MAY!P166</f>
        <v/>
      </c>
      <c r="R2165" s="44">
        <f>MAY!Q166</f>
        <v/>
      </c>
      <c r="S2165" s="46">
        <f>S2164+IF(X2165=0,0,M2165)</f>
        <v/>
      </c>
      <c r="T2165" s="47">
        <f>MAX(T2164,S2165)</f>
        <v/>
      </c>
      <c r="U2165" s="48">
        <f>S2165-T2165</f>
        <v/>
      </c>
      <c r="V2165" s="47">
        <f>IFERROR(SUMIFS(DATABASE!$M$5:$M$6004,DATABASE!$B$5:$B$6004,B2165,DATABASE!$X$5:$X$6004,1),0)</f>
        <v/>
      </c>
      <c r="W2165" s="31">
        <f>IFERROR(COUNTIFS(DATABASE!$B$5:$B$6004,B2165,DATABASE!$X$5:$X$6004,1),0)</f>
        <v/>
      </c>
      <c r="X2165" s="49">
        <f>--AND(ISNUMBER(B2165),C2165&lt;&gt;"",L2165&lt;&gt;"",M2165&lt;&gt;"")</f>
        <v/>
      </c>
    </row>
    <row r="2166" ht="15" customHeight="1" s="111">
      <c r="A2166" s="50" t="inlineStr">
        <is>
          <t>MAY</t>
        </is>
      </c>
      <c r="B2166" s="51">
        <f>MAY!A167</f>
        <v/>
      </c>
      <c r="C2166" s="52">
        <f>MAY!B167</f>
        <v/>
      </c>
      <c r="D2166" s="52">
        <f>MAY!C167</f>
        <v/>
      </c>
      <c r="E2166" s="52">
        <f>MAY!D167</f>
        <v/>
      </c>
      <c r="F2166" s="52">
        <f>MAY!E167</f>
        <v/>
      </c>
      <c r="G2166" s="52">
        <f>MAY!F167</f>
        <v/>
      </c>
      <c r="H2166" s="52">
        <f>MAY!G167</f>
        <v/>
      </c>
      <c r="I2166" s="53">
        <f>MAY!H167</f>
        <v/>
      </c>
      <c r="J2166" s="53">
        <f>MAY!I167</f>
        <v/>
      </c>
      <c r="K2166" s="52">
        <f>MAY!J167</f>
        <v/>
      </c>
      <c r="L2166" s="52">
        <f>MAY!K167</f>
        <v/>
      </c>
      <c r="M2166" s="54">
        <f>MAY!L167</f>
        <v/>
      </c>
      <c r="N2166" s="52">
        <f>MAY!M167</f>
        <v/>
      </c>
      <c r="O2166" s="52">
        <f>MAY!N167</f>
        <v/>
      </c>
      <c r="P2166" s="52">
        <f>MAY!O167</f>
        <v/>
      </c>
      <c r="Q2166" s="52">
        <f>MAY!P167</f>
        <v/>
      </c>
      <c r="R2166" s="52">
        <f>MAY!Q167</f>
        <v/>
      </c>
      <c r="S2166" s="54">
        <f>S2165+IF(X2166=0,0,M2166)</f>
        <v/>
      </c>
      <c r="T2166" s="55">
        <f>MAX(T2165,S2166)</f>
        <v/>
      </c>
      <c r="U2166" s="56">
        <f>S2166-T2166</f>
        <v/>
      </c>
      <c r="V2166" s="55">
        <f>IFERROR(SUMIFS(DATABASE!$M$5:$M$6004,DATABASE!$B$5:$B$6004,B2166,DATABASE!$X$5:$X$6004,1),0)</f>
        <v/>
      </c>
      <c r="W2166" s="57">
        <f>IFERROR(COUNTIFS(DATABASE!$B$5:$B$6004,B2166,DATABASE!$X$5:$X$6004,1),0)</f>
        <v/>
      </c>
      <c r="X2166" s="58">
        <f>--AND(ISNUMBER(B2166),C2166&lt;&gt;"",L2166&lt;&gt;"",M2166&lt;&gt;"")</f>
        <v/>
      </c>
    </row>
    <row r="2167" ht="15" customHeight="1" s="111">
      <c r="A2167" s="42" t="inlineStr">
        <is>
          <t>MAY</t>
        </is>
      </c>
      <c r="B2167" s="43">
        <f>MAY!A168</f>
        <v/>
      </c>
      <c r="C2167" s="44">
        <f>MAY!B168</f>
        <v/>
      </c>
      <c r="D2167" s="44">
        <f>MAY!C168</f>
        <v/>
      </c>
      <c r="E2167" s="44">
        <f>MAY!D168</f>
        <v/>
      </c>
      <c r="F2167" s="44">
        <f>MAY!E168</f>
        <v/>
      </c>
      <c r="G2167" s="44">
        <f>MAY!F168</f>
        <v/>
      </c>
      <c r="H2167" s="44">
        <f>MAY!G168</f>
        <v/>
      </c>
      <c r="I2167" s="45">
        <f>MAY!H168</f>
        <v/>
      </c>
      <c r="J2167" s="45">
        <f>MAY!I168</f>
        <v/>
      </c>
      <c r="K2167" s="44">
        <f>MAY!J168</f>
        <v/>
      </c>
      <c r="L2167" s="44">
        <f>MAY!K168</f>
        <v/>
      </c>
      <c r="M2167" s="46">
        <f>MAY!L168</f>
        <v/>
      </c>
      <c r="N2167" s="44">
        <f>MAY!M168</f>
        <v/>
      </c>
      <c r="O2167" s="44">
        <f>MAY!N168</f>
        <v/>
      </c>
      <c r="P2167" s="44">
        <f>MAY!O168</f>
        <v/>
      </c>
      <c r="Q2167" s="44">
        <f>MAY!P168</f>
        <v/>
      </c>
      <c r="R2167" s="44">
        <f>MAY!Q168</f>
        <v/>
      </c>
      <c r="S2167" s="46">
        <f>S2166+IF(X2167=0,0,M2167)</f>
        <v/>
      </c>
      <c r="T2167" s="47">
        <f>MAX(T2166,S2167)</f>
        <v/>
      </c>
      <c r="U2167" s="48">
        <f>S2167-T2167</f>
        <v/>
      </c>
      <c r="V2167" s="47">
        <f>IFERROR(SUMIFS(DATABASE!$M$5:$M$6004,DATABASE!$B$5:$B$6004,B2167,DATABASE!$X$5:$X$6004,1),0)</f>
        <v/>
      </c>
      <c r="W2167" s="31">
        <f>IFERROR(COUNTIFS(DATABASE!$B$5:$B$6004,B2167,DATABASE!$X$5:$X$6004,1),0)</f>
        <v/>
      </c>
      <c r="X2167" s="49">
        <f>--AND(ISNUMBER(B2167),C2167&lt;&gt;"",L2167&lt;&gt;"",M2167&lt;&gt;"")</f>
        <v/>
      </c>
    </row>
    <row r="2168" ht="15" customHeight="1" s="111">
      <c r="A2168" s="50" t="inlineStr">
        <is>
          <t>MAY</t>
        </is>
      </c>
      <c r="B2168" s="51">
        <f>MAY!A169</f>
        <v/>
      </c>
      <c r="C2168" s="52">
        <f>MAY!B169</f>
        <v/>
      </c>
      <c r="D2168" s="52">
        <f>MAY!C169</f>
        <v/>
      </c>
      <c r="E2168" s="52">
        <f>MAY!D169</f>
        <v/>
      </c>
      <c r="F2168" s="52">
        <f>MAY!E169</f>
        <v/>
      </c>
      <c r="G2168" s="52">
        <f>MAY!F169</f>
        <v/>
      </c>
      <c r="H2168" s="52">
        <f>MAY!G169</f>
        <v/>
      </c>
      <c r="I2168" s="53">
        <f>MAY!H169</f>
        <v/>
      </c>
      <c r="J2168" s="53">
        <f>MAY!I169</f>
        <v/>
      </c>
      <c r="K2168" s="52">
        <f>MAY!J169</f>
        <v/>
      </c>
      <c r="L2168" s="52">
        <f>MAY!K169</f>
        <v/>
      </c>
      <c r="M2168" s="54">
        <f>MAY!L169</f>
        <v/>
      </c>
      <c r="N2168" s="52">
        <f>MAY!M169</f>
        <v/>
      </c>
      <c r="O2168" s="52">
        <f>MAY!N169</f>
        <v/>
      </c>
      <c r="P2168" s="52">
        <f>MAY!O169</f>
        <v/>
      </c>
      <c r="Q2168" s="52">
        <f>MAY!P169</f>
        <v/>
      </c>
      <c r="R2168" s="52">
        <f>MAY!Q169</f>
        <v/>
      </c>
      <c r="S2168" s="54">
        <f>S2167+IF(X2168=0,0,M2168)</f>
        <v/>
      </c>
      <c r="T2168" s="55">
        <f>MAX(T2167,S2168)</f>
        <v/>
      </c>
      <c r="U2168" s="56">
        <f>S2168-T2168</f>
        <v/>
      </c>
      <c r="V2168" s="55">
        <f>IFERROR(SUMIFS(DATABASE!$M$5:$M$6004,DATABASE!$B$5:$B$6004,B2168,DATABASE!$X$5:$X$6004,1),0)</f>
        <v/>
      </c>
      <c r="W2168" s="57">
        <f>IFERROR(COUNTIFS(DATABASE!$B$5:$B$6004,B2168,DATABASE!$X$5:$X$6004,1),0)</f>
        <v/>
      </c>
      <c r="X2168" s="58">
        <f>--AND(ISNUMBER(B2168),C2168&lt;&gt;"",L2168&lt;&gt;"",M2168&lt;&gt;"")</f>
        <v/>
      </c>
    </row>
    <row r="2169" ht="15" customHeight="1" s="111">
      <c r="A2169" s="42" t="inlineStr">
        <is>
          <t>MAY</t>
        </is>
      </c>
      <c r="B2169" s="43">
        <f>MAY!A170</f>
        <v/>
      </c>
      <c r="C2169" s="44">
        <f>MAY!B170</f>
        <v/>
      </c>
      <c r="D2169" s="44">
        <f>MAY!C170</f>
        <v/>
      </c>
      <c r="E2169" s="44">
        <f>MAY!D170</f>
        <v/>
      </c>
      <c r="F2169" s="44">
        <f>MAY!E170</f>
        <v/>
      </c>
      <c r="G2169" s="44">
        <f>MAY!F170</f>
        <v/>
      </c>
      <c r="H2169" s="44">
        <f>MAY!G170</f>
        <v/>
      </c>
      <c r="I2169" s="45">
        <f>MAY!H170</f>
        <v/>
      </c>
      <c r="J2169" s="45">
        <f>MAY!I170</f>
        <v/>
      </c>
      <c r="K2169" s="44">
        <f>MAY!J170</f>
        <v/>
      </c>
      <c r="L2169" s="44">
        <f>MAY!K170</f>
        <v/>
      </c>
      <c r="M2169" s="46">
        <f>MAY!L170</f>
        <v/>
      </c>
      <c r="N2169" s="44">
        <f>MAY!M170</f>
        <v/>
      </c>
      <c r="O2169" s="44">
        <f>MAY!N170</f>
        <v/>
      </c>
      <c r="P2169" s="44">
        <f>MAY!O170</f>
        <v/>
      </c>
      <c r="Q2169" s="44">
        <f>MAY!P170</f>
        <v/>
      </c>
      <c r="R2169" s="44">
        <f>MAY!Q170</f>
        <v/>
      </c>
      <c r="S2169" s="46">
        <f>S2168+IF(X2169=0,0,M2169)</f>
        <v/>
      </c>
      <c r="T2169" s="47">
        <f>MAX(T2168,S2169)</f>
        <v/>
      </c>
      <c r="U2169" s="48">
        <f>S2169-T2169</f>
        <v/>
      </c>
      <c r="V2169" s="47">
        <f>IFERROR(SUMIFS(DATABASE!$M$5:$M$6004,DATABASE!$B$5:$B$6004,B2169,DATABASE!$X$5:$X$6004,1),0)</f>
        <v/>
      </c>
      <c r="W2169" s="31">
        <f>IFERROR(COUNTIFS(DATABASE!$B$5:$B$6004,B2169,DATABASE!$X$5:$X$6004,1),0)</f>
        <v/>
      </c>
      <c r="X2169" s="49">
        <f>--AND(ISNUMBER(B2169),C2169&lt;&gt;"",L2169&lt;&gt;"",M2169&lt;&gt;"")</f>
        <v/>
      </c>
    </row>
    <row r="2170" ht="15" customHeight="1" s="111">
      <c r="A2170" s="50" t="inlineStr">
        <is>
          <t>MAY</t>
        </is>
      </c>
      <c r="B2170" s="51">
        <f>MAY!A171</f>
        <v/>
      </c>
      <c r="C2170" s="52">
        <f>MAY!B171</f>
        <v/>
      </c>
      <c r="D2170" s="52">
        <f>MAY!C171</f>
        <v/>
      </c>
      <c r="E2170" s="52">
        <f>MAY!D171</f>
        <v/>
      </c>
      <c r="F2170" s="52">
        <f>MAY!E171</f>
        <v/>
      </c>
      <c r="G2170" s="52">
        <f>MAY!F171</f>
        <v/>
      </c>
      <c r="H2170" s="52">
        <f>MAY!G171</f>
        <v/>
      </c>
      <c r="I2170" s="53">
        <f>MAY!H171</f>
        <v/>
      </c>
      <c r="J2170" s="53">
        <f>MAY!I171</f>
        <v/>
      </c>
      <c r="K2170" s="52">
        <f>MAY!J171</f>
        <v/>
      </c>
      <c r="L2170" s="52">
        <f>MAY!K171</f>
        <v/>
      </c>
      <c r="M2170" s="54">
        <f>MAY!L171</f>
        <v/>
      </c>
      <c r="N2170" s="52">
        <f>MAY!M171</f>
        <v/>
      </c>
      <c r="O2170" s="52">
        <f>MAY!N171</f>
        <v/>
      </c>
      <c r="P2170" s="52">
        <f>MAY!O171</f>
        <v/>
      </c>
      <c r="Q2170" s="52">
        <f>MAY!P171</f>
        <v/>
      </c>
      <c r="R2170" s="52">
        <f>MAY!Q171</f>
        <v/>
      </c>
      <c r="S2170" s="54">
        <f>S2169+IF(X2170=0,0,M2170)</f>
        <v/>
      </c>
      <c r="T2170" s="55">
        <f>MAX(T2169,S2170)</f>
        <v/>
      </c>
      <c r="U2170" s="56">
        <f>S2170-T2170</f>
        <v/>
      </c>
      <c r="V2170" s="55">
        <f>IFERROR(SUMIFS(DATABASE!$M$5:$M$6004,DATABASE!$B$5:$B$6004,B2170,DATABASE!$X$5:$X$6004,1),0)</f>
        <v/>
      </c>
      <c r="W2170" s="57">
        <f>IFERROR(COUNTIFS(DATABASE!$B$5:$B$6004,B2170,DATABASE!$X$5:$X$6004,1),0)</f>
        <v/>
      </c>
      <c r="X2170" s="58">
        <f>--AND(ISNUMBER(B2170),C2170&lt;&gt;"",L2170&lt;&gt;"",M2170&lt;&gt;"")</f>
        <v/>
      </c>
    </row>
    <row r="2171" ht="15" customHeight="1" s="111">
      <c r="A2171" s="42" t="inlineStr">
        <is>
          <t>MAY</t>
        </is>
      </c>
      <c r="B2171" s="43">
        <f>MAY!A172</f>
        <v/>
      </c>
      <c r="C2171" s="44">
        <f>MAY!B172</f>
        <v/>
      </c>
      <c r="D2171" s="44">
        <f>MAY!C172</f>
        <v/>
      </c>
      <c r="E2171" s="44">
        <f>MAY!D172</f>
        <v/>
      </c>
      <c r="F2171" s="44">
        <f>MAY!E172</f>
        <v/>
      </c>
      <c r="G2171" s="44">
        <f>MAY!F172</f>
        <v/>
      </c>
      <c r="H2171" s="44">
        <f>MAY!G172</f>
        <v/>
      </c>
      <c r="I2171" s="45">
        <f>MAY!H172</f>
        <v/>
      </c>
      <c r="J2171" s="45">
        <f>MAY!I172</f>
        <v/>
      </c>
      <c r="K2171" s="44">
        <f>MAY!J172</f>
        <v/>
      </c>
      <c r="L2171" s="44">
        <f>MAY!K172</f>
        <v/>
      </c>
      <c r="M2171" s="46">
        <f>MAY!L172</f>
        <v/>
      </c>
      <c r="N2171" s="44">
        <f>MAY!M172</f>
        <v/>
      </c>
      <c r="O2171" s="44">
        <f>MAY!N172</f>
        <v/>
      </c>
      <c r="P2171" s="44">
        <f>MAY!O172</f>
        <v/>
      </c>
      <c r="Q2171" s="44">
        <f>MAY!P172</f>
        <v/>
      </c>
      <c r="R2171" s="44">
        <f>MAY!Q172</f>
        <v/>
      </c>
      <c r="S2171" s="46">
        <f>S2170+IF(X2171=0,0,M2171)</f>
        <v/>
      </c>
      <c r="T2171" s="47">
        <f>MAX(T2170,S2171)</f>
        <v/>
      </c>
      <c r="U2171" s="48">
        <f>S2171-T2171</f>
        <v/>
      </c>
      <c r="V2171" s="47">
        <f>IFERROR(SUMIFS(DATABASE!$M$5:$M$6004,DATABASE!$B$5:$B$6004,B2171,DATABASE!$X$5:$X$6004,1),0)</f>
        <v/>
      </c>
      <c r="W2171" s="31">
        <f>IFERROR(COUNTIFS(DATABASE!$B$5:$B$6004,B2171,DATABASE!$X$5:$X$6004,1),0)</f>
        <v/>
      </c>
      <c r="X2171" s="49">
        <f>--AND(ISNUMBER(B2171),C2171&lt;&gt;"",L2171&lt;&gt;"",M2171&lt;&gt;"")</f>
        <v/>
      </c>
    </row>
    <row r="2172" ht="15" customHeight="1" s="111">
      <c r="A2172" s="50" t="inlineStr">
        <is>
          <t>MAY</t>
        </is>
      </c>
      <c r="B2172" s="51">
        <f>MAY!A173</f>
        <v/>
      </c>
      <c r="C2172" s="52">
        <f>MAY!B173</f>
        <v/>
      </c>
      <c r="D2172" s="52">
        <f>MAY!C173</f>
        <v/>
      </c>
      <c r="E2172" s="52">
        <f>MAY!D173</f>
        <v/>
      </c>
      <c r="F2172" s="52">
        <f>MAY!E173</f>
        <v/>
      </c>
      <c r="G2172" s="52">
        <f>MAY!F173</f>
        <v/>
      </c>
      <c r="H2172" s="52">
        <f>MAY!G173</f>
        <v/>
      </c>
      <c r="I2172" s="53">
        <f>MAY!H173</f>
        <v/>
      </c>
      <c r="J2172" s="53">
        <f>MAY!I173</f>
        <v/>
      </c>
      <c r="K2172" s="52">
        <f>MAY!J173</f>
        <v/>
      </c>
      <c r="L2172" s="52">
        <f>MAY!K173</f>
        <v/>
      </c>
      <c r="M2172" s="54">
        <f>MAY!L173</f>
        <v/>
      </c>
      <c r="N2172" s="52">
        <f>MAY!M173</f>
        <v/>
      </c>
      <c r="O2172" s="52">
        <f>MAY!N173</f>
        <v/>
      </c>
      <c r="P2172" s="52">
        <f>MAY!O173</f>
        <v/>
      </c>
      <c r="Q2172" s="52">
        <f>MAY!P173</f>
        <v/>
      </c>
      <c r="R2172" s="52">
        <f>MAY!Q173</f>
        <v/>
      </c>
      <c r="S2172" s="54">
        <f>S2171+IF(X2172=0,0,M2172)</f>
        <v/>
      </c>
      <c r="T2172" s="55">
        <f>MAX(T2171,S2172)</f>
        <v/>
      </c>
      <c r="U2172" s="56">
        <f>S2172-T2172</f>
        <v/>
      </c>
      <c r="V2172" s="55">
        <f>IFERROR(SUMIFS(DATABASE!$M$5:$M$6004,DATABASE!$B$5:$B$6004,B2172,DATABASE!$X$5:$X$6004,1),0)</f>
        <v/>
      </c>
      <c r="W2172" s="57">
        <f>IFERROR(COUNTIFS(DATABASE!$B$5:$B$6004,B2172,DATABASE!$X$5:$X$6004,1),0)</f>
        <v/>
      </c>
      <c r="X2172" s="58">
        <f>--AND(ISNUMBER(B2172),C2172&lt;&gt;"",L2172&lt;&gt;"",M2172&lt;&gt;"")</f>
        <v/>
      </c>
    </row>
    <row r="2173" ht="15" customHeight="1" s="111">
      <c r="A2173" s="42" t="inlineStr">
        <is>
          <t>MAY</t>
        </is>
      </c>
      <c r="B2173" s="43">
        <f>MAY!A174</f>
        <v/>
      </c>
      <c r="C2173" s="44">
        <f>MAY!B174</f>
        <v/>
      </c>
      <c r="D2173" s="44">
        <f>MAY!C174</f>
        <v/>
      </c>
      <c r="E2173" s="44">
        <f>MAY!D174</f>
        <v/>
      </c>
      <c r="F2173" s="44">
        <f>MAY!E174</f>
        <v/>
      </c>
      <c r="G2173" s="44">
        <f>MAY!F174</f>
        <v/>
      </c>
      <c r="H2173" s="44">
        <f>MAY!G174</f>
        <v/>
      </c>
      <c r="I2173" s="45">
        <f>MAY!H174</f>
        <v/>
      </c>
      <c r="J2173" s="45">
        <f>MAY!I174</f>
        <v/>
      </c>
      <c r="K2173" s="44">
        <f>MAY!J174</f>
        <v/>
      </c>
      <c r="L2173" s="44">
        <f>MAY!K174</f>
        <v/>
      </c>
      <c r="M2173" s="46">
        <f>MAY!L174</f>
        <v/>
      </c>
      <c r="N2173" s="44">
        <f>MAY!M174</f>
        <v/>
      </c>
      <c r="O2173" s="44">
        <f>MAY!N174</f>
        <v/>
      </c>
      <c r="P2173" s="44">
        <f>MAY!O174</f>
        <v/>
      </c>
      <c r="Q2173" s="44">
        <f>MAY!P174</f>
        <v/>
      </c>
      <c r="R2173" s="44">
        <f>MAY!Q174</f>
        <v/>
      </c>
      <c r="S2173" s="46">
        <f>S2172+IF(X2173=0,0,M2173)</f>
        <v/>
      </c>
      <c r="T2173" s="47">
        <f>MAX(T2172,S2173)</f>
        <v/>
      </c>
      <c r="U2173" s="48">
        <f>S2173-T2173</f>
        <v/>
      </c>
      <c r="V2173" s="47">
        <f>IFERROR(SUMIFS(DATABASE!$M$5:$M$6004,DATABASE!$B$5:$B$6004,B2173,DATABASE!$X$5:$X$6004,1),0)</f>
        <v/>
      </c>
      <c r="W2173" s="31">
        <f>IFERROR(COUNTIFS(DATABASE!$B$5:$B$6004,B2173,DATABASE!$X$5:$X$6004,1),0)</f>
        <v/>
      </c>
      <c r="X2173" s="49">
        <f>--AND(ISNUMBER(B2173),C2173&lt;&gt;"",L2173&lt;&gt;"",M2173&lt;&gt;"")</f>
        <v/>
      </c>
    </row>
    <row r="2174" ht="15" customHeight="1" s="111">
      <c r="A2174" s="50" t="inlineStr">
        <is>
          <t>MAY</t>
        </is>
      </c>
      <c r="B2174" s="51">
        <f>MAY!A175</f>
        <v/>
      </c>
      <c r="C2174" s="52">
        <f>MAY!B175</f>
        <v/>
      </c>
      <c r="D2174" s="52">
        <f>MAY!C175</f>
        <v/>
      </c>
      <c r="E2174" s="52">
        <f>MAY!D175</f>
        <v/>
      </c>
      <c r="F2174" s="52">
        <f>MAY!E175</f>
        <v/>
      </c>
      <c r="G2174" s="52">
        <f>MAY!F175</f>
        <v/>
      </c>
      <c r="H2174" s="52">
        <f>MAY!G175</f>
        <v/>
      </c>
      <c r="I2174" s="53">
        <f>MAY!H175</f>
        <v/>
      </c>
      <c r="J2174" s="53">
        <f>MAY!I175</f>
        <v/>
      </c>
      <c r="K2174" s="52">
        <f>MAY!J175</f>
        <v/>
      </c>
      <c r="L2174" s="52">
        <f>MAY!K175</f>
        <v/>
      </c>
      <c r="M2174" s="54">
        <f>MAY!L175</f>
        <v/>
      </c>
      <c r="N2174" s="52">
        <f>MAY!M175</f>
        <v/>
      </c>
      <c r="O2174" s="52">
        <f>MAY!N175</f>
        <v/>
      </c>
      <c r="P2174" s="52">
        <f>MAY!O175</f>
        <v/>
      </c>
      <c r="Q2174" s="52">
        <f>MAY!P175</f>
        <v/>
      </c>
      <c r="R2174" s="52">
        <f>MAY!Q175</f>
        <v/>
      </c>
      <c r="S2174" s="54">
        <f>S2173+IF(X2174=0,0,M2174)</f>
        <v/>
      </c>
      <c r="T2174" s="55">
        <f>MAX(T2173,S2174)</f>
        <v/>
      </c>
      <c r="U2174" s="56">
        <f>S2174-T2174</f>
        <v/>
      </c>
      <c r="V2174" s="55">
        <f>IFERROR(SUMIFS(DATABASE!$M$5:$M$6004,DATABASE!$B$5:$B$6004,B2174,DATABASE!$X$5:$X$6004,1),0)</f>
        <v/>
      </c>
      <c r="W2174" s="57">
        <f>IFERROR(COUNTIFS(DATABASE!$B$5:$B$6004,B2174,DATABASE!$X$5:$X$6004,1),0)</f>
        <v/>
      </c>
      <c r="X2174" s="58">
        <f>--AND(ISNUMBER(B2174),C2174&lt;&gt;"",L2174&lt;&gt;"",M2174&lt;&gt;"")</f>
        <v/>
      </c>
    </row>
    <row r="2175" ht="15" customHeight="1" s="111">
      <c r="A2175" s="42" t="inlineStr">
        <is>
          <t>MAY</t>
        </is>
      </c>
      <c r="B2175" s="43">
        <f>MAY!A176</f>
        <v/>
      </c>
      <c r="C2175" s="44">
        <f>MAY!B176</f>
        <v/>
      </c>
      <c r="D2175" s="44">
        <f>MAY!C176</f>
        <v/>
      </c>
      <c r="E2175" s="44">
        <f>MAY!D176</f>
        <v/>
      </c>
      <c r="F2175" s="44">
        <f>MAY!E176</f>
        <v/>
      </c>
      <c r="G2175" s="44">
        <f>MAY!F176</f>
        <v/>
      </c>
      <c r="H2175" s="44">
        <f>MAY!G176</f>
        <v/>
      </c>
      <c r="I2175" s="45">
        <f>MAY!H176</f>
        <v/>
      </c>
      <c r="J2175" s="45">
        <f>MAY!I176</f>
        <v/>
      </c>
      <c r="K2175" s="44">
        <f>MAY!J176</f>
        <v/>
      </c>
      <c r="L2175" s="44">
        <f>MAY!K176</f>
        <v/>
      </c>
      <c r="M2175" s="46">
        <f>MAY!L176</f>
        <v/>
      </c>
      <c r="N2175" s="44">
        <f>MAY!M176</f>
        <v/>
      </c>
      <c r="O2175" s="44">
        <f>MAY!N176</f>
        <v/>
      </c>
      <c r="P2175" s="44">
        <f>MAY!O176</f>
        <v/>
      </c>
      <c r="Q2175" s="44">
        <f>MAY!P176</f>
        <v/>
      </c>
      <c r="R2175" s="44">
        <f>MAY!Q176</f>
        <v/>
      </c>
      <c r="S2175" s="46">
        <f>S2174+IF(X2175=0,0,M2175)</f>
        <v/>
      </c>
      <c r="T2175" s="47">
        <f>MAX(T2174,S2175)</f>
        <v/>
      </c>
      <c r="U2175" s="48">
        <f>S2175-T2175</f>
        <v/>
      </c>
      <c r="V2175" s="47">
        <f>IFERROR(SUMIFS(DATABASE!$M$5:$M$6004,DATABASE!$B$5:$B$6004,B2175,DATABASE!$X$5:$X$6004,1),0)</f>
        <v/>
      </c>
      <c r="W2175" s="31">
        <f>IFERROR(COUNTIFS(DATABASE!$B$5:$B$6004,B2175,DATABASE!$X$5:$X$6004,1),0)</f>
        <v/>
      </c>
      <c r="X2175" s="49">
        <f>--AND(ISNUMBER(B2175),C2175&lt;&gt;"",L2175&lt;&gt;"",M2175&lt;&gt;"")</f>
        <v/>
      </c>
    </row>
    <row r="2176" ht="15" customHeight="1" s="111">
      <c r="A2176" s="50" t="inlineStr">
        <is>
          <t>MAY</t>
        </is>
      </c>
      <c r="B2176" s="51">
        <f>MAY!A177</f>
        <v/>
      </c>
      <c r="C2176" s="52">
        <f>MAY!B177</f>
        <v/>
      </c>
      <c r="D2176" s="52">
        <f>MAY!C177</f>
        <v/>
      </c>
      <c r="E2176" s="52">
        <f>MAY!D177</f>
        <v/>
      </c>
      <c r="F2176" s="52">
        <f>MAY!E177</f>
        <v/>
      </c>
      <c r="G2176" s="52">
        <f>MAY!F177</f>
        <v/>
      </c>
      <c r="H2176" s="52">
        <f>MAY!G177</f>
        <v/>
      </c>
      <c r="I2176" s="53">
        <f>MAY!H177</f>
        <v/>
      </c>
      <c r="J2176" s="53">
        <f>MAY!I177</f>
        <v/>
      </c>
      <c r="K2176" s="52">
        <f>MAY!J177</f>
        <v/>
      </c>
      <c r="L2176" s="52">
        <f>MAY!K177</f>
        <v/>
      </c>
      <c r="M2176" s="54">
        <f>MAY!L177</f>
        <v/>
      </c>
      <c r="N2176" s="52">
        <f>MAY!M177</f>
        <v/>
      </c>
      <c r="O2176" s="52">
        <f>MAY!N177</f>
        <v/>
      </c>
      <c r="P2176" s="52">
        <f>MAY!O177</f>
        <v/>
      </c>
      <c r="Q2176" s="52">
        <f>MAY!P177</f>
        <v/>
      </c>
      <c r="R2176" s="52">
        <f>MAY!Q177</f>
        <v/>
      </c>
      <c r="S2176" s="54">
        <f>S2175+IF(X2176=0,0,M2176)</f>
        <v/>
      </c>
      <c r="T2176" s="55">
        <f>MAX(T2175,S2176)</f>
        <v/>
      </c>
      <c r="U2176" s="56">
        <f>S2176-T2176</f>
        <v/>
      </c>
      <c r="V2176" s="55">
        <f>IFERROR(SUMIFS(DATABASE!$M$5:$M$6004,DATABASE!$B$5:$B$6004,B2176,DATABASE!$X$5:$X$6004,1),0)</f>
        <v/>
      </c>
      <c r="W2176" s="57">
        <f>IFERROR(COUNTIFS(DATABASE!$B$5:$B$6004,B2176,DATABASE!$X$5:$X$6004,1),0)</f>
        <v/>
      </c>
      <c r="X2176" s="58">
        <f>--AND(ISNUMBER(B2176),C2176&lt;&gt;"",L2176&lt;&gt;"",M2176&lt;&gt;"")</f>
        <v/>
      </c>
    </row>
    <row r="2177" ht="15" customHeight="1" s="111">
      <c r="A2177" s="42" t="inlineStr">
        <is>
          <t>MAY</t>
        </is>
      </c>
      <c r="B2177" s="43">
        <f>MAY!A178</f>
        <v/>
      </c>
      <c r="C2177" s="44">
        <f>MAY!B178</f>
        <v/>
      </c>
      <c r="D2177" s="44">
        <f>MAY!C178</f>
        <v/>
      </c>
      <c r="E2177" s="44">
        <f>MAY!D178</f>
        <v/>
      </c>
      <c r="F2177" s="44">
        <f>MAY!E178</f>
        <v/>
      </c>
      <c r="G2177" s="44">
        <f>MAY!F178</f>
        <v/>
      </c>
      <c r="H2177" s="44">
        <f>MAY!G178</f>
        <v/>
      </c>
      <c r="I2177" s="45">
        <f>MAY!H178</f>
        <v/>
      </c>
      <c r="J2177" s="45">
        <f>MAY!I178</f>
        <v/>
      </c>
      <c r="K2177" s="44">
        <f>MAY!J178</f>
        <v/>
      </c>
      <c r="L2177" s="44">
        <f>MAY!K178</f>
        <v/>
      </c>
      <c r="M2177" s="46">
        <f>MAY!L178</f>
        <v/>
      </c>
      <c r="N2177" s="44">
        <f>MAY!M178</f>
        <v/>
      </c>
      <c r="O2177" s="44">
        <f>MAY!N178</f>
        <v/>
      </c>
      <c r="P2177" s="44">
        <f>MAY!O178</f>
        <v/>
      </c>
      <c r="Q2177" s="44">
        <f>MAY!P178</f>
        <v/>
      </c>
      <c r="R2177" s="44">
        <f>MAY!Q178</f>
        <v/>
      </c>
      <c r="S2177" s="46">
        <f>S2176+IF(X2177=0,0,M2177)</f>
        <v/>
      </c>
      <c r="T2177" s="47">
        <f>MAX(T2176,S2177)</f>
        <v/>
      </c>
      <c r="U2177" s="48">
        <f>S2177-T2177</f>
        <v/>
      </c>
      <c r="V2177" s="47">
        <f>IFERROR(SUMIFS(DATABASE!$M$5:$M$6004,DATABASE!$B$5:$B$6004,B2177,DATABASE!$X$5:$X$6004,1),0)</f>
        <v/>
      </c>
      <c r="W2177" s="31">
        <f>IFERROR(COUNTIFS(DATABASE!$B$5:$B$6004,B2177,DATABASE!$X$5:$X$6004,1),0)</f>
        <v/>
      </c>
      <c r="X2177" s="49">
        <f>--AND(ISNUMBER(B2177),C2177&lt;&gt;"",L2177&lt;&gt;"",M2177&lt;&gt;"")</f>
        <v/>
      </c>
    </row>
    <row r="2178" ht="15" customHeight="1" s="111">
      <c r="A2178" s="50" t="inlineStr">
        <is>
          <t>MAY</t>
        </is>
      </c>
      <c r="B2178" s="51">
        <f>MAY!A179</f>
        <v/>
      </c>
      <c r="C2178" s="52">
        <f>MAY!B179</f>
        <v/>
      </c>
      <c r="D2178" s="52">
        <f>MAY!C179</f>
        <v/>
      </c>
      <c r="E2178" s="52">
        <f>MAY!D179</f>
        <v/>
      </c>
      <c r="F2178" s="52">
        <f>MAY!E179</f>
        <v/>
      </c>
      <c r="G2178" s="52">
        <f>MAY!F179</f>
        <v/>
      </c>
      <c r="H2178" s="52">
        <f>MAY!G179</f>
        <v/>
      </c>
      <c r="I2178" s="53">
        <f>MAY!H179</f>
        <v/>
      </c>
      <c r="J2178" s="53">
        <f>MAY!I179</f>
        <v/>
      </c>
      <c r="K2178" s="52">
        <f>MAY!J179</f>
        <v/>
      </c>
      <c r="L2178" s="52">
        <f>MAY!K179</f>
        <v/>
      </c>
      <c r="M2178" s="54">
        <f>MAY!L179</f>
        <v/>
      </c>
      <c r="N2178" s="52">
        <f>MAY!M179</f>
        <v/>
      </c>
      <c r="O2178" s="52">
        <f>MAY!N179</f>
        <v/>
      </c>
      <c r="P2178" s="52">
        <f>MAY!O179</f>
        <v/>
      </c>
      <c r="Q2178" s="52">
        <f>MAY!P179</f>
        <v/>
      </c>
      <c r="R2178" s="52">
        <f>MAY!Q179</f>
        <v/>
      </c>
      <c r="S2178" s="54">
        <f>S2177+IF(X2178=0,0,M2178)</f>
        <v/>
      </c>
      <c r="T2178" s="55">
        <f>MAX(T2177,S2178)</f>
        <v/>
      </c>
      <c r="U2178" s="56">
        <f>S2178-T2178</f>
        <v/>
      </c>
      <c r="V2178" s="55">
        <f>IFERROR(SUMIFS(DATABASE!$M$5:$M$6004,DATABASE!$B$5:$B$6004,B2178,DATABASE!$X$5:$X$6004,1),0)</f>
        <v/>
      </c>
      <c r="W2178" s="57">
        <f>IFERROR(COUNTIFS(DATABASE!$B$5:$B$6004,B2178,DATABASE!$X$5:$X$6004,1),0)</f>
        <v/>
      </c>
      <c r="X2178" s="58">
        <f>--AND(ISNUMBER(B2178),C2178&lt;&gt;"",L2178&lt;&gt;"",M2178&lt;&gt;"")</f>
        <v/>
      </c>
    </row>
    <row r="2179" ht="15" customHeight="1" s="111">
      <c r="A2179" s="42" t="inlineStr">
        <is>
          <t>MAY</t>
        </is>
      </c>
      <c r="B2179" s="43">
        <f>MAY!A180</f>
        <v/>
      </c>
      <c r="C2179" s="44">
        <f>MAY!B180</f>
        <v/>
      </c>
      <c r="D2179" s="44">
        <f>MAY!C180</f>
        <v/>
      </c>
      <c r="E2179" s="44">
        <f>MAY!D180</f>
        <v/>
      </c>
      <c r="F2179" s="44">
        <f>MAY!E180</f>
        <v/>
      </c>
      <c r="G2179" s="44">
        <f>MAY!F180</f>
        <v/>
      </c>
      <c r="H2179" s="44">
        <f>MAY!G180</f>
        <v/>
      </c>
      <c r="I2179" s="45">
        <f>MAY!H180</f>
        <v/>
      </c>
      <c r="J2179" s="45">
        <f>MAY!I180</f>
        <v/>
      </c>
      <c r="K2179" s="44">
        <f>MAY!J180</f>
        <v/>
      </c>
      <c r="L2179" s="44">
        <f>MAY!K180</f>
        <v/>
      </c>
      <c r="M2179" s="46">
        <f>MAY!L180</f>
        <v/>
      </c>
      <c r="N2179" s="44">
        <f>MAY!M180</f>
        <v/>
      </c>
      <c r="O2179" s="44">
        <f>MAY!N180</f>
        <v/>
      </c>
      <c r="P2179" s="44">
        <f>MAY!O180</f>
        <v/>
      </c>
      <c r="Q2179" s="44">
        <f>MAY!P180</f>
        <v/>
      </c>
      <c r="R2179" s="44">
        <f>MAY!Q180</f>
        <v/>
      </c>
      <c r="S2179" s="46">
        <f>S2178+IF(X2179=0,0,M2179)</f>
        <v/>
      </c>
      <c r="T2179" s="47">
        <f>MAX(T2178,S2179)</f>
        <v/>
      </c>
      <c r="U2179" s="48">
        <f>S2179-T2179</f>
        <v/>
      </c>
      <c r="V2179" s="47">
        <f>IFERROR(SUMIFS(DATABASE!$M$5:$M$6004,DATABASE!$B$5:$B$6004,B2179,DATABASE!$X$5:$X$6004,1),0)</f>
        <v/>
      </c>
      <c r="W2179" s="31">
        <f>IFERROR(COUNTIFS(DATABASE!$B$5:$B$6004,B2179,DATABASE!$X$5:$X$6004,1),0)</f>
        <v/>
      </c>
      <c r="X2179" s="49">
        <f>--AND(ISNUMBER(B2179),C2179&lt;&gt;"",L2179&lt;&gt;"",M2179&lt;&gt;"")</f>
        <v/>
      </c>
    </row>
    <row r="2180" ht="15" customHeight="1" s="111">
      <c r="A2180" s="50" t="inlineStr">
        <is>
          <t>MAY</t>
        </is>
      </c>
      <c r="B2180" s="51">
        <f>MAY!A181</f>
        <v/>
      </c>
      <c r="C2180" s="52">
        <f>MAY!B181</f>
        <v/>
      </c>
      <c r="D2180" s="52">
        <f>MAY!C181</f>
        <v/>
      </c>
      <c r="E2180" s="52">
        <f>MAY!D181</f>
        <v/>
      </c>
      <c r="F2180" s="52">
        <f>MAY!E181</f>
        <v/>
      </c>
      <c r="G2180" s="52">
        <f>MAY!F181</f>
        <v/>
      </c>
      <c r="H2180" s="52">
        <f>MAY!G181</f>
        <v/>
      </c>
      <c r="I2180" s="53">
        <f>MAY!H181</f>
        <v/>
      </c>
      <c r="J2180" s="53">
        <f>MAY!I181</f>
        <v/>
      </c>
      <c r="K2180" s="52">
        <f>MAY!J181</f>
        <v/>
      </c>
      <c r="L2180" s="52">
        <f>MAY!K181</f>
        <v/>
      </c>
      <c r="M2180" s="54">
        <f>MAY!L181</f>
        <v/>
      </c>
      <c r="N2180" s="52">
        <f>MAY!M181</f>
        <v/>
      </c>
      <c r="O2180" s="52">
        <f>MAY!N181</f>
        <v/>
      </c>
      <c r="P2180" s="52">
        <f>MAY!O181</f>
        <v/>
      </c>
      <c r="Q2180" s="52">
        <f>MAY!P181</f>
        <v/>
      </c>
      <c r="R2180" s="52">
        <f>MAY!Q181</f>
        <v/>
      </c>
      <c r="S2180" s="54">
        <f>S2179+IF(X2180=0,0,M2180)</f>
        <v/>
      </c>
      <c r="T2180" s="55">
        <f>MAX(T2179,S2180)</f>
        <v/>
      </c>
      <c r="U2180" s="56">
        <f>S2180-T2180</f>
        <v/>
      </c>
      <c r="V2180" s="55">
        <f>IFERROR(SUMIFS(DATABASE!$M$5:$M$6004,DATABASE!$B$5:$B$6004,B2180,DATABASE!$X$5:$X$6004,1),0)</f>
        <v/>
      </c>
      <c r="W2180" s="57">
        <f>IFERROR(COUNTIFS(DATABASE!$B$5:$B$6004,B2180,DATABASE!$X$5:$X$6004,1),0)</f>
        <v/>
      </c>
      <c r="X2180" s="58">
        <f>--AND(ISNUMBER(B2180),C2180&lt;&gt;"",L2180&lt;&gt;"",M2180&lt;&gt;"")</f>
        <v/>
      </c>
    </row>
    <row r="2181" ht="15" customHeight="1" s="111">
      <c r="A2181" s="42" t="inlineStr">
        <is>
          <t>MAY</t>
        </is>
      </c>
      <c r="B2181" s="43">
        <f>MAY!A182</f>
        <v/>
      </c>
      <c r="C2181" s="44">
        <f>MAY!B182</f>
        <v/>
      </c>
      <c r="D2181" s="44">
        <f>MAY!C182</f>
        <v/>
      </c>
      <c r="E2181" s="44">
        <f>MAY!D182</f>
        <v/>
      </c>
      <c r="F2181" s="44">
        <f>MAY!E182</f>
        <v/>
      </c>
      <c r="G2181" s="44">
        <f>MAY!F182</f>
        <v/>
      </c>
      <c r="H2181" s="44">
        <f>MAY!G182</f>
        <v/>
      </c>
      <c r="I2181" s="45">
        <f>MAY!H182</f>
        <v/>
      </c>
      <c r="J2181" s="45">
        <f>MAY!I182</f>
        <v/>
      </c>
      <c r="K2181" s="44">
        <f>MAY!J182</f>
        <v/>
      </c>
      <c r="L2181" s="44">
        <f>MAY!K182</f>
        <v/>
      </c>
      <c r="M2181" s="46">
        <f>MAY!L182</f>
        <v/>
      </c>
      <c r="N2181" s="44">
        <f>MAY!M182</f>
        <v/>
      </c>
      <c r="O2181" s="44">
        <f>MAY!N182</f>
        <v/>
      </c>
      <c r="P2181" s="44">
        <f>MAY!O182</f>
        <v/>
      </c>
      <c r="Q2181" s="44">
        <f>MAY!P182</f>
        <v/>
      </c>
      <c r="R2181" s="44">
        <f>MAY!Q182</f>
        <v/>
      </c>
      <c r="S2181" s="46">
        <f>S2180+IF(X2181=0,0,M2181)</f>
        <v/>
      </c>
      <c r="T2181" s="47">
        <f>MAX(T2180,S2181)</f>
        <v/>
      </c>
      <c r="U2181" s="48">
        <f>S2181-T2181</f>
        <v/>
      </c>
      <c r="V2181" s="47">
        <f>IFERROR(SUMIFS(DATABASE!$M$5:$M$6004,DATABASE!$B$5:$B$6004,B2181,DATABASE!$X$5:$X$6004,1),0)</f>
        <v/>
      </c>
      <c r="W2181" s="31">
        <f>IFERROR(COUNTIFS(DATABASE!$B$5:$B$6004,B2181,DATABASE!$X$5:$X$6004,1),0)</f>
        <v/>
      </c>
      <c r="X2181" s="49">
        <f>--AND(ISNUMBER(B2181),C2181&lt;&gt;"",L2181&lt;&gt;"",M2181&lt;&gt;"")</f>
        <v/>
      </c>
    </row>
    <row r="2182" ht="15" customHeight="1" s="111">
      <c r="A2182" s="50" t="inlineStr">
        <is>
          <t>MAY</t>
        </is>
      </c>
      <c r="B2182" s="51">
        <f>MAY!A183</f>
        <v/>
      </c>
      <c r="C2182" s="52">
        <f>MAY!B183</f>
        <v/>
      </c>
      <c r="D2182" s="52">
        <f>MAY!C183</f>
        <v/>
      </c>
      <c r="E2182" s="52">
        <f>MAY!D183</f>
        <v/>
      </c>
      <c r="F2182" s="52">
        <f>MAY!E183</f>
        <v/>
      </c>
      <c r="G2182" s="52">
        <f>MAY!F183</f>
        <v/>
      </c>
      <c r="H2182" s="52">
        <f>MAY!G183</f>
        <v/>
      </c>
      <c r="I2182" s="53">
        <f>MAY!H183</f>
        <v/>
      </c>
      <c r="J2182" s="53">
        <f>MAY!I183</f>
        <v/>
      </c>
      <c r="K2182" s="52">
        <f>MAY!J183</f>
        <v/>
      </c>
      <c r="L2182" s="52">
        <f>MAY!K183</f>
        <v/>
      </c>
      <c r="M2182" s="54">
        <f>MAY!L183</f>
        <v/>
      </c>
      <c r="N2182" s="52">
        <f>MAY!M183</f>
        <v/>
      </c>
      <c r="O2182" s="52">
        <f>MAY!N183</f>
        <v/>
      </c>
      <c r="P2182" s="52">
        <f>MAY!O183</f>
        <v/>
      </c>
      <c r="Q2182" s="52">
        <f>MAY!P183</f>
        <v/>
      </c>
      <c r="R2182" s="52">
        <f>MAY!Q183</f>
        <v/>
      </c>
      <c r="S2182" s="54">
        <f>S2181+IF(X2182=0,0,M2182)</f>
        <v/>
      </c>
      <c r="T2182" s="55">
        <f>MAX(T2181,S2182)</f>
        <v/>
      </c>
      <c r="U2182" s="56">
        <f>S2182-T2182</f>
        <v/>
      </c>
      <c r="V2182" s="55">
        <f>IFERROR(SUMIFS(DATABASE!$M$5:$M$6004,DATABASE!$B$5:$B$6004,B2182,DATABASE!$X$5:$X$6004,1),0)</f>
        <v/>
      </c>
      <c r="W2182" s="57">
        <f>IFERROR(COUNTIFS(DATABASE!$B$5:$B$6004,B2182,DATABASE!$X$5:$X$6004,1),0)</f>
        <v/>
      </c>
      <c r="X2182" s="58">
        <f>--AND(ISNUMBER(B2182),C2182&lt;&gt;"",L2182&lt;&gt;"",M2182&lt;&gt;"")</f>
        <v/>
      </c>
    </row>
    <row r="2183" ht="15" customHeight="1" s="111">
      <c r="A2183" s="42" t="inlineStr">
        <is>
          <t>MAY</t>
        </is>
      </c>
      <c r="B2183" s="43">
        <f>MAY!A184</f>
        <v/>
      </c>
      <c r="C2183" s="44">
        <f>MAY!B184</f>
        <v/>
      </c>
      <c r="D2183" s="44">
        <f>MAY!C184</f>
        <v/>
      </c>
      <c r="E2183" s="44">
        <f>MAY!D184</f>
        <v/>
      </c>
      <c r="F2183" s="44">
        <f>MAY!E184</f>
        <v/>
      </c>
      <c r="G2183" s="44">
        <f>MAY!F184</f>
        <v/>
      </c>
      <c r="H2183" s="44">
        <f>MAY!G184</f>
        <v/>
      </c>
      <c r="I2183" s="45">
        <f>MAY!H184</f>
        <v/>
      </c>
      <c r="J2183" s="45">
        <f>MAY!I184</f>
        <v/>
      </c>
      <c r="K2183" s="44">
        <f>MAY!J184</f>
        <v/>
      </c>
      <c r="L2183" s="44">
        <f>MAY!K184</f>
        <v/>
      </c>
      <c r="M2183" s="46">
        <f>MAY!L184</f>
        <v/>
      </c>
      <c r="N2183" s="44">
        <f>MAY!M184</f>
        <v/>
      </c>
      <c r="O2183" s="44">
        <f>MAY!N184</f>
        <v/>
      </c>
      <c r="P2183" s="44">
        <f>MAY!O184</f>
        <v/>
      </c>
      <c r="Q2183" s="44">
        <f>MAY!P184</f>
        <v/>
      </c>
      <c r="R2183" s="44">
        <f>MAY!Q184</f>
        <v/>
      </c>
      <c r="S2183" s="46">
        <f>S2182+IF(X2183=0,0,M2183)</f>
        <v/>
      </c>
      <c r="T2183" s="47">
        <f>MAX(T2182,S2183)</f>
        <v/>
      </c>
      <c r="U2183" s="48">
        <f>S2183-T2183</f>
        <v/>
      </c>
      <c r="V2183" s="47">
        <f>IFERROR(SUMIFS(DATABASE!$M$5:$M$6004,DATABASE!$B$5:$B$6004,B2183,DATABASE!$X$5:$X$6004,1),0)</f>
        <v/>
      </c>
      <c r="W2183" s="31">
        <f>IFERROR(COUNTIFS(DATABASE!$B$5:$B$6004,B2183,DATABASE!$X$5:$X$6004,1),0)</f>
        <v/>
      </c>
      <c r="X2183" s="49">
        <f>--AND(ISNUMBER(B2183),C2183&lt;&gt;"",L2183&lt;&gt;"",M2183&lt;&gt;"")</f>
        <v/>
      </c>
    </row>
    <row r="2184" ht="15" customHeight="1" s="111">
      <c r="A2184" s="50" t="inlineStr">
        <is>
          <t>MAY</t>
        </is>
      </c>
      <c r="B2184" s="51">
        <f>MAY!A185</f>
        <v/>
      </c>
      <c r="C2184" s="52">
        <f>MAY!B185</f>
        <v/>
      </c>
      <c r="D2184" s="52">
        <f>MAY!C185</f>
        <v/>
      </c>
      <c r="E2184" s="52">
        <f>MAY!D185</f>
        <v/>
      </c>
      <c r="F2184" s="52">
        <f>MAY!E185</f>
        <v/>
      </c>
      <c r="G2184" s="52">
        <f>MAY!F185</f>
        <v/>
      </c>
      <c r="H2184" s="52">
        <f>MAY!G185</f>
        <v/>
      </c>
      <c r="I2184" s="53">
        <f>MAY!H185</f>
        <v/>
      </c>
      <c r="J2184" s="53">
        <f>MAY!I185</f>
        <v/>
      </c>
      <c r="K2184" s="52">
        <f>MAY!J185</f>
        <v/>
      </c>
      <c r="L2184" s="52">
        <f>MAY!K185</f>
        <v/>
      </c>
      <c r="M2184" s="54">
        <f>MAY!L185</f>
        <v/>
      </c>
      <c r="N2184" s="52">
        <f>MAY!M185</f>
        <v/>
      </c>
      <c r="O2184" s="52">
        <f>MAY!N185</f>
        <v/>
      </c>
      <c r="P2184" s="52">
        <f>MAY!O185</f>
        <v/>
      </c>
      <c r="Q2184" s="52">
        <f>MAY!P185</f>
        <v/>
      </c>
      <c r="R2184" s="52">
        <f>MAY!Q185</f>
        <v/>
      </c>
      <c r="S2184" s="54">
        <f>S2183+IF(X2184=0,0,M2184)</f>
        <v/>
      </c>
      <c r="T2184" s="55">
        <f>MAX(T2183,S2184)</f>
        <v/>
      </c>
      <c r="U2184" s="56">
        <f>S2184-T2184</f>
        <v/>
      </c>
      <c r="V2184" s="55">
        <f>IFERROR(SUMIFS(DATABASE!$M$5:$M$6004,DATABASE!$B$5:$B$6004,B2184,DATABASE!$X$5:$X$6004,1),0)</f>
        <v/>
      </c>
      <c r="W2184" s="57">
        <f>IFERROR(COUNTIFS(DATABASE!$B$5:$B$6004,B2184,DATABASE!$X$5:$X$6004,1),0)</f>
        <v/>
      </c>
      <c r="X2184" s="58">
        <f>--AND(ISNUMBER(B2184),C2184&lt;&gt;"",L2184&lt;&gt;"",M2184&lt;&gt;"")</f>
        <v/>
      </c>
    </row>
    <row r="2185" ht="15" customHeight="1" s="111">
      <c r="A2185" s="42" t="inlineStr">
        <is>
          <t>MAY</t>
        </is>
      </c>
      <c r="B2185" s="43">
        <f>MAY!A186</f>
        <v/>
      </c>
      <c r="C2185" s="44">
        <f>MAY!B186</f>
        <v/>
      </c>
      <c r="D2185" s="44">
        <f>MAY!C186</f>
        <v/>
      </c>
      <c r="E2185" s="44">
        <f>MAY!D186</f>
        <v/>
      </c>
      <c r="F2185" s="44">
        <f>MAY!E186</f>
        <v/>
      </c>
      <c r="G2185" s="44">
        <f>MAY!F186</f>
        <v/>
      </c>
      <c r="H2185" s="44">
        <f>MAY!G186</f>
        <v/>
      </c>
      <c r="I2185" s="45">
        <f>MAY!H186</f>
        <v/>
      </c>
      <c r="J2185" s="45">
        <f>MAY!I186</f>
        <v/>
      </c>
      <c r="K2185" s="44">
        <f>MAY!J186</f>
        <v/>
      </c>
      <c r="L2185" s="44">
        <f>MAY!K186</f>
        <v/>
      </c>
      <c r="M2185" s="46">
        <f>MAY!L186</f>
        <v/>
      </c>
      <c r="N2185" s="44">
        <f>MAY!M186</f>
        <v/>
      </c>
      <c r="O2185" s="44">
        <f>MAY!N186</f>
        <v/>
      </c>
      <c r="P2185" s="44">
        <f>MAY!O186</f>
        <v/>
      </c>
      <c r="Q2185" s="44">
        <f>MAY!P186</f>
        <v/>
      </c>
      <c r="R2185" s="44">
        <f>MAY!Q186</f>
        <v/>
      </c>
      <c r="S2185" s="46">
        <f>S2184+IF(X2185=0,0,M2185)</f>
        <v/>
      </c>
      <c r="T2185" s="47">
        <f>MAX(T2184,S2185)</f>
        <v/>
      </c>
      <c r="U2185" s="48">
        <f>S2185-T2185</f>
        <v/>
      </c>
      <c r="V2185" s="47">
        <f>IFERROR(SUMIFS(DATABASE!$M$5:$M$6004,DATABASE!$B$5:$B$6004,B2185,DATABASE!$X$5:$X$6004,1),0)</f>
        <v/>
      </c>
      <c r="W2185" s="31">
        <f>IFERROR(COUNTIFS(DATABASE!$B$5:$B$6004,B2185,DATABASE!$X$5:$X$6004,1),0)</f>
        <v/>
      </c>
      <c r="X2185" s="49">
        <f>--AND(ISNUMBER(B2185),C2185&lt;&gt;"",L2185&lt;&gt;"",M2185&lt;&gt;"")</f>
        <v/>
      </c>
    </row>
    <row r="2186" ht="15" customHeight="1" s="111">
      <c r="A2186" s="50" t="inlineStr">
        <is>
          <t>MAY</t>
        </is>
      </c>
      <c r="B2186" s="51">
        <f>MAY!A187</f>
        <v/>
      </c>
      <c r="C2186" s="52">
        <f>MAY!B187</f>
        <v/>
      </c>
      <c r="D2186" s="52">
        <f>MAY!C187</f>
        <v/>
      </c>
      <c r="E2186" s="52">
        <f>MAY!D187</f>
        <v/>
      </c>
      <c r="F2186" s="52">
        <f>MAY!E187</f>
        <v/>
      </c>
      <c r="G2186" s="52">
        <f>MAY!F187</f>
        <v/>
      </c>
      <c r="H2186" s="52">
        <f>MAY!G187</f>
        <v/>
      </c>
      <c r="I2186" s="53">
        <f>MAY!H187</f>
        <v/>
      </c>
      <c r="J2186" s="53">
        <f>MAY!I187</f>
        <v/>
      </c>
      <c r="K2186" s="52">
        <f>MAY!J187</f>
        <v/>
      </c>
      <c r="L2186" s="52">
        <f>MAY!K187</f>
        <v/>
      </c>
      <c r="M2186" s="54">
        <f>MAY!L187</f>
        <v/>
      </c>
      <c r="N2186" s="52">
        <f>MAY!M187</f>
        <v/>
      </c>
      <c r="O2186" s="52">
        <f>MAY!N187</f>
        <v/>
      </c>
      <c r="P2186" s="52">
        <f>MAY!O187</f>
        <v/>
      </c>
      <c r="Q2186" s="52">
        <f>MAY!P187</f>
        <v/>
      </c>
      <c r="R2186" s="52">
        <f>MAY!Q187</f>
        <v/>
      </c>
      <c r="S2186" s="54">
        <f>S2185+IF(X2186=0,0,M2186)</f>
        <v/>
      </c>
      <c r="T2186" s="55">
        <f>MAX(T2185,S2186)</f>
        <v/>
      </c>
      <c r="U2186" s="56">
        <f>S2186-T2186</f>
        <v/>
      </c>
      <c r="V2186" s="55">
        <f>IFERROR(SUMIFS(DATABASE!$M$5:$M$6004,DATABASE!$B$5:$B$6004,B2186,DATABASE!$X$5:$X$6004,1),0)</f>
        <v/>
      </c>
      <c r="W2186" s="57">
        <f>IFERROR(COUNTIFS(DATABASE!$B$5:$B$6004,B2186,DATABASE!$X$5:$X$6004,1),0)</f>
        <v/>
      </c>
      <c r="X2186" s="58">
        <f>--AND(ISNUMBER(B2186),C2186&lt;&gt;"",L2186&lt;&gt;"",M2186&lt;&gt;"")</f>
        <v/>
      </c>
    </row>
    <row r="2187" ht="15" customHeight="1" s="111">
      <c r="A2187" s="42" t="inlineStr">
        <is>
          <t>MAY</t>
        </is>
      </c>
      <c r="B2187" s="43">
        <f>MAY!A188</f>
        <v/>
      </c>
      <c r="C2187" s="44">
        <f>MAY!B188</f>
        <v/>
      </c>
      <c r="D2187" s="44">
        <f>MAY!C188</f>
        <v/>
      </c>
      <c r="E2187" s="44">
        <f>MAY!D188</f>
        <v/>
      </c>
      <c r="F2187" s="44">
        <f>MAY!E188</f>
        <v/>
      </c>
      <c r="G2187" s="44">
        <f>MAY!F188</f>
        <v/>
      </c>
      <c r="H2187" s="44">
        <f>MAY!G188</f>
        <v/>
      </c>
      <c r="I2187" s="45">
        <f>MAY!H188</f>
        <v/>
      </c>
      <c r="J2187" s="45">
        <f>MAY!I188</f>
        <v/>
      </c>
      <c r="K2187" s="44">
        <f>MAY!J188</f>
        <v/>
      </c>
      <c r="L2187" s="44">
        <f>MAY!K188</f>
        <v/>
      </c>
      <c r="M2187" s="46">
        <f>MAY!L188</f>
        <v/>
      </c>
      <c r="N2187" s="44">
        <f>MAY!M188</f>
        <v/>
      </c>
      <c r="O2187" s="44">
        <f>MAY!N188</f>
        <v/>
      </c>
      <c r="P2187" s="44">
        <f>MAY!O188</f>
        <v/>
      </c>
      <c r="Q2187" s="44">
        <f>MAY!P188</f>
        <v/>
      </c>
      <c r="R2187" s="44">
        <f>MAY!Q188</f>
        <v/>
      </c>
      <c r="S2187" s="46">
        <f>S2186+IF(X2187=0,0,M2187)</f>
        <v/>
      </c>
      <c r="T2187" s="47">
        <f>MAX(T2186,S2187)</f>
        <v/>
      </c>
      <c r="U2187" s="48">
        <f>S2187-T2187</f>
        <v/>
      </c>
      <c r="V2187" s="47">
        <f>IFERROR(SUMIFS(DATABASE!$M$5:$M$6004,DATABASE!$B$5:$B$6004,B2187,DATABASE!$X$5:$X$6004,1),0)</f>
        <v/>
      </c>
      <c r="W2187" s="31">
        <f>IFERROR(COUNTIFS(DATABASE!$B$5:$B$6004,B2187,DATABASE!$X$5:$X$6004,1),0)</f>
        <v/>
      </c>
      <c r="X2187" s="49">
        <f>--AND(ISNUMBER(B2187),C2187&lt;&gt;"",L2187&lt;&gt;"",M2187&lt;&gt;"")</f>
        <v/>
      </c>
    </row>
    <row r="2188" ht="15" customHeight="1" s="111">
      <c r="A2188" s="50" t="inlineStr">
        <is>
          <t>MAY</t>
        </is>
      </c>
      <c r="B2188" s="51">
        <f>MAY!A189</f>
        <v/>
      </c>
      <c r="C2188" s="52">
        <f>MAY!B189</f>
        <v/>
      </c>
      <c r="D2188" s="52">
        <f>MAY!C189</f>
        <v/>
      </c>
      <c r="E2188" s="52">
        <f>MAY!D189</f>
        <v/>
      </c>
      <c r="F2188" s="52">
        <f>MAY!E189</f>
        <v/>
      </c>
      <c r="G2188" s="52">
        <f>MAY!F189</f>
        <v/>
      </c>
      <c r="H2188" s="52">
        <f>MAY!G189</f>
        <v/>
      </c>
      <c r="I2188" s="53">
        <f>MAY!H189</f>
        <v/>
      </c>
      <c r="J2188" s="53">
        <f>MAY!I189</f>
        <v/>
      </c>
      <c r="K2188" s="52">
        <f>MAY!J189</f>
        <v/>
      </c>
      <c r="L2188" s="52">
        <f>MAY!K189</f>
        <v/>
      </c>
      <c r="M2188" s="54">
        <f>MAY!L189</f>
        <v/>
      </c>
      <c r="N2188" s="52">
        <f>MAY!M189</f>
        <v/>
      </c>
      <c r="O2188" s="52">
        <f>MAY!N189</f>
        <v/>
      </c>
      <c r="P2188" s="52">
        <f>MAY!O189</f>
        <v/>
      </c>
      <c r="Q2188" s="52">
        <f>MAY!P189</f>
        <v/>
      </c>
      <c r="R2188" s="52">
        <f>MAY!Q189</f>
        <v/>
      </c>
      <c r="S2188" s="54">
        <f>S2187+IF(X2188=0,0,M2188)</f>
        <v/>
      </c>
      <c r="T2188" s="55">
        <f>MAX(T2187,S2188)</f>
        <v/>
      </c>
      <c r="U2188" s="56">
        <f>S2188-T2188</f>
        <v/>
      </c>
      <c r="V2188" s="55">
        <f>IFERROR(SUMIFS(DATABASE!$M$5:$M$6004,DATABASE!$B$5:$B$6004,B2188,DATABASE!$X$5:$X$6004,1),0)</f>
        <v/>
      </c>
      <c r="W2188" s="57">
        <f>IFERROR(COUNTIFS(DATABASE!$B$5:$B$6004,B2188,DATABASE!$X$5:$X$6004,1),0)</f>
        <v/>
      </c>
      <c r="X2188" s="58">
        <f>--AND(ISNUMBER(B2188),C2188&lt;&gt;"",L2188&lt;&gt;"",M2188&lt;&gt;"")</f>
        <v/>
      </c>
    </row>
    <row r="2189" ht="15" customHeight="1" s="111">
      <c r="A2189" s="42" t="inlineStr">
        <is>
          <t>MAY</t>
        </is>
      </c>
      <c r="B2189" s="43">
        <f>MAY!A190</f>
        <v/>
      </c>
      <c r="C2189" s="44">
        <f>MAY!B190</f>
        <v/>
      </c>
      <c r="D2189" s="44">
        <f>MAY!C190</f>
        <v/>
      </c>
      <c r="E2189" s="44">
        <f>MAY!D190</f>
        <v/>
      </c>
      <c r="F2189" s="44">
        <f>MAY!E190</f>
        <v/>
      </c>
      <c r="G2189" s="44">
        <f>MAY!F190</f>
        <v/>
      </c>
      <c r="H2189" s="44">
        <f>MAY!G190</f>
        <v/>
      </c>
      <c r="I2189" s="45">
        <f>MAY!H190</f>
        <v/>
      </c>
      <c r="J2189" s="45">
        <f>MAY!I190</f>
        <v/>
      </c>
      <c r="K2189" s="44">
        <f>MAY!J190</f>
        <v/>
      </c>
      <c r="L2189" s="44">
        <f>MAY!K190</f>
        <v/>
      </c>
      <c r="M2189" s="46">
        <f>MAY!L190</f>
        <v/>
      </c>
      <c r="N2189" s="44">
        <f>MAY!M190</f>
        <v/>
      </c>
      <c r="O2189" s="44">
        <f>MAY!N190</f>
        <v/>
      </c>
      <c r="P2189" s="44">
        <f>MAY!O190</f>
        <v/>
      </c>
      <c r="Q2189" s="44">
        <f>MAY!P190</f>
        <v/>
      </c>
      <c r="R2189" s="44">
        <f>MAY!Q190</f>
        <v/>
      </c>
      <c r="S2189" s="46">
        <f>S2188+IF(X2189=0,0,M2189)</f>
        <v/>
      </c>
      <c r="T2189" s="47">
        <f>MAX(T2188,S2189)</f>
        <v/>
      </c>
      <c r="U2189" s="48">
        <f>S2189-T2189</f>
        <v/>
      </c>
      <c r="V2189" s="47">
        <f>IFERROR(SUMIFS(DATABASE!$M$5:$M$6004,DATABASE!$B$5:$B$6004,B2189,DATABASE!$X$5:$X$6004,1),0)</f>
        <v/>
      </c>
      <c r="W2189" s="31">
        <f>IFERROR(COUNTIFS(DATABASE!$B$5:$B$6004,B2189,DATABASE!$X$5:$X$6004,1),0)</f>
        <v/>
      </c>
      <c r="X2189" s="49">
        <f>--AND(ISNUMBER(B2189),C2189&lt;&gt;"",L2189&lt;&gt;"",M2189&lt;&gt;"")</f>
        <v/>
      </c>
    </row>
    <row r="2190" ht="15" customHeight="1" s="111">
      <c r="A2190" s="50" t="inlineStr">
        <is>
          <t>MAY</t>
        </is>
      </c>
      <c r="B2190" s="51">
        <f>MAY!A191</f>
        <v/>
      </c>
      <c r="C2190" s="52">
        <f>MAY!B191</f>
        <v/>
      </c>
      <c r="D2190" s="52">
        <f>MAY!C191</f>
        <v/>
      </c>
      <c r="E2190" s="52">
        <f>MAY!D191</f>
        <v/>
      </c>
      <c r="F2190" s="52">
        <f>MAY!E191</f>
        <v/>
      </c>
      <c r="G2190" s="52">
        <f>MAY!F191</f>
        <v/>
      </c>
      <c r="H2190" s="52">
        <f>MAY!G191</f>
        <v/>
      </c>
      <c r="I2190" s="53">
        <f>MAY!H191</f>
        <v/>
      </c>
      <c r="J2190" s="53">
        <f>MAY!I191</f>
        <v/>
      </c>
      <c r="K2190" s="52">
        <f>MAY!J191</f>
        <v/>
      </c>
      <c r="L2190" s="52">
        <f>MAY!K191</f>
        <v/>
      </c>
      <c r="M2190" s="54">
        <f>MAY!L191</f>
        <v/>
      </c>
      <c r="N2190" s="52">
        <f>MAY!M191</f>
        <v/>
      </c>
      <c r="O2190" s="52">
        <f>MAY!N191</f>
        <v/>
      </c>
      <c r="P2190" s="52">
        <f>MAY!O191</f>
        <v/>
      </c>
      <c r="Q2190" s="52">
        <f>MAY!P191</f>
        <v/>
      </c>
      <c r="R2190" s="52">
        <f>MAY!Q191</f>
        <v/>
      </c>
      <c r="S2190" s="54">
        <f>S2189+IF(X2190=0,0,M2190)</f>
        <v/>
      </c>
      <c r="T2190" s="55">
        <f>MAX(T2189,S2190)</f>
        <v/>
      </c>
      <c r="U2190" s="56">
        <f>S2190-T2190</f>
        <v/>
      </c>
      <c r="V2190" s="55">
        <f>IFERROR(SUMIFS(DATABASE!$M$5:$M$6004,DATABASE!$B$5:$B$6004,B2190,DATABASE!$X$5:$X$6004,1),0)</f>
        <v/>
      </c>
      <c r="W2190" s="57">
        <f>IFERROR(COUNTIFS(DATABASE!$B$5:$B$6004,B2190,DATABASE!$X$5:$X$6004,1),0)</f>
        <v/>
      </c>
      <c r="X2190" s="58">
        <f>--AND(ISNUMBER(B2190),C2190&lt;&gt;"",L2190&lt;&gt;"",M2190&lt;&gt;"")</f>
        <v/>
      </c>
    </row>
    <row r="2191" ht="15" customHeight="1" s="111">
      <c r="A2191" s="42" t="inlineStr">
        <is>
          <t>MAY</t>
        </is>
      </c>
      <c r="B2191" s="43">
        <f>MAY!A192</f>
        <v/>
      </c>
      <c r="C2191" s="44">
        <f>MAY!B192</f>
        <v/>
      </c>
      <c r="D2191" s="44">
        <f>MAY!C192</f>
        <v/>
      </c>
      <c r="E2191" s="44">
        <f>MAY!D192</f>
        <v/>
      </c>
      <c r="F2191" s="44">
        <f>MAY!E192</f>
        <v/>
      </c>
      <c r="G2191" s="44">
        <f>MAY!F192</f>
        <v/>
      </c>
      <c r="H2191" s="44">
        <f>MAY!G192</f>
        <v/>
      </c>
      <c r="I2191" s="45">
        <f>MAY!H192</f>
        <v/>
      </c>
      <c r="J2191" s="45">
        <f>MAY!I192</f>
        <v/>
      </c>
      <c r="K2191" s="44">
        <f>MAY!J192</f>
        <v/>
      </c>
      <c r="L2191" s="44">
        <f>MAY!K192</f>
        <v/>
      </c>
      <c r="M2191" s="46">
        <f>MAY!L192</f>
        <v/>
      </c>
      <c r="N2191" s="44">
        <f>MAY!M192</f>
        <v/>
      </c>
      <c r="O2191" s="44">
        <f>MAY!N192</f>
        <v/>
      </c>
      <c r="P2191" s="44">
        <f>MAY!O192</f>
        <v/>
      </c>
      <c r="Q2191" s="44">
        <f>MAY!P192</f>
        <v/>
      </c>
      <c r="R2191" s="44">
        <f>MAY!Q192</f>
        <v/>
      </c>
      <c r="S2191" s="46">
        <f>S2190+IF(X2191=0,0,M2191)</f>
        <v/>
      </c>
      <c r="T2191" s="47">
        <f>MAX(T2190,S2191)</f>
        <v/>
      </c>
      <c r="U2191" s="48">
        <f>S2191-T2191</f>
        <v/>
      </c>
      <c r="V2191" s="47">
        <f>IFERROR(SUMIFS(DATABASE!$M$5:$M$6004,DATABASE!$B$5:$B$6004,B2191,DATABASE!$X$5:$X$6004,1),0)</f>
        <v/>
      </c>
      <c r="W2191" s="31">
        <f>IFERROR(COUNTIFS(DATABASE!$B$5:$B$6004,B2191,DATABASE!$X$5:$X$6004,1),0)</f>
        <v/>
      </c>
      <c r="X2191" s="49">
        <f>--AND(ISNUMBER(B2191),C2191&lt;&gt;"",L2191&lt;&gt;"",M2191&lt;&gt;"")</f>
        <v/>
      </c>
    </row>
    <row r="2192" ht="15" customHeight="1" s="111">
      <c r="A2192" s="50" t="inlineStr">
        <is>
          <t>MAY</t>
        </is>
      </c>
      <c r="B2192" s="51">
        <f>MAY!A193</f>
        <v/>
      </c>
      <c r="C2192" s="52">
        <f>MAY!B193</f>
        <v/>
      </c>
      <c r="D2192" s="52">
        <f>MAY!C193</f>
        <v/>
      </c>
      <c r="E2192" s="52">
        <f>MAY!D193</f>
        <v/>
      </c>
      <c r="F2192" s="52">
        <f>MAY!E193</f>
        <v/>
      </c>
      <c r="G2192" s="52">
        <f>MAY!F193</f>
        <v/>
      </c>
      <c r="H2192" s="52">
        <f>MAY!G193</f>
        <v/>
      </c>
      <c r="I2192" s="53">
        <f>MAY!H193</f>
        <v/>
      </c>
      <c r="J2192" s="53">
        <f>MAY!I193</f>
        <v/>
      </c>
      <c r="K2192" s="52">
        <f>MAY!J193</f>
        <v/>
      </c>
      <c r="L2192" s="52">
        <f>MAY!K193</f>
        <v/>
      </c>
      <c r="M2192" s="54">
        <f>MAY!L193</f>
        <v/>
      </c>
      <c r="N2192" s="52">
        <f>MAY!M193</f>
        <v/>
      </c>
      <c r="O2192" s="52">
        <f>MAY!N193</f>
        <v/>
      </c>
      <c r="P2192" s="52">
        <f>MAY!O193</f>
        <v/>
      </c>
      <c r="Q2192" s="52">
        <f>MAY!P193</f>
        <v/>
      </c>
      <c r="R2192" s="52">
        <f>MAY!Q193</f>
        <v/>
      </c>
      <c r="S2192" s="54">
        <f>S2191+IF(X2192=0,0,M2192)</f>
        <v/>
      </c>
      <c r="T2192" s="55">
        <f>MAX(T2191,S2192)</f>
        <v/>
      </c>
      <c r="U2192" s="56">
        <f>S2192-T2192</f>
        <v/>
      </c>
      <c r="V2192" s="55">
        <f>IFERROR(SUMIFS(DATABASE!$M$5:$M$6004,DATABASE!$B$5:$B$6004,B2192,DATABASE!$X$5:$X$6004,1),0)</f>
        <v/>
      </c>
      <c r="W2192" s="57">
        <f>IFERROR(COUNTIFS(DATABASE!$B$5:$B$6004,B2192,DATABASE!$X$5:$X$6004,1),0)</f>
        <v/>
      </c>
      <c r="X2192" s="58">
        <f>--AND(ISNUMBER(B2192),C2192&lt;&gt;"",L2192&lt;&gt;"",M2192&lt;&gt;"")</f>
        <v/>
      </c>
    </row>
    <row r="2193" ht="15" customHeight="1" s="111">
      <c r="A2193" s="42" t="inlineStr">
        <is>
          <t>MAY</t>
        </is>
      </c>
      <c r="B2193" s="43">
        <f>MAY!A194</f>
        <v/>
      </c>
      <c r="C2193" s="44">
        <f>MAY!B194</f>
        <v/>
      </c>
      <c r="D2193" s="44">
        <f>MAY!C194</f>
        <v/>
      </c>
      <c r="E2193" s="44">
        <f>MAY!D194</f>
        <v/>
      </c>
      <c r="F2193" s="44">
        <f>MAY!E194</f>
        <v/>
      </c>
      <c r="G2193" s="44">
        <f>MAY!F194</f>
        <v/>
      </c>
      <c r="H2193" s="44">
        <f>MAY!G194</f>
        <v/>
      </c>
      <c r="I2193" s="45">
        <f>MAY!H194</f>
        <v/>
      </c>
      <c r="J2193" s="45">
        <f>MAY!I194</f>
        <v/>
      </c>
      <c r="K2193" s="44">
        <f>MAY!J194</f>
        <v/>
      </c>
      <c r="L2193" s="44">
        <f>MAY!K194</f>
        <v/>
      </c>
      <c r="M2193" s="46">
        <f>MAY!L194</f>
        <v/>
      </c>
      <c r="N2193" s="44">
        <f>MAY!M194</f>
        <v/>
      </c>
      <c r="O2193" s="44">
        <f>MAY!N194</f>
        <v/>
      </c>
      <c r="P2193" s="44">
        <f>MAY!O194</f>
        <v/>
      </c>
      <c r="Q2193" s="44">
        <f>MAY!P194</f>
        <v/>
      </c>
      <c r="R2193" s="44">
        <f>MAY!Q194</f>
        <v/>
      </c>
      <c r="S2193" s="46">
        <f>S2192+IF(X2193=0,0,M2193)</f>
        <v/>
      </c>
      <c r="T2193" s="47">
        <f>MAX(T2192,S2193)</f>
        <v/>
      </c>
      <c r="U2193" s="48">
        <f>S2193-T2193</f>
        <v/>
      </c>
      <c r="V2193" s="47">
        <f>IFERROR(SUMIFS(DATABASE!$M$5:$M$6004,DATABASE!$B$5:$B$6004,B2193,DATABASE!$X$5:$X$6004,1),0)</f>
        <v/>
      </c>
      <c r="W2193" s="31">
        <f>IFERROR(COUNTIFS(DATABASE!$B$5:$B$6004,B2193,DATABASE!$X$5:$X$6004,1),0)</f>
        <v/>
      </c>
      <c r="X2193" s="49">
        <f>--AND(ISNUMBER(B2193),C2193&lt;&gt;"",L2193&lt;&gt;"",M2193&lt;&gt;"")</f>
        <v/>
      </c>
    </row>
    <row r="2194" ht="15" customHeight="1" s="111">
      <c r="A2194" s="50" t="inlineStr">
        <is>
          <t>MAY</t>
        </is>
      </c>
      <c r="B2194" s="51">
        <f>MAY!A195</f>
        <v/>
      </c>
      <c r="C2194" s="52">
        <f>MAY!B195</f>
        <v/>
      </c>
      <c r="D2194" s="52">
        <f>MAY!C195</f>
        <v/>
      </c>
      <c r="E2194" s="52">
        <f>MAY!D195</f>
        <v/>
      </c>
      <c r="F2194" s="52">
        <f>MAY!E195</f>
        <v/>
      </c>
      <c r="G2194" s="52">
        <f>MAY!F195</f>
        <v/>
      </c>
      <c r="H2194" s="52">
        <f>MAY!G195</f>
        <v/>
      </c>
      <c r="I2194" s="53">
        <f>MAY!H195</f>
        <v/>
      </c>
      <c r="J2194" s="53">
        <f>MAY!I195</f>
        <v/>
      </c>
      <c r="K2194" s="52">
        <f>MAY!J195</f>
        <v/>
      </c>
      <c r="L2194" s="52">
        <f>MAY!K195</f>
        <v/>
      </c>
      <c r="M2194" s="54">
        <f>MAY!L195</f>
        <v/>
      </c>
      <c r="N2194" s="52">
        <f>MAY!M195</f>
        <v/>
      </c>
      <c r="O2194" s="52">
        <f>MAY!N195</f>
        <v/>
      </c>
      <c r="P2194" s="52">
        <f>MAY!O195</f>
        <v/>
      </c>
      <c r="Q2194" s="52">
        <f>MAY!P195</f>
        <v/>
      </c>
      <c r="R2194" s="52">
        <f>MAY!Q195</f>
        <v/>
      </c>
      <c r="S2194" s="54">
        <f>S2193+IF(X2194=0,0,M2194)</f>
        <v/>
      </c>
      <c r="T2194" s="55">
        <f>MAX(T2193,S2194)</f>
        <v/>
      </c>
      <c r="U2194" s="56">
        <f>S2194-T2194</f>
        <v/>
      </c>
      <c r="V2194" s="55">
        <f>IFERROR(SUMIFS(DATABASE!$M$5:$M$6004,DATABASE!$B$5:$B$6004,B2194,DATABASE!$X$5:$X$6004,1),0)</f>
        <v/>
      </c>
      <c r="W2194" s="57">
        <f>IFERROR(COUNTIFS(DATABASE!$B$5:$B$6004,B2194,DATABASE!$X$5:$X$6004,1),0)</f>
        <v/>
      </c>
      <c r="X2194" s="58">
        <f>--AND(ISNUMBER(B2194),C2194&lt;&gt;"",L2194&lt;&gt;"",M2194&lt;&gt;"")</f>
        <v/>
      </c>
    </row>
    <row r="2195" ht="15" customHeight="1" s="111">
      <c r="A2195" s="42" t="inlineStr">
        <is>
          <t>MAY</t>
        </is>
      </c>
      <c r="B2195" s="43">
        <f>MAY!A196</f>
        <v/>
      </c>
      <c r="C2195" s="44">
        <f>MAY!B196</f>
        <v/>
      </c>
      <c r="D2195" s="44">
        <f>MAY!C196</f>
        <v/>
      </c>
      <c r="E2195" s="44">
        <f>MAY!D196</f>
        <v/>
      </c>
      <c r="F2195" s="44">
        <f>MAY!E196</f>
        <v/>
      </c>
      <c r="G2195" s="44">
        <f>MAY!F196</f>
        <v/>
      </c>
      <c r="H2195" s="44">
        <f>MAY!G196</f>
        <v/>
      </c>
      <c r="I2195" s="45">
        <f>MAY!H196</f>
        <v/>
      </c>
      <c r="J2195" s="45">
        <f>MAY!I196</f>
        <v/>
      </c>
      <c r="K2195" s="44">
        <f>MAY!J196</f>
        <v/>
      </c>
      <c r="L2195" s="44">
        <f>MAY!K196</f>
        <v/>
      </c>
      <c r="M2195" s="46">
        <f>MAY!L196</f>
        <v/>
      </c>
      <c r="N2195" s="44">
        <f>MAY!M196</f>
        <v/>
      </c>
      <c r="O2195" s="44">
        <f>MAY!N196</f>
        <v/>
      </c>
      <c r="P2195" s="44">
        <f>MAY!O196</f>
        <v/>
      </c>
      <c r="Q2195" s="44">
        <f>MAY!P196</f>
        <v/>
      </c>
      <c r="R2195" s="44">
        <f>MAY!Q196</f>
        <v/>
      </c>
      <c r="S2195" s="46">
        <f>S2194+IF(X2195=0,0,M2195)</f>
        <v/>
      </c>
      <c r="T2195" s="47">
        <f>MAX(T2194,S2195)</f>
        <v/>
      </c>
      <c r="U2195" s="48">
        <f>S2195-T2195</f>
        <v/>
      </c>
      <c r="V2195" s="47">
        <f>IFERROR(SUMIFS(DATABASE!$M$5:$M$6004,DATABASE!$B$5:$B$6004,B2195,DATABASE!$X$5:$X$6004,1),0)</f>
        <v/>
      </c>
      <c r="W2195" s="31">
        <f>IFERROR(COUNTIFS(DATABASE!$B$5:$B$6004,B2195,DATABASE!$X$5:$X$6004,1),0)</f>
        <v/>
      </c>
      <c r="X2195" s="49">
        <f>--AND(ISNUMBER(B2195),C2195&lt;&gt;"",L2195&lt;&gt;"",M2195&lt;&gt;"")</f>
        <v/>
      </c>
    </row>
    <row r="2196" ht="15" customHeight="1" s="111">
      <c r="A2196" s="50" t="inlineStr">
        <is>
          <t>MAY</t>
        </is>
      </c>
      <c r="B2196" s="51">
        <f>MAY!A197</f>
        <v/>
      </c>
      <c r="C2196" s="52">
        <f>MAY!B197</f>
        <v/>
      </c>
      <c r="D2196" s="52">
        <f>MAY!C197</f>
        <v/>
      </c>
      <c r="E2196" s="52">
        <f>MAY!D197</f>
        <v/>
      </c>
      <c r="F2196" s="52">
        <f>MAY!E197</f>
        <v/>
      </c>
      <c r="G2196" s="52">
        <f>MAY!F197</f>
        <v/>
      </c>
      <c r="H2196" s="52">
        <f>MAY!G197</f>
        <v/>
      </c>
      <c r="I2196" s="53">
        <f>MAY!H197</f>
        <v/>
      </c>
      <c r="J2196" s="53">
        <f>MAY!I197</f>
        <v/>
      </c>
      <c r="K2196" s="52">
        <f>MAY!J197</f>
        <v/>
      </c>
      <c r="L2196" s="52">
        <f>MAY!K197</f>
        <v/>
      </c>
      <c r="M2196" s="54">
        <f>MAY!L197</f>
        <v/>
      </c>
      <c r="N2196" s="52">
        <f>MAY!M197</f>
        <v/>
      </c>
      <c r="O2196" s="52">
        <f>MAY!N197</f>
        <v/>
      </c>
      <c r="P2196" s="52">
        <f>MAY!O197</f>
        <v/>
      </c>
      <c r="Q2196" s="52">
        <f>MAY!P197</f>
        <v/>
      </c>
      <c r="R2196" s="52">
        <f>MAY!Q197</f>
        <v/>
      </c>
      <c r="S2196" s="54">
        <f>S2195+IF(X2196=0,0,M2196)</f>
        <v/>
      </c>
      <c r="T2196" s="55">
        <f>MAX(T2195,S2196)</f>
        <v/>
      </c>
      <c r="U2196" s="56">
        <f>S2196-T2196</f>
        <v/>
      </c>
      <c r="V2196" s="55">
        <f>IFERROR(SUMIFS(DATABASE!$M$5:$M$6004,DATABASE!$B$5:$B$6004,B2196,DATABASE!$X$5:$X$6004,1),0)</f>
        <v/>
      </c>
      <c r="W2196" s="57">
        <f>IFERROR(COUNTIFS(DATABASE!$B$5:$B$6004,B2196,DATABASE!$X$5:$X$6004,1),0)</f>
        <v/>
      </c>
      <c r="X2196" s="58">
        <f>--AND(ISNUMBER(B2196),C2196&lt;&gt;"",L2196&lt;&gt;"",M2196&lt;&gt;"")</f>
        <v/>
      </c>
    </row>
    <row r="2197" ht="15" customHeight="1" s="111">
      <c r="A2197" s="42" t="inlineStr">
        <is>
          <t>MAY</t>
        </is>
      </c>
      <c r="B2197" s="43">
        <f>MAY!A198</f>
        <v/>
      </c>
      <c r="C2197" s="44">
        <f>MAY!B198</f>
        <v/>
      </c>
      <c r="D2197" s="44">
        <f>MAY!C198</f>
        <v/>
      </c>
      <c r="E2197" s="44">
        <f>MAY!D198</f>
        <v/>
      </c>
      <c r="F2197" s="44">
        <f>MAY!E198</f>
        <v/>
      </c>
      <c r="G2197" s="44">
        <f>MAY!F198</f>
        <v/>
      </c>
      <c r="H2197" s="44">
        <f>MAY!G198</f>
        <v/>
      </c>
      <c r="I2197" s="45">
        <f>MAY!H198</f>
        <v/>
      </c>
      <c r="J2197" s="45">
        <f>MAY!I198</f>
        <v/>
      </c>
      <c r="K2197" s="44">
        <f>MAY!J198</f>
        <v/>
      </c>
      <c r="L2197" s="44">
        <f>MAY!K198</f>
        <v/>
      </c>
      <c r="M2197" s="46">
        <f>MAY!L198</f>
        <v/>
      </c>
      <c r="N2197" s="44">
        <f>MAY!M198</f>
        <v/>
      </c>
      <c r="O2197" s="44">
        <f>MAY!N198</f>
        <v/>
      </c>
      <c r="P2197" s="44">
        <f>MAY!O198</f>
        <v/>
      </c>
      <c r="Q2197" s="44">
        <f>MAY!P198</f>
        <v/>
      </c>
      <c r="R2197" s="44">
        <f>MAY!Q198</f>
        <v/>
      </c>
      <c r="S2197" s="46">
        <f>S2196+IF(X2197=0,0,M2197)</f>
        <v/>
      </c>
      <c r="T2197" s="47">
        <f>MAX(T2196,S2197)</f>
        <v/>
      </c>
      <c r="U2197" s="48">
        <f>S2197-T2197</f>
        <v/>
      </c>
      <c r="V2197" s="47">
        <f>IFERROR(SUMIFS(DATABASE!$M$5:$M$6004,DATABASE!$B$5:$B$6004,B2197,DATABASE!$X$5:$X$6004,1),0)</f>
        <v/>
      </c>
      <c r="W2197" s="31">
        <f>IFERROR(COUNTIFS(DATABASE!$B$5:$B$6004,B2197,DATABASE!$X$5:$X$6004,1),0)</f>
        <v/>
      </c>
      <c r="X2197" s="49">
        <f>--AND(ISNUMBER(B2197),C2197&lt;&gt;"",L2197&lt;&gt;"",M2197&lt;&gt;"")</f>
        <v/>
      </c>
    </row>
    <row r="2198" ht="15" customHeight="1" s="111">
      <c r="A2198" s="50" t="inlineStr">
        <is>
          <t>MAY</t>
        </is>
      </c>
      <c r="B2198" s="51">
        <f>MAY!A199</f>
        <v/>
      </c>
      <c r="C2198" s="52">
        <f>MAY!B199</f>
        <v/>
      </c>
      <c r="D2198" s="52">
        <f>MAY!C199</f>
        <v/>
      </c>
      <c r="E2198" s="52">
        <f>MAY!D199</f>
        <v/>
      </c>
      <c r="F2198" s="52">
        <f>MAY!E199</f>
        <v/>
      </c>
      <c r="G2198" s="52">
        <f>MAY!F199</f>
        <v/>
      </c>
      <c r="H2198" s="52">
        <f>MAY!G199</f>
        <v/>
      </c>
      <c r="I2198" s="53">
        <f>MAY!H199</f>
        <v/>
      </c>
      <c r="J2198" s="53">
        <f>MAY!I199</f>
        <v/>
      </c>
      <c r="K2198" s="52">
        <f>MAY!J199</f>
        <v/>
      </c>
      <c r="L2198" s="52">
        <f>MAY!K199</f>
        <v/>
      </c>
      <c r="M2198" s="54">
        <f>MAY!L199</f>
        <v/>
      </c>
      <c r="N2198" s="52">
        <f>MAY!M199</f>
        <v/>
      </c>
      <c r="O2198" s="52">
        <f>MAY!N199</f>
        <v/>
      </c>
      <c r="P2198" s="52">
        <f>MAY!O199</f>
        <v/>
      </c>
      <c r="Q2198" s="52">
        <f>MAY!P199</f>
        <v/>
      </c>
      <c r="R2198" s="52">
        <f>MAY!Q199</f>
        <v/>
      </c>
      <c r="S2198" s="54">
        <f>S2197+IF(X2198=0,0,M2198)</f>
        <v/>
      </c>
      <c r="T2198" s="55">
        <f>MAX(T2197,S2198)</f>
        <v/>
      </c>
      <c r="U2198" s="56">
        <f>S2198-T2198</f>
        <v/>
      </c>
      <c r="V2198" s="55">
        <f>IFERROR(SUMIFS(DATABASE!$M$5:$M$6004,DATABASE!$B$5:$B$6004,B2198,DATABASE!$X$5:$X$6004,1),0)</f>
        <v/>
      </c>
      <c r="W2198" s="57">
        <f>IFERROR(COUNTIFS(DATABASE!$B$5:$B$6004,B2198,DATABASE!$X$5:$X$6004,1),0)</f>
        <v/>
      </c>
      <c r="X2198" s="58">
        <f>--AND(ISNUMBER(B2198),C2198&lt;&gt;"",L2198&lt;&gt;"",M2198&lt;&gt;"")</f>
        <v/>
      </c>
    </row>
    <row r="2199" ht="15" customHeight="1" s="111">
      <c r="A2199" s="42" t="inlineStr">
        <is>
          <t>MAY</t>
        </is>
      </c>
      <c r="B2199" s="43">
        <f>MAY!A200</f>
        <v/>
      </c>
      <c r="C2199" s="44">
        <f>MAY!B200</f>
        <v/>
      </c>
      <c r="D2199" s="44">
        <f>MAY!C200</f>
        <v/>
      </c>
      <c r="E2199" s="44">
        <f>MAY!D200</f>
        <v/>
      </c>
      <c r="F2199" s="44">
        <f>MAY!E200</f>
        <v/>
      </c>
      <c r="G2199" s="44">
        <f>MAY!F200</f>
        <v/>
      </c>
      <c r="H2199" s="44">
        <f>MAY!G200</f>
        <v/>
      </c>
      <c r="I2199" s="45">
        <f>MAY!H200</f>
        <v/>
      </c>
      <c r="J2199" s="45">
        <f>MAY!I200</f>
        <v/>
      </c>
      <c r="K2199" s="44">
        <f>MAY!J200</f>
        <v/>
      </c>
      <c r="L2199" s="44">
        <f>MAY!K200</f>
        <v/>
      </c>
      <c r="M2199" s="46">
        <f>MAY!L200</f>
        <v/>
      </c>
      <c r="N2199" s="44">
        <f>MAY!M200</f>
        <v/>
      </c>
      <c r="O2199" s="44">
        <f>MAY!N200</f>
        <v/>
      </c>
      <c r="P2199" s="44">
        <f>MAY!O200</f>
        <v/>
      </c>
      <c r="Q2199" s="44">
        <f>MAY!P200</f>
        <v/>
      </c>
      <c r="R2199" s="44">
        <f>MAY!Q200</f>
        <v/>
      </c>
      <c r="S2199" s="46">
        <f>S2198+IF(X2199=0,0,M2199)</f>
        <v/>
      </c>
      <c r="T2199" s="47">
        <f>MAX(T2198,S2199)</f>
        <v/>
      </c>
      <c r="U2199" s="48">
        <f>S2199-T2199</f>
        <v/>
      </c>
      <c r="V2199" s="47">
        <f>IFERROR(SUMIFS(DATABASE!$M$5:$M$6004,DATABASE!$B$5:$B$6004,B2199,DATABASE!$X$5:$X$6004,1),0)</f>
        <v/>
      </c>
      <c r="W2199" s="31">
        <f>IFERROR(COUNTIFS(DATABASE!$B$5:$B$6004,B2199,DATABASE!$X$5:$X$6004,1),0)</f>
        <v/>
      </c>
      <c r="X2199" s="49">
        <f>--AND(ISNUMBER(B2199),C2199&lt;&gt;"",L2199&lt;&gt;"",M2199&lt;&gt;"")</f>
        <v/>
      </c>
    </row>
    <row r="2200" ht="15" customHeight="1" s="111">
      <c r="A2200" s="50" t="inlineStr">
        <is>
          <t>MAY</t>
        </is>
      </c>
      <c r="B2200" s="51">
        <f>MAY!A201</f>
        <v/>
      </c>
      <c r="C2200" s="52">
        <f>MAY!B201</f>
        <v/>
      </c>
      <c r="D2200" s="52">
        <f>MAY!C201</f>
        <v/>
      </c>
      <c r="E2200" s="52">
        <f>MAY!D201</f>
        <v/>
      </c>
      <c r="F2200" s="52">
        <f>MAY!E201</f>
        <v/>
      </c>
      <c r="G2200" s="52">
        <f>MAY!F201</f>
        <v/>
      </c>
      <c r="H2200" s="52">
        <f>MAY!G201</f>
        <v/>
      </c>
      <c r="I2200" s="53">
        <f>MAY!H201</f>
        <v/>
      </c>
      <c r="J2200" s="53">
        <f>MAY!I201</f>
        <v/>
      </c>
      <c r="K2200" s="52">
        <f>MAY!J201</f>
        <v/>
      </c>
      <c r="L2200" s="52">
        <f>MAY!K201</f>
        <v/>
      </c>
      <c r="M2200" s="54">
        <f>MAY!L201</f>
        <v/>
      </c>
      <c r="N2200" s="52">
        <f>MAY!M201</f>
        <v/>
      </c>
      <c r="O2200" s="52">
        <f>MAY!N201</f>
        <v/>
      </c>
      <c r="P2200" s="52">
        <f>MAY!O201</f>
        <v/>
      </c>
      <c r="Q2200" s="52">
        <f>MAY!P201</f>
        <v/>
      </c>
      <c r="R2200" s="52">
        <f>MAY!Q201</f>
        <v/>
      </c>
      <c r="S2200" s="54">
        <f>S2199+IF(X2200=0,0,M2200)</f>
        <v/>
      </c>
      <c r="T2200" s="55">
        <f>MAX(T2199,S2200)</f>
        <v/>
      </c>
      <c r="U2200" s="56">
        <f>S2200-T2200</f>
        <v/>
      </c>
      <c r="V2200" s="55">
        <f>IFERROR(SUMIFS(DATABASE!$M$5:$M$6004,DATABASE!$B$5:$B$6004,B2200,DATABASE!$X$5:$X$6004,1),0)</f>
        <v/>
      </c>
      <c r="W2200" s="57">
        <f>IFERROR(COUNTIFS(DATABASE!$B$5:$B$6004,B2200,DATABASE!$X$5:$X$6004,1),0)</f>
        <v/>
      </c>
      <c r="X2200" s="58">
        <f>--AND(ISNUMBER(B2200),C2200&lt;&gt;"",L2200&lt;&gt;"",M2200&lt;&gt;"")</f>
        <v/>
      </c>
    </row>
    <row r="2201" ht="15" customHeight="1" s="111">
      <c r="A2201" s="42" t="inlineStr">
        <is>
          <t>MAY</t>
        </is>
      </c>
      <c r="B2201" s="43">
        <f>MAY!A202</f>
        <v/>
      </c>
      <c r="C2201" s="44">
        <f>MAY!B202</f>
        <v/>
      </c>
      <c r="D2201" s="44">
        <f>MAY!C202</f>
        <v/>
      </c>
      <c r="E2201" s="44">
        <f>MAY!D202</f>
        <v/>
      </c>
      <c r="F2201" s="44">
        <f>MAY!E202</f>
        <v/>
      </c>
      <c r="G2201" s="44">
        <f>MAY!F202</f>
        <v/>
      </c>
      <c r="H2201" s="44">
        <f>MAY!G202</f>
        <v/>
      </c>
      <c r="I2201" s="45">
        <f>MAY!H202</f>
        <v/>
      </c>
      <c r="J2201" s="45">
        <f>MAY!I202</f>
        <v/>
      </c>
      <c r="K2201" s="44">
        <f>MAY!J202</f>
        <v/>
      </c>
      <c r="L2201" s="44">
        <f>MAY!K202</f>
        <v/>
      </c>
      <c r="M2201" s="46">
        <f>MAY!L202</f>
        <v/>
      </c>
      <c r="N2201" s="44">
        <f>MAY!M202</f>
        <v/>
      </c>
      <c r="O2201" s="44">
        <f>MAY!N202</f>
        <v/>
      </c>
      <c r="P2201" s="44">
        <f>MAY!O202</f>
        <v/>
      </c>
      <c r="Q2201" s="44">
        <f>MAY!P202</f>
        <v/>
      </c>
      <c r="R2201" s="44">
        <f>MAY!Q202</f>
        <v/>
      </c>
      <c r="S2201" s="46">
        <f>S2200+IF(X2201=0,0,M2201)</f>
        <v/>
      </c>
      <c r="T2201" s="47">
        <f>MAX(T2200,S2201)</f>
        <v/>
      </c>
      <c r="U2201" s="48">
        <f>S2201-T2201</f>
        <v/>
      </c>
      <c r="V2201" s="47">
        <f>IFERROR(SUMIFS(DATABASE!$M$5:$M$6004,DATABASE!$B$5:$B$6004,B2201,DATABASE!$X$5:$X$6004,1),0)</f>
        <v/>
      </c>
      <c r="W2201" s="31">
        <f>IFERROR(COUNTIFS(DATABASE!$B$5:$B$6004,B2201,DATABASE!$X$5:$X$6004,1),0)</f>
        <v/>
      </c>
      <c r="X2201" s="49">
        <f>--AND(ISNUMBER(B2201),C2201&lt;&gt;"",L2201&lt;&gt;"",M2201&lt;&gt;"")</f>
        <v/>
      </c>
    </row>
    <row r="2202" ht="15" customHeight="1" s="111">
      <c r="A2202" s="50" t="inlineStr">
        <is>
          <t>MAY</t>
        </is>
      </c>
      <c r="B2202" s="51">
        <f>MAY!A203</f>
        <v/>
      </c>
      <c r="C2202" s="52">
        <f>MAY!B203</f>
        <v/>
      </c>
      <c r="D2202" s="52">
        <f>MAY!C203</f>
        <v/>
      </c>
      <c r="E2202" s="52">
        <f>MAY!D203</f>
        <v/>
      </c>
      <c r="F2202" s="52">
        <f>MAY!E203</f>
        <v/>
      </c>
      <c r="G2202" s="52">
        <f>MAY!F203</f>
        <v/>
      </c>
      <c r="H2202" s="52">
        <f>MAY!G203</f>
        <v/>
      </c>
      <c r="I2202" s="53">
        <f>MAY!H203</f>
        <v/>
      </c>
      <c r="J2202" s="53">
        <f>MAY!I203</f>
        <v/>
      </c>
      <c r="K2202" s="52">
        <f>MAY!J203</f>
        <v/>
      </c>
      <c r="L2202" s="52">
        <f>MAY!K203</f>
        <v/>
      </c>
      <c r="M2202" s="54">
        <f>MAY!L203</f>
        <v/>
      </c>
      <c r="N2202" s="52">
        <f>MAY!M203</f>
        <v/>
      </c>
      <c r="O2202" s="52">
        <f>MAY!N203</f>
        <v/>
      </c>
      <c r="P2202" s="52">
        <f>MAY!O203</f>
        <v/>
      </c>
      <c r="Q2202" s="52">
        <f>MAY!P203</f>
        <v/>
      </c>
      <c r="R2202" s="52">
        <f>MAY!Q203</f>
        <v/>
      </c>
      <c r="S2202" s="54">
        <f>S2201+IF(X2202=0,0,M2202)</f>
        <v/>
      </c>
      <c r="T2202" s="55">
        <f>MAX(T2201,S2202)</f>
        <v/>
      </c>
      <c r="U2202" s="56">
        <f>S2202-T2202</f>
        <v/>
      </c>
      <c r="V2202" s="55">
        <f>IFERROR(SUMIFS(DATABASE!$M$5:$M$6004,DATABASE!$B$5:$B$6004,B2202,DATABASE!$X$5:$X$6004,1),0)</f>
        <v/>
      </c>
      <c r="W2202" s="57">
        <f>IFERROR(COUNTIFS(DATABASE!$B$5:$B$6004,B2202,DATABASE!$X$5:$X$6004,1),0)</f>
        <v/>
      </c>
      <c r="X2202" s="58">
        <f>--AND(ISNUMBER(B2202),C2202&lt;&gt;"",L2202&lt;&gt;"",M2202&lt;&gt;"")</f>
        <v/>
      </c>
    </row>
    <row r="2203" ht="15" customHeight="1" s="111">
      <c r="A2203" s="42" t="inlineStr">
        <is>
          <t>MAY</t>
        </is>
      </c>
      <c r="B2203" s="43">
        <f>MAY!A204</f>
        <v/>
      </c>
      <c r="C2203" s="44">
        <f>MAY!B204</f>
        <v/>
      </c>
      <c r="D2203" s="44">
        <f>MAY!C204</f>
        <v/>
      </c>
      <c r="E2203" s="44">
        <f>MAY!D204</f>
        <v/>
      </c>
      <c r="F2203" s="44">
        <f>MAY!E204</f>
        <v/>
      </c>
      <c r="G2203" s="44">
        <f>MAY!F204</f>
        <v/>
      </c>
      <c r="H2203" s="44">
        <f>MAY!G204</f>
        <v/>
      </c>
      <c r="I2203" s="45">
        <f>MAY!H204</f>
        <v/>
      </c>
      <c r="J2203" s="45">
        <f>MAY!I204</f>
        <v/>
      </c>
      <c r="K2203" s="44">
        <f>MAY!J204</f>
        <v/>
      </c>
      <c r="L2203" s="44">
        <f>MAY!K204</f>
        <v/>
      </c>
      <c r="M2203" s="46">
        <f>MAY!L204</f>
        <v/>
      </c>
      <c r="N2203" s="44">
        <f>MAY!M204</f>
        <v/>
      </c>
      <c r="O2203" s="44">
        <f>MAY!N204</f>
        <v/>
      </c>
      <c r="P2203" s="44">
        <f>MAY!O204</f>
        <v/>
      </c>
      <c r="Q2203" s="44">
        <f>MAY!P204</f>
        <v/>
      </c>
      <c r="R2203" s="44">
        <f>MAY!Q204</f>
        <v/>
      </c>
      <c r="S2203" s="46">
        <f>S2202+IF(X2203=0,0,M2203)</f>
        <v/>
      </c>
      <c r="T2203" s="47">
        <f>MAX(T2202,S2203)</f>
        <v/>
      </c>
      <c r="U2203" s="48">
        <f>S2203-T2203</f>
        <v/>
      </c>
      <c r="V2203" s="47">
        <f>IFERROR(SUMIFS(DATABASE!$M$5:$M$6004,DATABASE!$B$5:$B$6004,B2203,DATABASE!$X$5:$X$6004,1),0)</f>
        <v/>
      </c>
      <c r="W2203" s="31">
        <f>IFERROR(COUNTIFS(DATABASE!$B$5:$B$6004,B2203,DATABASE!$X$5:$X$6004,1),0)</f>
        <v/>
      </c>
      <c r="X2203" s="49">
        <f>--AND(ISNUMBER(B2203),C2203&lt;&gt;"",L2203&lt;&gt;"",M2203&lt;&gt;"")</f>
        <v/>
      </c>
    </row>
    <row r="2204" ht="15" customHeight="1" s="111">
      <c r="A2204" s="50" t="inlineStr">
        <is>
          <t>MAY</t>
        </is>
      </c>
      <c r="B2204" s="51">
        <f>MAY!A205</f>
        <v/>
      </c>
      <c r="C2204" s="52">
        <f>MAY!B205</f>
        <v/>
      </c>
      <c r="D2204" s="52">
        <f>MAY!C205</f>
        <v/>
      </c>
      <c r="E2204" s="52">
        <f>MAY!D205</f>
        <v/>
      </c>
      <c r="F2204" s="52">
        <f>MAY!E205</f>
        <v/>
      </c>
      <c r="G2204" s="52">
        <f>MAY!F205</f>
        <v/>
      </c>
      <c r="H2204" s="52">
        <f>MAY!G205</f>
        <v/>
      </c>
      <c r="I2204" s="53">
        <f>MAY!H205</f>
        <v/>
      </c>
      <c r="J2204" s="53">
        <f>MAY!I205</f>
        <v/>
      </c>
      <c r="K2204" s="52">
        <f>MAY!J205</f>
        <v/>
      </c>
      <c r="L2204" s="52">
        <f>MAY!K205</f>
        <v/>
      </c>
      <c r="M2204" s="54">
        <f>MAY!L205</f>
        <v/>
      </c>
      <c r="N2204" s="52">
        <f>MAY!M205</f>
        <v/>
      </c>
      <c r="O2204" s="52">
        <f>MAY!N205</f>
        <v/>
      </c>
      <c r="P2204" s="52">
        <f>MAY!O205</f>
        <v/>
      </c>
      <c r="Q2204" s="52">
        <f>MAY!P205</f>
        <v/>
      </c>
      <c r="R2204" s="52">
        <f>MAY!Q205</f>
        <v/>
      </c>
      <c r="S2204" s="54">
        <f>S2203+IF(X2204=0,0,M2204)</f>
        <v/>
      </c>
      <c r="T2204" s="55">
        <f>MAX(T2203,S2204)</f>
        <v/>
      </c>
      <c r="U2204" s="56">
        <f>S2204-T2204</f>
        <v/>
      </c>
      <c r="V2204" s="55">
        <f>IFERROR(SUMIFS(DATABASE!$M$5:$M$6004,DATABASE!$B$5:$B$6004,B2204,DATABASE!$X$5:$X$6004,1),0)</f>
        <v/>
      </c>
      <c r="W2204" s="57">
        <f>IFERROR(COUNTIFS(DATABASE!$B$5:$B$6004,B2204,DATABASE!$X$5:$X$6004,1),0)</f>
        <v/>
      </c>
      <c r="X2204" s="58">
        <f>--AND(ISNUMBER(B2204),C2204&lt;&gt;"",L2204&lt;&gt;"",M2204&lt;&gt;"")</f>
        <v/>
      </c>
    </row>
    <row r="2205" ht="15" customHeight="1" s="111">
      <c r="A2205" s="42" t="inlineStr">
        <is>
          <t>MAY</t>
        </is>
      </c>
      <c r="B2205" s="43">
        <f>MAY!A206</f>
        <v/>
      </c>
      <c r="C2205" s="44">
        <f>MAY!B206</f>
        <v/>
      </c>
      <c r="D2205" s="44">
        <f>MAY!C206</f>
        <v/>
      </c>
      <c r="E2205" s="44">
        <f>MAY!D206</f>
        <v/>
      </c>
      <c r="F2205" s="44">
        <f>MAY!E206</f>
        <v/>
      </c>
      <c r="G2205" s="44">
        <f>MAY!F206</f>
        <v/>
      </c>
      <c r="H2205" s="44">
        <f>MAY!G206</f>
        <v/>
      </c>
      <c r="I2205" s="45">
        <f>MAY!H206</f>
        <v/>
      </c>
      <c r="J2205" s="45">
        <f>MAY!I206</f>
        <v/>
      </c>
      <c r="K2205" s="44">
        <f>MAY!J206</f>
        <v/>
      </c>
      <c r="L2205" s="44">
        <f>MAY!K206</f>
        <v/>
      </c>
      <c r="M2205" s="46">
        <f>MAY!L206</f>
        <v/>
      </c>
      <c r="N2205" s="44">
        <f>MAY!M206</f>
        <v/>
      </c>
      <c r="O2205" s="44">
        <f>MAY!N206</f>
        <v/>
      </c>
      <c r="P2205" s="44">
        <f>MAY!O206</f>
        <v/>
      </c>
      <c r="Q2205" s="44">
        <f>MAY!P206</f>
        <v/>
      </c>
      <c r="R2205" s="44">
        <f>MAY!Q206</f>
        <v/>
      </c>
      <c r="S2205" s="46">
        <f>S2204+IF(X2205=0,0,M2205)</f>
        <v/>
      </c>
      <c r="T2205" s="47">
        <f>MAX(T2204,S2205)</f>
        <v/>
      </c>
      <c r="U2205" s="48">
        <f>S2205-T2205</f>
        <v/>
      </c>
      <c r="V2205" s="47">
        <f>IFERROR(SUMIFS(DATABASE!$M$5:$M$6004,DATABASE!$B$5:$B$6004,B2205,DATABASE!$X$5:$X$6004,1),0)</f>
        <v/>
      </c>
      <c r="W2205" s="31">
        <f>IFERROR(COUNTIFS(DATABASE!$B$5:$B$6004,B2205,DATABASE!$X$5:$X$6004,1),0)</f>
        <v/>
      </c>
      <c r="X2205" s="49">
        <f>--AND(ISNUMBER(B2205),C2205&lt;&gt;"",L2205&lt;&gt;"",M2205&lt;&gt;"")</f>
        <v/>
      </c>
    </row>
    <row r="2206" ht="15" customHeight="1" s="111">
      <c r="A2206" s="50" t="inlineStr">
        <is>
          <t>MAY</t>
        </is>
      </c>
      <c r="B2206" s="51">
        <f>MAY!A207</f>
        <v/>
      </c>
      <c r="C2206" s="52">
        <f>MAY!B207</f>
        <v/>
      </c>
      <c r="D2206" s="52">
        <f>MAY!C207</f>
        <v/>
      </c>
      <c r="E2206" s="52">
        <f>MAY!D207</f>
        <v/>
      </c>
      <c r="F2206" s="52">
        <f>MAY!E207</f>
        <v/>
      </c>
      <c r="G2206" s="52">
        <f>MAY!F207</f>
        <v/>
      </c>
      <c r="H2206" s="52">
        <f>MAY!G207</f>
        <v/>
      </c>
      <c r="I2206" s="53">
        <f>MAY!H207</f>
        <v/>
      </c>
      <c r="J2206" s="53">
        <f>MAY!I207</f>
        <v/>
      </c>
      <c r="K2206" s="52">
        <f>MAY!J207</f>
        <v/>
      </c>
      <c r="L2206" s="52">
        <f>MAY!K207</f>
        <v/>
      </c>
      <c r="M2206" s="54">
        <f>MAY!L207</f>
        <v/>
      </c>
      <c r="N2206" s="52">
        <f>MAY!M207</f>
        <v/>
      </c>
      <c r="O2206" s="52">
        <f>MAY!N207</f>
        <v/>
      </c>
      <c r="P2206" s="52">
        <f>MAY!O207</f>
        <v/>
      </c>
      <c r="Q2206" s="52">
        <f>MAY!P207</f>
        <v/>
      </c>
      <c r="R2206" s="52">
        <f>MAY!Q207</f>
        <v/>
      </c>
      <c r="S2206" s="54">
        <f>S2205+IF(X2206=0,0,M2206)</f>
        <v/>
      </c>
      <c r="T2206" s="55">
        <f>MAX(T2205,S2206)</f>
        <v/>
      </c>
      <c r="U2206" s="56">
        <f>S2206-T2206</f>
        <v/>
      </c>
      <c r="V2206" s="55">
        <f>IFERROR(SUMIFS(DATABASE!$M$5:$M$6004,DATABASE!$B$5:$B$6004,B2206,DATABASE!$X$5:$X$6004,1),0)</f>
        <v/>
      </c>
      <c r="W2206" s="57">
        <f>IFERROR(COUNTIFS(DATABASE!$B$5:$B$6004,B2206,DATABASE!$X$5:$X$6004,1),0)</f>
        <v/>
      </c>
      <c r="X2206" s="58">
        <f>--AND(ISNUMBER(B2206),C2206&lt;&gt;"",L2206&lt;&gt;"",M2206&lt;&gt;"")</f>
        <v/>
      </c>
    </row>
    <row r="2207" ht="15" customHeight="1" s="111">
      <c r="A2207" s="42" t="inlineStr">
        <is>
          <t>MAY</t>
        </is>
      </c>
      <c r="B2207" s="43">
        <f>MAY!A208</f>
        <v/>
      </c>
      <c r="C2207" s="44">
        <f>MAY!B208</f>
        <v/>
      </c>
      <c r="D2207" s="44">
        <f>MAY!C208</f>
        <v/>
      </c>
      <c r="E2207" s="44">
        <f>MAY!D208</f>
        <v/>
      </c>
      <c r="F2207" s="44">
        <f>MAY!E208</f>
        <v/>
      </c>
      <c r="G2207" s="44">
        <f>MAY!F208</f>
        <v/>
      </c>
      <c r="H2207" s="44">
        <f>MAY!G208</f>
        <v/>
      </c>
      <c r="I2207" s="45">
        <f>MAY!H208</f>
        <v/>
      </c>
      <c r="J2207" s="45">
        <f>MAY!I208</f>
        <v/>
      </c>
      <c r="K2207" s="44">
        <f>MAY!J208</f>
        <v/>
      </c>
      <c r="L2207" s="44">
        <f>MAY!K208</f>
        <v/>
      </c>
      <c r="M2207" s="46">
        <f>MAY!L208</f>
        <v/>
      </c>
      <c r="N2207" s="44">
        <f>MAY!M208</f>
        <v/>
      </c>
      <c r="O2207" s="44">
        <f>MAY!N208</f>
        <v/>
      </c>
      <c r="P2207" s="44">
        <f>MAY!O208</f>
        <v/>
      </c>
      <c r="Q2207" s="44">
        <f>MAY!P208</f>
        <v/>
      </c>
      <c r="R2207" s="44">
        <f>MAY!Q208</f>
        <v/>
      </c>
      <c r="S2207" s="46">
        <f>S2206+IF(X2207=0,0,M2207)</f>
        <v/>
      </c>
      <c r="T2207" s="47">
        <f>MAX(T2206,S2207)</f>
        <v/>
      </c>
      <c r="U2207" s="48">
        <f>S2207-T2207</f>
        <v/>
      </c>
      <c r="V2207" s="47">
        <f>IFERROR(SUMIFS(DATABASE!$M$5:$M$6004,DATABASE!$B$5:$B$6004,B2207,DATABASE!$X$5:$X$6004,1),0)</f>
        <v/>
      </c>
      <c r="W2207" s="31">
        <f>IFERROR(COUNTIFS(DATABASE!$B$5:$B$6004,B2207,DATABASE!$X$5:$X$6004,1),0)</f>
        <v/>
      </c>
      <c r="X2207" s="49">
        <f>--AND(ISNUMBER(B2207),C2207&lt;&gt;"",L2207&lt;&gt;"",M2207&lt;&gt;"")</f>
        <v/>
      </c>
    </row>
    <row r="2208" ht="15" customHeight="1" s="111">
      <c r="A2208" s="50" t="inlineStr">
        <is>
          <t>MAY</t>
        </is>
      </c>
      <c r="B2208" s="51">
        <f>MAY!A209</f>
        <v/>
      </c>
      <c r="C2208" s="52">
        <f>MAY!B209</f>
        <v/>
      </c>
      <c r="D2208" s="52">
        <f>MAY!C209</f>
        <v/>
      </c>
      <c r="E2208" s="52">
        <f>MAY!D209</f>
        <v/>
      </c>
      <c r="F2208" s="52">
        <f>MAY!E209</f>
        <v/>
      </c>
      <c r="G2208" s="52">
        <f>MAY!F209</f>
        <v/>
      </c>
      <c r="H2208" s="52">
        <f>MAY!G209</f>
        <v/>
      </c>
      <c r="I2208" s="53">
        <f>MAY!H209</f>
        <v/>
      </c>
      <c r="J2208" s="53">
        <f>MAY!I209</f>
        <v/>
      </c>
      <c r="K2208" s="52">
        <f>MAY!J209</f>
        <v/>
      </c>
      <c r="L2208" s="52">
        <f>MAY!K209</f>
        <v/>
      </c>
      <c r="M2208" s="54">
        <f>MAY!L209</f>
        <v/>
      </c>
      <c r="N2208" s="52">
        <f>MAY!M209</f>
        <v/>
      </c>
      <c r="O2208" s="52">
        <f>MAY!N209</f>
        <v/>
      </c>
      <c r="P2208" s="52">
        <f>MAY!O209</f>
        <v/>
      </c>
      <c r="Q2208" s="52">
        <f>MAY!P209</f>
        <v/>
      </c>
      <c r="R2208" s="52">
        <f>MAY!Q209</f>
        <v/>
      </c>
      <c r="S2208" s="54">
        <f>S2207+IF(X2208=0,0,M2208)</f>
        <v/>
      </c>
      <c r="T2208" s="55">
        <f>MAX(T2207,S2208)</f>
        <v/>
      </c>
      <c r="U2208" s="56">
        <f>S2208-T2208</f>
        <v/>
      </c>
      <c r="V2208" s="55">
        <f>IFERROR(SUMIFS(DATABASE!$M$5:$M$6004,DATABASE!$B$5:$B$6004,B2208,DATABASE!$X$5:$X$6004,1),0)</f>
        <v/>
      </c>
      <c r="W2208" s="57">
        <f>IFERROR(COUNTIFS(DATABASE!$B$5:$B$6004,B2208,DATABASE!$X$5:$X$6004,1),0)</f>
        <v/>
      </c>
      <c r="X2208" s="58">
        <f>--AND(ISNUMBER(B2208),C2208&lt;&gt;"",L2208&lt;&gt;"",M2208&lt;&gt;"")</f>
        <v/>
      </c>
    </row>
    <row r="2209" ht="15" customHeight="1" s="111">
      <c r="A2209" s="42" t="inlineStr">
        <is>
          <t>MAY</t>
        </is>
      </c>
      <c r="B2209" s="43">
        <f>MAY!A210</f>
        <v/>
      </c>
      <c r="C2209" s="44">
        <f>MAY!B210</f>
        <v/>
      </c>
      <c r="D2209" s="44">
        <f>MAY!C210</f>
        <v/>
      </c>
      <c r="E2209" s="44">
        <f>MAY!D210</f>
        <v/>
      </c>
      <c r="F2209" s="44">
        <f>MAY!E210</f>
        <v/>
      </c>
      <c r="G2209" s="44">
        <f>MAY!F210</f>
        <v/>
      </c>
      <c r="H2209" s="44">
        <f>MAY!G210</f>
        <v/>
      </c>
      <c r="I2209" s="45">
        <f>MAY!H210</f>
        <v/>
      </c>
      <c r="J2209" s="45">
        <f>MAY!I210</f>
        <v/>
      </c>
      <c r="K2209" s="44">
        <f>MAY!J210</f>
        <v/>
      </c>
      <c r="L2209" s="44">
        <f>MAY!K210</f>
        <v/>
      </c>
      <c r="M2209" s="46">
        <f>MAY!L210</f>
        <v/>
      </c>
      <c r="N2209" s="44">
        <f>MAY!M210</f>
        <v/>
      </c>
      <c r="O2209" s="44">
        <f>MAY!N210</f>
        <v/>
      </c>
      <c r="P2209" s="44">
        <f>MAY!O210</f>
        <v/>
      </c>
      <c r="Q2209" s="44">
        <f>MAY!P210</f>
        <v/>
      </c>
      <c r="R2209" s="44">
        <f>MAY!Q210</f>
        <v/>
      </c>
      <c r="S2209" s="46">
        <f>S2208+IF(X2209=0,0,M2209)</f>
        <v/>
      </c>
      <c r="T2209" s="47">
        <f>MAX(T2208,S2209)</f>
        <v/>
      </c>
      <c r="U2209" s="48">
        <f>S2209-T2209</f>
        <v/>
      </c>
      <c r="V2209" s="47">
        <f>IFERROR(SUMIFS(DATABASE!$M$5:$M$6004,DATABASE!$B$5:$B$6004,B2209,DATABASE!$X$5:$X$6004,1),0)</f>
        <v/>
      </c>
      <c r="W2209" s="31">
        <f>IFERROR(COUNTIFS(DATABASE!$B$5:$B$6004,B2209,DATABASE!$X$5:$X$6004,1),0)</f>
        <v/>
      </c>
      <c r="X2209" s="49">
        <f>--AND(ISNUMBER(B2209),C2209&lt;&gt;"",L2209&lt;&gt;"",M2209&lt;&gt;"")</f>
        <v/>
      </c>
    </row>
    <row r="2210" ht="15" customHeight="1" s="111">
      <c r="A2210" s="50" t="inlineStr">
        <is>
          <t>MAY</t>
        </is>
      </c>
      <c r="B2210" s="51">
        <f>MAY!A211</f>
        <v/>
      </c>
      <c r="C2210" s="52">
        <f>MAY!B211</f>
        <v/>
      </c>
      <c r="D2210" s="52">
        <f>MAY!C211</f>
        <v/>
      </c>
      <c r="E2210" s="52">
        <f>MAY!D211</f>
        <v/>
      </c>
      <c r="F2210" s="52">
        <f>MAY!E211</f>
        <v/>
      </c>
      <c r="G2210" s="52">
        <f>MAY!F211</f>
        <v/>
      </c>
      <c r="H2210" s="52">
        <f>MAY!G211</f>
        <v/>
      </c>
      <c r="I2210" s="53">
        <f>MAY!H211</f>
        <v/>
      </c>
      <c r="J2210" s="53">
        <f>MAY!I211</f>
        <v/>
      </c>
      <c r="K2210" s="52">
        <f>MAY!J211</f>
        <v/>
      </c>
      <c r="L2210" s="52">
        <f>MAY!K211</f>
        <v/>
      </c>
      <c r="M2210" s="54">
        <f>MAY!L211</f>
        <v/>
      </c>
      <c r="N2210" s="52">
        <f>MAY!M211</f>
        <v/>
      </c>
      <c r="O2210" s="52">
        <f>MAY!N211</f>
        <v/>
      </c>
      <c r="P2210" s="52">
        <f>MAY!O211</f>
        <v/>
      </c>
      <c r="Q2210" s="52">
        <f>MAY!P211</f>
        <v/>
      </c>
      <c r="R2210" s="52">
        <f>MAY!Q211</f>
        <v/>
      </c>
      <c r="S2210" s="54">
        <f>S2209+IF(X2210=0,0,M2210)</f>
        <v/>
      </c>
      <c r="T2210" s="55">
        <f>MAX(T2209,S2210)</f>
        <v/>
      </c>
      <c r="U2210" s="56">
        <f>S2210-T2210</f>
        <v/>
      </c>
      <c r="V2210" s="55">
        <f>IFERROR(SUMIFS(DATABASE!$M$5:$M$6004,DATABASE!$B$5:$B$6004,B2210,DATABASE!$X$5:$X$6004,1),0)</f>
        <v/>
      </c>
      <c r="W2210" s="57">
        <f>IFERROR(COUNTIFS(DATABASE!$B$5:$B$6004,B2210,DATABASE!$X$5:$X$6004,1),0)</f>
        <v/>
      </c>
      <c r="X2210" s="58">
        <f>--AND(ISNUMBER(B2210),C2210&lt;&gt;"",L2210&lt;&gt;"",M2210&lt;&gt;"")</f>
        <v/>
      </c>
    </row>
    <row r="2211" ht="15" customHeight="1" s="111">
      <c r="A2211" s="42" t="inlineStr">
        <is>
          <t>MAY</t>
        </is>
      </c>
      <c r="B2211" s="43">
        <f>MAY!A212</f>
        <v/>
      </c>
      <c r="C2211" s="44">
        <f>MAY!B212</f>
        <v/>
      </c>
      <c r="D2211" s="44">
        <f>MAY!C212</f>
        <v/>
      </c>
      <c r="E2211" s="44">
        <f>MAY!D212</f>
        <v/>
      </c>
      <c r="F2211" s="44">
        <f>MAY!E212</f>
        <v/>
      </c>
      <c r="G2211" s="44">
        <f>MAY!F212</f>
        <v/>
      </c>
      <c r="H2211" s="44">
        <f>MAY!G212</f>
        <v/>
      </c>
      <c r="I2211" s="45">
        <f>MAY!H212</f>
        <v/>
      </c>
      <c r="J2211" s="45">
        <f>MAY!I212</f>
        <v/>
      </c>
      <c r="K2211" s="44">
        <f>MAY!J212</f>
        <v/>
      </c>
      <c r="L2211" s="44">
        <f>MAY!K212</f>
        <v/>
      </c>
      <c r="M2211" s="46">
        <f>MAY!L212</f>
        <v/>
      </c>
      <c r="N2211" s="44">
        <f>MAY!M212</f>
        <v/>
      </c>
      <c r="O2211" s="44">
        <f>MAY!N212</f>
        <v/>
      </c>
      <c r="P2211" s="44">
        <f>MAY!O212</f>
        <v/>
      </c>
      <c r="Q2211" s="44">
        <f>MAY!P212</f>
        <v/>
      </c>
      <c r="R2211" s="44">
        <f>MAY!Q212</f>
        <v/>
      </c>
      <c r="S2211" s="46">
        <f>S2210+IF(X2211=0,0,M2211)</f>
        <v/>
      </c>
      <c r="T2211" s="47">
        <f>MAX(T2210,S2211)</f>
        <v/>
      </c>
      <c r="U2211" s="48">
        <f>S2211-T2211</f>
        <v/>
      </c>
      <c r="V2211" s="47">
        <f>IFERROR(SUMIFS(DATABASE!$M$5:$M$6004,DATABASE!$B$5:$B$6004,B2211,DATABASE!$X$5:$X$6004,1),0)</f>
        <v/>
      </c>
      <c r="W2211" s="31">
        <f>IFERROR(COUNTIFS(DATABASE!$B$5:$B$6004,B2211,DATABASE!$X$5:$X$6004,1),0)</f>
        <v/>
      </c>
      <c r="X2211" s="49">
        <f>--AND(ISNUMBER(B2211),C2211&lt;&gt;"",L2211&lt;&gt;"",M2211&lt;&gt;"")</f>
        <v/>
      </c>
    </row>
    <row r="2212" ht="15" customHeight="1" s="111">
      <c r="A2212" s="50" t="inlineStr">
        <is>
          <t>MAY</t>
        </is>
      </c>
      <c r="B2212" s="51">
        <f>MAY!A213</f>
        <v/>
      </c>
      <c r="C2212" s="52">
        <f>MAY!B213</f>
        <v/>
      </c>
      <c r="D2212" s="52">
        <f>MAY!C213</f>
        <v/>
      </c>
      <c r="E2212" s="52">
        <f>MAY!D213</f>
        <v/>
      </c>
      <c r="F2212" s="52">
        <f>MAY!E213</f>
        <v/>
      </c>
      <c r="G2212" s="52">
        <f>MAY!F213</f>
        <v/>
      </c>
      <c r="H2212" s="52">
        <f>MAY!G213</f>
        <v/>
      </c>
      <c r="I2212" s="53">
        <f>MAY!H213</f>
        <v/>
      </c>
      <c r="J2212" s="53">
        <f>MAY!I213</f>
        <v/>
      </c>
      <c r="K2212" s="52">
        <f>MAY!J213</f>
        <v/>
      </c>
      <c r="L2212" s="52">
        <f>MAY!K213</f>
        <v/>
      </c>
      <c r="M2212" s="54">
        <f>MAY!L213</f>
        <v/>
      </c>
      <c r="N2212" s="52">
        <f>MAY!M213</f>
        <v/>
      </c>
      <c r="O2212" s="52">
        <f>MAY!N213</f>
        <v/>
      </c>
      <c r="P2212" s="52">
        <f>MAY!O213</f>
        <v/>
      </c>
      <c r="Q2212" s="52">
        <f>MAY!P213</f>
        <v/>
      </c>
      <c r="R2212" s="52">
        <f>MAY!Q213</f>
        <v/>
      </c>
      <c r="S2212" s="54">
        <f>S2211+IF(X2212=0,0,M2212)</f>
        <v/>
      </c>
      <c r="T2212" s="55">
        <f>MAX(T2211,S2212)</f>
        <v/>
      </c>
      <c r="U2212" s="56">
        <f>S2212-T2212</f>
        <v/>
      </c>
      <c r="V2212" s="55">
        <f>IFERROR(SUMIFS(DATABASE!$M$5:$M$6004,DATABASE!$B$5:$B$6004,B2212,DATABASE!$X$5:$X$6004,1),0)</f>
        <v/>
      </c>
      <c r="W2212" s="57">
        <f>IFERROR(COUNTIFS(DATABASE!$B$5:$B$6004,B2212,DATABASE!$X$5:$X$6004,1),0)</f>
        <v/>
      </c>
      <c r="X2212" s="58">
        <f>--AND(ISNUMBER(B2212),C2212&lt;&gt;"",L2212&lt;&gt;"",M2212&lt;&gt;"")</f>
        <v/>
      </c>
    </row>
    <row r="2213" ht="15" customHeight="1" s="111">
      <c r="A2213" s="42" t="inlineStr">
        <is>
          <t>MAY</t>
        </is>
      </c>
      <c r="B2213" s="43">
        <f>MAY!A214</f>
        <v/>
      </c>
      <c r="C2213" s="44">
        <f>MAY!B214</f>
        <v/>
      </c>
      <c r="D2213" s="44">
        <f>MAY!C214</f>
        <v/>
      </c>
      <c r="E2213" s="44">
        <f>MAY!D214</f>
        <v/>
      </c>
      <c r="F2213" s="44">
        <f>MAY!E214</f>
        <v/>
      </c>
      <c r="G2213" s="44">
        <f>MAY!F214</f>
        <v/>
      </c>
      <c r="H2213" s="44">
        <f>MAY!G214</f>
        <v/>
      </c>
      <c r="I2213" s="45">
        <f>MAY!H214</f>
        <v/>
      </c>
      <c r="J2213" s="45">
        <f>MAY!I214</f>
        <v/>
      </c>
      <c r="K2213" s="44">
        <f>MAY!J214</f>
        <v/>
      </c>
      <c r="L2213" s="44">
        <f>MAY!K214</f>
        <v/>
      </c>
      <c r="M2213" s="46">
        <f>MAY!L214</f>
        <v/>
      </c>
      <c r="N2213" s="44">
        <f>MAY!M214</f>
        <v/>
      </c>
      <c r="O2213" s="44">
        <f>MAY!N214</f>
        <v/>
      </c>
      <c r="P2213" s="44">
        <f>MAY!O214</f>
        <v/>
      </c>
      <c r="Q2213" s="44">
        <f>MAY!P214</f>
        <v/>
      </c>
      <c r="R2213" s="44">
        <f>MAY!Q214</f>
        <v/>
      </c>
      <c r="S2213" s="46">
        <f>S2212+IF(X2213=0,0,M2213)</f>
        <v/>
      </c>
      <c r="T2213" s="47">
        <f>MAX(T2212,S2213)</f>
        <v/>
      </c>
      <c r="U2213" s="48">
        <f>S2213-T2213</f>
        <v/>
      </c>
      <c r="V2213" s="47">
        <f>IFERROR(SUMIFS(DATABASE!$M$5:$M$6004,DATABASE!$B$5:$B$6004,B2213,DATABASE!$X$5:$X$6004,1),0)</f>
        <v/>
      </c>
      <c r="W2213" s="31">
        <f>IFERROR(COUNTIFS(DATABASE!$B$5:$B$6004,B2213,DATABASE!$X$5:$X$6004,1),0)</f>
        <v/>
      </c>
      <c r="X2213" s="49">
        <f>--AND(ISNUMBER(B2213),C2213&lt;&gt;"",L2213&lt;&gt;"",M2213&lt;&gt;"")</f>
        <v/>
      </c>
    </row>
    <row r="2214" ht="15" customHeight="1" s="111">
      <c r="A2214" s="50" t="inlineStr">
        <is>
          <t>MAY</t>
        </is>
      </c>
      <c r="B2214" s="51">
        <f>MAY!A215</f>
        <v/>
      </c>
      <c r="C2214" s="52">
        <f>MAY!B215</f>
        <v/>
      </c>
      <c r="D2214" s="52">
        <f>MAY!C215</f>
        <v/>
      </c>
      <c r="E2214" s="52">
        <f>MAY!D215</f>
        <v/>
      </c>
      <c r="F2214" s="52">
        <f>MAY!E215</f>
        <v/>
      </c>
      <c r="G2214" s="52">
        <f>MAY!F215</f>
        <v/>
      </c>
      <c r="H2214" s="52">
        <f>MAY!G215</f>
        <v/>
      </c>
      <c r="I2214" s="53">
        <f>MAY!H215</f>
        <v/>
      </c>
      <c r="J2214" s="53">
        <f>MAY!I215</f>
        <v/>
      </c>
      <c r="K2214" s="52">
        <f>MAY!J215</f>
        <v/>
      </c>
      <c r="L2214" s="52">
        <f>MAY!K215</f>
        <v/>
      </c>
      <c r="M2214" s="54">
        <f>MAY!L215</f>
        <v/>
      </c>
      <c r="N2214" s="52">
        <f>MAY!M215</f>
        <v/>
      </c>
      <c r="O2214" s="52">
        <f>MAY!N215</f>
        <v/>
      </c>
      <c r="P2214" s="52">
        <f>MAY!O215</f>
        <v/>
      </c>
      <c r="Q2214" s="52">
        <f>MAY!P215</f>
        <v/>
      </c>
      <c r="R2214" s="52">
        <f>MAY!Q215</f>
        <v/>
      </c>
      <c r="S2214" s="54">
        <f>S2213+IF(X2214=0,0,M2214)</f>
        <v/>
      </c>
      <c r="T2214" s="55">
        <f>MAX(T2213,S2214)</f>
        <v/>
      </c>
      <c r="U2214" s="56">
        <f>S2214-T2214</f>
        <v/>
      </c>
      <c r="V2214" s="55">
        <f>IFERROR(SUMIFS(DATABASE!$M$5:$M$6004,DATABASE!$B$5:$B$6004,B2214,DATABASE!$X$5:$X$6004,1),0)</f>
        <v/>
      </c>
      <c r="W2214" s="57">
        <f>IFERROR(COUNTIFS(DATABASE!$B$5:$B$6004,B2214,DATABASE!$X$5:$X$6004,1),0)</f>
        <v/>
      </c>
      <c r="X2214" s="58">
        <f>--AND(ISNUMBER(B2214),C2214&lt;&gt;"",L2214&lt;&gt;"",M2214&lt;&gt;"")</f>
        <v/>
      </c>
    </row>
    <row r="2215" ht="15" customHeight="1" s="111">
      <c r="A2215" s="42" t="inlineStr">
        <is>
          <t>MAY</t>
        </is>
      </c>
      <c r="B2215" s="43">
        <f>MAY!A216</f>
        <v/>
      </c>
      <c r="C2215" s="44">
        <f>MAY!B216</f>
        <v/>
      </c>
      <c r="D2215" s="44">
        <f>MAY!C216</f>
        <v/>
      </c>
      <c r="E2215" s="44">
        <f>MAY!D216</f>
        <v/>
      </c>
      <c r="F2215" s="44">
        <f>MAY!E216</f>
        <v/>
      </c>
      <c r="G2215" s="44">
        <f>MAY!F216</f>
        <v/>
      </c>
      <c r="H2215" s="44">
        <f>MAY!G216</f>
        <v/>
      </c>
      <c r="I2215" s="45">
        <f>MAY!H216</f>
        <v/>
      </c>
      <c r="J2215" s="45">
        <f>MAY!I216</f>
        <v/>
      </c>
      <c r="K2215" s="44">
        <f>MAY!J216</f>
        <v/>
      </c>
      <c r="L2215" s="44">
        <f>MAY!K216</f>
        <v/>
      </c>
      <c r="M2215" s="46">
        <f>MAY!L216</f>
        <v/>
      </c>
      <c r="N2215" s="44">
        <f>MAY!M216</f>
        <v/>
      </c>
      <c r="O2215" s="44">
        <f>MAY!N216</f>
        <v/>
      </c>
      <c r="P2215" s="44">
        <f>MAY!O216</f>
        <v/>
      </c>
      <c r="Q2215" s="44">
        <f>MAY!P216</f>
        <v/>
      </c>
      <c r="R2215" s="44">
        <f>MAY!Q216</f>
        <v/>
      </c>
      <c r="S2215" s="46">
        <f>S2214+IF(X2215=0,0,M2215)</f>
        <v/>
      </c>
      <c r="T2215" s="47">
        <f>MAX(T2214,S2215)</f>
        <v/>
      </c>
      <c r="U2215" s="48">
        <f>S2215-T2215</f>
        <v/>
      </c>
      <c r="V2215" s="47">
        <f>IFERROR(SUMIFS(DATABASE!$M$5:$M$6004,DATABASE!$B$5:$B$6004,B2215,DATABASE!$X$5:$X$6004,1),0)</f>
        <v/>
      </c>
      <c r="W2215" s="31">
        <f>IFERROR(COUNTIFS(DATABASE!$B$5:$B$6004,B2215,DATABASE!$X$5:$X$6004,1),0)</f>
        <v/>
      </c>
      <c r="X2215" s="49">
        <f>--AND(ISNUMBER(B2215),C2215&lt;&gt;"",L2215&lt;&gt;"",M2215&lt;&gt;"")</f>
        <v/>
      </c>
    </row>
    <row r="2216" ht="15" customHeight="1" s="111">
      <c r="A2216" s="50" t="inlineStr">
        <is>
          <t>MAY</t>
        </is>
      </c>
      <c r="B2216" s="51">
        <f>MAY!A217</f>
        <v/>
      </c>
      <c r="C2216" s="52">
        <f>MAY!B217</f>
        <v/>
      </c>
      <c r="D2216" s="52">
        <f>MAY!C217</f>
        <v/>
      </c>
      <c r="E2216" s="52">
        <f>MAY!D217</f>
        <v/>
      </c>
      <c r="F2216" s="52">
        <f>MAY!E217</f>
        <v/>
      </c>
      <c r="G2216" s="52">
        <f>MAY!F217</f>
        <v/>
      </c>
      <c r="H2216" s="52">
        <f>MAY!G217</f>
        <v/>
      </c>
      <c r="I2216" s="53">
        <f>MAY!H217</f>
        <v/>
      </c>
      <c r="J2216" s="53">
        <f>MAY!I217</f>
        <v/>
      </c>
      <c r="K2216" s="52">
        <f>MAY!J217</f>
        <v/>
      </c>
      <c r="L2216" s="52">
        <f>MAY!K217</f>
        <v/>
      </c>
      <c r="M2216" s="54">
        <f>MAY!L217</f>
        <v/>
      </c>
      <c r="N2216" s="52">
        <f>MAY!M217</f>
        <v/>
      </c>
      <c r="O2216" s="52">
        <f>MAY!N217</f>
        <v/>
      </c>
      <c r="P2216" s="52">
        <f>MAY!O217</f>
        <v/>
      </c>
      <c r="Q2216" s="52">
        <f>MAY!P217</f>
        <v/>
      </c>
      <c r="R2216" s="52">
        <f>MAY!Q217</f>
        <v/>
      </c>
      <c r="S2216" s="54">
        <f>S2215+IF(X2216=0,0,M2216)</f>
        <v/>
      </c>
      <c r="T2216" s="55">
        <f>MAX(T2215,S2216)</f>
        <v/>
      </c>
      <c r="U2216" s="56">
        <f>S2216-T2216</f>
        <v/>
      </c>
      <c r="V2216" s="55">
        <f>IFERROR(SUMIFS(DATABASE!$M$5:$M$6004,DATABASE!$B$5:$B$6004,B2216,DATABASE!$X$5:$X$6004,1),0)</f>
        <v/>
      </c>
      <c r="W2216" s="57">
        <f>IFERROR(COUNTIFS(DATABASE!$B$5:$B$6004,B2216,DATABASE!$X$5:$X$6004,1),0)</f>
        <v/>
      </c>
      <c r="X2216" s="58">
        <f>--AND(ISNUMBER(B2216),C2216&lt;&gt;"",L2216&lt;&gt;"",M2216&lt;&gt;"")</f>
        <v/>
      </c>
    </row>
    <row r="2217" ht="15" customHeight="1" s="111">
      <c r="A2217" s="42" t="inlineStr">
        <is>
          <t>MAY</t>
        </is>
      </c>
      <c r="B2217" s="43">
        <f>MAY!A218</f>
        <v/>
      </c>
      <c r="C2217" s="44">
        <f>MAY!B218</f>
        <v/>
      </c>
      <c r="D2217" s="44">
        <f>MAY!C218</f>
        <v/>
      </c>
      <c r="E2217" s="44">
        <f>MAY!D218</f>
        <v/>
      </c>
      <c r="F2217" s="44">
        <f>MAY!E218</f>
        <v/>
      </c>
      <c r="G2217" s="44">
        <f>MAY!F218</f>
        <v/>
      </c>
      <c r="H2217" s="44">
        <f>MAY!G218</f>
        <v/>
      </c>
      <c r="I2217" s="45">
        <f>MAY!H218</f>
        <v/>
      </c>
      <c r="J2217" s="45">
        <f>MAY!I218</f>
        <v/>
      </c>
      <c r="K2217" s="44">
        <f>MAY!J218</f>
        <v/>
      </c>
      <c r="L2217" s="44">
        <f>MAY!K218</f>
        <v/>
      </c>
      <c r="M2217" s="46">
        <f>MAY!L218</f>
        <v/>
      </c>
      <c r="N2217" s="44">
        <f>MAY!M218</f>
        <v/>
      </c>
      <c r="O2217" s="44">
        <f>MAY!N218</f>
        <v/>
      </c>
      <c r="P2217" s="44">
        <f>MAY!O218</f>
        <v/>
      </c>
      <c r="Q2217" s="44">
        <f>MAY!P218</f>
        <v/>
      </c>
      <c r="R2217" s="44">
        <f>MAY!Q218</f>
        <v/>
      </c>
      <c r="S2217" s="46">
        <f>S2216+IF(X2217=0,0,M2217)</f>
        <v/>
      </c>
      <c r="T2217" s="47">
        <f>MAX(T2216,S2217)</f>
        <v/>
      </c>
      <c r="U2217" s="48">
        <f>S2217-T2217</f>
        <v/>
      </c>
      <c r="V2217" s="47">
        <f>IFERROR(SUMIFS(DATABASE!$M$5:$M$6004,DATABASE!$B$5:$B$6004,B2217,DATABASE!$X$5:$X$6004,1),0)</f>
        <v/>
      </c>
      <c r="W2217" s="31">
        <f>IFERROR(COUNTIFS(DATABASE!$B$5:$B$6004,B2217,DATABASE!$X$5:$X$6004,1),0)</f>
        <v/>
      </c>
      <c r="X2217" s="49">
        <f>--AND(ISNUMBER(B2217),C2217&lt;&gt;"",L2217&lt;&gt;"",M2217&lt;&gt;"")</f>
        <v/>
      </c>
    </row>
    <row r="2218" ht="15" customHeight="1" s="111">
      <c r="A2218" s="50" t="inlineStr">
        <is>
          <t>MAY</t>
        </is>
      </c>
      <c r="B2218" s="51">
        <f>MAY!A219</f>
        <v/>
      </c>
      <c r="C2218" s="52">
        <f>MAY!B219</f>
        <v/>
      </c>
      <c r="D2218" s="52">
        <f>MAY!C219</f>
        <v/>
      </c>
      <c r="E2218" s="52">
        <f>MAY!D219</f>
        <v/>
      </c>
      <c r="F2218" s="52">
        <f>MAY!E219</f>
        <v/>
      </c>
      <c r="G2218" s="52">
        <f>MAY!F219</f>
        <v/>
      </c>
      <c r="H2218" s="52">
        <f>MAY!G219</f>
        <v/>
      </c>
      <c r="I2218" s="53">
        <f>MAY!H219</f>
        <v/>
      </c>
      <c r="J2218" s="53">
        <f>MAY!I219</f>
        <v/>
      </c>
      <c r="K2218" s="52">
        <f>MAY!J219</f>
        <v/>
      </c>
      <c r="L2218" s="52">
        <f>MAY!K219</f>
        <v/>
      </c>
      <c r="M2218" s="54">
        <f>MAY!L219</f>
        <v/>
      </c>
      <c r="N2218" s="52">
        <f>MAY!M219</f>
        <v/>
      </c>
      <c r="O2218" s="52">
        <f>MAY!N219</f>
        <v/>
      </c>
      <c r="P2218" s="52">
        <f>MAY!O219</f>
        <v/>
      </c>
      <c r="Q2218" s="52">
        <f>MAY!P219</f>
        <v/>
      </c>
      <c r="R2218" s="52">
        <f>MAY!Q219</f>
        <v/>
      </c>
      <c r="S2218" s="54">
        <f>S2217+IF(X2218=0,0,M2218)</f>
        <v/>
      </c>
      <c r="T2218" s="55">
        <f>MAX(T2217,S2218)</f>
        <v/>
      </c>
      <c r="U2218" s="56">
        <f>S2218-T2218</f>
        <v/>
      </c>
      <c r="V2218" s="55">
        <f>IFERROR(SUMIFS(DATABASE!$M$5:$M$6004,DATABASE!$B$5:$B$6004,B2218,DATABASE!$X$5:$X$6004,1),0)</f>
        <v/>
      </c>
      <c r="W2218" s="57">
        <f>IFERROR(COUNTIFS(DATABASE!$B$5:$B$6004,B2218,DATABASE!$X$5:$X$6004,1),0)</f>
        <v/>
      </c>
      <c r="X2218" s="58">
        <f>--AND(ISNUMBER(B2218),C2218&lt;&gt;"",L2218&lt;&gt;"",M2218&lt;&gt;"")</f>
        <v/>
      </c>
    </row>
    <row r="2219" ht="15" customHeight="1" s="111">
      <c r="A2219" s="42" t="inlineStr">
        <is>
          <t>MAY</t>
        </is>
      </c>
      <c r="B2219" s="43">
        <f>MAY!A220</f>
        <v/>
      </c>
      <c r="C2219" s="44">
        <f>MAY!B220</f>
        <v/>
      </c>
      <c r="D2219" s="44">
        <f>MAY!C220</f>
        <v/>
      </c>
      <c r="E2219" s="44">
        <f>MAY!D220</f>
        <v/>
      </c>
      <c r="F2219" s="44">
        <f>MAY!E220</f>
        <v/>
      </c>
      <c r="G2219" s="44">
        <f>MAY!F220</f>
        <v/>
      </c>
      <c r="H2219" s="44">
        <f>MAY!G220</f>
        <v/>
      </c>
      <c r="I2219" s="45">
        <f>MAY!H220</f>
        <v/>
      </c>
      <c r="J2219" s="45">
        <f>MAY!I220</f>
        <v/>
      </c>
      <c r="K2219" s="44">
        <f>MAY!J220</f>
        <v/>
      </c>
      <c r="L2219" s="44">
        <f>MAY!K220</f>
        <v/>
      </c>
      <c r="M2219" s="46">
        <f>MAY!L220</f>
        <v/>
      </c>
      <c r="N2219" s="44">
        <f>MAY!M220</f>
        <v/>
      </c>
      <c r="O2219" s="44">
        <f>MAY!N220</f>
        <v/>
      </c>
      <c r="P2219" s="44">
        <f>MAY!O220</f>
        <v/>
      </c>
      <c r="Q2219" s="44">
        <f>MAY!P220</f>
        <v/>
      </c>
      <c r="R2219" s="44">
        <f>MAY!Q220</f>
        <v/>
      </c>
      <c r="S2219" s="46">
        <f>S2218+IF(X2219=0,0,M2219)</f>
        <v/>
      </c>
      <c r="T2219" s="47">
        <f>MAX(T2218,S2219)</f>
        <v/>
      </c>
      <c r="U2219" s="48">
        <f>S2219-T2219</f>
        <v/>
      </c>
      <c r="V2219" s="47">
        <f>IFERROR(SUMIFS(DATABASE!$M$5:$M$6004,DATABASE!$B$5:$B$6004,B2219,DATABASE!$X$5:$X$6004,1),0)</f>
        <v/>
      </c>
      <c r="W2219" s="31">
        <f>IFERROR(COUNTIFS(DATABASE!$B$5:$B$6004,B2219,DATABASE!$X$5:$X$6004,1),0)</f>
        <v/>
      </c>
      <c r="X2219" s="49">
        <f>--AND(ISNUMBER(B2219),C2219&lt;&gt;"",L2219&lt;&gt;"",M2219&lt;&gt;"")</f>
        <v/>
      </c>
    </row>
    <row r="2220" ht="15" customHeight="1" s="111">
      <c r="A2220" s="50" t="inlineStr">
        <is>
          <t>MAY</t>
        </is>
      </c>
      <c r="B2220" s="51">
        <f>MAY!A221</f>
        <v/>
      </c>
      <c r="C2220" s="52">
        <f>MAY!B221</f>
        <v/>
      </c>
      <c r="D2220" s="52">
        <f>MAY!C221</f>
        <v/>
      </c>
      <c r="E2220" s="52">
        <f>MAY!D221</f>
        <v/>
      </c>
      <c r="F2220" s="52">
        <f>MAY!E221</f>
        <v/>
      </c>
      <c r="G2220" s="52">
        <f>MAY!F221</f>
        <v/>
      </c>
      <c r="H2220" s="52">
        <f>MAY!G221</f>
        <v/>
      </c>
      <c r="I2220" s="53">
        <f>MAY!H221</f>
        <v/>
      </c>
      <c r="J2220" s="53">
        <f>MAY!I221</f>
        <v/>
      </c>
      <c r="K2220" s="52">
        <f>MAY!J221</f>
        <v/>
      </c>
      <c r="L2220" s="52">
        <f>MAY!K221</f>
        <v/>
      </c>
      <c r="M2220" s="54">
        <f>MAY!L221</f>
        <v/>
      </c>
      <c r="N2220" s="52">
        <f>MAY!M221</f>
        <v/>
      </c>
      <c r="O2220" s="52">
        <f>MAY!N221</f>
        <v/>
      </c>
      <c r="P2220" s="52">
        <f>MAY!O221</f>
        <v/>
      </c>
      <c r="Q2220" s="52">
        <f>MAY!P221</f>
        <v/>
      </c>
      <c r="R2220" s="52">
        <f>MAY!Q221</f>
        <v/>
      </c>
      <c r="S2220" s="54">
        <f>S2219+IF(X2220=0,0,M2220)</f>
        <v/>
      </c>
      <c r="T2220" s="55">
        <f>MAX(T2219,S2220)</f>
        <v/>
      </c>
      <c r="U2220" s="56">
        <f>S2220-T2220</f>
        <v/>
      </c>
      <c r="V2220" s="55">
        <f>IFERROR(SUMIFS(DATABASE!$M$5:$M$6004,DATABASE!$B$5:$B$6004,B2220,DATABASE!$X$5:$X$6004,1),0)</f>
        <v/>
      </c>
      <c r="W2220" s="57">
        <f>IFERROR(COUNTIFS(DATABASE!$B$5:$B$6004,B2220,DATABASE!$X$5:$X$6004,1),0)</f>
        <v/>
      </c>
      <c r="X2220" s="58">
        <f>--AND(ISNUMBER(B2220),C2220&lt;&gt;"",L2220&lt;&gt;"",M2220&lt;&gt;"")</f>
        <v/>
      </c>
    </row>
    <row r="2221" ht="15" customHeight="1" s="111">
      <c r="A2221" s="42" t="inlineStr">
        <is>
          <t>MAY</t>
        </is>
      </c>
      <c r="B2221" s="43">
        <f>MAY!A222</f>
        <v/>
      </c>
      <c r="C2221" s="44">
        <f>MAY!B222</f>
        <v/>
      </c>
      <c r="D2221" s="44">
        <f>MAY!C222</f>
        <v/>
      </c>
      <c r="E2221" s="44">
        <f>MAY!D222</f>
        <v/>
      </c>
      <c r="F2221" s="44">
        <f>MAY!E222</f>
        <v/>
      </c>
      <c r="G2221" s="44">
        <f>MAY!F222</f>
        <v/>
      </c>
      <c r="H2221" s="44">
        <f>MAY!G222</f>
        <v/>
      </c>
      <c r="I2221" s="45">
        <f>MAY!H222</f>
        <v/>
      </c>
      <c r="J2221" s="45">
        <f>MAY!I222</f>
        <v/>
      </c>
      <c r="K2221" s="44">
        <f>MAY!J222</f>
        <v/>
      </c>
      <c r="L2221" s="44">
        <f>MAY!K222</f>
        <v/>
      </c>
      <c r="M2221" s="46">
        <f>MAY!L222</f>
        <v/>
      </c>
      <c r="N2221" s="44">
        <f>MAY!M222</f>
        <v/>
      </c>
      <c r="O2221" s="44">
        <f>MAY!N222</f>
        <v/>
      </c>
      <c r="P2221" s="44">
        <f>MAY!O222</f>
        <v/>
      </c>
      <c r="Q2221" s="44">
        <f>MAY!P222</f>
        <v/>
      </c>
      <c r="R2221" s="44">
        <f>MAY!Q222</f>
        <v/>
      </c>
      <c r="S2221" s="46">
        <f>S2220+IF(X2221=0,0,M2221)</f>
        <v/>
      </c>
      <c r="T2221" s="47">
        <f>MAX(T2220,S2221)</f>
        <v/>
      </c>
      <c r="U2221" s="48">
        <f>S2221-T2221</f>
        <v/>
      </c>
      <c r="V2221" s="47">
        <f>IFERROR(SUMIFS(DATABASE!$M$5:$M$6004,DATABASE!$B$5:$B$6004,B2221,DATABASE!$X$5:$X$6004,1),0)</f>
        <v/>
      </c>
      <c r="W2221" s="31">
        <f>IFERROR(COUNTIFS(DATABASE!$B$5:$B$6004,B2221,DATABASE!$X$5:$X$6004,1),0)</f>
        <v/>
      </c>
      <c r="X2221" s="49">
        <f>--AND(ISNUMBER(B2221),C2221&lt;&gt;"",L2221&lt;&gt;"",M2221&lt;&gt;"")</f>
        <v/>
      </c>
    </row>
    <row r="2222" ht="15" customHeight="1" s="111">
      <c r="A2222" s="50" t="inlineStr">
        <is>
          <t>MAY</t>
        </is>
      </c>
      <c r="B2222" s="51">
        <f>MAY!A223</f>
        <v/>
      </c>
      <c r="C2222" s="52">
        <f>MAY!B223</f>
        <v/>
      </c>
      <c r="D2222" s="52">
        <f>MAY!C223</f>
        <v/>
      </c>
      <c r="E2222" s="52">
        <f>MAY!D223</f>
        <v/>
      </c>
      <c r="F2222" s="52">
        <f>MAY!E223</f>
        <v/>
      </c>
      <c r="G2222" s="52">
        <f>MAY!F223</f>
        <v/>
      </c>
      <c r="H2222" s="52">
        <f>MAY!G223</f>
        <v/>
      </c>
      <c r="I2222" s="53">
        <f>MAY!H223</f>
        <v/>
      </c>
      <c r="J2222" s="53">
        <f>MAY!I223</f>
        <v/>
      </c>
      <c r="K2222" s="52">
        <f>MAY!J223</f>
        <v/>
      </c>
      <c r="L2222" s="52">
        <f>MAY!K223</f>
        <v/>
      </c>
      <c r="M2222" s="54">
        <f>MAY!L223</f>
        <v/>
      </c>
      <c r="N2222" s="52">
        <f>MAY!M223</f>
        <v/>
      </c>
      <c r="O2222" s="52">
        <f>MAY!N223</f>
        <v/>
      </c>
      <c r="P2222" s="52">
        <f>MAY!O223</f>
        <v/>
      </c>
      <c r="Q2222" s="52">
        <f>MAY!P223</f>
        <v/>
      </c>
      <c r="R2222" s="52">
        <f>MAY!Q223</f>
        <v/>
      </c>
      <c r="S2222" s="54">
        <f>S2221+IF(X2222=0,0,M2222)</f>
        <v/>
      </c>
      <c r="T2222" s="55">
        <f>MAX(T2221,S2222)</f>
        <v/>
      </c>
      <c r="U2222" s="56">
        <f>S2222-T2222</f>
        <v/>
      </c>
      <c r="V2222" s="55">
        <f>IFERROR(SUMIFS(DATABASE!$M$5:$M$6004,DATABASE!$B$5:$B$6004,B2222,DATABASE!$X$5:$X$6004,1),0)</f>
        <v/>
      </c>
      <c r="W2222" s="57">
        <f>IFERROR(COUNTIFS(DATABASE!$B$5:$B$6004,B2222,DATABASE!$X$5:$X$6004,1),0)</f>
        <v/>
      </c>
      <c r="X2222" s="58">
        <f>--AND(ISNUMBER(B2222),C2222&lt;&gt;"",L2222&lt;&gt;"",M2222&lt;&gt;"")</f>
        <v/>
      </c>
    </row>
    <row r="2223" ht="15" customHeight="1" s="111">
      <c r="A2223" s="42" t="inlineStr">
        <is>
          <t>MAY</t>
        </is>
      </c>
      <c r="B2223" s="43">
        <f>MAY!A224</f>
        <v/>
      </c>
      <c r="C2223" s="44">
        <f>MAY!B224</f>
        <v/>
      </c>
      <c r="D2223" s="44">
        <f>MAY!C224</f>
        <v/>
      </c>
      <c r="E2223" s="44">
        <f>MAY!D224</f>
        <v/>
      </c>
      <c r="F2223" s="44">
        <f>MAY!E224</f>
        <v/>
      </c>
      <c r="G2223" s="44">
        <f>MAY!F224</f>
        <v/>
      </c>
      <c r="H2223" s="44">
        <f>MAY!G224</f>
        <v/>
      </c>
      <c r="I2223" s="45">
        <f>MAY!H224</f>
        <v/>
      </c>
      <c r="J2223" s="45">
        <f>MAY!I224</f>
        <v/>
      </c>
      <c r="K2223" s="44">
        <f>MAY!J224</f>
        <v/>
      </c>
      <c r="L2223" s="44">
        <f>MAY!K224</f>
        <v/>
      </c>
      <c r="M2223" s="46">
        <f>MAY!L224</f>
        <v/>
      </c>
      <c r="N2223" s="44">
        <f>MAY!M224</f>
        <v/>
      </c>
      <c r="O2223" s="44">
        <f>MAY!N224</f>
        <v/>
      </c>
      <c r="P2223" s="44">
        <f>MAY!O224</f>
        <v/>
      </c>
      <c r="Q2223" s="44">
        <f>MAY!P224</f>
        <v/>
      </c>
      <c r="R2223" s="44">
        <f>MAY!Q224</f>
        <v/>
      </c>
      <c r="S2223" s="46">
        <f>S2222+IF(X2223=0,0,M2223)</f>
        <v/>
      </c>
      <c r="T2223" s="47">
        <f>MAX(T2222,S2223)</f>
        <v/>
      </c>
      <c r="U2223" s="48">
        <f>S2223-T2223</f>
        <v/>
      </c>
      <c r="V2223" s="47">
        <f>IFERROR(SUMIFS(DATABASE!$M$5:$M$6004,DATABASE!$B$5:$B$6004,B2223,DATABASE!$X$5:$X$6004,1),0)</f>
        <v/>
      </c>
      <c r="W2223" s="31">
        <f>IFERROR(COUNTIFS(DATABASE!$B$5:$B$6004,B2223,DATABASE!$X$5:$X$6004,1),0)</f>
        <v/>
      </c>
      <c r="X2223" s="49">
        <f>--AND(ISNUMBER(B2223),C2223&lt;&gt;"",L2223&lt;&gt;"",M2223&lt;&gt;"")</f>
        <v/>
      </c>
    </row>
    <row r="2224" ht="15" customHeight="1" s="111">
      <c r="A2224" s="50" t="inlineStr">
        <is>
          <t>MAY</t>
        </is>
      </c>
      <c r="B2224" s="51">
        <f>MAY!A225</f>
        <v/>
      </c>
      <c r="C2224" s="52">
        <f>MAY!B225</f>
        <v/>
      </c>
      <c r="D2224" s="52">
        <f>MAY!C225</f>
        <v/>
      </c>
      <c r="E2224" s="52">
        <f>MAY!D225</f>
        <v/>
      </c>
      <c r="F2224" s="52">
        <f>MAY!E225</f>
        <v/>
      </c>
      <c r="G2224" s="52">
        <f>MAY!F225</f>
        <v/>
      </c>
      <c r="H2224" s="52">
        <f>MAY!G225</f>
        <v/>
      </c>
      <c r="I2224" s="53">
        <f>MAY!H225</f>
        <v/>
      </c>
      <c r="J2224" s="53">
        <f>MAY!I225</f>
        <v/>
      </c>
      <c r="K2224" s="52">
        <f>MAY!J225</f>
        <v/>
      </c>
      <c r="L2224" s="52">
        <f>MAY!K225</f>
        <v/>
      </c>
      <c r="M2224" s="54">
        <f>MAY!L225</f>
        <v/>
      </c>
      <c r="N2224" s="52">
        <f>MAY!M225</f>
        <v/>
      </c>
      <c r="O2224" s="52">
        <f>MAY!N225</f>
        <v/>
      </c>
      <c r="P2224" s="52">
        <f>MAY!O225</f>
        <v/>
      </c>
      <c r="Q2224" s="52">
        <f>MAY!P225</f>
        <v/>
      </c>
      <c r="R2224" s="52">
        <f>MAY!Q225</f>
        <v/>
      </c>
      <c r="S2224" s="54">
        <f>S2223+IF(X2224=0,0,M2224)</f>
        <v/>
      </c>
      <c r="T2224" s="55">
        <f>MAX(T2223,S2224)</f>
        <v/>
      </c>
      <c r="U2224" s="56">
        <f>S2224-T2224</f>
        <v/>
      </c>
      <c r="V2224" s="55">
        <f>IFERROR(SUMIFS(DATABASE!$M$5:$M$6004,DATABASE!$B$5:$B$6004,B2224,DATABASE!$X$5:$X$6004,1),0)</f>
        <v/>
      </c>
      <c r="W2224" s="57">
        <f>IFERROR(COUNTIFS(DATABASE!$B$5:$B$6004,B2224,DATABASE!$X$5:$X$6004,1),0)</f>
        <v/>
      </c>
      <c r="X2224" s="58">
        <f>--AND(ISNUMBER(B2224),C2224&lt;&gt;"",L2224&lt;&gt;"",M2224&lt;&gt;"")</f>
        <v/>
      </c>
    </row>
    <row r="2225" ht="15" customHeight="1" s="111">
      <c r="A2225" s="42" t="inlineStr">
        <is>
          <t>MAY</t>
        </is>
      </c>
      <c r="B2225" s="43">
        <f>MAY!A226</f>
        <v/>
      </c>
      <c r="C2225" s="44">
        <f>MAY!B226</f>
        <v/>
      </c>
      <c r="D2225" s="44">
        <f>MAY!C226</f>
        <v/>
      </c>
      <c r="E2225" s="44">
        <f>MAY!D226</f>
        <v/>
      </c>
      <c r="F2225" s="44">
        <f>MAY!E226</f>
        <v/>
      </c>
      <c r="G2225" s="44">
        <f>MAY!F226</f>
        <v/>
      </c>
      <c r="H2225" s="44">
        <f>MAY!G226</f>
        <v/>
      </c>
      <c r="I2225" s="45">
        <f>MAY!H226</f>
        <v/>
      </c>
      <c r="J2225" s="45">
        <f>MAY!I226</f>
        <v/>
      </c>
      <c r="K2225" s="44">
        <f>MAY!J226</f>
        <v/>
      </c>
      <c r="L2225" s="44">
        <f>MAY!K226</f>
        <v/>
      </c>
      <c r="M2225" s="46">
        <f>MAY!L226</f>
        <v/>
      </c>
      <c r="N2225" s="44">
        <f>MAY!M226</f>
        <v/>
      </c>
      <c r="O2225" s="44">
        <f>MAY!N226</f>
        <v/>
      </c>
      <c r="P2225" s="44">
        <f>MAY!O226</f>
        <v/>
      </c>
      <c r="Q2225" s="44">
        <f>MAY!P226</f>
        <v/>
      </c>
      <c r="R2225" s="44">
        <f>MAY!Q226</f>
        <v/>
      </c>
      <c r="S2225" s="46">
        <f>S2224+IF(X2225=0,0,M2225)</f>
        <v/>
      </c>
      <c r="T2225" s="47">
        <f>MAX(T2224,S2225)</f>
        <v/>
      </c>
      <c r="U2225" s="48">
        <f>S2225-T2225</f>
        <v/>
      </c>
      <c r="V2225" s="47">
        <f>IFERROR(SUMIFS(DATABASE!$M$5:$M$6004,DATABASE!$B$5:$B$6004,B2225,DATABASE!$X$5:$X$6004,1),0)</f>
        <v/>
      </c>
      <c r="W2225" s="31">
        <f>IFERROR(COUNTIFS(DATABASE!$B$5:$B$6004,B2225,DATABASE!$X$5:$X$6004,1),0)</f>
        <v/>
      </c>
      <c r="X2225" s="49">
        <f>--AND(ISNUMBER(B2225),C2225&lt;&gt;"",L2225&lt;&gt;"",M2225&lt;&gt;"")</f>
        <v/>
      </c>
    </row>
    <row r="2226" ht="15" customHeight="1" s="111">
      <c r="A2226" s="50" t="inlineStr">
        <is>
          <t>MAY</t>
        </is>
      </c>
      <c r="B2226" s="51">
        <f>MAY!A227</f>
        <v/>
      </c>
      <c r="C2226" s="52">
        <f>MAY!B227</f>
        <v/>
      </c>
      <c r="D2226" s="52">
        <f>MAY!C227</f>
        <v/>
      </c>
      <c r="E2226" s="52">
        <f>MAY!D227</f>
        <v/>
      </c>
      <c r="F2226" s="52">
        <f>MAY!E227</f>
        <v/>
      </c>
      <c r="G2226" s="52">
        <f>MAY!F227</f>
        <v/>
      </c>
      <c r="H2226" s="52">
        <f>MAY!G227</f>
        <v/>
      </c>
      <c r="I2226" s="53">
        <f>MAY!H227</f>
        <v/>
      </c>
      <c r="J2226" s="53">
        <f>MAY!I227</f>
        <v/>
      </c>
      <c r="K2226" s="52">
        <f>MAY!J227</f>
        <v/>
      </c>
      <c r="L2226" s="52">
        <f>MAY!K227</f>
        <v/>
      </c>
      <c r="M2226" s="54">
        <f>MAY!L227</f>
        <v/>
      </c>
      <c r="N2226" s="52">
        <f>MAY!M227</f>
        <v/>
      </c>
      <c r="O2226" s="52">
        <f>MAY!N227</f>
        <v/>
      </c>
      <c r="P2226" s="52">
        <f>MAY!O227</f>
        <v/>
      </c>
      <c r="Q2226" s="52">
        <f>MAY!P227</f>
        <v/>
      </c>
      <c r="R2226" s="52">
        <f>MAY!Q227</f>
        <v/>
      </c>
      <c r="S2226" s="54">
        <f>S2225+IF(X2226=0,0,M2226)</f>
        <v/>
      </c>
      <c r="T2226" s="55">
        <f>MAX(T2225,S2226)</f>
        <v/>
      </c>
      <c r="U2226" s="56">
        <f>S2226-T2226</f>
        <v/>
      </c>
      <c r="V2226" s="55">
        <f>IFERROR(SUMIFS(DATABASE!$M$5:$M$6004,DATABASE!$B$5:$B$6004,B2226,DATABASE!$X$5:$X$6004,1),0)</f>
        <v/>
      </c>
      <c r="W2226" s="57">
        <f>IFERROR(COUNTIFS(DATABASE!$B$5:$B$6004,B2226,DATABASE!$X$5:$X$6004,1),0)</f>
        <v/>
      </c>
      <c r="X2226" s="58">
        <f>--AND(ISNUMBER(B2226),C2226&lt;&gt;"",L2226&lt;&gt;"",M2226&lt;&gt;"")</f>
        <v/>
      </c>
    </row>
    <row r="2227" ht="15" customHeight="1" s="111">
      <c r="A2227" s="42" t="inlineStr">
        <is>
          <t>MAY</t>
        </is>
      </c>
      <c r="B2227" s="43">
        <f>MAY!A228</f>
        <v/>
      </c>
      <c r="C2227" s="44">
        <f>MAY!B228</f>
        <v/>
      </c>
      <c r="D2227" s="44">
        <f>MAY!C228</f>
        <v/>
      </c>
      <c r="E2227" s="44">
        <f>MAY!D228</f>
        <v/>
      </c>
      <c r="F2227" s="44">
        <f>MAY!E228</f>
        <v/>
      </c>
      <c r="G2227" s="44">
        <f>MAY!F228</f>
        <v/>
      </c>
      <c r="H2227" s="44">
        <f>MAY!G228</f>
        <v/>
      </c>
      <c r="I2227" s="45">
        <f>MAY!H228</f>
        <v/>
      </c>
      <c r="J2227" s="45">
        <f>MAY!I228</f>
        <v/>
      </c>
      <c r="K2227" s="44">
        <f>MAY!J228</f>
        <v/>
      </c>
      <c r="L2227" s="44">
        <f>MAY!K228</f>
        <v/>
      </c>
      <c r="M2227" s="46">
        <f>MAY!L228</f>
        <v/>
      </c>
      <c r="N2227" s="44">
        <f>MAY!M228</f>
        <v/>
      </c>
      <c r="O2227" s="44">
        <f>MAY!N228</f>
        <v/>
      </c>
      <c r="P2227" s="44">
        <f>MAY!O228</f>
        <v/>
      </c>
      <c r="Q2227" s="44">
        <f>MAY!P228</f>
        <v/>
      </c>
      <c r="R2227" s="44">
        <f>MAY!Q228</f>
        <v/>
      </c>
      <c r="S2227" s="46">
        <f>S2226+IF(X2227=0,0,M2227)</f>
        <v/>
      </c>
      <c r="T2227" s="47">
        <f>MAX(T2226,S2227)</f>
        <v/>
      </c>
      <c r="U2227" s="48">
        <f>S2227-T2227</f>
        <v/>
      </c>
      <c r="V2227" s="47">
        <f>IFERROR(SUMIFS(DATABASE!$M$5:$M$6004,DATABASE!$B$5:$B$6004,B2227,DATABASE!$X$5:$X$6004,1),0)</f>
        <v/>
      </c>
      <c r="W2227" s="31">
        <f>IFERROR(COUNTIFS(DATABASE!$B$5:$B$6004,B2227,DATABASE!$X$5:$X$6004,1),0)</f>
        <v/>
      </c>
      <c r="X2227" s="49">
        <f>--AND(ISNUMBER(B2227),C2227&lt;&gt;"",L2227&lt;&gt;"",M2227&lt;&gt;"")</f>
        <v/>
      </c>
    </row>
    <row r="2228" ht="15" customHeight="1" s="111">
      <c r="A2228" s="50" t="inlineStr">
        <is>
          <t>MAY</t>
        </is>
      </c>
      <c r="B2228" s="51">
        <f>MAY!A229</f>
        <v/>
      </c>
      <c r="C2228" s="52">
        <f>MAY!B229</f>
        <v/>
      </c>
      <c r="D2228" s="52">
        <f>MAY!C229</f>
        <v/>
      </c>
      <c r="E2228" s="52">
        <f>MAY!D229</f>
        <v/>
      </c>
      <c r="F2228" s="52">
        <f>MAY!E229</f>
        <v/>
      </c>
      <c r="G2228" s="52">
        <f>MAY!F229</f>
        <v/>
      </c>
      <c r="H2228" s="52">
        <f>MAY!G229</f>
        <v/>
      </c>
      <c r="I2228" s="53">
        <f>MAY!H229</f>
        <v/>
      </c>
      <c r="J2228" s="53">
        <f>MAY!I229</f>
        <v/>
      </c>
      <c r="K2228" s="52">
        <f>MAY!J229</f>
        <v/>
      </c>
      <c r="L2228" s="52">
        <f>MAY!K229</f>
        <v/>
      </c>
      <c r="M2228" s="54">
        <f>MAY!L229</f>
        <v/>
      </c>
      <c r="N2228" s="52">
        <f>MAY!M229</f>
        <v/>
      </c>
      <c r="O2228" s="52">
        <f>MAY!N229</f>
        <v/>
      </c>
      <c r="P2228" s="52">
        <f>MAY!O229</f>
        <v/>
      </c>
      <c r="Q2228" s="52">
        <f>MAY!P229</f>
        <v/>
      </c>
      <c r="R2228" s="52">
        <f>MAY!Q229</f>
        <v/>
      </c>
      <c r="S2228" s="54">
        <f>S2227+IF(X2228=0,0,M2228)</f>
        <v/>
      </c>
      <c r="T2228" s="55">
        <f>MAX(T2227,S2228)</f>
        <v/>
      </c>
      <c r="U2228" s="56">
        <f>S2228-T2228</f>
        <v/>
      </c>
      <c r="V2228" s="55">
        <f>IFERROR(SUMIFS(DATABASE!$M$5:$M$6004,DATABASE!$B$5:$B$6004,B2228,DATABASE!$X$5:$X$6004,1),0)</f>
        <v/>
      </c>
      <c r="W2228" s="57">
        <f>IFERROR(COUNTIFS(DATABASE!$B$5:$B$6004,B2228,DATABASE!$X$5:$X$6004,1),0)</f>
        <v/>
      </c>
      <c r="X2228" s="58">
        <f>--AND(ISNUMBER(B2228),C2228&lt;&gt;"",L2228&lt;&gt;"",M2228&lt;&gt;"")</f>
        <v/>
      </c>
    </row>
    <row r="2229" ht="15" customHeight="1" s="111">
      <c r="A2229" s="42" t="inlineStr">
        <is>
          <t>MAY</t>
        </is>
      </c>
      <c r="B2229" s="43">
        <f>MAY!A230</f>
        <v/>
      </c>
      <c r="C2229" s="44">
        <f>MAY!B230</f>
        <v/>
      </c>
      <c r="D2229" s="44">
        <f>MAY!C230</f>
        <v/>
      </c>
      <c r="E2229" s="44">
        <f>MAY!D230</f>
        <v/>
      </c>
      <c r="F2229" s="44">
        <f>MAY!E230</f>
        <v/>
      </c>
      <c r="G2229" s="44">
        <f>MAY!F230</f>
        <v/>
      </c>
      <c r="H2229" s="44">
        <f>MAY!G230</f>
        <v/>
      </c>
      <c r="I2229" s="45">
        <f>MAY!H230</f>
        <v/>
      </c>
      <c r="J2229" s="45">
        <f>MAY!I230</f>
        <v/>
      </c>
      <c r="K2229" s="44">
        <f>MAY!J230</f>
        <v/>
      </c>
      <c r="L2229" s="44">
        <f>MAY!K230</f>
        <v/>
      </c>
      <c r="M2229" s="46">
        <f>MAY!L230</f>
        <v/>
      </c>
      <c r="N2229" s="44">
        <f>MAY!M230</f>
        <v/>
      </c>
      <c r="O2229" s="44">
        <f>MAY!N230</f>
        <v/>
      </c>
      <c r="P2229" s="44">
        <f>MAY!O230</f>
        <v/>
      </c>
      <c r="Q2229" s="44">
        <f>MAY!P230</f>
        <v/>
      </c>
      <c r="R2229" s="44">
        <f>MAY!Q230</f>
        <v/>
      </c>
      <c r="S2229" s="46">
        <f>S2228+IF(X2229=0,0,M2229)</f>
        <v/>
      </c>
      <c r="T2229" s="47">
        <f>MAX(T2228,S2229)</f>
        <v/>
      </c>
      <c r="U2229" s="48">
        <f>S2229-T2229</f>
        <v/>
      </c>
      <c r="V2229" s="47">
        <f>IFERROR(SUMIFS(DATABASE!$M$5:$M$6004,DATABASE!$B$5:$B$6004,B2229,DATABASE!$X$5:$X$6004,1),0)</f>
        <v/>
      </c>
      <c r="W2229" s="31">
        <f>IFERROR(COUNTIFS(DATABASE!$B$5:$B$6004,B2229,DATABASE!$X$5:$X$6004,1),0)</f>
        <v/>
      </c>
      <c r="X2229" s="49">
        <f>--AND(ISNUMBER(B2229),C2229&lt;&gt;"",L2229&lt;&gt;"",M2229&lt;&gt;"")</f>
        <v/>
      </c>
    </row>
    <row r="2230" ht="15" customHeight="1" s="111">
      <c r="A2230" s="50" t="inlineStr">
        <is>
          <t>MAY</t>
        </is>
      </c>
      <c r="B2230" s="51">
        <f>MAY!A231</f>
        <v/>
      </c>
      <c r="C2230" s="52">
        <f>MAY!B231</f>
        <v/>
      </c>
      <c r="D2230" s="52">
        <f>MAY!C231</f>
        <v/>
      </c>
      <c r="E2230" s="52">
        <f>MAY!D231</f>
        <v/>
      </c>
      <c r="F2230" s="52">
        <f>MAY!E231</f>
        <v/>
      </c>
      <c r="G2230" s="52">
        <f>MAY!F231</f>
        <v/>
      </c>
      <c r="H2230" s="52">
        <f>MAY!G231</f>
        <v/>
      </c>
      <c r="I2230" s="53">
        <f>MAY!H231</f>
        <v/>
      </c>
      <c r="J2230" s="53">
        <f>MAY!I231</f>
        <v/>
      </c>
      <c r="K2230" s="52">
        <f>MAY!J231</f>
        <v/>
      </c>
      <c r="L2230" s="52">
        <f>MAY!K231</f>
        <v/>
      </c>
      <c r="M2230" s="54">
        <f>MAY!L231</f>
        <v/>
      </c>
      <c r="N2230" s="52">
        <f>MAY!M231</f>
        <v/>
      </c>
      <c r="O2230" s="52">
        <f>MAY!N231</f>
        <v/>
      </c>
      <c r="P2230" s="52">
        <f>MAY!O231</f>
        <v/>
      </c>
      <c r="Q2230" s="52">
        <f>MAY!P231</f>
        <v/>
      </c>
      <c r="R2230" s="52">
        <f>MAY!Q231</f>
        <v/>
      </c>
      <c r="S2230" s="54">
        <f>S2229+IF(X2230=0,0,M2230)</f>
        <v/>
      </c>
      <c r="T2230" s="55">
        <f>MAX(T2229,S2230)</f>
        <v/>
      </c>
      <c r="U2230" s="56">
        <f>S2230-T2230</f>
        <v/>
      </c>
      <c r="V2230" s="55">
        <f>IFERROR(SUMIFS(DATABASE!$M$5:$M$6004,DATABASE!$B$5:$B$6004,B2230,DATABASE!$X$5:$X$6004,1),0)</f>
        <v/>
      </c>
      <c r="W2230" s="57">
        <f>IFERROR(COUNTIFS(DATABASE!$B$5:$B$6004,B2230,DATABASE!$X$5:$X$6004,1),0)</f>
        <v/>
      </c>
      <c r="X2230" s="58">
        <f>--AND(ISNUMBER(B2230),C2230&lt;&gt;"",L2230&lt;&gt;"",M2230&lt;&gt;"")</f>
        <v/>
      </c>
    </row>
    <row r="2231" ht="15" customHeight="1" s="111">
      <c r="A2231" s="42" t="inlineStr">
        <is>
          <t>MAY</t>
        </is>
      </c>
      <c r="B2231" s="43">
        <f>MAY!A232</f>
        <v/>
      </c>
      <c r="C2231" s="44">
        <f>MAY!B232</f>
        <v/>
      </c>
      <c r="D2231" s="44">
        <f>MAY!C232</f>
        <v/>
      </c>
      <c r="E2231" s="44">
        <f>MAY!D232</f>
        <v/>
      </c>
      <c r="F2231" s="44">
        <f>MAY!E232</f>
        <v/>
      </c>
      <c r="G2231" s="44">
        <f>MAY!F232</f>
        <v/>
      </c>
      <c r="H2231" s="44">
        <f>MAY!G232</f>
        <v/>
      </c>
      <c r="I2231" s="45">
        <f>MAY!H232</f>
        <v/>
      </c>
      <c r="J2231" s="45">
        <f>MAY!I232</f>
        <v/>
      </c>
      <c r="K2231" s="44">
        <f>MAY!J232</f>
        <v/>
      </c>
      <c r="L2231" s="44">
        <f>MAY!K232</f>
        <v/>
      </c>
      <c r="M2231" s="46">
        <f>MAY!L232</f>
        <v/>
      </c>
      <c r="N2231" s="44">
        <f>MAY!M232</f>
        <v/>
      </c>
      <c r="O2231" s="44">
        <f>MAY!N232</f>
        <v/>
      </c>
      <c r="P2231" s="44">
        <f>MAY!O232</f>
        <v/>
      </c>
      <c r="Q2231" s="44">
        <f>MAY!P232</f>
        <v/>
      </c>
      <c r="R2231" s="44">
        <f>MAY!Q232</f>
        <v/>
      </c>
      <c r="S2231" s="46">
        <f>S2230+IF(X2231=0,0,M2231)</f>
        <v/>
      </c>
      <c r="T2231" s="47">
        <f>MAX(T2230,S2231)</f>
        <v/>
      </c>
      <c r="U2231" s="48">
        <f>S2231-T2231</f>
        <v/>
      </c>
      <c r="V2231" s="47">
        <f>IFERROR(SUMIFS(DATABASE!$M$5:$M$6004,DATABASE!$B$5:$B$6004,B2231,DATABASE!$X$5:$X$6004,1),0)</f>
        <v/>
      </c>
      <c r="W2231" s="31">
        <f>IFERROR(COUNTIFS(DATABASE!$B$5:$B$6004,B2231,DATABASE!$X$5:$X$6004,1),0)</f>
        <v/>
      </c>
      <c r="X2231" s="49">
        <f>--AND(ISNUMBER(B2231),C2231&lt;&gt;"",L2231&lt;&gt;"",M2231&lt;&gt;"")</f>
        <v/>
      </c>
    </row>
    <row r="2232" ht="15" customHeight="1" s="111">
      <c r="A2232" s="50" t="inlineStr">
        <is>
          <t>MAY</t>
        </is>
      </c>
      <c r="B2232" s="51">
        <f>MAY!A233</f>
        <v/>
      </c>
      <c r="C2232" s="52">
        <f>MAY!B233</f>
        <v/>
      </c>
      <c r="D2232" s="52">
        <f>MAY!C233</f>
        <v/>
      </c>
      <c r="E2232" s="52">
        <f>MAY!D233</f>
        <v/>
      </c>
      <c r="F2232" s="52">
        <f>MAY!E233</f>
        <v/>
      </c>
      <c r="G2232" s="52">
        <f>MAY!F233</f>
        <v/>
      </c>
      <c r="H2232" s="52">
        <f>MAY!G233</f>
        <v/>
      </c>
      <c r="I2232" s="53">
        <f>MAY!H233</f>
        <v/>
      </c>
      <c r="J2232" s="53">
        <f>MAY!I233</f>
        <v/>
      </c>
      <c r="K2232" s="52">
        <f>MAY!J233</f>
        <v/>
      </c>
      <c r="L2232" s="52">
        <f>MAY!K233</f>
        <v/>
      </c>
      <c r="M2232" s="54">
        <f>MAY!L233</f>
        <v/>
      </c>
      <c r="N2232" s="52">
        <f>MAY!M233</f>
        <v/>
      </c>
      <c r="O2232" s="52">
        <f>MAY!N233</f>
        <v/>
      </c>
      <c r="P2232" s="52">
        <f>MAY!O233</f>
        <v/>
      </c>
      <c r="Q2232" s="52">
        <f>MAY!P233</f>
        <v/>
      </c>
      <c r="R2232" s="52">
        <f>MAY!Q233</f>
        <v/>
      </c>
      <c r="S2232" s="54">
        <f>S2231+IF(X2232=0,0,M2232)</f>
        <v/>
      </c>
      <c r="T2232" s="55">
        <f>MAX(T2231,S2232)</f>
        <v/>
      </c>
      <c r="U2232" s="56">
        <f>S2232-T2232</f>
        <v/>
      </c>
      <c r="V2232" s="55">
        <f>IFERROR(SUMIFS(DATABASE!$M$5:$M$6004,DATABASE!$B$5:$B$6004,B2232,DATABASE!$X$5:$X$6004,1),0)</f>
        <v/>
      </c>
      <c r="W2232" s="57">
        <f>IFERROR(COUNTIFS(DATABASE!$B$5:$B$6004,B2232,DATABASE!$X$5:$X$6004,1),0)</f>
        <v/>
      </c>
      <c r="X2232" s="58">
        <f>--AND(ISNUMBER(B2232),C2232&lt;&gt;"",L2232&lt;&gt;"",M2232&lt;&gt;"")</f>
        <v/>
      </c>
    </row>
    <row r="2233" ht="15" customHeight="1" s="111">
      <c r="A2233" s="42" t="inlineStr">
        <is>
          <t>MAY</t>
        </is>
      </c>
      <c r="B2233" s="43">
        <f>MAY!A234</f>
        <v/>
      </c>
      <c r="C2233" s="44">
        <f>MAY!B234</f>
        <v/>
      </c>
      <c r="D2233" s="44">
        <f>MAY!C234</f>
        <v/>
      </c>
      <c r="E2233" s="44">
        <f>MAY!D234</f>
        <v/>
      </c>
      <c r="F2233" s="44">
        <f>MAY!E234</f>
        <v/>
      </c>
      <c r="G2233" s="44">
        <f>MAY!F234</f>
        <v/>
      </c>
      <c r="H2233" s="44">
        <f>MAY!G234</f>
        <v/>
      </c>
      <c r="I2233" s="45">
        <f>MAY!H234</f>
        <v/>
      </c>
      <c r="J2233" s="45">
        <f>MAY!I234</f>
        <v/>
      </c>
      <c r="K2233" s="44">
        <f>MAY!J234</f>
        <v/>
      </c>
      <c r="L2233" s="44">
        <f>MAY!K234</f>
        <v/>
      </c>
      <c r="M2233" s="46">
        <f>MAY!L234</f>
        <v/>
      </c>
      <c r="N2233" s="44">
        <f>MAY!M234</f>
        <v/>
      </c>
      <c r="O2233" s="44">
        <f>MAY!N234</f>
        <v/>
      </c>
      <c r="P2233" s="44">
        <f>MAY!O234</f>
        <v/>
      </c>
      <c r="Q2233" s="44">
        <f>MAY!P234</f>
        <v/>
      </c>
      <c r="R2233" s="44">
        <f>MAY!Q234</f>
        <v/>
      </c>
      <c r="S2233" s="46">
        <f>S2232+IF(X2233=0,0,M2233)</f>
        <v/>
      </c>
      <c r="T2233" s="47">
        <f>MAX(T2232,S2233)</f>
        <v/>
      </c>
      <c r="U2233" s="48">
        <f>S2233-T2233</f>
        <v/>
      </c>
      <c r="V2233" s="47">
        <f>IFERROR(SUMIFS(DATABASE!$M$5:$M$6004,DATABASE!$B$5:$B$6004,B2233,DATABASE!$X$5:$X$6004,1),0)</f>
        <v/>
      </c>
      <c r="W2233" s="31">
        <f>IFERROR(COUNTIFS(DATABASE!$B$5:$B$6004,B2233,DATABASE!$X$5:$X$6004,1),0)</f>
        <v/>
      </c>
      <c r="X2233" s="49">
        <f>--AND(ISNUMBER(B2233),C2233&lt;&gt;"",L2233&lt;&gt;"",M2233&lt;&gt;"")</f>
        <v/>
      </c>
    </row>
    <row r="2234" ht="15" customHeight="1" s="111">
      <c r="A2234" s="50" t="inlineStr">
        <is>
          <t>MAY</t>
        </is>
      </c>
      <c r="B2234" s="51">
        <f>MAY!A235</f>
        <v/>
      </c>
      <c r="C2234" s="52">
        <f>MAY!B235</f>
        <v/>
      </c>
      <c r="D2234" s="52">
        <f>MAY!C235</f>
        <v/>
      </c>
      <c r="E2234" s="52">
        <f>MAY!D235</f>
        <v/>
      </c>
      <c r="F2234" s="52">
        <f>MAY!E235</f>
        <v/>
      </c>
      <c r="G2234" s="52">
        <f>MAY!F235</f>
        <v/>
      </c>
      <c r="H2234" s="52">
        <f>MAY!G235</f>
        <v/>
      </c>
      <c r="I2234" s="53">
        <f>MAY!H235</f>
        <v/>
      </c>
      <c r="J2234" s="53">
        <f>MAY!I235</f>
        <v/>
      </c>
      <c r="K2234" s="52">
        <f>MAY!J235</f>
        <v/>
      </c>
      <c r="L2234" s="52">
        <f>MAY!K235</f>
        <v/>
      </c>
      <c r="M2234" s="54">
        <f>MAY!L235</f>
        <v/>
      </c>
      <c r="N2234" s="52">
        <f>MAY!M235</f>
        <v/>
      </c>
      <c r="O2234" s="52">
        <f>MAY!N235</f>
        <v/>
      </c>
      <c r="P2234" s="52">
        <f>MAY!O235</f>
        <v/>
      </c>
      <c r="Q2234" s="52">
        <f>MAY!P235</f>
        <v/>
      </c>
      <c r="R2234" s="52">
        <f>MAY!Q235</f>
        <v/>
      </c>
      <c r="S2234" s="54">
        <f>S2233+IF(X2234=0,0,M2234)</f>
        <v/>
      </c>
      <c r="T2234" s="55">
        <f>MAX(T2233,S2234)</f>
        <v/>
      </c>
      <c r="U2234" s="56">
        <f>S2234-T2234</f>
        <v/>
      </c>
      <c r="V2234" s="55">
        <f>IFERROR(SUMIFS(DATABASE!$M$5:$M$6004,DATABASE!$B$5:$B$6004,B2234,DATABASE!$X$5:$X$6004,1),0)</f>
        <v/>
      </c>
      <c r="W2234" s="57">
        <f>IFERROR(COUNTIFS(DATABASE!$B$5:$B$6004,B2234,DATABASE!$X$5:$X$6004,1),0)</f>
        <v/>
      </c>
      <c r="X2234" s="58">
        <f>--AND(ISNUMBER(B2234),C2234&lt;&gt;"",L2234&lt;&gt;"",M2234&lt;&gt;"")</f>
        <v/>
      </c>
    </row>
    <row r="2235" ht="15" customHeight="1" s="111">
      <c r="A2235" s="42" t="inlineStr">
        <is>
          <t>MAY</t>
        </is>
      </c>
      <c r="B2235" s="43">
        <f>MAY!A236</f>
        <v/>
      </c>
      <c r="C2235" s="44">
        <f>MAY!B236</f>
        <v/>
      </c>
      <c r="D2235" s="44">
        <f>MAY!C236</f>
        <v/>
      </c>
      <c r="E2235" s="44">
        <f>MAY!D236</f>
        <v/>
      </c>
      <c r="F2235" s="44">
        <f>MAY!E236</f>
        <v/>
      </c>
      <c r="G2235" s="44">
        <f>MAY!F236</f>
        <v/>
      </c>
      <c r="H2235" s="44">
        <f>MAY!G236</f>
        <v/>
      </c>
      <c r="I2235" s="45">
        <f>MAY!H236</f>
        <v/>
      </c>
      <c r="J2235" s="45">
        <f>MAY!I236</f>
        <v/>
      </c>
      <c r="K2235" s="44">
        <f>MAY!J236</f>
        <v/>
      </c>
      <c r="L2235" s="44">
        <f>MAY!K236</f>
        <v/>
      </c>
      <c r="M2235" s="46">
        <f>MAY!L236</f>
        <v/>
      </c>
      <c r="N2235" s="44">
        <f>MAY!M236</f>
        <v/>
      </c>
      <c r="O2235" s="44">
        <f>MAY!N236</f>
        <v/>
      </c>
      <c r="P2235" s="44">
        <f>MAY!O236</f>
        <v/>
      </c>
      <c r="Q2235" s="44">
        <f>MAY!P236</f>
        <v/>
      </c>
      <c r="R2235" s="44">
        <f>MAY!Q236</f>
        <v/>
      </c>
      <c r="S2235" s="46">
        <f>S2234+IF(X2235=0,0,M2235)</f>
        <v/>
      </c>
      <c r="T2235" s="47">
        <f>MAX(T2234,S2235)</f>
        <v/>
      </c>
      <c r="U2235" s="48">
        <f>S2235-T2235</f>
        <v/>
      </c>
      <c r="V2235" s="47">
        <f>IFERROR(SUMIFS(DATABASE!$M$5:$M$6004,DATABASE!$B$5:$B$6004,B2235,DATABASE!$X$5:$X$6004,1),0)</f>
        <v/>
      </c>
      <c r="W2235" s="31">
        <f>IFERROR(COUNTIFS(DATABASE!$B$5:$B$6004,B2235,DATABASE!$X$5:$X$6004,1),0)</f>
        <v/>
      </c>
      <c r="X2235" s="49">
        <f>--AND(ISNUMBER(B2235),C2235&lt;&gt;"",L2235&lt;&gt;"",M2235&lt;&gt;"")</f>
        <v/>
      </c>
    </row>
    <row r="2236" ht="15" customHeight="1" s="111">
      <c r="A2236" s="50" t="inlineStr">
        <is>
          <t>MAY</t>
        </is>
      </c>
      <c r="B2236" s="51">
        <f>MAY!A237</f>
        <v/>
      </c>
      <c r="C2236" s="52">
        <f>MAY!B237</f>
        <v/>
      </c>
      <c r="D2236" s="52">
        <f>MAY!C237</f>
        <v/>
      </c>
      <c r="E2236" s="52">
        <f>MAY!D237</f>
        <v/>
      </c>
      <c r="F2236" s="52">
        <f>MAY!E237</f>
        <v/>
      </c>
      <c r="G2236" s="52">
        <f>MAY!F237</f>
        <v/>
      </c>
      <c r="H2236" s="52">
        <f>MAY!G237</f>
        <v/>
      </c>
      <c r="I2236" s="53">
        <f>MAY!H237</f>
        <v/>
      </c>
      <c r="J2236" s="53">
        <f>MAY!I237</f>
        <v/>
      </c>
      <c r="K2236" s="52">
        <f>MAY!J237</f>
        <v/>
      </c>
      <c r="L2236" s="52">
        <f>MAY!K237</f>
        <v/>
      </c>
      <c r="M2236" s="54">
        <f>MAY!L237</f>
        <v/>
      </c>
      <c r="N2236" s="52">
        <f>MAY!M237</f>
        <v/>
      </c>
      <c r="O2236" s="52">
        <f>MAY!N237</f>
        <v/>
      </c>
      <c r="P2236" s="52">
        <f>MAY!O237</f>
        <v/>
      </c>
      <c r="Q2236" s="52">
        <f>MAY!P237</f>
        <v/>
      </c>
      <c r="R2236" s="52">
        <f>MAY!Q237</f>
        <v/>
      </c>
      <c r="S2236" s="54">
        <f>S2235+IF(X2236=0,0,M2236)</f>
        <v/>
      </c>
      <c r="T2236" s="55">
        <f>MAX(T2235,S2236)</f>
        <v/>
      </c>
      <c r="U2236" s="56">
        <f>S2236-T2236</f>
        <v/>
      </c>
      <c r="V2236" s="55">
        <f>IFERROR(SUMIFS(DATABASE!$M$5:$M$6004,DATABASE!$B$5:$B$6004,B2236,DATABASE!$X$5:$X$6004,1),0)</f>
        <v/>
      </c>
      <c r="W2236" s="57">
        <f>IFERROR(COUNTIFS(DATABASE!$B$5:$B$6004,B2236,DATABASE!$X$5:$X$6004,1),0)</f>
        <v/>
      </c>
      <c r="X2236" s="58">
        <f>--AND(ISNUMBER(B2236),C2236&lt;&gt;"",L2236&lt;&gt;"",M2236&lt;&gt;"")</f>
        <v/>
      </c>
    </row>
    <row r="2237" ht="15" customHeight="1" s="111">
      <c r="A2237" s="42" t="inlineStr">
        <is>
          <t>MAY</t>
        </is>
      </c>
      <c r="B2237" s="43">
        <f>MAY!A238</f>
        <v/>
      </c>
      <c r="C2237" s="44">
        <f>MAY!B238</f>
        <v/>
      </c>
      <c r="D2237" s="44">
        <f>MAY!C238</f>
        <v/>
      </c>
      <c r="E2237" s="44">
        <f>MAY!D238</f>
        <v/>
      </c>
      <c r="F2237" s="44">
        <f>MAY!E238</f>
        <v/>
      </c>
      <c r="G2237" s="44">
        <f>MAY!F238</f>
        <v/>
      </c>
      <c r="H2237" s="44">
        <f>MAY!G238</f>
        <v/>
      </c>
      <c r="I2237" s="45">
        <f>MAY!H238</f>
        <v/>
      </c>
      <c r="J2237" s="45">
        <f>MAY!I238</f>
        <v/>
      </c>
      <c r="K2237" s="44">
        <f>MAY!J238</f>
        <v/>
      </c>
      <c r="L2237" s="44">
        <f>MAY!K238</f>
        <v/>
      </c>
      <c r="M2237" s="46">
        <f>MAY!L238</f>
        <v/>
      </c>
      <c r="N2237" s="44">
        <f>MAY!M238</f>
        <v/>
      </c>
      <c r="O2237" s="44">
        <f>MAY!N238</f>
        <v/>
      </c>
      <c r="P2237" s="44">
        <f>MAY!O238</f>
        <v/>
      </c>
      <c r="Q2237" s="44">
        <f>MAY!P238</f>
        <v/>
      </c>
      <c r="R2237" s="44">
        <f>MAY!Q238</f>
        <v/>
      </c>
      <c r="S2237" s="46">
        <f>S2236+IF(X2237=0,0,M2237)</f>
        <v/>
      </c>
      <c r="T2237" s="47">
        <f>MAX(T2236,S2237)</f>
        <v/>
      </c>
      <c r="U2237" s="48">
        <f>S2237-T2237</f>
        <v/>
      </c>
      <c r="V2237" s="47">
        <f>IFERROR(SUMIFS(DATABASE!$M$5:$M$6004,DATABASE!$B$5:$B$6004,B2237,DATABASE!$X$5:$X$6004,1),0)</f>
        <v/>
      </c>
      <c r="W2237" s="31">
        <f>IFERROR(COUNTIFS(DATABASE!$B$5:$B$6004,B2237,DATABASE!$X$5:$X$6004,1),0)</f>
        <v/>
      </c>
      <c r="X2237" s="49">
        <f>--AND(ISNUMBER(B2237),C2237&lt;&gt;"",L2237&lt;&gt;"",M2237&lt;&gt;"")</f>
        <v/>
      </c>
    </row>
    <row r="2238" ht="15" customHeight="1" s="111">
      <c r="A2238" s="50" t="inlineStr">
        <is>
          <t>MAY</t>
        </is>
      </c>
      <c r="B2238" s="51">
        <f>MAY!A239</f>
        <v/>
      </c>
      <c r="C2238" s="52">
        <f>MAY!B239</f>
        <v/>
      </c>
      <c r="D2238" s="52">
        <f>MAY!C239</f>
        <v/>
      </c>
      <c r="E2238" s="52">
        <f>MAY!D239</f>
        <v/>
      </c>
      <c r="F2238" s="52">
        <f>MAY!E239</f>
        <v/>
      </c>
      <c r="G2238" s="52">
        <f>MAY!F239</f>
        <v/>
      </c>
      <c r="H2238" s="52">
        <f>MAY!G239</f>
        <v/>
      </c>
      <c r="I2238" s="53">
        <f>MAY!H239</f>
        <v/>
      </c>
      <c r="J2238" s="53">
        <f>MAY!I239</f>
        <v/>
      </c>
      <c r="K2238" s="52">
        <f>MAY!J239</f>
        <v/>
      </c>
      <c r="L2238" s="52">
        <f>MAY!K239</f>
        <v/>
      </c>
      <c r="M2238" s="54">
        <f>MAY!L239</f>
        <v/>
      </c>
      <c r="N2238" s="52">
        <f>MAY!M239</f>
        <v/>
      </c>
      <c r="O2238" s="52">
        <f>MAY!N239</f>
        <v/>
      </c>
      <c r="P2238" s="52">
        <f>MAY!O239</f>
        <v/>
      </c>
      <c r="Q2238" s="52">
        <f>MAY!P239</f>
        <v/>
      </c>
      <c r="R2238" s="52">
        <f>MAY!Q239</f>
        <v/>
      </c>
      <c r="S2238" s="54">
        <f>S2237+IF(X2238=0,0,M2238)</f>
        <v/>
      </c>
      <c r="T2238" s="55">
        <f>MAX(T2237,S2238)</f>
        <v/>
      </c>
      <c r="U2238" s="56">
        <f>S2238-T2238</f>
        <v/>
      </c>
      <c r="V2238" s="55">
        <f>IFERROR(SUMIFS(DATABASE!$M$5:$M$6004,DATABASE!$B$5:$B$6004,B2238,DATABASE!$X$5:$X$6004,1),0)</f>
        <v/>
      </c>
      <c r="W2238" s="57">
        <f>IFERROR(COUNTIFS(DATABASE!$B$5:$B$6004,B2238,DATABASE!$X$5:$X$6004,1),0)</f>
        <v/>
      </c>
      <c r="X2238" s="58">
        <f>--AND(ISNUMBER(B2238),C2238&lt;&gt;"",L2238&lt;&gt;"",M2238&lt;&gt;"")</f>
        <v/>
      </c>
    </row>
    <row r="2239" ht="15" customHeight="1" s="111">
      <c r="A2239" s="42" t="inlineStr">
        <is>
          <t>MAY</t>
        </is>
      </c>
      <c r="B2239" s="43">
        <f>MAY!A240</f>
        <v/>
      </c>
      <c r="C2239" s="44">
        <f>MAY!B240</f>
        <v/>
      </c>
      <c r="D2239" s="44">
        <f>MAY!C240</f>
        <v/>
      </c>
      <c r="E2239" s="44">
        <f>MAY!D240</f>
        <v/>
      </c>
      <c r="F2239" s="44">
        <f>MAY!E240</f>
        <v/>
      </c>
      <c r="G2239" s="44">
        <f>MAY!F240</f>
        <v/>
      </c>
      <c r="H2239" s="44">
        <f>MAY!G240</f>
        <v/>
      </c>
      <c r="I2239" s="45">
        <f>MAY!H240</f>
        <v/>
      </c>
      <c r="J2239" s="45">
        <f>MAY!I240</f>
        <v/>
      </c>
      <c r="K2239" s="44">
        <f>MAY!J240</f>
        <v/>
      </c>
      <c r="L2239" s="44">
        <f>MAY!K240</f>
        <v/>
      </c>
      <c r="M2239" s="46">
        <f>MAY!L240</f>
        <v/>
      </c>
      <c r="N2239" s="44">
        <f>MAY!M240</f>
        <v/>
      </c>
      <c r="O2239" s="44">
        <f>MAY!N240</f>
        <v/>
      </c>
      <c r="P2239" s="44">
        <f>MAY!O240</f>
        <v/>
      </c>
      <c r="Q2239" s="44">
        <f>MAY!P240</f>
        <v/>
      </c>
      <c r="R2239" s="44">
        <f>MAY!Q240</f>
        <v/>
      </c>
      <c r="S2239" s="46">
        <f>S2238+IF(X2239=0,0,M2239)</f>
        <v/>
      </c>
      <c r="T2239" s="47">
        <f>MAX(T2238,S2239)</f>
        <v/>
      </c>
      <c r="U2239" s="48">
        <f>S2239-T2239</f>
        <v/>
      </c>
      <c r="V2239" s="47">
        <f>IFERROR(SUMIFS(DATABASE!$M$5:$M$6004,DATABASE!$B$5:$B$6004,B2239,DATABASE!$X$5:$X$6004,1),0)</f>
        <v/>
      </c>
      <c r="W2239" s="31">
        <f>IFERROR(COUNTIFS(DATABASE!$B$5:$B$6004,B2239,DATABASE!$X$5:$X$6004,1),0)</f>
        <v/>
      </c>
      <c r="X2239" s="49">
        <f>--AND(ISNUMBER(B2239),C2239&lt;&gt;"",L2239&lt;&gt;"",M2239&lt;&gt;"")</f>
        <v/>
      </c>
    </row>
    <row r="2240" ht="15" customHeight="1" s="111">
      <c r="A2240" s="50" t="inlineStr">
        <is>
          <t>MAY</t>
        </is>
      </c>
      <c r="B2240" s="51">
        <f>MAY!A241</f>
        <v/>
      </c>
      <c r="C2240" s="52">
        <f>MAY!B241</f>
        <v/>
      </c>
      <c r="D2240" s="52">
        <f>MAY!C241</f>
        <v/>
      </c>
      <c r="E2240" s="52">
        <f>MAY!D241</f>
        <v/>
      </c>
      <c r="F2240" s="52">
        <f>MAY!E241</f>
        <v/>
      </c>
      <c r="G2240" s="52">
        <f>MAY!F241</f>
        <v/>
      </c>
      <c r="H2240" s="52">
        <f>MAY!G241</f>
        <v/>
      </c>
      <c r="I2240" s="53">
        <f>MAY!H241</f>
        <v/>
      </c>
      <c r="J2240" s="53">
        <f>MAY!I241</f>
        <v/>
      </c>
      <c r="K2240" s="52">
        <f>MAY!J241</f>
        <v/>
      </c>
      <c r="L2240" s="52">
        <f>MAY!K241</f>
        <v/>
      </c>
      <c r="M2240" s="54">
        <f>MAY!L241</f>
        <v/>
      </c>
      <c r="N2240" s="52">
        <f>MAY!M241</f>
        <v/>
      </c>
      <c r="O2240" s="52">
        <f>MAY!N241</f>
        <v/>
      </c>
      <c r="P2240" s="52">
        <f>MAY!O241</f>
        <v/>
      </c>
      <c r="Q2240" s="52">
        <f>MAY!P241</f>
        <v/>
      </c>
      <c r="R2240" s="52">
        <f>MAY!Q241</f>
        <v/>
      </c>
      <c r="S2240" s="54">
        <f>S2239+IF(X2240=0,0,M2240)</f>
        <v/>
      </c>
      <c r="T2240" s="55">
        <f>MAX(T2239,S2240)</f>
        <v/>
      </c>
      <c r="U2240" s="56">
        <f>S2240-T2240</f>
        <v/>
      </c>
      <c r="V2240" s="55">
        <f>IFERROR(SUMIFS(DATABASE!$M$5:$M$6004,DATABASE!$B$5:$B$6004,B2240,DATABASE!$X$5:$X$6004,1),0)</f>
        <v/>
      </c>
      <c r="W2240" s="57">
        <f>IFERROR(COUNTIFS(DATABASE!$B$5:$B$6004,B2240,DATABASE!$X$5:$X$6004,1),0)</f>
        <v/>
      </c>
      <c r="X2240" s="58">
        <f>--AND(ISNUMBER(B2240),C2240&lt;&gt;"",L2240&lt;&gt;"",M2240&lt;&gt;"")</f>
        <v/>
      </c>
    </row>
    <row r="2241" ht="15" customHeight="1" s="111">
      <c r="A2241" s="42" t="inlineStr">
        <is>
          <t>MAY</t>
        </is>
      </c>
      <c r="B2241" s="43">
        <f>MAY!A242</f>
        <v/>
      </c>
      <c r="C2241" s="44">
        <f>MAY!B242</f>
        <v/>
      </c>
      <c r="D2241" s="44">
        <f>MAY!C242</f>
        <v/>
      </c>
      <c r="E2241" s="44">
        <f>MAY!D242</f>
        <v/>
      </c>
      <c r="F2241" s="44">
        <f>MAY!E242</f>
        <v/>
      </c>
      <c r="G2241" s="44">
        <f>MAY!F242</f>
        <v/>
      </c>
      <c r="H2241" s="44">
        <f>MAY!G242</f>
        <v/>
      </c>
      <c r="I2241" s="45">
        <f>MAY!H242</f>
        <v/>
      </c>
      <c r="J2241" s="45">
        <f>MAY!I242</f>
        <v/>
      </c>
      <c r="K2241" s="44">
        <f>MAY!J242</f>
        <v/>
      </c>
      <c r="L2241" s="44">
        <f>MAY!K242</f>
        <v/>
      </c>
      <c r="M2241" s="46">
        <f>MAY!L242</f>
        <v/>
      </c>
      <c r="N2241" s="44">
        <f>MAY!M242</f>
        <v/>
      </c>
      <c r="O2241" s="44">
        <f>MAY!N242</f>
        <v/>
      </c>
      <c r="P2241" s="44">
        <f>MAY!O242</f>
        <v/>
      </c>
      <c r="Q2241" s="44">
        <f>MAY!P242</f>
        <v/>
      </c>
      <c r="R2241" s="44">
        <f>MAY!Q242</f>
        <v/>
      </c>
      <c r="S2241" s="46">
        <f>S2240+IF(X2241=0,0,M2241)</f>
        <v/>
      </c>
      <c r="T2241" s="47">
        <f>MAX(T2240,S2241)</f>
        <v/>
      </c>
      <c r="U2241" s="48">
        <f>S2241-T2241</f>
        <v/>
      </c>
      <c r="V2241" s="47">
        <f>IFERROR(SUMIFS(DATABASE!$M$5:$M$6004,DATABASE!$B$5:$B$6004,B2241,DATABASE!$X$5:$X$6004,1),0)</f>
        <v/>
      </c>
      <c r="W2241" s="31">
        <f>IFERROR(COUNTIFS(DATABASE!$B$5:$B$6004,B2241,DATABASE!$X$5:$X$6004,1),0)</f>
        <v/>
      </c>
      <c r="X2241" s="49">
        <f>--AND(ISNUMBER(B2241),C2241&lt;&gt;"",L2241&lt;&gt;"",M2241&lt;&gt;"")</f>
        <v/>
      </c>
    </row>
    <row r="2242" ht="15" customHeight="1" s="111">
      <c r="A2242" s="50" t="inlineStr">
        <is>
          <t>MAY</t>
        </is>
      </c>
      <c r="B2242" s="51">
        <f>MAY!A243</f>
        <v/>
      </c>
      <c r="C2242" s="52">
        <f>MAY!B243</f>
        <v/>
      </c>
      <c r="D2242" s="52">
        <f>MAY!C243</f>
        <v/>
      </c>
      <c r="E2242" s="52">
        <f>MAY!D243</f>
        <v/>
      </c>
      <c r="F2242" s="52">
        <f>MAY!E243</f>
        <v/>
      </c>
      <c r="G2242" s="52">
        <f>MAY!F243</f>
        <v/>
      </c>
      <c r="H2242" s="52">
        <f>MAY!G243</f>
        <v/>
      </c>
      <c r="I2242" s="53">
        <f>MAY!H243</f>
        <v/>
      </c>
      <c r="J2242" s="53">
        <f>MAY!I243</f>
        <v/>
      </c>
      <c r="K2242" s="52">
        <f>MAY!J243</f>
        <v/>
      </c>
      <c r="L2242" s="52">
        <f>MAY!K243</f>
        <v/>
      </c>
      <c r="M2242" s="54">
        <f>MAY!L243</f>
        <v/>
      </c>
      <c r="N2242" s="52">
        <f>MAY!M243</f>
        <v/>
      </c>
      <c r="O2242" s="52">
        <f>MAY!N243</f>
        <v/>
      </c>
      <c r="P2242" s="52">
        <f>MAY!O243</f>
        <v/>
      </c>
      <c r="Q2242" s="52">
        <f>MAY!P243</f>
        <v/>
      </c>
      <c r="R2242" s="52">
        <f>MAY!Q243</f>
        <v/>
      </c>
      <c r="S2242" s="54">
        <f>S2241+IF(X2242=0,0,M2242)</f>
        <v/>
      </c>
      <c r="T2242" s="55">
        <f>MAX(T2241,S2242)</f>
        <v/>
      </c>
      <c r="U2242" s="56">
        <f>S2242-T2242</f>
        <v/>
      </c>
      <c r="V2242" s="55">
        <f>IFERROR(SUMIFS(DATABASE!$M$5:$M$6004,DATABASE!$B$5:$B$6004,B2242,DATABASE!$X$5:$X$6004,1),0)</f>
        <v/>
      </c>
      <c r="W2242" s="57">
        <f>IFERROR(COUNTIFS(DATABASE!$B$5:$B$6004,B2242,DATABASE!$X$5:$X$6004,1),0)</f>
        <v/>
      </c>
      <c r="X2242" s="58">
        <f>--AND(ISNUMBER(B2242),C2242&lt;&gt;"",L2242&lt;&gt;"",M2242&lt;&gt;"")</f>
        <v/>
      </c>
    </row>
    <row r="2243" ht="15" customHeight="1" s="111">
      <c r="A2243" s="42" t="inlineStr">
        <is>
          <t>MAY</t>
        </is>
      </c>
      <c r="B2243" s="43">
        <f>MAY!A244</f>
        <v/>
      </c>
      <c r="C2243" s="44">
        <f>MAY!B244</f>
        <v/>
      </c>
      <c r="D2243" s="44">
        <f>MAY!C244</f>
        <v/>
      </c>
      <c r="E2243" s="44">
        <f>MAY!D244</f>
        <v/>
      </c>
      <c r="F2243" s="44">
        <f>MAY!E244</f>
        <v/>
      </c>
      <c r="G2243" s="44">
        <f>MAY!F244</f>
        <v/>
      </c>
      <c r="H2243" s="44">
        <f>MAY!G244</f>
        <v/>
      </c>
      <c r="I2243" s="45">
        <f>MAY!H244</f>
        <v/>
      </c>
      <c r="J2243" s="45">
        <f>MAY!I244</f>
        <v/>
      </c>
      <c r="K2243" s="44">
        <f>MAY!J244</f>
        <v/>
      </c>
      <c r="L2243" s="44">
        <f>MAY!K244</f>
        <v/>
      </c>
      <c r="M2243" s="46">
        <f>MAY!L244</f>
        <v/>
      </c>
      <c r="N2243" s="44">
        <f>MAY!M244</f>
        <v/>
      </c>
      <c r="O2243" s="44">
        <f>MAY!N244</f>
        <v/>
      </c>
      <c r="P2243" s="44">
        <f>MAY!O244</f>
        <v/>
      </c>
      <c r="Q2243" s="44">
        <f>MAY!P244</f>
        <v/>
      </c>
      <c r="R2243" s="44">
        <f>MAY!Q244</f>
        <v/>
      </c>
      <c r="S2243" s="46">
        <f>S2242+IF(X2243=0,0,M2243)</f>
        <v/>
      </c>
      <c r="T2243" s="47">
        <f>MAX(T2242,S2243)</f>
        <v/>
      </c>
      <c r="U2243" s="48">
        <f>S2243-T2243</f>
        <v/>
      </c>
      <c r="V2243" s="47">
        <f>IFERROR(SUMIFS(DATABASE!$M$5:$M$6004,DATABASE!$B$5:$B$6004,B2243,DATABASE!$X$5:$X$6004,1),0)</f>
        <v/>
      </c>
      <c r="W2243" s="31">
        <f>IFERROR(COUNTIFS(DATABASE!$B$5:$B$6004,B2243,DATABASE!$X$5:$X$6004,1),0)</f>
        <v/>
      </c>
      <c r="X2243" s="49">
        <f>--AND(ISNUMBER(B2243),C2243&lt;&gt;"",L2243&lt;&gt;"",M2243&lt;&gt;"")</f>
        <v/>
      </c>
    </row>
    <row r="2244" ht="15" customHeight="1" s="111">
      <c r="A2244" s="50" t="inlineStr">
        <is>
          <t>MAY</t>
        </is>
      </c>
      <c r="B2244" s="51">
        <f>MAY!A245</f>
        <v/>
      </c>
      <c r="C2244" s="52">
        <f>MAY!B245</f>
        <v/>
      </c>
      <c r="D2244" s="52">
        <f>MAY!C245</f>
        <v/>
      </c>
      <c r="E2244" s="52">
        <f>MAY!D245</f>
        <v/>
      </c>
      <c r="F2244" s="52">
        <f>MAY!E245</f>
        <v/>
      </c>
      <c r="G2244" s="52">
        <f>MAY!F245</f>
        <v/>
      </c>
      <c r="H2244" s="52">
        <f>MAY!G245</f>
        <v/>
      </c>
      <c r="I2244" s="53">
        <f>MAY!H245</f>
        <v/>
      </c>
      <c r="J2244" s="53">
        <f>MAY!I245</f>
        <v/>
      </c>
      <c r="K2244" s="52">
        <f>MAY!J245</f>
        <v/>
      </c>
      <c r="L2244" s="52">
        <f>MAY!K245</f>
        <v/>
      </c>
      <c r="M2244" s="54">
        <f>MAY!L245</f>
        <v/>
      </c>
      <c r="N2244" s="52">
        <f>MAY!M245</f>
        <v/>
      </c>
      <c r="O2244" s="52">
        <f>MAY!N245</f>
        <v/>
      </c>
      <c r="P2244" s="52">
        <f>MAY!O245</f>
        <v/>
      </c>
      <c r="Q2244" s="52">
        <f>MAY!P245</f>
        <v/>
      </c>
      <c r="R2244" s="52">
        <f>MAY!Q245</f>
        <v/>
      </c>
      <c r="S2244" s="54">
        <f>S2243+IF(X2244=0,0,M2244)</f>
        <v/>
      </c>
      <c r="T2244" s="55">
        <f>MAX(T2243,S2244)</f>
        <v/>
      </c>
      <c r="U2244" s="56">
        <f>S2244-T2244</f>
        <v/>
      </c>
      <c r="V2244" s="55">
        <f>IFERROR(SUMIFS(DATABASE!$M$5:$M$6004,DATABASE!$B$5:$B$6004,B2244,DATABASE!$X$5:$X$6004,1),0)</f>
        <v/>
      </c>
      <c r="W2244" s="57">
        <f>IFERROR(COUNTIFS(DATABASE!$B$5:$B$6004,B2244,DATABASE!$X$5:$X$6004,1),0)</f>
        <v/>
      </c>
      <c r="X2244" s="58">
        <f>--AND(ISNUMBER(B2244),C2244&lt;&gt;"",L2244&lt;&gt;"",M2244&lt;&gt;"")</f>
        <v/>
      </c>
    </row>
    <row r="2245" ht="15" customHeight="1" s="111">
      <c r="A2245" s="42" t="inlineStr">
        <is>
          <t>MAY</t>
        </is>
      </c>
      <c r="B2245" s="43">
        <f>MAY!A246</f>
        <v/>
      </c>
      <c r="C2245" s="44">
        <f>MAY!B246</f>
        <v/>
      </c>
      <c r="D2245" s="44">
        <f>MAY!C246</f>
        <v/>
      </c>
      <c r="E2245" s="44">
        <f>MAY!D246</f>
        <v/>
      </c>
      <c r="F2245" s="44">
        <f>MAY!E246</f>
        <v/>
      </c>
      <c r="G2245" s="44">
        <f>MAY!F246</f>
        <v/>
      </c>
      <c r="H2245" s="44">
        <f>MAY!G246</f>
        <v/>
      </c>
      <c r="I2245" s="45">
        <f>MAY!H246</f>
        <v/>
      </c>
      <c r="J2245" s="45">
        <f>MAY!I246</f>
        <v/>
      </c>
      <c r="K2245" s="44">
        <f>MAY!J246</f>
        <v/>
      </c>
      <c r="L2245" s="44">
        <f>MAY!K246</f>
        <v/>
      </c>
      <c r="M2245" s="46">
        <f>MAY!L246</f>
        <v/>
      </c>
      <c r="N2245" s="44">
        <f>MAY!M246</f>
        <v/>
      </c>
      <c r="O2245" s="44">
        <f>MAY!N246</f>
        <v/>
      </c>
      <c r="P2245" s="44">
        <f>MAY!O246</f>
        <v/>
      </c>
      <c r="Q2245" s="44">
        <f>MAY!P246</f>
        <v/>
      </c>
      <c r="R2245" s="44">
        <f>MAY!Q246</f>
        <v/>
      </c>
      <c r="S2245" s="46">
        <f>S2244+IF(X2245=0,0,M2245)</f>
        <v/>
      </c>
      <c r="T2245" s="47">
        <f>MAX(T2244,S2245)</f>
        <v/>
      </c>
      <c r="U2245" s="48">
        <f>S2245-T2245</f>
        <v/>
      </c>
      <c r="V2245" s="47">
        <f>IFERROR(SUMIFS(DATABASE!$M$5:$M$6004,DATABASE!$B$5:$B$6004,B2245,DATABASE!$X$5:$X$6004,1),0)</f>
        <v/>
      </c>
      <c r="W2245" s="31">
        <f>IFERROR(COUNTIFS(DATABASE!$B$5:$B$6004,B2245,DATABASE!$X$5:$X$6004,1),0)</f>
        <v/>
      </c>
      <c r="X2245" s="49">
        <f>--AND(ISNUMBER(B2245),C2245&lt;&gt;"",L2245&lt;&gt;"",M2245&lt;&gt;"")</f>
        <v/>
      </c>
    </row>
    <row r="2246" ht="15" customHeight="1" s="111">
      <c r="A2246" s="50" t="inlineStr">
        <is>
          <t>MAY</t>
        </is>
      </c>
      <c r="B2246" s="51">
        <f>MAY!A247</f>
        <v/>
      </c>
      <c r="C2246" s="52">
        <f>MAY!B247</f>
        <v/>
      </c>
      <c r="D2246" s="52">
        <f>MAY!C247</f>
        <v/>
      </c>
      <c r="E2246" s="52">
        <f>MAY!D247</f>
        <v/>
      </c>
      <c r="F2246" s="52">
        <f>MAY!E247</f>
        <v/>
      </c>
      <c r="G2246" s="52">
        <f>MAY!F247</f>
        <v/>
      </c>
      <c r="H2246" s="52">
        <f>MAY!G247</f>
        <v/>
      </c>
      <c r="I2246" s="53">
        <f>MAY!H247</f>
        <v/>
      </c>
      <c r="J2246" s="53">
        <f>MAY!I247</f>
        <v/>
      </c>
      <c r="K2246" s="52">
        <f>MAY!J247</f>
        <v/>
      </c>
      <c r="L2246" s="52">
        <f>MAY!K247</f>
        <v/>
      </c>
      <c r="M2246" s="54">
        <f>MAY!L247</f>
        <v/>
      </c>
      <c r="N2246" s="52">
        <f>MAY!M247</f>
        <v/>
      </c>
      <c r="O2246" s="52">
        <f>MAY!N247</f>
        <v/>
      </c>
      <c r="P2246" s="52">
        <f>MAY!O247</f>
        <v/>
      </c>
      <c r="Q2246" s="52">
        <f>MAY!P247</f>
        <v/>
      </c>
      <c r="R2246" s="52">
        <f>MAY!Q247</f>
        <v/>
      </c>
      <c r="S2246" s="54">
        <f>S2245+IF(X2246=0,0,M2246)</f>
        <v/>
      </c>
      <c r="T2246" s="55">
        <f>MAX(T2245,S2246)</f>
        <v/>
      </c>
      <c r="U2246" s="56">
        <f>S2246-T2246</f>
        <v/>
      </c>
      <c r="V2246" s="55">
        <f>IFERROR(SUMIFS(DATABASE!$M$5:$M$6004,DATABASE!$B$5:$B$6004,B2246,DATABASE!$X$5:$X$6004,1),0)</f>
        <v/>
      </c>
      <c r="W2246" s="57">
        <f>IFERROR(COUNTIFS(DATABASE!$B$5:$B$6004,B2246,DATABASE!$X$5:$X$6004,1),0)</f>
        <v/>
      </c>
      <c r="X2246" s="58">
        <f>--AND(ISNUMBER(B2246),C2246&lt;&gt;"",L2246&lt;&gt;"",M2246&lt;&gt;"")</f>
        <v/>
      </c>
    </row>
    <row r="2247" ht="15" customHeight="1" s="111">
      <c r="A2247" s="42" t="inlineStr">
        <is>
          <t>MAY</t>
        </is>
      </c>
      <c r="B2247" s="43">
        <f>MAY!A248</f>
        <v/>
      </c>
      <c r="C2247" s="44">
        <f>MAY!B248</f>
        <v/>
      </c>
      <c r="D2247" s="44">
        <f>MAY!C248</f>
        <v/>
      </c>
      <c r="E2247" s="44">
        <f>MAY!D248</f>
        <v/>
      </c>
      <c r="F2247" s="44">
        <f>MAY!E248</f>
        <v/>
      </c>
      <c r="G2247" s="44">
        <f>MAY!F248</f>
        <v/>
      </c>
      <c r="H2247" s="44">
        <f>MAY!G248</f>
        <v/>
      </c>
      <c r="I2247" s="45">
        <f>MAY!H248</f>
        <v/>
      </c>
      <c r="J2247" s="45">
        <f>MAY!I248</f>
        <v/>
      </c>
      <c r="K2247" s="44">
        <f>MAY!J248</f>
        <v/>
      </c>
      <c r="L2247" s="44">
        <f>MAY!K248</f>
        <v/>
      </c>
      <c r="M2247" s="46">
        <f>MAY!L248</f>
        <v/>
      </c>
      <c r="N2247" s="44">
        <f>MAY!M248</f>
        <v/>
      </c>
      <c r="O2247" s="44">
        <f>MAY!N248</f>
        <v/>
      </c>
      <c r="P2247" s="44">
        <f>MAY!O248</f>
        <v/>
      </c>
      <c r="Q2247" s="44">
        <f>MAY!P248</f>
        <v/>
      </c>
      <c r="R2247" s="44">
        <f>MAY!Q248</f>
        <v/>
      </c>
      <c r="S2247" s="46">
        <f>S2246+IF(X2247=0,0,M2247)</f>
        <v/>
      </c>
      <c r="T2247" s="47">
        <f>MAX(T2246,S2247)</f>
        <v/>
      </c>
      <c r="U2247" s="48">
        <f>S2247-T2247</f>
        <v/>
      </c>
      <c r="V2247" s="47">
        <f>IFERROR(SUMIFS(DATABASE!$M$5:$M$6004,DATABASE!$B$5:$B$6004,B2247,DATABASE!$X$5:$X$6004,1),0)</f>
        <v/>
      </c>
      <c r="W2247" s="31">
        <f>IFERROR(COUNTIFS(DATABASE!$B$5:$B$6004,B2247,DATABASE!$X$5:$X$6004,1),0)</f>
        <v/>
      </c>
      <c r="X2247" s="49">
        <f>--AND(ISNUMBER(B2247),C2247&lt;&gt;"",L2247&lt;&gt;"",M2247&lt;&gt;"")</f>
        <v/>
      </c>
    </row>
    <row r="2248" ht="15" customHeight="1" s="111">
      <c r="A2248" s="50" t="inlineStr">
        <is>
          <t>MAY</t>
        </is>
      </c>
      <c r="B2248" s="51">
        <f>MAY!A249</f>
        <v/>
      </c>
      <c r="C2248" s="52">
        <f>MAY!B249</f>
        <v/>
      </c>
      <c r="D2248" s="52">
        <f>MAY!C249</f>
        <v/>
      </c>
      <c r="E2248" s="52">
        <f>MAY!D249</f>
        <v/>
      </c>
      <c r="F2248" s="52">
        <f>MAY!E249</f>
        <v/>
      </c>
      <c r="G2248" s="52">
        <f>MAY!F249</f>
        <v/>
      </c>
      <c r="H2248" s="52">
        <f>MAY!G249</f>
        <v/>
      </c>
      <c r="I2248" s="53">
        <f>MAY!H249</f>
        <v/>
      </c>
      <c r="J2248" s="53">
        <f>MAY!I249</f>
        <v/>
      </c>
      <c r="K2248" s="52">
        <f>MAY!J249</f>
        <v/>
      </c>
      <c r="L2248" s="52">
        <f>MAY!K249</f>
        <v/>
      </c>
      <c r="M2248" s="54">
        <f>MAY!L249</f>
        <v/>
      </c>
      <c r="N2248" s="52">
        <f>MAY!M249</f>
        <v/>
      </c>
      <c r="O2248" s="52">
        <f>MAY!N249</f>
        <v/>
      </c>
      <c r="P2248" s="52">
        <f>MAY!O249</f>
        <v/>
      </c>
      <c r="Q2248" s="52">
        <f>MAY!P249</f>
        <v/>
      </c>
      <c r="R2248" s="52">
        <f>MAY!Q249</f>
        <v/>
      </c>
      <c r="S2248" s="54">
        <f>S2247+IF(X2248=0,0,M2248)</f>
        <v/>
      </c>
      <c r="T2248" s="55">
        <f>MAX(T2247,S2248)</f>
        <v/>
      </c>
      <c r="U2248" s="56">
        <f>S2248-T2248</f>
        <v/>
      </c>
      <c r="V2248" s="55">
        <f>IFERROR(SUMIFS(DATABASE!$M$5:$M$6004,DATABASE!$B$5:$B$6004,B2248,DATABASE!$X$5:$X$6004,1),0)</f>
        <v/>
      </c>
      <c r="W2248" s="57">
        <f>IFERROR(COUNTIFS(DATABASE!$B$5:$B$6004,B2248,DATABASE!$X$5:$X$6004,1),0)</f>
        <v/>
      </c>
      <c r="X2248" s="58">
        <f>--AND(ISNUMBER(B2248),C2248&lt;&gt;"",L2248&lt;&gt;"",M2248&lt;&gt;"")</f>
        <v/>
      </c>
    </row>
    <row r="2249" ht="15" customHeight="1" s="111">
      <c r="A2249" s="42" t="inlineStr">
        <is>
          <t>MAY</t>
        </is>
      </c>
      <c r="B2249" s="43">
        <f>MAY!A250</f>
        <v/>
      </c>
      <c r="C2249" s="44">
        <f>MAY!B250</f>
        <v/>
      </c>
      <c r="D2249" s="44">
        <f>MAY!C250</f>
        <v/>
      </c>
      <c r="E2249" s="44">
        <f>MAY!D250</f>
        <v/>
      </c>
      <c r="F2249" s="44">
        <f>MAY!E250</f>
        <v/>
      </c>
      <c r="G2249" s="44">
        <f>MAY!F250</f>
        <v/>
      </c>
      <c r="H2249" s="44">
        <f>MAY!G250</f>
        <v/>
      </c>
      <c r="I2249" s="45">
        <f>MAY!H250</f>
        <v/>
      </c>
      <c r="J2249" s="45">
        <f>MAY!I250</f>
        <v/>
      </c>
      <c r="K2249" s="44">
        <f>MAY!J250</f>
        <v/>
      </c>
      <c r="L2249" s="44">
        <f>MAY!K250</f>
        <v/>
      </c>
      <c r="M2249" s="46">
        <f>MAY!L250</f>
        <v/>
      </c>
      <c r="N2249" s="44">
        <f>MAY!M250</f>
        <v/>
      </c>
      <c r="O2249" s="44">
        <f>MAY!N250</f>
        <v/>
      </c>
      <c r="P2249" s="44">
        <f>MAY!O250</f>
        <v/>
      </c>
      <c r="Q2249" s="44">
        <f>MAY!P250</f>
        <v/>
      </c>
      <c r="R2249" s="44">
        <f>MAY!Q250</f>
        <v/>
      </c>
      <c r="S2249" s="46">
        <f>S2248+IF(X2249=0,0,M2249)</f>
        <v/>
      </c>
      <c r="T2249" s="47">
        <f>MAX(T2248,S2249)</f>
        <v/>
      </c>
      <c r="U2249" s="48">
        <f>S2249-T2249</f>
        <v/>
      </c>
      <c r="V2249" s="47">
        <f>IFERROR(SUMIFS(DATABASE!$M$5:$M$6004,DATABASE!$B$5:$B$6004,B2249,DATABASE!$X$5:$X$6004,1),0)</f>
        <v/>
      </c>
      <c r="W2249" s="31">
        <f>IFERROR(COUNTIFS(DATABASE!$B$5:$B$6004,B2249,DATABASE!$X$5:$X$6004,1),0)</f>
        <v/>
      </c>
      <c r="X2249" s="49">
        <f>--AND(ISNUMBER(B2249),C2249&lt;&gt;"",L2249&lt;&gt;"",M2249&lt;&gt;"")</f>
        <v/>
      </c>
    </row>
    <row r="2250" ht="15" customHeight="1" s="111">
      <c r="A2250" s="50" t="inlineStr">
        <is>
          <t>MAY</t>
        </is>
      </c>
      <c r="B2250" s="51">
        <f>MAY!A251</f>
        <v/>
      </c>
      <c r="C2250" s="52">
        <f>MAY!B251</f>
        <v/>
      </c>
      <c r="D2250" s="52">
        <f>MAY!C251</f>
        <v/>
      </c>
      <c r="E2250" s="52">
        <f>MAY!D251</f>
        <v/>
      </c>
      <c r="F2250" s="52">
        <f>MAY!E251</f>
        <v/>
      </c>
      <c r="G2250" s="52">
        <f>MAY!F251</f>
        <v/>
      </c>
      <c r="H2250" s="52">
        <f>MAY!G251</f>
        <v/>
      </c>
      <c r="I2250" s="53">
        <f>MAY!H251</f>
        <v/>
      </c>
      <c r="J2250" s="53">
        <f>MAY!I251</f>
        <v/>
      </c>
      <c r="K2250" s="52">
        <f>MAY!J251</f>
        <v/>
      </c>
      <c r="L2250" s="52">
        <f>MAY!K251</f>
        <v/>
      </c>
      <c r="M2250" s="54">
        <f>MAY!L251</f>
        <v/>
      </c>
      <c r="N2250" s="52">
        <f>MAY!M251</f>
        <v/>
      </c>
      <c r="O2250" s="52">
        <f>MAY!N251</f>
        <v/>
      </c>
      <c r="P2250" s="52">
        <f>MAY!O251</f>
        <v/>
      </c>
      <c r="Q2250" s="52">
        <f>MAY!P251</f>
        <v/>
      </c>
      <c r="R2250" s="52">
        <f>MAY!Q251</f>
        <v/>
      </c>
      <c r="S2250" s="54">
        <f>S2249+IF(X2250=0,0,M2250)</f>
        <v/>
      </c>
      <c r="T2250" s="55">
        <f>MAX(T2249,S2250)</f>
        <v/>
      </c>
      <c r="U2250" s="56">
        <f>S2250-T2250</f>
        <v/>
      </c>
      <c r="V2250" s="55">
        <f>IFERROR(SUMIFS(DATABASE!$M$5:$M$6004,DATABASE!$B$5:$B$6004,B2250,DATABASE!$X$5:$X$6004,1),0)</f>
        <v/>
      </c>
      <c r="W2250" s="57">
        <f>IFERROR(COUNTIFS(DATABASE!$B$5:$B$6004,B2250,DATABASE!$X$5:$X$6004,1),0)</f>
        <v/>
      </c>
      <c r="X2250" s="58">
        <f>--AND(ISNUMBER(B2250),C2250&lt;&gt;"",L2250&lt;&gt;"",M2250&lt;&gt;"")</f>
        <v/>
      </c>
    </row>
    <row r="2251" ht="15" customHeight="1" s="111">
      <c r="A2251" s="42" t="inlineStr">
        <is>
          <t>MAY</t>
        </is>
      </c>
      <c r="B2251" s="43">
        <f>MAY!A252</f>
        <v/>
      </c>
      <c r="C2251" s="44">
        <f>MAY!B252</f>
        <v/>
      </c>
      <c r="D2251" s="44">
        <f>MAY!C252</f>
        <v/>
      </c>
      <c r="E2251" s="44">
        <f>MAY!D252</f>
        <v/>
      </c>
      <c r="F2251" s="44">
        <f>MAY!E252</f>
        <v/>
      </c>
      <c r="G2251" s="44">
        <f>MAY!F252</f>
        <v/>
      </c>
      <c r="H2251" s="44">
        <f>MAY!G252</f>
        <v/>
      </c>
      <c r="I2251" s="45">
        <f>MAY!H252</f>
        <v/>
      </c>
      <c r="J2251" s="45">
        <f>MAY!I252</f>
        <v/>
      </c>
      <c r="K2251" s="44">
        <f>MAY!J252</f>
        <v/>
      </c>
      <c r="L2251" s="44">
        <f>MAY!K252</f>
        <v/>
      </c>
      <c r="M2251" s="46">
        <f>MAY!L252</f>
        <v/>
      </c>
      <c r="N2251" s="44">
        <f>MAY!M252</f>
        <v/>
      </c>
      <c r="O2251" s="44">
        <f>MAY!N252</f>
        <v/>
      </c>
      <c r="P2251" s="44">
        <f>MAY!O252</f>
        <v/>
      </c>
      <c r="Q2251" s="44">
        <f>MAY!P252</f>
        <v/>
      </c>
      <c r="R2251" s="44">
        <f>MAY!Q252</f>
        <v/>
      </c>
      <c r="S2251" s="46">
        <f>S2250+IF(X2251=0,0,M2251)</f>
        <v/>
      </c>
      <c r="T2251" s="47">
        <f>MAX(T2250,S2251)</f>
        <v/>
      </c>
      <c r="U2251" s="48">
        <f>S2251-T2251</f>
        <v/>
      </c>
      <c r="V2251" s="47">
        <f>IFERROR(SUMIFS(DATABASE!$M$5:$M$6004,DATABASE!$B$5:$B$6004,B2251,DATABASE!$X$5:$X$6004,1),0)</f>
        <v/>
      </c>
      <c r="W2251" s="31">
        <f>IFERROR(COUNTIFS(DATABASE!$B$5:$B$6004,B2251,DATABASE!$X$5:$X$6004,1),0)</f>
        <v/>
      </c>
      <c r="X2251" s="49">
        <f>--AND(ISNUMBER(B2251),C2251&lt;&gt;"",L2251&lt;&gt;"",M2251&lt;&gt;"")</f>
        <v/>
      </c>
    </row>
    <row r="2252" ht="15" customHeight="1" s="111">
      <c r="A2252" s="50" t="inlineStr">
        <is>
          <t>MAY</t>
        </is>
      </c>
      <c r="B2252" s="51">
        <f>MAY!A253</f>
        <v/>
      </c>
      <c r="C2252" s="52">
        <f>MAY!B253</f>
        <v/>
      </c>
      <c r="D2252" s="52">
        <f>MAY!C253</f>
        <v/>
      </c>
      <c r="E2252" s="52">
        <f>MAY!D253</f>
        <v/>
      </c>
      <c r="F2252" s="52">
        <f>MAY!E253</f>
        <v/>
      </c>
      <c r="G2252" s="52">
        <f>MAY!F253</f>
        <v/>
      </c>
      <c r="H2252" s="52">
        <f>MAY!G253</f>
        <v/>
      </c>
      <c r="I2252" s="53">
        <f>MAY!H253</f>
        <v/>
      </c>
      <c r="J2252" s="53">
        <f>MAY!I253</f>
        <v/>
      </c>
      <c r="K2252" s="52">
        <f>MAY!J253</f>
        <v/>
      </c>
      <c r="L2252" s="52">
        <f>MAY!K253</f>
        <v/>
      </c>
      <c r="M2252" s="54">
        <f>MAY!L253</f>
        <v/>
      </c>
      <c r="N2252" s="52">
        <f>MAY!M253</f>
        <v/>
      </c>
      <c r="O2252" s="52">
        <f>MAY!N253</f>
        <v/>
      </c>
      <c r="P2252" s="52">
        <f>MAY!O253</f>
        <v/>
      </c>
      <c r="Q2252" s="52">
        <f>MAY!P253</f>
        <v/>
      </c>
      <c r="R2252" s="52">
        <f>MAY!Q253</f>
        <v/>
      </c>
      <c r="S2252" s="54">
        <f>S2251+IF(X2252=0,0,M2252)</f>
        <v/>
      </c>
      <c r="T2252" s="55">
        <f>MAX(T2251,S2252)</f>
        <v/>
      </c>
      <c r="U2252" s="56">
        <f>S2252-T2252</f>
        <v/>
      </c>
      <c r="V2252" s="55">
        <f>IFERROR(SUMIFS(DATABASE!$M$5:$M$6004,DATABASE!$B$5:$B$6004,B2252,DATABASE!$X$5:$X$6004,1),0)</f>
        <v/>
      </c>
      <c r="W2252" s="57">
        <f>IFERROR(COUNTIFS(DATABASE!$B$5:$B$6004,B2252,DATABASE!$X$5:$X$6004,1),0)</f>
        <v/>
      </c>
      <c r="X2252" s="58">
        <f>--AND(ISNUMBER(B2252),C2252&lt;&gt;"",L2252&lt;&gt;"",M2252&lt;&gt;"")</f>
        <v/>
      </c>
    </row>
    <row r="2253" ht="15" customHeight="1" s="111">
      <c r="A2253" s="42" t="inlineStr">
        <is>
          <t>MAY</t>
        </is>
      </c>
      <c r="B2253" s="43">
        <f>MAY!A254</f>
        <v/>
      </c>
      <c r="C2253" s="44">
        <f>MAY!B254</f>
        <v/>
      </c>
      <c r="D2253" s="44">
        <f>MAY!C254</f>
        <v/>
      </c>
      <c r="E2253" s="44">
        <f>MAY!D254</f>
        <v/>
      </c>
      <c r="F2253" s="44">
        <f>MAY!E254</f>
        <v/>
      </c>
      <c r="G2253" s="44">
        <f>MAY!F254</f>
        <v/>
      </c>
      <c r="H2253" s="44">
        <f>MAY!G254</f>
        <v/>
      </c>
      <c r="I2253" s="45">
        <f>MAY!H254</f>
        <v/>
      </c>
      <c r="J2253" s="45">
        <f>MAY!I254</f>
        <v/>
      </c>
      <c r="K2253" s="44">
        <f>MAY!J254</f>
        <v/>
      </c>
      <c r="L2253" s="44">
        <f>MAY!K254</f>
        <v/>
      </c>
      <c r="M2253" s="46">
        <f>MAY!L254</f>
        <v/>
      </c>
      <c r="N2253" s="44">
        <f>MAY!M254</f>
        <v/>
      </c>
      <c r="O2253" s="44">
        <f>MAY!N254</f>
        <v/>
      </c>
      <c r="P2253" s="44">
        <f>MAY!O254</f>
        <v/>
      </c>
      <c r="Q2253" s="44">
        <f>MAY!P254</f>
        <v/>
      </c>
      <c r="R2253" s="44">
        <f>MAY!Q254</f>
        <v/>
      </c>
      <c r="S2253" s="46">
        <f>S2252+IF(X2253=0,0,M2253)</f>
        <v/>
      </c>
      <c r="T2253" s="47">
        <f>MAX(T2252,S2253)</f>
        <v/>
      </c>
      <c r="U2253" s="48">
        <f>S2253-T2253</f>
        <v/>
      </c>
      <c r="V2253" s="47">
        <f>IFERROR(SUMIFS(DATABASE!$M$5:$M$6004,DATABASE!$B$5:$B$6004,B2253,DATABASE!$X$5:$X$6004,1),0)</f>
        <v/>
      </c>
      <c r="W2253" s="31">
        <f>IFERROR(COUNTIFS(DATABASE!$B$5:$B$6004,B2253,DATABASE!$X$5:$X$6004,1),0)</f>
        <v/>
      </c>
      <c r="X2253" s="49">
        <f>--AND(ISNUMBER(B2253),C2253&lt;&gt;"",L2253&lt;&gt;"",M2253&lt;&gt;"")</f>
        <v/>
      </c>
    </row>
    <row r="2254" ht="15" customHeight="1" s="111">
      <c r="A2254" s="50" t="inlineStr">
        <is>
          <t>MAY</t>
        </is>
      </c>
      <c r="B2254" s="51">
        <f>MAY!A255</f>
        <v/>
      </c>
      <c r="C2254" s="52">
        <f>MAY!B255</f>
        <v/>
      </c>
      <c r="D2254" s="52">
        <f>MAY!C255</f>
        <v/>
      </c>
      <c r="E2254" s="52">
        <f>MAY!D255</f>
        <v/>
      </c>
      <c r="F2254" s="52">
        <f>MAY!E255</f>
        <v/>
      </c>
      <c r="G2254" s="52">
        <f>MAY!F255</f>
        <v/>
      </c>
      <c r="H2254" s="52">
        <f>MAY!G255</f>
        <v/>
      </c>
      <c r="I2254" s="53">
        <f>MAY!H255</f>
        <v/>
      </c>
      <c r="J2254" s="53">
        <f>MAY!I255</f>
        <v/>
      </c>
      <c r="K2254" s="52">
        <f>MAY!J255</f>
        <v/>
      </c>
      <c r="L2254" s="52">
        <f>MAY!K255</f>
        <v/>
      </c>
      <c r="M2254" s="54">
        <f>MAY!L255</f>
        <v/>
      </c>
      <c r="N2254" s="52">
        <f>MAY!M255</f>
        <v/>
      </c>
      <c r="O2254" s="52">
        <f>MAY!N255</f>
        <v/>
      </c>
      <c r="P2254" s="52">
        <f>MAY!O255</f>
        <v/>
      </c>
      <c r="Q2254" s="52">
        <f>MAY!P255</f>
        <v/>
      </c>
      <c r="R2254" s="52">
        <f>MAY!Q255</f>
        <v/>
      </c>
      <c r="S2254" s="54">
        <f>S2253+IF(X2254=0,0,M2254)</f>
        <v/>
      </c>
      <c r="T2254" s="55">
        <f>MAX(T2253,S2254)</f>
        <v/>
      </c>
      <c r="U2254" s="56">
        <f>S2254-T2254</f>
        <v/>
      </c>
      <c r="V2254" s="55">
        <f>IFERROR(SUMIFS(DATABASE!$M$5:$M$6004,DATABASE!$B$5:$B$6004,B2254,DATABASE!$X$5:$X$6004,1),0)</f>
        <v/>
      </c>
      <c r="W2254" s="57">
        <f>IFERROR(COUNTIFS(DATABASE!$B$5:$B$6004,B2254,DATABASE!$X$5:$X$6004,1),0)</f>
        <v/>
      </c>
      <c r="X2254" s="58">
        <f>--AND(ISNUMBER(B2254),C2254&lt;&gt;"",L2254&lt;&gt;"",M2254&lt;&gt;"")</f>
        <v/>
      </c>
    </row>
    <row r="2255" ht="15" customHeight="1" s="111">
      <c r="A2255" s="42" t="inlineStr">
        <is>
          <t>MAY</t>
        </is>
      </c>
      <c r="B2255" s="43">
        <f>MAY!A256</f>
        <v/>
      </c>
      <c r="C2255" s="44">
        <f>MAY!B256</f>
        <v/>
      </c>
      <c r="D2255" s="44">
        <f>MAY!C256</f>
        <v/>
      </c>
      <c r="E2255" s="44">
        <f>MAY!D256</f>
        <v/>
      </c>
      <c r="F2255" s="44">
        <f>MAY!E256</f>
        <v/>
      </c>
      <c r="G2255" s="44">
        <f>MAY!F256</f>
        <v/>
      </c>
      <c r="H2255" s="44">
        <f>MAY!G256</f>
        <v/>
      </c>
      <c r="I2255" s="45">
        <f>MAY!H256</f>
        <v/>
      </c>
      <c r="J2255" s="45">
        <f>MAY!I256</f>
        <v/>
      </c>
      <c r="K2255" s="44">
        <f>MAY!J256</f>
        <v/>
      </c>
      <c r="L2255" s="44">
        <f>MAY!K256</f>
        <v/>
      </c>
      <c r="M2255" s="46">
        <f>MAY!L256</f>
        <v/>
      </c>
      <c r="N2255" s="44">
        <f>MAY!M256</f>
        <v/>
      </c>
      <c r="O2255" s="44">
        <f>MAY!N256</f>
        <v/>
      </c>
      <c r="P2255" s="44">
        <f>MAY!O256</f>
        <v/>
      </c>
      <c r="Q2255" s="44">
        <f>MAY!P256</f>
        <v/>
      </c>
      <c r="R2255" s="44">
        <f>MAY!Q256</f>
        <v/>
      </c>
      <c r="S2255" s="46">
        <f>S2254+IF(X2255=0,0,M2255)</f>
        <v/>
      </c>
      <c r="T2255" s="47">
        <f>MAX(T2254,S2255)</f>
        <v/>
      </c>
      <c r="U2255" s="48">
        <f>S2255-T2255</f>
        <v/>
      </c>
      <c r="V2255" s="47">
        <f>IFERROR(SUMIFS(DATABASE!$M$5:$M$6004,DATABASE!$B$5:$B$6004,B2255,DATABASE!$X$5:$X$6004,1),0)</f>
        <v/>
      </c>
      <c r="W2255" s="31">
        <f>IFERROR(COUNTIFS(DATABASE!$B$5:$B$6004,B2255,DATABASE!$X$5:$X$6004,1),0)</f>
        <v/>
      </c>
      <c r="X2255" s="49">
        <f>--AND(ISNUMBER(B2255),C2255&lt;&gt;"",L2255&lt;&gt;"",M2255&lt;&gt;"")</f>
        <v/>
      </c>
    </row>
    <row r="2256" ht="15" customHeight="1" s="111">
      <c r="A2256" s="50" t="inlineStr">
        <is>
          <t>MAY</t>
        </is>
      </c>
      <c r="B2256" s="51">
        <f>MAY!A257</f>
        <v/>
      </c>
      <c r="C2256" s="52">
        <f>MAY!B257</f>
        <v/>
      </c>
      <c r="D2256" s="52">
        <f>MAY!C257</f>
        <v/>
      </c>
      <c r="E2256" s="52">
        <f>MAY!D257</f>
        <v/>
      </c>
      <c r="F2256" s="52">
        <f>MAY!E257</f>
        <v/>
      </c>
      <c r="G2256" s="52">
        <f>MAY!F257</f>
        <v/>
      </c>
      <c r="H2256" s="52">
        <f>MAY!G257</f>
        <v/>
      </c>
      <c r="I2256" s="53">
        <f>MAY!H257</f>
        <v/>
      </c>
      <c r="J2256" s="53">
        <f>MAY!I257</f>
        <v/>
      </c>
      <c r="K2256" s="52">
        <f>MAY!J257</f>
        <v/>
      </c>
      <c r="L2256" s="52">
        <f>MAY!K257</f>
        <v/>
      </c>
      <c r="M2256" s="54">
        <f>MAY!L257</f>
        <v/>
      </c>
      <c r="N2256" s="52">
        <f>MAY!M257</f>
        <v/>
      </c>
      <c r="O2256" s="52">
        <f>MAY!N257</f>
        <v/>
      </c>
      <c r="P2256" s="52">
        <f>MAY!O257</f>
        <v/>
      </c>
      <c r="Q2256" s="52">
        <f>MAY!P257</f>
        <v/>
      </c>
      <c r="R2256" s="52">
        <f>MAY!Q257</f>
        <v/>
      </c>
      <c r="S2256" s="54">
        <f>S2255+IF(X2256=0,0,M2256)</f>
        <v/>
      </c>
      <c r="T2256" s="55">
        <f>MAX(T2255,S2256)</f>
        <v/>
      </c>
      <c r="U2256" s="56">
        <f>S2256-T2256</f>
        <v/>
      </c>
      <c r="V2256" s="55">
        <f>IFERROR(SUMIFS(DATABASE!$M$5:$M$6004,DATABASE!$B$5:$B$6004,B2256,DATABASE!$X$5:$X$6004,1),0)</f>
        <v/>
      </c>
      <c r="W2256" s="57">
        <f>IFERROR(COUNTIFS(DATABASE!$B$5:$B$6004,B2256,DATABASE!$X$5:$X$6004,1),0)</f>
        <v/>
      </c>
      <c r="X2256" s="58">
        <f>--AND(ISNUMBER(B2256),C2256&lt;&gt;"",L2256&lt;&gt;"",M2256&lt;&gt;"")</f>
        <v/>
      </c>
    </row>
    <row r="2257" ht="15" customHeight="1" s="111">
      <c r="A2257" s="42" t="inlineStr">
        <is>
          <t>MAY</t>
        </is>
      </c>
      <c r="B2257" s="43">
        <f>MAY!A258</f>
        <v/>
      </c>
      <c r="C2257" s="44">
        <f>MAY!B258</f>
        <v/>
      </c>
      <c r="D2257" s="44">
        <f>MAY!C258</f>
        <v/>
      </c>
      <c r="E2257" s="44">
        <f>MAY!D258</f>
        <v/>
      </c>
      <c r="F2257" s="44">
        <f>MAY!E258</f>
        <v/>
      </c>
      <c r="G2257" s="44">
        <f>MAY!F258</f>
        <v/>
      </c>
      <c r="H2257" s="44">
        <f>MAY!G258</f>
        <v/>
      </c>
      <c r="I2257" s="45">
        <f>MAY!H258</f>
        <v/>
      </c>
      <c r="J2257" s="45">
        <f>MAY!I258</f>
        <v/>
      </c>
      <c r="K2257" s="44">
        <f>MAY!J258</f>
        <v/>
      </c>
      <c r="L2257" s="44">
        <f>MAY!K258</f>
        <v/>
      </c>
      <c r="M2257" s="46">
        <f>MAY!L258</f>
        <v/>
      </c>
      <c r="N2257" s="44">
        <f>MAY!M258</f>
        <v/>
      </c>
      <c r="O2257" s="44">
        <f>MAY!N258</f>
        <v/>
      </c>
      <c r="P2257" s="44">
        <f>MAY!O258</f>
        <v/>
      </c>
      <c r="Q2257" s="44">
        <f>MAY!P258</f>
        <v/>
      </c>
      <c r="R2257" s="44">
        <f>MAY!Q258</f>
        <v/>
      </c>
      <c r="S2257" s="46">
        <f>S2256+IF(X2257=0,0,M2257)</f>
        <v/>
      </c>
      <c r="T2257" s="47">
        <f>MAX(T2256,S2257)</f>
        <v/>
      </c>
      <c r="U2257" s="48">
        <f>S2257-T2257</f>
        <v/>
      </c>
      <c r="V2257" s="47">
        <f>IFERROR(SUMIFS(DATABASE!$M$5:$M$6004,DATABASE!$B$5:$B$6004,B2257,DATABASE!$X$5:$X$6004,1),0)</f>
        <v/>
      </c>
      <c r="W2257" s="31">
        <f>IFERROR(COUNTIFS(DATABASE!$B$5:$B$6004,B2257,DATABASE!$X$5:$X$6004,1),0)</f>
        <v/>
      </c>
      <c r="X2257" s="49">
        <f>--AND(ISNUMBER(B2257),C2257&lt;&gt;"",L2257&lt;&gt;"",M2257&lt;&gt;"")</f>
        <v/>
      </c>
    </row>
    <row r="2258" ht="15" customHeight="1" s="111">
      <c r="A2258" s="50" t="inlineStr">
        <is>
          <t>MAY</t>
        </is>
      </c>
      <c r="B2258" s="51">
        <f>MAY!A259</f>
        <v/>
      </c>
      <c r="C2258" s="52">
        <f>MAY!B259</f>
        <v/>
      </c>
      <c r="D2258" s="52">
        <f>MAY!C259</f>
        <v/>
      </c>
      <c r="E2258" s="52">
        <f>MAY!D259</f>
        <v/>
      </c>
      <c r="F2258" s="52">
        <f>MAY!E259</f>
        <v/>
      </c>
      <c r="G2258" s="52">
        <f>MAY!F259</f>
        <v/>
      </c>
      <c r="H2258" s="52">
        <f>MAY!G259</f>
        <v/>
      </c>
      <c r="I2258" s="53">
        <f>MAY!H259</f>
        <v/>
      </c>
      <c r="J2258" s="53">
        <f>MAY!I259</f>
        <v/>
      </c>
      <c r="K2258" s="52">
        <f>MAY!J259</f>
        <v/>
      </c>
      <c r="L2258" s="52">
        <f>MAY!K259</f>
        <v/>
      </c>
      <c r="M2258" s="54">
        <f>MAY!L259</f>
        <v/>
      </c>
      <c r="N2258" s="52">
        <f>MAY!M259</f>
        <v/>
      </c>
      <c r="O2258" s="52">
        <f>MAY!N259</f>
        <v/>
      </c>
      <c r="P2258" s="52">
        <f>MAY!O259</f>
        <v/>
      </c>
      <c r="Q2258" s="52">
        <f>MAY!P259</f>
        <v/>
      </c>
      <c r="R2258" s="52">
        <f>MAY!Q259</f>
        <v/>
      </c>
      <c r="S2258" s="54">
        <f>S2257+IF(X2258=0,0,M2258)</f>
        <v/>
      </c>
      <c r="T2258" s="55">
        <f>MAX(T2257,S2258)</f>
        <v/>
      </c>
      <c r="U2258" s="56">
        <f>S2258-T2258</f>
        <v/>
      </c>
      <c r="V2258" s="55">
        <f>IFERROR(SUMIFS(DATABASE!$M$5:$M$6004,DATABASE!$B$5:$B$6004,B2258,DATABASE!$X$5:$X$6004,1),0)</f>
        <v/>
      </c>
      <c r="W2258" s="57">
        <f>IFERROR(COUNTIFS(DATABASE!$B$5:$B$6004,B2258,DATABASE!$X$5:$X$6004,1),0)</f>
        <v/>
      </c>
      <c r="X2258" s="58">
        <f>--AND(ISNUMBER(B2258),C2258&lt;&gt;"",L2258&lt;&gt;"",M2258&lt;&gt;"")</f>
        <v/>
      </c>
    </row>
    <row r="2259" ht="15" customHeight="1" s="111">
      <c r="A2259" s="42" t="inlineStr">
        <is>
          <t>MAY</t>
        </is>
      </c>
      <c r="B2259" s="43">
        <f>MAY!A260</f>
        <v/>
      </c>
      <c r="C2259" s="44">
        <f>MAY!B260</f>
        <v/>
      </c>
      <c r="D2259" s="44">
        <f>MAY!C260</f>
        <v/>
      </c>
      <c r="E2259" s="44">
        <f>MAY!D260</f>
        <v/>
      </c>
      <c r="F2259" s="44">
        <f>MAY!E260</f>
        <v/>
      </c>
      <c r="G2259" s="44">
        <f>MAY!F260</f>
        <v/>
      </c>
      <c r="H2259" s="44">
        <f>MAY!G260</f>
        <v/>
      </c>
      <c r="I2259" s="45">
        <f>MAY!H260</f>
        <v/>
      </c>
      <c r="J2259" s="45">
        <f>MAY!I260</f>
        <v/>
      </c>
      <c r="K2259" s="44">
        <f>MAY!J260</f>
        <v/>
      </c>
      <c r="L2259" s="44">
        <f>MAY!K260</f>
        <v/>
      </c>
      <c r="M2259" s="46">
        <f>MAY!L260</f>
        <v/>
      </c>
      <c r="N2259" s="44">
        <f>MAY!M260</f>
        <v/>
      </c>
      <c r="O2259" s="44">
        <f>MAY!N260</f>
        <v/>
      </c>
      <c r="P2259" s="44">
        <f>MAY!O260</f>
        <v/>
      </c>
      <c r="Q2259" s="44">
        <f>MAY!P260</f>
        <v/>
      </c>
      <c r="R2259" s="44">
        <f>MAY!Q260</f>
        <v/>
      </c>
      <c r="S2259" s="46">
        <f>S2258+IF(X2259=0,0,M2259)</f>
        <v/>
      </c>
      <c r="T2259" s="47">
        <f>MAX(T2258,S2259)</f>
        <v/>
      </c>
      <c r="U2259" s="48">
        <f>S2259-T2259</f>
        <v/>
      </c>
      <c r="V2259" s="47">
        <f>IFERROR(SUMIFS(DATABASE!$M$5:$M$6004,DATABASE!$B$5:$B$6004,B2259,DATABASE!$X$5:$X$6004,1),0)</f>
        <v/>
      </c>
      <c r="W2259" s="31">
        <f>IFERROR(COUNTIFS(DATABASE!$B$5:$B$6004,B2259,DATABASE!$X$5:$X$6004,1),0)</f>
        <v/>
      </c>
      <c r="X2259" s="49">
        <f>--AND(ISNUMBER(B2259),C2259&lt;&gt;"",L2259&lt;&gt;"",M2259&lt;&gt;"")</f>
        <v/>
      </c>
    </row>
    <row r="2260" ht="15" customHeight="1" s="111">
      <c r="A2260" s="50" t="inlineStr">
        <is>
          <t>MAY</t>
        </is>
      </c>
      <c r="B2260" s="51">
        <f>MAY!A261</f>
        <v/>
      </c>
      <c r="C2260" s="52">
        <f>MAY!B261</f>
        <v/>
      </c>
      <c r="D2260" s="52">
        <f>MAY!C261</f>
        <v/>
      </c>
      <c r="E2260" s="52">
        <f>MAY!D261</f>
        <v/>
      </c>
      <c r="F2260" s="52">
        <f>MAY!E261</f>
        <v/>
      </c>
      <c r="G2260" s="52">
        <f>MAY!F261</f>
        <v/>
      </c>
      <c r="H2260" s="52">
        <f>MAY!G261</f>
        <v/>
      </c>
      <c r="I2260" s="53">
        <f>MAY!H261</f>
        <v/>
      </c>
      <c r="J2260" s="53">
        <f>MAY!I261</f>
        <v/>
      </c>
      <c r="K2260" s="52">
        <f>MAY!J261</f>
        <v/>
      </c>
      <c r="L2260" s="52">
        <f>MAY!K261</f>
        <v/>
      </c>
      <c r="M2260" s="54">
        <f>MAY!L261</f>
        <v/>
      </c>
      <c r="N2260" s="52">
        <f>MAY!M261</f>
        <v/>
      </c>
      <c r="O2260" s="52">
        <f>MAY!N261</f>
        <v/>
      </c>
      <c r="P2260" s="52">
        <f>MAY!O261</f>
        <v/>
      </c>
      <c r="Q2260" s="52">
        <f>MAY!P261</f>
        <v/>
      </c>
      <c r="R2260" s="52">
        <f>MAY!Q261</f>
        <v/>
      </c>
      <c r="S2260" s="54">
        <f>S2259+IF(X2260=0,0,M2260)</f>
        <v/>
      </c>
      <c r="T2260" s="55">
        <f>MAX(T2259,S2260)</f>
        <v/>
      </c>
      <c r="U2260" s="56">
        <f>S2260-T2260</f>
        <v/>
      </c>
      <c r="V2260" s="55">
        <f>IFERROR(SUMIFS(DATABASE!$M$5:$M$6004,DATABASE!$B$5:$B$6004,B2260,DATABASE!$X$5:$X$6004,1),0)</f>
        <v/>
      </c>
      <c r="W2260" s="57">
        <f>IFERROR(COUNTIFS(DATABASE!$B$5:$B$6004,B2260,DATABASE!$X$5:$X$6004,1),0)</f>
        <v/>
      </c>
      <c r="X2260" s="58">
        <f>--AND(ISNUMBER(B2260),C2260&lt;&gt;"",L2260&lt;&gt;"",M2260&lt;&gt;"")</f>
        <v/>
      </c>
    </row>
    <row r="2261" ht="15" customHeight="1" s="111">
      <c r="A2261" s="42" t="inlineStr">
        <is>
          <t>MAY</t>
        </is>
      </c>
      <c r="B2261" s="43">
        <f>MAY!A262</f>
        <v/>
      </c>
      <c r="C2261" s="44">
        <f>MAY!B262</f>
        <v/>
      </c>
      <c r="D2261" s="44">
        <f>MAY!C262</f>
        <v/>
      </c>
      <c r="E2261" s="44">
        <f>MAY!D262</f>
        <v/>
      </c>
      <c r="F2261" s="44">
        <f>MAY!E262</f>
        <v/>
      </c>
      <c r="G2261" s="44">
        <f>MAY!F262</f>
        <v/>
      </c>
      <c r="H2261" s="44">
        <f>MAY!G262</f>
        <v/>
      </c>
      <c r="I2261" s="45">
        <f>MAY!H262</f>
        <v/>
      </c>
      <c r="J2261" s="45">
        <f>MAY!I262</f>
        <v/>
      </c>
      <c r="K2261" s="44">
        <f>MAY!J262</f>
        <v/>
      </c>
      <c r="L2261" s="44">
        <f>MAY!K262</f>
        <v/>
      </c>
      <c r="M2261" s="46">
        <f>MAY!L262</f>
        <v/>
      </c>
      <c r="N2261" s="44">
        <f>MAY!M262</f>
        <v/>
      </c>
      <c r="O2261" s="44">
        <f>MAY!N262</f>
        <v/>
      </c>
      <c r="P2261" s="44">
        <f>MAY!O262</f>
        <v/>
      </c>
      <c r="Q2261" s="44">
        <f>MAY!P262</f>
        <v/>
      </c>
      <c r="R2261" s="44">
        <f>MAY!Q262</f>
        <v/>
      </c>
      <c r="S2261" s="46">
        <f>S2260+IF(X2261=0,0,M2261)</f>
        <v/>
      </c>
      <c r="T2261" s="47">
        <f>MAX(T2260,S2261)</f>
        <v/>
      </c>
      <c r="U2261" s="48">
        <f>S2261-T2261</f>
        <v/>
      </c>
      <c r="V2261" s="47">
        <f>IFERROR(SUMIFS(DATABASE!$M$5:$M$6004,DATABASE!$B$5:$B$6004,B2261,DATABASE!$X$5:$X$6004,1),0)</f>
        <v/>
      </c>
      <c r="W2261" s="31">
        <f>IFERROR(COUNTIFS(DATABASE!$B$5:$B$6004,B2261,DATABASE!$X$5:$X$6004,1),0)</f>
        <v/>
      </c>
      <c r="X2261" s="49">
        <f>--AND(ISNUMBER(B2261),C2261&lt;&gt;"",L2261&lt;&gt;"",M2261&lt;&gt;"")</f>
        <v/>
      </c>
    </row>
    <row r="2262" ht="15" customHeight="1" s="111">
      <c r="A2262" s="50" t="inlineStr">
        <is>
          <t>MAY</t>
        </is>
      </c>
      <c r="B2262" s="51">
        <f>MAY!A263</f>
        <v/>
      </c>
      <c r="C2262" s="52">
        <f>MAY!B263</f>
        <v/>
      </c>
      <c r="D2262" s="52">
        <f>MAY!C263</f>
        <v/>
      </c>
      <c r="E2262" s="52">
        <f>MAY!D263</f>
        <v/>
      </c>
      <c r="F2262" s="52">
        <f>MAY!E263</f>
        <v/>
      </c>
      <c r="G2262" s="52">
        <f>MAY!F263</f>
        <v/>
      </c>
      <c r="H2262" s="52">
        <f>MAY!G263</f>
        <v/>
      </c>
      <c r="I2262" s="53">
        <f>MAY!H263</f>
        <v/>
      </c>
      <c r="J2262" s="53">
        <f>MAY!I263</f>
        <v/>
      </c>
      <c r="K2262" s="52">
        <f>MAY!J263</f>
        <v/>
      </c>
      <c r="L2262" s="52">
        <f>MAY!K263</f>
        <v/>
      </c>
      <c r="M2262" s="54">
        <f>MAY!L263</f>
        <v/>
      </c>
      <c r="N2262" s="52">
        <f>MAY!M263</f>
        <v/>
      </c>
      <c r="O2262" s="52">
        <f>MAY!N263</f>
        <v/>
      </c>
      <c r="P2262" s="52">
        <f>MAY!O263</f>
        <v/>
      </c>
      <c r="Q2262" s="52">
        <f>MAY!P263</f>
        <v/>
      </c>
      <c r="R2262" s="52">
        <f>MAY!Q263</f>
        <v/>
      </c>
      <c r="S2262" s="54">
        <f>S2261+IF(X2262=0,0,M2262)</f>
        <v/>
      </c>
      <c r="T2262" s="55">
        <f>MAX(T2261,S2262)</f>
        <v/>
      </c>
      <c r="U2262" s="56">
        <f>S2262-T2262</f>
        <v/>
      </c>
      <c r="V2262" s="55">
        <f>IFERROR(SUMIFS(DATABASE!$M$5:$M$6004,DATABASE!$B$5:$B$6004,B2262,DATABASE!$X$5:$X$6004,1),0)</f>
        <v/>
      </c>
      <c r="W2262" s="57">
        <f>IFERROR(COUNTIFS(DATABASE!$B$5:$B$6004,B2262,DATABASE!$X$5:$X$6004,1),0)</f>
        <v/>
      </c>
      <c r="X2262" s="58">
        <f>--AND(ISNUMBER(B2262),C2262&lt;&gt;"",L2262&lt;&gt;"",M2262&lt;&gt;"")</f>
        <v/>
      </c>
    </row>
    <row r="2263" ht="15" customHeight="1" s="111">
      <c r="A2263" s="42" t="inlineStr">
        <is>
          <t>MAY</t>
        </is>
      </c>
      <c r="B2263" s="43">
        <f>MAY!A264</f>
        <v/>
      </c>
      <c r="C2263" s="44">
        <f>MAY!B264</f>
        <v/>
      </c>
      <c r="D2263" s="44">
        <f>MAY!C264</f>
        <v/>
      </c>
      <c r="E2263" s="44">
        <f>MAY!D264</f>
        <v/>
      </c>
      <c r="F2263" s="44">
        <f>MAY!E264</f>
        <v/>
      </c>
      <c r="G2263" s="44">
        <f>MAY!F264</f>
        <v/>
      </c>
      <c r="H2263" s="44">
        <f>MAY!G264</f>
        <v/>
      </c>
      <c r="I2263" s="45">
        <f>MAY!H264</f>
        <v/>
      </c>
      <c r="J2263" s="45">
        <f>MAY!I264</f>
        <v/>
      </c>
      <c r="K2263" s="44">
        <f>MAY!J264</f>
        <v/>
      </c>
      <c r="L2263" s="44">
        <f>MAY!K264</f>
        <v/>
      </c>
      <c r="M2263" s="46">
        <f>MAY!L264</f>
        <v/>
      </c>
      <c r="N2263" s="44">
        <f>MAY!M264</f>
        <v/>
      </c>
      <c r="O2263" s="44">
        <f>MAY!N264</f>
        <v/>
      </c>
      <c r="P2263" s="44">
        <f>MAY!O264</f>
        <v/>
      </c>
      <c r="Q2263" s="44">
        <f>MAY!P264</f>
        <v/>
      </c>
      <c r="R2263" s="44">
        <f>MAY!Q264</f>
        <v/>
      </c>
      <c r="S2263" s="46">
        <f>S2262+IF(X2263=0,0,M2263)</f>
        <v/>
      </c>
      <c r="T2263" s="47">
        <f>MAX(T2262,S2263)</f>
        <v/>
      </c>
      <c r="U2263" s="48">
        <f>S2263-T2263</f>
        <v/>
      </c>
      <c r="V2263" s="47">
        <f>IFERROR(SUMIFS(DATABASE!$M$5:$M$6004,DATABASE!$B$5:$B$6004,B2263,DATABASE!$X$5:$X$6004,1),0)</f>
        <v/>
      </c>
      <c r="W2263" s="31">
        <f>IFERROR(COUNTIFS(DATABASE!$B$5:$B$6004,B2263,DATABASE!$X$5:$X$6004,1),0)</f>
        <v/>
      </c>
      <c r="X2263" s="49">
        <f>--AND(ISNUMBER(B2263),C2263&lt;&gt;"",L2263&lt;&gt;"",M2263&lt;&gt;"")</f>
        <v/>
      </c>
    </row>
    <row r="2264" ht="15" customHeight="1" s="111">
      <c r="A2264" s="50" t="inlineStr">
        <is>
          <t>MAY</t>
        </is>
      </c>
      <c r="B2264" s="51">
        <f>MAY!A265</f>
        <v/>
      </c>
      <c r="C2264" s="52">
        <f>MAY!B265</f>
        <v/>
      </c>
      <c r="D2264" s="52">
        <f>MAY!C265</f>
        <v/>
      </c>
      <c r="E2264" s="52">
        <f>MAY!D265</f>
        <v/>
      </c>
      <c r="F2264" s="52">
        <f>MAY!E265</f>
        <v/>
      </c>
      <c r="G2264" s="52">
        <f>MAY!F265</f>
        <v/>
      </c>
      <c r="H2264" s="52">
        <f>MAY!G265</f>
        <v/>
      </c>
      <c r="I2264" s="53">
        <f>MAY!H265</f>
        <v/>
      </c>
      <c r="J2264" s="53">
        <f>MAY!I265</f>
        <v/>
      </c>
      <c r="K2264" s="52">
        <f>MAY!J265</f>
        <v/>
      </c>
      <c r="L2264" s="52">
        <f>MAY!K265</f>
        <v/>
      </c>
      <c r="M2264" s="54">
        <f>MAY!L265</f>
        <v/>
      </c>
      <c r="N2264" s="52">
        <f>MAY!M265</f>
        <v/>
      </c>
      <c r="O2264" s="52">
        <f>MAY!N265</f>
        <v/>
      </c>
      <c r="P2264" s="52">
        <f>MAY!O265</f>
        <v/>
      </c>
      <c r="Q2264" s="52">
        <f>MAY!P265</f>
        <v/>
      </c>
      <c r="R2264" s="52">
        <f>MAY!Q265</f>
        <v/>
      </c>
      <c r="S2264" s="54">
        <f>S2263+IF(X2264=0,0,M2264)</f>
        <v/>
      </c>
      <c r="T2264" s="55">
        <f>MAX(T2263,S2264)</f>
        <v/>
      </c>
      <c r="U2264" s="56">
        <f>S2264-T2264</f>
        <v/>
      </c>
      <c r="V2264" s="55">
        <f>IFERROR(SUMIFS(DATABASE!$M$5:$M$6004,DATABASE!$B$5:$B$6004,B2264,DATABASE!$X$5:$X$6004,1),0)</f>
        <v/>
      </c>
      <c r="W2264" s="57">
        <f>IFERROR(COUNTIFS(DATABASE!$B$5:$B$6004,B2264,DATABASE!$X$5:$X$6004,1),0)</f>
        <v/>
      </c>
      <c r="X2264" s="58">
        <f>--AND(ISNUMBER(B2264),C2264&lt;&gt;"",L2264&lt;&gt;"",M2264&lt;&gt;"")</f>
        <v/>
      </c>
    </row>
    <row r="2265" ht="15" customHeight="1" s="111">
      <c r="A2265" s="42" t="inlineStr">
        <is>
          <t>MAY</t>
        </is>
      </c>
      <c r="B2265" s="43">
        <f>MAY!A266</f>
        <v/>
      </c>
      <c r="C2265" s="44">
        <f>MAY!B266</f>
        <v/>
      </c>
      <c r="D2265" s="44">
        <f>MAY!C266</f>
        <v/>
      </c>
      <c r="E2265" s="44">
        <f>MAY!D266</f>
        <v/>
      </c>
      <c r="F2265" s="44">
        <f>MAY!E266</f>
        <v/>
      </c>
      <c r="G2265" s="44">
        <f>MAY!F266</f>
        <v/>
      </c>
      <c r="H2265" s="44">
        <f>MAY!G266</f>
        <v/>
      </c>
      <c r="I2265" s="45">
        <f>MAY!H266</f>
        <v/>
      </c>
      <c r="J2265" s="45">
        <f>MAY!I266</f>
        <v/>
      </c>
      <c r="K2265" s="44">
        <f>MAY!J266</f>
        <v/>
      </c>
      <c r="L2265" s="44">
        <f>MAY!K266</f>
        <v/>
      </c>
      <c r="M2265" s="46">
        <f>MAY!L266</f>
        <v/>
      </c>
      <c r="N2265" s="44">
        <f>MAY!M266</f>
        <v/>
      </c>
      <c r="O2265" s="44">
        <f>MAY!N266</f>
        <v/>
      </c>
      <c r="P2265" s="44">
        <f>MAY!O266</f>
        <v/>
      </c>
      <c r="Q2265" s="44">
        <f>MAY!P266</f>
        <v/>
      </c>
      <c r="R2265" s="44">
        <f>MAY!Q266</f>
        <v/>
      </c>
      <c r="S2265" s="46">
        <f>S2264+IF(X2265=0,0,M2265)</f>
        <v/>
      </c>
      <c r="T2265" s="47">
        <f>MAX(T2264,S2265)</f>
        <v/>
      </c>
      <c r="U2265" s="48">
        <f>S2265-T2265</f>
        <v/>
      </c>
      <c r="V2265" s="47">
        <f>IFERROR(SUMIFS(DATABASE!$M$5:$M$6004,DATABASE!$B$5:$B$6004,B2265,DATABASE!$X$5:$X$6004,1),0)</f>
        <v/>
      </c>
      <c r="W2265" s="31">
        <f>IFERROR(COUNTIFS(DATABASE!$B$5:$B$6004,B2265,DATABASE!$X$5:$X$6004,1),0)</f>
        <v/>
      </c>
      <c r="X2265" s="49">
        <f>--AND(ISNUMBER(B2265),C2265&lt;&gt;"",L2265&lt;&gt;"",M2265&lt;&gt;"")</f>
        <v/>
      </c>
    </row>
    <row r="2266" ht="15" customHeight="1" s="111">
      <c r="A2266" s="50" t="inlineStr">
        <is>
          <t>MAY</t>
        </is>
      </c>
      <c r="B2266" s="51">
        <f>MAY!A267</f>
        <v/>
      </c>
      <c r="C2266" s="52">
        <f>MAY!B267</f>
        <v/>
      </c>
      <c r="D2266" s="52">
        <f>MAY!C267</f>
        <v/>
      </c>
      <c r="E2266" s="52">
        <f>MAY!D267</f>
        <v/>
      </c>
      <c r="F2266" s="52">
        <f>MAY!E267</f>
        <v/>
      </c>
      <c r="G2266" s="52">
        <f>MAY!F267</f>
        <v/>
      </c>
      <c r="H2266" s="52">
        <f>MAY!G267</f>
        <v/>
      </c>
      <c r="I2266" s="53">
        <f>MAY!H267</f>
        <v/>
      </c>
      <c r="J2266" s="53">
        <f>MAY!I267</f>
        <v/>
      </c>
      <c r="K2266" s="52">
        <f>MAY!J267</f>
        <v/>
      </c>
      <c r="L2266" s="52">
        <f>MAY!K267</f>
        <v/>
      </c>
      <c r="M2266" s="54">
        <f>MAY!L267</f>
        <v/>
      </c>
      <c r="N2266" s="52">
        <f>MAY!M267</f>
        <v/>
      </c>
      <c r="O2266" s="52">
        <f>MAY!N267</f>
        <v/>
      </c>
      <c r="P2266" s="52">
        <f>MAY!O267</f>
        <v/>
      </c>
      <c r="Q2266" s="52">
        <f>MAY!P267</f>
        <v/>
      </c>
      <c r="R2266" s="52">
        <f>MAY!Q267</f>
        <v/>
      </c>
      <c r="S2266" s="54">
        <f>S2265+IF(X2266=0,0,M2266)</f>
        <v/>
      </c>
      <c r="T2266" s="55">
        <f>MAX(T2265,S2266)</f>
        <v/>
      </c>
      <c r="U2266" s="56">
        <f>S2266-T2266</f>
        <v/>
      </c>
      <c r="V2266" s="55">
        <f>IFERROR(SUMIFS(DATABASE!$M$5:$M$6004,DATABASE!$B$5:$B$6004,B2266,DATABASE!$X$5:$X$6004,1),0)</f>
        <v/>
      </c>
      <c r="W2266" s="57">
        <f>IFERROR(COUNTIFS(DATABASE!$B$5:$B$6004,B2266,DATABASE!$X$5:$X$6004,1),0)</f>
        <v/>
      </c>
      <c r="X2266" s="58">
        <f>--AND(ISNUMBER(B2266),C2266&lt;&gt;"",L2266&lt;&gt;"",M2266&lt;&gt;"")</f>
        <v/>
      </c>
    </row>
    <row r="2267" ht="15" customHeight="1" s="111">
      <c r="A2267" s="42" t="inlineStr">
        <is>
          <t>MAY</t>
        </is>
      </c>
      <c r="B2267" s="43">
        <f>MAY!A268</f>
        <v/>
      </c>
      <c r="C2267" s="44">
        <f>MAY!B268</f>
        <v/>
      </c>
      <c r="D2267" s="44">
        <f>MAY!C268</f>
        <v/>
      </c>
      <c r="E2267" s="44">
        <f>MAY!D268</f>
        <v/>
      </c>
      <c r="F2267" s="44">
        <f>MAY!E268</f>
        <v/>
      </c>
      <c r="G2267" s="44">
        <f>MAY!F268</f>
        <v/>
      </c>
      <c r="H2267" s="44">
        <f>MAY!G268</f>
        <v/>
      </c>
      <c r="I2267" s="45">
        <f>MAY!H268</f>
        <v/>
      </c>
      <c r="J2267" s="45">
        <f>MAY!I268</f>
        <v/>
      </c>
      <c r="K2267" s="44">
        <f>MAY!J268</f>
        <v/>
      </c>
      <c r="L2267" s="44">
        <f>MAY!K268</f>
        <v/>
      </c>
      <c r="M2267" s="46">
        <f>MAY!L268</f>
        <v/>
      </c>
      <c r="N2267" s="44">
        <f>MAY!M268</f>
        <v/>
      </c>
      <c r="O2267" s="44">
        <f>MAY!N268</f>
        <v/>
      </c>
      <c r="P2267" s="44">
        <f>MAY!O268</f>
        <v/>
      </c>
      <c r="Q2267" s="44">
        <f>MAY!P268</f>
        <v/>
      </c>
      <c r="R2267" s="44">
        <f>MAY!Q268</f>
        <v/>
      </c>
      <c r="S2267" s="46">
        <f>S2266+IF(X2267=0,0,M2267)</f>
        <v/>
      </c>
      <c r="T2267" s="47">
        <f>MAX(T2266,S2267)</f>
        <v/>
      </c>
      <c r="U2267" s="48">
        <f>S2267-T2267</f>
        <v/>
      </c>
      <c r="V2267" s="47">
        <f>IFERROR(SUMIFS(DATABASE!$M$5:$M$6004,DATABASE!$B$5:$B$6004,B2267,DATABASE!$X$5:$X$6004,1),0)</f>
        <v/>
      </c>
      <c r="W2267" s="31">
        <f>IFERROR(COUNTIFS(DATABASE!$B$5:$B$6004,B2267,DATABASE!$X$5:$X$6004,1),0)</f>
        <v/>
      </c>
      <c r="X2267" s="49">
        <f>--AND(ISNUMBER(B2267),C2267&lt;&gt;"",L2267&lt;&gt;"",M2267&lt;&gt;"")</f>
        <v/>
      </c>
    </row>
    <row r="2268" ht="15" customHeight="1" s="111">
      <c r="A2268" s="50" t="inlineStr">
        <is>
          <t>MAY</t>
        </is>
      </c>
      <c r="B2268" s="51">
        <f>MAY!A269</f>
        <v/>
      </c>
      <c r="C2268" s="52">
        <f>MAY!B269</f>
        <v/>
      </c>
      <c r="D2268" s="52">
        <f>MAY!C269</f>
        <v/>
      </c>
      <c r="E2268" s="52">
        <f>MAY!D269</f>
        <v/>
      </c>
      <c r="F2268" s="52">
        <f>MAY!E269</f>
        <v/>
      </c>
      <c r="G2268" s="52">
        <f>MAY!F269</f>
        <v/>
      </c>
      <c r="H2268" s="52">
        <f>MAY!G269</f>
        <v/>
      </c>
      <c r="I2268" s="53">
        <f>MAY!H269</f>
        <v/>
      </c>
      <c r="J2268" s="53">
        <f>MAY!I269</f>
        <v/>
      </c>
      <c r="K2268" s="52">
        <f>MAY!J269</f>
        <v/>
      </c>
      <c r="L2268" s="52">
        <f>MAY!K269</f>
        <v/>
      </c>
      <c r="M2268" s="54">
        <f>MAY!L269</f>
        <v/>
      </c>
      <c r="N2268" s="52">
        <f>MAY!M269</f>
        <v/>
      </c>
      <c r="O2268" s="52">
        <f>MAY!N269</f>
        <v/>
      </c>
      <c r="P2268" s="52">
        <f>MAY!O269</f>
        <v/>
      </c>
      <c r="Q2268" s="52">
        <f>MAY!P269</f>
        <v/>
      </c>
      <c r="R2268" s="52">
        <f>MAY!Q269</f>
        <v/>
      </c>
      <c r="S2268" s="54">
        <f>S2267+IF(X2268=0,0,M2268)</f>
        <v/>
      </c>
      <c r="T2268" s="55">
        <f>MAX(T2267,S2268)</f>
        <v/>
      </c>
      <c r="U2268" s="56">
        <f>S2268-T2268</f>
        <v/>
      </c>
      <c r="V2268" s="55">
        <f>IFERROR(SUMIFS(DATABASE!$M$5:$M$6004,DATABASE!$B$5:$B$6004,B2268,DATABASE!$X$5:$X$6004,1),0)</f>
        <v/>
      </c>
      <c r="W2268" s="57">
        <f>IFERROR(COUNTIFS(DATABASE!$B$5:$B$6004,B2268,DATABASE!$X$5:$X$6004,1),0)</f>
        <v/>
      </c>
      <c r="X2268" s="58">
        <f>--AND(ISNUMBER(B2268),C2268&lt;&gt;"",L2268&lt;&gt;"",M2268&lt;&gt;"")</f>
        <v/>
      </c>
    </row>
    <row r="2269" ht="15" customHeight="1" s="111">
      <c r="A2269" s="42" t="inlineStr">
        <is>
          <t>MAY</t>
        </is>
      </c>
      <c r="B2269" s="43">
        <f>MAY!A270</f>
        <v/>
      </c>
      <c r="C2269" s="44">
        <f>MAY!B270</f>
        <v/>
      </c>
      <c r="D2269" s="44">
        <f>MAY!C270</f>
        <v/>
      </c>
      <c r="E2269" s="44">
        <f>MAY!D270</f>
        <v/>
      </c>
      <c r="F2269" s="44">
        <f>MAY!E270</f>
        <v/>
      </c>
      <c r="G2269" s="44">
        <f>MAY!F270</f>
        <v/>
      </c>
      <c r="H2269" s="44">
        <f>MAY!G270</f>
        <v/>
      </c>
      <c r="I2269" s="45">
        <f>MAY!H270</f>
        <v/>
      </c>
      <c r="J2269" s="45">
        <f>MAY!I270</f>
        <v/>
      </c>
      <c r="K2269" s="44">
        <f>MAY!J270</f>
        <v/>
      </c>
      <c r="L2269" s="44">
        <f>MAY!K270</f>
        <v/>
      </c>
      <c r="M2269" s="46">
        <f>MAY!L270</f>
        <v/>
      </c>
      <c r="N2269" s="44">
        <f>MAY!M270</f>
        <v/>
      </c>
      <c r="O2269" s="44">
        <f>MAY!N270</f>
        <v/>
      </c>
      <c r="P2269" s="44">
        <f>MAY!O270</f>
        <v/>
      </c>
      <c r="Q2269" s="44">
        <f>MAY!P270</f>
        <v/>
      </c>
      <c r="R2269" s="44">
        <f>MAY!Q270</f>
        <v/>
      </c>
      <c r="S2269" s="46">
        <f>S2268+IF(X2269=0,0,M2269)</f>
        <v/>
      </c>
      <c r="T2269" s="47">
        <f>MAX(T2268,S2269)</f>
        <v/>
      </c>
      <c r="U2269" s="48">
        <f>S2269-T2269</f>
        <v/>
      </c>
      <c r="V2269" s="47">
        <f>IFERROR(SUMIFS(DATABASE!$M$5:$M$6004,DATABASE!$B$5:$B$6004,B2269,DATABASE!$X$5:$X$6004,1),0)</f>
        <v/>
      </c>
      <c r="W2269" s="31">
        <f>IFERROR(COUNTIFS(DATABASE!$B$5:$B$6004,B2269,DATABASE!$X$5:$X$6004,1),0)</f>
        <v/>
      </c>
      <c r="X2269" s="49">
        <f>--AND(ISNUMBER(B2269),C2269&lt;&gt;"",L2269&lt;&gt;"",M2269&lt;&gt;"")</f>
        <v/>
      </c>
    </row>
    <row r="2270" ht="15" customHeight="1" s="111">
      <c r="A2270" s="50" t="inlineStr">
        <is>
          <t>MAY</t>
        </is>
      </c>
      <c r="B2270" s="51">
        <f>MAY!A271</f>
        <v/>
      </c>
      <c r="C2270" s="52">
        <f>MAY!B271</f>
        <v/>
      </c>
      <c r="D2270" s="52">
        <f>MAY!C271</f>
        <v/>
      </c>
      <c r="E2270" s="52">
        <f>MAY!D271</f>
        <v/>
      </c>
      <c r="F2270" s="52">
        <f>MAY!E271</f>
        <v/>
      </c>
      <c r="G2270" s="52">
        <f>MAY!F271</f>
        <v/>
      </c>
      <c r="H2270" s="52">
        <f>MAY!G271</f>
        <v/>
      </c>
      <c r="I2270" s="53">
        <f>MAY!H271</f>
        <v/>
      </c>
      <c r="J2270" s="53">
        <f>MAY!I271</f>
        <v/>
      </c>
      <c r="K2270" s="52">
        <f>MAY!J271</f>
        <v/>
      </c>
      <c r="L2270" s="52">
        <f>MAY!K271</f>
        <v/>
      </c>
      <c r="M2270" s="54">
        <f>MAY!L271</f>
        <v/>
      </c>
      <c r="N2270" s="52">
        <f>MAY!M271</f>
        <v/>
      </c>
      <c r="O2270" s="52">
        <f>MAY!N271</f>
        <v/>
      </c>
      <c r="P2270" s="52">
        <f>MAY!O271</f>
        <v/>
      </c>
      <c r="Q2270" s="52">
        <f>MAY!P271</f>
        <v/>
      </c>
      <c r="R2270" s="52">
        <f>MAY!Q271</f>
        <v/>
      </c>
      <c r="S2270" s="54">
        <f>S2269+IF(X2270=0,0,M2270)</f>
        <v/>
      </c>
      <c r="T2270" s="55">
        <f>MAX(T2269,S2270)</f>
        <v/>
      </c>
      <c r="U2270" s="56">
        <f>S2270-T2270</f>
        <v/>
      </c>
      <c r="V2270" s="55">
        <f>IFERROR(SUMIFS(DATABASE!$M$5:$M$6004,DATABASE!$B$5:$B$6004,B2270,DATABASE!$X$5:$X$6004,1),0)</f>
        <v/>
      </c>
      <c r="W2270" s="57">
        <f>IFERROR(COUNTIFS(DATABASE!$B$5:$B$6004,B2270,DATABASE!$X$5:$X$6004,1),0)</f>
        <v/>
      </c>
      <c r="X2270" s="58">
        <f>--AND(ISNUMBER(B2270),C2270&lt;&gt;"",L2270&lt;&gt;"",M2270&lt;&gt;"")</f>
        <v/>
      </c>
    </row>
    <row r="2271" ht="15" customHeight="1" s="111">
      <c r="A2271" s="42" t="inlineStr">
        <is>
          <t>MAY</t>
        </is>
      </c>
      <c r="B2271" s="43">
        <f>MAY!A272</f>
        <v/>
      </c>
      <c r="C2271" s="44">
        <f>MAY!B272</f>
        <v/>
      </c>
      <c r="D2271" s="44">
        <f>MAY!C272</f>
        <v/>
      </c>
      <c r="E2271" s="44">
        <f>MAY!D272</f>
        <v/>
      </c>
      <c r="F2271" s="44">
        <f>MAY!E272</f>
        <v/>
      </c>
      <c r="G2271" s="44">
        <f>MAY!F272</f>
        <v/>
      </c>
      <c r="H2271" s="44">
        <f>MAY!G272</f>
        <v/>
      </c>
      <c r="I2271" s="45">
        <f>MAY!H272</f>
        <v/>
      </c>
      <c r="J2271" s="45">
        <f>MAY!I272</f>
        <v/>
      </c>
      <c r="K2271" s="44">
        <f>MAY!J272</f>
        <v/>
      </c>
      <c r="L2271" s="44">
        <f>MAY!K272</f>
        <v/>
      </c>
      <c r="M2271" s="46">
        <f>MAY!L272</f>
        <v/>
      </c>
      <c r="N2271" s="44">
        <f>MAY!M272</f>
        <v/>
      </c>
      <c r="O2271" s="44">
        <f>MAY!N272</f>
        <v/>
      </c>
      <c r="P2271" s="44">
        <f>MAY!O272</f>
        <v/>
      </c>
      <c r="Q2271" s="44">
        <f>MAY!P272</f>
        <v/>
      </c>
      <c r="R2271" s="44">
        <f>MAY!Q272</f>
        <v/>
      </c>
      <c r="S2271" s="46">
        <f>S2270+IF(X2271=0,0,M2271)</f>
        <v/>
      </c>
      <c r="T2271" s="47">
        <f>MAX(T2270,S2271)</f>
        <v/>
      </c>
      <c r="U2271" s="48">
        <f>S2271-T2271</f>
        <v/>
      </c>
      <c r="V2271" s="47">
        <f>IFERROR(SUMIFS(DATABASE!$M$5:$M$6004,DATABASE!$B$5:$B$6004,B2271,DATABASE!$X$5:$X$6004,1),0)</f>
        <v/>
      </c>
      <c r="W2271" s="31">
        <f>IFERROR(COUNTIFS(DATABASE!$B$5:$B$6004,B2271,DATABASE!$X$5:$X$6004,1),0)</f>
        <v/>
      </c>
      <c r="X2271" s="49">
        <f>--AND(ISNUMBER(B2271),C2271&lt;&gt;"",L2271&lt;&gt;"",M2271&lt;&gt;"")</f>
        <v/>
      </c>
    </row>
    <row r="2272" ht="15" customHeight="1" s="111">
      <c r="A2272" s="50" t="inlineStr">
        <is>
          <t>MAY</t>
        </is>
      </c>
      <c r="B2272" s="51">
        <f>MAY!A273</f>
        <v/>
      </c>
      <c r="C2272" s="52">
        <f>MAY!B273</f>
        <v/>
      </c>
      <c r="D2272" s="52">
        <f>MAY!C273</f>
        <v/>
      </c>
      <c r="E2272" s="52">
        <f>MAY!D273</f>
        <v/>
      </c>
      <c r="F2272" s="52">
        <f>MAY!E273</f>
        <v/>
      </c>
      <c r="G2272" s="52">
        <f>MAY!F273</f>
        <v/>
      </c>
      <c r="H2272" s="52">
        <f>MAY!G273</f>
        <v/>
      </c>
      <c r="I2272" s="53">
        <f>MAY!H273</f>
        <v/>
      </c>
      <c r="J2272" s="53">
        <f>MAY!I273</f>
        <v/>
      </c>
      <c r="K2272" s="52">
        <f>MAY!J273</f>
        <v/>
      </c>
      <c r="L2272" s="52">
        <f>MAY!K273</f>
        <v/>
      </c>
      <c r="M2272" s="54">
        <f>MAY!L273</f>
        <v/>
      </c>
      <c r="N2272" s="52">
        <f>MAY!M273</f>
        <v/>
      </c>
      <c r="O2272" s="52">
        <f>MAY!N273</f>
        <v/>
      </c>
      <c r="P2272" s="52">
        <f>MAY!O273</f>
        <v/>
      </c>
      <c r="Q2272" s="52">
        <f>MAY!P273</f>
        <v/>
      </c>
      <c r="R2272" s="52">
        <f>MAY!Q273</f>
        <v/>
      </c>
      <c r="S2272" s="54">
        <f>S2271+IF(X2272=0,0,M2272)</f>
        <v/>
      </c>
      <c r="T2272" s="55">
        <f>MAX(T2271,S2272)</f>
        <v/>
      </c>
      <c r="U2272" s="56">
        <f>S2272-T2272</f>
        <v/>
      </c>
      <c r="V2272" s="55">
        <f>IFERROR(SUMIFS(DATABASE!$M$5:$M$6004,DATABASE!$B$5:$B$6004,B2272,DATABASE!$X$5:$X$6004,1),0)</f>
        <v/>
      </c>
      <c r="W2272" s="57">
        <f>IFERROR(COUNTIFS(DATABASE!$B$5:$B$6004,B2272,DATABASE!$X$5:$X$6004,1),0)</f>
        <v/>
      </c>
      <c r="X2272" s="58">
        <f>--AND(ISNUMBER(B2272),C2272&lt;&gt;"",L2272&lt;&gt;"",M2272&lt;&gt;"")</f>
        <v/>
      </c>
    </row>
    <row r="2273" ht="15" customHeight="1" s="111">
      <c r="A2273" s="42" t="inlineStr">
        <is>
          <t>MAY</t>
        </is>
      </c>
      <c r="B2273" s="43">
        <f>MAY!A274</f>
        <v/>
      </c>
      <c r="C2273" s="44">
        <f>MAY!B274</f>
        <v/>
      </c>
      <c r="D2273" s="44">
        <f>MAY!C274</f>
        <v/>
      </c>
      <c r="E2273" s="44">
        <f>MAY!D274</f>
        <v/>
      </c>
      <c r="F2273" s="44">
        <f>MAY!E274</f>
        <v/>
      </c>
      <c r="G2273" s="44">
        <f>MAY!F274</f>
        <v/>
      </c>
      <c r="H2273" s="44">
        <f>MAY!G274</f>
        <v/>
      </c>
      <c r="I2273" s="45">
        <f>MAY!H274</f>
        <v/>
      </c>
      <c r="J2273" s="45">
        <f>MAY!I274</f>
        <v/>
      </c>
      <c r="K2273" s="44">
        <f>MAY!J274</f>
        <v/>
      </c>
      <c r="L2273" s="44">
        <f>MAY!K274</f>
        <v/>
      </c>
      <c r="M2273" s="46">
        <f>MAY!L274</f>
        <v/>
      </c>
      <c r="N2273" s="44">
        <f>MAY!M274</f>
        <v/>
      </c>
      <c r="O2273" s="44">
        <f>MAY!N274</f>
        <v/>
      </c>
      <c r="P2273" s="44">
        <f>MAY!O274</f>
        <v/>
      </c>
      <c r="Q2273" s="44">
        <f>MAY!P274</f>
        <v/>
      </c>
      <c r="R2273" s="44">
        <f>MAY!Q274</f>
        <v/>
      </c>
      <c r="S2273" s="46">
        <f>S2272+IF(X2273=0,0,M2273)</f>
        <v/>
      </c>
      <c r="T2273" s="47">
        <f>MAX(T2272,S2273)</f>
        <v/>
      </c>
      <c r="U2273" s="48">
        <f>S2273-T2273</f>
        <v/>
      </c>
      <c r="V2273" s="47">
        <f>IFERROR(SUMIFS(DATABASE!$M$5:$M$6004,DATABASE!$B$5:$B$6004,B2273,DATABASE!$X$5:$X$6004,1),0)</f>
        <v/>
      </c>
      <c r="W2273" s="31">
        <f>IFERROR(COUNTIFS(DATABASE!$B$5:$B$6004,B2273,DATABASE!$X$5:$X$6004,1),0)</f>
        <v/>
      </c>
      <c r="X2273" s="49">
        <f>--AND(ISNUMBER(B2273),C2273&lt;&gt;"",L2273&lt;&gt;"",M2273&lt;&gt;"")</f>
        <v/>
      </c>
    </row>
    <row r="2274" ht="15" customHeight="1" s="111">
      <c r="A2274" s="50" t="inlineStr">
        <is>
          <t>MAY</t>
        </is>
      </c>
      <c r="B2274" s="51">
        <f>MAY!A275</f>
        <v/>
      </c>
      <c r="C2274" s="52">
        <f>MAY!B275</f>
        <v/>
      </c>
      <c r="D2274" s="52">
        <f>MAY!C275</f>
        <v/>
      </c>
      <c r="E2274" s="52">
        <f>MAY!D275</f>
        <v/>
      </c>
      <c r="F2274" s="52">
        <f>MAY!E275</f>
        <v/>
      </c>
      <c r="G2274" s="52">
        <f>MAY!F275</f>
        <v/>
      </c>
      <c r="H2274" s="52">
        <f>MAY!G275</f>
        <v/>
      </c>
      <c r="I2274" s="53">
        <f>MAY!H275</f>
        <v/>
      </c>
      <c r="J2274" s="53">
        <f>MAY!I275</f>
        <v/>
      </c>
      <c r="K2274" s="52">
        <f>MAY!J275</f>
        <v/>
      </c>
      <c r="L2274" s="52">
        <f>MAY!K275</f>
        <v/>
      </c>
      <c r="M2274" s="54">
        <f>MAY!L275</f>
        <v/>
      </c>
      <c r="N2274" s="52">
        <f>MAY!M275</f>
        <v/>
      </c>
      <c r="O2274" s="52">
        <f>MAY!N275</f>
        <v/>
      </c>
      <c r="P2274" s="52">
        <f>MAY!O275</f>
        <v/>
      </c>
      <c r="Q2274" s="52">
        <f>MAY!P275</f>
        <v/>
      </c>
      <c r="R2274" s="52">
        <f>MAY!Q275</f>
        <v/>
      </c>
      <c r="S2274" s="54">
        <f>S2273+IF(X2274=0,0,M2274)</f>
        <v/>
      </c>
      <c r="T2274" s="55">
        <f>MAX(T2273,S2274)</f>
        <v/>
      </c>
      <c r="U2274" s="56">
        <f>S2274-T2274</f>
        <v/>
      </c>
      <c r="V2274" s="55">
        <f>IFERROR(SUMIFS(DATABASE!$M$5:$M$6004,DATABASE!$B$5:$B$6004,B2274,DATABASE!$X$5:$X$6004,1),0)</f>
        <v/>
      </c>
      <c r="W2274" s="57">
        <f>IFERROR(COUNTIFS(DATABASE!$B$5:$B$6004,B2274,DATABASE!$X$5:$X$6004,1),0)</f>
        <v/>
      </c>
      <c r="X2274" s="58">
        <f>--AND(ISNUMBER(B2274),C2274&lt;&gt;"",L2274&lt;&gt;"",M2274&lt;&gt;"")</f>
        <v/>
      </c>
    </row>
    <row r="2275" ht="15" customHeight="1" s="111">
      <c r="A2275" s="42" t="inlineStr">
        <is>
          <t>MAY</t>
        </is>
      </c>
      <c r="B2275" s="43">
        <f>MAY!A276</f>
        <v/>
      </c>
      <c r="C2275" s="44">
        <f>MAY!B276</f>
        <v/>
      </c>
      <c r="D2275" s="44">
        <f>MAY!C276</f>
        <v/>
      </c>
      <c r="E2275" s="44">
        <f>MAY!D276</f>
        <v/>
      </c>
      <c r="F2275" s="44">
        <f>MAY!E276</f>
        <v/>
      </c>
      <c r="G2275" s="44">
        <f>MAY!F276</f>
        <v/>
      </c>
      <c r="H2275" s="44">
        <f>MAY!G276</f>
        <v/>
      </c>
      <c r="I2275" s="45">
        <f>MAY!H276</f>
        <v/>
      </c>
      <c r="J2275" s="45">
        <f>MAY!I276</f>
        <v/>
      </c>
      <c r="K2275" s="44">
        <f>MAY!J276</f>
        <v/>
      </c>
      <c r="L2275" s="44">
        <f>MAY!K276</f>
        <v/>
      </c>
      <c r="M2275" s="46">
        <f>MAY!L276</f>
        <v/>
      </c>
      <c r="N2275" s="44">
        <f>MAY!M276</f>
        <v/>
      </c>
      <c r="O2275" s="44">
        <f>MAY!N276</f>
        <v/>
      </c>
      <c r="P2275" s="44">
        <f>MAY!O276</f>
        <v/>
      </c>
      <c r="Q2275" s="44">
        <f>MAY!P276</f>
        <v/>
      </c>
      <c r="R2275" s="44">
        <f>MAY!Q276</f>
        <v/>
      </c>
      <c r="S2275" s="46">
        <f>S2274+IF(X2275=0,0,M2275)</f>
        <v/>
      </c>
      <c r="T2275" s="47">
        <f>MAX(T2274,S2275)</f>
        <v/>
      </c>
      <c r="U2275" s="48">
        <f>S2275-T2275</f>
        <v/>
      </c>
      <c r="V2275" s="47">
        <f>IFERROR(SUMIFS(DATABASE!$M$5:$M$6004,DATABASE!$B$5:$B$6004,B2275,DATABASE!$X$5:$X$6004,1),0)</f>
        <v/>
      </c>
      <c r="W2275" s="31">
        <f>IFERROR(COUNTIFS(DATABASE!$B$5:$B$6004,B2275,DATABASE!$X$5:$X$6004,1),0)</f>
        <v/>
      </c>
      <c r="X2275" s="49">
        <f>--AND(ISNUMBER(B2275),C2275&lt;&gt;"",L2275&lt;&gt;"",M2275&lt;&gt;"")</f>
        <v/>
      </c>
    </row>
    <row r="2276" ht="15" customHeight="1" s="111">
      <c r="A2276" s="50" t="inlineStr">
        <is>
          <t>MAY</t>
        </is>
      </c>
      <c r="B2276" s="51">
        <f>MAY!A277</f>
        <v/>
      </c>
      <c r="C2276" s="52">
        <f>MAY!B277</f>
        <v/>
      </c>
      <c r="D2276" s="52">
        <f>MAY!C277</f>
        <v/>
      </c>
      <c r="E2276" s="52">
        <f>MAY!D277</f>
        <v/>
      </c>
      <c r="F2276" s="52">
        <f>MAY!E277</f>
        <v/>
      </c>
      <c r="G2276" s="52">
        <f>MAY!F277</f>
        <v/>
      </c>
      <c r="H2276" s="52">
        <f>MAY!G277</f>
        <v/>
      </c>
      <c r="I2276" s="53">
        <f>MAY!H277</f>
        <v/>
      </c>
      <c r="J2276" s="53">
        <f>MAY!I277</f>
        <v/>
      </c>
      <c r="K2276" s="52">
        <f>MAY!J277</f>
        <v/>
      </c>
      <c r="L2276" s="52">
        <f>MAY!K277</f>
        <v/>
      </c>
      <c r="M2276" s="54">
        <f>MAY!L277</f>
        <v/>
      </c>
      <c r="N2276" s="52">
        <f>MAY!M277</f>
        <v/>
      </c>
      <c r="O2276" s="52">
        <f>MAY!N277</f>
        <v/>
      </c>
      <c r="P2276" s="52">
        <f>MAY!O277</f>
        <v/>
      </c>
      <c r="Q2276" s="52">
        <f>MAY!P277</f>
        <v/>
      </c>
      <c r="R2276" s="52">
        <f>MAY!Q277</f>
        <v/>
      </c>
      <c r="S2276" s="54">
        <f>S2275+IF(X2276=0,0,M2276)</f>
        <v/>
      </c>
      <c r="T2276" s="55">
        <f>MAX(T2275,S2276)</f>
        <v/>
      </c>
      <c r="U2276" s="56">
        <f>S2276-T2276</f>
        <v/>
      </c>
      <c r="V2276" s="55">
        <f>IFERROR(SUMIFS(DATABASE!$M$5:$M$6004,DATABASE!$B$5:$B$6004,B2276,DATABASE!$X$5:$X$6004,1),0)</f>
        <v/>
      </c>
      <c r="W2276" s="57">
        <f>IFERROR(COUNTIFS(DATABASE!$B$5:$B$6004,B2276,DATABASE!$X$5:$X$6004,1),0)</f>
        <v/>
      </c>
      <c r="X2276" s="58">
        <f>--AND(ISNUMBER(B2276),C2276&lt;&gt;"",L2276&lt;&gt;"",M2276&lt;&gt;"")</f>
        <v/>
      </c>
    </row>
    <row r="2277" ht="15" customHeight="1" s="111">
      <c r="A2277" s="42" t="inlineStr">
        <is>
          <t>MAY</t>
        </is>
      </c>
      <c r="B2277" s="43">
        <f>MAY!A278</f>
        <v/>
      </c>
      <c r="C2277" s="44">
        <f>MAY!B278</f>
        <v/>
      </c>
      <c r="D2277" s="44">
        <f>MAY!C278</f>
        <v/>
      </c>
      <c r="E2277" s="44">
        <f>MAY!D278</f>
        <v/>
      </c>
      <c r="F2277" s="44">
        <f>MAY!E278</f>
        <v/>
      </c>
      <c r="G2277" s="44">
        <f>MAY!F278</f>
        <v/>
      </c>
      <c r="H2277" s="44">
        <f>MAY!G278</f>
        <v/>
      </c>
      <c r="I2277" s="45">
        <f>MAY!H278</f>
        <v/>
      </c>
      <c r="J2277" s="45">
        <f>MAY!I278</f>
        <v/>
      </c>
      <c r="K2277" s="44">
        <f>MAY!J278</f>
        <v/>
      </c>
      <c r="L2277" s="44">
        <f>MAY!K278</f>
        <v/>
      </c>
      <c r="M2277" s="46">
        <f>MAY!L278</f>
        <v/>
      </c>
      <c r="N2277" s="44">
        <f>MAY!M278</f>
        <v/>
      </c>
      <c r="O2277" s="44">
        <f>MAY!N278</f>
        <v/>
      </c>
      <c r="P2277" s="44">
        <f>MAY!O278</f>
        <v/>
      </c>
      <c r="Q2277" s="44">
        <f>MAY!P278</f>
        <v/>
      </c>
      <c r="R2277" s="44">
        <f>MAY!Q278</f>
        <v/>
      </c>
      <c r="S2277" s="46">
        <f>S2276+IF(X2277=0,0,M2277)</f>
        <v/>
      </c>
      <c r="T2277" s="47">
        <f>MAX(T2276,S2277)</f>
        <v/>
      </c>
      <c r="U2277" s="48">
        <f>S2277-T2277</f>
        <v/>
      </c>
      <c r="V2277" s="47">
        <f>IFERROR(SUMIFS(DATABASE!$M$5:$M$6004,DATABASE!$B$5:$B$6004,B2277,DATABASE!$X$5:$X$6004,1),0)</f>
        <v/>
      </c>
      <c r="W2277" s="31">
        <f>IFERROR(COUNTIFS(DATABASE!$B$5:$B$6004,B2277,DATABASE!$X$5:$X$6004,1),0)</f>
        <v/>
      </c>
      <c r="X2277" s="49">
        <f>--AND(ISNUMBER(B2277),C2277&lt;&gt;"",L2277&lt;&gt;"",M2277&lt;&gt;"")</f>
        <v/>
      </c>
    </row>
    <row r="2278" ht="15" customHeight="1" s="111">
      <c r="A2278" s="50" t="inlineStr">
        <is>
          <t>MAY</t>
        </is>
      </c>
      <c r="B2278" s="51">
        <f>MAY!A279</f>
        <v/>
      </c>
      <c r="C2278" s="52">
        <f>MAY!B279</f>
        <v/>
      </c>
      <c r="D2278" s="52">
        <f>MAY!C279</f>
        <v/>
      </c>
      <c r="E2278" s="52">
        <f>MAY!D279</f>
        <v/>
      </c>
      <c r="F2278" s="52">
        <f>MAY!E279</f>
        <v/>
      </c>
      <c r="G2278" s="52">
        <f>MAY!F279</f>
        <v/>
      </c>
      <c r="H2278" s="52">
        <f>MAY!G279</f>
        <v/>
      </c>
      <c r="I2278" s="53">
        <f>MAY!H279</f>
        <v/>
      </c>
      <c r="J2278" s="53">
        <f>MAY!I279</f>
        <v/>
      </c>
      <c r="K2278" s="52">
        <f>MAY!J279</f>
        <v/>
      </c>
      <c r="L2278" s="52">
        <f>MAY!K279</f>
        <v/>
      </c>
      <c r="M2278" s="54">
        <f>MAY!L279</f>
        <v/>
      </c>
      <c r="N2278" s="52">
        <f>MAY!M279</f>
        <v/>
      </c>
      <c r="O2278" s="52">
        <f>MAY!N279</f>
        <v/>
      </c>
      <c r="P2278" s="52">
        <f>MAY!O279</f>
        <v/>
      </c>
      <c r="Q2278" s="52">
        <f>MAY!P279</f>
        <v/>
      </c>
      <c r="R2278" s="52">
        <f>MAY!Q279</f>
        <v/>
      </c>
      <c r="S2278" s="54">
        <f>S2277+IF(X2278=0,0,M2278)</f>
        <v/>
      </c>
      <c r="T2278" s="55">
        <f>MAX(T2277,S2278)</f>
        <v/>
      </c>
      <c r="U2278" s="56">
        <f>S2278-T2278</f>
        <v/>
      </c>
      <c r="V2278" s="55">
        <f>IFERROR(SUMIFS(DATABASE!$M$5:$M$6004,DATABASE!$B$5:$B$6004,B2278,DATABASE!$X$5:$X$6004,1),0)</f>
        <v/>
      </c>
      <c r="W2278" s="57">
        <f>IFERROR(COUNTIFS(DATABASE!$B$5:$B$6004,B2278,DATABASE!$X$5:$X$6004,1),0)</f>
        <v/>
      </c>
      <c r="X2278" s="58">
        <f>--AND(ISNUMBER(B2278),C2278&lt;&gt;"",L2278&lt;&gt;"",M2278&lt;&gt;"")</f>
        <v/>
      </c>
    </row>
    <row r="2279" ht="15" customHeight="1" s="111">
      <c r="A2279" s="42" t="inlineStr">
        <is>
          <t>MAY</t>
        </is>
      </c>
      <c r="B2279" s="43">
        <f>MAY!A280</f>
        <v/>
      </c>
      <c r="C2279" s="44">
        <f>MAY!B280</f>
        <v/>
      </c>
      <c r="D2279" s="44">
        <f>MAY!C280</f>
        <v/>
      </c>
      <c r="E2279" s="44">
        <f>MAY!D280</f>
        <v/>
      </c>
      <c r="F2279" s="44">
        <f>MAY!E280</f>
        <v/>
      </c>
      <c r="G2279" s="44">
        <f>MAY!F280</f>
        <v/>
      </c>
      <c r="H2279" s="44">
        <f>MAY!G280</f>
        <v/>
      </c>
      <c r="I2279" s="45">
        <f>MAY!H280</f>
        <v/>
      </c>
      <c r="J2279" s="45">
        <f>MAY!I280</f>
        <v/>
      </c>
      <c r="K2279" s="44">
        <f>MAY!J280</f>
        <v/>
      </c>
      <c r="L2279" s="44">
        <f>MAY!K280</f>
        <v/>
      </c>
      <c r="M2279" s="46">
        <f>MAY!L280</f>
        <v/>
      </c>
      <c r="N2279" s="44">
        <f>MAY!M280</f>
        <v/>
      </c>
      <c r="O2279" s="44">
        <f>MAY!N280</f>
        <v/>
      </c>
      <c r="P2279" s="44">
        <f>MAY!O280</f>
        <v/>
      </c>
      <c r="Q2279" s="44">
        <f>MAY!P280</f>
        <v/>
      </c>
      <c r="R2279" s="44">
        <f>MAY!Q280</f>
        <v/>
      </c>
      <c r="S2279" s="46">
        <f>S2278+IF(X2279=0,0,M2279)</f>
        <v/>
      </c>
      <c r="T2279" s="47">
        <f>MAX(T2278,S2279)</f>
        <v/>
      </c>
      <c r="U2279" s="48">
        <f>S2279-T2279</f>
        <v/>
      </c>
      <c r="V2279" s="47">
        <f>IFERROR(SUMIFS(DATABASE!$M$5:$M$6004,DATABASE!$B$5:$B$6004,B2279,DATABASE!$X$5:$X$6004,1),0)</f>
        <v/>
      </c>
      <c r="W2279" s="31">
        <f>IFERROR(COUNTIFS(DATABASE!$B$5:$B$6004,B2279,DATABASE!$X$5:$X$6004,1),0)</f>
        <v/>
      </c>
      <c r="X2279" s="49">
        <f>--AND(ISNUMBER(B2279),C2279&lt;&gt;"",L2279&lt;&gt;"",M2279&lt;&gt;"")</f>
        <v/>
      </c>
    </row>
    <row r="2280" ht="15" customHeight="1" s="111">
      <c r="A2280" s="50" t="inlineStr">
        <is>
          <t>MAY</t>
        </is>
      </c>
      <c r="B2280" s="51">
        <f>MAY!A281</f>
        <v/>
      </c>
      <c r="C2280" s="52">
        <f>MAY!B281</f>
        <v/>
      </c>
      <c r="D2280" s="52">
        <f>MAY!C281</f>
        <v/>
      </c>
      <c r="E2280" s="52">
        <f>MAY!D281</f>
        <v/>
      </c>
      <c r="F2280" s="52">
        <f>MAY!E281</f>
        <v/>
      </c>
      <c r="G2280" s="52">
        <f>MAY!F281</f>
        <v/>
      </c>
      <c r="H2280" s="52">
        <f>MAY!G281</f>
        <v/>
      </c>
      <c r="I2280" s="53">
        <f>MAY!H281</f>
        <v/>
      </c>
      <c r="J2280" s="53">
        <f>MAY!I281</f>
        <v/>
      </c>
      <c r="K2280" s="52">
        <f>MAY!J281</f>
        <v/>
      </c>
      <c r="L2280" s="52">
        <f>MAY!K281</f>
        <v/>
      </c>
      <c r="M2280" s="54">
        <f>MAY!L281</f>
        <v/>
      </c>
      <c r="N2280" s="52">
        <f>MAY!M281</f>
        <v/>
      </c>
      <c r="O2280" s="52">
        <f>MAY!N281</f>
        <v/>
      </c>
      <c r="P2280" s="52">
        <f>MAY!O281</f>
        <v/>
      </c>
      <c r="Q2280" s="52">
        <f>MAY!P281</f>
        <v/>
      </c>
      <c r="R2280" s="52">
        <f>MAY!Q281</f>
        <v/>
      </c>
      <c r="S2280" s="54">
        <f>S2279+IF(X2280=0,0,M2280)</f>
        <v/>
      </c>
      <c r="T2280" s="55">
        <f>MAX(T2279,S2280)</f>
        <v/>
      </c>
      <c r="U2280" s="56">
        <f>S2280-T2280</f>
        <v/>
      </c>
      <c r="V2280" s="55">
        <f>IFERROR(SUMIFS(DATABASE!$M$5:$M$6004,DATABASE!$B$5:$B$6004,B2280,DATABASE!$X$5:$X$6004,1),0)</f>
        <v/>
      </c>
      <c r="W2280" s="57">
        <f>IFERROR(COUNTIFS(DATABASE!$B$5:$B$6004,B2280,DATABASE!$X$5:$X$6004,1),0)</f>
        <v/>
      </c>
      <c r="X2280" s="58">
        <f>--AND(ISNUMBER(B2280),C2280&lt;&gt;"",L2280&lt;&gt;"",M2280&lt;&gt;"")</f>
        <v/>
      </c>
    </row>
    <row r="2281" ht="15" customHeight="1" s="111">
      <c r="A2281" s="42" t="inlineStr">
        <is>
          <t>MAY</t>
        </is>
      </c>
      <c r="B2281" s="43">
        <f>MAY!A282</f>
        <v/>
      </c>
      <c r="C2281" s="44">
        <f>MAY!B282</f>
        <v/>
      </c>
      <c r="D2281" s="44">
        <f>MAY!C282</f>
        <v/>
      </c>
      <c r="E2281" s="44">
        <f>MAY!D282</f>
        <v/>
      </c>
      <c r="F2281" s="44">
        <f>MAY!E282</f>
        <v/>
      </c>
      <c r="G2281" s="44">
        <f>MAY!F282</f>
        <v/>
      </c>
      <c r="H2281" s="44">
        <f>MAY!G282</f>
        <v/>
      </c>
      <c r="I2281" s="45">
        <f>MAY!H282</f>
        <v/>
      </c>
      <c r="J2281" s="45">
        <f>MAY!I282</f>
        <v/>
      </c>
      <c r="K2281" s="44">
        <f>MAY!J282</f>
        <v/>
      </c>
      <c r="L2281" s="44">
        <f>MAY!K282</f>
        <v/>
      </c>
      <c r="M2281" s="46">
        <f>MAY!L282</f>
        <v/>
      </c>
      <c r="N2281" s="44">
        <f>MAY!M282</f>
        <v/>
      </c>
      <c r="O2281" s="44">
        <f>MAY!N282</f>
        <v/>
      </c>
      <c r="P2281" s="44">
        <f>MAY!O282</f>
        <v/>
      </c>
      <c r="Q2281" s="44">
        <f>MAY!P282</f>
        <v/>
      </c>
      <c r="R2281" s="44">
        <f>MAY!Q282</f>
        <v/>
      </c>
      <c r="S2281" s="46">
        <f>S2280+IF(X2281=0,0,M2281)</f>
        <v/>
      </c>
      <c r="T2281" s="47">
        <f>MAX(T2280,S2281)</f>
        <v/>
      </c>
      <c r="U2281" s="48">
        <f>S2281-T2281</f>
        <v/>
      </c>
      <c r="V2281" s="47">
        <f>IFERROR(SUMIFS(DATABASE!$M$5:$M$6004,DATABASE!$B$5:$B$6004,B2281,DATABASE!$X$5:$X$6004,1),0)</f>
        <v/>
      </c>
      <c r="W2281" s="31">
        <f>IFERROR(COUNTIFS(DATABASE!$B$5:$B$6004,B2281,DATABASE!$X$5:$X$6004,1),0)</f>
        <v/>
      </c>
      <c r="X2281" s="49">
        <f>--AND(ISNUMBER(B2281),C2281&lt;&gt;"",L2281&lt;&gt;"",M2281&lt;&gt;"")</f>
        <v/>
      </c>
    </row>
    <row r="2282" ht="15" customHeight="1" s="111">
      <c r="A2282" s="50" t="inlineStr">
        <is>
          <t>MAY</t>
        </is>
      </c>
      <c r="B2282" s="51">
        <f>MAY!A283</f>
        <v/>
      </c>
      <c r="C2282" s="52">
        <f>MAY!B283</f>
        <v/>
      </c>
      <c r="D2282" s="52">
        <f>MAY!C283</f>
        <v/>
      </c>
      <c r="E2282" s="52">
        <f>MAY!D283</f>
        <v/>
      </c>
      <c r="F2282" s="52">
        <f>MAY!E283</f>
        <v/>
      </c>
      <c r="G2282" s="52">
        <f>MAY!F283</f>
        <v/>
      </c>
      <c r="H2282" s="52">
        <f>MAY!G283</f>
        <v/>
      </c>
      <c r="I2282" s="53">
        <f>MAY!H283</f>
        <v/>
      </c>
      <c r="J2282" s="53">
        <f>MAY!I283</f>
        <v/>
      </c>
      <c r="K2282" s="52">
        <f>MAY!J283</f>
        <v/>
      </c>
      <c r="L2282" s="52">
        <f>MAY!K283</f>
        <v/>
      </c>
      <c r="M2282" s="54">
        <f>MAY!L283</f>
        <v/>
      </c>
      <c r="N2282" s="52">
        <f>MAY!M283</f>
        <v/>
      </c>
      <c r="O2282" s="52">
        <f>MAY!N283</f>
        <v/>
      </c>
      <c r="P2282" s="52">
        <f>MAY!O283</f>
        <v/>
      </c>
      <c r="Q2282" s="52">
        <f>MAY!P283</f>
        <v/>
      </c>
      <c r="R2282" s="52">
        <f>MAY!Q283</f>
        <v/>
      </c>
      <c r="S2282" s="54">
        <f>S2281+IF(X2282=0,0,M2282)</f>
        <v/>
      </c>
      <c r="T2282" s="55">
        <f>MAX(T2281,S2282)</f>
        <v/>
      </c>
      <c r="U2282" s="56">
        <f>S2282-T2282</f>
        <v/>
      </c>
      <c r="V2282" s="55">
        <f>IFERROR(SUMIFS(DATABASE!$M$5:$M$6004,DATABASE!$B$5:$B$6004,B2282,DATABASE!$X$5:$X$6004,1),0)</f>
        <v/>
      </c>
      <c r="W2282" s="57">
        <f>IFERROR(COUNTIFS(DATABASE!$B$5:$B$6004,B2282,DATABASE!$X$5:$X$6004,1),0)</f>
        <v/>
      </c>
      <c r="X2282" s="58">
        <f>--AND(ISNUMBER(B2282),C2282&lt;&gt;"",L2282&lt;&gt;"",M2282&lt;&gt;"")</f>
        <v/>
      </c>
    </row>
    <row r="2283" ht="15" customHeight="1" s="111">
      <c r="A2283" s="42" t="inlineStr">
        <is>
          <t>MAY</t>
        </is>
      </c>
      <c r="B2283" s="43">
        <f>MAY!A284</f>
        <v/>
      </c>
      <c r="C2283" s="44">
        <f>MAY!B284</f>
        <v/>
      </c>
      <c r="D2283" s="44">
        <f>MAY!C284</f>
        <v/>
      </c>
      <c r="E2283" s="44">
        <f>MAY!D284</f>
        <v/>
      </c>
      <c r="F2283" s="44">
        <f>MAY!E284</f>
        <v/>
      </c>
      <c r="G2283" s="44">
        <f>MAY!F284</f>
        <v/>
      </c>
      <c r="H2283" s="44">
        <f>MAY!G284</f>
        <v/>
      </c>
      <c r="I2283" s="45">
        <f>MAY!H284</f>
        <v/>
      </c>
      <c r="J2283" s="45">
        <f>MAY!I284</f>
        <v/>
      </c>
      <c r="K2283" s="44">
        <f>MAY!J284</f>
        <v/>
      </c>
      <c r="L2283" s="44">
        <f>MAY!K284</f>
        <v/>
      </c>
      <c r="M2283" s="46">
        <f>MAY!L284</f>
        <v/>
      </c>
      <c r="N2283" s="44">
        <f>MAY!M284</f>
        <v/>
      </c>
      <c r="O2283" s="44">
        <f>MAY!N284</f>
        <v/>
      </c>
      <c r="P2283" s="44">
        <f>MAY!O284</f>
        <v/>
      </c>
      <c r="Q2283" s="44">
        <f>MAY!P284</f>
        <v/>
      </c>
      <c r="R2283" s="44">
        <f>MAY!Q284</f>
        <v/>
      </c>
      <c r="S2283" s="46">
        <f>S2282+IF(X2283=0,0,M2283)</f>
        <v/>
      </c>
      <c r="T2283" s="47">
        <f>MAX(T2282,S2283)</f>
        <v/>
      </c>
      <c r="U2283" s="48">
        <f>S2283-T2283</f>
        <v/>
      </c>
      <c r="V2283" s="47">
        <f>IFERROR(SUMIFS(DATABASE!$M$5:$M$6004,DATABASE!$B$5:$B$6004,B2283,DATABASE!$X$5:$X$6004,1),0)</f>
        <v/>
      </c>
      <c r="W2283" s="31">
        <f>IFERROR(COUNTIFS(DATABASE!$B$5:$B$6004,B2283,DATABASE!$X$5:$X$6004,1),0)</f>
        <v/>
      </c>
      <c r="X2283" s="49">
        <f>--AND(ISNUMBER(B2283),C2283&lt;&gt;"",L2283&lt;&gt;"",M2283&lt;&gt;"")</f>
        <v/>
      </c>
    </row>
    <row r="2284" ht="15" customHeight="1" s="111">
      <c r="A2284" s="50" t="inlineStr">
        <is>
          <t>MAY</t>
        </is>
      </c>
      <c r="B2284" s="51">
        <f>MAY!A285</f>
        <v/>
      </c>
      <c r="C2284" s="52">
        <f>MAY!B285</f>
        <v/>
      </c>
      <c r="D2284" s="52">
        <f>MAY!C285</f>
        <v/>
      </c>
      <c r="E2284" s="52">
        <f>MAY!D285</f>
        <v/>
      </c>
      <c r="F2284" s="52">
        <f>MAY!E285</f>
        <v/>
      </c>
      <c r="G2284" s="52">
        <f>MAY!F285</f>
        <v/>
      </c>
      <c r="H2284" s="52">
        <f>MAY!G285</f>
        <v/>
      </c>
      <c r="I2284" s="53">
        <f>MAY!H285</f>
        <v/>
      </c>
      <c r="J2284" s="53">
        <f>MAY!I285</f>
        <v/>
      </c>
      <c r="K2284" s="52">
        <f>MAY!J285</f>
        <v/>
      </c>
      <c r="L2284" s="52">
        <f>MAY!K285</f>
        <v/>
      </c>
      <c r="M2284" s="54">
        <f>MAY!L285</f>
        <v/>
      </c>
      <c r="N2284" s="52">
        <f>MAY!M285</f>
        <v/>
      </c>
      <c r="O2284" s="52">
        <f>MAY!N285</f>
        <v/>
      </c>
      <c r="P2284" s="52">
        <f>MAY!O285</f>
        <v/>
      </c>
      <c r="Q2284" s="52">
        <f>MAY!P285</f>
        <v/>
      </c>
      <c r="R2284" s="52">
        <f>MAY!Q285</f>
        <v/>
      </c>
      <c r="S2284" s="54">
        <f>S2283+IF(X2284=0,0,M2284)</f>
        <v/>
      </c>
      <c r="T2284" s="55">
        <f>MAX(T2283,S2284)</f>
        <v/>
      </c>
      <c r="U2284" s="56">
        <f>S2284-T2284</f>
        <v/>
      </c>
      <c r="V2284" s="55">
        <f>IFERROR(SUMIFS(DATABASE!$M$5:$M$6004,DATABASE!$B$5:$B$6004,B2284,DATABASE!$X$5:$X$6004,1),0)</f>
        <v/>
      </c>
      <c r="W2284" s="57">
        <f>IFERROR(COUNTIFS(DATABASE!$B$5:$B$6004,B2284,DATABASE!$X$5:$X$6004,1),0)</f>
        <v/>
      </c>
      <c r="X2284" s="58">
        <f>--AND(ISNUMBER(B2284),C2284&lt;&gt;"",L2284&lt;&gt;"",M2284&lt;&gt;"")</f>
        <v/>
      </c>
    </row>
    <row r="2285" ht="15" customHeight="1" s="111">
      <c r="A2285" s="42" t="inlineStr">
        <is>
          <t>MAY</t>
        </is>
      </c>
      <c r="B2285" s="43">
        <f>MAY!A286</f>
        <v/>
      </c>
      <c r="C2285" s="44">
        <f>MAY!B286</f>
        <v/>
      </c>
      <c r="D2285" s="44">
        <f>MAY!C286</f>
        <v/>
      </c>
      <c r="E2285" s="44">
        <f>MAY!D286</f>
        <v/>
      </c>
      <c r="F2285" s="44">
        <f>MAY!E286</f>
        <v/>
      </c>
      <c r="G2285" s="44">
        <f>MAY!F286</f>
        <v/>
      </c>
      <c r="H2285" s="44">
        <f>MAY!G286</f>
        <v/>
      </c>
      <c r="I2285" s="45">
        <f>MAY!H286</f>
        <v/>
      </c>
      <c r="J2285" s="45">
        <f>MAY!I286</f>
        <v/>
      </c>
      <c r="K2285" s="44">
        <f>MAY!J286</f>
        <v/>
      </c>
      <c r="L2285" s="44">
        <f>MAY!K286</f>
        <v/>
      </c>
      <c r="M2285" s="46">
        <f>MAY!L286</f>
        <v/>
      </c>
      <c r="N2285" s="44">
        <f>MAY!M286</f>
        <v/>
      </c>
      <c r="O2285" s="44">
        <f>MAY!N286</f>
        <v/>
      </c>
      <c r="P2285" s="44">
        <f>MAY!O286</f>
        <v/>
      </c>
      <c r="Q2285" s="44">
        <f>MAY!P286</f>
        <v/>
      </c>
      <c r="R2285" s="44">
        <f>MAY!Q286</f>
        <v/>
      </c>
      <c r="S2285" s="46">
        <f>S2284+IF(X2285=0,0,M2285)</f>
        <v/>
      </c>
      <c r="T2285" s="47">
        <f>MAX(T2284,S2285)</f>
        <v/>
      </c>
      <c r="U2285" s="48">
        <f>S2285-T2285</f>
        <v/>
      </c>
      <c r="V2285" s="47">
        <f>IFERROR(SUMIFS(DATABASE!$M$5:$M$6004,DATABASE!$B$5:$B$6004,B2285,DATABASE!$X$5:$X$6004,1),0)</f>
        <v/>
      </c>
      <c r="W2285" s="31">
        <f>IFERROR(COUNTIFS(DATABASE!$B$5:$B$6004,B2285,DATABASE!$X$5:$X$6004,1),0)</f>
        <v/>
      </c>
      <c r="X2285" s="49">
        <f>--AND(ISNUMBER(B2285),C2285&lt;&gt;"",L2285&lt;&gt;"",M2285&lt;&gt;"")</f>
        <v/>
      </c>
    </row>
    <row r="2286" ht="15" customHeight="1" s="111">
      <c r="A2286" s="50" t="inlineStr">
        <is>
          <t>MAY</t>
        </is>
      </c>
      <c r="B2286" s="51">
        <f>MAY!A287</f>
        <v/>
      </c>
      <c r="C2286" s="52">
        <f>MAY!B287</f>
        <v/>
      </c>
      <c r="D2286" s="52">
        <f>MAY!C287</f>
        <v/>
      </c>
      <c r="E2286" s="52">
        <f>MAY!D287</f>
        <v/>
      </c>
      <c r="F2286" s="52">
        <f>MAY!E287</f>
        <v/>
      </c>
      <c r="G2286" s="52">
        <f>MAY!F287</f>
        <v/>
      </c>
      <c r="H2286" s="52">
        <f>MAY!G287</f>
        <v/>
      </c>
      <c r="I2286" s="53">
        <f>MAY!H287</f>
        <v/>
      </c>
      <c r="J2286" s="53">
        <f>MAY!I287</f>
        <v/>
      </c>
      <c r="K2286" s="52">
        <f>MAY!J287</f>
        <v/>
      </c>
      <c r="L2286" s="52">
        <f>MAY!K287</f>
        <v/>
      </c>
      <c r="M2286" s="54">
        <f>MAY!L287</f>
        <v/>
      </c>
      <c r="N2286" s="52">
        <f>MAY!M287</f>
        <v/>
      </c>
      <c r="O2286" s="52">
        <f>MAY!N287</f>
        <v/>
      </c>
      <c r="P2286" s="52">
        <f>MAY!O287</f>
        <v/>
      </c>
      <c r="Q2286" s="52">
        <f>MAY!P287</f>
        <v/>
      </c>
      <c r="R2286" s="52">
        <f>MAY!Q287</f>
        <v/>
      </c>
      <c r="S2286" s="54">
        <f>S2285+IF(X2286=0,0,M2286)</f>
        <v/>
      </c>
      <c r="T2286" s="55">
        <f>MAX(T2285,S2286)</f>
        <v/>
      </c>
      <c r="U2286" s="56">
        <f>S2286-T2286</f>
        <v/>
      </c>
      <c r="V2286" s="55">
        <f>IFERROR(SUMIFS(DATABASE!$M$5:$M$6004,DATABASE!$B$5:$B$6004,B2286,DATABASE!$X$5:$X$6004,1),0)</f>
        <v/>
      </c>
      <c r="W2286" s="57">
        <f>IFERROR(COUNTIFS(DATABASE!$B$5:$B$6004,B2286,DATABASE!$X$5:$X$6004,1),0)</f>
        <v/>
      </c>
      <c r="X2286" s="58">
        <f>--AND(ISNUMBER(B2286),C2286&lt;&gt;"",L2286&lt;&gt;"",M2286&lt;&gt;"")</f>
        <v/>
      </c>
    </row>
    <row r="2287" ht="15" customHeight="1" s="111">
      <c r="A2287" s="42" t="inlineStr">
        <is>
          <t>MAY</t>
        </is>
      </c>
      <c r="B2287" s="43">
        <f>MAY!A288</f>
        <v/>
      </c>
      <c r="C2287" s="44">
        <f>MAY!B288</f>
        <v/>
      </c>
      <c r="D2287" s="44">
        <f>MAY!C288</f>
        <v/>
      </c>
      <c r="E2287" s="44">
        <f>MAY!D288</f>
        <v/>
      </c>
      <c r="F2287" s="44">
        <f>MAY!E288</f>
        <v/>
      </c>
      <c r="G2287" s="44">
        <f>MAY!F288</f>
        <v/>
      </c>
      <c r="H2287" s="44">
        <f>MAY!G288</f>
        <v/>
      </c>
      <c r="I2287" s="45">
        <f>MAY!H288</f>
        <v/>
      </c>
      <c r="J2287" s="45">
        <f>MAY!I288</f>
        <v/>
      </c>
      <c r="K2287" s="44">
        <f>MAY!J288</f>
        <v/>
      </c>
      <c r="L2287" s="44">
        <f>MAY!K288</f>
        <v/>
      </c>
      <c r="M2287" s="46">
        <f>MAY!L288</f>
        <v/>
      </c>
      <c r="N2287" s="44">
        <f>MAY!M288</f>
        <v/>
      </c>
      <c r="O2287" s="44">
        <f>MAY!N288</f>
        <v/>
      </c>
      <c r="P2287" s="44">
        <f>MAY!O288</f>
        <v/>
      </c>
      <c r="Q2287" s="44">
        <f>MAY!P288</f>
        <v/>
      </c>
      <c r="R2287" s="44">
        <f>MAY!Q288</f>
        <v/>
      </c>
      <c r="S2287" s="46">
        <f>S2286+IF(X2287=0,0,M2287)</f>
        <v/>
      </c>
      <c r="T2287" s="47">
        <f>MAX(T2286,S2287)</f>
        <v/>
      </c>
      <c r="U2287" s="48">
        <f>S2287-T2287</f>
        <v/>
      </c>
      <c r="V2287" s="47">
        <f>IFERROR(SUMIFS(DATABASE!$M$5:$M$6004,DATABASE!$B$5:$B$6004,B2287,DATABASE!$X$5:$X$6004,1),0)</f>
        <v/>
      </c>
      <c r="W2287" s="31">
        <f>IFERROR(COUNTIFS(DATABASE!$B$5:$B$6004,B2287,DATABASE!$X$5:$X$6004,1),0)</f>
        <v/>
      </c>
      <c r="X2287" s="49">
        <f>--AND(ISNUMBER(B2287),C2287&lt;&gt;"",L2287&lt;&gt;"",M2287&lt;&gt;"")</f>
        <v/>
      </c>
    </row>
    <row r="2288" ht="15" customHeight="1" s="111">
      <c r="A2288" s="50" t="inlineStr">
        <is>
          <t>MAY</t>
        </is>
      </c>
      <c r="B2288" s="51">
        <f>MAY!A289</f>
        <v/>
      </c>
      <c r="C2288" s="52">
        <f>MAY!B289</f>
        <v/>
      </c>
      <c r="D2288" s="52">
        <f>MAY!C289</f>
        <v/>
      </c>
      <c r="E2288" s="52">
        <f>MAY!D289</f>
        <v/>
      </c>
      <c r="F2288" s="52">
        <f>MAY!E289</f>
        <v/>
      </c>
      <c r="G2288" s="52">
        <f>MAY!F289</f>
        <v/>
      </c>
      <c r="H2288" s="52">
        <f>MAY!G289</f>
        <v/>
      </c>
      <c r="I2288" s="53">
        <f>MAY!H289</f>
        <v/>
      </c>
      <c r="J2288" s="53">
        <f>MAY!I289</f>
        <v/>
      </c>
      <c r="K2288" s="52">
        <f>MAY!J289</f>
        <v/>
      </c>
      <c r="L2288" s="52">
        <f>MAY!K289</f>
        <v/>
      </c>
      <c r="M2288" s="54">
        <f>MAY!L289</f>
        <v/>
      </c>
      <c r="N2288" s="52">
        <f>MAY!M289</f>
        <v/>
      </c>
      <c r="O2288" s="52">
        <f>MAY!N289</f>
        <v/>
      </c>
      <c r="P2288" s="52">
        <f>MAY!O289</f>
        <v/>
      </c>
      <c r="Q2288" s="52">
        <f>MAY!P289</f>
        <v/>
      </c>
      <c r="R2288" s="52">
        <f>MAY!Q289</f>
        <v/>
      </c>
      <c r="S2288" s="54">
        <f>S2287+IF(X2288=0,0,M2288)</f>
        <v/>
      </c>
      <c r="T2288" s="55">
        <f>MAX(T2287,S2288)</f>
        <v/>
      </c>
      <c r="U2288" s="56">
        <f>S2288-T2288</f>
        <v/>
      </c>
      <c r="V2288" s="55">
        <f>IFERROR(SUMIFS(DATABASE!$M$5:$M$6004,DATABASE!$B$5:$B$6004,B2288,DATABASE!$X$5:$X$6004,1),0)</f>
        <v/>
      </c>
      <c r="W2288" s="57">
        <f>IFERROR(COUNTIFS(DATABASE!$B$5:$B$6004,B2288,DATABASE!$X$5:$X$6004,1),0)</f>
        <v/>
      </c>
      <c r="X2288" s="58">
        <f>--AND(ISNUMBER(B2288),C2288&lt;&gt;"",L2288&lt;&gt;"",M2288&lt;&gt;"")</f>
        <v/>
      </c>
    </row>
    <row r="2289" ht="15" customHeight="1" s="111">
      <c r="A2289" s="42" t="inlineStr">
        <is>
          <t>MAY</t>
        </is>
      </c>
      <c r="B2289" s="43">
        <f>MAY!A290</f>
        <v/>
      </c>
      <c r="C2289" s="44">
        <f>MAY!B290</f>
        <v/>
      </c>
      <c r="D2289" s="44">
        <f>MAY!C290</f>
        <v/>
      </c>
      <c r="E2289" s="44">
        <f>MAY!D290</f>
        <v/>
      </c>
      <c r="F2289" s="44">
        <f>MAY!E290</f>
        <v/>
      </c>
      <c r="G2289" s="44">
        <f>MAY!F290</f>
        <v/>
      </c>
      <c r="H2289" s="44">
        <f>MAY!G290</f>
        <v/>
      </c>
      <c r="I2289" s="45">
        <f>MAY!H290</f>
        <v/>
      </c>
      <c r="J2289" s="45">
        <f>MAY!I290</f>
        <v/>
      </c>
      <c r="K2289" s="44">
        <f>MAY!J290</f>
        <v/>
      </c>
      <c r="L2289" s="44">
        <f>MAY!K290</f>
        <v/>
      </c>
      <c r="M2289" s="46">
        <f>MAY!L290</f>
        <v/>
      </c>
      <c r="N2289" s="44">
        <f>MAY!M290</f>
        <v/>
      </c>
      <c r="O2289" s="44">
        <f>MAY!N290</f>
        <v/>
      </c>
      <c r="P2289" s="44">
        <f>MAY!O290</f>
        <v/>
      </c>
      <c r="Q2289" s="44">
        <f>MAY!P290</f>
        <v/>
      </c>
      <c r="R2289" s="44">
        <f>MAY!Q290</f>
        <v/>
      </c>
      <c r="S2289" s="46">
        <f>S2288+IF(X2289=0,0,M2289)</f>
        <v/>
      </c>
      <c r="T2289" s="47">
        <f>MAX(T2288,S2289)</f>
        <v/>
      </c>
      <c r="U2289" s="48">
        <f>S2289-T2289</f>
        <v/>
      </c>
      <c r="V2289" s="47">
        <f>IFERROR(SUMIFS(DATABASE!$M$5:$M$6004,DATABASE!$B$5:$B$6004,B2289,DATABASE!$X$5:$X$6004,1),0)</f>
        <v/>
      </c>
      <c r="W2289" s="31">
        <f>IFERROR(COUNTIFS(DATABASE!$B$5:$B$6004,B2289,DATABASE!$X$5:$X$6004,1),0)</f>
        <v/>
      </c>
      <c r="X2289" s="49">
        <f>--AND(ISNUMBER(B2289),C2289&lt;&gt;"",L2289&lt;&gt;"",M2289&lt;&gt;"")</f>
        <v/>
      </c>
    </row>
    <row r="2290" ht="15" customHeight="1" s="111">
      <c r="A2290" s="50" t="inlineStr">
        <is>
          <t>MAY</t>
        </is>
      </c>
      <c r="B2290" s="51">
        <f>MAY!A291</f>
        <v/>
      </c>
      <c r="C2290" s="52">
        <f>MAY!B291</f>
        <v/>
      </c>
      <c r="D2290" s="52">
        <f>MAY!C291</f>
        <v/>
      </c>
      <c r="E2290" s="52">
        <f>MAY!D291</f>
        <v/>
      </c>
      <c r="F2290" s="52">
        <f>MAY!E291</f>
        <v/>
      </c>
      <c r="G2290" s="52">
        <f>MAY!F291</f>
        <v/>
      </c>
      <c r="H2290" s="52">
        <f>MAY!G291</f>
        <v/>
      </c>
      <c r="I2290" s="53">
        <f>MAY!H291</f>
        <v/>
      </c>
      <c r="J2290" s="53">
        <f>MAY!I291</f>
        <v/>
      </c>
      <c r="K2290" s="52">
        <f>MAY!J291</f>
        <v/>
      </c>
      <c r="L2290" s="52">
        <f>MAY!K291</f>
        <v/>
      </c>
      <c r="M2290" s="54">
        <f>MAY!L291</f>
        <v/>
      </c>
      <c r="N2290" s="52">
        <f>MAY!M291</f>
        <v/>
      </c>
      <c r="O2290" s="52">
        <f>MAY!N291</f>
        <v/>
      </c>
      <c r="P2290" s="52">
        <f>MAY!O291</f>
        <v/>
      </c>
      <c r="Q2290" s="52">
        <f>MAY!P291</f>
        <v/>
      </c>
      <c r="R2290" s="52">
        <f>MAY!Q291</f>
        <v/>
      </c>
      <c r="S2290" s="54">
        <f>S2289+IF(X2290=0,0,M2290)</f>
        <v/>
      </c>
      <c r="T2290" s="55">
        <f>MAX(T2289,S2290)</f>
        <v/>
      </c>
      <c r="U2290" s="56">
        <f>S2290-T2290</f>
        <v/>
      </c>
      <c r="V2290" s="55">
        <f>IFERROR(SUMIFS(DATABASE!$M$5:$M$6004,DATABASE!$B$5:$B$6004,B2290,DATABASE!$X$5:$X$6004,1),0)</f>
        <v/>
      </c>
      <c r="W2290" s="57">
        <f>IFERROR(COUNTIFS(DATABASE!$B$5:$B$6004,B2290,DATABASE!$X$5:$X$6004,1),0)</f>
        <v/>
      </c>
      <c r="X2290" s="58">
        <f>--AND(ISNUMBER(B2290),C2290&lt;&gt;"",L2290&lt;&gt;"",M2290&lt;&gt;"")</f>
        <v/>
      </c>
    </row>
    <row r="2291" ht="15" customHeight="1" s="111">
      <c r="A2291" s="42" t="inlineStr">
        <is>
          <t>MAY</t>
        </is>
      </c>
      <c r="B2291" s="43">
        <f>MAY!A292</f>
        <v/>
      </c>
      <c r="C2291" s="44">
        <f>MAY!B292</f>
        <v/>
      </c>
      <c r="D2291" s="44">
        <f>MAY!C292</f>
        <v/>
      </c>
      <c r="E2291" s="44">
        <f>MAY!D292</f>
        <v/>
      </c>
      <c r="F2291" s="44">
        <f>MAY!E292</f>
        <v/>
      </c>
      <c r="G2291" s="44">
        <f>MAY!F292</f>
        <v/>
      </c>
      <c r="H2291" s="44">
        <f>MAY!G292</f>
        <v/>
      </c>
      <c r="I2291" s="45">
        <f>MAY!H292</f>
        <v/>
      </c>
      <c r="J2291" s="45">
        <f>MAY!I292</f>
        <v/>
      </c>
      <c r="K2291" s="44">
        <f>MAY!J292</f>
        <v/>
      </c>
      <c r="L2291" s="44">
        <f>MAY!K292</f>
        <v/>
      </c>
      <c r="M2291" s="46">
        <f>MAY!L292</f>
        <v/>
      </c>
      <c r="N2291" s="44">
        <f>MAY!M292</f>
        <v/>
      </c>
      <c r="O2291" s="44">
        <f>MAY!N292</f>
        <v/>
      </c>
      <c r="P2291" s="44">
        <f>MAY!O292</f>
        <v/>
      </c>
      <c r="Q2291" s="44">
        <f>MAY!P292</f>
        <v/>
      </c>
      <c r="R2291" s="44">
        <f>MAY!Q292</f>
        <v/>
      </c>
      <c r="S2291" s="46">
        <f>S2290+IF(X2291=0,0,M2291)</f>
        <v/>
      </c>
      <c r="T2291" s="47">
        <f>MAX(T2290,S2291)</f>
        <v/>
      </c>
      <c r="U2291" s="48">
        <f>S2291-T2291</f>
        <v/>
      </c>
      <c r="V2291" s="47">
        <f>IFERROR(SUMIFS(DATABASE!$M$5:$M$6004,DATABASE!$B$5:$B$6004,B2291,DATABASE!$X$5:$X$6004,1),0)</f>
        <v/>
      </c>
      <c r="W2291" s="31">
        <f>IFERROR(COUNTIFS(DATABASE!$B$5:$B$6004,B2291,DATABASE!$X$5:$X$6004,1),0)</f>
        <v/>
      </c>
      <c r="X2291" s="49">
        <f>--AND(ISNUMBER(B2291),C2291&lt;&gt;"",L2291&lt;&gt;"",M2291&lt;&gt;"")</f>
        <v/>
      </c>
    </row>
    <row r="2292" ht="15" customHeight="1" s="111">
      <c r="A2292" s="50" t="inlineStr">
        <is>
          <t>MAY</t>
        </is>
      </c>
      <c r="B2292" s="51">
        <f>MAY!A293</f>
        <v/>
      </c>
      <c r="C2292" s="52">
        <f>MAY!B293</f>
        <v/>
      </c>
      <c r="D2292" s="52">
        <f>MAY!C293</f>
        <v/>
      </c>
      <c r="E2292" s="52">
        <f>MAY!D293</f>
        <v/>
      </c>
      <c r="F2292" s="52">
        <f>MAY!E293</f>
        <v/>
      </c>
      <c r="G2292" s="52">
        <f>MAY!F293</f>
        <v/>
      </c>
      <c r="H2292" s="52">
        <f>MAY!G293</f>
        <v/>
      </c>
      <c r="I2292" s="53">
        <f>MAY!H293</f>
        <v/>
      </c>
      <c r="J2292" s="53">
        <f>MAY!I293</f>
        <v/>
      </c>
      <c r="K2292" s="52">
        <f>MAY!J293</f>
        <v/>
      </c>
      <c r="L2292" s="52">
        <f>MAY!K293</f>
        <v/>
      </c>
      <c r="M2292" s="54">
        <f>MAY!L293</f>
        <v/>
      </c>
      <c r="N2292" s="52">
        <f>MAY!M293</f>
        <v/>
      </c>
      <c r="O2292" s="52">
        <f>MAY!N293</f>
        <v/>
      </c>
      <c r="P2292" s="52">
        <f>MAY!O293</f>
        <v/>
      </c>
      <c r="Q2292" s="52">
        <f>MAY!P293</f>
        <v/>
      </c>
      <c r="R2292" s="52">
        <f>MAY!Q293</f>
        <v/>
      </c>
      <c r="S2292" s="54">
        <f>S2291+IF(X2292=0,0,M2292)</f>
        <v/>
      </c>
      <c r="T2292" s="55">
        <f>MAX(T2291,S2292)</f>
        <v/>
      </c>
      <c r="U2292" s="56">
        <f>S2292-T2292</f>
        <v/>
      </c>
      <c r="V2292" s="55">
        <f>IFERROR(SUMIFS(DATABASE!$M$5:$M$6004,DATABASE!$B$5:$B$6004,B2292,DATABASE!$X$5:$X$6004,1),0)</f>
        <v/>
      </c>
      <c r="W2292" s="57">
        <f>IFERROR(COUNTIFS(DATABASE!$B$5:$B$6004,B2292,DATABASE!$X$5:$X$6004,1),0)</f>
        <v/>
      </c>
      <c r="X2292" s="58">
        <f>--AND(ISNUMBER(B2292),C2292&lt;&gt;"",L2292&lt;&gt;"",M2292&lt;&gt;"")</f>
        <v/>
      </c>
    </row>
    <row r="2293" ht="15" customHeight="1" s="111">
      <c r="A2293" s="42" t="inlineStr">
        <is>
          <t>MAY</t>
        </is>
      </c>
      <c r="B2293" s="43">
        <f>MAY!A294</f>
        <v/>
      </c>
      <c r="C2293" s="44">
        <f>MAY!B294</f>
        <v/>
      </c>
      <c r="D2293" s="44">
        <f>MAY!C294</f>
        <v/>
      </c>
      <c r="E2293" s="44">
        <f>MAY!D294</f>
        <v/>
      </c>
      <c r="F2293" s="44">
        <f>MAY!E294</f>
        <v/>
      </c>
      <c r="G2293" s="44">
        <f>MAY!F294</f>
        <v/>
      </c>
      <c r="H2293" s="44">
        <f>MAY!G294</f>
        <v/>
      </c>
      <c r="I2293" s="45">
        <f>MAY!H294</f>
        <v/>
      </c>
      <c r="J2293" s="45">
        <f>MAY!I294</f>
        <v/>
      </c>
      <c r="K2293" s="44">
        <f>MAY!J294</f>
        <v/>
      </c>
      <c r="L2293" s="44">
        <f>MAY!K294</f>
        <v/>
      </c>
      <c r="M2293" s="46">
        <f>MAY!L294</f>
        <v/>
      </c>
      <c r="N2293" s="44">
        <f>MAY!M294</f>
        <v/>
      </c>
      <c r="O2293" s="44">
        <f>MAY!N294</f>
        <v/>
      </c>
      <c r="P2293" s="44">
        <f>MAY!O294</f>
        <v/>
      </c>
      <c r="Q2293" s="44">
        <f>MAY!P294</f>
        <v/>
      </c>
      <c r="R2293" s="44">
        <f>MAY!Q294</f>
        <v/>
      </c>
      <c r="S2293" s="46">
        <f>S2292+IF(X2293=0,0,M2293)</f>
        <v/>
      </c>
      <c r="T2293" s="47">
        <f>MAX(T2292,S2293)</f>
        <v/>
      </c>
      <c r="U2293" s="48">
        <f>S2293-T2293</f>
        <v/>
      </c>
      <c r="V2293" s="47">
        <f>IFERROR(SUMIFS(DATABASE!$M$5:$M$6004,DATABASE!$B$5:$B$6004,B2293,DATABASE!$X$5:$X$6004,1),0)</f>
        <v/>
      </c>
      <c r="W2293" s="31">
        <f>IFERROR(COUNTIFS(DATABASE!$B$5:$B$6004,B2293,DATABASE!$X$5:$X$6004,1),0)</f>
        <v/>
      </c>
      <c r="X2293" s="49">
        <f>--AND(ISNUMBER(B2293),C2293&lt;&gt;"",L2293&lt;&gt;"",M2293&lt;&gt;"")</f>
        <v/>
      </c>
    </row>
    <row r="2294" ht="15" customHeight="1" s="111">
      <c r="A2294" s="50" t="inlineStr">
        <is>
          <t>MAY</t>
        </is>
      </c>
      <c r="B2294" s="51">
        <f>MAY!A295</f>
        <v/>
      </c>
      <c r="C2294" s="52">
        <f>MAY!B295</f>
        <v/>
      </c>
      <c r="D2294" s="52">
        <f>MAY!C295</f>
        <v/>
      </c>
      <c r="E2294" s="52">
        <f>MAY!D295</f>
        <v/>
      </c>
      <c r="F2294" s="52">
        <f>MAY!E295</f>
        <v/>
      </c>
      <c r="G2294" s="52">
        <f>MAY!F295</f>
        <v/>
      </c>
      <c r="H2294" s="52">
        <f>MAY!G295</f>
        <v/>
      </c>
      <c r="I2294" s="53">
        <f>MAY!H295</f>
        <v/>
      </c>
      <c r="J2294" s="53">
        <f>MAY!I295</f>
        <v/>
      </c>
      <c r="K2294" s="52">
        <f>MAY!J295</f>
        <v/>
      </c>
      <c r="L2294" s="52">
        <f>MAY!K295</f>
        <v/>
      </c>
      <c r="M2294" s="54">
        <f>MAY!L295</f>
        <v/>
      </c>
      <c r="N2294" s="52">
        <f>MAY!M295</f>
        <v/>
      </c>
      <c r="O2294" s="52">
        <f>MAY!N295</f>
        <v/>
      </c>
      <c r="P2294" s="52">
        <f>MAY!O295</f>
        <v/>
      </c>
      <c r="Q2294" s="52">
        <f>MAY!P295</f>
        <v/>
      </c>
      <c r="R2294" s="52">
        <f>MAY!Q295</f>
        <v/>
      </c>
      <c r="S2294" s="54">
        <f>S2293+IF(X2294=0,0,M2294)</f>
        <v/>
      </c>
      <c r="T2294" s="55">
        <f>MAX(T2293,S2294)</f>
        <v/>
      </c>
      <c r="U2294" s="56">
        <f>S2294-T2294</f>
        <v/>
      </c>
      <c r="V2294" s="55">
        <f>IFERROR(SUMIFS(DATABASE!$M$5:$M$6004,DATABASE!$B$5:$B$6004,B2294,DATABASE!$X$5:$X$6004,1),0)</f>
        <v/>
      </c>
      <c r="W2294" s="57">
        <f>IFERROR(COUNTIFS(DATABASE!$B$5:$B$6004,B2294,DATABASE!$X$5:$X$6004,1),0)</f>
        <v/>
      </c>
      <c r="X2294" s="58">
        <f>--AND(ISNUMBER(B2294),C2294&lt;&gt;"",L2294&lt;&gt;"",M2294&lt;&gt;"")</f>
        <v/>
      </c>
    </row>
    <row r="2295" ht="15" customHeight="1" s="111">
      <c r="A2295" s="42" t="inlineStr">
        <is>
          <t>MAY</t>
        </is>
      </c>
      <c r="B2295" s="43">
        <f>MAY!A296</f>
        <v/>
      </c>
      <c r="C2295" s="44">
        <f>MAY!B296</f>
        <v/>
      </c>
      <c r="D2295" s="44">
        <f>MAY!C296</f>
        <v/>
      </c>
      <c r="E2295" s="44">
        <f>MAY!D296</f>
        <v/>
      </c>
      <c r="F2295" s="44">
        <f>MAY!E296</f>
        <v/>
      </c>
      <c r="G2295" s="44">
        <f>MAY!F296</f>
        <v/>
      </c>
      <c r="H2295" s="44">
        <f>MAY!G296</f>
        <v/>
      </c>
      <c r="I2295" s="45">
        <f>MAY!H296</f>
        <v/>
      </c>
      <c r="J2295" s="45">
        <f>MAY!I296</f>
        <v/>
      </c>
      <c r="K2295" s="44">
        <f>MAY!J296</f>
        <v/>
      </c>
      <c r="L2295" s="44">
        <f>MAY!K296</f>
        <v/>
      </c>
      <c r="M2295" s="46">
        <f>MAY!L296</f>
        <v/>
      </c>
      <c r="N2295" s="44">
        <f>MAY!M296</f>
        <v/>
      </c>
      <c r="O2295" s="44">
        <f>MAY!N296</f>
        <v/>
      </c>
      <c r="P2295" s="44">
        <f>MAY!O296</f>
        <v/>
      </c>
      <c r="Q2295" s="44">
        <f>MAY!P296</f>
        <v/>
      </c>
      <c r="R2295" s="44">
        <f>MAY!Q296</f>
        <v/>
      </c>
      <c r="S2295" s="46">
        <f>S2294+IF(X2295=0,0,M2295)</f>
        <v/>
      </c>
      <c r="T2295" s="47">
        <f>MAX(T2294,S2295)</f>
        <v/>
      </c>
      <c r="U2295" s="48">
        <f>S2295-T2295</f>
        <v/>
      </c>
      <c r="V2295" s="47">
        <f>IFERROR(SUMIFS(DATABASE!$M$5:$M$6004,DATABASE!$B$5:$B$6004,B2295,DATABASE!$X$5:$X$6004,1),0)</f>
        <v/>
      </c>
      <c r="W2295" s="31">
        <f>IFERROR(COUNTIFS(DATABASE!$B$5:$B$6004,B2295,DATABASE!$X$5:$X$6004,1),0)</f>
        <v/>
      </c>
      <c r="X2295" s="49">
        <f>--AND(ISNUMBER(B2295),C2295&lt;&gt;"",L2295&lt;&gt;"",M2295&lt;&gt;"")</f>
        <v/>
      </c>
    </row>
    <row r="2296" ht="15" customHeight="1" s="111">
      <c r="A2296" s="50" t="inlineStr">
        <is>
          <t>MAY</t>
        </is>
      </c>
      <c r="B2296" s="51">
        <f>MAY!A297</f>
        <v/>
      </c>
      <c r="C2296" s="52">
        <f>MAY!B297</f>
        <v/>
      </c>
      <c r="D2296" s="52">
        <f>MAY!C297</f>
        <v/>
      </c>
      <c r="E2296" s="52">
        <f>MAY!D297</f>
        <v/>
      </c>
      <c r="F2296" s="52">
        <f>MAY!E297</f>
        <v/>
      </c>
      <c r="G2296" s="52">
        <f>MAY!F297</f>
        <v/>
      </c>
      <c r="H2296" s="52">
        <f>MAY!G297</f>
        <v/>
      </c>
      <c r="I2296" s="53">
        <f>MAY!H297</f>
        <v/>
      </c>
      <c r="J2296" s="53">
        <f>MAY!I297</f>
        <v/>
      </c>
      <c r="K2296" s="52">
        <f>MAY!J297</f>
        <v/>
      </c>
      <c r="L2296" s="52">
        <f>MAY!K297</f>
        <v/>
      </c>
      <c r="M2296" s="54">
        <f>MAY!L297</f>
        <v/>
      </c>
      <c r="N2296" s="52">
        <f>MAY!M297</f>
        <v/>
      </c>
      <c r="O2296" s="52">
        <f>MAY!N297</f>
        <v/>
      </c>
      <c r="P2296" s="52">
        <f>MAY!O297</f>
        <v/>
      </c>
      <c r="Q2296" s="52">
        <f>MAY!P297</f>
        <v/>
      </c>
      <c r="R2296" s="52">
        <f>MAY!Q297</f>
        <v/>
      </c>
      <c r="S2296" s="54">
        <f>S2295+IF(X2296=0,0,M2296)</f>
        <v/>
      </c>
      <c r="T2296" s="55">
        <f>MAX(T2295,S2296)</f>
        <v/>
      </c>
      <c r="U2296" s="56">
        <f>S2296-T2296</f>
        <v/>
      </c>
      <c r="V2296" s="55">
        <f>IFERROR(SUMIFS(DATABASE!$M$5:$M$6004,DATABASE!$B$5:$B$6004,B2296,DATABASE!$X$5:$X$6004,1),0)</f>
        <v/>
      </c>
      <c r="W2296" s="57">
        <f>IFERROR(COUNTIFS(DATABASE!$B$5:$B$6004,B2296,DATABASE!$X$5:$X$6004,1),0)</f>
        <v/>
      </c>
      <c r="X2296" s="58">
        <f>--AND(ISNUMBER(B2296),C2296&lt;&gt;"",L2296&lt;&gt;"",M2296&lt;&gt;"")</f>
        <v/>
      </c>
    </row>
    <row r="2297" ht="15" customHeight="1" s="111">
      <c r="A2297" s="42" t="inlineStr">
        <is>
          <t>MAY</t>
        </is>
      </c>
      <c r="B2297" s="43">
        <f>MAY!A298</f>
        <v/>
      </c>
      <c r="C2297" s="44">
        <f>MAY!B298</f>
        <v/>
      </c>
      <c r="D2297" s="44">
        <f>MAY!C298</f>
        <v/>
      </c>
      <c r="E2297" s="44">
        <f>MAY!D298</f>
        <v/>
      </c>
      <c r="F2297" s="44">
        <f>MAY!E298</f>
        <v/>
      </c>
      <c r="G2297" s="44">
        <f>MAY!F298</f>
        <v/>
      </c>
      <c r="H2297" s="44">
        <f>MAY!G298</f>
        <v/>
      </c>
      <c r="I2297" s="45">
        <f>MAY!H298</f>
        <v/>
      </c>
      <c r="J2297" s="45">
        <f>MAY!I298</f>
        <v/>
      </c>
      <c r="K2297" s="44">
        <f>MAY!J298</f>
        <v/>
      </c>
      <c r="L2297" s="44">
        <f>MAY!K298</f>
        <v/>
      </c>
      <c r="M2297" s="46">
        <f>MAY!L298</f>
        <v/>
      </c>
      <c r="N2297" s="44">
        <f>MAY!M298</f>
        <v/>
      </c>
      <c r="O2297" s="44">
        <f>MAY!N298</f>
        <v/>
      </c>
      <c r="P2297" s="44">
        <f>MAY!O298</f>
        <v/>
      </c>
      <c r="Q2297" s="44">
        <f>MAY!P298</f>
        <v/>
      </c>
      <c r="R2297" s="44">
        <f>MAY!Q298</f>
        <v/>
      </c>
      <c r="S2297" s="46">
        <f>S2296+IF(X2297=0,0,M2297)</f>
        <v/>
      </c>
      <c r="T2297" s="47">
        <f>MAX(T2296,S2297)</f>
        <v/>
      </c>
      <c r="U2297" s="48">
        <f>S2297-T2297</f>
        <v/>
      </c>
      <c r="V2297" s="47">
        <f>IFERROR(SUMIFS(DATABASE!$M$5:$M$6004,DATABASE!$B$5:$B$6004,B2297,DATABASE!$X$5:$X$6004,1),0)</f>
        <v/>
      </c>
      <c r="W2297" s="31">
        <f>IFERROR(COUNTIFS(DATABASE!$B$5:$B$6004,B2297,DATABASE!$X$5:$X$6004,1),0)</f>
        <v/>
      </c>
      <c r="X2297" s="49">
        <f>--AND(ISNUMBER(B2297),C2297&lt;&gt;"",L2297&lt;&gt;"",M2297&lt;&gt;"")</f>
        <v/>
      </c>
    </row>
    <row r="2298" ht="15" customHeight="1" s="111">
      <c r="A2298" s="50" t="inlineStr">
        <is>
          <t>MAY</t>
        </is>
      </c>
      <c r="B2298" s="51">
        <f>MAY!A299</f>
        <v/>
      </c>
      <c r="C2298" s="52">
        <f>MAY!B299</f>
        <v/>
      </c>
      <c r="D2298" s="52">
        <f>MAY!C299</f>
        <v/>
      </c>
      <c r="E2298" s="52">
        <f>MAY!D299</f>
        <v/>
      </c>
      <c r="F2298" s="52">
        <f>MAY!E299</f>
        <v/>
      </c>
      <c r="G2298" s="52">
        <f>MAY!F299</f>
        <v/>
      </c>
      <c r="H2298" s="52">
        <f>MAY!G299</f>
        <v/>
      </c>
      <c r="I2298" s="53">
        <f>MAY!H299</f>
        <v/>
      </c>
      <c r="J2298" s="53">
        <f>MAY!I299</f>
        <v/>
      </c>
      <c r="K2298" s="52">
        <f>MAY!J299</f>
        <v/>
      </c>
      <c r="L2298" s="52">
        <f>MAY!K299</f>
        <v/>
      </c>
      <c r="M2298" s="54">
        <f>MAY!L299</f>
        <v/>
      </c>
      <c r="N2298" s="52">
        <f>MAY!M299</f>
        <v/>
      </c>
      <c r="O2298" s="52">
        <f>MAY!N299</f>
        <v/>
      </c>
      <c r="P2298" s="52">
        <f>MAY!O299</f>
        <v/>
      </c>
      <c r="Q2298" s="52">
        <f>MAY!P299</f>
        <v/>
      </c>
      <c r="R2298" s="52">
        <f>MAY!Q299</f>
        <v/>
      </c>
      <c r="S2298" s="54">
        <f>S2297+IF(X2298=0,0,M2298)</f>
        <v/>
      </c>
      <c r="T2298" s="55">
        <f>MAX(T2297,S2298)</f>
        <v/>
      </c>
      <c r="U2298" s="56">
        <f>S2298-T2298</f>
        <v/>
      </c>
      <c r="V2298" s="55">
        <f>IFERROR(SUMIFS(DATABASE!$M$5:$M$6004,DATABASE!$B$5:$B$6004,B2298,DATABASE!$X$5:$X$6004,1),0)</f>
        <v/>
      </c>
      <c r="W2298" s="57">
        <f>IFERROR(COUNTIFS(DATABASE!$B$5:$B$6004,B2298,DATABASE!$X$5:$X$6004,1),0)</f>
        <v/>
      </c>
      <c r="X2298" s="58">
        <f>--AND(ISNUMBER(B2298),C2298&lt;&gt;"",L2298&lt;&gt;"",M2298&lt;&gt;"")</f>
        <v/>
      </c>
    </row>
    <row r="2299" ht="15" customHeight="1" s="111">
      <c r="A2299" s="42" t="inlineStr">
        <is>
          <t>MAY</t>
        </is>
      </c>
      <c r="B2299" s="43">
        <f>MAY!A300</f>
        <v/>
      </c>
      <c r="C2299" s="44">
        <f>MAY!B300</f>
        <v/>
      </c>
      <c r="D2299" s="44">
        <f>MAY!C300</f>
        <v/>
      </c>
      <c r="E2299" s="44">
        <f>MAY!D300</f>
        <v/>
      </c>
      <c r="F2299" s="44">
        <f>MAY!E300</f>
        <v/>
      </c>
      <c r="G2299" s="44">
        <f>MAY!F300</f>
        <v/>
      </c>
      <c r="H2299" s="44">
        <f>MAY!G300</f>
        <v/>
      </c>
      <c r="I2299" s="45">
        <f>MAY!H300</f>
        <v/>
      </c>
      <c r="J2299" s="45">
        <f>MAY!I300</f>
        <v/>
      </c>
      <c r="K2299" s="44">
        <f>MAY!J300</f>
        <v/>
      </c>
      <c r="L2299" s="44">
        <f>MAY!K300</f>
        <v/>
      </c>
      <c r="M2299" s="46">
        <f>MAY!L300</f>
        <v/>
      </c>
      <c r="N2299" s="44">
        <f>MAY!M300</f>
        <v/>
      </c>
      <c r="O2299" s="44">
        <f>MAY!N300</f>
        <v/>
      </c>
      <c r="P2299" s="44">
        <f>MAY!O300</f>
        <v/>
      </c>
      <c r="Q2299" s="44">
        <f>MAY!P300</f>
        <v/>
      </c>
      <c r="R2299" s="44">
        <f>MAY!Q300</f>
        <v/>
      </c>
      <c r="S2299" s="46">
        <f>S2298+IF(X2299=0,0,M2299)</f>
        <v/>
      </c>
      <c r="T2299" s="47">
        <f>MAX(T2298,S2299)</f>
        <v/>
      </c>
      <c r="U2299" s="48">
        <f>S2299-T2299</f>
        <v/>
      </c>
      <c r="V2299" s="47">
        <f>IFERROR(SUMIFS(DATABASE!$M$5:$M$6004,DATABASE!$B$5:$B$6004,B2299,DATABASE!$X$5:$X$6004,1),0)</f>
        <v/>
      </c>
      <c r="W2299" s="31">
        <f>IFERROR(COUNTIFS(DATABASE!$B$5:$B$6004,B2299,DATABASE!$X$5:$X$6004,1),0)</f>
        <v/>
      </c>
      <c r="X2299" s="49">
        <f>--AND(ISNUMBER(B2299),C2299&lt;&gt;"",L2299&lt;&gt;"",M2299&lt;&gt;"")</f>
        <v/>
      </c>
    </row>
    <row r="2300" ht="15" customHeight="1" s="111">
      <c r="A2300" s="50" t="inlineStr">
        <is>
          <t>MAY</t>
        </is>
      </c>
      <c r="B2300" s="51">
        <f>MAY!A301</f>
        <v/>
      </c>
      <c r="C2300" s="52">
        <f>MAY!B301</f>
        <v/>
      </c>
      <c r="D2300" s="52">
        <f>MAY!C301</f>
        <v/>
      </c>
      <c r="E2300" s="52">
        <f>MAY!D301</f>
        <v/>
      </c>
      <c r="F2300" s="52">
        <f>MAY!E301</f>
        <v/>
      </c>
      <c r="G2300" s="52">
        <f>MAY!F301</f>
        <v/>
      </c>
      <c r="H2300" s="52">
        <f>MAY!G301</f>
        <v/>
      </c>
      <c r="I2300" s="53">
        <f>MAY!H301</f>
        <v/>
      </c>
      <c r="J2300" s="53">
        <f>MAY!I301</f>
        <v/>
      </c>
      <c r="K2300" s="52">
        <f>MAY!J301</f>
        <v/>
      </c>
      <c r="L2300" s="52">
        <f>MAY!K301</f>
        <v/>
      </c>
      <c r="M2300" s="54">
        <f>MAY!L301</f>
        <v/>
      </c>
      <c r="N2300" s="52">
        <f>MAY!M301</f>
        <v/>
      </c>
      <c r="O2300" s="52">
        <f>MAY!N301</f>
        <v/>
      </c>
      <c r="P2300" s="52">
        <f>MAY!O301</f>
        <v/>
      </c>
      <c r="Q2300" s="52">
        <f>MAY!P301</f>
        <v/>
      </c>
      <c r="R2300" s="52">
        <f>MAY!Q301</f>
        <v/>
      </c>
      <c r="S2300" s="54">
        <f>S2299+IF(X2300=0,0,M2300)</f>
        <v/>
      </c>
      <c r="T2300" s="55">
        <f>MAX(T2299,S2300)</f>
        <v/>
      </c>
      <c r="U2300" s="56">
        <f>S2300-T2300</f>
        <v/>
      </c>
      <c r="V2300" s="55">
        <f>IFERROR(SUMIFS(DATABASE!$M$5:$M$6004,DATABASE!$B$5:$B$6004,B2300,DATABASE!$X$5:$X$6004,1),0)</f>
        <v/>
      </c>
      <c r="W2300" s="57">
        <f>IFERROR(COUNTIFS(DATABASE!$B$5:$B$6004,B2300,DATABASE!$X$5:$X$6004,1),0)</f>
        <v/>
      </c>
      <c r="X2300" s="58">
        <f>--AND(ISNUMBER(B2300),C2300&lt;&gt;"",L2300&lt;&gt;"",M2300&lt;&gt;"")</f>
        <v/>
      </c>
    </row>
    <row r="2301" ht="15" customHeight="1" s="111">
      <c r="A2301" s="42" t="inlineStr">
        <is>
          <t>MAY</t>
        </is>
      </c>
      <c r="B2301" s="43">
        <f>MAY!A302</f>
        <v/>
      </c>
      <c r="C2301" s="44">
        <f>MAY!B302</f>
        <v/>
      </c>
      <c r="D2301" s="44">
        <f>MAY!C302</f>
        <v/>
      </c>
      <c r="E2301" s="44">
        <f>MAY!D302</f>
        <v/>
      </c>
      <c r="F2301" s="44">
        <f>MAY!E302</f>
        <v/>
      </c>
      <c r="G2301" s="44">
        <f>MAY!F302</f>
        <v/>
      </c>
      <c r="H2301" s="44">
        <f>MAY!G302</f>
        <v/>
      </c>
      <c r="I2301" s="45">
        <f>MAY!H302</f>
        <v/>
      </c>
      <c r="J2301" s="45">
        <f>MAY!I302</f>
        <v/>
      </c>
      <c r="K2301" s="44">
        <f>MAY!J302</f>
        <v/>
      </c>
      <c r="L2301" s="44">
        <f>MAY!K302</f>
        <v/>
      </c>
      <c r="M2301" s="46">
        <f>MAY!L302</f>
        <v/>
      </c>
      <c r="N2301" s="44">
        <f>MAY!M302</f>
        <v/>
      </c>
      <c r="O2301" s="44">
        <f>MAY!N302</f>
        <v/>
      </c>
      <c r="P2301" s="44">
        <f>MAY!O302</f>
        <v/>
      </c>
      <c r="Q2301" s="44">
        <f>MAY!P302</f>
        <v/>
      </c>
      <c r="R2301" s="44">
        <f>MAY!Q302</f>
        <v/>
      </c>
      <c r="S2301" s="46">
        <f>S2300+IF(X2301=0,0,M2301)</f>
        <v/>
      </c>
      <c r="T2301" s="47">
        <f>MAX(T2300,S2301)</f>
        <v/>
      </c>
      <c r="U2301" s="48">
        <f>S2301-T2301</f>
        <v/>
      </c>
      <c r="V2301" s="47">
        <f>IFERROR(SUMIFS(DATABASE!$M$5:$M$6004,DATABASE!$B$5:$B$6004,B2301,DATABASE!$X$5:$X$6004,1),0)</f>
        <v/>
      </c>
      <c r="W2301" s="31">
        <f>IFERROR(COUNTIFS(DATABASE!$B$5:$B$6004,B2301,DATABASE!$X$5:$X$6004,1),0)</f>
        <v/>
      </c>
      <c r="X2301" s="49">
        <f>--AND(ISNUMBER(B2301),C2301&lt;&gt;"",L2301&lt;&gt;"",M2301&lt;&gt;"")</f>
        <v/>
      </c>
    </row>
    <row r="2302" ht="15" customHeight="1" s="111">
      <c r="A2302" s="50" t="inlineStr">
        <is>
          <t>MAY</t>
        </is>
      </c>
      <c r="B2302" s="51">
        <f>MAY!A303</f>
        <v/>
      </c>
      <c r="C2302" s="52">
        <f>MAY!B303</f>
        <v/>
      </c>
      <c r="D2302" s="52">
        <f>MAY!C303</f>
        <v/>
      </c>
      <c r="E2302" s="52">
        <f>MAY!D303</f>
        <v/>
      </c>
      <c r="F2302" s="52">
        <f>MAY!E303</f>
        <v/>
      </c>
      <c r="G2302" s="52">
        <f>MAY!F303</f>
        <v/>
      </c>
      <c r="H2302" s="52">
        <f>MAY!G303</f>
        <v/>
      </c>
      <c r="I2302" s="53">
        <f>MAY!H303</f>
        <v/>
      </c>
      <c r="J2302" s="53">
        <f>MAY!I303</f>
        <v/>
      </c>
      <c r="K2302" s="52">
        <f>MAY!J303</f>
        <v/>
      </c>
      <c r="L2302" s="52">
        <f>MAY!K303</f>
        <v/>
      </c>
      <c r="M2302" s="54">
        <f>MAY!L303</f>
        <v/>
      </c>
      <c r="N2302" s="52">
        <f>MAY!M303</f>
        <v/>
      </c>
      <c r="O2302" s="52">
        <f>MAY!N303</f>
        <v/>
      </c>
      <c r="P2302" s="52">
        <f>MAY!O303</f>
        <v/>
      </c>
      <c r="Q2302" s="52">
        <f>MAY!P303</f>
        <v/>
      </c>
      <c r="R2302" s="52">
        <f>MAY!Q303</f>
        <v/>
      </c>
      <c r="S2302" s="54">
        <f>S2301+IF(X2302=0,0,M2302)</f>
        <v/>
      </c>
      <c r="T2302" s="55">
        <f>MAX(T2301,S2302)</f>
        <v/>
      </c>
      <c r="U2302" s="56">
        <f>S2302-T2302</f>
        <v/>
      </c>
      <c r="V2302" s="55">
        <f>IFERROR(SUMIFS(DATABASE!$M$5:$M$6004,DATABASE!$B$5:$B$6004,B2302,DATABASE!$X$5:$X$6004,1),0)</f>
        <v/>
      </c>
      <c r="W2302" s="57">
        <f>IFERROR(COUNTIFS(DATABASE!$B$5:$B$6004,B2302,DATABASE!$X$5:$X$6004,1),0)</f>
        <v/>
      </c>
      <c r="X2302" s="58">
        <f>--AND(ISNUMBER(B2302),C2302&lt;&gt;"",L2302&lt;&gt;"",M2302&lt;&gt;"")</f>
        <v/>
      </c>
    </row>
    <row r="2303" ht="15" customHeight="1" s="111">
      <c r="A2303" s="42" t="inlineStr">
        <is>
          <t>MAY</t>
        </is>
      </c>
      <c r="B2303" s="43">
        <f>MAY!A304</f>
        <v/>
      </c>
      <c r="C2303" s="44">
        <f>MAY!B304</f>
        <v/>
      </c>
      <c r="D2303" s="44">
        <f>MAY!C304</f>
        <v/>
      </c>
      <c r="E2303" s="44">
        <f>MAY!D304</f>
        <v/>
      </c>
      <c r="F2303" s="44">
        <f>MAY!E304</f>
        <v/>
      </c>
      <c r="G2303" s="44">
        <f>MAY!F304</f>
        <v/>
      </c>
      <c r="H2303" s="44">
        <f>MAY!G304</f>
        <v/>
      </c>
      <c r="I2303" s="45">
        <f>MAY!H304</f>
        <v/>
      </c>
      <c r="J2303" s="45">
        <f>MAY!I304</f>
        <v/>
      </c>
      <c r="K2303" s="44">
        <f>MAY!J304</f>
        <v/>
      </c>
      <c r="L2303" s="44">
        <f>MAY!K304</f>
        <v/>
      </c>
      <c r="M2303" s="46">
        <f>MAY!L304</f>
        <v/>
      </c>
      <c r="N2303" s="44">
        <f>MAY!M304</f>
        <v/>
      </c>
      <c r="O2303" s="44">
        <f>MAY!N304</f>
        <v/>
      </c>
      <c r="P2303" s="44">
        <f>MAY!O304</f>
        <v/>
      </c>
      <c r="Q2303" s="44">
        <f>MAY!P304</f>
        <v/>
      </c>
      <c r="R2303" s="44">
        <f>MAY!Q304</f>
        <v/>
      </c>
      <c r="S2303" s="46">
        <f>S2302+IF(X2303=0,0,M2303)</f>
        <v/>
      </c>
      <c r="T2303" s="47">
        <f>MAX(T2302,S2303)</f>
        <v/>
      </c>
      <c r="U2303" s="48">
        <f>S2303-T2303</f>
        <v/>
      </c>
      <c r="V2303" s="47">
        <f>IFERROR(SUMIFS(DATABASE!$M$5:$M$6004,DATABASE!$B$5:$B$6004,B2303,DATABASE!$X$5:$X$6004,1),0)</f>
        <v/>
      </c>
      <c r="W2303" s="31">
        <f>IFERROR(COUNTIFS(DATABASE!$B$5:$B$6004,B2303,DATABASE!$X$5:$X$6004,1),0)</f>
        <v/>
      </c>
      <c r="X2303" s="49">
        <f>--AND(ISNUMBER(B2303),C2303&lt;&gt;"",L2303&lt;&gt;"",M2303&lt;&gt;"")</f>
        <v/>
      </c>
    </row>
    <row r="2304" ht="15" customHeight="1" s="111">
      <c r="A2304" s="50" t="inlineStr">
        <is>
          <t>MAY</t>
        </is>
      </c>
      <c r="B2304" s="51">
        <f>MAY!A305</f>
        <v/>
      </c>
      <c r="C2304" s="52">
        <f>MAY!B305</f>
        <v/>
      </c>
      <c r="D2304" s="52">
        <f>MAY!C305</f>
        <v/>
      </c>
      <c r="E2304" s="52">
        <f>MAY!D305</f>
        <v/>
      </c>
      <c r="F2304" s="52">
        <f>MAY!E305</f>
        <v/>
      </c>
      <c r="G2304" s="52">
        <f>MAY!F305</f>
        <v/>
      </c>
      <c r="H2304" s="52">
        <f>MAY!G305</f>
        <v/>
      </c>
      <c r="I2304" s="53">
        <f>MAY!H305</f>
        <v/>
      </c>
      <c r="J2304" s="53">
        <f>MAY!I305</f>
        <v/>
      </c>
      <c r="K2304" s="52">
        <f>MAY!J305</f>
        <v/>
      </c>
      <c r="L2304" s="52">
        <f>MAY!K305</f>
        <v/>
      </c>
      <c r="M2304" s="54">
        <f>MAY!L305</f>
        <v/>
      </c>
      <c r="N2304" s="52">
        <f>MAY!M305</f>
        <v/>
      </c>
      <c r="O2304" s="52">
        <f>MAY!N305</f>
        <v/>
      </c>
      <c r="P2304" s="52">
        <f>MAY!O305</f>
        <v/>
      </c>
      <c r="Q2304" s="52">
        <f>MAY!P305</f>
        <v/>
      </c>
      <c r="R2304" s="52">
        <f>MAY!Q305</f>
        <v/>
      </c>
      <c r="S2304" s="54">
        <f>S2303+IF(X2304=0,0,M2304)</f>
        <v/>
      </c>
      <c r="T2304" s="55">
        <f>MAX(T2303,S2304)</f>
        <v/>
      </c>
      <c r="U2304" s="56">
        <f>S2304-T2304</f>
        <v/>
      </c>
      <c r="V2304" s="55">
        <f>IFERROR(SUMIFS(DATABASE!$M$5:$M$6004,DATABASE!$B$5:$B$6004,B2304,DATABASE!$X$5:$X$6004,1),0)</f>
        <v/>
      </c>
      <c r="W2304" s="57">
        <f>IFERROR(COUNTIFS(DATABASE!$B$5:$B$6004,B2304,DATABASE!$X$5:$X$6004,1),0)</f>
        <v/>
      </c>
      <c r="X2304" s="58">
        <f>--AND(ISNUMBER(B2304),C2304&lt;&gt;"",L2304&lt;&gt;"",M2304&lt;&gt;"")</f>
        <v/>
      </c>
    </row>
    <row r="2305" ht="15" customHeight="1" s="111">
      <c r="A2305" s="42" t="inlineStr">
        <is>
          <t>MAY</t>
        </is>
      </c>
      <c r="B2305" s="43">
        <f>MAY!A306</f>
        <v/>
      </c>
      <c r="C2305" s="44">
        <f>MAY!B306</f>
        <v/>
      </c>
      <c r="D2305" s="44">
        <f>MAY!C306</f>
        <v/>
      </c>
      <c r="E2305" s="44">
        <f>MAY!D306</f>
        <v/>
      </c>
      <c r="F2305" s="44">
        <f>MAY!E306</f>
        <v/>
      </c>
      <c r="G2305" s="44">
        <f>MAY!F306</f>
        <v/>
      </c>
      <c r="H2305" s="44">
        <f>MAY!G306</f>
        <v/>
      </c>
      <c r="I2305" s="45">
        <f>MAY!H306</f>
        <v/>
      </c>
      <c r="J2305" s="45">
        <f>MAY!I306</f>
        <v/>
      </c>
      <c r="K2305" s="44">
        <f>MAY!J306</f>
        <v/>
      </c>
      <c r="L2305" s="44">
        <f>MAY!K306</f>
        <v/>
      </c>
      <c r="M2305" s="46">
        <f>MAY!L306</f>
        <v/>
      </c>
      <c r="N2305" s="44">
        <f>MAY!M306</f>
        <v/>
      </c>
      <c r="O2305" s="44">
        <f>MAY!N306</f>
        <v/>
      </c>
      <c r="P2305" s="44">
        <f>MAY!O306</f>
        <v/>
      </c>
      <c r="Q2305" s="44">
        <f>MAY!P306</f>
        <v/>
      </c>
      <c r="R2305" s="44">
        <f>MAY!Q306</f>
        <v/>
      </c>
      <c r="S2305" s="46">
        <f>S2304+IF(X2305=0,0,M2305)</f>
        <v/>
      </c>
      <c r="T2305" s="47">
        <f>MAX(T2304,S2305)</f>
        <v/>
      </c>
      <c r="U2305" s="48">
        <f>S2305-T2305</f>
        <v/>
      </c>
      <c r="V2305" s="47">
        <f>IFERROR(SUMIFS(DATABASE!$M$5:$M$6004,DATABASE!$B$5:$B$6004,B2305,DATABASE!$X$5:$X$6004,1),0)</f>
        <v/>
      </c>
      <c r="W2305" s="31">
        <f>IFERROR(COUNTIFS(DATABASE!$B$5:$B$6004,B2305,DATABASE!$X$5:$X$6004,1),0)</f>
        <v/>
      </c>
      <c r="X2305" s="49">
        <f>--AND(ISNUMBER(B2305),C2305&lt;&gt;"",L2305&lt;&gt;"",M2305&lt;&gt;"")</f>
        <v/>
      </c>
    </row>
    <row r="2306" ht="15" customHeight="1" s="111">
      <c r="A2306" s="50" t="inlineStr">
        <is>
          <t>MAY</t>
        </is>
      </c>
      <c r="B2306" s="51">
        <f>MAY!A307</f>
        <v/>
      </c>
      <c r="C2306" s="52">
        <f>MAY!B307</f>
        <v/>
      </c>
      <c r="D2306" s="52">
        <f>MAY!C307</f>
        <v/>
      </c>
      <c r="E2306" s="52">
        <f>MAY!D307</f>
        <v/>
      </c>
      <c r="F2306" s="52">
        <f>MAY!E307</f>
        <v/>
      </c>
      <c r="G2306" s="52">
        <f>MAY!F307</f>
        <v/>
      </c>
      <c r="H2306" s="52">
        <f>MAY!G307</f>
        <v/>
      </c>
      <c r="I2306" s="53">
        <f>MAY!H307</f>
        <v/>
      </c>
      <c r="J2306" s="53">
        <f>MAY!I307</f>
        <v/>
      </c>
      <c r="K2306" s="52">
        <f>MAY!J307</f>
        <v/>
      </c>
      <c r="L2306" s="52">
        <f>MAY!K307</f>
        <v/>
      </c>
      <c r="M2306" s="54">
        <f>MAY!L307</f>
        <v/>
      </c>
      <c r="N2306" s="52">
        <f>MAY!M307</f>
        <v/>
      </c>
      <c r="O2306" s="52">
        <f>MAY!N307</f>
        <v/>
      </c>
      <c r="P2306" s="52">
        <f>MAY!O307</f>
        <v/>
      </c>
      <c r="Q2306" s="52">
        <f>MAY!P307</f>
        <v/>
      </c>
      <c r="R2306" s="52">
        <f>MAY!Q307</f>
        <v/>
      </c>
      <c r="S2306" s="54">
        <f>S2305+IF(X2306=0,0,M2306)</f>
        <v/>
      </c>
      <c r="T2306" s="55">
        <f>MAX(T2305,S2306)</f>
        <v/>
      </c>
      <c r="U2306" s="56">
        <f>S2306-T2306</f>
        <v/>
      </c>
      <c r="V2306" s="55">
        <f>IFERROR(SUMIFS(DATABASE!$M$5:$M$6004,DATABASE!$B$5:$B$6004,B2306,DATABASE!$X$5:$X$6004,1),0)</f>
        <v/>
      </c>
      <c r="W2306" s="57">
        <f>IFERROR(COUNTIFS(DATABASE!$B$5:$B$6004,B2306,DATABASE!$X$5:$X$6004,1),0)</f>
        <v/>
      </c>
      <c r="X2306" s="58">
        <f>--AND(ISNUMBER(B2306),C2306&lt;&gt;"",L2306&lt;&gt;"",M2306&lt;&gt;"")</f>
        <v/>
      </c>
    </row>
    <row r="2307" ht="15" customHeight="1" s="111">
      <c r="A2307" s="42" t="inlineStr">
        <is>
          <t>MAY</t>
        </is>
      </c>
      <c r="B2307" s="43">
        <f>MAY!A308</f>
        <v/>
      </c>
      <c r="C2307" s="44">
        <f>MAY!B308</f>
        <v/>
      </c>
      <c r="D2307" s="44">
        <f>MAY!C308</f>
        <v/>
      </c>
      <c r="E2307" s="44">
        <f>MAY!D308</f>
        <v/>
      </c>
      <c r="F2307" s="44">
        <f>MAY!E308</f>
        <v/>
      </c>
      <c r="G2307" s="44">
        <f>MAY!F308</f>
        <v/>
      </c>
      <c r="H2307" s="44">
        <f>MAY!G308</f>
        <v/>
      </c>
      <c r="I2307" s="45">
        <f>MAY!H308</f>
        <v/>
      </c>
      <c r="J2307" s="45">
        <f>MAY!I308</f>
        <v/>
      </c>
      <c r="K2307" s="44">
        <f>MAY!J308</f>
        <v/>
      </c>
      <c r="L2307" s="44">
        <f>MAY!K308</f>
        <v/>
      </c>
      <c r="M2307" s="46">
        <f>MAY!L308</f>
        <v/>
      </c>
      <c r="N2307" s="44">
        <f>MAY!M308</f>
        <v/>
      </c>
      <c r="O2307" s="44">
        <f>MAY!N308</f>
        <v/>
      </c>
      <c r="P2307" s="44">
        <f>MAY!O308</f>
        <v/>
      </c>
      <c r="Q2307" s="44">
        <f>MAY!P308</f>
        <v/>
      </c>
      <c r="R2307" s="44">
        <f>MAY!Q308</f>
        <v/>
      </c>
      <c r="S2307" s="46">
        <f>S2306+IF(X2307=0,0,M2307)</f>
        <v/>
      </c>
      <c r="T2307" s="47">
        <f>MAX(T2306,S2307)</f>
        <v/>
      </c>
      <c r="U2307" s="48">
        <f>S2307-T2307</f>
        <v/>
      </c>
      <c r="V2307" s="47">
        <f>IFERROR(SUMIFS(DATABASE!$M$5:$M$6004,DATABASE!$B$5:$B$6004,B2307,DATABASE!$X$5:$X$6004,1),0)</f>
        <v/>
      </c>
      <c r="W2307" s="31">
        <f>IFERROR(COUNTIFS(DATABASE!$B$5:$B$6004,B2307,DATABASE!$X$5:$X$6004,1),0)</f>
        <v/>
      </c>
      <c r="X2307" s="49">
        <f>--AND(ISNUMBER(B2307),C2307&lt;&gt;"",L2307&lt;&gt;"",M2307&lt;&gt;"")</f>
        <v/>
      </c>
    </row>
    <row r="2308" ht="15" customHeight="1" s="111">
      <c r="A2308" s="50" t="inlineStr">
        <is>
          <t>MAY</t>
        </is>
      </c>
      <c r="B2308" s="51">
        <f>MAY!A309</f>
        <v/>
      </c>
      <c r="C2308" s="52">
        <f>MAY!B309</f>
        <v/>
      </c>
      <c r="D2308" s="52">
        <f>MAY!C309</f>
        <v/>
      </c>
      <c r="E2308" s="52">
        <f>MAY!D309</f>
        <v/>
      </c>
      <c r="F2308" s="52">
        <f>MAY!E309</f>
        <v/>
      </c>
      <c r="G2308" s="52">
        <f>MAY!F309</f>
        <v/>
      </c>
      <c r="H2308" s="52">
        <f>MAY!G309</f>
        <v/>
      </c>
      <c r="I2308" s="53">
        <f>MAY!H309</f>
        <v/>
      </c>
      <c r="J2308" s="53">
        <f>MAY!I309</f>
        <v/>
      </c>
      <c r="K2308" s="52">
        <f>MAY!J309</f>
        <v/>
      </c>
      <c r="L2308" s="52">
        <f>MAY!K309</f>
        <v/>
      </c>
      <c r="M2308" s="54">
        <f>MAY!L309</f>
        <v/>
      </c>
      <c r="N2308" s="52">
        <f>MAY!M309</f>
        <v/>
      </c>
      <c r="O2308" s="52">
        <f>MAY!N309</f>
        <v/>
      </c>
      <c r="P2308" s="52">
        <f>MAY!O309</f>
        <v/>
      </c>
      <c r="Q2308" s="52">
        <f>MAY!P309</f>
        <v/>
      </c>
      <c r="R2308" s="52">
        <f>MAY!Q309</f>
        <v/>
      </c>
      <c r="S2308" s="54">
        <f>S2307+IF(X2308=0,0,M2308)</f>
        <v/>
      </c>
      <c r="T2308" s="55">
        <f>MAX(T2307,S2308)</f>
        <v/>
      </c>
      <c r="U2308" s="56">
        <f>S2308-T2308</f>
        <v/>
      </c>
      <c r="V2308" s="55">
        <f>IFERROR(SUMIFS(DATABASE!$M$5:$M$6004,DATABASE!$B$5:$B$6004,B2308,DATABASE!$X$5:$X$6004,1),0)</f>
        <v/>
      </c>
      <c r="W2308" s="57">
        <f>IFERROR(COUNTIFS(DATABASE!$B$5:$B$6004,B2308,DATABASE!$X$5:$X$6004,1),0)</f>
        <v/>
      </c>
      <c r="X2308" s="58">
        <f>--AND(ISNUMBER(B2308),C2308&lt;&gt;"",L2308&lt;&gt;"",M2308&lt;&gt;"")</f>
        <v/>
      </c>
    </row>
    <row r="2309" ht="15" customHeight="1" s="111">
      <c r="A2309" s="42" t="inlineStr">
        <is>
          <t>MAY</t>
        </is>
      </c>
      <c r="B2309" s="43">
        <f>MAY!A310</f>
        <v/>
      </c>
      <c r="C2309" s="44">
        <f>MAY!B310</f>
        <v/>
      </c>
      <c r="D2309" s="44">
        <f>MAY!C310</f>
        <v/>
      </c>
      <c r="E2309" s="44">
        <f>MAY!D310</f>
        <v/>
      </c>
      <c r="F2309" s="44">
        <f>MAY!E310</f>
        <v/>
      </c>
      <c r="G2309" s="44">
        <f>MAY!F310</f>
        <v/>
      </c>
      <c r="H2309" s="44">
        <f>MAY!G310</f>
        <v/>
      </c>
      <c r="I2309" s="45">
        <f>MAY!H310</f>
        <v/>
      </c>
      <c r="J2309" s="45">
        <f>MAY!I310</f>
        <v/>
      </c>
      <c r="K2309" s="44">
        <f>MAY!J310</f>
        <v/>
      </c>
      <c r="L2309" s="44">
        <f>MAY!K310</f>
        <v/>
      </c>
      <c r="M2309" s="46">
        <f>MAY!L310</f>
        <v/>
      </c>
      <c r="N2309" s="44">
        <f>MAY!M310</f>
        <v/>
      </c>
      <c r="O2309" s="44">
        <f>MAY!N310</f>
        <v/>
      </c>
      <c r="P2309" s="44">
        <f>MAY!O310</f>
        <v/>
      </c>
      <c r="Q2309" s="44">
        <f>MAY!P310</f>
        <v/>
      </c>
      <c r="R2309" s="44">
        <f>MAY!Q310</f>
        <v/>
      </c>
      <c r="S2309" s="46">
        <f>S2308+IF(X2309=0,0,M2309)</f>
        <v/>
      </c>
      <c r="T2309" s="47">
        <f>MAX(T2308,S2309)</f>
        <v/>
      </c>
      <c r="U2309" s="48">
        <f>S2309-T2309</f>
        <v/>
      </c>
      <c r="V2309" s="47">
        <f>IFERROR(SUMIFS(DATABASE!$M$5:$M$6004,DATABASE!$B$5:$B$6004,B2309,DATABASE!$X$5:$X$6004,1),0)</f>
        <v/>
      </c>
      <c r="W2309" s="31">
        <f>IFERROR(COUNTIFS(DATABASE!$B$5:$B$6004,B2309,DATABASE!$X$5:$X$6004,1),0)</f>
        <v/>
      </c>
      <c r="X2309" s="49">
        <f>--AND(ISNUMBER(B2309),C2309&lt;&gt;"",L2309&lt;&gt;"",M2309&lt;&gt;"")</f>
        <v/>
      </c>
    </row>
    <row r="2310" ht="15" customHeight="1" s="111">
      <c r="A2310" s="50" t="inlineStr">
        <is>
          <t>MAY</t>
        </is>
      </c>
      <c r="B2310" s="51">
        <f>MAY!A311</f>
        <v/>
      </c>
      <c r="C2310" s="52">
        <f>MAY!B311</f>
        <v/>
      </c>
      <c r="D2310" s="52">
        <f>MAY!C311</f>
        <v/>
      </c>
      <c r="E2310" s="52">
        <f>MAY!D311</f>
        <v/>
      </c>
      <c r="F2310" s="52">
        <f>MAY!E311</f>
        <v/>
      </c>
      <c r="G2310" s="52">
        <f>MAY!F311</f>
        <v/>
      </c>
      <c r="H2310" s="52">
        <f>MAY!G311</f>
        <v/>
      </c>
      <c r="I2310" s="53">
        <f>MAY!H311</f>
        <v/>
      </c>
      <c r="J2310" s="53">
        <f>MAY!I311</f>
        <v/>
      </c>
      <c r="K2310" s="52">
        <f>MAY!J311</f>
        <v/>
      </c>
      <c r="L2310" s="52">
        <f>MAY!K311</f>
        <v/>
      </c>
      <c r="M2310" s="54">
        <f>MAY!L311</f>
        <v/>
      </c>
      <c r="N2310" s="52">
        <f>MAY!M311</f>
        <v/>
      </c>
      <c r="O2310" s="52">
        <f>MAY!N311</f>
        <v/>
      </c>
      <c r="P2310" s="52">
        <f>MAY!O311</f>
        <v/>
      </c>
      <c r="Q2310" s="52">
        <f>MAY!P311</f>
        <v/>
      </c>
      <c r="R2310" s="52">
        <f>MAY!Q311</f>
        <v/>
      </c>
      <c r="S2310" s="54">
        <f>S2309+IF(X2310=0,0,M2310)</f>
        <v/>
      </c>
      <c r="T2310" s="55">
        <f>MAX(T2309,S2310)</f>
        <v/>
      </c>
      <c r="U2310" s="56">
        <f>S2310-T2310</f>
        <v/>
      </c>
      <c r="V2310" s="55">
        <f>IFERROR(SUMIFS(DATABASE!$M$5:$M$6004,DATABASE!$B$5:$B$6004,B2310,DATABASE!$X$5:$X$6004,1),0)</f>
        <v/>
      </c>
      <c r="W2310" s="57">
        <f>IFERROR(COUNTIFS(DATABASE!$B$5:$B$6004,B2310,DATABASE!$X$5:$X$6004,1),0)</f>
        <v/>
      </c>
      <c r="X2310" s="58">
        <f>--AND(ISNUMBER(B2310),C2310&lt;&gt;"",L2310&lt;&gt;"",M2310&lt;&gt;"")</f>
        <v/>
      </c>
    </row>
    <row r="2311" ht="15" customHeight="1" s="111">
      <c r="A2311" s="42" t="inlineStr">
        <is>
          <t>MAY</t>
        </is>
      </c>
      <c r="B2311" s="43">
        <f>MAY!A312</f>
        <v/>
      </c>
      <c r="C2311" s="44">
        <f>MAY!B312</f>
        <v/>
      </c>
      <c r="D2311" s="44">
        <f>MAY!C312</f>
        <v/>
      </c>
      <c r="E2311" s="44">
        <f>MAY!D312</f>
        <v/>
      </c>
      <c r="F2311" s="44">
        <f>MAY!E312</f>
        <v/>
      </c>
      <c r="G2311" s="44">
        <f>MAY!F312</f>
        <v/>
      </c>
      <c r="H2311" s="44">
        <f>MAY!G312</f>
        <v/>
      </c>
      <c r="I2311" s="45">
        <f>MAY!H312</f>
        <v/>
      </c>
      <c r="J2311" s="45">
        <f>MAY!I312</f>
        <v/>
      </c>
      <c r="K2311" s="44">
        <f>MAY!J312</f>
        <v/>
      </c>
      <c r="L2311" s="44">
        <f>MAY!K312</f>
        <v/>
      </c>
      <c r="M2311" s="46">
        <f>MAY!L312</f>
        <v/>
      </c>
      <c r="N2311" s="44">
        <f>MAY!M312</f>
        <v/>
      </c>
      <c r="O2311" s="44">
        <f>MAY!N312</f>
        <v/>
      </c>
      <c r="P2311" s="44">
        <f>MAY!O312</f>
        <v/>
      </c>
      <c r="Q2311" s="44">
        <f>MAY!P312</f>
        <v/>
      </c>
      <c r="R2311" s="44">
        <f>MAY!Q312</f>
        <v/>
      </c>
      <c r="S2311" s="46">
        <f>S2310+IF(X2311=0,0,M2311)</f>
        <v/>
      </c>
      <c r="T2311" s="47">
        <f>MAX(T2310,S2311)</f>
        <v/>
      </c>
      <c r="U2311" s="48">
        <f>S2311-T2311</f>
        <v/>
      </c>
      <c r="V2311" s="47">
        <f>IFERROR(SUMIFS(DATABASE!$M$5:$M$6004,DATABASE!$B$5:$B$6004,B2311,DATABASE!$X$5:$X$6004,1),0)</f>
        <v/>
      </c>
      <c r="W2311" s="31">
        <f>IFERROR(COUNTIFS(DATABASE!$B$5:$B$6004,B2311,DATABASE!$X$5:$X$6004,1),0)</f>
        <v/>
      </c>
      <c r="X2311" s="49">
        <f>--AND(ISNUMBER(B2311),C2311&lt;&gt;"",L2311&lt;&gt;"",M2311&lt;&gt;"")</f>
        <v/>
      </c>
    </row>
    <row r="2312" ht="15" customHeight="1" s="111">
      <c r="A2312" s="50" t="inlineStr">
        <is>
          <t>MAY</t>
        </is>
      </c>
      <c r="B2312" s="51">
        <f>MAY!A313</f>
        <v/>
      </c>
      <c r="C2312" s="52">
        <f>MAY!B313</f>
        <v/>
      </c>
      <c r="D2312" s="52">
        <f>MAY!C313</f>
        <v/>
      </c>
      <c r="E2312" s="52">
        <f>MAY!D313</f>
        <v/>
      </c>
      <c r="F2312" s="52">
        <f>MAY!E313</f>
        <v/>
      </c>
      <c r="G2312" s="52">
        <f>MAY!F313</f>
        <v/>
      </c>
      <c r="H2312" s="52">
        <f>MAY!G313</f>
        <v/>
      </c>
      <c r="I2312" s="53">
        <f>MAY!H313</f>
        <v/>
      </c>
      <c r="J2312" s="53">
        <f>MAY!I313</f>
        <v/>
      </c>
      <c r="K2312" s="52">
        <f>MAY!J313</f>
        <v/>
      </c>
      <c r="L2312" s="52">
        <f>MAY!K313</f>
        <v/>
      </c>
      <c r="M2312" s="54">
        <f>MAY!L313</f>
        <v/>
      </c>
      <c r="N2312" s="52">
        <f>MAY!M313</f>
        <v/>
      </c>
      <c r="O2312" s="52">
        <f>MAY!N313</f>
        <v/>
      </c>
      <c r="P2312" s="52">
        <f>MAY!O313</f>
        <v/>
      </c>
      <c r="Q2312" s="52">
        <f>MAY!P313</f>
        <v/>
      </c>
      <c r="R2312" s="52">
        <f>MAY!Q313</f>
        <v/>
      </c>
      <c r="S2312" s="54">
        <f>S2311+IF(X2312=0,0,M2312)</f>
        <v/>
      </c>
      <c r="T2312" s="55">
        <f>MAX(T2311,S2312)</f>
        <v/>
      </c>
      <c r="U2312" s="56">
        <f>S2312-T2312</f>
        <v/>
      </c>
      <c r="V2312" s="55">
        <f>IFERROR(SUMIFS(DATABASE!$M$5:$M$6004,DATABASE!$B$5:$B$6004,B2312,DATABASE!$X$5:$X$6004,1),0)</f>
        <v/>
      </c>
      <c r="W2312" s="57">
        <f>IFERROR(COUNTIFS(DATABASE!$B$5:$B$6004,B2312,DATABASE!$X$5:$X$6004,1),0)</f>
        <v/>
      </c>
      <c r="X2312" s="58">
        <f>--AND(ISNUMBER(B2312),C2312&lt;&gt;"",L2312&lt;&gt;"",M2312&lt;&gt;"")</f>
        <v/>
      </c>
    </row>
    <row r="2313" ht="15" customHeight="1" s="111">
      <c r="A2313" s="42" t="inlineStr">
        <is>
          <t>MAY</t>
        </is>
      </c>
      <c r="B2313" s="43">
        <f>MAY!A314</f>
        <v/>
      </c>
      <c r="C2313" s="44">
        <f>MAY!B314</f>
        <v/>
      </c>
      <c r="D2313" s="44">
        <f>MAY!C314</f>
        <v/>
      </c>
      <c r="E2313" s="44">
        <f>MAY!D314</f>
        <v/>
      </c>
      <c r="F2313" s="44">
        <f>MAY!E314</f>
        <v/>
      </c>
      <c r="G2313" s="44">
        <f>MAY!F314</f>
        <v/>
      </c>
      <c r="H2313" s="44">
        <f>MAY!G314</f>
        <v/>
      </c>
      <c r="I2313" s="45">
        <f>MAY!H314</f>
        <v/>
      </c>
      <c r="J2313" s="45">
        <f>MAY!I314</f>
        <v/>
      </c>
      <c r="K2313" s="44">
        <f>MAY!J314</f>
        <v/>
      </c>
      <c r="L2313" s="44">
        <f>MAY!K314</f>
        <v/>
      </c>
      <c r="M2313" s="46">
        <f>MAY!L314</f>
        <v/>
      </c>
      <c r="N2313" s="44">
        <f>MAY!M314</f>
        <v/>
      </c>
      <c r="O2313" s="44">
        <f>MAY!N314</f>
        <v/>
      </c>
      <c r="P2313" s="44">
        <f>MAY!O314</f>
        <v/>
      </c>
      <c r="Q2313" s="44">
        <f>MAY!P314</f>
        <v/>
      </c>
      <c r="R2313" s="44">
        <f>MAY!Q314</f>
        <v/>
      </c>
      <c r="S2313" s="46">
        <f>S2312+IF(X2313=0,0,M2313)</f>
        <v/>
      </c>
      <c r="T2313" s="47">
        <f>MAX(T2312,S2313)</f>
        <v/>
      </c>
      <c r="U2313" s="48">
        <f>S2313-T2313</f>
        <v/>
      </c>
      <c r="V2313" s="47">
        <f>IFERROR(SUMIFS(DATABASE!$M$5:$M$6004,DATABASE!$B$5:$B$6004,B2313,DATABASE!$X$5:$X$6004,1),0)</f>
        <v/>
      </c>
      <c r="W2313" s="31">
        <f>IFERROR(COUNTIFS(DATABASE!$B$5:$B$6004,B2313,DATABASE!$X$5:$X$6004,1),0)</f>
        <v/>
      </c>
      <c r="X2313" s="49">
        <f>--AND(ISNUMBER(B2313),C2313&lt;&gt;"",L2313&lt;&gt;"",M2313&lt;&gt;"")</f>
        <v/>
      </c>
    </row>
    <row r="2314" ht="15" customHeight="1" s="111">
      <c r="A2314" s="50" t="inlineStr">
        <is>
          <t>MAY</t>
        </is>
      </c>
      <c r="B2314" s="51">
        <f>MAY!A315</f>
        <v/>
      </c>
      <c r="C2314" s="52">
        <f>MAY!B315</f>
        <v/>
      </c>
      <c r="D2314" s="52">
        <f>MAY!C315</f>
        <v/>
      </c>
      <c r="E2314" s="52">
        <f>MAY!D315</f>
        <v/>
      </c>
      <c r="F2314" s="52">
        <f>MAY!E315</f>
        <v/>
      </c>
      <c r="G2314" s="52">
        <f>MAY!F315</f>
        <v/>
      </c>
      <c r="H2314" s="52">
        <f>MAY!G315</f>
        <v/>
      </c>
      <c r="I2314" s="53">
        <f>MAY!H315</f>
        <v/>
      </c>
      <c r="J2314" s="53">
        <f>MAY!I315</f>
        <v/>
      </c>
      <c r="K2314" s="52">
        <f>MAY!J315</f>
        <v/>
      </c>
      <c r="L2314" s="52">
        <f>MAY!K315</f>
        <v/>
      </c>
      <c r="M2314" s="54">
        <f>MAY!L315</f>
        <v/>
      </c>
      <c r="N2314" s="52">
        <f>MAY!M315</f>
        <v/>
      </c>
      <c r="O2314" s="52">
        <f>MAY!N315</f>
        <v/>
      </c>
      <c r="P2314" s="52">
        <f>MAY!O315</f>
        <v/>
      </c>
      <c r="Q2314" s="52">
        <f>MAY!P315</f>
        <v/>
      </c>
      <c r="R2314" s="52">
        <f>MAY!Q315</f>
        <v/>
      </c>
      <c r="S2314" s="54">
        <f>S2313+IF(X2314=0,0,M2314)</f>
        <v/>
      </c>
      <c r="T2314" s="55">
        <f>MAX(T2313,S2314)</f>
        <v/>
      </c>
      <c r="U2314" s="56">
        <f>S2314-T2314</f>
        <v/>
      </c>
      <c r="V2314" s="55">
        <f>IFERROR(SUMIFS(DATABASE!$M$5:$M$6004,DATABASE!$B$5:$B$6004,B2314,DATABASE!$X$5:$X$6004,1),0)</f>
        <v/>
      </c>
      <c r="W2314" s="57">
        <f>IFERROR(COUNTIFS(DATABASE!$B$5:$B$6004,B2314,DATABASE!$X$5:$X$6004,1),0)</f>
        <v/>
      </c>
      <c r="X2314" s="58">
        <f>--AND(ISNUMBER(B2314),C2314&lt;&gt;"",L2314&lt;&gt;"",M2314&lt;&gt;"")</f>
        <v/>
      </c>
    </row>
    <row r="2315" ht="15" customHeight="1" s="111">
      <c r="A2315" s="42" t="inlineStr">
        <is>
          <t>MAY</t>
        </is>
      </c>
      <c r="B2315" s="43">
        <f>MAY!A316</f>
        <v/>
      </c>
      <c r="C2315" s="44">
        <f>MAY!B316</f>
        <v/>
      </c>
      <c r="D2315" s="44">
        <f>MAY!C316</f>
        <v/>
      </c>
      <c r="E2315" s="44">
        <f>MAY!D316</f>
        <v/>
      </c>
      <c r="F2315" s="44">
        <f>MAY!E316</f>
        <v/>
      </c>
      <c r="G2315" s="44">
        <f>MAY!F316</f>
        <v/>
      </c>
      <c r="H2315" s="44">
        <f>MAY!G316</f>
        <v/>
      </c>
      <c r="I2315" s="45">
        <f>MAY!H316</f>
        <v/>
      </c>
      <c r="J2315" s="45">
        <f>MAY!I316</f>
        <v/>
      </c>
      <c r="K2315" s="44">
        <f>MAY!J316</f>
        <v/>
      </c>
      <c r="L2315" s="44">
        <f>MAY!K316</f>
        <v/>
      </c>
      <c r="M2315" s="46">
        <f>MAY!L316</f>
        <v/>
      </c>
      <c r="N2315" s="44">
        <f>MAY!M316</f>
        <v/>
      </c>
      <c r="O2315" s="44">
        <f>MAY!N316</f>
        <v/>
      </c>
      <c r="P2315" s="44">
        <f>MAY!O316</f>
        <v/>
      </c>
      <c r="Q2315" s="44">
        <f>MAY!P316</f>
        <v/>
      </c>
      <c r="R2315" s="44">
        <f>MAY!Q316</f>
        <v/>
      </c>
      <c r="S2315" s="46">
        <f>S2314+IF(X2315=0,0,M2315)</f>
        <v/>
      </c>
      <c r="T2315" s="47">
        <f>MAX(T2314,S2315)</f>
        <v/>
      </c>
      <c r="U2315" s="48">
        <f>S2315-T2315</f>
        <v/>
      </c>
      <c r="V2315" s="47">
        <f>IFERROR(SUMIFS(DATABASE!$M$5:$M$6004,DATABASE!$B$5:$B$6004,B2315,DATABASE!$X$5:$X$6004,1),0)</f>
        <v/>
      </c>
      <c r="W2315" s="31">
        <f>IFERROR(COUNTIFS(DATABASE!$B$5:$B$6004,B2315,DATABASE!$X$5:$X$6004,1),0)</f>
        <v/>
      </c>
      <c r="X2315" s="49">
        <f>--AND(ISNUMBER(B2315),C2315&lt;&gt;"",L2315&lt;&gt;"",M2315&lt;&gt;"")</f>
        <v/>
      </c>
    </row>
    <row r="2316" ht="15" customHeight="1" s="111">
      <c r="A2316" s="50" t="inlineStr">
        <is>
          <t>MAY</t>
        </is>
      </c>
      <c r="B2316" s="51">
        <f>MAY!A317</f>
        <v/>
      </c>
      <c r="C2316" s="52">
        <f>MAY!B317</f>
        <v/>
      </c>
      <c r="D2316" s="52">
        <f>MAY!C317</f>
        <v/>
      </c>
      <c r="E2316" s="52">
        <f>MAY!D317</f>
        <v/>
      </c>
      <c r="F2316" s="52">
        <f>MAY!E317</f>
        <v/>
      </c>
      <c r="G2316" s="52">
        <f>MAY!F317</f>
        <v/>
      </c>
      <c r="H2316" s="52">
        <f>MAY!G317</f>
        <v/>
      </c>
      <c r="I2316" s="53">
        <f>MAY!H317</f>
        <v/>
      </c>
      <c r="J2316" s="53">
        <f>MAY!I317</f>
        <v/>
      </c>
      <c r="K2316" s="52">
        <f>MAY!J317</f>
        <v/>
      </c>
      <c r="L2316" s="52">
        <f>MAY!K317</f>
        <v/>
      </c>
      <c r="M2316" s="54">
        <f>MAY!L317</f>
        <v/>
      </c>
      <c r="N2316" s="52">
        <f>MAY!M317</f>
        <v/>
      </c>
      <c r="O2316" s="52">
        <f>MAY!N317</f>
        <v/>
      </c>
      <c r="P2316" s="52">
        <f>MAY!O317</f>
        <v/>
      </c>
      <c r="Q2316" s="52">
        <f>MAY!P317</f>
        <v/>
      </c>
      <c r="R2316" s="52">
        <f>MAY!Q317</f>
        <v/>
      </c>
      <c r="S2316" s="54">
        <f>S2315+IF(X2316=0,0,M2316)</f>
        <v/>
      </c>
      <c r="T2316" s="55">
        <f>MAX(T2315,S2316)</f>
        <v/>
      </c>
      <c r="U2316" s="56">
        <f>S2316-T2316</f>
        <v/>
      </c>
      <c r="V2316" s="55">
        <f>IFERROR(SUMIFS(DATABASE!$M$5:$M$6004,DATABASE!$B$5:$B$6004,B2316,DATABASE!$X$5:$X$6004,1),0)</f>
        <v/>
      </c>
      <c r="W2316" s="57">
        <f>IFERROR(COUNTIFS(DATABASE!$B$5:$B$6004,B2316,DATABASE!$X$5:$X$6004,1),0)</f>
        <v/>
      </c>
      <c r="X2316" s="58">
        <f>--AND(ISNUMBER(B2316),C2316&lt;&gt;"",L2316&lt;&gt;"",M2316&lt;&gt;"")</f>
        <v/>
      </c>
    </row>
    <row r="2317" ht="15" customHeight="1" s="111">
      <c r="A2317" s="42" t="inlineStr">
        <is>
          <t>MAY</t>
        </is>
      </c>
      <c r="B2317" s="43">
        <f>MAY!A318</f>
        <v/>
      </c>
      <c r="C2317" s="44">
        <f>MAY!B318</f>
        <v/>
      </c>
      <c r="D2317" s="44">
        <f>MAY!C318</f>
        <v/>
      </c>
      <c r="E2317" s="44">
        <f>MAY!D318</f>
        <v/>
      </c>
      <c r="F2317" s="44">
        <f>MAY!E318</f>
        <v/>
      </c>
      <c r="G2317" s="44">
        <f>MAY!F318</f>
        <v/>
      </c>
      <c r="H2317" s="44">
        <f>MAY!G318</f>
        <v/>
      </c>
      <c r="I2317" s="45">
        <f>MAY!H318</f>
        <v/>
      </c>
      <c r="J2317" s="45">
        <f>MAY!I318</f>
        <v/>
      </c>
      <c r="K2317" s="44">
        <f>MAY!J318</f>
        <v/>
      </c>
      <c r="L2317" s="44">
        <f>MAY!K318</f>
        <v/>
      </c>
      <c r="M2317" s="46">
        <f>MAY!L318</f>
        <v/>
      </c>
      <c r="N2317" s="44">
        <f>MAY!M318</f>
        <v/>
      </c>
      <c r="O2317" s="44">
        <f>MAY!N318</f>
        <v/>
      </c>
      <c r="P2317" s="44">
        <f>MAY!O318</f>
        <v/>
      </c>
      <c r="Q2317" s="44">
        <f>MAY!P318</f>
        <v/>
      </c>
      <c r="R2317" s="44">
        <f>MAY!Q318</f>
        <v/>
      </c>
      <c r="S2317" s="46">
        <f>S2316+IF(X2317=0,0,M2317)</f>
        <v/>
      </c>
      <c r="T2317" s="47">
        <f>MAX(T2316,S2317)</f>
        <v/>
      </c>
      <c r="U2317" s="48">
        <f>S2317-T2317</f>
        <v/>
      </c>
      <c r="V2317" s="47">
        <f>IFERROR(SUMIFS(DATABASE!$M$5:$M$6004,DATABASE!$B$5:$B$6004,B2317,DATABASE!$X$5:$X$6004,1),0)</f>
        <v/>
      </c>
      <c r="W2317" s="31">
        <f>IFERROR(COUNTIFS(DATABASE!$B$5:$B$6004,B2317,DATABASE!$X$5:$X$6004,1),0)</f>
        <v/>
      </c>
      <c r="X2317" s="49">
        <f>--AND(ISNUMBER(B2317),C2317&lt;&gt;"",L2317&lt;&gt;"",M2317&lt;&gt;"")</f>
        <v/>
      </c>
    </row>
    <row r="2318" ht="15" customHeight="1" s="111">
      <c r="A2318" s="50" t="inlineStr">
        <is>
          <t>MAY</t>
        </is>
      </c>
      <c r="B2318" s="51">
        <f>MAY!A319</f>
        <v/>
      </c>
      <c r="C2318" s="52">
        <f>MAY!B319</f>
        <v/>
      </c>
      <c r="D2318" s="52">
        <f>MAY!C319</f>
        <v/>
      </c>
      <c r="E2318" s="52">
        <f>MAY!D319</f>
        <v/>
      </c>
      <c r="F2318" s="52">
        <f>MAY!E319</f>
        <v/>
      </c>
      <c r="G2318" s="52">
        <f>MAY!F319</f>
        <v/>
      </c>
      <c r="H2318" s="52">
        <f>MAY!G319</f>
        <v/>
      </c>
      <c r="I2318" s="53">
        <f>MAY!H319</f>
        <v/>
      </c>
      <c r="J2318" s="53">
        <f>MAY!I319</f>
        <v/>
      </c>
      <c r="K2318" s="52">
        <f>MAY!J319</f>
        <v/>
      </c>
      <c r="L2318" s="52">
        <f>MAY!K319</f>
        <v/>
      </c>
      <c r="M2318" s="54">
        <f>MAY!L319</f>
        <v/>
      </c>
      <c r="N2318" s="52">
        <f>MAY!M319</f>
        <v/>
      </c>
      <c r="O2318" s="52">
        <f>MAY!N319</f>
        <v/>
      </c>
      <c r="P2318" s="52">
        <f>MAY!O319</f>
        <v/>
      </c>
      <c r="Q2318" s="52">
        <f>MAY!P319</f>
        <v/>
      </c>
      <c r="R2318" s="52">
        <f>MAY!Q319</f>
        <v/>
      </c>
      <c r="S2318" s="54">
        <f>S2317+IF(X2318=0,0,M2318)</f>
        <v/>
      </c>
      <c r="T2318" s="55">
        <f>MAX(T2317,S2318)</f>
        <v/>
      </c>
      <c r="U2318" s="56">
        <f>S2318-T2318</f>
        <v/>
      </c>
      <c r="V2318" s="55">
        <f>IFERROR(SUMIFS(DATABASE!$M$5:$M$6004,DATABASE!$B$5:$B$6004,B2318,DATABASE!$X$5:$X$6004,1),0)</f>
        <v/>
      </c>
      <c r="W2318" s="57">
        <f>IFERROR(COUNTIFS(DATABASE!$B$5:$B$6004,B2318,DATABASE!$X$5:$X$6004,1),0)</f>
        <v/>
      </c>
      <c r="X2318" s="58">
        <f>--AND(ISNUMBER(B2318),C2318&lt;&gt;"",L2318&lt;&gt;"",M2318&lt;&gt;"")</f>
        <v/>
      </c>
    </row>
    <row r="2319" ht="15" customHeight="1" s="111">
      <c r="A2319" s="42" t="inlineStr">
        <is>
          <t>MAY</t>
        </is>
      </c>
      <c r="B2319" s="43">
        <f>MAY!A320</f>
        <v/>
      </c>
      <c r="C2319" s="44">
        <f>MAY!B320</f>
        <v/>
      </c>
      <c r="D2319" s="44">
        <f>MAY!C320</f>
        <v/>
      </c>
      <c r="E2319" s="44">
        <f>MAY!D320</f>
        <v/>
      </c>
      <c r="F2319" s="44">
        <f>MAY!E320</f>
        <v/>
      </c>
      <c r="G2319" s="44">
        <f>MAY!F320</f>
        <v/>
      </c>
      <c r="H2319" s="44">
        <f>MAY!G320</f>
        <v/>
      </c>
      <c r="I2319" s="45">
        <f>MAY!H320</f>
        <v/>
      </c>
      <c r="J2319" s="45">
        <f>MAY!I320</f>
        <v/>
      </c>
      <c r="K2319" s="44">
        <f>MAY!J320</f>
        <v/>
      </c>
      <c r="L2319" s="44">
        <f>MAY!K320</f>
        <v/>
      </c>
      <c r="M2319" s="46">
        <f>MAY!L320</f>
        <v/>
      </c>
      <c r="N2319" s="44">
        <f>MAY!M320</f>
        <v/>
      </c>
      <c r="O2319" s="44">
        <f>MAY!N320</f>
        <v/>
      </c>
      <c r="P2319" s="44">
        <f>MAY!O320</f>
        <v/>
      </c>
      <c r="Q2319" s="44">
        <f>MAY!P320</f>
        <v/>
      </c>
      <c r="R2319" s="44">
        <f>MAY!Q320</f>
        <v/>
      </c>
      <c r="S2319" s="46">
        <f>S2318+IF(X2319=0,0,M2319)</f>
        <v/>
      </c>
      <c r="T2319" s="47">
        <f>MAX(T2318,S2319)</f>
        <v/>
      </c>
      <c r="U2319" s="48">
        <f>S2319-T2319</f>
        <v/>
      </c>
      <c r="V2319" s="47">
        <f>IFERROR(SUMIFS(DATABASE!$M$5:$M$6004,DATABASE!$B$5:$B$6004,B2319,DATABASE!$X$5:$X$6004,1),0)</f>
        <v/>
      </c>
      <c r="W2319" s="31">
        <f>IFERROR(COUNTIFS(DATABASE!$B$5:$B$6004,B2319,DATABASE!$X$5:$X$6004,1),0)</f>
        <v/>
      </c>
      <c r="X2319" s="49">
        <f>--AND(ISNUMBER(B2319),C2319&lt;&gt;"",L2319&lt;&gt;"",M2319&lt;&gt;"")</f>
        <v/>
      </c>
    </row>
    <row r="2320" ht="15" customHeight="1" s="111">
      <c r="A2320" s="50" t="inlineStr">
        <is>
          <t>MAY</t>
        </is>
      </c>
      <c r="B2320" s="51">
        <f>MAY!A321</f>
        <v/>
      </c>
      <c r="C2320" s="52">
        <f>MAY!B321</f>
        <v/>
      </c>
      <c r="D2320" s="52">
        <f>MAY!C321</f>
        <v/>
      </c>
      <c r="E2320" s="52">
        <f>MAY!D321</f>
        <v/>
      </c>
      <c r="F2320" s="52">
        <f>MAY!E321</f>
        <v/>
      </c>
      <c r="G2320" s="52">
        <f>MAY!F321</f>
        <v/>
      </c>
      <c r="H2320" s="52">
        <f>MAY!G321</f>
        <v/>
      </c>
      <c r="I2320" s="53">
        <f>MAY!H321</f>
        <v/>
      </c>
      <c r="J2320" s="53">
        <f>MAY!I321</f>
        <v/>
      </c>
      <c r="K2320" s="52">
        <f>MAY!J321</f>
        <v/>
      </c>
      <c r="L2320" s="52">
        <f>MAY!K321</f>
        <v/>
      </c>
      <c r="M2320" s="54">
        <f>MAY!L321</f>
        <v/>
      </c>
      <c r="N2320" s="52">
        <f>MAY!M321</f>
        <v/>
      </c>
      <c r="O2320" s="52">
        <f>MAY!N321</f>
        <v/>
      </c>
      <c r="P2320" s="52">
        <f>MAY!O321</f>
        <v/>
      </c>
      <c r="Q2320" s="52">
        <f>MAY!P321</f>
        <v/>
      </c>
      <c r="R2320" s="52">
        <f>MAY!Q321</f>
        <v/>
      </c>
      <c r="S2320" s="54">
        <f>S2319+IF(X2320=0,0,M2320)</f>
        <v/>
      </c>
      <c r="T2320" s="55">
        <f>MAX(T2319,S2320)</f>
        <v/>
      </c>
      <c r="U2320" s="56">
        <f>S2320-T2320</f>
        <v/>
      </c>
      <c r="V2320" s="55">
        <f>IFERROR(SUMIFS(DATABASE!$M$5:$M$6004,DATABASE!$B$5:$B$6004,B2320,DATABASE!$X$5:$X$6004,1),0)</f>
        <v/>
      </c>
      <c r="W2320" s="57">
        <f>IFERROR(COUNTIFS(DATABASE!$B$5:$B$6004,B2320,DATABASE!$X$5:$X$6004,1),0)</f>
        <v/>
      </c>
      <c r="X2320" s="58">
        <f>--AND(ISNUMBER(B2320),C2320&lt;&gt;"",L2320&lt;&gt;"",M2320&lt;&gt;"")</f>
        <v/>
      </c>
    </row>
    <row r="2321" ht="15" customHeight="1" s="111">
      <c r="A2321" s="42" t="inlineStr">
        <is>
          <t>MAY</t>
        </is>
      </c>
      <c r="B2321" s="43">
        <f>MAY!A322</f>
        <v/>
      </c>
      <c r="C2321" s="44">
        <f>MAY!B322</f>
        <v/>
      </c>
      <c r="D2321" s="44">
        <f>MAY!C322</f>
        <v/>
      </c>
      <c r="E2321" s="44">
        <f>MAY!D322</f>
        <v/>
      </c>
      <c r="F2321" s="44">
        <f>MAY!E322</f>
        <v/>
      </c>
      <c r="G2321" s="44">
        <f>MAY!F322</f>
        <v/>
      </c>
      <c r="H2321" s="44">
        <f>MAY!G322</f>
        <v/>
      </c>
      <c r="I2321" s="45">
        <f>MAY!H322</f>
        <v/>
      </c>
      <c r="J2321" s="45">
        <f>MAY!I322</f>
        <v/>
      </c>
      <c r="K2321" s="44">
        <f>MAY!J322</f>
        <v/>
      </c>
      <c r="L2321" s="44">
        <f>MAY!K322</f>
        <v/>
      </c>
      <c r="M2321" s="46">
        <f>MAY!L322</f>
        <v/>
      </c>
      <c r="N2321" s="44">
        <f>MAY!M322</f>
        <v/>
      </c>
      <c r="O2321" s="44">
        <f>MAY!N322</f>
        <v/>
      </c>
      <c r="P2321" s="44">
        <f>MAY!O322</f>
        <v/>
      </c>
      <c r="Q2321" s="44">
        <f>MAY!P322</f>
        <v/>
      </c>
      <c r="R2321" s="44">
        <f>MAY!Q322</f>
        <v/>
      </c>
      <c r="S2321" s="46">
        <f>S2320+IF(X2321=0,0,M2321)</f>
        <v/>
      </c>
      <c r="T2321" s="47">
        <f>MAX(T2320,S2321)</f>
        <v/>
      </c>
      <c r="U2321" s="48">
        <f>S2321-T2321</f>
        <v/>
      </c>
      <c r="V2321" s="47">
        <f>IFERROR(SUMIFS(DATABASE!$M$5:$M$6004,DATABASE!$B$5:$B$6004,B2321,DATABASE!$X$5:$X$6004,1),0)</f>
        <v/>
      </c>
      <c r="W2321" s="31">
        <f>IFERROR(COUNTIFS(DATABASE!$B$5:$B$6004,B2321,DATABASE!$X$5:$X$6004,1),0)</f>
        <v/>
      </c>
      <c r="X2321" s="49">
        <f>--AND(ISNUMBER(B2321),C2321&lt;&gt;"",L2321&lt;&gt;"",M2321&lt;&gt;"")</f>
        <v/>
      </c>
    </row>
    <row r="2322" ht="15" customHeight="1" s="111">
      <c r="A2322" s="50" t="inlineStr">
        <is>
          <t>MAY</t>
        </is>
      </c>
      <c r="B2322" s="51">
        <f>MAY!A323</f>
        <v/>
      </c>
      <c r="C2322" s="52">
        <f>MAY!B323</f>
        <v/>
      </c>
      <c r="D2322" s="52">
        <f>MAY!C323</f>
        <v/>
      </c>
      <c r="E2322" s="52">
        <f>MAY!D323</f>
        <v/>
      </c>
      <c r="F2322" s="52">
        <f>MAY!E323</f>
        <v/>
      </c>
      <c r="G2322" s="52">
        <f>MAY!F323</f>
        <v/>
      </c>
      <c r="H2322" s="52">
        <f>MAY!G323</f>
        <v/>
      </c>
      <c r="I2322" s="53">
        <f>MAY!H323</f>
        <v/>
      </c>
      <c r="J2322" s="53">
        <f>MAY!I323</f>
        <v/>
      </c>
      <c r="K2322" s="52">
        <f>MAY!J323</f>
        <v/>
      </c>
      <c r="L2322" s="52">
        <f>MAY!K323</f>
        <v/>
      </c>
      <c r="M2322" s="54">
        <f>MAY!L323</f>
        <v/>
      </c>
      <c r="N2322" s="52">
        <f>MAY!M323</f>
        <v/>
      </c>
      <c r="O2322" s="52">
        <f>MAY!N323</f>
        <v/>
      </c>
      <c r="P2322" s="52">
        <f>MAY!O323</f>
        <v/>
      </c>
      <c r="Q2322" s="52">
        <f>MAY!P323</f>
        <v/>
      </c>
      <c r="R2322" s="52">
        <f>MAY!Q323</f>
        <v/>
      </c>
      <c r="S2322" s="54">
        <f>S2321+IF(X2322=0,0,M2322)</f>
        <v/>
      </c>
      <c r="T2322" s="55">
        <f>MAX(T2321,S2322)</f>
        <v/>
      </c>
      <c r="U2322" s="56">
        <f>S2322-T2322</f>
        <v/>
      </c>
      <c r="V2322" s="55">
        <f>IFERROR(SUMIFS(DATABASE!$M$5:$M$6004,DATABASE!$B$5:$B$6004,B2322,DATABASE!$X$5:$X$6004,1),0)</f>
        <v/>
      </c>
      <c r="W2322" s="57">
        <f>IFERROR(COUNTIFS(DATABASE!$B$5:$B$6004,B2322,DATABASE!$X$5:$X$6004,1),0)</f>
        <v/>
      </c>
      <c r="X2322" s="58">
        <f>--AND(ISNUMBER(B2322),C2322&lt;&gt;"",L2322&lt;&gt;"",M2322&lt;&gt;"")</f>
        <v/>
      </c>
    </row>
    <row r="2323" ht="15" customHeight="1" s="111">
      <c r="A2323" s="42" t="inlineStr">
        <is>
          <t>MAY</t>
        </is>
      </c>
      <c r="B2323" s="43">
        <f>MAY!A324</f>
        <v/>
      </c>
      <c r="C2323" s="44">
        <f>MAY!B324</f>
        <v/>
      </c>
      <c r="D2323" s="44">
        <f>MAY!C324</f>
        <v/>
      </c>
      <c r="E2323" s="44">
        <f>MAY!D324</f>
        <v/>
      </c>
      <c r="F2323" s="44">
        <f>MAY!E324</f>
        <v/>
      </c>
      <c r="G2323" s="44">
        <f>MAY!F324</f>
        <v/>
      </c>
      <c r="H2323" s="44">
        <f>MAY!G324</f>
        <v/>
      </c>
      <c r="I2323" s="45">
        <f>MAY!H324</f>
        <v/>
      </c>
      <c r="J2323" s="45">
        <f>MAY!I324</f>
        <v/>
      </c>
      <c r="K2323" s="44">
        <f>MAY!J324</f>
        <v/>
      </c>
      <c r="L2323" s="44">
        <f>MAY!K324</f>
        <v/>
      </c>
      <c r="M2323" s="46">
        <f>MAY!L324</f>
        <v/>
      </c>
      <c r="N2323" s="44">
        <f>MAY!M324</f>
        <v/>
      </c>
      <c r="O2323" s="44">
        <f>MAY!N324</f>
        <v/>
      </c>
      <c r="P2323" s="44">
        <f>MAY!O324</f>
        <v/>
      </c>
      <c r="Q2323" s="44">
        <f>MAY!P324</f>
        <v/>
      </c>
      <c r="R2323" s="44">
        <f>MAY!Q324</f>
        <v/>
      </c>
      <c r="S2323" s="46">
        <f>S2322+IF(X2323=0,0,M2323)</f>
        <v/>
      </c>
      <c r="T2323" s="47">
        <f>MAX(T2322,S2323)</f>
        <v/>
      </c>
      <c r="U2323" s="48">
        <f>S2323-T2323</f>
        <v/>
      </c>
      <c r="V2323" s="47">
        <f>IFERROR(SUMIFS(DATABASE!$M$5:$M$6004,DATABASE!$B$5:$B$6004,B2323,DATABASE!$X$5:$X$6004,1),0)</f>
        <v/>
      </c>
      <c r="W2323" s="31">
        <f>IFERROR(COUNTIFS(DATABASE!$B$5:$B$6004,B2323,DATABASE!$X$5:$X$6004,1),0)</f>
        <v/>
      </c>
      <c r="X2323" s="49">
        <f>--AND(ISNUMBER(B2323),C2323&lt;&gt;"",L2323&lt;&gt;"",M2323&lt;&gt;"")</f>
        <v/>
      </c>
    </row>
    <row r="2324" ht="15" customHeight="1" s="111">
      <c r="A2324" s="50" t="inlineStr">
        <is>
          <t>MAY</t>
        </is>
      </c>
      <c r="B2324" s="51">
        <f>MAY!A325</f>
        <v/>
      </c>
      <c r="C2324" s="52">
        <f>MAY!B325</f>
        <v/>
      </c>
      <c r="D2324" s="52">
        <f>MAY!C325</f>
        <v/>
      </c>
      <c r="E2324" s="52">
        <f>MAY!D325</f>
        <v/>
      </c>
      <c r="F2324" s="52">
        <f>MAY!E325</f>
        <v/>
      </c>
      <c r="G2324" s="52">
        <f>MAY!F325</f>
        <v/>
      </c>
      <c r="H2324" s="52">
        <f>MAY!G325</f>
        <v/>
      </c>
      <c r="I2324" s="53">
        <f>MAY!H325</f>
        <v/>
      </c>
      <c r="J2324" s="53">
        <f>MAY!I325</f>
        <v/>
      </c>
      <c r="K2324" s="52">
        <f>MAY!J325</f>
        <v/>
      </c>
      <c r="L2324" s="52">
        <f>MAY!K325</f>
        <v/>
      </c>
      <c r="M2324" s="54">
        <f>MAY!L325</f>
        <v/>
      </c>
      <c r="N2324" s="52">
        <f>MAY!M325</f>
        <v/>
      </c>
      <c r="O2324" s="52">
        <f>MAY!N325</f>
        <v/>
      </c>
      <c r="P2324" s="52">
        <f>MAY!O325</f>
        <v/>
      </c>
      <c r="Q2324" s="52">
        <f>MAY!P325</f>
        <v/>
      </c>
      <c r="R2324" s="52">
        <f>MAY!Q325</f>
        <v/>
      </c>
      <c r="S2324" s="54">
        <f>S2323+IF(X2324=0,0,M2324)</f>
        <v/>
      </c>
      <c r="T2324" s="55">
        <f>MAX(T2323,S2324)</f>
        <v/>
      </c>
      <c r="U2324" s="56">
        <f>S2324-T2324</f>
        <v/>
      </c>
      <c r="V2324" s="55">
        <f>IFERROR(SUMIFS(DATABASE!$M$5:$M$6004,DATABASE!$B$5:$B$6004,B2324,DATABASE!$X$5:$X$6004,1),0)</f>
        <v/>
      </c>
      <c r="W2324" s="57">
        <f>IFERROR(COUNTIFS(DATABASE!$B$5:$B$6004,B2324,DATABASE!$X$5:$X$6004,1),0)</f>
        <v/>
      </c>
      <c r="X2324" s="58">
        <f>--AND(ISNUMBER(B2324),C2324&lt;&gt;"",L2324&lt;&gt;"",M2324&lt;&gt;"")</f>
        <v/>
      </c>
    </row>
    <row r="2325" ht="15" customHeight="1" s="111">
      <c r="A2325" s="42" t="inlineStr">
        <is>
          <t>MAY</t>
        </is>
      </c>
      <c r="B2325" s="43">
        <f>MAY!A326</f>
        <v/>
      </c>
      <c r="C2325" s="44">
        <f>MAY!B326</f>
        <v/>
      </c>
      <c r="D2325" s="44">
        <f>MAY!C326</f>
        <v/>
      </c>
      <c r="E2325" s="44">
        <f>MAY!D326</f>
        <v/>
      </c>
      <c r="F2325" s="44">
        <f>MAY!E326</f>
        <v/>
      </c>
      <c r="G2325" s="44">
        <f>MAY!F326</f>
        <v/>
      </c>
      <c r="H2325" s="44">
        <f>MAY!G326</f>
        <v/>
      </c>
      <c r="I2325" s="45">
        <f>MAY!H326</f>
        <v/>
      </c>
      <c r="J2325" s="45">
        <f>MAY!I326</f>
        <v/>
      </c>
      <c r="K2325" s="44">
        <f>MAY!J326</f>
        <v/>
      </c>
      <c r="L2325" s="44">
        <f>MAY!K326</f>
        <v/>
      </c>
      <c r="M2325" s="46">
        <f>MAY!L326</f>
        <v/>
      </c>
      <c r="N2325" s="44">
        <f>MAY!M326</f>
        <v/>
      </c>
      <c r="O2325" s="44">
        <f>MAY!N326</f>
        <v/>
      </c>
      <c r="P2325" s="44">
        <f>MAY!O326</f>
        <v/>
      </c>
      <c r="Q2325" s="44">
        <f>MAY!P326</f>
        <v/>
      </c>
      <c r="R2325" s="44">
        <f>MAY!Q326</f>
        <v/>
      </c>
      <c r="S2325" s="46">
        <f>S2324+IF(X2325=0,0,M2325)</f>
        <v/>
      </c>
      <c r="T2325" s="47">
        <f>MAX(T2324,S2325)</f>
        <v/>
      </c>
      <c r="U2325" s="48">
        <f>S2325-T2325</f>
        <v/>
      </c>
      <c r="V2325" s="47">
        <f>IFERROR(SUMIFS(DATABASE!$M$5:$M$6004,DATABASE!$B$5:$B$6004,B2325,DATABASE!$X$5:$X$6004,1),0)</f>
        <v/>
      </c>
      <c r="W2325" s="31">
        <f>IFERROR(COUNTIFS(DATABASE!$B$5:$B$6004,B2325,DATABASE!$X$5:$X$6004,1),0)</f>
        <v/>
      </c>
      <c r="X2325" s="49">
        <f>--AND(ISNUMBER(B2325),C2325&lt;&gt;"",L2325&lt;&gt;"",M2325&lt;&gt;"")</f>
        <v/>
      </c>
    </row>
    <row r="2326" ht="15" customHeight="1" s="111">
      <c r="A2326" s="50" t="inlineStr">
        <is>
          <t>MAY</t>
        </is>
      </c>
      <c r="B2326" s="51">
        <f>MAY!A327</f>
        <v/>
      </c>
      <c r="C2326" s="52">
        <f>MAY!B327</f>
        <v/>
      </c>
      <c r="D2326" s="52">
        <f>MAY!C327</f>
        <v/>
      </c>
      <c r="E2326" s="52">
        <f>MAY!D327</f>
        <v/>
      </c>
      <c r="F2326" s="52">
        <f>MAY!E327</f>
        <v/>
      </c>
      <c r="G2326" s="52">
        <f>MAY!F327</f>
        <v/>
      </c>
      <c r="H2326" s="52">
        <f>MAY!G327</f>
        <v/>
      </c>
      <c r="I2326" s="53">
        <f>MAY!H327</f>
        <v/>
      </c>
      <c r="J2326" s="53">
        <f>MAY!I327</f>
        <v/>
      </c>
      <c r="K2326" s="52">
        <f>MAY!J327</f>
        <v/>
      </c>
      <c r="L2326" s="52">
        <f>MAY!K327</f>
        <v/>
      </c>
      <c r="M2326" s="54">
        <f>MAY!L327</f>
        <v/>
      </c>
      <c r="N2326" s="52">
        <f>MAY!M327</f>
        <v/>
      </c>
      <c r="O2326" s="52">
        <f>MAY!N327</f>
        <v/>
      </c>
      <c r="P2326" s="52">
        <f>MAY!O327</f>
        <v/>
      </c>
      <c r="Q2326" s="52">
        <f>MAY!P327</f>
        <v/>
      </c>
      <c r="R2326" s="52">
        <f>MAY!Q327</f>
        <v/>
      </c>
      <c r="S2326" s="54">
        <f>S2325+IF(X2326=0,0,M2326)</f>
        <v/>
      </c>
      <c r="T2326" s="55">
        <f>MAX(T2325,S2326)</f>
        <v/>
      </c>
      <c r="U2326" s="56">
        <f>S2326-T2326</f>
        <v/>
      </c>
      <c r="V2326" s="55">
        <f>IFERROR(SUMIFS(DATABASE!$M$5:$M$6004,DATABASE!$B$5:$B$6004,B2326,DATABASE!$X$5:$X$6004,1),0)</f>
        <v/>
      </c>
      <c r="W2326" s="57">
        <f>IFERROR(COUNTIFS(DATABASE!$B$5:$B$6004,B2326,DATABASE!$X$5:$X$6004,1),0)</f>
        <v/>
      </c>
      <c r="X2326" s="58">
        <f>--AND(ISNUMBER(B2326),C2326&lt;&gt;"",L2326&lt;&gt;"",M2326&lt;&gt;"")</f>
        <v/>
      </c>
    </row>
    <row r="2327" ht="15" customHeight="1" s="111">
      <c r="A2327" s="42" t="inlineStr">
        <is>
          <t>MAY</t>
        </is>
      </c>
      <c r="B2327" s="43">
        <f>MAY!A328</f>
        <v/>
      </c>
      <c r="C2327" s="44">
        <f>MAY!B328</f>
        <v/>
      </c>
      <c r="D2327" s="44">
        <f>MAY!C328</f>
        <v/>
      </c>
      <c r="E2327" s="44">
        <f>MAY!D328</f>
        <v/>
      </c>
      <c r="F2327" s="44">
        <f>MAY!E328</f>
        <v/>
      </c>
      <c r="G2327" s="44">
        <f>MAY!F328</f>
        <v/>
      </c>
      <c r="H2327" s="44">
        <f>MAY!G328</f>
        <v/>
      </c>
      <c r="I2327" s="45">
        <f>MAY!H328</f>
        <v/>
      </c>
      <c r="J2327" s="45">
        <f>MAY!I328</f>
        <v/>
      </c>
      <c r="K2327" s="44">
        <f>MAY!J328</f>
        <v/>
      </c>
      <c r="L2327" s="44">
        <f>MAY!K328</f>
        <v/>
      </c>
      <c r="M2327" s="46">
        <f>MAY!L328</f>
        <v/>
      </c>
      <c r="N2327" s="44">
        <f>MAY!M328</f>
        <v/>
      </c>
      <c r="O2327" s="44">
        <f>MAY!N328</f>
        <v/>
      </c>
      <c r="P2327" s="44">
        <f>MAY!O328</f>
        <v/>
      </c>
      <c r="Q2327" s="44">
        <f>MAY!P328</f>
        <v/>
      </c>
      <c r="R2327" s="44">
        <f>MAY!Q328</f>
        <v/>
      </c>
      <c r="S2327" s="46">
        <f>S2326+IF(X2327=0,0,M2327)</f>
        <v/>
      </c>
      <c r="T2327" s="47">
        <f>MAX(T2326,S2327)</f>
        <v/>
      </c>
      <c r="U2327" s="48">
        <f>S2327-T2327</f>
        <v/>
      </c>
      <c r="V2327" s="47">
        <f>IFERROR(SUMIFS(DATABASE!$M$5:$M$6004,DATABASE!$B$5:$B$6004,B2327,DATABASE!$X$5:$X$6004,1),0)</f>
        <v/>
      </c>
      <c r="W2327" s="31">
        <f>IFERROR(COUNTIFS(DATABASE!$B$5:$B$6004,B2327,DATABASE!$X$5:$X$6004,1),0)</f>
        <v/>
      </c>
      <c r="X2327" s="49">
        <f>--AND(ISNUMBER(B2327),C2327&lt;&gt;"",L2327&lt;&gt;"",M2327&lt;&gt;"")</f>
        <v/>
      </c>
    </row>
    <row r="2328" ht="15" customHeight="1" s="111">
      <c r="A2328" s="50" t="inlineStr">
        <is>
          <t>MAY</t>
        </is>
      </c>
      <c r="B2328" s="51">
        <f>MAY!A329</f>
        <v/>
      </c>
      <c r="C2328" s="52">
        <f>MAY!B329</f>
        <v/>
      </c>
      <c r="D2328" s="52">
        <f>MAY!C329</f>
        <v/>
      </c>
      <c r="E2328" s="52">
        <f>MAY!D329</f>
        <v/>
      </c>
      <c r="F2328" s="52">
        <f>MAY!E329</f>
        <v/>
      </c>
      <c r="G2328" s="52">
        <f>MAY!F329</f>
        <v/>
      </c>
      <c r="H2328" s="52">
        <f>MAY!G329</f>
        <v/>
      </c>
      <c r="I2328" s="53">
        <f>MAY!H329</f>
        <v/>
      </c>
      <c r="J2328" s="53">
        <f>MAY!I329</f>
        <v/>
      </c>
      <c r="K2328" s="52">
        <f>MAY!J329</f>
        <v/>
      </c>
      <c r="L2328" s="52">
        <f>MAY!K329</f>
        <v/>
      </c>
      <c r="M2328" s="54">
        <f>MAY!L329</f>
        <v/>
      </c>
      <c r="N2328" s="52">
        <f>MAY!M329</f>
        <v/>
      </c>
      <c r="O2328" s="52">
        <f>MAY!N329</f>
        <v/>
      </c>
      <c r="P2328" s="52">
        <f>MAY!O329</f>
        <v/>
      </c>
      <c r="Q2328" s="52">
        <f>MAY!P329</f>
        <v/>
      </c>
      <c r="R2328" s="52">
        <f>MAY!Q329</f>
        <v/>
      </c>
      <c r="S2328" s="54">
        <f>S2327+IF(X2328=0,0,M2328)</f>
        <v/>
      </c>
      <c r="T2328" s="55">
        <f>MAX(T2327,S2328)</f>
        <v/>
      </c>
      <c r="U2328" s="56">
        <f>S2328-T2328</f>
        <v/>
      </c>
      <c r="V2328" s="55">
        <f>IFERROR(SUMIFS(DATABASE!$M$5:$M$6004,DATABASE!$B$5:$B$6004,B2328,DATABASE!$X$5:$X$6004,1),0)</f>
        <v/>
      </c>
      <c r="W2328" s="57">
        <f>IFERROR(COUNTIFS(DATABASE!$B$5:$B$6004,B2328,DATABASE!$X$5:$X$6004,1),0)</f>
        <v/>
      </c>
      <c r="X2328" s="58">
        <f>--AND(ISNUMBER(B2328),C2328&lt;&gt;"",L2328&lt;&gt;"",M2328&lt;&gt;"")</f>
        <v/>
      </c>
    </row>
    <row r="2329" ht="15" customHeight="1" s="111">
      <c r="A2329" s="42" t="inlineStr">
        <is>
          <t>MAY</t>
        </is>
      </c>
      <c r="B2329" s="43">
        <f>MAY!A330</f>
        <v/>
      </c>
      <c r="C2329" s="44">
        <f>MAY!B330</f>
        <v/>
      </c>
      <c r="D2329" s="44">
        <f>MAY!C330</f>
        <v/>
      </c>
      <c r="E2329" s="44">
        <f>MAY!D330</f>
        <v/>
      </c>
      <c r="F2329" s="44">
        <f>MAY!E330</f>
        <v/>
      </c>
      <c r="G2329" s="44">
        <f>MAY!F330</f>
        <v/>
      </c>
      <c r="H2329" s="44">
        <f>MAY!G330</f>
        <v/>
      </c>
      <c r="I2329" s="45">
        <f>MAY!H330</f>
        <v/>
      </c>
      <c r="J2329" s="45">
        <f>MAY!I330</f>
        <v/>
      </c>
      <c r="K2329" s="44">
        <f>MAY!J330</f>
        <v/>
      </c>
      <c r="L2329" s="44">
        <f>MAY!K330</f>
        <v/>
      </c>
      <c r="M2329" s="46">
        <f>MAY!L330</f>
        <v/>
      </c>
      <c r="N2329" s="44">
        <f>MAY!M330</f>
        <v/>
      </c>
      <c r="O2329" s="44">
        <f>MAY!N330</f>
        <v/>
      </c>
      <c r="P2329" s="44">
        <f>MAY!O330</f>
        <v/>
      </c>
      <c r="Q2329" s="44">
        <f>MAY!P330</f>
        <v/>
      </c>
      <c r="R2329" s="44">
        <f>MAY!Q330</f>
        <v/>
      </c>
      <c r="S2329" s="46">
        <f>S2328+IF(X2329=0,0,M2329)</f>
        <v/>
      </c>
      <c r="T2329" s="47">
        <f>MAX(T2328,S2329)</f>
        <v/>
      </c>
      <c r="U2329" s="48">
        <f>S2329-T2329</f>
        <v/>
      </c>
      <c r="V2329" s="47">
        <f>IFERROR(SUMIFS(DATABASE!$M$5:$M$6004,DATABASE!$B$5:$B$6004,B2329,DATABASE!$X$5:$X$6004,1),0)</f>
        <v/>
      </c>
      <c r="W2329" s="31">
        <f>IFERROR(COUNTIFS(DATABASE!$B$5:$B$6004,B2329,DATABASE!$X$5:$X$6004,1),0)</f>
        <v/>
      </c>
      <c r="X2329" s="49">
        <f>--AND(ISNUMBER(B2329),C2329&lt;&gt;"",L2329&lt;&gt;"",M2329&lt;&gt;"")</f>
        <v/>
      </c>
    </row>
    <row r="2330" ht="15" customHeight="1" s="111">
      <c r="A2330" s="50" t="inlineStr">
        <is>
          <t>MAY</t>
        </is>
      </c>
      <c r="B2330" s="51">
        <f>MAY!A331</f>
        <v/>
      </c>
      <c r="C2330" s="52">
        <f>MAY!B331</f>
        <v/>
      </c>
      <c r="D2330" s="52">
        <f>MAY!C331</f>
        <v/>
      </c>
      <c r="E2330" s="52">
        <f>MAY!D331</f>
        <v/>
      </c>
      <c r="F2330" s="52">
        <f>MAY!E331</f>
        <v/>
      </c>
      <c r="G2330" s="52">
        <f>MAY!F331</f>
        <v/>
      </c>
      <c r="H2330" s="52">
        <f>MAY!G331</f>
        <v/>
      </c>
      <c r="I2330" s="53">
        <f>MAY!H331</f>
        <v/>
      </c>
      <c r="J2330" s="53">
        <f>MAY!I331</f>
        <v/>
      </c>
      <c r="K2330" s="52">
        <f>MAY!J331</f>
        <v/>
      </c>
      <c r="L2330" s="52">
        <f>MAY!K331</f>
        <v/>
      </c>
      <c r="M2330" s="54">
        <f>MAY!L331</f>
        <v/>
      </c>
      <c r="N2330" s="52">
        <f>MAY!M331</f>
        <v/>
      </c>
      <c r="O2330" s="52">
        <f>MAY!N331</f>
        <v/>
      </c>
      <c r="P2330" s="52">
        <f>MAY!O331</f>
        <v/>
      </c>
      <c r="Q2330" s="52">
        <f>MAY!P331</f>
        <v/>
      </c>
      <c r="R2330" s="52">
        <f>MAY!Q331</f>
        <v/>
      </c>
      <c r="S2330" s="54">
        <f>S2329+IF(X2330=0,0,M2330)</f>
        <v/>
      </c>
      <c r="T2330" s="55">
        <f>MAX(T2329,S2330)</f>
        <v/>
      </c>
      <c r="U2330" s="56">
        <f>S2330-T2330</f>
        <v/>
      </c>
      <c r="V2330" s="55">
        <f>IFERROR(SUMIFS(DATABASE!$M$5:$M$6004,DATABASE!$B$5:$B$6004,B2330,DATABASE!$X$5:$X$6004,1),0)</f>
        <v/>
      </c>
      <c r="W2330" s="57">
        <f>IFERROR(COUNTIFS(DATABASE!$B$5:$B$6004,B2330,DATABASE!$X$5:$X$6004,1),0)</f>
        <v/>
      </c>
      <c r="X2330" s="58">
        <f>--AND(ISNUMBER(B2330),C2330&lt;&gt;"",L2330&lt;&gt;"",M2330&lt;&gt;"")</f>
        <v/>
      </c>
    </row>
    <row r="2331" ht="15" customHeight="1" s="111">
      <c r="A2331" s="42" t="inlineStr">
        <is>
          <t>MAY</t>
        </is>
      </c>
      <c r="B2331" s="43">
        <f>MAY!A332</f>
        <v/>
      </c>
      <c r="C2331" s="44">
        <f>MAY!B332</f>
        <v/>
      </c>
      <c r="D2331" s="44">
        <f>MAY!C332</f>
        <v/>
      </c>
      <c r="E2331" s="44">
        <f>MAY!D332</f>
        <v/>
      </c>
      <c r="F2331" s="44">
        <f>MAY!E332</f>
        <v/>
      </c>
      <c r="G2331" s="44">
        <f>MAY!F332</f>
        <v/>
      </c>
      <c r="H2331" s="44">
        <f>MAY!G332</f>
        <v/>
      </c>
      <c r="I2331" s="45">
        <f>MAY!H332</f>
        <v/>
      </c>
      <c r="J2331" s="45">
        <f>MAY!I332</f>
        <v/>
      </c>
      <c r="K2331" s="44">
        <f>MAY!J332</f>
        <v/>
      </c>
      <c r="L2331" s="44">
        <f>MAY!K332</f>
        <v/>
      </c>
      <c r="M2331" s="46">
        <f>MAY!L332</f>
        <v/>
      </c>
      <c r="N2331" s="44">
        <f>MAY!M332</f>
        <v/>
      </c>
      <c r="O2331" s="44">
        <f>MAY!N332</f>
        <v/>
      </c>
      <c r="P2331" s="44">
        <f>MAY!O332</f>
        <v/>
      </c>
      <c r="Q2331" s="44">
        <f>MAY!P332</f>
        <v/>
      </c>
      <c r="R2331" s="44">
        <f>MAY!Q332</f>
        <v/>
      </c>
      <c r="S2331" s="46">
        <f>S2330+IF(X2331=0,0,M2331)</f>
        <v/>
      </c>
      <c r="T2331" s="47">
        <f>MAX(T2330,S2331)</f>
        <v/>
      </c>
      <c r="U2331" s="48">
        <f>S2331-T2331</f>
        <v/>
      </c>
      <c r="V2331" s="47">
        <f>IFERROR(SUMIFS(DATABASE!$M$5:$M$6004,DATABASE!$B$5:$B$6004,B2331,DATABASE!$X$5:$X$6004,1),0)</f>
        <v/>
      </c>
      <c r="W2331" s="31">
        <f>IFERROR(COUNTIFS(DATABASE!$B$5:$B$6004,B2331,DATABASE!$X$5:$X$6004,1),0)</f>
        <v/>
      </c>
      <c r="X2331" s="49">
        <f>--AND(ISNUMBER(B2331),C2331&lt;&gt;"",L2331&lt;&gt;"",M2331&lt;&gt;"")</f>
        <v/>
      </c>
    </row>
    <row r="2332" ht="15" customHeight="1" s="111">
      <c r="A2332" s="50" t="inlineStr">
        <is>
          <t>MAY</t>
        </is>
      </c>
      <c r="B2332" s="51">
        <f>MAY!A333</f>
        <v/>
      </c>
      <c r="C2332" s="52">
        <f>MAY!B333</f>
        <v/>
      </c>
      <c r="D2332" s="52">
        <f>MAY!C333</f>
        <v/>
      </c>
      <c r="E2332" s="52">
        <f>MAY!D333</f>
        <v/>
      </c>
      <c r="F2332" s="52">
        <f>MAY!E333</f>
        <v/>
      </c>
      <c r="G2332" s="52">
        <f>MAY!F333</f>
        <v/>
      </c>
      <c r="H2332" s="52">
        <f>MAY!G333</f>
        <v/>
      </c>
      <c r="I2332" s="53">
        <f>MAY!H333</f>
        <v/>
      </c>
      <c r="J2332" s="53">
        <f>MAY!I333</f>
        <v/>
      </c>
      <c r="K2332" s="52">
        <f>MAY!J333</f>
        <v/>
      </c>
      <c r="L2332" s="52">
        <f>MAY!K333</f>
        <v/>
      </c>
      <c r="M2332" s="54">
        <f>MAY!L333</f>
        <v/>
      </c>
      <c r="N2332" s="52">
        <f>MAY!M333</f>
        <v/>
      </c>
      <c r="O2332" s="52">
        <f>MAY!N333</f>
        <v/>
      </c>
      <c r="P2332" s="52">
        <f>MAY!O333</f>
        <v/>
      </c>
      <c r="Q2332" s="52">
        <f>MAY!P333</f>
        <v/>
      </c>
      <c r="R2332" s="52">
        <f>MAY!Q333</f>
        <v/>
      </c>
      <c r="S2332" s="54">
        <f>S2331+IF(X2332=0,0,M2332)</f>
        <v/>
      </c>
      <c r="T2332" s="55">
        <f>MAX(T2331,S2332)</f>
        <v/>
      </c>
      <c r="U2332" s="56">
        <f>S2332-T2332</f>
        <v/>
      </c>
      <c r="V2332" s="55">
        <f>IFERROR(SUMIFS(DATABASE!$M$5:$M$6004,DATABASE!$B$5:$B$6004,B2332,DATABASE!$X$5:$X$6004,1),0)</f>
        <v/>
      </c>
      <c r="W2332" s="57">
        <f>IFERROR(COUNTIFS(DATABASE!$B$5:$B$6004,B2332,DATABASE!$X$5:$X$6004,1),0)</f>
        <v/>
      </c>
      <c r="X2332" s="58">
        <f>--AND(ISNUMBER(B2332),C2332&lt;&gt;"",L2332&lt;&gt;"",M2332&lt;&gt;"")</f>
        <v/>
      </c>
    </row>
    <row r="2333" ht="15" customHeight="1" s="111">
      <c r="A2333" s="42" t="inlineStr">
        <is>
          <t>MAY</t>
        </is>
      </c>
      <c r="B2333" s="43">
        <f>MAY!A334</f>
        <v/>
      </c>
      <c r="C2333" s="44">
        <f>MAY!B334</f>
        <v/>
      </c>
      <c r="D2333" s="44">
        <f>MAY!C334</f>
        <v/>
      </c>
      <c r="E2333" s="44">
        <f>MAY!D334</f>
        <v/>
      </c>
      <c r="F2333" s="44">
        <f>MAY!E334</f>
        <v/>
      </c>
      <c r="G2333" s="44">
        <f>MAY!F334</f>
        <v/>
      </c>
      <c r="H2333" s="44">
        <f>MAY!G334</f>
        <v/>
      </c>
      <c r="I2333" s="45">
        <f>MAY!H334</f>
        <v/>
      </c>
      <c r="J2333" s="45">
        <f>MAY!I334</f>
        <v/>
      </c>
      <c r="K2333" s="44">
        <f>MAY!J334</f>
        <v/>
      </c>
      <c r="L2333" s="44">
        <f>MAY!K334</f>
        <v/>
      </c>
      <c r="M2333" s="46">
        <f>MAY!L334</f>
        <v/>
      </c>
      <c r="N2333" s="44">
        <f>MAY!M334</f>
        <v/>
      </c>
      <c r="O2333" s="44">
        <f>MAY!N334</f>
        <v/>
      </c>
      <c r="P2333" s="44">
        <f>MAY!O334</f>
        <v/>
      </c>
      <c r="Q2333" s="44">
        <f>MAY!P334</f>
        <v/>
      </c>
      <c r="R2333" s="44">
        <f>MAY!Q334</f>
        <v/>
      </c>
      <c r="S2333" s="46">
        <f>S2332+IF(X2333=0,0,M2333)</f>
        <v/>
      </c>
      <c r="T2333" s="47">
        <f>MAX(T2332,S2333)</f>
        <v/>
      </c>
      <c r="U2333" s="48">
        <f>S2333-T2333</f>
        <v/>
      </c>
      <c r="V2333" s="47">
        <f>IFERROR(SUMIFS(DATABASE!$M$5:$M$6004,DATABASE!$B$5:$B$6004,B2333,DATABASE!$X$5:$X$6004,1),0)</f>
        <v/>
      </c>
      <c r="W2333" s="31">
        <f>IFERROR(COUNTIFS(DATABASE!$B$5:$B$6004,B2333,DATABASE!$X$5:$X$6004,1),0)</f>
        <v/>
      </c>
      <c r="X2333" s="49">
        <f>--AND(ISNUMBER(B2333),C2333&lt;&gt;"",L2333&lt;&gt;"",M2333&lt;&gt;"")</f>
        <v/>
      </c>
    </row>
    <row r="2334" ht="15" customHeight="1" s="111">
      <c r="A2334" s="50" t="inlineStr">
        <is>
          <t>MAY</t>
        </is>
      </c>
      <c r="B2334" s="51">
        <f>MAY!A335</f>
        <v/>
      </c>
      <c r="C2334" s="52">
        <f>MAY!B335</f>
        <v/>
      </c>
      <c r="D2334" s="52">
        <f>MAY!C335</f>
        <v/>
      </c>
      <c r="E2334" s="52">
        <f>MAY!D335</f>
        <v/>
      </c>
      <c r="F2334" s="52">
        <f>MAY!E335</f>
        <v/>
      </c>
      <c r="G2334" s="52">
        <f>MAY!F335</f>
        <v/>
      </c>
      <c r="H2334" s="52">
        <f>MAY!G335</f>
        <v/>
      </c>
      <c r="I2334" s="53">
        <f>MAY!H335</f>
        <v/>
      </c>
      <c r="J2334" s="53">
        <f>MAY!I335</f>
        <v/>
      </c>
      <c r="K2334" s="52">
        <f>MAY!J335</f>
        <v/>
      </c>
      <c r="L2334" s="52">
        <f>MAY!K335</f>
        <v/>
      </c>
      <c r="M2334" s="54">
        <f>MAY!L335</f>
        <v/>
      </c>
      <c r="N2334" s="52">
        <f>MAY!M335</f>
        <v/>
      </c>
      <c r="O2334" s="52">
        <f>MAY!N335</f>
        <v/>
      </c>
      <c r="P2334" s="52">
        <f>MAY!O335</f>
        <v/>
      </c>
      <c r="Q2334" s="52">
        <f>MAY!P335</f>
        <v/>
      </c>
      <c r="R2334" s="52">
        <f>MAY!Q335</f>
        <v/>
      </c>
      <c r="S2334" s="54">
        <f>S2333+IF(X2334=0,0,M2334)</f>
        <v/>
      </c>
      <c r="T2334" s="55">
        <f>MAX(T2333,S2334)</f>
        <v/>
      </c>
      <c r="U2334" s="56">
        <f>S2334-T2334</f>
        <v/>
      </c>
      <c r="V2334" s="55">
        <f>IFERROR(SUMIFS(DATABASE!$M$5:$M$6004,DATABASE!$B$5:$B$6004,B2334,DATABASE!$X$5:$X$6004,1),0)</f>
        <v/>
      </c>
      <c r="W2334" s="57">
        <f>IFERROR(COUNTIFS(DATABASE!$B$5:$B$6004,B2334,DATABASE!$X$5:$X$6004,1),0)</f>
        <v/>
      </c>
      <c r="X2334" s="58">
        <f>--AND(ISNUMBER(B2334),C2334&lt;&gt;"",L2334&lt;&gt;"",M2334&lt;&gt;"")</f>
        <v/>
      </c>
    </row>
    <row r="2335" ht="15" customHeight="1" s="111">
      <c r="A2335" s="42" t="inlineStr">
        <is>
          <t>MAY</t>
        </is>
      </c>
      <c r="B2335" s="43">
        <f>MAY!A336</f>
        <v/>
      </c>
      <c r="C2335" s="44">
        <f>MAY!B336</f>
        <v/>
      </c>
      <c r="D2335" s="44">
        <f>MAY!C336</f>
        <v/>
      </c>
      <c r="E2335" s="44">
        <f>MAY!D336</f>
        <v/>
      </c>
      <c r="F2335" s="44">
        <f>MAY!E336</f>
        <v/>
      </c>
      <c r="G2335" s="44">
        <f>MAY!F336</f>
        <v/>
      </c>
      <c r="H2335" s="44">
        <f>MAY!G336</f>
        <v/>
      </c>
      <c r="I2335" s="45">
        <f>MAY!H336</f>
        <v/>
      </c>
      <c r="J2335" s="45">
        <f>MAY!I336</f>
        <v/>
      </c>
      <c r="K2335" s="44">
        <f>MAY!J336</f>
        <v/>
      </c>
      <c r="L2335" s="44">
        <f>MAY!K336</f>
        <v/>
      </c>
      <c r="M2335" s="46">
        <f>MAY!L336</f>
        <v/>
      </c>
      <c r="N2335" s="44">
        <f>MAY!M336</f>
        <v/>
      </c>
      <c r="O2335" s="44">
        <f>MAY!N336</f>
        <v/>
      </c>
      <c r="P2335" s="44">
        <f>MAY!O336</f>
        <v/>
      </c>
      <c r="Q2335" s="44">
        <f>MAY!P336</f>
        <v/>
      </c>
      <c r="R2335" s="44">
        <f>MAY!Q336</f>
        <v/>
      </c>
      <c r="S2335" s="46">
        <f>S2334+IF(X2335=0,0,M2335)</f>
        <v/>
      </c>
      <c r="T2335" s="47">
        <f>MAX(T2334,S2335)</f>
        <v/>
      </c>
      <c r="U2335" s="48">
        <f>S2335-T2335</f>
        <v/>
      </c>
      <c r="V2335" s="47">
        <f>IFERROR(SUMIFS(DATABASE!$M$5:$M$6004,DATABASE!$B$5:$B$6004,B2335,DATABASE!$X$5:$X$6004,1),0)</f>
        <v/>
      </c>
      <c r="W2335" s="31">
        <f>IFERROR(COUNTIFS(DATABASE!$B$5:$B$6004,B2335,DATABASE!$X$5:$X$6004,1),0)</f>
        <v/>
      </c>
      <c r="X2335" s="49">
        <f>--AND(ISNUMBER(B2335),C2335&lt;&gt;"",L2335&lt;&gt;"",M2335&lt;&gt;"")</f>
        <v/>
      </c>
    </row>
    <row r="2336" ht="15" customHeight="1" s="111">
      <c r="A2336" s="50" t="inlineStr">
        <is>
          <t>MAY</t>
        </is>
      </c>
      <c r="B2336" s="51">
        <f>MAY!A337</f>
        <v/>
      </c>
      <c r="C2336" s="52">
        <f>MAY!B337</f>
        <v/>
      </c>
      <c r="D2336" s="52">
        <f>MAY!C337</f>
        <v/>
      </c>
      <c r="E2336" s="52">
        <f>MAY!D337</f>
        <v/>
      </c>
      <c r="F2336" s="52">
        <f>MAY!E337</f>
        <v/>
      </c>
      <c r="G2336" s="52">
        <f>MAY!F337</f>
        <v/>
      </c>
      <c r="H2336" s="52">
        <f>MAY!G337</f>
        <v/>
      </c>
      <c r="I2336" s="53">
        <f>MAY!H337</f>
        <v/>
      </c>
      <c r="J2336" s="53">
        <f>MAY!I337</f>
        <v/>
      </c>
      <c r="K2336" s="52">
        <f>MAY!J337</f>
        <v/>
      </c>
      <c r="L2336" s="52">
        <f>MAY!K337</f>
        <v/>
      </c>
      <c r="M2336" s="54">
        <f>MAY!L337</f>
        <v/>
      </c>
      <c r="N2336" s="52">
        <f>MAY!M337</f>
        <v/>
      </c>
      <c r="O2336" s="52">
        <f>MAY!N337</f>
        <v/>
      </c>
      <c r="P2336" s="52">
        <f>MAY!O337</f>
        <v/>
      </c>
      <c r="Q2336" s="52">
        <f>MAY!P337</f>
        <v/>
      </c>
      <c r="R2336" s="52">
        <f>MAY!Q337</f>
        <v/>
      </c>
      <c r="S2336" s="54">
        <f>S2335+IF(X2336=0,0,M2336)</f>
        <v/>
      </c>
      <c r="T2336" s="55">
        <f>MAX(T2335,S2336)</f>
        <v/>
      </c>
      <c r="U2336" s="56">
        <f>S2336-T2336</f>
        <v/>
      </c>
      <c r="V2336" s="55">
        <f>IFERROR(SUMIFS(DATABASE!$M$5:$M$6004,DATABASE!$B$5:$B$6004,B2336,DATABASE!$X$5:$X$6004,1),0)</f>
        <v/>
      </c>
      <c r="W2336" s="57">
        <f>IFERROR(COUNTIFS(DATABASE!$B$5:$B$6004,B2336,DATABASE!$X$5:$X$6004,1),0)</f>
        <v/>
      </c>
      <c r="X2336" s="58">
        <f>--AND(ISNUMBER(B2336),C2336&lt;&gt;"",L2336&lt;&gt;"",M2336&lt;&gt;"")</f>
        <v/>
      </c>
    </row>
    <row r="2337" ht="15" customHeight="1" s="111">
      <c r="A2337" s="42" t="inlineStr">
        <is>
          <t>MAY</t>
        </is>
      </c>
      <c r="B2337" s="43">
        <f>MAY!A338</f>
        <v/>
      </c>
      <c r="C2337" s="44">
        <f>MAY!B338</f>
        <v/>
      </c>
      <c r="D2337" s="44">
        <f>MAY!C338</f>
        <v/>
      </c>
      <c r="E2337" s="44">
        <f>MAY!D338</f>
        <v/>
      </c>
      <c r="F2337" s="44">
        <f>MAY!E338</f>
        <v/>
      </c>
      <c r="G2337" s="44">
        <f>MAY!F338</f>
        <v/>
      </c>
      <c r="H2337" s="44">
        <f>MAY!G338</f>
        <v/>
      </c>
      <c r="I2337" s="45">
        <f>MAY!H338</f>
        <v/>
      </c>
      <c r="J2337" s="45">
        <f>MAY!I338</f>
        <v/>
      </c>
      <c r="K2337" s="44">
        <f>MAY!J338</f>
        <v/>
      </c>
      <c r="L2337" s="44">
        <f>MAY!K338</f>
        <v/>
      </c>
      <c r="M2337" s="46">
        <f>MAY!L338</f>
        <v/>
      </c>
      <c r="N2337" s="44">
        <f>MAY!M338</f>
        <v/>
      </c>
      <c r="O2337" s="44">
        <f>MAY!N338</f>
        <v/>
      </c>
      <c r="P2337" s="44">
        <f>MAY!O338</f>
        <v/>
      </c>
      <c r="Q2337" s="44">
        <f>MAY!P338</f>
        <v/>
      </c>
      <c r="R2337" s="44">
        <f>MAY!Q338</f>
        <v/>
      </c>
      <c r="S2337" s="46">
        <f>S2336+IF(X2337=0,0,M2337)</f>
        <v/>
      </c>
      <c r="T2337" s="47">
        <f>MAX(T2336,S2337)</f>
        <v/>
      </c>
      <c r="U2337" s="48">
        <f>S2337-T2337</f>
        <v/>
      </c>
      <c r="V2337" s="47">
        <f>IFERROR(SUMIFS(DATABASE!$M$5:$M$6004,DATABASE!$B$5:$B$6004,B2337,DATABASE!$X$5:$X$6004,1),0)</f>
        <v/>
      </c>
      <c r="W2337" s="31">
        <f>IFERROR(COUNTIFS(DATABASE!$B$5:$B$6004,B2337,DATABASE!$X$5:$X$6004,1),0)</f>
        <v/>
      </c>
      <c r="X2337" s="49">
        <f>--AND(ISNUMBER(B2337),C2337&lt;&gt;"",L2337&lt;&gt;"",M2337&lt;&gt;"")</f>
        <v/>
      </c>
    </row>
    <row r="2338" ht="15" customHeight="1" s="111">
      <c r="A2338" s="50" t="inlineStr">
        <is>
          <t>MAY</t>
        </is>
      </c>
      <c r="B2338" s="51">
        <f>MAY!A339</f>
        <v/>
      </c>
      <c r="C2338" s="52">
        <f>MAY!B339</f>
        <v/>
      </c>
      <c r="D2338" s="52">
        <f>MAY!C339</f>
        <v/>
      </c>
      <c r="E2338" s="52">
        <f>MAY!D339</f>
        <v/>
      </c>
      <c r="F2338" s="52">
        <f>MAY!E339</f>
        <v/>
      </c>
      <c r="G2338" s="52">
        <f>MAY!F339</f>
        <v/>
      </c>
      <c r="H2338" s="52">
        <f>MAY!G339</f>
        <v/>
      </c>
      <c r="I2338" s="53">
        <f>MAY!H339</f>
        <v/>
      </c>
      <c r="J2338" s="53">
        <f>MAY!I339</f>
        <v/>
      </c>
      <c r="K2338" s="52">
        <f>MAY!J339</f>
        <v/>
      </c>
      <c r="L2338" s="52">
        <f>MAY!K339</f>
        <v/>
      </c>
      <c r="M2338" s="54">
        <f>MAY!L339</f>
        <v/>
      </c>
      <c r="N2338" s="52">
        <f>MAY!M339</f>
        <v/>
      </c>
      <c r="O2338" s="52">
        <f>MAY!N339</f>
        <v/>
      </c>
      <c r="P2338" s="52">
        <f>MAY!O339</f>
        <v/>
      </c>
      <c r="Q2338" s="52">
        <f>MAY!P339</f>
        <v/>
      </c>
      <c r="R2338" s="52">
        <f>MAY!Q339</f>
        <v/>
      </c>
      <c r="S2338" s="54">
        <f>S2337+IF(X2338=0,0,M2338)</f>
        <v/>
      </c>
      <c r="T2338" s="55">
        <f>MAX(T2337,S2338)</f>
        <v/>
      </c>
      <c r="U2338" s="56">
        <f>S2338-T2338</f>
        <v/>
      </c>
      <c r="V2338" s="55">
        <f>IFERROR(SUMIFS(DATABASE!$M$5:$M$6004,DATABASE!$B$5:$B$6004,B2338,DATABASE!$X$5:$X$6004,1),0)</f>
        <v/>
      </c>
      <c r="W2338" s="57">
        <f>IFERROR(COUNTIFS(DATABASE!$B$5:$B$6004,B2338,DATABASE!$X$5:$X$6004,1),0)</f>
        <v/>
      </c>
      <c r="X2338" s="58">
        <f>--AND(ISNUMBER(B2338),C2338&lt;&gt;"",L2338&lt;&gt;"",M2338&lt;&gt;"")</f>
        <v/>
      </c>
    </row>
    <row r="2339" ht="15" customHeight="1" s="111">
      <c r="A2339" s="42" t="inlineStr">
        <is>
          <t>MAY</t>
        </is>
      </c>
      <c r="B2339" s="43">
        <f>MAY!A340</f>
        <v/>
      </c>
      <c r="C2339" s="44">
        <f>MAY!B340</f>
        <v/>
      </c>
      <c r="D2339" s="44">
        <f>MAY!C340</f>
        <v/>
      </c>
      <c r="E2339" s="44">
        <f>MAY!D340</f>
        <v/>
      </c>
      <c r="F2339" s="44">
        <f>MAY!E340</f>
        <v/>
      </c>
      <c r="G2339" s="44">
        <f>MAY!F340</f>
        <v/>
      </c>
      <c r="H2339" s="44">
        <f>MAY!G340</f>
        <v/>
      </c>
      <c r="I2339" s="45">
        <f>MAY!H340</f>
        <v/>
      </c>
      <c r="J2339" s="45">
        <f>MAY!I340</f>
        <v/>
      </c>
      <c r="K2339" s="44">
        <f>MAY!J340</f>
        <v/>
      </c>
      <c r="L2339" s="44">
        <f>MAY!K340</f>
        <v/>
      </c>
      <c r="M2339" s="46">
        <f>MAY!L340</f>
        <v/>
      </c>
      <c r="N2339" s="44">
        <f>MAY!M340</f>
        <v/>
      </c>
      <c r="O2339" s="44">
        <f>MAY!N340</f>
        <v/>
      </c>
      <c r="P2339" s="44">
        <f>MAY!O340</f>
        <v/>
      </c>
      <c r="Q2339" s="44">
        <f>MAY!P340</f>
        <v/>
      </c>
      <c r="R2339" s="44">
        <f>MAY!Q340</f>
        <v/>
      </c>
      <c r="S2339" s="46">
        <f>S2338+IF(X2339=0,0,M2339)</f>
        <v/>
      </c>
      <c r="T2339" s="47">
        <f>MAX(T2338,S2339)</f>
        <v/>
      </c>
      <c r="U2339" s="48">
        <f>S2339-T2339</f>
        <v/>
      </c>
      <c r="V2339" s="47">
        <f>IFERROR(SUMIFS(DATABASE!$M$5:$M$6004,DATABASE!$B$5:$B$6004,B2339,DATABASE!$X$5:$X$6004,1),0)</f>
        <v/>
      </c>
      <c r="W2339" s="31">
        <f>IFERROR(COUNTIFS(DATABASE!$B$5:$B$6004,B2339,DATABASE!$X$5:$X$6004,1),0)</f>
        <v/>
      </c>
      <c r="X2339" s="49">
        <f>--AND(ISNUMBER(B2339),C2339&lt;&gt;"",L2339&lt;&gt;"",M2339&lt;&gt;"")</f>
        <v/>
      </c>
    </row>
    <row r="2340" ht="15" customHeight="1" s="111">
      <c r="A2340" s="50" t="inlineStr">
        <is>
          <t>MAY</t>
        </is>
      </c>
      <c r="B2340" s="51">
        <f>MAY!A341</f>
        <v/>
      </c>
      <c r="C2340" s="52">
        <f>MAY!B341</f>
        <v/>
      </c>
      <c r="D2340" s="52">
        <f>MAY!C341</f>
        <v/>
      </c>
      <c r="E2340" s="52">
        <f>MAY!D341</f>
        <v/>
      </c>
      <c r="F2340" s="52">
        <f>MAY!E341</f>
        <v/>
      </c>
      <c r="G2340" s="52">
        <f>MAY!F341</f>
        <v/>
      </c>
      <c r="H2340" s="52">
        <f>MAY!G341</f>
        <v/>
      </c>
      <c r="I2340" s="53">
        <f>MAY!H341</f>
        <v/>
      </c>
      <c r="J2340" s="53">
        <f>MAY!I341</f>
        <v/>
      </c>
      <c r="K2340" s="52">
        <f>MAY!J341</f>
        <v/>
      </c>
      <c r="L2340" s="52">
        <f>MAY!K341</f>
        <v/>
      </c>
      <c r="M2340" s="54">
        <f>MAY!L341</f>
        <v/>
      </c>
      <c r="N2340" s="52">
        <f>MAY!M341</f>
        <v/>
      </c>
      <c r="O2340" s="52">
        <f>MAY!N341</f>
        <v/>
      </c>
      <c r="P2340" s="52">
        <f>MAY!O341</f>
        <v/>
      </c>
      <c r="Q2340" s="52">
        <f>MAY!P341</f>
        <v/>
      </c>
      <c r="R2340" s="52">
        <f>MAY!Q341</f>
        <v/>
      </c>
      <c r="S2340" s="54">
        <f>S2339+IF(X2340=0,0,M2340)</f>
        <v/>
      </c>
      <c r="T2340" s="55">
        <f>MAX(T2339,S2340)</f>
        <v/>
      </c>
      <c r="U2340" s="56">
        <f>S2340-T2340</f>
        <v/>
      </c>
      <c r="V2340" s="55">
        <f>IFERROR(SUMIFS(DATABASE!$M$5:$M$6004,DATABASE!$B$5:$B$6004,B2340,DATABASE!$X$5:$X$6004,1),0)</f>
        <v/>
      </c>
      <c r="W2340" s="57">
        <f>IFERROR(COUNTIFS(DATABASE!$B$5:$B$6004,B2340,DATABASE!$X$5:$X$6004,1),0)</f>
        <v/>
      </c>
      <c r="X2340" s="58">
        <f>--AND(ISNUMBER(B2340),C2340&lt;&gt;"",L2340&lt;&gt;"",M2340&lt;&gt;"")</f>
        <v/>
      </c>
    </row>
    <row r="2341" ht="15" customHeight="1" s="111">
      <c r="A2341" s="42" t="inlineStr">
        <is>
          <t>MAY</t>
        </is>
      </c>
      <c r="B2341" s="43">
        <f>MAY!A342</f>
        <v/>
      </c>
      <c r="C2341" s="44">
        <f>MAY!B342</f>
        <v/>
      </c>
      <c r="D2341" s="44">
        <f>MAY!C342</f>
        <v/>
      </c>
      <c r="E2341" s="44">
        <f>MAY!D342</f>
        <v/>
      </c>
      <c r="F2341" s="44">
        <f>MAY!E342</f>
        <v/>
      </c>
      <c r="G2341" s="44">
        <f>MAY!F342</f>
        <v/>
      </c>
      <c r="H2341" s="44">
        <f>MAY!G342</f>
        <v/>
      </c>
      <c r="I2341" s="45">
        <f>MAY!H342</f>
        <v/>
      </c>
      <c r="J2341" s="45">
        <f>MAY!I342</f>
        <v/>
      </c>
      <c r="K2341" s="44">
        <f>MAY!J342</f>
        <v/>
      </c>
      <c r="L2341" s="44">
        <f>MAY!K342</f>
        <v/>
      </c>
      <c r="M2341" s="46">
        <f>MAY!L342</f>
        <v/>
      </c>
      <c r="N2341" s="44">
        <f>MAY!M342</f>
        <v/>
      </c>
      <c r="O2341" s="44">
        <f>MAY!N342</f>
        <v/>
      </c>
      <c r="P2341" s="44">
        <f>MAY!O342</f>
        <v/>
      </c>
      <c r="Q2341" s="44">
        <f>MAY!P342</f>
        <v/>
      </c>
      <c r="R2341" s="44">
        <f>MAY!Q342</f>
        <v/>
      </c>
      <c r="S2341" s="46">
        <f>S2340+IF(X2341=0,0,M2341)</f>
        <v/>
      </c>
      <c r="T2341" s="47">
        <f>MAX(T2340,S2341)</f>
        <v/>
      </c>
      <c r="U2341" s="48">
        <f>S2341-T2341</f>
        <v/>
      </c>
      <c r="V2341" s="47">
        <f>IFERROR(SUMIFS(DATABASE!$M$5:$M$6004,DATABASE!$B$5:$B$6004,B2341,DATABASE!$X$5:$X$6004,1),0)</f>
        <v/>
      </c>
      <c r="W2341" s="31">
        <f>IFERROR(COUNTIFS(DATABASE!$B$5:$B$6004,B2341,DATABASE!$X$5:$X$6004,1),0)</f>
        <v/>
      </c>
      <c r="X2341" s="49">
        <f>--AND(ISNUMBER(B2341),C2341&lt;&gt;"",L2341&lt;&gt;"",M2341&lt;&gt;"")</f>
        <v/>
      </c>
    </row>
    <row r="2342" ht="15" customHeight="1" s="111">
      <c r="A2342" s="50" t="inlineStr">
        <is>
          <t>MAY</t>
        </is>
      </c>
      <c r="B2342" s="51">
        <f>MAY!A343</f>
        <v/>
      </c>
      <c r="C2342" s="52">
        <f>MAY!B343</f>
        <v/>
      </c>
      <c r="D2342" s="52">
        <f>MAY!C343</f>
        <v/>
      </c>
      <c r="E2342" s="52">
        <f>MAY!D343</f>
        <v/>
      </c>
      <c r="F2342" s="52">
        <f>MAY!E343</f>
        <v/>
      </c>
      <c r="G2342" s="52">
        <f>MAY!F343</f>
        <v/>
      </c>
      <c r="H2342" s="52">
        <f>MAY!G343</f>
        <v/>
      </c>
      <c r="I2342" s="53">
        <f>MAY!H343</f>
        <v/>
      </c>
      <c r="J2342" s="53">
        <f>MAY!I343</f>
        <v/>
      </c>
      <c r="K2342" s="52">
        <f>MAY!J343</f>
        <v/>
      </c>
      <c r="L2342" s="52">
        <f>MAY!K343</f>
        <v/>
      </c>
      <c r="M2342" s="54">
        <f>MAY!L343</f>
        <v/>
      </c>
      <c r="N2342" s="52">
        <f>MAY!M343</f>
        <v/>
      </c>
      <c r="O2342" s="52">
        <f>MAY!N343</f>
        <v/>
      </c>
      <c r="P2342" s="52">
        <f>MAY!O343</f>
        <v/>
      </c>
      <c r="Q2342" s="52">
        <f>MAY!P343</f>
        <v/>
      </c>
      <c r="R2342" s="52">
        <f>MAY!Q343</f>
        <v/>
      </c>
      <c r="S2342" s="54">
        <f>S2341+IF(X2342=0,0,M2342)</f>
        <v/>
      </c>
      <c r="T2342" s="55">
        <f>MAX(T2341,S2342)</f>
        <v/>
      </c>
      <c r="U2342" s="56">
        <f>S2342-T2342</f>
        <v/>
      </c>
      <c r="V2342" s="55">
        <f>IFERROR(SUMIFS(DATABASE!$M$5:$M$6004,DATABASE!$B$5:$B$6004,B2342,DATABASE!$X$5:$X$6004,1),0)</f>
        <v/>
      </c>
      <c r="W2342" s="57">
        <f>IFERROR(COUNTIFS(DATABASE!$B$5:$B$6004,B2342,DATABASE!$X$5:$X$6004,1),0)</f>
        <v/>
      </c>
      <c r="X2342" s="58">
        <f>--AND(ISNUMBER(B2342),C2342&lt;&gt;"",L2342&lt;&gt;"",M2342&lt;&gt;"")</f>
        <v/>
      </c>
    </row>
    <row r="2343" ht="15" customHeight="1" s="111">
      <c r="A2343" s="42" t="inlineStr">
        <is>
          <t>MAY</t>
        </is>
      </c>
      <c r="B2343" s="43">
        <f>MAY!A344</f>
        <v/>
      </c>
      <c r="C2343" s="44">
        <f>MAY!B344</f>
        <v/>
      </c>
      <c r="D2343" s="44">
        <f>MAY!C344</f>
        <v/>
      </c>
      <c r="E2343" s="44">
        <f>MAY!D344</f>
        <v/>
      </c>
      <c r="F2343" s="44">
        <f>MAY!E344</f>
        <v/>
      </c>
      <c r="G2343" s="44">
        <f>MAY!F344</f>
        <v/>
      </c>
      <c r="H2343" s="44">
        <f>MAY!G344</f>
        <v/>
      </c>
      <c r="I2343" s="45">
        <f>MAY!H344</f>
        <v/>
      </c>
      <c r="J2343" s="45">
        <f>MAY!I344</f>
        <v/>
      </c>
      <c r="K2343" s="44">
        <f>MAY!J344</f>
        <v/>
      </c>
      <c r="L2343" s="44">
        <f>MAY!K344</f>
        <v/>
      </c>
      <c r="M2343" s="46">
        <f>MAY!L344</f>
        <v/>
      </c>
      <c r="N2343" s="44">
        <f>MAY!M344</f>
        <v/>
      </c>
      <c r="O2343" s="44">
        <f>MAY!N344</f>
        <v/>
      </c>
      <c r="P2343" s="44">
        <f>MAY!O344</f>
        <v/>
      </c>
      <c r="Q2343" s="44">
        <f>MAY!P344</f>
        <v/>
      </c>
      <c r="R2343" s="44">
        <f>MAY!Q344</f>
        <v/>
      </c>
      <c r="S2343" s="46">
        <f>S2342+IF(X2343=0,0,M2343)</f>
        <v/>
      </c>
      <c r="T2343" s="47">
        <f>MAX(T2342,S2343)</f>
        <v/>
      </c>
      <c r="U2343" s="48">
        <f>S2343-T2343</f>
        <v/>
      </c>
      <c r="V2343" s="47">
        <f>IFERROR(SUMIFS(DATABASE!$M$5:$M$6004,DATABASE!$B$5:$B$6004,B2343,DATABASE!$X$5:$X$6004,1),0)</f>
        <v/>
      </c>
      <c r="W2343" s="31">
        <f>IFERROR(COUNTIFS(DATABASE!$B$5:$B$6004,B2343,DATABASE!$X$5:$X$6004,1),0)</f>
        <v/>
      </c>
      <c r="X2343" s="49">
        <f>--AND(ISNUMBER(B2343),C2343&lt;&gt;"",L2343&lt;&gt;"",M2343&lt;&gt;"")</f>
        <v/>
      </c>
    </row>
    <row r="2344" ht="15" customHeight="1" s="111">
      <c r="A2344" s="50" t="inlineStr">
        <is>
          <t>MAY</t>
        </is>
      </c>
      <c r="B2344" s="51">
        <f>MAY!A345</f>
        <v/>
      </c>
      <c r="C2344" s="52">
        <f>MAY!B345</f>
        <v/>
      </c>
      <c r="D2344" s="52">
        <f>MAY!C345</f>
        <v/>
      </c>
      <c r="E2344" s="52">
        <f>MAY!D345</f>
        <v/>
      </c>
      <c r="F2344" s="52">
        <f>MAY!E345</f>
        <v/>
      </c>
      <c r="G2344" s="52">
        <f>MAY!F345</f>
        <v/>
      </c>
      <c r="H2344" s="52">
        <f>MAY!G345</f>
        <v/>
      </c>
      <c r="I2344" s="53">
        <f>MAY!H345</f>
        <v/>
      </c>
      <c r="J2344" s="53">
        <f>MAY!I345</f>
        <v/>
      </c>
      <c r="K2344" s="52">
        <f>MAY!J345</f>
        <v/>
      </c>
      <c r="L2344" s="52">
        <f>MAY!K345</f>
        <v/>
      </c>
      <c r="M2344" s="54">
        <f>MAY!L345</f>
        <v/>
      </c>
      <c r="N2344" s="52">
        <f>MAY!M345</f>
        <v/>
      </c>
      <c r="O2344" s="52">
        <f>MAY!N345</f>
        <v/>
      </c>
      <c r="P2344" s="52">
        <f>MAY!O345</f>
        <v/>
      </c>
      <c r="Q2344" s="52">
        <f>MAY!P345</f>
        <v/>
      </c>
      <c r="R2344" s="52">
        <f>MAY!Q345</f>
        <v/>
      </c>
      <c r="S2344" s="54">
        <f>S2343+IF(X2344=0,0,M2344)</f>
        <v/>
      </c>
      <c r="T2344" s="55">
        <f>MAX(T2343,S2344)</f>
        <v/>
      </c>
      <c r="U2344" s="56">
        <f>S2344-T2344</f>
        <v/>
      </c>
      <c r="V2344" s="55">
        <f>IFERROR(SUMIFS(DATABASE!$M$5:$M$6004,DATABASE!$B$5:$B$6004,B2344,DATABASE!$X$5:$X$6004,1),0)</f>
        <v/>
      </c>
      <c r="W2344" s="57">
        <f>IFERROR(COUNTIFS(DATABASE!$B$5:$B$6004,B2344,DATABASE!$X$5:$X$6004,1),0)</f>
        <v/>
      </c>
      <c r="X2344" s="58">
        <f>--AND(ISNUMBER(B2344),C2344&lt;&gt;"",L2344&lt;&gt;"",M2344&lt;&gt;"")</f>
        <v/>
      </c>
    </row>
    <row r="2345" ht="15" customHeight="1" s="111">
      <c r="A2345" s="42" t="inlineStr">
        <is>
          <t>MAY</t>
        </is>
      </c>
      <c r="B2345" s="43">
        <f>MAY!A346</f>
        <v/>
      </c>
      <c r="C2345" s="44">
        <f>MAY!B346</f>
        <v/>
      </c>
      <c r="D2345" s="44">
        <f>MAY!C346</f>
        <v/>
      </c>
      <c r="E2345" s="44">
        <f>MAY!D346</f>
        <v/>
      </c>
      <c r="F2345" s="44">
        <f>MAY!E346</f>
        <v/>
      </c>
      <c r="G2345" s="44">
        <f>MAY!F346</f>
        <v/>
      </c>
      <c r="H2345" s="44">
        <f>MAY!G346</f>
        <v/>
      </c>
      <c r="I2345" s="45">
        <f>MAY!H346</f>
        <v/>
      </c>
      <c r="J2345" s="45">
        <f>MAY!I346</f>
        <v/>
      </c>
      <c r="K2345" s="44">
        <f>MAY!J346</f>
        <v/>
      </c>
      <c r="L2345" s="44">
        <f>MAY!K346</f>
        <v/>
      </c>
      <c r="M2345" s="46">
        <f>MAY!L346</f>
        <v/>
      </c>
      <c r="N2345" s="44">
        <f>MAY!M346</f>
        <v/>
      </c>
      <c r="O2345" s="44">
        <f>MAY!N346</f>
        <v/>
      </c>
      <c r="P2345" s="44">
        <f>MAY!O346</f>
        <v/>
      </c>
      <c r="Q2345" s="44">
        <f>MAY!P346</f>
        <v/>
      </c>
      <c r="R2345" s="44">
        <f>MAY!Q346</f>
        <v/>
      </c>
      <c r="S2345" s="46">
        <f>S2344+IF(X2345=0,0,M2345)</f>
        <v/>
      </c>
      <c r="T2345" s="47">
        <f>MAX(T2344,S2345)</f>
        <v/>
      </c>
      <c r="U2345" s="48">
        <f>S2345-T2345</f>
        <v/>
      </c>
      <c r="V2345" s="47">
        <f>IFERROR(SUMIFS(DATABASE!$M$5:$M$6004,DATABASE!$B$5:$B$6004,B2345,DATABASE!$X$5:$X$6004,1),0)</f>
        <v/>
      </c>
      <c r="W2345" s="31">
        <f>IFERROR(COUNTIFS(DATABASE!$B$5:$B$6004,B2345,DATABASE!$X$5:$X$6004,1),0)</f>
        <v/>
      </c>
      <c r="X2345" s="49">
        <f>--AND(ISNUMBER(B2345),C2345&lt;&gt;"",L2345&lt;&gt;"",M2345&lt;&gt;"")</f>
        <v/>
      </c>
    </row>
    <row r="2346" ht="15" customHeight="1" s="111">
      <c r="A2346" s="50" t="inlineStr">
        <is>
          <t>MAY</t>
        </is>
      </c>
      <c r="B2346" s="51">
        <f>MAY!A347</f>
        <v/>
      </c>
      <c r="C2346" s="52">
        <f>MAY!B347</f>
        <v/>
      </c>
      <c r="D2346" s="52">
        <f>MAY!C347</f>
        <v/>
      </c>
      <c r="E2346" s="52">
        <f>MAY!D347</f>
        <v/>
      </c>
      <c r="F2346" s="52">
        <f>MAY!E347</f>
        <v/>
      </c>
      <c r="G2346" s="52">
        <f>MAY!F347</f>
        <v/>
      </c>
      <c r="H2346" s="52">
        <f>MAY!G347</f>
        <v/>
      </c>
      <c r="I2346" s="53">
        <f>MAY!H347</f>
        <v/>
      </c>
      <c r="J2346" s="53">
        <f>MAY!I347</f>
        <v/>
      </c>
      <c r="K2346" s="52">
        <f>MAY!J347</f>
        <v/>
      </c>
      <c r="L2346" s="52">
        <f>MAY!K347</f>
        <v/>
      </c>
      <c r="M2346" s="54">
        <f>MAY!L347</f>
        <v/>
      </c>
      <c r="N2346" s="52">
        <f>MAY!M347</f>
        <v/>
      </c>
      <c r="O2346" s="52">
        <f>MAY!N347</f>
        <v/>
      </c>
      <c r="P2346" s="52">
        <f>MAY!O347</f>
        <v/>
      </c>
      <c r="Q2346" s="52">
        <f>MAY!P347</f>
        <v/>
      </c>
      <c r="R2346" s="52">
        <f>MAY!Q347</f>
        <v/>
      </c>
      <c r="S2346" s="54">
        <f>S2345+IF(X2346=0,0,M2346)</f>
        <v/>
      </c>
      <c r="T2346" s="55">
        <f>MAX(T2345,S2346)</f>
        <v/>
      </c>
      <c r="U2346" s="56">
        <f>S2346-T2346</f>
        <v/>
      </c>
      <c r="V2346" s="55">
        <f>IFERROR(SUMIFS(DATABASE!$M$5:$M$6004,DATABASE!$B$5:$B$6004,B2346,DATABASE!$X$5:$X$6004,1),0)</f>
        <v/>
      </c>
      <c r="W2346" s="57">
        <f>IFERROR(COUNTIFS(DATABASE!$B$5:$B$6004,B2346,DATABASE!$X$5:$X$6004,1),0)</f>
        <v/>
      </c>
      <c r="X2346" s="58">
        <f>--AND(ISNUMBER(B2346),C2346&lt;&gt;"",L2346&lt;&gt;"",M2346&lt;&gt;"")</f>
        <v/>
      </c>
    </row>
    <row r="2347" ht="15" customHeight="1" s="111">
      <c r="A2347" s="42" t="inlineStr">
        <is>
          <t>MAY</t>
        </is>
      </c>
      <c r="B2347" s="43">
        <f>MAY!A348</f>
        <v/>
      </c>
      <c r="C2347" s="44">
        <f>MAY!B348</f>
        <v/>
      </c>
      <c r="D2347" s="44">
        <f>MAY!C348</f>
        <v/>
      </c>
      <c r="E2347" s="44">
        <f>MAY!D348</f>
        <v/>
      </c>
      <c r="F2347" s="44">
        <f>MAY!E348</f>
        <v/>
      </c>
      <c r="G2347" s="44">
        <f>MAY!F348</f>
        <v/>
      </c>
      <c r="H2347" s="44">
        <f>MAY!G348</f>
        <v/>
      </c>
      <c r="I2347" s="45">
        <f>MAY!H348</f>
        <v/>
      </c>
      <c r="J2347" s="45">
        <f>MAY!I348</f>
        <v/>
      </c>
      <c r="K2347" s="44">
        <f>MAY!J348</f>
        <v/>
      </c>
      <c r="L2347" s="44">
        <f>MAY!K348</f>
        <v/>
      </c>
      <c r="M2347" s="46">
        <f>MAY!L348</f>
        <v/>
      </c>
      <c r="N2347" s="44">
        <f>MAY!M348</f>
        <v/>
      </c>
      <c r="O2347" s="44">
        <f>MAY!N348</f>
        <v/>
      </c>
      <c r="P2347" s="44">
        <f>MAY!O348</f>
        <v/>
      </c>
      <c r="Q2347" s="44">
        <f>MAY!P348</f>
        <v/>
      </c>
      <c r="R2347" s="44">
        <f>MAY!Q348</f>
        <v/>
      </c>
      <c r="S2347" s="46">
        <f>S2346+IF(X2347=0,0,M2347)</f>
        <v/>
      </c>
      <c r="T2347" s="47">
        <f>MAX(T2346,S2347)</f>
        <v/>
      </c>
      <c r="U2347" s="48">
        <f>S2347-T2347</f>
        <v/>
      </c>
      <c r="V2347" s="47">
        <f>IFERROR(SUMIFS(DATABASE!$M$5:$M$6004,DATABASE!$B$5:$B$6004,B2347,DATABASE!$X$5:$X$6004,1),0)</f>
        <v/>
      </c>
      <c r="W2347" s="31">
        <f>IFERROR(COUNTIFS(DATABASE!$B$5:$B$6004,B2347,DATABASE!$X$5:$X$6004,1),0)</f>
        <v/>
      </c>
      <c r="X2347" s="49">
        <f>--AND(ISNUMBER(B2347),C2347&lt;&gt;"",L2347&lt;&gt;"",M2347&lt;&gt;"")</f>
        <v/>
      </c>
    </row>
    <row r="2348" ht="15" customHeight="1" s="111">
      <c r="A2348" s="50" t="inlineStr">
        <is>
          <t>MAY</t>
        </is>
      </c>
      <c r="B2348" s="51">
        <f>MAY!A349</f>
        <v/>
      </c>
      <c r="C2348" s="52">
        <f>MAY!B349</f>
        <v/>
      </c>
      <c r="D2348" s="52">
        <f>MAY!C349</f>
        <v/>
      </c>
      <c r="E2348" s="52">
        <f>MAY!D349</f>
        <v/>
      </c>
      <c r="F2348" s="52">
        <f>MAY!E349</f>
        <v/>
      </c>
      <c r="G2348" s="52">
        <f>MAY!F349</f>
        <v/>
      </c>
      <c r="H2348" s="52">
        <f>MAY!G349</f>
        <v/>
      </c>
      <c r="I2348" s="53">
        <f>MAY!H349</f>
        <v/>
      </c>
      <c r="J2348" s="53">
        <f>MAY!I349</f>
        <v/>
      </c>
      <c r="K2348" s="52">
        <f>MAY!J349</f>
        <v/>
      </c>
      <c r="L2348" s="52">
        <f>MAY!K349</f>
        <v/>
      </c>
      <c r="M2348" s="54">
        <f>MAY!L349</f>
        <v/>
      </c>
      <c r="N2348" s="52">
        <f>MAY!M349</f>
        <v/>
      </c>
      <c r="O2348" s="52">
        <f>MAY!N349</f>
        <v/>
      </c>
      <c r="P2348" s="52">
        <f>MAY!O349</f>
        <v/>
      </c>
      <c r="Q2348" s="52">
        <f>MAY!P349</f>
        <v/>
      </c>
      <c r="R2348" s="52">
        <f>MAY!Q349</f>
        <v/>
      </c>
      <c r="S2348" s="54">
        <f>S2347+IF(X2348=0,0,M2348)</f>
        <v/>
      </c>
      <c r="T2348" s="55">
        <f>MAX(T2347,S2348)</f>
        <v/>
      </c>
      <c r="U2348" s="56">
        <f>S2348-T2348</f>
        <v/>
      </c>
      <c r="V2348" s="55">
        <f>IFERROR(SUMIFS(DATABASE!$M$5:$M$6004,DATABASE!$B$5:$B$6004,B2348,DATABASE!$X$5:$X$6004,1),0)</f>
        <v/>
      </c>
      <c r="W2348" s="57">
        <f>IFERROR(COUNTIFS(DATABASE!$B$5:$B$6004,B2348,DATABASE!$X$5:$X$6004,1),0)</f>
        <v/>
      </c>
      <c r="X2348" s="58">
        <f>--AND(ISNUMBER(B2348),C2348&lt;&gt;"",L2348&lt;&gt;"",M2348&lt;&gt;"")</f>
        <v/>
      </c>
    </row>
    <row r="2349" ht="15" customHeight="1" s="111">
      <c r="A2349" s="42" t="inlineStr">
        <is>
          <t>MAY</t>
        </is>
      </c>
      <c r="B2349" s="43">
        <f>MAY!A350</f>
        <v/>
      </c>
      <c r="C2349" s="44">
        <f>MAY!B350</f>
        <v/>
      </c>
      <c r="D2349" s="44">
        <f>MAY!C350</f>
        <v/>
      </c>
      <c r="E2349" s="44">
        <f>MAY!D350</f>
        <v/>
      </c>
      <c r="F2349" s="44">
        <f>MAY!E350</f>
        <v/>
      </c>
      <c r="G2349" s="44">
        <f>MAY!F350</f>
        <v/>
      </c>
      <c r="H2349" s="44">
        <f>MAY!G350</f>
        <v/>
      </c>
      <c r="I2349" s="45">
        <f>MAY!H350</f>
        <v/>
      </c>
      <c r="J2349" s="45">
        <f>MAY!I350</f>
        <v/>
      </c>
      <c r="K2349" s="44">
        <f>MAY!J350</f>
        <v/>
      </c>
      <c r="L2349" s="44">
        <f>MAY!K350</f>
        <v/>
      </c>
      <c r="M2349" s="46">
        <f>MAY!L350</f>
        <v/>
      </c>
      <c r="N2349" s="44">
        <f>MAY!M350</f>
        <v/>
      </c>
      <c r="O2349" s="44">
        <f>MAY!N350</f>
        <v/>
      </c>
      <c r="P2349" s="44">
        <f>MAY!O350</f>
        <v/>
      </c>
      <c r="Q2349" s="44">
        <f>MAY!P350</f>
        <v/>
      </c>
      <c r="R2349" s="44">
        <f>MAY!Q350</f>
        <v/>
      </c>
      <c r="S2349" s="46">
        <f>S2348+IF(X2349=0,0,M2349)</f>
        <v/>
      </c>
      <c r="T2349" s="47">
        <f>MAX(T2348,S2349)</f>
        <v/>
      </c>
      <c r="U2349" s="48">
        <f>S2349-T2349</f>
        <v/>
      </c>
      <c r="V2349" s="47">
        <f>IFERROR(SUMIFS(DATABASE!$M$5:$M$6004,DATABASE!$B$5:$B$6004,B2349,DATABASE!$X$5:$X$6004,1),0)</f>
        <v/>
      </c>
      <c r="W2349" s="31">
        <f>IFERROR(COUNTIFS(DATABASE!$B$5:$B$6004,B2349,DATABASE!$X$5:$X$6004,1),0)</f>
        <v/>
      </c>
      <c r="X2349" s="49">
        <f>--AND(ISNUMBER(B2349),C2349&lt;&gt;"",L2349&lt;&gt;"",M2349&lt;&gt;"")</f>
        <v/>
      </c>
    </row>
    <row r="2350" ht="15" customHeight="1" s="111">
      <c r="A2350" s="50" t="inlineStr">
        <is>
          <t>MAY</t>
        </is>
      </c>
      <c r="B2350" s="51">
        <f>MAY!A351</f>
        <v/>
      </c>
      <c r="C2350" s="52">
        <f>MAY!B351</f>
        <v/>
      </c>
      <c r="D2350" s="52">
        <f>MAY!C351</f>
        <v/>
      </c>
      <c r="E2350" s="52">
        <f>MAY!D351</f>
        <v/>
      </c>
      <c r="F2350" s="52">
        <f>MAY!E351</f>
        <v/>
      </c>
      <c r="G2350" s="52">
        <f>MAY!F351</f>
        <v/>
      </c>
      <c r="H2350" s="52">
        <f>MAY!G351</f>
        <v/>
      </c>
      <c r="I2350" s="53">
        <f>MAY!H351</f>
        <v/>
      </c>
      <c r="J2350" s="53">
        <f>MAY!I351</f>
        <v/>
      </c>
      <c r="K2350" s="52">
        <f>MAY!J351</f>
        <v/>
      </c>
      <c r="L2350" s="52">
        <f>MAY!K351</f>
        <v/>
      </c>
      <c r="M2350" s="54">
        <f>MAY!L351</f>
        <v/>
      </c>
      <c r="N2350" s="52">
        <f>MAY!M351</f>
        <v/>
      </c>
      <c r="O2350" s="52">
        <f>MAY!N351</f>
        <v/>
      </c>
      <c r="P2350" s="52">
        <f>MAY!O351</f>
        <v/>
      </c>
      <c r="Q2350" s="52">
        <f>MAY!P351</f>
        <v/>
      </c>
      <c r="R2350" s="52">
        <f>MAY!Q351</f>
        <v/>
      </c>
      <c r="S2350" s="54">
        <f>S2349+IF(X2350=0,0,M2350)</f>
        <v/>
      </c>
      <c r="T2350" s="55">
        <f>MAX(T2349,S2350)</f>
        <v/>
      </c>
      <c r="U2350" s="56">
        <f>S2350-T2350</f>
        <v/>
      </c>
      <c r="V2350" s="55">
        <f>IFERROR(SUMIFS(DATABASE!$M$5:$M$6004,DATABASE!$B$5:$B$6004,B2350,DATABASE!$X$5:$X$6004,1),0)</f>
        <v/>
      </c>
      <c r="W2350" s="57">
        <f>IFERROR(COUNTIFS(DATABASE!$B$5:$B$6004,B2350,DATABASE!$X$5:$X$6004,1),0)</f>
        <v/>
      </c>
      <c r="X2350" s="58">
        <f>--AND(ISNUMBER(B2350),C2350&lt;&gt;"",L2350&lt;&gt;"",M2350&lt;&gt;"")</f>
        <v/>
      </c>
    </row>
    <row r="2351" ht="15" customHeight="1" s="111">
      <c r="A2351" s="42" t="inlineStr">
        <is>
          <t>MAY</t>
        </is>
      </c>
      <c r="B2351" s="43">
        <f>MAY!A352</f>
        <v/>
      </c>
      <c r="C2351" s="44">
        <f>MAY!B352</f>
        <v/>
      </c>
      <c r="D2351" s="44">
        <f>MAY!C352</f>
        <v/>
      </c>
      <c r="E2351" s="44">
        <f>MAY!D352</f>
        <v/>
      </c>
      <c r="F2351" s="44">
        <f>MAY!E352</f>
        <v/>
      </c>
      <c r="G2351" s="44">
        <f>MAY!F352</f>
        <v/>
      </c>
      <c r="H2351" s="44">
        <f>MAY!G352</f>
        <v/>
      </c>
      <c r="I2351" s="45">
        <f>MAY!H352</f>
        <v/>
      </c>
      <c r="J2351" s="45">
        <f>MAY!I352</f>
        <v/>
      </c>
      <c r="K2351" s="44">
        <f>MAY!J352</f>
        <v/>
      </c>
      <c r="L2351" s="44">
        <f>MAY!K352</f>
        <v/>
      </c>
      <c r="M2351" s="46">
        <f>MAY!L352</f>
        <v/>
      </c>
      <c r="N2351" s="44">
        <f>MAY!M352</f>
        <v/>
      </c>
      <c r="O2351" s="44">
        <f>MAY!N352</f>
        <v/>
      </c>
      <c r="P2351" s="44">
        <f>MAY!O352</f>
        <v/>
      </c>
      <c r="Q2351" s="44">
        <f>MAY!P352</f>
        <v/>
      </c>
      <c r="R2351" s="44">
        <f>MAY!Q352</f>
        <v/>
      </c>
      <c r="S2351" s="46">
        <f>S2350+IF(X2351=0,0,M2351)</f>
        <v/>
      </c>
      <c r="T2351" s="47">
        <f>MAX(T2350,S2351)</f>
        <v/>
      </c>
      <c r="U2351" s="48">
        <f>S2351-T2351</f>
        <v/>
      </c>
      <c r="V2351" s="47">
        <f>IFERROR(SUMIFS(DATABASE!$M$5:$M$6004,DATABASE!$B$5:$B$6004,B2351,DATABASE!$X$5:$X$6004,1),0)</f>
        <v/>
      </c>
      <c r="W2351" s="31">
        <f>IFERROR(COUNTIFS(DATABASE!$B$5:$B$6004,B2351,DATABASE!$X$5:$X$6004,1),0)</f>
        <v/>
      </c>
      <c r="X2351" s="49">
        <f>--AND(ISNUMBER(B2351),C2351&lt;&gt;"",L2351&lt;&gt;"",M2351&lt;&gt;"")</f>
        <v/>
      </c>
    </row>
    <row r="2352" ht="15" customHeight="1" s="111">
      <c r="A2352" s="50" t="inlineStr">
        <is>
          <t>MAY</t>
        </is>
      </c>
      <c r="B2352" s="51">
        <f>MAY!A353</f>
        <v/>
      </c>
      <c r="C2352" s="52">
        <f>MAY!B353</f>
        <v/>
      </c>
      <c r="D2352" s="52">
        <f>MAY!C353</f>
        <v/>
      </c>
      <c r="E2352" s="52">
        <f>MAY!D353</f>
        <v/>
      </c>
      <c r="F2352" s="52">
        <f>MAY!E353</f>
        <v/>
      </c>
      <c r="G2352" s="52">
        <f>MAY!F353</f>
        <v/>
      </c>
      <c r="H2352" s="52">
        <f>MAY!G353</f>
        <v/>
      </c>
      <c r="I2352" s="53">
        <f>MAY!H353</f>
        <v/>
      </c>
      <c r="J2352" s="53">
        <f>MAY!I353</f>
        <v/>
      </c>
      <c r="K2352" s="52">
        <f>MAY!J353</f>
        <v/>
      </c>
      <c r="L2352" s="52">
        <f>MAY!K353</f>
        <v/>
      </c>
      <c r="M2352" s="54">
        <f>MAY!L353</f>
        <v/>
      </c>
      <c r="N2352" s="52">
        <f>MAY!M353</f>
        <v/>
      </c>
      <c r="O2352" s="52">
        <f>MAY!N353</f>
        <v/>
      </c>
      <c r="P2352" s="52">
        <f>MAY!O353</f>
        <v/>
      </c>
      <c r="Q2352" s="52">
        <f>MAY!P353</f>
        <v/>
      </c>
      <c r="R2352" s="52">
        <f>MAY!Q353</f>
        <v/>
      </c>
      <c r="S2352" s="54">
        <f>S2351+IF(X2352=0,0,M2352)</f>
        <v/>
      </c>
      <c r="T2352" s="55">
        <f>MAX(T2351,S2352)</f>
        <v/>
      </c>
      <c r="U2352" s="56">
        <f>S2352-T2352</f>
        <v/>
      </c>
      <c r="V2352" s="55">
        <f>IFERROR(SUMIFS(DATABASE!$M$5:$M$6004,DATABASE!$B$5:$B$6004,B2352,DATABASE!$X$5:$X$6004,1),0)</f>
        <v/>
      </c>
      <c r="W2352" s="57">
        <f>IFERROR(COUNTIFS(DATABASE!$B$5:$B$6004,B2352,DATABASE!$X$5:$X$6004,1),0)</f>
        <v/>
      </c>
      <c r="X2352" s="58">
        <f>--AND(ISNUMBER(B2352),C2352&lt;&gt;"",L2352&lt;&gt;"",M2352&lt;&gt;"")</f>
        <v/>
      </c>
    </row>
    <row r="2353" ht="15" customHeight="1" s="111">
      <c r="A2353" s="42" t="inlineStr">
        <is>
          <t>MAY</t>
        </is>
      </c>
      <c r="B2353" s="43">
        <f>MAY!A354</f>
        <v/>
      </c>
      <c r="C2353" s="44">
        <f>MAY!B354</f>
        <v/>
      </c>
      <c r="D2353" s="44">
        <f>MAY!C354</f>
        <v/>
      </c>
      <c r="E2353" s="44">
        <f>MAY!D354</f>
        <v/>
      </c>
      <c r="F2353" s="44">
        <f>MAY!E354</f>
        <v/>
      </c>
      <c r="G2353" s="44">
        <f>MAY!F354</f>
        <v/>
      </c>
      <c r="H2353" s="44">
        <f>MAY!G354</f>
        <v/>
      </c>
      <c r="I2353" s="45">
        <f>MAY!H354</f>
        <v/>
      </c>
      <c r="J2353" s="45">
        <f>MAY!I354</f>
        <v/>
      </c>
      <c r="K2353" s="44">
        <f>MAY!J354</f>
        <v/>
      </c>
      <c r="L2353" s="44">
        <f>MAY!K354</f>
        <v/>
      </c>
      <c r="M2353" s="46">
        <f>MAY!L354</f>
        <v/>
      </c>
      <c r="N2353" s="44">
        <f>MAY!M354</f>
        <v/>
      </c>
      <c r="O2353" s="44">
        <f>MAY!N354</f>
        <v/>
      </c>
      <c r="P2353" s="44">
        <f>MAY!O354</f>
        <v/>
      </c>
      <c r="Q2353" s="44">
        <f>MAY!P354</f>
        <v/>
      </c>
      <c r="R2353" s="44">
        <f>MAY!Q354</f>
        <v/>
      </c>
      <c r="S2353" s="46">
        <f>S2352+IF(X2353=0,0,M2353)</f>
        <v/>
      </c>
      <c r="T2353" s="47">
        <f>MAX(T2352,S2353)</f>
        <v/>
      </c>
      <c r="U2353" s="48">
        <f>S2353-T2353</f>
        <v/>
      </c>
      <c r="V2353" s="47">
        <f>IFERROR(SUMIFS(DATABASE!$M$5:$M$6004,DATABASE!$B$5:$B$6004,B2353,DATABASE!$X$5:$X$6004,1),0)</f>
        <v/>
      </c>
      <c r="W2353" s="31">
        <f>IFERROR(COUNTIFS(DATABASE!$B$5:$B$6004,B2353,DATABASE!$X$5:$X$6004,1),0)</f>
        <v/>
      </c>
      <c r="X2353" s="49">
        <f>--AND(ISNUMBER(B2353),C2353&lt;&gt;"",L2353&lt;&gt;"",M2353&lt;&gt;"")</f>
        <v/>
      </c>
    </row>
    <row r="2354" ht="15" customHeight="1" s="111">
      <c r="A2354" s="50" t="inlineStr">
        <is>
          <t>MAY</t>
        </is>
      </c>
      <c r="B2354" s="51">
        <f>MAY!A355</f>
        <v/>
      </c>
      <c r="C2354" s="52">
        <f>MAY!B355</f>
        <v/>
      </c>
      <c r="D2354" s="52">
        <f>MAY!C355</f>
        <v/>
      </c>
      <c r="E2354" s="52">
        <f>MAY!D355</f>
        <v/>
      </c>
      <c r="F2354" s="52">
        <f>MAY!E355</f>
        <v/>
      </c>
      <c r="G2354" s="52">
        <f>MAY!F355</f>
        <v/>
      </c>
      <c r="H2354" s="52">
        <f>MAY!G355</f>
        <v/>
      </c>
      <c r="I2354" s="53">
        <f>MAY!H355</f>
        <v/>
      </c>
      <c r="J2354" s="53">
        <f>MAY!I355</f>
        <v/>
      </c>
      <c r="K2354" s="52">
        <f>MAY!J355</f>
        <v/>
      </c>
      <c r="L2354" s="52">
        <f>MAY!K355</f>
        <v/>
      </c>
      <c r="M2354" s="54">
        <f>MAY!L355</f>
        <v/>
      </c>
      <c r="N2354" s="52">
        <f>MAY!M355</f>
        <v/>
      </c>
      <c r="O2354" s="52">
        <f>MAY!N355</f>
        <v/>
      </c>
      <c r="P2354" s="52">
        <f>MAY!O355</f>
        <v/>
      </c>
      <c r="Q2354" s="52">
        <f>MAY!P355</f>
        <v/>
      </c>
      <c r="R2354" s="52">
        <f>MAY!Q355</f>
        <v/>
      </c>
      <c r="S2354" s="54">
        <f>S2353+IF(X2354=0,0,M2354)</f>
        <v/>
      </c>
      <c r="T2354" s="55">
        <f>MAX(T2353,S2354)</f>
        <v/>
      </c>
      <c r="U2354" s="56">
        <f>S2354-T2354</f>
        <v/>
      </c>
      <c r="V2354" s="55">
        <f>IFERROR(SUMIFS(DATABASE!$M$5:$M$6004,DATABASE!$B$5:$B$6004,B2354,DATABASE!$X$5:$X$6004,1),0)</f>
        <v/>
      </c>
      <c r="W2354" s="57">
        <f>IFERROR(COUNTIFS(DATABASE!$B$5:$B$6004,B2354,DATABASE!$X$5:$X$6004,1),0)</f>
        <v/>
      </c>
      <c r="X2354" s="58">
        <f>--AND(ISNUMBER(B2354),C2354&lt;&gt;"",L2354&lt;&gt;"",M2354&lt;&gt;"")</f>
        <v/>
      </c>
    </row>
    <row r="2355" ht="15" customHeight="1" s="111">
      <c r="A2355" s="42" t="inlineStr">
        <is>
          <t>MAY</t>
        </is>
      </c>
      <c r="B2355" s="43">
        <f>MAY!A356</f>
        <v/>
      </c>
      <c r="C2355" s="44">
        <f>MAY!B356</f>
        <v/>
      </c>
      <c r="D2355" s="44">
        <f>MAY!C356</f>
        <v/>
      </c>
      <c r="E2355" s="44">
        <f>MAY!D356</f>
        <v/>
      </c>
      <c r="F2355" s="44">
        <f>MAY!E356</f>
        <v/>
      </c>
      <c r="G2355" s="44">
        <f>MAY!F356</f>
        <v/>
      </c>
      <c r="H2355" s="44">
        <f>MAY!G356</f>
        <v/>
      </c>
      <c r="I2355" s="45">
        <f>MAY!H356</f>
        <v/>
      </c>
      <c r="J2355" s="45">
        <f>MAY!I356</f>
        <v/>
      </c>
      <c r="K2355" s="44">
        <f>MAY!J356</f>
        <v/>
      </c>
      <c r="L2355" s="44">
        <f>MAY!K356</f>
        <v/>
      </c>
      <c r="M2355" s="46">
        <f>MAY!L356</f>
        <v/>
      </c>
      <c r="N2355" s="44">
        <f>MAY!M356</f>
        <v/>
      </c>
      <c r="O2355" s="44">
        <f>MAY!N356</f>
        <v/>
      </c>
      <c r="P2355" s="44">
        <f>MAY!O356</f>
        <v/>
      </c>
      <c r="Q2355" s="44">
        <f>MAY!P356</f>
        <v/>
      </c>
      <c r="R2355" s="44">
        <f>MAY!Q356</f>
        <v/>
      </c>
      <c r="S2355" s="46">
        <f>S2354+IF(X2355=0,0,M2355)</f>
        <v/>
      </c>
      <c r="T2355" s="47">
        <f>MAX(T2354,S2355)</f>
        <v/>
      </c>
      <c r="U2355" s="48">
        <f>S2355-T2355</f>
        <v/>
      </c>
      <c r="V2355" s="47">
        <f>IFERROR(SUMIFS(DATABASE!$M$5:$M$6004,DATABASE!$B$5:$B$6004,B2355,DATABASE!$X$5:$X$6004,1),0)</f>
        <v/>
      </c>
      <c r="W2355" s="31">
        <f>IFERROR(COUNTIFS(DATABASE!$B$5:$B$6004,B2355,DATABASE!$X$5:$X$6004,1),0)</f>
        <v/>
      </c>
      <c r="X2355" s="49">
        <f>--AND(ISNUMBER(B2355),C2355&lt;&gt;"",L2355&lt;&gt;"",M2355&lt;&gt;"")</f>
        <v/>
      </c>
    </row>
    <row r="2356" ht="15" customHeight="1" s="111">
      <c r="A2356" s="50" t="inlineStr">
        <is>
          <t>MAY</t>
        </is>
      </c>
      <c r="B2356" s="51">
        <f>MAY!A357</f>
        <v/>
      </c>
      <c r="C2356" s="52">
        <f>MAY!B357</f>
        <v/>
      </c>
      <c r="D2356" s="52">
        <f>MAY!C357</f>
        <v/>
      </c>
      <c r="E2356" s="52">
        <f>MAY!D357</f>
        <v/>
      </c>
      <c r="F2356" s="52">
        <f>MAY!E357</f>
        <v/>
      </c>
      <c r="G2356" s="52">
        <f>MAY!F357</f>
        <v/>
      </c>
      <c r="H2356" s="52">
        <f>MAY!G357</f>
        <v/>
      </c>
      <c r="I2356" s="53">
        <f>MAY!H357</f>
        <v/>
      </c>
      <c r="J2356" s="53">
        <f>MAY!I357</f>
        <v/>
      </c>
      <c r="K2356" s="52">
        <f>MAY!J357</f>
        <v/>
      </c>
      <c r="L2356" s="52">
        <f>MAY!K357</f>
        <v/>
      </c>
      <c r="M2356" s="54">
        <f>MAY!L357</f>
        <v/>
      </c>
      <c r="N2356" s="52">
        <f>MAY!M357</f>
        <v/>
      </c>
      <c r="O2356" s="52">
        <f>MAY!N357</f>
        <v/>
      </c>
      <c r="P2356" s="52">
        <f>MAY!O357</f>
        <v/>
      </c>
      <c r="Q2356" s="52">
        <f>MAY!P357</f>
        <v/>
      </c>
      <c r="R2356" s="52">
        <f>MAY!Q357</f>
        <v/>
      </c>
      <c r="S2356" s="54">
        <f>S2355+IF(X2356=0,0,M2356)</f>
        <v/>
      </c>
      <c r="T2356" s="55">
        <f>MAX(T2355,S2356)</f>
        <v/>
      </c>
      <c r="U2356" s="56">
        <f>S2356-T2356</f>
        <v/>
      </c>
      <c r="V2356" s="55">
        <f>IFERROR(SUMIFS(DATABASE!$M$5:$M$6004,DATABASE!$B$5:$B$6004,B2356,DATABASE!$X$5:$X$6004,1),0)</f>
        <v/>
      </c>
      <c r="W2356" s="57">
        <f>IFERROR(COUNTIFS(DATABASE!$B$5:$B$6004,B2356,DATABASE!$X$5:$X$6004,1),0)</f>
        <v/>
      </c>
      <c r="X2356" s="58">
        <f>--AND(ISNUMBER(B2356),C2356&lt;&gt;"",L2356&lt;&gt;"",M2356&lt;&gt;"")</f>
        <v/>
      </c>
    </row>
    <row r="2357" ht="15" customHeight="1" s="111">
      <c r="A2357" s="42" t="inlineStr">
        <is>
          <t>MAY</t>
        </is>
      </c>
      <c r="B2357" s="43">
        <f>MAY!A358</f>
        <v/>
      </c>
      <c r="C2357" s="44">
        <f>MAY!B358</f>
        <v/>
      </c>
      <c r="D2357" s="44">
        <f>MAY!C358</f>
        <v/>
      </c>
      <c r="E2357" s="44">
        <f>MAY!D358</f>
        <v/>
      </c>
      <c r="F2357" s="44">
        <f>MAY!E358</f>
        <v/>
      </c>
      <c r="G2357" s="44">
        <f>MAY!F358</f>
        <v/>
      </c>
      <c r="H2357" s="44">
        <f>MAY!G358</f>
        <v/>
      </c>
      <c r="I2357" s="45">
        <f>MAY!H358</f>
        <v/>
      </c>
      <c r="J2357" s="45">
        <f>MAY!I358</f>
        <v/>
      </c>
      <c r="K2357" s="44">
        <f>MAY!J358</f>
        <v/>
      </c>
      <c r="L2357" s="44">
        <f>MAY!K358</f>
        <v/>
      </c>
      <c r="M2357" s="46">
        <f>MAY!L358</f>
        <v/>
      </c>
      <c r="N2357" s="44">
        <f>MAY!M358</f>
        <v/>
      </c>
      <c r="O2357" s="44">
        <f>MAY!N358</f>
        <v/>
      </c>
      <c r="P2357" s="44">
        <f>MAY!O358</f>
        <v/>
      </c>
      <c r="Q2357" s="44">
        <f>MAY!P358</f>
        <v/>
      </c>
      <c r="R2357" s="44">
        <f>MAY!Q358</f>
        <v/>
      </c>
      <c r="S2357" s="46">
        <f>S2356+IF(X2357=0,0,M2357)</f>
        <v/>
      </c>
      <c r="T2357" s="47">
        <f>MAX(T2356,S2357)</f>
        <v/>
      </c>
      <c r="U2357" s="48">
        <f>S2357-T2357</f>
        <v/>
      </c>
      <c r="V2357" s="47">
        <f>IFERROR(SUMIFS(DATABASE!$M$5:$M$6004,DATABASE!$B$5:$B$6004,B2357,DATABASE!$X$5:$X$6004,1),0)</f>
        <v/>
      </c>
      <c r="W2357" s="31">
        <f>IFERROR(COUNTIFS(DATABASE!$B$5:$B$6004,B2357,DATABASE!$X$5:$X$6004,1),0)</f>
        <v/>
      </c>
      <c r="X2357" s="49">
        <f>--AND(ISNUMBER(B2357),C2357&lt;&gt;"",L2357&lt;&gt;"",M2357&lt;&gt;"")</f>
        <v/>
      </c>
    </row>
    <row r="2358" ht="15" customHeight="1" s="111">
      <c r="A2358" s="50" t="inlineStr">
        <is>
          <t>MAY</t>
        </is>
      </c>
      <c r="B2358" s="51">
        <f>MAY!A359</f>
        <v/>
      </c>
      <c r="C2358" s="52">
        <f>MAY!B359</f>
        <v/>
      </c>
      <c r="D2358" s="52">
        <f>MAY!C359</f>
        <v/>
      </c>
      <c r="E2358" s="52">
        <f>MAY!D359</f>
        <v/>
      </c>
      <c r="F2358" s="52">
        <f>MAY!E359</f>
        <v/>
      </c>
      <c r="G2358" s="52">
        <f>MAY!F359</f>
        <v/>
      </c>
      <c r="H2358" s="52">
        <f>MAY!G359</f>
        <v/>
      </c>
      <c r="I2358" s="53">
        <f>MAY!H359</f>
        <v/>
      </c>
      <c r="J2358" s="53">
        <f>MAY!I359</f>
        <v/>
      </c>
      <c r="K2358" s="52">
        <f>MAY!J359</f>
        <v/>
      </c>
      <c r="L2358" s="52">
        <f>MAY!K359</f>
        <v/>
      </c>
      <c r="M2358" s="54">
        <f>MAY!L359</f>
        <v/>
      </c>
      <c r="N2358" s="52">
        <f>MAY!M359</f>
        <v/>
      </c>
      <c r="O2358" s="52">
        <f>MAY!N359</f>
        <v/>
      </c>
      <c r="P2358" s="52">
        <f>MAY!O359</f>
        <v/>
      </c>
      <c r="Q2358" s="52">
        <f>MAY!P359</f>
        <v/>
      </c>
      <c r="R2358" s="52">
        <f>MAY!Q359</f>
        <v/>
      </c>
      <c r="S2358" s="54">
        <f>S2357+IF(X2358=0,0,M2358)</f>
        <v/>
      </c>
      <c r="T2358" s="55">
        <f>MAX(T2357,S2358)</f>
        <v/>
      </c>
      <c r="U2358" s="56">
        <f>S2358-T2358</f>
        <v/>
      </c>
      <c r="V2358" s="55">
        <f>IFERROR(SUMIFS(DATABASE!$M$5:$M$6004,DATABASE!$B$5:$B$6004,B2358,DATABASE!$X$5:$X$6004,1),0)</f>
        <v/>
      </c>
      <c r="W2358" s="57">
        <f>IFERROR(COUNTIFS(DATABASE!$B$5:$B$6004,B2358,DATABASE!$X$5:$X$6004,1),0)</f>
        <v/>
      </c>
      <c r="X2358" s="58">
        <f>--AND(ISNUMBER(B2358),C2358&lt;&gt;"",L2358&lt;&gt;"",M2358&lt;&gt;"")</f>
        <v/>
      </c>
    </row>
    <row r="2359" ht="15" customHeight="1" s="111">
      <c r="A2359" s="42" t="inlineStr">
        <is>
          <t>MAY</t>
        </is>
      </c>
      <c r="B2359" s="43">
        <f>MAY!A360</f>
        <v/>
      </c>
      <c r="C2359" s="44">
        <f>MAY!B360</f>
        <v/>
      </c>
      <c r="D2359" s="44">
        <f>MAY!C360</f>
        <v/>
      </c>
      <c r="E2359" s="44">
        <f>MAY!D360</f>
        <v/>
      </c>
      <c r="F2359" s="44">
        <f>MAY!E360</f>
        <v/>
      </c>
      <c r="G2359" s="44">
        <f>MAY!F360</f>
        <v/>
      </c>
      <c r="H2359" s="44">
        <f>MAY!G360</f>
        <v/>
      </c>
      <c r="I2359" s="45">
        <f>MAY!H360</f>
        <v/>
      </c>
      <c r="J2359" s="45">
        <f>MAY!I360</f>
        <v/>
      </c>
      <c r="K2359" s="44">
        <f>MAY!J360</f>
        <v/>
      </c>
      <c r="L2359" s="44">
        <f>MAY!K360</f>
        <v/>
      </c>
      <c r="M2359" s="46">
        <f>MAY!L360</f>
        <v/>
      </c>
      <c r="N2359" s="44">
        <f>MAY!M360</f>
        <v/>
      </c>
      <c r="O2359" s="44">
        <f>MAY!N360</f>
        <v/>
      </c>
      <c r="P2359" s="44">
        <f>MAY!O360</f>
        <v/>
      </c>
      <c r="Q2359" s="44">
        <f>MAY!P360</f>
        <v/>
      </c>
      <c r="R2359" s="44">
        <f>MAY!Q360</f>
        <v/>
      </c>
      <c r="S2359" s="46">
        <f>S2358+IF(X2359=0,0,M2359)</f>
        <v/>
      </c>
      <c r="T2359" s="47">
        <f>MAX(T2358,S2359)</f>
        <v/>
      </c>
      <c r="U2359" s="48">
        <f>S2359-T2359</f>
        <v/>
      </c>
      <c r="V2359" s="47">
        <f>IFERROR(SUMIFS(DATABASE!$M$5:$M$6004,DATABASE!$B$5:$B$6004,B2359,DATABASE!$X$5:$X$6004,1),0)</f>
        <v/>
      </c>
      <c r="W2359" s="31">
        <f>IFERROR(COUNTIFS(DATABASE!$B$5:$B$6004,B2359,DATABASE!$X$5:$X$6004,1),0)</f>
        <v/>
      </c>
      <c r="X2359" s="49">
        <f>--AND(ISNUMBER(B2359),C2359&lt;&gt;"",L2359&lt;&gt;"",M2359&lt;&gt;"")</f>
        <v/>
      </c>
    </row>
    <row r="2360" ht="15" customHeight="1" s="111">
      <c r="A2360" s="50" t="inlineStr">
        <is>
          <t>MAY</t>
        </is>
      </c>
      <c r="B2360" s="51">
        <f>MAY!A361</f>
        <v/>
      </c>
      <c r="C2360" s="52">
        <f>MAY!B361</f>
        <v/>
      </c>
      <c r="D2360" s="52">
        <f>MAY!C361</f>
        <v/>
      </c>
      <c r="E2360" s="52">
        <f>MAY!D361</f>
        <v/>
      </c>
      <c r="F2360" s="52">
        <f>MAY!E361</f>
        <v/>
      </c>
      <c r="G2360" s="52">
        <f>MAY!F361</f>
        <v/>
      </c>
      <c r="H2360" s="52">
        <f>MAY!G361</f>
        <v/>
      </c>
      <c r="I2360" s="53">
        <f>MAY!H361</f>
        <v/>
      </c>
      <c r="J2360" s="53">
        <f>MAY!I361</f>
        <v/>
      </c>
      <c r="K2360" s="52">
        <f>MAY!J361</f>
        <v/>
      </c>
      <c r="L2360" s="52">
        <f>MAY!K361</f>
        <v/>
      </c>
      <c r="M2360" s="54">
        <f>MAY!L361</f>
        <v/>
      </c>
      <c r="N2360" s="52">
        <f>MAY!M361</f>
        <v/>
      </c>
      <c r="O2360" s="52">
        <f>MAY!N361</f>
        <v/>
      </c>
      <c r="P2360" s="52">
        <f>MAY!O361</f>
        <v/>
      </c>
      <c r="Q2360" s="52">
        <f>MAY!P361</f>
        <v/>
      </c>
      <c r="R2360" s="52">
        <f>MAY!Q361</f>
        <v/>
      </c>
      <c r="S2360" s="54">
        <f>S2359+IF(X2360=0,0,M2360)</f>
        <v/>
      </c>
      <c r="T2360" s="55">
        <f>MAX(T2359,S2360)</f>
        <v/>
      </c>
      <c r="U2360" s="56">
        <f>S2360-T2360</f>
        <v/>
      </c>
      <c r="V2360" s="55">
        <f>IFERROR(SUMIFS(DATABASE!$M$5:$M$6004,DATABASE!$B$5:$B$6004,B2360,DATABASE!$X$5:$X$6004,1),0)</f>
        <v/>
      </c>
      <c r="W2360" s="57">
        <f>IFERROR(COUNTIFS(DATABASE!$B$5:$B$6004,B2360,DATABASE!$X$5:$X$6004,1),0)</f>
        <v/>
      </c>
      <c r="X2360" s="58">
        <f>--AND(ISNUMBER(B2360),C2360&lt;&gt;"",L2360&lt;&gt;"",M2360&lt;&gt;"")</f>
        <v/>
      </c>
    </row>
    <row r="2361" ht="15" customHeight="1" s="111">
      <c r="A2361" s="42" t="inlineStr">
        <is>
          <t>MAY</t>
        </is>
      </c>
      <c r="B2361" s="43">
        <f>MAY!A362</f>
        <v/>
      </c>
      <c r="C2361" s="44">
        <f>MAY!B362</f>
        <v/>
      </c>
      <c r="D2361" s="44">
        <f>MAY!C362</f>
        <v/>
      </c>
      <c r="E2361" s="44">
        <f>MAY!D362</f>
        <v/>
      </c>
      <c r="F2361" s="44">
        <f>MAY!E362</f>
        <v/>
      </c>
      <c r="G2361" s="44">
        <f>MAY!F362</f>
        <v/>
      </c>
      <c r="H2361" s="44">
        <f>MAY!G362</f>
        <v/>
      </c>
      <c r="I2361" s="45">
        <f>MAY!H362</f>
        <v/>
      </c>
      <c r="J2361" s="45">
        <f>MAY!I362</f>
        <v/>
      </c>
      <c r="K2361" s="44">
        <f>MAY!J362</f>
        <v/>
      </c>
      <c r="L2361" s="44">
        <f>MAY!K362</f>
        <v/>
      </c>
      <c r="M2361" s="46">
        <f>MAY!L362</f>
        <v/>
      </c>
      <c r="N2361" s="44">
        <f>MAY!M362</f>
        <v/>
      </c>
      <c r="O2361" s="44">
        <f>MAY!N362</f>
        <v/>
      </c>
      <c r="P2361" s="44">
        <f>MAY!O362</f>
        <v/>
      </c>
      <c r="Q2361" s="44">
        <f>MAY!P362</f>
        <v/>
      </c>
      <c r="R2361" s="44">
        <f>MAY!Q362</f>
        <v/>
      </c>
      <c r="S2361" s="46">
        <f>S2360+IF(X2361=0,0,M2361)</f>
        <v/>
      </c>
      <c r="T2361" s="47">
        <f>MAX(T2360,S2361)</f>
        <v/>
      </c>
      <c r="U2361" s="48">
        <f>S2361-T2361</f>
        <v/>
      </c>
      <c r="V2361" s="47">
        <f>IFERROR(SUMIFS(DATABASE!$M$5:$M$6004,DATABASE!$B$5:$B$6004,B2361,DATABASE!$X$5:$X$6004,1),0)</f>
        <v/>
      </c>
      <c r="W2361" s="31">
        <f>IFERROR(COUNTIFS(DATABASE!$B$5:$B$6004,B2361,DATABASE!$X$5:$X$6004,1),0)</f>
        <v/>
      </c>
      <c r="X2361" s="49">
        <f>--AND(ISNUMBER(B2361),C2361&lt;&gt;"",L2361&lt;&gt;"",M2361&lt;&gt;"")</f>
        <v/>
      </c>
    </row>
    <row r="2362" ht="15" customHeight="1" s="111">
      <c r="A2362" s="50" t="inlineStr">
        <is>
          <t>MAY</t>
        </is>
      </c>
      <c r="B2362" s="51">
        <f>MAY!A363</f>
        <v/>
      </c>
      <c r="C2362" s="52">
        <f>MAY!B363</f>
        <v/>
      </c>
      <c r="D2362" s="52">
        <f>MAY!C363</f>
        <v/>
      </c>
      <c r="E2362" s="52">
        <f>MAY!D363</f>
        <v/>
      </c>
      <c r="F2362" s="52">
        <f>MAY!E363</f>
        <v/>
      </c>
      <c r="G2362" s="52">
        <f>MAY!F363</f>
        <v/>
      </c>
      <c r="H2362" s="52">
        <f>MAY!G363</f>
        <v/>
      </c>
      <c r="I2362" s="53">
        <f>MAY!H363</f>
        <v/>
      </c>
      <c r="J2362" s="53">
        <f>MAY!I363</f>
        <v/>
      </c>
      <c r="K2362" s="52">
        <f>MAY!J363</f>
        <v/>
      </c>
      <c r="L2362" s="52">
        <f>MAY!K363</f>
        <v/>
      </c>
      <c r="M2362" s="54">
        <f>MAY!L363</f>
        <v/>
      </c>
      <c r="N2362" s="52">
        <f>MAY!M363</f>
        <v/>
      </c>
      <c r="O2362" s="52">
        <f>MAY!N363</f>
        <v/>
      </c>
      <c r="P2362" s="52">
        <f>MAY!O363</f>
        <v/>
      </c>
      <c r="Q2362" s="52">
        <f>MAY!P363</f>
        <v/>
      </c>
      <c r="R2362" s="52">
        <f>MAY!Q363</f>
        <v/>
      </c>
      <c r="S2362" s="54">
        <f>S2361+IF(X2362=0,0,M2362)</f>
        <v/>
      </c>
      <c r="T2362" s="55">
        <f>MAX(T2361,S2362)</f>
        <v/>
      </c>
      <c r="U2362" s="56">
        <f>S2362-T2362</f>
        <v/>
      </c>
      <c r="V2362" s="55">
        <f>IFERROR(SUMIFS(DATABASE!$M$5:$M$6004,DATABASE!$B$5:$B$6004,B2362,DATABASE!$X$5:$X$6004,1),0)</f>
        <v/>
      </c>
      <c r="W2362" s="57">
        <f>IFERROR(COUNTIFS(DATABASE!$B$5:$B$6004,B2362,DATABASE!$X$5:$X$6004,1),0)</f>
        <v/>
      </c>
      <c r="X2362" s="58">
        <f>--AND(ISNUMBER(B2362),C2362&lt;&gt;"",L2362&lt;&gt;"",M2362&lt;&gt;"")</f>
        <v/>
      </c>
    </row>
    <row r="2363" ht="15" customHeight="1" s="111">
      <c r="A2363" s="42" t="inlineStr">
        <is>
          <t>MAY</t>
        </is>
      </c>
      <c r="B2363" s="43">
        <f>MAY!A364</f>
        <v/>
      </c>
      <c r="C2363" s="44">
        <f>MAY!B364</f>
        <v/>
      </c>
      <c r="D2363" s="44">
        <f>MAY!C364</f>
        <v/>
      </c>
      <c r="E2363" s="44">
        <f>MAY!D364</f>
        <v/>
      </c>
      <c r="F2363" s="44">
        <f>MAY!E364</f>
        <v/>
      </c>
      <c r="G2363" s="44">
        <f>MAY!F364</f>
        <v/>
      </c>
      <c r="H2363" s="44">
        <f>MAY!G364</f>
        <v/>
      </c>
      <c r="I2363" s="45">
        <f>MAY!H364</f>
        <v/>
      </c>
      <c r="J2363" s="45">
        <f>MAY!I364</f>
        <v/>
      </c>
      <c r="K2363" s="44">
        <f>MAY!J364</f>
        <v/>
      </c>
      <c r="L2363" s="44">
        <f>MAY!K364</f>
        <v/>
      </c>
      <c r="M2363" s="46">
        <f>MAY!L364</f>
        <v/>
      </c>
      <c r="N2363" s="44">
        <f>MAY!M364</f>
        <v/>
      </c>
      <c r="O2363" s="44">
        <f>MAY!N364</f>
        <v/>
      </c>
      <c r="P2363" s="44">
        <f>MAY!O364</f>
        <v/>
      </c>
      <c r="Q2363" s="44">
        <f>MAY!P364</f>
        <v/>
      </c>
      <c r="R2363" s="44">
        <f>MAY!Q364</f>
        <v/>
      </c>
      <c r="S2363" s="46">
        <f>S2362+IF(X2363=0,0,M2363)</f>
        <v/>
      </c>
      <c r="T2363" s="47">
        <f>MAX(T2362,S2363)</f>
        <v/>
      </c>
      <c r="U2363" s="48">
        <f>S2363-T2363</f>
        <v/>
      </c>
      <c r="V2363" s="47">
        <f>IFERROR(SUMIFS(DATABASE!$M$5:$M$6004,DATABASE!$B$5:$B$6004,B2363,DATABASE!$X$5:$X$6004,1),0)</f>
        <v/>
      </c>
      <c r="W2363" s="31">
        <f>IFERROR(COUNTIFS(DATABASE!$B$5:$B$6004,B2363,DATABASE!$X$5:$X$6004,1),0)</f>
        <v/>
      </c>
      <c r="X2363" s="49">
        <f>--AND(ISNUMBER(B2363),C2363&lt;&gt;"",L2363&lt;&gt;"",M2363&lt;&gt;"")</f>
        <v/>
      </c>
    </row>
    <row r="2364" ht="15" customHeight="1" s="111">
      <c r="A2364" s="50" t="inlineStr">
        <is>
          <t>MAY</t>
        </is>
      </c>
      <c r="B2364" s="51">
        <f>MAY!A365</f>
        <v/>
      </c>
      <c r="C2364" s="52">
        <f>MAY!B365</f>
        <v/>
      </c>
      <c r="D2364" s="52">
        <f>MAY!C365</f>
        <v/>
      </c>
      <c r="E2364" s="52">
        <f>MAY!D365</f>
        <v/>
      </c>
      <c r="F2364" s="52">
        <f>MAY!E365</f>
        <v/>
      </c>
      <c r="G2364" s="52">
        <f>MAY!F365</f>
        <v/>
      </c>
      <c r="H2364" s="52">
        <f>MAY!G365</f>
        <v/>
      </c>
      <c r="I2364" s="53">
        <f>MAY!H365</f>
        <v/>
      </c>
      <c r="J2364" s="53">
        <f>MAY!I365</f>
        <v/>
      </c>
      <c r="K2364" s="52">
        <f>MAY!J365</f>
        <v/>
      </c>
      <c r="L2364" s="52">
        <f>MAY!K365</f>
        <v/>
      </c>
      <c r="M2364" s="54">
        <f>MAY!L365</f>
        <v/>
      </c>
      <c r="N2364" s="52">
        <f>MAY!M365</f>
        <v/>
      </c>
      <c r="O2364" s="52">
        <f>MAY!N365</f>
        <v/>
      </c>
      <c r="P2364" s="52">
        <f>MAY!O365</f>
        <v/>
      </c>
      <c r="Q2364" s="52">
        <f>MAY!P365</f>
        <v/>
      </c>
      <c r="R2364" s="52">
        <f>MAY!Q365</f>
        <v/>
      </c>
      <c r="S2364" s="54">
        <f>S2363+IF(X2364=0,0,M2364)</f>
        <v/>
      </c>
      <c r="T2364" s="55">
        <f>MAX(T2363,S2364)</f>
        <v/>
      </c>
      <c r="U2364" s="56">
        <f>S2364-T2364</f>
        <v/>
      </c>
      <c r="V2364" s="55">
        <f>IFERROR(SUMIFS(DATABASE!$M$5:$M$6004,DATABASE!$B$5:$B$6004,B2364,DATABASE!$X$5:$X$6004,1),0)</f>
        <v/>
      </c>
      <c r="W2364" s="57">
        <f>IFERROR(COUNTIFS(DATABASE!$B$5:$B$6004,B2364,DATABASE!$X$5:$X$6004,1),0)</f>
        <v/>
      </c>
      <c r="X2364" s="58">
        <f>--AND(ISNUMBER(B2364),C2364&lt;&gt;"",L2364&lt;&gt;"",M2364&lt;&gt;"")</f>
        <v/>
      </c>
    </row>
    <row r="2365" ht="15" customHeight="1" s="111">
      <c r="A2365" s="42" t="inlineStr">
        <is>
          <t>MAY</t>
        </is>
      </c>
      <c r="B2365" s="43">
        <f>MAY!A366</f>
        <v/>
      </c>
      <c r="C2365" s="44">
        <f>MAY!B366</f>
        <v/>
      </c>
      <c r="D2365" s="44">
        <f>MAY!C366</f>
        <v/>
      </c>
      <c r="E2365" s="44">
        <f>MAY!D366</f>
        <v/>
      </c>
      <c r="F2365" s="44">
        <f>MAY!E366</f>
        <v/>
      </c>
      <c r="G2365" s="44">
        <f>MAY!F366</f>
        <v/>
      </c>
      <c r="H2365" s="44">
        <f>MAY!G366</f>
        <v/>
      </c>
      <c r="I2365" s="45">
        <f>MAY!H366</f>
        <v/>
      </c>
      <c r="J2365" s="45">
        <f>MAY!I366</f>
        <v/>
      </c>
      <c r="K2365" s="44">
        <f>MAY!J366</f>
        <v/>
      </c>
      <c r="L2365" s="44">
        <f>MAY!K366</f>
        <v/>
      </c>
      <c r="M2365" s="46">
        <f>MAY!L366</f>
        <v/>
      </c>
      <c r="N2365" s="44">
        <f>MAY!M366</f>
        <v/>
      </c>
      <c r="O2365" s="44">
        <f>MAY!N366</f>
        <v/>
      </c>
      <c r="P2365" s="44">
        <f>MAY!O366</f>
        <v/>
      </c>
      <c r="Q2365" s="44">
        <f>MAY!P366</f>
        <v/>
      </c>
      <c r="R2365" s="44">
        <f>MAY!Q366</f>
        <v/>
      </c>
      <c r="S2365" s="46">
        <f>S2364+IF(X2365=0,0,M2365)</f>
        <v/>
      </c>
      <c r="T2365" s="47">
        <f>MAX(T2364,S2365)</f>
        <v/>
      </c>
      <c r="U2365" s="48">
        <f>S2365-T2365</f>
        <v/>
      </c>
      <c r="V2365" s="47">
        <f>IFERROR(SUMIFS(DATABASE!$M$5:$M$6004,DATABASE!$B$5:$B$6004,B2365,DATABASE!$X$5:$X$6004,1),0)</f>
        <v/>
      </c>
      <c r="W2365" s="31">
        <f>IFERROR(COUNTIFS(DATABASE!$B$5:$B$6004,B2365,DATABASE!$X$5:$X$6004,1),0)</f>
        <v/>
      </c>
      <c r="X2365" s="49">
        <f>--AND(ISNUMBER(B2365),C2365&lt;&gt;"",L2365&lt;&gt;"",M2365&lt;&gt;"")</f>
        <v/>
      </c>
    </row>
    <row r="2366" ht="15" customHeight="1" s="111">
      <c r="A2366" s="50" t="inlineStr">
        <is>
          <t>MAY</t>
        </is>
      </c>
      <c r="B2366" s="51">
        <f>MAY!A367</f>
        <v/>
      </c>
      <c r="C2366" s="52">
        <f>MAY!B367</f>
        <v/>
      </c>
      <c r="D2366" s="52">
        <f>MAY!C367</f>
        <v/>
      </c>
      <c r="E2366" s="52">
        <f>MAY!D367</f>
        <v/>
      </c>
      <c r="F2366" s="52">
        <f>MAY!E367</f>
        <v/>
      </c>
      <c r="G2366" s="52">
        <f>MAY!F367</f>
        <v/>
      </c>
      <c r="H2366" s="52">
        <f>MAY!G367</f>
        <v/>
      </c>
      <c r="I2366" s="53">
        <f>MAY!H367</f>
        <v/>
      </c>
      <c r="J2366" s="53">
        <f>MAY!I367</f>
        <v/>
      </c>
      <c r="K2366" s="52">
        <f>MAY!J367</f>
        <v/>
      </c>
      <c r="L2366" s="52">
        <f>MAY!K367</f>
        <v/>
      </c>
      <c r="M2366" s="54">
        <f>MAY!L367</f>
        <v/>
      </c>
      <c r="N2366" s="52">
        <f>MAY!M367</f>
        <v/>
      </c>
      <c r="O2366" s="52">
        <f>MAY!N367</f>
        <v/>
      </c>
      <c r="P2366" s="52">
        <f>MAY!O367</f>
        <v/>
      </c>
      <c r="Q2366" s="52">
        <f>MAY!P367</f>
        <v/>
      </c>
      <c r="R2366" s="52">
        <f>MAY!Q367</f>
        <v/>
      </c>
      <c r="S2366" s="54">
        <f>S2365+IF(X2366=0,0,M2366)</f>
        <v/>
      </c>
      <c r="T2366" s="55">
        <f>MAX(T2365,S2366)</f>
        <v/>
      </c>
      <c r="U2366" s="56">
        <f>S2366-T2366</f>
        <v/>
      </c>
      <c r="V2366" s="55">
        <f>IFERROR(SUMIFS(DATABASE!$M$5:$M$6004,DATABASE!$B$5:$B$6004,B2366,DATABASE!$X$5:$X$6004,1),0)</f>
        <v/>
      </c>
      <c r="W2366" s="57">
        <f>IFERROR(COUNTIFS(DATABASE!$B$5:$B$6004,B2366,DATABASE!$X$5:$X$6004,1),0)</f>
        <v/>
      </c>
      <c r="X2366" s="58">
        <f>--AND(ISNUMBER(B2366),C2366&lt;&gt;"",L2366&lt;&gt;"",M2366&lt;&gt;"")</f>
        <v/>
      </c>
    </row>
    <row r="2367" ht="15" customHeight="1" s="111">
      <c r="A2367" s="42" t="inlineStr">
        <is>
          <t>MAY</t>
        </is>
      </c>
      <c r="B2367" s="43">
        <f>MAY!A368</f>
        <v/>
      </c>
      <c r="C2367" s="44">
        <f>MAY!B368</f>
        <v/>
      </c>
      <c r="D2367" s="44">
        <f>MAY!C368</f>
        <v/>
      </c>
      <c r="E2367" s="44">
        <f>MAY!D368</f>
        <v/>
      </c>
      <c r="F2367" s="44">
        <f>MAY!E368</f>
        <v/>
      </c>
      <c r="G2367" s="44">
        <f>MAY!F368</f>
        <v/>
      </c>
      <c r="H2367" s="44">
        <f>MAY!G368</f>
        <v/>
      </c>
      <c r="I2367" s="45">
        <f>MAY!H368</f>
        <v/>
      </c>
      <c r="J2367" s="45">
        <f>MAY!I368</f>
        <v/>
      </c>
      <c r="K2367" s="44">
        <f>MAY!J368</f>
        <v/>
      </c>
      <c r="L2367" s="44">
        <f>MAY!K368</f>
        <v/>
      </c>
      <c r="M2367" s="46">
        <f>MAY!L368</f>
        <v/>
      </c>
      <c r="N2367" s="44">
        <f>MAY!M368</f>
        <v/>
      </c>
      <c r="O2367" s="44">
        <f>MAY!N368</f>
        <v/>
      </c>
      <c r="P2367" s="44">
        <f>MAY!O368</f>
        <v/>
      </c>
      <c r="Q2367" s="44">
        <f>MAY!P368</f>
        <v/>
      </c>
      <c r="R2367" s="44">
        <f>MAY!Q368</f>
        <v/>
      </c>
      <c r="S2367" s="46">
        <f>S2366+IF(X2367=0,0,M2367)</f>
        <v/>
      </c>
      <c r="T2367" s="47">
        <f>MAX(T2366,S2367)</f>
        <v/>
      </c>
      <c r="U2367" s="48">
        <f>S2367-T2367</f>
        <v/>
      </c>
      <c r="V2367" s="47">
        <f>IFERROR(SUMIFS(DATABASE!$M$5:$M$6004,DATABASE!$B$5:$B$6004,B2367,DATABASE!$X$5:$X$6004,1),0)</f>
        <v/>
      </c>
      <c r="W2367" s="31">
        <f>IFERROR(COUNTIFS(DATABASE!$B$5:$B$6004,B2367,DATABASE!$X$5:$X$6004,1),0)</f>
        <v/>
      </c>
      <c r="X2367" s="49">
        <f>--AND(ISNUMBER(B2367),C2367&lt;&gt;"",L2367&lt;&gt;"",M2367&lt;&gt;"")</f>
        <v/>
      </c>
    </row>
    <row r="2368" ht="15" customHeight="1" s="111">
      <c r="A2368" s="50" t="inlineStr">
        <is>
          <t>MAY</t>
        </is>
      </c>
      <c r="B2368" s="51">
        <f>MAY!A369</f>
        <v/>
      </c>
      <c r="C2368" s="52">
        <f>MAY!B369</f>
        <v/>
      </c>
      <c r="D2368" s="52">
        <f>MAY!C369</f>
        <v/>
      </c>
      <c r="E2368" s="52">
        <f>MAY!D369</f>
        <v/>
      </c>
      <c r="F2368" s="52">
        <f>MAY!E369</f>
        <v/>
      </c>
      <c r="G2368" s="52">
        <f>MAY!F369</f>
        <v/>
      </c>
      <c r="H2368" s="52">
        <f>MAY!G369</f>
        <v/>
      </c>
      <c r="I2368" s="53">
        <f>MAY!H369</f>
        <v/>
      </c>
      <c r="J2368" s="53">
        <f>MAY!I369</f>
        <v/>
      </c>
      <c r="K2368" s="52">
        <f>MAY!J369</f>
        <v/>
      </c>
      <c r="L2368" s="52">
        <f>MAY!K369</f>
        <v/>
      </c>
      <c r="M2368" s="54">
        <f>MAY!L369</f>
        <v/>
      </c>
      <c r="N2368" s="52">
        <f>MAY!M369</f>
        <v/>
      </c>
      <c r="O2368" s="52">
        <f>MAY!N369</f>
        <v/>
      </c>
      <c r="P2368" s="52">
        <f>MAY!O369</f>
        <v/>
      </c>
      <c r="Q2368" s="52">
        <f>MAY!P369</f>
        <v/>
      </c>
      <c r="R2368" s="52">
        <f>MAY!Q369</f>
        <v/>
      </c>
      <c r="S2368" s="54">
        <f>S2367+IF(X2368=0,0,M2368)</f>
        <v/>
      </c>
      <c r="T2368" s="55">
        <f>MAX(T2367,S2368)</f>
        <v/>
      </c>
      <c r="U2368" s="56">
        <f>S2368-T2368</f>
        <v/>
      </c>
      <c r="V2368" s="55">
        <f>IFERROR(SUMIFS(DATABASE!$M$5:$M$6004,DATABASE!$B$5:$B$6004,B2368,DATABASE!$X$5:$X$6004,1),0)</f>
        <v/>
      </c>
      <c r="W2368" s="57">
        <f>IFERROR(COUNTIFS(DATABASE!$B$5:$B$6004,B2368,DATABASE!$X$5:$X$6004,1),0)</f>
        <v/>
      </c>
      <c r="X2368" s="58">
        <f>--AND(ISNUMBER(B2368),C2368&lt;&gt;"",L2368&lt;&gt;"",M2368&lt;&gt;"")</f>
        <v/>
      </c>
    </row>
    <row r="2369" ht="15" customHeight="1" s="111">
      <c r="A2369" s="42" t="inlineStr">
        <is>
          <t>MAY</t>
        </is>
      </c>
      <c r="B2369" s="43">
        <f>MAY!A370</f>
        <v/>
      </c>
      <c r="C2369" s="44">
        <f>MAY!B370</f>
        <v/>
      </c>
      <c r="D2369" s="44">
        <f>MAY!C370</f>
        <v/>
      </c>
      <c r="E2369" s="44">
        <f>MAY!D370</f>
        <v/>
      </c>
      <c r="F2369" s="44">
        <f>MAY!E370</f>
        <v/>
      </c>
      <c r="G2369" s="44">
        <f>MAY!F370</f>
        <v/>
      </c>
      <c r="H2369" s="44">
        <f>MAY!G370</f>
        <v/>
      </c>
      <c r="I2369" s="45">
        <f>MAY!H370</f>
        <v/>
      </c>
      <c r="J2369" s="45">
        <f>MAY!I370</f>
        <v/>
      </c>
      <c r="K2369" s="44">
        <f>MAY!J370</f>
        <v/>
      </c>
      <c r="L2369" s="44">
        <f>MAY!K370</f>
        <v/>
      </c>
      <c r="M2369" s="46">
        <f>MAY!L370</f>
        <v/>
      </c>
      <c r="N2369" s="44">
        <f>MAY!M370</f>
        <v/>
      </c>
      <c r="O2369" s="44">
        <f>MAY!N370</f>
        <v/>
      </c>
      <c r="P2369" s="44">
        <f>MAY!O370</f>
        <v/>
      </c>
      <c r="Q2369" s="44">
        <f>MAY!P370</f>
        <v/>
      </c>
      <c r="R2369" s="44">
        <f>MAY!Q370</f>
        <v/>
      </c>
      <c r="S2369" s="46">
        <f>S2368+IF(X2369=0,0,M2369)</f>
        <v/>
      </c>
      <c r="T2369" s="47">
        <f>MAX(T2368,S2369)</f>
        <v/>
      </c>
      <c r="U2369" s="48">
        <f>S2369-T2369</f>
        <v/>
      </c>
      <c r="V2369" s="47">
        <f>IFERROR(SUMIFS(DATABASE!$M$5:$M$6004,DATABASE!$B$5:$B$6004,B2369,DATABASE!$X$5:$X$6004,1),0)</f>
        <v/>
      </c>
      <c r="W2369" s="31">
        <f>IFERROR(COUNTIFS(DATABASE!$B$5:$B$6004,B2369,DATABASE!$X$5:$X$6004,1),0)</f>
        <v/>
      </c>
      <c r="X2369" s="49">
        <f>--AND(ISNUMBER(B2369),C2369&lt;&gt;"",L2369&lt;&gt;"",M2369&lt;&gt;"")</f>
        <v/>
      </c>
    </row>
    <row r="2370" ht="15" customHeight="1" s="111">
      <c r="A2370" s="50" t="inlineStr">
        <is>
          <t>MAY</t>
        </is>
      </c>
      <c r="B2370" s="51">
        <f>MAY!A371</f>
        <v/>
      </c>
      <c r="C2370" s="52">
        <f>MAY!B371</f>
        <v/>
      </c>
      <c r="D2370" s="52">
        <f>MAY!C371</f>
        <v/>
      </c>
      <c r="E2370" s="52">
        <f>MAY!D371</f>
        <v/>
      </c>
      <c r="F2370" s="52">
        <f>MAY!E371</f>
        <v/>
      </c>
      <c r="G2370" s="52">
        <f>MAY!F371</f>
        <v/>
      </c>
      <c r="H2370" s="52">
        <f>MAY!G371</f>
        <v/>
      </c>
      <c r="I2370" s="53">
        <f>MAY!H371</f>
        <v/>
      </c>
      <c r="J2370" s="53">
        <f>MAY!I371</f>
        <v/>
      </c>
      <c r="K2370" s="52">
        <f>MAY!J371</f>
        <v/>
      </c>
      <c r="L2370" s="52">
        <f>MAY!K371</f>
        <v/>
      </c>
      <c r="M2370" s="54">
        <f>MAY!L371</f>
        <v/>
      </c>
      <c r="N2370" s="52">
        <f>MAY!M371</f>
        <v/>
      </c>
      <c r="O2370" s="52">
        <f>MAY!N371</f>
        <v/>
      </c>
      <c r="P2370" s="52">
        <f>MAY!O371</f>
        <v/>
      </c>
      <c r="Q2370" s="52">
        <f>MAY!P371</f>
        <v/>
      </c>
      <c r="R2370" s="52">
        <f>MAY!Q371</f>
        <v/>
      </c>
      <c r="S2370" s="54">
        <f>S2369+IF(X2370=0,0,M2370)</f>
        <v/>
      </c>
      <c r="T2370" s="55">
        <f>MAX(T2369,S2370)</f>
        <v/>
      </c>
      <c r="U2370" s="56">
        <f>S2370-T2370</f>
        <v/>
      </c>
      <c r="V2370" s="55">
        <f>IFERROR(SUMIFS(DATABASE!$M$5:$M$6004,DATABASE!$B$5:$B$6004,B2370,DATABASE!$X$5:$X$6004,1),0)</f>
        <v/>
      </c>
      <c r="W2370" s="57">
        <f>IFERROR(COUNTIFS(DATABASE!$B$5:$B$6004,B2370,DATABASE!$X$5:$X$6004,1),0)</f>
        <v/>
      </c>
      <c r="X2370" s="58">
        <f>--AND(ISNUMBER(B2370),C2370&lt;&gt;"",L2370&lt;&gt;"",M2370&lt;&gt;"")</f>
        <v/>
      </c>
    </row>
    <row r="2371" ht="15" customHeight="1" s="111">
      <c r="A2371" s="42" t="inlineStr">
        <is>
          <t>MAY</t>
        </is>
      </c>
      <c r="B2371" s="43">
        <f>MAY!A372</f>
        <v/>
      </c>
      <c r="C2371" s="44">
        <f>MAY!B372</f>
        <v/>
      </c>
      <c r="D2371" s="44">
        <f>MAY!C372</f>
        <v/>
      </c>
      <c r="E2371" s="44">
        <f>MAY!D372</f>
        <v/>
      </c>
      <c r="F2371" s="44">
        <f>MAY!E372</f>
        <v/>
      </c>
      <c r="G2371" s="44">
        <f>MAY!F372</f>
        <v/>
      </c>
      <c r="H2371" s="44">
        <f>MAY!G372</f>
        <v/>
      </c>
      <c r="I2371" s="45">
        <f>MAY!H372</f>
        <v/>
      </c>
      <c r="J2371" s="45">
        <f>MAY!I372</f>
        <v/>
      </c>
      <c r="K2371" s="44">
        <f>MAY!J372</f>
        <v/>
      </c>
      <c r="L2371" s="44">
        <f>MAY!K372</f>
        <v/>
      </c>
      <c r="M2371" s="46">
        <f>MAY!L372</f>
        <v/>
      </c>
      <c r="N2371" s="44">
        <f>MAY!M372</f>
        <v/>
      </c>
      <c r="O2371" s="44">
        <f>MAY!N372</f>
        <v/>
      </c>
      <c r="P2371" s="44">
        <f>MAY!O372</f>
        <v/>
      </c>
      <c r="Q2371" s="44">
        <f>MAY!P372</f>
        <v/>
      </c>
      <c r="R2371" s="44">
        <f>MAY!Q372</f>
        <v/>
      </c>
      <c r="S2371" s="46">
        <f>S2370+IF(X2371=0,0,M2371)</f>
        <v/>
      </c>
      <c r="T2371" s="47">
        <f>MAX(T2370,S2371)</f>
        <v/>
      </c>
      <c r="U2371" s="48">
        <f>S2371-T2371</f>
        <v/>
      </c>
      <c r="V2371" s="47">
        <f>IFERROR(SUMIFS(DATABASE!$M$5:$M$6004,DATABASE!$B$5:$B$6004,B2371,DATABASE!$X$5:$X$6004,1),0)</f>
        <v/>
      </c>
      <c r="W2371" s="31">
        <f>IFERROR(COUNTIFS(DATABASE!$B$5:$B$6004,B2371,DATABASE!$X$5:$X$6004,1),0)</f>
        <v/>
      </c>
      <c r="X2371" s="49">
        <f>--AND(ISNUMBER(B2371),C2371&lt;&gt;"",L2371&lt;&gt;"",M2371&lt;&gt;"")</f>
        <v/>
      </c>
    </row>
    <row r="2372" ht="15" customHeight="1" s="111">
      <c r="A2372" s="50" t="inlineStr">
        <is>
          <t>MAY</t>
        </is>
      </c>
      <c r="B2372" s="51">
        <f>MAY!A373</f>
        <v/>
      </c>
      <c r="C2372" s="52">
        <f>MAY!B373</f>
        <v/>
      </c>
      <c r="D2372" s="52">
        <f>MAY!C373</f>
        <v/>
      </c>
      <c r="E2372" s="52">
        <f>MAY!D373</f>
        <v/>
      </c>
      <c r="F2372" s="52">
        <f>MAY!E373</f>
        <v/>
      </c>
      <c r="G2372" s="52">
        <f>MAY!F373</f>
        <v/>
      </c>
      <c r="H2372" s="52">
        <f>MAY!G373</f>
        <v/>
      </c>
      <c r="I2372" s="53">
        <f>MAY!H373</f>
        <v/>
      </c>
      <c r="J2372" s="53">
        <f>MAY!I373</f>
        <v/>
      </c>
      <c r="K2372" s="52">
        <f>MAY!J373</f>
        <v/>
      </c>
      <c r="L2372" s="52">
        <f>MAY!K373</f>
        <v/>
      </c>
      <c r="M2372" s="54">
        <f>MAY!L373</f>
        <v/>
      </c>
      <c r="N2372" s="52">
        <f>MAY!M373</f>
        <v/>
      </c>
      <c r="O2372" s="52">
        <f>MAY!N373</f>
        <v/>
      </c>
      <c r="P2372" s="52">
        <f>MAY!O373</f>
        <v/>
      </c>
      <c r="Q2372" s="52">
        <f>MAY!P373</f>
        <v/>
      </c>
      <c r="R2372" s="52">
        <f>MAY!Q373</f>
        <v/>
      </c>
      <c r="S2372" s="54">
        <f>S2371+IF(X2372=0,0,M2372)</f>
        <v/>
      </c>
      <c r="T2372" s="55">
        <f>MAX(T2371,S2372)</f>
        <v/>
      </c>
      <c r="U2372" s="56">
        <f>S2372-T2372</f>
        <v/>
      </c>
      <c r="V2372" s="55">
        <f>IFERROR(SUMIFS(DATABASE!$M$5:$M$6004,DATABASE!$B$5:$B$6004,B2372,DATABASE!$X$5:$X$6004,1),0)</f>
        <v/>
      </c>
      <c r="W2372" s="57">
        <f>IFERROR(COUNTIFS(DATABASE!$B$5:$B$6004,B2372,DATABASE!$X$5:$X$6004,1),0)</f>
        <v/>
      </c>
      <c r="X2372" s="58">
        <f>--AND(ISNUMBER(B2372),C2372&lt;&gt;"",L2372&lt;&gt;"",M2372&lt;&gt;"")</f>
        <v/>
      </c>
    </row>
    <row r="2373" ht="15" customHeight="1" s="111">
      <c r="A2373" s="42" t="inlineStr">
        <is>
          <t>MAY</t>
        </is>
      </c>
      <c r="B2373" s="43">
        <f>MAY!A374</f>
        <v/>
      </c>
      <c r="C2373" s="44">
        <f>MAY!B374</f>
        <v/>
      </c>
      <c r="D2373" s="44">
        <f>MAY!C374</f>
        <v/>
      </c>
      <c r="E2373" s="44">
        <f>MAY!D374</f>
        <v/>
      </c>
      <c r="F2373" s="44">
        <f>MAY!E374</f>
        <v/>
      </c>
      <c r="G2373" s="44">
        <f>MAY!F374</f>
        <v/>
      </c>
      <c r="H2373" s="44">
        <f>MAY!G374</f>
        <v/>
      </c>
      <c r="I2373" s="45">
        <f>MAY!H374</f>
        <v/>
      </c>
      <c r="J2373" s="45">
        <f>MAY!I374</f>
        <v/>
      </c>
      <c r="K2373" s="44">
        <f>MAY!J374</f>
        <v/>
      </c>
      <c r="L2373" s="44">
        <f>MAY!K374</f>
        <v/>
      </c>
      <c r="M2373" s="46">
        <f>MAY!L374</f>
        <v/>
      </c>
      <c r="N2373" s="44">
        <f>MAY!M374</f>
        <v/>
      </c>
      <c r="O2373" s="44">
        <f>MAY!N374</f>
        <v/>
      </c>
      <c r="P2373" s="44">
        <f>MAY!O374</f>
        <v/>
      </c>
      <c r="Q2373" s="44">
        <f>MAY!P374</f>
        <v/>
      </c>
      <c r="R2373" s="44">
        <f>MAY!Q374</f>
        <v/>
      </c>
      <c r="S2373" s="46">
        <f>S2372+IF(X2373=0,0,M2373)</f>
        <v/>
      </c>
      <c r="T2373" s="47">
        <f>MAX(T2372,S2373)</f>
        <v/>
      </c>
      <c r="U2373" s="48">
        <f>S2373-T2373</f>
        <v/>
      </c>
      <c r="V2373" s="47">
        <f>IFERROR(SUMIFS(DATABASE!$M$5:$M$6004,DATABASE!$B$5:$B$6004,B2373,DATABASE!$X$5:$X$6004,1),0)</f>
        <v/>
      </c>
      <c r="W2373" s="31">
        <f>IFERROR(COUNTIFS(DATABASE!$B$5:$B$6004,B2373,DATABASE!$X$5:$X$6004,1),0)</f>
        <v/>
      </c>
      <c r="X2373" s="49">
        <f>--AND(ISNUMBER(B2373),C2373&lt;&gt;"",L2373&lt;&gt;"",M2373&lt;&gt;"")</f>
        <v/>
      </c>
    </row>
    <row r="2374" ht="15" customHeight="1" s="111">
      <c r="A2374" s="50" t="inlineStr">
        <is>
          <t>MAY</t>
        </is>
      </c>
      <c r="B2374" s="51">
        <f>MAY!A375</f>
        <v/>
      </c>
      <c r="C2374" s="52">
        <f>MAY!B375</f>
        <v/>
      </c>
      <c r="D2374" s="52">
        <f>MAY!C375</f>
        <v/>
      </c>
      <c r="E2374" s="52">
        <f>MAY!D375</f>
        <v/>
      </c>
      <c r="F2374" s="52">
        <f>MAY!E375</f>
        <v/>
      </c>
      <c r="G2374" s="52">
        <f>MAY!F375</f>
        <v/>
      </c>
      <c r="H2374" s="52">
        <f>MAY!G375</f>
        <v/>
      </c>
      <c r="I2374" s="53">
        <f>MAY!H375</f>
        <v/>
      </c>
      <c r="J2374" s="53">
        <f>MAY!I375</f>
        <v/>
      </c>
      <c r="K2374" s="52">
        <f>MAY!J375</f>
        <v/>
      </c>
      <c r="L2374" s="52">
        <f>MAY!K375</f>
        <v/>
      </c>
      <c r="M2374" s="54">
        <f>MAY!L375</f>
        <v/>
      </c>
      <c r="N2374" s="52">
        <f>MAY!M375</f>
        <v/>
      </c>
      <c r="O2374" s="52">
        <f>MAY!N375</f>
        <v/>
      </c>
      <c r="P2374" s="52">
        <f>MAY!O375</f>
        <v/>
      </c>
      <c r="Q2374" s="52">
        <f>MAY!P375</f>
        <v/>
      </c>
      <c r="R2374" s="52">
        <f>MAY!Q375</f>
        <v/>
      </c>
      <c r="S2374" s="54">
        <f>S2373+IF(X2374=0,0,M2374)</f>
        <v/>
      </c>
      <c r="T2374" s="55">
        <f>MAX(T2373,S2374)</f>
        <v/>
      </c>
      <c r="U2374" s="56">
        <f>S2374-T2374</f>
        <v/>
      </c>
      <c r="V2374" s="55">
        <f>IFERROR(SUMIFS(DATABASE!$M$5:$M$6004,DATABASE!$B$5:$B$6004,B2374,DATABASE!$X$5:$X$6004,1),0)</f>
        <v/>
      </c>
      <c r="W2374" s="57">
        <f>IFERROR(COUNTIFS(DATABASE!$B$5:$B$6004,B2374,DATABASE!$X$5:$X$6004,1),0)</f>
        <v/>
      </c>
      <c r="X2374" s="58">
        <f>--AND(ISNUMBER(B2374),C2374&lt;&gt;"",L2374&lt;&gt;"",M2374&lt;&gt;"")</f>
        <v/>
      </c>
    </row>
    <row r="2375" ht="15" customHeight="1" s="111">
      <c r="A2375" s="42" t="inlineStr">
        <is>
          <t>MAY</t>
        </is>
      </c>
      <c r="B2375" s="43">
        <f>MAY!A376</f>
        <v/>
      </c>
      <c r="C2375" s="44">
        <f>MAY!B376</f>
        <v/>
      </c>
      <c r="D2375" s="44">
        <f>MAY!C376</f>
        <v/>
      </c>
      <c r="E2375" s="44">
        <f>MAY!D376</f>
        <v/>
      </c>
      <c r="F2375" s="44">
        <f>MAY!E376</f>
        <v/>
      </c>
      <c r="G2375" s="44">
        <f>MAY!F376</f>
        <v/>
      </c>
      <c r="H2375" s="44">
        <f>MAY!G376</f>
        <v/>
      </c>
      <c r="I2375" s="45">
        <f>MAY!H376</f>
        <v/>
      </c>
      <c r="J2375" s="45">
        <f>MAY!I376</f>
        <v/>
      </c>
      <c r="K2375" s="44">
        <f>MAY!J376</f>
        <v/>
      </c>
      <c r="L2375" s="44">
        <f>MAY!K376</f>
        <v/>
      </c>
      <c r="M2375" s="46">
        <f>MAY!L376</f>
        <v/>
      </c>
      <c r="N2375" s="44">
        <f>MAY!M376</f>
        <v/>
      </c>
      <c r="O2375" s="44">
        <f>MAY!N376</f>
        <v/>
      </c>
      <c r="P2375" s="44">
        <f>MAY!O376</f>
        <v/>
      </c>
      <c r="Q2375" s="44">
        <f>MAY!P376</f>
        <v/>
      </c>
      <c r="R2375" s="44">
        <f>MAY!Q376</f>
        <v/>
      </c>
      <c r="S2375" s="46">
        <f>S2374+IF(X2375=0,0,M2375)</f>
        <v/>
      </c>
      <c r="T2375" s="47">
        <f>MAX(T2374,S2375)</f>
        <v/>
      </c>
      <c r="U2375" s="48">
        <f>S2375-T2375</f>
        <v/>
      </c>
      <c r="V2375" s="47">
        <f>IFERROR(SUMIFS(DATABASE!$M$5:$M$6004,DATABASE!$B$5:$B$6004,B2375,DATABASE!$X$5:$X$6004,1),0)</f>
        <v/>
      </c>
      <c r="W2375" s="31">
        <f>IFERROR(COUNTIFS(DATABASE!$B$5:$B$6004,B2375,DATABASE!$X$5:$X$6004,1),0)</f>
        <v/>
      </c>
      <c r="X2375" s="49">
        <f>--AND(ISNUMBER(B2375),C2375&lt;&gt;"",L2375&lt;&gt;"",M2375&lt;&gt;"")</f>
        <v/>
      </c>
    </row>
    <row r="2376" ht="15" customHeight="1" s="111">
      <c r="A2376" s="50" t="inlineStr">
        <is>
          <t>MAY</t>
        </is>
      </c>
      <c r="B2376" s="51">
        <f>MAY!A377</f>
        <v/>
      </c>
      <c r="C2376" s="52">
        <f>MAY!B377</f>
        <v/>
      </c>
      <c r="D2376" s="52">
        <f>MAY!C377</f>
        <v/>
      </c>
      <c r="E2376" s="52">
        <f>MAY!D377</f>
        <v/>
      </c>
      <c r="F2376" s="52">
        <f>MAY!E377</f>
        <v/>
      </c>
      <c r="G2376" s="52">
        <f>MAY!F377</f>
        <v/>
      </c>
      <c r="H2376" s="52">
        <f>MAY!G377</f>
        <v/>
      </c>
      <c r="I2376" s="53">
        <f>MAY!H377</f>
        <v/>
      </c>
      <c r="J2376" s="53">
        <f>MAY!I377</f>
        <v/>
      </c>
      <c r="K2376" s="52">
        <f>MAY!J377</f>
        <v/>
      </c>
      <c r="L2376" s="52">
        <f>MAY!K377</f>
        <v/>
      </c>
      <c r="M2376" s="54">
        <f>MAY!L377</f>
        <v/>
      </c>
      <c r="N2376" s="52">
        <f>MAY!M377</f>
        <v/>
      </c>
      <c r="O2376" s="52">
        <f>MAY!N377</f>
        <v/>
      </c>
      <c r="P2376" s="52">
        <f>MAY!O377</f>
        <v/>
      </c>
      <c r="Q2376" s="52">
        <f>MAY!P377</f>
        <v/>
      </c>
      <c r="R2376" s="52">
        <f>MAY!Q377</f>
        <v/>
      </c>
      <c r="S2376" s="54">
        <f>S2375+IF(X2376=0,0,M2376)</f>
        <v/>
      </c>
      <c r="T2376" s="55">
        <f>MAX(T2375,S2376)</f>
        <v/>
      </c>
      <c r="U2376" s="56">
        <f>S2376-T2376</f>
        <v/>
      </c>
      <c r="V2376" s="55">
        <f>IFERROR(SUMIFS(DATABASE!$M$5:$M$6004,DATABASE!$B$5:$B$6004,B2376,DATABASE!$X$5:$X$6004,1),0)</f>
        <v/>
      </c>
      <c r="W2376" s="57">
        <f>IFERROR(COUNTIFS(DATABASE!$B$5:$B$6004,B2376,DATABASE!$X$5:$X$6004,1),0)</f>
        <v/>
      </c>
      <c r="X2376" s="58">
        <f>--AND(ISNUMBER(B2376),C2376&lt;&gt;"",L2376&lt;&gt;"",M2376&lt;&gt;"")</f>
        <v/>
      </c>
    </row>
    <row r="2377" ht="15" customHeight="1" s="111">
      <c r="A2377" s="42" t="inlineStr">
        <is>
          <t>MAY</t>
        </is>
      </c>
      <c r="B2377" s="43">
        <f>MAY!A378</f>
        <v/>
      </c>
      <c r="C2377" s="44">
        <f>MAY!B378</f>
        <v/>
      </c>
      <c r="D2377" s="44">
        <f>MAY!C378</f>
        <v/>
      </c>
      <c r="E2377" s="44">
        <f>MAY!D378</f>
        <v/>
      </c>
      <c r="F2377" s="44">
        <f>MAY!E378</f>
        <v/>
      </c>
      <c r="G2377" s="44">
        <f>MAY!F378</f>
        <v/>
      </c>
      <c r="H2377" s="44">
        <f>MAY!G378</f>
        <v/>
      </c>
      <c r="I2377" s="45">
        <f>MAY!H378</f>
        <v/>
      </c>
      <c r="J2377" s="45">
        <f>MAY!I378</f>
        <v/>
      </c>
      <c r="K2377" s="44">
        <f>MAY!J378</f>
        <v/>
      </c>
      <c r="L2377" s="44">
        <f>MAY!K378</f>
        <v/>
      </c>
      <c r="M2377" s="46">
        <f>MAY!L378</f>
        <v/>
      </c>
      <c r="N2377" s="44">
        <f>MAY!M378</f>
        <v/>
      </c>
      <c r="O2377" s="44">
        <f>MAY!N378</f>
        <v/>
      </c>
      <c r="P2377" s="44">
        <f>MAY!O378</f>
        <v/>
      </c>
      <c r="Q2377" s="44">
        <f>MAY!P378</f>
        <v/>
      </c>
      <c r="R2377" s="44">
        <f>MAY!Q378</f>
        <v/>
      </c>
      <c r="S2377" s="46">
        <f>S2376+IF(X2377=0,0,M2377)</f>
        <v/>
      </c>
      <c r="T2377" s="47">
        <f>MAX(T2376,S2377)</f>
        <v/>
      </c>
      <c r="U2377" s="48">
        <f>S2377-T2377</f>
        <v/>
      </c>
      <c r="V2377" s="47">
        <f>IFERROR(SUMIFS(DATABASE!$M$5:$M$6004,DATABASE!$B$5:$B$6004,B2377,DATABASE!$X$5:$X$6004,1),0)</f>
        <v/>
      </c>
      <c r="W2377" s="31">
        <f>IFERROR(COUNTIFS(DATABASE!$B$5:$B$6004,B2377,DATABASE!$X$5:$X$6004,1),0)</f>
        <v/>
      </c>
      <c r="X2377" s="49">
        <f>--AND(ISNUMBER(B2377),C2377&lt;&gt;"",L2377&lt;&gt;"",M2377&lt;&gt;"")</f>
        <v/>
      </c>
    </row>
    <row r="2378" ht="15" customHeight="1" s="111">
      <c r="A2378" s="50" t="inlineStr">
        <is>
          <t>MAY</t>
        </is>
      </c>
      <c r="B2378" s="51">
        <f>MAY!A379</f>
        <v/>
      </c>
      <c r="C2378" s="52">
        <f>MAY!B379</f>
        <v/>
      </c>
      <c r="D2378" s="52">
        <f>MAY!C379</f>
        <v/>
      </c>
      <c r="E2378" s="52">
        <f>MAY!D379</f>
        <v/>
      </c>
      <c r="F2378" s="52">
        <f>MAY!E379</f>
        <v/>
      </c>
      <c r="G2378" s="52">
        <f>MAY!F379</f>
        <v/>
      </c>
      <c r="H2378" s="52">
        <f>MAY!G379</f>
        <v/>
      </c>
      <c r="I2378" s="53">
        <f>MAY!H379</f>
        <v/>
      </c>
      <c r="J2378" s="53">
        <f>MAY!I379</f>
        <v/>
      </c>
      <c r="K2378" s="52">
        <f>MAY!J379</f>
        <v/>
      </c>
      <c r="L2378" s="52">
        <f>MAY!K379</f>
        <v/>
      </c>
      <c r="M2378" s="54">
        <f>MAY!L379</f>
        <v/>
      </c>
      <c r="N2378" s="52">
        <f>MAY!M379</f>
        <v/>
      </c>
      <c r="O2378" s="52">
        <f>MAY!N379</f>
        <v/>
      </c>
      <c r="P2378" s="52">
        <f>MAY!O379</f>
        <v/>
      </c>
      <c r="Q2378" s="52">
        <f>MAY!P379</f>
        <v/>
      </c>
      <c r="R2378" s="52">
        <f>MAY!Q379</f>
        <v/>
      </c>
      <c r="S2378" s="54">
        <f>S2377+IF(X2378=0,0,M2378)</f>
        <v/>
      </c>
      <c r="T2378" s="55">
        <f>MAX(T2377,S2378)</f>
        <v/>
      </c>
      <c r="U2378" s="56">
        <f>S2378-T2378</f>
        <v/>
      </c>
      <c r="V2378" s="55">
        <f>IFERROR(SUMIFS(DATABASE!$M$5:$M$6004,DATABASE!$B$5:$B$6004,B2378,DATABASE!$X$5:$X$6004,1),0)</f>
        <v/>
      </c>
      <c r="W2378" s="57">
        <f>IFERROR(COUNTIFS(DATABASE!$B$5:$B$6004,B2378,DATABASE!$X$5:$X$6004,1),0)</f>
        <v/>
      </c>
      <c r="X2378" s="58">
        <f>--AND(ISNUMBER(B2378),C2378&lt;&gt;"",L2378&lt;&gt;"",M2378&lt;&gt;"")</f>
        <v/>
      </c>
    </row>
    <row r="2379" ht="15" customHeight="1" s="111">
      <c r="A2379" s="42" t="inlineStr">
        <is>
          <t>MAY</t>
        </is>
      </c>
      <c r="B2379" s="43">
        <f>MAY!A380</f>
        <v/>
      </c>
      <c r="C2379" s="44">
        <f>MAY!B380</f>
        <v/>
      </c>
      <c r="D2379" s="44">
        <f>MAY!C380</f>
        <v/>
      </c>
      <c r="E2379" s="44">
        <f>MAY!D380</f>
        <v/>
      </c>
      <c r="F2379" s="44">
        <f>MAY!E380</f>
        <v/>
      </c>
      <c r="G2379" s="44">
        <f>MAY!F380</f>
        <v/>
      </c>
      <c r="H2379" s="44">
        <f>MAY!G380</f>
        <v/>
      </c>
      <c r="I2379" s="45">
        <f>MAY!H380</f>
        <v/>
      </c>
      <c r="J2379" s="45">
        <f>MAY!I380</f>
        <v/>
      </c>
      <c r="K2379" s="44">
        <f>MAY!J380</f>
        <v/>
      </c>
      <c r="L2379" s="44">
        <f>MAY!K380</f>
        <v/>
      </c>
      <c r="M2379" s="46">
        <f>MAY!L380</f>
        <v/>
      </c>
      <c r="N2379" s="44">
        <f>MAY!M380</f>
        <v/>
      </c>
      <c r="O2379" s="44">
        <f>MAY!N380</f>
        <v/>
      </c>
      <c r="P2379" s="44">
        <f>MAY!O380</f>
        <v/>
      </c>
      <c r="Q2379" s="44">
        <f>MAY!P380</f>
        <v/>
      </c>
      <c r="R2379" s="44">
        <f>MAY!Q380</f>
        <v/>
      </c>
      <c r="S2379" s="46">
        <f>S2378+IF(X2379=0,0,M2379)</f>
        <v/>
      </c>
      <c r="T2379" s="47">
        <f>MAX(T2378,S2379)</f>
        <v/>
      </c>
      <c r="U2379" s="48">
        <f>S2379-T2379</f>
        <v/>
      </c>
      <c r="V2379" s="47">
        <f>IFERROR(SUMIFS(DATABASE!$M$5:$M$6004,DATABASE!$B$5:$B$6004,B2379,DATABASE!$X$5:$X$6004,1),0)</f>
        <v/>
      </c>
      <c r="W2379" s="31">
        <f>IFERROR(COUNTIFS(DATABASE!$B$5:$B$6004,B2379,DATABASE!$X$5:$X$6004,1),0)</f>
        <v/>
      </c>
      <c r="X2379" s="49">
        <f>--AND(ISNUMBER(B2379),C2379&lt;&gt;"",L2379&lt;&gt;"",M2379&lt;&gt;"")</f>
        <v/>
      </c>
    </row>
    <row r="2380" ht="15" customHeight="1" s="111">
      <c r="A2380" s="50" t="inlineStr">
        <is>
          <t>MAY</t>
        </is>
      </c>
      <c r="B2380" s="51">
        <f>MAY!A381</f>
        <v/>
      </c>
      <c r="C2380" s="52">
        <f>MAY!B381</f>
        <v/>
      </c>
      <c r="D2380" s="52">
        <f>MAY!C381</f>
        <v/>
      </c>
      <c r="E2380" s="52">
        <f>MAY!D381</f>
        <v/>
      </c>
      <c r="F2380" s="52">
        <f>MAY!E381</f>
        <v/>
      </c>
      <c r="G2380" s="52">
        <f>MAY!F381</f>
        <v/>
      </c>
      <c r="H2380" s="52">
        <f>MAY!G381</f>
        <v/>
      </c>
      <c r="I2380" s="53">
        <f>MAY!H381</f>
        <v/>
      </c>
      <c r="J2380" s="53">
        <f>MAY!I381</f>
        <v/>
      </c>
      <c r="K2380" s="52">
        <f>MAY!J381</f>
        <v/>
      </c>
      <c r="L2380" s="52">
        <f>MAY!K381</f>
        <v/>
      </c>
      <c r="M2380" s="54">
        <f>MAY!L381</f>
        <v/>
      </c>
      <c r="N2380" s="52">
        <f>MAY!M381</f>
        <v/>
      </c>
      <c r="O2380" s="52">
        <f>MAY!N381</f>
        <v/>
      </c>
      <c r="P2380" s="52">
        <f>MAY!O381</f>
        <v/>
      </c>
      <c r="Q2380" s="52">
        <f>MAY!P381</f>
        <v/>
      </c>
      <c r="R2380" s="52">
        <f>MAY!Q381</f>
        <v/>
      </c>
      <c r="S2380" s="54">
        <f>S2379+IF(X2380=0,0,M2380)</f>
        <v/>
      </c>
      <c r="T2380" s="55">
        <f>MAX(T2379,S2380)</f>
        <v/>
      </c>
      <c r="U2380" s="56">
        <f>S2380-T2380</f>
        <v/>
      </c>
      <c r="V2380" s="55">
        <f>IFERROR(SUMIFS(DATABASE!$M$5:$M$6004,DATABASE!$B$5:$B$6004,B2380,DATABASE!$X$5:$X$6004,1),0)</f>
        <v/>
      </c>
      <c r="W2380" s="57">
        <f>IFERROR(COUNTIFS(DATABASE!$B$5:$B$6004,B2380,DATABASE!$X$5:$X$6004,1),0)</f>
        <v/>
      </c>
      <c r="X2380" s="58">
        <f>--AND(ISNUMBER(B2380),C2380&lt;&gt;"",L2380&lt;&gt;"",M2380&lt;&gt;"")</f>
        <v/>
      </c>
    </row>
    <row r="2381" ht="15" customHeight="1" s="111">
      <c r="A2381" s="42" t="inlineStr">
        <is>
          <t>MAY</t>
        </is>
      </c>
      <c r="B2381" s="43">
        <f>MAY!A382</f>
        <v/>
      </c>
      <c r="C2381" s="44">
        <f>MAY!B382</f>
        <v/>
      </c>
      <c r="D2381" s="44">
        <f>MAY!C382</f>
        <v/>
      </c>
      <c r="E2381" s="44">
        <f>MAY!D382</f>
        <v/>
      </c>
      <c r="F2381" s="44">
        <f>MAY!E382</f>
        <v/>
      </c>
      <c r="G2381" s="44">
        <f>MAY!F382</f>
        <v/>
      </c>
      <c r="H2381" s="44">
        <f>MAY!G382</f>
        <v/>
      </c>
      <c r="I2381" s="45">
        <f>MAY!H382</f>
        <v/>
      </c>
      <c r="J2381" s="45">
        <f>MAY!I382</f>
        <v/>
      </c>
      <c r="K2381" s="44">
        <f>MAY!J382</f>
        <v/>
      </c>
      <c r="L2381" s="44">
        <f>MAY!K382</f>
        <v/>
      </c>
      <c r="M2381" s="46">
        <f>MAY!L382</f>
        <v/>
      </c>
      <c r="N2381" s="44">
        <f>MAY!M382</f>
        <v/>
      </c>
      <c r="O2381" s="44">
        <f>MAY!N382</f>
        <v/>
      </c>
      <c r="P2381" s="44">
        <f>MAY!O382</f>
        <v/>
      </c>
      <c r="Q2381" s="44">
        <f>MAY!P382</f>
        <v/>
      </c>
      <c r="R2381" s="44">
        <f>MAY!Q382</f>
        <v/>
      </c>
      <c r="S2381" s="46">
        <f>S2380+IF(X2381=0,0,M2381)</f>
        <v/>
      </c>
      <c r="T2381" s="47">
        <f>MAX(T2380,S2381)</f>
        <v/>
      </c>
      <c r="U2381" s="48">
        <f>S2381-T2381</f>
        <v/>
      </c>
      <c r="V2381" s="47">
        <f>IFERROR(SUMIFS(DATABASE!$M$5:$M$6004,DATABASE!$B$5:$B$6004,B2381,DATABASE!$X$5:$X$6004,1),0)</f>
        <v/>
      </c>
      <c r="W2381" s="31">
        <f>IFERROR(COUNTIFS(DATABASE!$B$5:$B$6004,B2381,DATABASE!$X$5:$X$6004,1),0)</f>
        <v/>
      </c>
      <c r="X2381" s="49">
        <f>--AND(ISNUMBER(B2381),C2381&lt;&gt;"",L2381&lt;&gt;"",M2381&lt;&gt;"")</f>
        <v/>
      </c>
    </row>
    <row r="2382" ht="15" customHeight="1" s="111">
      <c r="A2382" s="50" t="inlineStr">
        <is>
          <t>MAY</t>
        </is>
      </c>
      <c r="B2382" s="51">
        <f>MAY!A383</f>
        <v/>
      </c>
      <c r="C2382" s="52">
        <f>MAY!B383</f>
        <v/>
      </c>
      <c r="D2382" s="52">
        <f>MAY!C383</f>
        <v/>
      </c>
      <c r="E2382" s="52">
        <f>MAY!D383</f>
        <v/>
      </c>
      <c r="F2382" s="52">
        <f>MAY!E383</f>
        <v/>
      </c>
      <c r="G2382" s="52">
        <f>MAY!F383</f>
        <v/>
      </c>
      <c r="H2382" s="52">
        <f>MAY!G383</f>
        <v/>
      </c>
      <c r="I2382" s="53">
        <f>MAY!H383</f>
        <v/>
      </c>
      <c r="J2382" s="53">
        <f>MAY!I383</f>
        <v/>
      </c>
      <c r="K2382" s="52">
        <f>MAY!J383</f>
        <v/>
      </c>
      <c r="L2382" s="52">
        <f>MAY!K383</f>
        <v/>
      </c>
      <c r="M2382" s="54">
        <f>MAY!L383</f>
        <v/>
      </c>
      <c r="N2382" s="52">
        <f>MAY!M383</f>
        <v/>
      </c>
      <c r="O2382" s="52">
        <f>MAY!N383</f>
        <v/>
      </c>
      <c r="P2382" s="52">
        <f>MAY!O383</f>
        <v/>
      </c>
      <c r="Q2382" s="52">
        <f>MAY!P383</f>
        <v/>
      </c>
      <c r="R2382" s="52">
        <f>MAY!Q383</f>
        <v/>
      </c>
      <c r="S2382" s="54">
        <f>S2381+IF(X2382=0,0,M2382)</f>
        <v/>
      </c>
      <c r="T2382" s="55">
        <f>MAX(T2381,S2382)</f>
        <v/>
      </c>
      <c r="U2382" s="56">
        <f>S2382-T2382</f>
        <v/>
      </c>
      <c r="V2382" s="55">
        <f>IFERROR(SUMIFS(DATABASE!$M$5:$M$6004,DATABASE!$B$5:$B$6004,B2382,DATABASE!$X$5:$X$6004,1),0)</f>
        <v/>
      </c>
      <c r="W2382" s="57">
        <f>IFERROR(COUNTIFS(DATABASE!$B$5:$B$6004,B2382,DATABASE!$X$5:$X$6004,1),0)</f>
        <v/>
      </c>
      <c r="X2382" s="58">
        <f>--AND(ISNUMBER(B2382),C2382&lt;&gt;"",L2382&lt;&gt;"",M2382&lt;&gt;"")</f>
        <v/>
      </c>
    </row>
    <row r="2383" ht="15" customHeight="1" s="111">
      <c r="A2383" s="42" t="inlineStr">
        <is>
          <t>MAY</t>
        </is>
      </c>
      <c r="B2383" s="43">
        <f>MAY!A384</f>
        <v/>
      </c>
      <c r="C2383" s="44">
        <f>MAY!B384</f>
        <v/>
      </c>
      <c r="D2383" s="44">
        <f>MAY!C384</f>
        <v/>
      </c>
      <c r="E2383" s="44">
        <f>MAY!D384</f>
        <v/>
      </c>
      <c r="F2383" s="44">
        <f>MAY!E384</f>
        <v/>
      </c>
      <c r="G2383" s="44">
        <f>MAY!F384</f>
        <v/>
      </c>
      <c r="H2383" s="44">
        <f>MAY!G384</f>
        <v/>
      </c>
      <c r="I2383" s="45">
        <f>MAY!H384</f>
        <v/>
      </c>
      <c r="J2383" s="45">
        <f>MAY!I384</f>
        <v/>
      </c>
      <c r="K2383" s="44">
        <f>MAY!J384</f>
        <v/>
      </c>
      <c r="L2383" s="44">
        <f>MAY!K384</f>
        <v/>
      </c>
      <c r="M2383" s="46">
        <f>MAY!L384</f>
        <v/>
      </c>
      <c r="N2383" s="44">
        <f>MAY!M384</f>
        <v/>
      </c>
      <c r="O2383" s="44">
        <f>MAY!N384</f>
        <v/>
      </c>
      <c r="P2383" s="44">
        <f>MAY!O384</f>
        <v/>
      </c>
      <c r="Q2383" s="44">
        <f>MAY!P384</f>
        <v/>
      </c>
      <c r="R2383" s="44">
        <f>MAY!Q384</f>
        <v/>
      </c>
      <c r="S2383" s="46">
        <f>S2382+IF(X2383=0,0,M2383)</f>
        <v/>
      </c>
      <c r="T2383" s="47">
        <f>MAX(T2382,S2383)</f>
        <v/>
      </c>
      <c r="U2383" s="48">
        <f>S2383-T2383</f>
        <v/>
      </c>
      <c r="V2383" s="47">
        <f>IFERROR(SUMIFS(DATABASE!$M$5:$M$6004,DATABASE!$B$5:$B$6004,B2383,DATABASE!$X$5:$X$6004,1),0)</f>
        <v/>
      </c>
      <c r="W2383" s="31">
        <f>IFERROR(COUNTIFS(DATABASE!$B$5:$B$6004,B2383,DATABASE!$X$5:$X$6004,1),0)</f>
        <v/>
      </c>
      <c r="X2383" s="49">
        <f>--AND(ISNUMBER(B2383),C2383&lt;&gt;"",L2383&lt;&gt;"",M2383&lt;&gt;"")</f>
        <v/>
      </c>
    </row>
    <row r="2384" ht="15" customHeight="1" s="111">
      <c r="A2384" s="50" t="inlineStr">
        <is>
          <t>MAY</t>
        </is>
      </c>
      <c r="B2384" s="51">
        <f>MAY!A385</f>
        <v/>
      </c>
      <c r="C2384" s="52">
        <f>MAY!B385</f>
        <v/>
      </c>
      <c r="D2384" s="52">
        <f>MAY!C385</f>
        <v/>
      </c>
      <c r="E2384" s="52">
        <f>MAY!D385</f>
        <v/>
      </c>
      <c r="F2384" s="52">
        <f>MAY!E385</f>
        <v/>
      </c>
      <c r="G2384" s="52">
        <f>MAY!F385</f>
        <v/>
      </c>
      <c r="H2384" s="52">
        <f>MAY!G385</f>
        <v/>
      </c>
      <c r="I2384" s="53">
        <f>MAY!H385</f>
        <v/>
      </c>
      <c r="J2384" s="53">
        <f>MAY!I385</f>
        <v/>
      </c>
      <c r="K2384" s="52">
        <f>MAY!J385</f>
        <v/>
      </c>
      <c r="L2384" s="52">
        <f>MAY!K385</f>
        <v/>
      </c>
      <c r="M2384" s="54">
        <f>MAY!L385</f>
        <v/>
      </c>
      <c r="N2384" s="52">
        <f>MAY!M385</f>
        <v/>
      </c>
      <c r="O2384" s="52">
        <f>MAY!N385</f>
        <v/>
      </c>
      <c r="P2384" s="52">
        <f>MAY!O385</f>
        <v/>
      </c>
      <c r="Q2384" s="52">
        <f>MAY!P385</f>
        <v/>
      </c>
      <c r="R2384" s="52">
        <f>MAY!Q385</f>
        <v/>
      </c>
      <c r="S2384" s="54">
        <f>S2383+IF(X2384=0,0,M2384)</f>
        <v/>
      </c>
      <c r="T2384" s="55">
        <f>MAX(T2383,S2384)</f>
        <v/>
      </c>
      <c r="U2384" s="56">
        <f>S2384-T2384</f>
        <v/>
      </c>
      <c r="V2384" s="55">
        <f>IFERROR(SUMIFS(DATABASE!$M$5:$M$6004,DATABASE!$B$5:$B$6004,B2384,DATABASE!$X$5:$X$6004,1),0)</f>
        <v/>
      </c>
      <c r="W2384" s="57">
        <f>IFERROR(COUNTIFS(DATABASE!$B$5:$B$6004,B2384,DATABASE!$X$5:$X$6004,1),0)</f>
        <v/>
      </c>
      <c r="X2384" s="58">
        <f>--AND(ISNUMBER(B2384),C2384&lt;&gt;"",L2384&lt;&gt;"",M2384&lt;&gt;"")</f>
        <v/>
      </c>
    </row>
    <row r="2385" ht="15" customHeight="1" s="111">
      <c r="A2385" s="42" t="inlineStr">
        <is>
          <t>MAY</t>
        </is>
      </c>
      <c r="B2385" s="43">
        <f>MAY!A386</f>
        <v/>
      </c>
      <c r="C2385" s="44">
        <f>MAY!B386</f>
        <v/>
      </c>
      <c r="D2385" s="44">
        <f>MAY!C386</f>
        <v/>
      </c>
      <c r="E2385" s="44">
        <f>MAY!D386</f>
        <v/>
      </c>
      <c r="F2385" s="44">
        <f>MAY!E386</f>
        <v/>
      </c>
      <c r="G2385" s="44">
        <f>MAY!F386</f>
        <v/>
      </c>
      <c r="H2385" s="44">
        <f>MAY!G386</f>
        <v/>
      </c>
      <c r="I2385" s="45">
        <f>MAY!H386</f>
        <v/>
      </c>
      <c r="J2385" s="45">
        <f>MAY!I386</f>
        <v/>
      </c>
      <c r="K2385" s="44">
        <f>MAY!J386</f>
        <v/>
      </c>
      <c r="L2385" s="44">
        <f>MAY!K386</f>
        <v/>
      </c>
      <c r="M2385" s="46">
        <f>MAY!L386</f>
        <v/>
      </c>
      <c r="N2385" s="44">
        <f>MAY!M386</f>
        <v/>
      </c>
      <c r="O2385" s="44">
        <f>MAY!N386</f>
        <v/>
      </c>
      <c r="P2385" s="44">
        <f>MAY!O386</f>
        <v/>
      </c>
      <c r="Q2385" s="44">
        <f>MAY!P386</f>
        <v/>
      </c>
      <c r="R2385" s="44">
        <f>MAY!Q386</f>
        <v/>
      </c>
      <c r="S2385" s="46">
        <f>S2384+IF(X2385=0,0,M2385)</f>
        <v/>
      </c>
      <c r="T2385" s="47">
        <f>MAX(T2384,S2385)</f>
        <v/>
      </c>
      <c r="U2385" s="48">
        <f>S2385-T2385</f>
        <v/>
      </c>
      <c r="V2385" s="47">
        <f>IFERROR(SUMIFS(DATABASE!$M$5:$M$6004,DATABASE!$B$5:$B$6004,B2385,DATABASE!$X$5:$X$6004,1),0)</f>
        <v/>
      </c>
      <c r="W2385" s="31">
        <f>IFERROR(COUNTIFS(DATABASE!$B$5:$B$6004,B2385,DATABASE!$X$5:$X$6004,1),0)</f>
        <v/>
      </c>
      <c r="X2385" s="49">
        <f>--AND(ISNUMBER(B2385),C2385&lt;&gt;"",L2385&lt;&gt;"",M2385&lt;&gt;"")</f>
        <v/>
      </c>
    </row>
    <row r="2386" ht="15" customHeight="1" s="111">
      <c r="A2386" s="50" t="inlineStr">
        <is>
          <t>MAY</t>
        </is>
      </c>
      <c r="B2386" s="51">
        <f>MAY!A387</f>
        <v/>
      </c>
      <c r="C2386" s="52">
        <f>MAY!B387</f>
        <v/>
      </c>
      <c r="D2386" s="52">
        <f>MAY!C387</f>
        <v/>
      </c>
      <c r="E2386" s="52">
        <f>MAY!D387</f>
        <v/>
      </c>
      <c r="F2386" s="52">
        <f>MAY!E387</f>
        <v/>
      </c>
      <c r="G2386" s="52">
        <f>MAY!F387</f>
        <v/>
      </c>
      <c r="H2386" s="52">
        <f>MAY!G387</f>
        <v/>
      </c>
      <c r="I2386" s="53">
        <f>MAY!H387</f>
        <v/>
      </c>
      <c r="J2386" s="53">
        <f>MAY!I387</f>
        <v/>
      </c>
      <c r="K2386" s="52">
        <f>MAY!J387</f>
        <v/>
      </c>
      <c r="L2386" s="52">
        <f>MAY!K387</f>
        <v/>
      </c>
      <c r="M2386" s="54">
        <f>MAY!L387</f>
        <v/>
      </c>
      <c r="N2386" s="52">
        <f>MAY!M387</f>
        <v/>
      </c>
      <c r="O2386" s="52">
        <f>MAY!N387</f>
        <v/>
      </c>
      <c r="P2386" s="52">
        <f>MAY!O387</f>
        <v/>
      </c>
      <c r="Q2386" s="52">
        <f>MAY!P387</f>
        <v/>
      </c>
      <c r="R2386" s="52">
        <f>MAY!Q387</f>
        <v/>
      </c>
      <c r="S2386" s="54">
        <f>S2385+IF(X2386=0,0,M2386)</f>
        <v/>
      </c>
      <c r="T2386" s="55">
        <f>MAX(T2385,S2386)</f>
        <v/>
      </c>
      <c r="U2386" s="56">
        <f>S2386-T2386</f>
        <v/>
      </c>
      <c r="V2386" s="55">
        <f>IFERROR(SUMIFS(DATABASE!$M$5:$M$6004,DATABASE!$B$5:$B$6004,B2386,DATABASE!$X$5:$X$6004,1),0)</f>
        <v/>
      </c>
      <c r="W2386" s="57">
        <f>IFERROR(COUNTIFS(DATABASE!$B$5:$B$6004,B2386,DATABASE!$X$5:$X$6004,1),0)</f>
        <v/>
      </c>
      <c r="X2386" s="58">
        <f>--AND(ISNUMBER(B2386),C2386&lt;&gt;"",L2386&lt;&gt;"",M2386&lt;&gt;"")</f>
        <v/>
      </c>
    </row>
    <row r="2387" ht="15" customHeight="1" s="111">
      <c r="A2387" s="42" t="inlineStr">
        <is>
          <t>MAY</t>
        </is>
      </c>
      <c r="B2387" s="43">
        <f>MAY!A388</f>
        <v/>
      </c>
      <c r="C2387" s="44">
        <f>MAY!B388</f>
        <v/>
      </c>
      <c r="D2387" s="44">
        <f>MAY!C388</f>
        <v/>
      </c>
      <c r="E2387" s="44">
        <f>MAY!D388</f>
        <v/>
      </c>
      <c r="F2387" s="44">
        <f>MAY!E388</f>
        <v/>
      </c>
      <c r="G2387" s="44">
        <f>MAY!F388</f>
        <v/>
      </c>
      <c r="H2387" s="44">
        <f>MAY!G388</f>
        <v/>
      </c>
      <c r="I2387" s="45">
        <f>MAY!H388</f>
        <v/>
      </c>
      <c r="J2387" s="45">
        <f>MAY!I388</f>
        <v/>
      </c>
      <c r="K2387" s="44">
        <f>MAY!J388</f>
        <v/>
      </c>
      <c r="L2387" s="44">
        <f>MAY!K388</f>
        <v/>
      </c>
      <c r="M2387" s="46">
        <f>MAY!L388</f>
        <v/>
      </c>
      <c r="N2387" s="44">
        <f>MAY!M388</f>
        <v/>
      </c>
      <c r="O2387" s="44">
        <f>MAY!N388</f>
        <v/>
      </c>
      <c r="P2387" s="44">
        <f>MAY!O388</f>
        <v/>
      </c>
      <c r="Q2387" s="44">
        <f>MAY!P388</f>
        <v/>
      </c>
      <c r="R2387" s="44">
        <f>MAY!Q388</f>
        <v/>
      </c>
      <c r="S2387" s="46">
        <f>S2386+IF(X2387=0,0,M2387)</f>
        <v/>
      </c>
      <c r="T2387" s="47">
        <f>MAX(T2386,S2387)</f>
        <v/>
      </c>
      <c r="U2387" s="48">
        <f>S2387-T2387</f>
        <v/>
      </c>
      <c r="V2387" s="47">
        <f>IFERROR(SUMIFS(DATABASE!$M$5:$M$6004,DATABASE!$B$5:$B$6004,B2387,DATABASE!$X$5:$X$6004,1),0)</f>
        <v/>
      </c>
      <c r="W2387" s="31">
        <f>IFERROR(COUNTIFS(DATABASE!$B$5:$B$6004,B2387,DATABASE!$X$5:$X$6004,1),0)</f>
        <v/>
      </c>
      <c r="X2387" s="49">
        <f>--AND(ISNUMBER(B2387),C2387&lt;&gt;"",L2387&lt;&gt;"",M2387&lt;&gt;"")</f>
        <v/>
      </c>
    </row>
    <row r="2388" ht="15" customHeight="1" s="111">
      <c r="A2388" s="50" t="inlineStr">
        <is>
          <t>MAY</t>
        </is>
      </c>
      <c r="B2388" s="51">
        <f>MAY!A389</f>
        <v/>
      </c>
      <c r="C2388" s="52">
        <f>MAY!B389</f>
        <v/>
      </c>
      <c r="D2388" s="52">
        <f>MAY!C389</f>
        <v/>
      </c>
      <c r="E2388" s="52">
        <f>MAY!D389</f>
        <v/>
      </c>
      <c r="F2388" s="52">
        <f>MAY!E389</f>
        <v/>
      </c>
      <c r="G2388" s="52">
        <f>MAY!F389</f>
        <v/>
      </c>
      <c r="H2388" s="52">
        <f>MAY!G389</f>
        <v/>
      </c>
      <c r="I2388" s="53">
        <f>MAY!H389</f>
        <v/>
      </c>
      <c r="J2388" s="53">
        <f>MAY!I389</f>
        <v/>
      </c>
      <c r="K2388" s="52">
        <f>MAY!J389</f>
        <v/>
      </c>
      <c r="L2388" s="52">
        <f>MAY!K389</f>
        <v/>
      </c>
      <c r="M2388" s="54">
        <f>MAY!L389</f>
        <v/>
      </c>
      <c r="N2388" s="52">
        <f>MAY!M389</f>
        <v/>
      </c>
      <c r="O2388" s="52">
        <f>MAY!N389</f>
        <v/>
      </c>
      <c r="P2388" s="52">
        <f>MAY!O389</f>
        <v/>
      </c>
      <c r="Q2388" s="52">
        <f>MAY!P389</f>
        <v/>
      </c>
      <c r="R2388" s="52">
        <f>MAY!Q389</f>
        <v/>
      </c>
      <c r="S2388" s="54">
        <f>S2387+IF(X2388=0,0,M2388)</f>
        <v/>
      </c>
      <c r="T2388" s="55">
        <f>MAX(T2387,S2388)</f>
        <v/>
      </c>
      <c r="U2388" s="56">
        <f>S2388-T2388</f>
        <v/>
      </c>
      <c r="V2388" s="55">
        <f>IFERROR(SUMIFS(DATABASE!$M$5:$M$6004,DATABASE!$B$5:$B$6004,B2388,DATABASE!$X$5:$X$6004,1),0)</f>
        <v/>
      </c>
      <c r="W2388" s="57">
        <f>IFERROR(COUNTIFS(DATABASE!$B$5:$B$6004,B2388,DATABASE!$X$5:$X$6004,1),0)</f>
        <v/>
      </c>
      <c r="X2388" s="58">
        <f>--AND(ISNUMBER(B2388),C2388&lt;&gt;"",L2388&lt;&gt;"",M2388&lt;&gt;"")</f>
        <v/>
      </c>
    </row>
    <row r="2389" ht="15" customHeight="1" s="111">
      <c r="A2389" s="42" t="inlineStr">
        <is>
          <t>MAY</t>
        </is>
      </c>
      <c r="B2389" s="43">
        <f>MAY!A390</f>
        <v/>
      </c>
      <c r="C2389" s="44">
        <f>MAY!B390</f>
        <v/>
      </c>
      <c r="D2389" s="44">
        <f>MAY!C390</f>
        <v/>
      </c>
      <c r="E2389" s="44">
        <f>MAY!D390</f>
        <v/>
      </c>
      <c r="F2389" s="44">
        <f>MAY!E390</f>
        <v/>
      </c>
      <c r="G2389" s="44">
        <f>MAY!F390</f>
        <v/>
      </c>
      <c r="H2389" s="44">
        <f>MAY!G390</f>
        <v/>
      </c>
      <c r="I2389" s="45">
        <f>MAY!H390</f>
        <v/>
      </c>
      <c r="J2389" s="45">
        <f>MAY!I390</f>
        <v/>
      </c>
      <c r="K2389" s="44">
        <f>MAY!J390</f>
        <v/>
      </c>
      <c r="L2389" s="44">
        <f>MAY!K390</f>
        <v/>
      </c>
      <c r="M2389" s="46">
        <f>MAY!L390</f>
        <v/>
      </c>
      <c r="N2389" s="44">
        <f>MAY!M390</f>
        <v/>
      </c>
      <c r="O2389" s="44">
        <f>MAY!N390</f>
        <v/>
      </c>
      <c r="P2389" s="44">
        <f>MAY!O390</f>
        <v/>
      </c>
      <c r="Q2389" s="44">
        <f>MAY!P390</f>
        <v/>
      </c>
      <c r="R2389" s="44">
        <f>MAY!Q390</f>
        <v/>
      </c>
      <c r="S2389" s="46">
        <f>S2388+IF(X2389=0,0,M2389)</f>
        <v/>
      </c>
      <c r="T2389" s="47">
        <f>MAX(T2388,S2389)</f>
        <v/>
      </c>
      <c r="U2389" s="48">
        <f>S2389-T2389</f>
        <v/>
      </c>
      <c r="V2389" s="47">
        <f>IFERROR(SUMIFS(DATABASE!$M$5:$M$6004,DATABASE!$B$5:$B$6004,B2389,DATABASE!$X$5:$X$6004,1),0)</f>
        <v/>
      </c>
      <c r="W2389" s="31">
        <f>IFERROR(COUNTIFS(DATABASE!$B$5:$B$6004,B2389,DATABASE!$X$5:$X$6004,1),0)</f>
        <v/>
      </c>
      <c r="X2389" s="49">
        <f>--AND(ISNUMBER(B2389),C2389&lt;&gt;"",L2389&lt;&gt;"",M2389&lt;&gt;"")</f>
        <v/>
      </c>
    </row>
    <row r="2390" ht="15" customHeight="1" s="111">
      <c r="A2390" s="50" t="inlineStr">
        <is>
          <t>MAY</t>
        </is>
      </c>
      <c r="B2390" s="51">
        <f>MAY!A391</f>
        <v/>
      </c>
      <c r="C2390" s="52">
        <f>MAY!B391</f>
        <v/>
      </c>
      <c r="D2390" s="52">
        <f>MAY!C391</f>
        <v/>
      </c>
      <c r="E2390" s="52">
        <f>MAY!D391</f>
        <v/>
      </c>
      <c r="F2390" s="52">
        <f>MAY!E391</f>
        <v/>
      </c>
      <c r="G2390" s="52">
        <f>MAY!F391</f>
        <v/>
      </c>
      <c r="H2390" s="52">
        <f>MAY!G391</f>
        <v/>
      </c>
      <c r="I2390" s="53">
        <f>MAY!H391</f>
        <v/>
      </c>
      <c r="J2390" s="53">
        <f>MAY!I391</f>
        <v/>
      </c>
      <c r="K2390" s="52">
        <f>MAY!J391</f>
        <v/>
      </c>
      <c r="L2390" s="52">
        <f>MAY!K391</f>
        <v/>
      </c>
      <c r="M2390" s="54">
        <f>MAY!L391</f>
        <v/>
      </c>
      <c r="N2390" s="52">
        <f>MAY!M391</f>
        <v/>
      </c>
      <c r="O2390" s="52">
        <f>MAY!N391</f>
        <v/>
      </c>
      <c r="P2390" s="52">
        <f>MAY!O391</f>
        <v/>
      </c>
      <c r="Q2390" s="52">
        <f>MAY!P391</f>
        <v/>
      </c>
      <c r="R2390" s="52">
        <f>MAY!Q391</f>
        <v/>
      </c>
      <c r="S2390" s="54">
        <f>S2389+IF(X2390=0,0,M2390)</f>
        <v/>
      </c>
      <c r="T2390" s="55">
        <f>MAX(T2389,S2390)</f>
        <v/>
      </c>
      <c r="U2390" s="56">
        <f>S2390-T2390</f>
        <v/>
      </c>
      <c r="V2390" s="55">
        <f>IFERROR(SUMIFS(DATABASE!$M$5:$M$6004,DATABASE!$B$5:$B$6004,B2390,DATABASE!$X$5:$X$6004,1),0)</f>
        <v/>
      </c>
      <c r="W2390" s="57">
        <f>IFERROR(COUNTIFS(DATABASE!$B$5:$B$6004,B2390,DATABASE!$X$5:$X$6004,1),0)</f>
        <v/>
      </c>
      <c r="X2390" s="58">
        <f>--AND(ISNUMBER(B2390),C2390&lt;&gt;"",L2390&lt;&gt;"",M2390&lt;&gt;"")</f>
        <v/>
      </c>
    </row>
    <row r="2391" ht="15" customHeight="1" s="111">
      <c r="A2391" s="42" t="inlineStr">
        <is>
          <t>MAY</t>
        </is>
      </c>
      <c r="B2391" s="43">
        <f>MAY!A392</f>
        <v/>
      </c>
      <c r="C2391" s="44">
        <f>MAY!B392</f>
        <v/>
      </c>
      <c r="D2391" s="44">
        <f>MAY!C392</f>
        <v/>
      </c>
      <c r="E2391" s="44">
        <f>MAY!D392</f>
        <v/>
      </c>
      <c r="F2391" s="44">
        <f>MAY!E392</f>
        <v/>
      </c>
      <c r="G2391" s="44">
        <f>MAY!F392</f>
        <v/>
      </c>
      <c r="H2391" s="44">
        <f>MAY!G392</f>
        <v/>
      </c>
      <c r="I2391" s="45">
        <f>MAY!H392</f>
        <v/>
      </c>
      <c r="J2391" s="45">
        <f>MAY!I392</f>
        <v/>
      </c>
      <c r="K2391" s="44">
        <f>MAY!J392</f>
        <v/>
      </c>
      <c r="L2391" s="44">
        <f>MAY!K392</f>
        <v/>
      </c>
      <c r="M2391" s="46">
        <f>MAY!L392</f>
        <v/>
      </c>
      <c r="N2391" s="44">
        <f>MAY!M392</f>
        <v/>
      </c>
      <c r="O2391" s="44">
        <f>MAY!N392</f>
        <v/>
      </c>
      <c r="P2391" s="44">
        <f>MAY!O392</f>
        <v/>
      </c>
      <c r="Q2391" s="44">
        <f>MAY!P392</f>
        <v/>
      </c>
      <c r="R2391" s="44">
        <f>MAY!Q392</f>
        <v/>
      </c>
      <c r="S2391" s="46">
        <f>S2390+IF(X2391=0,0,M2391)</f>
        <v/>
      </c>
      <c r="T2391" s="47">
        <f>MAX(T2390,S2391)</f>
        <v/>
      </c>
      <c r="U2391" s="48">
        <f>S2391-T2391</f>
        <v/>
      </c>
      <c r="V2391" s="47">
        <f>IFERROR(SUMIFS(DATABASE!$M$5:$M$6004,DATABASE!$B$5:$B$6004,B2391,DATABASE!$X$5:$X$6004,1),0)</f>
        <v/>
      </c>
      <c r="W2391" s="31">
        <f>IFERROR(COUNTIFS(DATABASE!$B$5:$B$6004,B2391,DATABASE!$X$5:$X$6004,1),0)</f>
        <v/>
      </c>
      <c r="X2391" s="49">
        <f>--AND(ISNUMBER(B2391),C2391&lt;&gt;"",L2391&lt;&gt;"",M2391&lt;&gt;"")</f>
        <v/>
      </c>
    </row>
    <row r="2392" ht="15" customHeight="1" s="111">
      <c r="A2392" s="50" t="inlineStr">
        <is>
          <t>MAY</t>
        </is>
      </c>
      <c r="B2392" s="51">
        <f>MAY!A393</f>
        <v/>
      </c>
      <c r="C2392" s="52">
        <f>MAY!B393</f>
        <v/>
      </c>
      <c r="D2392" s="52">
        <f>MAY!C393</f>
        <v/>
      </c>
      <c r="E2392" s="52">
        <f>MAY!D393</f>
        <v/>
      </c>
      <c r="F2392" s="52">
        <f>MAY!E393</f>
        <v/>
      </c>
      <c r="G2392" s="52">
        <f>MAY!F393</f>
        <v/>
      </c>
      <c r="H2392" s="52">
        <f>MAY!G393</f>
        <v/>
      </c>
      <c r="I2392" s="53">
        <f>MAY!H393</f>
        <v/>
      </c>
      <c r="J2392" s="53">
        <f>MAY!I393</f>
        <v/>
      </c>
      <c r="K2392" s="52">
        <f>MAY!J393</f>
        <v/>
      </c>
      <c r="L2392" s="52">
        <f>MAY!K393</f>
        <v/>
      </c>
      <c r="M2392" s="54">
        <f>MAY!L393</f>
        <v/>
      </c>
      <c r="N2392" s="52">
        <f>MAY!M393</f>
        <v/>
      </c>
      <c r="O2392" s="52">
        <f>MAY!N393</f>
        <v/>
      </c>
      <c r="P2392" s="52">
        <f>MAY!O393</f>
        <v/>
      </c>
      <c r="Q2392" s="52">
        <f>MAY!P393</f>
        <v/>
      </c>
      <c r="R2392" s="52">
        <f>MAY!Q393</f>
        <v/>
      </c>
      <c r="S2392" s="54">
        <f>S2391+IF(X2392=0,0,M2392)</f>
        <v/>
      </c>
      <c r="T2392" s="55">
        <f>MAX(T2391,S2392)</f>
        <v/>
      </c>
      <c r="U2392" s="56">
        <f>S2392-T2392</f>
        <v/>
      </c>
      <c r="V2392" s="55">
        <f>IFERROR(SUMIFS(DATABASE!$M$5:$M$6004,DATABASE!$B$5:$B$6004,B2392,DATABASE!$X$5:$X$6004,1),0)</f>
        <v/>
      </c>
      <c r="W2392" s="57">
        <f>IFERROR(COUNTIFS(DATABASE!$B$5:$B$6004,B2392,DATABASE!$X$5:$X$6004,1),0)</f>
        <v/>
      </c>
      <c r="X2392" s="58">
        <f>--AND(ISNUMBER(B2392),C2392&lt;&gt;"",L2392&lt;&gt;"",M2392&lt;&gt;"")</f>
        <v/>
      </c>
    </row>
    <row r="2393" ht="15" customHeight="1" s="111">
      <c r="A2393" s="42" t="inlineStr">
        <is>
          <t>MAY</t>
        </is>
      </c>
      <c r="B2393" s="43">
        <f>MAY!A394</f>
        <v/>
      </c>
      <c r="C2393" s="44">
        <f>MAY!B394</f>
        <v/>
      </c>
      <c r="D2393" s="44">
        <f>MAY!C394</f>
        <v/>
      </c>
      <c r="E2393" s="44">
        <f>MAY!D394</f>
        <v/>
      </c>
      <c r="F2393" s="44">
        <f>MAY!E394</f>
        <v/>
      </c>
      <c r="G2393" s="44">
        <f>MAY!F394</f>
        <v/>
      </c>
      <c r="H2393" s="44">
        <f>MAY!G394</f>
        <v/>
      </c>
      <c r="I2393" s="45">
        <f>MAY!H394</f>
        <v/>
      </c>
      <c r="J2393" s="45">
        <f>MAY!I394</f>
        <v/>
      </c>
      <c r="K2393" s="44">
        <f>MAY!J394</f>
        <v/>
      </c>
      <c r="L2393" s="44">
        <f>MAY!K394</f>
        <v/>
      </c>
      <c r="M2393" s="46">
        <f>MAY!L394</f>
        <v/>
      </c>
      <c r="N2393" s="44">
        <f>MAY!M394</f>
        <v/>
      </c>
      <c r="O2393" s="44">
        <f>MAY!N394</f>
        <v/>
      </c>
      <c r="P2393" s="44">
        <f>MAY!O394</f>
        <v/>
      </c>
      <c r="Q2393" s="44">
        <f>MAY!P394</f>
        <v/>
      </c>
      <c r="R2393" s="44">
        <f>MAY!Q394</f>
        <v/>
      </c>
      <c r="S2393" s="46">
        <f>S2392+IF(X2393=0,0,M2393)</f>
        <v/>
      </c>
      <c r="T2393" s="47">
        <f>MAX(T2392,S2393)</f>
        <v/>
      </c>
      <c r="U2393" s="48">
        <f>S2393-T2393</f>
        <v/>
      </c>
      <c r="V2393" s="47">
        <f>IFERROR(SUMIFS(DATABASE!$M$5:$M$6004,DATABASE!$B$5:$B$6004,B2393,DATABASE!$X$5:$X$6004,1),0)</f>
        <v/>
      </c>
      <c r="W2393" s="31">
        <f>IFERROR(COUNTIFS(DATABASE!$B$5:$B$6004,B2393,DATABASE!$X$5:$X$6004,1),0)</f>
        <v/>
      </c>
      <c r="X2393" s="49">
        <f>--AND(ISNUMBER(B2393),C2393&lt;&gt;"",L2393&lt;&gt;"",M2393&lt;&gt;"")</f>
        <v/>
      </c>
    </row>
    <row r="2394" ht="15" customHeight="1" s="111">
      <c r="A2394" s="50" t="inlineStr">
        <is>
          <t>MAY</t>
        </is>
      </c>
      <c r="B2394" s="51">
        <f>MAY!A395</f>
        <v/>
      </c>
      <c r="C2394" s="52">
        <f>MAY!B395</f>
        <v/>
      </c>
      <c r="D2394" s="52">
        <f>MAY!C395</f>
        <v/>
      </c>
      <c r="E2394" s="52">
        <f>MAY!D395</f>
        <v/>
      </c>
      <c r="F2394" s="52">
        <f>MAY!E395</f>
        <v/>
      </c>
      <c r="G2394" s="52">
        <f>MAY!F395</f>
        <v/>
      </c>
      <c r="H2394" s="52">
        <f>MAY!G395</f>
        <v/>
      </c>
      <c r="I2394" s="53">
        <f>MAY!H395</f>
        <v/>
      </c>
      <c r="J2394" s="53">
        <f>MAY!I395</f>
        <v/>
      </c>
      <c r="K2394" s="52">
        <f>MAY!J395</f>
        <v/>
      </c>
      <c r="L2394" s="52">
        <f>MAY!K395</f>
        <v/>
      </c>
      <c r="M2394" s="54">
        <f>MAY!L395</f>
        <v/>
      </c>
      <c r="N2394" s="52">
        <f>MAY!M395</f>
        <v/>
      </c>
      <c r="O2394" s="52">
        <f>MAY!N395</f>
        <v/>
      </c>
      <c r="P2394" s="52">
        <f>MAY!O395</f>
        <v/>
      </c>
      <c r="Q2394" s="52">
        <f>MAY!P395</f>
        <v/>
      </c>
      <c r="R2394" s="52">
        <f>MAY!Q395</f>
        <v/>
      </c>
      <c r="S2394" s="54">
        <f>S2393+IF(X2394=0,0,M2394)</f>
        <v/>
      </c>
      <c r="T2394" s="55">
        <f>MAX(T2393,S2394)</f>
        <v/>
      </c>
      <c r="U2394" s="56">
        <f>S2394-T2394</f>
        <v/>
      </c>
      <c r="V2394" s="55">
        <f>IFERROR(SUMIFS(DATABASE!$M$5:$M$6004,DATABASE!$B$5:$B$6004,B2394,DATABASE!$X$5:$X$6004,1),0)</f>
        <v/>
      </c>
      <c r="W2394" s="57">
        <f>IFERROR(COUNTIFS(DATABASE!$B$5:$B$6004,B2394,DATABASE!$X$5:$X$6004,1),0)</f>
        <v/>
      </c>
      <c r="X2394" s="58">
        <f>--AND(ISNUMBER(B2394),C2394&lt;&gt;"",L2394&lt;&gt;"",M2394&lt;&gt;"")</f>
        <v/>
      </c>
    </row>
    <row r="2395" ht="15" customHeight="1" s="111">
      <c r="A2395" s="42" t="inlineStr">
        <is>
          <t>MAY</t>
        </is>
      </c>
      <c r="B2395" s="43">
        <f>MAY!A396</f>
        <v/>
      </c>
      <c r="C2395" s="44">
        <f>MAY!B396</f>
        <v/>
      </c>
      <c r="D2395" s="44">
        <f>MAY!C396</f>
        <v/>
      </c>
      <c r="E2395" s="44">
        <f>MAY!D396</f>
        <v/>
      </c>
      <c r="F2395" s="44">
        <f>MAY!E396</f>
        <v/>
      </c>
      <c r="G2395" s="44">
        <f>MAY!F396</f>
        <v/>
      </c>
      <c r="H2395" s="44">
        <f>MAY!G396</f>
        <v/>
      </c>
      <c r="I2395" s="45">
        <f>MAY!H396</f>
        <v/>
      </c>
      <c r="J2395" s="45">
        <f>MAY!I396</f>
        <v/>
      </c>
      <c r="K2395" s="44">
        <f>MAY!J396</f>
        <v/>
      </c>
      <c r="L2395" s="44">
        <f>MAY!K396</f>
        <v/>
      </c>
      <c r="M2395" s="46">
        <f>MAY!L396</f>
        <v/>
      </c>
      <c r="N2395" s="44">
        <f>MAY!M396</f>
        <v/>
      </c>
      <c r="O2395" s="44">
        <f>MAY!N396</f>
        <v/>
      </c>
      <c r="P2395" s="44">
        <f>MAY!O396</f>
        <v/>
      </c>
      <c r="Q2395" s="44">
        <f>MAY!P396</f>
        <v/>
      </c>
      <c r="R2395" s="44">
        <f>MAY!Q396</f>
        <v/>
      </c>
      <c r="S2395" s="46">
        <f>S2394+IF(X2395=0,0,M2395)</f>
        <v/>
      </c>
      <c r="T2395" s="47">
        <f>MAX(T2394,S2395)</f>
        <v/>
      </c>
      <c r="U2395" s="48">
        <f>S2395-T2395</f>
        <v/>
      </c>
      <c r="V2395" s="47">
        <f>IFERROR(SUMIFS(DATABASE!$M$5:$M$6004,DATABASE!$B$5:$B$6004,B2395,DATABASE!$X$5:$X$6004,1),0)</f>
        <v/>
      </c>
      <c r="W2395" s="31">
        <f>IFERROR(COUNTIFS(DATABASE!$B$5:$B$6004,B2395,DATABASE!$X$5:$X$6004,1),0)</f>
        <v/>
      </c>
      <c r="X2395" s="49">
        <f>--AND(ISNUMBER(B2395),C2395&lt;&gt;"",L2395&lt;&gt;"",M2395&lt;&gt;"")</f>
        <v/>
      </c>
    </row>
    <row r="2396" ht="15" customHeight="1" s="111">
      <c r="A2396" s="50" t="inlineStr">
        <is>
          <t>MAY</t>
        </is>
      </c>
      <c r="B2396" s="51">
        <f>MAY!A397</f>
        <v/>
      </c>
      <c r="C2396" s="52">
        <f>MAY!B397</f>
        <v/>
      </c>
      <c r="D2396" s="52">
        <f>MAY!C397</f>
        <v/>
      </c>
      <c r="E2396" s="52">
        <f>MAY!D397</f>
        <v/>
      </c>
      <c r="F2396" s="52">
        <f>MAY!E397</f>
        <v/>
      </c>
      <c r="G2396" s="52">
        <f>MAY!F397</f>
        <v/>
      </c>
      <c r="H2396" s="52">
        <f>MAY!G397</f>
        <v/>
      </c>
      <c r="I2396" s="53">
        <f>MAY!H397</f>
        <v/>
      </c>
      <c r="J2396" s="53">
        <f>MAY!I397</f>
        <v/>
      </c>
      <c r="K2396" s="52">
        <f>MAY!J397</f>
        <v/>
      </c>
      <c r="L2396" s="52">
        <f>MAY!K397</f>
        <v/>
      </c>
      <c r="M2396" s="54">
        <f>MAY!L397</f>
        <v/>
      </c>
      <c r="N2396" s="52">
        <f>MAY!M397</f>
        <v/>
      </c>
      <c r="O2396" s="52">
        <f>MAY!N397</f>
        <v/>
      </c>
      <c r="P2396" s="52">
        <f>MAY!O397</f>
        <v/>
      </c>
      <c r="Q2396" s="52">
        <f>MAY!P397</f>
        <v/>
      </c>
      <c r="R2396" s="52">
        <f>MAY!Q397</f>
        <v/>
      </c>
      <c r="S2396" s="54">
        <f>S2395+IF(X2396=0,0,M2396)</f>
        <v/>
      </c>
      <c r="T2396" s="55">
        <f>MAX(T2395,S2396)</f>
        <v/>
      </c>
      <c r="U2396" s="56">
        <f>S2396-T2396</f>
        <v/>
      </c>
      <c r="V2396" s="55">
        <f>IFERROR(SUMIFS(DATABASE!$M$5:$M$6004,DATABASE!$B$5:$B$6004,B2396,DATABASE!$X$5:$X$6004,1),0)</f>
        <v/>
      </c>
      <c r="W2396" s="57">
        <f>IFERROR(COUNTIFS(DATABASE!$B$5:$B$6004,B2396,DATABASE!$X$5:$X$6004,1),0)</f>
        <v/>
      </c>
      <c r="X2396" s="58">
        <f>--AND(ISNUMBER(B2396),C2396&lt;&gt;"",L2396&lt;&gt;"",M2396&lt;&gt;"")</f>
        <v/>
      </c>
    </row>
    <row r="2397" ht="15" customHeight="1" s="111">
      <c r="A2397" s="42" t="inlineStr">
        <is>
          <t>MAY</t>
        </is>
      </c>
      <c r="B2397" s="43">
        <f>MAY!A398</f>
        <v/>
      </c>
      <c r="C2397" s="44">
        <f>MAY!B398</f>
        <v/>
      </c>
      <c r="D2397" s="44">
        <f>MAY!C398</f>
        <v/>
      </c>
      <c r="E2397" s="44">
        <f>MAY!D398</f>
        <v/>
      </c>
      <c r="F2397" s="44">
        <f>MAY!E398</f>
        <v/>
      </c>
      <c r="G2397" s="44">
        <f>MAY!F398</f>
        <v/>
      </c>
      <c r="H2397" s="44">
        <f>MAY!G398</f>
        <v/>
      </c>
      <c r="I2397" s="45">
        <f>MAY!H398</f>
        <v/>
      </c>
      <c r="J2397" s="45">
        <f>MAY!I398</f>
        <v/>
      </c>
      <c r="K2397" s="44">
        <f>MAY!J398</f>
        <v/>
      </c>
      <c r="L2397" s="44">
        <f>MAY!K398</f>
        <v/>
      </c>
      <c r="M2397" s="46">
        <f>MAY!L398</f>
        <v/>
      </c>
      <c r="N2397" s="44">
        <f>MAY!M398</f>
        <v/>
      </c>
      <c r="O2397" s="44">
        <f>MAY!N398</f>
        <v/>
      </c>
      <c r="P2397" s="44">
        <f>MAY!O398</f>
        <v/>
      </c>
      <c r="Q2397" s="44">
        <f>MAY!P398</f>
        <v/>
      </c>
      <c r="R2397" s="44">
        <f>MAY!Q398</f>
        <v/>
      </c>
      <c r="S2397" s="46">
        <f>S2396+IF(X2397=0,0,M2397)</f>
        <v/>
      </c>
      <c r="T2397" s="47">
        <f>MAX(T2396,S2397)</f>
        <v/>
      </c>
      <c r="U2397" s="48">
        <f>S2397-T2397</f>
        <v/>
      </c>
      <c r="V2397" s="47">
        <f>IFERROR(SUMIFS(DATABASE!$M$5:$M$6004,DATABASE!$B$5:$B$6004,B2397,DATABASE!$X$5:$X$6004,1),0)</f>
        <v/>
      </c>
      <c r="W2397" s="31">
        <f>IFERROR(COUNTIFS(DATABASE!$B$5:$B$6004,B2397,DATABASE!$X$5:$X$6004,1),0)</f>
        <v/>
      </c>
      <c r="X2397" s="49">
        <f>--AND(ISNUMBER(B2397),C2397&lt;&gt;"",L2397&lt;&gt;"",M2397&lt;&gt;"")</f>
        <v/>
      </c>
    </row>
    <row r="2398" ht="15" customHeight="1" s="111">
      <c r="A2398" s="50" t="inlineStr">
        <is>
          <t>MAY</t>
        </is>
      </c>
      <c r="B2398" s="51">
        <f>MAY!A399</f>
        <v/>
      </c>
      <c r="C2398" s="52">
        <f>MAY!B399</f>
        <v/>
      </c>
      <c r="D2398" s="52">
        <f>MAY!C399</f>
        <v/>
      </c>
      <c r="E2398" s="52">
        <f>MAY!D399</f>
        <v/>
      </c>
      <c r="F2398" s="52">
        <f>MAY!E399</f>
        <v/>
      </c>
      <c r="G2398" s="52">
        <f>MAY!F399</f>
        <v/>
      </c>
      <c r="H2398" s="52">
        <f>MAY!G399</f>
        <v/>
      </c>
      <c r="I2398" s="53">
        <f>MAY!H399</f>
        <v/>
      </c>
      <c r="J2398" s="53">
        <f>MAY!I399</f>
        <v/>
      </c>
      <c r="K2398" s="52">
        <f>MAY!J399</f>
        <v/>
      </c>
      <c r="L2398" s="52">
        <f>MAY!K399</f>
        <v/>
      </c>
      <c r="M2398" s="54">
        <f>MAY!L399</f>
        <v/>
      </c>
      <c r="N2398" s="52">
        <f>MAY!M399</f>
        <v/>
      </c>
      <c r="O2398" s="52">
        <f>MAY!N399</f>
        <v/>
      </c>
      <c r="P2398" s="52">
        <f>MAY!O399</f>
        <v/>
      </c>
      <c r="Q2398" s="52">
        <f>MAY!P399</f>
        <v/>
      </c>
      <c r="R2398" s="52">
        <f>MAY!Q399</f>
        <v/>
      </c>
      <c r="S2398" s="54">
        <f>S2397+IF(X2398=0,0,M2398)</f>
        <v/>
      </c>
      <c r="T2398" s="55">
        <f>MAX(T2397,S2398)</f>
        <v/>
      </c>
      <c r="U2398" s="56">
        <f>S2398-T2398</f>
        <v/>
      </c>
      <c r="V2398" s="55">
        <f>IFERROR(SUMIFS(DATABASE!$M$5:$M$6004,DATABASE!$B$5:$B$6004,B2398,DATABASE!$X$5:$X$6004,1),0)</f>
        <v/>
      </c>
      <c r="W2398" s="57">
        <f>IFERROR(COUNTIFS(DATABASE!$B$5:$B$6004,B2398,DATABASE!$X$5:$X$6004,1),0)</f>
        <v/>
      </c>
      <c r="X2398" s="58">
        <f>--AND(ISNUMBER(B2398),C2398&lt;&gt;"",L2398&lt;&gt;"",M2398&lt;&gt;"")</f>
        <v/>
      </c>
    </row>
    <row r="2399" ht="15" customHeight="1" s="111">
      <c r="A2399" s="42" t="inlineStr">
        <is>
          <t>MAY</t>
        </is>
      </c>
      <c r="B2399" s="43">
        <f>MAY!A400</f>
        <v/>
      </c>
      <c r="C2399" s="44">
        <f>MAY!B400</f>
        <v/>
      </c>
      <c r="D2399" s="44">
        <f>MAY!C400</f>
        <v/>
      </c>
      <c r="E2399" s="44">
        <f>MAY!D400</f>
        <v/>
      </c>
      <c r="F2399" s="44">
        <f>MAY!E400</f>
        <v/>
      </c>
      <c r="G2399" s="44">
        <f>MAY!F400</f>
        <v/>
      </c>
      <c r="H2399" s="44">
        <f>MAY!G400</f>
        <v/>
      </c>
      <c r="I2399" s="45">
        <f>MAY!H400</f>
        <v/>
      </c>
      <c r="J2399" s="45">
        <f>MAY!I400</f>
        <v/>
      </c>
      <c r="K2399" s="44">
        <f>MAY!J400</f>
        <v/>
      </c>
      <c r="L2399" s="44">
        <f>MAY!K400</f>
        <v/>
      </c>
      <c r="M2399" s="46">
        <f>MAY!L400</f>
        <v/>
      </c>
      <c r="N2399" s="44">
        <f>MAY!M400</f>
        <v/>
      </c>
      <c r="O2399" s="44">
        <f>MAY!N400</f>
        <v/>
      </c>
      <c r="P2399" s="44">
        <f>MAY!O400</f>
        <v/>
      </c>
      <c r="Q2399" s="44">
        <f>MAY!P400</f>
        <v/>
      </c>
      <c r="R2399" s="44">
        <f>MAY!Q400</f>
        <v/>
      </c>
      <c r="S2399" s="46">
        <f>S2398+IF(X2399=0,0,M2399)</f>
        <v/>
      </c>
      <c r="T2399" s="47">
        <f>MAX(T2398,S2399)</f>
        <v/>
      </c>
      <c r="U2399" s="48">
        <f>S2399-T2399</f>
        <v/>
      </c>
      <c r="V2399" s="47">
        <f>IFERROR(SUMIFS(DATABASE!$M$5:$M$6004,DATABASE!$B$5:$B$6004,B2399,DATABASE!$X$5:$X$6004,1),0)</f>
        <v/>
      </c>
      <c r="W2399" s="31">
        <f>IFERROR(COUNTIFS(DATABASE!$B$5:$B$6004,B2399,DATABASE!$X$5:$X$6004,1),0)</f>
        <v/>
      </c>
      <c r="X2399" s="49">
        <f>--AND(ISNUMBER(B2399),C2399&lt;&gt;"",L2399&lt;&gt;"",M2399&lt;&gt;"")</f>
        <v/>
      </c>
    </row>
    <row r="2400" ht="15" customHeight="1" s="111">
      <c r="A2400" s="50" t="inlineStr">
        <is>
          <t>MAY</t>
        </is>
      </c>
      <c r="B2400" s="51">
        <f>MAY!A401</f>
        <v/>
      </c>
      <c r="C2400" s="52">
        <f>MAY!B401</f>
        <v/>
      </c>
      <c r="D2400" s="52">
        <f>MAY!C401</f>
        <v/>
      </c>
      <c r="E2400" s="52">
        <f>MAY!D401</f>
        <v/>
      </c>
      <c r="F2400" s="52">
        <f>MAY!E401</f>
        <v/>
      </c>
      <c r="G2400" s="52">
        <f>MAY!F401</f>
        <v/>
      </c>
      <c r="H2400" s="52">
        <f>MAY!G401</f>
        <v/>
      </c>
      <c r="I2400" s="53">
        <f>MAY!H401</f>
        <v/>
      </c>
      <c r="J2400" s="53">
        <f>MAY!I401</f>
        <v/>
      </c>
      <c r="K2400" s="52">
        <f>MAY!J401</f>
        <v/>
      </c>
      <c r="L2400" s="52">
        <f>MAY!K401</f>
        <v/>
      </c>
      <c r="M2400" s="54">
        <f>MAY!L401</f>
        <v/>
      </c>
      <c r="N2400" s="52">
        <f>MAY!M401</f>
        <v/>
      </c>
      <c r="O2400" s="52">
        <f>MAY!N401</f>
        <v/>
      </c>
      <c r="P2400" s="52">
        <f>MAY!O401</f>
        <v/>
      </c>
      <c r="Q2400" s="52">
        <f>MAY!P401</f>
        <v/>
      </c>
      <c r="R2400" s="52">
        <f>MAY!Q401</f>
        <v/>
      </c>
      <c r="S2400" s="54">
        <f>S2399+IF(X2400=0,0,M2400)</f>
        <v/>
      </c>
      <c r="T2400" s="55">
        <f>MAX(T2399,S2400)</f>
        <v/>
      </c>
      <c r="U2400" s="56">
        <f>S2400-T2400</f>
        <v/>
      </c>
      <c r="V2400" s="55">
        <f>IFERROR(SUMIFS(DATABASE!$M$5:$M$6004,DATABASE!$B$5:$B$6004,B2400,DATABASE!$X$5:$X$6004,1),0)</f>
        <v/>
      </c>
      <c r="W2400" s="57">
        <f>IFERROR(COUNTIFS(DATABASE!$B$5:$B$6004,B2400,DATABASE!$X$5:$X$6004,1),0)</f>
        <v/>
      </c>
      <c r="X2400" s="58">
        <f>--AND(ISNUMBER(B2400),C2400&lt;&gt;"",L2400&lt;&gt;"",M2400&lt;&gt;"")</f>
        <v/>
      </c>
    </row>
    <row r="2401" ht="15" customHeight="1" s="111">
      <c r="A2401" s="42" t="inlineStr">
        <is>
          <t>MAY</t>
        </is>
      </c>
      <c r="B2401" s="43">
        <f>MAY!A402</f>
        <v/>
      </c>
      <c r="C2401" s="44">
        <f>MAY!B402</f>
        <v/>
      </c>
      <c r="D2401" s="44">
        <f>MAY!C402</f>
        <v/>
      </c>
      <c r="E2401" s="44">
        <f>MAY!D402</f>
        <v/>
      </c>
      <c r="F2401" s="44">
        <f>MAY!E402</f>
        <v/>
      </c>
      <c r="G2401" s="44">
        <f>MAY!F402</f>
        <v/>
      </c>
      <c r="H2401" s="44">
        <f>MAY!G402</f>
        <v/>
      </c>
      <c r="I2401" s="45">
        <f>MAY!H402</f>
        <v/>
      </c>
      <c r="J2401" s="45">
        <f>MAY!I402</f>
        <v/>
      </c>
      <c r="K2401" s="44">
        <f>MAY!J402</f>
        <v/>
      </c>
      <c r="L2401" s="44">
        <f>MAY!K402</f>
        <v/>
      </c>
      <c r="M2401" s="46">
        <f>MAY!L402</f>
        <v/>
      </c>
      <c r="N2401" s="44">
        <f>MAY!M402</f>
        <v/>
      </c>
      <c r="O2401" s="44">
        <f>MAY!N402</f>
        <v/>
      </c>
      <c r="P2401" s="44">
        <f>MAY!O402</f>
        <v/>
      </c>
      <c r="Q2401" s="44">
        <f>MAY!P402</f>
        <v/>
      </c>
      <c r="R2401" s="44">
        <f>MAY!Q402</f>
        <v/>
      </c>
      <c r="S2401" s="46">
        <f>S2400+IF(X2401=0,0,M2401)</f>
        <v/>
      </c>
      <c r="T2401" s="47">
        <f>MAX(T2400,S2401)</f>
        <v/>
      </c>
      <c r="U2401" s="48">
        <f>S2401-T2401</f>
        <v/>
      </c>
      <c r="V2401" s="47">
        <f>IFERROR(SUMIFS(DATABASE!$M$5:$M$6004,DATABASE!$B$5:$B$6004,B2401,DATABASE!$X$5:$X$6004,1),0)</f>
        <v/>
      </c>
      <c r="W2401" s="31">
        <f>IFERROR(COUNTIFS(DATABASE!$B$5:$B$6004,B2401,DATABASE!$X$5:$X$6004,1),0)</f>
        <v/>
      </c>
      <c r="X2401" s="49">
        <f>--AND(ISNUMBER(B2401),C2401&lt;&gt;"",L2401&lt;&gt;"",M2401&lt;&gt;"")</f>
        <v/>
      </c>
    </row>
    <row r="2402" ht="15" customHeight="1" s="111">
      <c r="A2402" s="50" t="inlineStr">
        <is>
          <t>MAY</t>
        </is>
      </c>
      <c r="B2402" s="51">
        <f>MAY!A403</f>
        <v/>
      </c>
      <c r="C2402" s="52">
        <f>MAY!B403</f>
        <v/>
      </c>
      <c r="D2402" s="52">
        <f>MAY!C403</f>
        <v/>
      </c>
      <c r="E2402" s="52">
        <f>MAY!D403</f>
        <v/>
      </c>
      <c r="F2402" s="52">
        <f>MAY!E403</f>
        <v/>
      </c>
      <c r="G2402" s="52">
        <f>MAY!F403</f>
        <v/>
      </c>
      <c r="H2402" s="52">
        <f>MAY!G403</f>
        <v/>
      </c>
      <c r="I2402" s="53">
        <f>MAY!H403</f>
        <v/>
      </c>
      <c r="J2402" s="53">
        <f>MAY!I403</f>
        <v/>
      </c>
      <c r="K2402" s="52">
        <f>MAY!J403</f>
        <v/>
      </c>
      <c r="L2402" s="52">
        <f>MAY!K403</f>
        <v/>
      </c>
      <c r="M2402" s="54">
        <f>MAY!L403</f>
        <v/>
      </c>
      <c r="N2402" s="52">
        <f>MAY!M403</f>
        <v/>
      </c>
      <c r="O2402" s="52">
        <f>MAY!N403</f>
        <v/>
      </c>
      <c r="P2402" s="52">
        <f>MAY!O403</f>
        <v/>
      </c>
      <c r="Q2402" s="52">
        <f>MAY!P403</f>
        <v/>
      </c>
      <c r="R2402" s="52">
        <f>MAY!Q403</f>
        <v/>
      </c>
      <c r="S2402" s="54">
        <f>S2401+IF(X2402=0,0,M2402)</f>
        <v/>
      </c>
      <c r="T2402" s="55">
        <f>MAX(T2401,S2402)</f>
        <v/>
      </c>
      <c r="U2402" s="56">
        <f>S2402-T2402</f>
        <v/>
      </c>
      <c r="V2402" s="55">
        <f>IFERROR(SUMIFS(DATABASE!$M$5:$M$6004,DATABASE!$B$5:$B$6004,B2402,DATABASE!$X$5:$X$6004,1),0)</f>
        <v/>
      </c>
      <c r="W2402" s="57">
        <f>IFERROR(COUNTIFS(DATABASE!$B$5:$B$6004,B2402,DATABASE!$X$5:$X$6004,1),0)</f>
        <v/>
      </c>
      <c r="X2402" s="58">
        <f>--AND(ISNUMBER(B2402),C2402&lt;&gt;"",L2402&lt;&gt;"",M2402&lt;&gt;"")</f>
        <v/>
      </c>
    </row>
    <row r="2403" ht="15" customHeight="1" s="111">
      <c r="A2403" s="42" t="inlineStr">
        <is>
          <t>MAY</t>
        </is>
      </c>
      <c r="B2403" s="43">
        <f>MAY!A404</f>
        <v/>
      </c>
      <c r="C2403" s="44">
        <f>MAY!B404</f>
        <v/>
      </c>
      <c r="D2403" s="44">
        <f>MAY!C404</f>
        <v/>
      </c>
      <c r="E2403" s="44">
        <f>MAY!D404</f>
        <v/>
      </c>
      <c r="F2403" s="44">
        <f>MAY!E404</f>
        <v/>
      </c>
      <c r="G2403" s="44">
        <f>MAY!F404</f>
        <v/>
      </c>
      <c r="H2403" s="44">
        <f>MAY!G404</f>
        <v/>
      </c>
      <c r="I2403" s="45">
        <f>MAY!H404</f>
        <v/>
      </c>
      <c r="J2403" s="45">
        <f>MAY!I404</f>
        <v/>
      </c>
      <c r="K2403" s="44">
        <f>MAY!J404</f>
        <v/>
      </c>
      <c r="L2403" s="44">
        <f>MAY!K404</f>
        <v/>
      </c>
      <c r="M2403" s="46">
        <f>MAY!L404</f>
        <v/>
      </c>
      <c r="N2403" s="44">
        <f>MAY!M404</f>
        <v/>
      </c>
      <c r="O2403" s="44">
        <f>MAY!N404</f>
        <v/>
      </c>
      <c r="P2403" s="44">
        <f>MAY!O404</f>
        <v/>
      </c>
      <c r="Q2403" s="44">
        <f>MAY!P404</f>
        <v/>
      </c>
      <c r="R2403" s="44">
        <f>MAY!Q404</f>
        <v/>
      </c>
      <c r="S2403" s="46">
        <f>S2402+IF(X2403=0,0,M2403)</f>
        <v/>
      </c>
      <c r="T2403" s="47">
        <f>MAX(T2402,S2403)</f>
        <v/>
      </c>
      <c r="U2403" s="48">
        <f>S2403-T2403</f>
        <v/>
      </c>
      <c r="V2403" s="47">
        <f>IFERROR(SUMIFS(DATABASE!$M$5:$M$6004,DATABASE!$B$5:$B$6004,B2403,DATABASE!$X$5:$X$6004,1),0)</f>
        <v/>
      </c>
      <c r="W2403" s="31">
        <f>IFERROR(COUNTIFS(DATABASE!$B$5:$B$6004,B2403,DATABASE!$X$5:$X$6004,1),0)</f>
        <v/>
      </c>
      <c r="X2403" s="49">
        <f>--AND(ISNUMBER(B2403),C2403&lt;&gt;"",L2403&lt;&gt;"",M2403&lt;&gt;"")</f>
        <v/>
      </c>
    </row>
    <row r="2404" ht="15" customHeight="1" s="111">
      <c r="A2404" s="50" t="inlineStr">
        <is>
          <t>MAY</t>
        </is>
      </c>
      <c r="B2404" s="51">
        <f>MAY!A405</f>
        <v/>
      </c>
      <c r="C2404" s="52">
        <f>MAY!B405</f>
        <v/>
      </c>
      <c r="D2404" s="52">
        <f>MAY!C405</f>
        <v/>
      </c>
      <c r="E2404" s="52">
        <f>MAY!D405</f>
        <v/>
      </c>
      <c r="F2404" s="52">
        <f>MAY!E405</f>
        <v/>
      </c>
      <c r="G2404" s="52">
        <f>MAY!F405</f>
        <v/>
      </c>
      <c r="H2404" s="52">
        <f>MAY!G405</f>
        <v/>
      </c>
      <c r="I2404" s="53">
        <f>MAY!H405</f>
        <v/>
      </c>
      <c r="J2404" s="53">
        <f>MAY!I405</f>
        <v/>
      </c>
      <c r="K2404" s="52">
        <f>MAY!J405</f>
        <v/>
      </c>
      <c r="L2404" s="52">
        <f>MAY!K405</f>
        <v/>
      </c>
      <c r="M2404" s="54">
        <f>MAY!L405</f>
        <v/>
      </c>
      <c r="N2404" s="52">
        <f>MAY!M405</f>
        <v/>
      </c>
      <c r="O2404" s="52">
        <f>MAY!N405</f>
        <v/>
      </c>
      <c r="P2404" s="52">
        <f>MAY!O405</f>
        <v/>
      </c>
      <c r="Q2404" s="52">
        <f>MAY!P405</f>
        <v/>
      </c>
      <c r="R2404" s="52">
        <f>MAY!Q405</f>
        <v/>
      </c>
      <c r="S2404" s="54">
        <f>S2403+IF(X2404=0,0,M2404)</f>
        <v/>
      </c>
      <c r="T2404" s="55">
        <f>MAX(T2403,S2404)</f>
        <v/>
      </c>
      <c r="U2404" s="56">
        <f>S2404-T2404</f>
        <v/>
      </c>
      <c r="V2404" s="55">
        <f>IFERROR(SUMIFS(DATABASE!$M$5:$M$6004,DATABASE!$B$5:$B$6004,B2404,DATABASE!$X$5:$X$6004,1),0)</f>
        <v/>
      </c>
      <c r="W2404" s="57">
        <f>IFERROR(COUNTIFS(DATABASE!$B$5:$B$6004,B2404,DATABASE!$X$5:$X$6004,1),0)</f>
        <v/>
      </c>
      <c r="X2404" s="58">
        <f>--AND(ISNUMBER(B2404),C2404&lt;&gt;"",L2404&lt;&gt;"",M2404&lt;&gt;"")</f>
        <v/>
      </c>
    </row>
    <row r="2405" ht="15" customHeight="1" s="111">
      <c r="A2405" s="42" t="inlineStr">
        <is>
          <t>MAY</t>
        </is>
      </c>
      <c r="B2405" s="43">
        <f>MAY!A406</f>
        <v/>
      </c>
      <c r="C2405" s="44">
        <f>MAY!B406</f>
        <v/>
      </c>
      <c r="D2405" s="44">
        <f>MAY!C406</f>
        <v/>
      </c>
      <c r="E2405" s="44">
        <f>MAY!D406</f>
        <v/>
      </c>
      <c r="F2405" s="44">
        <f>MAY!E406</f>
        <v/>
      </c>
      <c r="G2405" s="44">
        <f>MAY!F406</f>
        <v/>
      </c>
      <c r="H2405" s="44">
        <f>MAY!G406</f>
        <v/>
      </c>
      <c r="I2405" s="45">
        <f>MAY!H406</f>
        <v/>
      </c>
      <c r="J2405" s="45">
        <f>MAY!I406</f>
        <v/>
      </c>
      <c r="K2405" s="44">
        <f>MAY!J406</f>
        <v/>
      </c>
      <c r="L2405" s="44">
        <f>MAY!K406</f>
        <v/>
      </c>
      <c r="M2405" s="46">
        <f>MAY!L406</f>
        <v/>
      </c>
      <c r="N2405" s="44">
        <f>MAY!M406</f>
        <v/>
      </c>
      <c r="O2405" s="44">
        <f>MAY!N406</f>
        <v/>
      </c>
      <c r="P2405" s="44">
        <f>MAY!O406</f>
        <v/>
      </c>
      <c r="Q2405" s="44">
        <f>MAY!P406</f>
        <v/>
      </c>
      <c r="R2405" s="44">
        <f>MAY!Q406</f>
        <v/>
      </c>
      <c r="S2405" s="46">
        <f>S2404+IF(X2405=0,0,M2405)</f>
        <v/>
      </c>
      <c r="T2405" s="47">
        <f>MAX(T2404,S2405)</f>
        <v/>
      </c>
      <c r="U2405" s="48">
        <f>S2405-T2405</f>
        <v/>
      </c>
      <c r="V2405" s="47">
        <f>IFERROR(SUMIFS(DATABASE!$M$5:$M$6004,DATABASE!$B$5:$B$6004,B2405,DATABASE!$X$5:$X$6004,1),0)</f>
        <v/>
      </c>
      <c r="W2405" s="31">
        <f>IFERROR(COUNTIFS(DATABASE!$B$5:$B$6004,B2405,DATABASE!$X$5:$X$6004,1),0)</f>
        <v/>
      </c>
      <c r="X2405" s="49">
        <f>--AND(ISNUMBER(B2405),C2405&lt;&gt;"",L2405&lt;&gt;"",M2405&lt;&gt;"")</f>
        <v/>
      </c>
    </row>
    <row r="2406" ht="15" customHeight="1" s="111">
      <c r="A2406" s="50" t="inlineStr">
        <is>
          <t>MAY</t>
        </is>
      </c>
      <c r="B2406" s="51">
        <f>MAY!A407</f>
        <v/>
      </c>
      <c r="C2406" s="52">
        <f>MAY!B407</f>
        <v/>
      </c>
      <c r="D2406" s="52">
        <f>MAY!C407</f>
        <v/>
      </c>
      <c r="E2406" s="52">
        <f>MAY!D407</f>
        <v/>
      </c>
      <c r="F2406" s="52">
        <f>MAY!E407</f>
        <v/>
      </c>
      <c r="G2406" s="52">
        <f>MAY!F407</f>
        <v/>
      </c>
      <c r="H2406" s="52">
        <f>MAY!G407</f>
        <v/>
      </c>
      <c r="I2406" s="53">
        <f>MAY!H407</f>
        <v/>
      </c>
      <c r="J2406" s="53">
        <f>MAY!I407</f>
        <v/>
      </c>
      <c r="K2406" s="52">
        <f>MAY!J407</f>
        <v/>
      </c>
      <c r="L2406" s="52">
        <f>MAY!K407</f>
        <v/>
      </c>
      <c r="M2406" s="54">
        <f>MAY!L407</f>
        <v/>
      </c>
      <c r="N2406" s="52">
        <f>MAY!M407</f>
        <v/>
      </c>
      <c r="O2406" s="52">
        <f>MAY!N407</f>
        <v/>
      </c>
      <c r="P2406" s="52">
        <f>MAY!O407</f>
        <v/>
      </c>
      <c r="Q2406" s="52">
        <f>MAY!P407</f>
        <v/>
      </c>
      <c r="R2406" s="52">
        <f>MAY!Q407</f>
        <v/>
      </c>
      <c r="S2406" s="54">
        <f>S2405+IF(X2406=0,0,M2406)</f>
        <v/>
      </c>
      <c r="T2406" s="55">
        <f>MAX(T2405,S2406)</f>
        <v/>
      </c>
      <c r="U2406" s="56">
        <f>S2406-T2406</f>
        <v/>
      </c>
      <c r="V2406" s="55">
        <f>IFERROR(SUMIFS(DATABASE!$M$5:$M$6004,DATABASE!$B$5:$B$6004,B2406,DATABASE!$X$5:$X$6004,1),0)</f>
        <v/>
      </c>
      <c r="W2406" s="57">
        <f>IFERROR(COUNTIFS(DATABASE!$B$5:$B$6004,B2406,DATABASE!$X$5:$X$6004,1),0)</f>
        <v/>
      </c>
      <c r="X2406" s="58">
        <f>--AND(ISNUMBER(B2406),C2406&lt;&gt;"",L2406&lt;&gt;"",M2406&lt;&gt;"")</f>
        <v/>
      </c>
    </row>
    <row r="2407" ht="15" customHeight="1" s="111">
      <c r="A2407" s="42" t="inlineStr">
        <is>
          <t>MAY</t>
        </is>
      </c>
      <c r="B2407" s="43">
        <f>MAY!A408</f>
        <v/>
      </c>
      <c r="C2407" s="44">
        <f>MAY!B408</f>
        <v/>
      </c>
      <c r="D2407" s="44">
        <f>MAY!C408</f>
        <v/>
      </c>
      <c r="E2407" s="44">
        <f>MAY!D408</f>
        <v/>
      </c>
      <c r="F2407" s="44">
        <f>MAY!E408</f>
        <v/>
      </c>
      <c r="G2407" s="44">
        <f>MAY!F408</f>
        <v/>
      </c>
      <c r="H2407" s="44">
        <f>MAY!G408</f>
        <v/>
      </c>
      <c r="I2407" s="45">
        <f>MAY!H408</f>
        <v/>
      </c>
      <c r="J2407" s="45">
        <f>MAY!I408</f>
        <v/>
      </c>
      <c r="K2407" s="44">
        <f>MAY!J408</f>
        <v/>
      </c>
      <c r="L2407" s="44">
        <f>MAY!K408</f>
        <v/>
      </c>
      <c r="M2407" s="46">
        <f>MAY!L408</f>
        <v/>
      </c>
      <c r="N2407" s="44">
        <f>MAY!M408</f>
        <v/>
      </c>
      <c r="O2407" s="44">
        <f>MAY!N408</f>
        <v/>
      </c>
      <c r="P2407" s="44">
        <f>MAY!O408</f>
        <v/>
      </c>
      <c r="Q2407" s="44">
        <f>MAY!P408</f>
        <v/>
      </c>
      <c r="R2407" s="44">
        <f>MAY!Q408</f>
        <v/>
      </c>
      <c r="S2407" s="46">
        <f>S2406+IF(X2407=0,0,M2407)</f>
        <v/>
      </c>
      <c r="T2407" s="47">
        <f>MAX(T2406,S2407)</f>
        <v/>
      </c>
      <c r="U2407" s="48">
        <f>S2407-T2407</f>
        <v/>
      </c>
      <c r="V2407" s="47">
        <f>IFERROR(SUMIFS(DATABASE!$M$5:$M$6004,DATABASE!$B$5:$B$6004,B2407,DATABASE!$X$5:$X$6004,1),0)</f>
        <v/>
      </c>
      <c r="W2407" s="31">
        <f>IFERROR(COUNTIFS(DATABASE!$B$5:$B$6004,B2407,DATABASE!$X$5:$X$6004,1),0)</f>
        <v/>
      </c>
      <c r="X2407" s="49">
        <f>--AND(ISNUMBER(B2407),C2407&lt;&gt;"",L2407&lt;&gt;"",M2407&lt;&gt;"")</f>
        <v/>
      </c>
    </row>
    <row r="2408" ht="15" customHeight="1" s="111">
      <c r="A2408" s="50" t="inlineStr">
        <is>
          <t>MAY</t>
        </is>
      </c>
      <c r="B2408" s="51">
        <f>MAY!A409</f>
        <v/>
      </c>
      <c r="C2408" s="52">
        <f>MAY!B409</f>
        <v/>
      </c>
      <c r="D2408" s="52">
        <f>MAY!C409</f>
        <v/>
      </c>
      <c r="E2408" s="52">
        <f>MAY!D409</f>
        <v/>
      </c>
      <c r="F2408" s="52">
        <f>MAY!E409</f>
        <v/>
      </c>
      <c r="G2408" s="52">
        <f>MAY!F409</f>
        <v/>
      </c>
      <c r="H2408" s="52">
        <f>MAY!G409</f>
        <v/>
      </c>
      <c r="I2408" s="53">
        <f>MAY!H409</f>
        <v/>
      </c>
      <c r="J2408" s="53">
        <f>MAY!I409</f>
        <v/>
      </c>
      <c r="K2408" s="52">
        <f>MAY!J409</f>
        <v/>
      </c>
      <c r="L2408" s="52">
        <f>MAY!K409</f>
        <v/>
      </c>
      <c r="M2408" s="54">
        <f>MAY!L409</f>
        <v/>
      </c>
      <c r="N2408" s="52">
        <f>MAY!M409</f>
        <v/>
      </c>
      <c r="O2408" s="52">
        <f>MAY!N409</f>
        <v/>
      </c>
      <c r="P2408" s="52">
        <f>MAY!O409</f>
        <v/>
      </c>
      <c r="Q2408" s="52">
        <f>MAY!P409</f>
        <v/>
      </c>
      <c r="R2408" s="52">
        <f>MAY!Q409</f>
        <v/>
      </c>
      <c r="S2408" s="54">
        <f>S2407+IF(X2408=0,0,M2408)</f>
        <v/>
      </c>
      <c r="T2408" s="55">
        <f>MAX(T2407,S2408)</f>
        <v/>
      </c>
      <c r="U2408" s="56">
        <f>S2408-T2408</f>
        <v/>
      </c>
      <c r="V2408" s="55">
        <f>IFERROR(SUMIFS(DATABASE!$M$5:$M$6004,DATABASE!$B$5:$B$6004,B2408,DATABASE!$X$5:$X$6004,1),0)</f>
        <v/>
      </c>
      <c r="W2408" s="57">
        <f>IFERROR(COUNTIFS(DATABASE!$B$5:$B$6004,B2408,DATABASE!$X$5:$X$6004,1),0)</f>
        <v/>
      </c>
      <c r="X2408" s="58">
        <f>--AND(ISNUMBER(B2408),C2408&lt;&gt;"",L2408&lt;&gt;"",M2408&lt;&gt;"")</f>
        <v/>
      </c>
    </row>
    <row r="2409" ht="15" customHeight="1" s="111">
      <c r="A2409" s="42" t="inlineStr">
        <is>
          <t>MAY</t>
        </is>
      </c>
      <c r="B2409" s="43">
        <f>MAY!A410</f>
        <v/>
      </c>
      <c r="C2409" s="44">
        <f>MAY!B410</f>
        <v/>
      </c>
      <c r="D2409" s="44">
        <f>MAY!C410</f>
        <v/>
      </c>
      <c r="E2409" s="44">
        <f>MAY!D410</f>
        <v/>
      </c>
      <c r="F2409" s="44">
        <f>MAY!E410</f>
        <v/>
      </c>
      <c r="G2409" s="44">
        <f>MAY!F410</f>
        <v/>
      </c>
      <c r="H2409" s="44">
        <f>MAY!G410</f>
        <v/>
      </c>
      <c r="I2409" s="45">
        <f>MAY!H410</f>
        <v/>
      </c>
      <c r="J2409" s="45">
        <f>MAY!I410</f>
        <v/>
      </c>
      <c r="K2409" s="44">
        <f>MAY!J410</f>
        <v/>
      </c>
      <c r="L2409" s="44">
        <f>MAY!K410</f>
        <v/>
      </c>
      <c r="M2409" s="46">
        <f>MAY!L410</f>
        <v/>
      </c>
      <c r="N2409" s="44">
        <f>MAY!M410</f>
        <v/>
      </c>
      <c r="O2409" s="44">
        <f>MAY!N410</f>
        <v/>
      </c>
      <c r="P2409" s="44">
        <f>MAY!O410</f>
        <v/>
      </c>
      <c r="Q2409" s="44">
        <f>MAY!P410</f>
        <v/>
      </c>
      <c r="R2409" s="44">
        <f>MAY!Q410</f>
        <v/>
      </c>
      <c r="S2409" s="46">
        <f>S2408+IF(X2409=0,0,M2409)</f>
        <v/>
      </c>
      <c r="T2409" s="47">
        <f>MAX(T2408,S2409)</f>
        <v/>
      </c>
      <c r="U2409" s="48">
        <f>S2409-T2409</f>
        <v/>
      </c>
      <c r="V2409" s="47">
        <f>IFERROR(SUMIFS(DATABASE!$M$5:$M$6004,DATABASE!$B$5:$B$6004,B2409,DATABASE!$X$5:$X$6004,1),0)</f>
        <v/>
      </c>
      <c r="W2409" s="31">
        <f>IFERROR(COUNTIFS(DATABASE!$B$5:$B$6004,B2409,DATABASE!$X$5:$X$6004,1),0)</f>
        <v/>
      </c>
      <c r="X2409" s="49">
        <f>--AND(ISNUMBER(B2409),C2409&lt;&gt;"",L2409&lt;&gt;"",M2409&lt;&gt;"")</f>
        <v/>
      </c>
    </row>
    <row r="2410" ht="15" customHeight="1" s="111">
      <c r="A2410" s="50" t="inlineStr">
        <is>
          <t>MAY</t>
        </is>
      </c>
      <c r="B2410" s="51">
        <f>MAY!A411</f>
        <v/>
      </c>
      <c r="C2410" s="52">
        <f>MAY!B411</f>
        <v/>
      </c>
      <c r="D2410" s="52">
        <f>MAY!C411</f>
        <v/>
      </c>
      <c r="E2410" s="52">
        <f>MAY!D411</f>
        <v/>
      </c>
      <c r="F2410" s="52">
        <f>MAY!E411</f>
        <v/>
      </c>
      <c r="G2410" s="52">
        <f>MAY!F411</f>
        <v/>
      </c>
      <c r="H2410" s="52">
        <f>MAY!G411</f>
        <v/>
      </c>
      <c r="I2410" s="53">
        <f>MAY!H411</f>
        <v/>
      </c>
      <c r="J2410" s="53">
        <f>MAY!I411</f>
        <v/>
      </c>
      <c r="K2410" s="52">
        <f>MAY!J411</f>
        <v/>
      </c>
      <c r="L2410" s="52">
        <f>MAY!K411</f>
        <v/>
      </c>
      <c r="M2410" s="54">
        <f>MAY!L411</f>
        <v/>
      </c>
      <c r="N2410" s="52">
        <f>MAY!M411</f>
        <v/>
      </c>
      <c r="O2410" s="52">
        <f>MAY!N411</f>
        <v/>
      </c>
      <c r="P2410" s="52">
        <f>MAY!O411</f>
        <v/>
      </c>
      <c r="Q2410" s="52">
        <f>MAY!P411</f>
        <v/>
      </c>
      <c r="R2410" s="52">
        <f>MAY!Q411</f>
        <v/>
      </c>
      <c r="S2410" s="54">
        <f>S2409+IF(X2410=0,0,M2410)</f>
        <v/>
      </c>
      <c r="T2410" s="55">
        <f>MAX(T2409,S2410)</f>
        <v/>
      </c>
      <c r="U2410" s="56">
        <f>S2410-T2410</f>
        <v/>
      </c>
      <c r="V2410" s="55">
        <f>IFERROR(SUMIFS(DATABASE!$M$5:$M$6004,DATABASE!$B$5:$B$6004,B2410,DATABASE!$X$5:$X$6004,1),0)</f>
        <v/>
      </c>
      <c r="W2410" s="57">
        <f>IFERROR(COUNTIFS(DATABASE!$B$5:$B$6004,B2410,DATABASE!$X$5:$X$6004,1),0)</f>
        <v/>
      </c>
      <c r="X2410" s="58">
        <f>--AND(ISNUMBER(B2410),C2410&lt;&gt;"",L2410&lt;&gt;"",M2410&lt;&gt;"")</f>
        <v/>
      </c>
    </row>
    <row r="2411" ht="15" customHeight="1" s="111">
      <c r="A2411" s="42" t="inlineStr">
        <is>
          <t>MAY</t>
        </is>
      </c>
      <c r="B2411" s="43">
        <f>MAY!A412</f>
        <v/>
      </c>
      <c r="C2411" s="44">
        <f>MAY!B412</f>
        <v/>
      </c>
      <c r="D2411" s="44">
        <f>MAY!C412</f>
        <v/>
      </c>
      <c r="E2411" s="44">
        <f>MAY!D412</f>
        <v/>
      </c>
      <c r="F2411" s="44">
        <f>MAY!E412</f>
        <v/>
      </c>
      <c r="G2411" s="44">
        <f>MAY!F412</f>
        <v/>
      </c>
      <c r="H2411" s="44">
        <f>MAY!G412</f>
        <v/>
      </c>
      <c r="I2411" s="45">
        <f>MAY!H412</f>
        <v/>
      </c>
      <c r="J2411" s="45">
        <f>MAY!I412</f>
        <v/>
      </c>
      <c r="K2411" s="44">
        <f>MAY!J412</f>
        <v/>
      </c>
      <c r="L2411" s="44">
        <f>MAY!K412</f>
        <v/>
      </c>
      <c r="M2411" s="46">
        <f>MAY!L412</f>
        <v/>
      </c>
      <c r="N2411" s="44">
        <f>MAY!M412</f>
        <v/>
      </c>
      <c r="O2411" s="44">
        <f>MAY!N412</f>
        <v/>
      </c>
      <c r="P2411" s="44">
        <f>MAY!O412</f>
        <v/>
      </c>
      <c r="Q2411" s="44">
        <f>MAY!P412</f>
        <v/>
      </c>
      <c r="R2411" s="44">
        <f>MAY!Q412</f>
        <v/>
      </c>
      <c r="S2411" s="46">
        <f>S2410+IF(X2411=0,0,M2411)</f>
        <v/>
      </c>
      <c r="T2411" s="47">
        <f>MAX(T2410,S2411)</f>
        <v/>
      </c>
      <c r="U2411" s="48">
        <f>S2411-T2411</f>
        <v/>
      </c>
      <c r="V2411" s="47">
        <f>IFERROR(SUMIFS(DATABASE!$M$5:$M$6004,DATABASE!$B$5:$B$6004,B2411,DATABASE!$X$5:$X$6004,1),0)</f>
        <v/>
      </c>
      <c r="W2411" s="31">
        <f>IFERROR(COUNTIFS(DATABASE!$B$5:$B$6004,B2411,DATABASE!$X$5:$X$6004,1),0)</f>
        <v/>
      </c>
      <c r="X2411" s="49">
        <f>--AND(ISNUMBER(B2411),C2411&lt;&gt;"",L2411&lt;&gt;"",M2411&lt;&gt;"")</f>
        <v/>
      </c>
    </row>
    <row r="2412" ht="15" customHeight="1" s="111">
      <c r="A2412" s="50" t="inlineStr">
        <is>
          <t>MAY</t>
        </is>
      </c>
      <c r="B2412" s="51">
        <f>MAY!A413</f>
        <v/>
      </c>
      <c r="C2412" s="52">
        <f>MAY!B413</f>
        <v/>
      </c>
      <c r="D2412" s="52">
        <f>MAY!C413</f>
        <v/>
      </c>
      <c r="E2412" s="52">
        <f>MAY!D413</f>
        <v/>
      </c>
      <c r="F2412" s="52">
        <f>MAY!E413</f>
        <v/>
      </c>
      <c r="G2412" s="52">
        <f>MAY!F413</f>
        <v/>
      </c>
      <c r="H2412" s="52">
        <f>MAY!G413</f>
        <v/>
      </c>
      <c r="I2412" s="53">
        <f>MAY!H413</f>
        <v/>
      </c>
      <c r="J2412" s="53">
        <f>MAY!I413</f>
        <v/>
      </c>
      <c r="K2412" s="52">
        <f>MAY!J413</f>
        <v/>
      </c>
      <c r="L2412" s="52">
        <f>MAY!K413</f>
        <v/>
      </c>
      <c r="M2412" s="54">
        <f>MAY!L413</f>
        <v/>
      </c>
      <c r="N2412" s="52">
        <f>MAY!M413</f>
        <v/>
      </c>
      <c r="O2412" s="52">
        <f>MAY!N413</f>
        <v/>
      </c>
      <c r="P2412" s="52">
        <f>MAY!O413</f>
        <v/>
      </c>
      <c r="Q2412" s="52">
        <f>MAY!P413</f>
        <v/>
      </c>
      <c r="R2412" s="52">
        <f>MAY!Q413</f>
        <v/>
      </c>
      <c r="S2412" s="54">
        <f>S2411+IF(X2412=0,0,M2412)</f>
        <v/>
      </c>
      <c r="T2412" s="55">
        <f>MAX(T2411,S2412)</f>
        <v/>
      </c>
      <c r="U2412" s="56">
        <f>S2412-T2412</f>
        <v/>
      </c>
      <c r="V2412" s="55">
        <f>IFERROR(SUMIFS(DATABASE!$M$5:$M$6004,DATABASE!$B$5:$B$6004,B2412,DATABASE!$X$5:$X$6004,1),0)</f>
        <v/>
      </c>
      <c r="W2412" s="57">
        <f>IFERROR(COUNTIFS(DATABASE!$B$5:$B$6004,B2412,DATABASE!$X$5:$X$6004,1),0)</f>
        <v/>
      </c>
      <c r="X2412" s="58">
        <f>--AND(ISNUMBER(B2412),C2412&lt;&gt;"",L2412&lt;&gt;"",M2412&lt;&gt;"")</f>
        <v/>
      </c>
    </row>
    <row r="2413" ht="15" customHeight="1" s="111">
      <c r="A2413" s="42" t="inlineStr">
        <is>
          <t>MAY</t>
        </is>
      </c>
      <c r="B2413" s="43">
        <f>MAY!A414</f>
        <v/>
      </c>
      <c r="C2413" s="44">
        <f>MAY!B414</f>
        <v/>
      </c>
      <c r="D2413" s="44">
        <f>MAY!C414</f>
        <v/>
      </c>
      <c r="E2413" s="44">
        <f>MAY!D414</f>
        <v/>
      </c>
      <c r="F2413" s="44">
        <f>MAY!E414</f>
        <v/>
      </c>
      <c r="G2413" s="44">
        <f>MAY!F414</f>
        <v/>
      </c>
      <c r="H2413" s="44">
        <f>MAY!G414</f>
        <v/>
      </c>
      <c r="I2413" s="45">
        <f>MAY!H414</f>
        <v/>
      </c>
      <c r="J2413" s="45">
        <f>MAY!I414</f>
        <v/>
      </c>
      <c r="K2413" s="44">
        <f>MAY!J414</f>
        <v/>
      </c>
      <c r="L2413" s="44">
        <f>MAY!K414</f>
        <v/>
      </c>
      <c r="M2413" s="46">
        <f>MAY!L414</f>
        <v/>
      </c>
      <c r="N2413" s="44">
        <f>MAY!M414</f>
        <v/>
      </c>
      <c r="O2413" s="44">
        <f>MAY!N414</f>
        <v/>
      </c>
      <c r="P2413" s="44">
        <f>MAY!O414</f>
        <v/>
      </c>
      <c r="Q2413" s="44">
        <f>MAY!P414</f>
        <v/>
      </c>
      <c r="R2413" s="44">
        <f>MAY!Q414</f>
        <v/>
      </c>
      <c r="S2413" s="46">
        <f>S2412+IF(X2413=0,0,M2413)</f>
        <v/>
      </c>
      <c r="T2413" s="47">
        <f>MAX(T2412,S2413)</f>
        <v/>
      </c>
      <c r="U2413" s="48">
        <f>S2413-T2413</f>
        <v/>
      </c>
      <c r="V2413" s="47">
        <f>IFERROR(SUMIFS(DATABASE!$M$5:$M$6004,DATABASE!$B$5:$B$6004,B2413,DATABASE!$X$5:$X$6004,1),0)</f>
        <v/>
      </c>
      <c r="W2413" s="31">
        <f>IFERROR(COUNTIFS(DATABASE!$B$5:$B$6004,B2413,DATABASE!$X$5:$X$6004,1),0)</f>
        <v/>
      </c>
      <c r="X2413" s="49">
        <f>--AND(ISNUMBER(B2413),C2413&lt;&gt;"",L2413&lt;&gt;"",M2413&lt;&gt;"")</f>
        <v/>
      </c>
    </row>
    <row r="2414" ht="15" customHeight="1" s="111">
      <c r="A2414" s="50" t="inlineStr">
        <is>
          <t>MAY</t>
        </is>
      </c>
      <c r="B2414" s="51">
        <f>MAY!A415</f>
        <v/>
      </c>
      <c r="C2414" s="52">
        <f>MAY!B415</f>
        <v/>
      </c>
      <c r="D2414" s="52">
        <f>MAY!C415</f>
        <v/>
      </c>
      <c r="E2414" s="52">
        <f>MAY!D415</f>
        <v/>
      </c>
      <c r="F2414" s="52">
        <f>MAY!E415</f>
        <v/>
      </c>
      <c r="G2414" s="52">
        <f>MAY!F415</f>
        <v/>
      </c>
      <c r="H2414" s="52">
        <f>MAY!G415</f>
        <v/>
      </c>
      <c r="I2414" s="53">
        <f>MAY!H415</f>
        <v/>
      </c>
      <c r="J2414" s="53">
        <f>MAY!I415</f>
        <v/>
      </c>
      <c r="K2414" s="52">
        <f>MAY!J415</f>
        <v/>
      </c>
      <c r="L2414" s="52">
        <f>MAY!K415</f>
        <v/>
      </c>
      <c r="M2414" s="54">
        <f>MAY!L415</f>
        <v/>
      </c>
      <c r="N2414" s="52">
        <f>MAY!M415</f>
        <v/>
      </c>
      <c r="O2414" s="52">
        <f>MAY!N415</f>
        <v/>
      </c>
      <c r="P2414" s="52">
        <f>MAY!O415</f>
        <v/>
      </c>
      <c r="Q2414" s="52">
        <f>MAY!P415</f>
        <v/>
      </c>
      <c r="R2414" s="52">
        <f>MAY!Q415</f>
        <v/>
      </c>
      <c r="S2414" s="54">
        <f>S2413+IF(X2414=0,0,M2414)</f>
        <v/>
      </c>
      <c r="T2414" s="55">
        <f>MAX(T2413,S2414)</f>
        <v/>
      </c>
      <c r="U2414" s="56">
        <f>S2414-T2414</f>
        <v/>
      </c>
      <c r="V2414" s="55">
        <f>IFERROR(SUMIFS(DATABASE!$M$5:$M$6004,DATABASE!$B$5:$B$6004,B2414,DATABASE!$X$5:$X$6004,1),0)</f>
        <v/>
      </c>
      <c r="W2414" s="57">
        <f>IFERROR(COUNTIFS(DATABASE!$B$5:$B$6004,B2414,DATABASE!$X$5:$X$6004,1),0)</f>
        <v/>
      </c>
      <c r="X2414" s="58">
        <f>--AND(ISNUMBER(B2414),C2414&lt;&gt;"",L2414&lt;&gt;"",M2414&lt;&gt;"")</f>
        <v/>
      </c>
    </row>
    <row r="2415" ht="15" customHeight="1" s="111">
      <c r="A2415" s="42" t="inlineStr">
        <is>
          <t>MAY</t>
        </is>
      </c>
      <c r="B2415" s="43">
        <f>MAY!A416</f>
        <v/>
      </c>
      <c r="C2415" s="44">
        <f>MAY!B416</f>
        <v/>
      </c>
      <c r="D2415" s="44">
        <f>MAY!C416</f>
        <v/>
      </c>
      <c r="E2415" s="44">
        <f>MAY!D416</f>
        <v/>
      </c>
      <c r="F2415" s="44">
        <f>MAY!E416</f>
        <v/>
      </c>
      <c r="G2415" s="44">
        <f>MAY!F416</f>
        <v/>
      </c>
      <c r="H2415" s="44">
        <f>MAY!G416</f>
        <v/>
      </c>
      <c r="I2415" s="45">
        <f>MAY!H416</f>
        <v/>
      </c>
      <c r="J2415" s="45">
        <f>MAY!I416</f>
        <v/>
      </c>
      <c r="K2415" s="44">
        <f>MAY!J416</f>
        <v/>
      </c>
      <c r="L2415" s="44">
        <f>MAY!K416</f>
        <v/>
      </c>
      <c r="M2415" s="46">
        <f>MAY!L416</f>
        <v/>
      </c>
      <c r="N2415" s="44">
        <f>MAY!M416</f>
        <v/>
      </c>
      <c r="O2415" s="44">
        <f>MAY!N416</f>
        <v/>
      </c>
      <c r="P2415" s="44">
        <f>MAY!O416</f>
        <v/>
      </c>
      <c r="Q2415" s="44">
        <f>MAY!P416</f>
        <v/>
      </c>
      <c r="R2415" s="44">
        <f>MAY!Q416</f>
        <v/>
      </c>
      <c r="S2415" s="46">
        <f>S2414+IF(X2415=0,0,M2415)</f>
        <v/>
      </c>
      <c r="T2415" s="47">
        <f>MAX(T2414,S2415)</f>
        <v/>
      </c>
      <c r="U2415" s="48">
        <f>S2415-T2415</f>
        <v/>
      </c>
      <c r="V2415" s="47">
        <f>IFERROR(SUMIFS(DATABASE!$M$5:$M$6004,DATABASE!$B$5:$B$6004,B2415,DATABASE!$X$5:$X$6004,1),0)</f>
        <v/>
      </c>
      <c r="W2415" s="31">
        <f>IFERROR(COUNTIFS(DATABASE!$B$5:$B$6004,B2415,DATABASE!$X$5:$X$6004,1),0)</f>
        <v/>
      </c>
      <c r="X2415" s="49">
        <f>--AND(ISNUMBER(B2415),C2415&lt;&gt;"",L2415&lt;&gt;"",M2415&lt;&gt;"")</f>
        <v/>
      </c>
    </row>
    <row r="2416" ht="15" customHeight="1" s="111">
      <c r="A2416" s="50" t="inlineStr">
        <is>
          <t>MAY</t>
        </is>
      </c>
      <c r="B2416" s="51">
        <f>MAY!A417</f>
        <v/>
      </c>
      <c r="C2416" s="52">
        <f>MAY!B417</f>
        <v/>
      </c>
      <c r="D2416" s="52">
        <f>MAY!C417</f>
        <v/>
      </c>
      <c r="E2416" s="52">
        <f>MAY!D417</f>
        <v/>
      </c>
      <c r="F2416" s="52">
        <f>MAY!E417</f>
        <v/>
      </c>
      <c r="G2416" s="52">
        <f>MAY!F417</f>
        <v/>
      </c>
      <c r="H2416" s="52">
        <f>MAY!G417</f>
        <v/>
      </c>
      <c r="I2416" s="53">
        <f>MAY!H417</f>
        <v/>
      </c>
      <c r="J2416" s="53">
        <f>MAY!I417</f>
        <v/>
      </c>
      <c r="K2416" s="52">
        <f>MAY!J417</f>
        <v/>
      </c>
      <c r="L2416" s="52">
        <f>MAY!K417</f>
        <v/>
      </c>
      <c r="M2416" s="54">
        <f>MAY!L417</f>
        <v/>
      </c>
      <c r="N2416" s="52">
        <f>MAY!M417</f>
        <v/>
      </c>
      <c r="O2416" s="52">
        <f>MAY!N417</f>
        <v/>
      </c>
      <c r="P2416" s="52">
        <f>MAY!O417</f>
        <v/>
      </c>
      <c r="Q2416" s="52">
        <f>MAY!P417</f>
        <v/>
      </c>
      <c r="R2416" s="52">
        <f>MAY!Q417</f>
        <v/>
      </c>
      <c r="S2416" s="54">
        <f>S2415+IF(X2416=0,0,M2416)</f>
        <v/>
      </c>
      <c r="T2416" s="55">
        <f>MAX(T2415,S2416)</f>
        <v/>
      </c>
      <c r="U2416" s="56">
        <f>S2416-T2416</f>
        <v/>
      </c>
      <c r="V2416" s="55">
        <f>IFERROR(SUMIFS(DATABASE!$M$5:$M$6004,DATABASE!$B$5:$B$6004,B2416,DATABASE!$X$5:$X$6004,1),0)</f>
        <v/>
      </c>
      <c r="W2416" s="57">
        <f>IFERROR(COUNTIFS(DATABASE!$B$5:$B$6004,B2416,DATABASE!$X$5:$X$6004,1),0)</f>
        <v/>
      </c>
      <c r="X2416" s="58">
        <f>--AND(ISNUMBER(B2416),C2416&lt;&gt;"",L2416&lt;&gt;"",M2416&lt;&gt;"")</f>
        <v/>
      </c>
    </row>
    <row r="2417" ht="15" customHeight="1" s="111">
      <c r="A2417" s="42" t="inlineStr">
        <is>
          <t>MAY</t>
        </is>
      </c>
      <c r="B2417" s="43">
        <f>MAY!A418</f>
        <v/>
      </c>
      <c r="C2417" s="44">
        <f>MAY!B418</f>
        <v/>
      </c>
      <c r="D2417" s="44">
        <f>MAY!C418</f>
        <v/>
      </c>
      <c r="E2417" s="44">
        <f>MAY!D418</f>
        <v/>
      </c>
      <c r="F2417" s="44">
        <f>MAY!E418</f>
        <v/>
      </c>
      <c r="G2417" s="44">
        <f>MAY!F418</f>
        <v/>
      </c>
      <c r="H2417" s="44">
        <f>MAY!G418</f>
        <v/>
      </c>
      <c r="I2417" s="45">
        <f>MAY!H418</f>
        <v/>
      </c>
      <c r="J2417" s="45">
        <f>MAY!I418</f>
        <v/>
      </c>
      <c r="K2417" s="44">
        <f>MAY!J418</f>
        <v/>
      </c>
      <c r="L2417" s="44">
        <f>MAY!K418</f>
        <v/>
      </c>
      <c r="M2417" s="46">
        <f>MAY!L418</f>
        <v/>
      </c>
      <c r="N2417" s="44">
        <f>MAY!M418</f>
        <v/>
      </c>
      <c r="O2417" s="44">
        <f>MAY!N418</f>
        <v/>
      </c>
      <c r="P2417" s="44">
        <f>MAY!O418</f>
        <v/>
      </c>
      <c r="Q2417" s="44">
        <f>MAY!P418</f>
        <v/>
      </c>
      <c r="R2417" s="44">
        <f>MAY!Q418</f>
        <v/>
      </c>
      <c r="S2417" s="46">
        <f>S2416+IF(X2417=0,0,M2417)</f>
        <v/>
      </c>
      <c r="T2417" s="47">
        <f>MAX(T2416,S2417)</f>
        <v/>
      </c>
      <c r="U2417" s="48">
        <f>S2417-T2417</f>
        <v/>
      </c>
      <c r="V2417" s="47">
        <f>IFERROR(SUMIFS(DATABASE!$M$5:$M$6004,DATABASE!$B$5:$B$6004,B2417,DATABASE!$X$5:$X$6004,1),0)</f>
        <v/>
      </c>
      <c r="W2417" s="31">
        <f>IFERROR(COUNTIFS(DATABASE!$B$5:$B$6004,B2417,DATABASE!$X$5:$X$6004,1),0)</f>
        <v/>
      </c>
      <c r="X2417" s="49">
        <f>--AND(ISNUMBER(B2417),C2417&lt;&gt;"",L2417&lt;&gt;"",M2417&lt;&gt;"")</f>
        <v/>
      </c>
    </row>
    <row r="2418" ht="15" customHeight="1" s="111">
      <c r="A2418" s="50" t="inlineStr">
        <is>
          <t>MAY</t>
        </is>
      </c>
      <c r="B2418" s="51">
        <f>MAY!A419</f>
        <v/>
      </c>
      <c r="C2418" s="52">
        <f>MAY!B419</f>
        <v/>
      </c>
      <c r="D2418" s="52">
        <f>MAY!C419</f>
        <v/>
      </c>
      <c r="E2418" s="52">
        <f>MAY!D419</f>
        <v/>
      </c>
      <c r="F2418" s="52">
        <f>MAY!E419</f>
        <v/>
      </c>
      <c r="G2418" s="52">
        <f>MAY!F419</f>
        <v/>
      </c>
      <c r="H2418" s="52">
        <f>MAY!G419</f>
        <v/>
      </c>
      <c r="I2418" s="53">
        <f>MAY!H419</f>
        <v/>
      </c>
      <c r="J2418" s="53">
        <f>MAY!I419</f>
        <v/>
      </c>
      <c r="K2418" s="52">
        <f>MAY!J419</f>
        <v/>
      </c>
      <c r="L2418" s="52">
        <f>MAY!K419</f>
        <v/>
      </c>
      <c r="M2418" s="54">
        <f>MAY!L419</f>
        <v/>
      </c>
      <c r="N2418" s="52">
        <f>MAY!M419</f>
        <v/>
      </c>
      <c r="O2418" s="52">
        <f>MAY!N419</f>
        <v/>
      </c>
      <c r="P2418" s="52">
        <f>MAY!O419</f>
        <v/>
      </c>
      <c r="Q2418" s="52">
        <f>MAY!P419</f>
        <v/>
      </c>
      <c r="R2418" s="52">
        <f>MAY!Q419</f>
        <v/>
      </c>
      <c r="S2418" s="54">
        <f>S2417+IF(X2418=0,0,M2418)</f>
        <v/>
      </c>
      <c r="T2418" s="55">
        <f>MAX(T2417,S2418)</f>
        <v/>
      </c>
      <c r="U2418" s="56">
        <f>S2418-T2418</f>
        <v/>
      </c>
      <c r="V2418" s="55">
        <f>IFERROR(SUMIFS(DATABASE!$M$5:$M$6004,DATABASE!$B$5:$B$6004,B2418,DATABASE!$X$5:$X$6004,1),0)</f>
        <v/>
      </c>
      <c r="W2418" s="57">
        <f>IFERROR(COUNTIFS(DATABASE!$B$5:$B$6004,B2418,DATABASE!$X$5:$X$6004,1),0)</f>
        <v/>
      </c>
      <c r="X2418" s="58">
        <f>--AND(ISNUMBER(B2418),C2418&lt;&gt;"",L2418&lt;&gt;"",M2418&lt;&gt;"")</f>
        <v/>
      </c>
    </row>
    <row r="2419" ht="15" customHeight="1" s="111">
      <c r="A2419" s="42" t="inlineStr">
        <is>
          <t>MAY</t>
        </is>
      </c>
      <c r="B2419" s="43">
        <f>MAY!A420</f>
        <v/>
      </c>
      <c r="C2419" s="44">
        <f>MAY!B420</f>
        <v/>
      </c>
      <c r="D2419" s="44">
        <f>MAY!C420</f>
        <v/>
      </c>
      <c r="E2419" s="44">
        <f>MAY!D420</f>
        <v/>
      </c>
      <c r="F2419" s="44">
        <f>MAY!E420</f>
        <v/>
      </c>
      <c r="G2419" s="44">
        <f>MAY!F420</f>
        <v/>
      </c>
      <c r="H2419" s="44">
        <f>MAY!G420</f>
        <v/>
      </c>
      <c r="I2419" s="45">
        <f>MAY!H420</f>
        <v/>
      </c>
      <c r="J2419" s="45">
        <f>MAY!I420</f>
        <v/>
      </c>
      <c r="K2419" s="44">
        <f>MAY!J420</f>
        <v/>
      </c>
      <c r="L2419" s="44">
        <f>MAY!K420</f>
        <v/>
      </c>
      <c r="M2419" s="46">
        <f>MAY!L420</f>
        <v/>
      </c>
      <c r="N2419" s="44">
        <f>MAY!M420</f>
        <v/>
      </c>
      <c r="O2419" s="44">
        <f>MAY!N420</f>
        <v/>
      </c>
      <c r="P2419" s="44">
        <f>MAY!O420</f>
        <v/>
      </c>
      <c r="Q2419" s="44">
        <f>MAY!P420</f>
        <v/>
      </c>
      <c r="R2419" s="44">
        <f>MAY!Q420</f>
        <v/>
      </c>
      <c r="S2419" s="46">
        <f>S2418+IF(X2419=0,0,M2419)</f>
        <v/>
      </c>
      <c r="T2419" s="47">
        <f>MAX(T2418,S2419)</f>
        <v/>
      </c>
      <c r="U2419" s="48">
        <f>S2419-T2419</f>
        <v/>
      </c>
      <c r="V2419" s="47">
        <f>IFERROR(SUMIFS(DATABASE!$M$5:$M$6004,DATABASE!$B$5:$B$6004,B2419,DATABASE!$X$5:$X$6004,1),0)</f>
        <v/>
      </c>
      <c r="W2419" s="31">
        <f>IFERROR(COUNTIFS(DATABASE!$B$5:$B$6004,B2419,DATABASE!$X$5:$X$6004,1),0)</f>
        <v/>
      </c>
      <c r="X2419" s="49">
        <f>--AND(ISNUMBER(B2419),C2419&lt;&gt;"",L2419&lt;&gt;"",M2419&lt;&gt;"")</f>
        <v/>
      </c>
    </row>
    <row r="2420" ht="15" customHeight="1" s="111">
      <c r="A2420" s="50" t="inlineStr">
        <is>
          <t>MAY</t>
        </is>
      </c>
      <c r="B2420" s="51">
        <f>MAY!A421</f>
        <v/>
      </c>
      <c r="C2420" s="52">
        <f>MAY!B421</f>
        <v/>
      </c>
      <c r="D2420" s="52">
        <f>MAY!C421</f>
        <v/>
      </c>
      <c r="E2420" s="52">
        <f>MAY!D421</f>
        <v/>
      </c>
      <c r="F2420" s="52">
        <f>MAY!E421</f>
        <v/>
      </c>
      <c r="G2420" s="52">
        <f>MAY!F421</f>
        <v/>
      </c>
      <c r="H2420" s="52">
        <f>MAY!G421</f>
        <v/>
      </c>
      <c r="I2420" s="53">
        <f>MAY!H421</f>
        <v/>
      </c>
      <c r="J2420" s="53">
        <f>MAY!I421</f>
        <v/>
      </c>
      <c r="K2420" s="52">
        <f>MAY!J421</f>
        <v/>
      </c>
      <c r="L2420" s="52">
        <f>MAY!K421</f>
        <v/>
      </c>
      <c r="M2420" s="54">
        <f>MAY!L421</f>
        <v/>
      </c>
      <c r="N2420" s="52">
        <f>MAY!M421</f>
        <v/>
      </c>
      <c r="O2420" s="52">
        <f>MAY!N421</f>
        <v/>
      </c>
      <c r="P2420" s="52">
        <f>MAY!O421</f>
        <v/>
      </c>
      <c r="Q2420" s="52">
        <f>MAY!P421</f>
        <v/>
      </c>
      <c r="R2420" s="52">
        <f>MAY!Q421</f>
        <v/>
      </c>
      <c r="S2420" s="54">
        <f>S2419+IF(X2420=0,0,M2420)</f>
        <v/>
      </c>
      <c r="T2420" s="55">
        <f>MAX(T2419,S2420)</f>
        <v/>
      </c>
      <c r="U2420" s="56">
        <f>S2420-T2420</f>
        <v/>
      </c>
      <c r="V2420" s="55">
        <f>IFERROR(SUMIFS(DATABASE!$M$5:$M$6004,DATABASE!$B$5:$B$6004,B2420,DATABASE!$X$5:$X$6004,1),0)</f>
        <v/>
      </c>
      <c r="W2420" s="57">
        <f>IFERROR(COUNTIFS(DATABASE!$B$5:$B$6004,B2420,DATABASE!$X$5:$X$6004,1),0)</f>
        <v/>
      </c>
      <c r="X2420" s="58">
        <f>--AND(ISNUMBER(B2420),C2420&lt;&gt;"",L2420&lt;&gt;"",M2420&lt;&gt;"")</f>
        <v/>
      </c>
    </row>
    <row r="2421" ht="15" customHeight="1" s="111">
      <c r="A2421" s="42" t="inlineStr">
        <is>
          <t>MAY</t>
        </is>
      </c>
      <c r="B2421" s="43">
        <f>MAY!A422</f>
        <v/>
      </c>
      <c r="C2421" s="44">
        <f>MAY!B422</f>
        <v/>
      </c>
      <c r="D2421" s="44">
        <f>MAY!C422</f>
        <v/>
      </c>
      <c r="E2421" s="44">
        <f>MAY!D422</f>
        <v/>
      </c>
      <c r="F2421" s="44">
        <f>MAY!E422</f>
        <v/>
      </c>
      <c r="G2421" s="44">
        <f>MAY!F422</f>
        <v/>
      </c>
      <c r="H2421" s="44">
        <f>MAY!G422</f>
        <v/>
      </c>
      <c r="I2421" s="45">
        <f>MAY!H422</f>
        <v/>
      </c>
      <c r="J2421" s="45">
        <f>MAY!I422</f>
        <v/>
      </c>
      <c r="K2421" s="44">
        <f>MAY!J422</f>
        <v/>
      </c>
      <c r="L2421" s="44">
        <f>MAY!K422</f>
        <v/>
      </c>
      <c r="M2421" s="46">
        <f>MAY!L422</f>
        <v/>
      </c>
      <c r="N2421" s="44">
        <f>MAY!M422</f>
        <v/>
      </c>
      <c r="O2421" s="44">
        <f>MAY!N422</f>
        <v/>
      </c>
      <c r="P2421" s="44">
        <f>MAY!O422</f>
        <v/>
      </c>
      <c r="Q2421" s="44">
        <f>MAY!P422</f>
        <v/>
      </c>
      <c r="R2421" s="44">
        <f>MAY!Q422</f>
        <v/>
      </c>
      <c r="S2421" s="46">
        <f>S2420+IF(X2421=0,0,M2421)</f>
        <v/>
      </c>
      <c r="T2421" s="47">
        <f>MAX(T2420,S2421)</f>
        <v/>
      </c>
      <c r="U2421" s="48">
        <f>S2421-T2421</f>
        <v/>
      </c>
      <c r="V2421" s="47">
        <f>IFERROR(SUMIFS(DATABASE!$M$5:$M$6004,DATABASE!$B$5:$B$6004,B2421,DATABASE!$X$5:$X$6004,1),0)</f>
        <v/>
      </c>
      <c r="W2421" s="31">
        <f>IFERROR(COUNTIFS(DATABASE!$B$5:$B$6004,B2421,DATABASE!$X$5:$X$6004,1),0)</f>
        <v/>
      </c>
      <c r="X2421" s="49">
        <f>--AND(ISNUMBER(B2421),C2421&lt;&gt;"",L2421&lt;&gt;"",M2421&lt;&gt;"")</f>
        <v/>
      </c>
    </row>
    <row r="2422" ht="15" customHeight="1" s="111">
      <c r="A2422" s="50" t="inlineStr">
        <is>
          <t>MAY</t>
        </is>
      </c>
      <c r="B2422" s="51">
        <f>MAY!A423</f>
        <v/>
      </c>
      <c r="C2422" s="52">
        <f>MAY!B423</f>
        <v/>
      </c>
      <c r="D2422" s="52">
        <f>MAY!C423</f>
        <v/>
      </c>
      <c r="E2422" s="52">
        <f>MAY!D423</f>
        <v/>
      </c>
      <c r="F2422" s="52">
        <f>MAY!E423</f>
        <v/>
      </c>
      <c r="G2422" s="52">
        <f>MAY!F423</f>
        <v/>
      </c>
      <c r="H2422" s="52">
        <f>MAY!G423</f>
        <v/>
      </c>
      <c r="I2422" s="53">
        <f>MAY!H423</f>
        <v/>
      </c>
      <c r="J2422" s="53">
        <f>MAY!I423</f>
        <v/>
      </c>
      <c r="K2422" s="52">
        <f>MAY!J423</f>
        <v/>
      </c>
      <c r="L2422" s="52">
        <f>MAY!K423</f>
        <v/>
      </c>
      <c r="M2422" s="54">
        <f>MAY!L423</f>
        <v/>
      </c>
      <c r="N2422" s="52">
        <f>MAY!M423</f>
        <v/>
      </c>
      <c r="O2422" s="52">
        <f>MAY!N423</f>
        <v/>
      </c>
      <c r="P2422" s="52">
        <f>MAY!O423</f>
        <v/>
      </c>
      <c r="Q2422" s="52">
        <f>MAY!P423</f>
        <v/>
      </c>
      <c r="R2422" s="52">
        <f>MAY!Q423</f>
        <v/>
      </c>
      <c r="S2422" s="54">
        <f>S2421+IF(X2422=0,0,M2422)</f>
        <v/>
      </c>
      <c r="T2422" s="55">
        <f>MAX(T2421,S2422)</f>
        <v/>
      </c>
      <c r="U2422" s="56">
        <f>S2422-T2422</f>
        <v/>
      </c>
      <c r="V2422" s="55">
        <f>IFERROR(SUMIFS(DATABASE!$M$5:$M$6004,DATABASE!$B$5:$B$6004,B2422,DATABASE!$X$5:$X$6004,1),0)</f>
        <v/>
      </c>
      <c r="W2422" s="57">
        <f>IFERROR(COUNTIFS(DATABASE!$B$5:$B$6004,B2422,DATABASE!$X$5:$X$6004,1),0)</f>
        <v/>
      </c>
      <c r="X2422" s="58">
        <f>--AND(ISNUMBER(B2422),C2422&lt;&gt;"",L2422&lt;&gt;"",M2422&lt;&gt;"")</f>
        <v/>
      </c>
    </row>
    <row r="2423" ht="15" customHeight="1" s="111">
      <c r="A2423" s="42" t="inlineStr">
        <is>
          <t>MAY</t>
        </is>
      </c>
      <c r="B2423" s="43">
        <f>MAY!A424</f>
        <v/>
      </c>
      <c r="C2423" s="44">
        <f>MAY!B424</f>
        <v/>
      </c>
      <c r="D2423" s="44">
        <f>MAY!C424</f>
        <v/>
      </c>
      <c r="E2423" s="44">
        <f>MAY!D424</f>
        <v/>
      </c>
      <c r="F2423" s="44">
        <f>MAY!E424</f>
        <v/>
      </c>
      <c r="G2423" s="44">
        <f>MAY!F424</f>
        <v/>
      </c>
      <c r="H2423" s="44">
        <f>MAY!G424</f>
        <v/>
      </c>
      <c r="I2423" s="45">
        <f>MAY!H424</f>
        <v/>
      </c>
      <c r="J2423" s="45">
        <f>MAY!I424</f>
        <v/>
      </c>
      <c r="K2423" s="44">
        <f>MAY!J424</f>
        <v/>
      </c>
      <c r="L2423" s="44">
        <f>MAY!K424</f>
        <v/>
      </c>
      <c r="M2423" s="46">
        <f>MAY!L424</f>
        <v/>
      </c>
      <c r="N2423" s="44">
        <f>MAY!M424</f>
        <v/>
      </c>
      <c r="O2423" s="44">
        <f>MAY!N424</f>
        <v/>
      </c>
      <c r="P2423" s="44">
        <f>MAY!O424</f>
        <v/>
      </c>
      <c r="Q2423" s="44">
        <f>MAY!P424</f>
        <v/>
      </c>
      <c r="R2423" s="44">
        <f>MAY!Q424</f>
        <v/>
      </c>
      <c r="S2423" s="46">
        <f>S2422+IF(X2423=0,0,M2423)</f>
        <v/>
      </c>
      <c r="T2423" s="47">
        <f>MAX(T2422,S2423)</f>
        <v/>
      </c>
      <c r="U2423" s="48">
        <f>S2423-T2423</f>
        <v/>
      </c>
      <c r="V2423" s="47">
        <f>IFERROR(SUMIFS(DATABASE!$M$5:$M$6004,DATABASE!$B$5:$B$6004,B2423,DATABASE!$X$5:$X$6004,1),0)</f>
        <v/>
      </c>
      <c r="W2423" s="31">
        <f>IFERROR(COUNTIFS(DATABASE!$B$5:$B$6004,B2423,DATABASE!$X$5:$X$6004,1),0)</f>
        <v/>
      </c>
      <c r="X2423" s="49">
        <f>--AND(ISNUMBER(B2423),C2423&lt;&gt;"",L2423&lt;&gt;"",M2423&lt;&gt;"")</f>
        <v/>
      </c>
    </row>
    <row r="2424" ht="15" customHeight="1" s="111">
      <c r="A2424" s="50" t="inlineStr">
        <is>
          <t>MAY</t>
        </is>
      </c>
      <c r="B2424" s="51">
        <f>MAY!A425</f>
        <v/>
      </c>
      <c r="C2424" s="52">
        <f>MAY!B425</f>
        <v/>
      </c>
      <c r="D2424" s="52">
        <f>MAY!C425</f>
        <v/>
      </c>
      <c r="E2424" s="52">
        <f>MAY!D425</f>
        <v/>
      </c>
      <c r="F2424" s="52">
        <f>MAY!E425</f>
        <v/>
      </c>
      <c r="G2424" s="52">
        <f>MAY!F425</f>
        <v/>
      </c>
      <c r="H2424" s="52">
        <f>MAY!G425</f>
        <v/>
      </c>
      <c r="I2424" s="53">
        <f>MAY!H425</f>
        <v/>
      </c>
      <c r="J2424" s="53">
        <f>MAY!I425</f>
        <v/>
      </c>
      <c r="K2424" s="52">
        <f>MAY!J425</f>
        <v/>
      </c>
      <c r="L2424" s="52">
        <f>MAY!K425</f>
        <v/>
      </c>
      <c r="M2424" s="54">
        <f>MAY!L425</f>
        <v/>
      </c>
      <c r="N2424" s="52">
        <f>MAY!M425</f>
        <v/>
      </c>
      <c r="O2424" s="52">
        <f>MAY!N425</f>
        <v/>
      </c>
      <c r="P2424" s="52">
        <f>MAY!O425</f>
        <v/>
      </c>
      <c r="Q2424" s="52">
        <f>MAY!P425</f>
        <v/>
      </c>
      <c r="R2424" s="52">
        <f>MAY!Q425</f>
        <v/>
      </c>
      <c r="S2424" s="54">
        <f>S2423+IF(X2424=0,0,M2424)</f>
        <v/>
      </c>
      <c r="T2424" s="55">
        <f>MAX(T2423,S2424)</f>
        <v/>
      </c>
      <c r="U2424" s="56">
        <f>S2424-T2424</f>
        <v/>
      </c>
      <c r="V2424" s="55">
        <f>IFERROR(SUMIFS(DATABASE!$M$5:$M$6004,DATABASE!$B$5:$B$6004,B2424,DATABASE!$X$5:$X$6004,1),0)</f>
        <v/>
      </c>
      <c r="W2424" s="57">
        <f>IFERROR(COUNTIFS(DATABASE!$B$5:$B$6004,B2424,DATABASE!$X$5:$X$6004,1),0)</f>
        <v/>
      </c>
      <c r="X2424" s="58">
        <f>--AND(ISNUMBER(B2424),C2424&lt;&gt;"",L2424&lt;&gt;"",M2424&lt;&gt;"")</f>
        <v/>
      </c>
    </row>
    <row r="2425" ht="15" customHeight="1" s="111">
      <c r="A2425" s="42" t="inlineStr">
        <is>
          <t>MAY</t>
        </is>
      </c>
      <c r="B2425" s="43">
        <f>MAY!A426</f>
        <v/>
      </c>
      <c r="C2425" s="44">
        <f>MAY!B426</f>
        <v/>
      </c>
      <c r="D2425" s="44">
        <f>MAY!C426</f>
        <v/>
      </c>
      <c r="E2425" s="44">
        <f>MAY!D426</f>
        <v/>
      </c>
      <c r="F2425" s="44">
        <f>MAY!E426</f>
        <v/>
      </c>
      <c r="G2425" s="44">
        <f>MAY!F426</f>
        <v/>
      </c>
      <c r="H2425" s="44">
        <f>MAY!G426</f>
        <v/>
      </c>
      <c r="I2425" s="45">
        <f>MAY!H426</f>
        <v/>
      </c>
      <c r="J2425" s="45">
        <f>MAY!I426</f>
        <v/>
      </c>
      <c r="K2425" s="44">
        <f>MAY!J426</f>
        <v/>
      </c>
      <c r="L2425" s="44">
        <f>MAY!K426</f>
        <v/>
      </c>
      <c r="M2425" s="46">
        <f>MAY!L426</f>
        <v/>
      </c>
      <c r="N2425" s="44">
        <f>MAY!M426</f>
        <v/>
      </c>
      <c r="O2425" s="44">
        <f>MAY!N426</f>
        <v/>
      </c>
      <c r="P2425" s="44">
        <f>MAY!O426</f>
        <v/>
      </c>
      <c r="Q2425" s="44">
        <f>MAY!P426</f>
        <v/>
      </c>
      <c r="R2425" s="44">
        <f>MAY!Q426</f>
        <v/>
      </c>
      <c r="S2425" s="46">
        <f>S2424+IF(X2425=0,0,M2425)</f>
        <v/>
      </c>
      <c r="T2425" s="47">
        <f>MAX(T2424,S2425)</f>
        <v/>
      </c>
      <c r="U2425" s="48">
        <f>S2425-T2425</f>
        <v/>
      </c>
      <c r="V2425" s="47">
        <f>IFERROR(SUMIFS(DATABASE!$M$5:$M$6004,DATABASE!$B$5:$B$6004,B2425,DATABASE!$X$5:$X$6004,1),0)</f>
        <v/>
      </c>
      <c r="W2425" s="31">
        <f>IFERROR(COUNTIFS(DATABASE!$B$5:$B$6004,B2425,DATABASE!$X$5:$X$6004,1),0)</f>
        <v/>
      </c>
      <c r="X2425" s="49">
        <f>--AND(ISNUMBER(B2425),C2425&lt;&gt;"",L2425&lt;&gt;"",M2425&lt;&gt;"")</f>
        <v/>
      </c>
    </row>
    <row r="2426" ht="15" customHeight="1" s="111">
      <c r="A2426" s="50" t="inlineStr">
        <is>
          <t>MAY</t>
        </is>
      </c>
      <c r="B2426" s="51">
        <f>MAY!A427</f>
        <v/>
      </c>
      <c r="C2426" s="52">
        <f>MAY!B427</f>
        <v/>
      </c>
      <c r="D2426" s="52">
        <f>MAY!C427</f>
        <v/>
      </c>
      <c r="E2426" s="52">
        <f>MAY!D427</f>
        <v/>
      </c>
      <c r="F2426" s="52">
        <f>MAY!E427</f>
        <v/>
      </c>
      <c r="G2426" s="52">
        <f>MAY!F427</f>
        <v/>
      </c>
      <c r="H2426" s="52">
        <f>MAY!G427</f>
        <v/>
      </c>
      <c r="I2426" s="53">
        <f>MAY!H427</f>
        <v/>
      </c>
      <c r="J2426" s="53">
        <f>MAY!I427</f>
        <v/>
      </c>
      <c r="K2426" s="52">
        <f>MAY!J427</f>
        <v/>
      </c>
      <c r="L2426" s="52">
        <f>MAY!K427</f>
        <v/>
      </c>
      <c r="M2426" s="54">
        <f>MAY!L427</f>
        <v/>
      </c>
      <c r="N2426" s="52">
        <f>MAY!M427</f>
        <v/>
      </c>
      <c r="O2426" s="52">
        <f>MAY!N427</f>
        <v/>
      </c>
      <c r="P2426" s="52">
        <f>MAY!O427</f>
        <v/>
      </c>
      <c r="Q2426" s="52">
        <f>MAY!P427</f>
        <v/>
      </c>
      <c r="R2426" s="52">
        <f>MAY!Q427</f>
        <v/>
      </c>
      <c r="S2426" s="54">
        <f>S2425+IF(X2426=0,0,M2426)</f>
        <v/>
      </c>
      <c r="T2426" s="55">
        <f>MAX(T2425,S2426)</f>
        <v/>
      </c>
      <c r="U2426" s="56">
        <f>S2426-T2426</f>
        <v/>
      </c>
      <c r="V2426" s="55">
        <f>IFERROR(SUMIFS(DATABASE!$M$5:$M$6004,DATABASE!$B$5:$B$6004,B2426,DATABASE!$X$5:$X$6004,1),0)</f>
        <v/>
      </c>
      <c r="W2426" s="57">
        <f>IFERROR(COUNTIFS(DATABASE!$B$5:$B$6004,B2426,DATABASE!$X$5:$X$6004,1),0)</f>
        <v/>
      </c>
      <c r="X2426" s="58">
        <f>--AND(ISNUMBER(B2426),C2426&lt;&gt;"",L2426&lt;&gt;"",M2426&lt;&gt;"")</f>
        <v/>
      </c>
    </row>
    <row r="2427" ht="15" customHeight="1" s="111">
      <c r="A2427" s="42" t="inlineStr">
        <is>
          <t>MAY</t>
        </is>
      </c>
      <c r="B2427" s="43">
        <f>MAY!A428</f>
        <v/>
      </c>
      <c r="C2427" s="44">
        <f>MAY!B428</f>
        <v/>
      </c>
      <c r="D2427" s="44">
        <f>MAY!C428</f>
        <v/>
      </c>
      <c r="E2427" s="44">
        <f>MAY!D428</f>
        <v/>
      </c>
      <c r="F2427" s="44">
        <f>MAY!E428</f>
        <v/>
      </c>
      <c r="G2427" s="44">
        <f>MAY!F428</f>
        <v/>
      </c>
      <c r="H2427" s="44">
        <f>MAY!G428</f>
        <v/>
      </c>
      <c r="I2427" s="45">
        <f>MAY!H428</f>
        <v/>
      </c>
      <c r="J2427" s="45">
        <f>MAY!I428</f>
        <v/>
      </c>
      <c r="K2427" s="44">
        <f>MAY!J428</f>
        <v/>
      </c>
      <c r="L2427" s="44">
        <f>MAY!K428</f>
        <v/>
      </c>
      <c r="M2427" s="46">
        <f>MAY!L428</f>
        <v/>
      </c>
      <c r="N2427" s="44">
        <f>MAY!M428</f>
        <v/>
      </c>
      <c r="O2427" s="44">
        <f>MAY!N428</f>
        <v/>
      </c>
      <c r="P2427" s="44">
        <f>MAY!O428</f>
        <v/>
      </c>
      <c r="Q2427" s="44">
        <f>MAY!P428</f>
        <v/>
      </c>
      <c r="R2427" s="44">
        <f>MAY!Q428</f>
        <v/>
      </c>
      <c r="S2427" s="46">
        <f>S2426+IF(X2427=0,0,M2427)</f>
        <v/>
      </c>
      <c r="T2427" s="47">
        <f>MAX(T2426,S2427)</f>
        <v/>
      </c>
      <c r="U2427" s="48">
        <f>S2427-T2427</f>
        <v/>
      </c>
      <c r="V2427" s="47">
        <f>IFERROR(SUMIFS(DATABASE!$M$5:$M$6004,DATABASE!$B$5:$B$6004,B2427,DATABASE!$X$5:$X$6004,1),0)</f>
        <v/>
      </c>
      <c r="W2427" s="31">
        <f>IFERROR(COUNTIFS(DATABASE!$B$5:$B$6004,B2427,DATABASE!$X$5:$X$6004,1),0)</f>
        <v/>
      </c>
      <c r="X2427" s="49">
        <f>--AND(ISNUMBER(B2427),C2427&lt;&gt;"",L2427&lt;&gt;"",M2427&lt;&gt;"")</f>
        <v/>
      </c>
    </row>
    <row r="2428" ht="15" customHeight="1" s="111">
      <c r="A2428" s="50" t="inlineStr">
        <is>
          <t>MAY</t>
        </is>
      </c>
      <c r="B2428" s="51">
        <f>MAY!A429</f>
        <v/>
      </c>
      <c r="C2428" s="52">
        <f>MAY!B429</f>
        <v/>
      </c>
      <c r="D2428" s="52">
        <f>MAY!C429</f>
        <v/>
      </c>
      <c r="E2428" s="52">
        <f>MAY!D429</f>
        <v/>
      </c>
      <c r="F2428" s="52">
        <f>MAY!E429</f>
        <v/>
      </c>
      <c r="G2428" s="52">
        <f>MAY!F429</f>
        <v/>
      </c>
      <c r="H2428" s="52">
        <f>MAY!G429</f>
        <v/>
      </c>
      <c r="I2428" s="53">
        <f>MAY!H429</f>
        <v/>
      </c>
      <c r="J2428" s="53">
        <f>MAY!I429</f>
        <v/>
      </c>
      <c r="K2428" s="52">
        <f>MAY!J429</f>
        <v/>
      </c>
      <c r="L2428" s="52">
        <f>MAY!K429</f>
        <v/>
      </c>
      <c r="M2428" s="54">
        <f>MAY!L429</f>
        <v/>
      </c>
      <c r="N2428" s="52">
        <f>MAY!M429</f>
        <v/>
      </c>
      <c r="O2428" s="52">
        <f>MAY!N429</f>
        <v/>
      </c>
      <c r="P2428" s="52">
        <f>MAY!O429</f>
        <v/>
      </c>
      <c r="Q2428" s="52">
        <f>MAY!P429</f>
        <v/>
      </c>
      <c r="R2428" s="52">
        <f>MAY!Q429</f>
        <v/>
      </c>
      <c r="S2428" s="54">
        <f>S2427+IF(X2428=0,0,M2428)</f>
        <v/>
      </c>
      <c r="T2428" s="55">
        <f>MAX(T2427,S2428)</f>
        <v/>
      </c>
      <c r="U2428" s="56">
        <f>S2428-T2428</f>
        <v/>
      </c>
      <c r="V2428" s="55">
        <f>IFERROR(SUMIFS(DATABASE!$M$5:$M$6004,DATABASE!$B$5:$B$6004,B2428,DATABASE!$X$5:$X$6004,1),0)</f>
        <v/>
      </c>
      <c r="W2428" s="57">
        <f>IFERROR(COUNTIFS(DATABASE!$B$5:$B$6004,B2428,DATABASE!$X$5:$X$6004,1),0)</f>
        <v/>
      </c>
      <c r="X2428" s="58">
        <f>--AND(ISNUMBER(B2428),C2428&lt;&gt;"",L2428&lt;&gt;"",M2428&lt;&gt;"")</f>
        <v/>
      </c>
    </row>
    <row r="2429" ht="15" customHeight="1" s="111">
      <c r="A2429" s="42" t="inlineStr">
        <is>
          <t>MAY</t>
        </is>
      </c>
      <c r="B2429" s="43">
        <f>MAY!A430</f>
        <v/>
      </c>
      <c r="C2429" s="44">
        <f>MAY!B430</f>
        <v/>
      </c>
      <c r="D2429" s="44">
        <f>MAY!C430</f>
        <v/>
      </c>
      <c r="E2429" s="44">
        <f>MAY!D430</f>
        <v/>
      </c>
      <c r="F2429" s="44">
        <f>MAY!E430</f>
        <v/>
      </c>
      <c r="G2429" s="44">
        <f>MAY!F430</f>
        <v/>
      </c>
      <c r="H2429" s="44">
        <f>MAY!G430</f>
        <v/>
      </c>
      <c r="I2429" s="45">
        <f>MAY!H430</f>
        <v/>
      </c>
      <c r="J2429" s="45">
        <f>MAY!I430</f>
        <v/>
      </c>
      <c r="K2429" s="44">
        <f>MAY!J430</f>
        <v/>
      </c>
      <c r="L2429" s="44">
        <f>MAY!K430</f>
        <v/>
      </c>
      <c r="M2429" s="46">
        <f>MAY!L430</f>
        <v/>
      </c>
      <c r="N2429" s="44">
        <f>MAY!M430</f>
        <v/>
      </c>
      <c r="O2429" s="44">
        <f>MAY!N430</f>
        <v/>
      </c>
      <c r="P2429" s="44">
        <f>MAY!O430</f>
        <v/>
      </c>
      <c r="Q2429" s="44">
        <f>MAY!P430</f>
        <v/>
      </c>
      <c r="R2429" s="44">
        <f>MAY!Q430</f>
        <v/>
      </c>
      <c r="S2429" s="46">
        <f>S2428+IF(X2429=0,0,M2429)</f>
        <v/>
      </c>
      <c r="T2429" s="47">
        <f>MAX(T2428,S2429)</f>
        <v/>
      </c>
      <c r="U2429" s="48">
        <f>S2429-T2429</f>
        <v/>
      </c>
      <c r="V2429" s="47">
        <f>IFERROR(SUMIFS(DATABASE!$M$5:$M$6004,DATABASE!$B$5:$B$6004,B2429,DATABASE!$X$5:$X$6004,1),0)</f>
        <v/>
      </c>
      <c r="W2429" s="31">
        <f>IFERROR(COUNTIFS(DATABASE!$B$5:$B$6004,B2429,DATABASE!$X$5:$X$6004,1),0)</f>
        <v/>
      </c>
      <c r="X2429" s="49">
        <f>--AND(ISNUMBER(B2429),C2429&lt;&gt;"",L2429&lt;&gt;"",M2429&lt;&gt;"")</f>
        <v/>
      </c>
    </row>
    <row r="2430" ht="15" customHeight="1" s="111">
      <c r="A2430" s="50" t="inlineStr">
        <is>
          <t>MAY</t>
        </is>
      </c>
      <c r="B2430" s="51">
        <f>MAY!A431</f>
        <v/>
      </c>
      <c r="C2430" s="52">
        <f>MAY!B431</f>
        <v/>
      </c>
      <c r="D2430" s="52">
        <f>MAY!C431</f>
        <v/>
      </c>
      <c r="E2430" s="52">
        <f>MAY!D431</f>
        <v/>
      </c>
      <c r="F2430" s="52">
        <f>MAY!E431</f>
        <v/>
      </c>
      <c r="G2430" s="52">
        <f>MAY!F431</f>
        <v/>
      </c>
      <c r="H2430" s="52">
        <f>MAY!G431</f>
        <v/>
      </c>
      <c r="I2430" s="53">
        <f>MAY!H431</f>
        <v/>
      </c>
      <c r="J2430" s="53">
        <f>MAY!I431</f>
        <v/>
      </c>
      <c r="K2430" s="52">
        <f>MAY!J431</f>
        <v/>
      </c>
      <c r="L2430" s="52">
        <f>MAY!K431</f>
        <v/>
      </c>
      <c r="M2430" s="54">
        <f>MAY!L431</f>
        <v/>
      </c>
      <c r="N2430" s="52">
        <f>MAY!M431</f>
        <v/>
      </c>
      <c r="O2430" s="52">
        <f>MAY!N431</f>
        <v/>
      </c>
      <c r="P2430" s="52">
        <f>MAY!O431</f>
        <v/>
      </c>
      <c r="Q2430" s="52">
        <f>MAY!P431</f>
        <v/>
      </c>
      <c r="R2430" s="52">
        <f>MAY!Q431</f>
        <v/>
      </c>
      <c r="S2430" s="54">
        <f>S2429+IF(X2430=0,0,M2430)</f>
        <v/>
      </c>
      <c r="T2430" s="55">
        <f>MAX(T2429,S2430)</f>
        <v/>
      </c>
      <c r="U2430" s="56">
        <f>S2430-T2430</f>
        <v/>
      </c>
      <c r="V2430" s="55">
        <f>IFERROR(SUMIFS(DATABASE!$M$5:$M$6004,DATABASE!$B$5:$B$6004,B2430,DATABASE!$X$5:$X$6004,1),0)</f>
        <v/>
      </c>
      <c r="W2430" s="57">
        <f>IFERROR(COUNTIFS(DATABASE!$B$5:$B$6004,B2430,DATABASE!$X$5:$X$6004,1),0)</f>
        <v/>
      </c>
      <c r="X2430" s="58">
        <f>--AND(ISNUMBER(B2430),C2430&lt;&gt;"",L2430&lt;&gt;"",M2430&lt;&gt;"")</f>
        <v/>
      </c>
    </row>
    <row r="2431" ht="15" customHeight="1" s="111">
      <c r="A2431" s="42" t="inlineStr">
        <is>
          <t>MAY</t>
        </is>
      </c>
      <c r="B2431" s="43">
        <f>MAY!A432</f>
        <v/>
      </c>
      <c r="C2431" s="44">
        <f>MAY!B432</f>
        <v/>
      </c>
      <c r="D2431" s="44">
        <f>MAY!C432</f>
        <v/>
      </c>
      <c r="E2431" s="44">
        <f>MAY!D432</f>
        <v/>
      </c>
      <c r="F2431" s="44">
        <f>MAY!E432</f>
        <v/>
      </c>
      <c r="G2431" s="44">
        <f>MAY!F432</f>
        <v/>
      </c>
      <c r="H2431" s="44">
        <f>MAY!G432</f>
        <v/>
      </c>
      <c r="I2431" s="45">
        <f>MAY!H432</f>
        <v/>
      </c>
      <c r="J2431" s="45">
        <f>MAY!I432</f>
        <v/>
      </c>
      <c r="K2431" s="44">
        <f>MAY!J432</f>
        <v/>
      </c>
      <c r="L2431" s="44">
        <f>MAY!K432</f>
        <v/>
      </c>
      <c r="M2431" s="46">
        <f>MAY!L432</f>
        <v/>
      </c>
      <c r="N2431" s="44">
        <f>MAY!M432</f>
        <v/>
      </c>
      <c r="O2431" s="44">
        <f>MAY!N432</f>
        <v/>
      </c>
      <c r="P2431" s="44">
        <f>MAY!O432</f>
        <v/>
      </c>
      <c r="Q2431" s="44">
        <f>MAY!P432</f>
        <v/>
      </c>
      <c r="R2431" s="44">
        <f>MAY!Q432</f>
        <v/>
      </c>
      <c r="S2431" s="46">
        <f>S2430+IF(X2431=0,0,M2431)</f>
        <v/>
      </c>
      <c r="T2431" s="47">
        <f>MAX(T2430,S2431)</f>
        <v/>
      </c>
      <c r="U2431" s="48">
        <f>S2431-T2431</f>
        <v/>
      </c>
      <c r="V2431" s="47">
        <f>IFERROR(SUMIFS(DATABASE!$M$5:$M$6004,DATABASE!$B$5:$B$6004,B2431,DATABASE!$X$5:$X$6004,1),0)</f>
        <v/>
      </c>
      <c r="W2431" s="31">
        <f>IFERROR(COUNTIFS(DATABASE!$B$5:$B$6004,B2431,DATABASE!$X$5:$X$6004,1),0)</f>
        <v/>
      </c>
      <c r="X2431" s="49">
        <f>--AND(ISNUMBER(B2431),C2431&lt;&gt;"",L2431&lt;&gt;"",M2431&lt;&gt;"")</f>
        <v/>
      </c>
    </row>
    <row r="2432" ht="15" customHeight="1" s="111">
      <c r="A2432" s="50" t="inlineStr">
        <is>
          <t>MAY</t>
        </is>
      </c>
      <c r="B2432" s="51">
        <f>MAY!A433</f>
        <v/>
      </c>
      <c r="C2432" s="52">
        <f>MAY!B433</f>
        <v/>
      </c>
      <c r="D2432" s="52">
        <f>MAY!C433</f>
        <v/>
      </c>
      <c r="E2432" s="52">
        <f>MAY!D433</f>
        <v/>
      </c>
      <c r="F2432" s="52">
        <f>MAY!E433</f>
        <v/>
      </c>
      <c r="G2432" s="52">
        <f>MAY!F433</f>
        <v/>
      </c>
      <c r="H2432" s="52">
        <f>MAY!G433</f>
        <v/>
      </c>
      <c r="I2432" s="53">
        <f>MAY!H433</f>
        <v/>
      </c>
      <c r="J2432" s="53">
        <f>MAY!I433</f>
        <v/>
      </c>
      <c r="K2432" s="52">
        <f>MAY!J433</f>
        <v/>
      </c>
      <c r="L2432" s="52">
        <f>MAY!K433</f>
        <v/>
      </c>
      <c r="M2432" s="54">
        <f>MAY!L433</f>
        <v/>
      </c>
      <c r="N2432" s="52">
        <f>MAY!M433</f>
        <v/>
      </c>
      <c r="O2432" s="52">
        <f>MAY!N433</f>
        <v/>
      </c>
      <c r="P2432" s="52">
        <f>MAY!O433</f>
        <v/>
      </c>
      <c r="Q2432" s="52">
        <f>MAY!P433</f>
        <v/>
      </c>
      <c r="R2432" s="52">
        <f>MAY!Q433</f>
        <v/>
      </c>
      <c r="S2432" s="54">
        <f>S2431+IF(X2432=0,0,M2432)</f>
        <v/>
      </c>
      <c r="T2432" s="55">
        <f>MAX(T2431,S2432)</f>
        <v/>
      </c>
      <c r="U2432" s="56">
        <f>S2432-T2432</f>
        <v/>
      </c>
      <c r="V2432" s="55">
        <f>IFERROR(SUMIFS(DATABASE!$M$5:$M$6004,DATABASE!$B$5:$B$6004,B2432,DATABASE!$X$5:$X$6004,1),0)</f>
        <v/>
      </c>
      <c r="W2432" s="57">
        <f>IFERROR(COUNTIFS(DATABASE!$B$5:$B$6004,B2432,DATABASE!$X$5:$X$6004,1),0)</f>
        <v/>
      </c>
      <c r="X2432" s="58">
        <f>--AND(ISNUMBER(B2432),C2432&lt;&gt;"",L2432&lt;&gt;"",M2432&lt;&gt;"")</f>
        <v/>
      </c>
    </row>
    <row r="2433" ht="15" customHeight="1" s="111">
      <c r="A2433" s="42" t="inlineStr">
        <is>
          <t>MAY</t>
        </is>
      </c>
      <c r="B2433" s="43">
        <f>MAY!A434</f>
        <v/>
      </c>
      <c r="C2433" s="44">
        <f>MAY!B434</f>
        <v/>
      </c>
      <c r="D2433" s="44">
        <f>MAY!C434</f>
        <v/>
      </c>
      <c r="E2433" s="44">
        <f>MAY!D434</f>
        <v/>
      </c>
      <c r="F2433" s="44">
        <f>MAY!E434</f>
        <v/>
      </c>
      <c r="G2433" s="44">
        <f>MAY!F434</f>
        <v/>
      </c>
      <c r="H2433" s="44">
        <f>MAY!G434</f>
        <v/>
      </c>
      <c r="I2433" s="45">
        <f>MAY!H434</f>
        <v/>
      </c>
      <c r="J2433" s="45">
        <f>MAY!I434</f>
        <v/>
      </c>
      <c r="K2433" s="44">
        <f>MAY!J434</f>
        <v/>
      </c>
      <c r="L2433" s="44">
        <f>MAY!K434</f>
        <v/>
      </c>
      <c r="M2433" s="46">
        <f>MAY!L434</f>
        <v/>
      </c>
      <c r="N2433" s="44">
        <f>MAY!M434</f>
        <v/>
      </c>
      <c r="O2433" s="44">
        <f>MAY!N434</f>
        <v/>
      </c>
      <c r="P2433" s="44">
        <f>MAY!O434</f>
        <v/>
      </c>
      <c r="Q2433" s="44">
        <f>MAY!P434</f>
        <v/>
      </c>
      <c r="R2433" s="44">
        <f>MAY!Q434</f>
        <v/>
      </c>
      <c r="S2433" s="46">
        <f>S2432+IF(X2433=0,0,M2433)</f>
        <v/>
      </c>
      <c r="T2433" s="47">
        <f>MAX(T2432,S2433)</f>
        <v/>
      </c>
      <c r="U2433" s="48">
        <f>S2433-T2433</f>
        <v/>
      </c>
      <c r="V2433" s="47">
        <f>IFERROR(SUMIFS(DATABASE!$M$5:$M$6004,DATABASE!$B$5:$B$6004,B2433,DATABASE!$X$5:$X$6004,1),0)</f>
        <v/>
      </c>
      <c r="W2433" s="31">
        <f>IFERROR(COUNTIFS(DATABASE!$B$5:$B$6004,B2433,DATABASE!$X$5:$X$6004,1),0)</f>
        <v/>
      </c>
      <c r="X2433" s="49">
        <f>--AND(ISNUMBER(B2433),C2433&lt;&gt;"",L2433&lt;&gt;"",M2433&lt;&gt;"")</f>
        <v/>
      </c>
    </row>
    <row r="2434" ht="15" customHeight="1" s="111">
      <c r="A2434" s="50" t="inlineStr">
        <is>
          <t>MAY</t>
        </is>
      </c>
      <c r="B2434" s="51">
        <f>MAY!A435</f>
        <v/>
      </c>
      <c r="C2434" s="52">
        <f>MAY!B435</f>
        <v/>
      </c>
      <c r="D2434" s="52">
        <f>MAY!C435</f>
        <v/>
      </c>
      <c r="E2434" s="52">
        <f>MAY!D435</f>
        <v/>
      </c>
      <c r="F2434" s="52">
        <f>MAY!E435</f>
        <v/>
      </c>
      <c r="G2434" s="52">
        <f>MAY!F435</f>
        <v/>
      </c>
      <c r="H2434" s="52">
        <f>MAY!G435</f>
        <v/>
      </c>
      <c r="I2434" s="53">
        <f>MAY!H435</f>
        <v/>
      </c>
      <c r="J2434" s="53">
        <f>MAY!I435</f>
        <v/>
      </c>
      <c r="K2434" s="52">
        <f>MAY!J435</f>
        <v/>
      </c>
      <c r="L2434" s="52">
        <f>MAY!K435</f>
        <v/>
      </c>
      <c r="M2434" s="54">
        <f>MAY!L435</f>
        <v/>
      </c>
      <c r="N2434" s="52">
        <f>MAY!M435</f>
        <v/>
      </c>
      <c r="O2434" s="52">
        <f>MAY!N435</f>
        <v/>
      </c>
      <c r="P2434" s="52">
        <f>MAY!O435</f>
        <v/>
      </c>
      <c r="Q2434" s="52">
        <f>MAY!P435</f>
        <v/>
      </c>
      <c r="R2434" s="52">
        <f>MAY!Q435</f>
        <v/>
      </c>
      <c r="S2434" s="54">
        <f>S2433+IF(X2434=0,0,M2434)</f>
        <v/>
      </c>
      <c r="T2434" s="55">
        <f>MAX(T2433,S2434)</f>
        <v/>
      </c>
      <c r="U2434" s="56">
        <f>S2434-T2434</f>
        <v/>
      </c>
      <c r="V2434" s="55">
        <f>IFERROR(SUMIFS(DATABASE!$M$5:$M$6004,DATABASE!$B$5:$B$6004,B2434,DATABASE!$X$5:$X$6004,1),0)</f>
        <v/>
      </c>
      <c r="W2434" s="57">
        <f>IFERROR(COUNTIFS(DATABASE!$B$5:$B$6004,B2434,DATABASE!$X$5:$X$6004,1),0)</f>
        <v/>
      </c>
      <c r="X2434" s="58">
        <f>--AND(ISNUMBER(B2434),C2434&lt;&gt;"",L2434&lt;&gt;"",M2434&lt;&gt;"")</f>
        <v/>
      </c>
    </row>
    <row r="2435" ht="15" customHeight="1" s="111">
      <c r="A2435" s="42" t="inlineStr">
        <is>
          <t>MAY</t>
        </is>
      </c>
      <c r="B2435" s="43">
        <f>MAY!A436</f>
        <v/>
      </c>
      <c r="C2435" s="44">
        <f>MAY!B436</f>
        <v/>
      </c>
      <c r="D2435" s="44">
        <f>MAY!C436</f>
        <v/>
      </c>
      <c r="E2435" s="44">
        <f>MAY!D436</f>
        <v/>
      </c>
      <c r="F2435" s="44">
        <f>MAY!E436</f>
        <v/>
      </c>
      <c r="G2435" s="44">
        <f>MAY!F436</f>
        <v/>
      </c>
      <c r="H2435" s="44">
        <f>MAY!G436</f>
        <v/>
      </c>
      <c r="I2435" s="45">
        <f>MAY!H436</f>
        <v/>
      </c>
      <c r="J2435" s="45">
        <f>MAY!I436</f>
        <v/>
      </c>
      <c r="K2435" s="44">
        <f>MAY!J436</f>
        <v/>
      </c>
      <c r="L2435" s="44">
        <f>MAY!K436</f>
        <v/>
      </c>
      <c r="M2435" s="46">
        <f>MAY!L436</f>
        <v/>
      </c>
      <c r="N2435" s="44">
        <f>MAY!M436</f>
        <v/>
      </c>
      <c r="O2435" s="44">
        <f>MAY!N436</f>
        <v/>
      </c>
      <c r="P2435" s="44">
        <f>MAY!O436</f>
        <v/>
      </c>
      <c r="Q2435" s="44">
        <f>MAY!P436</f>
        <v/>
      </c>
      <c r="R2435" s="44">
        <f>MAY!Q436</f>
        <v/>
      </c>
      <c r="S2435" s="46">
        <f>S2434+IF(X2435=0,0,M2435)</f>
        <v/>
      </c>
      <c r="T2435" s="47">
        <f>MAX(T2434,S2435)</f>
        <v/>
      </c>
      <c r="U2435" s="48">
        <f>S2435-T2435</f>
        <v/>
      </c>
      <c r="V2435" s="47">
        <f>IFERROR(SUMIFS(DATABASE!$M$5:$M$6004,DATABASE!$B$5:$B$6004,B2435,DATABASE!$X$5:$X$6004,1),0)</f>
        <v/>
      </c>
      <c r="W2435" s="31">
        <f>IFERROR(COUNTIFS(DATABASE!$B$5:$B$6004,B2435,DATABASE!$X$5:$X$6004,1),0)</f>
        <v/>
      </c>
      <c r="X2435" s="49">
        <f>--AND(ISNUMBER(B2435),C2435&lt;&gt;"",L2435&lt;&gt;"",M2435&lt;&gt;"")</f>
        <v/>
      </c>
    </row>
    <row r="2436" ht="15" customHeight="1" s="111">
      <c r="A2436" s="50" t="inlineStr">
        <is>
          <t>MAY</t>
        </is>
      </c>
      <c r="B2436" s="51">
        <f>MAY!A437</f>
        <v/>
      </c>
      <c r="C2436" s="52">
        <f>MAY!B437</f>
        <v/>
      </c>
      <c r="D2436" s="52">
        <f>MAY!C437</f>
        <v/>
      </c>
      <c r="E2436" s="52">
        <f>MAY!D437</f>
        <v/>
      </c>
      <c r="F2436" s="52">
        <f>MAY!E437</f>
        <v/>
      </c>
      <c r="G2436" s="52">
        <f>MAY!F437</f>
        <v/>
      </c>
      <c r="H2436" s="52">
        <f>MAY!G437</f>
        <v/>
      </c>
      <c r="I2436" s="53">
        <f>MAY!H437</f>
        <v/>
      </c>
      <c r="J2436" s="53">
        <f>MAY!I437</f>
        <v/>
      </c>
      <c r="K2436" s="52">
        <f>MAY!J437</f>
        <v/>
      </c>
      <c r="L2436" s="52">
        <f>MAY!K437</f>
        <v/>
      </c>
      <c r="M2436" s="54">
        <f>MAY!L437</f>
        <v/>
      </c>
      <c r="N2436" s="52">
        <f>MAY!M437</f>
        <v/>
      </c>
      <c r="O2436" s="52">
        <f>MAY!N437</f>
        <v/>
      </c>
      <c r="P2436" s="52">
        <f>MAY!O437</f>
        <v/>
      </c>
      <c r="Q2436" s="52">
        <f>MAY!P437</f>
        <v/>
      </c>
      <c r="R2436" s="52">
        <f>MAY!Q437</f>
        <v/>
      </c>
      <c r="S2436" s="54">
        <f>S2435+IF(X2436=0,0,M2436)</f>
        <v/>
      </c>
      <c r="T2436" s="55">
        <f>MAX(T2435,S2436)</f>
        <v/>
      </c>
      <c r="U2436" s="56">
        <f>S2436-T2436</f>
        <v/>
      </c>
      <c r="V2436" s="55">
        <f>IFERROR(SUMIFS(DATABASE!$M$5:$M$6004,DATABASE!$B$5:$B$6004,B2436,DATABASE!$X$5:$X$6004,1),0)</f>
        <v/>
      </c>
      <c r="W2436" s="57">
        <f>IFERROR(COUNTIFS(DATABASE!$B$5:$B$6004,B2436,DATABASE!$X$5:$X$6004,1),0)</f>
        <v/>
      </c>
      <c r="X2436" s="58">
        <f>--AND(ISNUMBER(B2436),C2436&lt;&gt;"",L2436&lt;&gt;"",M2436&lt;&gt;"")</f>
        <v/>
      </c>
    </row>
    <row r="2437" ht="15" customHeight="1" s="111">
      <c r="A2437" s="42" t="inlineStr">
        <is>
          <t>MAY</t>
        </is>
      </c>
      <c r="B2437" s="43">
        <f>MAY!A438</f>
        <v/>
      </c>
      <c r="C2437" s="44">
        <f>MAY!B438</f>
        <v/>
      </c>
      <c r="D2437" s="44">
        <f>MAY!C438</f>
        <v/>
      </c>
      <c r="E2437" s="44">
        <f>MAY!D438</f>
        <v/>
      </c>
      <c r="F2437" s="44">
        <f>MAY!E438</f>
        <v/>
      </c>
      <c r="G2437" s="44">
        <f>MAY!F438</f>
        <v/>
      </c>
      <c r="H2437" s="44">
        <f>MAY!G438</f>
        <v/>
      </c>
      <c r="I2437" s="45">
        <f>MAY!H438</f>
        <v/>
      </c>
      <c r="J2437" s="45">
        <f>MAY!I438</f>
        <v/>
      </c>
      <c r="K2437" s="44">
        <f>MAY!J438</f>
        <v/>
      </c>
      <c r="L2437" s="44">
        <f>MAY!K438</f>
        <v/>
      </c>
      <c r="M2437" s="46">
        <f>MAY!L438</f>
        <v/>
      </c>
      <c r="N2437" s="44">
        <f>MAY!M438</f>
        <v/>
      </c>
      <c r="O2437" s="44">
        <f>MAY!N438</f>
        <v/>
      </c>
      <c r="P2437" s="44">
        <f>MAY!O438</f>
        <v/>
      </c>
      <c r="Q2437" s="44">
        <f>MAY!P438</f>
        <v/>
      </c>
      <c r="R2437" s="44">
        <f>MAY!Q438</f>
        <v/>
      </c>
      <c r="S2437" s="46">
        <f>S2436+IF(X2437=0,0,M2437)</f>
        <v/>
      </c>
      <c r="T2437" s="47">
        <f>MAX(T2436,S2437)</f>
        <v/>
      </c>
      <c r="U2437" s="48">
        <f>S2437-T2437</f>
        <v/>
      </c>
      <c r="V2437" s="47">
        <f>IFERROR(SUMIFS(DATABASE!$M$5:$M$6004,DATABASE!$B$5:$B$6004,B2437,DATABASE!$X$5:$X$6004,1),0)</f>
        <v/>
      </c>
      <c r="W2437" s="31">
        <f>IFERROR(COUNTIFS(DATABASE!$B$5:$B$6004,B2437,DATABASE!$X$5:$X$6004,1),0)</f>
        <v/>
      </c>
      <c r="X2437" s="49">
        <f>--AND(ISNUMBER(B2437),C2437&lt;&gt;"",L2437&lt;&gt;"",M2437&lt;&gt;"")</f>
        <v/>
      </c>
    </row>
    <row r="2438" ht="15" customHeight="1" s="111">
      <c r="A2438" s="50" t="inlineStr">
        <is>
          <t>MAY</t>
        </is>
      </c>
      <c r="B2438" s="51">
        <f>MAY!A439</f>
        <v/>
      </c>
      <c r="C2438" s="52">
        <f>MAY!B439</f>
        <v/>
      </c>
      <c r="D2438" s="52">
        <f>MAY!C439</f>
        <v/>
      </c>
      <c r="E2438" s="52">
        <f>MAY!D439</f>
        <v/>
      </c>
      <c r="F2438" s="52">
        <f>MAY!E439</f>
        <v/>
      </c>
      <c r="G2438" s="52">
        <f>MAY!F439</f>
        <v/>
      </c>
      <c r="H2438" s="52">
        <f>MAY!G439</f>
        <v/>
      </c>
      <c r="I2438" s="53">
        <f>MAY!H439</f>
        <v/>
      </c>
      <c r="J2438" s="53">
        <f>MAY!I439</f>
        <v/>
      </c>
      <c r="K2438" s="52">
        <f>MAY!J439</f>
        <v/>
      </c>
      <c r="L2438" s="52">
        <f>MAY!K439</f>
        <v/>
      </c>
      <c r="M2438" s="54">
        <f>MAY!L439</f>
        <v/>
      </c>
      <c r="N2438" s="52">
        <f>MAY!M439</f>
        <v/>
      </c>
      <c r="O2438" s="52">
        <f>MAY!N439</f>
        <v/>
      </c>
      <c r="P2438" s="52">
        <f>MAY!O439</f>
        <v/>
      </c>
      <c r="Q2438" s="52">
        <f>MAY!P439</f>
        <v/>
      </c>
      <c r="R2438" s="52">
        <f>MAY!Q439</f>
        <v/>
      </c>
      <c r="S2438" s="54">
        <f>S2437+IF(X2438=0,0,M2438)</f>
        <v/>
      </c>
      <c r="T2438" s="55">
        <f>MAX(T2437,S2438)</f>
        <v/>
      </c>
      <c r="U2438" s="56">
        <f>S2438-T2438</f>
        <v/>
      </c>
      <c r="V2438" s="55">
        <f>IFERROR(SUMIFS(DATABASE!$M$5:$M$6004,DATABASE!$B$5:$B$6004,B2438,DATABASE!$X$5:$X$6004,1),0)</f>
        <v/>
      </c>
      <c r="W2438" s="57">
        <f>IFERROR(COUNTIFS(DATABASE!$B$5:$B$6004,B2438,DATABASE!$X$5:$X$6004,1),0)</f>
        <v/>
      </c>
      <c r="X2438" s="58">
        <f>--AND(ISNUMBER(B2438),C2438&lt;&gt;"",L2438&lt;&gt;"",M2438&lt;&gt;"")</f>
        <v/>
      </c>
    </row>
    <row r="2439" ht="15" customHeight="1" s="111">
      <c r="A2439" s="42" t="inlineStr">
        <is>
          <t>MAY</t>
        </is>
      </c>
      <c r="B2439" s="43">
        <f>MAY!A440</f>
        <v/>
      </c>
      <c r="C2439" s="44">
        <f>MAY!B440</f>
        <v/>
      </c>
      <c r="D2439" s="44">
        <f>MAY!C440</f>
        <v/>
      </c>
      <c r="E2439" s="44">
        <f>MAY!D440</f>
        <v/>
      </c>
      <c r="F2439" s="44">
        <f>MAY!E440</f>
        <v/>
      </c>
      <c r="G2439" s="44">
        <f>MAY!F440</f>
        <v/>
      </c>
      <c r="H2439" s="44">
        <f>MAY!G440</f>
        <v/>
      </c>
      <c r="I2439" s="45">
        <f>MAY!H440</f>
        <v/>
      </c>
      <c r="J2439" s="45">
        <f>MAY!I440</f>
        <v/>
      </c>
      <c r="K2439" s="44">
        <f>MAY!J440</f>
        <v/>
      </c>
      <c r="L2439" s="44">
        <f>MAY!K440</f>
        <v/>
      </c>
      <c r="M2439" s="46">
        <f>MAY!L440</f>
        <v/>
      </c>
      <c r="N2439" s="44">
        <f>MAY!M440</f>
        <v/>
      </c>
      <c r="O2439" s="44">
        <f>MAY!N440</f>
        <v/>
      </c>
      <c r="P2439" s="44">
        <f>MAY!O440</f>
        <v/>
      </c>
      <c r="Q2439" s="44">
        <f>MAY!P440</f>
        <v/>
      </c>
      <c r="R2439" s="44">
        <f>MAY!Q440</f>
        <v/>
      </c>
      <c r="S2439" s="46">
        <f>S2438+IF(X2439=0,0,M2439)</f>
        <v/>
      </c>
      <c r="T2439" s="47">
        <f>MAX(T2438,S2439)</f>
        <v/>
      </c>
      <c r="U2439" s="48">
        <f>S2439-T2439</f>
        <v/>
      </c>
      <c r="V2439" s="47">
        <f>IFERROR(SUMIFS(DATABASE!$M$5:$M$6004,DATABASE!$B$5:$B$6004,B2439,DATABASE!$X$5:$X$6004,1),0)</f>
        <v/>
      </c>
      <c r="W2439" s="31">
        <f>IFERROR(COUNTIFS(DATABASE!$B$5:$B$6004,B2439,DATABASE!$X$5:$X$6004,1),0)</f>
        <v/>
      </c>
      <c r="X2439" s="49">
        <f>--AND(ISNUMBER(B2439),C2439&lt;&gt;"",L2439&lt;&gt;"",M2439&lt;&gt;"")</f>
        <v/>
      </c>
    </row>
    <row r="2440" ht="15" customHeight="1" s="111">
      <c r="A2440" s="50" t="inlineStr">
        <is>
          <t>MAY</t>
        </is>
      </c>
      <c r="B2440" s="51">
        <f>MAY!A441</f>
        <v/>
      </c>
      <c r="C2440" s="52">
        <f>MAY!B441</f>
        <v/>
      </c>
      <c r="D2440" s="52">
        <f>MAY!C441</f>
        <v/>
      </c>
      <c r="E2440" s="52">
        <f>MAY!D441</f>
        <v/>
      </c>
      <c r="F2440" s="52">
        <f>MAY!E441</f>
        <v/>
      </c>
      <c r="G2440" s="52">
        <f>MAY!F441</f>
        <v/>
      </c>
      <c r="H2440" s="52">
        <f>MAY!G441</f>
        <v/>
      </c>
      <c r="I2440" s="53">
        <f>MAY!H441</f>
        <v/>
      </c>
      <c r="J2440" s="53">
        <f>MAY!I441</f>
        <v/>
      </c>
      <c r="K2440" s="52">
        <f>MAY!J441</f>
        <v/>
      </c>
      <c r="L2440" s="52">
        <f>MAY!K441</f>
        <v/>
      </c>
      <c r="M2440" s="54">
        <f>MAY!L441</f>
        <v/>
      </c>
      <c r="N2440" s="52">
        <f>MAY!M441</f>
        <v/>
      </c>
      <c r="O2440" s="52">
        <f>MAY!N441</f>
        <v/>
      </c>
      <c r="P2440" s="52">
        <f>MAY!O441</f>
        <v/>
      </c>
      <c r="Q2440" s="52">
        <f>MAY!P441</f>
        <v/>
      </c>
      <c r="R2440" s="52">
        <f>MAY!Q441</f>
        <v/>
      </c>
      <c r="S2440" s="54">
        <f>S2439+IF(X2440=0,0,M2440)</f>
        <v/>
      </c>
      <c r="T2440" s="55">
        <f>MAX(T2439,S2440)</f>
        <v/>
      </c>
      <c r="U2440" s="56">
        <f>S2440-T2440</f>
        <v/>
      </c>
      <c r="V2440" s="55">
        <f>IFERROR(SUMIFS(DATABASE!$M$5:$M$6004,DATABASE!$B$5:$B$6004,B2440,DATABASE!$X$5:$X$6004,1),0)</f>
        <v/>
      </c>
      <c r="W2440" s="57">
        <f>IFERROR(COUNTIFS(DATABASE!$B$5:$B$6004,B2440,DATABASE!$X$5:$X$6004,1),0)</f>
        <v/>
      </c>
      <c r="X2440" s="58">
        <f>--AND(ISNUMBER(B2440),C2440&lt;&gt;"",L2440&lt;&gt;"",M2440&lt;&gt;"")</f>
        <v/>
      </c>
    </row>
    <row r="2441" ht="15" customHeight="1" s="111">
      <c r="A2441" s="42" t="inlineStr">
        <is>
          <t>MAY</t>
        </is>
      </c>
      <c r="B2441" s="43">
        <f>MAY!A442</f>
        <v/>
      </c>
      <c r="C2441" s="44">
        <f>MAY!B442</f>
        <v/>
      </c>
      <c r="D2441" s="44">
        <f>MAY!C442</f>
        <v/>
      </c>
      <c r="E2441" s="44">
        <f>MAY!D442</f>
        <v/>
      </c>
      <c r="F2441" s="44">
        <f>MAY!E442</f>
        <v/>
      </c>
      <c r="G2441" s="44">
        <f>MAY!F442</f>
        <v/>
      </c>
      <c r="H2441" s="44">
        <f>MAY!G442</f>
        <v/>
      </c>
      <c r="I2441" s="45">
        <f>MAY!H442</f>
        <v/>
      </c>
      <c r="J2441" s="45">
        <f>MAY!I442</f>
        <v/>
      </c>
      <c r="K2441" s="44">
        <f>MAY!J442</f>
        <v/>
      </c>
      <c r="L2441" s="44">
        <f>MAY!K442</f>
        <v/>
      </c>
      <c r="M2441" s="46">
        <f>MAY!L442</f>
        <v/>
      </c>
      <c r="N2441" s="44">
        <f>MAY!M442</f>
        <v/>
      </c>
      <c r="O2441" s="44">
        <f>MAY!N442</f>
        <v/>
      </c>
      <c r="P2441" s="44">
        <f>MAY!O442</f>
        <v/>
      </c>
      <c r="Q2441" s="44">
        <f>MAY!P442</f>
        <v/>
      </c>
      <c r="R2441" s="44">
        <f>MAY!Q442</f>
        <v/>
      </c>
      <c r="S2441" s="46">
        <f>S2440+IF(X2441=0,0,M2441)</f>
        <v/>
      </c>
      <c r="T2441" s="47">
        <f>MAX(T2440,S2441)</f>
        <v/>
      </c>
      <c r="U2441" s="48">
        <f>S2441-T2441</f>
        <v/>
      </c>
      <c r="V2441" s="47">
        <f>IFERROR(SUMIFS(DATABASE!$M$5:$M$6004,DATABASE!$B$5:$B$6004,B2441,DATABASE!$X$5:$X$6004,1),0)</f>
        <v/>
      </c>
      <c r="W2441" s="31">
        <f>IFERROR(COUNTIFS(DATABASE!$B$5:$B$6004,B2441,DATABASE!$X$5:$X$6004,1),0)</f>
        <v/>
      </c>
      <c r="X2441" s="49">
        <f>--AND(ISNUMBER(B2441),C2441&lt;&gt;"",L2441&lt;&gt;"",M2441&lt;&gt;"")</f>
        <v/>
      </c>
    </row>
    <row r="2442" ht="15" customHeight="1" s="111">
      <c r="A2442" s="50" t="inlineStr">
        <is>
          <t>MAY</t>
        </is>
      </c>
      <c r="B2442" s="51">
        <f>MAY!A443</f>
        <v/>
      </c>
      <c r="C2442" s="52">
        <f>MAY!B443</f>
        <v/>
      </c>
      <c r="D2442" s="52">
        <f>MAY!C443</f>
        <v/>
      </c>
      <c r="E2442" s="52">
        <f>MAY!D443</f>
        <v/>
      </c>
      <c r="F2442" s="52">
        <f>MAY!E443</f>
        <v/>
      </c>
      <c r="G2442" s="52">
        <f>MAY!F443</f>
        <v/>
      </c>
      <c r="H2442" s="52">
        <f>MAY!G443</f>
        <v/>
      </c>
      <c r="I2442" s="53">
        <f>MAY!H443</f>
        <v/>
      </c>
      <c r="J2442" s="53">
        <f>MAY!I443</f>
        <v/>
      </c>
      <c r="K2442" s="52">
        <f>MAY!J443</f>
        <v/>
      </c>
      <c r="L2442" s="52">
        <f>MAY!K443</f>
        <v/>
      </c>
      <c r="M2442" s="54">
        <f>MAY!L443</f>
        <v/>
      </c>
      <c r="N2442" s="52">
        <f>MAY!M443</f>
        <v/>
      </c>
      <c r="O2442" s="52">
        <f>MAY!N443</f>
        <v/>
      </c>
      <c r="P2442" s="52">
        <f>MAY!O443</f>
        <v/>
      </c>
      <c r="Q2442" s="52">
        <f>MAY!P443</f>
        <v/>
      </c>
      <c r="R2442" s="52">
        <f>MAY!Q443</f>
        <v/>
      </c>
      <c r="S2442" s="54">
        <f>S2441+IF(X2442=0,0,M2442)</f>
        <v/>
      </c>
      <c r="T2442" s="55">
        <f>MAX(T2441,S2442)</f>
        <v/>
      </c>
      <c r="U2442" s="56">
        <f>S2442-T2442</f>
        <v/>
      </c>
      <c r="V2442" s="55">
        <f>IFERROR(SUMIFS(DATABASE!$M$5:$M$6004,DATABASE!$B$5:$B$6004,B2442,DATABASE!$X$5:$X$6004,1),0)</f>
        <v/>
      </c>
      <c r="W2442" s="57">
        <f>IFERROR(COUNTIFS(DATABASE!$B$5:$B$6004,B2442,DATABASE!$X$5:$X$6004,1),0)</f>
        <v/>
      </c>
      <c r="X2442" s="58">
        <f>--AND(ISNUMBER(B2442),C2442&lt;&gt;"",L2442&lt;&gt;"",M2442&lt;&gt;"")</f>
        <v/>
      </c>
    </row>
    <row r="2443" ht="15" customHeight="1" s="111">
      <c r="A2443" s="42" t="inlineStr">
        <is>
          <t>MAY</t>
        </is>
      </c>
      <c r="B2443" s="43">
        <f>MAY!A444</f>
        <v/>
      </c>
      <c r="C2443" s="44">
        <f>MAY!B444</f>
        <v/>
      </c>
      <c r="D2443" s="44">
        <f>MAY!C444</f>
        <v/>
      </c>
      <c r="E2443" s="44">
        <f>MAY!D444</f>
        <v/>
      </c>
      <c r="F2443" s="44">
        <f>MAY!E444</f>
        <v/>
      </c>
      <c r="G2443" s="44">
        <f>MAY!F444</f>
        <v/>
      </c>
      <c r="H2443" s="44">
        <f>MAY!G444</f>
        <v/>
      </c>
      <c r="I2443" s="45">
        <f>MAY!H444</f>
        <v/>
      </c>
      <c r="J2443" s="45">
        <f>MAY!I444</f>
        <v/>
      </c>
      <c r="K2443" s="44">
        <f>MAY!J444</f>
        <v/>
      </c>
      <c r="L2443" s="44">
        <f>MAY!K444</f>
        <v/>
      </c>
      <c r="M2443" s="46">
        <f>MAY!L444</f>
        <v/>
      </c>
      <c r="N2443" s="44">
        <f>MAY!M444</f>
        <v/>
      </c>
      <c r="O2443" s="44">
        <f>MAY!N444</f>
        <v/>
      </c>
      <c r="P2443" s="44">
        <f>MAY!O444</f>
        <v/>
      </c>
      <c r="Q2443" s="44">
        <f>MAY!P444</f>
        <v/>
      </c>
      <c r="R2443" s="44">
        <f>MAY!Q444</f>
        <v/>
      </c>
      <c r="S2443" s="46">
        <f>S2442+IF(X2443=0,0,M2443)</f>
        <v/>
      </c>
      <c r="T2443" s="47">
        <f>MAX(T2442,S2443)</f>
        <v/>
      </c>
      <c r="U2443" s="48">
        <f>S2443-T2443</f>
        <v/>
      </c>
      <c r="V2443" s="47">
        <f>IFERROR(SUMIFS(DATABASE!$M$5:$M$6004,DATABASE!$B$5:$B$6004,B2443,DATABASE!$X$5:$X$6004,1),0)</f>
        <v/>
      </c>
      <c r="W2443" s="31">
        <f>IFERROR(COUNTIFS(DATABASE!$B$5:$B$6004,B2443,DATABASE!$X$5:$X$6004,1),0)</f>
        <v/>
      </c>
      <c r="X2443" s="49">
        <f>--AND(ISNUMBER(B2443),C2443&lt;&gt;"",L2443&lt;&gt;"",M2443&lt;&gt;"")</f>
        <v/>
      </c>
    </row>
    <row r="2444" ht="15" customHeight="1" s="111">
      <c r="A2444" s="50" t="inlineStr">
        <is>
          <t>MAY</t>
        </is>
      </c>
      <c r="B2444" s="51">
        <f>MAY!A445</f>
        <v/>
      </c>
      <c r="C2444" s="52">
        <f>MAY!B445</f>
        <v/>
      </c>
      <c r="D2444" s="52">
        <f>MAY!C445</f>
        <v/>
      </c>
      <c r="E2444" s="52">
        <f>MAY!D445</f>
        <v/>
      </c>
      <c r="F2444" s="52">
        <f>MAY!E445</f>
        <v/>
      </c>
      <c r="G2444" s="52">
        <f>MAY!F445</f>
        <v/>
      </c>
      <c r="H2444" s="52">
        <f>MAY!G445</f>
        <v/>
      </c>
      <c r="I2444" s="53">
        <f>MAY!H445</f>
        <v/>
      </c>
      <c r="J2444" s="53">
        <f>MAY!I445</f>
        <v/>
      </c>
      <c r="K2444" s="52">
        <f>MAY!J445</f>
        <v/>
      </c>
      <c r="L2444" s="52">
        <f>MAY!K445</f>
        <v/>
      </c>
      <c r="M2444" s="54">
        <f>MAY!L445</f>
        <v/>
      </c>
      <c r="N2444" s="52">
        <f>MAY!M445</f>
        <v/>
      </c>
      <c r="O2444" s="52">
        <f>MAY!N445</f>
        <v/>
      </c>
      <c r="P2444" s="52">
        <f>MAY!O445</f>
        <v/>
      </c>
      <c r="Q2444" s="52">
        <f>MAY!P445</f>
        <v/>
      </c>
      <c r="R2444" s="52">
        <f>MAY!Q445</f>
        <v/>
      </c>
      <c r="S2444" s="54">
        <f>S2443+IF(X2444=0,0,M2444)</f>
        <v/>
      </c>
      <c r="T2444" s="55">
        <f>MAX(T2443,S2444)</f>
        <v/>
      </c>
      <c r="U2444" s="56">
        <f>S2444-T2444</f>
        <v/>
      </c>
      <c r="V2444" s="55">
        <f>IFERROR(SUMIFS(DATABASE!$M$5:$M$6004,DATABASE!$B$5:$B$6004,B2444,DATABASE!$X$5:$X$6004,1),0)</f>
        <v/>
      </c>
      <c r="W2444" s="57">
        <f>IFERROR(COUNTIFS(DATABASE!$B$5:$B$6004,B2444,DATABASE!$X$5:$X$6004,1),0)</f>
        <v/>
      </c>
      <c r="X2444" s="58">
        <f>--AND(ISNUMBER(B2444),C2444&lt;&gt;"",L2444&lt;&gt;"",M2444&lt;&gt;"")</f>
        <v/>
      </c>
    </row>
    <row r="2445" ht="15" customHeight="1" s="111">
      <c r="A2445" s="42" t="inlineStr">
        <is>
          <t>MAY</t>
        </is>
      </c>
      <c r="B2445" s="43">
        <f>MAY!A446</f>
        <v/>
      </c>
      <c r="C2445" s="44">
        <f>MAY!B446</f>
        <v/>
      </c>
      <c r="D2445" s="44">
        <f>MAY!C446</f>
        <v/>
      </c>
      <c r="E2445" s="44">
        <f>MAY!D446</f>
        <v/>
      </c>
      <c r="F2445" s="44">
        <f>MAY!E446</f>
        <v/>
      </c>
      <c r="G2445" s="44">
        <f>MAY!F446</f>
        <v/>
      </c>
      <c r="H2445" s="44">
        <f>MAY!G446</f>
        <v/>
      </c>
      <c r="I2445" s="45">
        <f>MAY!H446</f>
        <v/>
      </c>
      <c r="J2445" s="45">
        <f>MAY!I446</f>
        <v/>
      </c>
      <c r="K2445" s="44">
        <f>MAY!J446</f>
        <v/>
      </c>
      <c r="L2445" s="44">
        <f>MAY!K446</f>
        <v/>
      </c>
      <c r="M2445" s="46">
        <f>MAY!L446</f>
        <v/>
      </c>
      <c r="N2445" s="44">
        <f>MAY!M446</f>
        <v/>
      </c>
      <c r="O2445" s="44">
        <f>MAY!N446</f>
        <v/>
      </c>
      <c r="P2445" s="44">
        <f>MAY!O446</f>
        <v/>
      </c>
      <c r="Q2445" s="44">
        <f>MAY!P446</f>
        <v/>
      </c>
      <c r="R2445" s="44">
        <f>MAY!Q446</f>
        <v/>
      </c>
      <c r="S2445" s="46">
        <f>S2444+IF(X2445=0,0,M2445)</f>
        <v/>
      </c>
      <c r="T2445" s="47">
        <f>MAX(T2444,S2445)</f>
        <v/>
      </c>
      <c r="U2445" s="48">
        <f>S2445-T2445</f>
        <v/>
      </c>
      <c r="V2445" s="47">
        <f>IFERROR(SUMIFS(DATABASE!$M$5:$M$6004,DATABASE!$B$5:$B$6004,B2445,DATABASE!$X$5:$X$6004,1),0)</f>
        <v/>
      </c>
      <c r="W2445" s="31">
        <f>IFERROR(COUNTIFS(DATABASE!$B$5:$B$6004,B2445,DATABASE!$X$5:$X$6004,1),0)</f>
        <v/>
      </c>
      <c r="X2445" s="49">
        <f>--AND(ISNUMBER(B2445),C2445&lt;&gt;"",L2445&lt;&gt;"",M2445&lt;&gt;"")</f>
        <v/>
      </c>
    </row>
    <row r="2446" ht="15" customHeight="1" s="111">
      <c r="A2446" s="50" t="inlineStr">
        <is>
          <t>MAY</t>
        </is>
      </c>
      <c r="B2446" s="51">
        <f>MAY!A447</f>
        <v/>
      </c>
      <c r="C2446" s="52">
        <f>MAY!B447</f>
        <v/>
      </c>
      <c r="D2446" s="52">
        <f>MAY!C447</f>
        <v/>
      </c>
      <c r="E2446" s="52">
        <f>MAY!D447</f>
        <v/>
      </c>
      <c r="F2446" s="52">
        <f>MAY!E447</f>
        <v/>
      </c>
      <c r="G2446" s="52">
        <f>MAY!F447</f>
        <v/>
      </c>
      <c r="H2446" s="52">
        <f>MAY!G447</f>
        <v/>
      </c>
      <c r="I2446" s="53">
        <f>MAY!H447</f>
        <v/>
      </c>
      <c r="J2446" s="53">
        <f>MAY!I447</f>
        <v/>
      </c>
      <c r="K2446" s="52">
        <f>MAY!J447</f>
        <v/>
      </c>
      <c r="L2446" s="52">
        <f>MAY!K447</f>
        <v/>
      </c>
      <c r="M2446" s="54">
        <f>MAY!L447</f>
        <v/>
      </c>
      <c r="N2446" s="52">
        <f>MAY!M447</f>
        <v/>
      </c>
      <c r="O2446" s="52">
        <f>MAY!N447</f>
        <v/>
      </c>
      <c r="P2446" s="52">
        <f>MAY!O447</f>
        <v/>
      </c>
      <c r="Q2446" s="52">
        <f>MAY!P447</f>
        <v/>
      </c>
      <c r="R2446" s="52">
        <f>MAY!Q447</f>
        <v/>
      </c>
      <c r="S2446" s="54">
        <f>S2445+IF(X2446=0,0,M2446)</f>
        <v/>
      </c>
      <c r="T2446" s="55">
        <f>MAX(T2445,S2446)</f>
        <v/>
      </c>
      <c r="U2446" s="56">
        <f>S2446-T2446</f>
        <v/>
      </c>
      <c r="V2446" s="55">
        <f>IFERROR(SUMIFS(DATABASE!$M$5:$M$6004,DATABASE!$B$5:$B$6004,B2446,DATABASE!$X$5:$X$6004,1),0)</f>
        <v/>
      </c>
      <c r="W2446" s="57">
        <f>IFERROR(COUNTIFS(DATABASE!$B$5:$B$6004,B2446,DATABASE!$X$5:$X$6004,1),0)</f>
        <v/>
      </c>
      <c r="X2446" s="58">
        <f>--AND(ISNUMBER(B2446),C2446&lt;&gt;"",L2446&lt;&gt;"",M2446&lt;&gt;"")</f>
        <v/>
      </c>
    </row>
    <row r="2447" ht="15" customHeight="1" s="111">
      <c r="A2447" s="42" t="inlineStr">
        <is>
          <t>MAY</t>
        </is>
      </c>
      <c r="B2447" s="43">
        <f>MAY!A448</f>
        <v/>
      </c>
      <c r="C2447" s="44">
        <f>MAY!B448</f>
        <v/>
      </c>
      <c r="D2447" s="44">
        <f>MAY!C448</f>
        <v/>
      </c>
      <c r="E2447" s="44">
        <f>MAY!D448</f>
        <v/>
      </c>
      <c r="F2447" s="44">
        <f>MAY!E448</f>
        <v/>
      </c>
      <c r="G2447" s="44">
        <f>MAY!F448</f>
        <v/>
      </c>
      <c r="H2447" s="44">
        <f>MAY!G448</f>
        <v/>
      </c>
      <c r="I2447" s="45">
        <f>MAY!H448</f>
        <v/>
      </c>
      <c r="J2447" s="45">
        <f>MAY!I448</f>
        <v/>
      </c>
      <c r="K2447" s="44">
        <f>MAY!J448</f>
        <v/>
      </c>
      <c r="L2447" s="44">
        <f>MAY!K448</f>
        <v/>
      </c>
      <c r="M2447" s="46">
        <f>MAY!L448</f>
        <v/>
      </c>
      <c r="N2447" s="44">
        <f>MAY!M448</f>
        <v/>
      </c>
      <c r="O2447" s="44">
        <f>MAY!N448</f>
        <v/>
      </c>
      <c r="P2447" s="44">
        <f>MAY!O448</f>
        <v/>
      </c>
      <c r="Q2447" s="44">
        <f>MAY!P448</f>
        <v/>
      </c>
      <c r="R2447" s="44">
        <f>MAY!Q448</f>
        <v/>
      </c>
      <c r="S2447" s="46">
        <f>S2446+IF(X2447=0,0,M2447)</f>
        <v/>
      </c>
      <c r="T2447" s="47">
        <f>MAX(T2446,S2447)</f>
        <v/>
      </c>
      <c r="U2447" s="48">
        <f>S2447-T2447</f>
        <v/>
      </c>
      <c r="V2447" s="47">
        <f>IFERROR(SUMIFS(DATABASE!$M$5:$M$6004,DATABASE!$B$5:$B$6004,B2447,DATABASE!$X$5:$X$6004,1),0)</f>
        <v/>
      </c>
      <c r="W2447" s="31">
        <f>IFERROR(COUNTIFS(DATABASE!$B$5:$B$6004,B2447,DATABASE!$X$5:$X$6004,1),0)</f>
        <v/>
      </c>
      <c r="X2447" s="49">
        <f>--AND(ISNUMBER(B2447),C2447&lt;&gt;"",L2447&lt;&gt;"",M2447&lt;&gt;"")</f>
        <v/>
      </c>
    </row>
    <row r="2448" ht="15" customHeight="1" s="111">
      <c r="A2448" s="50" t="inlineStr">
        <is>
          <t>MAY</t>
        </is>
      </c>
      <c r="B2448" s="51">
        <f>MAY!A449</f>
        <v/>
      </c>
      <c r="C2448" s="52">
        <f>MAY!B449</f>
        <v/>
      </c>
      <c r="D2448" s="52">
        <f>MAY!C449</f>
        <v/>
      </c>
      <c r="E2448" s="52">
        <f>MAY!D449</f>
        <v/>
      </c>
      <c r="F2448" s="52">
        <f>MAY!E449</f>
        <v/>
      </c>
      <c r="G2448" s="52">
        <f>MAY!F449</f>
        <v/>
      </c>
      <c r="H2448" s="52">
        <f>MAY!G449</f>
        <v/>
      </c>
      <c r="I2448" s="53">
        <f>MAY!H449</f>
        <v/>
      </c>
      <c r="J2448" s="53">
        <f>MAY!I449</f>
        <v/>
      </c>
      <c r="K2448" s="52">
        <f>MAY!J449</f>
        <v/>
      </c>
      <c r="L2448" s="52">
        <f>MAY!K449</f>
        <v/>
      </c>
      <c r="M2448" s="54">
        <f>MAY!L449</f>
        <v/>
      </c>
      <c r="N2448" s="52">
        <f>MAY!M449</f>
        <v/>
      </c>
      <c r="O2448" s="52">
        <f>MAY!N449</f>
        <v/>
      </c>
      <c r="P2448" s="52">
        <f>MAY!O449</f>
        <v/>
      </c>
      <c r="Q2448" s="52">
        <f>MAY!P449</f>
        <v/>
      </c>
      <c r="R2448" s="52">
        <f>MAY!Q449</f>
        <v/>
      </c>
      <c r="S2448" s="54">
        <f>S2447+IF(X2448=0,0,M2448)</f>
        <v/>
      </c>
      <c r="T2448" s="55">
        <f>MAX(T2447,S2448)</f>
        <v/>
      </c>
      <c r="U2448" s="56">
        <f>S2448-T2448</f>
        <v/>
      </c>
      <c r="V2448" s="55">
        <f>IFERROR(SUMIFS(DATABASE!$M$5:$M$6004,DATABASE!$B$5:$B$6004,B2448,DATABASE!$X$5:$X$6004,1),0)</f>
        <v/>
      </c>
      <c r="W2448" s="57">
        <f>IFERROR(COUNTIFS(DATABASE!$B$5:$B$6004,B2448,DATABASE!$X$5:$X$6004,1),0)</f>
        <v/>
      </c>
      <c r="X2448" s="58">
        <f>--AND(ISNUMBER(B2448),C2448&lt;&gt;"",L2448&lt;&gt;"",M2448&lt;&gt;"")</f>
        <v/>
      </c>
    </row>
    <row r="2449" ht="15" customHeight="1" s="111">
      <c r="A2449" s="42" t="inlineStr">
        <is>
          <t>MAY</t>
        </is>
      </c>
      <c r="B2449" s="43">
        <f>MAY!A450</f>
        <v/>
      </c>
      <c r="C2449" s="44">
        <f>MAY!B450</f>
        <v/>
      </c>
      <c r="D2449" s="44">
        <f>MAY!C450</f>
        <v/>
      </c>
      <c r="E2449" s="44">
        <f>MAY!D450</f>
        <v/>
      </c>
      <c r="F2449" s="44">
        <f>MAY!E450</f>
        <v/>
      </c>
      <c r="G2449" s="44">
        <f>MAY!F450</f>
        <v/>
      </c>
      <c r="H2449" s="44">
        <f>MAY!G450</f>
        <v/>
      </c>
      <c r="I2449" s="45">
        <f>MAY!H450</f>
        <v/>
      </c>
      <c r="J2449" s="45">
        <f>MAY!I450</f>
        <v/>
      </c>
      <c r="K2449" s="44">
        <f>MAY!J450</f>
        <v/>
      </c>
      <c r="L2449" s="44">
        <f>MAY!K450</f>
        <v/>
      </c>
      <c r="M2449" s="46">
        <f>MAY!L450</f>
        <v/>
      </c>
      <c r="N2449" s="44">
        <f>MAY!M450</f>
        <v/>
      </c>
      <c r="O2449" s="44">
        <f>MAY!N450</f>
        <v/>
      </c>
      <c r="P2449" s="44">
        <f>MAY!O450</f>
        <v/>
      </c>
      <c r="Q2449" s="44">
        <f>MAY!P450</f>
        <v/>
      </c>
      <c r="R2449" s="44">
        <f>MAY!Q450</f>
        <v/>
      </c>
      <c r="S2449" s="46">
        <f>S2448+IF(X2449=0,0,M2449)</f>
        <v/>
      </c>
      <c r="T2449" s="47">
        <f>MAX(T2448,S2449)</f>
        <v/>
      </c>
      <c r="U2449" s="48">
        <f>S2449-T2449</f>
        <v/>
      </c>
      <c r="V2449" s="47">
        <f>IFERROR(SUMIFS(DATABASE!$M$5:$M$6004,DATABASE!$B$5:$B$6004,B2449,DATABASE!$X$5:$X$6004,1),0)</f>
        <v/>
      </c>
      <c r="W2449" s="31">
        <f>IFERROR(COUNTIFS(DATABASE!$B$5:$B$6004,B2449,DATABASE!$X$5:$X$6004,1),0)</f>
        <v/>
      </c>
      <c r="X2449" s="49">
        <f>--AND(ISNUMBER(B2449),C2449&lt;&gt;"",L2449&lt;&gt;"",M2449&lt;&gt;"")</f>
        <v/>
      </c>
    </row>
    <row r="2450" ht="15" customHeight="1" s="111">
      <c r="A2450" s="50" t="inlineStr">
        <is>
          <t>MAY</t>
        </is>
      </c>
      <c r="B2450" s="51">
        <f>MAY!A451</f>
        <v/>
      </c>
      <c r="C2450" s="52">
        <f>MAY!B451</f>
        <v/>
      </c>
      <c r="D2450" s="52">
        <f>MAY!C451</f>
        <v/>
      </c>
      <c r="E2450" s="52">
        <f>MAY!D451</f>
        <v/>
      </c>
      <c r="F2450" s="52">
        <f>MAY!E451</f>
        <v/>
      </c>
      <c r="G2450" s="52">
        <f>MAY!F451</f>
        <v/>
      </c>
      <c r="H2450" s="52">
        <f>MAY!G451</f>
        <v/>
      </c>
      <c r="I2450" s="53">
        <f>MAY!H451</f>
        <v/>
      </c>
      <c r="J2450" s="53">
        <f>MAY!I451</f>
        <v/>
      </c>
      <c r="K2450" s="52">
        <f>MAY!J451</f>
        <v/>
      </c>
      <c r="L2450" s="52">
        <f>MAY!K451</f>
        <v/>
      </c>
      <c r="M2450" s="54">
        <f>MAY!L451</f>
        <v/>
      </c>
      <c r="N2450" s="52">
        <f>MAY!M451</f>
        <v/>
      </c>
      <c r="O2450" s="52">
        <f>MAY!N451</f>
        <v/>
      </c>
      <c r="P2450" s="52">
        <f>MAY!O451</f>
        <v/>
      </c>
      <c r="Q2450" s="52">
        <f>MAY!P451</f>
        <v/>
      </c>
      <c r="R2450" s="52">
        <f>MAY!Q451</f>
        <v/>
      </c>
      <c r="S2450" s="54">
        <f>S2449+IF(X2450=0,0,M2450)</f>
        <v/>
      </c>
      <c r="T2450" s="55">
        <f>MAX(T2449,S2450)</f>
        <v/>
      </c>
      <c r="U2450" s="56">
        <f>S2450-T2450</f>
        <v/>
      </c>
      <c r="V2450" s="55">
        <f>IFERROR(SUMIFS(DATABASE!$M$5:$M$6004,DATABASE!$B$5:$B$6004,B2450,DATABASE!$X$5:$X$6004,1),0)</f>
        <v/>
      </c>
      <c r="W2450" s="57">
        <f>IFERROR(COUNTIFS(DATABASE!$B$5:$B$6004,B2450,DATABASE!$X$5:$X$6004,1),0)</f>
        <v/>
      </c>
      <c r="X2450" s="58">
        <f>--AND(ISNUMBER(B2450),C2450&lt;&gt;"",L2450&lt;&gt;"",M2450&lt;&gt;"")</f>
        <v/>
      </c>
    </row>
    <row r="2451" ht="15" customHeight="1" s="111">
      <c r="A2451" s="42" t="inlineStr">
        <is>
          <t>MAY</t>
        </is>
      </c>
      <c r="B2451" s="43">
        <f>MAY!A452</f>
        <v/>
      </c>
      <c r="C2451" s="44">
        <f>MAY!B452</f>
        <v/>
      </c>
      <c r="D2451" s="44">
        <f>MAY!C452</f>
        <v/>
      </c>
      <c r="E2451" s="44">
        <f>MAY!D452</f>
        <v/>
      </c>
      <c r="F2451" s="44">
        <f>MAY!E452</f>
        <v/>
      </c>
      <c r="G2451" s="44">
        <f>MAY!F452</f>
        <v/>
      </c>
      <c r="H2451" s="44">
        <f>MAY!G452</f>
        <v/>
      </c>
      <c r="I2451" s="45">
        <f>MAY!H452</f>
        <v/>
      </c>
      <c r="J2451" s="45">
        <f>MAY!I452</f>
        <v/>
      </c>
      <c r="K2451" s="44">
        <f>MAY!J452</f>
        <v/>
      </c>
      <c r="L2451" s="44">
        <f>MAY!K452</f>
        <v/>
      </c>
      <c r="M2451" s="46">
        <f>MAY!L452</f>
        <v/>
      </c>
      <c r="N2451" s="44">
        <f>MAY!M452</f>
        <v/>
      </c>
      <c r="O2451" s="44">
        <f>MAY!N452</f>
        <v/>
      </c>
      <c r="P2451" s="44">
        <f>MAY!O452</f>
        <v/>
      </c>
      <c r="Q2451" s="44">
        <f>MAY!P452</f>
        <v/>
      </c>
      <c r="R2451" s="44">
        <f>MAY!Q452</f>
        <v/>
      </c>
      <c r="S2451" s="46">
        <f>S2450+IF(X2451=0,0,M2451)</f>
        <v/>
      </c>
      <c r="T2451" s="47">
        <f>MAX(T2450,S2451)</f>
        <v/>
      </c>
      <c r="U2451" s="48">
        <f>S2451-T2451</f>
        <v/>
      </c>
      <c r="V2451" s="47">
        <f>IFERROR(SUMIFS(DATABASE!$M$5:$M$6004,DATABASE!$B$5:$B$6004,B2451,DATABASE!$X$5:$X$6004,1),0)</f>
        <v/>
      </c>
      <c r="W2451" s="31">
        <f>IFERROR(COUNTIFS(DATABASE!$B$5:$B$6004,B2451,DATABASE!$X$5:$X$6004,1),0)</f>
        <v/>
      </c>
      <c r="X2451" s="49">
        <f>--AND(ISNUMBER(B2451),C2451&lt;&gt;"",L2451&lt;&gt;"",M2451&lt;&gt;"")</f>
        <v/>
      </c>
    </row>
    <row r="2452" ht="15" customHeight="1" s="111">
      <c r="A2452" s="50" t="inlineStr">
        <is>
          <t>MAY</t>
        </is>
      </c>
      <c r="B2452" s="51">
        <f>MAY!A453</f>
        <v/>
      </c>
      <c r="C2452" s="52">
        <f>MAY!B453</f>
        <v/>
      </c>
      <c r="D2452" s="52">
        <f>MAY!C453</f>
        <v/>
      </c>
      <c r="E2452" s="52">
        <f>MAY!D453</f>
        <v/>
      </c>
      <c r="F2452" s="52">
        <f>MAY!E453</f>
        <v/>
      </c>
      <c r="G2452" s="52">
        <f>MAY!F453</f>
        <v/>
      </c>
      <c r="H2452" s="52">
        <f>MAY!G453</f>
        <v/>
      </c>
      <c r="I2452" s="53">
        <f>MAY!H453</f>
        <v/>
      </c>
      <c r="J2452" s="53">
        <f>MAY!I453</f>
        <v/>
      </c>
      <c r="K2452" s="52">
        <f>MAY!J453</f>
        <v/>
      </c>
      <c r="L2452" s="52">
        <f>MAY!K453</f>
        <v/>
      </c>
      <c r="M2452" s="54">
        <f>MAY!L453</f>
        <v/>
      </c>
      <c r="N2452" s="52">
        <f>MAY!M453</f>
        <v/>
      </c>
      <c r="O2452" s="52">
        <f>MAY!N453</f>
        <v/>
      </c>
      <c r="P2452" s="52">
        <f>MAY!O453</f>
        <v/>
      </c>
      <c r="Q2452" s="52">
        <f>MAY!P453</f>
        <v/>
      </c>
      <c r="R2452" s="52">
        <f>MAY!Q453</f>
        <v/>
      </c>
      <c r="S2452" s="54">
        <f>S2451+IF(X2452=0,0,M2452)</f>
        <v/>
      </c>
      <c r="T2452" s="55">
        <f>MAX(T2451,S2452)</f>
        <v/>
      </c>
      <c r="U2452" s="56">
        <f>S2452-T2452</f>
        <v/>
      </c>
      <c r="V2452" s="55">
        <f>IFERROR(SUMIFS(DATABASE!$M$5:$M$6004,DATABASE!$B$5:$B$6004,B2452,DATABASE!$X$5:$X$6004,1),0)</f>
        <v/>
      </c>
      <c r="W2452" s="57">
        <f>IFERROR(COUNTIFS(DATABASE!$B$5:$B$6004,B2452,DATABASE!$X$5:$X$6004,1),0)</f>
        <v/>
      </c>
      <c r="X2452" s="58">
        <f>--AND(ISNUMBER(B2452),C2452&lt;&gt;"",L2452&lt;&gt;"",M2452&lt;&gt;"")</f>
        <v/>
      </c>
    </row>
    <row r="2453" ht="15" customHeight="1" s="111">
      <c r="A2453" s="42" t="inlineStr">
        <is>
          <t>MAY</t>
        </is>
      </c>
      <c r="B2453" s="43">
        <f>MAY!A454</f>
        <v/>
      </c>
      <c r="C2453" s="44">
        <f>MAY!B454</f>
        <v/>
      </c>
      <c r="D2453" s="44">
        <f>MAY!C454</f>
        <v/>
      </c>
      <c r="E2453" s="44">
        <f>MAY!D454</f>
        <v/>
      </c>
      <c r="F2453" s="44">
        <f>MAY!E454</f>
        <v/>
      </c>
      <c r="G2453" s="44">
        <f>MAY!F454</f>
        <v/>
      </c>
      <c r="H2453" s="44">
        <f>MAY!G454</f>
        <v/>
      </c>
      <c r="I2453" s="45">
        <f>MAY!H454</f>
        <v/>
      </c>
      <c r="J2453" s="45">
        <f>MAY!I454</f>
        <v/>
      </c>
      <c r="K2453" s="44">
        <f>MAY!J454</f>
        <v/>
      </c>
      <c r="L2453" s="44">
        <f>MAY!K454</f>
        <v/>
      </c>
      <c r="M2453" s="46">
        <f>MAY!L454</f>
        <v/>
      </c>
      <c r="N2453" s="44">
        <f>MAY!M454</f>
        <v/>
      </c>
      <c r="O2453" s="44">
        <f>MAY!N454</f>
        <v/>
      </c>
      <c r="P2453" s="44">
        <f>MAY!O454</f>
        <v/>
      </c>
      <c r="Q2453" s="44">
        <f>MAY!P454</f>
        <v/>
      </c>
      <c r="R2453" s="44">
        <f>MAY!Q454</f>
        <v/>
      </c>
      <c r="S2453" s="46">
        <f>S2452+IF(X2453=0,0,M2453)</f>
        <v/>
      </c>
      <c r="T2453" s="47">
        <f>MAX(T2452,S2453)</f>
        <v/>
      </c>
      <c r="U2453" s="48">
        <f>S2453-T2453</f>
        <v/>
      </c>
      <c r="V2453" s="47">
        <f>IFERROR(SUMIFS(DATABASE!$M$5:$M$6004,DATABASE!$B$5:$B$6004,B2453,DATABASE!$X$5:$X$6004,1),0)</f>
        <v/>
      </c>
      <c r="W2453" s="31">
        <f>IFERROR(COUNTIFS(DATABASE!$B$5:$B$6004,B2453,DATABASE!$X$5:$X$6004,1),0)</f>
        <v/>
      </c>
      <c r="X2453" s="49">
        <f>--AND(ISNUMBER(B2453),C2453&lt;&gt;"",L2453&lt;&gt;"",M2453&lt;&gt;"")</f>
        <v/>
      </c>
    </row>
    <row r="2454" ht="15" customHeight="1" s="111">
      <c r="A2454" s="50" t="inlineStr">
        <is>
          <t>MAY</t>
        </is>
      </c>
      <c r="B2454" s="51">
        <f>MAY!A455</f>
        <v/>
      </c>
      <c r="C2454" s="52">
        <f>MAY!B455</f>
        <v/>
      </c>
      <c r="D2454" s="52">
        <f>MAY!C455</f>
        <v/>
      </c>
      <c r="E2454" s="52">
        <f>MAY!D455</f>
        <v/>
      </c>
      <c r="F2454" s="52">
        <f>MAY!E455</f>
        <v/>
      </c>
      <c r="G2454" s="52">
        <f>MAY!F455</f>
        <v/>
      </c>
      <c r="H2454" s="52">
        <f>MAY!G455</f>
        <v/>
      </c>
      <c r="I2454" s="53">
        <f>MAY!H455</f>
        <v/>
      </c>
      <c r="J2454" s="53">
        <f>MAY!I455</f>
        <v/>
      </c>
      <c r="K2454" s="52">
        <f>MAY!J455</f>
        <v/>
      </c>
      <c r="L2454" s="52">
        <f>MAY!K455</f>
        <v/>
      </c>
      <c r="M2454" s="54">
        <f>MAY!L455</f>
        <v/>
      </c>
      <c r="N2454" s="52">
        <f>MAY!M455</f>
        <v/>
      </c>
      <c r="O2454" s="52">
        <f>MAY!N455</f>
        <v/>
      </c>
      <c r="P2454" s="52">
        <f>MAY!O455</f>
        <v/>
      </c>
      <c r="Q2454" s="52">
        <f>MAY!P455</f>
        <v/>
      </c>
      <c r="R2454" s="52">
        <f>MAY!Q455</f>
        <v/>
      </c>
      <c r="S2454" s="54">
        <f>S2453+IF(X2454=0,0,M2454)</f>
        <v/>
      </c>
      <c r="T2454" s="55">
        <f>MAX(T2453,S2454)</f>
        <v/>
      </c>
      <c r="U2454" s="56">
        <f>S2454-T2454</f>
        <v/>
      </c>
      <c r="V2454" s="55">
        <f>IFERROR(SUMIFS(DATABASE!$M$5:$M$6004,DATABASE!$B$5:$B$6004,B2454,DATABASE!$X$5:$X$6004,1),0)</f>
        <v/>
      </c>
      <c r="W2454" s="57">
        <f>IFERROR(COUNTIFS(DATABASE!$B$5:$B$6004,B2454,DATABASE!$X$5:$X$6004,1),0)</f>
        <v/>
      </c>
      <c r="X2454" s="58">
        <f>--AND(ISNUMBER(B2454),C2454&lt;&gt;"",L2454&lt;&gt;"",M2454&lt;&gt;"")</f>
        <v/>
      </c>
    </row>
    <row r="2455" ht="15" customHeight="1" s="111">
      <c r="A2455" s="42" t="inlineStr">
        <is>
          <t>MAY</t>
        </is>
      </c>
      <c r="B2455" s="43">
        <f>MAY!A456</f>
        <v/>
      </c>
      <c r="C2455" s="44">
        <f>MAY!B456</f>
        <v/>
      </c>
      <c r="D2455" s="44">
        <f>MAY!C456</f>
        <v/>
      </c>
      <c r="E2455" s="44">
        <f>MAY!D456</f>
        <v/>
      </c>
      <c r="F2455" s="44">
        <f>MAY!E456</f>
        <v/>
      </c>
      <c r="G2455" s="44">
        <f>MAY!F456</f>
        <v/>
      </c>
      <c r="H2455" s="44">
        <f>MAY!G456</f>
        <v/>
      </c>
      <c r="I2455" s="45">
        <f>MAY!H456</f>
        <v/>
      </c>
      <c r="J2455" s="45">
        <f>MAY!I456</f>
        <v/>
      </c>
      <c r="K2455" s="44">
        <f>MAY!J456</f>
        <v/>
      </c>
      <c r="L2455" s="44">
        <f>MAY!K456</f>
        <v/>
      </c>
      <c r="M2455" s="46">
        <f>MAY!L456</f>
        <v/>
      </c>
      <c r="N2455" s="44">
        <f>MAY!M456</f>
        <v/>
      </c>
      <c r="O2455" s="44">
        <f>MAY!N456</f>
        <v/>
      </c>
      <c r="P2455" s="44">
        <f>MAY!O456</f>
        <v/>
      </c>
      <c r="Q2455" s="44">
        <f>MAY!P456</f>
        <v/>
      </c>
      <c r="R2455" s="44">
        <f>MAY!Q456</f>
        <v/>
      </c>
      <c r="S2455" s="46">
        <f>S2454+IF(X2455=0,0,M2455)</f>
        <v/>
      </c>
      <c r="T2455" s="47">
        <f>MAX(T2454,S2455)</f>
        <v/>
      </c>
      <c r="U2455" s="48">
        <f>S2455-T2455</f>
        <v/>
      </c>
      <c r="V2455" s="47">
        <f>IFERROR(SUMIFS(DATABASE!$M$5:$M$6004,DATABASE!$B$5:$B$6004,B2455,DATABASE!$X$5:$X$6004,1),0)</f>
        <v/>
      </c>
      <c r="W2455" s="31">
        <f>IFERROR(COUNTIFS(DATABASE!$B$5:$B$6004,B2455,DATABASE!$X$5:$X$6004,1),0)</f>
        <v/>
      </c>
      <c r="X2455" s="49">
        <f>--AND(ISNUMBER(B2455),C2455&lt;&gt;"",L2455&lt;&gt;"",M2455&lt;&gt;"")</f>
        <v/>
      </c>
    </row>
    <row r="2456" ht="15" customHeight="1" s="111">
      <c r="A2456" s="50" t="inlineStr">
        <is>
          <t>MAY</t>
        </is>
      </c>
      <c r="B2456" s="51">
        <f>MAY!A457</f>
        <v/>
      </c>
      <c r="C2456" s="52">
        <f>MAY!B457</f>
        <v/>
      </c>
      <c r="D2456" s="52">
        <f>MAY!C457</f>
        <v/>
      </c>
      <c r="E2456" s="52">
        <f>MAY!D457</f>
        <v/>
      </c>
      <c r="F2456" s="52">
        <f>MAY!E457</f>
        <v/>
      </c>
      <c r="G2456" s="52">
        <f>MAY!F457</f>
        <v/>
      </c>
      <c r="H2456" s="52">
        <f>MAY!G457</f>
        <v/>
      </c>
      <c r="I2456" s="53">
        <f>MAY!H457</f>
        <v/>
      </c>
      <c r="J2456" s="53">
        <f>MAY!I457</f>
        <v/>
      </c>
      <c r="K2456" s="52">
        <f>MAY!J457</f>
        <v/>
      </c>
      <c r="L2456" s="52">
        <f>MAY!K457</f>
        <v/>
      </c>
      <c r="M2456" s="54">
        <f>MAY!L457</f>
        <v/>
      </c>
      <c r="N2456" s="52">
        <f>MAY!M457</f>
        <v/>
      </c>
      <c r="O2456" s="52">
        <f>MAY!N457</f>
        <v/>
      </c>
      <c r="P2456" s="52">
        <f>MAY!O457</f>
        <v/>
      </c>
      <c r="Q2456" s="52">
        <f>MAY!P457</f>
        <v/>
      </c>
      <c r="R2456" s="52">
        <f>MAY!Q457</f>
        <v/>
      </c>
      <c r="S2456" s="54">
        <f>S2455+IF(X2456=0,0,M2456)</f>
        <v/>
      </c>
      <c r="T2456" s="55">
        <f>MAX(T2455,S2456)</f>
        <v/>
      </c>
      <c r="U2456" s="56">
        <f>S2456-T2456</f>
        <v/>
      </c>
      <c r="V2456" s="55">
        <f>IFERROR(SUMIFS(DATABASE!$M$5:$M$6004,DATABASE!$B$5:$B$6004,B2456,DATABASE!$X$5:$X$6004,1),0)</f>
        <v/>
      </c>
      <c r="W2456" s="57">
        <f>IFERROR(COUNTIFS(DATABASE!$B$5:$B$6004,B2456,DATABASE!$X$5:$X$6004,1),0)</f>
        <v/>
      </c>
      <c r="X2456" s="58">
        <f>--AND(ISNUMBER(B2456),C2456&lt;&gt;"",L2456&lt;&gt;"",M2456&lt;&gt;"")</f>
        <v/>
      </c>
    </row>
    <row r="2457" ht="15" customHeight="1" s="111">
      <c r="A2457" s="42" t="inlineStr">
        <is>
          <t>MAY</t>
        </is>
      </c>
      <c r="B2457" s="43">
        <f>MAY!A458</f>
        <v/>
      </c>
      <c r="C2457" s="44">
        <f>MAY!B458</f>
        <v/>
      </c>
      <c r="D2457" s="44">
        <f>MAY!C458</f>
        <v/>
      </c>
      <c r="E2457" s="44">
        <f>MAY!D458</f>
        <v/>
      </c>
      <c r="F2457" s="44">
        <f>MAY!E458</f>
        <v/>
      </c>
      <c r="G2457" s="44">
        <f>MAY!F458</f>
        <v/>
      </c>
      <c r="H2457" s="44">
        <f>MAY!G458</f>
        <v/>
      </c>
      <c r="I2457" s="45">
        <f>MAY!H458</f>
        <v/>
      </c>
      <c r="J2457" s="45">
        <f>MAY!I458</f>
        <v/>
      </c>
      <c r="K2457" s="44">
        <f>MAY!J458</f>
        <v/>
      </c>
      <c r="L2457" s="44">
        <f>MAY!K458</f>
        <v/>
      </c>
      <c r="M2457" s="46">
        <f>MAY!L458</f>
        <v/>
      </c>
      <c r="N2457" s="44">
        <f>MAY!M458</f>
        <v/>
      </c>
      <c r="O2457" s="44">
        <f>MAY!N458</f>
        <v/>
      </c>
      <c r="P2457" s="44">
        <f>MAY!O458</f>
        <v/>
      </c>
      <c r="Q2457" s="44">
        <f>MAY!P458</f>
        <v/>
      </c>
      <c r="R2457" s="44">
        <f>MAY!Q458</f>
        <v/>
      </c>
      <c r="S2457" s="46">
        <f>S2456+IF(X2457=0,0,M2457)</f>
        <v/>
      </c>
      <c r="T2457" s="47">
        <f>MAX(T2456,S2457)</f>
        <v/>
      </c>
      <c r="U2457" s="48">
        <f>S2457-T2457</f>
        <v/>
      </c>
      <c r="V2457" s="47">
        <f>IFERROR(SUMIFS(DATABASE!$M$5:$M$6004,DATABASE!$B$5:$B$6004,B2457,DATABASE!$X$5:$X$6004,1),0)</f>
        <v/>
      </c>
      <c r="W2457" s="31">
        <f>IFERROR(COUNTIFS(DATABASE!$B$5:$B$6004,B2457,DATABASE!$X$5:$X$6004,1),0)</f>
        <v/>
      </c>
      <c r="X2457" s="49">
        <f>--AND(ISNUMBER(B2457),C2457&lt;&gt;"",L2457&lt;&gt;"",M2457&lt;&gt;"")</f>
        <v/>
      </c>
    </row>
    <row r="2458" ht="15" customHeight="1" s="111">
      <c r="A2458" s="50" t="inlineStr">
        <is>
          <t>MAY</t>
        </is>
      </c>
      <c r="B2458" s="51">
        <f>MAY!A459</f>
        <v/>
      </c>
      <c r="C2458" s="52">
        <f>MAY!B459</f>
        <v/>
      </c>
      <c r="D2458" s="52">
        <f>MAY!C459</f>
        <v/>
      </c>
      <c r="E2458" s="52">
        <f>MAY!D459</f>
        <v/>
      </c>
      <c r="F2458" s="52">
        <f>MAY!E459</f>
        <v/>
      </c>
      <c r="G2458" s="52">
        <f>MAY!F459</f>
        <v/>
      </c>
      <c r="H2458" s="52">
        <f>MAY!G459</f>
        <v/>
      </c>
      <c r="I2458" s="53">
        <f>MAY!H459</f>
        <v/>
      </c>
      <c r="J2458" s="53">
        <f>MAY!I459</f>
        <v/>
      </c>
      <c r="K2458" s="52">
        <f>MAY!J459</f>
        <v/>
      </c>
      <c r="L2458" s="52">
        <f>MAY!K459</f>
        <v/>
      </c>
      <c r="M2458" s="54">
        <f>MAY!L459</f>
        <v/>
      </c>
      <c r="N2458" s="52">
        <f>MAY!M459</f>
        <v/>
      </c>
      <c r="O2458" s="52">
        <f>MAY!N459</f>
        <v/>
      </c>
      <c r="P2458" s="52">
        <f>MAY!O459</f>
        <v/>
      </c>
      <c r="Q2458" s="52">
        <f>MAY!P459</f>
        <v/>
      </c>
      <c r="R2458" s="52">
        <f>MAY!Q459</f>
        <v/>
      </c>
      <c r="S2458" s="54">
        <f>S2457+IF(X2458=0,0,M2458)</f>
        <v/>
      </c>
      <c r="T2458" s="55">
        <f>MAX(T2457,S2458)</f>
        <v/>
      </c>
      <c r="U2458" s="56">
        <f>S2458-T2458</f>
        <v/>
      </c>
      <c r="V2458" s="55">
        <f>IFERROR(SUMIFS(DATABASE!$M$5:$M$6004,DATABASE!$B$5:$B$6004,B2458,DATABASE!$X$5:$X$6004,1),0)</f>
        <v/>
      </c>
      <c r="W2458" s="57">
        <f>IFERROR(COUNTIFS(DATABASE!$B$5:$B$6004,B2458,DATABASE!$X$5:$X$6004,1),0)</f>
        <v/>
      </c>
      <c r="X2458" s="58">
        <f>--AND(ISNUMBER(B2458),C2458&lt;&gt;"",L2458&lt;&gt;"",M2458&lt;&gt;"")</f>
        <v/>
      </c>
    </row>
    <row r="2459" ht="15" customHeight="1" s="111">
      <c r="A2459" s="42" t="inlineStr">
        <is>
          <t>MAY</t>
        </is>
      </c>
      <c r="B2459" s="43">
        <f>MAY!A460</f>
        <v/>
      </c>
      <c r="C2459" s="44">
        <f>MAY!B460</f>
        <v/>
      </c>
      <c r="D2459" s="44">
        <f>MAY!C460</f>
        <v/>
      </c>
      <c r="E2459" s="44">
        <f>MAY!D460</f>
        <v/>
      </c>
      <c r="F2459" s="44">
        <f>MAY!E460</f>
        <v/>
      </c>
      <c r="G2459" s="44">
        <f>MAY!F460</f>
        <v/>
      </c>
      <c r="H2459" s="44">
        <f>MAY!G460</f>
        <v/>
      </c>
      <c r="I2459" s="45">
        <f>MAY!H460</f>
        <v/>
      </c>
      <c r="J2459" s="45">
        <f>MAY!I460</f>
        <v/>
      </c>
      <c r="K2459" s="44">
        <f>MAY!J460</f>
        <v/>
      </c>
      <c r="L2459" s="44">
        <f>MAY!K460</f>
        <v/>
      </c>
      <c r="M2459" s="46">
        <f>MAY!L460</f>
        <v/>
      </c>
      <c r="N2459" s="44">
        <f>MAY!M460</f>
        <v/>
      </c>
      <c r="O2459" s="44">
        <f>MAY!N460</f>
        <v/>
      </c>
      <c r="P2459" s="44">
        <f>MAY!O460</f>
        <v/>
      </c>
      <c r="Q2459" s="44">
        <f>MAY!P460</f>
        <v/>
      </c>
      <c r="R2459" s="44">
        <f>MAY!Q460</f>
        <v/>
      </c>
      <c r="S2459" s="46">
        <f>S2458+IF(X2459=0,0,M2459)</f>
        <v/>
      </c>
      <c r="T2459" s="47">
        <f>MAX(T2458,S2459)</f>
        <v/>
      </c>
      <c r="U2459" s="48">
        <f>S2459-T2459</f>
        <v/>
      </c>
      <c r="V2459" s="47">
        <f>IFERROR(SUMIFS(DATABASE!$M$5:$M$6004,DATABASE!$B$5:$B$6004,B2459,DATABASE!$X$5:$X$6004,1),0)</f>
        <v/>
      </c>
      <c r="W2459" s="31">
        <f>IFERROR(COUNTIFS(DATABASE!$B$5:$B$6004,B2459,DATABASE!$X$5:$X$6004,1),0)</f>
        <v/>
      </c>
      <c r="X2459" s="49">
        <f>--AND(ISNUMBER(B2459),C2459&lt;&gt;"",L2459&lt;&gt;"",M2459&lt;&gt;"")</f>
        <v/>
      </c>
    </row>
    <row r="2460" ht="15" customHeight="1" s="111">
      <c r="A2460" s="50" t="inlineStr">
        <is>
          <t>MAY</t>
        </is>
      </c>
      <c r="B2460" s="51">
        <f>MAY!A461</f>
        <v/>
      </c>
      <c r="C2460" s="52">
        <f>MAY!B461</f>
        <v/>
      </c>
      <c r="D2460" s="52">
        <f>MAY!C461</f>
        <v/>
      </c>
      <c r="E2460" s="52">
        <f>MAY!D461</f>
        <v/>
      </c>
      <c r="F2460" s="52">
        <f>MAY!E461</f>
        <v/>
      </c>
      <c r="G2460" s="52">
        <f>MAY!F461</f>
        <v/>
      </c>
      <c r="H2460" s="52">
        <f>MAY!G461</f>
        <v/>
      </c>
      <c r="I2460" s="53">
        <f>MAY!H461</f>
        <v/>
      </c>
      <c r="J2460" s="53">
        <f>MAY!I461</f>
        <v/>
      </c>
      <c r="K2460" s="52">
        <f>MAY!J461</f>
        <v/>
      </c>
      <c r="L2460" s="52">
        <f>MAY!K461</f>
        <v/>
      </c>
      <c r="M2460" s="54">
        <f>MAY!L461</f>
        <v/>
      </c>
      <c r="N2460" s="52">
        <f>MAY!M461</f>
        <v/>
      </c>
      <c r="O2460" s="52">
        <f>MAY!N461</f>
        <v/>
      </c>
      <c r="P2460" s="52">
        <f>MAY!O461</f>
        <v/>
      </c>
      <c r="Q2460" s="52">
        <f>MAY!P461</f>
        <v/>
      </c>
      <c r="R2460" s="52">
        <f>MAY!Q461</f>
        <v/>
      </c>
      <c r="S2460" s="54">
        <f>S2459+IF(X2460=0,0,M2460)</f>
        <v/>
      </c>
      <c r="T2460" s="55">
        <f>MAX(T2459,S2460)</f>
        <v/>
      </c>
      <c r="U2460" s="56">
        <f>S2460-T2460</f>
        <v/>
      </c>
      <c r="V2460" s="55">
        <f>IFERROR(SUMIFS(DATABASE!$M$5:$M$6004,DATABASE!$B$5:$B$6004,B2460,DATABASE!$X$5:$X$6004,1),0)</f>
        <v/>
      </c>
      <c r="W2460" s="57">
        <f>IFERROR(COUNTIFS(DATABASE!$B$5:$B$6004,B2460,DATABASE!$X$5:$X$6004,1),0)</f>
        <v/>
      </c>
      <c r="X2460" s="58">
        <f>--AND(ISNUMBER(B2460),C2460&lt;&gt;"",L2460&lt;&gt;"",M2460&lt;&gt;"")</f>
        <v/>
      </c>
    </row>
    <row r="2461" ht="15" customHeight="1" s="111">
      <c r="A2461" s="42" t="inlineStr">
        <is>
          <t>MAY</t>
        </is>
      </c>
      <c r="B2461" s="43">
        <f>MAY!A462</f>
        <v/>
      </c>
      <c r="C2461" s="44">
        <f>MAY!B462</f>
        <v/>
      </c>
      <c r="D2461" s="44">
        <f>MAY!C462</f>
        <v/>
      </c>
      <c r="E2461" s="44">
        <f>MAY!D462</f>
        <v/>
      </c>
      <c r="F2461" s="44">
        <f>MAY!E462</f>
        <v/>
      </c>
      <c r="G2461" s="44">
        <f>MAY!F462</f>
        <v/>
      </c>
      <c r="H2461" s="44">
        <f>MAY!G462</f>
        <v/>
      </c>
      <c r="I2461" s="45">
        <f>MAY!H462</f>
        <v/>
      </c>
      <c r="J2461" s="45">
        <f>MAY!I462</f>
        <v/>
      </c>
      <c r="K2461" s="44">
        <f>MAY!J462</f>
        <v/>
      </c>
      <c r="L2461" s="44">
        <f>MAY!K462</f>
        <v/>
      </c>
      <c r="M2461" s="46">
        <f>MAY!L462</f>
        <v/>
      </c>
      <c r="N2461" s="44">
        <f>MAY!M462</f>
        <v/>
      </c>
      <c r="O2461" s="44">
        <f>MAY!N462</f>
        <v/>
      </c>
      <c r="P2461" s="44">
        <f>MAY!O462</f>
        <v/>
      </c>
      <c r="Q2461" s="44">
        <f>MAY!P462</f>
        <v/>
      </c>
      <c r="R2461" s="44">
        <f>MAY!Q462</f>
        <v/>
      </c>
      <c r="S2461" s="46">
        <f>S2460+IF(X2461=0,0,M2461)</f>
        <v/>
      </c>
      <c r="T2461" s="47">
        <f>MAX(T2460,S2461)</f>
        <v/>
      </c>
      <c r="U2461" s="48">
        <f>S2461-T2461</f>
        <v/>
      </c>
      <c r="V2461" s="47">
        <f>IFERROR(SUMIFS(DATABASE!$M$5:$M$6004,DATABASE!$B$5:$B$6004,B2461,DATABASE!$X$5:$X$6004,1),0)</f>
        <v/>
      </c>
      <c r="W2461" s="31">
        <f>IFERROR(COUNTIFS(DATABASE!$B$5:$B$6004,B2461,DATABASE!$X$5:$X$6004,1),0)</f>
        <v/>
      </c>
      <c r="X2461" s="49">
        <f>--AND(ISNUMBER(B2461),C2461&lt;&gt;"",L2461&lt;&gt;"",M2461&lt;&gt;"")</f>
        <v/>
      </c>
    </row>
    <row r="2462" ht="15" customHeight="1" s="111">
      <c r="A2462" s="50" t="inlineStr">
        <is>
          <t>MAY</t>
        </is>
      </c>
      <c r="B2462" s="51">
        <f>MAY!A463</f>
        <v/>
      </c>
      <c r="C2462" s="52">
        <f>MAY!B463</f>
        <v/>
      </c>
      <c r="D2462" s="52">
        <f>MAY!C463</f>
        <v/>
      </c>
      <c r="E2462" s="52">
        <f>MAY!D463</f>
        <v/>
      </c>
      <c r="F2462" s="52">
        <f>MAY!E463</f>
        <v/>
      </c>
      <c r="G2462" s="52">
        <f>MAY!F463</f>
        <v/>
      </c>
      <c r="H2462" s="52">
        <f>MAY!G463</f>
        <v/>
      </c>
      <c r="I2462" s="53">
        <f>MAY!H463</f>
        <v/>
      </c>
      <c r="J2462" s="53">
        <f>MAY!I463</f>
        <v/>
      </c>
      <c r="K2462" s="52">
        <f>MAY!J463</f>
        <v/>
      </c>
      <c r="L2462" s="52">
        <f>MAY!K463</f>
        <v/>
      </c>
      <c r="M2462" s="54">
        <f>MAY!L463</f>
        <v/>
      </c>
      <c r="N2462" s="52">
        <f>MAY!M463</f>
        <v/>
      </c>
      <c r="O2462" s="52">
        <f>MAY!N463</f>
        <v/>
      </c>
      <c r="P2462" s="52">
        <f>MAY!O463</f>
        <v/>
      </c>
      <c r="Q2462" s="52">
        <f>MAY!P463</f>
        <v/>
      </c>
      <c r="R2462" s="52">
        <f>MAY!Q463</f>
        <v/>
      </c>
      <c r="S2462" s="54">
        <f>S2461+IF(X2462=0,0,M2462)</f>
        <v/>
      </c>
      <c r="T2462" s="55">
        <f>MAX(T2461,S2462)</f>
        <v/>
      </c>
      <c r="U2462" s="56">
        <f>S2462-T2462</f>
        <v/>
      </c>
      <c r="V2462" s="55">
        <f>IFERROR(SUMIFS(DATABASE!$M$5:$M$6004,DATABASE!$B$5:$B$6004,B2462,DATABASE!$X$5:$X$6004,1),0)</f>
        <v/>
      </c>
      <c r="W2462" s="57">
        <f>IFERROR(COUNTIFS(DATABASE!$B$5:$B$6004,B2462,DATABASE!$X$5:$X$6004,1),0)</f>
        <v/>
      </c>
      <c r="X2462" s="58">
        <f>--AND(ISNUMBER(B2462),C2462&lt;&gt;"",L2462&lt;&gt;"",M2462&lt;&gt;"")</f>
        <v/>
      </c>
    </row>
    <row r="2463" ht="15" customHeight="1" s="111">
      <c r="A2463" s="42" t="inlineStr">
        <is>
          <t>MAY</t>
        </is>
      </c>
      <c r="B2463" s="43">
        <f>MAY!A464</f>
        <v/>
      </c>
      <c r="C2463" s="44">
        <f>MAY!B464</f>
        <v/>
      </c>
      <c r="D2463" s="44">
        <f>MAY!C464</f>
        <v/>
      </c>
      <c r="E2463" s="44">
        <f>MAY!D464</f>
        <v/>
      </c>
      <c r="F2463" s="44">
        <f>MAY!E464</f>
        <v/>
      </c>
      <c r="G2463" s="44">
        <f>MAY!F464</f>
        <v/>
      </c>
      <c r="H2463" s="44">
        <f>MAY!G464</f>
        <v/>
      </c>
      <c r="I2463" s="45">
        <f>MAY!H464</f>
        <v/>
      </c>
      <c r="J2463" s="45">
        <f>MAY!I464</f>
        <v/>
      </c>
      <c r="K2463" s="44">
        <f>MAY!J464</f>
        <v/>
      </c>
      <c r="L2463" s="44">
        <f>MAY!K464</f>
        <v/>
      </c>
      <c r="M2463" s="46">
        <f>MAY!L464</f>
        <v/>
      </c>
      <c r="N2463" s="44">
        <f>MAY!M464</f>
        <v/>
      </c>
      <c r="O2463" s="44">
        <f>MAY!N464</f>
        <v/>
      </c>
      <c r="P2463" s="44">
        <f>MAY!O464</f>
        <v/>
      </c>
      <c r="Q2463" s="44">
        <f>MAY!P464</f>
        <v/>
      </c>
      <c r="R2463" s="44">
        <f>MAY!Q464</f>
        <v/>
      </c>
      <c r="S2463" s="46">
        <f>S2462+IF(X2463=0,0,M2463)</f>
        <v/>
      </c>
      <c r="T2463" s="47">
        <f>MAX(T2462,S2463)</f>
        <v/>
      </c>
      <c r="U2463" s="48">
        <f>S2463-T2463</f>
        <v/>
      </c>
      <c r="V2463" s="47">
        <f>IFERROR(SUMIFS(DATABASE!$M$5:$M$6004,DATABASE!$B$5:$B$6004,B2463,DATABASE!$X$5:$X$6004,1),0)</f>
        <v/>
      </c>
      <c r="W2463" s="31">
        <f>IFERROR(COUNTIFS(DATABASE!$B$5:$B$6004,B2463,DATABASE!$X$5:$X$6004,1),0)</f>
        <v/>
      </c>
      <c r="X2463" s="49">
        <f>--AND(ISNUMBER(B2463),C2463&lt;&gt;"",L2463&lt;&gt;"",M2463&lt;&gt;"")</f>
        <v/>
      </c>
    </row>
    <row r="2464" ht="15" customHeight="1" s="111">
      <c r="A2464" s="50" t="inlineStr">
        <is>
          <t>MAY</t>
        </is>
      </c>
      <c r="B2464" s="51">
        <f>MAY!A465</f>
        <v/>
      </c>
      <c r="C2464" s="52">
        <f>MAY!B465</f>
        <v/>
      </c>
      <c r="D2464" s="52">
        <f>MAY!C465</f>
        <v/>
      </c>
      <c r="E2464" s="52">
        <f>MAY!D465</f>
        <v/>
      </c>
      <c r="F2464" s="52">
        <f>MAY!E465</f>
        <v/>
      </c>
      <c r="G2464" s="52">
        <f>MAY!F465</f>
        <v/>
      </c>
      <c r="H2464" s="52">
        <f>MAY!G465</f>
        <v/>
      </c>
      <c r="I2464" s="53">
        <f>MAY!H465</f>
        <v/>
      </c>
      <c r="J2464" s="53">
        <f>MAY!I465</f>
        <v/>
      </c>
      <c r="K2464" s="52">
        <f>MAY!J465</f>
        <v/>
      </c>
      <c r="L2464" s="52">
        <f>MAY!K465</f>
        <v/>
      </c>
      <c r="M2464" s="54">
        <f>MAY!L465</f>
        <v/>
      </c>
      <c r="N2464" s="52">
        <f>MAY!M465</f>
        <v/>
      </c>
      <c r="O2464" s="52">
        <f>MAY!N465</f>
        <v/>
      </c>
      <c r="P2464" s="52">
        <f>MAY!O465</f>
        <v/>
      </c>
      <c r="Q2464" s="52">
        <f>MAY!P465</f>
        <v/>
      </c>
      <c r="R2464" s="52">
        <f>MAY!Q465</f>
        <v/>
      </c>
      <c r="S2464" s="54">
        <f>S2463+IF(X2464=0,0,M2464)</f>
        <v/>
      </c>
      <c r="T2464" s="55">
        <f>MAX(T2463,S2464)</f>
        <v/>
      </c>
      <c r="U2464" s="56">
        <f>S2464-T2464</f>
        <v/>
      </c>
      <c r="V2464" s="55">
        <f>IFERROR(SUMIFS(DATABASE!$M$5:$M$6004,DATABASE!$B$5:$B$6004,B2464,DATABASE!$X$5:$X$6004,1),0)</f>
        <v/>
      </c>
      <c r="W2464" s="57">
        <f>IFERROR(COUNTIFS(DATABASE!$B$5:$B$6004,B2464,DATABASE!$X$5:$X$6004,1),0)</f>
        <v/>
      </c>
      <c r="X2464" s="58">
        <f>--AND(ISNUMBER(B2464),C2464&lt;&gt;"",L2464&lt;&gt;"",M2464&lt;&gt;"")</f>
        <v/>
      </c>
    </row>
    <row r="2465" ht="15" customHeight="1" s="111">
      <c r="A2465" s="42" t="inlineStr">
        <is>
          <t>MAY</t>
        </is>
      </c>
      <c r="B2465" s="43">
        <f>MAY!A466</f>
        <v/>
      </c>
      <c r="C2465" s="44">
        <f>MAY!B466</f>
        <v/>
      </c>
      <c r="D2465" s="44">
        <f>MAY!C466</f>
        <v/>
      </c>
      <c r="E2465" s="44">
        <f>MAY!D466</f>
        <v/>
      </c>
      <c r="F2465" s="44">
        <f>MAY!E466</f>
        <v/>
      </c>
      <c r="G2465" s="44">
        <f>MAY!F466</f>
        <v/>
      </c>
      <c r="H2465" s="44">
        <f>MAY!G466</f>
        <v/>
      </c>
      <c r="I2465" s="45">
        <f>MAY!H466</f>
        <v/>
      </c>
      <c r="J2465" s="45">
        <f>MAY!I466</f>
        <v/>
      </c>
      <c r="K2465" s="44">
        <f>MAY!J466</f>
        <v/>
      </c>
      <c r="L2465" s="44">
        <f>MAY!K466</f>
        <v/>
      </c>
      <c r="M2465" s="46">
        <f>MAY!L466</f>
        <v/>
      </c>
      <c r="N2465" s="44">
        <f>MAY!M466</f>
        <v/>
      </c>
      <c r="O2465" s="44">
        <f>MAY!N466</f>
        <v/>
      </c>
      <c r="P2465" s="44">
        <f>MAY!O466</f>
        <v/>
      </c>
      <c r="Q2465" s="44">
        <f>MAY!P466</f>
        <v/>
      </c>
      <c r="R2465" s="44">
        <f>MAY!Q466</f>
        <v/>
      </c>
      <c r="S2465" s="46">
        <f>S2464+IF(X2465=0,0,M2465)</f>
        <v/>
      </c>
      <c r="T2465" s="47">
        <f>MAX(T2464,S2465)</f>
        <v/>
      </c>
      <c r="U2465" s="48">
        <f>S2465-T2465</f>
        <v/>
      </c>
      <c r="V2465" s="47">
        <f>IFERROR(SUMIFS(DATABASE!$M$5:$M$6004,DATABASE!$B$5:$B$6004,B2465,DATABASE!$X$5:$X$6004,1),0)</f>
        <v/>
      </c>
      <c r="W2465" s="31">
        <f>IFERROR(COUNTIFS(DATABASE!$B$5:$B$6004,B2465,DATABASE!$X$5:$X$6004,1),0)</f>
        <v/>
      </c>
      <c r="X2465" s="49">
        <f>--AND(ISNUMBER(B2465),C2465&lt;&gt;"",L2465&lt;&gt;"",M2465&lt;&gt;"")</f>
        <v/>
      </c>
    </row>
    <row r="2466" ht="15" customHeight="1" s="111">
      <c r="A2466" s="50" t="inlineStr">
        <is>
          <t>MAY</t>
        </is>
      </c>
      <c r="B2466" s="51">
        <f>MAY!A467</f>
        <v/>
      </c>
      <c r="C2466" s="52">
        <f>MAY!B467</f>
        <v/>
      </c>
      <c r="D2466" s="52">
        <f>MAY!C467</f>
        <v/>
      </c>
      <c r="E2466" s="52">
        <f>MAY!D467</f>
        <v/>
      </c>
      <c r="F2466" s="52">
        <f>MAY!E467</f>
        <v/>
      </c>
      <c r="G2466" s="52">
        <f>MAY!F467</f>
        <v/>
      </c>
      <c r="H2466" s="52">
        <f>MAY!G467</f>
        <v/>
      </c>
      <c r="I2466" s="53">
        <f>MAY!H467</f>
        <v/>
      </c>
      <c r="J2466" s="53">
        <f>MAY!I467</f>
        <v/>
      </c>
      <c r="K2466" s="52">
        <f>MAY!J467</f>
        <v/>
      </c>
      <c r="L2466" s="52">
        <f>MAY!K467</f>
        <v/>
      </c>
      <c r="M2466" s="54">
        <f>MAY!L467</f>
        <v/>
      </c>
      <c r="N2466" s="52">
        <f>MAY!M467</f>
        <v/>
      </c>
      <c r="O2466" s="52">
        <f>MAY!N467</f>
        <v/>
      </c>
      <c r="P2466" s="52">
        <f>MAY!O467</f>
        <v/>
      </c>
      <c r="Q2466" s="52">
        <f>MAY!P467</f>
        <v/>
      </c>
      <c r="R2466" s="52">
        <f>MAY!Q467</f>
        <v/>
      </c>
      <c r="S2466" s="54">
        <f>S2465+IF(X2466=0,0,M2466)</f>
        <v/>
      </c>
      <c r="T2466" s="55">
        <f>MAX(T2465,S2466)</f>
        <v/>
      </c>
      <c r="U2466" s="56">
        <f>S2466-T2466</f>
        <v/>
      </c>
      <c r="V2466" s="55">
        <f>IFERROR(SUMIFS(DATABASE!$M$5:$M$6004,DATABASE!$B$5:$B$6004,B2466,DATABASE!$X$5:$X$6004,1),0)</f>
        <v/>
      </c>
      <c r="W2466" s="57">
        <f>IFERROR(COUNTIFS(DATABASE!$B$5:$B$6004,B2466,DATABASE!$X$5:$X$6004,1),0)</f>
        <v/>
      </c>
      <c r="X2466" s="58">
        <f>--AND(ISNUMBER(B2466),C2466&lt;&gt;"",L2466&lt;&gt;"",M2466&lt;&gt;"")</f>
        <v/>
      </c>
    </row>
    <row r="2467" ht="15" customHeight="1" s="111">
      <c r="A2467" s="42" t="inlineStr">
        <is>
          <t>MAY</t>
        </is>
      </c>
      <c r="B2467" s="43">
        <f>MAY!A468</f>
        <v/>
      </c>
      <c r="C2467" s="44">
        <f>MAY!B468</f>
        <v/>
      </c>
      <c r="D2467" s="44">
        <f>MAY!C468</f>
        <v/>
      </c>
      <c r="E2467" s="44">
        <f>MAY!D468</f>
        <v/>
      </c>
      <c r="F2467" s="44">
        <f>MAY!E468</f>
        <v/>
      </c>
      <c r="G2467" s="44">
        <f>MAY!F468</f>
        <v/>
      </c>
      <c r="H2467" s="44">
        <f>MAY!G468</f>
        <v/>
      </c>
      <c r="I2467" s="45">
        <f>MAY!H468</f>
        <v/>
      </c>
      <c r="J2467" s="45">
        <f>MAY!I468</f>
        <v/>
      </c>
      <c r="K2467" s="44">
        <f>MAY!J468</f>
        <v/>
      </c>
      <c r="L2467" s="44">
        <f>MAY!K468</f>
        <v/>
      </c>
      <c r="M2467" s="46">
        <f>MAY!L468</f>
        <v/>
      </c>
      <c r="N2467" s="44">
        <f>MAY!M468</f>
        <v/>
      </c>
      <c r="O2467" s="44">
        <f>MAY!N468</f>
        <v/>
      </c>
      <c r="P2467" s="44">
        <f>MAY!O468</f>
        <v/>
      </c>
      <c r="Q2467" s="44">
        <f>MAY!P468</f>
        <v/>
      </c>
      <c r="R2467" s="44">
        <f>MAY!Q468</f>
        <v/>
      </c>
      <c r="S2467" s="46">
        <f>S2466+IF(X2467=0,0,M2467)</f>
        <v/>
      </c>
      <c r="T2467" s="47">
        <f>MAX(T2466,S2467)</f>
        <v/>
      </c>
      <c r="U2467" s="48">
        <f>S2467-T2467</f>
        <v/>
      </c>
      <c r="V2467" s="47">
        <f>IFERROR(SUMIFS(DATABASE!$M$5:$M$6004,DATABASE!$B$5:$B$6004,B2467,DATABASE!$X$5:$X$6004,1),0)</f>
        <v/>
      </c>
      <c r="W2467" s="31">
        <f>IFERROR(COUNTIFS(DATABASE!$B$5:$B$6004,B2467,DATABASE!$X$5:$X$6004,1),0)</f>
        <v/>
      </c>
      <c r="X2467" s="49">
        <f>--AND(ISNUMBER(B2467),C2467&lt;&gt;"",L2467&lt;&gt;"",M2467&lt;&gt;"")</f>
        <v/>
      </c>
    </row>
    <row r="2468" ht="15" customHeight="1" s="111">
      <c r="A2468" s="50" t="inlineStr">
        <is>
          <t>MAY</t>
        </is>
      </c>
      <c r="B2468" s="51">
        <f>MAY!A469</f>
        <v/>
      </c>
      <c r="C2468" s="52">
        <f>MAY!B469</f>
        <v/>
      </c>
      <c r="D2468" s="52">
        <f>MAY!C469</f>
        <v/>
      </c>
      <c r="E2468" s="52">
        <f>MAY!D469</f>
        <v/>
      </c>
      <c r="F2468" s="52">
        <f>MAY!E469</f>
        <v/>
      </c>
      <c r="G2468" s="52">
        <f>MAY!F469</f>
        <v/>
      </c>
      <c r="H2468" s="52">
        <f>MAY!G469</f>
        <v/>
      </c>
      <c r="I2468" s="53">
        <f>MAY!H469</f>
        <v/>
      </c>
      <c r="J2468" s="53">
        <f>MAY!I469</f>
        <v/>
      </c>
      <c r="K2468" s="52">
        <f>MAY!J469</f>
        <v/>
      </c>
      <c r="L2468" s="52">
        <f>MAY!K469</f>
        <v/>
      </c>
      <c r="M2468" s="54">
        <f>MAY!L469</f>
        <v/>
      </c>
      <c r="N2468" s="52">
        <f>MAY!M469</f>
        <v/>
      </c>
      <c r="O2468" s="52">
        <f>MAY!N469</f>
        <v/>
      </c>
      <c r="P2468" s="52">
        <f>MAY!O469</f>
        <v/>
      </c>
      <c r="Q2468" s="52">
        <f>MAY!P469</f>
        <v/>
      </c>
      <c r="R2468" s="52">
        <f>MAY!Q469</f>
        <v/>
      </c>
      <c r="S2468" s="54">
        <f>S2467+IF(X2468=0,0,M2468)</f>
        <v/>
      </c>
      <c r="T2468" s="55">
        <f>MAX(T2467,S2468)</f>
        <v/>
      </c>
      <c r="U2468" s="56">
        <f>S2468-T2468</f>
        <v/>
      </c>
      <c r="V2468" s="55">
        <f>IFERROR(SUMIFS(DATABASE!$M$5:$M$6004,DATABASE!$B$5:$B$6004,B2468,DATABASE!$X$5:$X$6004,1),0)</f>
        <v/>
      </c>
      <c r="W2468" s="57">
        <f>IFERROR(COUNTIFS(DATABASE!$B$5:$B$6004,B2468,DATABASE!$X$5:$X$6004,1),0)</f>
        <v/>
      </c>
      <c r="X2468" s="58">
        <f>--AND(ISNUMBER(B2468),C2468&lt;&gt;"",L2468&lt;&gt;"",M2468&lt;&gt;"")</f>
        <v/>
      </c>
    </row>
    <row r="2469" ht="15" customHeight="1" s="111">
      <c r="A2469" s="42" t="inlineStr">
        <is>
          <t>MAY</t>
        </is>
      </c>
      <c r="B2469" s="43">
        <f>MAY!A470</f>
        <v/>
      </c>
      <c r="C2469" s="44">
        <f>MAY!B470</f>
        <v/>
      </c>
      <c r="D2469" s="44">
        <f>MAY!C470</f>
        <v/>
      </c>
      <c r="E2469" s="44">
        <f>MAY!D470</f>
        <v/>
      </c>
      <c r="F2469" s="44">
        <f>MAY!E470</f>
        <v/>
      </c>
      <c r="G2469" s="44">
        <f>MAY!F470</f>
        <v/>
      </c>
      <c r="H2469" s="44">
        <f>MAY!G470</f>
        <v/>
      </c>
      <c r="I2469" s="45">
        <f>MAY!H470</f>
        <v/>
      </c>
      <c r="J2469" s="45">
        <f>MAY!I470</f>
        <v/>
      </c>
      <c r="K2469" s="44">
        <f>MAY!J470</f>
        <v/>
      </c>
      <c r="L2469" s="44">
        <f>MAY!K470</f>
        <v/>
      </c>
      <c r="M2469" s="46">
        <f>MAY!L470</f>
        <v/>
      </c>
      <c r="N2469" s="44">
        <f>MAY!M470</f>
        <v/>
      </c>
      <c r="O2469" s="44">
        <f>MAY!N470</f>
        <v/>
      </c>
      <c r="P2469" s="44">
        <f>MAY!O470</f>
        <v/>
      </c>
      <c r="Q2469" s="44">
        <f>MAY!P470</f>
        <v/>
      </c>
      <c r="R2469" s="44">
        <f>MAY!Q470</f>
        <v/>
      </c>
      <c r="S2469" s="46">
        <f>S2468+IF(X2469=0,0,M2469)</f>
        <v/>
      </c>
      <c r="T2469" s="47">
        <f>MAX(T2468,S2469)</f>
        <v/>
      </c>
      <c r="U2469" s="48">
        <f>S2469-T2469</f>
        <v/>
      </c>
      <c r="V2469" s="47">
        <f>IFERROR(SUMIFS(DATABASE!$M$5:$M$6004,DATABASE!$B$5:$B$6004,B2469,DATABASE!$X$5:$X$6004,1),0)</f>
        <v/>
      </c>
      <c r="W2469" s="31">
        <f>IFERROR(COUNTIFS(DATABASE!$B$5:$B$6004,B2469,DATABASE!$X$5:$X$6004,1),0)</f>
        <v/>
      </c>
      <c r="X2469" s="49">
        <f>--AND(ISNUMBER(B2469),C2469&lt;&gt;"",L2469&lt;&gt;"",M2469&lt;&gt;"")</f>
        <v/>
      </c>
    </row>
    <row r="2470" ht="15" customHeight="1" s="111">
      <c r="A2470" s="50" t="inlineStr">
        <is>
          <t>MAY</t>
        </is>
      </c>
      <c r="B2470" s="51">
        <f>MAY!A471</f>
        <v/>
      </c>
      <c r="C2470" s="52">
        <f>MAY!B471</f>
        <v/>
      </c>
      <c r="D2470" s="52">
        <f>MAY!C471</f>
        <v/>
      </c>
      <c r="E2470" s="52">
        <f>MAY!D471</f>
        <v/>
      </c>
      <c r="F2470" s="52">
        <f>MAY!E471</f>
        <v/>
      </c>
      <c r="G2470" s="52">
        <f>MAY!F471</f>
        <v/>
      </c>
      <c r="H2470" s="52">
        <f>MAY!G471</f>
        <v/>
      </c>
      <c r="I2470" s="53">
        <f>MAY!H471</f>
        <v/>
      </c>
      <c r="J2470" s="53">
        <f>MAY!I471</f>
        <v/>
      </c>
      <c r="K2470" s="52">
        <f>MAY!J471</f>
        <v/>
      </c>
      <c r="L2470" s="52">
        <f>MAY!K471</f>
        <v/>
      </c>
      <c r="M2470" s="54">
        <f>MAY!L471</f>
        <v/>
      </c>
      <c r="N2470" s="52">
        <f>MAY!M471</f>
        <v/>
      </c>
      <c r="O2470" s="52">
        <f>MAY!N471</f>
        <v/>
      </c>
      <c r="P2470" s="52">
        <f>MAY!O471</f>
        <v/>
      </c>
      <c r="Q2470" s="52">
        <f>MAY!P471</f>
        <v/>
      </c>
      <c r="R2470" s="52">
        <f>MAY!Q471</f>
        <v/>
      </c>
      <c r="S2470" s="54">
        <f>S2469+IF(X2470=0,0,M2470)</f>
        <v/>
      </c>
      <c r="T2470" s="55">
        <f>MAX(T2469,S2470)</f>
        <v/>
      </c>
      <c r="U2470" s="56">
        <f>S2470-T2470</f>
        <v/>
      </c>
      <c r="V2470" s="55">
        <f>IFERROR(SUMIFS(DATABASE!$M$5:$M$6004,DATABASE!$B$5:$B$6004,B2470,DATABASE!$X$5:$X$6004,1),0)</f>
        <v/>
      </c>
      <c r="W2470" s="57">
        <f>IFERROR(COUNTIFS(DATABASE!$B$5:$B$6004,B2470,DATABASE!$X$5:$X$6004,1),0)</f>
        <v/>
      </c>
      <c r="X2470" s="58">
        <f>--AND(ISNUMBER(B2470),C2470&lt;&gt;"",L2470&lt;&gt;"",M2470&lt;&gt;"")</f>
        <v/>
      </c>
    </row>
    <row r="2471" ht="15" customHeight="1" s="111">
      <c r="A2471" s="42" t="inlineStr">
        <is>
          <t>MAY</t>
        </is>
      </c>
      <c r="B2471" s="43">
        <f>MAY!A472</f>
        <v/>
      </c>
      <c r="C2471" s="44">
        <f>MAY!B472</f>
        <v/>
      </c>
      <c r="D2471" s="44">
        <f>MAY!C472</f>
        <v/>
      </c>
      <c r="E2471" s="44">
        <f>MAY!D472</f>
        <v/>
      </c>
      <c r="F2471" s="44">
        <f>MAY!E472</f>
        <v/>
      </c>
      <c r="G2471" s="44">
        <f>MAY!F472</f>
        <v/>
      </c>
      <c r="H2471" s="44">
        <f>MAY!G472</f>
        <v/>
      </c>
      <c r="I2471" s="45">
        <f>MAY!H472</f>
        <v/>
      </c>
      <c r="J2471" s="45">
        <f>MAY!I472</f>
        <v/>
      </c>
      <c r="K2471" s="44">
        <f>MAY!J472</f>
        <v/>
      </c>
      <c r="L2471" s="44">
        <f>MAY!K472</f>
        <v/>
      </c>
      <c r="M2471" s="46">
        <f>MAY!L472</f>
        <v/>
      </c>
      <c r="N2471" s="44">
        <f>MAY!M472</f>
        <v/>
      </c>
      <c r="O2471" s="44">
        <f>MAY!N472</f>
        <v/>
      </c>
      <c r="P2471" s="44">
        <f>MAY!O472</f>
        <v/>
      </c>
      <c r="Q2471" s="44">
        <f>MAY!P472</f>
        <v/>
      </c>
      <c r="R2471" s="44">
        <f>MAY!Q472</f>
        <v/>
      </c>
      <c r="S2471" s="46">
        <f>S2470+IF(X2471=0,0,M2471)</f>
        <v/>
      </c>
      <c r="T2471" s="47">
        <f>MAX(T2470,S2471)</f>
        <v/>
      </c>
      <c r="U2471" s="48">
        <f>S2471-T2471</f>
        <v/>
      </c>
      <c r="V2471" s="47">
        <f>IFERROR(SUMIFS(DATABASE!$M$5:$M$6004,DATABASE!$B$5:$B$6004,B2471,DATABASE!$X$5:$X$6004,1),0)</f>
        <v/>
      </c>
      <c r="W2471" s="31">
        <f>IFERROR(COUNTIFS(DATABASE!$B$5:$B$6004,B2471,DATABASE!$X$5:$X$6004,1),0)</f>
        <v/>
      </c>
      <c r="X2471" s="49">
        <f>--AND(ISNUMBER(B2471),C2471&lt;&gt;"",L2471&lt;&gt;"",M2471&lt;&gt;"")</f>
        <v/>
      </c>
    </row>
    <row r="2472" ht="15" customHeight="1" s="111">
      <c r="A2472" s="50" t="inlineStr">
        <is>
          <t>MAY</t>
        </is>
      </c>
      <c r="B2472" s="51">
        <f>MAY!A473</f>
        <v/>
      </c>
      <c r="C2472" s="52">
        <f>MAY!B473</f>
        <v/>
      </c>
      <c r="D2472" s="52">
        <f>MAY!C473</f>
        <v/>
      </c>
      <c r="E2472" s="52">
        <f>MAY!D473</f>
        <v/>
      </c>
      <c r="F2472" s="52">
        <f>MAY!E473</f>
        <v/>
      </c>
      <c r="G2472" s="52">
        <f>MAY!F473</f>
        <v/>
      </c>
      <c r="H2472" s="52">
        <f>MAY!G473</f>
        <v/>
      </c>
      <c r="I2472" s="53">
        <f>MAY!H473</f>
        <v/>
      </c>
      <c r="J2472" s="53">
        <f>MAY!I473</f>
        <v/>
      </c>
      <c r="K2472" s="52">
        <f>MAY!J473</f>
        <v/>
      </c>
      <c r="L2472" s="52">
        <f>MAY!K473</f>
        <v/>
      </c>
      <c r="M2472" s="54">
        <f>MAY!L473</f>
        <v/>
      </c>
      <c r="N2472" s="52">
        <f>MAY!M473</f>
        <v/>
      </c>
      <c r="O2472" s="52">
        <f>MAY!N473</f>
        <v/>
      </c>
      <c r="P2472" s="52">
        <f>MAY!O473</f>
        <v/>
      </c>
      <c r="Q2472" s="52">
        <f>MAY!P473</f>
        <v/>
      </c>
      <c r="R2472" s="52">
        <f>MAY!Q473</f>
        <v/>
      </c>
      <c r="S2472" s="54">
        <f>S2471+IF(X2472=0,0,M2472)</f>
        <v/>
      </c>
      <c r="T2472" s="55">
        <f>MAX(T2471,S2472)</f>
        <v/>
      </c>
      <c r="U2472" s="56">
        <f>S2472-T2472</f>
        <v/>
      </c>
      <c r="V2472" s="55">
        <f>IFERROR(SUMIFS(DATABASE!$M$5:$M$6004,DATABASE!$B$5:$B$6004,B2472,DATABASE!$X$5:$X$6004,1),0)</f>
        <v/>
      </c>
      <c r="W2472" s="57">
        <f>IFERROR(COUNTIFS(DATABASE!$B$5:$B$6004,B2472,DATABASE!$X$5:$X$6004,1),0)</f>
        <v/>
      </c>
      <c r="X2472" s="58">
        <f>--AND(ISNUMBER(B2472),C2472&lt;&gt;"",L2472&lt;&gt;"",M2472&lt;&gt;"")</f>
        <v/>
      </c>
    </row>
    <row r="2473" ht="15" customHeight="1" s="111">
      <c r="A2473" s="42" t="inlineStr">
        <is>
          <t>MAY</t>
        </is>
      </c>
      <c r="B2473" s="43">
        <f>MAY!A474</f>
        <v/>
      </c>
      <c r="C2473" s="44">
        <f>MAY!B474</f>
        <v/>
      </c>
      <c r="D2473" s="44">
        <f>MAY!C474</f>
        <v/>
      </c>
      <c r="E2473" s="44">
        <f>MAY!D474</f>
        <v/>
      </c>
      <c r="F2473" s="44">
        <f>MAY!E474</f>
        <v/>
      </c>
      <c r="G2473" s="44">
        <f>MAY!F474</f>
        <v/>
      </c>
      <c r="H2473" s="44">
        <f>MAY!G474</f>
        <v/>
      </c>
      <c r="I2473" s="45">
        <f>MAY!H474</f>
        <v/>
      </c>
      <c r="J2473" s="45">
        <f>MAY!I474</f>
        <v/>
      </c>
      <c r="K2473" s="44">
        <f>MAY!J474</f>
        <v/>
      </c>
      <c r="L2473" s="44">
        <f>MAY!K474</f>
        <v/>
      </c>
      <c r="M2473" s="46">
        <f>MAY!L474</f>
        <v/>
      </c>
      <c r="N2473" s="44">
        <f>MAY!M474</f>
        <v/>
      </c>
      <c r="O2473" s="44">
        <f>MAY!N474</f>
        <v/>
      </c>
      <c r="P2473" s="44">
        <f>MAY!O474</f>
        <v/>
      </c>
      <c r="Q2473" s="44">
        <f>MAY!P474</f>
        <v/>
      </c>
      <c r="R2473" s="44">
        <f>MAY!Q474</f>
        <v/>
      </c>
      <c r="S2473" s="46">
        <f>S2472+IF(X2473=0,0,M2473)</f>
        <v/>
      </c>
      <c r="T2473" s="47">
        <f>MAX(T2472,S2473)</f>
        <v/>
      </c>
      <c r="U2473" s="48">
        <f>S2473-T2473</f>
        <v/>
      </c>
      <c r="V2473" s="47">
        <f>IFERROR(SUMIFS(DATABASE!$M$5:$M$6004,DATABASE!$B$5:$B$6004,B2473,DATABASE!$X$5:$X$6004,1),0)</f>
        <v/>
      </c>
      <c r="W2473" s="31">
        <f>IFERROR(COUNTIFS(DATABASE!$B$5:$B$6004,B2473,DATABASE!$X$5:$X$6004,1),0)</f>
        <v/>
      </c>
      <c r="X2473" s="49">
        <f>--AND(ISNUMBER(B2473),C2473&lt;&gt;"",L2473&lt;&gt;"",M2473&lt;&gt;"")</f>
        <v/>
      </c>
    </row>
    <row r="2474" ht="15" customHeight="1" s="111">
      <c r="A2474" s="50" t="inlineStr">
        <is>
          <t>MAY</t>
        </is>
      </c>
      <c r="B2474" s="51">
        <f>MAY!A475</f>
        <v/>
      </c>
      <c r="C2474" s="52">
        <f>MAY!B475</f>
        <v/>
      </c>
      <c r="D2474" s="52">
        <f>MAY!C475</f>
        <v/>
      </c>
      <c r="E2474" s="52">
        <f>MAY!D475</f>
        <v/>
      </c>
      <c r="F2474" s="52">
        <f>MAY!E475</f>
        <v/>
      </c>
      <c r="G2474" s="52">
        <f>MAY!F475</f>
        <v/>
      </c>
      <c r="H2474" s="52">
        <f>MAY!G475</f>
        <v/>
      </c>
      <c r="I2474" s="53">
        <f>MAY!H475</f>
        <v/>
      </c>
      <c r="J2474" s="53">
        <f>MAY!I475</f>
        <v/>
      </c>
      <c r="K2474" s="52">
        <f>MAY!J475</f>
        <v/>
      </c>
      <c r="L2474" s="52">
        <f>MAY!K475</f>
        <v/>
      </c>
      <c r="M2474" s="54">
        <f>MAY!L475</f>
        <v/>
      </c>
      <c r="N2474" s="52">
        <f>MAY!M475</f>
        <v/>
      </c>
      <c r="O2474" s="52">
        <f>MAY!N475</f>
        <v/>
      </c>
      <c r="P2474" s="52">
        <f>MAY!O475</f>
        <v/>
      </c>
      <c r="Q2474" s="52">
        <f>MAY!P475</f>
        <v/>
      </c>
      <c r="R2474" s="52">
        <f>MAY!Q475</f>
        <v/>
      </c>
      <c r="S2474" s="54">
        <f>S2473+IF(X2474=0,0,M2474)</f>
        <v/>
      </c>
      <c r="T2474" s="55">
        <f>MAX(T2473,S2474)</f>
        <v/>
      </c>
      <c r="U2474" s="56">
        <f>S2474-T2474</f>
        <v/>
      </c>
      <c r="V2474" s="55">
        <f>IFERROR(SUMIFS(DATABASE!$M$5:$M$6004,DATABASE!$B$5:$B$6004,B2474,DATABASE!$X$5:$X$6004,1),0)</f>
        <v/>
      </c>
      <c r="W2474" s="57">
        <f>IFERROR(COUNTIFS(DATABASE!$B$5:$B$6004,B2474,DATABASE!$X$5:$X$6004,1),0)</f>
        <v/>
      </c>
      <c r="X2474" s="58">
        <f>--AND(ISNUMBER(B2474),C2474&lt;&gt;"",L2474&lt;&gt;"",M2474&lt;&gt;"")</f>
        <v/>
      </c>
    </row>
    <row r="2475" ht="15" customHeight="1" s="111">
      <c r="A2475" s="42" t="inlineStr">
        <is>
          <t>MAY</t>
        </is>
      </c>
      <c r="B2475" s="43">
        <f>MAY!A476</f>
        <v/>
      </c>
      <c r="C2475" s="44">
        <f>MAY!B476</f>
        <v/>
      </c>
      <c r="D2475" s="44">
        <f>MAY!C476</f>
        <v/>
      </c>
      <c r="E2475" s="44">
        <f>MAY!D476</f>
        <v/>
      </c>
      <c r="F2475" s="44">
        <f>MAY!E476</f>
        <v/>
      </c>
      <c r="G2475" s="44">
        <f>MAY!F476</f>
        <v/>
      </c>
      <c r="H2475" s="44">
        <f>MAY!G476</f>
        <v/>
      </c>
      <c r="I2475" s="45">
        <f>MAY!H476</f>
        <v/>
      </c>
      <c r="J2475" s="45">
        <f>MAY!I476</f>
        <v/>
      </c>
      <c r="K2475" s="44">
        <f>MAY!J476</f>
        <v/>
      </c>
      <c r="L2475" s="44">
        <f>MAY!K476</f>
        <v/>
      </c>
      <c r="M2475" s="46">
        <f>MAY!L476</f>
        <v/>
      </c>
      <c r="N2475" s="44">
        <f>MAY!M476</f>
        <v/>
      </c>
      <c r="O2475" s="44">
        <f>MAY!N476</f>
        <v/>
      </c>
      <c r="P2475" s="44">
        <f>MAY!O476</f>
        <v/>
      </c>
      <c r="Q2475" s="44">
        <f>MAY!P476</f>
        <v/>
      </c>
      <c r="R2475" s="44">
        <f>MAY!Q476</f>
        <v/>
      </c>
      <c r="S2475" s="46">
        <f>S2474+IF(X2475=0,0,M2475)</f>
        <v/>
      </c>
      <c r="T2475" s="47">
        <f>MAX(T2474,S2475)</f>
        <v/>
      </c>
      <c r="U2475" s="48">
        <f>S2475-T2475</f>
        <v/>
      </c>
      <c r="V2475" s="47">
        <f>IFERROR(SUMIFS(DATABASE!$M$5:$M$6004,DATABASE!$B$5:$B$6004,B2475,DATABASE!$X$5:$X$6004,1),0)</f>
        <v/>
      </c>
      <c r="W2475" s="31">
        <f>IFERROR(COUNTIFS(DATABASE!$B$5:$B$6004,B2475,DATABASE!$X$5:$X$6004,1),0)</f>
        <v/>
      </c>
      <c r="X2475" s="49">
        <f>--AND(ISNUMBER(B2475),C2475&lt;&gt;"",L2475&lt;&gt;"",M2475&lt;&gt;"")</f>
        <v/>
      </c>
    </row>
    <row r="2476" ht="15" customHeight="1" s="111">
      <c r="A2476" s="50" t="inlineStr">
        <is>
          <t>MAY</t>
        </is>
      </c>
      <c r="B2476" s="51">
        <f>MAY!A477</f>
        <v/>
      </c>
      <c r="C2476" s="52">
        <f>MAY!B477</f>
        <v/>
      </c>
      <c r="D2476" s="52">
        <f>MAY!C477</f>
        <v/>
      </c>
      <c r="E2476" s="52">
        <f>MAY!D477</f>
        <v/>
      </c>
      <c r="F2476" s="52">
        <f>MAY!E477</f>
        <v/>
      </c>
      <c r="G2476" s="52">
        <f>MAY!F477</f>
        <v/>
      </c>
      <c r="H2476" s="52">
        <f>MAY!G477</f>
        <v/>
      </c>
      <c r="I2476" s="53">
        <f>MAY!H477</f>
        <v/>
      </c>
      <c r="J2476" s="53">
        <f>MAY!I477</f>
        <v/>
      </c>
      <c r="K2476" s="52">
        <f>MAY!J477</f>
        <v/>
      </c>
      <c r="L2476" s="52">
        <f>MAY!K477</f>
        <v/>
      </c>
      <c r="M2476" s="54">
        <f>MAY!L477</f>
        <v/>
      </c>
      <c r="N2476" s="52">
        <f>MAY!M477</f>
        <v/>
      </c>
      <c r="O2476" s="52">
        <f>MAY!N477</f>
        <v/>
      </c>
      <c r="P2476" s="52">
        <f>MAY!O477</f>
        <v/>
      </c>
      <c r="Q2476" s="52">
        <f>MAY!P477</f>
        <v/>
      </c>
      <c r="R2476" s="52">
        <f>MAY!Q477</f>
        <v/>
      </c>
      <c r="S2476" s="54">
        <f>S2475+IF(X2476=0,0,M2476)</f>
        <v/>
      </c>
      <c r="T2476" s="55">
        <f>MAX(T2475,S2476)</f>
        <v/>
      </c>
      <c r="U2476" s="56">
        <f>S2476-T2476</f>
        <v/>
      </c>
      <c r="V2476" s="55">
        <f>IFERROR(SUMIFS(DATABASE!$M$5:$M$6004,DATABASE!$B$5:$B$6004,B2476,DATABASE!$X$5:$X$6004,1),0)</f>
        <v/>
      </c>
      <c r="W2476" s="57">
        <f>IFERROR(COUNTIFS(DATABASE!$B$5:$B$6004,B2476,DATABASE!$X$5:$X$6004,1),0)</f>
        <v/>
      </c>
      <c r="X2476" s="58">
        <f>--AND(ISNUMBER(B2476),C2476&lt;&gt;"",L2476&lt;&gt;"",M2476&lt;&gt;"")</f>
        <v/>
      </c>
    </row>
    <row r="2477" ht="15" customHeight="1" s="111">
      <c r="A2477" s="42" t="inlineStr">
        <is>
          <t>MAY</t>
        </is>
      </c>
      <c r="B2477" s="43">
        <f>MAY!A478</f>
        <v/>
      </c>
      <c r="C2477" s="44">
        <f>MAY!B478</f>
        <v/>
      </c>
      <c r="D2477" s="44">
        <f>MAY!C478</f>
        <v/>
      </c>
      <c r="E2477" s="44">
        <f>MAY!D478</f>
        <v/>
      </c>
      <c r="F2477" s="44">
        <f>MAY!E478</f>
        <v/>
      </c>
      <c r="G2477" s="44">
        <f>MAY!F478</f>
        <v/>
      </c>
      <c r="H2477" s="44">
        <f>MAY!G478</f>
        <v/>
      </c>
      <c r="I2477" s="45">
        <f>MAY!H478</f>
        <v/>
      </c>
      <c r="J2477" s="45">
        <f>MAY!I478</f>
        <v/>
      </c>
      <c r="K2477" s="44">
        <f>MAY!J478</f>
        <v/>
      </c>
      <c r="L2477" s="44">
        <f>MAY!K478</f>
        <v/>
      </c>
      <c r="M2477" s="46">
        <f>MAY!L478</f>
        <v/>
      </c>
      <c r="N2477" s="44">
        <f>MAY!M478</f>
        <v/>
      </c>
      <c r="O2477" s="44">
        <f>MAY!N478</f>
        <v/>
      </c>
      <c r="P2477" s="44">
        <f>MAY!O478</f>
        <v/>
      </c>
      <c r="Q2477" s="44">
        <f>MAY!P478</f>
        <v/>
      </c>
      <c r="R2477" s="44">
        <f>MAY!Q478</f>
        <v/>
      </c>
      <c r="S2477" s="46">
        <f>S2476+IF(X2477=0,0,M2477)</f>
        <v/>
      </c>
      <c r="T2477" s="47">
        <f>MAX(T2476,S2477)</f>
        <v/>
      </c>
      <c r="U2477" s="48">
        <f>S2477-T2477</f>
        <v/>
      </c>
      <c r="V2477" s="47">
        <f>IFERROR(SUMIFS(DATABASE!$M$5:$M$6004,DATABASE!$B$5:$B$6004,B2477,DATABASE!$X$5:$X$6004,1),0)</f>
        <v/>
      </c>
      <c r="W2477" s="31">
        <f>IFERROR(COUNTIFS(DATABASE!$B$5:$B$6004,B2477,DATABASE!$X$5:$X$6004,1),0)</f>
        <v/>
      </c>
      <c r="X2477" s="49">
        <f>--AND(ISNUMBER(B2477),C2477&lt;&gt;"",L2477&lt;&gt;"",M2477&lt;&gt;"")</f>
        <v/>
      </c>
    </row>
    <row r="2478" ht="15" customHeight="1" s="111">
      <c r="A2478" s="50" t="inlineStr">
        <is>
          <t>MAY</t>
        </is>
      </c>
      <c r="B2478" s="51">
        <f>MAY!A479</f>
        <v/>
      </c>
      <c r="C2478" s="52">
        <f>MAY!B479</f>
        <v/>
      </c>
      <c r="D2478" s="52">
        <f>MAY!C479</f>
        <v/>
      </c>
      <c r="E2478" s="52">
        <f>MAY!D479</f>
        <v/>
      </c>
      <c r="F2478" s="52">
        <f>MAY!E479</f>
        <v/>
      </c>
      <c r="G2478" s="52">
        <f>MAY!F479</f>
        <v/>
      </c>
      <c r="H2478" s="52">
        <f>MAY!G479</f>
        <v/>
      </c>
      <c r="I2478" s="53">
        <f>MAY!H479</f>
        <v/>
      </c>
      <c r="J2478" s="53">
        <f>MAY!I479</f>
        <v/>
      </c>
      <c r="K2478" s="52">
        <f>MAY!J479</f>
        <v/>
      </c>
      <c r="L2478" s="52">
        <f>MAY!K479</f>
        <v/>
      </c>
      <c r="M2478" s="54">
        <f>MAY!L479</f>
        <v/>
      </c>
      <c r="N2478" s="52">
        <f>MAY!M479</f>
        <v/>
      </c>
      <c r="O2478" s="52">
        <f>MAY!N479</f>
        <v/>
      </c>
      <c r="P2478" s="52">
        <f>MAY!O479</f>
        <v/>
      </c>
      <c r="Q2478" s="52">
        <f>MAY!P479</f>
        <v/>
      </c>
      <c r="R2478" s="52">
        <f>MAY!Q479</f>
        <v/>
      </c>
      <c r="S2478" s="54">
        <f>S2477+IF(X2478=0,0,M2478)</f>
        <v/>
      </c>
      <c r="T2478" s="55">
        <f>MAX(T2477,S2478)</f>
        <v/>
      </c>
      <c r="U2478" s="56">
        <f>S2478-T2478</f>
        <v/>
      </c>
      <c r="V2478" s="55">
        <f>IFERROR(SUMIFS(DATABASE!$M$5:$M$6004,DATABASE!$B$5:$B$6004,B2478,DATABASE!$X$5:$X$6004,1),0)</f>
        <v/>
      </c>
      <c r="W2478" s="57">
        <f>IFERROR(COUNTIFS(DATABASE!$B$5:$B$6004,B2478,DATABASE!$X$5:$X$6004,1),0)</f>
        <v/>
      </c>
      <c r="X2478" s="58">
        <f>--AND(ISNUMBER(B2478),C2478&lt;&gt;"",L2478&lt;&gt;"",M2478&lt;&gt;"")</f>
        <v/>
      </c>
    </row>
    <row r="2479" ht="15" customHeight="1" s="111">
      <c r="A2479" s="42" t="inlineStr">
        <is>
          <t>MAY</t>
        </is>
      </c>
      <c r="B2479" s="43">
        <f>MAY!A480</f>
        <v/>
      </c>
      <c r="C2479" s="44">
        <f>MAY!B480</f>
        <v/>
      </c>
      <c r="D2479" s="44">
        <f>MAY!C480</f>
        <v/>
      </c>
      <c r="E2479" s="44">
        <f>MAY!D480</f>
        <v/>
      </c>
      <c r="F2479" s="44">
        <f>MAY!E480</f>
        <v/>
      </c>
      <c r="G2479" s="44">
        <f>MAY!F480</f>
        <v/>
      </c>
      <c r="H2479" s="44">
        <f>MAY!G480</f>
        <v/>
      </c>
      <c r="I2479" s="45">
        <f>MAY!H480</f>
        <v/>
      </c>
      <c r="J2479" s="45">
        <f>MAY!I480</f>
        <v/>
      </c>
      <c r="K2479" s="44">
        <f>MAY!J480</f>
        <v/>
      </c>
      <c r="L2479" s="44">
        <f>MAY!K480</f>
        <v/>
      </c>
      <c r="M2479" s="46">
        <f>MAY!L480</f>
        <v/>
      </c>
      <c r="N2479" s="44">
        <f>MAY!M480</f>
        <v/>
      </c>
      <c r="O2479" s="44">
        <f>MAY!N480</f>
        <v/>
      </c>
      <c r="P2479" s="44">
        <f>MAY!O480</f>
        <v/>
      </c>
      <c r="Q2479" s="44">
        <f>MAY!P480</f>
        <v/>
      </c>
      <c r="R2479" s="44">
        <f>MAY!Q480</f>
        <v/>
      </c>
      <c r="S2479" s="46">
        <f>S2478+IF(X2479=0,0,M2479)</f>
        <v/>
      </c>
      <c r="T2479" s="47">
        <f>MAX(T2478,S2479)</f>
        <v/>
      </c>
      <c r="U2479" s="48">
        <f>S2479-T2479</f>
        <v/>
      </c>
      <c r="V2479" s="47">
        <f>IFERROR(SUMIFS(DATABASE!$M$5:$M$6004,DATABASE!$B$5:$B$6004,B2479,DATABASE!$X$5:$X$6004,1),0)</f>
        <v/>
      </c>
      <c r="W2479" s="31">
        <f>IFERROR(COUNTIFS(DATABASE!$B$5:$B$6004,B2479,DATABASE!$X$5:$X$6004,1),0)</f>
        <v/>
      </c>
      <c r="X2479" s="49">
        <f>--AND(ISNUMBER(B2479),C2479&lt;&gt;"",L2479&lt;&gt;"",M2479&lt;&gt;"")</f>
        <v/>
      </c>
    </row>
    <row r="2480" ht="15" customHeight="1" s="111">
      <c r="A2480" s="50" t="inlineStr">
        <is>
          <t>MAY</t>
        </is>
      </c>
      <c r="B2480" s="51">
        <f>MAY!A481</f>
        <v/>
      </c>
      <c r="C2480" s="52">
        <f>MAY!B481</f>
        <v/>
      </c>
      <c r="D2480" s="52">
        <f>MAY!C481</f>
        <v/>
      </c>
      <c r="E2480" s="52">
        <f>MAY!D481</f>
        <v/>
      </c>
      <c r="F2480" s="52">
        <f>MAY!E481</f>
        <v/>
      </c>
      <c r="G2480" s="52">
        <f>MAY!F481</f>
        <v/>
      </c>
      <c r="H2480" s="52">
        <f>MAY!G481</f>
        <v/>
      </c>
      <c r="I2480" s="53">
        <f>MAY!H481</f>
        <v/>
      </c>
      <c r="J2480" s="53">
        <f>MAY!I481</f>
        <v/>
      </c>
      <c r="K2480" s="52">
        <f>MAY!J481</f>
        <v/>
      </c>
      <c r="L2480" s="52">
        <f>MAY!K481</f>
        <v/>
      </c>
      <c r="M2480" s="54">
        <f>MAY!L481</f>
        <v/>
      </c>
      <c r="N2480" s="52">
        <f>MAY!M481</f>
        <v/>
      </c>
      <c r="O2480" s="52">
        <f>MAY!N481</f>
        <v/>
      </c>
      <c r="P2480" s="52">
        <f>MAY!O481</f>
        <v/>
      </c>
      <c r="Q2480" s="52">
        <f>MAY!P481</f>
        <v/>
      </c>
      <c r="R2480" s="52">
        <f>MAY!Q481</f>
        <v/>
      </c>
      <c r="S2480" s="54">
        <f>S2479+IF(X2480=0,0,M2480)</f>
        <v/>
      </c>
      <c r="T2480" s="55">
        <f>MAX(T2479,S2480)</f>
        <v/>
      </c>
      <c r="U2480" s="56">
        <f>S2480-T2480</f>
        <v/>
      </c>
      <c r="V2480" s="55">
        <f>IFERROR(SUMIFS(DATABASE!$M$5:$M$6004,DATABASE!$B$5:$B$6004,B2480,DATABASE!$X$5:$X$6004,1),0)</f>
        <v/>
      </c>
      <c r="W2480" s="57">
        <f>IFERROR(COUNTIFS(DATABASE!$B$5:$B$6004,B2480,DATABASE!$X$5:$X$6004,1),0)</f>
        <v/>
      </c>
      <c r="X2480" s="58">
        <f>--AND(ISNUMBER(B2480),C2480&lt;&gt;"",L2480&lt;&gt;"",M2480&lt;&gt;"")</f>
        <v/>
      </c>
    </row>
    <row r="2481" ht="15" customHeight="1" s="111">
      <c r="A2481" s="42" t="inlineStr">
        <is>
          <t>MAY</t>
        </is>
      </c>
      <c r="B2481" s="43">
        <f>MAY!A482</f>
        <v/>
      </c>
      <c r="C2481" s="44">
        <f>MAY!B482</f>
        <v/>
      </c>
      <c r="D2481" s="44">
        <f>MAY!C482</f>
        <v/>
      </c>
      <c r="E2481" s="44">
        <f>MAY!D482</f>
        <v/>
      </c>
      <c r="F2481" s="44">
        <f>MAY!E482</f>
        <v/>
      </c>
      <c r="G2481" s="44">
        <f>MAY!F482</f>
        <v/>
      </c>
      <c r="H2481" s="44">
        <f>MAY!G482</f>
        <v/>
      </c>
      <c r="I2481" s="45">
        <f>MAY!H482</f>
        <v/>
      </c>
      <c r="J2481" s="45">
        <f>MAY!I482</f>
        <v/>
      </c>
      <c r="K2481" s="44">
        <f>MAY!J482</f>
        <v/>
      </c>
      <c r="L2481" s="44">
        <f>MAY!K482</f>
        <v/>
      </c>
      <c r="M2481" s="46">
        <f>MAY!L482</f>
        <v/>
      </c>
      <c r="N2481" s="44">
        <f>MAY!M482</f>
        <v/>
      </c>
      <c r="O2481" s="44">
        <f>MAY!N482</f>
        <v/>
      </c>
      <c r="P2481" s="44">
        <f>MAY!O482</f>
        <v/>
      </c>
      <c r="Q2481" s="44">
        <f>MAY!P482</f>
        <v/>
      </c>
      <c r="R2481" s="44">
        <f>MAY!Q482</f>
        <v/>
      </c>
      <c r="S2481" s="46">
        <f>S2480+IF(X2481=0,0,M2481)</f>
        <v/>
      </c>
      <c r="T2481" s="47">
        <f>MAX(T2480,S2481)</f>
        <v/>
      </c>
      <c r="U2481" s="48">
        <f>S2481-T2481</f>
        <v/>
      </c>
      <c r="V2481" s="47">
        <f>IFERROR(SUMIFS(DATABASE!$M$5:$M$6004,DATABASE!$B$5:$B$6004,B2481,DATABASE!$X$5:$X$6004,1),0)</f>
        <v/>
      </c>
      <c r="W2481" s="31">
        <f>IFERROR(COUNTIFS(DATABASE!$B$5:$B$6004,B2481,DATABASE!$X$5:$X$6004,1),0)</f>
        <v/>
      </c>
      <c r="X2481" s="49">
        <f>--AND(ISNUMBER(B2481),C2481&lt;&gt;"",L2481&lt;&gt;"",M2481&lt;&gt;"")</f>
        <v/>
      </c>
    </row>
    <row r="2482" ht="15" customHeight="1" s="111">
      <c r="A2482" s="50" t="inlineStr">
        <is>
          <t>MAY</t>
        </is>
      </c>
      <c r="B2482" s="51">
        <f>MAY!A483</f>
        <v/>
      </c>
      <c r="C2482" s="52">
        <f>MAY!B483</f>
        <v/>
      </c>
      <c r="D2482" s="52">
        <f>MAY!C483</f>
        <v/>
      </c>
      <c r="E2482" s="52">
        <f>MAY!D483</f>
        <v/>
      </c>
      <c r="F2482" s="52">
        <f>MAY!E483</f>
        <v/>
      </c>
      <c r="G2482" s="52">
        <f>MAY!F483</f>
        <v/>
      </c>
      <c r="H2482" s="52">
        <f>MAY!G483</f>
        <v/>
      </c>
      <c r="I2482" s="53">
        <f>MAY!H483</f>
        <v/>
      </c>
      <c r="J2482" s="53">
        <f>MAY!I483</f>
        <v/>
      </c>
      <c r="K2482" s="52">
        <f>MAY!J483</f>
        <v/>
      </c>
      <c r="L2482" s="52">
        <f>MAY!K483</f>
        <v/>
      </c>
      <c r="M2482" s="54">
        <f>MAY!L483</f>
        <v/>
      </c>
      <c r="N2482" s="52">
        <f>MAY!M483</f>
        <v/>
      </c>
      <c r="O2482" s="52">
        <f>MAY!N483</f>
        <v/>
      </c>
      <c r="P2482" s="52">
        <f>MAY!O483</f>
        <v/>
      </c>
      <c r="Q2482" s="52">
        <f>MAY!P483</f>
        <v/>
      </c>
      <c r="R2482" s="52">
        <f>MAY!Q483</f>
        <v/>
      </c>
      <c r="S2482" s="54">
        <f>S2481+IF(X2482=0,0,M2482)</f>
        <v/>
      </c>
      <c r="T2482" s="55">
        <f>MAX(T2481,S2482)</f>
        <v/>
      </c>
      <c r="U2482" s="56">
        <f>S2482-T2482</f>
        <v/>
      </c>
      <c r="V2482" s="55">
        <f>IFERROR(SUMIFS(DATABASE!$M$5:$M$6004,DATABASE!$B$5:$B$6004,B2482,DATABASE!$X$5:$X$6004,1),0)</f>
        <v/>
      </c>
      <c r="W2482" s="57">
        <f>IFERROR(COUNTIFS(DATABASE!$B$5:$B$6004,B2482,DATABASE!$X$5:$X$6004,1),0)</f>
        <v/>
      </c>
      <c r="X2482" s="58">
        <f>--AND(ISNUMBER(B2482),C2482&lt;&gt;"",L2482&lt;&gt;"",M2482&lt;&gt;"")</f>
        <v/>
      </c>
    </row>
    <row r="2483" ht="15" customHeight="1" s="111">
      <c r="A2483" s="42" t="inlineStr">
        <is>
          <t>MAY</t>
        </is>
      </c>
      <c r="B2483" s="43">
        <f>MAY!A484</f>
        <v/>
      </c>
      <c r="C2483" s="44">
        <f>MAY!B484</f>
        <v/>
      </c>
      <c r="D2483" s="44">
        <f>MAY!C484</f>
        <v/>
      </c>
      <c r="E2483" s="44">
        <f>MAY!D484</f>
        <v/>
      </c>
      <c r="F2483" s="44">
        <f>MAY!E484</f>
        <v/>
      </c>
      <c r="G2483" s="44">
        <f>MAY!F484</f>
        <v/>
      </c>
      <c r="H2483" s="44">
        <f>MAY!G484</f>
        <v/>
      </c>
      <c r="I2483" s="45">
        <f>MAY!H484</f>
        <v/>
      </c>
      <c r="J2483" s="45">
        <f>MAY!I484</f>
        <v/>
      </c>
      <c r="K2483" s="44">
        <f>MAY!J484</f>
        <v/>
      </c>
      <c r="L2483" s="44">
        <f>MAY!K484</f>
        <v/>
      </c>
      <c r="M2483" s="46">
        <f>MAY!L484</f>
        <v/>
      </c>
      <c r="N2483" s="44">
        <f>MAY!M484</f>
        <v/>
      </c>
      <c r="O2483" s="44">
        <f>MAY!N484</f>
        <v/>
      </c>
      <c r="P2483" s="44">
        <f>MAY!O484</f>
        <v/>
      </c>
      <c r="Q2483" s="44">
        <f>MAY!P484</f>
        <v/>
      </c>
      <c r="R2483" s="44">
        <f>MAY!Q484</f>
        <v/>
      </c>
      <c r="S2483" s="46">
        <f>S2482+IF(X2483=0,0,M2483)</f>
        <v/>
      </c>
      <c r="T2483" s="47">
        <f>MAX(T2482,S2483)</f>
        <v/>
      </c>
      <c r="U2483" s="48">
        <f>S2483-T2483</f>
        <v/>
      </c>
      <c r="V2483" s="47">
        <f>IFERROR(SUMIFS(DATABASE!$M$5:$M$6004,DATABASE!$B$5:$B$6004,B2483,DATABASE!$X$5:$X$6004,1),0)</f>
        <v/>
      </c>
      <c r="W2483" s="31">
        <f>IFERROR(COUNTIFS(DATABASE!$B$5:$B$6004,B2483,DATABASE!$X$5:$X$6004,1),0)</f>
        <v/>
      </c>
      <c r="X2483" s="49">
        <f>--AND(ISNUMBER(B2483),C2483&lt;&gt;"",L2483&lt;&gt;"",M2483&lt;&gt;"")</f>
        <v/>
      </c>
    </row>
    <row r="2484" ht="15" customHeight="1" s="111">
      <c r="A2484" s="50" t="inlineStr">
        <is>
          <t>MAY</t>
        </is>
      </c>
      <c r="B2484" s="51">
        <f>MAY!A485</f>
        <v/>
      </c>
      <c r="C2484" s="52">
        <f>MAY!B485</f>
        <v/>
      </c>
      <c r="D2484" s="52">
        <f>MAY!C485</f>
        <v/>
      </c>
      <c r="E2484" s="52">
        <f>MAY!D485</f>
        <v/>
      </c>
      <c r="F2484" s="52">
        <f>MAY!E485</f>
        <v/>
      </c>
      <c r="G2484" s="52">
        <f>MAY!F485</f>
        <v/>
      </c>
      <c r="H2484" s="52">
        <f>MAY!G485</f>
        <v/>
      </c>
      <c r="I2484" s="53">
        <f>MAY!H485</f>
        <v/>
      </c>
      <c r="J2484" s="53">
        <f>MAY!I485</f>
        <v/>
      </c>
      <c r="K2484" s="52">
        <f>MAY!J485</f>
        <v/>
      </c>
      <c r="L2484" s="52">
        <f>MAY!K485</f>
        <v/>
      </c>
      <c r="M2484" s="54">
        <f>MAY!L485</f>
        <v/>
      </c>
      <c r="N2484" s="52">
        <f>MAY!M485</f>
        <v/>
      </c>
      <c r="O2484" s="52">
        <f>MAY!N485</f>
        <v/>
      </c>
      <c r="P2484" s="52">
        <f>MAY!O485</f>
        <v/>
      </c>
      <c r="Q2484" s="52">
        <f>MAY!P485</f>
        <v/>
      </c>
      <c r="R2484" s="52">
        <f>MAY!Q485</f>
        <v/>
      </c>
      <c r="S2484" s="54">
        <f>S2483+IF(X2484=0,0,M2484)</f>
        <v/>
      </c>
      <c r="T2484" s="55">
        <f>MAX(T2483,S2484)</f>
        <v/>
      </c>
      <c r="U2484" s="56">
        <f>S2484-T2484</f>
        <v/>
      </c>
      <c r="V2484" s="55">
        <f>IFERROR(SUMIFS(DATABASE!$M$5:$M$6004,DATABASE!$B$5:$B$6004,B2484,DATABASE!$X$5:$X$6004,1),0)</f>
        <v/>
      </c>
      <c r="W2484" s="57">
        <f>IFERROR(COUNTIFS(DATABASE!$B$5:$B$6004,B2484,DATABASE!$X$5:$X$6004,1),0)</f>
        <v/>
      </c>
      <c r="X2484" s="58">
        <f>--AND(ISNUMBER(B2484),C2484&lt;&gt;"",L2484&lt;&gt;"",M2484&lt;&gt;"")</f>
        <v/>
      </c>
    </row>
    <row r="2485" ht="15" customHeight="1" s="111">
      <c r="A2485" s="42" t="inlineStr">
        <is>
          <t>MAY</t>
        </is>
      </c>
      <c r="B2485" s="43">
        <f>MAY!A486</f>
        <v/>
      </c>
      <c r="C2485" s="44">
        <f>MAY!B486</f>
        <v/>
      </c>
      <c r="D2485" s="44">
        <f>MAY!C486</f>
        <v/>
      </c>
      <c r="E2485" s="44">
        <f>MAY!D486</f>
        <v/>
      </c>
      <c r="F2485" s="44">
        <f>MAY!E486</f>
        <v/>
      </c>
      <c r="G2485" s="44">
        <f>MAY!F486</f>
        <v/>
      </c>
      <c r="H2485" s="44">
        <f>MAY!G486</f>
        <v/>
      </c>
      <c r="I2485" s="45">
        <f>MAY!H486</f>
        <v/>
      </c>
      <c r="J2485" s="45">
        <f>MAY!I486</f>
        <v/>
      </c>
      <c r="K2485" s="44">
        <f>MAY!J486</f>
        <v/>
      </c>
      <c r="L2485" s="44">
        <f>MAY!K486</f>
        <v/>
      </c>
      <c r="M2485" s="46">
        <f>MAY!L486</f>
        <v/>
      </c>
      <c r="N2485" s="44">
        <f>MAY!M486</f>
        <v/>
      </c>
      <c r="O2485" s="44">
        <f>MAY!N486</f>
        <v/>
      </c>
      <c r="P2485" s="44">
        <f>MAY!O486</f>
        <v/>
      </c>
      <c r="Q2485" s="44">
        <f>MAY!P486</f>
        <v/>
      </c>
      <c r="R2485" s="44">
        <f>MAY!Q486</f>
        <v/>
      </c>
      <c r="S2485" s="46">
        <f>S2484+IF(X2485=0,0,M2485)</f>
        <v/>
      </c>
      <c r="T2485" s="47">
        <f>MAX(T2484,S2485)</f>
        <v/>
      </c>
      <c r="U2485" s="48">
        <f>S2485-T2485</f>
        <v/>
      </c>
      <c r="V2485" s="47">
        <f>IFERROR(SUMIFS(DATABASE!$M$5:$M$6004,DATABASE!$B$5:$B$6004,B2485,DATABASE!$X$5:$X$6004,1),0)</f>
        <v/>
      </c>
      <c r="W2485" s="31">
        <f>IFERROR(COUNTIFS(DATABASE!$B$5:$B$6004,B2485,DATABASE!$X$5:$X$6004,1),0)</f>
        <v/>
      </c>
      <c r="X2485" s="49">
        <f>--AND(ISNUMBER(B2485),C2485&lt;&gt;"",L2485&lt;&gt;"",M2485&lt;&gt;"")</f>
        <v/>
      </c>
    </row>
    <row r="2486" ht="15" customHeight="1" s="111">
      <c r="A2486" s="50" t="inlineStr">
        <is>
          <t>MAY</t>
        </is>
      </c>
      <c r="B2486" s="51">
        <f>MAY!A487</f>
        <v/>
      </c>
      <c r="C2486" s="52">
        <f>MAY!B487</f>
        <v/>
      </c>
      <c r="D2486" s="52">
        <f>MAY!C487</f>
        <v/>
      </c>
      <c r="E2486" s="52">
        <f>MAY!D487</f>
        <v/>
      </c>
      <c r="F2486" s="52">
        <f>MAY!E487</f>
        <v/>
      </c>
      <c r="G2486" s="52">
        <f>MAY!F487</f>
        <v/>
      </c>
      <c r="H2486" s="52">
        <f>MAY!G487</f>
        <v/>
      </c>
      <c r="I2486" s="53">
        <f>MAY!H487</f>
        <v/>
      </c>
      <c r="J2486" s="53">
        <f>MAY!I487</f>
        <v/>
      </c>
      <c r="K2486" s="52">
        <f>MAY!J487</f>
        <v/>
      </c>
      <c r="L2486" s="52">
        <f>MAY!K487</f>
        <v/>
      </c>
      <c r="M2486" s="54">
        <f>MAY!L487</f>
        <v/>
      </c>
      <c r="N2486" s="52">
        <f>MAY!M487</f>
        <v/>
      </c>
      <c r="O2486" s="52">
        <f>MAY!N487</f>
        <v/>
      </c>
      <c r="P2486" s="52">
        <f>MAY!O487</f>
        <v/>
      </c>
      <c r="Q2486" s="52">
        <f>MAY!P487</f>
        <v/>
      </c>
      <c r="R2486" s="52">
        <f>MAY!Q487</f>
        <v/>
      </c>
      <c r="S2486" s="54">
        <f>S2485+IF(X2486=0,0,M2486)</f>
        <v/>
      </c>
      <c r="T2486" s="55">
        <f>MAX(T2485,S2486)</f>
        <v/>
      </c>
      <c r="U2486" s="56">
        <f>S2486-T2486</f>
        <v/>
      </c>
      <c r="V2486" s="55">
        <f>IFERROR(SUMIFS(DATABASE!$M$5:$M$6004,DATABASE!$B$5:$B$6004,B2486,DATABASE!$X$5:$X$6004,1),0)</f>
        <v/>
      </c>
      <c r="W2486" s="57">
        <f>IFERROR(COUNTIFS(DATABASE!$B$5:$B$6004,B2486,DATABASE!$X$5:$X$6004,1),0)</f>
        <v/>
      </c>
      <c r="X2486" s="58">
        <f>--AND(ISNUMBER(B2486),C2486&lt;&gt;"",L2486&lt;&gt;"",M2486&lt;&gt;"")</f>
        <v/>
      </c>
    </row>
    <row r="2487" ht="15" customHeight="1" s="111">
      <c r="A2487" s="42" t="inlineStr">
        <is>
          <t>MAY</t>
        </is>
      </c>
      <c r="B2487" s="43">
        <f>MAY!A488</f>
        <v/>
      </c>
      <c r="C2487" s="44">
        <f>MAY!B488</f>
        <v/>
      </c>
      <c r="D2487" s="44">
        <f>MAY!C488</f>
        <v/>
      </c>
      <c r="E2487" s="44">
        <f>MAY!D488</f>
        <v/>
      </c>
      <c r="F2487" s="44">
        <f>MAY!E488</f>
        <v/>
      </c>
      <c r="G2487" s="44">
        <f>MAY!F488</f>
        <v/>
      </c>
      <c r="H2487" s="44">
        <f>MAY!G488</f>
        <v/>
      </c>
      <c r="I2487" s="45">
        <f>MAY!H488</f>
        <v/>
      </c>
      <c r="J2487" s="45">
        <f>MAY!I488</f>
        <v/>
      </c>
      <c r="K2487" s="44">
        <f>MAY!J488</f>
        <v/>
      </c>
      <c r="L2487" s="44">
        <f>MAY!K488</f>
        <v/>
      </c>
      <c r="M2487" s="46">
        <f>MAY!L488</f>
        <v/>
      </c>
      <c r="N2487" s="44">
        <f>MAY!M488</f>
        <v/>
      </c>
      <c r="O2487" s="44">
        <f>MAY!N488</f>
        <v/>
      </c>
      <c r="P2487" s="44">
        <f>MAY!O488</f>
        <v/>
      </c>
      <c r="Q2487" s="44">
        <f>MAY!P488</f>
        <v/>
      </c>
      <c r="R2487" s="44">
        <f>MAY!Q488</f>
        <v/>
      </c>
      <c r="S2487" s="46">
        <f>S2486+IF(X2487=0,0,M2487)</f>
        <v/>
      </c>
      <c r="T2487" s="47">
        <f>MAX(T2486,S2487)</f>
        <v/>
      </c>
      <c r="U2487" s="48">
        <f>S2487-T2487</f>
        <v/>
      </c>
      <c r="V2487" s="47">
        <f>IFERROR(SUMIFS(DATABASE!$M$5:$M$6004,DATABASE!$B$5:$B$6004,B2487,DATABASE!$X$5:$X$6004,1),0)</f>
        <v/>
      </c>
      <c r="W2487" s="31">
        <f>IFERROR(COUNTIFS(DATABASE!$B$5:$B$6004,B2487,DATABASE!$X$5:$X$6004,1),0)</f>
        <v/>
      </c>
      <c r="X2487" s="49">
        <f>--AND(ISNUMBER(B2487),C2487&lt;&gt;"",L2487&lt;&gt;"",M2487&lt;&gt;"")</f>
        <v/>
      </c>
    </row>
    <row r="2488" ht="15" customHeight="1" s="111">
      <c r="A2488" s="50" t="inlineStr">
        <is>
          <t>MAY</t>
        </is>
      </c>
      <c r="B2488" s="51">
        <f>MAY!A489</f>
        <v/>
      </c>
      <c r="C2488" s="52">
        <f>MAY!B489</f>
        <v/>
      </c>
      <c r="D2488" s="52">
        <f>MAY!C489</f>
        <v/>
      </c>
      <c r="E2488" s="52">
        <f>MAY!D489</f>
        <v/>
      </c>
      <c r="F2488" s="52">
        <f>MAY!E489</f>
        <v/>
      </c>
      <c r="G2488" s="52">
        <f>MAY!F489</f>
        <v/>
      </c>
      <c r="H2488" s="52">
        <f>MAY!G489</f>
        <v/>
      </c>
      <c r="I2488" s="53">
        <f>MAY!H489</f>
        <v/>
      </c>
      <c r="J2488" s="53">
        <f>MAY!I489</f>
        <v/>
      </c>
      <c r="K2488" s="52">
        <f>MAY!J489</f>
        <v/>
      </c>
      <c r="L2488" s="52">
        <f>MAY!K489</f>
        <v/>
      </c>
      <c r="M2488" s="54">
        <f>MAY!L489</f>
        <v/>
      </c>
      <c r="N2488" s="52">
        <f>MAY!M489</f>
        <v/>
      </c>
      <c r="O2488" s="52">
        <f>MAY!N489</f>
        <v/>
      </c>
      <c r="P2488" s="52">
        <f>MAY!O489</f>
        <v/>
      </c>
      <c r="Q2488" s="52">
        <f>MAY!P489</f>
        <v/>
      </c>
      <c r="R2488" s="52">
        <f>MAY!Q489</f>
        <v/>
      </c>
      <c r="S2488" s="54">
        <f>S2487+IF(X2488=0,0,M2488)</f>
        <v/>
      </c>
      <c r="T2488" s="55">
        <f>MAX(T2487,S2488)</f>
        <v/>
      </c>
      <c r="U2488" s="56">
        <f>S2488-T2488</f>
        <v/>
      </c>
      <c r="V2488" s="55">
        <f>IFERROR(SUMIFS(DATABASE!$M$5:$M$6004,DATABASE!$B$5:$B$6004,B2488,DATABASE!$X$5:$X$6004,1),0)</f>
        <v/>
      </c>
      <c r="W2488" s="57">
        <f>IFERROR(COUNTIFS(DATABASE!$B$5:$B$6004,B2488,DATABASE!$X$5:$X$6004,1),0)</f>
        <v/>
      </c>
      <c r="X2488" s="58">
        <f>--AND(ISNUMBER(B2488),C2488&lt;&gt;"",L2488&lt;&gt;"",M2488&lt;&gt;"")</f>
        <v/>
      </c>
    </row>
    <row r="2489" ht="15" customHeight="1" s="111">
      <c r="A2489" s="42" t="inlineStr">
        <is>
          <t>MAY</t>
        </is>
      </c>
      <c r="B2489" s="43">
        <f>MAY!A490</f>
        <v/>
      </c>
      <c r="C2489" s="44">
        <f>MAY!B490</f>
        <v/>
      </c>
      <c r="D2489" s="44">
        <f>MAY!C490</f>
        <v/>
      </c>
      <c r="E2489" s="44">
        <f>MAY!D490</f>
        <v/>
      </c>
      <c r="F2489" s="44">
        <f>MAY!E490</f>
        <v/>
      </c>
      <c r="G2489" s="44">
        <f>MAY!F490</f>
        <v/>
      </c>
      <c r="H2489" s="44">
        <f>MAY!G490</f>
        <v/>
      </c>
      <c r="I2489" s="45">
        <f>MAY!H490</f>
        <v/>
      </c>
      <c r="J2489" s="45">
        <f>MAY!I490</f>
        <v/>
      </c>
      <c r="K2489" s="44">
        <f>MAY!J490</f>
        <v/>
      </c>
      <c r="L2489" s="44">
        <f>MAY!K490</f>
        <v/>
      </c>
      <c r="M2489" s="46">
        <f>MAY!L490</f>
        <v/>
      </c>
      <c r="N2489" s="44">
        <f>MAY!M490</f>
        <v/>
      </c>
      <c r="O2489" s="44">
        <f>MAY!N490</f>
        <v/>
      </c>
      <c r="P2489" s="44">
        <f>MAY!O490</f>
        <v/>
      </c>
      <c r="Q2489" s="44">
        <f>MAY!P490</f>
        <v/>
      </c>
      <c r="R2489" s="44">
        <f>MAY!Q490</f>
        <v/>
      </c>
      <c r="S2489" s="46">
        <f>S2488+IF(X2489=0,0,M2489)</f>
        <v/>
      </c>
      <c r="T2489" s="47">
        <f>MAX(T2488,S2489)</f>
        <v/>
      </c>
      <c r="U2489" s="48">
        <f>S2489-T2489</f>
        <v/>
      </c>
      <c r="V2489" s="47">
        <f>IFERROR(SUMIFS(DATABASE!$M$5:$M$6004,DATABASE!$B$5:$B$6004,B2489,DATABASE!$X$5:$X$6004,1),0)</f>
        <v/>
      </c>
      <c r="W2489" s="31">
        <f>IFERROR(COUNTIFS(DATABASE!$B$5:$B$6004,B2489,DATABASE!$X$5:$X$6004,1),0)</f>
        <v/>
      </c>
      <c r="X2489" s="49">
        <f>--AND(ISNUMBER(B2489),C2489&lt;&gt;"",L2489&lt;&gt;"",M2489&lt;&gt;"")</f>
        <v/>
      </c>
    </row>
    <row r="2490" ht="15" customHeight="1" s="111">
      <c r="A2490" s="50" t="inlineStr">
        <is>
          <t>MAY</t>
        </is>
      </c>
      <c r="B2490" s="51">
        <f>MAY!A491</f>
        <v/>
      </c>
      <c r="C2490" s="52">
        <f>MAY!B491</f>
        <v/>
      </c>
      <c r="D2490" s="52">
        <f>MAY!C491</f>
        <v/>
      </c>
      <c r="E2490" s="52">
        <f>MAY!D491</f>
        <v/>
      </c>
      <c r="F2490" s="52">
        <f>MAY!E491</f>
        <v/>
      </c>
      <c r="G2490" s="52">
        <f>MAY!F491</f>
        <v/>
      </c>
      <c r="H2490" s="52">
        <f>MAY!G491</f>
        <v/>
      </c>
      <c r="I2490" s="53">
        <f>MAY!H491</f>
        <v/>
      </c>
      <c r="J2490" s="53">
        <f>MAY!I491</f>
        <v/>
      </c>
      <c r="K2490" s="52">
        <f>MAY!J491</f>
        <v/>
      </c>
      <c r="L2490" s="52">
        <f>MAY!K491</f>
        <v/>
      </c>
      <c r="M2490" s="54">
        <f>MAY!L491</f>
        <v/>
      </c>
      <c r="N2490" s="52">
        <f>MAY!M491</f>
        <v/>
      </c>
      <c r="O2490" s="52">
        <f>MAY!N491</f>
        <v/>
      </c>
      <c r="P2490" s="52">
        <f>MAY!O491</f>
        <v/>
      </c>
      <c r="Q2490" s="52">
        <f>MAY!P491</f>
        <v/>
      </c>
      <c r="R2490" s="52">
        <f>MAY!Q491</f>
        <v/>
      </c>
      <c r="S2490" s="54">
        <f>S2489+IF(X2490=0,0,M2490)</f>
        <v/>
      </c>
      <c r="T2490" s="55">
        <f>MAX(T2489,S2490)</f>
        <v/>
      </c>
      <c r="U2490" s="56">
        <f>S2490-T2490</f>
        <v/>
      </c>
      <c r="V2490" s="55">
        <f>IFERROR(SUMIFS(DATABASE!$M$5:$M$6004,DATABASE!$B$5:$B$6004,B2490,DATABASE!$X$5:$X$6004,1),0)</f>
        <v/>
      </c>
      <c r="W2490" s="57">
        <f>IFERROR(COUNTIFS(DATABASE!$B$5:$B$6004,B2490,DATABASE!$X$5:$X$6004,1),0)</f>
        <v/>
      </c>
      <c r="X2490" s="58">
        <f>--AND(ISNUMBER(B2490),C2490&lt;&gt;"",L2490&lt;&gt;"",M2490&lt;&gt;"")</f>
        <v/>
      </c>
    </row>
    <row r="2491" ht="15" customHeight="1" s="111">
      <c r="A2491" s="42" t="inlineStr">
        <is>
          <t>MAY</t>
        </is>
      </c>
      <c r="B2491" s="43">
        <f>MAY!A492</f>
        <v/>
      </c>
      <c r="C2491" s="44">
        <f>MAY!B492</f>
        <v/>
      </c>
      <c r="D2491" s="44">
        <f>MAY!C492</f>
        <v/>
      </c>
      <c r="E2491" s="44">
        <f>MAY!D492</f>
        <v/>
      </c>
      <c r="F2491" s="44">
        <f>MAY!E492</f>
        <v/>
      </c>
      <c r="G2491" s="44">
        <f>MAY!F492</f>
        <v/>
      </c>
      <c r="H2491" s="44">
        <f>MAY!G492</f>
        <v/>
      </c>
      <c r="I2491" s="45">
        <f>MAY!H492</f>
        <v/>
      </c>
      <c r="J2491" s="45">
        <f>MAY!I492</f>
        <v/>
      </c>
      <c r="K2491" s="44">
        <f>MAY!J492</f>
        <v/>
      </c>
      <c r="L2491" s="44">
        <f>MAY!K492</f>
        <v/>
      </c>
      <c r="M2491" s="46">
        <f>MAY!L492</f>
        <v/>
      </c>
      <c r="N2491" s="44">
        <f>MAY!M492</f>
        <v/>
      </c>
      <c r="O2491" s="44">
        <f>MAY!N492</f>
        <v/>
      </c>
      <c r="P2491" s="44">
        <f>MAY!O492</f>
        <v/>
      </c>
      <c r="Q2491" s="44">
        <f>MAY!P492</f>
        <v/>
      </c>
      <c r="R2491" s="44">
        <f>MAY!Q492</f>
        <v/>
      </c>
      <c r="S2491" s="46">
        <f>S2490+IF(X2491=0,0,M2491)</f>
        <v/>
      </c>
      <c r="T2491" s="47">
        <f>MAX(T2490,S2491)</f>
        <v/>
      </c>
      <c r="U2491" s="48">
        <f>S2491-T2491</f>
        <v/>
      </c>
      <c r="V2491" s="47">
        <f>IFERROR(SUMIFS(DATABASE!$M$5:$M$6004,DATABASE!$B$5:$B$6004,B2491,DATABASE!$X$5:$X$6004,1),0)</f>
        <v/>
      </c>
      <c r="W2491" s="31">
        <f>IFERROR(COUNTIFS(DATABASE!$B$5:$B$6004,B2491,DATABASE!$X$5:$X$6004,1),0)</f>
        <v/>
      </c>
      <c r="X2491" s="49">
        <f>--AND(ISNUMBER(B2491),C2491&lt;&gt;"",L2491&lt;&gt;"",M2491&lt;&gt;"")</f>
        <v/>
      </c>
    </row>
    <row r="2492" ht="15" customHeight="1" s="111">
      <c r="A2492" s="50" t="inlineStr">
        <is>
          <t>MAY</t>
        </is>
      </c>
      <c r="B2492" s="51">
        <f>MAY!A493</f>
        <v/>
      </c>
      <c r="C2492" s="52">
        <f>MAY!B493</f>
        <v/>
      </c>
      <c r="D2492" s="52">
        <f>MAY!C493</f>
        <v/>
      </c>
      <c r="E2492" s="52">
        <f>MAY!D493</f>
        <v/>
      </c>
      <c r="F2492" s="52">
        <f>MAY!E493</f>
        <v/>
      </c>
      <c r="G2492" s="52">
        <f>MAY!F493</f>
        <v/>
      </c>
      <c r="H2492" s="52">
        <f>MAY!G493</f>
        <v/>
      </c>
      <c r="I2492" s="53">
        <f>MAY!H493</f>
        <v/>
      </c>
      <c r="J2492" s="53">
        <f>MAY!I493</f>
        <v/>
      </c>
      <c r="K2492" s="52">
        <f>MAY!J493</f>
        <v/>
      </c>
      <c r="L2492" s="52">
        <f>MAY!K493</f>
        <v/>
      </c>
      <c r="M2492" s="54">
        <f>MAY!L493</f>
        <v/>
      </c>
      <c r="N2492" s="52">
        <f>MAY!M493</f>
        <v/>
      </c>
      <c r="O2492" s="52">
        <f>MAY!N493</f>
        <v/>
      </c>
      <c r="P2492" s="52">
        <f>MAY!O493</f>
        <v/>
      </c>
      <c r="Q2492" s="52">
        <f>MAY!P493</f>
        <v/>
      </c>
      <c r="R2492" s="52">
        <f>MAY!Q493</f>
        <v/>
      </c>
      <c r="S2492" s="54">
        <f>S2491+IF(X2492=0,0,M2492)</f>
        <v/>
      </c>
      <c r="T2492" s="55">
        <f>MAX(T2491,S2492)</f>
        <v/>
      </c>
      <c r="U2492" s="56">
        <f>S2492-T2492</f>
        <v/>
      </c>
      <c r="V2492" s="55">
        <f>IFERROR(SUMIFS(DATABASE!$M$5:$M$6004,DATABASE!$B$5:$B$6004,B2492,DATABASE!$X$5:$X$6004,1),0)</f>
        <v/>
      </c>
      <c r="W2492" s="57">
        <f>IFERROR(COUNTIFS(DATABASE!$B$5:$B$6004,B2492,DATABASE!$X$5:$X$6004,1),0)</f>
        <v/>
      </c>
      <c r="X2492" s="58">
        <f>--AND(ISNUMBER(B2492),C2492&lt;&gt;"",L2492&lt;&gt;"",M2492&lt;&gt;"")</f>
        <v/>
      </c>
    </row>
    <row r="2493" ht="15" customHeight="1" s="111">
      <c r="A2493" s="42" t="inlineStr">
        <is>
          <t>MAY</t>
        </is>
      </c>
      <c r="B2493" s="43">
        <f>MAY!A494</f>
        <v/>
      </c>
      <c r="C2493" s="44">
        <f>MAY!B494</f>
        <v/>
      </c>
      <c r="D2493" s="44">
        <f>MAY!C494</f>
        <v/>
      </c>
      <c r="E2493" s="44">
        <f>MAY!D494</f>
        <v/>
      </c>
      <c r="F2493" s="44">
        <f>MAY!E494</f>
        <v/>
      </c>
      <c r="G2493" s="44">
        <f>MAY!F494</f>
        <v/>
      </c>
      <c r="H2493" s="44">
        <f>MAY!G494</f>
        <v/>
      </c>
      <c r="I2493" s="45">
        <f>MAY!H494</f>
        <v/>
      </c>
      <c r="J2493" s="45">
        <f>MAY!I494</f>
        <v/>
      </c>
      <c r="K2493" s="44">
        <f>MAY!J494</f>
        <v/>
      </c>
      <c r="L2493" s="44">
        <f>MAY!K494</f>
        <v/>
      </c>
      <c r="M2493" s="46">
        <f>MAY!L494</f>
        <v/>
      </c>
      <c r="N2493" s="44">
        <f>MAY!M494</f>
        <v/>
      </c>
      <c r="O2493" s="44">
        <f>MAY!N494</f>
        <v/>
      </c>
      <c r="P2493" s="44">
        <f>MAY!O494</f>
        <v/>
      </c>
      <c r="Q2493" s="44">
        <f>MAY!P494</f>
        <v/>
      </c>
      <c r="R2493" s="44">
        <f>MAY!Q494</f>
        <v/>
      </c>
      <c r="S2493" s="46">
        <f>S2492+IF(X2493=0,0,M2493)</f>
        <v/>
      </c>
      <c r="T2493" s="47">
        <f>MAX(T2492,S2493)</f>
        <v/>
      </c>
      <c r="U2493" s="48">
        <f>S2493-T2493</f>
        <v/>
      </c>
      <c r="V2493" s="47">
        <f>IFERROR(SUMIFS(DATABASE!$M$5:$M$6004,DATABASE!$B$5:$B$6004,B2493,DATABASE!$X$5:$X$6004,1),0)</f>
        <v/>
      </c>
      <c r="W2493" s="31">
        <f>IFERROR(COUNTIFS(DATABASE!$B$5:$B$6004,B2493,DATABASE!$X$5:$X$6004,1),0)</f>
        <v/>
      </c>
      <c r="X2493" s="49">
        <f>--AND(ISNUMBER(B2493),C2493&lt;&gt;"",L2493&lt;&gt;"",M2493&lt;&gt;"")</f>
        <v/>
      </c>
    </row>
    <row r="2494" ht="15" customHeight="1" s="111">
      <c r="A2494" s="50" t="inlineStr">
        <is>
          <t>MAY</t>
        </is>
      </c>
      <c r="B2494" s="51">
        <f>MAY!A495</f>
        <v/>
      </c>
      <c r="C2494" s="52">
        <f>MAY!B495</f>
        <v/>
      </c>
      <c r="D2494" s="52">
        <f>MAY!C495</f>
        <v/>
      </c>
      <c r="E2494" s="52">
        <f>MAY!D495</f>
        <v/>
      </c>
      <c r="F2494" s="52">
        <f>MAY!E495</f>
        <v/>
      </c>
      <c r="G2494" s="52">
        <f>MAY!F495</f>
        <v/>
      </c>
      <c r="H2494" s="52">
        <f>MAY!G495</f>
        <v/>
      </c>
      <c r="I2494" s="53">
        <f>MAY!H495</f>
        <v/>
      </c>
      <c r="J2494" s="53">
        <f>MAY!I495</f>
        <v/>
      </c>
      <c r="K2494" s="52">
        <f>MAY!J495</f>
        <v/>
      </c>
      <c r="L2494" s="52">
        <f>MAY!K495</f>
        <v/>
      </c>
      <c r="M2494" s="54">
        <f>MAY!L495</f>
        <v/>
      </c>
      <c r="N2494" s="52">
        <f>MAY!M495</f>
        <v/>
      </c>
      <c r="O2494" s="52">
        <f>MAY!N495</f>
        <v/>
      </c>
      <c r="P2494" s="52">
        <f>MAY!O495</f>
        <v/>
      </c>
      <c r="Q2494" s="52">
        <f>MAY!P495</f>
        <v/>
      </c>
      <c r="R2494" s="52">
        <f>MAY!Q495</f>
        <v/>
      </c>
      <c r="S2494" s="54">
        <f>S2493+IF(X2494=0,0,M2494)</f>
        <v/>
      </c>
      <c r="T2494" s="55">
        <f>MAX(T2493,S2494)</f>
        <v/>
      </c>
      <c r="U2494" s="56">
        <f>S2494-T2494</f>
        <v/>
      </c>
      <c r="V2494" s="55">
        <f>IFERROR(SUMIFS(DATABASE!$M$5:$M$6004,DATABASE!$B$5:$B$6004,B2494,DATABASE!$X$5:$X$6004,1),0)</f>
        <v/>
      </c>
      <c r="W2494" s="57">
        <f>IFERROR(COUNTIFS(DATABASE!$B$5:$B$6004,B2494,DATABASE!$X$5:$X$6004,1),0)</f>
        <v/>
      </c>
      <c r="X2494" s="58">
        <f>--AND(ISNUMBER(B2494),C2494&lt;&gt;"",L2494&lt;&gt;"",M2494&lt;&gt;"")</f>
        <v/>
      </c>
    </row>
    <row r="2495" ht="15" customHeight="1" s="111">
      <c r="A2495" s="42" t="inlineStr">
        <is>
          <t>MAY</t>
        </is>
      </c>
      <c r="B2495" s="43">
        <f>MAY!A496</f>
        <v/>
      </c>
      <c r="C2495" s="44">
        <f>MAY!B496</f>
        <v/>
      </c>
      <c r="D2495" s="44">
        <f>MAY!C496</f>
        <v/>
      </c>
      <c r="E2495" s="44">
        <f>MAY!D496</f>
        <v/>
      </c>
      <c r="F2495" s="44">
        <f>MAY!E496</f>
        <v/>
      </c>
      <c r="G2495" s="44">
        <f>MAY!F496</f>
        <v/>
      </c>
      <c r="H2495" s="44">
        <f>MAY!G496</f>
        <v/>
      </c>
      <c r="I2495" s="45">
        <f>MAY!H496</f>
        <v/>
      </c>
      <c r="J2495" s="45">
        <f>MAY!I496</f>
        <v/>
      </c>
      <c r="K2495" s="44">
        <f>MAY!J496</f>
        <v/>
      </c>
      <c r="L2495" s="44">
        <f>MAY!K496</f>
        <v/>
      </c>
      <c r="M2495" s="46">
        <f>MAY!L496</f>
        <v/>
      </c>
      <c r="N2495" s="44">
        <f>MAY!M496</f>
        <v/>
      </c>
      <c r="O2495" s="44">
        <f>MAY!N496</f>
        <v/>
      </c>
      <c r="P2495" s="44">
        <f>MAY!O496</f>
        <v/>
      </c>
      <c r="Q2495" s="44">
        <f>MAY!P496</f>
        <v/>
      </c>
      <c r="R2495" s="44">
        <f>MAY!Q496</f>
        <v/>
      </c>
      <c r="S2495" s="46">
        <f>S2494+IF(X2495=0,0,M2495)</f>
        <v/>
      </c>
      <c r="T2495" s="47">
        <f>MAX(T2494,S2495)</f>
        <v/>
      </c>
      <c r="U2495" s="48">
        <f>S2495-T2495</f>
        <v/>
      </c>
      <c r="V2495" s="47">
        <f>IFERROR(SUMIFS(DATABASE!$M$5:$M$6004,DATABASE!$B$5:$B$6004,B2495,DATABASE!$X$5:$X$6004,1),0)</f>
        <v/>
      </c>
      <c r="W2495" s="31">
        <f>IFERROR(COUNTIFS(DATABASE!$B$5:$B$6004,B2495,DATABASE!$X$5:$X$6004,1),0)</f>
        <v/>
      </c>
      <c r="X2495" s="49">
        <f>--AND(ISNUMBER(B2495),C2495&lt;&gt;"",L2495&lt;&gt;"",M2495&lt;&gt;"")</f>
        <v/>
      </c>
    </row>
    <row r="2496" ht="15" customHeight="1" s="111">
      <c r="A2496" s="50" t="inlineStr">
        <is>
          <t>MAY</t>
        </is>
      </c>
      <c r="B2496" s="51">
        <f>MAY!A497</f>
        <v/>
      </c>
      <c r="C2496" s="52">
        <f>MAY!B497</f>
        <v/>
      </c>
      <c r="D2496" s="52">
        <f>MAY!C497</f>
        <v/>
      </c>
      <c r="E2496" s="52">
        <f>MAY!D497</f>
        <v/>
      </c>
      <c r="F2496" s="52">
        <f>MAY!E497</f>
        <v/>
      </c>
      <c r="G2496" s="52">
        <f>MAY!F497</f>
        <v/>
      </c>
      <c r="H2496" s="52">
        <f>MAY!G497</f>
        <v/>
      </c>
      <c r="I2496" s="53">
        <f>MAY!H497</f>
        <v/>
      </c>
      <c r="J2496" s="53">
        <f>MAY!I497</f>
        <v/>
      </c>
      <c r="K2496" s="52">
        <f>MAY!J497</f>
        <v/>
      </c>
      <c r="L2496" s="52">
        <f>MAY!K497</f>
        <v/>
      </c>
      <c r="M2496" s="54">
        <f>MAY!L497</f>
        <v/>
      </c>
      <c r="N2496" s="52">
        <f>MAY!M497</f>
        <v/>
      </c>
      <c r="O2496" s="52">
        <f>MAY!N497</f>
        <v/>
      </c>
      <c r="P2496" s="52">
        <f>MAY!O497</f>
        <v/>
      </c>
      <c r="Q2496" s="52">
        <f>MAY!P497</f>
        <v/>
      </c>
      <c r="R2496" s="52">
        <f>MAY!Q497</f>
        <v/>
      </c>
      <c r="S2496" s="54">
        <f>S2495+IF(X2496=0,0,M2496)</f>
        <v/>
      </c>
      <c r="T2496" s="55">
        <f>MAX(T2495,S2496)</f>
        <v/>
      </c>
      <c r="U2496" s="56">
        <f>S2496-T2496</f>
        <v/>
      </c>
      <c r="V2496" s="55">
        <f>IFERROR(SUMIFS(DATABASE!$M$5:$M$6004,DATABASE!$B$5:$B$6004,B2496,DATABASE!$X$5:$X$6004,1),0)</f>
        <v/>
      </c>
      <c r="W2496" s="57">
        <f>IFERROR(COUNTIFS(DATABASE!$B$5:$B$6004,B2496,DATABASE!$X$5:$X$6004,1),0)</f>
        <v/>
      </c>
      <c r="X2496" s="58">
        <f>--AND(ISNUMBER(B2496),C2496&lt;&gt;"",L2496&lt;&gt;"",M2496&lt;&gt;"")</f>
        <v/>
      </c>
    </row>
    <row r="2497" ht="15" customHeight="1" s="111">
      <c r="A2497" s="42" t="inlineStr">
        <is>
          <t>MAY</t>
        </is>
      </c>
      <c r="B2497" s="43">
        <f>MAY!A498</f>
        <v/>
      </c>
      <c r="C2497" s="44">
        <f>MAY!B498</f>
        <v/>
      </c>
      <c r="D2497" s="44">
        <f>MAY!C498</f>
        <v/>
      </c>
      <c r="E2497" s="44">
        <f>MAY!D498</f>
        <v/>
      </c>
      <c r="F2497" s="44">
        <f>MAY!E498</f>
        <v/>
      </c>
      <c r="G2497" s="44">
        <f>MAY!F498</f>
        <v/>
      </c>
      <c r="H2497" s="44">
        <f>MAY!G498</f>
        <v/>
      </c>
      <c r="I2497" s="45">
        <f>MAY!H498</f>
        <v/>
      </c>
      <c r="J2497" s="45">
        <f>MAY!I498</f>
        <v/>
      </c>
      <c r="K2497" s="44">
        <f>MAY!J498</f>
        <v/>
      </c>
      <c r="L2497" s="44">
        <f>MAY!K498</f>
        <v/>
      </c>
      <c r="M2497" s="46">
        <f>MAY!L498</f>
        <v/>
      </c>
      <c r="N2497" s="44">
        <f>MAY!M498</f>
        <v/>
      </c>
      <c r="O2497" s="44">
        <f>MAY!N498</f>
        <v/>
      </c>
      <c r="P2497" s="44">
        <f>MAY!O498</f>
        <v/>
      </c>
      <c r="Q2497" s="44">
        <f>MAY!P498</f>
        <v/>
      </c>
      <c r="R2497" s="44">
        <f>MAY!Q498</f>
        <v/>
      </c>
      <c r="S2497" s="46">
        <f>S2496+IF(X2497=0,0,M2497)</f>
        <v/>
      </c>
      <c r="T2497" s="47">
        <f>MAX(T2496,S2497)</f>
        <v/>
      </c>
      <c r="U2497" s="48">
        <f>S2497-T2497</f>
        <v/>
      </c>
      <c r="V2497" s="47">
        <f>IFERROR(SUMIFS(DATABASE!$M$5:$M$6004,DATABASE!$B$5:$B$6004,B2497,DATABASE!$X$5:$X$6004,1),0)</f>
        <v/>
      </c>
      <c r="W2497" s="31">
        <f>IFERROR(COUNTIFS(DATABASE!$B$5:$B$6004,B2497,DATABASE!$X$5:$X$6004,1),0)</f>
        <v/>
      </c>
      <c r="X2497" s="49">
        <f>--AND(ISNUMBER(B2497),C2497&lt;&gt;"",L2497&lt;&gt;"",M2497&lt;&gt;"")</f>
        <v/>
      </c>
    </row>
    <row r="2498" ht="15" customHeight="1" s="111">
      <c r="A2498" s="50" t="inlineStr">
        <is>
          <t>MAY</t>
        </is>
      </c>
      <c r="B2498" s="51">
        <f>MAY!A499</f>
        <v/>
      </c>
      <c r="C2498" s="52">
        <f>MAY!B499</f>
        <v/>
      </c>
      <c r="D2498" s="52">
        <f>MAY!C499</f>
        <v/>
      </c>
      <c r="E2498" s="52">
        <f>MAY!D499</f>
        <v/>
      </c>
      <c r="F2498" s="52">
        <f>MAY!E499</f>
        <v/>
      </c>
      <c r="G2498" s="52">
        <f>MAY!F499</f>
        <v/>
      </c>
      <c r="H2498" s="52">
        <f>MAY!G499</f>
        <v/>
      </c>
      <c r="I2498" s="53">
        <f>MAY!H499</f>
        <v/>
      </c>
      <c r="J2498" s="53">
        <f>MAY!I499</f>
        <v/>
      </c>
      <c r="K2498" s="52">
        <f>MAY!J499</f>
        <v/>
      </c>
      <c r="L2498" s="52">
        <f>MAY!K499</f>
        <v/>
      </c>
      <c r="M2498" s="54">
        <f>MAY!L499</f>
        <v/>
      </c>
      <c r="N2498" s="52">
        <f>MAY!M499</f>
        <v/>
      </c>
      <c r="O2498" s="52">
        <f>MAY!N499</f>
        <v/>
      </c>
      <c r="P2498" s="52">
        <f>MAY!O499</f>
        <v/>
      </c>
      <c r="Q2498" s="52">
        <f>MAY!P499</f>
        <v/>
      </c>
      <c r="R2498" s="52">
        <f>MAY!Q499</f>
        <v/>
      </c>
      <c r="S2498" s="54">
        <f>S2497+IF(X2498=0,0,M2498)</f>
        <v/>
      </c>
      <c r="T2498" s="55">
        <f>MAX(T2497,S2498)</f>
        <v/>
      </c>
      <c r="U2498" s="56">
        <f>S2498-T2498</f>
        <v/>
      </c>
      <c r="V2498" s="55">
        <f>IFERROR(SUMIFS(DATABASE!$M$5:$M$6004,DATABASE!$B$5:$B$6004,B2498,DATABASE!$X$5:$X$6004,1),0)</f>
        <v/>
      </c>
      <c r="W2498" s="57">
        <f>IFERROR(COUNTIFS(DATABASE!$B$5:$B$6004,B2498,DATABASE!$X$5:$X$6004,1),0)</f>
        <v/>
      </c>
      <c r="X2498" s="58">
        <f>--AND(ISNUMBER(B2498),C2498&lt;&gt;"",L2498&lt;&gt;"",M2498&lt;&gt;"")</f>
        <v/>
      </c>
    </row>
    <row r="2499" ht="15" customHeight="1" s="111">
      <c r="A2499" s="42" t="inlineStr">
        <is>
          <t>MAY</t>
        </is>
      </c>
      <c r="B2499" s="43">
        <f>MAY!A500</f>
        <v/>
      </c>
      <c r="C2499" s="44">
        <f>MAY!B500</f>
        <v/>
      </c>
      <c r="D2499" s="44">
        <f>MAY!C500</f>
        <v/>
      </c>
      <c r="E2499" s="44">
        <f>MAY!D500</f>
        <v/>
      </c>
      <c r="F2499" s="44">
        <f>MAY!E500</f>
        <v/>
      </c>
      <c r="G2499" s="44">
        <f>MAY!F500</f>
        <v/>
      </c>
      <c r="H2499" s="44">
        <f>MAY!G500</f>
        <v/>
      </c>
      <c r="I2499" s="45">
        <f>MAY!H500</f>
        <v/>
      </c>
      <c r="J2499" s="45">
        <f>MAY!I500</f>
        <v/>
      </c>
      <c r="K2499" s="44">
        <f>MAY!J500</f>
        <v/>
      </c>
      <c r="L2499" s="44">
        <f>MAY!K500</f>
        <v/>
      </c>
      <c r="M2499" s="46">
        <f>MAY!L500</f>
        <v/>
      </c>
      <c r="N2499" s="44">
        <f>MAY!M500</f>
        <v/>
      </c>
      <c r="O2499" s="44">
        <f>MAY!N500</f>
        <v/>
      </c>
      <c r="P2499" s="44">
        <f>MAY!O500</f>
        <v/>
      </c>
      <c r="Q2499" s="44">
        <f>MAY!P500</f>
        <v/>
      </c>
      <c r="R2499" s="44">
        <f>MAY!Q500</f>
        <v/>
      </c>
      <c r="S2499" s="46">
        <f>S2498+IF(X2499=0,0,M2499)</f>
        <v/>
      </c>
      <c r="T2499" s="47">
        <f>MAX(T2498,S2499)</f>
        <v/>
      </c>
      <c r="U2499" s="48">
        <f>S2499-T2499</f>
        <v/>
      </c>
      <c r="V2499" s="47">
        <f>IFERROR(SUMIFS(DATABASE!$M$5:$M$6004,DATABASE!$B$5:$B$6004,B2499,DATABASE!$X$5:$X$6004,1),0)</f>
        <v/>
      </c>
      <c r="W2499" s="31">
        <f>IFERROR(COUNTIFS(DATABASE!$B$5:$B$6004,B2499,DATABASE!$X$5:$X$6004,1),0)</f>
        <v/>
      </c>
      <c r="X2499" s="49">
        <f>--AND(ISNUMBER(B2499),C2499&lt;&gt;"",L2499&lt;&gt;"",M2499&lt;&gt;"")</f>
        <v/>
      </c>
    </row>
    <row r="2500" ht="15" customHeight="1" s="111">
      <c r="A2500" s="50" t="inlineStr">
        <is>
          <t>MAY</t>
        </is>
      </c>
      <c r="B2500" s="51">
        <f>MAY!A501</f>
        <v/>
      </c>
      <c r="C2500" s="52">
        <f>MAY!B501</f>
        <v/>
      </c>
      <c r="D2500" s="52">
        <f>MAY!C501</f>
        <v/>
      </c>
      <c r="E2500" s="52">
        <f>MAY!D501</f>
        <v/>
      </c>
      <c r="F2500" s="52">
        <f>MAY!E501</f>
        <v/>
      </c>
      <c r="G2500" s="52">
        <f>MAY!F501</f>
        <v/>
      </c>
      <c r="H2500" s="52">
        <f>MAY!G501</f>
        <v/>
      </c>
      <c r="I2500" s="53">
        <f>MAY!H501</f>
        <v/>
      </c>
      <c r="J2500" s="53">
        <f>MAY!I501</f>
        <v/>
      </c>
      <c r="K2500" s="52">
        <f>MAY!J501</f>
        <v/>
      </c>
      <c r="L2500" s="52">
        <f>MAY!K501</f>
        <v/>
      </c>
      <c r="M2500" s="54">
        <f>MAY!L501</f>
        <v/>
      </c>
      <c r="N2500" s="52">
        <f>MAY!M501</f>
        <v/>
      </c>
      <c r="O2500" s="52">
        <f>MAY!N501</f>
        <v/>
      </c>
      <c r="P2500" s="52">
        <f>MAY!O501</f>
        <v/>
      </c>
      <c r="Q2500" s="52">
        <f>MAY!P501</f>
        <v/>
      </c>
      <c r="R2500" s="52">
        <f>MAY!Q501</f>
        <v/>
      </c>
      <c r="S2500" s="54">
        <f>S2499+IF(X2500=0,0,M2500)</f>
        <v/>
      </c>
      <c r="T2500" s="55">
        <f>MAX(T2499,S2500)</f>
        <v/>
      </c>
      <c r="U2500" s="56">
        <f>S2500-T2500</f>
        <v/>
      </c>
      <c r="V2500" s="55">
        <f>IFERROR(SUMIFS(DATABASE!$M$5:$M$6004,DATABASE!$B$5:$B$6004,B2500,DATABASE!$X$5:$X$6004,1),0)</f>
        <v/>
      </c>
      <c r="W2500" s="57">
        <f>IFERROR(COUNTIFS(DATABASE!$B$5:$B$6004,B2500,DATABASE!$X$5:$X$6004,1),0)</f>
        <v/>
      </c>
      <c r="X2500" s="58">
        <f>--AND(ISNUMBER(B2500),C2500&lt;&gt;"",L2500&lt;&gt;"",M2500&lt;&gt;"")</f>
        <v/>
      </c>
    </row>
    <row r="2501" ht="15" customHeight="1" s="111">
      <c r="A2501" s="42" t="inlineStr">
        <is>
          <t>MAY</t>
        </is>
      </c>
      <c r="B2501" s="43">
        <f>MAY!A502</f>
        <v/>
      </c>
      <c r="C2501" s="44">
        <f>MAY!B502</f>
        <v/>
      </c>
      <c r="D2501" s="44">
        <f>MAY!C502</f>
        <v/>
      </c>
      <c r="E2501" s="44">
        <f>MAY!D502</f>
        <v/>
      </c>
      <c r="F2501" s="44">
        <f>MAY!E502</f>
        <v/>
      </c>
      <c r="G2501" s="44">
        <f>MAY!F502</f>
        <v/>
      </c>
      <c r="H2501" s="44">
        <f>MAY!G502</f>
        <v/>
      </c>
      <c r="I2501" s="45">
        <f>MAY!H502</f>
        <v/>
      </c>
      <c r="J2501" s="45">
        <f>MAY!I502</f>
        <v/>
      </c>
      <c r="K2501" s="44">
        <f>MAY!J502</f>
        <v/>
      </c>
      <c r="L2501" s="44">
        <f>MAY!K502</f>
        <v/>
      </c>
      <c r="M2501" s="46">
        <f>MAY!L502</f>
        <v/>
      </c>
      <c r="N2501" s="44">
        <f>MAY!M502</f>
        <v/>
      </c>
      <c r="O2501" s="44">
        <f>MAY!N502</f>
        <v/>
      </c>
      <c r="P2501" s="44">
        <f>MAY!O502</f>
        <v/>
      </c>
      <c r="Q2501" s="44">
        <f>MAY!P502</f>
        <v/>
      </c>
      <c r="R2501" s="44">
        <f>MAY!Q502</f>
        <v/>
      </c>
      <c r="S2501" s="46">
        <f>S2500+IF(X2501=0,0,M2501)</f>
        <v/>
      </c>
      <c r="T2501" s="47">
        <f>MAX(T2500,S2501)</f>
        <v/>
      </c>
      <c r="U2501" s="48">
        <f>S2501-T2501</f>
        <v/>
      </c>
      <c r="V2501" s="47">
        <f>IFERROR(SUMIFS(DATABASE!$M$5:$M$6004,DATABASE!$B$5:$B$6004,B2501,DATABASE!$X$5:$X$6004,1),0)</f>
        <v/>
      </c>
      <c r="W2501" s="31">
        <f>IFERROR(COUNTIFS(DATABASE!$B$5:$B$6004,B2501,DATABASE!$X$5:$X$6004,1),0)</f>
        <v/>
      </c>
      <c r="X2501" s="49">
        <f>--AND(ISNUMBER(B2501),C2501&lt;&gt;"",L2501&lt;&gt;"",M2501&lt;&gt;"")</f>
        <v/>
      </c>
    </row>
    <row r="2502" ht="15" customHeight="1" s="111">
      <c r="A2502" s="50" t="inlineStr">
        <is>
          <t>MAY</t>
        </is>
      </c>
      <c r="B2502" s="51">
        <f>MAY!A503</f>
        <v/>
      </c>
      <c r="C2502" s="52">
        <f>MAY!B503</f>
        <v/>
      </c>
      <c r="D2502" s="52">
        <f>MAY!C503</f>
        <v/>
      </c>
      <c r="E2502" s="52">
        <f>MAY!D503</f>
        <v/>
      </c>
      <c r="F2502" s="52">
        <f>MAY!E503</f>
        <v/>
      </c>
      <c r="G2502" s="52">
        <f>MAY!F503</f>
        <v/>
      </c>
      <c r="H2502" s="52">
        <f>MAY!G503</f>
        <v/>
      </c>
      <c r="I2502" s="53">
        <f>MAY!H503</f>
        <v/>
      </c>
      <c r="J2502" s="53">
        <f>MAY!I503</f>
        <v/>
      </c>
      <c r="K2502" s="52">
        <f>MAY!J503</f>
        <v/>
      </c>
      <c r="L2502" s="52">
        <f>MAY!K503</f>
        <v/>
      </c>
      <c r="M2502" s="54">
        <f>MAY!L503</f>
        <v/>
      </c>
      <c r="N2502" s="52">
        <f>MAY!M503</f>
        <v/>
      </c>
      <c r="O2502" s="52">
        <f>MAY!N503</f>
        <v/>
      </c>
      <c r="P2502" s="52">
        <f>MAY!O503</f>
        <v/>
      </c>
      <c r="Q2502" s="52">
        <f>MAY!P503</f>
        <v/>
      </c>
      <c r="R2502" s="52">
        <f>MAY!Q503</f>
        <v/>
      </c>
      <c r="S2502" s="54">
        <f>S2501+IF(X2502=0,0,M2502)</f>
        <v/>
      </c>
      <c r="T2502" s="55">
        <f>MAX(T2501,S2502)</f>
        <v/>
      </c>
      <c r="U2502" s="56">
        <f>S2502-T2502</f>
        <v/>
      </c>
      <c r="V2502" s="55">
        <f>IFERROR(SUMIFS(DATABASE!$M$5:$M$6004,DATABASE!$B$5:$B$6004,B2502,DATABASE!$X$5:$X$6004,1),0)</f>
        <v/>
      </c>
      <c r="W2502" s="57">
        <f>IFERROR(COUNTIFS(DATABASE!$B$5:$B$6004,B2502,DATABASE!$X$5:$X$6004,1),0)</f>
        <v/>
      </c>
      <c r="X2502" s="58">
        <f>--AND(ISNUMBER(B2502),C2502&lt;&gt;"",L2502&lt;&gt;"",M2502&lt;&gt;"")</f>
        <v/>
      </c>
    </row>
    <row r="2503" ht="15" customHeight="1" s="111">
      <c r="A2503" s="42" t="inlineStr">
        <is>
          <t>MAY</t>
        </is>
      </c>
      <c r="B2503" s="43">
        <f>MAY!A504</f>
        <v/>
      </c>
      <c r="C2503" s="44">
        <f>MAY!B504</f>
        <v/>
      </c>
      <c r="D2503" s="44">
        <f>MAY!C504</f>
        <v/>
      </c>
      <c r="E2503" s="44">
        <f>MAY!D504</f>
        <v/>
      </c>
      <c r="F2503" s="44">
        <f>MAY!E504</f>
        <v/>
      </c>
      <c r="G2503" s="44">
        <f>MAY!F504</f>
        <v/>
      </c>
      <c r="H2503" s="44">
        <f>MAY!G504</f>
        <v/>
      </c>
      <c r="I2503" s="45">
        <f>MAY!H504</f>
        <v/>
      </c>
      <c r="J2503" s="45">
        <f>MAY!I504</f>
        <v/>
      </c>
      <c r="K2503" s="44">
        <f>MAY!J504</f>
        <v/>
      </c>
      <c r="L2503" s="44">
        <f>MAY!K504</f>
        <v/>
      </c>
      <c r="M2503" s="46">
        <f>MAY!L504</f>
        <v/>
      </c>
      <c r="N2503" s="44">
        <f>MAY!M504</f>
        <v/>
      </c>
      <c r="O2503" s="44">
        <f>MAY!N504</f>
        <v/>
      </c>
      <c r="P2503" s="44">
        <f>MAY!O504</f>
        <v/>
      </c>
      <c r="Q2503" s="44">
        <f>MAY!P504</f>
        <v/>
      </c>
      <c r="R2503" s="44">
        <f>MAY!Q504</f>
        <v/>
      </c>
      <c r="S2503" s="46">
        <f>S2502+IF(X2503=0,0,M2503)</f>
        <v/>
      </c>
      <c r="T2503" s="47">
        <f>MAX(T2502,S2503)</f>
        <v/>
      </c>
      <c r="U2503" s="48">
        <f>S2503-T2503</f>
        <v/>
      </c>
      <c r="V2503" s="47">
        <f>IFERROR(SUMIFS(DATABASE!$M$5:$M$6004,DATABASE!$B$5:$B$6004,B2503,DATABASE!$X$5:$X$6004,1),0)</f>
        <v/>
      </c>
      <c r="W2503" s="31">
        <f>IFERROR(COUNTIFS(DATABASE!$B$5:$B$6004,B2503,DATABASE!$X$5:$X$6004,1),0)</f>
        <v/>
      </c>
      <c r="X2503" s="49">
        <f>--AND(ISNUMBER(B2503),C2503&lt;&gt;"",L2503&lt;&gt;"",M2503&lt;&gt;"")</f>
        <v/>
      </c>
    </row>
    <row r="2504" ht="15" customHeight="1" s="111">
      <c r="A2504" s="50" t="inlineStr">
        <is>
          <t>MAY</t>
        </is>
      </c>
      <c r="B2504" s="51">
        <f>MAY!A505</f>
        <v/>
      </c>
      <c r="C2504" s="52">
        <f>MAY!B505</f>
        <v/>
      </c>
      <c r="D2504" s="52">
        <f>MAY!C505</f>
        <v/>
      </c>
      <c r="E2504" s="52">
        <f>MAY!D505</f>
        <v/>
      </c>
      <c r="F2504" s="52">
        <f>MAY!E505</f>
        <v/>
      </c>
      <c r="G2504" s="52">
        <f>MAY!F505</f>
        <v/>
      </c>
      <c r="H2504" s="52">
        <f>MAY!G505</f>
        <v/>
      </c>
      <c r="I2504" s="53">
        <f>MAY!H505</f>
        <v/>
      </c>
      <c r="J2504" s="53">
        <f>MAY!I505</f>
        <v/>
      </c>
      <c r="K2504" s="52">
        <f>MAY!J505</f>
        <v/>
      </c>
      <c r="L2504" s="52">
        <f>MAY!K505</f>
        <v/>
      </c>
      <c r="M2504" s="54">
        <f>MAY!L505</f>
        <v/>
      </c>
      <c r="N2504" s="52">
        <f>MAY!M505</f>
        <v/>
      </c>
      <c r="O2504" s="52">
        <f>MAY!N505</f>
        <v/>
      </c>
      <c r="P2504" s="52">
        <f>MAY!O505</f>
        <v/>
      </c>
      <c r="Q2504" s="52">
        <f>MAY!P505</f>
        <v/>
      </c>
      <c r="R2504" s="52">
        <f>MAY!Q505</f>
        <v/>
      </c>
      <c r="S2504" s="54">
        <f>S2503+IF(X2504=0,0,M2504)</f>
        <v/>
      </c>
      <c r="T2504" s="55">
        <f>MAX(T2503,S2504)</f>
        <v/>
      </c>
      <c r="U2504" s="56">
        <f>S2504-T2504</f>
        <v/>
      </c>
      <c r="V2504" s="55">
        <f>IFERROR(SUMIFS(DATABASE!$M$5:$M$6004,DATABASE!$B$5:$B$6004,B2504,DATABASE!$X$5:$X$6004,1),0)</f>
        <v/>
      </c>
      <c r="W2504" s="57">
        <f>IFERROR(COUNTIFS(DATABASE!$B$5:$B$6004,B2504,DATABASE!$X$5:$X$6004,1),0)</f>
        <v/>
      </c>
      <c r="X2504" s="58">
        <f>--AND(ISNUMBER(B2504),C2504&lt;&gt;"",L2504&lt;&gt;"",M2504&lt;&gt;"")</f>
        <v/>
      </c>
    </row>
    <row r="2505" ht="15" customHeight="1" s="111">
      <c r="A2505" s="42" t="inlineStr">
        <is>
          <t>JUN</t>
        </is>
      </c>
      <c r="B2505" s="43">
        <f>JUN!A6</f>
        <v/>
      </c>
      <c r="C2505" s="44">
        <f>JUN!B6</f>
        <v/>
      </c>
      <c r="D2505" s="44">
        <f>JUN!C6</f>
        <v/>
      </c>
      <c r="E2505" s="44">
        <f>JUN!D6</f>
        <v/>
      </c>
      <c r="F2505" s="44">
        <f>JUN!E6</f>
        <v/>
      </c>
      <c r="G2505" s="44">
        <f>JUN!F6</f>
        <v/>
      </c>
      <c r="H2505" s="44">
        <f>JUN!G6</f>
        <v/>
      </c>
      <c r="I2505" s="45">
        <f>JUN!H6</f>
        <v/>
      </c>
      <c r="J2505" s="45">
        <f>JUN!I6</f>
        <v/>
      </c>
      <c r="K2505" s="44">
        <f>JUN!J6</f>
        <v/>
      </c>
      <c r="L2505" s="44">
        <f>JUN!K6</f>
        <v/>
      </c>
      <c r="M2505" s="46">
        <f>JUN!L6</f>
        <v/>
      </c>
      <c r="N2505" s="44">
        <f>JUN!M6</f>
        <v/>
      </c>
      <c r="O2505" s="44">
        <f>JUN!N6</f>
        <v/>
      </c>
      <c r="P2505" s="44">
        <f>JUN!O6</f>
        <v/>
      </c>
      <c r="Q2505" s="44">
        <f>JUN!P6</f>
        <v/>
      </c>
      <c r="R2505" s="44">
        <f>JUN!Q6</f>
        <v/>
      </c>
      <c r="S2505" s="46">
        <f>S2504+IF(X2505=0,0,M2505)</f>
        <v/>
      </c>
      <c r="T2505" s="47">
        <f>MAX(T2504,S2505)</f>
        <v/>
      </c>
      <c r="U2505" s="48">
        <f>S2505-T2505</f>
        <v/>
      </c>
      <c r="V2505" s="47">
        <f>IFERROR(SUMIFS(DATABASE!$M$5:$M$6004,DATABASE!$B$5:$B$6004,B2505,DATABASE!$X$5:$X$6004,1),0)</f>
        <v/>
      </c>
      <c r="W2505" s="31">
        <f>IFERROR(COUNTIFS(DATABASE!$B$5:$B$6004,B2505,DATABASE!$X$5:$X$6004,1),0)</f>
        <v/>
      </c>
      <c r="X2505" s="49">
        <f>--AND(ISNUMBER(B2505),C2505&lt;&gt;"",L2505&lt;&gt;"",M2505&lt;&gt;"")</f>
        <v/>
      </c>
    </row>
    <row r="2506" ht="15" customHeight="1" s="111">
      <c r="A2506" s="50" t="inlineStr">
        <is>
          <t>JUN</t>
        </is>
      </c>
      <c r="B2506" s="51">
        <f>JUN!A7</f>
        <v/>
      </c>
      <c r="C2506" s="52">
        <f>JUN!B7</f>
        <v/>
      </c>
      <c r="D2506" s="52">
        <f>JUN!C7</f>
        <v/>
      </c>
      <c r="E2506" s="52">
        <f>JUN!D7</f>
        <v/>
      </c>
      <c r="F2506" s="52">
        <f>JUN!E7</f>
        <v/>
      </c>
      <c r="G2506" s="52">
        <f>JUN!F7</f>
        <v/>
      </c>
      <c r="H2506" s="52">
        <f>JUN!G7</f>
        <v/>
      </c>
      <c r="I2506" s="53">
        <f>JUN!H7</f>
        <v/>
      </c>
      <c r="J2506" s="53">
        <f>JUN!I7</f>
        <v/>
      </c>
      <c r="K2506" s="52">
        <f>JUN!J7</f>
        <v/>
      </c>
      <c r="L2506" s="52">
        <f>JUN!K7</f>
        <v/>
      </c>
      <c r="M2506" s="54">
        <f>JUN!L7</f>
        <v/>
      </c>
      <c r="N2506" s="52">
        <f>JUN!M7</f>
        <v/>
      </c>
      <c r="O2506" s="52">
        <f>JUN!N7</f>
        <v/>
      </c>
      <c r="P2506" s="52">
        <f>JUN!O7</f>
        <v/>
      </c>
      <c r="Q2506" s="52">
        <f>JUN!P7</f>
        <v/>
      </c>
      <c r="R2506" s="52">
        <f>JUN!Q7</f>
        <v/>
      </c>
      <c r="S2506" s="54">
        <f>S2505+IF(X2506=0,0,M2506)</f>
        <v/>
      </c>
      <c r="T2506" s="55">
        <f>MAX(T2505,S2506)</f>
        <v/>
      </c>
      <c r="U2506" s="56">
        <f>S2506-T2506</f>
        <v/>
      </c>
      <c r="V2506" s="55">
        <f>IFERROR(SUMIFS(DATABASE!$M$5:$M$6004,DATABASE!$B$5:$B$6004,B2506,DATABASE!$X$5:$X$6004,1),0)</f>
        <v/>
      </c>
      <c r="W2506" s="57">
        <f>IFERROR(COUNTIFS(DATABASE!$B$5:$B$6004,B2506,DATABASE!$X$5:$X$6004,1),0)</f>
        <v/>
      </c>
      <c r="X2506" s="58">
        <f>--AND(ISNUMBER(B2506),C2506&lt;&gt;"",L2506&lt;&gt;"",M2506&lt;&gt;"")</f>
        <v/>
      </c>
    </row>
    <row r="2507" ht="15" customHeight="1" s="111">
      <c r="A2507" s="42" t="inlineStr">
        <is>
          <t>JUN</t>
        </is>
      </c>
      <c r="B2507" s="43">
        <f>JUN!A8</f>
        <v/>
      </c>
      <c r="C2507" s="44">
        <f>JUN!B8</f>
        <v/>
      </c>
      <c r="D2507" s="44">
        <f>JUN!C8</f>
        <v/>
      </c>
      <c r="E2507" s="44">
        <f>JUN!D8</f>
        <v/>
      </c>
      <c r="F2507" s="44">
        <f>JUN!E8</f>
        <v/>
      </c>
      <c r="G2507" s="44">
        <f>JUN!F8</f>
        <v/>
      </c>
      <c r="H2507" s="44">
        <f>JUN!G8</f>
        <v/>
      </c>
      <c r="I2507" s="45">
        <f>JUN!H8</f>
        <v/>
      </c>
      <c r="J2507" s="45">
        <f>JUN!I8</f>
        <v/>
      </c>
      <c r="K2507" s="44">
        <f>JUN!J8</f>
        <v/>
      </c>
      <c r="L2507" s="44">
        <f>JUN!K8</f>
        <v/>
      </c>
      <c r="M2507" s="46">
        <f>JUN!L8</f>
        <v/>
      </c>
      <c r="N2507" s="44">
        <f>JUN!M8</f>
        <v/>
      </c>
      <c r="O2507" s="44">
        <f>JUN!N8</f>
        <v/>
      </c>
      <c r="P2507" s="44">
        <f>JUN!O8</f>
        <v/>
      </c>
      <c r="Q2507" s="44">
        <f>JUN!P8</f>
        <v/>
      </c>
      <c r="R2507" s="44">
        <f>JUN!Q8</f>
        <v/>
      </c>
      <c r="S2507" s="46">
        <f>S2506+IF(X2507=0,0,M2507)</f>
        <v/>
      </c>
      <c r="T2507" s="47">
        <f>MAX(T2506,S2507)</f>
        <v/>
      </c>
      <c r="U2507" s="48">
        <f>S2507-T2507</f>
        <v/>
      </c>
      <c r="V2507" s="47">
        <f>IFERROR(SUMIFS(DATABASE!$M$5:$M$6004,DATABASE!$B$5:$B$6004,B2507,DATABASE!$X$5:$X$6004,1),0)</f>
        <v/>
      </c>
      <c r="W2507" s="31">
        <f>IFERROR(COUNTIFS(DATABASE!$B$5:$B$6004,B2507,DATABASE!$X$5:$X$6004,1),0)</f>
        <v/>
      </c>
      <c r="X2507" s="49">
        <f>--AND(ISNUMBER(B2507),C2507&lt;&gt;"",L2507&lt;&gt;"",M2507&lt;&gt;"")</f>
        <v/>
      </c>
    </row>
    <row r="2508" ht="15" customHeight="1" s="111">
      <c r="A2508" s="50" t="inlineStr">
        <is>
          <t>JUN</t>
        </is>
      </c>
      <c r="B2508" s="51">
        <f>JUN!A9</f>
        <v/>
      </c>
      <c r="C2508" s="52">
        <f>JUN!B9</f>
        <v/>
      </c>
      <c r="D2508" s="52">
        <f>JUN!C9</f>
        <v/>
      </c>
      <c r="E2508" s="52">
        <f>JUN!D9</f>
        <v/>
      </c>
      <c r="F2508" s="52">
        <f>JUN!E9</f>
        <v/>
      </c>
      <c r="G2508" s="52">
        <f>JUN!F9</f>
        <v/>
      </c>
      <c r="H2508" s="52">
        <f>JUN!G9</f>
        <v/>
      </c>
      <c r="I2508" s="53">
        <f>JUN!H9</f>
        <v/>
      </c>
      <c r="J2508" s="53">
        <f>JUN!I9</f>
        <v/>
      </c>
      <c r="K2508" s="52">
        <f>JUN!J9</f>
        <v/>
      </c>
      <c r="L2508" s="52">
        <f>JUN!K9</f>
        <v/>
      </c>
      <c r="M2508" s="54">
        <f>JUN!L9</f>
        <v/>
      </c>
      <c r="N2508" s="52">
        <f>JUN!M9</f>
        <v/>
      </c>
      <c r="O2508" s="52">
        <f>JUN!N9</f>
        <v/>
      </c>
      <c r="P2508" s="52">
        <f>JUN!O9</f>
        <v/>
      </c>
      <c r="Q2508" s="52">
        <f>JUN!P9</f>
        <v/>
      </c>
      <c r="R2508" s="52">
        <f>JUN!Q9</f>
        <v/>
      </c>
      <c r="S2508" s="54">
        <f>S2507+IF(X2508=0,0,M2508)</f>
        <v/>
      </c>
      <c r="T2508" s="55">
        <f>MAX(T2507,S2508)</f>
        <v/>
      </c>
      <c r="U2508" s="56">
        <f>S2508-T2508</f>
        <v/>
      </c>
      <c r="V2508" s="55">
        <f>IFERROR(SUMIFS(DATABASE!$M$5:$M$6004,DATABASE!$B$5:$B$6004,B2508,DATABASE!$X$5:$X$6004,1),0)</f>
        <v/>
      </c>
      <c r="W2508" s="57">
        <f>IFERROR(COUNTIFS(DATABASE!$B$5:$B$6004,B2508,DATABASE!$X$5:$X$6004,1),0)</f>
        <v/>
      </c>
      <c r="X2508" s="58">
        <f>--AND(ISNUMBER(B2508),C2508&lt;&gt;"",L2508&lt;&gt;"",M2508&lt;&gt;"")</f>
        <v/>
      </c>
    </row>
    <row r="2509" ht="15" customHeight="1" s="111">
      <c r="A2509" s="42" t="inlineStr">
        <is>
          <t>JUN</t>
        </is>
      </c>
      <c r="B2509" s="43">
        <f>JUN!A10</f>
        <v/>
      </c>
      <c r="C2509" s="44">
        <f>JUN!B10</f>
        <v/>
      </c>
      <c r="D2509" s="44">
        <f>JUN!C10</f>
        <v/>
      </c>
      <c r="E2509" s="44">
        <f>JUN!D10</f>
        <v/>
      </c>
      <c r="F2509" s="44">
        <f>JUN!E10</f>
        <v/>
      </c>
      <c r="G2509" s="44">
        <f>JUN!F10</f>
        <v/>
      </c>
      <c r="H2509" s="44">
        <f>JUN!G10</f>
        <v/>
      </c>
      <c r="I2509" s="45">
        <f>JUN!H10</f>
        <v/>
      </c>
      <c r="J2509" s="45">
        <f>JUN!I10</f>
        <v/>
      </c>
      <c r="K2509" s="44">
        <f>JUN!J10</f>
        <v/>
      </c>
      <c r="L2509" s="44">
        <f>JUN!K10</f>
        <v/>
      </c>
      <c r="M2509" s="46">
        <f>JUN!L10</f>
        <v/>
      </c>
      <c r="N2509" s="44">
        <f>JUN!M10</f>
        <v/>
      </c>
      <c r="O2509" s="44">
        <f>JUN!N10</f>
        <v/>
      </c>
      <c r="P2509" s="44">
        <f>JUN!O10</f>
        <v/>
      </c>
      <c r="Q2509" s="44">
        <f>JUN!P10</f>
        <v/>
      </c>
      <c r="R2509" s="44">
        <f>JUN!Q10</f>
        <v/>
      </c>
      <c r="S2509" s="46">
        <f>S2508+IF(X2509=0,0,M2509)</f>
        <v/>
      </c>
      <c r="T2509" s="47">
        <f>MAX(T2508,S2509)</f>
        <v/>
      </c>
      <c r="U2509" s="48">
        <f>S2509-T2509</f>
        <v/>
      </c>
      <c r="V2509" s="47">
        <f>IFERROR(SUMIFS(DATABASE!$M$5:$M$6004,DATABASE!$B$5:$B$6004,B2509,DATABASE!$X$5:$X$6004,1),0)</f>
        <v/>
      </c>
      <c r="W2509" s="31">
        <f>IFERROR(COUNTIFS(DATABASE!$B$5:$B$6004,B2509,DATABASE!$X$5:$X$6004,1),0)</f>
        <v/>
      </c>
      <c r="X2509" s="49">
        <f>--AND(ISNUMBER(B2509),C2509&lt;&gt;"",L2509&lt;&gt;"",M2509&lt;&gt;"")</f>
        <v/>
      </c>
    </row>
    <row r="2510" ht="15" customHeight="1" s="111">
      <c r="A2510" s="50" t="inlineStr">
        <is>
          <t>JUN</t>
        </is>
      </c>
      <c r="B2510" s="51">
        <f>JUN!A11</f>
        <v/>
      </c>
      <c r="C2510" s="52">
        <f>JUN!B11</f>
        <v/>
      </c>
      <c r="D2510" s="52">
        <f>JUN!C11</f>
        <v/>
      </c>
      <c r="E2510" s="52">
        <f>JUN!D11</f>
        <v/>
      </c>
      <c r="F2510" s="52">
        <f>JUN!E11</f>
        <v/>
      </c>
      <c r="G2510" s="52">
        <f>JUN!F11</f>
        <v/>
      </c>
      <c r="H2510" s="52">
        <f>JUN!G11</f>
        <v/>
      </c>
      <c r="I2510" s="53">
        <f>JUN!H11</f>
        <v/>
      </c>
      <c r="J2510" s="53">
        <f>JUN!I11</f>
        <v/>
      </c>
      <c r="K2510" s="52">
        <f>JUN!J11</f>
        <v/>
      </c>
      <c r="L2510" s="52">
        <f>JUN!K11</f>
        <v/>
      </c>
      <c r="M2510" s="54">
        <f>JUN!L11</f>
        <v/>
      </c>
      <c r="N2510" s="52">
        <f>JUN!M11</f>
        <v/>
      </c>
      <c r="O2510" s="52">
        <f>JUN!N11</f>
        <v/>
      </c>
      <c r="P2510" s="52">
        <f>JUN!O11</f>
        <v/>
      </c>
      <c r="Q2510" s="52">
        <f>JUN!P11</f>
        <v/>
      </c>
      <c r="R2510" s="52">
        <f>JUN!Q11</f>
        <v/>
      </c>
      <c r="S2510" s="54">
        <f>S2509+IF(X2510=0,0,M2510)</f>
        <v/>
      </c>
      <c r="T2510" s="55">
        <f>MAX(T2509,S2510)</f>
        <v/>
      </c>
      <c r="U2510" s="56">
        <f>S2510-T2510</f>
        <v/>
      </c>
      <c r="V2510" s="55">
        <f>IFERROR(SUMIFS(DATABASE!$M$5:$M$6004,DATABASE!$B$5:$B$6004,B2510,DATABASE!$X$5:$X$6004,1),0)</f>
        <v/>
      </c>
      <c r="W2510" s="57">
        <f>IFERROR(COUNTIFS(DATABASE!$B$5:$B$6004,B2510,DATABASE!$X$5:$X$6004,1),0)</f>
        <v/>
      </c>
      <c r="X2510" s="58">
        <f>--AND(ISNUMBER(B2510),C2510&lt;&gt;"",L2510&lt;&gt;"",M2510&lt;&gt;"")</f>
        <v/>
      </c>
    </row>
    <row r="2511" ht="15" customHeight="1" s="111">
      <c r="A2511" s="42" t="inlineStr">
        <is>
          <t>JUN</t>
        </is>
      </c>
      <c r="B2511" s="43">
        <f>JUN!A12</f>
        <v/>
      </c>
      <c r="C2511" s="44">
        <f>JUN!B12</f>
        <v/>
      </c>
      <c r="D2511" s="44">
        <f>JUN!C12</f>
        <v/>
      </c>
      <c r="E2511" s="44">
        <f>JUN!D12</f>
        <v/>
      </c>
      <c r="F2511" s="44">
        <f>JUN!E12</f>
        <v/>
      </c>
      <c r="G2511" s="44">
        <f>JUN!F12</f>
        <v/>
      </c>
      <c r="H2511" s="44">
        <f>JUN!G12</f>
        <v/>
      </c>
      <c r="I2511" s="45">
        <f>JUN!H12</f>
        <v/>
      </c>
      <c r="J2511" s="45">
        <f>JUN!I12</f>
        <v/>
      </c>
      <c r="K2511" s="44">
        <f>JUN!J12</f>
        <v/>
      </c>
      <c r="L2511" s="44">
        <f>JUN!K12</f>
        <v/>
      </c>
      <c r="M2511" s="46">
        <f>JUN!L12</f>
        <v/>
      </c>
      <c r="N2511" s="44">
        <f>JUN!M12</f>
        <v/>
      </c>
      <c r="O2511" s="44">
        <f>JUN!N12</f>
        <v/>
      </c>
      <c r="P2511" s="44">
        <f>JUN!O12</f>
        <v/>
      </c>
      <c r="Q2511" s="44">
        <f>JUN!P12</f>
        <v/>
      </c>
      <c r="R2511" s="44">
        <f>JUN!Q12</f>
        <v/>
      </c>
      <c r="S2511" s="46">
        <f>S2510+IF(X2511=0,0,M2511)</f>
        <v/>
      </c>
      <c r="T2511" s="47">
        <f>MAX(T2510,S2511)</f>
        <v/>
      </c>
      <c r="U2511" s="48">
        <f>S2511-T2511</f>
        <v/>
      </c>
      <c r="V2511" s="47">
        <f>IFERROR(SUMIFS(DATABASE!$M$5:$M$6004,DATABASE!$B$5:$B$6004,B2511,DATABASE!$X$5:$X$6004,1),0)</f>
        <v/>
      </c>
      <c r="W2511" s="31">
        <f>IFERROR(COUNTIFS(DATABASE!$B$5:$B$6004,B2511,DATABASE!$X$5:$X$6004,1),0)</f>
        <v/>
      </c>
      <c r="X2511" s="49">
        <f>--AND(ISNUMBER(B2511),C2511&lt;&gt;"",L2511&lt;&gt;"",M2511&lt;&gt;"")</f>
        <v/>
      </c>
    </row>
    <row r="2512" ht="15" customHeight="1" s="111">
      <c r="A2512" s="50" t="inlineStr">
        <is>
          <t>JUN</t>
        </is>
      </c>
      <c r="B2512" s="51">
        <f>JUN!A13</f>
        <v/>
      </c>
      <c r="C2512" s="52">
        <f>JUN!B13</f>
        <v/>
      </c>
      <c r="D2512" s="52">
        <f>JUN!C13</f>
        <v/>
      </c>
      <c r="E2512" s="52">
        <f>JUN!D13</f>
        <v/>
      </c>
      <c r="F2512" s="52">
        <f>JUN!E13</f>
        <v/>
      </c>
      <c r="G2512" s="52">
        <f>JUN!F13</f>
        <v/>
      </c>
      <c r="H2512" s="52">
        <f>JUN!G13</f>
        <v/>
      </c>
      <c r="I2512" s="53">
        <f>JUN!H13</f>
        <v/>
      </c>
      <c r="J2512" s="53">
        <f>JUN!I13</f>
        <v/>
      </c>
      <c r="K2512" s="52">
        <f>JUN!J13</f>
        <v/>
      </c>
      <c r="L2512" s="52">
        <f>JUN!K13</f>
        <v/>
      </c>
      <c r="M2512" s="54">
        <f>JUN!L13</f>
        <v/>
      </c>
      <c r="N2512" s="52">
        <f>JUN!M13</f>
        <v/>
      </c>
      <c r="O2512" s="52">
        <f>JUN!N13</f>
        <v/>
      </c>
      <c r="P2512" s="52">
        <f>JUN!O13</f>
        <v/>
      </c>
      <c r="Q2512" s="52">
        <f>JUN!P13</f>
        <v/>
      </c>
      <c r="R2512" s="52">
        <f>JUN!Q13</f>
        <v/>
      </c>
      <c r="S2512" s="54">
        <f>S2511+IF(X2512=0,0,M2512)</f>
        <v/>
      </c>
      <c r="T2512" s="55">
        <f>MAX(T2511,S2512)</f>
        <v/>
      </c>
      <c r="U2512" s="56">
        <f>S2512-T2512</f>
        <v/>
      </c>
      <c r="V2512" s="55">
        <f>IFERROR(SUMIFS(DATABASE!$M$5:$M$6004,DATABASE!$B$5:$B$6004,B2512,DATABASE!$X$5:$X$6004,1),0)</f>
        <v/>
      </c>
      <c r="W2512" s="57">
        <f>IFERROR(COUNTIFS(DATABASE!$B$5:$B$6004,B2512,DATABASE!$X$5:$X$6004,1),0)</f>
        <v/>
      </c>
      <c r="X2512" s="58">
        <f>--AND(ISNUMBER(B2512),C2512&lt;&gt;"",L2512&lt;&gt;"",M2512&lt;&gt;"")</f>
        <v/>
      </c>
    </row>
    <row r="2513" ht="15" customHeight="1" s="111">
      <c r="A2513" s="42" t="inlineStr">
        <is>
          <t>JUN</t>
        </is>
      </c>
      <c r="B2513" s="43">
        <f>JUN!A14</f>
        <v/>
      </c>
      <c r="C2513" s="44">
        <f>JUN!B14</f>
        <v/>
      </c>
      <c r="D2513" s="44">
        <f>JUN!C14</f>
        <v/>
      </c>
      <c r="E2513" s="44">
        <f>JUN!D14</f>
        <v/>
      </c>
      <c r="F2513" s="44">
        <f>JUN!E14</f>
        <v/>
      </c>
      <c r="G2513" s="44">
        <f>JUN!F14</f>
        <v/>
      </c>
      <c r="H2513" s="44">
        <f>JUN!G14</f>
        <v/>
      </c>
      <c r="I2513" s="45">
        <f>JUN!H14</f>
        <v/>
      </c>
      <c r="J2513" s="45">
        <f>JUN!I14</f>
        <v/>
      </c>
      <c r="K2513" s="44">
        <f>JUN!J14</f>
        <v/>
      </c>
      <c r="L2513" s="44">
        <f>JUN!K14</f>
        <v/>
      </c>
      <c r="M2513" s="46">
        <f>JUN!L14</f>
        <v/>
      </c>
      <c r="N2513" s="44">
        <f>JUN!M14</f>
        <v/>
      </c>
      <c r="O2513" s="44">
        <f>JUN!N14</f>
        <v/>
      </c>
      <c r="P2513" s="44">
        <f>JUN!O14</f>
        <v/>
      </c>
      <c r="Q2513" s="44">
        <f>JUN!P14</f>
        <v/>
      </c>
      <c r="R2513" s="44">
        <f>JUN!Q14</f>
        <v/>
      </c>
      <c r="S2513" s="46">
        <f>S2512+IF(X2513=0,0,M2513)</f>
        <v/>
      </c>
      <c r="T2513" s="47">
        <f>MAX(T2512,S2513)</f>
        <v/>
      </c>
      <c r="U2513" s="48">
        <f>S2513-T2513</f>
        <v/>
      </c>
      <c r="V2513" s="47">
        <f>IFERROR(SUMIFS(DATABASE!$M$5:$M$6004,DATABASE!$B$5:$B$6004,B2513,DATABASE!$X$5:$X$6004,1),0)</f>
        <v/>
      </c>
      <c r="W2513" s="31">
        <f>IFERROR(COUNTIFS(DATABASE!$B$5:$B$6004,B2513,DATABASE!$X$5:$X$6004,1),0)</f>
        <v/>
      </c>
      <c r="X2513" s="49">
        <f>--AND(ISNUMBER(B2513),C2513&lt;&gt;"",L2513&lt;&gt;"",M2513&lt;&gt;"")</f>
        <v/>
      </c>
    </row>
    <row r="2514" ht="15" customHeight="1" s="111">
      <c r="A2514" s="50" t="inlineStr">
        <is>
          <t>JUN</t>
        </is>
      </c>
      <c r="B2514" s="51">
        <f>JUN!A15</f>
        <v/>
      </c>
      <c r="C2514" s="52">
        <f>JUN!B15</f>
        <v/>
      </c>
      <c r="D2514" s="52">
        <f>JUN!C15</f>
        <v/>
      </c>
      <c r="E2514" s="52">
        <f>JUN!D15</f>
        <v/>
      </c>
      <c r="F2514" s="52">
        <f>JUN!E15</f>
        <v/>
      </c>
      <c r="G2514" s="52">
        <f>JUN!F15</f>
        <v/>
      </c>
      <c r="H2514" s="52">
        <f>JUN!G15</f>
        <v/>
      </c>
      <c r="I2514" s="53">
        <f>JUN!H15</f>
        <v/>
      </c>
      <c r="J2514" s="53">
        <f>JUN!I15</f>
        <v/>
      </c>
      <c r="K2514" s="52">
        <f>JUN!J15</f>
        <v/>
      </c>
      <c r="L2514" s="52">
        <f>JUN!K15</f>
        <v/>
      </c>
      <c r="M2514" s="54">
        <f>JUN!L15</f>
        <v/>
      </c>
      <c r="N2514" s="52">
        <f>JUN!M15</f>
        <v/>
      </c>
      <c r="O2514" s="52">
        <f>JUN!N15</f>
        <v/>
      </c>
      <c r="P2514" s="52">
        <f>JUN!O15</f>
        <v/>
      </c>
      <c r="Q2514" s="52">
        <f>JUN!P15</f>
        <v/>
      </c>
      <c r="R2514" s="52">
        <f>JUN!Q15</f>
        <v/>
      </c>
      <c r="S2514" s="54">
        <f>S2513+IF(X2514=0,0,M2514)</f>
        <v/>
      </c>
      <c r="T2514" s="55">
        <f>MAX(T2513,S2514)</f>
        <v/>
      </c>
      <c r="U2514" s="56">
        <f>S2514-T2514</f>
        <v/>
      </c>
      <c r="V2514" s="55">
        <f>IFERROR(SUMIFS(DATABASE!$M$5:$M$6004,DATABASE!$B$5:$B$6004,B2514,DATABASE!$X$5:$X$6004,1),0)</f>
        <v/>
      </c>
      <c r="W2514" s="57">
        <f>IFERROR(COUNTIFS(DATABASE!$B$5:$B$6004,B2514,DATABASE!$X$5:$X$6004,1),0)</f>
        <v/>
      </c>
      <c r="X2514" s="58">
        <f>--AND(ISNUMBER(B2514),C2514&lt;&gt;"",L2514&lt;&gt;"",M2514&lt;&gt;"")</f>
        <v/>
      </c>
    </row>
    <row r="2515" ht="15" customHeight="1" s="111">
      <c r="A2515" s="42" t="inlineStr">
        <is>
          <t>JUN</t>
        </is>
      </c>
      <c r="B2515" s="43">
        <f>JUN!A16</f>
        <v/>
      </c>
      <c r="C2515" s="44">
        <f>JUN!B16</f>
        <v/>
      </c>
      <c r="D2515" s="44">
        <f>JUN!C16</f>
        <v/>
      </c>
      <c r="E2515" s="44">
        <f>JUN!D16</f>
        <v/>
      </c>
      <c r="F2515" s="44">
        <f>JUN!E16</f>
        <v/>
      </c>
      <c r="G2515" s="44">
        <f>JUN!F16</f>
        <v/>
      </c>
      <c r="H2515" s="44">
        <f>JUN!G16</f>
        <v/>
      </c>
      <c r="I2515" s="45">
        <f>JUN!H16</f>
        <v/>
      </c>
      <c r="J2515" s="45">
        <f>JUN!I16</f>
        <v/>
      </c>
      <c r="K2515" s="44">
        <f>JUN!J16</f>
        <v/>
      </c>
      <c r="L2515" s="44">
        <f>JUN!K16</f>
        <v/>
      </c>
      <c r="M2515" s="46">
        <f>JUN!L16</f>
        <v/>
      </c>
      <c r="N2515" s="44">
        <f>JUN!M16</f>
        <v/>
      </c>
      <c r="O2515" s="44">
        <f>JUN!N16</f>
        <v/>
      </c>
      <c r="P2515" s="44">
        <f>JUN!O16</f>
        <v/>
      </c>
      <c r="Q2515" s="44">
        <f>JUN!P16</f>
        <v/>
      </c>
      <c r="R2515" s="44">
        <f>JUN!Q16</f>
        <v/>
      </c>
      <c r="S2515" s="46">
        <f>S2514+IF(X2515=0,0,M2515)</f>
        <v/>
      </c>
      <c r="T2515" s="47">
        <f>MAX(T2514,S2515)</f>
        <v/>
      </c>
      <c r="U2515" s="48">
        <f>S2515-T2515</f>
        <v/>
      </c>
      <c r="V2515" s="47">
        <f>IFERROR(SUMIFS(DATABASE!$M$5:$M$6004,DATABASE!$B$5:$B$6004,B2515,DATABASE!$X$5:$X$6004,1),0)</f>
        <v/>
      </c>
      <c r="W2515" s="31">
        <f>IFERROR(COUNTIFS(DATABASE!$B$5:$B$6004,B2515,DATABASE!$X$5:$X$6004,1),0)</f>
        <v/>
      </c>
      <c r="X2515" s="49">
        <f>--AND(ISNUMBER(B2515),C2515&lt;&gt;"",L2515&lt;&gt;"",M2515&lt;&gt;"")</f>
        <v/>
      </c>
    </row>
    <row r="2516" ht="15" customHeight="1" s="111">
      <c r="A2516" s="50" t="inlineStr">
        <is>
          <t>JUN</t>
        </is>
      </c>
      <c r="B2516" s="51">
        <f>JUN!A17</f>
        <v/>
      </c>
      <c r="C2516" s="52">
        <f>JUN!B17</f>
        <v/>
      </c>
      <c r="D2516" s="52">
        <f>JUN!C17</f>
        <v/>
      </c>
      <c r="E2516" s="52">
        <f>JUN!D17</f>
        <v/>
      </c>
      <c r="F2516" s="52">
        <f>JUN!E17</f>
        <v/>
      </c>
      <c r="G2516" s="52">
        <f>JUN!F17</f>
        <v/>
      </c>
      <c r="H2516" s="52">
        <f>JUN!G17</f>
        <v/>
      </c>
      <c r="I2516" s="53">
        <f>JUN!H17</f>
        <v/>
      </c>
      <c r="J2516" s="53">
        <f>JUN!I17</f>
        <v/>
      </c>
      <c r="K2516" s="52">
        <f>JUN!J17</f>
        <v/>
      </c>
      <c r="L2516" s="52">
        <f>JUN!K17</f>
        <v/>
      </c>
      <c r="M2516" s="54">
        <f>JUN!L17</f>
        <v/>
      </c>
      <c r="N2516" s="52">
        <f>JUN!M17</f>
        <v/>
      </c>
      <c r="O2516" s="52">
        <f>JUN!N17</f>
        <v/>
      </c>
      <c r="P2516" s="52">
        <f>JUN!O17</f>
        <v/>
      </c>
      <c r="Q2516" s="52">
        <f>JUN!P17</f>
        <v/>
      </c>
      <c r="R2516" s="52">
        <f>JUN!Q17</f>
        <v/>
      </c>
      <c r="S2516" s="54">
        <f>S2515+IF(X2516=0,0,M2516)</f>
        <v/>
      </c>
      <c r="T2516" s="55">
        <f>MAX(T2515,S2516)</f>
        <v/>
      </c>
      <c r="U2516" s="56">
        <f>S2516-T2516</f>
        <v/>
      </c>
      <c r="V2516" s="55">
        <f>IFERROR(SUMIFS(DATABASE!$M$5:$M$6004,DATABASE!$B$5:$B$6004,B2516,DATABASE!$X$5:$X$6004,1),0)</f>
        <v/>
      </c>
      <c r="W2516" s="57">
        <f>IFERROR(COUNTIFS(DATABASE!$B$5:$B$6004,B2516,DATABASE!$X$5:$X$6004,1),0)</f>
        <v/>
      </c>
      <c r="X2516" s="58">
        <f>--AND(ISNUMBER(B2516),C2516&lt;&gt;"",L2516&lt;&gt;"",M2516&lt;&gt;"")</f>
        <v/>
      </c>
    </row>
    <row r="2517" ht="15" customHeight="1" s="111">
      <c r="A2517" s="42" t="inlineStr">
        <is>
          <t>JUN</t>
        </is>
      </c>
      <c r="B2517" s="43">
        <f>JUN!A18</f>
        <v/>
      </c>
      <c r="C2517" s="44">
        <f>JUN!B18</f>
        <v/>
      </c>
      <c r="D2517" s="44">
        <f>JUN!C18</f>
        <v/>
      </c>
      <c r="E2517" s="44">
        <f>JUN!D18</f>
        <v/>
      </c>
      <c r="F2517" s="44">
        <f>JUN!E18</f>
        <v/>
      </c>
      <c r="G2517" s="44">
        <f>JUN!F18</f>
        <v/>
      </c>
      <c r="H2517" s="44">
        <f>JUN!G18</f>
        <v/>
      </c>
      <c r="I2517" s="45">
        <f>JUN!H18</f>
        <v/>
      </c>
      <c r="J2517" s="45">
        <f>JUN!I18</f>
        <v/>
      </c>
      <c r="K2517" s="44">
        <f>JUN!J18</f>
        <v/>
      </c>
      <c r="L2517" s="44">
        <f>JUN!K18</f>
        <v/>
      </c>
      <c r="M2517" s="46">
        <f>JUN!L18</f>
        <v/>
      </c>
      <c r="N2517" s="44">
        <f>JUN!M18</f>
        <v/>
      </c>
      <c r="O2517" s="44">
        <f>JUN!N18</f>
        <v/>
      </c>
      <c r="P2517" s="44">
        <f>JUN!O18</f>
        <v/>
      </c>
      <c r="Q2517" s="44">
        <f>JUN!P18</f>
        <v/>
      </c>
      <c r="R2517" s="44">
        <f>JUN!Q18</f>
        <v/>
      </c>
      <c r="S2517" s="46">
        <f>S2516+IF(X2517=0,0,M2517)</f>
        <v/>
      </c>
      <c r="T2517" s="47">
        <f>MAX(T2516,S2517)</f>
        <v/>
      </c>
      <c r="U2517" s="48">
        <f>S2517-T2517</f>
        <v/>
      </c>
      <c r="V2517" s="47">
        <f>IFERROR(SUMIFS(DATABASE!$M$5:$M$6004,DATABASE!$B$5:$B$6004,B2517,DATABASE!$X$5:$X$6004,1),0)</f>
        <v/>
      </c>
      <c r="W2517" s="31">
        <f>IFERROR(COUNTIFS(DATABASE!$B$5:$B$6004,B2517,DATABASE!$X$5:$X$6004,1),0)</f>
        <v/>
      </c>
      <c r="X2517" s="49">
        <f>--AND(ISNUMBER(B2517),C2517&lt;&gt;"",L2517&lt;&gt;"",M2517&lt;&gt;"")</f>
        <v/>
      </c>
    </row>
    <row r="2518" ht="15" customHeight="1" s="111">
      <c r="A2518" s="50" t="inlineStr">
        <is>
          <t>JUN</t>
        </is>
      </c>
      <c r="B2518" s="51">
        <f>JUN!A19</f>
        <v/>
      </c>
      <c r="C2518" s="52">
        <f>JUN!B19</f>
        <v/>
      </c>
      <c r="D2518" s="52">
        <f>JUN!C19</f>
        <v/>
      </c>
      <c r="E2518" s="52">
        <f>JUN!D19</f>
        <v/>
      </c>
      <c r="F2518" s="52">
        <f>JUN!E19</f>
        <v/>
      </c>
      <c r="G2518" s="52">
        <f>JUN!F19</f>
        <v/>
      </c>
      <c r="H2518" s="52">
        <f>JUN!G19</f>
        <v/>
      </c>
      <c r="I2518" s="53">
        <f>JUN!H19</f>
        <v/>
      </c>
      <c r="J2518" s="53">
        <f>JUN!I19</f>
        <v/>
      </c>
      <c r="K2518" s="52">
        <f>JUN!J19</f>
        <v/>
      </c>
      <c r="L2518" s="52">
        <f>JUN!K19</f>
        <v/>
      </c>
      <c r="M2518" s="54">
        <f>JUN!L19</f>
        <v/>
      </c>
      <c r="N2518" s="52">
        <f>JUN!M19</f>
        <v/>
      </c>
      <c r="O2518" s="52">
        <f>JUN!N19</f>
        <v/>
      </c>
      <c r="P2518" s="52">
        <f>JUN!O19</f>
        <v/>
      </c>
      <c r="Q2518" s="52">
        <f>JUN!P19</f>
        <v/>
      </c>
      <c r="R2518" s="52">
        <f>JUN!Q19</f>
        <v/>
      </c>
      <c r="S2518" s="54">
        <f>S2517+IF(X2518=0,0,M2518)</f>
        <v/>
      </c>
      <c r="T2518" s="55">
        <f>MAX(T2517,S2518)</f>
        <v/>
      </c>
      <c r="U2518" s="56">
        <f>S2518-T2518</f>
        <v/>
      </c>
      <c r="V2518" s="55">
        <f>IFERROR(SUMIFS(DATABASE!$M$5:$M$6004,DATABASE!$B$5:$B$6004,B2518,DATABASE!$X$5:$X$6004,1),0)</f>
        <v/>
      </c>
      <c r="W2518" s="57">
        <f>IFERROR(COUNTIFS(DATABASE!$B$5:$B$6004,B2518,DATABASE!$X$5:$X$6004,1),0)</f>
        <v/>
      </c>
      <c r="X2518" s="58">
        <f>--AND(ISNUMBER(B2518),C2518&lt;&gt;"",L2518&lt;&gt;"",M2518&lt;&gt;"")</f>
        <v/>
      </c>
    </row>
    <row r="2519" ht="15" customHeight="1" s="111">
      <c r="A2519" s="42" t="inlineStr">
        <is>
          <t>JUN</t>
        </is>
      </c>
      <c r="B2519" s="43">
        <f>JUN!A20</f>
        <v/>
      </c>
      <c r="C2519" s="44">
        <f>JUN!B20</f>
        <v/>
      </c>
      <c r="D2519" s="44">
        <f>JUN!C20</f>
        <v/>
      </c>
      <c r="E2519" s="44">
        <f>JUN!D20</f>
        <v/>
      </c>
      <c r="F2519" s="44">
        <f>JUN!E20</f>
        <v/>
      </c>
      <c r="G2519" s="44">
        <f>JUN!F20</f>
        <v/>
      </c>
      <c r="H2519" s="44">
        <f>JUN!G20</f>
        <v/>
      </c>
      <c r="I2519" s="45">
        <f>JUN!H20</f>
        <v/>
      </c>
      <c r="J2519" s="45">
        <f>JUN!I20</f>
        <v/>
      </c>
      <c r="K2519" s="44">
        <f>JUN!J20</f>
        <v/>
      </c>
      <c r="L2519" s="44">
        <f>JUN!K20</f>
        <v/>
      </c>
      <c r="M2519" s="46">
        <f>JUN!L20</f>
        <v/>
      </c>
      <c r="N2519" s="44">
        <f>JUN!M20</f>
        <v/>
      </c>
      <c r="O2519" s="44">
        <f>JUN!N20</f>
        <v/>
      </c>
      <c r="P2519" s="44">
        <f>JUN!O20</f>
        <v/>
      </c>
      <c r="Q2519" s="44">
        <f>JUN!P20</f>
        <v/>
      </c>
      <c r="R2519" s="44">
        <f>JUN!Q20</f>
        <v/>
      </c>
      <c r="S2519" s="46">
        <f>S2518+IF(X2519=0,0,M2519)</f>
        <v/>
      </c>
      <c r="T2519" s="47">
        <f>MAX(T2518,S2519)</f>
        <v/>
      </c>
      <c r="U2519" s="48">
        <f>S2519-T2519</f>
        <v/>
      </c>
      <c r="V2519" s="47">
        <f>IFERROR(SUMIFS(DATABASE!$M$5:$M$6004,DATABASE!$B$5:$B$6004,B2519,DATABASE!$X$5:$X$6004,1),0)</f>
        <v/>
      </c>
      <c r="W2519" s="31">
        <f>IFERROR(COUNTIFS(DATABASE!$B$5:$B$6004,B2519,DATABASE!$X$5:$X$6004,1),0)</f>
        <v/>
      </c>
      <c r="X2519" s="49">
        <f>--AND(ISNUMBER(B2519),C2519&lt;&gt;"",L2519&lt;&gt;"",M2519&lt;&gt;"")</f>
        <v/>
      </c>
    </row>
    <row r="2520" ht="15" customHeight="1" s="111">
      <c r="A2520" s="50" t="inlineStr">
        <is>
          <t>JUN</t>
        </is>
      </c>
      <c r="B2520" s="51">
        <f>JUN!A21</f>
        <v/>
      </c>
      <c r="C2520" s="52">
        <f>JUN!B21</f>
        <v/>
      </c>
      <c r="D2520" s="52">
        <f>JUN!C21</f>
        <v/>
      </c>
      <c r="E2520" s="52">
        <f>JUN!D21</f>
        <v/>
      </c>
      <c r="F2520" s="52">
        <f>JUN!E21</f>
        <v/>
      </c>
      <c r="G2520" s="52">
        <f>JUN!F21</f>
        <v/>
      </c>
      <c r="H2520" s="52">
        <f>JUN!G21</f>
        <v/>
      </c>
      <c r="I2520" s="53">
        <f>JUN!H21</f>
        <v/>
      </c>
      <c r="J2520" s="53">
        <f>JUN!I21</f>
        <v/>
      </c>
      <c r="K2520" s="52">
        <f>JUN!J21</f>
        <v/>
      </c>
      <c r="L2520" s="52">
        <f>JUN!K21</f>
        <v/>
      </c>
      <c r="M2520" s="54">
        <f>JUN!L21</f>
        <v/>
      </c>
      <c r="N2520" s="52">
        <f>JUN!M21</f>
        <v/>
      </c>
      <c r="O2520" s="52">
        <f>JUN!N21</f>
        <v/>
      </c>
      <c r="P2520" s="52">
        <f>JUN!O21</f>
        <v/>
      </c>
      <c r="Q2520" s="52">
        <f>JUN!P21</f>
        <v/>
      </c>
      <c r="R2520" s="52">
        <f>JUN!Q21</f>
        <v/>
      </c>
      <c r="S2520" s="54">
        <f>S2519+IF(X2520=0,0,M2520)</f>
        <v/>
      </c>
      <c r="T2520" s="55">
        <f>MAX(T2519,S2520)</f>
        <v/>
      </c>
      <c r="U2520" s="56">
        <f>S2520-T2520</f>
        <v/>
      </c>
      <c r="V2520" s="55">
        <f>IFERROR(SUMIFS(DATABASE!$M$5:$M$6004,DATABASE!$B$5:$B$6004,B2520,DATABASE!$X$5:$X$6004,1),0)</f>
        <v/>
      </c>
      <c r="W2520" s="57">
        <f>IFERROR(COUNTIFS(DATABASE!$B$5:$B$6004,B2520,DATABASE!$X$5:$X$6004,1),0)</f>
        <v/>
      </c>
      <c r="X2520" s="58">
        <f>--AND(ISNUMBER(B2520),C2520&lt;&gt;"",L2520&lt;&gt;"",M2520&lt;&gt;"")</f>
        <v/>
      </c>
    </row>
    <row r="2521" ht="15" customHeight="1" s="111">
      <c r="A2521" s="42" t="inlineStr">
        <is>
          <t>JUN</t>
        </is>
      </c>
      <c r="B2521" s="43">
        <f>JUN!A22</f>
        <v/>
      </c>
      <c r="C2521" s="44">
        <f>JUN!B22</f>
        <v/>
      </c>
      <c r="D2521" s="44">
        <f>JUN!C22</f>
        <v/>
      </c>
      <c r="E2521" s="44">
        <f>JUN!D22</f>
        <v/>
      </c>
      <c r="F2521" s="44">
        <f>JUN!E22</f>
        <v/>
      </c>
      <c r="G2521" s="44">
        <f>JUN!F22</f>
        <v/>
      </c>
      <c r="H2521" s="44">
        <f>JUN!G22</f>
        <v/>
      </c>
      <c r="I2521" s="45">
        <f>JUN!H22</f>
        <v/>
      </c>
      <c r="J2521" s="45">
        <f>JUN!I22</f>
        <v/>
      </c>
      <c r="K2521" s="44">
        <f>JUN!J22</f>
        <v/>
      </c>
      <c r="L2521" s="44">
        <f>JUN!K22</f>
        <v/>
      </c>
      <c r="M2521" s="46">
        <f>JUN!L22</f>
        <v/>
      </c>
      <c r="N2521" s="44">
        <f>JUN!M22</f>
        <v/>
      </c>
      <c r="O2521" s="44">
        <f>JUN!N22</f>
        <v/>
      </c>
      <c r="P2521" s="44">
        <f>JUN!O22</f>
        <v/>
      </c>
      <c r="Q2521" s="44">
        <f>JUN!P22</f>
        <v/>
      </c>
      <c r="R2521" s="44">
        <f>JUN!Q22</f>
        <v/>
      </c>
      <c r="S2521" s="46">
        <f>S2520+IF(X2521=0,0,M2521)</f>
        <v/>
      </c>
      <c r="T2521" s="47">
        <f>MAX(T2520,S2521)</f>
        <v/>
      </c>
      <c r="U2521" s="48">
        <f>S2521-T2521</f>
        <v/>
      </c>
      <c r="V2521" s="47">
        <f>IFERROR(SUMIFS(DATABASE!$M$5:$M$6004,DATABASE!$B$5:$B$6004,B2521,DATABASE!$X$5:$X$6004,1),0)</f>
        <v/>
      </c>
      <c r="W2521" s="31">
        <f>IFERROR(COUNTIFS(DATABASE!$B$5:$B$6004,B2521,DATABASE!$X$5:$X$6004,1),0)</f>
        <v/>
      </c>
      <c r="X2521" s="49">
        <f>--AND(ISNUMBER(B2521),C2521&lt;&gt;"",L2521&lt;&gt;"",M2521&lt;&gt;"")</f>
        <v/>
      </c>
    </row>
    <row r="2522" ht="15" customHeight="1" s="111">
      <c r="A2522" s="50" t="inlineStr">
        <is>
          <t>JUN</t>
        </is>
      </c>
      <c r="B2522" s="51">
        <f>JUN!A23</f>
        <v/>
      </c>
      <c r="C2522" s="52">
        <f>JUN!B23</f>
        <v/>
      </c>
      <c r="D2522" s="52">
        <f>JUN!C23</f>
        <v/>
      </c>
      <c r="E2522" s="52">
        <f>JUN!D23</f>
        <v/>
      </c>
      <c r="F2522" s="52">
        <f>JUN!E23</f>
        <v/>
      </c>
      <c r="G2522" s="52">
        <f>JUN!F23</f>
        <v/>
      </c>
      <c r="H2522" s="52">
        <f>JUN!G23</f>
        <v/>
      </c>
      <c r="I2522" s="53">
        <f>JUN!H23</f>
        <v/>
      </c>
      <c r="J2522" s="53">
        <f>JUN!I23</f>
        <v/>
      </c>
      <c r="K2522" s="52">
        <f>JUN!J23</f>
        <v/>
      </c>
      <c r="L2522" s="52">
        <f>JUN!K23</f>
        <v/>
      </c>
      <c r="M2522" s="54">
        <f>JUN!L23</f>
        <v/>
      </c>
      <c r="N2522" s="52">
        <f>JUN!M23</f>
        <v/>
      </c>
      <c r="O2522" s="52">
        <f>JUN!N23</f>
        <v/>
      </c>
      <c r="P2522" s="52">
        <f>JUN!O23</f>
        <v/>
      </c>
      <c r="Q2522" s="52">
        <f>JUN!P23</f>
        <v/>
      </c>
      <c r="R2522" s="52">
        <f>JUN!Q23</f>
        <v/>
      </c>
      <c r="S2522" s="54">
        <f>S2521+IF(X2522=0,0,M2522)</f>
        <v/>
      </c>
      <c r="T2522" s="55">
        <f>MAX(T2521,S2522)</f>
        <v/>
      </c>
      <c r="U2522" s="56">
        <f>S2522-T2522</f>
        <v/>
      </c>
      <c r="V2522" s="55">
        <f>IFERROR(SUMIFS(DATABASE!$M$5:$M$6004,DATABASE!$B$5:$B$6004,B2522,DATABASE!$X$5:$X$6004,1),0)</f>
        <v/>
      </c>
      <c r="W2522" s="57">
        <f>IFERROR(COUNTIFS(DATABASE!$B$5:$B$6004,B2522,DATABASE!$X$5:$X$6004,1),0)</f>
        <v/>
      </c>
      <c r="X2522" s="58">
        <f>--AND(ISNUMBER(B2522),C2522&lt;&gt;"",L2522&lt;&gt;"",M2522&lt;&gt;"")</f>
        <v/>
      </c>
    </row>
    <row r="2523" ht="15" customHeight="1" s="111">
      <c r="A2523" s="42" t="inlineStr">
        <is>
          <t>JUN</t>
        </is>
      </c>
      <c r="B2523" s="43">
        <f>JUN!A24</f>
        <v/>
      </c>
      <c r="C2523" s="44">
        <f>JUN!B24</f>
        <v/>
      </c>
      <c r="D2523" s="44">
        <f>JUN!C24</f>
        <v/>
      </c>
      <c r="E2523" s="44">
        <f>JUN!D24</f>
        <v/>
      </c>
      <c r="F2523" s="44">
        <f>JUN!E24</f>
        <v/>
      </c>
      <c r="G2523" s="44">
        <f>JUN!F24</f>
        <v/>
      </c>
      <c r="H2523" s="44">
        <f>JUN!G24</f>
        <v/>
      </c>
      <c r="I2523" s="45">
        <f>JUN!H24</f>
        <v/>
      </c>
      <c r="J2523" s="45">
        <f>JUN!I24</f>
        <v/>
      </c>
      <c r="K2523" s="44">
        <f>JUN!J24</f>
        <v/>
      </c>
      <c r="L2523" s="44">
        <f>JUN!K24</f>
        <v/>
      </c>
      <c r="M2523" s="46">
        <f>JUN!L24</f>
        <v/>
      </c>
      <c r="N2523" s="44">
        <f>JUN!M24</f>
        <v/>
      </c>
      <c r="O2523" s="44">
        <f>JUN!N24</f>
        <v/>
      </c>
      <c r="P2523" s="44">
        <f>JUN!O24</f>
        <v/>
      </c>
      <c r="Q2523" s="44">
        <f>JUN!P24</f>
        <v/>
      </c>
      <c r="R2523" s="44">
        <f>JUN!Q24</f>
        <v/>
      </c>
      <c r="S2523" s="46">
        <f>S2522+IF(X2523=0,0,M2523)</f>
        <v/>
      </c>
      <c r="T2523" s="47">
        <f>MAX(T2522,S2523)</f>
        <v/>
      </c>
      <c r="U2523" s="48">
        <f>S2523-T2523</f>
        <v/>
      </c>
      <c r="V2523" s="47">
        <f>IFERROR(SUMIFS(DATABASE!$M$5:$M$6004,DATABASE!$B$5:$B$6004,B2523,DATABASE!$X$5:$X$6004,1),0)</f>
        <v/>
      </c>
      <c r="W2523" s="31">
        <f>IFERROR(COUNTIFS(DATABASE!$B$5:$B$6004,B2523,DATABASE!$X$5:$X$6004,1),0)</f>
        <v/>
      </c>
      <c r="X2523" s="49">
        <f>--AND(ISNUMBER(B2523),C2523&lt;&gt;"",L2523&lt;&gt;"",M2523&lt;&gt;"")</f>
        <v/>
      </c>
    </row>
    <row r="2524" ht="15" customHeight="1" s="111">
      <c r="A2524" s="50" t="inlineStr">
        <is>
          <t>JUN</t>
        </is>
      </c>
      <c r="B2524" s="51">
        <f>JUN!A25</f>
        <v/>
      </c>
      <c r="C2524" s="52">
        <f>JUN!B25</f>
        <v/>
      </c>
      <c r="D2524" s="52">
        <f>JUN!C25</f>
        <v/>
      </c>
      <c r="E2524" s="52">
        <f>JUN!D25</f>
        <v/>
      </c>
      <c r="F2524" s="52">
        <f>JUN!E25</f>
        <v/>
      </c>
      <c r="G2524" s="52">
        <f>JUN!F25</f>
        <v/>
      </c>
      <c r="H2524" s="52">
        <f>JUN!G25</f>
        <v/>
      </c>
      <c r="I2524" s="53">
        <f>JUN!H25</f>
        <v/>
      </c>
      <c r="J2524" s="53">
        <f>JUN!I25</f>
        <v/>
      </c>
      <c r="K2524" s="52">
        <f>JUN!J25</f>
        <v/>
      </c>
      <c r="L2524" s="52">
        <f>JUN!K25</f>
        <v/>
      </c>
      <c r="M2524" s="54">
        <f>JUN!L25</f>
        <v/>
      </c>
      <c r="N2524" s="52">
        <f>JUN!M25</f>
        <v/>
      </c>
      <c r="O2524" s="52">
        <f>JUN!N25</f>
        <v/>
      </c>
      <c r="P2524" s="52">
        <f>JUN!O25</f>
        <v/>
      </c>
      <c r="Q2524" s="52">
        <f>JUN!P25</f>
        <v/>
      </c>
      <c r="R2524" s="52">
        <f>JUN!Q25</f>
        <v/>
      </c>
      <c r="S2524" s="54">
        <f>S2523+IF(X2524=0,0,M2524)</f>
        <v/>
      </c>
      <c r="T2524" s="55">
        <f>MAX(T2523,S2524)</f>
        <v/>
      </c>
      <c r="U2524" s="56">
        <f>S2524-T2524</f>
        <v/>
      </c>
      <c r="V2524" s="55">
        <f>IFERROR(SUMIFS(DATABASE!$M$5:$M$6004,DATABASE!$B$5:$B$6004,B2524,DATABASE!$X$5:$X$6004,1),0)</f>
        <v/>
      </c>
      <c r="W2524" s="57">
        <f>IFERROR(COUNTIFS(DATABASE!$B$5:$B$6004,B2524,DATABASE!$X$5:$X$6004,1),0)</f>
        <v/>
      </c>
      <c r="X2524" s="58">
        <f>--AND(ISNUMBER(B2524),C2524&lt;&gt;"",L2524&lt;&gt;"",M2524&lt;&gt;"")</f>
        <v/>
      </c>
    </row>
    <row r="2525" ht="15" customHeight="1" s="111">
      <c r="A2525" s="42" t="inlineStr">
        <is>
          <t>JUN</t>
        </is>
      </c>
      <c r="B2525" s="43">
        <f>JUN!A26</f>
        <v/>
      </c>
      <c r="C2525" s="44">
        <f>JUN!B26</f>
        <v/>
      </c>
      <c r="D2525" s="44">
        <f>JUN!C26</f>
        <v/>
      </c>
      <c r="E2525" s="44">
        <f>JUN!D26</f>
        <v/>
      </c>
      <c r="F2525" s="44">
        <f>JUN!E26</f>
        <v/>
      </c>
      <c r="G2525" s="44">
        <f>JUN!F26</f>
        <v/>
      </c>
      <c r="H2525" s="44">
        <f>JUN!G26</f>
        <v/>
      </c>
      <c r="I2525" s="45">
        <f>JUN!H26</f>
        <v/>
      </c>
      <c r="J2525" s="45">
        <f>JUN!I26</f>
        <v/>
      </c>
      <c r="K2525" s="44">
        <f>JUN!J26</f>
        <v/>
      </c>
      <c r="L2525" s="44">
        <f>JUN!K26</f>
        <v/>
      </c>
      <c r="M2525" s="46">
        <f>JUN!L26</f>
        <v/>
      </c>
      <c r="N2525" s="44">
        <f>JUN!M26</f>
        <v/>
      </c>
      <c r="O2525" s="44">
        <f>JUN!N26</f>
        <v/>
      </c>
      <c r="P2525" s="44">
        <f>JUN!O26</f>
        <v/>
      </c>
      <c r="Q2525" s="44">
        <f>JUN!P26</f>
        <v/>
      </c>
      <c r="R2525" s="44">
        <f>JUN!Q26</f>
        <v/>
      </c>
      <c r="S2525" s="46">
        <f>S2524+IF(X2525=0,0,M2525)</f>
        <v/>
      </c>
      <c r="T2525" s="47">
        <f>MAX(T2524,S2525)</f>
        <v/>
      </c>
      <c r="U2525" s="48">
        <f>S2525-T2525</f>
        <v/>
      </c>
      <c r="V2525" s="47">
        <f>IFERROR(SUMIFS(DATABASE!$M$5:$M$6004,DATABASE!$B$5:$B$6004,B2525,DATABASE!$X$5:$X$6004,1),0)</f>
        <v/>
      </c>
      <c r="W2525" s="31">
        <f>IFERROR(COUNTIFS(DATABASE!$B$5:$B$6004,B2525,DATABASE!$X$5:$X$6004,1),0)</f>
        <v/>
      </c>
      <c r="X2525" s="49">
        <f>--AND(ISNUMBER(B2525),C2525&lt;&gt;"",L2525&lt;&gt;"",M2525&lt;&gt;"")</f>
        <v/>
      </c>
    </row>
    <row r="2526" ht="15" customHeight="1" s="111">
      <c r="A2526" s="50" t="inlineStr">
        <is>
          <t>JUN</t>
        </is>
      </c>
      <c r="B2526" s="51">
        <f>JUN!A27</f>
        <v/>
      </c>
      <c r="C2526" s="52">
        <f>JUN!B27</f>
        <v/>
      </c>
      <c r="D2526" s="52">
        <f>JUN!C27</f>
        <v/>
      </c>
      <c r="E2526" s="52">
        <f>JUN!D27</f>
        <v/>
      </c>
      <c r="F2526" s="52">
        <f>JUN!E27</f>
        <v/>
      </c>
      <c r="G2526" s="52">
        <f>JUN!F27</f>
        <v/>
      </c>
      <c r="H2526" s="52">
        <f>JUN!G27</f>
        <v/>
      </c>
      <c r="I2526" s="53">
        <f>JUN!H27</f>
        <v/>
      </c>
      <c r="J2526" s="53">
        <f>JUN!I27</f>
        <v/>
      </c>
      <c r="K2526" s="52">
        <f>JUN!J27</f>
        <v/>
      </c>
      <c r="L2526" s="52">
        <f>JUN!K27</f>
        <v/>
      </c>
      <c r="M2526" s="54">
        <f>JUN!L27</f>
        <v/>
      </c>
      <c r="N2526" s="52">
        <f>JUN!M27</f>
        <v/>
      </c>
      <c r="O2526" s="52">
        <f>JUN!N27</f>
        <v/>
      </c>
      <c r="P2526" s="52">
        <f>JUN!O27</f>
        <v/>
      </c>
      <c r="Q2526" s="52">
        <f>JUN!P27</f>
        <v/>
      </c>
      <c r="R2526" s="52">
        <f>JUN!Q27</f>
        <v/>
      </c>
      <c r="S2526" s="54">
        <f>S2525+IF(X2526=0,0,M2526)</f>
        <v/>
      </c>
      <c r="T2526" s="55">
        <f>MAX(T2525,S2526)</f>
        <v/>
      </c>
      <c r="U2526" s="56">
        <f>S2526-T2526</f>
        <v/>
      </c>
      <c r="V2526" s="55">
        <f>IFERROR(SUMIFS(DATABASE!$M$5:$M$6004,DATABASE!$B$5:$B$6004,B2526,DATABASE!$X$5:$X$6004,1),0)</f>
        <v/>
      </c>
      <c r="W2526" s="57">
        <f>IFERROR(COUNTIFS(DATABASE!$B$5:$B$6004,B2526,DATABASE!$X$5:$X$6004,1),0)</f>
        <v/>
      </c>
      <c r="X2526" s="58">
        <f>--AND(ISNUMBER(B2526),C2526&lt;&gt;"",L2526&lt;&gt;"",M2526&lt;&gt;"")</f>
        <v/>
      </c>
    </row>
    <row r="2527" ht="15" customHeight="1" s="111">
      <c r="A2527" s="42" t="inlineStr">
        <is>
          <t>JUN</t>
        </is>
      </c>
      <c r="B2527" s="43">
        <f>JUN!A28</f>
        <v/>
      </c>
      <c r="C2527" s="44">
        <f>JUN!B28</f>
        <v/>
      </c>
      <c r="D2527" s="44">
        <f>JUN!C28</f>
        <v/>
      </c>
      <c r="E2527" s="44">
        <f>JUN!D28</f>
        <v/>
      </c>
      <c r="F2527" s="44">
        <f>JUN!E28</f>
        <v/>
      </c>
      <c r="G2527" s="44">
        <f>JUN!F28</f>
        <v/>
      </c>
      <c r="H2527" s="44">
        <f>JUN!G28</f>
        <v/>
      </c>
      <c r="I2527" s="45">
        <f>JUN!H28</f>
        <v/>
      </c>
      <c r="J2527" s="45">
        <f>JUN!I28</f>
        <v/>
      </c>
      <c r="K2527" s="44">
        <f>JUN!J28</f>
        <v/>
      </c>
      <c r="L2527" s="44">
        <f>JUN!K28</f>
        <v/>
      </c>
      <c r="M2527" s="46">
        <f>JUN!L28</f>
        <v/>
      </c>
      <c r="N2527" s="44">
        <f>JUN!M28</f>
        <v/>
      </c>
      <c r="O2527" s="44">
        <f>JUN!N28</f>
        <v/>
      </c>
      <c r="P2527" s="44">
        <f>JUN!O28</f>
        <v/>
      </c>
      <c r="Q2527" s="44">
        <f>JUN!P28</f>
        <v/>
      </c>
      <c r="R2527" s="44">
        <f>JUN!Q28</f>
        <v/>
      </c>
      <c r="S2527" s="46">
        <f>S2526+IF(X2527=0,0,M2527)</f>
        <v/>
      </c>
      <c r="T2527" s="47">
        <f>MAX(T2526,S2527)</f>
        <v/>
      </c>
      <c r="U2527" s="48">
        <f>S2527-T2527</f>
        <v/>
      </c>
      <c r="V2527" s="47">
        <f>IFERROR(SUMIFS(DATABASE!$M$5:$M$6004,DATABASE!$B$5:$B$6004,B2527,DATABASE!$X$5:$X$6004,1),0)</f>
        <v/>
      </c>
      <c r="W2527" s="31">
        <f>IFERROR(COUNTIFS(DATABASE!$B$5:$B$6004,B2527,DATABASE!$X$5:$X$6004,1),0)</f>
        <v/>
      </c>
      <c r="X2527" s="49">
        <f>--AND(ISNUMBER(B2527),C2527&lt;&gt;"",L2527&lt;&gt;"",M2527&lt;&gt;"")</f>
        <v/>
      </c>
    </row>
    <row r="2528" ht="15" customHeight="1" s="111">
      <c r="A2528" s="50" t="inlineStr">
        <is>
          <t>JUN</t>
        </is>
      </c>
      <c r="B2528" s="51">
        <f>JUN!A29</f>
        <v/>
      </c>
      <c r="C2528" s="52">
        <f>JUN!B29</f>
        <v/>
      </c>
      <c r="D2528" s="52">
        <f>JUN!C29</f>
        <v/>
      </c>
      <c r="E2528" s="52">
        <f>JUN!D29</f>
        <v/>
      </c>
      <c r="F2528" s="52">
        <f>JUN!E29</f>
        <v/>
      </c>
      <c r="G2528" s="52">
        <f>JUN!F29</f>
        <v/>
      </c>
      <c r="H2528" s="52">
        <f>JUN!G29</f>
        <v/>
      </c>
      <c r="I2528" s="53">
        <f>JUN!H29</f>
        <v/>
      </c>
      <c r="J2528" s="53">
        <f>JUN!I29</f>
        <v/>
      </c>
      <c r="K2528" s="52">
        <f>JUN!J29</f>
        <v/>
      </c>
      <c r="L2528" s="52">
        <f>JUN!K29</f>
        <v/>
      </c>
      <c r="M2528" s="54">
        <f>JUN!L29</f>
        <v/>
      </c>
      <c r="N2528" s="52">
        <f>JUN!M29</f>
        <v/>
      </c>
      <c r="O2528" s="52">
        <f>JUN!N29</f>
        <v/>
      </c>
      <c r="P2528" s="52">
        <f>JUN!O29</f>
        <v/>
      </c>
      <c r="Q2528" s="52">
        <f>JUN!P29</f>
        <v/>
      </c>
      <c r="R2528" s="52">
        <f>JUN!Q29</f>
        <v/>
      </c>
      <c r="S2528" s="54">
        <f>S2527+IF(X2528=0,0,M2528)</f>
        <v/>
      </c>
      <c r="T2528" s="55">
        <f>MAX(T2527,S2528)</f>
        <v/>
      </c>
      <c r="U2528" s="56">
        <f>S2528-T2528</f>
        <v/>
      </c>
      <c r="V2528" s="55">
        <f>IFERROR(SUMIFS(DATABASE!$M$5:$M$6004,DATABASE!$B$5:$B$6004,B2528,DATABASE!$X$5:$X$6004,1),0)</f>
        <v/>
      </c>
      <c r="W2528" s="57">
        <f>IFERROR(COUNTIFS(DATABASE!$B$5:$B$6004,B2528,DATABASE!$X$5:$X$6004,1),0)</f>
        <v/>
      </c>
      <c r="X2528" s="58">
        <f>--AND(ISNUMBER(B2528),C2528&lt;&gt;"",L2528&lt;&gt;"",M2528&lt;&gt;"")</f>
        <v/>
      </c>
    </row>
    <row r="2529" ht="15" customHeight="1" s="111">
      <c r="A2529" s="42" t="inlineStr">
        <is>
          <t>JUN</t>
        </is>
      </c>
      <c r="B2529" s="43">
        <f>JUN!A30</f>
        <v/>
      </c>
      <c r="C2529" s="44">
        <f>JUN!B30</f>
        <v/>
      </c>
      <c r="D2529" s="44">
        <f>JUN!C30</f>
        <v/>
      </c>
      <c r="E2529" s="44">
        <f>JUN!D30</f>
        <v/>
      </c>
      <c r="F2529" s="44">
        <f>JUN!E30</f>
        <v/>
      </c>
      <c r="G2529" s="44">
        <f>JUN!F30</f>
        <v/>
      </c>
      <c r="H2529" s="44">
        <f>JUN!G30</f>
        <v/>
      </c>
      <c r="I2529" s="45">
        <f>JUN!H30</f>
        <v/>
      </c>
      <c r="J2529" s="45">
        <f>JUN!I30</f>
        <v/>
      </c>
      <c r="K2529" s="44">
        <f>JUN!J30</f>
        <v/>
      </c>
      <c r="L2529" s="44">
        <f>JUN!K30</f>
        <v/>
      </c>
      <c r="M2529" s="46">
        <f>JUN!L30</f>
        <v/>
      </c>
      <c r="N2529" s="44">
        <f>JUN!M30</f>
        <v/>
      </c>
      <c r="O2529" s="44">
        <f>JUN!N30</f>
        <v/>
      </c>
      <c r="P2529" s="44">
        <f>JUN!O30</f>
        <v/>
      </c>
      <c r="Q2529" s="44">
        <f>JUN!P30</f>
        <v/>
      </c>
      <c r="R2529" s="44">
        <f>JUN!Q30</f>
        <v/>
      </c>
      <c r="S2529" s="46">
        <f>S2528+IF(X2529=0,0,M2529)</f>
        <v/>
      </c>
      <c r="T2529" s="47">
        <f>MAX(T2528,S2529)</f>
        <v/>
      </c>
      <c r="U2529" s="48">
        <f>S2529-T2529</f>
        <v/>
      </c>
      <c r="V2529" s="47">
        <f>IFERROR(SUMIFS(DATABASE!$M$5:$M$6004,DATABASE!$B$5:$B$6004,B2529,DATABASE!$X$5:$X$6004,1),0)</f>
        <v/>
      </c>
      <c r="W2529" s="31">
        <f>IFERROR(COUNTIFS(DATABASE!$B$5:$B$6004,B2529,DATABASE!$X$5:$X$6004,1),0)</f>
        <v/>
      </c>
      <c r="X2529" s="49">
        <f>--AND(ISNUMBER(B2529),C2529&lt;&gt;"",L2529&lt;&gt;"",M2529&lt;&gt;"")</f>
        <v/>
      </c>
    </row>
    <row r="2530" ht="15" customHeight="1" s="111">
      <c r="A2530" s="50" t="inlineStr">
        <is>
          <t>JUN</t>
        </is>
      </c>
      <c r="B2530" s="51">
        <f>JUN!A31</f>
        <v/>
      </c>
      <c r="C2530" s="52">
        <f>JUN!B31</f>
        <v/>
      </c>
      <c r="D2530" s="52">
        <f>JUN!C31</f>
        <v/>
      </c>
      <c r="E2530" s="52">
        <f>JUN!D31</f>
        <v/>
      </c>
      <c r="F2530" s="52">
        <f>JUN!E31</f>
        <v/>
      </c>
      <c r="G2530" s="52">
        <f>JUN!F31</f>
        <v/>
      </c>
      <c r="H2530" s="52">
        <f>JUN!G31</f>
        <v/>
      </c>
      <c r="I2530" s="53">
        <f>JUN!H31</f>
        <v/>
      </c>
      <c r="J2530" s="53">
        <f>JUN!I31</f>
        <v/>
      </c>
      <c r="K2530" s="52">
        <f>JUN!J31</f>
        <v/>
      </c>
      <c r="L2530" s="52">
        <f>JUN!K31</f>
        <v/>
      </c>
      <c r="M2530" s="54">
        <f>JUN!L31</f>
        <v/>
      </c>
      <c r="N2530" s="52">
        <f>JUN!M31</f>
        <v/>
      </c>
      <c r="O2530" s="52">
        <f>JUN!N31</f>
        <v/>
      </c>
      <c r="P2530" s="52">
        <f>JUN!O31</f>
        <v/>
      </c>
      <c r="Q2530" s="52">
        <f>JUN!P31</f>
        <v/>
      </c>
      <c r="R2530" s="52">
        <f>JUN!Q31</f>
        <v/>
      </c>
      <c r="S2530" s="54">
        <f>S2529+IF(X2530=0,0,M2530)</f>
        <v/>
      </c>
      <c r="T2530" s="55">
        <f>MAX(T2529,S2530)</f>
        <v/>
      </c>
      <c r="U2530" s="56">
        <f>S2530-T2530</f>
        <v/>
      </c>
      <c r="V2530" s="55">
        <f>IFERROR(SUMIFS(DATABASE!$M$5:$M$6004,DATABASE!$B$5:$B$6004,B2530,DATABASE!$X$5:$X$6004,1),0)</f>
        <v/>
      </c>
      <c r="W2530" s="57">
        <f>IFERROR(COUNTIFS(DATABASE!$B$5:$B$6004,B2530,DATABASE!$X$5:$X$6004,1),0)</f>
        <v/>
      </c>
      <c r="X2530" s="58">
        <f>--AND(ISNUMBER(B2530),C2530&lt;&gt;"",L2530&lt;&gt;"",M2530&lt;&gt;"")</f>
        <v/>
      </c>
    </row>
    <row r="2531" ht="15" customHeight="1" s="111">
      <c r="A2531" s="42" t="inlineStr">
        <is>
          <t>JUN</t>
        </is>
      </c>
      <c r="B2531" s="43">
        <f>JUN!A32</f>
        <v/>
      </c>
      <c r="C2531" s="44">
        <f>JUN!B32</f>
        <v/>
      </c>
      <c r="D2531" s="44">
        <f>JUN!C32</f>
        <v/>
      </c>
      <c r="E2531" s="44">
        <f>JUN!D32</f>
        <v/>
      </c>
      <c r="F2531" s="44">
        <f>JUN!E32</f>
        <v/>
      </c>
      <c r="G2531" s="44">
        <f>JUN!F32</f>
        <v/>
      </c>
      <c r="H2531" s="44">
        <f>JUN!G32</f>
        <v/>
      </c>
      <c r="I2531" s="45">
        <f>JUN!H32</f>
        <v/>
      </c>
      <c r="J2531" s="45">
        <f>JUN!I32</f>
        <v/>
      </c>
      <c r="K2531" s="44">
        <f>JUN!J32</f>
        <v/>
      </c>
      <c r="L2531" s="44">
        <f>JUN!K32</f>
        <v/>
      </c>
      <c r="M2531" s="46">
        <f>JUN!L32</f>
        <v/>
      </c>
      <c r="N2531" s="44">
        <f>JUN!M32</f>
        <v/>
      </c>
      <c r="O2531" s="44">
        <f>JUN!N32</f>
        <v/>
      </c>
      <c r="P2531" s="44">
        <f>JUN!O32</f>
        <v/>
      </c>
      <c r="Q2531" s="44">
        <f>JUN!P32</f>
        <v/>
      </c>
      <c r="R2531" s="44">
        <f>JUN!Q32</f>
        <v/>
      </c>
      <c r="S2531" s="46">
        <f>S2530+IF(X2531=0,0,M2531)</f>
        <v/>
      </c>
      <c r="T2531" s="47">
        <f>MAX(T2530,S2531)</f>
        <v/>
      </c>
      <c r="U2531" s="48">
        <f>S2531-T2531</f>
        <v/>
      </c>
      <c r="V2531" s="47">
        <f>IFERROR(SUMIFS(DATABASE!$M$5:$M$6004,DATABASE!$B$5:$B$6004,B2531,DATABASE!$X$5:$X$6004,1),0)</f>
        <v/>
      </c>
      <c r="W2531" s="31">
        <f>IFERROR(COUNTIFS(DATABASE!$B$5:$B$6004,B2531,DATABASE!$X$5:$X$6004,1),0)</f>
        <v/>
      </c>
      <c r="X2531" s="49">
        <f>--AND(ISNUMBER(B2531),C2531&lt;&gt;"",L2531&lt;&gt;"",M2531&lt;&gt;"")</f>
        <v/>
      </c>
    </row>
    <row r="2532" ht="15" customHeight="1" s="111">
      <c r="A2532" s="50" t="inlineStr">
        <is>
          <t>JUN</t>
        </is>
      </c>
      <c r="B2532" s="51">
        <f>JUN!A33</f>
        <v/>
      </c>
      <c r="C2532" s="52">
        <f>JUN!B33</f>
        <v/>
      </c>
      <c r="D2532" s="52">
        <f>JUN!C33</f>
        <v/>
      </c>
      <c r="E2532" s="52">
        <f>JUN!D33</f>
        <v/>
      </c>
      <c r="F2532" s="52">
        <f>JUN!E33</f>
        <v/>
      </c>
      <c r="G2532" s="52">
        <f>JUN!F33</f>
        <v/>
      </c>
      <c r="H2532" s="52">
        <f>JUN!G33</f>
        <v/>
      </c>
      <c r="I2532" s="53">
        <f>JUN!H33</f>
        <v/>
      </c>
      <c r="J2532" s="53">
        <f>JUN!I33</f>
        <v/>
      </c>
      <c r="K2532" s="52">
        <f>JUN!J33</f>
        <v/>
      </c>
      <c r="L2532" s="52">
        <f>JUN!K33</f>
        <v/>
      </c>
      <c r="M2532" s="54">
        <f>JUN!L33</f>
        <v/>
      </c>
      <c r="N2532" s="52">
        <f>JUN!M33</f>
        <v/>
      </c>
      <c r="O2532" s="52">
        <f>JUN!N33</f>
        <v/>
      </c>
      <c r="P2532" s="52">
        <f>JUN!O33</f>
        <v/>
      </c>
      <c r="Q2532" s="52">
        <f>JUN!P33</f>
        <v/>
      </c>
      <c r="R2532" s="52">
        <f>JUN!Q33</f>
        <v/>
      </c>
      <c r="S2532" s="54">
        <f>S2531+IF(X2532=0,0,M2532)</f>
        <v/>
      </c>
      <c r="T2532" s="55">
        <f>MAX(T2531,S2532)</f>
        <v/>
      </c>
      <c r="U2532" s="56">
        <f>S2532-T2532</f>
        <v/>
      </c>
      <c r="V2532" s="55">
        <f>IFERROR(SUMIFS(DATABASE!$M$5:$M$6004,DATABASE!$B$5:$B$6004,B2532,DATABASE!$X$5:$X$6004,1),0)</f>
        <v/>
      </c>
      <c r="W2532" s="57">
        <f>IFERROR(COUNTIFS(DATABASE!$B$5:$B$6004,B2532,DATABASE!$X$5:$X$6004,1),0)</f>
        <v/>
      </c>
      <c r="X2532" s="58">
        <f>--AND(ISNUMBER(B2532),C2532&lt;&gt;"",L2532&lt;&gt;"",M2532&lt;&gt;"")</f>
        <v/>
      </c>
    </row>
    <row r="2533" ht="15" customHeight="1" s="111">
      <c r="A2533" s="42" t="inlineStr">
        <is>
          <t>JUN</t>
        </is>
      </c>
      <c r="B2533" s="43">
        <f>JUN!A34</f>
        <v/>
      </c>
      <c r="C2533" s="44">
        <f>JUN!B34</f>
        <v/>
      </c>
      <c r="D2533" s="44">
        <f>JUN!C34</f>
        <v/>
      </c>
      <c r="E2533" s="44">
        <f>JUN!D34</f>
        <v/>
      </c>
      <c r="F2533" s="44">
        <f>JUN!E34</f>
        <v/>
      </c>
      <c r="G2533" s="44">
        <f>JUN!F34</f>
        <v/>
      </c>
      <c r="H2533" s="44">
        <f>JUN!G34</f>
        <v/>
      </c>
      <c r="I2533" s="45">
        <f>JUN!H34</f>
        <v/>
      </c>
      <c r="J2533" s="45">
        <f>JUN!I34</f>
        <v/>
      </c>
      <c r="K2533" s="44">
        <f>JUN!J34</f>
        <v/>
      </c>
      <c r="L2533" s="44">
        <f>JUN!K34</f>
        <v/>
      </c>
      <c r="M2533" s="46">
        <f>JUN!L34</f>
        <v/>
      </c>
      <c r="N2533" s="44">
        <f>JUN!M34</f>
        <v/>
      </c>
      <c r="O2533" s="44">
        <f>JUN!N34</f>
        <v/>
      </c>
      <c r="P2533" s="44">
        <f>JUN!O34</f>
        <v/>
      </c>
      <c r="Q2533" s="44">
        <f>JUN!P34</f>
        <v/>
      </c>
      <c r="R2533" s="44">
        <f>JUN!Q34</f>
        <v/>
      </c>
      <c r="S2533" s="46">
        <f>S2532+IF(X2533=0,0,M2533)</f>
        <v/>
      </c>
      <c r="T2533" s="47">
        <f>MAX(T2532,S2533)</f>
        <v/>
      </c>
      <c r="U2533" s="48">
        <f>S2533-T2533</f>
        <v/>
      </c>
      <c r="V2533" s="47">
        <f>IFERROR(SUMIFS(DATABASE!$M$5:$M$6004,DATABASE!$B$5:$B$6004,B2533,DATABASE!$X$5:$X$6004,1),0)</f>
        <v/>
      </c>
      <c r="W2533" s="31">
        <f>IFERROR(COUNTIFS(DATABASE!$B$5:$B$6004,B2533,DATABASE!$X$5:$X$6004,1),0)</f>
        <v/>
      </c>
      <c r="X2533" s="49">
        <f>--AND(ISNUMBER(B2533),C2533&lt;&gt;"",L2533&lt;&gt;"",M2533&lt;&gt;"")</f>
        <v/>
      </c>
    </row>
    <row r="2534" ht="15" customHeight="1" s="111">
      <c r="A2534" s="50" t="inlineStr">
        <is>
          <t>JUN</t>
        </is>
      </c>
      <c r="B2534" s="51">
        <f>JUN!A35</f>
        <v/>
      </c>
      <c r="C2534" s="52">
        <f>JUN!B35</f>
        <v/>
      </c>
      <c r="D2534" s="52">
        <f>JUN!C35</f>
        <v/>
      </c>
      <c r="E2534" s="52">
        <f>JUN!D35</f>
        <v/>
      </c>
      <c r="F2534" s="52">
        <f>JUN!E35</f>
        <v/>
      </c>
      <c r="G2534" s="52">
        <f>JUN!F35</f>
        <v/>
      </c>
      <c r="H2534" s="52">
        <f>JUN!G35</f>
        <v/>
      </c>
      <c r="I2534" s="53">
        <f>JUN!H35</f>
        <v/>
      </c>
      <c r="J2534" s="53">
        <f>JUN!I35</f>
        <v/>
      </c>
      <c r="K2534" s="52">
        <f>JUN!J35</f>
        <v/>
      </c>
      <c r="L2534" s="52">
        <f>JUN!K35</f>
        <v/>
      </c>
      <c r="M2534" s="54">
        <f>JUN!L35</f>
        <v/>
      </c>
      <c r="N2534" s="52">
        <f>JUN!M35</f>
        <v/>
      </c>
      <c r="O2534" s="52">
        <f>JUN!N35</f>
        <v/>
      </c>
      <c r="P2534" s="52">
        <f>JUN!O35</f>
        <v/>
      </c>
      <c r="Q2534" s="52">
        <f>JUN!P35</f>
        <v/>
      </c>
      <c r="R2534" s="52">
        <f>JUN!Q35</f>
        <v/>
      </c>
      <c r="S2534" s="54">
        <f>S2533+IF(X2534=0,0,M2534)</f>
        <v/>
      </c>
      <c r="T2534" s="55">
        <f>MAX(T2533,S2534)</f>
        <v/>
      </c>
      <c r="U2534" s="56">
        <f>S2534-T2534</f>
        <v/>
      </c>
      <c r="V2534" s="55">
        <f>IFERROR(SUMIFS(DATABASE!$M$5:$M$6004,DATABASE!$B$5:$B$6004,B2534,DATABASE!$X$5:$X$6004,1),0)</f>
        <v/>
      </c>
      <c r="W2534" s="57">
        <f>IFERROR(COUNTIFS(DATABASE!$B$5:$B$6004,B2534,DATABASE!$X$5:$X$6004,1),0)</f>
        <v/>
      </c>
      <c r="X2534" s="58">
        <f>--AND(ISNUMBER(B2534),C2534&lt;&gt;"",L2534&lt;&gt;"",M2534&lt;&gt;"")</f>
        <v/>
      </c>
    </row>
    <row r="2535" ht="15" customHeight="1" s="111">
      <c r="A2535" s="42" t="inlineStr">
        <is>
          <t>JUN</t>
        </is>
      </c>
      <c r="B2535" s="43">
        <f>JUN!A36</f>
        <v/>
      </c>
      <c r="C2535" s="44">
        <f>JUN!B36</f>
        <v/>
      </c>
      <c r="D2535" s="44">
        <f>JUN!C36</f>
        <v/>
      </c>
      <c r="E2535" s="44">
        <f>JUN!D36</f>
        <v/>
      </c>
      <c r="F2535" s="44">
        <f>JUN!E36</f>
        <v/>
      </c>
      <c r="G2535" s="44">
        <f>JUN!F36</f>
        <v/>
      </c>
      <c r="H2535" s="44">
        <f>JUN!G36</f>
        <v/>
      </c>
      <c r="I2535" s="45">
        <f>JUN!H36</f>
        <v/>
      </c>
      <c r="J2535" s="45">
        <f>JUN!I36</f>
        <v/>
      </c>
      <c r="K2535" s="44">
        <f>JUN!J36</f>
        <v/>
      </c>
      <c r="L2535" s="44">
        <f>JUN!K36</f>
        <v/>
      </c>
      <c r="M2535" s="46">
        <f>JUN!L36</f>
        <v/>
      </c>
      <c r="N2535" s="44">
        <f>JUN!M36</f>
        <v/>
      </c>
      <c r="O2535" s="44">
        <f>JUN!N36</f>
        <v/>
      </c>
      <c r="P2535" s="44">
        <f>JUN!O36</f>
        <v/>
      </c>
      <c r="Q2535" s="44">
        <f>JUN!P36</f>
        <v/>
      </c>
      <c r="R2535" s="44">
        <f>JUN!Q36</f>
        <v/>
      </c>
      <c r="S2535" s="46">
        <f>S2534+IF(X2535=0,0,M2535)</f>
        <v/>
      </c>
      <c r="T2535" s="47">
        <f>MAX(T2534,S2535)</f>
        <v/>
      </c>
      <c r="U2535" s="48">
        <f>S2535-T2535</f>
        <v/>
      </c>
      <c r="V2535" s="47">
        <f>IFERROR(SUMIFS(DATABASE!$M$5:$M$6004,DATABASE!$B$5:$B$6004,B2535,DATABASE!$X$5:$X$6004,1),0)</f>
        <v/>
      </c>
      <c r="W2535" s="31">
        <f>IFERROR(COUNTIFS(DATABASE!$B$5:$B$6004,B2535,DATABASE!$X$5:$X$6004,1),0)</f>
        <v/>
      </c>
      <c r="X2535" s="49">
        <f>--AND(ISNUMBER(B2535),C2535&lt;&gt;"",L2535&lt;&gt;"",M2535&lt;&gt;"")</f>
        <v/>
      </c>
    </row>
    <row r="2536" ht="15" customHeight="1" s="111">
      <c r="A2536" s="50" t="inlineStr">
        <is>
          <t>JUN</t>
        </is>
      </c>
      <c r="B2536" s="51">
        <f>JUN!A37</f>
        <v/>
      </c>
      <c r="C2536" s="52">
        <f>JUN!B37</f>
        <v/>
      </c>
      <c r="D2536" s="52">
        <f>JUN!C37</f>
        <v/>
      </c>
      <c r="E2536" s="52">
        <f>JUN!D37</f>
        <v/>
      </c>
      <c r="F2536" s="52">
        <f>JUN!E37</f>
        <v/>
      </c>
      <c r="G2536" s="52">
        <f>JUN!F37</f>
        <v/>
      </c>
      <c r="H2536" s="52">
        <f>JUN!G37</f>
        <v/>
      </c>
      <c r="I2536" s="53">
        <f>JUN!H37</f>
        <v/>
      </c>
      <c r="J2536" s="53">
        <f>JUN!I37</f>
        <v/>
      </c>
      <c r="K2536" s="52">
        <f>JUN!J37</f>
        <v/>
      </c>
      <c r="L2536" s="52">
        <f>JUN!K37</f>
        <v/>
      </c>
      <c r="M2536" s="54">
        <f>JUN!L37</f>
        <v/>
      </c>
      <c r="N2536" s="52">
        <f>JUN!M37</f>
        <v/>
      </c>
      <c r="O2536" s="52">
        <f>JUN!N37</f>
        <v/>
      </c>
      <c r="P2536" s="52">
        <f>JUN!O37</f>
        <v/>
      </c>
      <c r="Q2536" s="52">
        <f>JUN!P37</f>
        <v/>
      </c>
      <c r="R2536" s="52">
        <f>JUN!Q37</f>
        <v/>
      </c>
      <c r="S2536" s="54">
        <f>S2535+IF(X2536=0,0,M2536)</f>
        <v/>
      </c>
      <c r="T2536" s="55">
        <f>MAX(T2535,S2536)</f>
        <v/>
      </c>
      <c r="U2536" s="56">
        <f>S2536-T2536</f>
        <v/>
      </c>
      <c r="V2536" s="55">
        <f>IFERROR(SUMIFS(DATABASE!$M$5:$M$6004,DATABASE!$B$5:$B$6004,B2536,DATABASE!$X$5:$X$6004,1),0)</f>
        <v/>
      </c>
      <c r="W2536" s="57">
        <f>IFERROR(COUNTIFS(DATABASE!$B$5:$B$6004,B2536,DATABASE!$X$5:$X$6004,1),0)</f>
        <v/>
      </c>
      <c r="X2536" s="58">
        <f>--AND(ISNUMBER(B2536),C2536&lt;&gt;"",L2536&lt;&gt;"",M2536&lt;&gt;"")</f>
        <v/>
      </c>
    </row>
    <row r="2537" ht="15" customHeight="1" s="111">
      <c r="A2537" s="42" t="inlineStr">
        <is>
          <t>JUN</t>
        </is>
      </c>
      <c r="B2537" s="43">
        <f>JUN!A38</f>
        <v/>
      </c>
      <c r="C2537" s="44">
        <f>JUN!B38</f>
        <v/>
      </c>
      <c r="D2537" s="44">
        <f>JUN!C38</f>
        <v/>
      </c>
      <c r="E2537" s="44">
        <f>JUN!D38</f>
        <v/>
      </c>
      <c r="F2537" s="44">
        <f>JUN!E38</f>
        <v/>
      </c>
      <c r="G2537" s="44">
        <f>JUN!F38</f>
        <v/>
      </c>
      <c r="H2537" s="44">
        <f>JUN!G38</f>
        <v/>
      </c>
      <c r="I2537" s="45">
        <f>JUN!H38</f>
        <v/>
      </c>
      <c r="J2537" s="45">
        <f>JUN!I38</f>
        <v/>
      </c>
      <c r="K2537" s="44">
        <f>JUN!J38</f>
        <v/>
      </c>
      <c r="L2537" s="44">
        <f>JUN!K38</f>
        <v/>
      </c>
      <c r="M2537" s="46">
        <f>JUN!L38</f>
        <v/>
      </c>
      <c r="N2537" s="44">
        <f>JUN!M38</f>
        <v/>
      </c>
      <c r="O2537" s="44">
        <f>JUN!N38</f>
        <v/>
      </c>
      <c r="P2537" s="44">
        <f>JUN!O38</f>
        <v/>
      </c>
      <c r="Q2537" s="44">
        <f>JUN!P38</f>
        <v/>
      </c>
      <c r="R2537" s="44">
        <f>JUN!Q38</f>
        <v/>
      </c>
      <c r="S2537" s="46">
        <f>S2536+IF(X2537=0,0,M2537)</f>
        <v/>
      </c>
      <c r="T2537" s="47">
        <f>MAX(T2536,S2537)</f>
        <v/>
      </c>
      <c r="U2537" s="48">
        <f>S2537-T2537</f>
        <v/>
      </c>
      <c r="V2537" s="47">
        <f>IFERROR(SUMIFS(DATABASE!$M$5:$M$6004,DATABASE!$B$5:$B$6004,B2537,DATABASE!$X$5:$X$6004,1),0)</f>
        <v/>
      </c>
      <c r="W2537" s="31">
        <f>IFERROR(COUNTIFS(DATABASE!$B$5:$B$6004,B2537,DATABASE!$X$5:$X$6004,1),0)</f>
        <v/>
      </c>
      <c r="X2537" s="49">
        <f>--AND(ISNUMBER(B2537),C2537&lt;&gt;"",L2537&lt;&gt;"",M2537&lt;&gt;"")</f>
        <v/>
      </c>
    </row>
    <row r="2538" ht="15" customHeight="1" s="111">
      <c r="A2538" s="50" t="inlineStr">
        <is>
          <t>JUN</t>
        </is>
      </c>
      <c r="B2538" s="51">
        <f>JUN!A39</f>
        <v/>
      </c>
      <c r="C2538" s="52">
        <f>JUN!B39</f>
        <v/>
      </c>
      <c r="D2538" s="52">
        <f>JUN!C39</f>
        <v/>
      </c>
      <c r="E2538" s="52">
        <f>JUN!D39</f>
        <v/>
      </c>
      <c r="F2538" s="52">
        <f>JUN!E39</f>
        <v/>
      </c>
      <c r="G2538" s="52">
        <f>JUN!F39</f>
        <v/>
      </c>
      <c r="H2538" s="52">
        <f>JUN!G39</f>
        <v/>
      </c>
      <c r="I2538" s="53">
        <f>JUN!H39</f>
        <v/>
      </c>
      <c r="J2538" s="53">
        <f>JUN!I39</f>
        <v/>
      </c>
      <c r="K2538" s="52">
        <f>JUN!J39</f>
        <v/>
      </c>
      <c r="L2538" s="52">
        <f>JUN!K39</f>
        <v/>
      </c>
      <c r="M2538" s="54">
        <f>JUN!L39</f>
        <v/>
      </c>
      <c r="N2538" s="52">
        <f>JUN!M39</f>
        <v/>
      </c>
      <c r="O2538" s="52">
        <f>JUN!N39</f>
        <v/>
      </c>
      <c r="P2538" s="52">
        <f>JUN!O39</f>
        <v/>
      </c>
      <c r="Q2538" s="52">
        <f>JUN!P39</f>
        <v/>
      </c>
      <c r="R2538" s="52">
        <f>JUN!Q39</f>
        <v/>
      </c>
      <c r="S2538" s="54">
        <f>S2537+IF(X2538=0,0,M2538)</f>
        <v/>
      </c>
      <c r="T2538" s="55">
        <f>MAX(T2537,S2538)</f>
        <v/>
      </c>
      <c r="U2538" s="56">
        <f>S2538-T2538</f>
        <v/>
      </c>
      <c r="V2538" s="55">
        <f>IFERROR(SUMIFS(DATABASE!$M$5:$M$6004,DATABASE!$B$5:$B$6004,B2538,DATABASE!$X$5:$X$6004,1),0)</f>
        <v/>
      </c>
      <c r="W2538" s="57">
        <f>IFERROR(COUNTIFS(DATABASE!$B$5:$B$6004,B2538,DATABASE!$X$5:$X$6004,1),0)</f>
        <v/>
      </c>
      <c r="X2538" s="58">
        <f>--AND(ISNUMBER(B2538),C2538&lt;&gt;"",L2538&lt;&gt;"",M2538&lt;&gt;"")</f>
        <v/>
      </c>
    </row>
    <row r="2539" ht="15" customHeight="1" s="111">
      <c r="A2539" s="42" t="inlineStr">
        <is>
          <t>JUN</t>
        </is>
      </c>
      <c r="B2539" s="43">
        <f>JUN!A40</f>
        <v/>
      </c>
      <c r="C2539" s="44">
        <f>JUN!B40</f>
        <v/>
      </c>
      <c r="D2539" s="44">
        <f>JUN!C40</f>
        <v/>
      </c>
      <c r="E2539" s="44">
        <f>JUN!D40</f>
        <v/>
      </c>
      <c r="F2539" s="44">
        <f>JUN!E40</f>
        <v/>
      </c>
      <c r="G2539" s="44">
        <f>JUN!F40</f>
        <v/>
      </c>
      <c r="H2539" s="44">
        <f>JUN!G40</f>
        <v/>
      </c>
      <c r="I2539" s="45">
        <f>JUN!H40</f>
        <v/>
      </c>
      <c r="J2539" s="45">
        <f>JUN!I40</f>
        <v/>
      </c>
      <c r="K2539" s="44">
        <f>JUN!J40</f>
        <v/>
      </c>
      <c r="L2539" s="44">
        <f>JUN!K40</f>
        <v/>
      </c>
      <c r="M2539" s="46">
        <f>JUN!L40</f>
        <v/>
      </c>
      <c r="N2539" s="44">
        <f>JUN!M40</f>
        <v/>
      </c>
      <c r="O2539" s="44">
        <f>JUN!N40</f>
        <v/>
      </c>
      <c r="P2539" s="44">
        <f>JUN!O40</f>
        <v/>
      </c>
      <c r="Q2539" s="44">
        <f>JUN!P40</f>
        <v/>
      </c>
      <c r="R2539" s="44">
        <f>JUN!Q40</f>
        <v/>
      </c>
      <c r="S2539" s="46">
        <f>S2538+IF(X2539=0,0,M2539)</f>
        <v/>
      </c>
      <c r="T2539" s="47">
        <f>MAX(T2538,S2539)</f>
        <v/>
      </c>
      <c r="U2539" s="48">
        <f>S2539-T2539</f>
        <v/>
      </c>
      <c r="V2539" s="47">
        <f>IFERROR(SUMIFS(DATABASE!$M$5:$M$6004,DATABASE!$B$5:$B$6004,B2539,DATABASE!$X$5:$X$6004,1),0)</f>
        <v/>
      </c>
      <c r="W2539" s="31">
        <f>IFERROR(COUNTIFS(DATABASE!$B$5:$B$6004,B2539,DATABASE!$X$5:$X$6004,1),0)</f>
        <v/>
      </c>
      <c r="X2539" s="49">
        <f>--AND(ISNUMBER(B2539),C2539&lt;&gt;"",L2539&lt;&gt;"",M2539&lt;&gt;"")</f>
        <v/>
      </c>
    </row>
    <row r="2540" ht="15" customHeight="1" s="111">
      <c r="A2540" s="50" t="inlineStr">
        <is>
          <t>JUN</t>
        </is>
      </c>
      <c r="B2540" s="51">
        <f>JUN!A41</f>
        <v/>
      </c>
      <c r="C2540" s="52">
        <f>JUN!B41</f>
        <v/>
      </c>
      <c r="D2540" s="52">
        <f>JUN!C41</f>
        <v/>
      </c>
      <c r="E2540" s="52">
        <f>JUN!D41</f>
        <v/>
      </c>
      <c r="F2540" s="52">
        <f>JUN!E41</f>
        <v/>
      </c>
      <c r="G2540" s="52">
        <f>JUN!F41</f>
        <v/>
      </c>
      <c r="H2540" s="52">
        <f>JUN!G41</f>
        <v/>
      </c>
      <c r="I2540" s="53">
        <f>JUN!H41</f>
        <v/>
      </c>
      <c r="J2540" s="53">
        <f>JUN!I41</f>
        <v/>
      </c>
      <c r="K2540" s="52">
        <f>JUN!J41</f>
        <v/>
      </c>
      <c r="L2540" s="52">
        <f>JUN!K41</f>
        <v/>
      </c>
      <c r="M2540" s="54">
        <f>JUN!L41</f>
        <v/>
      </c>
      <c r="N2540" s="52">
        <f>JUN!M41</f>
        <v/>
      </c>
      <c r="O2540" s="52">
        <f>JUN!N41</f>
        <v/>
      </c>
      <c r="P2540" s="52">
        <f>JUN!O41</f>
        <v/>
      </c>
      <c r="Q2540" s="52">
        <f>JUN!P41</f>
        <v/>
      </c>
      <c r="R2540" s="52">
        <f>JUN!Q41</f>
        <v/>
      </c>
      <c r="S2540" s="54">
        <f>S2539+IF(X2540=0,0,M2540)</f>
        <v/>
      </c>
      <c r="T2540" s="55">
        <f>MAX(T2539,S2540)</f>
        <v/>
      </c>
      <c r="U2540" s="56">
        <f>S2540-T2540</f>
        <v/>
      </c>
      <c r="V2540" s="55">
        <f>IFERROR(SUMIFS(DATABASE!$M$5:$M$6004,DATABASE!$B$5:$B$6004,B2540,DATABASE!$X$5:$X$6004,1),0)</f>
        <v/>
      </c>
      <c r="W2540" s="57">
        <f>IFERROR(COUNTIFS(DATABASE!$B$5:$B$6004,B2540,DATABASE!$X$5:$X$6004,1),0)</f>
        <v/>
      </c>
      <c r="X2540" s="58">
        <f>--AND(ISNUMBER(B2540),C2540&lt;&gt;"",L2540&lt;&gt;"",M2540&lt;&gt;"")</f>
        <v/>
      </c>
    </row>
    <row r="2541" ht="15" customHeight="1" s="111">
      <c r="A2541" s="42" t="inlineStr">
        <is>
          <t>JUN</t>
        </is>
      </c>
      <c r="B2541" s="43">
        <f>JUN!A42</f>
        <v/>
      </c>
      <c r="C2541" s="44">
        <f>JUN!B42</f>
        <v/>
      </c>
      <c r="D2541" s="44">
        <f>JUN!C42</f>
        <v/>
      </c>
      <c r="E2541" s="44">
        <f>JUN!D42</f>
        <v/>
      </c>
      <c r="F2541" s="44">
        <f>JUN!E42</f>
        <v/>
      </c>
      <c r="G2541" s="44">
        <f>JUN!F42</f>
        <v/>
      </c>
      <c r="H2541" s="44">
        <f>JUN!G42</f>
        <v/>
      </c>
      <c r="I2541" s="45">
        <f>JUN!H42</f>
        <v/>
      </c>
      <c r="J2541" s="45">
        <f>JUN!I42</f>
        <v/>
      </c>
      <c r="K2541" s="44">
        <f>JUN!J42</f>
        <v/>
      </c>
      <c r="L2541" s="44">
        <f>JUN!K42</f>
        <v/>
      </c>
      <c r="M2541" s="46">
        <f>JUN!L42</f>
        <v/>
      </c>
      <c r="N2541" s="44">
        <f>JUN!M42</f>
        <v/>
      </c>
      <c r="O2541" s="44">
        <f>JUN!N42</f>
        <v/>
      </c>
      <c r="P2541" s="44">
        <f>JUN!O42</f>
        <v/>
      </c>
      <c r="Q2541" s="44">
        <f>JUN!P42</f>
        <v/>
      </c>
      <c r="R2541" s="44">
        <f>JUN!Q42</f>
        <v/>
      </c>
      <c r="S2541" s="46">
        <f>S2540+IF(X2541=0,0,M2541)</f>
        <v/>
      </c>
      <c r="T2541" s="47">
        <f>MAX(T2540,S2541)</f>
        <v/>
      </c>
      <c r="U2541" s="48">
        <f>S2541-T2541</f>
        <v/>
      </c>
      <c r="V2541" s="47">
        <f>IFERROR(SUMIFS(DATABASE!$M$5:$M$6004,DATABASE!$B$5:$B$6004,B2541,DATABASE!$X$5:$X$6004,1),0)</f>
        <v/>
      </c>
      <c r="W2541" s="31">
        <f>IFERROR(COUNTIFS(DATABASE!$B$5:$B$6004,B2541,DATABASE!$X$5:$X$6004,1),0)</f>
        <v/>
      </c>
      <c r="X2541" s="49">
        <f>--AND(ISNUMBER(B2541),C2541&lt;&gt;"",L2541&lt;&gt;"",M2541&lt;&gt;"")</f>
        <v/>
      </c>
    </row>
    <row r="2542" ht="15" customHeight="1" s="111">
      <c r="A2542" s="50" t="inlineStr">
        <is>
          <t>JUN</t>
        </is>
      </c>
      <c r="B2542" s="51">
        <f>JUN!A43</f>
        <v/>
      </c>
      <c r="C2542" s="52">
        <f>JUN!B43</f>
        <v/>
      </c>
      <c r="D2542" s="52">
        <f>JUN!C43</f>
        <v/>
      </c>
      <c r="E2542" s="52">
        <f>JUN!D43</f>
        <v/>
      </c>
      <c r="F2542" s="52">
        <f>JUN!E43</f>
        <v/>
      </c>
      <c r="G2542" s="52">
        <f>JUN!F43</f>
        <v/>
      </c>
      <c r="H2542" s="52">
        <f>JUN!G43</f>
        <v/>
      </c>
      <c r="I2542" s="53">
        <f>JUN!H43</f>
        <v/>
      </c>
      <c r="J2542" s="53">
        <f>JUN!I43</f>
        <v/>
      </c>
      <c r="K2542" s="52">
        <f>JUN!J43</f>
        <v/>
      </c>
      <c r="L2542" s="52">
        <f>JUN!K43</f>
        <v/>
      </c>
      <c r="M2542" s="54">
        <f>JUN!L43</f>
        <v/>
      </c>
      <c r="N2542" s="52">
        <f>JUN!M43</f>
        <v/>
      </c>
      <c r="O2542" s="52">
        <f>JUN!N43</f>
        <v/>
      </c>
      <c r="P2542" s="52">
        <f>JUN!O43</f>
        <v/>
      </c>
      <c r="Q2542" s="52">
        <f>JUN!P43</f>
        <v/>
      </c>
      <c r="R2542" s="52">
        <f>JUN!Q43</f>
        <v/>
      </c>
      <c r="S2542" s="54">
        <f>S2541+IF(X2542=0,0,M2542)</f>
        <v/>
      </c>
      <c r="T2542" s="55">
        <f>MAX(T2541,S2542)</f>
        <v/>
      </c>
      <c r="U2542" s="56">
        <f>S2542-T2542</f>
        <v/>
      </c>
      <c r="V2542" s="55">
        <f>IFERROR(SUMIFS(DATABASE!$M$5:$M$6004,DATABASE!$B$5:$B$6004,B2542,DATABASE!$X$5:$X$6004,1),0)</f>
        <v/>
      </c>
      <c r="W2542" s="57">
        <f>IFERROR(COUNTIFS(DATABASE!$B$5:$B$6004,B2542,DATABASE!$X$5:$X$6004,1),0)</f>
        <v/>
      </c>
      <c r="X2542" s="58">
        <f>--AND(ISNUMBER(B2542),C2542&lt;&gt;"",L2542&lt;&gt;"",M2542&lt;&gt;"")</f>
        <v/>
      </c>
    </row>
    <row r="2543" ht="15" customHeight="1" s="111">
      <c r="A2543" s="42" t="inlineStr">
        <is>
          <t>JUN</t>
        </is>
      </c>
      <c r="B2543" s="43">
        <f>JUN!A44</f>
        <v/>
      </c>
      <c r="C2543" s="44">
        <f>JUN!B44</f>
        <v/>
      </c>
      <c r="D2543" s="44">
        <f>JUN!C44</f>
        <v/>
      </c>
      <c r="E2543" s="44">
        <f>JUN!D44</f>
        <v/>
      </c>
      <c r="F2543" s="44">
        <f>JUN!E44</f>
        <v/>
      </c>
      <c r="G2543" s="44">
        <f>JUN!F44</f>
        <v/>
      </c>
      <c r="H2543" s="44">
        <f>JUN!G44</f>
        <v/>
      </c>
      <c r="I2543" s="45">
        <f>JUN!H44</f>
        <v/>
      </c>
      <c r="J2543" s="45">
        <f>JUN!I44</f>
        <v/>
      </c>
      <c r="K2543" s="44">
        <f>JUN!J44</f>
        <v/>
      </c>
      <c r="L2543" s="44">
        <f>JUN!K44</f>
        <v/>
      </c>
      <c r="M2543" s="46">
        <f>JUN!L44</f>
        <v/>
      </c>
      <c r="N2543" s="44">
        <f>JUN!M44</f>
        <v/>
      </c>
      <c r="O2543" s="44">
        <f>JUN!N44</f>
        <v/>
      </c>
      <c r="P2543" s="44">
        <f>JUN!O44</f>
        <v/>
      </c>
      <c r="Q2543" s="44">
        <f>JUN!P44</f>
        <v/>
      </c>
      <c r="R2543" s="44">
        <f>JUN!Q44</f>
        <v/>
      </c>
      <c r="S2543" s="46">
        <f>S2542+IF(X2543=0,0,M2543)</f>
        <v/>
      </c>
      <c r="T2543" s="47">
        <f>MAX(T2542,S2543)</f>
        <v/>
      </c>
      <c r="U2543" s="48">
        <f>S2543-T2543</f>
        <v/>
      </c>
      <c r="V2543" s="47">
        <f>IFERROR(SUMIFS(DATABASE!$M$5:$M$6004,DATABASE!$B$5:$B$6004,B2543,DATABASE!$X$5:$X$6004,1),0)</f>
        <v/>
      </c>
      <c r="W2543" s="31">
        <f>IFERROR(COUNTIFS(DATABASE!$B$5:$B$6004,B2543,DATABASE!$X$5:$X$6004,1),0)</f>
        <v/>
      </c>
      <c r="X2543" s="49">
        <f>--AND(ISNUMBER(B2543),C2543&lt;&gt;"",L2543&lt;&gt;"",M2543&lt;&gt;"")</f>
        <v/>
      </c>
    </row>
    <row r="2544" ht="15" customHeight="1" s="111">
      <c r="A2544" s="50" t="inlineStr">
        <is>
          <t>JUN</t>
        </is>
      </c>
      <c r="B2544" s="51">
        <f>JUN!A45</f>
        <v/>
      </c>
      <c r="C2544" s="52">
        <f>JUN!B45</f>
        <v/>
      </c>
      <c r="D2544" s="52">
        <f>JUN!C45</f>
        <v/>
      </c>
      <c r="E2544" s="52">
        <f>JUN!D45</f>
        <v/>
      </c>
      <c r="F2544" s="52">
        <f>JUN!E45</f>
        <v/>
      </c>
      <c r="G2544" s="52">
        <f>JUN!F45</f>
        <v/>
      </c>
      <c r="H2544" s="52">
        <f>JUN!G45</f>
        <v/>
      </c>
      <c r="I2544" s="53">
        <f>JUN!H45</f>
        <v/>
      </c>
      <c r="J2544" s="53">
        <f>JUN!I45</f>
        <v/>
      </c>
      <c r="K2544" s="52">
        <f>JUN!J45</f>
        <v/>
      </c>
      <c r="L2544" s="52">
        <f>JUN!K45</f>
        <v/>
      </c>
      <c r="M2544" s="54">
        <f>JUN!L45</f>
        <v/>
      </c>
      <c r="N2544" s="52">
        <f>JUN!M45</f>
        <v/>
      </c>
      <c r="O2544" s="52">
        <f>JUN!N45</f>
        <v/>
      </c>
      <c r="P2544" s="52">
        <f>JUN!O45</f>
        <v/>
      </c>
      <c r="Q2544" s="52">
        <f>JUN!P45</f>
        <v/>
      </c>
      <c r="R2544" s="52">
        <f>JUN!Q45</f>
        <v/>
      </c>
      <c r="S2544" s="54">
        <f>S2543+IF(X2544=0,0,M2544)</f>
        <v/>
      </c>
      <c r="T2544" s="55">
        <f>MAX(T2543,S2544)</f>
        <v/>
      </c>
      <c r="U2544" s="56">
        <f>S2544-T2544</f>
        <v/>
      </c>
      <c r="V2544" s="55">
        <f>IFERROR(SUMIFS(DATABASE!$M$5:$M$6004,DATABASE!$B$5:$B$6004,B2544,DATABASE!$X$5:$X$6004,1),0)</f>
        <v/>
      </c>
      <c r="W2544" s="57">
        <f>IFERROR(COUNTIFS(DATABASE!$B$5:$B$6004,B2544,DATABASE!$X$5:$X$6004,1),0)</f>
        <v/>
      </c>
      <c r="X2544" s="58">
        <f>--AND(ISNUMBER(B2544),C2544&lt;&gt;"",L2544&lt;&gt;"",M2544&lt;&gt;"")</f>
        <v/>
      </c>
    </row>
    <row r="2545" ht="15" customHeight="1" s="111">
      <c r="A2545" s="42" t="inlineStr">
        <is>
          <t>JUN</t>
        </is>
      </c>
      <c r="B2545" s="43">
        <f>JUN!A46</f>
        <v/>
      </c>
      <c r="C2545" s="44">
        <f>JUN!B46</f>
        <v/>
      </c>
      <c r="D2545" s="44">
        <f>JUN!C46</f>
        <v/>
      </c>
      <c r="E2545" s="44">
        <f>JUN!D46</f>
        <v/>
      </c>
      <c r="F2545" s="44">
        <f>JUN!E46</f>
        <v/>
      </c>
      <c r="G2545" s="44">
        <f>JUN!F46</f>
        <v/>
      </c>
      <c r="H2545" s="44">
        <f>JUN!G46</f>
        <v/>
      </c>
      <c r="I2545" s="45">
        <f>JUN!H46</f>
        <v/>
      </c>
      <c r="J2545" s="45">
        <f>JUN!I46</f>
        <v/>
      </c>
      <c r="K2545" s="44">
        <f>JUN!J46</f>
        <v/>
      </c>
      <c r="L2545" s="44">
        <f>JUN!K46</f>
        <v/>
      </c>
      <c r="M2545" s="46">
        <f>JUN!L46</f>
        <v/>
      </c>
      <c r="N2545" s="44">
        <f>JUN!M46</f>
        <v/>
      </c>
      <c r="O2545" s="44">
        <f>JUN!N46</f>
        <v/>
      </c>
      <c r="P2545" s="44">
        <f>JUN!O46</f>
        <v/>
      </c>
      <c r="Q2545" s="44">
        <f>JUN!P46</f>
        <v/>
      </c>
      <c r="R2545" s="44">
        <f>JUN!Q46</f>
        <v/>
      </c>
      <c r="S2545" s="46">
        <f>S2544+IF(X2545=0,0,M2545)</f>
        <v/>
      </c>
      <c r="T2545" s="47">
        <f>MAX(T2544,S2545)</f>
        <v/>
      </c>
      <c r="U2545" s="48">
        <f>S2545-T2545</f>
        <v/>
      </c>
      <c r="V2545" s="47">
        <f>IFERROR(SUMIFS(DATABASE!$M$5:$M$6004,DATABASE!$B$5:$B$6004,B2545,DATABASE!$X$5:$X$6004,1),0)</f>
        <v/>
      </c>
      <c r="W2545" s="31">
        <f>IFERROR(COUNTIFS(DATABASE!$B$5:$B$6004,B2545,DATABASE!$X$5:$X$6004,1),0)</f>
        <v/>
      </c>
      <c r="X2545" s="49">
        <f>--AND(ISNUMBER(B2545),C2545&lt;&gt;"",L2545&lt;&gt;"",M2545&lt;&gt;"")</f>
        <v/>
      </c>
    </row>
    <row r="2546" ht="15" customHeight="1" s="111">
      <c r="A2546" s="50" t="inlineStr">
        <is>
          <t>JUN</t>
        </is>
      </c>
      <c r="B2546" s="51">
        <f>JUN!A47</f>
        <v/>
      </c>
      <c r="C2546" s="52">
        <f>JUN!B47</f>
        <v/>
      </c>
      <c r="D2546" s="52">
        <f>JUN!C47</f>
        <v/>
      </c>
      <c r="E2546" s="52">
        <f>JUN!D47</f>
        <v/>
      </c>
      <c r="F2546" s="52">
        <f>JUN!E47</f>
        <v/>
      </c>
      <c r="G2546" s="52">
        <f>JUN!F47</f>
        <v/>
      </c>
      <c r="H2546" s="52">
        <f>JUN!G47</f>
        <v/>
      </c>
      <c r="I2546" s="53">
        <f>JUN!H47</f>
        <v/>
      </c>
      <c r="J2546" s="53">
        <f>JUN!I47</f>
        <v/>
      </c>
      <c r="K2546" s="52">
        <f>JUN!J47</f>
        <v/>
      </c>
      <c r="L2546" s="52">
        <f>JUN!K47</f>
        <v/>
      </c>
      <c r="M2546" s="54">
        <f>JUN!L47</f>
        <v/>
      </c>
      <c r="N2546" s="52">
        <f>JUN!M47</f>
        <v/>
      </c>
      <c r="O2546" s="52">
        <f>JUN!N47</f>
        <v/>
      </c>
      <c r="P2546" s="52">
        <f>JUN!O47</f>
        <v/>
      </c>
      <c r="Q2546" s="52">
        <f>JUN!P47</f>
        <v/>
      </c>
      <c r="R2546" s="52">
        <f>JUN!Q47</f>
        <v/>
      </c>
      <c r="S2546" s="54">
        <f>S2545+IF(X2546=0,0,M2546)</f>
        <v/>
      </c>
      <c r="T2546" s="55">
        <f>MAX(T2545,S2546)</f>
        <v/>
      </c>
      <c r="U2546" s="56">
        <f>S2546-T2546</f>
        <v/>
      </c>
      <c r="V2546" s="55">
        <f>IFERROR(SUMIFS(DATABASE!$M$5:$M$6004,DATABASE!$B$5:$B$6004,B2546,DATABASE!$X$5:$X$6004,1),0)</f>
        <v/>
      </c>
      <c r="W2546" s="57">
        <f>IFERROR(COUNTIFS(DATABASE!$B$5:$B$6004,B2546,DATABASE!$X$5:$X$6004,1),0)</f>
        <v/>
      </c>
      <c r="X2546" s="58">
        <f>--AND(ISNUMBER(B2546),C2546&lt;&gt;"",L2546&lt;&gt;"",M2546&lt;&gt;"")</f>
        <v/>
      </c>
    </row>
    <row r="2547" ht="15" customHeight="1" s="111">
      <c r="A2547" s="42" t="inlineStr">
        <is>
          <t>JUN</t>
        </is>
      </c>
      <c r="B2547" s="43">
        <f>JUN!A48</f>
        <v/>
      </c>
      <c r="C2547" s="44">
        <f>JUN!B48</f>
        <v/>
      </c>
      <c r="D2547" s="44">
        <f>JUN!C48</f>
        <v/>
      </c>
      <c r="E2547" s="44">
        <f>JUN!D48</f>
        <v/>
      </c>
      <c r="F2547" s="44">
        <f>JUN!E48</f>
        <v/>
      </c>
      <c r="G2547" s="44">
        <f>JUN!F48</f>
        <v/>
      </c>
      <c r="H2547" s="44">
        <f>JUN!G48</f>
        <v/>
      </c>
      <c r="I2547" s="45">
        <f>JUN!H48</f>
        <v/>
      </c>
      <c r="J2547" s="45">
        <f>JUN!I48</f>
        <v/>
      </c>
      <c r="K2547" s="44">
        <f>JUN!J48</f>
        <v/>
      </c>
      <c r="L2547" s="44">
        <f>JUN!K48</f>
        <v/>
      </c>
      <c r="M2547" s="46">
        <f>JUN!L48</f>
        <v/>
      </c>
      <c r="N2547" s="44">
        <f>JUN!M48</f>
        <v/>
      </c>
      <c r="O2547" s="44">
        <f>JUN!N48</f>
        <v/>
      </c>
      <c r="P2547" s="44">
        <f>JUN!O48</f>
        <v/>
      </c>
      <c r="Q2547" s="44">
        <f>JUN!P48</f>
        <v/>
      </c>
      <c r="R2547" s="44">
        <f>JUN!Q48</f>
        <v/>
      </c>
      <c r="S2547" s="46">
        <f>S2546+IF(X2547=0,0,M2547)</f>
        <v/>
      </c>
      <c r="T2547" s="47">
        <f>MAX(T2546,S2547)</f>
        <v/>
      </c>
      <c r="U2547" s="48">
        <f>S2547-T2547</f>
        <v/>
      </c>
      <c r="V2547" s="47">
        <f>IFERROR(SUMIFS(DATABASE!$M$5:$M$6004,DATABASE!$B$5:$B$6004,B2547,DATABASE!$X$5:$X$6004,1),0)</f>
        <v/>
      </c>
      <c r="W2547" s="31">
        <f>IFERROR(COUNTIFS(DATABASE!$B$5:$B$6004,B2547,DATABASE!$X$5:$X$6004,1),0)</f>
        <v/>
      </c>
      <c r="X2547" s="49">
        <f>--AND(ISNUMBER(B2547),C2547&lt;&gt;"",L2547&lt;&gt;"",M2547&lt;&gt;"")</f>
        <v/>
      </c>
    </row>
    <row r="2548" ht="15" customHeight="1" s="111">
      <c r="A2548" s="50" t="inlineStr">
        <is>
          <t>JUN</t>
        </is>
      </c>
      <c r="B2548" s="51">
        <f>JUN!A49</f>
        <v/>
      </c>
      <c r="C2548" s="52">
        <f>JUN!B49</f>
        <v/>
      </c>
      <c r="D2548" s="52">
        <f>JUN!C49</f>
        <v/>
      </c>
      <c r="E2548" s="52">
        <f>JUN!D49</f>
        <v/>
      </c>
      <c r="F2548" s="52">
        <f>JUN!E49</f>
        <v/>
      </c>
      <c r="G2548" s="52">
        <f>JUN!F49</f>
        <v/>
      </c>
      <c r="H2548" s="52">
        <f>JUN!G49</f>
        <v/>
      </c>
      <c r="I2548" s="53">
        <f>JUN!H49</f>
        <v/>
      </c>
      <c r="J2548" s="53">
        <f>JUN!I49</f>
        <v/>
      </c>
      <c r="K2548" s="52">
        <f>JUN!J49</f>
        <v/>
      </c>
      <c r="L2548" s="52">
        <f>JUN!K49</f>
        <v/>
      </c>
      <c r="M2548" s="54">
        <f>JUN!L49</f>
        <v/>
      </c>
      <c r="N2548" s="52">
        <f>JUN!M49</f>
        <v/>
      </c>
      <c r="O2548" s="52">
        <f>JUN!N49</f>
        <v/>
      </c>
      <c r="P2548" s="52">
        <f>JUN!O49</f>
        <v/>
      </c>
      <c r="Q2548" s="52">
        <f>JUN!P49</f>
        <v/>
      </c>
      <c r="R2548" s="52">
        <f>JUN!Q49</f>
        <v/>
      </c>
      <c r="S2548" s="54">
        <f>S2547+IF(X2548=0,0,M2548)</f>
        <v/>
      </c>
      <c r="T2548" s="55">
        <f>MAX(T2547,S2548)</f>
        <v/>
      </c>
      <c r="U2548" s="56">
        <f>S2548-T2548</f>
        <v/>
      </c>
      <c r="V2548" s="55">
        <f>IFERROR(SUMIFS(DATABASE!$M$5:$M$6004,DATABASE!$B$5:$B$6004,B2548,DATABASE!$X$5:$X$6004,1),0)</f>
        <v/>
      </c>
      <c r="W2548" s="57">
        <f>IFERROR(COUNTIFS(DATABASE!$B$5:$B$6004,B2548,DATABASE!$X$5:$X$6004,1),0)</f>
        <v/>
      </c>
      <c r="X2548" s="58">
        <f>--AND(ISNUMBER(B2548),C2548&lt;&gt;"",L2548&lt;&gt;"",M2548&lt;&gt;"")</f>
        <v/>
      </c>
    </row>
    <row r="2549" ht="15" customHeight="1" s="111">
      <c r="A2549" s="42" t="inlineStr">
        <is>
          <t>JUN</t>
        </is>
      </c>
      <c r="B2549" s="43">
        <f>JUN!A50</f>
        <v/>
      </c>
      <c r="C2549" s="44">
        <f>JUN!B50</f>
        <v/>
      </c>
      <c r="D2549" s="44">
        <f>JUN!C50</f>
        <v/>
      </c>
      <c r="E2549" s="44">
        <f>JUN!D50</f>
        <v/>
      </c>
      <c r="F2549" s="44">
        <f>JUN!E50</f>
        <v/>
      </c>
      <c r="G2549" s="44">
        <f>JUN!F50</f>
        <v/>
      </c>
      <c r="H2549" s="44">
        <f>JUN!G50</f>
        <v/>
      </c>
      <c r="I2549" s="45">
        <f>JUN!H50</f>
        <v/>
      </c>
      <c r="J2549" s="45">
        <f>JUN!I50</f>
        <v/>
      </c>
      <c r="K2549" s="44">
        <f>JUN!J50</f>
        <v/>
      </c>
      <c r="L2549" s="44">
        <f>JUN!K50</f>
        <v/>
      </c>
      <c r="M2549" s="46">
        <f>JUN!L50</f>
        <v/>
      </c>
      <c r="N2549" s="44">
        <f>JUN!M50</f>
        <v/>
      </c>
      <c r="O2549" s="44">
        <f>JUN!N50</f>
        <v/>
      </c>
      <c r="P2549" s="44">
        <f>JUN!O50</f>
        <v/>
      </c>
      <c r="Q2549" s="44">
        <f>JUN!P50</f>
        <v/>
      </c>
      <c r="R2549" s="44">
        <f>JUN!Q50</f>
        <v/>
      </c>
      <c r="S2549" s="46">
        <f>S2548+IF(X2549=0,0,M2549)</f>
        <v/>
      </c>
      <c r="T2549" s="47">
        <f>MAX(T2548,S2549)</f>
        <v/>
      </c>
      <c r="U2549" s="48">
        <f>S2549-T2549</f>
        <v/>
      </c>
      <c r="V2549" s="47">
        <f>IFERROR(SUMIFS(DATABASE!$M$5:$M$6004,DATABASE!$B$5:$B$6004,B2549,DATABASE!$X$5:$X$6004,1),0)</f>
        <v/>
      </c>
      <c r="W2549" s="31">
        <f>IFERROR(COUNTIFS(DATABASE!$B$5:$B$6004,B2549,DATABASE!$X$5:$X$6004,1),0)</f>
        <v/>
      </c>
      <c r="X2549" s="49">
        <f>--AND(ISNUMBER(B2549),C2549&lt;&gt;"",L2549&lt;&gt;"",M2549&lt;&gt;"")</f>
        <v/>
      </c>
    </row>
    <row r="2550" ht="15" customHeight="1" s="111">
      <c r="A2550" s="50" t="inlineStr">
        <is>
          <t>JUN</t>
        </is>
      </c>
      <c r="B2550" s="51">
        <f>JUN!A51</f>
        <v/>
      </c>
      <c r="C2550" s="52">
        <f>JUN!B51</f>
        <v/>
      </c>
      <c r="D2550" s="52">
        <f>JUN!C51</f>
        <v/>
      </c>
      <c r="E2550" s="52">
        <f>JUN!D51</f>
        <v/>
      </c>
      <c r="F2550" s="52">
        <f>JUN!E51</f>
        <v/>
      </c>
      <c r="G2550" s="52">
        <f>JUN!F51</f>
        <v/>
      </c>
      <c r="H2550" s="52">
        <f>JUN!G51</f>
        <v/>
      </c>
      <c r="I2550" s="53">
        <f>JUN!H51</f>
        <v/>
      </c>
      <c r="J2550" s="53">
        <f>JUN!I51</f>
        <v/>
      </c>
      <c r="K2550" s="52">
        <f>JUN!J51</f>
        <v/>
      </c>
      <c r="L2550" s="52">
        <f>JUN!K51</f>
        <v/>
      </c>
      <c r="M2550" s="54">
        <f>JUN!L51</f>
        <v/>
      </c>
      <c r="N2550" s="52">
        <f>JUN!M51</f>
        <v/>
      </c>
      <c r="O2550" s="52">
        <f>JUN!N51</f>
        <v/>
      </c>
      <c r="P2550" s="52">
        <f>JUN!O51</f>
        <v/>
      </c>
      <c r="Q2550" s="52">
        <f>JUN!P51</f>
        <v/>
      </c>
      <c r="R2550" s="52">
        <f>JUN!Q51</f>
        <v/>
      </c>
      <c r="S2550" s="54">
        <f>S2549+IF(X2550=0,0,M2550)</f>
        <v/>
      </c>
      <c r="T2550" s="55">
        <f>MAX(T2549,S2550)</f>
        <v/>
      </c>
      <c r="U2550" s="56">
        <f>S2550-T2550</f>
        <v/>
      </c>
      <c r="V2550" s="55">
        <f>IFERROR(SUMIFS(DATABASE!$M$5:$M$6004,DATABASE!$B$5:$B$6004,B2550,DATABASE!$X$5:$X$6004,1),0)</f>
        <v/>
      </c>
      <c r="W2550" s="57">
        <f>IFERROR(COUNTIFS(DATABASE!$B$5:$B$6004,B2550,DATABASE!$X$5:$X$6004,1),0)</f>
        <v/>
      </c>
      <c r="X2550" s="58">
        <f>--AND(ISNUMBER(B2550),C2550&lt;&gt;"",L2550&lt;&gt;"",M2550&lt;&gt;"")</f>
        <v/>
      </c>
    </row>
    <row r="2551" ht="15" customHeight="1" s="111">
      <c r="A2551" s="42" t="inlineStr">
        <is>
          <t>JUN</t>
        </is>
      </c>
      <c r="B2551" s="43">
        <f>JUN!A52</f>
        <v/>
      </c>
      <c r="C2551" s="44">
        <f>JUN!B52</f>
        <v/>
      </c>
      <c r="D2551" s="44">
        <f>JUN!C52</f>
        <v/>
      </c>
      <c r="E2551" s="44">
        <f>JUN!D52</f>
        <v/>
      </c>
      <c r="F2551" s="44">
        <f>JUN!E52</f>
        <v/>
      </c>
      <c r="G2551" s="44">
        <f>JUN!F52</f>
        <v/>
      </c>
      <c r="H2551" s="44">
        <f>JUN!G52</f>
        <v/>
      </c>
      <c r="I2551" s="45">
        <f>JUN!H52</f>
        <v/>
      </c>
      <c r="J2551" s="45">
        <f>JUN!I52</f>
        <v/>
      </c>
      <c r="K2551" s="44">
        <f>JUN!J52</f>
        <v/>
      </c>
      <c r="L2551" s="44">
        <f>JUN!K52</f>
        <v/>
      </c>
      <c r="M2551" s="46">
        <f>JUN!L52</f>
        <v/>
      </c>
      <c r="N2551" s="44">
        <f>JUN!M52</f>
        <v/>
      </c>
      <c r="O2551" s="44">
        <f>JUN!N52</f>
        <v/>
      </c>
      <c r="P2551" s="44">
        <f>JUN!O52</f>
        <v/>
      </c>
      <c r="Q2551" s="44">
        <f>JUN!P52</f>
        <v/>
      </c>
      <c r="R2551" s="44">
        <f>JUN!Q52</f>
        <v/>
      </c>
      <c r="S2551" s="46">
        <f>S2550+IF(X2551=0,0,M2551)</f>
        <v/>
      </c>
      <c r="T2551" s="47">
        <f>MAX(T2550,S2551)</f>
        <v/>
      </c>
      <c r="U2551" s="48">
        <f>S2551-T2551</f>
        <v/>
      </c>
      <c r="V2551" s="47">
        <f>IFERROR(SUMIFS(DATABASE!$M$5:$M$6004,DATABASE!$B$5:$B$6004,B2551,DATABASE!$X$5:$X$6004,1),0)</f>
        <v/>
      </c>
      <c r="W2551" s="31">
        <f>IFERROR(COUNTIFS(DATABASE!$B$5:$B$6004,B2551,DATABASE!$X$5:$X$6004,1),0)</f>
        <v/>
      </c>
      <c r="X2551" s="49">
        <f>--AND(ISNUMBER(B2551),C2551&lt;&gt;"",L2551&lt;&gt;"",M2551&lt;&gt;"")</f>
        <v/>
      </c>
    </row>
    <row r="2552" ht="15" customHeight="1" s="111">
      <c r="A2552" s="50" t="inlineStr">
        <is>
          <t>JUN</t>
        </is>
      </c>
      <c r="B2552" s="51">
        <f>JUN!A53</f>
        <v/>
      </c>
      <c r="C2552" s="52">
        <f>JUN!B53</f>
        <v/>
      </c>
      <c r="D2552" s="52">
        <f>JUN!C53</f>
        <v/>
      </c>
      <c r="E2552" s="52">
        <f>JUN!D53</f>
        <v/>
      </c>
      <c r="F2552" s="52">
        <f>JUN!E53</f>
        <v/>
      </c>
      <c r="G2552" s="52">
        <f>JUN!F53</f>
        <v/>
      </c>
      <c r="H2552" s="52">
        <f>JUN!G53</f>
        <v/>
      </c>
      <c r="I2552" s="53">
        <f>JUN!H53</f>
        <v/>
      </c>
      <c r="J2552" s="53">
        <f>JUN!I53</f>
        <v/>
      </c>
      <c r="K2552" s="52">
        <f>JUN!J53</f>
        <v/>
      </c>
      <c r="L2552" s="52">
        <f>JUN!K53</f>
        <v/>
      </c>
      <c r="M2552" s="54">
        <f>JUN!L53</f>
        <v/>
      </c>
      <c r="N2552" s="52">
        <f>JUN!M53</f>
        <v/>
      </c>
      <c r="O2552" s="52">
        <f>JUN!N53</f>
        <v/>
      </c>
      <c r="P2552" s="52">
        <f>JUN!O53</f>
        <v/>
      </c>
      <c r="Q2552" s="52">
        <f>JUN!P53</f>
        <v/>
      </c>
      <c r="R2552" s="52">
        <f>JUN!Q53</f>
        <v/>
      </c>
      <c r="S2552" s="54">
        <f>S2551+IF(X2552=0,0,M2552)</f>
        <v/>
      </c>
      <c r="T2552" s="55">
        <f>MAX(T2551,S2552)</f>
        <v/>
      </c>
      <c r="U2552" s="56">
        <f>S2552-T2552</f>
        <v/>
      </c>
      <c r="V2552" s="55">
        <f>IFERROR(SUMIFS(DATABASE!$M$5:$M$6004,DATABASE!$B$5:$B$6004,B2552,DATABASE!$X$5:$X$6004,1),0)</f>
        <v/>
      </c>
      <c r="W2552" s="57">
        <f>IFERROR(COUNTIFS(DATABASE!$B$5:$B$6004,B2552,DATABASE!$X$5:$X$6004,1),0)</f>
        <v/>
      </c>
      <c r="X2552" s="58">
        <f>--AND(ISNUMBER(B2552),C2552&lt;&gt;"",L2552&lt;&gt;"",M2552&lt;&gt;"")</f>
        <v/>
      </c>
    </row>
    <row r="2553" ht="15" customHeight="1" s="111">
      <c r="A2553" s="42" t="inlineStr">
        <is>
          <t>JUN</t>
        </is>
      </c>
      <c r="B2553" s="43">
        <f>JUN!A54</f>
        <v/>
      </c>
      <c r="C2553" s="44">
        <f>JUN!B54</f>
        <v/>
      </c>
      <c r="D2553" s="44">
        <f>JUN!C54</f>
        <v/>
      </c>
      <c r="E2553" s="44">
        <f>JUN!D54</f>
        <v/>
      </c>
      <c r="F2553" s="44">
        <f>JUN!E54</f>
        <v/>
      </c>
      <c r="G2553" s="44">
        <f>JUN!F54</f>
        <v/>
      </c>
      <c r="H2553" s="44">
        <f>JUN!G54</f>
        <v/>
      </c>
      <c r="I2553" s="45">
        <f>JUN!H54</f>
        <v/>
      </c>
      <c r="J2553" s="45">
        <f>JUN!I54</f>
        <v/>
      </c>
      <c r="K2553" s="44">
        <f>JUN!J54</f>
        <v/>
      </c>
      <c r="L2553" s="44">
        <f>JUN!K54</f>
        <v/>
      </c>
      <c r="M2553" s="46">
        <f>JUN!L54</f>
        <v/>
      </c>
      <c r="N2553" s="44">
        <f>JUN!M54</f>
        <v/>
      </c>
      <c r="O2553" s="44">
        <f>JUN!N54</f>
        <v/>
      </c>
      <c r="P2553" s="44">
        <f>JUN!O54</f>
        <v/>
      </c>
      <c r="Q2553" s="44">
        <f>JUN!P54</f>
        <v/>
      </c>
      <c r="R2553" s="44">
        <f>JUN!Q54</f>
        <v/>
      </c>
      <c r="S2553" s="46">
        <f>S2552+IF(X2553=0,0,M2553)</f>
        <v/>
      </c>
      <c r="T2553" s="47">
        <f>MAX(T2552,S2553)</f>
        <v/>
      </c>
      <c r="U2553" s="48">
        <f>S2553-T2553</f>
        <v/>
      </c>
      <c r="V2553" s="47">
        <f>IFERROR(SUMIFS(DATABASE!$M$5:$M$6004,DATABASE!$B$5:$B$6004,B2553,DATABASE!$X$5:$X$6004,1),0)</f>
        <v/>
      </c>
      <c r="W2553" s="31">
        <f>IFERROR(COUNTIFS(DATABASE!$B$5:$B$6004,B2553,DATABASE!$X$5:$X$6004,1),0)</f>
        <v/>
      </c>
      <c r="X2553" s="49">
        <f>--AND(ISNUMBER(B2553),C2553&lt;&gt;"",L2553&lt;&gt;"",M2553&lt;&gt;"")</f>
        <v/>
      </c>
    </row>
    <row r="2554" ht="15" customHeight="1" s="111">
      <c r="A2554" s="50" t="inlineStr">
        <is>
          <t>JUN</t>
        </is>
      </c>
      <c r="B2554" s="51">
        <f>JUN!A55</f>
        <v/>
      </c>
      <c r="C2554" s="52">
        <f>JUN!B55</f>
        <v/>
      </c>
      <c r="D2554" s="52">
        <f>JUN!C55</f>
        <v/>
      </c>
      <c r="E2554" s="52">
        <f>JUN!D55</f>
        <v/>
      </c>
      <c r="F2554" s="52">
        <f>JUN!E55</f>
        <v/>
      </c>
      <c r="G2554" s="52">
        <f>JUN!F55</f>
        <v/>
      </c>
      <c r="H2554" s="52">
        <f>JUN!G55</f>
        <v/>
      </c>
      <c r="I2554" s="53">
        <f>JUN!H55</f>
        <v/>
      </c>
      <c r="J2554" s="53">
        <f>JUN!I55</f>
        <v/>
      </c>
      <c r="K2554" s="52">
        <f>JUN!J55</f>
        <v/>
      </c>
      <c r="L2554" s="52">
        <f>JUN!K55</f>
        <v/>
      </c>
      <c r="M2554" s="54">
        <f>JUN!L55</f>
        <v/>
      </c>
      <c r="N2554" s="52">
        <f>JUN!M55</f>
        <v/>
      </c>
      <c r="O2554" s="52">
        <f>JUN!N55</f>
        <v/>
      </c>
      <c r="P2554" s="52">
        <f>JUN!O55</f>
        <v/>
      </c>
      <c r="Q2554" s="52">
        <f>JUN!P55</f>
        <v/>
      </c>
      <c r="R2554" s="52">
        <f>JUN!Q55</f>
        <v/>
      </c>
      <c r="S2554" s="54">
        <f>S2553+IF(X2554=0,0,M2554)</f>
        <v/>
      </c>
      <c r="T2554" s="55">
        <f>MAX(T2553,S2554)</f>
        <v/>
      </c>
      <c r="U2554" s="56">
        <f>S2554-T2554</f>
        <v/>
      </c>
      <c r="V2554" s="55">
        <f>IFERROR(SUMIFS(DATABASE!$M$5:$M$6004,DATABASE!$B$5:$B$6004,B2554,DATABASE!$X$5:$X$6004,1),0)</f>
        <v/>
      </c>
      <c r="W2554" s="57">
        <f>IFERROR(COUNTIFS(DATABASE!$B$5:$B$6004,B2554,DATABASE!$X$5:$X$6004,1),0)</f>
        <v/>
      </c>
      <c r="X2554" s="58">
        <f>--AND(ISNUMBER(B2554),C2554&lt;&gt;"",L2554&lt;&gt;"",M2554&lt;&gt;"")</f>
        <v/>
      </c>
    </row>
    <row r="2555" ht="15" customHeight="1" s="111">
      <c r="A2555" s="42" t="inlineStr">
        <is>
          <t>JUN</t>
        </is>
      </c>
      <c r="B2555" s="43">
        <f>JUN!A56</f>
        <v/>
      </c>
      <c r="C2555" s="44">
        <f>JUN!B56</f>
        <v/>
      </c>
      <c r="D2555" s="44">
        <f>JUN!C56</f>
        <v/>
      </c>
      <c r="E2555" s="44">
        <f>JUN!D56</f>
        <v/>
      </c>
      <c r="F2555" s="44">
        <f>JUN!E56</f>
        <v/>
      </c>
      <c r="G2555" s="44">
        <f>JUN!F56</f>
        <v/>
      </c>
      <c r="H2555" s="44">
        <f>JUN!G56</f>
        <v/>
      </c>
      <c r="I2555" s="45">
        <f>JUN!H56</f>
        <v/>
      </c>
      <c r="J2555" s="45">
        <f>JUN!I56</f>
        <v/>
      </c>
      <c r="K2555" s="44">
        <f>JUN!J56</f>
        <v/>
      </c>
      <c r="L2555" s="44">
        <f>JUN!K56</f>
        <v/>
      </c>
      <c r="M2555" s="46">
        <f>JUN!L56</f>
        <v/>
      </c>
      <c r="N2555" s="44">
        <f>JUN!M56</f>
        <v/>
      </c>
      <c r="O2555" s="44">
        <f>JUN!N56</f>
        <v/>
      </c>
      <c r="P2555" s="44">
        <f>JUN!O56</f>
        <v/>
      </c>
      <c r="Q2555" s="44">
        <f>JUN!P56</f>
        <v/>
      </c>
      <c r="R2555" s="44">
        <f>JUN!Q56</f>
        <v/>
      </c>
      <c r="S2555" s="46">
        <f>S2554+IF(X2555=0,0,M2555)</f>
        <v/>
      </c>
      <c r="T2555" s="47">
        <f>MAX(T2554,S2555)</f>
        <v/>
      </c>
      <c r="U2555" s="48">
        <f>S2555-T2555</f>
        <v/>
      </c>
      <c r="V2555" s="47">
        <f>IFERROR(SUMIFS(DATABASE!$M$5:$M$6004,DATABASE!$B$5:$B$6004,B2555,DATABASE!$X$5:$X$6004,1),0)</f>
        <v/>
      </c>
      <c r="W2555" s="31">
        <f>IFERROR(COUNTIFS(DATABASE!$B$5:$B$6004,B2555,DATABASE!$X$5:$X$6004,1),0)</f>
        <v/>
      </c>
      <c r="X2555" s="49">
        <f>--AND(ISNUMBER(B2555),C2555&lt;&gt;"",L2555&lt;&gt;"",M2555&lt;&gt;"")</f>
        <v/>
      </c>
    </row>
    <row r="2556" ht="15" customHeight="1" s="111">
      <c r="A2556" s="50" t="inlineStr">
        <is>
          <t>JUN</t>
        </is>
      </c>
      <c r="B2556" s="51">
        <f>JUN!A57</f>
        <v/>
      </c>
      <c r="C2556" s="52">
        <f>JUN!B57</f>
        <v/>
      </c>
      <c r="D2556" s="52">
        <f>JUN!C57</f>
        <v/>
      </c>
      <c r="E2556" s="52">
        <f>JUN!D57</f>
        <v/>
      </c>
      <c r="F2556" s="52">
        <f>JUN!E57</f>
        <v/>
      </c>
      <c r="G2556" s="52">
        <f>JUN!F57</f>
        <v/>
      </c>
      <c r="H2556" s="52">
        <f>JUN!G57</f>
        <v/>
      </c>
      <c r="I2556" s="53">
        <f>JUN!H57</f>
        <v/>
      </c>
      <c r="J2556" s="53">
        <f>JUN!I57</f>
        <v/>
      </c>
      <c r="K2556" s="52">
        <f>JUN!J57</f>
        <v/>
      </c>
      <c r="L2556" s="52">
        <f>JUN!K57</f>
        <v/>
      </c>
      <c r="M2556" s="54">
        <f>JUN!L57</f>
        <v/>
      </c>
      <c r="N2556" s="52">
        <f>JUN!M57</f>
        <v/>
      </c>
      <c r="O2556" s="52">
        <f>JUN!N57</f>
        <v/>
      </c>
      <c r="P2556" s="52">
        <f>JUN!O57</f>
        <v/>
      </c>
      <c r="Q2556" s="52">
        <f>JUN!P57</f>
        <v/>
      </c>
      <c r="R2556" s="52">
        <f>JUN!Q57</f>
        <v/>
      </c>
      <c r="S2556" s="54">
        <f>S2555+IF(X2556=0,0,M2556)</f>
        <v/>
      </c>
      <c r="T2556" s="55">
        <f>MAX(T2555,S2556)</f>
        <v/>
      </c>
      <c r="U2556" s="56">
        <f>S2556-T2556</f>
        <v/>
      </c>
      <c r="V2556" s="55">
        <f>IFERROR(SUMIFS(DATABASE!$M$5:$M$6004,DATABASE!$B$5:$B$6004,B2556,DATABASE!$X$5:$X$6004,1),0)</f>
        <v/>
      </c>
      <c r="W2556" s="57">
        <f>IFERROR(COUNTIFS(DATABASE!$B$5:$B$6004,B2556,DATABASE!$X$5:$X$6004,1),0)</f>
        <v/>
      </c>
      <c r="X2556" s="58">
        <f>--AND(ISNUMBER(B2556),C2556&lt;&gt;"",L2556&lt;&gt;"",M2556&lt;&gt;"")</f>
        <v/>
      </c>
    </row>
    <row r="2557" ht="15" customHeight="1" s="111">
      <c r="A2557" s="42" t="inlineStr">
        <is>
          <t>JUN</t>
        </is>
      </c>
      <c r="B2557" s="43">
        <f>JUN!A58</f>
        <v/>
      </c>
      <c r="C2557" s="44">
        <f>JUN!B58</f>
        <v/>
      </c>
      <c r="D2557" s="44">
        <f>JUN!C58</f>
        <v/>
      </c>
      <c r="E2557" s="44">
        <f>JUN!D58</f>
        <v/>
      </c>
      <c r="F2557" s="44">
        <f>JUN!E58</f>
        <v/>
      </c>
      <c r="G2557" s="44">
        <f>JUN!F58</f>
        <v/>
      </c>
      <c r="H2557" s="44">
        <f>JUN!G58</f>
        <v/>
      </c>
      <c r="I2557" s="45">
        <f>JUN!H58</f>
        <v/>
      </c>
      <c r="J2557" s="45">
        <f>JUN!I58</f>
        <v/>
      </c>
      <c r="K2557" s="44">
        <f>JUN!J58</f>
        <v/>
      </c>
      <c r="L2557" s="44">
        <f>JUN!K58</f>
        <v/>
      </c>
      <c r="M2557" s="46">
        <f>JUN!L58</f>
        <v/>
      </c>
      <c r="N2557" s="44">
        <f>JUN!M58</f>
        <v/>
      </c>
      <c r="O2557" s="44">
        <f>JUN!N58</f>
        <v/>
      </c>
      <c r="P2557" s="44">
        <f>JUN!O58</f>
        <v/>
      </c>
      <c r="Q2557" s="44">
        <f>JUN!P58</f>
        <v/>
      </c>
      <c r="R2557" s="44">
        <f>JUN!Q58</f>
        <v/>
      </c>
      <c r="S2557" s="46">
        <f>S2556+IF(X2557=0,0,M2557)</f>
        <v/>
      </c>
      <c r="T2557" s="47">
        <f>MAX(T2556,S2557)</f>
        <v/>
      </c>
      <c r="U2557" s="48">
        <f>S2557-T2557</f>
        <v/>
      </c>
      <c r="V2557" s="47">
        <f>IFERROR(SUMIFS(DATABASE!$M$5:$M$6004,DATABASE!$B$5:$B$6004,B2557,DATABASE!$X$5:$X$6004,1),0)</f>
        <v/>
      </c>
      <c r="W2557" s="31">
        <f>IFERROR(COUNTIFS(DATABASE!$B$5:$B$6004,B2557,DATABASE!$X$5:$X$6004,1),0)</f>
        <v/>
      </c>
      <c r="X2557" s="49">
        <f>--AND(ISNUMBER(B2557),C2557&lt;&gt;"",L2557&lt;&gt;"",M2557&lt;&gt;"")</f>
        <v/>
      </c>
    </row>
    <row r="2558" ht="15" customHeight="1" s="111">
      <c r="A2558" s="50" t="inlineStr">
        <is>
          <t>JUN</t>
        </is>
      </c>
      <c r="B2558" s="51">
        <f>JUN!A59</f>
        <v/>
      </c>
      <c r="C2558" s="52">
        <f>JUN!B59</f>
        <v/>
      </c>
      <c r="D2558" s="52">
        <f>JUN!C59</f>
        <v/>
      </c>
      <c r="E2558" s="52">
        <f>JUN!D59</f>
        <v/>
      </c>
      <c r="F2558" s="52">
        <f>JUN!E59</f>
        <v/>
      </c>
      <c r="G2558" s="52">
        <f>JUN!F59</f>
        <v/>
      </c>
      <c r="H2558" s="52">
        <f>JUN!G59</f>
        <v/>
      </c>
      <c r="I2558" s="53">
        <f>JUN!H59</f>
        <v/>
      </c>
      <c r="J2558" s="53">
        <f>JUN!I59</f>
        <v/>
      </c>
      <c r="K2558" s="52">
        <f>JUN!J59</f>
        <v/>
      </c>
      <c r="L2558" s="52">
        <f>JUN!K59</f>
        <v/>
      </c>
      <c r="M2558" s="54">
        <f>JUN!L59</f>
        <v/>
      </c>
      <c r="N2558" s="52">
        <f>JUN!M59</f>
        <v/>
      </c>
      <c r="O2558" s="52">
        <f>JUN!N59</f>
        <v/>
      </c>
      <c r="P2558" s="52">
        <f>JUN!O59</f>
        <v/>
      </c>
      <c r="Q2558" s="52">
        <f>JUN!P59</f>
        <v/>
      </c>
      <c r="R2558" s="52">
        <f>JUN!Q59</f>
        <v/>
      </c>
      <c r="S2558" s="54">
        <f>S2557+IF(X2558=0,0,M2558)</f>
        <v/>
      </c>
      <c r="T2558" s="55">
        <f>MAX(T2557,S2558)</f>
        <v/>
      </c>
      <c r="U2558" s="56">
        <f>S2558-T2558</f>
        <v/>
      </c>
      <c r="V2558" s="55">
        <f>IFERROR(SUMIFS(DATABASE!$M$5:$M$6004,DATABASE!$B$5:$B$6004,B2558,DATABASE!$X$5:$X$6004,1),0)</f>
        <v/>
      </c>
      <c r="W2558" s="57">
        <f>IFERROR(COUNTIFS(DATABASE!$B$5:$B$6004,B2558,DATABASE!$X$5:$X$6004,1),0)</f>
        <v/>
      </c>
      <c r="X2558" s="58">
        <f>--AND(ISNUMBER(B2558),C2558&lt;&gt;"",L2558&lt;&gt;"",M2558&lt;&gt;"")</f>
        <v/>
      </c>
    </row>
    <row r="2559" ht="15" customHeight="1" s="111">
      <c r="A2559" s="42" t="inlineStr">
        <is>
          <t>JUN</t>
        </is>
      </c>
      <c r="B2559" s="43">
        <f>JUN!A60</f>
        <v/>
      </c>
      <c r="C2559" s="44">
        <f>JUN!B60</f>
        <v/>
      </c>
      <c r="D2559" s="44">
        <f>JUN!C60</f>
        <v/>
      </c>
      <c r="E2559" s="44">
        <f>JUN!D60</f>
        <v/>
      </c>
      <c r="F2559" s="44">
        <f>JUN!E60</f>
        <v/>
      </c>
      <c r="G2559" s="44">
        <f>JUN!F60</f>
        <v/>
      </c>
      <c r="H2559" s="44">
        <f>JUN!G60</f>
        <v/>
      </c>
      <c r="I2559" s="45">
        <f>JUN!H60</f>
        <v/>
      </c>
      <c r="J2559" s="45">
        <f>JUN!I60</f>
        <v/>
      </c>
      <c r="K2559" s="44">
        <f>JUN!J60</f>
        <v/>
      </c>
      <c r="L2559" s="44">
        <f>JUN!K60</f>
        <v/>
      </c>
      <c r="M2559" s="46">
        <f>JUN!L60</f>
        <v/>
      </c>
      <c r="N2559" s="44">
        <f>JUN!M60</f>
        <v/>
      </c>
      <c r="O2559" s="44">
        <f>JUN!N60</f>
        <v/>
      </c>
      <c r="P2559" s="44">
        <f>JUN!O60</f>
        <v/>
      </c>
      <c r="Q2559" s="44">
        <f>JUN!P60</f>
        <v/>
      </c>
      <c r="R2559" s="44">
        <f>JUN!Q60</f>
        <v/>
      </c>
      <c r="S2559" s="46">
        <f>S2558+IF(X2559=0,0,M2559)</f>
        <v/>
      </c>
      <c r="T2559" s="47">
        <f>MAX(T2558,S2559)</f>
        <v/>
      </c>
      <c r="U2559" s="48">
        <f>S2559-T2559</f>
        <v/>
      </c>
      <c r="V2559" s="47">
        <f>IFERROR(SUMIFS(DATABASE!$M$5:$M$6004,DATABASE!$B$5:$B$6004,B2559,DATABASE!$X$5:$X$6004,1),0)</f>
        <v/>
      </c>
      <c r="W2559" s="31">
        <f>IFERROR(COUNTIFS(DATABASE!$B$5:$B$6004,B2559,DATABASE!$X$5:$X$6004,1),0)</f>
        <v/>
      </c>
      <c r="X2559" s="49">
        <f>--AND(ISNUMBER(B2559),C2559&lt;&gt;"",L2559&lt;&gt;"",M2559&lt;&gt;"")</f>
        <v/>
      </c>
    </row>
    <row r="2560" ht="15" customHeight="1" s="111">
      <c r="A2560" s="50" t="inlineStr">
        <is>
          <t>JUN</t>
        </is>
      </c>
      <c r="B2560" s="51">
        <f>JUN!A61</f>
        <v/>
      </c>
      <c r="C2560" s="52">
        <f>JUN!B61</f>
        <v/>
      </c>
      <c r="D2560" s="52">
        <f>JUN!C61</f>
        <v/>
      </c>
      <c r="E2560" s="52">
        <f>JUN!D61</f>
        <v/>
      </c>
      <c r="F2560" s="52">
        <f>JUN!E61</f>
        <v/>
      </c>
      <c r="G2560" s="52">
        <f>JUN!F61</f>
        <v/>
      </c>
      <c r="H2560" s="52">
        <f>JUN!G61</f>
        <v/>
      </c>
      <c r="I2560" s="53">
        <f>JUN!H61</f>
        <v/>
      </c>
      <c r="J2560" s="53">
        <f>JUN!I61</f>
        <v/>
      </c>
      <c r="K2560" s="52">
        <f>JUN!J61</f>
        <v/>
      </c>
      <c r="L2560" s="52">
        <f>JUN!K61</f>
        <v/>
      </c>
      <c r="M2560" s="54">
        <f>JUN!L61</f>
        <v/>
      </c>
      <c r="N2560" s="52">
        <f>JUN!M61</f>
        <v/>
      </c>
      <c r="O2560" s="52">
        <f>JUN!N61</f>
        <v/>
      </c>
      <c r="P2560" s="52">
        <f>JUN!O61</f>
        <v/>
      </c>
      <c r="Q2560" s="52">
        <f>JUN!P61</f>
        <v/>
      </c>
      <c r="R2560" s="52">
        <f>JUN!Q61</f>
        <v/>
      </c>
      <c r="S2560" s="54">
        <f>S2559+IF(X2560=0,0,M2560)</f>
        <v/>
      </c>
      <c r="T2560" s="55">
        <f>MAX(T2559,S2560)</f>
        <v/>
      </c>
      <c r="U2560" s="56">
        <f>S2560-T2560</f>
        <v/>
      </c>
      <c r="V2560" s="55">
        <f>IFERROR(SUMIFS(DATABASE!$M$5:$M$6004,DATABASE!$B$5:$B$6004,B2560,DATABASE!$X$5:$X$6004,1),0)</f>
        <v/>
      </c>
      <c r="W2560" s="57">
        <f>IFERROR(COUNTIFS(DATABASE!$B$5:$B$6004,B2560,DATABASE!$X$5:$X$6004,1),0)</f>
        <v/>
      </c>
      <c r="X2560" s="58">
        <f>--AND(ISNUMBER(B2560),C2560&lt;&gt;"",L2560&lt;&gt;"",M2560&lt;&gt;"")</f>
        <v/>
      </c>
    </row>
    <row r="2561" ht="15" customHeight="1" s="111">
      <c r="A2561" s="42" t="inlineStr">
        <is>
          <t>JUN</t>
        </is>
      </c>
      <c r="B2561" s="43">
        <f>JUN!A62</f>
        <v/>
      </c>
      <c r="C2561" s="44">
        <f>JUN!B62</f>
        <v/>
      </c>
      <c r="D2561" s="44">
        <f>JUN!C62</f>
        <v/>
      </c>
      <c r="E2561" s="44">
        <f>JUN!D62</f>
        <v/>
      </c>
      <c r="F2561" s="44">
        <f>JUN!E62</f>
        <v/>
      </c>
      <c r="G2561" s="44">
        <f>JUN!F62</f>
        <v/>
      </c>
      <c r="H2561" s="44">
        <f>JUN!G62</f>
        <v/>
      </c>
      <c r="I2561" s="45">
        <f>JUN!H62</f>
        <v/>
      </c>
      <c r="J2561" s="45">
        <f>JUN!I62</f>
        <v/>
      </c>
      <c r="K2561" s="44">
        <f>JUN!J62</f>
        <v/>
      </c>
      <c r="L2561" s="44">
        <f>JUN!K62</f>
        <v/>
      </c>
      <c r="M2561" s="46">
        <f>JUN!L62</f>
        <v/>
      </c>
      <c r="N2561" s="44">
        <f>JUN!M62</f>
        <v/>
      </c>
      <c r="O2561" s="44">
        <f>JUN!N62</f>
        <v/>
      </c>
      <c r="P2561" s="44">
        <f>JUN!O62</f>
        <v/>
      </c>
      <c r="Q2561" s="44">
        <f>JUN!P62</f>
        <v/>
      </c>
      <c r="R2561" s="44">
        <f>JUN!Q62</f>
        <v/>
      </c>
      <c r="S2561" s="46">
        <f>S2560+IF(X2561=0,0,M2561)</f>
        <v/>
      </c>
      <c r="T2561" s="47">
        <f>MAX(T2560,S2561)</f>
        <v/>
      </c>
      <c r="U2561" s="48">
        <f>S2561-T2561</f>
        <v/>
      </c>
      <c r="V2561" s="47">
        <f>IFERROR(SUMIFS(DATABASE!$M$5:$M$6004,DATABASE!$B$5:$B$6004,B2561,DATABASE!$X$5:$X$6004,1),0)</f>
        <v/>
      </c>
      <c r="W2561" s="31">
        <f>IFERROR(COUNTIFS(DATABASE!$B$5:$B$6004,B2561,DATABASE!$X$5:$X$6004,1),0)</f>
        <v/>
      </c>
      <c r="X2561" s="49">
        <f>--AND(ISNUMBER(B2561),C2561&lt;&gt;"",L2561&lt;&gt;"",M2561&lt;&gt;"")</f>
        <v/>
      </c>
    </row>
    <row r="2562" ht="15" customHeight="1" s="111">
      <c r="A2562" s="50" t="inlineStr">
        <is>
          <t>JUN</t>
        </is>
      </c>
      <c r="B2562" s="51">
        <f>JUN!A63</f>
        <v/>
      </c>
      <c r="C2562" s="52">
        <f>JUN!B63</f>
        <v/>
      </c>
      <c r="D2562" s="52">
        <f>JUN!C63</f>
        <v/>
      </c>
      <c r="E2562" s="52">
        <f>JUN!D63</f>
        <v/>
      </c>
      <c r="F2562" s="52">
        <f>JUN!E63</f>
        <v/>
      </c>
      <c r="G2562" s="52">
        <f>JUN!F63</f>
        <v/>
      </c>
      <c r="H2562" s="52">
        <f>JUN!G63</f>
        <v/>
      </c>
      <c r="I2562" s="53">
        <f>JUN!H63</f>
        <v/>
      </c>
      <c r="J2562" s="53">
        <f>JUN!I63</f>
        <v/>
      </c>
      <c r="K2562" s="52">
        <f>JUN!J63</f>
        <v/>
      </c>
      <c r="L2562" s="52">
        <f>JUN!K63</f>
        <v/>
      </c>
      <c r="M2562" s="54">
        <f>JUN!L63</f>
        <v/>
      </c>
      <c r="N2562" s="52">
        <f>JUN!M63</f>
        <v/>
      </c>
      <c r="O2562" s="52">
        <f>JUN!N63</f>
        <v/>
      </c>
      <c r="P2562" s="52">
        <f>JUN!O63</f>
        <v/>
      </c>
      <c r="Q2562" s="52">
        <f>JUN!P63</f>
        <v/>
      </c>
      <c r="R2562" s="52">
        <f>JUN!Q63</f>
        <v/>
      </c>
      <c r="S2562" s="54">
        <f>S2561+IF(X2562=0,0,M2562)</f>
        <v/>
      </c>
      <c r="T2562" s="55">
        <f>MAX(T2561,S2562)</f>
        <v/>
      </c>
      <c r="U2562" s="56">
        <f>S2562-T2562</f>
        <v/>
      </c>
      <c r="V2562" s="55">
        <f>IFERROR(SUMIFS(DATABASE!$M$5:$M$6004,DATABASE!$B$5:$B$6004,B2562,DATABASE!$X$5:$X$6004,1),0)</f>
        <v/>
      </c>
      <c r="W2562" s="57">
        <f>IFERROR(COUNTIFS(DATABASE!$B$5:$B$6004,B2562,DATABASE!$X$5:$X$6004,1),0)</f>
        <v/>
      </c>
      <c r="X2562" s="58">
        <f>--AND(ISNUMBER(B2562),C2562&lt;&gt;"",L2562&lt;&gt;"",M2562&lt;&gt;"")</f>
        <v/>
      </c>
    </row>
    <row r="2563" ht="15" customHeight="1" s="111">
      <c r="A2563" s="42" t="inlineStr">
        <is>
          <t>JUN</t>
        </is>
      </c>
      <c r="B2563" s="43">
        <f>JUN!A64</f>
        <v/>
      </c>
      <c r="C2563" s="44">
        <f>JUN!B64</f>
        <v/>
      </c>
      <c r="D2563" s="44">
        <f>JUN!C64</f>
        <v/>
      </c>
      <c r="E2563" s="44">
        <f>JUN!D64</f>
        <v/>
      </c>
      <c r="F2563" s="44">
        <f>JUN!E64</f>
        <v/>
      </c>
      <c r="G2563" s="44">
        <f>JUN!F64</f>
        <v/>
      </c>
      <c r="H2563" s="44">
        <f>JUN!G64</f>
        <v/>
      </c>
      <c r="I2563" s="45">
        <f>JUN!H64</f>
        <v/>
      </c>
      <c r="J2563" s="45">
        <f>JUN!I64</f>
        <v/>
      </c>
      <c r="K2563" s="44">
        <f>JUN!J64</f>
        <v/>
      </c>
      <c r="L2563" s="44">
        <f>JUN!K64</f>
        <v/>
      </c>
      <c r="M2563" s="46">
        <f>JUN!L64</f>
        <v/>
      </c>
      <c r="N2563" s="44">
        <f>JUN!M64</f>
        <v/>
      </c>
      <c r="O2563" s="44">
        <f>JUN!N64</f>
        <v/>
      </c>
      <c r="P2563" s="44">
        <f>JUN!O64</f>
        <v/>
      </c>
      <c r="Q2563" s="44">
        <f>JUN!P64</f>
        <v/>
      </c>
      <c r="R2563" s="44">
        <f>JUN!Q64</f>
        <v/>
      </c>
      <c r="S2563" s="46">
        <f>S2562+IF(X2563=0,0,M2563)</f>
        <v/>
      </c>
      <c r="T2563" s="47">
        <f>MAX(T2562,S2563)</f>
        <v/>
      </c>
      <c r="U2563" s="48">
        <f>S2563-T2563</f>
        <v/>
      </c>
      <c r="V2563" s="47">
        <f>IFERROR(SUMIFS(DATABASE!$M$5:$M$6004,DATABASE!$B$5:$B$6004,B2563,DATABASE!$X$5:$X$6004,1),0)</f>
        <v/>
      </c>
      <c r="W2563" s="31">
        <f>IFERROR(COUNTIFS(DATABASE!$B$5:$B$6004,B2563,DATABASE!$X$5:$X$6004,1),0)</f>
        <v/>
      </c>
      <c r="X2563" s="49">
        <f>--AND(ISNUMBER(B2563),C2563&lt;&gt;"",L2563&lt;&gt;"",M2563&lt;&gt;"")</f>
        <v/>
      </c>
    </row>
    <row r="2564" ht="15" customHeight="1" s="111">
      <c r="A2564" s="50" t="inlineStr">
        <is>
          <t>JUN</t>
        </is>
      </c>
      <c r="B2564" s="51">
        <f>JUN!A65</f>
        <v/>
      </c>
      <c r="C2564" s="52">
        <f>JUN!B65</f>
        <v/>
      </c>
      <c r="D2564" s="52">
        <f>JUN!C65</f>
        <v/>
      </c>
      <c r="E2564" s="52">
        <f>JUN!D65</f>
        <v/>
      </c>
      <c r="F2564" s="52">
        <f>JUN!E65</f>
        <v/>
      </c>
      <c r="G2564" s="52">
        <f>JUN!F65</f>
        <v/>
      </c>
      <c r="H2564" s="52">
        <f>JUN!G65</f>
        <v/>
      </c>
      <c r="I2564" s="53">
        <f>JUN!H65</f>
        <v/>
      </c>
      <c r="J2564" s="53">
        <f>JUN!I65</f>
        <v/>
      </c>
      <c r="K2564" s="52">
        <f>JUN!J65</f>
        <v/>
      </c>
      <c r="L2564" s="52">
        <f>JUN!K65</f>
        <v/>
      </c>
      <c r="M2564" s="54">
        <f>JUN!L65</f>
        <v/>
      </c>
      <c r="N2564" s="52">
        <f>JUN!M65</f>
        <v/>
      </c>
      <c r="O2564" s="52">
        <f>JUN!N65</f>
        <v/>
      </c>
      <c r="P2564" s="52">
        <f>JUN!O65</f>
        <v/>
      </c>
      <c r="Q2564" s="52">
        <f>JUN!P65</f>
        <v/>
      </c>
      <c r="R2564" s="52">
        <f>JUN!Q65</f>
        <v/>
      </c>
      <c r="S2564" s="54">
        <f>S2563+IF(X2564=0,0,M2564)</f>
        <v/>
      </c>
      <c r="T2564" s="55">
        <f>MAX(T2563,S2564)</f>
        <v/>
      </c>
      <c r="U2564" s="56">
        <f>S2564-T2564</f>
        <v/>
      </c>
      <c r="V2564" s="55">
        <f>IFERROR(SUMIFS(DATABASE!$M$5:$M$6004,DATABASE!$B$5:$B$6004,B2564,DATABASE!$X$5:$X$6004,1),0)</f>
        <v/>
      </c>
      <c r="W2564" s="57">
        <f>IFERROR(COUNTIFS(DATABASE!$B$5:$B$6004,B2564,DATABASE!$X$5:$X$6004,1),0)</f>
        <v/>
      </c>
      <c r="X2564" s="58">
        <f>--AND(ISNUMBER(B2564),C2564&lt;&gt;"",L2564&lt;&gt;"",M2564&lt;&gt;"")</f>
        <v/>
      </c>
    </row>
    <row r="2565" ht="15" customHeight="1" s="111">
      <c r="A2565" s="42" t="inlineStr">
        <is>
          <t>JUN</t>
        </is>
      </c>
      <c r="B2565" s="43">
        <f>JUN!A66</f>
        <v/>
      </c>
      <c r="C2565" s="44">
        <f>JUN!B66</f>
        <v/>
      </c>
      <c r="D2565" s="44">
        <f>JUN!C66</f>
        <v/>
      </c>
      <c r="E2565" s="44">
        <f>JUN!D66</f>
        <v/>
      </c>
      <c r="F2565" s="44">
        <f>JUN!E66</f>
        <v/>
      </c>
      <c r="G2565" s="44">
        <f>JUN!F66</f>
        <v/>
      </c>
      <c r="H2565" s="44">
        <f>JUN!G66</f>
        <v/>
      </c>
      <c r="I2565" s="45">
        <f>JUN!H66</f>
        <v/>
      </c>
      <c r="J2565" s="45">
        <f>JUN!I66</f>
        <v/>
      </c>
      <c r="K2565" s="44">
        <f>JUN!J66</f>
        <v/>
      </c>
      <c r="L2565" s="44">
        <f>JUN!K66</f>
        <v/>
      </c>
      <c r="M2565" s="46">
        <f>JUN!L66</f>
        <v/>
      </c>
      <c r="N2565" s="44">
        <f>JUN!M66</f>
        <v/>
      </c>
      <c r="O2565" s="44">
        <f>JUN!N66</f>
        <v/>
      </c>
      <c r="P2565" s="44">
        <f>JUN!O66</f>
        <v/>
      </c>
      <c r="Q2565" s="44">
        <f>JUN!P66</f>
        <v/>
      </c>
      <c r="R2565" s="44">
        <f>JUN!Q66</f>
        <v/>
      </c>
      <c r="S2565" s="46">
        <f>S2564+IF(X2565=0,0,M2565)</f>
        <v/>
      </c>
      <c r="T2565" s="47">
        <f>MAX(T2564,S2565)</f>
        <v/>
      </c>
      <c r="U2565" s="48">
        <f>S2565-T2565</f>
        <v/>
      </c>
      <c r="V2565" s="47">
        <f>IFERROR(SUMIFS(DATABASE!$M$5:$M$6004,DATABASE!$B$5:$B$6004,B2565,DATABASE!$X$5:$X$6004,1),0)</f>
        <v/>
      </c>
      <c r="W2565" s="31">
        <f>IFERROR(COUNTIFS(DATABASE!$B$5:$B$6004,B2565,DATABASE!$X$5:$X$6004,1),0)</f>
        <v/>
      </c>
      <c r="X2565" s="49">
        <f>--AND(ISNUMBER(B2565),C2565&lt;&gt;"",L2565&lt;&gt;"",M2565&lt;&gt;"")</f>
        <v/>
      </c>
    </row>
    <row r="2566" ht="15" customHeight="1" s="111">
      <c r="A2566" s="50" t="inlineStr">
        <is>
          <t>JUN</t>
        </is>
      </c>
      <c r="B2566" s="51">
        <f>JUN!A67</f>
        <v/>
      </c>
      <c r="C2566" s="52">
        <f>JUN!B67</f>
        <v/>
      </c>
      <c r="D2566" s="52">
        <f>JUN!C67</f>
        <v/>
      </c>
      <c r="E2566" s="52">
        <f>JUN!D67</f>
        <v/>
      </c>
      <c r="F2566" s="52">
        <f>JUN!E67</f>
        <v/>
      </c>
      <c r="G2566" s="52">
        <f>JUN!F67</f>
        <v/>
      </c>
      <c r="H2566" s="52">
        <f>JUN!G67</f>
        <v/>
      </c>
      <c r="I2566" s="53">
        <f>JUN!H67</f>
        <v/>
      </c>
      <c r="J2566" s="53">
        <f>JUN!I67</f>
        <v/>
      </c>
      <c r="K2566" s="52">
        <f>JUN!J67</f>
        <v/>
      </c>
      <c r="L2566" s="52">
        <f>JUN!K67</f>
        <v/>
      </c>
      <c r="M2566" s="54">
        <f>JUN!L67</f>
        <v/>
      </c>
      <c r="N2566" s="52">
        <f>JUN!M67</f>
        <v/>
      </c>
      <c r="O2566" s="52">
        <f>JUN!N67</f>
        <v/>
      </c>
      <c r="P2566" s="52">
        <f>JUN!O67</f>
        <v/>
      </c>
      <c r="Q2566" s="52">
        <f>JUN!P67</f>
        <v/>
      </c>
      <c r="R2566" s="52">
        <f>JUN!Q67</f>
        <v/>
      </c>
      <c r="S2566" s="54">
        <f>S2565+IF(X2566=0,0,M2566)</f>
        <v/>
      </c>
      <c r="T2566" s="55">
        <f>MAX(T2565,S2566)</f>
        <v/>
      </c>
      <c r="U2566" s="56">
        <f>S2566-T2566</f>
        <v/>
      </c>
      <c r="V2566" s="55">
        <f>IFERROR(SUMIFS(DATABASE!$M$5:$M$6004,DATABASE!$B$5:$B$6004,B2566,DATABASE!$X$5:$X$6004,1),0)</f>
        <v/>
      </c>
      <c r="W2566" s="57">
        <f>IFERROR(COUNTIFS(DATABASE!$B$5:$B$6004,B2566,DATABASE!$X$5:$X$6004,1),0)</f>
        <v/>
      </c>
      <c r="X2566" s="58">
        <f>--AND(ISNUMBER(B2566),C2566&lt;&gt;"",L2566&lt;&gt;"",M2566&lt;&gt;"")</f>
        <v/>
      </c>
    </row>
    <row r="2567" ht="15" customHeight="1" s="111">
      <c r="A2567" s="42" t="inlineStr">
        <is>
          <t>JUN</t>
        </is>
      </c>
      <c r="B2567" s="43">
        <f>JUN!A68</f>
        <v/>
      </c>
      <c r="C2567" s="44">
        <f>JUN!B68</f>
        <v/>
      </c>
      <c r="D2567" s="44">
        <f>JUN!C68</f>
        <v/>
      </c>
      <c r="E2567" s="44">
        <f>JUN!D68</f>
        <v/>
      </c>
      <c r="F2567" s="44">
        <f>JUN!E68</f>
        <v/>
      </c>
      <c r="G2567" s="44">
        <f>JUN!F68</f>
        <v/>
      </c>
      <c r="H2567" s="44">
        <f>JUN!G68</f>
        <v/>
      </c>
      <c r="I2567" s="45">
        <f>JUN!H68</f>
        <v/>
      </c>
      <c r="J2567" s="45">
        <f>JUN!I68</f>
        <v/>
      </c>
      <c r="K2567" s="44">
        <f>JUN!J68</f>
        <v/>
      </c>
      <c r="L2567" s="44">
        <f>JUN!K68</f>
        <v/>
      </c>
      <c r="M2567" s="46">
        <f>JUN!L68</f>
        <v/>
      </c>
      <c r="N2567" s="44">
        <f>JUN!M68</f>
        <v/>
      </c>
      <c r="O2567" s="44">
        <f>JUN!N68</f>
        <v/>
      </c>
      <c r="P2567" s="44">
        <f>JUN!O68</f>
        <v/>
      </c>
      <c r="Q2567" s="44">
        <f>JUN!P68</f>
        <v/>
      </c>
      <c r="R2567" s="44">
        <f>JUN!Q68</f>
        <v/>
      </c>
      <c r="S2567" s="46">
        <f>S2566+IF(X2567=0,0,M2567)</f>
        <v/>
      </c>
      <c r="T2567" s="47">
        <f>MAX(T2566,S2567)</f>
        <v/>
      </c>
      <c r="U2567" s="48">
        <f>S2567-T2567</f>
        <v/>
      </c>
      <c r="V2567" s="47">
        <f>IFERROR(SUMIFS(DATABASE!$M$5:$M$6004,DATABASE!$B$5:$B$6004,B2567,DATABASE!$X$5:$X$6004,1),0)</f>
        <v/>
      </c>
      <c r="W2567" s="31">
        <f>IFERROR(COUNTIFS(DATABASE!$B$5:$B$6004,B2567,DATABASE!$X$5:$X$6004,1),0)</f>
        <v/>
      </c>
      <c r="X2567" s="49">
        <f>--AND(ISNUMBER(B2567),C2567&lt;&gt;"",L2567&lt;&gt;"",M2567&lt;&gt;"")</f>
        <v/>
      </c>
    </row>
    <row r="2568" ht="15" customHeight="1" s="111">
      <c r="A2568" s="50" t="inlineStr">
        <is>
          <t>JUN</t>
        </is>
      </c>
      <c r="B2568" s="51">
        <f>JUN!A69</f>
        <v/>
      </c>
      <c r="C2568" s="52">
        <f>JUN!B69</f>
        <v/>
      </c>
      <c r="D2568" s="52">
        <f>JUN!C69</f>
        <v/>
      </c>
      <c r="E2568" s="52">
        <f>JUN!D69</f>
        <v/>
      </c>
      <c r="F2568" s="52">
        <f>JUN!E69</f>
        <v/>
      </c>
      <c r="G2568" s="52">
        <f>JUN!F69</f>
        <v/>
      </c>
      <c r="H2568" s="52">
        <f>JUN!G69</f>
        <v/>
      </c>
      <c r="I2568" s="53">
        <f>JUN!H69</f>
        <v/>
      </c>
      <c r="J2568" s="53">
        <f>JUN!I69</f>
        <v/>
      </c>
      <c r="K2568" s="52">
        <f>JUN!J69</f>
        <v/>
      </c>
      <c r="L2568" s="52">
        <f>JUN!K69</f>
        <v/>
      </c>
      <c r="M2568" s="54">
        <f>JUN!L69</f>
        <v/>
      </c>
      <c r="N2568" s="52">
        <f>JUN!M69</f>
        <v/>
      </c>
      <c r="O2568" s="52">
        <f>JUN!N69</f>
        <v/>
      </c>
      <c r="P2568" s="52">
        <f>JUN!O69</f>
        <v/>
      </c>
      <c r="Q2568" s="52">
        <f>JUN!P69</f>
        <v/>
      </c>
      <c r="R2568" s="52">
        <f>JUN!Q69</f>
        <v/>
      </c>
      <c r="S2568" s="54">
        <f>S2567+IF(X2568=0,0,M2568)</f>
        <v/>
      </c>
      <c r="T2568" s="55">
        <f>MAX(T2567,S2568)</f>
        <v/>
      </c>
      <c r="U2568" s="56">
        <f>S2568-T2568</f>
        <v/>
      </c>
      <c r="V2568" s="55">
        <f>IFERROR(SUMIFS(DATABASE!$M$5:$M$6004,DATABASE!$B$5:$B$6004,B2568,DATABASE!$X$5:$X$6004,1),0)</f>
        <v/>
      </c>
      <c r="W2568" s="57">
        <f>IFERROR(COUNTIFS(DATABASE!$B$5:$B$6004,B2568,DATABASE!$X$5:$X$6004,1),0)</f>
        <v/>
      </c>
      <c r="X2568" s="58">
        <f>--AND(ISNUMBER(B2568),C2568&lt;&gt;"",L2568&lt;&gt;"",M2568&lt;&gt;"")</f>
        <v/>
      </c>
    </row>
    <row r="2569" ht="15" customHeight="1" s="111">
      <c r="A2569" s="42" t="inlineStr">
        <is>
          <t>JUN</t>
        </is>
      </c>
      <c r="B2569" s="43">
        <f>JUN!A70</f>
        <v/>
      </c>
      <c r="C2569" s="44">
        <f>JUN!B70</f>
        <v/>
      </c>
      <c r="D2569" s="44">
        <f>JUN!C70</f>
        <v/>
      </c>
      <c r="E2569" s="44">
        <f>JUN!D70</f>
        <v/>
      </c>
      <c r="F2569" s="44">
        <f>JUN!E70</f>
        <v/>
      </c>
      <c r="G2569" s="44">
        <f>JUN!F70</f>
        <v/>
      </c>
      <c r="H2569" s="44">
        <f>JUN!G70</f>
        <v/>
      </c>
      <c r="I2569" s="45">
        <f>JUN!H70</f>
        <v/>
      </c>
      <c r="J2569" s="45">
        <f>JUN!I70</f>
        <v/>
      </c>
      <c r="K2569" s="44">
        <f>JUN!J70</f>
        <v/>
      </c>
      <c r="L2569" s="44">
        <f>JUN!K70</f>
        <v/>
      </c>
      <c r="M2569" s="46">
        <f>JUN!L70</f>
        <v/>
      </c>
      <c r="N2569" s="44">
        <f>JUN!M70</f>
        <v/>
      </c>
      <c r="O2569" s="44">
        <f>JUN!N70</f>
        <v/>
      </c>
      <c r="P2569" s="44">
        <f>JUN!O70</f>
        <v/>
      </c>
      <c r="Q2569" s="44">
        <f>JUN!P70</f>
        <v/>
      </c>
      <c r="R2569" s="44">
        <f>JUN!Q70</f>
        <v/>
      </c>
      <c r="S2569" s="46">
        <f>S2568+IF(X2569=0,0,M2569)</f>
        <v/>
      </c>
      <c r="T2569" s="47">
        <f>MAX(T2568,S2569)</f>
        <v/>
      </c>
      <c r="U2569" s="48">
        <f>S2569-T2569</f>
        <v/>
      </c>
      <c r="V2569" s="47">
        <f>IFERROR(SUMIFS(DATABASE!$M$5:$M$6004,DATABASE!$B$5:$B$6004,B2569,DATABASE!$X$5:$X$6004,1),0)</f>
        <v/>
      </c>
      <c r="W2569" s="31">
        <f>IFERROR(COUNTIFS(DATABASE!$B$5:$B$6004,B2569,DATABASE!$X$5:$X$6004,1),0)</f>
        <v/>
      </c>
      <c r="X2569" s="49">
        <f>--AND(ISNUMBER(B2569),C2569&lt;&gt;"",L2569&lt;&gt;"",M2569&lt;&gt;"")</f>
        <v/>
      </c>
    </row>
    <row r="2570" ht="15" customHeight="1" s="111">
      <c r="A2570" s="50" t="inlineStr">
        <is>
          <t>JUN</t>
        </is>
      </c>
      <c r="B2570" s="51">
        <f>JUN!A71</f>
        <v/>
      </c>
      <c r="C2570" s="52">
        <f>JUN!B71</f>
        <v/>
      </c>
      <c r="D2570" s="52">
        <f>JUN!C71</f>
        <v/>
      </c>
      <c r="E2570" s="52">
        <f>JUN!D71</f>
        <v/>
      </c>
      <c r="F2570" s="52">
        <f>JUN!E71</f>
        <v/>
      </c>
      <c r="G2570" s="52">
        <f>JUN!F71</f>
        <v/>
      </c>
      <c r="H2570" s="52">
        <f>JUN!G71</f>
        <v/>
      </c>
      <c r="I2570" s="53">
        <f>JUN!H71</f>
        <v/>
      </c>
      <c r="J2570" s="53">
        <f>JUN!I71</f>
        <v/>
      </c>
      <c r="K2570" s="52">
        <f>JUN!J71</f>
        <v/>
      </c>
      <c r="L2570" s="52">
        <f>JUN!K71</f>
        <v/>
      </c>
      <c r="M2570" s="54">
        <f>JUN!L71</f>
        <v/>
      </c>
      <c r="N2570" s="52">
        <f>JUN!M71</f>
        <v/>
      </c>
      <c r="O2570" s="52">
        <f>JUN!N71</f>
        <v/>
      </c>
      <c r="P2570" s="52">
        <f>JUN!O71</f>
        <v/>
      </c>
      <c r="Q2570" s="52">
        <f>JUN!P71</f>
        <v/>
      </c>
      <c r="R2570" s="52">
        <f>JUN!Q71</f>
        <v/>
      </c>
      <c r="S2570" s="54">
        <f>S2569+IF(X2570=0,0,M2570)</f>
        <v/>
      </c>
      <c r="T2570" s="55">
        <f>MAX(T2569,S2570)</f>
        <v/>
      </c>
      <c r="U2570" s="56">
        <f>S2570-T2570</f>
        <v/>
      </c>
      <c r="V2570" s="55">
        <f>IFERROR(SUMIFS(DATABASE!$M$5:$M$6004,DATABASE!$B$5:$B$6004,B2570,DATABASE!$X$5:$X$6004,1),0)</f>
        <v/>
      </c>
      <c r="W2570" s="57">
        <f>IFERROR(COUNTIFS(DATABASE!$B$5:$B$6004,B2570,DATABASE!$X$5:$X$6004,1),0)</f>
        <v/>
      </c>
      <c r="X2570" s="58">
        <f>--AND(ISNUMBER(B2570),C2570&lt;&gt;"",L2570&lt;&gt;"",M2570&lt;&gt;"")</f>
        <v/>
      </c>
    </row>
    <row r="2571" ht="15" customHeight="1" s="111">
      <c r="A2571" s="42" t="inlineStr">
        <is>
          <t>JUN</t>
        </is>
      </c>
      <c r="B2571" s="43">
        <f>JUN!A72</f>
        <v/>
      </c>
      <c r="C2571" s="44">
        <f>JUN!B72</f>
        <v/>
      </c>
      <c r="D2571" s="44">
        <f>JUN!C72</f>
        <v/>
      </c>
      <c r="E2571" s="44">
        <f>JUN!D72</f>
        <v/>
      </c>
      <c r="F2571" s="44">
        <f>JUN!E72</f>
        <v/>
      </c>
      <c r="G2571" s="44">
        <f>JUN!F72</f>
        <v/>
      </c>
      <c r="H2571" s="44">
        <f>JUN!G72</f>
        <v/>
      </c>
      <c r="I2571" s="45">
        <f>JUN!H72</f>
        <v/>
      </c>
      <c r="J2571" s="45">
        <f>JUN!I72</f>
        <v/>
      </c>
      <c r="K2571" s="44">
        <f>JUN!J72</f>
        <v/>
      </c>
      <c r="L2571" s="44">
        <f>JUN!K72</f>
        <v/>
      </c>
      <c r="M2571" s="46">
        <f>JUN!L72</f>
        <v/>
      </c>
      <c r="N2571" s="44">
        <f>JUN!M72</f>
        <v/>
      </c>
      <c r="O2571" s="44">
        <f>JUN!N72</f>
        <v/>
      </c>
      <c r="P2571" s="44">
        <f>JUN!O72</f>
        <v/>
      </c>
      <c r="Q2571" s="44">
        <f>JUN!P72</f>
        <v/>
      </c>
      <c r="R2571" s="44">
        <f>JUN!Q72</f>
        <v/>
      </c>
      <c r="S2571" s="46">
        <f>S2570+IF(X2571=0,0,M2571)</f>
        <v/>
      </c>
      <c r="T2571" s="47">
        <f>MAX(T2570,S2571)</f>
        <v/>
      </c>
      <c r="U2571" s="48">
        <f>S2571-T2571</f>
        <v/>
      </c>
      <c r="V2571" s="47">
        <f>IFERROR(SUMIFS(DATABASE!$M$5:$M$6004,DATABASE!$B$5:$B$6004,B2571,DATABASE!$X$5:$X$6004,1),0)</f>
        <v/>
      </c>
      <c r="W2571" s="31">
        <f>IFERROR(COUNTIFS(DATABASE!$B$5:$B$6004,B2571,DATABASE!$X$5:$X$6004,1),0)</f>
        <v/>
      </c>
      <c r="X2571" s="49">
        <f>--AND(ISNUMBER(B2571),C2571&lt;&gt;"",L2571&lt;&gt;"",M2571&lt;&gt;"")</f>
        <v/>
      </c>
    </row>
    <row r="2572" ht="15" customHeight="1" s="111">
      <c r="A2572" s="50" t="inlineStr">
        <is>
          <t>JUN</t>
        </is>
      </c>
      <c r="B2572" s="51">
        <f>JUN!A73</f>
        <v/>
      </c>
      <c r="C2572" s="52">
        <f>JUN!B73</f>
        <v/>
      </c>
      <c r="D2572" s="52">
        <f>JUN!C73</f>
        <v/>
      </c>
      <c r="E2572" s="52">
        <f>JUN!D73</f>
        <v/>
      </c>
      <c r="F2572" s="52">
        <f>JUN!E73</f>
        <v/>
      </c>
      <c r="G2572" s="52">
        <f>JUN!F73</f>
        <v/>
      </c>
      <c r="H2572" s="52">
        <f>JUN!G73</f>
        <v/>
      </c>
      <c r="I2572" s="53">
        <f>JUN!H73</f>
        <v/>
      </c>
      <c r="J2572" s="53">
        <f>JUN!I73</f>
        <v/>
      </c>
      <c r="K2572" s="52">
        <f>JUN!J73</f>
        <v/>
      </c>
      <c r="L2572" s="52">
        <f>JUN!K73</f>
        <v/>
      </c>
      <c r="M2572" s="54">
        <f>JUN!L73</f>
        <v/>
      </c>
      <c r="N2572" s="52">
        <f>JUN!M73</f>
        <v/>
      </c>
      <c r="O2572" s="52">
        <f>JUN!N73</f>
        <v/>
      </c>
      <c r="P2572" s="52">
        <f>JUN!O73</f>
        <v/>
      </c>
      <c r="Q2572" s="52">
        <f>JUN!P73</f>
        <v/>
      </c>
      <c r="R2572" s="52">
        <f>JUN!Q73</f>
        <v/>
      </c>
      <c r="S2572" s="54">
        <f>S2571+IF(X2572=0,0,M2572)</f>
        <v/>
      </c>
      <c r="T2572" s="55">
        <f>MAX(T2571,S2572)</f>
        <v/>
      </c>
      <c r="U2572" s="56">
        <f>S2572-T2572</f>
        <v/>
      </c>
      <c r="V2572" s="55">
        <f>IFERROR(SUMIFS(DATABASE!$M$5:$M$6004,DATABASE!$B$5:$B$6004,B2572,DATABASE!$X$5:$X$6004,1),0)</f>
        <v/>
      </c>
      <c r="W2572" s="57">
        <f>IFERROR(COUNTIFS(DATABASE!$B$5:$B$6004,B2572,DATABASE!$X$5:$X$6004,1),0)</f>
        <v/>
      </c>
      <c r="X2572" s="58">
        <f>--AND(ISNUMBER(B2572),C2572&lt;&gt;"",L2572&lt;&gt;"",M2572&lt;&gt;"")</f>
        <v/>
      </c>
    </row>
    <row r="2573" ht="15" customHeight="1" s="111">
      <c r="A2573" s="42" t="inlineStr">
        <is>
          <t>JUN</t>
        </is>
      </c>
      <c r="B2573" s="43">
        <f>JUN!A74</f>
        <v/>
      </c>
      <c r="C2573" s="44">
        <f>JUN!B74</f>
        <v/>
      </c>
      <c r="D2573" s="44">
        <f>JUN!C74</f>
        <v/>
      </c>
      <c r="E2573" s="44">
        <f>JUN!D74</f>
        <v/>
      </c>
      <c r="F2573" s="44">
        <f>JUN!E74</f>
        <v/>
      </c>
      <c r="G2573" s="44">
        <f>JUN!F74</f>
        <v/>
      </c>
      <c r="H2573" s="44">
        <f>JUN!G74</f>
        <v/>
      </c>
      <c r="I2573" s="45">
        <f>JUN!H74</f>
        <v/>
      </c>
      <c r="J2573" s="45">
        <f>JUN!I74</f>
        <v/>
      </c>
      <c r="K2573" s="44">
        <f>JUN!J74</f>
        <v/>
      </c>
      <c r="L2573" s="44">
        <f>JUN!K74</f>
        <v/>
      </c>
      <c r="M2573" s="46">
        <f>JUN!L74</f>
        <v/>
      </c>
      <c r="N2573" s="44">
        <f>JUN!M74</f>
        <v/>
      </c>
      <c r="O2573" s="44">
        <f>JUN!N74</f>
        <v/>
      </c>
      <c r="P2573" s="44">
        <f>JUN!O74</f>
        <v/>
      </c>
      <c r="Q2573" s="44">
        <f>JUN!P74</f>
        <v/>
      </c>
      <c r="R2573" s="44">
        <f>JUN!Q74</f>
        <v/>
      </c>
      <c r="S2573" s="46">
        <f>S2572+IF(X2573=0,0,M2573)</f>
        <v/>
      </c>
      <c r="T2573" s="47">
        <f>MAX(T2572,S2573)</f>
        <v/>
      </c>
      <c r="U2573" s="48">
        <f>S2573-T2573</f>
        <v/>
      </c>
      <c r="V2573" s="47">
        <f>IFERROR(SUMIFS(DATABASE!$M$5:$M$6004,DATABASE!$B$5:$B$6004,B2573,DATABASE!$X$5:$X$6004,1),0)</f>
        <v/>
      </c>
      <c r="W2573" s="31">
        <f>IFERROR(COUNTIFS(DATABASE!$B$5:$B$6004,B2573,DATABASE!$X$5:$X$6004,1),0)</f>
        <v/>
      </c>
      <c r="X2573" s="49">
        <f>--AND(ISNUMBER(B2573),C2573&lt;&gt;"",L2573&lt;&gt;"",M2573&lt;&gt;"")</f>
        <v/>
      </c>
    </row>
    <row r="2574" ht="15" customHeight="1" s="111">
      <c r="A2574" s="50" t="inlineStr">
        <is>
          <t>JUN</t>
        </is>
      </c>
      <c r="B2574" s="51">
        <f>JUN!A75</f>
        <v/>
      </c>
      <c r="C2574" s="52">
        <f>JUN!B75</f>
        <v/>
      </c>
      <c r="D2574" s="52">
        <f>JUN!C75</f>
        <v/>
      </c>
      <c r="E2574" s="52">
        <f>JUN!D75</f>
        <v/>
      </c>
      <c r="F2574" s="52">
        <f>JUN!E75</f>
        <v/>
      </c>
      <c r="G2574" s="52">
        <f>JUN!F75</f>
        <v/>
      </c>
      <c r="H2574" s="52">
        <f>JUN!G75</f>
        <v/>
      </c>
      <c r="I2574" s="53">
        <f>JUN!H75</f>
        <v/>
      </c>
      <c r="J2574" s="53">
        <f>JUN!I75</f>
        <v/>
      </c>
      <c r="K2574" s="52">
        <f>JUN!J75</f>
        <v/>
      </c>
      <c r="L2574" s="52">
        <f>JUN!K75</f>
        <v/>
      </c>
      <c r="M2574" s="54">
        <f>JUN!L75</f>
        <v/>
      </c>
      <c r="N2574" s="52">
        <f>JUN!M75</f>
        <v/>
      </c>
      <c r="O2574" s="52">
        <f>JUN!N75</f>
        <v/>
      </c>
      <c r="P2574" s="52">
        <f>JUN!O75</f>
        <v/>
      </c>
      <c r="Q2574" s="52">
        <f>JUN!P75</f>
        <v/>
      </c>
      <c r="R2574" s="52">
        <f>JUN!Q75</f>
        <v/>
      </c>
      <c r="S2574" s="54">
        <f>S2573+IF(X2574=0,0,M2574)</f>
        <v/>
      </c>
      <c r="T2574" s="55">
        <f>MAX(T2573,S2574)</f>
        <v/>
      </c>
      <c r="U2574" s="56">
        <f>S2574-T2574</f>
        <v/>
      </c>
      <c r="V2574" s="55">
        <f>IFERROR(SUMIFS(DATABASE!$M$5:$M$6004,DATABASE!$B$5:$B$6004,B2574,DATABASE!$X$5:$X$6004,1),0)</f>
        <v/>
      </c>
      <c r="W2574" s="57">
        <f>IFERROR(COUNTIFS(DATABASE!$B$5:$B$6004,B2574,DATABASE!$X$5:$X$6004,1),0)</f>
        <v/>
      </c>
      <c r="X2574" s="58">
        <f>--AND(ISNUMBER(B2574),C2574&lt;&gt;"",L2574&lt;&gt;"",M2574&lt;&gt;"")</f>
        <v/>
      </c>
    </row>
    <row r="2575" ht="15" customHeight="1" s="111">
      <c r="A2575" s="42" t="inlineStr">
        <is>
          <t>JUN</t>
        </is>
      </c>
      <c r="B2575" s="43">
        <f>JUN!A76</f>
        <v/>
      </c>
      <c r="C2575" s="44">
        <f>JUN!B76</f>
        <v/>
      </c>
      <c r="D2575" s="44">
        <f>JUN!C76</f>
        <v/>
      </c>
      <c r="E2575" s="44">
        <f>JUN!D76</f>
        <v/>
      </c>
      <c r="F2575" s="44">
        <f>JUN!E76</f>
        <v/>
      </c>
      <c r="G2575" s="44">
        <f>JUN!F76</f>
        <v/>
      </c>
      <c r="H2575" s="44">
        <f>JUN!G76</f>
        <v/>
      </c>
      <c r="I2575" s="45">
        <f>JUN!H76</f>
        <v/>
      </c>
      <c r="J2575" s="45">
        <f>JUN!I76</f>
        <v/>
      </c>
      <c r="K2575" s="44">
        <f>JUN!J76</f>
        <v/>
      </c>
      <c r="L2575" s="44">
        <f>JUN!K76</f>
        <v/>
      </c>
      <c r="M2575" s="46">
        <f>JUN!L76</f>
        <v/>
      </c>
      <c r="N2575" s="44">
        <f>JUN!M76</f>
        <v/>
      </c>
      <c r="O2575" s="44">
        <f>JUN!N76</f>
        <v/>
      </c>
      <c r="P2575" s="44">
        <f>JUN!O76</f>
        <v/>
      </c>
      <c r="Q2575" s="44">
        <f>JUN!P76</f>
        <v/>
      </c>
      <c r="R2575" s="44">
        <f>JUN!Q76</f>
        <v/>
      </c>
      <c r="S2575" s="46">
        <f>S2574+IF(X2575=0,0,M2575)</f>
        <v/>
      </c>
      <c r="T2575" s="47">
        <f>MAX(T2574,S2575)</f>
        <v/>
      </c>
      <c r="U2575" s="48">
        <f>S2575-T2575</f>
        <v/>
      </c>
      <c r="V2575" s="47">
        <f>IFERROR(SUMIFS(DATABASE!$M$5:$M$6004,DATABASE!$B$5:$B$6004,B2575,DATABASE!$X$5:$X$6004,1),0)</f>
        <v/>
      </c>
      <c r="W2575" s="31">
        <f>IFERROR(COUNTIFS(DATABASE!$B$5:$B$6004,B2575,DATABASE!$X$5:$X$6004,1),0)</f>
        <v/>
      </c>
      <c r="X2575" s="49">
        <f>--AND(ISNUMBER(B2575),C2575&lt;&gt;"",L2575&lt;&gt;"",M2575&lt;&gt;"")</f>
        <v/>
      </c>
    </row>
    <row r="2576" ht="15" customHeight="1" s="111">
      <c r="A2576" s="50" t="inlineStr">
        <is>
          <t>JUN</t>
        </is>
      </c>
      <c r="B2576" s="51">
        <f>JUN!A77</f>
        <v/>
      </c>
      <c r="C2576" s="52">
        <f>JUN!B77</f>
        <v/>
      </c>
      <c r="D2576" s="52">
        <f>JUN!C77</f>
        <v/>
      </c>
      <c r="E2576" s="52">
        <f>JUN!D77</f>
        <v/>
      </c>
      <c r="F2576" s="52">
        <f>JUN!E77</f>
        <v/>
      </c>
      <c r="G2576" s="52">
        <f>JUN!F77</f>
        <v/>
      </c>
      <c r="H2576" s="52">
        <f>JUN!G77</f>
        <v/>
      </c>
      <c r="I2576" s="53">
        <f>JUN!H77</f>
        <v/>
      </c>
      <c r="J2576" s="53">
        <f>JUN!I77</f>
        <v/>
      </c>
      <c r="K2576" s="52">
        <f>JUN!J77</f>
        <v/>
      </c>
      <c r="L2576" s="52">
        <f>JUN!K77</f>
        <v/>
      </c>
      <c r="M2576" s="54">
        <f>JUN!L77</f>
        <v/>
      </c>
      <c r="N2576" s="52">
        <f>JUN!M77</f>
        <v/>
      </c>
      <c r="O2576" s="52">
        <f>JUN!N77</f>
        <v/>
      </c>
      <c r="P2576" s="52">
        <f>JUN!O77</f>
        <v/>
      </c>
      <c r="Q2576" s="52">
        <f>JUN!P77</f>
        <v/>
      </c>
      <c r="R2576" s="52">
        <f>JUN!Q77</f>
        <v/>
      </c>
      <c r="S2576" s="54">
        <f>S2575+IF(X2576=0,0,M2576)</f>
        <v/>
      </c>
      <c r="T2576" s="55">
        <f>MAX(T2575,S2576)</f>
        <v/>
      </c>
      <c r="U2576" s="56">
        <f>S2576-T2576</f>
        <v/>
      </c>
      <c r="V2576" s="55">
        <f>IFERROR(SUMIFS(DATABASE!$M$5:$M$6004,DATABASE!$B$5:$B$6004,B2576,DATABASE!$X$5:$X$6004,1),0)</f>
        <v/>
      </c>
      <c r="W2576" s="57">
        <f>IFERROR(COUNTIFS(DATABASE!$B$5:$B$6004,B2576,DATABASE!$X$5:$X$6004,1),0)</f>
        <v/>
      </c>
      <c r="X2576" s="58">
        <f>--AND(ISNUMBER(B2576),C2576&lt;&gt;"",L2576&lt;&gt;"",M2576&lt;&gt;"")</f>
        <v/>
      </c>
    </row>
    <row r="2577" ht="15" customHeight="1" s="111">
      <c r="A2577" s="42" t="inlineStr">
        <is>
          <t>JUN</t>
        </is>
      </c>
      <c r="B2577" s="43">
        <f>JUN!A78</f>
        <v/>
      </c>
      <c r="C2577" s="44">
        <f>JUN!B78</f>
        <v/>
      </c>
      <c r="D2577" s="44">
        <f>JUN!C78</f>
        <v/>
      </c>
      <c r="E2577" s="44">
        <f>JUN!D78</f>
        <v/>
      </c>
      <c r="F2577" s="44">
        <f>JUN!E78</f>
        <v/>
      </c>
      <c r="G2577" s="44">
        <f>JUN!F78</f>
        <v/>
      </c>
      <c r="H2577" s="44">
        <f>JUN!G78</f>
        <v/>
      </c>
      <c r="I2577" s="45">
        <f>JUN!H78</f>
        <v/>
      </c>
      <c r="J2577" s="45">
        <f>JUN!I78</f>
        <v/>
      </c>
      <c r="K2577" s="44">
        <f>JUN!J78</f>
        <v/>
      </c>
      <c r="L2577" s="44">
        <f>JUN!K78</f>
        <v/>
      </c>
      <c r="M2577" s="46">
        <f>JUN!L78</f>
        <v/>
      </c>
      <c r="N2577" s="44">
        <f>JUN!M78</f>
        <v/>
      </c>
      <c r="O2577" s="44">
        <f>JUN!N78</f>
        <v/>
      </c>
      <c r="P2577" s="44">
        <f>JUN!O78</f>
        <v/>
      </c>
      <c r="Q2577" s="44">
        <f>JUN!P78</f>
        <v/>
      </c>
      <c r="R2577" s="44">
        <f>JUN!Q78</f>
        <v/>
      </c>
      <c r="S2577" s="46">
        <f>S2576+IF(X2577=0,0,M2577)</f>
        <v/>
      </c>
      <c r="T2577" s="47">
        <f>MAX(T2576,S2577)</f>
        <v/>
      </c>
      <c r="U2577" s="48">
        <f>S2577-T2577</f>
        <v/>
      </c>
      <c r="V2577" s="47">
        <f>IFERROR(SUMIFS(DATABASE!$M$5:$M$6004,DATABASE!$B$5:$B$6004,B2577,DATABASE!$X$5:$X$6004,1),0)</f>
        <v/>
      </c>
      <c r="W2577" s="31">
        <f>IFERROR(COUNTIFS(DATABASE!$B$5:$B$6004,B2577,DATABASE!$X$5:$X$6004,1),0)</f>
        <v/>
      </c>
      <c r="X2577" s="49">
        <f>--AND(ISNUMBER(B2577),C2577&lt;&gt;"",L2577&lt;&gt;"",M2577&lt;&gt;"")</f>
        <v/>
      </c>
    </row>
    <row r="2578" ht="15" customHeight="1" s="111">
      <c r="A2578" s="50" t="inlineStr">
        <is>
          <t>JUN</t>
        </is>
      </c>
      <c r="B2578" s="51">
        <f>JUN!A79</f>
        <v/>
      </c>
      <c r="C2578" s="52">
        <f>JUN!B79</f>
        <v/>
      </c>
      <c r="D2578" s="52">
        <f>JUN!C79</f>
        <v/>
      </c>
      <c r="E2578" s="52">
        <f>JUN!D79</f>
        <v/>
      </c>
      <c r="F2578" s="52">
        <f>JUN!E79</f>
        <v/>
      </c>
      <c r="G2578" s="52">
        <f>JUN!F79</f>
        <v/>
      </c>
      <c r="H2578" s="52">
        <f>JUN!G79</f>
        <v/>
      </c>
      <c r="I2578" s="53">
        <f>JUN!H79</f>
        <v/>
      </c>
      <c r="J2578" s="53">
        <f>JUN!I79</f>
        <v/>
      </c>
      <c r="K2578" s="52">
        <f>JUN!J79</f>
        <v/>
      </c>
      <c r="L2578" s="52">
        <f>JUN!K79</f>
        <v/>
      </c>
      <c r="M2578" s="54">
        <f>JUN!L79</f>
        <v/>
      </c>
      <c r="N2578" s="52">
        <f>JUN!M79</f>
        <v/>
      </c>
      <c r="O2578" s="52">
        <f>JUN!N79</f>
        <v/>
      </c>
      <c r="P2578" s="52">
        <f>JUN!O79</f>
        <v/>
      </c>
      <c r="Q2578" s="52">
        <f>JUN!P79</f>
        <v/>
      </c>
      <c r="R2578" s="52">
        <f>JUN!Q79</f>
        <v/>
      </c>
      <c r="S2578" s="54">
        <f>S2577+IF(X2578=0,0,M2578)</f>
        <v/>
      </c>
      <c r="T2578" s="55">
        <f>MAX(T2577,S2578)</f>
        <v/>
      </c>
      <c r="U2578" s="56">
        <f>S2578-T2578</f>
        <v/>
      </c>
      <c r="V2578" s="55">
        <f>IFERROR(SUMIFS(DATABASE!$M$5:$M$6004,DATABASE!$B$5:$B$6004,B2578,DATABASE!$X$5:$X$6004,1),0)</f>
        <v/>
      </c>
      <c r="W2578" s="57">
        <f>IFERROR(COUNTIFS(DATABASE!$B$5:$B$6004,B2578,DATABASE!$X$5:$X$6004,1),0)</f>
        <v/>
      </c>
      <c r="X2578" s="58">
        <f>--AND(ISNUMBER(B2578),C2578&lt;&gt;"",L2578&lt;&gt;"",M2578&lt;&gt;"")</f>
        <v/>
      </c>
    </row>
    <row r="2579" ht="15" customHeight="1" s="111">
      <c r="A2579" s="42" t="inlineStr">
        <is>
          <t>JUN</t>
        </is>
      </c>
      <c r="B2579" s="43">
        <f>JUN!A80</f>
        <v/>
      </c>
      <c r="C2579" s="44">
        <f>JUN!B80</f>
        <v/>
      </c>
      <c r="D2579" s="44">
        <f>JUN!C80</f>
        <v/>
      </c>
      <c r="E2579" s="44">
        <f>JUN!D80</f>
        <v/>
      </c>
      <c r="F2579" s="44">
        <f>JUN!E80</f>
        <v/>
      </c>
      <c r="G2579" s="44">
        <f>JUN!F80</f>
        <v/>
      </c>
      <c r="H2579" s="44">
        <f>JUN!G80</f>
        <v/>
      </c>
      <c r="I2579" s="45">
        <f>JUN!H80</f>
        <v/>
      </c>
      <c r="J2579" s="45">
        <f>JUN!I80</f>
        <v/>
      </c>
      <c r="K2579" s="44">
        <f>JUN!J80</f>
        <v/>
      </c>
      <c r="L2579" s="44">
        <f>JUN!K80</f>
        <v/>
      </c>
      <c r="M2579" s="46">
        <f>JUN!L80</f>
        <v/>
      </c>
      <c r="N2579" s="44">
        <f>JUN!M80</f>
        <v/>
      </c>
      <c r="O2579" s="44">
        <f>JUN!N80</f>
        <v/>
      </c>
      <c r="P2579" s="44">
        <f>JUN!O80</f>
        <v/>
      </c>
      <c r="Q2579" s="44">
        <f>JUN!P80</f>
        <v/>
      </c>
      <c r="R2579" s="44">
        <f>JUN!Q80</f>
        <v/>
      </c>
      <c r="S2579" s="46">
        <f>S2578+IF(X2579=0,0,M2579)</f>
        <v/>
      </c>
      <c r="T2579" s="47">
        <f>MAX(T2578,S2579)</f>
        <v/>
      </c>
      <c r="U2579" s="48">
        <f>S2579-T2579</f>
        <v/>
      </c>
      <c r="V2579" s="47">
        <f>IFERROR(SUMIFS(DATABASE!$M$5:$M$6004,DATABASE!$B$5:$B$6004,B2579,DATABASE!$X$5:$X$6004,1),0)</f>
        <v/>
      </c>
      <c r="W2579" s="31">
        <f>IFERROR(COUNTIFS(DATABASE!$B$5:$B$6004,B2579,DATABASE!$X$5:$X$6004,1),0)</f>
        <v/>
      </c>
      <c r="X2579" s="49">
        <f>--AND(ISNUMBER(B2579),C2579&lt;&gt;"",L2579&lt;&gt;"",M2579&lt;&gt;"")</f>
        <v/>
      </c>
    </row>
    <row r="2580" ht="15" customHeight="1" s="111">
      <c r="A2580" s="50" t="inlineStr">
        <is>
          <t>JUN</t>
        </is>
      </c>
      <c r="B2580" s="51">
        <f>JUN!A81</f>
        <v/>
      </c>
      <c r="C2580" s="52">
        <f>JUN!B81</f>
        <v/>
      </c>
      <c r="D2580" s="52">
        <f>JUN!C81</f>
        <v/>
      </c>
      <c r="E2580" s="52">
        <f>JUN!D81</f>
        <v/>
      </c>
      <c r="F2580" s="52">
        <f>JUN!E81</f>
        <v/>
      </c>
      <c r="G2580" s="52">
        <f>JUN!F81</f>
        <v/>
      </c>
      <c r="H2580" s="52">
        <f>JUN!G81</f>
        <v/>
      </c>
      <c r="I2580" s="53">
        <f>JUN!H81</f>
        <v/>
      </c>
      <c r="J2580" s="53">
        <f>JUN!I81</f>
        <v/>
      </c>
      <c r="K2580" s="52">
        <f>JUN!J81</f>
        <v/>
      </c>
      <c r="L2580" s="52">
        <f>JUN!K81</f>
        <v/>
      </c>
      <c r="M2580" s="54">
        <f>JUN!L81</f>
        <v/>
      </c>
      <c r="N2580" s="52">
        <f>JUN!M81</f>
        <v/>
      </c>
      <c r="O2580" s="52">
        <f>JUN!N81</f>
        <v/>
      </c>
      <c r="P2580" s="52">
        <f>JUN!O81</f>
        <v/>
      </c>
      <c r="Q2580" s="52">
        <f>JUN!P81</f>
        <v/>
      </c>
      <c r="R2580" s="52">
        <f>JUN!Q81</f>
        <v/>
      </c>
      <c r="S2580" s="54">
        <f>S2579+IF(X2580=0,0,M2580)</f>
        <v/>
      </c>
      <c r="T2580" s="55">
        <f>MAX(T2579,S2580)</f>
        <v/>
      </c>
      <c r="U2580" s="56">
        <f>S2580-T2580</f>
        <v/>
      </c>
      <c r="V2580" s="55">
        <f>IFERROR(SUMIFS(DATABASE!$M$5:$M$6004,DATABASE!$B$5:$B$6004,B2580,DATABASE!$X$5:$X$6004,1),0)</f>
        <v/>
      </c>
      <c r="W2580" s="57">
        <f>IFERROR(COUNTIFS(DATABASE!$B$5:$B$6004,B2580,DATABASE!$X$5:$X$6004,1),0)</f>
        <v/>
      </c>
      <c r="X2580" s="58">
        <f>--AND(ISNUMBER(B2580),C2580&lt;&gt;"",L2580&lt;&gt;"",M2580&lt;&gt;"")</f>
        <v/>
      </c>
    </row>
    <row r="2581" ht="15" customHeight="1" s="111">
      <c r="A2581" s="42" t="inlineStr">
        <is>
          <t>JUN</t>
        </is>
      </c>
      <c r="B2581" s="43">
        <f>JUN!A82</f>
        <v/>
      </c>
      <c r="C2581" s="44">
        <f>JUN!B82</f>
        <v/>
      </c>
      <c r="D2581" s="44">
        <f>JUN!C82</f>
        <v/>
      </c>
      <c r="E2581" s="44">
        <f>JUN!D82</f>
        <v/>
      </c>
      <c r="F2581" s="44">
        <f>JUN!E82</f>
        <v/>
      </c>
      <c r="G2581" s="44">
        <f>JUN!F82</f>
        <v/>
      </c>
      <c r="H2581" s="44">
        <f>JUN!G82</f>
        <v/>
      </c>
      <c r="I2581" s="45">
        <f>JUN!H82</f>
        <v/>
      </c>
      <c r="J2581" s="45">
        <f>JUN!I82</f>
        <v/>
      </c>
      <c r="K2581" s="44">
        <f>JUN!J82</f>
        <v/>
      </c>
      <c r="L2581" s="44">
        <f>JUN!K82</f>
        <v/>
      </c>
      <c r="M2581" s="46">
        <f>JUN!L82</f>
        <v/>
      </c>
      <c r="N2581" s="44">
        <f>JUN!M82</f>
        <v/>
      </c>
      <c r="O2581" s="44">
        <f>JUN!N82</f>
        <v/>
      </c>
      <c r="P2581" s="44">
        <f>JUN!O82</f>
        <v/>
      </c>
      <c r="Q2581" s="44">
        <f>JUN!P82</f>
        <v/>
      </c>
      <c r="R2581" s="44">
        <f>JUN!Q82</f>
        <v/>
      </c>
      <c r="S2581" s="46">
        <f>S2580+IF(X2581=0,0,M2581)</f>
        <v/>
      </c>
      <c r="T2581" s="47">
        <f>MAX(T2580,S2581)</f>
        <v/>
      </c>
      <c r="U2581" s="48">
        <f>S2581-T2581</f>
        <v/>
      </c>
      <c r="V2581" s="47">
        <f>IFERROR(SUMIFS(DATABASE!$M$5:$M$6004,DATABASE!$B$5:$B$6004,B2581,DATABASE!$X$5:$X$6004,1),0)</f>
        <v/>
      </c>
      <c r="W2581" s="31">
        <f>IFERROR(COUNTIFS(DATABASE!$B$5:$B$6004,B2581,DATABASE!$X$5:$X$6004,1),0)</f>
        <v/>
      </c>
      <c r="X2581" s="49">
        <f>--AND(ISNUMBER(B2581),C2581&lt;&gt;"",L2581&lt;&gt;"",M2581&lt;&gt;"")</f>
        <v/>
      </c>
    </row>
    <row r="2582" ht="15" customHeight="1" s="111">
      <c r="A2582" s="50" t="inlineStr">
        <is>
          <t>JUN</t>
        </is>
      </c>
      <c r="B2582" s="51">
        <f>JUN!A83</f>
        <v/>
      </c>
      <c r="C2582" s="52">
        <f>JUN!B83</f>
        <v/>
      </c>
      <c r="D2582" s="52">
        <f>JUN!C83</f>
        <v/>
      </c>
      <c r="E2582" s="52">
        <f>JUN!D83</f>
        <v/>
      </c>
      <c r="F2582" s="52">
        <f>JUN!E83</f>
        <v/>
      </c>
      <c r="G2582" s="52">
        <f>JUN!F83</f>
        <v/>
      </c>
      <c r="H2582" s="52">
        <f>JUN!G83</f>
        <v/>
      </c>
      <c r="I2582" s="53">
        <f>JUN!H83</f>
        <v/>
      </c>
      <c r="J2582" s="53">
        <f>JUN!I83</f>
        <v/>
      </c>
      <c r="K2582" s="52">
        <f>JUN!J83</f>
        <v/>
      </c>
      <c r="L2582" s="52">
        <f>JUN!K83</f>
        <v/>
      </c>
      <c r="M2582" s="54">
        <f>JUN!L83</f>
        <v/>
      </c>
      <c r="N2582" s="52">
        <f>JUN!M83</f>
        <v/>
      </c>
      <c r="O2582" s="52">
        <f>JUN!N83</f>
        <v/>
      </c>
      <c r="P2582" s="52">
        <f>JUN!O83</f>
        <v/>
      </c>
      <c r="Q2582" s="52">
        <f>JUN!P83</f>
        <v/>
      </c>
      <c r="R2582" s="52">
        <f>JUN!Q83</f>
        <v/>
      </c>
      <c r="S2582" s="54">
        <f>S2581+IF(X2582=0,0,M2582)</f>
        <v/>
      </c>
      <c r="T2582" s="55">
        <f>MAX(T2581,S2582)</f>
        <v/>
      </c>
      <c r="U2582" s="56">
        <f>S2582-T2582</f>
        <v/>
      </c>
      <c r="V2582" s="55">
        <f>IFERROR(SUMIFS(DATABASE!$M$5:$M$6004,DATABASE!$B$5:$B$6004,B2582,DATABASE!$X$5:$X$6004,1),0)</f>
        <v/>
      </c>
      <c r="W2582" s="57">
        <f>IFERROR(COUNTIFS(DATABASE!$B$5:$B$6004,B2582,DATABASE!$X$5:$X$6004,1),0)</f>
        <v/>
      </c>
      <c r="X2582" s="58">
        <f>--AND(ISNUMBER(B2582),C2582&lt;&gt;"",L2582&lt;&gt;"",M2582&lt;&gt;"")</f>
        <v/>
      </c>
    </row>
    <row r="2583" ht="15" customHeight="1" s="111">
      <c r="A2583" s="42" t="inlineStr">
        <is>
          <t>JUN</t>
        </is>
      </c>
      <c r="B2583" s="43">
        <f>JUN!A84</f>
        <v/>
      </c>
      <c r="C2583" s="44">
        <f>JUN!B84</f>
        <v/>
      </c>
      <c r="D2583" s="44">
        <f>JUN!C84</f>
        <v/>
      </c>
      <c r="E2583" s="44">
        <f>JUN!D84</f>
        <v/>
      </c>
      <c r="F2583" s="44">
        <f>JUN!E84</f>
        <v/>
      </c>
      <c r="G2583" s="44">
        <f>JUN!F84</f>
        <v/>
      </c>
      <c r="H2583" s="44">
        <f>JUN!G84</f>
        <v/>
      </c>
      <c r="I2583" s="45">
        <f>JUN!H84</f>
        <v/>
      </c>
      <c r="J2583" s="45">
        <f>JUN!I84</f>
        <v/>
      </c>
      <c r="K2583" s="44">
        <f>JUN!J84</f>
        <v/>
      </c>
      <c r="L2583" s="44">
        <f>JUN!K84</f>
        <v/>
      </c>
      <c r="M2583" s="46">
        <f>JUN!L84</f>
        <v/>
      </c>
      <c r="N2583" s="44">
        <f>JUN!M84</f>
        <v/>
      </c>
      <c r="O2583" s="44">
        <f>JUN!N84</f>
        <v/>
      </c>
      <c r="P2583" s="44">
        <f>JUN!O84</f>
        <v/>
      </c>
      <c r="Q2583" s="44">
        <f>JUN!P84</f>
        <v/>
      </c>
      <c r="R2583" s="44">
        <f>JUN!Q84</f>
        <v/>
      </c>
      <c r="S2583" s="46">
        <f>S2582+IF(X2583=0,0,M2583)</f>
        <v/>
      </c>
      <c r="T2583" s="47">
        <f>MAX(T2582,S2583)</f>
        <v/>
      </c>
      <c r="U2583" s="48">
        <f>S2583-T2583</f>
        <v/>
      </c>
      <c r="V2583" s="47">
        <f>IFERROR(SUMIFS(DATABASE!$M$5:$M$6004,DATABASE!$B$5:$B$6004,B2583,DATABASE!$X$5:$X$6004,1),0)</f>
        <v/>
      </c>
      <c r="W2583" s="31">
        <f>IFERROR(COUNTIFS(DATABASE!$B$5:$B$6004,B2583,DATABASE!$X$5:$X$6004,1),0)</f>
        <v/>
      </c>
      <c r="X2583" s="49">
        <f>--AND(ISNUMBER(B2583),C2583&lt;&gt;"",L2583&lt;&gt;"",M2583&lt;&gt;"")</f>
        <v/>
      </c>
    </row>
    <row r="2584" ht="15" customHeight="1" s="111">
      <c r="A2584" s="50" t="inlineStr">
        <is>
          <t>JUN</t>
        </is>
      </c>
      <c r="B2584" s="51">
        <f>JUN!A85</f>
        <v/>
      </c>
      <c r="C2584" s="52">
        <f>JUN!B85</f>
        <v/>
      </c>
      <c r="D2584" s="52">
        <f>JUN!C85</f>
        <v/>
      </c>
      <c r="E2584" s="52">
        <f>JUN!D85</f>
        <v/>
      </c>
      <c r="F2584" s="52">
        <f>JUN!E85</f>
        <v/>
      </c>
      <c r="G2584" s="52">
        <f>JUN!F85</f>
        <v/>
      </c>
      <c r="H2584" s="52">
        <f>JUN!G85</f>
        <v/>
      </c>
      <c r="I2584" s="53">
        <f>JUN!H85</f>
        <v/>
      </c>
      <c r="J2584" s="53">
        <f>JUN!I85</f>
        <v/>
      </c>
      <c r="K2584" s="52">
        <f>JUN!J85</f>
        <v/>
      </c>
      <c r="L2584" s="52">
        <f>JUN!K85</f>
        <v/>
      </c>
      <c r="M2584" s="54">
        <f>JUN!L85</f>
        <v/>
      </c>
      <c r="N2584" s="52">
        <f>JUN!M85</f>
        <v/>
      </c>
      <c r="O2584" s="52">
        <f>JUN!N85</f>
        <v/>
      </c>
      <c r="P2584" s="52">
        <f>JUN!O85</f>
        <v/>
      </c>
      <c r="Q2584" s="52">
        <f>JUN!P85</f>
        <v/>
      </c>
      <c r="R2584" s="52">
        <f>JUN!Q85</f>
        <v/>
      </c>
      <c r="S2584" s="54">
        <f>S2583+IF(X2584=0,0,M2584)</f>
        <v/>
      </c>
      <c r="T2584" s="55">
        <f>MAX(T2583,S2584)</f>
        <v/>
      </c>
      <c r="U2584" s="56">
        <f>S2584-T2584</f>
        <v/>
      </c>
      <c r="V2584" s="55">
        <f>IFERROR(SUMIFS(DATABASE!$M$5:$M$6004,DATABASE!$B$5:$B$6004,B2584,DATABASE!$X$5:$X$6004,1),0)</f>
        <v/>
      </c>
      <c r="W2584" s="57">
        <f>IFERROR(COUNTIFS(DATABASE!$B$5:$B$6004,B2584,DATABASE!$X$5:$X$6004,1),0)</f>
        <v/>
      </c>
      <c r="X2584" s="58">
        <f>--AND(ISNUMBER(B2584),C2584&lt;&gt;"",L2584&lt;&gt;"",M2584&lt;&gt;"")</f>
        <v/>
      </c>
    </row>
    <row r="2585" ht="15" customHeight="1" s="111">
      <c r="A2585" s="42" t="inlineStr">
        <is>
          <t>JUN</t>
        </is>
      </c>
      <c r="B2585" s="43">
        <f>JUN!A86</f>
        <v/>
      </c>
      <c r="C2585" s="44">
        <f>JUN!B86</f>
        <v/>
      </c>
      <c r="D2585" s="44">
        <f>JUN!C86</f>
        <v/>
      </c>
      <c r="E2585" s="44">
        <f>JUN!D86</f>
        <v/>
      </c>
      <c r="F2585" s="44">
        <f>JUN!E86</f>
        <v/>
      </c>
      <c r="G2585" s="44">
        <f>JUN!F86</f>
        <v/>
      </c>
      <c r="H2585" s="44">
        <f>JUN!G86</f>
        <v/>
      </c>
      <c r="I2585" s="45">
        <f>JUN!H86</f>
        <v/>
      </c>
      <c r="J2585" s="45">
        <f>JUN!I86</f>
        <v/>
      </c>
      <c r="K2585" s="44">
        <f>JUN!J86</f>
        <v/>
      </c>
      <c r="L2585" s="44">
        <f>JUN!K86</f>
        <v/>
      </c>
      <c r="M2585" s="46">
        <f>JUN!L86</f>
        <v/>
      </c>
      <c r="N2585" s="44">
        <f>JUN!M86</f>
        <v/>
      </c>
      <c r="O2585" s="44">
        <f>JUN!N86</f>
        <v/>
      </c>
      <c r="P2585" s="44">
        <f>JUN!O86</f>
        <v/>
      </c>
      <c r="Q2585" s="44">
        <f>JUN!P86</f>
        <v/>
      </c>
      <c r="R2585" s="44">
        <f>JUN!Q86</f>
        <v/>
      </c>
      <c r="S2585" s="46">
        <f>S2584+IF(X2585=0,0,M2585)</f>
        <v/>
      </c>
      <c r="T2585" s="47">
        <f>MAX(T2584,S2585)</f>
        <v/>
      </c>
      <c r="U2585" s="48">
        <f>S2585-T2585</f>
        <v/>
      </c>
      <c r="V2585" s="47">
        <f>IFERROR(SUMIFS(DATABASE!$M$5:$M$6004,DATABASE!$B$5:$B$6004,B2585,DATABASE!$X$5:$X$6004,1),0)</f>
        <v/>
      </c>
      <c r="W2585" s="31">
        <f>IFERROR(COUNTIFS(DATABASE!$B$5:$B$6004,B2585,DATABASE!$X$5:$X$6004,1),0)</f>
        <v/>
      </c>
      <c r="X2585" s="49">
        <f>--AND(ISNUMBER(B2585),C2585&lt;&gt;"",L2585&lt;&gt;"",M2585&lt;&gt;"")</f>
        <v/>
      </c>
    </row>
    <row r="2586" ht="15" customHeight="1" s="111">
      <c r="A2586" s="50" t="inlineStr">
        <is>
          <t>JUN</t>
        </is>
      </c>
      <c r="B2586" s="51">
        <f>JUN!A87</f>
        <v/>
      </c>
      <c r="C2586" s="52">
        <f>JUN!B87</f>
        <v/>
      </c>
      <c r="D2586" s="52">
        <f>JUN!C87</f>
        <v/>
      </c>
      <c r="E2586" s="52">
        <f>JUN!D87</f>
        <v/>
      </c>
      <c r="F2586" s="52">
        <f>JUN!E87</f>
        <v/>
      </c>
      <c r="G2586" s="52">
        <f>JUN!F87</f>
        <v/>
      </c>
      <c r="H2586" s="52">
        <f>JUN!G87</f>
        <v/>
      </c>
      <c r="I2586" s="53">
        <f>JUN!H87</f>
        <v/>
      </c>
      <c r="J2586" s="53">
        <f>JUN!I87</f>
        <v/>
      </c>
      <c r="K2586" s="52">
        <f>JUN!J87</f>
        <v/>
      </c>
      <c r="L2586" s="52">
        <f>JUN!K87</f>
        <v/>
      </c>
      <c r="M2586" s="54">
        <f>JUN!L87</f>
        <v/>
      </c>
      <c r="N2586" s="52">
        <f>JUN!M87</f>
        <v/>
      </c>
      <c r="O2586" s="52">
        <f>JUN!N87</f>
        <v/>
      </c>
      <c r="P2586" s="52">
        <f>JUN!O87</f>
        <v/>
      </c>
      <c r="Q2586" s="52">
        <f>JUN!P87</f>
        <v/>
      </c>
      <c r="R2586" s="52">
        <f>JUN!Q87</f>
        <v/>
      </c>
      <c r="S2586" s="54">
        <f>S2585+IF(X2586=0,0,M2586)</f>
        <v/>
      </c>
      <c r="T2586" s="55">
        <f>MAX(T2585,S2586)</f>
        <v/>
      </c>
      <c r="U2586" s="56">
        <f>S2586-T2586</f>
        <v/>
      </c>
      <c r="V2586" s="55">
        <f>IFERROR(SUMIFS(DATABASE!$M$5:$M$6004,DATABASE!$B$5:$B$6004,B2586,DATABASE!$X$5:$X$6004,1),0)</f>
        <v/>
      </c>
      <c r="W2586" s="57">
        <f>IFERROR(COUNTIFS(DATABASE!$B$5:$B$6004,B2586,DATABASE!$X$5:$X$6004,1),0)</f>
        <v/>
      </c>
      <c r="X2586" s="58">
        <f>--AND(ISNUMBER(B2586),C2586&lt;&gt;"",L2586&lt;&gt;"",M2586&lt;&gt;"")</f>
        <v/>
      </c>
    </row>
    <row r="2587" ht="15" customHeight="1" s="111">
      <c r="A2587" s="42" t="inlineStr">
        <is>
          <t>JUN</t>
        </is>
      </c>
      <c r="B2587" s="43">
        <f>JUN!A88</f>
        <v/>
      </c>
      <c r="C2587" s="44">
        <f>JUN!B88</f>
        <v/>
      </c>
      <c r="D2587" s="44">
        <f>JUN!C88</f>
        <v/>
      </c>
      <c r="E2587" s="44">
        <f>JUN!D88</f>
        <v/>
      </c>
      <c r="F2587" s="44">
        <f>JUN!E88</f>
        <v/>
      </c>
      <c r="G2587" s="44">
        <f>JUN!F88</f>
        <v/>
      </c>
      <c r="H2587" s="44">
        <f>JUN!G88</f>
        <v/>
      </c>
      <c r="I2587" s="45">
        <f>JUN!H88</f>
        <v/>
      </c>
      <c r="J2587" s="45">
        <f>JUN!I88</f>
        <v/>
      </c>
      <c r="K2587" s="44">
        <f>JUN!J88</f>
        <v/>
      </c>
      <c r="L2587" s="44">
        <f>JUN!K88</f>
        <v/>
      </c>
      <c r="M2587" s="46">
        <f>JUN!L88</f>
        <v/>
      </c>
      <c r="N2587" s="44">
        <f>JUN!M88</f>
        <v/>
      </c>
      <c r="O2587" s="44">
        <f>JUN!N88</f>
        <v/>
      </c>
      <c r="P2587" s="44">
        <f>JUN!O88</f>
        <v/>
      </c>
      <c r="Q2587" s="44">
        <f>JUN!P88</f>
        <v/>
      </c>
      <c r="R2587" s="44">
        <f>JUN!Q88</f>
        <v/>
      </c>
      <c r="S2587" s="46">
        <f>S2586+IF(X2587=0,0,M2587)</f>
        <v/>
      </c>
      <c r="T2587" s="47">
        <f>MAX(T2586,S2587)</f>
        <v/>
      </c>
      <c r="U2587" s="48">
        <f>S2587-T2587</f>
        <v/>
      </c>
      <c r="V2587" s="47">
        <f>IFERROR(SUMIFS(DATABASE!$M$5:$M$6004,DATABASE!$B$5:$B$6004,B2587,DATABASE!$X$5:$X$6004,1),0)</f>
        <v/>
      </c>
      <c r="W2587" s="31">
        <f>IFERROR(COUNTIFS(DATABASE!$B$5:$B$6004,B2587,DATABASE!$X$5:$X$6004,1),0)</f>
        <v/>
      </c>
      <c r="X2587" s="49">
        <f>--AND(ISNUMBER(B2587),C2587&lt;&gt;"",L2587&lt;&gt;"",M2587&lt;&gt;"")</f>
        <v/>
      </c>
    </row>
    <row r="2588" ht="15" customHeight="1" s="111">
      <c r="A2588" s="50" t="inlineStr">
        <is>
          <t>JUN</t>
        </is>
      </c>
      <c r="B2588" s="51">
        <f>JUN!A89</f>
        <v/>
      </c>
      <c r="C2588" s="52">
        <f>JUN!B89</f>
        <v/>
      </c>
      <c r="D2588" s="52">
        <f>JUN!C89</f>
        <v/>
      </c>
      <c r="E2588" s="52">
        <f>JUN!D89</f>
        <v/>
      </c>
      <c r="F2588" s="52">
        <f>JUN!E89</f>
        <v/>
      </c>
      <c r="G2588" s="52">
        <f>JUN!F89</f>
        <v/>
      </c>
      <c r="H2588" s="52">
        <f>JUN!G89</f>
        <v/>
      </c>
      <c r="I2588" s="53">
        <f>JUN!H89</f>
        <v/>
      </c>
      <c r="J2588" s="53">
        <f>JUN!I89</f>
        <v/>
      </c>
      <c r="K2588" s="52">
        <f>JUN!J89</f>
        <v/>
      </c>
      <c r="L2588" s="52">
        <f>JUN!K89</f>
        <v/>
      </c>
      <c r="M2588" s="54">
        <f>JUN!L89</f>
        <v/>
      </c>
      <c r="N2588" s="52">
        <f>JUN!M89</f>
        <v/>
      </c>
      <c r="O2588" s="52">
        <f>JUN!N89</f>
        <v/>
      </c>
      <c r="P2588" s="52">
        <f>JUN!O89</f>
        <v/>
      </c>
      <c r="Q2588" s="52">
        <f>JUN!P89</f>
        <v/>
      </c>
      <c r="R2588" s="52">
        <f>JUN!Q89</f>
        <v/>
      </c>
      <c r="S2588" s="54">
        <f>S2587+IF(X2588=0,0,M2588)</f>
        <v/>
      </c>
      <c r="T2588" s="55">
        <f>MAX(T2587,S2588)</f>
        <v/>
      </c>
      <c r="U2588" s="56">
        <f>S2588-T2588</f>
        <v/>
      </c>
      <c r="V2588" s="55">
        <f>IFERROR(SUMIFS(DATABASE!$M$5:$M$6004,DATABASE!$B$5:$B$6004,B2588,DATABASE!$X$5:$X$6004,1),0)</f>
        <v/>
      </c>
      <c r="W2588" s="57">
        <f>IFERROR(COUNTIFS(DATABASE!$B$5:$B$6004,B2588,DATABASE!$X$5:$X$6004,1),0)</f>
        <v/>
      </c>
      <c r="X2588" s="58">
        <f>--AND(ISNUMBER(B2588),C2588&lt;&gt;"",L2588&lt;&gt;"",M2588&lt;&gt;"")</f>
        <v/>
      </c>
    </row>
    <row r="2589" ht="15" customHeight="1" s="111">
      <c r="A2589" s="42" t="inlineStr">
        <is>
          <t>JUN</t>
        </is>
      </c>
      <c r="B2589" s="43">
        <f>JUN!A90</f>
        <v/>
      </c>
      <c r="C2589" s="44">
        <f>JUN!B90</f>
        <v/>
      </c>
      <c r="D2589" s="44">
        <f>JUN!C90</f>
        <v/>
      </c>
      <c r="E2589" s="44">
        <f>JUN!D90</f>
        <v/>
      </c>
      <c r="F2589" s="44">
        <f>JUN!E90</f>
        <v/>
      </c>
      <c r="G2589" s="44">
        <f>JUN!F90</f>
        <v/>
      </c>
      <c r="H2589" s="44">
        <f>JUN!G90</f>
        <v/>
      </c>
      <c r="I2589" s="45">
        <f>JUN!H90</f>
        <v/>
      </c>
      <c r="J2589" s="45">
        <f>JUN!I90</f>
        <v/>
      </c>
      <c r="K2589" s="44">
        <f>JUN!J90</f>
        <v/>
      </c>
      <c r="L2589" s="44">
        <f>JUN!K90</f>
        <v/>
      </c>
      <c r="M2589" s="46">
        <f>JUN!L90</f>
        <v/>
      </c>
      <c r="N2589" s="44">
        <f>JUN!M90</f>
        <v/>
      </c>
      <c r="O2589" s="44">
        <f>JUN!N90</f>
        <v/>
      </c>
      <c r="P2589" s="44">
        <f>JUN!O90</f>
        <v/>
      </c>
      <c r="Q2589" s="44">
        <f>JUN!P90</f>
        <v/>
      </c>
      <c r="R2589" s="44">
        <f>JUN!Q90</f>
        <v/>
      </c>
      <c r="S2589" s="46">
        <f>S2588+IF(X2589=0,0,M2589)</f>
        <v/>
      </c>
      <c r="T2589" s="47">
        <f>MAX(T2588,S2589)</f>
        <v/>
      </c>
      <c r="U2589" s="48">
        <f>S2589-T2589</f>
        <v/>
      </c>
      <c r="V2589" s="47">
        <f>IFERROR(SUMIFS(DATABASE!$M$5:$M$6004,DATABASE!$B$5:$B$6004,B2589,DATABASE!$X$5:$X$6004,1),0)</f>
        <v/>
      </c>
      <c r="W2589" s="31">
        <f>IFERROR(COUNTIFS(DATABASE!$B$5:$B$6004,B2589,DATABASE!$X$5:$X$6004,1),0)</f>
        <v/>
      </c>
      <c r="X2589" s="49">
        <f>--AND(ISNUMBER(B2589),C2589&lt;&gt;"",L2589&lt;&gt;"",M2589&lt;&gt;"")</f>
        <v/>
      </c>
    </row>
    <row r="2590" ht="15" customHeight="1" s="111">
      <c r="A2590" s="50" t="inlineStr">
        <is>
          <t>JUN</t>
        </is>
      </c>
      <c r="B2590" s="51">
        <f>JUN!A91</f>
        <v/>
      </c>
      <c r="C2590" s="52">
        <f>JUN!B91</f>
        <v/>
      </c>
      <c r="D2590" s="52">
        <f>JUN!C91</f>
        <v/>
      </c>
      <c r="E2590" s="52">
        <f>JUN!D91</f>
        <v/>
      </c>
      <c r="F2590" s="52">
        <f>JUN!E91</f>
        <v/>
      </c>
      <c r="G2590" s="52">
        <f>JUN!F91</f>
        <v/>
      </c>
      <c r="H2590" s="52">
        <f>JUN!G91</f>
        <v/>
      </c>
      <c r="I2590" s="53">
        <f>JUN!H91</f>
        <v/>
      </c>
      <c r="J2590" s="53">
        <f>JUN!I91</f>
        <v/>
      </c>
      <c r="K2590" s="52">
        <f>JUN!J91</f>
        <v/>
      </c>
      <c r="L2590" s="52">
        <f>JUN!K91</f>
        <v/>
      </c>
      <c r="M2590" s="54">
        <f>JUN!L91</f>
        <v/>
      </c>
      <c r="N2590" s="52">
        <f>JUN!M91</f>
        <v/>
      </c>
      <c r="O2590" s="52">
        <f>JUN!N91</f>
        <v/>
      </c>
      <c r="P2590" s="52">
        <f>JUN!O91</f>
        <v/>
      </c>
      <c r="Q2590" s="52">
        <f>JUN!P91</f>
        <v/>
      </c>
      <c r="R2590" s="52">
        <f>JUN!Q91</f>
        <v/>
      </c>
      <c r="S2590" s="54">
        <f>S2589+IF(X2590=0,0,M2590)</f>
        <v/>
      </c>
      <c r="T2590" s="55">
        <f>MAX(T2589,S2590)</f>
        <v/>
      </c>
      <c r="U2590" s="56">
        <f>S2590-T2590</f>
        <v/>
      </c>
      <c r="V2590" s="55">
        <f>IFERROR(SUMIFS(DATABASE!$M$5:$M$6004,DATABASE!$B$5:$B$6004,B2590,DATABASE!$X$5:$X$6004,1),0)</f>
        <v/>
      </c>
      <c r="W2590" s="57">
        <f>IFERROR(COUNTIFS(DATABASE!$B$5:$B$6004,B2590,DATABASE!$X$5:$X$6004,1),0)</f>
        <v/>
      </c>
      <c r="X2590" s="58">
        <f>--AND(ISNUMBER(B2590),C2590&lt;&gt;"",L2590&lt;&gt;"",M2590&lt;&gt;"")</f>
        <v/>
      </c>
    </row>
    <row r="2591" ht="15" customHeight="1" s="111">
      <c r="A2591" s="42" t="inlineStr">
        <is>
          <t>JUN</t>
        </is>
      </c>
      <c r="B2591" s="43">
        <f>JUN!A92</f>
        <v/>
      </c>
      <c r="C2591" s="44">
        <f>JUN!B92</f>
        <v/>
      </c>
      <c r="D2591" s="44">
        <f>JUN!C92</f>
        <v/>
      </c>
      <c r="E2591" s="44">
        <f>JUN!D92</f>
        <v/>
      </c>
      <c r="F2591" s="44">
        <f>JUN!E92</f>
        <v/>
      </c>
      <c r="G2591" s="44">
        <f>JUN!F92</f>
        <v/>
      </c>
      <c r="H2591" s="44">
        <f>JUN!G92</f>
        <v/>
      </c>
      <c r="I2591" s="45">
        <f>JUN!H92</f>
        <v/>
      </c>
      <c r="J2591" s="45">
        <f>JUN!I92</f>
        <v/>
      </c>
      <c r="K2591" s="44">
        <f>JUN!J92</f>
        <v/>
      </c>
      <c r="L2591" s="44">
        <f>JUN!K92</f>
        <v/>
      </c>
      <c r="M2591" s="46">
        <f>JUN!L92</f>
        <v/>
      </c>
      <c r="N2591" s="44">
        <f>JUN!M92</f>
        <v/>
      </c>
      <c r="O2591" s="44">
        <f>JUN!N92</f>
        <v/>
      </c>
      <c r="P2591" s="44">
        <f>JUN!O92</f>
        <v/>
      </c>
      <c r="Q2591" s="44">
        <f>JUN!P92</f>
        <v/>
      </c>
      <c r="R2591" s="44">
        <f>JUN!Q92</f>
        <v/>
      </c>
      <c r="S2591" s="46">
        <f>S2590+IF(X2591=0,0,M2591)</f>
        <v/>
      </c>
      <c r="T2591" s="47">
        <f>MAX(T2590,S2591)</f>
        <v/>
      </c>
      <c r="U2591" s="48">
        <f>S2591-T2591</f>
        <v/>
      </c>
      <c r="V2591" s="47">
        <f>IFERROR(SUMIFS(DATABASE!$M$5:$M$6004,DATABASE!$B$5:$B$6004,B2591,DATABASE!$X$5:$X$6004,1),0)</f>
        <v/>
      </c>
      <c r="W2591" s="31">
        <f>IFERROR(COUNTIFS(DATABASE!$B$5:$B$6004,B2591,DATABASE!$X$5:$X$6004,1),0)</f>
        <v/>
      </c>
      <c r="X2591" s="49">
        <f>--AND(ISNUMBER(B2591),C2591&lt;&gt;"",L2591&lt;&gt;"",M2591&lt;&gt;"")</f>
        <v/>
      </c>
    </row>
    <row r="2592" ht="15" customHeight="1" s="111">
      <c r="A2592" s="50" t="inlineStr">
        <is>
          <t>JUN</t>
        </is>
      </c>
      <c r="B2592" s="51">
        <f>JUN!A93</f>
        <v/>
      </c>
      <c r="C2592" s="52">
        <f>JUN!B93</f>
        <v/>
      </c>
      <c r="D2592" s="52">
        <f>JUN!C93</f>
        <v/>
      </c>
      <c r="E2592" s="52">
        <f>JUN!D93</f>
        <v/>
      </c>
      <c r="F2592" s="52">
        <f>JUN!E93</f>
        <v/>
      </c>
      <c r="G2592" s="52">
        <f>JUN!F93</f>
        <v/>
      </c>
      <c r="H2592" s="52">
        <f>JUN!G93</f>
        <v/>
      </c>
      <c r="I2592" s="53">
        <f>JUN!H93</f>
        <v/>
      </c>
      <c r="J2592" s="53">
        <f>JUN!I93</f>
        <v/>
      </c>
      <c r="K2592" s="52">
        <f>JUN!J93</f>
        <v/>
      </c>
      <c r="L2592" s="52">
        <f>JUN!K93</f>
        <v/>
      </c>
      <c r="M2592" s="54">
        <f>JUN!L93</f>
        <v/>
      </c>
      <c r="N2592" s="52">
        <f>JUN!M93</f>
        <v/>
      </c>
      <c r="O2592" s="52">
        <f>JUN!N93</f>
        <v/>
      </c>
      <c r="P2592" s="52">
        <f>JUN!O93</f>
        <v/>
      </c>
      <c r="Q2592" s="52">
        <f>JUN!P93</f>
        <v/>
      </c>
      <c r="R2592" s="52">
        <f>JUN!Q93</f>
        <v/>
      </c>
      <c r="S2592" s="54">
        <f>S2591+IF(X2592=0,0,M2592)</f>
        <v/>
      </c>
      <c r="T2592" s="55">
        <f>MAX(T2591,S2592)</f>
        <v/>
      </c>
      <c r="U2592" s="56">
        <f>S2592-T2592</f>
        <v/>
      </c>
      <c r="V2592" s="55">
        <f>IFERROR(SUMIFS(DATABASE!$M$5:$M$6004,DATABASE!$B$5:$B$6004,B2592,DATABASE!$X$5:$X$6004,1),0)</f>
        <v/>
      </c>
      <c r="W2592" s="57">
        <f>IFERROR(COUNTIFS(DATABASE!$B$5:$B$6004,B2592,DATABASE!$X$5:$X$6004,1),0)</f>
        <v/>
      </c>
      <c r="X2592" s="58">
        <f>--AND(ISNUMBER(B2592),C2592&lt;&gt;"",L2592&lt;&gt;"",M2592&lt;&gt;"")</f>
        <v/>
      </c>
    </row>
    <row r="2593" ht="15" customHeight="1" s="111">
      <c r="A2593" s="42" t="inlineStr">
        <is>
          <t>JUN</t>
        </is>
      </c>
      <c r="B2593" s="43">
        <f>JUN!A94</f>
        <v/>
      </c>
      <c r="C2593" s="44">
        <f>JUN!B94</f>
        <v/>
      </c>
      <c r="D2593" s="44">
        <f>JUN!C94</f>
        <v/>
      </c>
      <c r="E2593" s="44">
        <f>JUN!D94</f>
        <v/>
      </c>
      <c r="F2593" s="44">
        <f>JUN!E94</f>
        <v/>
      </c>
      <c r="G2593" s="44">
        <f>JUN!F94</f>
        <v/>
      </c>
      <c r="H2593" s="44">
        <f>JUN!G94</f>
        <v/>
      </c>
      <c r="I2593" s="45">
        <f>JUN!H94</f>
        <v/>
      </c>
      <c r="J2593" s="45">
        <f>JUN!I94</f>
        <v/>
      </c>
      <c r="K2593" s="44">
        <f>JUN!J94</f>
        <v/>
      </c>
      <c r="L2593" s="44">
        <f>JUN!K94</f>
        <v/>
      </c>
      <c r="M2593" s="46">
        <f>JUN!L94</f>
        <v/>
      </c>
      <c r="N2593" s="44">
        <f>JUN!M94</f>
        <v/>
      </c>
      <c r="O2593" s="44">
        <f>JUN!N94</f>
        <v/>
      </c>
      <c r="P2593" s="44">
        <f>JUN!O94</f>
        <v/>
      </c>
      <c r="Q2593" s="44">
        <f>JUN!P94</f>
        <v/>
      </c>
      <c r="R2593" s="44">
        <f>JUN!Q94</f>
        <v/>
      </c>
      <c r="S2593" s="46">
        <f>S2592+IF(X2593=0,0,M2593)</f>
        <v/>
      </c>
      <c r="T2593" s="47">
        <f>MAX(T2592,S2593)</f>
        <v/>
      </c>
      <c r="U2593" s="48">
        <f>S2593-T2593</f>
        <v/>
      </c>
      <c r="V2593" s="47">
        <f>IFERROR(SUMIFS(DATABASE!$M$5:$M$6004,DATABASE!$B$5:$B$6004,B2593,DATABASE!$X$5:$X$6004,1),0)</f>
        <v/>
      </c>
      <c r="W2593" s="31">
        <f>IFERROR(COUNTIFS(DATABASE!$B$5:$B$6004,B2593,DATABASE!$X$5:$X$6004,1),0)</f>
        <v/>
      </c>
      <c r="X2593" s="49">
        <f>--AND(ISNUMBER(B2593),C2593&lt;&gt;"",L2593&lt;&gt;"",M2593&lt;&gt;"")</f>
        <v/>
      </c>
    </row>
    <row r="2594" ht="15" customHeight="1" s="111">
      <c r="A2594" s="50" t="inlineStr">
        <is>
          <t>JUN</t>
        </is>
      </c>
      <c r="B2594" s="51">
        <f>JUN!A95</f>
        <v/>
      </c>
      <c r="C2594" s="52">
        <f>JUN!B95</f>
        <v/>
      </c>
      <c r="D2594" s="52">
        <f>JUN!C95</f>
        <v/>
      </c>
      <c r="E2594" s="52">
        <f>JUN!D95</f>
        <v/>
      </c>
      <c r="F2594" s="52">
        <f>JUN!E95</f>
        <v/>
      </c>
      <c r="G2594" s="52">
        <f>JUN!F95</f>
        <v/>
      </c>
      <c r="H2594" s="52">
        <f>JUN!G95</f>
        <v/>
      </c>
      <c r="I2594" s="53">
        <f>JUN!H95</f>
        <v/>
      </c>
      <c r="J2594" s="53">
        <f>JUN!I95</f>
        <v/>
      </c>
      <c r="K2594" s="52">
        <f>JUN!J95</f>
        <v/>
      </c>
      <c r="L2594" s="52">
        <f>JUN!K95</f>
        <v/>
      </c>
      <c r="M2594" s="54">
        <f>JUN!L95</f>
        <v/>
      </c>
      <c r="N2594" s="52">
        <f>JUN!M95</f>
        <v/>
      </c>
      <c r="O2594" s="52">
        <f>JUN!N95</f>
        <v/>
      </c>
      <c r="P2594" s="52">
        <f>JUN!O95</f>
        <v/>
      </c>
      <c r="Q2594" s="52">
        <f>JUN!P95</f>
        <v/>
      </c>
      <c r="R2594" s="52">
        <f>JUN!Q95</f>
        <v/>
      </c>
      <c r="S2594" s="54">
        <f>S2593+IF(X2594=0,0,M2594)</f>
        <v/>
      </c>
      <c r="T2594" s="55">
        <f>MAX(T2593,S2594)</f>
        <v/>
      </c>
      <c r="U2594" s="56">
        <f>S2594-T2594</f>
        <v/>
      </c>
      <c r="V2594" s="55">
        <f>IFERROR(SUMIFS(DATABASE!$M$5:$M$6004,DATABASE!$B$5:$B$6004,B2594,DATABASE!$X$5:$X$6004,1),0)</f>
        <v/>
      </c>
      <c r="W2594" s="57">
        <f>IFERROR(COUNTIFS(DATABASE!$B$5:$B$6004,B2594,DATABASE!$X$5:$X$6004,1),0)</f>
        <v/>
      </c>
      <c r="X2594" s="58">
        <f>--AND(ISNUMBER(B2594),C2594&lt;&gt;"",L2594&lt;&gt;"",M2594&lt;&gt;"")</f>
        <v/>
      </c>
    </row>
    <row r="2595" ht="15" customHeight="1" s="111">
      <c r="A2595" s="42" t="inlineStr">
        <is>
          <t>JUN</t>
        </is>
      </c>
      <c r="B2595" s="43">
        <f>JUN!A96</f>
        <v/>
      </c>
      <c r="C2595" s="44">
        <f>JUN!B96</f>
        <v/>
      </c>
      <c r="D2595" s="44">
        <f>JUN!C96</f>
        <v/>
      </c>
      <c r="E2595" s="44">
        <f>JUN!D96</f>
        <v/>
      </c>
      <c r="F2595" s="44">
        <f>JUN!E96</f>
        <v/>
      </c>
      <c r="G2595" s="44">
        <f>JUN!F96</f>
        <v/>
      </c>
      <c r="H2595" s="44">
        <f>JUN!G96</f>
        <v/>
      </c>
      <c r="I2595" s="45">
        <f>JUN!H96</f>
        <v/>
      </c>
      <c r="J2595" s="45">
        <f>JUN!I96</f>
        <v/>
      </c>
      <c r="K2595" s="44">
        <f>JUN!J96</f>
        <v/>
      </c>
      <c r="L2595" s="44">
        <f>JUN!K96</f>
        <v/>
      </c>
      <c r="M2595" s="46">
        <f>JUN!L96</f>
        <v/>
      </c>
      <c r="N2595" s="44">
        <f>JUN!M96</f>
        <v/>
      </c>
      <c r="O2595" s="44">
        <f>JUN!N96</f>
        <v/>
      </c>
      <c r="P2595" s="44">
        <f>JUN!O96</f>
        <v/>
      </c>
      <c r="Q2595" s="44">
        <f>JUN!P96</f>
        <v/>
      </c>
      <c r="R2595" s="44">
        <f>JUN!Q96</f>
        <v/>
      </c>
      <c r="S2595" s="46">
        <f>S2594+IF(X2595=0,0,M2595)</f>
        <v/>
      </c>
      <c r="T2595" s="47">
        <f>MAX(T2594,S2595)</f>
        <v/>
      </c>
      <c r="U2595" s="48">
        <f>S2595-T2595</f>
        <v/>
      </c>
      <c r="V2595" s="47">
        <f>IFERROR(SUMIFS(DATABASE!$M$5:$M$6004,DATABASE!$B$5:$B$6004,B2595,DATABASE!$X$5:$X$6004,1),0)</f>
        <v/>
      </c>
      <c r="W2595" s="31">
        <f>IFERROR(COUNTIFS(DATABASE!$B$5:$B$6004,B2595,DATABASE!$X$5:$X$6004,1),0)</f>
        <v/>
      </c>
      <c r="X2595" s="49">
        <f>--AND(ISNUMBER(B2595),C2595&lt;&gt;"",L2595&lt;&gt;"",M2595&lt;&gt;"")</f>
        <v/>
      </c>
    </row>
    <row r="2596" ht="15" customHeight="1" s="111">
      <c r="A2596" s="50" t="inlineStr">
        <is>
          <t>JUN</t>
        </is>
      </c>
      <c r="B2596" s="51">
        <f>JUN!A97</f>
        <v/>
      </c>
      <c r="C2596" s="52">
        <f>JUN!B97</f>
        <v/>
      </c>
      <c r="D2596" s="52">
        <f>JUN!C97</f>
        <v/>
      </c>
      <c r="E2596" s="52">
        <f>JUN!D97</f>
        <v/>
      </c>
      <c r="F2596" s="52">
        <f>JUN!E97</f>
        <v/>
      </c>
      <c r="G2596" s="52">
        <f>JUN!F97</f>
        <v/>
      </c>
      <c r="H2596" s="52">
        <f>JUN!G97</f>
        <v/>
      </c>
      <c r="I2596" s="53">
        <f>JUN!H97</f>
        <v/>
      </c>
      <c r="J2596" s="53">
        <f>JUN!I97</f>
        <v/>
      </c>
      <c r="K2596" s="52">
        <f>JUN!J97</f>
        <v/>
      </c>
      <c r="L2596" s="52">
        <f>JUN!K97</f>
        <v/>
      </c>
      <c r="M2596" s="54">
        <f>JUN!L97</f>
        <v/>
      </c>
      <c r="N2596" s="52">
        <f>JUN!M97</f>
        <v/>
      </c>
      <c r="O2596" s="52">
        <f>JUN!N97</f>
        <v/>
      </c>
      <c r="P2596" s="52">
        <f>JUN!O97</f>
        <v/>
      </c>
      <c r="Q2596" s="52">
        <f>JUN!P97</f>
        <v/>
      </c>
      <c r="R2596" s="52">
        <f>JUN!Q97</f>
        <v/>
      </c>
      <c r="S2596" s="54">
        <f>S2595+IF(X2596=0,0,M2596)</f>
        <v/>
      </c>
      <c r="T2596" s="55">
        <f>MAX(T2595,S2596)</f>
        <v/>
      </c>
      <c r="U2596" s="56">
        <f>S2596-T2596</f>
        <v/>
      </c>
      <c r="V2596" s="55">
        <f>IFERROR(SUMIFS(DATABASE!$M$5:$M$6004,DATABASE!$B$5:$B$6004,B2596,DATABASE!$X$5:$X$6004,1),0)</f>
        <v/>
      </c>
      <c r="W2596" s="57">
        <f>IFERROR(COUNTIFS(DATABASE!$B$5:$B$6004,B2596,DATABASE!$X$5:$X$6004,1),0)</f>
        <v/>
      </c>
      <c r="X2596" s="58">
        <f>--AND(ISNUMBER(B2596),C2596&lt;&gt;"",L2596&lt;&gt;"",M2596&lt;&gt;"")</f>
        <v/>
      </c>
    </row>
    <row r="2597" ht="15" customHeight="1" s="111">
      <c r="A2597" s="42" t="inlineStr">
        <is>
          <t>JUN</t>
        </is>
      </c>
      <c r="B2597" s="43">
        <f>JUN!A98</f>
        <v/>
      </c>
      <c r="C2597" s="44">
        <f>JUN!B98</f>
        <v/>
      </c>
      <c r="D2597" s="44">
        <f>JUN!C98</f>
        <v/>
      </c>
      <c r="E2597" s="44">
        <f>JUN!D98</f>
        <v/>
      </c>
      <c r="F2597" s="44">
        <f>JUN!E98</f>
        <v/>
      </c>
      <c r="G2597" s="44">
        <f>JUN!F98</f>
        <v/>
      </c>
      <c r="H2597" s="44">
        <f>JUN!G98</f>
        <v/>
      </c>
      <c r="I2597" s="45">
        <f>JUN!H98</f>
        <v/>
      </c>
      <c r="J2597" s="45">
        <f>JUN!I98</f>
        <v/>
      </c>
      <c r="K2597" s="44">
        <f>JUN!J98</f>
        <v/>
      </c>
      <c r="L2597" s="44">
        <f>JUN!K98</f>
        <v/>
      </c>
      <c r="M2597" s="46">
        <f>JUN!L98</f>
        <v/>
      </c>
      <c r="N2597" s="44">
        <f>JUN!M98</f>
        <v/>
      </c>
      <c r="O2597" s="44">
        <f>JUN!N98</f>
        <v/>
      </c>
      <c r="P2597" s="44">
        <f>JUN!O98</f>
        <v/>
      </c>
      <c r="Q2597" s="44">
        <f>JUN!P98</f>
        <v/>
      </c>
      <c r="R2597" s="44">
        <f>JUN!Q98</f>
        <v/>
      </c>
      <c r="S2597" s="46">
        <f>S2596+IF(X2597=0,0,M2597)</f>
        <v/>
      </c>
      <c r="T2597" s="47">
        <f>MAX(T2596,S2597)</f>
        <v/>
      </c>
      <c r="U2597" s="48">
        <f>S2597-T2597</f>
        <v/>
      </c>
      <c r="V2597" s="47">
        <f>IFERROR(SUMIFS(DATABASE!$M$5:$M$6004,DATABASE!$B$5:$B$6004,B2597,DATABASE!$X$5:$X$6004,1),0)</f>
        <v/>
      </c>
      <c r="W2597" s="31">
        <f>IFERROR(COUNTIFS(DATABASE!$B$5:$B$6004,B2597,DATABASE!$X$5:$X$6004,1),0)</f>
        <v/>
      </c>
      <c r="X2597" s="49">
        <f>--AND(ISNUMBER(B2597),C2597&lt;&gt;"",L2597&lt;&gt;"",M2597&lt;&gt;"")</f>
        <v/>
      </c>
    </row>
    <row r="2598" ht="15" customHeight="1" s="111">
      <c r="A2598" s="50" t="inlineStr">
        <is>
          <t>JUN</t>
        </is>
      </c>
      <c r="B2598" s="51">
        <f>JUN!A99</f>
        <v/>
      </c>
      <c r="C2598" s="52">
        <f>JUN!B99</f>
        <v/>
      </c>
      <c r="D2598" s="52">
        <f>JUN!C99</f>
        <v/>
      </c>
      <c r="E2598" s="52">
        <f>JUN!D99</f>
        <v/>
      </c>
      <c r="F2598" s="52">
        <f>JUN!E99</f>
        <v/>
      </c>
      <c r="G2598" s="52">
        <f>JUN!F99</f>
        <v/>
      </c>
      <c r="H2598" s="52">
        <f>JUN!G99</f>
        <v/>
      </c>
      <c r="I2598" s="53">
        <f>JUN!H99</f>
        <v/>
      </c>
      <c r="J2598" s="53">
        <f>JUN!I99</f>
        <v/>
      </c>
      <c r="K2598" s="52">
        <f>JUN!J99</f>
        <v/>
      </c>
      <c r="L2598" s="52">
        <f>JUN!K99</f>
        <v/>
      </c>
      <c r="M2598" s="54">
        <f>JUN!L99</f>
        <v/>
      </c>
      <c r="N2598" s="52">
        <f>JUN!M99</f>
        <v/>
      </c>
      <c r="O2598" s="52">
        <f>JUN!N99</f>
        <v/>
      </c>
      <c r="P2598" s="52">
        <f>JUN!O99</f>
        <v/>
      </c>
      <c r="Q2598" s="52">
        <f>JUN!P99</f>
        <v/>
      </c>
      <c r="R2598" s="52">
        <f>JUN!Q99</f>
        <v/>
      </c>
      <c r="S2598" s="54">
        <f>S2597+IF(X2598=0,0,M2598)</f>
        <v/>
      </c>
      <c r="T2598" s="55">
        <f>MAX(T2597,S2598)</f>
        <v/>
      </c>
      <c r="U2598" s="56">
        <f>S2598-T2598</f>
        <v/>
      </c>
      <c r="V2598" s="55">
        <f>IFERROR(SUMIFS(DATABASE!$M$5:$M$6004,DATABASE!$B$5:$B$6004,B2598,DATABASE!$X$5:$X$6004,1),0)</f>
        <v/>
      </c>
      <c r="W2598" s="57">
        <f>IFERROR(COUNTIFS(DATABASE!$B$5:$B$6004,B2598,DATABASE!$X$5:$X$6004,1),0)</f>
        <v/>
      </c>
      <c r="X2598" s="58">
        <f>--AND(ISNUMBER(B2598),C2598&lt;&gt;"",L2598&lt;&gt;"",M2598&lt;&gt;"")</f>
        <v/>
      </c>
    </row>
    <row r="2599" ht="15" customHeight="1" s="111">
      <c r="A2599" s="42" t="inlineStr">
        <is>
          <t>JUN</t>
        </is>
      </c>
      <c r="B2599" s="43">
        <f>JUN!A100</f>
        <v/>
      </c>
      <c r="C2599" s="44">
        <f>JUN!B100</f>
        <v/>
      </c>
      <c r="D2599" s="44">
        <f>JUN!C100</f>
        <v/>
      </c>
      <c r="E2599" s="44">
        <f>JUN!D100</f>
        <v/>
      </c>
      <c r="F2599" s="44">
        <f>JUN!E100</f>
        <v/>
      </c>
      <c r="G2599" s="44">
        <f>JUN!F100</f>
        <v/>
      </c>
      <c r="H2599" s="44">
        <f>JUN!G100</f>
        <v/>
      </c>
      <c r="I2599" s="45">
        <f>JUN!H100</f>
        <v/>
      </c>
      <c r="J2599" s="45">
        <f>JUN!I100</f>
        <v/>
      </c>
      <c r="K2599" s="44">
        <f>JUN!J100</f>
        <v/>
      </c>
      <c r="L2599" s="44">
        <f>JUN!K100</f>
        <v/>
      </c>
      <c r="M2599" s="46">
        <f>JUN!L100</f>
        <v/>
      </c>
      <c r="N2599" s="44">
        <f>JUN!M100</f>
        <v/>
      </c>
      <c r="O2599" s="44">
        <f>JUN!N100</f>
        <v/>
      </c>
      <c r="P2599" s="44">
        <f>JUN!O100</f>
        <v/>
      </c>
      <c r="Q2599" s="44">
        <f>JUN!P100</f>
        <v/>
      </c>
      <c r="R2599" s="44">
        <f>JUN!Q100</f>
        <v/>
      </c>
      <c r="S2599" s="46">
        <f>S2598+IF(X2599=0,0,M2599)</f>
        <v/>
      </c>
      <c r="T2599" s="47">
        <f>MAX(T2598,S2599)</f>
        <v/>
      </c>
      <c r="U2599" s="48">
        <f>S2599-T2599</f>
        <v/>
      </c>
      <c r="V2599" s="47">
        <f>IFERROR(SUMIFS(DATABASE!$M$5:$M$6004,DATABASE!$B$5:$B$6004,B2599,DATABASE!$X$5:$X$6004,1),0)</f>
        <v/>
      </c>
      <c r="W2599" s="31">
        <f>IFERROR(COUNTIFS(DATABASE!$B$5:$B$6004,B2599,DATABASE!$X$5:$X$6004,1),0)</f>
        <v/>
      </c>
      <c r="X2599" s="49">
        <f>--AND(ISNUMBER(B2599),C2599&lt;&gt;"",L2599&lt;&gt;"",M2599&lt;&gt;"")</f>
        <v/>
      </c>
    </row>
    <row r="2600" ht="15" customHeight="1" s="111">
      <c r="A2600" s="50" t="inlineStr">
        <is>
          <t>JUN</t>
        </is>
      </c>
      <c r="B2600" s="51">
        <f>JUN!A101</f>
        <v/>
      </c>
      <c r="C2600" s="52">
        <f>JUN!B101</f>
        <v/>
      </c>
      <c r="D2600" s="52">
        <f>JUN!C101</f>
        <v/>
      </c>
      <c r="E2600" s="52">
        <f>JUN!D101</f>
        <v/>
      </c>
      <c r="F2600" s="52">
        <f>JUN!E101</f>
        <v/>
      </c>
      <c r="G2600" s="52">
        <f>JUN!F101</f>
        <v/>
      </c>
      <c r="H2600" s="52">
        <f>JUN!G101</f>
        <v/>
      </c>
      <c r="I2600" s="53">
        <f>JUN!H101</f>
        <v/>
      </c>
      <c r="J2600" s="53">
        <f>JUN!I101</f>
        <v/>
      </c>
      <c r="K2600" s="52">
        <f>JUN!J101</f>
        <v/>
      </c>
      <c r="L2600" s="52">
        <f>JUN!K101</f>
        <v/>
      </c>
      <c r="M2600" s="54">
        <f>JUN!L101</f>
        <v/>
      </c>
      <c r="N2600" s="52">
        <f>JUN!M101</f>
        <v/>
      </c>
      <c r="O2600" s="52">
        <f>JUN!N101</f>
        <v/>
      </c>
      <c r="P2600" s="52">
        <f>JUN!O101</f>
        <v/>
      </c>
      <c r="Q2600" s="52">
        <f>JUN!P101</f>
        <v/>
      </c>
      <c r="R2600" s="52">
        <f>JUN!Q101</f>
        <v/>
      </c>
      <c r="S2600" s="54">
        <f>S2599+IF(X2600=0,0,M2600)</f>
        <v/>
      </c>
      <c r="T2600" s="55">
        <f>MAX(T2599,S2600)</f>
        <v/>
      </c>
      <c r="U2600" s="56">
        <f>S2600-T2600</f>
        <v/>
      </c>
      <c r="V2600" s="55">
        <f>IFERROR(SUMIFS(DATABASE!$M$5:$M$6004,DATABASE!$B$5:$B$6004,B2600,DATABASE!$X$5:$X$6004,1),0)</f>
        <v/>
      </c>
      <c r="W2600" s="57">
        <f>IFERROR(COUNTIFS(DATABASE!$B$5:$B$6004,B2600,DATABASE!$X$5:$X$6004,1),0)</f>
        <v/>
      </c>
      <c r="X2600" s="58">
        <f>--AND(ISNUMBER(B2600),C2600&lt;&gt;"",L2600&lt;&gt;"",M2600&lt;&gt;"")</f>
        <v/>
      </c>
    </row>
    <row r="2601" ht="15" customHeight="1" s="111">
      <c r="A2601" s="42" t="inlineStr">
        <is>
          <t>JUN</t>
        </is>
      </c>
      <c r="B2601" s="43">
        <f>JUN!A102</f>
        <v/>
      </c>
      <c r="C2601" s="44">
        <f>JUN!B102</f>
        <v/>
      </c>
      <c r="D2601" s="44">
        <f>JUN!C102</f>
        <v/>
      </c>
      <c r="E2601" s="44">
        <f>JUN!D102</f>
        <v/>
      </c>
      <c r="F2601" s="44">
        <f>JUN!E102</f>
        <v/>
      </c>
      <c r="G2601" s="44">
        <f>JUN!F102</f>
        <v/>
      </c>
      <c r="H2601" s="44">
        <f>JUN!G102</f>
        <v/>
      </c>
      <c r="I2601" s="45">
        <f>JUN!H102</f>
        <v/>
      </c>
      <c r="J2601" s="45">
        <f>JUN!I102</f>
        <v/>
      </c>
      <c r="K2601" s="44">
        <f>JUN!J102</f>
        <v/>
      </c>
      <c r="L2601" s="44">
        <f>JUN!K102</f>
        <v/>
      </c>
      <c r="M2601" s="46">
        <f>JUN!L102</f>
        <v/>
      </c>
      <c r="N2601" s="44">
        <f>JUN!M102</f>
        <v/>
      </c>
      <c r="O2601" s="44">
        <f>JUN!N102</f>
        <v/>
      </c>
      <c r="P2601" s="44">
        <f>JUN!O102</f>
        <v/>
      </c>
      <c r="Q2601" s="44">
        <f>JUN!P102</f>
        <v/>
      </c>
      <c r="R2601" s="44">
        <f>JUN!Q102</f>
        <v/>
      </c>
      <c r="S2601" s="46">
        <f>S2600+IF(X2601=0,0,M2601)</f>
        <v/>
      </c>
      <c r="T2601" s="47">
        <f>MAX(T2600,S2601)</f>
        <v/>
      </c>
      <c r="U2601" s="48">
        <f>S2601-T2601</f>
        <v/>
      </c>
      <c r="V2601" s="47">
        <f>IFERROR(SUMIFS(DATABASE!$M$5:$M$6004,DATABASE!$B$5:$B$6004,B2601,DATABASE!$X$5:$X$6004,1),0)</f>
        <v/>
      </c>
      <c r="W2601" s="31">
        <f>IFERROR(COUNTIFS(DATABASE!$B$5:$B$6004,B2601,DATABASE!$X$5:$X$6004,1),0)</f>
        <v/>
      </c>
      <c r="X2601" s="49">
        <f>--AND(ISNUMBER(B2601),C2601&lt;&gt;"",L2601&lt;&gt;"",M2601&lt;&gt;"")</f>
        <v/>
      </c>
    </row>
    <row r="2602" ht="15" customHeight="1" s="111">
      <c r="A2602" s="50" t="inlineStr">
        <is>
          <t>JUN</t>
        </is>
      </c>
      <c r="B2602" s="51">
        <f>JUN!A103</f>
        <v/>
      </c>
      <c r="C2602" s="52">
        <f>JUN!B103</f>
        <v/>
      </c>
      <c r="D2602" s="52">
        <f>JUN!C103</f>
        <v/>
      </c>
      <c r="E2602" s="52">
        <f>JUN!D103</f>
        <v/>
      </c>
      <c r="F2602" s="52">
        <f>JUN!E103</f>
        <v/>
      </c>
      <c r="G2602" s="52">
        <f>JUN!F103</f>
        <v/>
      </c>
      <c r="H2602" s="52">
        <f>JUN!G103</f>
        <v/>
      </c>
      <c r="I2602" s="53">
        <f>JUN!H103</f>
        <v/>
      </c>
      <c r="J2602" s="53">
        <f>JUN!I103</f>
        <v/>
      </c>
      <c r="K2602" s="52">
        <f>JUN!J103</f>
        <v/>
      </c>
      <c r="L2602" s="52">
        <f>JUN!K103</f>
        <v/>
      </c>
      <c r="M2602" s="54">
        <f>JUN!L103</f>
        <v/>
      </c>
      <c r="N2602" s="52">
        <f>JUN!M103</f>
        <v/>
      </c>
      <c r="O2602" s="52">
        <f>JUN!N103</f>
        <v/>
      </c>
      <c r="P2602" s="52">
        <f>JUN!O103</f>
        <v/>
      </c>
      <c r="Q2602" s="52">
        <f>JUN!P103</f>
        <v/>
      </c>
      <c r="R2602" s="52">
        <f>JUN!Q103</f>
        <v/>
      </c>
      <c r="S2602" s="54">
        <f>S2601+IF(X2602=0,0,M2602)</f>
        <v/>
      </c>
      <c r="T2602" s="55">
        <f>MAX(T2601,S2602)</f>
        <v/>
      </c>
      <c r="U2602" s="56">
        <f>S2602-T2602</f>
        <v/>
      </c>
      <c r="V2602" s="55">
        <f>IFERROR(SUMIFS(DATABASE!$M$5:$M$6004,DATABASE!$B$5:$B$6004,B2602,DATABASE!$X$5:$X$6004,1),0)</f>
        <v/>
      </c>
      <c r="W2602" s="57">
        <f>IFERROR(COUNTIFS(DATABASE!$B$5:$B$6004,B2602,DATABASE!$X$5:$X$6004,1),0)</f>
        <v/>
      </c>
      <c r="X2602" s="58">
        <f>--AND(ISNUMBER(B2602),C2602&lt;&gt;"",L2602&lt;&gt;"",M2602&lt;&gt;"")</f>
        <v/>
      </c>
    </row>
    <row r="2603" ht="15" customHeight="1" s="111">
      <c r="A2603" s="42" t="inlineStr">
        <is>
          <t>JUN</t>
        </is>
      </c>
      <c r="B2603" s="43">
        <f>JUN!A104</f>
        <v/>
      </c>
      <c r="C2603" s="44">
        <f>JUN!B104</f>
        <v/>
      </c>
      <c r="D2603" s="44">
        <f>JUN!C104</f>
        <v/>
      </c>
      <c r="E2603" s="44">
        <f>JUN!D104</f>
        <v/>
      </c>
      <c r="F2603" s="44">
        <f>JUN!E104</f>
        <v/>
      </c>
      <c r="G2603" s="44">
        <f>JUN!F104</f>
        <v/>
      </c>
      <c r="H2603" s="44">
        <f>JUN!G104</f>
        <v/>
      </c>
      <c r="I2603" s="45">
        <f>JUN!H104</f>
        <v/>
      </c>
      <c r="J2603" s="45">
        <f>JUN!I104</f>
        <v/>
      </c>
      <c r="K2603" s="44">
        <f>JUN!J104</f>
        <v/>
      </c>
      <c r="L2603" s="44">
        <f>JUN!K104</f>
        <v/>
      </c>
      <c r="M2603" s="46">
        <f>JUN!L104</f>
        <v/>
      </c>
      <c r="N2603" s="44">
        <f>JUN!M104</f>
        <v/>
      </c>
      <c r="O2603" s="44">
        <f>JUN!N104</f>
        <v/>
      </c>
      <c r="P2603" s="44">
        <f>JUN!O104</f>
        <v/>
      </c>
      <c r="Q2603" s="44">
        <f>JUN!P104</f>
        <v/>
      </c>
      <c r="R2603" s="44">
        <f>JUN!Q104</f>
        <v/>
      </c>
      <c r="S2603" s="46">
        <f>S2602+IF(X2603=0,0,M2603)</f>
        <v/>
      </c>
      <c r="T2603" s="47">
        <f>MAX(T2602,S2603)</f>
        <v/>
      </c>
      <c r="U2603" s="48">
        <f>S2603-T2603</f>
        <v/>
      </c>
      <c r="V2603" s="47">
        <f>IFERROR(SUMIFS(DATABASE!$M$5:$M$6004,DATABASE!$B$5:$B$6004,B2603,DATABASE!$X$5:$X$6004,1),0)</f>
        <v/>
      </c>
      <c r="W2603" s="31">
        <f>IFERROR(COUNTIFS(DATABASE!$B$5:$B$6004,B2603,DATABASE!$X$5:$X$6004,1),0)</f>
        <v/>
      </c>
      <c r="X2603" s="49">
        <f>--AND(ISNUMBER(B2603),C2603&lt;&gt;"",L2603&lt;&gt;"",M2603&lt;&gt;"")</f>
        <v/>
      </c>
    </row>
    <row r="2604" ht="15" customHeight="1" s="111">
      <c r="A2604" s="50" t="inlineStr">
        <is>
          <t>JUN</t>
        </is>
      </c>
      <c r="B2604" s="51">
        <f>JUN!A105</f>
        <v/>
      </c>
      <c r="C2604" s="52">
        <f>JUN!B105</f>
        <v/>
      </c>
      <c r="D2604" s="52">
        <f>JUN!C105</f>
        <v/>
      </c>
      <c r="E2604" s="52">
        <f>JUN!D105</f>
        <v/>
      </c>
      <c r="F2604" s="52">
        <f>JUN!E105</f>
        <v/>
      </c>
      <c r="G2604" s="52">
        <f>JUN!F105</f>
        <v/>
      </c>
      <c r="H2604" s="52">
        <f>JUN!G105</f>
        <v/>
      </c>
      <c r="I2604" s="53">
        <f>JUN!H105</f>
        <v/>
      </c>
      <c r="J2604" s="53">
        <f>JUN!I105</f>
        <v/>
      </c>
      <c r="K2604" s="52">
        <f>JUN!J105</f>
        <v/>
      </c>
      <c r="L2604" s="52">
        <f>JUN!K105</f>
        <v/>
      </c>
      <c r="M2604" s="54">
        <f>JUN!L105</f>
        <v/>
      </c>
      <c r="N2604" s="52">
        <f>JUN!M105</f>
        <v/>
      </c>
      <c r="O2604" s="52">
        <f>JUN!N105</f>
        <v/>
      </c>
      <c r="P2604" s="52">
        <f>JUN!O105</f>
        <v/>
      </c>
      <c r="Q2604" s="52">
        <f>JUN!P105</f>
        <v/>
      </c>
      <c r="R2604" s="52">
        <f>JUN!Q105</f>
        <v/>
      </c>
      <c r="S2604" s="54">
        <f>S2603+IF(X2604=0,0,M2604)</f>
        <v/>
      </c>
      <c r="T2604" s="55">
        <f>MAX(T2603,S2604)</f>
        <v/>
      </c>
      <c r="U2604" s="56">
        <f>S2604-T2604</f>
        <v/>
      </c>
      <c r="V2604" s="55">
        <f>IFERROR(SUMIFS(DATABASE!$M$5:$M$6004,DATABASE!$B$5:$B$6004,B2604,DATABASE!$X$5:$X$6004,1),0)</f>
        <v/>
      </c>
      <c r="W2604" s="57">
        <f>IFERROR(COUNTIFS(DATABASE!$B$5:$B$6004,B2604,DATABASE!$X$5:$X$6004,1),0)</f>
        <v/>
      </c>
      <c r="X2604" s="58">
        <f>--AND(ISNUMBER(B2604),C2604&lt;&gt;"",L2604&lt;&gt;"",M2604&lt;&gt;"")</f>
        <v/>
      </c>
    </row>
    <row r="2605" ht="15" customHeight="1" s="111">
      <c r="A2605" s="42" t="inlineStr">
        <is>
          <t>JUN</t>
        </is>
      </c>
      <c r="B2605" s="43">
        <f>JUN!A106</f>
        <v/>
      </c>
      <c r="C2605" s="44">
        <f>JUN!B106</f>
        <v/>
      </c>
      <c r="D2605" s="44">
        <f>JUN!C106</f>
        <v/>
      </c>
      <c r="E2605" s="44">
        <f>JUN!D106</f>
        <v/>
      </c>
      <c r="F2605" s="44">
        <f>JUN!E106</f>
        <v/>
      </c>
      <c r="G2605" s="44">
        <f>JUN!F106</f>
        <v/>
      </c>
      <c r="H2605" s="44">
        <f>JUN!G106</f>
        <v/>
      </c>
      <c r="I2605" s="45">
        <f>JUN!H106</f>
        <v/>
      </c>
      <c r="J2605" s="45">
        <f>JUN!I106</f>
        <v/>
      </c>
      <c r="K2605" s="44">
        <f>JUN!J106</f>
        <v/>
      </c>
      <c r="L2605" s="44">
        <f>JUN!K106</f>
        <v/>
      </c>
      <c r="M2605" s="46">
        <f>JUN!L106</f>
        <v/>
      </c>
      <c r="N2605" s="44">
        <f>JUN!M106</f>
        <v/>
      </c>
      <c r="O2605" s="44">
        <f>JUN!N106</f>
        <v/>
      </c>
      <c r="P2605" s="44">
        <f>JUN!O106</f>
        <v/>
      </c>
      <c r="Q2605" s="44">
        <f>JUN!P106</f>
        <v/>
      </c>
      <c r="R2605" s="44">
        <f>JUN!Q106</f>
        <v/>
      </c>
      <c r="S2605" s="46">
        <f>S2604+IF(X2605=0,0,M2605)</f>
        <v/>
      </c>
      <c r="T2605" s="47">
        <f>MAX(T2604,S2605)</f>
        <v/>
      </c>
      <c r="U2605" s="48">
        <f>S2605-T2605</f>
        <v/>
      </c>
      <c r="V2605" s="47">
        <f>IFERROR(SUMIFS(DATABASE!$M$5:$M$6004,DATABASE!$B$5:$B$6004,B2605,DATABASE!$X$5:$X$6004,1),0)</f>
        <v/>
      </c>
      <c r="W2605" s="31">
        <f>IFERROR(COUNTIFS(DATABASE!$B$5:$B$6004,B2605,DATABASE!$X$5:$X$6004,1),0)</f>
        <v/>
      </c>
      <c r="X2605" s="49">
        <f>--AND(ISNUMBER(B2605),C2605&lt;&gt;"",L2605&lt;&gt;"",M2605&lt;&gt;"")</f>
        <v/>
      </c>
    </row>
    <row r="2606" ht="15" customHeight="1" s="111">
      <c r="A2606" s="50" t="inlineStr">
        <is>
          <t>JUN</t>
        </is>
      </c>
      <c r="B2606" s="51">
        <f>JUN!A107</f>
        <v/>
      </c>
      <c r="C2606" s="52">
        <f>JUN!B107</f>
        <v/>
      </c>
      <c r="D2606" s="52">
        <f>JUN!C107</f>
        <v/>
      </c>
      <c r="E2606" s="52">
        <f>JUN!D107</f>
        <v/>
      </c>
      <c r="F2606" s="52">
        <f>JUN!E107</f>
        <v/>
      </c>
      <c r="G2606" s="52">
        <f>JUN!F107</f>
        <v/>
      </c>
      <c r="H2606" s="52">
        <f>JUN!G107</f>
        <v/>
      </c>
      <c r="I2606" s="53">
        <f>JUN!H107</f>
        <v/>
      </c>
      <c r="J2606" s="53">
        <f>JUN!I107</f>
        <v/>
      </c>
      <c r="K2606" s="52">
        <f>JUN!J107</f>
        <v/>
      </c>
      <c r="L2606" s="52">
        <f>JUN!K107</f>
        <v/>
      </c>
      <c r="M2606" s="54">
        <f>JUN!L107</f>
        <v/>
      </c>
      <c r="N2606" s="52">
        <f>JUN!M107</f>
        <v/>
      </c>
      <c r="O2606" s="52">
        <f>JUN!N107</f>
        <v/>
      </c>
      <c r="P2606" s="52">
        <f>JUN!O107</f>
        <v/>
      </c>
      <c r="Q2606" s="52">
        <f>JUN!P107</f>
        <v/>
      </c>
      <c r="R2606" s="52">
        <f>JUN!Q107</f>
        <v/>
      </c>
      <c r="S2606" s="54">
        <f>S2605+IF(X2606=0,0,M2606)</f>
        <v/>
      </c>
      <c r="T2606" s="55">
        <f>MAX(T2605,S2606)</f>
        <v/>
      </c>
      <c r="U2606" s="56">
        <f>S2606-T2606</f>
        <v/>
      </c>
      <c r="V2606" s="55">
        <f>IFERROR(SUMIFS(DATABASE!$M$5:$M$6004,DATABASE!$B$5:$B$6004,B2606,DATABASE!$X$5:$X$6004,1),0)</f>
        <v/>
      </c>
      <c r="W2606" s="57">
        <f>IFERROR(COUNTIFS(DATABASE!$B$5:$B$6004,B2606,DATABASE!$X$5:$X$6004,1),0)</f>
        <v/>
      </c>
      <c r="X2606" s="58">
        <f>--AND(ISNUMBER(B2606),C2606&lt;&gt;"",L2606&lt;&gt;"",M2606&lt;&gt;"")</f>
        <v/>
      </c>
    </row>
    <row r="2607" ht="15" customHeight="1" s="111">
      <c r="A2607" s="42" t="inlineStr">
        <is>
          <t>JUN</t>
        </is>
      </c>
      <c r="B2607" s="43">
        <f>JUN!A108</f>
        <v/>
      </c>
      <c r="C2607" s="44">
        <f>JUN!B108</f>
        <v/>
      </c>
      <c r="D2607" s="44">
        <f>JUN!C108</f>
        <v/>
      </c>
      <c r="E2607" s="44">
        <f>JUN!D108</f>
        <v/>
      </c>
      <c r="F2607" s="44">
        <f>JUN!E108</f>
        <v/>
      </c>
      <c r="G2607" s="44">
        <f>JUN!F108</f>
        <v/>
      </c>
      <c r="H2607" s="44">
        <f>JUN!G108</f>
        <v/>
      </c>
      <c r="I2607" s="45">
        <f>JUN!H108</f>
        <v/>
      </c>
      <c r="J2607" s="45">
        <f>JUN!I108</f>
        <v/>
      </c>
      <c r="K2607" s="44">
        <f>JUN!J108</f>
        <v/>
      </c>
      <c r="L2607" s="44">
        <f>JUN!K108</f>
        <v/>
      </c>
      <c r="M2607" s="46">
        <f>JUN!L108</f>
        <v/>
      </c>
      <c r="N2607" s="44">
        <f>JUN!M108</f>
        <v/>
      </c>
      <c r="O2607" s="44">
        <f>JUN!N108</f>
        <v/>
      </c>
      <c r="P2607" s="44">
        <f>JUN!O108</f>
        <v/>
      </c>
      <c r="Q2607" s="44">
        <f>JUN!P108</f>
        <v/>
      </c>
      <c r="R2607" s="44">
        <f>JUN!Q108</f>
        <v/>
      </c>
      <c r="S2607" s="46">
        <f>S2606+IF(X2607=0,0,M2607)</f>
        <v/>
      </c>
      <c r="T2607" s="47">
        <f>MAX(T2606,S2607)</f>
        <v/>
      </c>
      <c r="U2607" s="48">
        <f>S2607-T2607</f>
        <v/>
      </c>
      <c r="V2607" s="47">
        <f>IFERROR(SUMIFS(DATABASE!$M$5:$M$6004,DATABASE!$B$5:$B$6004,B2607,DATABASE!$X$5:$X$6004,1),0)</f>
        <v/>
      </c>
      <c r="W2607" s="31">
        <f>IFERROR(COUNTIFS(DATABASE!$B$5:$B$6004,B2607,DATABASE!$X$5:$X$6004,1),0)</f>
        <v/>
      </c>
      <c r="X2607" s="49">
        <f>--AND(ISNUMBER(B2607),C2607&lt;&gt;"",L2607&lt;&gt;"",M2607&lt;&gt;"")</f>
        <v/>
      </c>
    </row>
    <row r="2608" ht="15" customHeight="1" s="111">
      <c r="A2608" s="50" t="inlineStr">
        <is>
          <t>JUN</t>
        </is>
      </c>
      <c r="B2608" s="51">
        <f>JUN!A109</f>
        <v/>
      </c>
      <c r="C2608" s="52">
        <f>JUN!B109</f>
        <v/>
      </c>
      <c r="D2608" s="52">
        <f>JUN!C109</f>
        <v/>
      </c>
      <c r="E2608" s="52">
        <f>JUN!D109</f>
        <v/>
      </c>
      <c r="F2608" s="52">
        <f>JUN!E109</f>
        <v/>
      </c>
      <c r="G2608" s="52">
        <f>JUN!F109</f>
        <v/>
      </c>
      <c r="H2608" s="52">
        <f>JUN!G109</f>
        <v/>
      </c>
      <c r="I2608" s="53">
        <f>JUN!H109</f>
        <v/>
      </c>
      <c r="J2608" s="53">
        <f>JUN!I109</f>
        <v/>
      </c>
      <c r="K2608" s="52">
        <f>JUN!J109</f>
        <v/>
      </c>
      <c r="L2608" s="52">
        <f>JUN!K109</f>
        <v/>
      </c>
      <c r="M2608" s="54">
        <f>JUN!L109</f>
        <v/>
      </c>
      <c r="N2608" s="52">
        <f>JUN!M109</f>
        <v/>
      </c>
      <c r="O2608" s="52">
        <f>JUN!N109</f>
        <v/>
      </c>
      <c r="P2608" s="52">
        <f>JUN!O109</f>
        <v/>
      </c>
      <c r="Q2608" s="52">
        <f>JUN!P109</f>
        <v/>
      </c>
      <c r="R2608" s="52">
        <f>JUN!Q109</f>
        <v/>
      </c>
      <c r="S2608" s="54">
        <f>S2607+IF(X2608=0,0,M2608)</f>
        <v/>
      </c>
      <c r="T2608" s="55">
        <f>MAX(T2607,S2608)</f>
        <v/>
      </c>
      <c r="U2608" s="56">
        <f>S2608-T2608</f>
        <v/>
      </c>
      <c r="V2608" s="55">
        <f>IFERROR(SUMIFS(DATABASE!$M$5:$M$6004,DATABASE!$B$5:$B$6004,B2608,DATABASE!$X$5:$X$6004,1),0)</f>
        <v/>
      </c>
      <c r="W2608" s="57">
        <f>IFERROR(COUNTIFS(DATABASE!$B$5:$B$6004,B2608,DATABASE!$X$5:$X$6004,1),0)</f>
        <v/>
      </c>
      <c r="X2608" s="58">
        <f>--AND(ISNUMBER(B2608),C2608&lt;&gt;"",L2608&lt;&gt;"",M2608&lt;&gt;"")</f>
        <v/>
      </c>
    </row>
    <row r="2609" ht="15" customHeight="1" s="111">
      <c r="A2609" s="42" t="inlineStr">
        <is>
          <t>JUN</t>
        </is>
      </c>
      <c r="B2609" s="43">
        <f>JUN!A110</f>
        <v/>
      </c>
      <c r="C2609" s="44">
        <f>JUN!B110</f>
        <v/>
      </c>
      <c r="D2609" s="44">
        <f>JUN!C110</f>
        <v/>
      </c>
      <c r="E2609" s="44">
        <f>JUN!D110</f>
        <v/>
      </c>
      <c r="F2609" s="44">
        <f>JUN!E110</f>
        <v/>
      </c>
      <c r="G2609" s="44">
        <f>JUN!F110</f>
        <v/>
      </c>
      <c r="H2609" s="44">
        <f>JUN!G110</f>
        <v/>
      </c>
      <c r="I2609" s="45">
        <f>JUN!H110</f>
        <v/>
      </c>
      <c r="J2609" s="45">
        <f>JUN!I110</f>
        <v/>
      </c>
      <c r="K2609" s="44">
        <f>JUN!J110</f>
        <v/>
      </c>
      <c r="L2609" s="44">
        <f>JUN!K110</f>
        <v/>
      </c>
      <c r="M2609" s="46">
        <f>JUN!L110</f>
        <v/>
      </c>
      <c r="N2609" s="44">
        <f>JUN!M110</f>
        <v/>
      </c>
      <c r="O2609" s="44">
        <f>JUN!N110</f>
        <v/>
      </c>
      <c r="P2609" s="44">
        <f>JUN!O110</f>
        <v/>
      </c>
      <c r="Q2609" s="44">
        <f>JUN!P110</f>
        <v/>
      </c>
      <c r="R2609" s="44">
        <f>JUN!Q110</f>
        <v/>
      </c>
      <c r="S2609" s="46">
        <f>S2608+IF(X2609=0,0,M2609)</f>
        <v/>
      </c>
      <c r="T2609" s="47">
        <f>MAX(T2608,S2609)</f>
        <v/>
      </c>
      <c r="U2609" s="48">
        <f>S2609-T2609</f>
        <v/>
      </c>
      <c r="V2609" s="47">
        <f>IFERROR(SUMIFS(DATABASE!$M$5:$M$6004,DATABASE!$B$5:$B$6004,B2609,DATABASE!$X$5:$X$6004,1),0)</f>
        <v/>
      </c>
      <c r="W2609" s="31">
        <f>IFERROR(COUNTIFS(DATABASE!$B$5:$B$6004,B2609,DATABASE!$X$5:$X$6004,1),0)</f>
        <v/>
      </c>
      <c r="X2609" s="49">
        <f>--AND(ISNUMBER(B2609),C2609&lt;&gt;"",L2609&lt;&gt;"",M2609&lt;&gt;"")</f>
        <v/>
      </c>
    </row>
    <row r="2610" ht="15" customHeight="1" s="111">
      <c r="A2610" s="50" t="inlineStr">
        <is>
          <t>JUN</t>
        </is>
      </c>
      <c r="B2610" s="51">
        <f>JUN!A111</f>
        <v/>
      </c>
      <c r="C2610" s="52">
        <f>JUN!B111</f>
        <v/>
      </c>
      <c r="D2610" s="52">
        <f>JUN!C111</f>
        <v/>
      </c>
      <c r="E2610" s="52">
        <f>JUN!D111</f>
        <v/>
      </c>
      <c r="F2610" s="52">
        <f>JUN!E111</f>
        <v/>
      </c>
      <c r="G2610" s="52">
        <f>JUN!F111</f>
        <v/>
      </c>
      <c r="H2610" s="52">
        <f>JUN!G111</f>
        <v/>
      </c>
      <c r="I2610" s="53">
        <f>JUN!H111</f>
        <v/>
      </c>
      <c r="J2610" s="53">
        <f>JUN!I111</f>
        <v/>
      </c>
      <c r="K2610" s="52">
        <f>JUN!J111</f>
        <v/>
      </c>
      <c r="L2610" s="52">
        <f>JUN!K111</f>
        <v/>
      </c>
      <c r="M2610" s="54">
        <f>JUN!L111</f>
        <v/>
      </c>
      <c r="N2610" s="52">
        <f>JUN!M111</f>
        <v/>
      </c>
      <c r="O2610" s="52">
        <f>JUN!N111</f>
        <v/>
      </c>
      <c r="P2610" s="52">
        <f>JUN!O111</f>
        <v/>
      </c>
      <c r="Q2610" s="52">
        <f>JUN!P111</f>
        <v/>
      </c>
      <c r="R2610" s="52">
        <f>JUN!Q111</f>
        <v/>
      </c>
      <c r="S2610" s="54">
        <f>S2609+IF(X2610=0,0,M2610)</f>
        <v/>
      </c>
      <c r="T2610" s="55">
        <f>MAX(T2609,S2610)</f>
        <v/>
      </c>
      <c r="U2610" s="56">
        <f>S2610-T2610</f>
        <v/>
      </c>
      <c r="V2610" s="55">
        <f>IFERROR(SUMIFS(DATABASE!$M$5:$M$6004,DATABASE!$B$5:$B$6004,B2610,DATABASE!$X$5:$X$6004,1),0)</f>
        <v/>
      </c>
      <c r="W2610" s="57">
        <f>IFERROR(COUNTIFS(DATABASE!$B$5:$B$6004,B2610,DATABASE!$X$5:$X$6004,1),0)</f>
        <v/>
      </c>
      <c r="X2610" s="58">
        <f>--AND(ISNUMBER(B2610),C2610&lt;&gt;"",L2610&lt;&gt;"",M2610&lt;&gt;"")</f>
        <v/>
      </c>
    </row>
    <row r="2611" ht="15" customHeight="1" s="111">
      <c r="A2611" s="42" t="inlineStr">
        <is>
          <t>JUN</t>
        </is>
      </c>
      <c r="B2611" s="43">
        <f>JUN!A112</f>
        <v/>
      </c>
      <c r="C2611" s="44">
        <f>JUN!B112</f>
        <v/>
      </c>
      <c r="D2611" s="44">
        <f>JUN!C112</f>
        <v/>
      </c>
      <c r="E2611" s="44">
        <f>JUN!D112</f>
        <v/>
      </c>
      <c r="F2611" s="44">
        <f>JUN!E112</f>
        <v/>
      </c>
      <c r="G2611" s="44">
        <f>JUN!F112</f>
        <v/>
      </c>
      <c r="H2611" s="44">
        <f>JUN!G112</f>
        <v/>
      </c>
      <c r="I2611" s="45">
        <f>JUN!H112</f>
        <v/>
      </c>
      <c r="J2611" s="45">
        <f>JUN!I112</f>
        <v/>
      </c>
      <c r="K2611" s="44">
        <f>JUN!J112</f>
        <v/>
      </c>
      <c r="L2611" s="44">
        <f>JUN!K112</f>
        <v/>
      </c>
      <c r="M2611" s="46">
        <f>JUN!L112</f>
        <v/>
      </c>
      <c r="N2611" s="44">
        <f>JUN!M112</f>
        <v/>
      </c>
      <c r="O2611" s="44">
        <f>JUN!N112</f>
        <v/>
      </c>
      <c r="P2611" s="44">
        <f>JUN!O112</f>
        <v/>
      </c>
      <c r="Q2611" s="44">
        <f>JUN!P112</f>
        <v/>
      </c>
      <c r="R2611" s="44">
        <f>JUN!Q112</f>
        <v/>
      </c>
      <c r="S2611" s="46">
        <f>S2610+IF(X2611=0,0,M2611)</f>
        <v/>
      </c>
      <c r="T2611" s="47">
        <f>MAX(T2610,S2611)</f>
        <v/>
      </c>
      <c r="U2611" s="48">
        <f>S2611-T2611</f>
        <v/>
      </c>
      <c r="V2611" s="47">
        <f>IFERROR(SUMIFS(DATABASE!$M$5:$M$6004,DATABASE!$B$5:$B$6004,B2611,DATABASE!$X$5:$X$6004,1),0)</f>
        <v/>
      </c>
      <c r="W2611" s="31">
        <f>IFERROR(COUNTIFS(DATABASE!$B$5:$B$6004,B2611,DATABASE!$X$5:$X$6004,1),0)</f>
        <v/>
      </c>
      <c r="X2611" s="49">
        <f>--AND(ISNUMBER(B2611),C2611&lt;&gt;"",L2611&lt;&gt;"",M2611&lt;&gt;"")</f>
        <v/>
      </c>
    </row>
    <row r="2612" ht="15" customHeight="1" s="111">
      <c r="A2612" s="50" t="inlineStr">
        <is>
          <t>JUN</t>
        </is>
      </c>
      <c r="B2612" s="51">
        <f>JUN!A113</f>
        <v/>
      </c>
      <c r="C2612" s="52">
        <f>JUN!B113</f>
        <v/>
      </c>
      <c r="D2612" s="52">
        <f>JUN!C113</f>
        <v/>
      </c>
      <c r="E2612" s="52">
        <f>JUN!D113</f>
        <v/>
      </c>
      <c r="F2612" s="52">
        <f>JUN!E113</f>
        <v/>
      </c>
      <c r="G2612" s="52">
        <f>JUN!F113</f>
        <v/>
      </c>
      <c r="H2612" s="52">
        <f>JUN!G113</f>
        <v/>
      </c>
      <c r="I2612" s="53">
        <f>JUN!H113</f>
        <v/>
      </c>
      <c r="J2612" s="53">
        <f>JUN!I113</f>
        <v/>
      </c>
      <c r="K2612" s="52">
        <f>JUN!J113</f>
        <v/>
      </c>
      <c r="L2612" s="52">
        <f>JUN!K113</f>
        <v/>
      </c>
      <c r="M2612" s="54">
        <f>JUN!L113</f>
        <v/>
      </c>
      <c r="N2612" s="52">
        <f>JUN!M113</f>
        <v/>
      </c>
      <c r="O2612" s="52">
        <f>JUN!N113</f>
        <v/>
      </c>
      <c r="P2612" s="52">
        <f>JUN!O113</f>
        <v/>
      </c>
      <c r="Q2612" s="52">
        <f>JUN!P113</f>
        <v/>
      </c>
      <c r="R2612" s="52">
        <f>JUN!Q113</f>
        <v/>
      </c>
      <c r="S2612" s="54">
        <f>S2611+IF(X2612=0,0,M2612)</f>
        <v/>
      </c>
      <c r="T2612" s="55">
        <f>MAX(T2611,S2612)</f>
        <v/>
      </c>
      <c r="U2612" s="56">
        <f>S2612-T2612</f>
        <v/>
      </c>
      <c r="V2612" s="55">
        <f>IFERROR(SUMIFS(DATABASE!$M$5:$M$6004,DATABASE!$B$5:$B$6004,B2612,DATABASE!$X$5:$X$6004,1),0)</f>
        <v/>
      </c>
      <c r="W2612" s="57">
        <f>IFERROR(COUNTIFS(DATABASE!$B$5:$B$6004,B2612,DATABASE!$X$5:$X$6004,1),0)</f>
        <v/>
      </c>
      <c r="X2612" s="58">
        <f>--AND(ISNUMBER(B2612),C2612&lt;&gt;"",L2612&lt;&gt;"",M2612&lt;&gt;"")</f>
        <v/>
      </c>
    </row>
    <row r="2613" ht="15" customHeight="1" s="111">
      <c r="A2613" s="42" t="inlineStr">
        <is>
          <t>JUN</t>
        </is>
      </c>
      <c r="B2613" s="43">
        <f>JUN!A114</f>
        <v/>
      </c>
      <c r="C2613" s="44">
        <f>JUN!B114</f>
        <v/>
      </c>
      <c r="D2613" s="44">
        <f>JUN!C114</f>
        <v/>
      </c>
      <c r="E2613" s="44">
        <f>JUN!D114</f>
        <v/>
      </c>
      <c r="F2613" s="44">
        <f>JUN!E114</f>
        <v/>
      </c>
      <c r="G2613" s="44">
        <f>JUN!F114</f>
        <v/>
      </c>
      <c r="H2613" s="44">
        <f>JUN!G114</f>
        <v/>
      </c>
      <c r="I2613" s="45">
        <f>JUN!H114</f>
        <v/>
      </c>
      <c r="J2613" s="45">
        <f>JUN!I114</f>
        <v/>
      </c>
      <c r="K2613" s="44">
        <f>JUN!J114</f>
        <v/>
      </c>
      <c r="L2613" s="44">
        <f>JUN!K114</f>
        <v/>
      </c>
      <c r="M2613" s="46">
        <f>JUN!L114</f>
        <v/>
      </c>
      <c r="N2613" s="44">
        <f>JUN!M114</f>
        <v/>
      </c>
      <c r="O2613" s="44">
        <f>JUN!N114</f>
        <v/>
      </c>
      <c r="P2613" s="44">
        <f>JUN!O114</f>
        <v/>
      </c>
      <c r="Q2613" s="44">
        <f>JUN!P114</f>
        <v/>
      </c>
      <c r="R2613" s="44">
        <f>JUN!Q114</f>
        <v/>
      </c>
      <c r="S2613" s="46">
        <f>S2612+IF(X2613=0,0,M2613)</f>
        <v/>
      </c>
      <c r="T2613" s="47">
        <f>MAX(T2612,S2613)</f>
        <v/>
      </c>
      <c r="U2613" s="48">
        <f>S2613-T2613</f>
        <v/>
      </c>
      <c r="V2613" s="47">
        <f>IFERROR(SUMIFS(DATABASE!$M$5:$M$6004,DATABASE!$B$5:$B$6004,B2613,DATABASE!$X$5:$X$6004,1),0)</f>
        <v/>
      </c>
      <c r="W2613" s="31">
        <f>IFERROR(COUNTIFS(DATABASE!$B$5:$B$6004,B2613,DATABASE!$X$5:$X$6004,1),0)</f>
        <v/>
      </c>
      <c r="X2613" s="49">
        <f>--AND(ISNUMBER(B2613),C2613&lt;&gt;"",L2613&lt;&gt;"",M2613&lt;&gt;"")</f>
        <v/>
      </c>
    </row>
    <row r="2614" ht="15" customHeight="1" s="111">
      <c r="A2614" s="50" t="inlineStr">
        <is>
          <t>JUN</t>
        </is>
      </c>
      <c r="B2614" s="51">
        <f>JUN!A115</f>
        <v/>
      </c>
      <c r="C2614" s="52">
        <f>JUN!B115</f>
        <v/>
      </c>
      <c r="D2614" s="52">
        <f>JUN!C115</f>
        <v/>
      </c>
      <c r="E2614" s="52">
        <f>JUN!D115</f>
        <v/>
      </c>
      <c r="F2614" s="52">
        <f>JUN!E115</f>
        <v/>
      </c>
      <c r="G2614" s="52">
        <f>JUN!F115</f>
        <v/>
      </c>
      <c r="H2614" s="52">
        <f>JUN!G115</f>
        <v/>
      </c>
      <c r="I2614" s="53">
        <f>JUN!H115</f>
        <v/>
      </c>
      <c r="J2614" s="53">
        <f>JUN!I115</f>
        <v/>
      </c>
      <c r="K2614" s="52">
        <f>JUN!J115</f>
        <v/>
      </c>
      <c r="L2614" s="52">
        <f>JUN!K115</f>
        <v/>
      </c>
      <c r="M2614" s="54">
        <f>JUN!L115</f>
        <v/>
      </c>
      <c r="N2614" s="52">
        <f>JUN!M115</f>
        <v/>
      </c>
      <c r="O2614" s="52">
        <f>JUN!N115</f>
        <v/>
      </c>
      <c r="P2614" s="52">
        <f>JUN!O115</f>
        <v/>
      </c>
      <c r="Q2614" s="52">
        <f>JUN!P115</f>
        <v/>
      </c>
      <c r="R2614" s="52">
        <f>JUN!Q115</f>
        <v/>
      </c>
      <c r="S2614" s="54">
        <f>S2613+IF(X2614=0,0,M2614)</f>
        <v/>
      </c>
      <c r="T2614" s="55">
        <f>MAX(T2613,S2614)</f>
        <v/>
      </c>
      <c r="U2614" s="56">
        <f>S2614-T2614</f>
        <v/>
      </c>
      <c r="V2614" s="55">
        <f>IFERROR(SUMIFS(DATABASE!$M$5:$M$6004,DATABASE!$B$5:$B$6004,B2614,DATABASE!$X$5:$X$6004,1),0)</f>
        <v/>
      </c>
      <c r="W2614" s="57">
        <f>IFERROR(COUNTIFS(DATABASE!$B$5:$B$6004,B2614,DATABASE!$X$5:$X$6004,1),0)</f>
        <v/>
      </c>
      <c r="X2614" s="58">
        <f>--AND(ISNUMBER(B2614),C2614&lt;&gt;"",L2614&lt;&gt;"",M2614&lt;&gt;"")</f>
        <v/>
      </c>
    </row>
    <row r="2615" ht="15" customHeight="1" s="111">
      <c r="A2615" s="42" t="inlineStr">
        <is>
          <t>JUN</t>
        </is>
      </c>
      <c r="B2615" s="43">
        <f>JUN!A116</f>
        <v/>
      </c>
      <c r="C2615" s="44">
        <f>JUN!B116</f>
        <v/>
      </c>
      <c r="D2615" s="44">
        <f>JUN!C116</f>
        <v/>
      </c>
      <c r="E2615" s="44">
        <f>JUN!D116</f>
        <v/>
      </c>
      <c r="F2615" s="44">
        <f>JUN!E116</f>
        <v/>
      </c>
      <c r="G2615" s="44">
        <f>JUN!F116</f>
        <v/>
      </c>
      <c r="H2615" s="44">
        <f>JUN!G116</f>
        <v/>
      </c>
      <c r="I2615" s="45">
        <f>JUN!H116</f>
        <v/>
      </c>
      <c r="J2615" s="45">
        <f>JUN!I116</f>
        <v/>
      </c>
      <c r="K2615" s="44">
        <f>JUN!J116</f>
        <v/>
      </c>
      <c r="L2615" s="44">
        <f>JUN!K116</f>
        <v/>
      </c>
      <c r="M2615" s="46">
        <f>JUN!L116</f>
        <v/>
      </c>
      <c r="N2615" s="44">
        <f>JUN!M116</f>
        <v/>
      </c>
      <c r="O2615" s="44">
        <f>JUN!N116</f>
        <v/>
      </c>
      <c r="P2615" s="44">
        <f>JUN!O116</f>
        <v/>
      </c>
      <c r="Q2615" s="44">
        <f>JUN!P116</f>
        <v/>
      </c>
      <c r="R2615" s="44">
        <f>JUN!Q116</f>
        <v/>
      </c>
      <c r="S2615" s="46">
        <f>S2614+IF(X2615=0,0,M2615)</f>
        <v/>
      </c>
      <c r="T2615" s="47">
        <f>MAX(T2614,S2615)</f>
        <v/>
      </c>
      <c r="U2615" s="48">
        <f>S2615-T2615</f>
        <v/>
      </c>
      <c r="V2615" s="47">
        <f>IFERROR(SUMIFS(DATABASE!$M$5:$M$6004,DATABASE!$B$5:$B$6004,B2615,DATABASE!$X$5:$X$6004,1),0)</f>
        <v/>
      </c>
      <c r="W2615" s="31">
        <f>IFERROR(COUNTIFS(DATABASE!$B$5:$B$6004,B2615,DATABASE!$X$5:$X$6004,1),0)</f>
        <v/>
      </c>
      <c r="X2615" s="49">
        <f>--AND(ISNUMBER(B2615),C2615&lt;&gt;"",L2615&lt;&gt;"",M2615&lt;&gt;"")</f>
        <v/>
      </c>
    </row>
    <row r="2616" ht="15" customHeight="1" s="111">
      <c r="A2616" s="50" t="inlineStr">
        <is>
          <t>JUN</t>
        </is>
      </c>
      <c r="B2616" s="51">
        <f>JUN!A117</f>
        <v/>
      </c>
      <c r="C2616" s="52">
        <f>JUN!B117</f>
        <v/>
      </c>
      <c r="D2616" s="52">
        <f>JUN!C117</f>
        <v/>
      </c>
      <c r="E2616" s="52">
        <f>JUN!D117</f>
        <v/>
      </c>
      <c r="F2616" s="52">
        <f>JUN!E117</f>
        <v/>
      </c>
      <c r="G2616" s="52">
        <f>JUN!F117</f>
        <v/>
      </c>
      <c r="H2616" s="52">
        <f>JUN!G117</f>
        <v/>
      </c>
      <c r="I2616" s="53">
        <f>JUN!H117</f>
        <v/>
      </c>
      <c r="J2616" s="53">
        <f>JUN!I117</f>
        <v/>
      </c>
      <c r="K2616" s="52">
        <f>JUN!J117</f>
        <v/>
      </c>
      <c r="L2616" s="52">
        <f>JUN!K117</f>
        <v/>
      </c>
      <c r="M2616" s="54">
        <f>JUN!L117</f>
        <v/>
      </c>
      <c r="N2616" s="52">
        <f>JUN!M117</f>
        <v/>
      </c>
      <c r="O2616" s="52">
        <f>JUN!N117</f>
        <v/>
      </c>
      <c r="P2616" s="52">
        <f>JUN!O117</f>
        <v/>
      </c>
      <c r="Q2616" s="52">
        <f>JUN!P117</f>
        <v/>
      </c>
      <c r="R2616" s="52">
        <f>JUN!Q117</f>
        <v/>
      </c>
      <c r="S2616" s="54">
        <f>S2615+IF(X2616=0,0,M2616)</f>
        <v/>
      </c>
      <c r="T2616" s="55">
        <f>MAX(T2615,S2616)</f>
        <v/>
      </c>
      <c r="U2616" s="56">
        <f>S2616-T2616</f>
        <v/>
      </c>
      <c r="V2616" s="55">
        <f>IFERROR(SUMIFS(DATABASE!$M$5:$M$6004,DATABASE!$B$5:$B$6004,B2616,DATABASE!$X$5:$X$6004,1),0)</f>
        <v/>
      </c>
      <c r="W2616" s="57">
        <f>IFERROR(COUNTIFS(DATABASE!$B$5:$B$6004,B2616,DATABASE!$X$5:$X$6004,1),0)</f>
        <v/>
      </c>
      <c r="X2616" s="58">
        <f>--AND(ISNUMBER(B2616),C2616&lt;&gt;"",L2616&lt;&gt;"",M2616&lt;&gt;"")</f>
        <v/>
      </c>
    </row>
    <row r="2617" ht="15" customHeight="1" s="111">
      <c r="A2617" s="42" t="inlineStr">
        <is>
          <t>JUN</t>
        </is>
      </c>
      <c r="B2617" s="43">
        <f>JUN!A118</f>
        <v/>
      </c>
      <c r="C2617" s="44">
        <f>JUN!B118</f>
        <v/>
      </c>
      <c r="D2617" s="44">
        <f>JUN!C118</f>
        <v/>
      </c>
      <c r="E2617" s="44">
        <f>JUN!D118</f>
        <v/>
      </c>
      <c r="F2617" s="44">
        <f>JUN!E118</f>
        <v/>
      </c>
      <c r="G2617" s="44">
        <f>JUN!F118</f>
        <v/>
      </c>
      <c r="H2617" s="44">
        <f>JUN!G118</f>
        <v/>
      </c>
      <c r="I2617" s="45">
        <f>JUN!H118</f>
        <v/>
      </c>
      <c r="J2617" s="45">
        <f>JUN!I118</f>
        <v/>
      </c>
      <c r="K2617" s="44">
        <f>JUN!J118</f>
        <v/>
      </c>
      <c r="L2617" s="44">
        <f>JUN!K118</f>
        <v/>
      </c>
      <c r="M2617" s="46">
        <f>JUN!L118</f>
        <v/>
      </c>
      <c r="N2617" s="44">
        <f>JUN!M118</f>
        <v/>
      </c>
      <c r="O2617" s="44">
        <f>JUN!N118</f>
        <v/>
      </c>
      <c r="P2617" s="44">
        <f>JUN!O118</f>
        <v/>
      </c>
      <c r="Q2617" s="44">
        <f>JUN!P118</f>
        <v/>
      </c>
      <c r="R2617" s="44">
        <f>JUN!Q118</f>
        <v/>
      </c>
      <c r="S2617" s="46">
        <f>S2616+IF(X2617=0,0,M2617)</f>
        <v/>
      </c>
      <c r="T2617" s="47">
        <f>MAX(T2616,S2617)</f>
        <v/>
      </c>
      <c r="U2617" s="48">
        <f>S2617-T2617</f>
        <v/>
      </c>
      <c r="V2617" s="47">
        <f>IFERROR(SUMIFS(DATABASE!$M$5:$M$6004,DATABASE!$B$5:$B$6004,B2617,DATABASE!$X$5:$X$6004,1),0)</f>
        <v/>
      </c>
      <c r="W2617" s="31">
        <f>IFERROR(COUNTIFS(DATABASE!$B$5:$B$6004,B2617,DATABASE!$X$5:$X$6004,1),0)</f>
        <v/>
      </c>
      <c r="X2617" s="49">
        <f>--AND(ISNUMBER(B2617),C2617&lt;&gt;"",L2617&lt;&gt;"",M2617&lt;&gt;"")</f>
        <v/>
      </c>
    </row>
    <row r="2618" ht="15" customHeight="1" s="111">
      <c r="A2618" s="50" t="inlineStr">
        <is>
          <t>JUN</t>
        </is>
      </c>
      <c r="B2618" s="51">
        <f>JUN!A119</f>
        <v/>
      </c>
      <c r="C2618" s="52">
        <f>JUN!B119</f>
        <v/>
      </c>
      <c r="D2618" s="52">
        <f>JUN!C119</f>
        <v/>
      </c>
      <c r="E2618" s="52">
        <f>JUN!D119</f>
        <v/>
      </c>
      <c r="F2618" s="52">
        <f>JUN!E119</f>
        <v/>
      </c>
      <c r="G2618" s="52">
        <f>JUN!F119</f>
        <v/>
      </c>
      <c r="H2618" s="52">
        <f>JUN!G119</f>
        <v/>
      </c>
      <c r="I2618" s="53">
        <f>JUN!H119</f>
        <v/>
      </c>
      <c r="J2618" s="53">
        <f>JUN!I119</f>
        <v/>
      </c>
      <c r="K2618" s="52">
        <f>JUN!J119</f>
        <v/>
      </c>
      <c r="L2618" s="52">
        <f>JUN!K119</f>
        <v/>
      </c>
      <c r="M2618" s="54">
        <f>JUN!L119</f>
        <v/>
      </c>
      <c r="N2618" s="52">
        <f>JUN!M119</f>
        <v/>
      </c>
      <c r="O2618" s="52">
        <f>JUN!N119</f>
        <v/>
      </c>
      <c r="P2618" s="52">
        <f>JUN!O119</f>
        <v/>
      </c>
      <c r="Q2618" s="52">
        <f>JUN!P119</f>
        <v/>
      </c>
      <c r="R2618" s="52">
        <f>JUN!Q119</f>
        <v/>
      </c>
      <c r="S2618" s="54">
        <f>S2617+IF(X2618=0,0,M2618)</f>
        <v/>
      </c>
      <c r="T2618" s="55">
        <f>MAX(T2617,S2618)</f>
        <v/>
      </c>
      <c r="U2618" s="56">
        <f>S2618-T2618</f>
        <v/>
      </c>
      <c r="V2618" s="55">
        <f>IFERROR(SUMIFS(DATABASE!$M$5:$M$6004,DATABASE!$B$5:$B$6004,B2618,DATABASE!$X$5:$X$6004,1),0)</f>
        <v/>
      </c>
      <c r="W2618" s="57">
        <f>IFERROR(COUNTIFS(DATABASE!$B$5:$B$6004,B2618,DATABASE!$X$5:$X$6004,1),0)</f>
        <v/>
      </c>
      <c r="X2618" s="58">
        <f>--AND(ISNUMBER(B2618),C2618&lt;&gt;"",L2618&lt;&gt;"",M2618&lt;&gt;"")</f>
        <v/>
      </c>
    </row>
    <row r="2619" ht="15" customHeight="1" s="111">
      <c r="A2619" s="42" t="inlineStr">
        <is>
          <t>JUN</t>
        </is>
      </c>
      <c r="B2619" s="43">
        <f>JUN!A120</f>
        <v/>
      </c>
      <c r="C2619" s="44">
        <f>JUN!B120</f>
        <v/>
      </c>
      <c r="D2619" s="44">
        <f>JUN!C120</f>
        <v/>
      </c>
      <c r="E2619" s="44">
        <f>JUN!D120</f>
        <v/>
      </c>
      <c r="F2619" s="44">
        <f>JUN!E120</f>
        <v/>
      </c>
      <c r="G2619" s="44">
        <f>JUN!F120</f>
        <v/>
      </c>
      <c r="H2619" s="44">
        <f>JUN!G120</f>
        <v/>
      </c>
      <c r="I2619" s="45">
        <f>JUN!H120</f>
        <v/>
      </c>
      <c r="J2619" s="45">
        <f>JUN!I120</f>
        <v/>
      </c>
      <c r="K2619" s="44">
        <f>JUN!J120</f>
        <v/>
      </c>
      <c r="L2619" s="44">
        <f>JUN!K120</f>
        <v/>
      </c>
      <c r="M2619" s="46">
        <f>JUN!L120</f>
        <v/>
      </c>
      <c r="N2619" s="44">
        <f>JUN!M120</f>
        <v/>
      </c>
      <c r="O2619" s="44">
        <f>JUN!N120</f>
        <v/>
      </c>
      <c r="P2619" s="44">
        <f>JUN!O120</f>
        <v/>
      </c>
      <c r="Q2619" s="44">
        <f>JUN!P120</f>
        <v/>
      </c>
      <c r="R2619" s="44">
        <f>JUN!Q120</f>
        <v/>
      </c>
      <c r="S2619" s="46">
        <f>S2618+IF(X2619=0,0,M2619)</f>
        <v/>
      </c>
      <c r="T2619" s="47">
        <f>MAX(T2618,S2619)</f>
        <v/>
      </c>
      <c r="U2619" s="48">
        <f>S2619-T2619</f>
        <v/>
      </c>
      <c r="V2619" s="47">
        <f>IFERROR(SUMIFS(DATABASE!$M$5:$M$6004,DATABASE!$B$5:$B$6004,B2619,DATABASE!$X$5:$X$6004,1),0)</f>
        <v/>
      </c>
      <c r="W2619" s="31">
        <f>IFERROR(COUNTIFS(DATABASE!$B$5:$B$6004,B2619,DATABASE!$X$5:$X$6004,1),0)</f>
        <v/>
      </c>
      <c r="X2619" s="49">
        <f>--AND(ISNUMBER(B2619),C2619&lt;&gt;"",L2619&lt;&gt;"",M2619&lt;&gt;"")</f>
        <v/>
      </c>
    </row>
    <row r="2620" ht="15" customHeight="1" s="111">
      <c r="A2620" s="50" t="inlineStr">
        <is>
          <t>JUN</t>
        </is>
      </c>
      <c r="B2620" s="51">
        <f>JUN!A121</f>
        <v/>
      </c>
      <c r="C2620" s="52">
        <f>JUN!B121</f>
        <v/>
      </c>
      <c r="D2620" s="52">
        <f>JUN!C121</f>
        <v/>
      </c>
      <c r="E2620" s="52">
        <f>JUN!D121</f>
        <v/>
      </c>
      <c r="F2620" s="52">
        <f>JUN!E121</f>
        <v/>
      </c>
      <c r="G2620" s="52">
        <f>JUN!F121</f>
        <v/>
      </c>
      <c r="H2620" s="52">
        <f>JUN!G121</f>
        <v/>
      </c>
      <c r="I2620" s="53">
        <f>JUN!H121</f>
        <v/>
      </c>
      <c r="J2620" s="53">
        <f>JUN!I121</f>
        <v/>
      </c>
      <c r="K2620" s="52">
        <f>JUN!J121</f>
        <v/>
      </c>
      <c r="L2620" s="52">
        <f>JUN!K121</f>
        <v/>
      </c>
      <c r="M2620" s="54">
        <f>JUN!L121</f>
        <v/>
      </c>
      <c r="N2620" s="52">
        <f>JUN!M121</f>
        <v/>
      </c>
      <c r="O2620" s="52">
        <f>JUN!N121</f>
        <v/>
      </c>
      <c r="P2620" s="52">
        <f>JUN!O121</f>
        <v/>
      </c>
      <c r="Q2620" s="52">
        <f>JUN!P121</f>
        <v/>
      </c>
      <c r="R2620" s="52">
        <f>JUN!Q121</f>
        <v/>
      </c>
      <c r="S2620" s="54">
        <f>S2619+IF(X2620=0,0,M2620)</f>
        <v/>
      </c>
      <c r="T2620" s="55">
        <f>MAX(T2619,S2620)</f>
        <v/>
      </c>
      <c r="U2620" s="56">
        <f>S2620-T2620</f>
        <v/>
      </c>
      <c r="V2620" s="55">
        <f>IFERROR(SUMIFS(DATABASE!$M$5:$M$6004,DATABASE!$B$5:$B$6004,B2620,DATABASE!$X$5:$X$6004,1),0)</f>
        <v/>
      </c>
      <c r="W2620" s="57">
        <f>IFERROR(COUNTIFS(DATABASE!$B$5:$B$6004,B2620,DATABASE!$X$5:$X$6004,1),0)</f>
        <v/>
      </c>
      <c r="X2620" s="58">
        <f>--AND(ISNUMBER(B2620),C2620&lt;&gt;"",L2620&lt;&gt;"",M2620&lt;&gt;"")</f>
        <v/>
      </c>
    </row>
    <row r="2621" ht="15" customHeight="1" s="111">
      <c r="A2621" s="42" t="inlineStr">
        <is>
          <t>JUN</t>
        </is>
      </c>
      <c r="B2621" s="43">
        <f>JUN!A122</f>
        <v/>
      </c>
      <c r="C2621" s="44">
        <f>JUN!B122</f>
        <v/>
      </c>
      <c r="D2621" s="44">
        <f>JUN!C122</f>
        <v/>
      </c>
      <c r="E2621" s="44">
        <f>JUN!D122</f>
        <v/>
      </c>
      <c r="F2621" s="44">
        <f>JUN!E122</f>
        <v/>
      </c>
      <c r="G2621" s="44">
        <f>JUN!F122</f>
        <v/>
      </c>
      <c r="H2621" s="44">
        <f>JUN!G122</f>
        <v/>
      </c>
      <c r="I2621" s="45">
        <f>JUN!H122</f>
        <v/>
      </c>
      <c r="J2621" s="45">
        <f>JUN!I122</f>
        <v/>
      </c>
      <c r="K2621" s="44">
        <f>JUN!J122</f>
        <v/>
      </c>
      <c r="L2621" s="44">
        <f>JUN!K122</f>
        <v/>
      </c>
      <c r="M2621" s="46">
        <f>JUN!L122</f>
        <v/>
      </c>
      <c r="N2621" s="44">
        <f>JUN!M122</f>
        <v/>
      </c>
      <c r="O2621" s="44">
        <f>JUN!N122</f>
        <v/>
      </c>
      <c r="P2621" s="44">
        <f>JUN!O122</f>
        <v/>
      </c>
      <c r="Q2621" s="44">
        <f>JUN!P122</f>
        <v/>
      </c>
      <c r="R2621" s="44">
        <f>JUN!Q122</f>
        <v/>
      </c>
      <c r="S2621" s="46">
        <f>S2620+IF(X2621=0,0,M2621)</f>
        <v/>
      </c>
      <c r="T2621" s="47">
        <f>MAX(T2620,S2621)</f>
        <v/>
      </c>
      <c r="U2621" s="48">
        <f>S2621-T2621</f>
        <v/>
      </c>
      <c r="V2621" s="47">
        <f>IFERROR(SUMIFS(DATABASE!$M$5:$M$6004,DATABASE!$B$5:$B$6004,B2621,DATABASE!$X$5:$X$6004,1),0)</f>
        <v/>
      </c>
      <c r="W2621" s="31">
        <f>IFERROR(COUNTIFS(DATABASE!$B$5:$B$6004,B2621,DATABASE!$X$5:$X$6004,1),0)</f>
        <v/>
      </c>
      <c r="X2621" s="49">
        <f>--AND(ISNUMBER(B2621),C2621&lt;&gt;"",L2621&lt;&gt;"",M2621&lt;&gt;"")</f>
        <v/>
      </c>
    </row>
    <row r="2622" ht="15" customHeight="1" s="111">
      <c r="A2622" s="50" t="inlineStr">
        <is>
          <t>JUN</t>
        </is>
      </c>
      <c r="B2622" s="51">
        <f>JUN!A123</f>
        <v/>
      </c>
      <c r="C2622" s="52">
        <f>JUN!B123</f>
        <v/>
      </c>
      <c r="D2622" s="52">
        <f>JUN!C123</f>
        <v/>
      </c>
      <c r="E2622" s="52">
        <f>JUN!D123</f>
        <v/>
      </c>
      <c r="F2622" s="52">
        <f>JUN!E123</f>
        <v/>
      </c>
      <c r="G2622" s="52">
        <f>JUN!F123</f>
        <v/>
      </c>
      <c r="H2622" s="52">
        <f>JUN!G123</f>
        <v/>
      </c>
      <c r="I2622" s="53">
        <f>JUN!H123</f>
        <v/>
      </c>
      <c r="J2622" s="53">
        <f>JUN!I123</f>
        <v/>
      </c>
      <c r="K2622" s="52">
        <f>JUN!J123</f>
        <v/>
      </c>
      <c r="L2622" s="52">
        <f>JUN!K123</f>
        <v/>
      </c>
      <c r="M2622" s="54">
        <f>JUN!L123</f>
        <v/>
      </c>
      <c r="N2622" s="52">
        <f>JUN!M123</f>
        <v/>
      </c>
      <c r="O2622" s="52">
        <f>JUN!N123</f>
        <v/>
      </c>
      <c r="P2622" s="52">
        <f>JUN!O123</f>
        <v/>
      </c>
      <c r="Q2622" s="52">
        <f>JUN!P123</f>
        <v/>
      </c>
      <c r="R2622" s="52">
        <f>JUN!Q123</f>
        <v/>
      </c>
      <c r="S2622" s="54">
        <f>S2621+IF(X2622=0,0,M2622)</f>
        <v/>
      </c>
      <c r="T2622" s="55">
        <f>MAX(T2621,S2622)</f>
        <v/>
      </c>
      <c r="U2622" s="56">
        <f>S2622-T2622</f>
        <v/>
      </c>
      <c r="V2622" s="55">
        <f>IFERROR(SUMIFS(DATABASE!$M$5:$M$6004,DATABASE!$B$5:$B$6004,B2622,DATABASE!$X$5:$X$6004,1),0)</f>
        <v/>
      </c>
      <c r="W2622" s="57">
        <f>IFERROR(COUNTIFS(DATABASE!$B$5:$B$6004,B2622,DATABASE!$X$5:$X$6004,1),0)</f>
        <v/>
      </c>
      <c r="X2622" s="58">
        <f>--AND(ISNUMBER(B2622),C2622&lt;&gt;"",L2622&lt;&gt;"",M2622&lt;&gt;"")</f>
        <v/>
      </c>
    </row>
    <row r="2623" ht="15" customHeight="1" s="111">
      <c r="A2623" s="42" t="inlineStr">
        <is>
          <t>JUN</t>
        </is>
      </c>
      <c r="B2623" s="43">
        <f>JUN!A124</f>
        <v/>
      </c>
      <c r="C2623" s="44">
        <f>JUN!B124</f>
        <v/>
      </c>
      <c r="D2623" s="44">
        <f>JUN!C124</f>
        <v/>
      </c>
      <c r="E2623" s="44">
        <f>JUN!D124</f>
        <v/>
      </c>
      <c r="F2623" s="44">
        <f>JUN!E124</f>
        <v/>
      </c>
      <c r="G2623" s="44">
        <f>JUN!F124</f>
        <v/>
      </c>
      <c r="H2623" s="44">
        <f>JUN!G124</f>
        <v/>
      </c>
      <c r="I2623" s="45">
        <f>JUN!H124</f>
        <v/>
      </c>
      <c r="J2623" s="45">
        <f>JUN!I124</f>
        <v/>
      </c>
      <c r="K2623" s="44">
        <f>JUN!J124</f>
        <v/>
      </c>
      <c r="L2623" s="44">
        <f>JUN!K124</f>
        <v/>
      </c>
      <c r="M2623" s="46">
        <f>JUN!L124</f>
        <v/>
      </c>
      <c r="N2623" s="44">
        <f>JUN!M124</f>
        <v/>
      </c>
      <c r="O2623" s="44">
        <f>JUN!N124</f>
        <v/>
      </c>
      <c r="P2623" s="44">
        <f>JUN!O124</f>
        <v/>
      </c>
      <c r="Q2623" s="44">
        <f>JUN!P124</f>
        <v/>
      </c>
      <c r="R2623" s="44">
        <f>JUN!Q124</f>
        <v/>
      </c>
      <c r="S2623" s="46">
        <f>S2622+IF(X2623=0,0,M2623)</f>
        <v/>
      </c>
      <c r="T2623" s="47">
        <f>MAX(T2622,S2623)</f>
        <v/>
      </c>
      <c r="U2623" s="48">
        <f>S2623-T2623</f>
        <v/>
      </c>
      <c r="V2623" s="47">
        <f>IFERROR(SUMIFS(DATABASE!$M$5:$M$6004,DATABASE!$B$5:$B$6004,B2623,DATABASE!$X$5:$X$6004,1),0)</f>
        <v/>
      </c>
      <c r="W2623" s="31">
        <f>IFERROR(COUNTIFS(DATABASE!$B$5:$B$6004,B2623,DATABASE!$X$5:$X$6004,1),0)</f>
        <v/>
      </c>
      <c r="X2623" s="49">
        <f>--AND(ISNUMBER(B2623),C2623&lt;&gt;"",L2623&lt;&gt;"",M2623&lt;&gt;"")</f>
        <v/>
      </c>
    </row>
    <row r="2624" ht="15" customHeight="1" s="111">
      <c r="A2624" s="50" t="inlineStr">
        <is>
          <t>JUN</t>
        </is>
      </c>
      <c r="B2624" s="51">
        <f>JUN!A125</f>
        <v/>
      </c>
      <c r="C2624" s="52">
        <f>JUN!B125</f>
        <v/>
      </c>
      <c r="D2624" s="52">
        <f>JUN!C125</f>
        <v/>
      </c>
      <c r="E2624" s="52">
        <f>JUN!D125</f>
        <v/>
      </c>
      <c r="F2624" s="52">
        <f>JUN!E125</f>
        <v/>
      </c>
      <c r="G2624" s="52">
        <f>JUN!F125</f>
        <v/>
      </c>
      <c r="H2624" s="52">
        <f>JUN!G125</f>
        <v/>
      </c>
      <c r="I2624" s="53">
        <f>JUN!H125</f>
        <v/>
      </c>
      <c r="J2624" s="53">
        <f>JUN!I125</f>
        <v/>
      </c>
      <c r="K2624" s="52">
        <f>JUN!J125</f>
        <v/>
      </c>
      <c r="L2624" s="52">
        <f>JUN!K125</f>
        <v/>
      </c>
      <c r="M2624" s="54">
        <f>JUN!L125</f>
        <v/>
      </c>
      <c r="N2624" s="52">
        <f>JUN!M125</f>
        <v/>
      </c>
      <c r="O2624" s="52">
        <f>JUN!N125</f>
        <v/>
      </c>
      <c r="P2624" s="52">
        <f>JUN!O125</f>
        <v/>
      </c>
      <c r="Q2624" s="52">
        <f>JUN!P125</f>
        <v/>
      </c>
      <c r="R2624" s="52">
        <f>JUN!Q125</f>
        <v/>
      </c>
      <c r="S2624" s="54">
        <f>S2623+IF(X2624=0,0,M2624)</f>
        <v/>
      </c>
      <c r="T2624" s="55">
        <f>MAX(T2623,S2624)</f>
        <v/>
      </c>
      <c r="U2624" s="56">
        <f>S2624-T2624</f>
        <v/>
      </c>
      <c r="V2624" s="55">
        <f>IFERROR(SUMIFS(DATABASE!$M$5:$M$6004,DATABASE!$B$5:$B$6004,B2624,DATABASE!$X$5:$X$6004,1),0)</f>
        <v/>
      </c>
      <c r="W2624" s="57">
        <f>IFERROR(COUNTIFS(DATABASE!$B$5:$B$6004,B2624,DATABASE!$X$5:$X$6004,1),0)</f>
        <v/>
      </c>
      <c r="X2624" s="58">
        <f>--AND(ISNUMBER(B2624),C2624&lt;&gt;"",L2624&lt;&gt;"",M2624&lt;&gt;"")</f>
        <v/>
      </c>
    </row>
    <row r="2625" ht="15" customHeight="1" s="111">
      <c r="A2625" s="42" t="inlineStr">
        <is>
          <t>JUN</t>
        </is>
      </c>
      <c r="B2625" s="43">
        <f>JUN!A126</f>
        <v/>
      </c>
      <c r="C2625" s="44">
        <f>JUN!B126</f>
        <v/>
      </c>
      <c r="D2625" s="44">
        <f>JUN!C126</f>
        <v/>
      </c>
      <c r="E2625" s="44">
        <f>JUN!D126</f>
        <v/>
      </c>
      <c r="F2625" s="44">
        <f>JUN!E126</f>
        <v/>
      </c>
      <c r="G2625" s="44">
        <f>JUN!F126</f>
        <v/>
      </c>
      <c r="H2625" s="44">
        <f>JUN!G126</f>
        <v/>
      </c>
      <c r="I2625" s="45">
        <f>JUN!H126</f>
        <v/>
      </c>
      <c r="J2625" s="45">
        <f>JUN!I126</f>
        <v/>
      </c>
      <c r="K2625" s="44">
        <f>JUN!J126</f>
        <v/>
      </c>
      <c r="L2625" s="44">
        <f>JUN!K126</f>
        <v/>
      </c>
      <c r="M2625" s="46">
        <f>JUN!L126</f>
        <v/>
      </c>
      <c r="N2625" s="44">
        <f>JUN!M126</f>
        <v/>
      </c>
      <c r="O2625" s="44">
        <f>JUN!N126</f>
        <v/>
      </c>
      <c r="P2625" s="44">
        <f>JUN!O126</f>
        <v/>
      </c>
      <c r="Q2625" s="44">
        <f>JUN!P126</f>
        <v/>
      </c>
      <c r="R2625" s="44">
        <f>JUN!Q126</f>
        <v/>
      </c>
      <c r="S2625" s="46">
        <f>S2624+IF(X2625=0,0,M2625)</f>
        <v/>
      </c>
      <c r="T2625" s="47">
        <f>MAX(T2624,S2625)</f>
        <v/>
      </c>
      <c r="U2625" s="48">
        <f>S2625-T2625</f>
        <v/>
      </c>
      <c r="V2625" s="47">
        <f>IFERROR(SUMIFS(DATABASE!$M$5:$M$6004,DATABASE!$B$5:$B$6004,B2625,DATABASE!$X$5:$X$6004,1),0)</f>
        <v/>
      </c>
      <c r="W2625" s="31">
        <f>IFERROR(COUNTIFS(DATABASE!$B$5:$B$6004,B2625,DATABASE!$X$5:$X$6004,1),0)</f>
        <v/>
      </c>
      <c r="X2625" s="49">
        <f>--AND(ISNUMBER(B2625),C2625&lt;&gt;"",L2625&lt;&gt;"",M2625&lt;&gt;"")</f>
        <v/>
      </c>
    </row>
    <row r="2626" ht="15" customHeight="1" s="111">
      <c r="A2626" s="50" t="inlineStr">
        <is>
          <t>JUN</t>
        </is>
      </c>
      <c r="B2626" s="51">
        <f>JUN!A127</f>
        <v/>
      </c>
      <c r="C2626" s="52">
        <f>JUN!B127</f>
        <v/>
      </c>
      <c r="D2626" s="52">
        <f>JUN!C127</f>
        <v/>
      </c>
      <c r="E2626" s="52">
        <f>JUN!D127</f>
        <v/>
      </c>
      <c r="F2626" s="52">
        <f>JUN!E127</f>
        <v/>
      </c>
      <c r="G2626" s="52">
        <f>JUN!F127</f>
        <v/>
      </c>
      <c r="H2626" s="52">
        <f>JUN!G127</f>
        <v/>
      </c>
      <c r="I2626" s="53">
        <f>JUN!H127</f>
        <v/>
      </c>
      <c r="J2626" s="53">
        <f>JUN!I127</f>
        <v/>
      </c>
      <c r="K2626" s="52">
        <f>JUN!J127</f>
        <v/>
      </c>
      <c r="L2626" s="52">
        <f>JUN!K127</f>
        <v/>
      </c>
      <c r="M2626" s="54">
        <f>JUN!L127</f>
        <v/>
      </c>
      <c r="N2626" s="52">
        <f>JUN!M127</f>
        <v/>
      </c>
      <c r="O2626" s="52">
        <f>JUN!N127</f>
        <v/>
      </c>
      <c r="P2626" s="52">
        <f>JUN!O127</f>
        <v/>
      </c>
      <c r="Q2626" s="52">
        <f>JUN!P127</f>
        <v/>
      </c>
      <c r="R2626" s="52">
        <f>JUN!Q127</f>
        <v/>
      </c>
      <c r="S2626" s="54">
        <f>S2625+IF(X2626=0,0,M2626)</f>
        <v/>
      </c>
      <c r="T2626" s="55">
        <f>MAX(T2625,S2626)</f>
        <v/>
      </c>
      <c r="U2626" s="56">
        <f>S2626-T2626</f>
        <v/>
      </c>
      <c r="V2626" s="55">
        <f>IFERROR(SUMIFS(DATABASE!$M$5:$M$6004,DATABASE!$B$5:$B$6004,B2626,DATABASE!$X$5:$X$6004,1),0)</f>
        <v/>
      </c>
      <c r="W2626" s="57">
        <f>IFERROR(COUNTIFS(DATABASE!$B$5:$B$6004,B2626,DATABASE!$X$5:$X$6004,1),0)</f>
        <v/>
      </c>
      <c r="X2626" s="58">
        <f>--AND(ISNUMBER(B2626),C2626&lt;&gt;"",L2626&lt;&gt;"",M2626&lt;&gt;"")</f>
        <v/>
      </c>
    </row>
    <row r="2627" ht="15" customHeight="1" s="111">
      <c r="A2627" s="42" t="inlineStr">
        <is>
          <t>JUN</t>
        </is>
      </c>
      <c r="B2627" s="43">
        <f>JUN!A128</f>
        <v/>
      </c>
      <c r="C2627" s="44">
        <f>JUN!B128</f>
        <v/>
      </c>
      <c r="D2627" s="44">
        <f>JUN!C128</f>
        <v/>
      </c>
      <c r="E2627" s="44">
        <f>JUN!D128</f>
        <v/>
      </c>
      <c r="F2627" s="44">
        <f>JUN!E128</f>
        <v/>
      </c>
      <c r="G2627" s="44">
        <f>JUN!F128</f>
        <v/>
      </c>
      <c r="H2627" s="44">
        <f>JUN!G128</f>
        <v/>
      </c>
      <c r="I2627" s="45">
        <f>JUN!H128</f>
        <v/>
      </c>
      <c r="J2627" s="45">
        <f>JUN!I128</f>
        <v/>
      </c>
      <c r="K2627" s="44">
        <f>JUN!J128</f>
        <v/>
      </c>
      <c r="L2627" s="44">
        <f>JUN!K128</f>
        <v/>
      </c>
      <c r="M2627" s="46">
        <f>JUN!L128</f>
        <v/>
      </c>
      <c r="N2627" s="44">
        <f>JUN!M128</f>
        <v/>
      </c>
      <c r="O2627" s="44">
        <f>JUN!N128</f>
        <v/>
      </c>
      <c r="P2627" s="44">
        <f>JUN!O128</f>
        <v/>
      </c>
      <c r="Q2627" s="44">
        <f>JUN!P128</f>
        <v/>
      </c>
      <c r="R2627" s="44">
        <f>JUN!Q128</f>
        <v/>
      </c>
      <c r="S2627" s="46">
        <f>S2626+IF(X2627=0,0,M2627)</f>
        <v/>
      </c>
      <c r="T2627" s="47">
        <f>MAX(T2626,S2627)</f>
        <v/>
      </c>
      <c r="U2627" s="48">
        <f>S2627-T2627</f>
        <v/>
      </c>
      <c r="V2627" s="47">
        <f>IFERROR(SUMIFS(DATABASE!$M$5:$M$6004,DATABASE!$B$5:$B$6004,B2627,DATABASE!$X$5:$X$6004,1),0)</f>
        <v/>
      </c>
      <c r="W2627" s="31">
        <f>IFERROR(COUNTIFS(DATABASE!$B$5:$B$6004,B2627,DATABASE!$X$5:$X$6004,1),0)</f>
        <v/>
      </c>
      <c r="X2627" s="49">
        <f>--AND(ISNUMBER(B2627),C2627&lt;&gt;"",L2627&lt;&gt;"",M2627&lt;&gt;"")</f>
        <v/>
      </c>
    </row>
    <row r="2628" ht="15" customHeight="1" s="111">
      <c r="A2628" s="50" t="inlineStr">
        <is>
          <t>JUN</t>
        </is>
      </c>
      <c r="B2628" s="51">
        <f>JUN!A129</f>
        <v/>
      </c>
      <c r="C2628" s="52">
        <f>JUN!B129</f>
        <v/>
      </c>
      <c r="D2628" s="52">
        <f>JUN!C129</f>
        <v/>
      </c>
      <c r="E2628" s="52">
        <f>JUN!D129</f>
        <v/>
      </c>
      <c r="F2628" s="52">
        <f>JUN!E129</f>
        <v/>
      </c>
      <c r="G2628" s="52">
        <f>JUN!F129</f>
        <v/>
      </c>
      <c r="H2628" s="52">
        <f>JUN!G129</f>
        <v/>
      </c>
      <c r="I2628" s="53">
        <f>JUN!H129</f>
        <v/>
      </c>
      <c r="J2628" s="53">
        <f>JUN!I129</f>
        <v/>
      </c>
      <c r="K2628" s="52">
        <f>JUN!J129</f>
        <v/>
      </c>
      <c r="L2628" s="52">
        <f>JUN!K129</f>
        <v/>
      </c>
      <c r="M2628" s="54">
        <f>JUN!L129</f>
        <v/>
      </c>
      <c r="N2628" s="52">
        <f>JUN!M129</f>
        <v/>
      </c>
      <c r="O2628" s="52">
        <f>JUN!N129</f>
        <v/>
      </c>
      <c r="P2628" s="52">
        <f>JUN!O129</f>
        <v/>
      </c>
      <c r="Q2628" s="52">
        <f>JUN!P129</f>
        <v/>
      </c>
      <c r="R2628" s="52">
        <f>JUN!Q129</f>
        <v/>
      </c>
      <c r="S2628" s="54">
        <f>S2627+IF(X2628=0,0,M2628)</f>
        <v/>
      </c>
      <c r="T2628" s="55">
        <f>MAX(T2627,S2628)</f>
        <v/>
      </c>
      <c r="U2628" s="56">
        <f>S2628-T2628</f>
        <v/>
      </c>
      <c r="V2628" s="55">
        <f>IFERROR(SUMIFS(DATABASE!$M$5:$M$6004,DATABASE!$B$5:$B$6004,B2628,DATABASE!$X$5:$X$6004,1),0)</f>
        <v/>
      </c>
      <c r="W2628" s="57">
        <f>IFERROR(COUNTIFS(DATABASE!$B$5:$B$6004,B2628,DATABASE!$X$5:$X$6004,1),0)</f>
        <v/>
      </c>
      <c r="X2628" s="58">
        <f>--AND(ISNUMBER(B2628),C2628&lt;&gt;"",L2628&lt;&gt;"",M2628&lt;&gt;"")</f>
        <v/>
      </c>
    </row>
    <row r="2629" ht="15" customHeight="1" s="111">
      <c r="A2629" s="42" t="inlineStr">
        <is>
          <t>JUN</t>
        </is>
      </c>
      <c r="B2629" s="43">
        <f>JUN!A130</f>
        <v/>
      </c>
      <c r="C2629" s="44">
        <f>JUN!B130</f>
        <v/>
      </c>
      <c r="D2629" s="44">
        <f>JUN!C130</f>
        <v/>
      </c>
      <c r="E2629" s="44">
        <f>JUN!D130</f>
        <v/>
      </c>
      <c r="F2629" s="44">
        <f>JUN!E130</f>
        <v/>
      </c>
      <c r="G2629" s="44">
        <f>JUN!F130</f>
        <v/>
      </c>
      <c r="H2629" s="44">
        <f>JUN!G130</f>
        <v/>
      </c>
      <c r="I2629" s="45">
        <f>JUN!H130</f>
        <v/>
      </c>
      <c r="J2629" s="45">
        <f>JUN!I130</f>
        <v/>
      </c>
      <c r="K2629" s="44">
        <f>JUN!J130</f>
        <v/>
      </c>
      <c r="L2629" s="44">
        <f>JUN!K130</f>
        <v/>
      </c>
      <c r="M2629" s="46">
        <f>JUN!L130</f>
        <v/>
      </c>
      <c r="N2629" s="44">
        <f>JUN!M130</f>
        <v/>
      </c>
      <c r="O2629" s="44">
        <f>JUN!N130</f>
        <v/>
      </c>
      <c r="P2629" s="44">
        <f>JUN!O130</f>
        <v/>
      </c>
      <c r="Q2629" s="44">
        <f>JUN!P130</f>
        <v/>
      </c>
      <c r="R2629" s="44">
        <f>JUN!Q130</f>
        <v/>
      </c>
      <c r="S2629" s="46">
        <f>S2628+IF(X2629=0,0,M2629)</f>
        <v/>
      </c>
      <c r="T2629" s="47">
        <f>MAX(T2628,S2629)</f>
        <v/>
      </c>
      <c r="U2629" s="48">
        <f>S2629-T2629</f>
        <v/>
      </c>
      <c r="V2629" s="47">
        <f>IFERROR(SUMIFS(DATABASE!$M$5:$M$6004,DATABASE!$B$5:$B$6004,B2629,DATABASE!$X$5:$X$6004,1),0)</f>
        <v/>
      </c>
      <c r="W2629" s="31">
        <f>IFERROR(COUNTIFS(DATABASE!$B$5:$B$6004,B2629,DATABASE!$X$5:$X$6004,1),0)</f>
        <v/>
      </c>
      <c r="X2629" s="49">
        <f>--AND(ISNUMBER(B2629),C2629&lt;&gt;"",L2629&lt;&gt;"",M2629&lt;&gt;"")</f>
        <v/>
      </c>
    </row>
    <row r="2630" ht="15" customHeight="1" s="111">
      <c r="A2630" s="50" t="inlineStr">
        <is>
          <t>JUN</t>
        </is>
      </c>
      <c r="B2630" s="51">
        <f>JUN!A131</f>
        <v/>
      </c>
      <c r="C2630" s="52">
        <f>JUN!B131</f>
        <v/>
      </c>
      <c r="D2630" s="52">
        <f>JUN!C131</f>
        <v/>
      </c>
      <c r="E2630" s="52">
        <f>JUN!D131</f>
        <v/>
      </c>
      <c r="F2630" s="52">
        <f>JUN!E131</f>
        <v/>
      </c>
      <c r="G2630" s="52">
        <f>JUN!F131</f>
        <v/>
      </c>
      <c r="H2630" s="52">
        <f>JUN!G131</f>
        <v/>
      </c>
      <c r="I2630" s="53">
        <f>JUN!H131</f>
        <v/>
      </c>
      <c r="J2630" s="53">
        <f>JUN!I131</f>
        <v/>
      </c>
      <c r="K2630" s="52">
        <f>JUN!J131</f>
        <v/>
      </c>
      <c r="L2630" s="52">
        <f>JUN!K131</f>
        <v/>
      </c>
      <c r="M2630" s="54">
        <f>JUN!L131</f>
        <v/>
      </c>
      <c r="N2630" s="52">
        <f>JUN!M131</f>
        <v/>
      </c>
      <c r="O2630" s="52">
        <f>JUN!N131</f>
        <v/>
      </c>
      <c r="P2630" s="52">
        <f>JUN!O131</f>
        <v/>
      </c>
      <c r="Q2630" s="52">
        <f>JUN!P131</f>
        <v/>
      </c>
      <c r="R2630" s="52">
        <f>JUN!Q131</f>
        <v/>
      </c>
      <c r="S2630" s="54">
        <f>S2629+IF(X2630=0,0,M2630)</f>
        <v/>
      </c>
      <c r="T2630" s="55">
        <f>MAX(T2629,S2630)</f>
        <v/>
      </c>
      <c r="U2630" s="56">
        <f>S2630-T2630</f>
        <v/>
      </c>
      <c r="V2630" s="55">
        <f>IFERROR(SUMIFS(DATABASE!$M$5:$M$6004,DATABASE!$B$5:$B$6004,B2630,DATABASE!$X$5:$X$6004,1),0)</f>
        <v/>
      </c>
      <c r="W2630" s="57">
        <f>IFERROR(COUNTIFS(DATABASE!$B$5:$B$6004,B2630,DATABASE!$X$5:$X$6004,1),0)</f>
        <v/>
      </c>
      <c r="X2630" s="58">
        <f>--AND(ISNUMBER(B2630),C2630&lt;&gt;"",L2630&lt;&gt;"",M2630&lt;&gt;"")</f>
        <v/>
      </c>
    </row>
    <row r="2631" ht="15" customHeight="1" s="111">
      <c r="A2631" s="42" t="inlineStr">
        <is>
          <t>JUN</t>
        </is>
      </c>
      <c r="B2631" s="43">
        <f>JUN!A132</f>
        <v/>
      </c>
      <c r="C2631" s="44">
        <f>JUN!B132</f>
        <v/>
      </c>
      <c r="D2631" s="44">
        <f>JUN!C132</f>
        <v/>
      </c>
      <c r="E2631" s="44">
        <f>JUN!D132</f>
        <v/>
      </c>
      <c r="F2631" s="44">
        <f>JUN!E132</f>
        <v/>
      </c>
      <c r="G2631" s="44">
        <f>JUN!F132</f>
        <v/>
      </c>
      <c r="H2631" s="44">
        <f>JUN!G132</f>
        <v/>
      </c>
      <c r="I2631" s="45">
        <f>JUN!H132</f>
        <v/>
      </c>
      <c r="J2631" s="45">
        <f>JUN!I132</f>
        <v/>
      </c>
      <c r="K2631" s="44">
        <f>JUN!J132</f>
        <v/>
      </c>
      <c r="L2631" s="44">
        <f>JUN!K132</f>
        <v/>
      </c>
      <c r="M2631" s="46">
        <f>JUN!L132</f>
        <v/>
      </c>
      <c r="N2631" s="44">
        <f>JUN!M132</f>
        <v/>
      </c>
      <c r="O2631" s="44">
        <f>JUN!N132</f>
        <v/>
      </c>
      <c r="P2631" s="44">
        <f>JUN!O132</f>
        <v/>
      </c>
      <c r="Q2631" s="44">
        <f>JUN!P132</f>
        <v/>
      </c>
      <c r="R2631" s="44">
        <f>JUN!Q132</f>
        <v/>
      </c>
      <c r="S2631" s="46">
        <f>S2630+IF(X2631=0,0,M2631)</f>
        <v/>
      </c>
      <c r="T2631" s="47">
        <f>MAX(T2630,S2631)</f>
        <v/>
      </c>
      <c r="U2631" s="48">
        <f>S2631-T2631</f>
        <v/>
      </c>
      <c r="V2631" s="47">
        <f>IFERROR(SUMIFS(DATABASE!$M$5:$M$6004,DATABASE!$B$5:$B$6004,B2631,DATABASE!$X$5:$X$6004,1),0)</f>
        <v/>
      </c>
      <c r="W2631" s="31">
        <f>IFERROR(COUNTIFS(DATABASE!$B$5:$B$6004,B2631,DATABASE!$X$5:$X$6004,1),0)</f>
        <v/>
      </c>
      <c r="X2631" s="49">
        <f>--AND(ISNUMBER(B2631),C2631&lt;&gt;"",L2631&lt;&gt;"",M2631&lt;&gt;"")</f>
        <v/>
      </c>
    </row>
    <row r="2632" ht="15" customHeight="1" s="111">
      <c r="A2632" s="50" t="inlineStr">
        <is>
          <t>JUN</t>
        </is>
      </c>
      <c r="B2632" s="51">
        <f>JUN!A133</f>
        <v/>
      </c>
      <c r="C2632" s="52">
        <f>JUN!B133</f>
        <v/>
      </c>
      <c r="D2632" s="52">
        <f>JUN!C133</f>
        <v/>
      </c>
      <c r="E2632" s="52">
        <f>JUN!D133</f>
        <v/>
      </c>
      <c r="F2632" s="52">
        <f>JUN!E133</f>
        <v/>
      </c>
      <c r="G2632" s="52">
        <f>JUN!F133</f>
        <v/>
      </c>
      <c r="H2632" s="52">
        <f>JUN!G133</f>
        <v/>
      </c>
      <c r="I2632" s="53">
        <f>JUN!H133</f>
        <v/>
      </c>
      <c r="J2632" s="53">
        <f>JUN!I133</f>
        <v/>
      </c>
      <c r="K2632" s="52">
        <f>JUN!J133</f>
        <v/>
      </c>
      <c r="L2632" s="52">
        <f>JUN!K133</f>
        <v/>
      </c>
      <c r="M2632" s="54">
        <f>JUN!L133</f>
        <v/>
      </c>
      <c r="N2632" s="52">
        <f>JUN!M133</f>
        <v/>
      </c>
      <c r="O2632" s="52">
        <f>JUN!N133</f>
        <v/>
      </c>
      <c r="P2632" s="52">
        <f>JUN!O133</f>
        <v/>
      </c>
      <c r="Q2632" s="52">
        <f>JUN!P133</f>
        <v/>
      </c>
      <c r="R2632" s="52">
        <f>JUN!Q133</f>
        <v/>
      </c>
      <c r="S2632" s="54">
        <f>S2631+IF(X2632=0,0,M2632)</f>
        <v/>
      </c>
      <c r="T2632" s="55">
        <f>MAX(T2631,S2632)</f>
        <v/>
      </c>
      <c r="U2632" s="56">
        <f>S2632-T2632</f>
        <v/>
      </c>
      <c r="V2632" s="55">
        <f>IFERROR(SUMIFS(DATABASE!$M$5:$M$6004,DATABASE!$B$5:$B$6004,B2632,DATABASE!$X$5:$X$6004,1),0)</f>
        <v/>
      </c>
      <c r="W2632" s="57">
        <f>IFERROR(COUNTIFS(DATABASE!$B$5:$B$6004,B2632,DATABASE!$X$5:$X$6004,1),0)</f>
        <v/>
      </c>
      <c r="X2632" s="58">
        <f>--AND(ISNUMBER(B2632),C2632&lt;&gt;"",L2632&lt;&gt;"",M2632&lt;&gt;"")</f>
        <v/>
      </c>
    </row>
    <row r="2633" ht="15" customHeight="1" s="111">
      <c r="A2633" s="42" t="inlineStr">
        <is>
          <t>JUN</t>
        </is>
      </c>
      <c r="B2633" s="43">
        <f>JUN!A134</f>
        <v/>
      </c>
      <c r="C2633" s="44">
        <f>JUN!B134</f>
        <v/>
      </c>
      <c r="D2633" s="44">
        <f>JUN!C134</f>
        <v/>
      </c>
      <c r="E2633" s="44">
        <f>JUN!D134</f>
        <v/>
      </c>
      <c r="F2633" s="44">
        <f>JUN!E134</f>
        <v/>
      </c>
      <c r="G2633" s="44">
        <f>JUN!F134</f>
        <v/>
      </c>
      <c r="H2633" s="44">
        <f>JUN!G134</f>
        <v/>
      </c>
      <c r="I2633" s="45">
        <f>JUN!H134</f>
        <v/>
      </c>
      <c r="J2633" s="45">
        <f>JUN!I134</f>
        <v/>
      </c>
      <c r="K2633" s="44">
        <f>JUN!J134</f>
        <v/>
      </c>
      <c r="L2633" s="44">
        <f>JUN!K134</f>
        <v/>
      </c>
      <c r="M2633" s="46">
        <f>JUN!L134</f>
        <v/>
      </c>
      <c r="N2633" s="44">
        <f>JUN!M134</f>
        <v/>
      </c>
      <c r="O2633" s="44">
        <f>JUN!N134</f>
        <v/>
      </c>
      <c r="P2633" s="44">
        <f>JUN!O134</f>
        <v/>
      </c>
      <c r="Q2633" s="44">
        <f>JUN!P134</f>
        <v/>
      </c>
      <c r="R2633" s="44">
        <f>JUN!Q134</f>
        <v/>
      </c>
      <c r="S2633" s="46">
        <f>S2632+IF(X2633=0,0,M2633)</f>
        <v/>
      </c>
      <c r="T2633" s="47">
        <f>MAX(T2632,S2633)</f>
        <v/>
      </c>
      <c r="U2633" s="48">
        <f>S2633-T2633</f>
        <v/>
      </c>
      <c r="V2633" s="47">
        <f>IFERROR(SUMIFS(DATABASE!$M$5:$M$6004,DATABASE!$B$5:$B$6004,B2633,DATABASE!$X$5:$X$6004,1),0)</f>
        <v/>
      </c>
      <c r="W2633" s="31">
        <f>IFERROR(COUNTIFS(DATABASE!$B$5:$B$6004,B2633,DATABASE!$X$5:$X$6004,1),0)</f>
        <v/>
      </c>
      <c r="X2633" s="49">
        <f>--AND(ISNUMBER(B2633),C2633&lt;&gt;"",L2633&lt;&gt;"",M2633&lt;&gt;"")</f>
        <v/>
      </c>
    </row>
    <row r="2634" ht="15" customHeight="1" s="111">
      <c r="A2634" s="50" t="inlineStr">
        <is>
          <t>JUN</t>
        </is>
      </c>
      <c r="B2634" s="51">
        <f>JUN!A135</f>
        <v/>
      </c>
      <c r="C2634" s="52">
        <f>JUN!B135</f>
        <v/>
      </c>
      <c r="D2634" s="52">
        <f>JUN!C135</f>
        <v/>
      </c>
      <c r="E2634" s="52">
        <f>JUN!D135</f>
        <v/>
      </c>
      <c r="F2634" s="52">
        <f>JUN!E135</f>
        <v/>
      </c>
      <c r="G2634" s="52">
        <f>JUN!F135</f>
        <v/>
      </c>
      <c r="H2634" s="52">
        <f>JUN!G135</f>
        <v/>
      </c>
      <c r="I2634" s="53">
        <f>JUN!H135</f>
        <v/>
      </c>
      <c r="J2634" s="53">
        <f>JUN!I135</f>
        <v/>
      </c>
      <c r="K2634" s="52">
        <f>JUN!J135</f>
        <v/>
      </c>
      <c r="L2634" s="52">
        <f>JUN!K135</f>
        <v/>
      </c>
      <c r="M2634" s="54">
        <f>JUN!L135</f>
        <v/>
      </c>
      <c r="N2634" s="52">
        <f>JUN!M135</f>
        <v/>
      </c>
      <c r="O2634" s="52">
        <f>JUN!N135</f>
        <v/>
      </c>
      <c r="P2634" s="52">
        <f>JUN!O135</f>
        <v/>
      </c>
      <c r="Q2634" s="52">
        <f>JUN!P135</f>
        <v/>
      </c>
      <c r="R2634" s="52">
        <f>JUN!Q135</f>
        <v/>
      </c>
      <c r="S2634" s="54">
        <f>S2633+IF(X2634=0,0,M2634)</f>
        <v/>
      </c>
      <c r="T2634" s="55">
        <f>MAX(T2633,S2634)</f>
        <v/>
      </c>
      <c r="U2634" s="56">
        <f>S2634-T2634</f>
        <v/>
      </c>
      <c r="V2634" s="55">
        <f>IFERROR(SUMIFS(DATABASE!$M$5:$M$6004,DATABASE!$B$5:$B$6004,B2634,DATABASE!$X$5:$X$6004,1),0)</f>
        <v/>
      </c>
      <c r="W2634" s="57">
        <f>IFERROR(COUNTIFS(DATABASE!$B$5:$B$6004,B2634,DATABASE!$X$5:$X$6004,1),0)</f>
        <v/>
      </c>
      <c r="X2634" s="58">
        <f>--AND(ISNUMBER(B2634),C2634&lt;&gt;"",L2634&lt;&gt;"",M2634&lt;&gt;"")</f>
        <v/>
      </c>
    </row>
    <row r="2635" ht="15" customHeight="1" s="111">
      <c r="A2635" s="42" t="inlineStr">
        <is>
          <t>JUN</t>
        </is>
      </c>
      <c r="B2635" s="43">
        <f>JUN!A136</f>
        <v/>
      </c>
      <c r="C2635" s="44">
        <f>JUN!B136</f>
        <v/>
      </c>
      <c r="D2635" s="44">
        <f>JUN!C136</f>
        <v/>
      </c>
      <c r="E2635" s="44">
        <f>JUN!D136</f>
        <v/>
      </c>
      <c r="F2635" s="44">
        <f>JUN!E136</f>
        <v/>
      </c>
      <c r="G2635" s="44">
        <f>JUN!F136</f>
        <v/>
      </c>
      <c r="H2635" s="44">
        <f>JUN!G136</f>
        <v/>
      </c>
      <c r="I2635" s="45">
        <f>JUN!H136</f>
        <v/>
      </c>
      <c r="J2635" s="45">
        <f>JUN!I136</f>
        <v/>
      </c>
      <c r="K2635" s="44">
        <f>JUN!J136</f>
        <v/>
      </c>
      <c r="L2635" s="44">
        <f>JUN!K136</f>
        <v/>
      </c>
      <c r="M2635" s="46">
        <f>JUN!L136</f>
        <v/>
      </c>
      <c r="N2635" s="44">
        <f>JUN!M136</f>
        <v/>
      </c>
      <c r="O2635" s="44">
        <f>JUN!N136</f>
        <v/>
      </c>
      <c r="P2635" s="44">
        <f>JUN!O136</f>
        <v/>
      </c>
      <c r="Q2635" s="44">
        <f>JUN!P136</f>
        <v/>
      </c>
      <c r="R2635" s="44">
        <f>JUN!Q136</f>
        <v/>
      </c>
      <c r="S2635" s="46">
        <f>S2634+IF(X2635=0,0,M2635)</f>
        <v/>
      </c>
      <c r="T2635" s="47">
        <f>MAX(T2634,S2635)</f>
        <v/>
      </c>
      <c r="U2635" s="48">
        <f>S2635-T2635</f>
        <v/>
      </c>
      <c r="V2635" s="47">
        <f>IFERROR(SUMIFS(DATABASE!$M$5:$M$6004,DATABASE!$B$5:$B$6004,B2635,DATABASE!$X$5:$X$6004,1),0)</f>
        <v/>
      </c>
      <c r="W2635" s="31">
        <f>IFERROR(COUNTIFS(DATABASE!$B$5:$B$6004,B2635,DATABASE!$X$5:$X$6004,1),0)</f>
        <v/>
      </c>
      <c r="X2635" s="49">
        <f>--AND(ISNUMBER(B2635),C2635&lt;&gt;"",L2635&lt;&gt;"",M2635&lt;&gt;"")</f>
        <v/>
      </c>
    </row>
    <row r="2636" ht="15" customHeight="1" s="111">
      <c r="A2636" s="50" t="inlineStr">
        <is>
          <t>JUN</t>
        </is>
      </c>
      <c r="B2636" s="51">
        <f>JUN!A137</f>
        <v/>
      </c>
      <c r="C2636" s="52">
        <f>JUN!B137</f>
        <v/>
      </c>
      <c r="D2636" s="52">
        <f>JUN!C137</f>
        <v/>
      </c>
      <c r="E2636" s="52">
        <f>JUN!D137</f>
        <v/>
      </c>
      <c r="F2636" s="52">
        <f>JUN!E137</f>
        <v/>
      </c>
      <c r="G2636" s="52">
        <f>JUN!F137</f>
        <v/>
      </c>
      <c r="H2636" s="52">
        <f>JUN!G137</f>
        <v/>
      </c>
      <c r="I2636" s="53">
        <f>JUN!H137</f>
        <v/>
      </c>
      <c r="J2636" s="53">
        <f>JUN!I137</f>
        <v/>
      </c>
      <c r="K2636" s="52">
        <f>JUN!J137</f>
        <v/>
      </c>
      <c r="L2636" s="52">
        <f>JUN!K137</f>
        <v/>
      </c>
      <c r="M2636" s="54">
        <f>JUN!L137</f>
        <v/>
      </c>
      <c r="N2636" s="52">
        <f>JUN!M137</f>
        <v/>
      </c>
      <c r="O2636" s="52">
        <f>JUN!N137</f>
        <v/>
      </c>
      <c r="P2636" s="52">
        <f>JUN!O137</f>
        <v/>
      </c>
      <c r="Q2636" s="52">
        <f>JUN!P137</f>
        <v/>
      </c>
      <c r="R2636" s="52">
        <f>JUN!Q137</f>
        <v/>
      </c>
      <c r="S2636" s="54">
        <f>S2635+IF(X2636=0,0,M2636)</f>
        <v/>
      </c>
      <c r="T2636" s="55">
        <f>MAX(T2635,S2636)</f>
        <v/>
      </c>
      <c r="U2636" s="56">
        <f>S2636-T2636</f>
        <v/>
      </c>
      <c r="V2636" s="55">
        <f>IFERROR(SUMIFS(DATABASE!$M$5:$M$6004,DATABASE!$B$5:$B$6004,B2636,DATABASE!$X$5:$X$6004,1),0)</f>
        <v/>
      </c>
      <c r="W2636" s="57">
        <f>IFERROR(COUNTIFS(DATABASE!$B$5:$B$6004,B2636,DATABASE!$X$5:$X$6004,1),0)</f>
        <v/>
      </c>
      <c r="X2636" s="58">
        <f>--AND(ISNUMBER(B2636),C2636&lt;&gt;"",L2636&lt;&gt;"",M2636&lt;&gt;"")</f>
        <v/>
      </c>
    </row>
    <row r="2637" ht="15" customHeight="1" s="111">
      <c r="A2637" s="42" t="inlineStr">
        <is>
          <t>JUN</t>
        </is>
      </c>
      <c r="B2637" s="43">
        <f>JUN!A138</f>
        <v/>
      </c>
      <c r="C2637" s="44">
        <f>JUN!B138</f>
        <v/>
      </c>
      <c r="D2637" s="44">
        <f>JUN!C138</f>
        <v/>
      </c>
      <c r="E2637" s="44">
        <f>JUN!D138</f>
        <v/>
      </c>
      <c r="F2637" s="44">
        <f>JUN!E138</f>
        <v/>
      </c>
      <c r="G2637" s="44">
        <f>JUN!F138</f>
        <v/>
      </c>
      <c r="H2637" s="44">
        <f>JUN!G138</f>
        <v/>
      </c>
      <c r="I2637" s="45">
        <f>JUN!H138</f>
        <v/>
      </c>
      <c r="J2637" s="45">
        <f>JUN!I138</f>
        <v/>
      </c>
      <c r="K2637" s="44">
        <f>JUN!J138</f>
        <v/>
      </c>
      <c r="L2637" s="44">
        <f>JUN!K138</f>
        <v/>
      </c>
      <c r="M2637" s="46">
        <f>JUN!L138</f>
        <v/>
      </c>
      <c r="N2637" s="44">
        <f>JUN!M138</f>
        <v/>
      </c>
      <c r="O2637" s="44">
        <f>JUN!N138</f>
        <v/>
      </c>
      <c r="P2637" s="44">
        <f>JUN!O138</f>
        <v/>
      </c>
      <c r="Q2637" s="44">
        <f>JUN!P138</f>
        <v/>
      </c>
      <c r="R2637" s="44">
        <f>JUN!Q138</f>
        <v/>
      </c>
      <c r="S2637" s="46">
        <f>S2636+IF(X2637=0,0,M2637)</f>
        <v/>
      </c>
      <c r="T2637" s="47">
        <f>MAX(T2636,S2637)</f>
        <v/>
      </c>
      <c r="U2637" s="48">
        <f>S2637-T2637</f>
        <v/>
      </c>
      <c r="V2637" s="47">
        <f>IFERROR(SUMIFS(DATABASE!$M$5:$M$6004,DATABASE!$B$5:$B$6004,B2637,DATABASE!$X$5:$X$6004,1),0)</f>
        <v/>
      </c>
      <c r="W2637" s="31">
        <f>IFERROR(COUNTIFS(DATABASE!$B$5:$B$6004,B2637,DATABASE!$X$5:$X$6004,1),0)</f>
        <v/>
      </c>
      <c r="X2637" s="49">
        <f>--AND(ISNUMBER(B2637),C2637&lt;&gt;"",L2637&lt;&gt;"",M2637&lt;&gt;"")</f>
        <v/>
      </c>
    </row>
    <row r="2638" ht="15" customHeight="1" s="111">
      <c r="A2638" s="50" t="inlineStr">
        <is>
          <t>JUN</t>
        </is>
      </c>
      <c r="B2638" s="51">
        <f>JUN!A139</f>
        <v/>
      </c>
      <c r="C2638" s="52">
        <f>JUN!B139</f>
        <v/>
      </c>
      <c r="D2638" s="52">
        <f>JUN!C139</f>
        <v/>
      </c>
      <c r="E2638" s="52">
        <f>JUN!D139</f>
        <v/>
      </c>
      <c r="F2638" s="52">
        <f>JUN!E139</f>
        <v/>
      </c>
      <c r="G2638" s="52">
        <f>JUN!F139</f>
        <v/>
      </c>
      <c r="H2638" s="52">
        <f>JUN!G139</f>
        <v/>
      </c>
      <c r="I2638" s="53">
        <f>JUN!H139</f>
        <v/>
      </c>
      <c r="J2638" s="53">
        <f>JUN!I139</f>
        <v/>
      </c>
      <c r="K2638" s="52">
        <f>JUN!J139</f>
        <v/>
      </c>
      <c r="L2638" s="52">
        <f>JUN!K139</f>
        <v/>
      </c>
      <c r="M2638" s="54">
        <f>JUN!L139</f>
        <v/>
      </c>
      <c r="N2638" s="52">
        <f>JUN!M139</f>
        <v/>
      </c>
      <c r="O2638" s="52">
        <f>JUN!N139</f>
        <v/>
      </c>
      <c r="P2638" s="52">
        <f>JUN!O139</f>
        <v/>
      </c>
      <c r="Q2638" s="52">
        <f>JUN!P139</f>
        <v/>
      </c>
      <c r="R2638" s="52">
        <f>JUN!Q139</f>
        <v/>
      </c>
      <c r="S2638" s="54">
        <f>S2637+IF(X2638=0,0,M2638)</f>
        <v/>
      </c>
      <c r="T2638" s="55">
        <f>MAX(T2637,S2638)</f>
        <v/>
      </c>
      <c r="U2638" s="56">
        <f>S2638-T2638</f>
        <v/>
      </c>
      <c r="V2638" s="55">
        <f>IFERROR(SUMIFS(DATABASE!$M$5:$M$6004,DATABASE!$B$5:$B$6004,B2638,DATABASE!$X$5:$X$6004,1),0)</f>
        <v/>
      </c>
      <c r="W2638" s="57">
        <f>IFERROR(COUNTIFS(DATABASE!$B$5:$B$6004,B2638,DATABASE!$X$5:$X$6004,1),0)</f>
        <v/>
      </c>
      <c r="X2638" s="58">
        <f>--AND(ISNUMBER(B2638),C2638&lt;&gt;"",L2638&lt;&gt;"",M2638&lt;&gt;"")</f>
        <v/>
      </c>
    </row>
    <row r="2639" ht="15" customHeight="1" s="111">
      <c r="A2639" s="42" t="inlineStr">
        <is>
          <t>JUN</t>
        </is>
      </c>
      <c r="B2639" s="43">
        <f>JUN!A140</f>
        <v/>
      </c>
      <c r="C2639" s="44">
        <f>JUN!B140</f>
        <v/>
      </c>
      <c r="D2639" s="44">
        <f>JUN!C140</f>
        <v/>
      </c>
      <c r="E2639" s="44">
        <f>JUN!D140</f>
        <v/>
      </c>
      <c r="F2639" s="44">
        <f>JUN!E140</f>
        <v/>
      </c>
      <c r="G2639" s="44">
        <f>JUN!F140</f>
        <v/>
      </c>
      <c r="H2639" s="44">
        <f>JUN!G140</f>
        <v/>
      </c>
      <c r="I2639" s="45">
        <f>JUN!H140</f>
        <v/>
      </c>
      <c r="J2639" s="45">
        <f>JUN!I140</f>
        <v/>
      </c>
      <c r="K2639" s="44">
        <f>JUN!J140</f>
        <v/>
      </c>
      <c r="L2639" s="44">
        <f>JUN!K140</f>
        <v/>
      </c>
      <c r="M2639" s="46">
        <f>JUN!L140</f>
        <v/>
      </c>
      <c r="N2639" s="44">
        <f>JUN!M140</f>
        <v/>
      </c>
      <c r="O2639" s="44">
        <f>JUN!N140</f>
        <v/>
      </c>
      <c r="P2639" s="44">
        <f>JUN!O140</f>
        <v/>
      </c>
      <c r="Q2639" s="44">
        <f>JUN!P140</f>
        <v/>
      </c>
      <c r="R2639" s="44">
        <f>JUN!Q140</f>
        <v/>
      </c>
      <c r="S2639" s="46">
        <f>S2638+IF(X2639=0,0,M2639)</f>
        <v/>
      </c>
      <c r="T2639" s="47">
        <f>MAX(T2638,S2639)</f>
        <v/>
      </c>
      <c r="U2639" s="48">
        <f>S2639-T2639</f>
        <v/>
      </c>
      <c r="V2639" s="47">
        <f>IFERROR(SUMIFS(DATABASE!$M$5:$M$6004,DATABASE!$B$5:$B$6004,B2639,DATABASE!$X$5:$X$6004,1),0)</f>
        <v/>
      </c>
      <c r="W2639" s="31">
        <f>IFERROR(COUNTIFS(DATABASE!$B$5:$B$6004,B2639,DATABASE!$X$5:$X$6004,1),0)</f>
        <v/>
      </c>
      <c r="X2639" s="49">
        <f>--AND(ISNUMBER(B2639),C2639&lt;&gt;"",L2639&lt;&gt;"",M2639&lt;&gt;"")</f>
        <v/>
      </c>
    </row>
    <row r="2640" ht="15" customHeight="1" s="111">
      <c r="A2640" s="50" t="inlineStr">
        <is>
          <t>JUN</t>
        </is>
      </c>
      <c r="B2640" s="51">
        <f>JUN!A141</f>
        <v/>
      </c>
      <c r="C2640" s="52">
        <f>JUN!B141</f>
        <v/>
      </c>
      <c r="D2640" s="52">
        <f>JUN!C141</f>
        <v/>
      </c>
      <c r="E2640" s="52">
        <f>JUN!D141</f>
        <v/>
      </c>
      <c r="F2640" s="52">
        <f>JUN!E141</f>
        <v/>
      </c>
      <c r="G2640" s="52">
        <f>JUN!F141</f>
        <v/>
      </c>
      <c r="H2640" s="52">
        <f>JUN!G141</f>
        <v/>
      </c>
      <c r="I2640" s="53">
        <f>JUN!H141</f>
        <v/>
      </c>
      <c r="J2640" s="53">
        <f>JUN!I141</f>
        <v/>
      </c>
      <c r="K2640" s="52">
        <f>JUN!J141</f>
        <v/>
      </c>
      <c r="L2640" s="52">
        <f>JUN!K141</f>
        <v/>
      </c>
      <c r="M2640" s="54">
        <f>JUN!L141</f>
        <v/>
      </c>
      <c r="N2640" s="52">
        <f>JUN!M141</f>
        <v/>
      </c>
      <c r="O2640" s="52">
        <f>JUN!N141</f>
        <v/>
      </c>
      <c r="P2640" s="52">
        <f>JUN!O141</f>
        <v/>
      </c>
      <c r="Q2640" s="52">
        <f>JUN!P141</f>
        <v/>
      </c>
      <c r="R2640" s="52">
        <f>JUN!Q141</f>
        <v/>
      </c>
      <c r="S2640" s="54">
        <f>S2639+IF(X2640=0,0,M2640)</f>
        <v/>
      </c>
      <c r="T2640" s="55">
        <f>MAX(T2639,S2640)</f>
        <v/>
      </c>
      <c r="U2640" s="56">
        <f>S2640-T2640</f>
        <v/>
      </c>
      <c r="V2640" s="55">
        <f>IFERROR(SUMIFS(DATABASE!$M$5:$M$6004,DATABASE!$B$5:$B$6004,B2640,DATABASE!$X$5:$X$6004,1),0)</f>
        <v/>
      </c>
      <c r="W2640" s="57">
        <f>IFERROR(COUNTIFS(DATABASE!$B$5:$B$6004,B2640,DATABASE!$X$5:$X$6004,1),0)</f>
        <v/>
      </c>
      <c r="X2640" s="58">
        <f>--AND(ISNUMBER(B2640),C2640&lt;&gt;"",L2640&lt;&gt;"",M2640&lt;&gt;"")</f>
        <v/>
      </c>
    </row>
    <row r="2641" ht="15" customHeight="1" s="111">
      <c r="A2641" s="42" t="inlineStr">
        <is>
          <t>JUN</t>
        </is>
      </c>
      <c r="B2641" s="43">
        <f>JUN!A142</f>
        <v/>
      </c>
      <c r="C2641" s="44">
        <f>JUN!B142</f>
        <v/>
      </c>
      <c r="D2641" s="44">
        <f>JUN!C142</f>
        <v/>
      </c>
      <c r="E2641" s="44">
        <f>JUN!D142</f>
        <v/>
      </c>
      <c r="F2641" s="44">
        <f>JUN!E142</f>
        <v/>
      </c>
      <c r="G2641" s="44">
        <f>JUN!F142</f>
        <v/>
      </c>
      <c r="H2641" s="44">
        <f>JUN!G142</f>
        <v/>
      </c>
      <c r="I2641" s="45">
        <f>JUN!H142</f>
        <v/>
      </c>
      <c r="J2641" s="45">
        <f>JUN!I142</f>
        <v/>
      </c>
      <c r="K2641" s="44">
        <f>JUN!J142</f>
        <v/>
      </c>
      <c r="L2641" s="44">
        <f>JUN!K142</f>
        <v/>
      </c>
      <c r="M2641" s="46">
        <f>JUN!L142</f>
        <v/>
      </c>
      <c r="N2641" s="44">
        <f>JUN!M142</f>
        <v/>
      </c>
      <c r="O2641" s="44">
        <f>JUN!N142</f>
        <v/>
      </c>
      <c r="P2641" s="44">
        <f>JUN!O142</f>
        <v/>
      </c>
      <c r="Q2641" s="44">
        <f>JUN!P142</f>
        <v/>
      </c>
      <c r="R2641" s="44">
        <f>JUN!Q142</f>
        <v/>
      </c>
      <c r="S2641" s="46">
        <f>S2640+IF(X2641=0,0,M2641)</f>
        <v/>
      </c>
      <c r="T2641" s="47">
        <f>MAX(T2640,S2641)</f>
        <v/>
      </c>
      <c r="U2641" s="48">
        <f>S2641-T2641</f>
        <v/>
      </c>
      <c r="V2641" s="47">
        <f>IFERROR(SUMIFS(DATABASE!$M$5:$M$6004,DATABASE!$B$5:$B$6004,B2641,DATABASE!$X$5:$X$6004,1),0)</f>
        <v/>
      </c>
      <c r="W2641" s="31">
        <f>IFERROR(COUNTIFS(DATABASE!$B$5:$B$6004,B2641,DATABASE!$X$5:$X$6004,1),0)</f>
        <v/>
      </c>
      <c r="X2641" s="49">
        <f>--AND(ISNUMBER(B2641),C2641&lt;&gt;"",L2641&lt;&gt;"",M2641&lt;&gt;"")</f>
        <v/>
      </c>
    </row>
    <row r="2642" ht="15" customHeight="1" s="111">
      <c r="A2642" s="50" t="inlineStr">
        <is>
          <t>JUN</t>
        </is>
      </c>
      <c r="B2642" s="51">
        <f>JUN!A143</f>
        <v/>
      </c>
      <c r="C2642" s="52">
        <f>JUN!B143</f>
        <v/>
      </c>
      <c r="D2642" s="52">
        <f>JUN!C143</f>
        <v/>
      </c>
      <c r="E2642" s="52">
        <f>JUN!D143</f>
        <v/>
      </c>
      <c r="F2642" s="52">
        <f>JUN!E143</f>
        <v/>
      </c>
      <c r="G2642" s="52">
        <f>JUN!F143</f>
        <v/>
      </c>
      <c r="H2642" s="52">
        <f>JUN!G143</f>
        <v/>
      </c>
      <c r="I2642" s="53">
        <f>JUN!H143</f>
        <v/>
      </c>
      <c r="J2642" s="53">
        <f>JUN!I143</f>
        <v/>
      </c>
      <c r="K2642" s="52">
        <f>JUN!J143</f>
        <v/>
      </c>
      <c r="L2642" s="52">
        <f>JUN!K143</f>
        <v/>
      </c>
      <c r="M2642" s="54">
        <f>JUN!L143</f>
        <v/>
      </c>
      <c r="N2642" s="52">
        <f>JUN!M143</f>
        <v/>
      </c>
      <c r="O2642" s="52">
        <f>JUN!N143</f>
        <v/>
      </c>
      <c r="P2642" s="52">
        <f>JUN!O143</f>
        <v/>
      </c>
      <c r="Q2642" s="52">
        <f>JUN!P143</f>
        <v/>
      </c>
      <c r="R2642" s="52">
        <f>JUN!Q143</f>
        <v/>
      </c>
      <c r="S2642" s="54">
        <f>S2641+IF(X2642=0,0,M2642)</f>
        <v/>
      </c>
      <c r="T2642" s="55">
        <f>MAX(T2641,S2642)</f>
        <v/>
      </c>
      <c r="U2642" s="56">
        <f>S2642-T2642</f>
        <v/>
      </c>
      <c r="V2642" s="55">
        <f>IFERROR(SUMIFS(DATABASE!$M$5:$M$6004,DATABASE!$B$5:$B$6004,B2642,DATABASE!$X$5:$X$6004,1),0)</f>
        <v/>
      </c>
      <c r="W2642" s="57">
        <f>IFERROR(COUNTIFS(DATABASE!$B$5:$B$6004,B2642,DATABASE!$X$5:$X$6004,1),0)</f>
        <v/>
      </c>
      <c r="X2642" s="58">
        <f>--AND(ISNUMBER(B2642),C2642&lt;&gt;"",L2642&lt;&gt;"",M2642&lt;&gt;"")</f>
        <v/>
      </c>
    </row>
    <row r="2643" ht="15" customHeight="1" s="111">
      <c r="A2643" s="42" t="inlineStr">
        <is>
          <t>JUN</t>
        </is>
      </c>
      <c r="B2643" s="43">
        <f>JUN!A144</f>
        <v/>
      </c>
      <c r="C2643" s="44">
        <f>JUN!B144</f>
        <v/>
      </c>
      <c r="D2643" s="44">
        <f>JUN!C144</f>
        <v/>
      </c>
      <c r="E2643" s="44">
        <f>JUN!D144</f>
        <v/>
      </c>
      <c r="F2643" s="44">
        <f>JUN!E144</f>
        <v/>
      </c>
      <c r="G2643" s="44">
        <f>JUN!F144</f>
        <v/>
      </c>
      <c r="H2643" s="44">
        <f>JUN!G144</f>
        <v/>
      </c>
      <c r="I2643" s="45">
        <f>JUN!H144</f>
        <v/>
      </c>
      <c r="J2643" s="45">
        <f>JUN!I144</f>
        <v/>
      </c>
      <c r="K2643" s="44">
        <f>JUN!J144</f>
        <v/>
      </c>
      <c r="L2643" s="44">
        <f>JUN!K144</f>
        <v/>
      </c>
      <c r="M2643" s="46">
        <f>JUN!L144</f>
        <v/>
      </c>
      <c r="N2643" s="44">
        <f>JUN!M144</f>
        <v/>
      </c>
      <c r="O2643" s="44">
        <f>JUN!N144</f>
        <v/>
      </c>
      <c r="P2643" s="44">
        <f>JUN!O144</f>
        <v/>
      </c>
      <c r="Q2643" s="44">
        <f>JUN!P144</f>
        <v/>
      </c>
      <c r="R2643" s="44">
        <f>JUN!Q144</f>
        <v/>
      </c>
      <c r="S2643" s="46">
        <f>S2642+IF(X2643=0,0,M2643)</f>
        <v/>
      </c>
      <c r="T2643" s="47">
        <f>MAX(T2642,S2643)</f>
        <v/>
      </c>
      <c r="U2643" s="48">
        <f>S2643-T2643</f>
        <v/>
      </c>
      <c r="V2643" s="47">
        <f>IFERROR(SUMIFS(DATABASE!$M$5:$M$6004,DATABASE!$B$5:$B$6004,B2643,DATABASE!$X$5:$X$6004,1),0)</f>
        <v/>
      </c>
      <c r="W2643" s="31">
        <f>IFERROR(COUNTIFS(DATABASE!$B$5:$B$6004,B2643,DATABASE!$X$5:$X$6004,1),0)</f>
        <v/>
      </c>
      <c r="X2643" s="49">
        <f>--AND(ISNUMBER(B2643),C2643&lt;&gt;"",L2643&lt;&gt;"",M2643&lt;&gt;"")</f>
        <v/>
      </c>
    </row>
    <row r="2644" ht="15" customHeight="1" s="111">
      <c r="A2644" s="50" t="inlineStr">
        <is>
          <t>JUN</t>
        </is>
      </c>
      <c r="B2644" s="51">
        <f>JUN!A145</f>
        <v/>
      </c>
      <c r="C2644" s="52">
        <f>JUN!B145</f>
        <v/>
      </c>
      <c r="D2644" s="52">
        <f>JUN!C145</f>
        <v/>
      </c>
      <c r="E2644" s="52">
        <f>JUN!D145</f>
        <v/>
      </c>
      <c r="F2644" s="52">
        <f>JUN!E145</f>
        <v/>
      </c>
      <c r="G2644" s="52">
        <f>JUN!F145</f>
        <v/>
      </c>
      <c r="H2644" s="52">
        <f>JUN!G145</f>
        <v/>
      </c>
      <c r="I2644" s="53">
        <f>JUN!H145</f>
        <v/>
      </c>
      <c r="J2644" s="53">
        <f>JUN!I145</f>
        <v/>
      </c>
      <c r="K2644" s="52">
        <f>JUN!J145</f>
        <v/>
      </c>
      <c r="L2644" s="52">
        <f>JUN!K145</f>
        <v/>
      </c>
      <c r="M2644" s="54">
        <f>JUN!L145</f>
        <v/>
      </c>
      <c r="N2644" s="52">
        <f>JUN!M145</f>
        <v/>
      </c>
      <c r="O2644" s="52">
        <f>JUN!N145</f>
        <v/>
      </c>
      <c r="P2644" s="52">
        <f>JUN!O145</f>
        <v/>
      </c>
      <c r="Q2644" s="52">
        <f>JUN!P145</f>
        <v/>
      </c>
      <c r="R2644" s="52">
        <f>JUN!Q145</f>
        <v/>
      </c>
      <c r="S2644" s="54">
        <f>S2643+IF(X2644=0,0,M2644)</f>
        <v/>
      </c>
      <c r="T2644" s="55">
        <f>MAX(T2643,S2644)</f>
        <v/>
      </c>
      <c r="U2644" s="56">
        <f>S2644-T2644</f>
        <v/>
      </c>
      <c r="V2644" s="55">
        <f>IFERROR(SUMIFS(DATABASE!$M$5:$M$6004,DATABASE!$B$5:$B$6004,B2644,DATABASE!$X$5:$X$6004,1),0)</f>
        <v/>
      </c>
      <c r="W2644" s="57">
        <f>IFERROR(COUNTIFS(DATABASE!$B$5:$B$6004,B2644,DATABASE!$X$5:$X$6004,1),0)</f>
        <v/>
      </c>
      <c r="X2644" s="58">
        <f>--AND(ISNUMBER(B2644),C2644&lt;&gt;"",L2644&lt;&gt;"",M2644&lt;&gt;"")</f>
        <v/>
      </c>
    </row>
    <row r="2645" ht="15" customHeight="1" s="111">
      <c r="A2645" s="42" t="inlineStr">
        <is>
          <t>JUN</t>
        </is>
      </c>
      <c r="B2645" s="43">
        <f>JUN!A146</f>
        <v/>
      </c>
      <c r="C2645" s="44">
        <f>JUN!B146</f>
        <v/>
      </c>
      <c r="D2645" s="44">
        <f>JUN!C146</f>
        <v/>
      </c>
      <c r="E2645" s="44">
        <f>JUN!D146</f>
        <v/>
      </c>
      <c r="F2645" s="44">
        <f>JUN!E146</f>
        <v/>
      </c>
      <c r="G2645" s="44">
        <f>JUN!F146</f>
        <v/>
      </c>
      <c r="H2645" s="44">
        <f>JUN!G146</f>
        <v/>
      </c>
      <c r="I2645" s="45">
        <f>JUN!H146</f>
        <v/>
      </c>
      <c r="J2645" s="45">
        <f>JUN!I146</f>
        <v/>
      </c>
      <c r="K2645" s="44">
        <f>JUN!J146</f>
        <v/>
      </c>
      <c r="L2645" s="44">
        <f>JUN!K146</f>
        <v/>
      </c>
      <c r="M2645" s="46">
        <f>JUN!L146</f>
        <v/>
      </c>
      <c r="N2645" s="44">
        <f>JUN!M146</f>
        <v/>
      </c>
      <c r="O2645" s="44">
        <f>JUN!N146</f>
        <v/>
      </c>
      <c r="P2645" s="44">
        <f>JUN!O146</f>
        <v/>
      </c>
      <c r="Q2645" s="44">
        <f>JUN!P146</f>
        <v/>
      </c>
      <c r="R2645" s="44">
        <f>JUN!Q146</f>
        <v/>
      </c>
      <c r="S2645" s="46">
        <f>S2644+IF(X2645=0,0,M2645)</f>
        <v/>
      </c>
      <c r="T2645" s="47">
        <f>MAX(T2644,S2645)</f>
        <v/>
      </c>
      <c r="U2645" s="48">
        <f>S2645-T2645</f>
        <v/>
      </c>
      <c r="V2645" s="47">
        <f>IFERROR(SUMIFS(DATABASE!$M$5:$M$6004,DATABASE!$B$5:$B$6004,B2645,DATABASE!$X$5:$X$6004,1),0)</f>
        <v/>
      </c>
      <c r="W2645" s="31">
        <f>IFERROR(COUNTIFS(DATABASE!$B$5:$B$6004,B2645,DATABASE!$X$5:$X$6004,1),0)</f>
        <v/>
      </c>
      <c r="X2645" s="49">
        <f>--AND(ISNUMBER(B2645),C2645&lt;&gt;"",L2645&lt;&gt;"",M2645&lt;&gt;"")</f>
        <v/>
      </c>
    </row>
    <row r="2646" ht="15" customHeight="1" s="111">
      <c r="A2646" s="50" t="inlineStr">
        <is>
          <t>JUN</t>
        </is>
      </c>
      <c r="B2646" s="51">
        <f>JUN!A147</f>
        <v/>
      </c>
      <c r="C2646" s="52">
        <f>JUN!B147</f>
        <v/>
      </c>
      <c r="D2646" s="52">
        <f>JUN!C147</f>
        <v/>
      </c>
      <c r="E2646" s="52">
        <f>JUN!D147</f>
        <v/>
      </c>
      <c r="F2646" s="52">
        <f>JUN!E147</f>
        <v/>
      </c>
      <c r="G2646" s="52">
        <f>JUN!F147</f>
        <v/>
      </c>
      <c r="H2646" s="52">
        <f>JUN!G147</f>
        <v/>
      </c>
      <c r="I2646" s="53">
        <f>JUN!H147</f>
        <v/>
      </c>
      <c r="J2646" s="53">
        <f>JUN!I147</f>
        <v/>
      </c>
      <c r="K2646" s="52">
        <f>JUN!J147</f>
        <v/>
      </c>
      <c r="L2646" s="52">
        <f>JUN!K147</f>
        <v/>
      </c>
      <c r="M2646" s="54">
        <f>JUN!L147</f>
        <v/>
      </c>
      <c r="N2646" s="52">
        <f>JUN!M147</f>
        <v/>
      </c>
      <c r="O2646" s="52">
        <f>JUN!N147</f>
        <v/>
      </c>
      <c r="P2646" s="52">
        <f>JUN!O147</f>
        <v/>
      </c>
      <c r="Q2646" s="52">
        <f>JUN!P147</f>
        <v/>
      </c>
      <c r="R2646" s="52">
        <f>JUN!Q147</f>
        <v/>
      </c>
      <c r="S2646" s="54">
        <f>S2645+IF(X2646=0,0,M2646)</f>
        <v/>
      </c>
      <c r="T2646" s="55">
        <f>MAX(T2645,S2646)</f>
        <v/>
      </c>
      <c r="U2646" s="56">
        <f>S2646-T2646</f>
        <v/>
      </c>
      <c r="V2646" s="55">
        <f>IFERROR(SUMIFS(DATABASE!$M$5:$M$6004,DATABASE!$B$5:$B$6004,B2646,DATABASE!$X$5:$X$6004,1),0)</f>
        <v/>
      </c>
      <c r="W2646" s="57">
        <f>IFERROR(COUNTIFS(DATABASE!$B$5:$B$6004,B2646,DATABASE!$X$5:$X$6004,1),0)</f>
        <v/>
      </c>
      <c r="X2646" s="58">
        <f>--AND(ISNUMBER(B2646),C2646&lt;&gt;"",L2646&lt;&gt;"",M2646&lt;&gt;"")</f>
        <v/>
      </c>
    </row>
    <row r="2647" ht="15" customHeight="1" s="111">
      <c r="A2647" s="42" t="inlineStr">
        <is>
          <t>JUN</t>
        </is>
      </c>
      <c r="B2647" s="43">
        <f>JUN!A148</f>
        <v/>
      </c>
      <c r="C2647" s="44">
        <f>JUN!B148</f>
        <v/>
      </c>
      <c r="D2647" s="44">
        <f>JUN!C148</f>
        <v/>
      </c>
      <c r="E2647" s="44">
        <f>JUN!D148</f>
        <v/>
      </c>
      <c r="F2647" s="44">
        <f>JUN!E148</f>
        <v/>
      </c>
      <c r="G2647" s="44">
        <f>JUN!F148</f>
        <v/>
      </c>
      <c r="H2647" s="44">
        <f>JUN!G148</f>
        <v/>
      </c>
      <c r="I2647" s="45">
        <f>JUN!H148</f>
        <v/>
      </c>
      <c r="J2647" s="45">
        <f>JUN!I148</f>
        <v/>
      </c>
      <c r="K2647" s="44">
        <f>JUN!J148</f>
        <v/>
      </c>
      <c r="L2647" s="44">
        <f>JUN!K148</f>
        <v/>
      </c>
      <c r="M2647" s="46">
        <f>JUN!L148</f>
        <v/>
      </c>
      <c r="N2647" s="44">
        <f>JUN!M148</f>
        <v/>
      </c>
      <c r="O2647" s="44">
        <f>JUN!N148</f>
        <v/>
      </c>
      <c r="P2647" s="44">
        <f>JUN!O148</f>
        <v/>
      </c>
      <c r="Q2647" s="44">
        <f>JUN!P148</f>
        <v/>
      </c>
      <c r="R2647" s="44">
        <f>JUN!Q148</f>
        <v/>
      </c>
      <c r="S2647" s="46">
        <f>S2646+IF(X2647=0,0,M2647)</f>
        <v/>
      </c>
      <c r="T2647" s="47">
        <f>MAX(T2646,S2647)</f>
        <v/>
      </c>
      <c r="U2647" s="48">
        <f>S2647-T2647</f>
        <v/>
      </c>
      <c r="V2647" s="47">
        <f>IFERROR(SUMIFS(DATABASE!$M$5:$M$6004,DATABASE!$B$5:$B$6004,B2647,DATABASE!$X$5:$X$6004,1),0)</f>
        <v/>
      </c>
      <c r="W2647" s="31">
        <f>IFERROR(COUNTIFS(DATABASE!$B$5:$B$6004,B2647,DATABASE!$X$5:$X$6004,1),0)</f>
        <v/>
      </c>
      <c r="X2647" s="49">
        <f>--AND(ISNUMBER(B2647),C2647&lt;&gt;"",L2647&lt;&gt;"",M2647&lt;&gt;"")</f>
        <v/>
      </c>
    </row>
    <row r="2648" ht="15" customHeight="1" s="111">
      <c r="A2648" s="50" t="inlineStr">
        <is>
          <t>JUN</t>
        </is>
      </c>
      <c r="B2648" s="51">
        <f>JUN!A149</f>
        <v/>
      </c>
      <c r="C2648" s="52">
        <f>JUN!B149</f>
        <v/>
      </c>
      <c r="D2648" s="52">
        <f>JUN!C149</f>
        <v/>
      </c>
      <c r="E2648" s="52">
        <f>JUN!D149</f>
        <v/>
      </c>
      <c r="F2648" s="52">
        <f>JUN!E149</f>
        <v/>
      </c>
      <c r="G2648" s="52">
        <f>JUN!F149</f>
        <v/>
      </c>
      <c r="H2648" s="52">
        <f>JUN!G149</f>
        <v/>
      </c>
      <c r="I2648" s="53">
        <f>JUN!H149</f>
        <v/>
      </c>
      <c r="J2648" s="53">
        <f>JUN!I149</f>
        <v/>
      </c>
      <c r="K2648" s="52">
        <f>JUN!J149</f>
        <v/>
      </c>
      <c r="L2648" s="52">
        <f>JUN!K149</f>
        <v/>
      </c>
      <c r="M2648" s="54">
        <f>JUN!L149</f>
        <v/>
      </c>
      <c r="N2648" s="52">
        <f>JUN!M149</f>
        <v/>
      </c>
      <c r="O2648" s="52">
        <f>JUN!N149</f>
        <v/>
      </c>
      <c r="P2648" s="52">
        <f>JUN!O149</f>
        <v/>
      </c>
      <c r="Q2648" s="52">
        <f>JUN!P149</f>
        <v/>
      </c>
      <c r="R2648" s="52">
        <f>JUN!Q149</f>
        <v/>
      </c>
      <c r="S2648" s="54">
        <f>S2647+IF(X2648=0,0,M2648)</f>
        <v/>
      </c>
      <c r="T2648" s="55">
        <f>MAX(T2647,S2648)</f>
        <v/>
      </c>
      <c r="U2648" s="56">
        <f>S2648-T2648</f>
        <v/>
      </c>
      <c r="V2648" s="55">
        <f>IFERROR(SUMIFS(DATABASE!$M$5:$M$6004,DATABASE!$B$5:$B$6004,B2648,DATABASE!$X$5:$X$6004,1),0)</f>
        <v/>
      </c>
      <c r="W2648" s="57">
        <f>IFERROR(COUNTIFS(DATABASE!$B$5:$B$6004,B2648,DATABASE!$X$5:$X$6004,1),0)</f>
        <v/>
      </c>
      <c r="X2648" s="58">
        <f>--AND(ISNUMBER(B2648),C2648&lt;&gt;"",L2648&lt;&gt;"",M2648&lt;&gt;"")</f>
        <v/>
      </c>
    </row>
    <row r="2649" ht="15" customHeight="1" s="111">
      <c r="A2649" s="42" t="inlineStr">
        <is>
          <t>JUN</t>
        </is>
      </c>
      <c r="B2649" s="43">
        <f>JUN!A150</f>
        <v/>
      </c>
      <c r="C2649" s="44">
        <f>JUN!B150</f>
        <v/>
      </c>
      <c r="D2649" s="44">
        <f>JUN!C150</f>
        <v/>
      </c>
      <c r="E2649" s="44">
        <f>JUN!D150</f>
        <v/>
      </c>
      <c r="F2649" s="44">
        <f>JUN!E150</f>
        <v/>
      </c>
      <c r="G2649" s="44">
        <f>JUN!F150</f>
        <v/>
      </c>
      <c r="H2649" s="44">
        <f>JUN!G150</f>
        <v/>
      </c>
      <c r="I2649" s="45">
        <f>JUN!H150</f>
        <v/>
      </c>
      <c r="J2649" s="45">
        <f>JUN!I150</f>
        <v/>
      </c>
      <c r="K2649" s="44">
        <f>JUN!J150</f>
        <v/>
      </c>
      <c r="L2649" s="44">
        <f>JUN!K150</f>
        <v/>
      </c>
      <c r="M2649" s="46">
        <f>JUN!L150</f>
        <v/>
      </c>
      <c r="N2649" s="44">
        <f>JUN!M150</f>
        <v/>
      </c>
      <c r="O2649" s="44">
        <f>JUN!N150</f>
        <v/>
      </c>
      <c r="P2649" s="44">
        <f>JUN!O150</f>
        <v/>
      </c>
      <c r="Q2649" s="44">
        <f>JUN!P150</f>
        <v/>
      </c>
      <c r="R2649" s="44">
        <f>JUN!Q150</f>
        <v/>
      </c>
      <c r="S2649" s="46">
        <f>S2648+IF(X2649=0,0,M2649)</f>
        <v/>
      </c>
      <c r="T2649" s="47">
        <f>MAX(T2648,S2649)</f>
        <v/>
      </c>
      <c r="U2649" s="48">
        <f>S2649-T2649</f>
        <v/>
      </c>
      <c r="V2649" s="47">
        <f>IFERROR(SUMIFS(DATABASE!$M$5:$M$6004,DATABASE!$B$5:$B$6004,B2649,DATABASE!$X$5:$X$6004,1),0)</f>
        <v/>
      </c>
      <c r="W2649" s="31">
        <f>IFERROR(COUNTIFS(DATABASE!$B$5:$B$6004,B2649,DATABASE!$X$5:$X$6004,1),0)</f>
        <v/>
      </c>
      <c r="X2649" s="49">
        <f>--AND(ISNUMBER(B2649),C2649&lt;&gt;"",L2649&lt;&gt;"",M2649&lt;&gt;"")</f>
        <v/>
      </c>
    </row>
    <row r="2650" ht="15" customHeight="1" s="111">
      <c r="A2650" s="50" t="inlineStr">
        <is>
          <t>JUN</t>
        </is>
      </c>
      <c r="B2650" s="51">
        <f>JUN!A151</f>
        <v/>
      </c>
      <c r="C2650" s="52">
        <f>JUN!B151</f>
        <v/>
      </c>
      <c r="D2650" s="52">
        <f>JUN!C151</f>
        <v/>
      </c>
      <c r="E2650" s="52">
        <f>JUN!D151</f>
        <v/>
      </c>
      <c r="F2650" s="52">
        <f>JUN!E151</f>
        <v/>
      </c>
      <c r="G2650" s="52">
        <f>JUN!F151</f>
        <v/>
      </c>
      <c r="H2650" s="52">
        <f>JUN!G151</f>
        <v/>
      </c>
      <c r="I2650" s="53">
        <f>JUN!H151</f>
        <v/>
      </c>
      <c r="J2650" s="53">
        <f>JUN!I151</f>
        <v/>
      </c>
      <c r="K2650" s="52">
        <f>JUN!J151</f>
        <v/>
      </c>
      <c r="L2650" s="52">
        <f>JUN!K151</f>
        <v/>
      </c>
      <c r="M2650" s="54">
        <f>JUN!L151</f>
        <v/>
      </c>
      <c r="N2650" s="52">
        <f>JUN!M151</f>
        <v/>
      </c>
      <c r="O2650" s="52">
        <f>JUN!N151</f>
        <v/>
      </c>
      <c r="P2650" s="52">
        <f>JUN!O151</f>
        <v/>
      </c>
      <c r="Q2650" s="52">
        <f>JUN!P151</f>
        <v/>
      </c>
      <c r="R2650" s="52">
        <f>JUN!Q151</f>
        <v/>
      </c>
      <c r="S2650" s="54">
        <f>S2649+IF(X2650=0,0,M2650)</f>
        <v/>
      </c>
      <c r="T2650" s="55">
        <f>MAX(T2649,S2650)</f>
        <v/>
      </c>
      <c r="U2650" s="56">
        <f>S2650-T2650</f>
        <v/>
      </c>
      <c r="V2650" s="55">
        <f>IFERROR(SUMIFS(DATABASE!$M$5:$M$6004,DATABASE!$B$5:$B$6004,B2650,DATABASE!$X$5:$X$6004,1),0)</f>
        <v/>
      </c>
      <c r="W2650" s="57">
        <f>IFERROR(COUNTIFS(DATABASE!$B$5:$B$6004,B2650,DATABASE!$X$5:$X$6004,1),0)</f>
        <v/>
      </c>
      <c r="X2650" s="58">
        <f>--AND(ISNUMBER(B2650),C2650&lt;&gt;"",L2650&lt;&gt;"",M2650&lt;&gt;"")</f>
        <v/>
      </c>
    </row>
    <row r="2651" ht="15" customHeight="1" s="111">
      <c r="A2651" s="42" t="inlineStr">
        <is>
          <t>JUN</t>
        </is>
      </c>
      <c r="B2651" s="43">
        <f>JUN!A152</f>
        <v/>
      </c>
      <c r="C2651" s="44">
        <f>JUN!B152</f>
        <v/>
      </c>
      <c r="D2651" s="44">
        <f>JUN!C152</f>
        <v/>
      </c>
      <c r="E2651" s="44">
        <f>JUN!D152</f>
        <v/>
      </c>
      <c r="F2651" s="44">
        <f>JUN!E152</f>
        <v/>
      </c>
      <c r="G2651" s="44">
        <f>JUN!F152</f>
        <v/>
      </c>
      <c r="H2651" s="44">
        <f>JUN!G152</f>
        <v/>
      </c>
      <c r="I2651" s="45">
        <f>JUN!H152</f>
        <v/>
      </c>
      <c r="J2651" s="45">
        <f>JUN!I152</f>
        <v/>
      </c>
      <c r="K2651" s="44">
        <f>JUN!J152</f>
        <v/>
      </c>
      <c r="L2651" s="44">
        <f>JUN!K152</f>
        <v/>
      </c>
      <c r="M2651" s="46">
        <f>JUN!L152</f>
        <v/>
      </c>
      <c r="N2651" s="44">
        <f>JUN!M152</f>
        <v/>
      </c>
      <c r="O2651" s="44">
        <f>JUN!N152</f>
        <v/>
      </c>
      <c r="P2651" s="44">
        <f>JUN!O152</f>
        <v/>
      </c>
      <c r="Q2651" s="44">
        <f>JUN!P152</f>
        <v/>
      </c>
      <c r="R2651" s="44">
        <f>JUN!Q152</f>
        <v/>
      </c>
      <c r="S2651" s="46">
        <f>S2650+IF(X2651=0,0,M2651)</f>
        <v/>
      </c>
      <c r="T2651" s="47">
        <f>MAX(T2650,S2651)</f>
        <v/>
      </c>
      <c r="U2651" s="48">
        <f>S2651-T2651</f>
        <v/>
      </c>
      <c r="V2651" s="47">
        <f>IFERROR(SUMIFS(DATABASE!$M$5:$M$6004,DATABASE!$B$5:$B$6004,B2651,DATABASE!$X$5:$X$6004,1),0)</f>
        <v/>
      </c>
      <c r="W2651" s="31">
        <f>IFERROR(COUNTIFS(DATABASE!$B$5:$B$6004,B2651,DATABASE!$X$5:$X$6004,1),0)</f>
        <v/>
      </c>
      <c r="X2651" s="49">
        <f>--AND(ISNUMBER(B2651),C2651&lt;&gt;"",L2651&lt;&gt;"",M2651&lt;&gt;"")</f>
        <v/>
      </c>
    </row>
    <row r="2652" ht="15" customHeight="1" s="111">
      <c r="A2652" s="50" t="inlineStr">
        <is>
          <t>JUN</t>
        </is>
      </c>
      <c r="B2652" s="51">
        <f>JUN!A153</f>
        <v/>
      </c>
      <c r="C2652" s="52">
        <f>JUN!B153</f>
        <v/>
      </c>
      <c r="D2652" s="52">
        <f>JUN!C153</f>
        <v/>
      </c>
      <c r="E2652" s="52">
        <f>JUN!D153</f>
        <v/>
      </c>
      <c r="F2652" s="52">
        <f>JUN!E153</f>
        <v/>
      </c>
      <c r="G2652" s="52">
        <f>JUN!F153</f>
        <v/>
      </c>
      <c r="H2652" s="52">
        <f>JUN!G153</f>
        <v/>
      </c>
      <c r="I2652" s="53">
        <f>JUN!H153</f>
        <v/>
      </c>
      <c r="J2652" s="53">
        <f>JUN!I153</f>
        <v/>
      </c>
      <c r="K2652" s="52">
        <f>JUN!J153</f>
        <v/>
      </c>
      <c r="L2652" s="52">
        <f>JUN!K153</f>
        <v/>
      </c>
      <c r="M2652" s="54">
        <f>JUN!L153</f>
        <v/>
      </c>
      <c r="N2652" s="52">
        <f>JUN!M153</f>
        <v/>
      </c>
      <c r="O2652" s="52">
        <f>JUN!N153</f>
        <v/>
      </c>
      <c r="P2652" s="52">
        <f>JUN!O153</f>
        <v/>
      </c>
      <c r="Q2652" s="52">
        <f>JUN!P153</f>
        <v/>
      </c>
      <c r="R2652" s="52">
        <f>JUN!Q153</f>
        <v/>
      </c>
      <c r="S2652" s="54">
        <f>S2651+IF(X2652=0,0,M2652)</f>
        <v/>
      </c>
      <c r="T2652" s="55">
        <f>MAX(T2651,S2652)</f>
        <v/>
      </c>
      <c r="U2652" s="56">
        <f>S2652-T2652</f>
        <v/>
      </c>
      <c r="V2652" s="55">
        <f>IFERROR(SUMIFS(DATABASE!$M$5:$M$6004,DATABASE!$B$5:$B$6004,B2652,DATABASE!$X$5:$X$6004,1),0)</f>
        <v/>
      </c>
      <c r="W2652" s="57">
        <f>IFERROR(COUNTIFS(DATABASE!$B$5:$B$6004,B2652,DATABASE!$X$5:$X$6004,1),0)</f>
        <v/>
      </c>
      <c r="X2652" s="58">
        <f>--AND(ISNUMBER(B2652),C2652&lt;&gt;"",L2652&lt;&gt;"",M2652&lt;&gt;"")</f>
        <v/>
      </c>
    </row>
    <row r="2653" ht="15" customHeight="1" s="111">
      <c r="A2653" s="42" t="inlineStr">
        <is>
          <t>JUN</t>
        </is>
      </c>
      <c r="B2653" s="43">
        <f>JUN!A154</f>
        <v/>
      </c>
      <c r="C2653" s="44">
        <f>JUN!B154</f>
        <v/>
      </c>
      <c r="D2653" s="44">
        <f>JUN!C154</f>
        <v/>
      </c>
      <c r="E2653" s="44">
        <f>JUN!D154</f>
        <v/>
      </c>
      <c r="F2653" s="44">
        <f>JUN!E154</f>
        <v/>
      </c>
      <c r="G2653" s="44">
        <f>JUN!F154</f>
        <v/>
      </c>
      <c r="H2653" s="44">
        <f>JUN!G154</f>
        <v/>
      </c>
      <c r="I2653" s="45">
        <f>JUN!H154</f>
        <v/>
      </c>
      <c r="J2653" s="45">
        <f>JUN!I154</f>
        <v/>
      </c>
      <c r="K2653" s="44">
        <f>JUN!J154</f>
        <v/>
      </c>
      <c r="L2653" s="44">
        <f>JUN!K154</f>
        <v/>
      </c>
      <c r="M2653" s="46">
        <f>JUN!L154</f>
        <v/>
      </c>
      <c r="N2653" s="44">
        <f>JUN!M154</f>
        <v/>
      </c>
      <c r="O2653" s="44">
        <f>JUN!N154</f>
        <v/>
      </c>
      <c r="P2653" s="44">
        <f>JUN!O154</f>
        <v/>
      </c>
      <c r="Q2653" s="44">
        <f>JUN!P154</f>
        <v/>
      </c>
      <c r="R2653" s="44">
        <f>JUN!Q154</f>
        <v/>
      </c>
      <c r="S2653" s="46">
        <f>S2652+IF(X2653=0,0,M2653)</f>
        <v/>
      </c>
      <c r="T2653" s="47">
        <f>MAX(T2652,S2653)</f>
        <v/>
      </c>
      <c r="U2653" s="48">
        <f>S2653-T2653</f>
        <v/>
      </c>
      <c r="V2653" s="47">
        <f>IFERROR(SUMIFS(DATABASE!$M$5:$M$6004,DATABASE!$B$5:$B$6004,B2653,DATABASE!$X$5:$X$6004,1),0)</f>
        <v/>
      </c>
      <c r="W2653" s="31">
        <f>IFERROR(COUNTIFS(DATABASE!$B$5:$B$6004,B2653,DATABASE!$X$5:$X$6004,1),0)</f>
        <v/>
      </c>
      <c r="X2653" s="49">
        <f>--AND(ISNUMBER(B2653),C2653&lt;&gt;"",L2653&lt;&gt;"",M2653&lt;&gt;"")</f>
        <v/>
      </c>
    </row>
    <row r="2654" ht="15" customHeight="1" s="111">
      <c r="A2654" s="50" t="inlineStr">
        <is>
          <t>JUN</t>
        </is>
      </c>
      <c r="B2654" s="51">
        <f>JUN!A155</f>
        <v/>
      </c>
      <c r="C2654" s="52">
        <f>JUN!B155</f>
        <v/>
      </c>
      <c r="D2654" s="52">
        <f>JUN!C155</f>
        <v/>
      </c>
      <c r="E2654" s="52">
        <f>JUN!D155</f>
        <v/>
      </c>
      <c r="F2654" s="52">
        <f>JUN!E155</f>
        <v/>
      </c>
      <c r="G2654" s="52">
        <f>JUN!F155</f>
        <v/>
      </c>
      <c r="H2654" s="52">
        <f>JUN!G155</f>
        <v/>
      </c>
      <c r="I2654" s="53">
        <f>JUN!H155</f>
        <v/>
      </c>
      <c r="J2654" s="53">
        <f>JUN!I155</f>
        <v/>
      </c>
      <c r="K2654" s="52">
        <f>JUN!J155</f>
        <v/>
      </c>
      <c r="L2654" s="52">
        <f>JUN!K155</f>
        <v/>
      </c>
      <c r="M2654" s="54">
        <f>JUN!L155</f>
        <v/>
      </c>
      <c r="N2654" s="52">
        <f>JUN!M155</f>
        <v/>
      </c>
      <c r="O2654" s="52">
        <f>JUN!N155</f>
        <v/>
      </c>
      <c r="P2654" s="52">
        <f>JUN!O155</f>
        <v/>
      </c>
      <c r="Q2654" s="52">
        <f>JUN!P155</f>
        <v/>
      </c>
      <c r="R2654" s="52">
        <f>JUN!Q155</f>
        <v/>
      </c>
      <c r="S2654" s="54">
        <f>S2653+IF(X2654=0,0,M2654)</f>
        <v/>
      </c>
      <c r="T2654" s="55">
        <f>MAX(T2653,S2654)</f>
        <v/>
      </c>
      <c r="U2654" s="56">
        <f>S2654-T2654</f>
        <v/>
      </c>
      <c r="V2654" s="55">
        <f>IFERROR(SUMIFS(DATABASE!$M$5:$M$6004,DATABASE!$B$5:$B$6004,B2654,DATABASE!$X$5:$X$6004,1),0)</f>
        <v/>
      </c>
      <c r="W2654" s="57">
        <f>IFERROR(COUNTIFS(DATABASE!$B$5:$B$6004,B2654,DATABASE!$X$5:$X$6004,1),0)</f>
        <v/>
      </c>
      <c r="X2654" s="58">
        <f>--AND(ISNUMBER(B2654),C2654&lt;&gt;"",L2654&lt;&gt;"",M2654&lt;&gt;"")</f>
        <v/>
      </c>
    </row>
    <row r="2655" ht="15" customHeight="1" s="111">
      <c r="A2655" s="42" t="inlineStr">
        <is>
          <t>JUN</t>
        </is>
      </c>
      <c r="B2655" s="43">
        <f>JUN!A156</f>
        <v/>
      </c>
      <c r="C2655" s="44">
        <f>JUN!B156</f>
        <v/>
      </c>
      <c r="D2655" s="44">
        <f>JUN!C156</f>
        <v/>
      </c>
      <c r="E2655" s="44">
        <f>JUN!D156</f>
        <v/>
      </c>
      <c r="F2655" s="44">
        <f>JUN!E156</f>
        <v/>
      </c>
      <c r="G2655" s="44">
        <f>JUN!F156</f>
        <v/>
      </c>
      <c r="H2655" s="44">
        <f>JUN!G156</f>
        <v/>
      </c>
      <c r="I2655" s="45">
        <f>JUN!H156</f>
        <v/>
      </c>
      <c r="J2655" s="45">
        <f>JUN!I156</f>
        <v/>
      </c>
      <c r="K2655" s="44">
        <f>JUN!J156</f>
        <v/>
      </c>
      <c r="L2655" s="44">
        <f>JUN!K156</f>
        <v/>
      </c>
      <c r="M2655" s="46">
        <f>JUN!L156</f>
        <v/>
      </c>
      <c r="N2655" s="44">
        <f>JUN!M156</f>
        <v/>
      </c>
      <c r="O2655" s="44">
        <f>JUN!N156</f>
        <v/>
      </c>
      <c r="P2655" s="44">
        <f>JUN!O156</f>
        <v/>
      </c>
      <c r="Q2655" s="44">
        <f>JUN!P156</f>
        <v/>
      </c>
      <c r="R2655" s="44">
        <f>JUN!Q156</f>
        <v/>
      </c>
      <c r="S2655" s="46">
        <f>S2654+IF(X2655=0,0,M2655)</f>
        <v/>
      </c>
      <c r="T2655" s="47">
        <f>MAX(T2654,S2655)</f>
        <v/>
      </c>
      <c r="U2655" s="48">
        <f>S2655-T2655</f>
        <v/>
      </c>
      <c r="V2655" s="47">
        <f>IFERROR(SUMIFS(DATABASE!$M$5:$M$6004,DATABASE!$B$5:$B$6004,B2655,DATABASE!$X$5:$X$6004,1),0)</f>
        <v/>
      </c>
      <c r="W2655" s="31">
        <f>IFERROR(COUNTIFS(DATABASE!$B$5:$B$6004,B2655,DATABASE!$X$5:$X$6004,1),0)</f>
        <v/>
      </c>
      <c r="X2655" s="49">
        <f>--AND(ISNUMBER(B2655),C2655&lt;&gt;"",L2655&lt;&gt;"",M2655&lt;&gt;"")</f>
        <v/>
      </c>
    </row>
    <row r="2656" ht="15" customHeight="1" s="111">
      <c r="A2656" s="50" t="inlineStr">
        <is>
          <t>JUN</t>
        </is>
      </c>
      <c r="B2656" s="51">
        <f>JUN!A157</f>
        <v/>
      </c>
      <c r="C2656" s="52">
        <f>JUN!B157</f>
        <v/>
      </c>
      <c r="D2656" s="52">
        <f>JUN!C157</f>
        <v/>
      </c>
      <c r="E2656" s="52">
        <f>JUN!D157</f>
        <v/>
      </c>
      <c r="F2656" s="52">
        <f>JUN!E157</f>
        <v/>
      </c>
      <c r="G2656" s="52">
        <f>JUN!F157</f>
        <v/>
      </c>
      <c r="H2656" s="52">
        <f>JUN!G157</f>
        <v/>
      </c>
      <c r="I2656" s="53">
        <f>JUN!H157</f>
        <v/>
      </c>
      <c r="J2656" s="53">
        <f>JUN!I157</f>
        <v/>
      </c>
      <c r="K2656" s="52">
        <f>JUN!J157</f>
        <v/>
      </c>
      <c r="L2656" s="52">
        <f>JUN!K157</f>
        <v/>
      </c>
      <c r="M2656" s="54">
        <f>JUN!L157</f>
        <v/>
      </c>
      <c r="N2656" s="52">
        <f>JUN!M157</f>
        <v/>
      </c>
      <c r="O2656" s="52">
        <f>JUN!N157</f>
        <v/>
      </c>
      <c r="P2656" s="52">
        <f>JUN!O157</f>
        <v/>
      </c>
      <c r="Q2656" s="52">
        <f>JUN!P157</f>
        <v/>
      </c>
      <c r="R2656" s="52">
        <f>JUN!Q157</f>
        <v/>
      </c>
      <c r="S2656" s="54">
        <f>S2655+IF(X2656=0,0,M2656)</f>
        <v/>
      </c>
      <c r="T2656" s="55">
        <f>MAX(T2655,S2656)</f>
        <v/>
      </c>
      <c r="U2656" s="56">
        <f>S2656-T2656</f>
        <v/>
      </c>
      <c r="V2656" s="55">
        <f>IFERROR(SUMIFS(DATABASE!$M$5:$M$6004,DATABASE!$B$5:$B$6004,B2656,DATABASE!$X$5:$X$6004,1),0)</f>
        <v/>
      </c>
      <c r="W2656" s="57">
        <f>IFERROR(COUNTIFS(DATABASE!$B$5:$B$6004,B2656,DATABASE!$X$5:$X$6004,1),0)</f>
        <v/>
      </c>
      <c r="X2656" s="58">
        <f>--AND(ISNUMBER(B2656),C2656&lt;&gt;"",L2656&lt;&gt;"",M2656&lt;&gt;"")</f>
        <v/>
      </c>
    </row>
    <row r="2657" ht="15" customHeight="1" s="111">
      <c r="A2657" s="42" t="inlineStr">
        <is>
          <t>JUN</t>
        </is>
      </c>
      <c r="B2657" s="43">
        <f>JUN!A158</f>
        <v/>
      </c>
      <c r="C2657" s="44">
        <f>JUN!B158</f>
        <v/>
      </c>
      <c r="D2657" s="44">
        <f>JUN!C158</f>
        <v/>
      </c>
      <c r="E2657" s="44">
        <f>JUN!D158</f>
        <v/>
      </c>
      <c r="F2657" s="44">
        <f>JUN!E158</f>
        <v/>
      </c>
      <c r="G2657" s="44">
        <f>JUN!F158</f>
        <v/>
      </c>
      <c r="H2657" s="44">
        <f>JUN!G158</f>
        <v/>
      </c>
      <c r="I2657" s="45">
        <f>JUN!H158</f>
        <v/>
      </c>
      <c r="J2657" s="45">
        <f>JUN!I158</f>
        <v/>
      </c>
      <c r="K2657" s="44">
        <f>JUN!J158</f>
        <v/>
      </c>
      <c r="L2657" s="44">
        <f>JUN!K158</f>
        <v/>
      </c>
      <c r="M2657" s="46">
        <f>JUN!L158</f>
        <v/>
      </c>
      <c r="N2657" s="44">
        <f>JUN!M158</f>
        <v/>
      </c>
      <c r="O2657" s="44">
        <f>JUN!N158</f>
        <v/>
      </c>
      <c r="P2657" s="44">
        <f>JUN!O158</f>
        <v/>
      </c>
      <c r="Q2657" s="44">
        <f>JUN!P158</f>
        <v/>
      </c>
      <c r="R2657" s="44">
        <f>JUN!Q158</f>
        <v/>
      </c>
      <c r="S2657" s="46">
        <f>S2656+IF(X2657=0,0,M2657)</f>
        <v/>
      </c>
      <c r="T2657" s="47">
        <f>MAX(T2656,S2657)</f>
        <v/>
      </c>
      <c r="U2657" s="48">
        <f>S2657-T2657</f>
        <v/>
      </c>
      <c r="V2657" s="47">
        <f>IFERROR(SUMIFS(DATABASE!$M$5:$M$6004,DATABASE!$B$5:$B$6004,B2657,DATABASE!$X$5:$X$6004,1),0)</f>
        <v/>
      </c>
      <c r="W2657" s="31">
        <f>IFERROR(COUNTIFS(DATABASE!$B$5:$B$6004,B2657,DATABASE!$X$5:$X$6004,1),0)</f>
        <v/>
      </c>
      <c r="X2657" s="49">
        <f>--AND(ISNUMBER(B2657),C2657&lt;&gt;"",L2657&lt;&gt;"",M2657&lt;&gt;"")</f>
        <v/>
      </c>
    </row>
    <row r="2658" ht="15" customHeight="1" s="111">
      <c r="A2658" s="50" t="inlineStr">
        <is>
          <t>JUN</t>
        </is>
      </c>
      <c r="B2658" s="51">
        <f>JUN!A159</f>
        <v/>
      </c>
      <c r="C2658" s="52">
        <f>JUN!B159</f>
        <v/>
      </c>
      <c r="D2658" s="52">
        <f>JUN!C159</f>
        <v/>
      </c>
      <c r="E2658" s="52">
        <f>JUN!D159</f>
        <v/>
      </c>
      <c r="F2658" s="52">
        <f>JUN!E159</f>
        <v/>
      </c>
      <c r="G2658" s="52">
        <f>JUN!F159</f>
        <v/>
      </c>
      <c r="H2658" s="52">
        <f>JUN!G159</f>
        <v/>
      </c>
      <c r="I2658" s="53">
        <f>JUN!H159</f>
        <v/>
      </c>
      <c r="J2658" s="53">
        <f>JUN!I159</f>
        <v/>
      </c>
      <c r="K2658" s="52">
        <f>JUN!J159</f>
        <v/>
      </c>
      <c r="L2658" s="52">
        <f>JUN!K159</f>
        <v/>
      </c>
      <c r="M2658" s="54">
        <f>JUN!L159</f>
        <v/>
      </c>
      <c r="N2658" s="52">
        <f>JUN!M159</f>
        <v/>
      </c>
      <c r="O2658" s="52">
        <f>JUN!N159</f>
        <v/>
      </c>
      <c r="P2658" s="52">
        <f>JUN!O159</f>
        <v/>
      </c>
      <c r="Q2658" s="52">
        <f>JUN!P159</f>
        <v/>
      </c>
      <c r="R2658" s="52">
        <f>JUN!Q159</f>
        <v/>
      </c>
      <c r="S2658" s="54">
        <f>S2657+IF(X2658=0,0,M2658)</f>
        <v/>
      </c>
      <c r="T2658" s="55">
        <f>MAX(T2657,S2658)</f>
        <v/>
      </c>
      <c r="U2658" s="56">
        <f>S2658-T2658</f>
        <v/>
      </c>
      <c r="V2658" s="55">
        <f>IFERROR(SUMIFS(DATABASE!$M$5:$M$6004,DATABASE!$B$5:$B$6004,B2658,DATABASE!$X$5:$X$6004,1),0)</f>
        <v/>
      </c>
      <c r="W2658" s="57">
        <f>IFERROR(COUNTIFS(DATABASE!$B$5:$B$6004,B2658,DATABASE!$X$5:$X$6004,1),0)</f>
        <v/>
      </c>
      <c r="X2658" s="58">
        <f>--AND(ISNUMBER(B2658),C2658&lt;&gt;"",L2658&lt;&gt;"",M2658&lt;&gt;"")</f>
        <v/>
      </c>
    </row>
    <row r="2659" ht="15" customHeight="1" s="111">
      <c r="A2659" s="42" t="inlineStr">
        <is>
          <t>JUN</t>
        </is>
      </c>
      <c r="B2659" s="43">
        <f>JUN!A160</f>
        <v/>
      </c>
      <c r="C2659" s="44">
        <f>JUN!B160</f>
        <v/>
      </c>
      <c r="D2659" s="44">
        <f>JUN!C160</f>
        <v/>
      </c>
      <c r="E2659" s="44">
        <f>JUN!D160</f>
        <v/>
      </c>
      <c r="F2659" s="44">
        <f>JUN!E160</f>
        <v/>
      </c>
      <c r="G2659" s="44">
        <f>JUN!F160</f>
        <v/>
      </c>
      <c r="H2659" s="44">
        <f>JUN!G160</f>
        <v/>
      </c>
      <c r="I2659" s="45">
        <f>JUN!H160</f>
        <v/>
      </c>
      <c r="J2659" s="45">
        <f>JUN!I160</f>
        <v/>
      </c>
      <c r="K2659" s="44">
        <f>JUN!J160</f>
        <v/>
      </c>
      <c r="L2659" s="44">
        <f>JUN!K160</f>
        <v/>
      </c>
      <c r="M2659" s="46">
        <f>JUN!L160</f>
        <v/>
      </c>
      <c r="N2659" s="44">
        <f>JUN!M160</f>
        <v/>
      </c>
      <c r="O2659" s="44">
        <f>JUN!N160</f>
        <v/>
      </c>
      <c r="P2659" s="44">
        <f>JUN!O160</f>
        <v/>
      </c>
      <c r="Q2659" s="44">
        <f>JUN!P160</f>
        <v/>
      </c>
      <c r="R2659" s="44">
        <f>JUN!Q160</f>
        <v/>
      </c>
      <c r="S2659" s="46">
        <f>S2658+IF(X2659=0,0,M2659)</f>
        <v/>
      </c>
      <c r="T2659" s="47">
        <f>MAX(T2658,S2659)</f>
        <v/>
      </c>
      <c r="U2659" s="48">
        <f>S2659-T2659</f>
        <v/>
      </c>
      <c r="V2659" s="47">
        <f>IFERROR(SUMIFS(DATABASE!$M$5:$M$6004,DATABASE!$B$5:$B$6004,B2659,DATABASE!$X$5:$X$6004,1),0)</f>
        <v/>
      </c>
      <c r="W2659" s="31">
        <f>IFERROR(COUNTIFS(DATABASE!$B$5:$B$6004,B2659,DATABASE!$X$5:$X$6004,1),0)</f>
        <v/>
      </c>
      <c r="X2659" s="49">
        <f>--AND(ISNUMBER(B2659),C2659&lt;&gt;"",L2659&lt;&gt;"",M2659&lt;&gt;"")</f>
        <v/>
      </c>
    </row>
    <row r="2660" ht="15" customHeight="1" s="111">
      <c r="A2660" s="50" t="inlineStr">
        <is>
          <t>JUN</t>
        </is>
      </c>
      <c r="B2660" s="51">
        <f>JUN!A161</f>
        <v/>
      </c>
      <c r="C2660" s="52">
        <f>JUN!B161</f>
        <v/>
      </c>
      <c r="D2660" s="52">
        <f>JUN!C161</f>
        <v/>
      </c>
      <c r="E2660" s="52">
        <f>JUN!D161</f>
        <v/>
      </c>
      <c r="F2660" s="52">
        <f>JUN!E161</f>
        <v/>
      </c>
      <c r="G2660" s="52">
        <f>JUN!F161</f>
        <v/>
      </c>
      <c r="H2660" s="52">
        <f>JUN!G161</f>
        <v/>
      </c>
      <c r="I2660" s="53">
        <f>JUN!H161</f>
        <v/>
      </c>
      <c r="J2660" s="53">
        <f>JUN!I161</f>
        <v/>
      </c>
      <c r="K2660" s="52">
        <f>JUN!J161</f>
        <v/>
      </c>
      <c r="L2660" s="52">
        <f>JUN!K161</f>
        <v/>
      </c>
      <c r="M2660" s="54">
        <f>JUN!L161</f>
        <v/>
      </c>
      <c r="N2660" s="52">
        <f>JUN!M161</f>
        <v/>
      </c>
      <c r="O2660" s="52">
        <f>JUN!N161</f>
        <v/>
      </c>
      <c r="P2660" s="52">
        <f>JUN!O161</f>
        <v/>
      </c>
      <c r="Q2660" s="52">
        <f>JUN!P161</f>
        <v/>
      </c>
      <c r="R2660" s="52">
        <f>JUN!Q161</f>
        <v/>
      </c>
      <c r="S2660" s="54">
        <f>S2659+IF(X2660=0,0,M2660)</f>
        <v/>
      </c>
      <c r="T2660" s="55">
        <f>MAX(T2659,S2660)</f>
        <v/>
      </c>
      <c r="U2660" s="56">
        <f>S2660-T2660</f>
        <v/>
      </c>
      <c r="V2660" s="55">
        <f>IFERROR(SUMIFS(DATABASE!$M$5:$M$6004,DATABASE!$B$5:$B$6004,B2660,DATABASE!$X$5:$X$6004,1),0)</f>
        <v/>
      </c>
      <c r="W2660" s="57">
        <f>IFERROR(COUNTIFS(DATABASE!$B$5:$B$6004,B2660,DATABASE!$X$5:$X$6004,1),0)</f>
        <v/>
      </c>
      <c r="X2660" s="58">
        <f>--AND(ISNUMBER(B2660),C2660&lt;&gt;"",L2660&lt;&gt;"",M2660&lt;&gt;"")</f>
        <v/>
      </c>
    </row>
    <row r="2661" ht="15" customHeight="1" s="111">
      <c r="A2661" s="42" t="inlineStr">
        <is>
          <t>JUN</t>
        </is>
      </c>
      <c r="B2661" s="43">
        <f>JUN!A162</f>
        <v/>
      </c>
      <c r="C2661" s="44">
        <f>JUN!B162</f>
        <v/>
      </c>
      <c r="D2661" s="44">
        <f>JUN!C162</f>
        <v/>
      </c>
      <c r="E2661" s="44">
        <f>JUN!D162</f>
        <v/>
      </c>
      <c r="F2661" s="44">
        <f>JUN!E162</f>
        <v/>
      </c>
      <c r="G2661" s="44">
        <f>JUN!F162</f>
        <v/>
      </c>
      <c r="H2661" s="44">
        <f>JUN!G162</f>
        <v/>
      </c>
      <c r="I2661" s="45">
        <f>JUN!H162</f>
        <v/>
      </c>
      <c r="J2661" s="45">
        <f>JUN!I162</f>
        <v/>
      </c>
      <c r="K2661" s="44">
        <f>JUN!J162</f>
        <v/>
      </c>
      <c r="L2661" s="44">
        <f>JUN!K162</f>
        <v/>
      </c>
      <c r="M2661" s="46">
        <f>JUN!L162</f>
        <v/>
      </c>
      <c r="N2661" s="44">
        <f>JUN!M162</f>
        <v/>
      </c>
      <c r="O2661" s="44">
        <f>JUN!N162</f>
        <v/>
      </c>
      <c r="P2661" s="44">
        <f>JUN!O162</f>
        <v/>
      </c>
      <c r="Q2661" s="44">
        <f>JUN!P162</f>
        <v/>
      </c>
      <c r="R2661" s="44">
        <f>JUN!Q162</f>
        <v/>
      </c>
      <c r="S2661" s="46">
        <f>S2660+IF(X2661=0,0,M2661)</f>
        <v/>
      </c>
      <c r="T2661" s="47">
        <f>MAX(T2660,S2661)</f>
        <v/>
      </c>
      <c r="U2661" s="48">
        <f>S2661-T2661</f>
        <v/>
      </c>
      <c r="V2661" s="47">
        <f>IFERROR(SUMIFS(DATABASE!$M$5:$M$6004,DATABASE!$B$5:$B$6004,B2661,DATABASE!$X$5:$X$6004,1),0)</f>
        <v/>
      </c>
      <c r="W2661" s="31">
        <f>IFERROR(COUNTIFS(DATABASE!$B$5:$B$6004,B2661,DATABASE!$X$5:$X$6004,1),0)</f>
        <v/>
      </c>
      <c r="X2661" s="49">
        <f>--AND(ISNUMBER(B2661),C2661&lt;&gt;"",L2661&lt;&gt;"",M2661&lt;&gt;"")</f>
        <v/>
      </c>
    </row>
    <row r="2662" ht="15" customHeight="1" s="111">
      <c r="A2662" s="50" t="inlineStr">
        <is>
          <t>JUN</t>
        </is>
      </c>
      <c r="B2662" s="51">
        <f>JUN!A163</f>
        <v/>
      </c>
      <c r="C2662" s="52">
        <f>JUN!B163</f>
        <v/>
      </c>
      <c r="D2662" s="52">
        <f>JUN!C163</f>
        <v/>
      </c>
      <c r="E2662" s="52">
        <f>JUN!D163</f>
        <v/>
      </c>
      <c r="F2662" s="52">
        <f>JUN!E163</f>
        <v/>
      </c>
      <c r="G2662" s="52">
        <f>JUN!F163</f>
        <v/>
      </c>
      <c r="H2662" s="52">
        <f>JUN!G163</f>
        <v/>
      </c>
      <c r="I2662" s="53">
        <f>JUN!H163</f>
        <v/>
      </c>
      <c r="J2662" s="53">
        <f>JUN!I163</f>
        <v/>
      </c>
      <c r="K2662" s="52">
        <f>JUN!J163</f>
        <v/>
      </c>
      <c r="L2662" s="52">
        <f>JUN!K163</f>
        <v/>
      </c>
      <c r="M2662" s="54">
        <f>JUN!L163</f>
        <v/>
      </c>
      <c r="N2662" s="52">
        <f>JUN!M163</f>
        <v/>
      </c>
      <c r="O2662" s="52">
        <f>JUN!N163</f>
        <v/>
      </c>
      <c r="P2662" s="52">
        <f>JUN!O163</f>
        <v/>
      </c>
      <c r="Q2662" s="52">
        <f>JUN!P163</f>
        <v/>
      </c>
      <c r="R2662" s="52">
        <f>JUN!Q163</f>
        <v/>
      </c>
      <c r="S2662" s="54">
        <f>S2661+IF(X2662=0,0,M2662)</f>
        <v/>
      </c>
      <c r="T2662" s="55">
        <f>MAX(T2661,S2662)</f>
        <v/>
      </c>
      <c r="U2662" s="56">
        <f>S2662-T2662</f>
        <v/>
      </c>
      <c r="V2662" s="55">
        <f>IFERROR(SUMIFS(DATABASE!$M$5:$M$6004,DATABASE!$B$5:$B$6004,B2662,DATABASE!$X$5:$X$6004,1),0)</f>
        <v/>
      </c>
      <c r="W2662" s="57">
        <f>IFERROR(COUNTIFS(DATABASE!$B$5:$B$6004,B2662,DATABASE!$X$5:$X$6004,1),0)</f>
        <v/>
      </c>
      <c r="X2662" s="58">
        <f>--AND(ISNUMBER(B2662),C2662&lt;&gt;"",L2662&lt;&gt;"",M2662&lt;&gt;"")</f>
        <v/>
      </c>
    </row>
    <row r="2663" ht="15" customHeight="1" s="111">
      <c r="A2663" s="42" t="inlineStr">
        <is>
          <t>JUN</t>
        </is>
      </c>
      <c r="B2663" s="43">
        <f>JUN!A164</f>
        <v/>
      </c>
      <c r="C2663" s="44">
        <f>JUN!B164</f>
        <v/>
      </c>
      <c r="D2663" s="44">
        <f>JUN!C164</f>
        <v/>
      </c>
      <c r="E2663" s="44">
        <f>JUN!D164</f>
        <v/>
      </c>
      <c r="F2663" s="44">
        <f>JUN!E164</f>
        <v/>
      </c>
      <c r="G2663" s="44">
        <f>JUN!F164</f>
        <v/>
      </c>
      <c r="H2663" s="44">
        <f>JUN!G164</f>
        <v/>
      </c>
      <c r="I2663" s="45">
        <f>JUN!H164</f>
        <v/>
      </c>
      <c r="J2663" s="45">
        <f>JUN!I164</f>
        <v/>
      </c>
      <c r="K2663" s="44">
        <f>JUN!J164</f>
        <v/>
      </c>
      <c r="L2663" s="44">
        <f>JUN!K164</f>
        <v/>
      </c>
      <c r="M2663" s="46">
        <f>JUN!L164</f>
        <v/>
      </c>
      <c r="N2663" s="44">
        <f>JUN!M164</f>
        <v/>
      </c>
      <c r="O2663" s="44">
        <f>JUN!N164</f>
        <v/>
      </c>
      <c r="P2663" s="44">
        <f>JUN!O164</f>
        <v/>
      </c>
      <c r="Q2663" s="44">
        <f>JUN!P164</f>
        <v/>
      </c>
      <c r="R2663" s="44">
        <f>JUN!Q164</f>
        <v/>
      </c>
      <c r="S2663" s="46">
        <f>S2662+IF(X2663=0,0,M2663)</f>
        <v/>
      </c>
      <c r="T2663" s="47">
        <f>MAX(T2662,S2663)</f>
        <v/>
      </c>
      <c r="U2663" s="48">
        <f>S2663-T2663</f>
        <v/>
      </c>
      <c r="V2663" s="47">
        <f>IFERROR(SUMIFS(DATABASE!$M$5:$M$6004,DATABASE!$B$5:$B$6004,B2663,DATABASE!$X$5:$X$6004,1),0)</f>
        <v/>
      </c>
      <c r="W2663" s="31">
        <f>IFERROR(COUNTIFS(DATABASE!$B$5:$B$6004,B2663,DATABASE!$X$5:$X$6004,1),0)</f>
        <v/>
      </c>
      <c r="X2663" s="49">
        <f>--AND(ISNUMBER(B2663),C2663&lt;&gt;"",L2663&lt;&gt;"",M2663&lt;&gt;"")</f>
        <v/>
      </c>
    </row>
    <row r="2664" ht="15" customHeight="1" s="111">
      <c r="A2664" s="50" t="inlineStr">
        <is>
          <t>JUN</t>
        </is>
      </c>
      <c r="B2664" s="51">
        <f>JUN!A165</f>
        <v/>
      </c>
      <c r="C2664" s="52">
        <f>JUN!B165</f>
        <v/>
      </c>
      <c r="D2664" s="52">
        <f>JUN!C165</f>
        <v/>
      </c>
      <c r="E2664" s="52">
        <f>JUN!D165</f>
        <v/>
      </c>
      <c r="F2664" s="52">
        <f>JUN!E165</f>
        <v/>
      </c>
      <c r="G2664" s="52">
        <f>JUN!F165</f>
        <v/>
      </c>
      <c r="H2664" s="52">
        <f>JUN!G165</f>
        <v/>
      </c>
      <c r="I2664" s="53">
        <f>JUN!H165</f>
        <v/>
      </c>
      <c r="J2664" s="53">
        <f>JUN!I165</f>
        <v/>
      </c>
      <c r="K2664" s="52">
        <f>JUN!J165</f>
        <v/>
      </c>
      <c r="L2664" s="52">
        <f>JUN!K165</f>
        <v/>
      </c>
      <c r="M2664" s="54">
        <f>JUN!L165</f>
        <v/>
      </c>
      <c r="N2664" s="52">
        <f>JUN!M165</f>
        <v/>
      </c>
      <c r="O2664" s="52">
        <f>JUN!N165</f>
        <v/>
      </c>
      <c r="P2664" s="52">
        <f>JUN!O165</f>
        <v/>
      </c>
      <c r="Q2664" s="52">
        <f>JUN!P165</f>
        <v/>
      </c>
      <c r="R2664" s="52">
        <f>JUN!Q165</f>
        <v/>
      </c>
      <c r="S2664" s="54">
        <f>S2663+IF(X2664=0,0,M2664)</f>
        <v/>
      </c>
      <c r="T2664" s="55">
        <f>MAX(T2663,S2664)</f>
        <v/>
      </c>
      <c r="U2664" s="56">
        <f>S2664-T2664</f>
        <v/>
      </c>
      <c r="V2664" s="55">
        <f>IFERROR(SUMIFS(DATABASE!$M$5:$M$6004,DATABASE!$B$5:$B$6004,B2664,DATABASE!$X$5:$X$6004,1),0)</f>
        <v/>
      </c>
      <c r="W2664" s="57">
        <f>IFERROR(COUNTIFS(DATABASE!$B$5:$B$6004,B2664,DATABASE!$X$5:$X$6004,1),0)</f>
        <v/>
      </c>
      <c r="X2664" s="58">
        <f>--AND(ISNUMBER(B2664),C2664&lt;&gt;"",L2664&lt;&gt;"",M2664&lt;&gt;"")</f>
        <v/>
      </c>
    </row>
    <row r="2665" ht="15" customHeight="1" s="111">
      <c r="A2665" s="42" t="inlineStr">
        <is>
          <t>JUN</t>
        </is>
      </c>
      <c r="B2665" s="43">
        <f>JUN!A166</f>
        <v/>
      </c>
      <c r="C2665" s="44">
        <f>JUN!B166</f>
        <v/>
      </c>
      <c r="D2665" s="44">
        <f>JUN!C166</f>
        <v/>
      </c>
      <c r="E2665" s="44">
        <f>JUN!D166</f>
        <v/>
      </c>
      <c r="F2665" s="44">
        <f>JUN!E166</f>
        <v/>
      </c>
      <c r="G2665" s="44">
        <f>JUN!F166</f>
        <v/>
      </c>
      <c r="H2665" s="44">
        <f>JUN!G166</f>
        <v/>
      </c>
      <c r="I2665" s="45">
        <f>JUN!H166</f>
        <v/>
      </c>
      <c r="J2665" s="45">
        <f>JUN!I166</f>
        <v/>
      </c>
      <c r="K2665" s="44">
        <f>JUN!J166</f>
        <v/>
      </c>
      <c r="L2665" s="44">
        <f>JUN!K166</f>
        <v/>
      </c>
      <c r="M2665" s="46">
        <f>JUN!L166</f>
        <v/>
      </c>
      <c r="N2665" s="44">
        <f>JUN!M166</f>
        <v/>
      </c>
      <c r="O2665" s="44">
        <f>JUN!N166</f>
        <v/>
      </c>
      <c r="P2665" s="44">
        <f>JUN!O166</f>
        <v/>
      </c>
      <c r="Q2665" s="44">
        <f>JUN!P166</f>
        <v/>
      </c>
      <c r="R2665" s="44">
        <f>JUN!Q166</f>
        <v/>
      </c>
      <c r="S2665" s="46">
        <f>S2664+IF(X2665=0,0,M2665)</f>
        <v/>
      </c>
      <c r="T2665" s="47">
        <f>MAX(T2664,S2665)</f>
        <v/>
      </c>
      <c r="U2665" s="48">
        <f>S2665-T2665</f>
        <v/>
      </c>
      <c r="V2665" s="47">
        <f>IFERROR(SUMIFS(DATABASE!$M$5:$M$6004,DATABASE!$B$5:$B$6004,B2665,DATABASE!$X$5:$X$6004,1),0)</f>
        <v/>
      </c>
      <c r="W2665" s="31">
        <f>IFERROR(COUNTIFS(DATABASE!$B$5:$B$6004,B2665,DATABASE!$X$5:$X$6004,1),0)</f>
        <v/>
      </c>
      <c r="X2665" s="49">
        <f>--AND(ISNUMBER(B2665),C2665&lt;&gt;"",L2665&lt;&gt;"",M2665&lt;&gt;"")</f>
        <v/>
      </c>
    </row>
    <row r="2666" ht="15" customHeight="1" s="111">
      <c r="A2666" s="50" t="inlineStr">
        <is>
          <t>JUN</t>
        </is>
      </c>
      <c r="B2666" s="51">
        <f>JUN!A167</f>
        <v/>
      </c>
      <c r="C2666" s="52">
        <f>JUN!B167</f>
        <v/>
      </c>
      <c r="D2666" s="52">
        <f>JUN!C167</f>
        <v/>
      </c>
      <c r="E2666" s="52">
        <f>JUN!D167</f>
        <v/>
      </c>
      <c r="F2666" s="52">
        <f>JUN!E167</f>
        <v/>
      </c>
      <c r="G2666" s="52">
        <f>JUN!F167</f>
        <v/>
      </c>
      <c r="H2666" s="52">
        <f>JUN!G167</f>
        <v/>
      </c>
      <c r="I2666" s="53">
        <f>JUN!H167</f>
        <v/>
      </c>
      <c r="J2666" s="53">
        <f>JUN!I167</f>
        <v/>
      </c>
      <c r="K2666" s="52">
        <f>JUN!J167</f>
        <v/>
      </c>
      <c r="L2666" s="52">
        <f>JUN!K167</f>
        <v/>
      </c>
      <c r="M2666" s="54">
        <f>JUN!L167</f>
        <v/>
      </c>
      <c r="N2666" s="52">
        <f>JUN!M167</f>
        <v/>
      </c>
      <c r="O2666" s="52">
        <f>JUN!N167</f>
        <v/>
      </c>
      <c r="P2666" s="52">
        <f>JUN!O167</f>
        <v/>
      </c>
      <c r="Q2666" s="52">
        <f>JUN!P167</f>
        <v/>
      </c>
      <c r="R2666" s="52">
        <f>JUN!Q167</f>
        <v/>
      </c>
      <c r="S2666" s="54">
        <f>S2665+IF(X2666=0,0,M2666)</f>
        <v/>
      </c>
      <c r="T2666" s="55">
        <f>MAX(T2665,S2666)</f>
        <v/>
      </c>
      <c r="U2666" s="56">
        <f>S2666-T2666</f>
        <v/>
      </c>
      <c r="V2666" s="55">
        <f>IFERROR(SUMIFS(DATABASE!$M$5:$M$6004,DATABASE!$B$5:$B$6004,B2666,DATABASE!$X$5:$X$6004,1),0)</f>
        <v/>
      </c>
      <c r="W2666" s="57">
        <f>IFERROR(COUNTIFS(DATABASE!$B$5:$B$6004,B2666,DATABASE!$X$5:$X$6004,1),0)</f>
        <v/>
      </c>
      <c r="X2666" s="58">
        <f>--AND(ISNUMBER(B2666),C2666&lt;&gt;"",L2666&lt;&gt;"",M2666&lt;&gt;"")</f>
        <v/>
      </c>
    </row>
    <row r="2667" ht="15" customHeight="1" s="111">
      <c r="A2667" s="42" t="inlineStr">
        <is>
          <t>JUN</t>
        </is>
      </c>
      <c r="B2667" s="43">
        <f>JUN!A168</f>
        <v/>
      </c>
      <c r="C2667" s="44">
        <f>JUN!B168</f>
        <v/>
      </c>
      <c r="D2667" s="44">
        <f>JUN!C168</f>
        <v/>
      </c>
      <c r="E2667" s="44">
        <f>JUN!D168</f>
        <v/>
      </c>
      <c r="F2667" s="44">
        <f>JUN!E168</f>
        <v/>
      </c>
      <c r="G2667" s="44">
        <f>JUN!F168</f>
        <v/>
      </c>
      <c r="H2667" s="44">
        <f>JUN!G168</f>
        <v/>
      </c>
      <c r="I2667" s="45">
        <f>JUN!H168</f>
        <v/>
      </c>
      <c r="J2667" s="45">
        <f>JUN!I168</f>
        <v/>
      </c>
      <c r="K2667" s="44">
        <f>JUN!J168</f>
        <v/>
      </c>
      <c r="L2667" s="44">
        <f>JUN!K168</f>
        <v/>
      </c>
      <c r="M2667" s="46">
        <f>JUN!L168</f>
        <v/>
      </c>
      <c r="N2667" s="44">
        <f>JUN!M168</f>
        <v/>
      </c>
      <c r="O2667" s="44">
        <f>JUN!N168</f>
        <v/>
      </c>
      <c r="P2667" s="44">
        <f>JUN!O168</f>
        <v/>
      </c>
      <c r="Q2667" s="44">
        <f>JUN!P168</f>
        <v/>
      </c>
      <c r="R2667" s="44">
        <f>JUN!Q168</f>
        <v/>
      </c>
      <c r="S2667" s="46">
        <f>S2666+IF(X2667=0,0,M2667)</f>
        <v/>
      </c>
      <c r="T2667" s="47">
        <f>MAX(T2666,S2667)</f>
        <v/>
      </c>
      <c r="U2667" s="48">
        <f>S2667-T2667</f>
        <v/>
      </c>
      <c r="V2667" s="47">
        <f>IFERROR(SUMIFS(DATABASE!$M$5:$M$6004,DATABASE!$B$5:$B$6004,B2667,DATABASE!$X$5:$X$6004,1),0)</f>
        <v/>
      </c>
      <c r="W2667" s="31">
        <f>IFERROR(COUNTIFS(DATABASE!$B$5:$B$6004,B2667,DATABASE!$X$5:$X$6004,1),0)</f>
        <v/>
      </c>
      <c r="X2667" s="49">
        <f>--AND(ISNUMBER(B2667),C2667&lt;&gt;"",L2667&lt;&gt;"",M2667&lt;&gt;"")</f>
        <v/>
      </c>
    </row>
    <row r="2668" ht="15" customHeight="1" s="111">
      <c r="A2668" s="50" t="inlineStr">
        <is>
          <t>JUN</t>
        </is>
      </c>
      <c r="B2668" s="51">
        <f>JUN!A169</f>
        <v/>
      </c>
      <c r="C2668" s="52">
        <f>JUN!B169</f>
        <v/>
      </c>
      <c r="D2668" s="52">
        <f>JUN!C169</f>
        <v/>
      </c>
      <c r="E2668" s="52">
        <f>JUN!D169</f>
        <v/>
      </c>
      <c r="F2668" s="52">
        <f>JUN!E169</f>
        <v/>
      </c>
      <c r="G2668" s="52">
        <f>JUN!F169</f>
        <v/>
      </c>
      <c r="H2668" s="52">
        <f>JUN!G169</f>
        <v/>
      </c>
      <c r="I2668" s="53">
        <f>JUN!H169</f>
        <v/>
      </c>
      <c r="J2668" s="53">
        <f>JUN!I169</f>
        <v/>
      </c>
      <c r="K2668" s="52">
        <f>JUN!J169</f>
        <v/>
      </c>
      <c r="L2668" s="52">
        <f>JUN!K169</f>
        <v/>
      </c>
      <c r="M2668" s="54">
        <f>JUN!L169</f>
        <v/>
      </c>
      <c r="N2668" s="52">
        <f>JUN!M169</f>
        <v/>
      </c>
      <c r="O2668" s="52">
        <f>JUN!N169</f>
        <v/>
      </c>
      <c r="P2668" s="52">
        <f>JUN!O169</f>
        <v/>
      </c>
      <c r="Q2668" s="52">
        <f>JUN!P169</f>
        <v/>
      </c>
      <c r="R2668" s="52">
        <f>JUN!Q169</f>
        <v/>
      </c>
      <c r="S2668" s="54">
        <f>S2667+IF(X2668=0,0,M2668)</f>
        <v/>
      </c>
      <c r="T2668" s="55">
        <f>MAX(T2667,S2668)</f>
        <v/>
      </c>
      <c r="U2668" s="56">
        <f>S2668-T2668</f>
        <v/>
      </c>
      <c r="V2668" s="55">
        <f>IFERROR(SUMIFS(DATABASE!$M$5:$M$6004,DATABASE!$B$5:$B$6004,B2668,DATABASE!$X$5:$X$6004,1),0)</f>
        <v/>
      </c>
      <c r="W2668" s="57">
        <f>IFERROR(COUNTIFS(DATABASE!$B$5:$B$6004,B2668,DATABASE!$X$5:$X$6004,1),0)</f>
        <v/>
      </c>
      <c r="X2668" s="58">
        <f>--AND(ISNUMBER(B2668),C2668&lt;&gt;"",L2668&lt;&gt;"",M2668&lt;&gt;"")</f>
        <v/>
      </c>
    </row>
    <row r="2669" ht="15" customHeight="1" s="111">
      <c r="A2669" s="42" t="inlineStr">
        <is>
          <t>JUN</t>
        </is>
      </c>
      <c r="B2669" s="43">
        <f>JUN!A170</f>
        <v/>
      </c>
      <c r="C2669" s="44">
        <f>JUN!B170</f>
        <v/>
      </c>
      <c r="D2669" s="44">
        <f>JUN!C170</f>
        <v/>
      </c>
      <c r="E2669" s="44">
        <f>JUN!D170</f>
        <v/>
      </c>
      <c r="F2669" s="44">
        <f>JUN!E170</f>
        <v/>
      </c>
      <c r="G2669" s="44">
        <f>JUN!F170</f>
        <v/>
      </c>
      <c r="H2669" s="44">
        <f>JUN!G170</f>
        <v/>
      </c>
      <c r="I2669" s="45">
        <f>JUN!H170</f>
        <v/>
      </c>
      <c r="J2669" s="45">
        <f>JUN!I170</f>
        <v/>
      </c>
      <c r="K2669" s="44">
        <f>JUN!J170</f>
        <v/>
      </c>
      <c r="L2669" s="44">
        <f>JUN!K170</f>
        <v/>
      </c>
      <c r="M2669" s="46">
        <f>JUN!L170</f>
        <v/>
      </c>
      <c r="N2669" s="44">
        <f>JUN!M170</f>
        <v/>
      </c>
      <c r="O2669" s="44">
        <f>JUN!N170</f>
        <v/>
      </c>
      <c r="P2669" s="44">
        <f>JUN!O170</f>
        <v/>
      </c>
      <c r="Q2669" s="44">
        <f>JUN!P170</f>
        <v/>
      </c>
      <c r="R2669" s="44">
        <f>JUN!Q170</f>
        <v/>
      </c>
      <c r="S2669" s="46">
        <f>S2668+IF(X2669=0,0,M2669)</f>
        <v/>
      </c>
      <c r="T2669" s="47">
        <f>MAX(T2668,S2669)</f>
        <v/>
      </c>
      <c r="U2669" s="48">
        <f>S2669-T2669</f>
        <v/>
      </c>
      <c r="V2669" s="47">
        <f>IFERROR(SUMIFS(DATABASE!$M$5:$M$6004,DATABASE!$B$5:$B$6004,B2669,DATABASE!$X$5:$X$6004,1),0)</f>
        <v/>
      </c>
      <c r="W2669" s="31">
        <f>IFERROR(COUNTIFS(DATABASE!$B$5:$B$6004,B2669,DATABASE!$X$5:$X$6004,1),0)</f>
        <v/>
      </c>
      <c r="X2669" s="49">
        <f>--AND(ISNUMBER(B2669),C2669&lt;&gt;"",L2669&lt;&gt;"",M2669&lt;&gt;"")</f>
        <v/>
      </c>
    </row>
    <row r="2670" ht="15" customHeight="1" s="111">
      <c r="A2670" s="50" t="inlineStr">
        <is>
          <t>JUN</t>
        </is>
      </c>
      <c r="B2670" s="51">
        <f>JUN!A171</f>
        <v/>
      </c>
      <c r="C2670" s="52">
        <f>JUN!B171</f>
        <v/>
      </c>
      <c r="D2670" s="52">
        <f>JUN!C171</f>
        <v/>
      </c>
      <c r="E2670" s="52">
        <f>JUN!D171</f>
        <v/>
      </c>
      <c r="F2670" s="52">
        <f>JUN!E171</f>
        <v/>
      </c>
      <c r="G2670" s="52">
        <f>JUN!F171</f>
        <v/>
      </c>
      <c r="H2670" s="52">
        <f>JUN!G171</f>
        <v/>
      </c>
      <c r="I2670" s="53">
        <f>JUN!H171</f>
        <v/>
      </c>
      <c r="J2670" s="53">
        <f>JUN!I171</f>
        <v/>
      </c>
      <c r="K2670" s="52">
        <f>JUN!J171</f>
        <v/>
      </c>
      <c r="L2670" s="52">
        <f>JUN!K171</f>
        <v/>
      </c>
      <c r="M2670" s="54">
        <f>JUN!L171</f>
        <v/>
      </c>
      <c r="N2670" s="52">
        <f>JUN!M171</f>
        <v/>
      </c>
      <c r="O2670" s="52">
        <f>JUN!N171</f>
        <v/>
      </c>
      <c r="P2670" s="52">
        <f>JUN!O171</f>
        <v/>
      </c>
      <c r="Q2670" s="52">
        <f>JUN!P171</f>
        <v/>
      </c>
      <c r="R2670" s="52">
        <f>JUN!Q171</f>
        <v/>
      </c>
      <c r="S2670" s="54">
        <f>S2669+IF(X2670=0,0,M2670)</f>
        <v/>
      </c>
      <c r="T2670" s="55">
        <f>MAX(T2669,S2670)</f>
        <v/>
      </c>
      <c r="U2670" s="56">
        <f>S2670-T2670</f>
        <v/>
      </c>
      <c r="V2670" s="55">
        <f>IFERROR(SUMIFS(DATABASE!$M$5:$M$6004,DATABASE!$B$5:$B$6004,B2670,DATABASE!$X$5:$X$6004,1),0)</f>
        <v/>
      </c>
      <c r="W2670" s="57">
        <f>IFERROR(COUNTIFS(DATABASE!$B$5:$B$6004,B2670,DATABASE!$X$5:$X$6004,1),0)</f>
        <v/>
      </c>
      <c r="X2670" s="58">
        <f>--AND(ISNUMBER(B2670),C2670&lt;&gt;"",L2670&lt;&gt;"",M2670&lt;&gt;"")</f>
        <v/>
      </c>
    </row>
    <row r="2671" ht="15" customHeight="1" s="111">
      <c r="A2671" s="42" t="inlineStr">
        <is>
          <t>JUN</t>
        </is>
      </c>
      <c r="B2671" s="43">
        <f>JUN!A172</f>
        <v/>
      </c>
      <c r="C2671" s="44">
        <f>JUN!B172</f>
        <v/>
      </c>
      <c r="D2671" s="44">
        <f>JUN!C172</f>
        <v/>
      </c>
      <c r="E2671" s="44">
        <f>JUN!D172</f>
        <v/>
      </c>
      <c r="F2671" s="44">
        <f>JUN!E172</f>
        <v/>
      </c>
      <c r="G2671" s="44">
        <f>JUN!F172</f>
        <v/>
      </c>
      <c r="H2671" s="44">
        <f>JUN!G172</f>
        <v/>
      </c>
      <c r="I2671" s="45">
        <f>JUN!H172</f>
        <v/>
      </c>
      <c r="J2671" s="45">
        <f>JUN!I172</f>
        <v/>
      </c>
      <c r="K2671" s="44">
        <f>JUN!J172</f>
        <v/>
      </c>
      <c r="L2671" s="44">
        <f>JUN!K172</f>
        <v/>
      </c>
      <c r="M2671" s="46">
        <f>JUN!L172</f>
        <v/>
      </c>
      <c r="N2671" s="44">
        <f>JUN!M172</f>
        <v/>
      </c>
      <c r="O2671" s="44">
        <f>JUN!N172</f>
        <v/>
      </c>
      <c r="P2671" s="44">
        <f>JUN!O172</f>
        <v/>
      </c>
      <c r="Q2671" s="44">
        <f>JUN!P172</f>
        <v/>
      </c>
      <c r="R2671" s="44">
        <f>JUN!Q172</f>
        <v/>
      </c>
      <c r="S2671" s="46">
        <f>S2670+IF(X2671=0,0,M2671)</f>
        <v/>
      </c>
      <c r="T2671" s="47">
        <f>MAX(T2670,S2671)</f>
        <v/>
      </c>
      <c r="U2671" s="48">
        <f>S2671-T2671</f>
        <v/>
      </c>
      <c r="V2671" s="47">
        <f>IFERROR(SUMIFS(DATABASE!$M$5:$M$6004,DATABASE!$B$5:$B$6004,B2671,DATABASE!$X$5:$X$6004,1),0)</f>
        <v/>
      </c>
      <c r="W2671" s="31">
        <f>IFERROR(COUNTIFS(DATABASE!$B$5:$B$6004,B2671,DATABASE!$X$5:$X$6004,1),0)</f>
        <v/>
      </c>
      <c r="X2671" s="49">
        <f>--AND(ISNUMBER(B2671),C2671&lt;&gt;"",L2671&lt;&gt;"",M2671&lt;&gt;"")</f>
        <v/>
      </c>
    </row>
    <row r="2672" ht="15" customHeight="1" s="111">
      <c r="A2672" s="50" t="inlineStr">
        <is>
          <t>JUN</t>
        </is>
      </c>
      <c r="B2672" s="51">
        <f>JUN!A173</f>
        <v/>
      </c>
      <c r="C2672" s="52">
        <f>JUN!B173</f>
        <v/>
      </c>
      <c r="D2672" s="52">
        <f>JUN!C173</f>
        <v/>
      </c>
      <c r="E2672" s="52">
        <f>JUN!D173</f>
        <v/>
      </c>
      <c r="F2672" s="52">
        <f>JUN!E173</f>
        <v/>
      </c>
      <c r="G2672" s="52">
        <f>JUN!F173</f>
        <v/>
      </c>
      <c r="H2672" s="52">
        <f>JUN!G173</f>
        <v/>
      </c>
      <c r="I2672" s="53">
        <f>JUN!H173</f>
        <v/>
      </c>
      <c r="J2672" s="53">
        <f>JUN!I173</f>
        <v/>
      </c>
      <c r="K2672" s="52">
        <f>JUN!J173</f>
        <v/>
      </c>
      <c r="L2672" s="52">
        <f>JUN!K173</f>
        <v/>
      </c>
      <c r="M2672" s="54">
        <f>JUN!L173</f>
        <v/>
      </c>
      <c r="N2672" s="52">
        <f>JUN!M173</f>
        <v/>
      </c>
      <c r="O2672" s="52">
        <f>JUN!N173</f>
        <v/>
      </c>
      <c r="P2672" s="52">
        <f>JUN!O173</f>
        <v/>
      </c>
      <c r="Q2672" s="52">
        <f>JUN!P173</f>
        <v/>
      </c>
      <c r="R2672" s="52">
        <f>JUN!Q173</f>
        <v/>
      </c>
      <c r="S2672" s="54">
        <f>S2671+IF(X2672=0,0,M2672)</f>
        <v/>
      </c>
      <c r="T2672" s="55">
        <f>MAX(T2671,S2672)</f>
        <v/>
      </c>
      <c r="U2672" s="56">
        <f>S2672-T2672</f>
        <v/>
      </c>
      <c r="V2672" s="55">
        <f>IFERROR(SUMIFS(DATABASE!$M$5:$M$6004,DATABASE!$B$5:$B$6004,B2672,DATABASE!$X$5:$X$6004,1),0)</f>
        <v/>
      </c>
      <c r="W2672" s="57">
        <f>IFERROR(COUNTIFS(DATABASE!$B$5:$B$6004,B2672,DATABASE!$X$5:$X$6004,1),0)</f>
        <v/>
      </c>
      <c r="X2672" s="58">
        <f>--AND(ISNUMBER(B2672),C2672&lt;&gt;"",L2672&lt;&gt;"",M2672&lt;&gt;"")</f>
        <v/>
      </c>
    </row>
    <row r="2673" ht="15" customHeight="1" s="111">
      <c r="A2673" s="42" t="inlineStr">
        <is>
          <t>JUN</t>
        </is>
      </c>
      <c r="B2673" s="43">
        <f>JUN!A174</f>
        <v/>
      </c>
      <c r="C2673" s="44">
        <f>JUN!B174</f>
        <v/>
      </c>
      <c r="D2673" s="44">
        <f>JUN!C174</f>
        <v/>
      </c>
      <c r="E2673" s="44">
        <f>JUN!D174</f>
        <v/>
      </c>
      <c r="F2673" s="44">
        <f>JUN!E174</f>
        <v/>
      </c>
      <c r="G2673" s="44">
        <f>JUN!F174</f>
        <v/>
      </c>
      <c r="H2673" s="44">
        <f>JUN!G174</f>
        <v/>
      </c>
      <c r="I2673" s="45">
        <f>JUN!H174</f>
        <v/>
      </c>
      <c r="J2673" s="45">
        <f>JUN!I174</f>
        <v/>
      </c>
      <c r="K2673" s="44">
        <f>JUN!J174</f>
        <v/>
      </c>
      <c r="L2673" s="44">
        <f>JUN!K174</f>
        <v/>
      </c>
      <c r="M2673" s="46">
        <f>JUN!L174</f>
        <v/>
      </c>
      <c r="N2673" s="44">
        <f>JUN!M174</f>
        <v/>
      </c>
      <c r="O2673" s="44">
        <f>JUN!N174</f>
        <v/>
      </c>
      <c r="P2673" s="44">
        <f>JUN!O174</f>
        <v/>
      </c>
      <c r="Q2673" s="44">
        <f>JUN!P174</f>
        <v/>
      </c>
      <c r="R2673" s="44">
        <f>JUN!Q174</f>
        <v/>
      </c>
      <c r="S2673" s="46">
        <f>S2672+IF(X2673=0,0,M2673)</f>
        <v/>
      </c>
      <c r="T2673" s="47">
        <f>MAX(T2672,S2673)</f>
        <v/>
      </c>
      <c r="U2673" s="48">
        <f>S2673-T2673</f>
        <v/>
      </c>
      <c r="V2673" s="47">
        <f>IFERROR(SUMIFS(DATABASE!$M$5:$M$6004,DATABASE!$B$5:$B$6004,B2673,DATABASE!$X$5:$X$6004,1),0)</f>
        <v/>
      </c>
      <c r="W2673" s="31">
        <f>IFERROR(COUNTIFS(DATABASE!$B$5:$B$6004,B2673,DATABASE!$X$5:$X$6004,1),0)</f>
        <v/>
      </c>
      <c r="X2673" s="49">
        <f>--AND(ISNUMBER(B2673),C2673&lt;&gt;"",L2673&lt;&gt;"",M2673&lt;&gt;"")</f>
        <v/>
      </c>
    </row>
    <row r="2674" ht="15" customHeight="1" s="111">
      <c r="A2674" s="50" t="inlineStr">
        <is>
          <t>JUN</t>
        </is>
      </c>
      <c r="B2674" s="51">
        <f>JUN!A175</f>
        <v/>
      </c>
      <c r="C2674" s="52">
        <f>JUN!B175</f>
        <v/>
      </c>
      <c r="D2674" s="52">
        <f>JUN!C175</f>
        <v/>
      </c>
      <c r="E2674" s="52">
        <f>JUN!D175</f>
        <v/>
      </c>
      <c r="F2674" s="52">
        <f>JUN!E175</f>
        <v/>
      </c>
      <c r="G2674" s="52">
        <f>JUN!F175</f>
        <v/>
      </c>
      <c r="H2674" s="52">
        <f>JUN!G175</f>
        <v/>
      </c>
      <c r="I2674" s="53">
        <f>JUN!H175</f>
        <v/>
      </c>
      <c r="J2674" s="53">
        <f>JUN!I175</f>
        <v/>
      </c>
      <c r="K2674" s="52">
        <f>JUN!J175</f>
        <v/>
      </c>
      <c r="L2674" s="52">
        <f>JUN!K175</f>
        <v/>
      </c>
      <c r="M2674" s="54">
        <f>JUN!L175</f>
        <v/>
      </c>
      <c r="N2674" s="52">
        <f>JUN!M175</f>
        <v/>
      </c>
      <c r="O2674" s="52">
        <f>JUN!N175</f>
        <v/>
      </c>
      <c r="P2674" s="52">
        <f>JUN!O175</f>
        <v/>
      </c>
      <c r="Q2674" s="52">
        <f>JUN!P175</f>
        <v/>
      </c>
      <c r="R2674" s="52">
        <f>JUN!Q175</f>
        <v/>
      </c>
      <c r="S2674" s="54">
        <f>S2673+IF(X2674=0,0,M2674)</f>
        <v/>
      </c>
      <c r="T2674" s="55">
        <f>MAX(T2673,S2674)</f>
        <v/>
      </c>
      <c r="U2674" s="56">
        <f>S2674-T2674</f>
        <v/>
      </c>
      <c r="V2674" s="55">
        <f>IFERROR(SUMIFS(DATABASE!$M$5:$M$6004,DATABASE!$B$5:$B$6004,B2674,DATABASE!$X$5:$X$6004,1),0)</f>
        <v/>
      </c>
      <c r="W2674" s="57">
        <f>IFERROR(COUNTIFS(DATABASE!$B$5:$B$6004,B2674,DATABASE!$X$5:$X$6004,1),0)</f>
        <v/>
      </c>
      <c r="X2674" s="58">
        <f>--AND(ISNUMBER(B2674),C2674&lt;&gt;"",L2674&lt;&gt;"",M2674&lt;&gt;"")</f>
        <v/>
      </c>
    </row>
    <row r="2675" ht="15" customHeight="1" s="111">
      <c r="A2675" s="42" t="inlineStr">
        <is>
          <t>JUN</t>
        </is>
      </c>
      <c r="B2675" s="43">
        <f>JUN!A176</f>
        <v/>
      </c>
      <c r="C2675" s="44">
        <f>JUN!B176</f>
        <v/>
      </c>
      <c r="D2675" s="44">
        <f>JUN!C176</f>
        <v/>
      </c>
      <c r="E2675" s="44">
        <f>JUN!D176</f>
        <v/>
      </c>
      <c r="F2675" s="44">
        <f>JUN!E176</f>
        <v/>
      </c>
      <c r="G2675" s="44">
        <f>JUN!F176</f>
        <v/>
      </c>
      <c r="H2675" s="44">
        <f>JUN!G176</f>
        <v/>
      </c>
      <c r="I2675" s="45">
        <f>JUN!H176</f>
        <v/>
      </c>
      <c r="J2675" s="45">
        <f>JUN!I176</f>
        <v/>
      </c>
      <c r="K2675" s="44">
        <f>JUN!J176</f>
        <v/>
      </c>
      <c r="L2675" s="44">
        <f>JUN!K176</f>
        <v/>
      </c>
      <c r="M2675" s="46">
        <f>JUN!L176</f>
        <v/>
      </c>
      <c r="N2675" s="44">
        <f>JUN!M176</f>
        <v/>
      </c>
      <c r="O2675" s="44">
        <f>JUN!N176</f>
        <v/>
      </c>
      <c r="P2675" s="44">
        <f>JUN!O176</f>
        <v/>
      </c>
      <c r="Q2675" s="44">
        <f>JUN!P176</f>
        <v/>
      </c>
      <c r="R2675" s="44">
        <f>JUN!Q176</f>
        <v/>
      </c>
      <c r="S2675" s="46">
        <f>S2674+IF(X2675=0,0,M2675)</f>
        <v/>
      </c>
      <c r="T2675" s="47">
        <f>MAX(T2674,S2675)</f>
        <v/>
      </c>
      <c r="U2675" s="48">
        <f>S2675-T2675</f>
        <v/>
      </c>
      <c r="V2675" s="47">
        <f>IFERROR(SUMIFS(DATABASE!$M$5:$M$6004,DATABASE!$B$5:$B$6004,B2675,DATABASE!$X$5:$X$6004,1),0)</f>
        <v/>
      </c>
      <c r="W2675" s="31">
        <f>IFERROR(COUNTIFS(DATABASE!$B$5:$B$6004,B2675,DATABASE!$X$5:$X$6004,1),0)</f>
        <v/>
      </c>
      <c r="X2675" s="49">
        <f>--AND(ISNUMBER(B2675),C2675&lt;&gt;"",L2675&lt;&gt;"",M2675&lt;&gt;"")</f>
        <v/>
      </c>
    </row>
    <row r="2676" ht="15" customHeight="1" s="111">
      <c r="A2676" s="50" t="inlineStr">
        <is>
          <t>JUN</t>
        </is>
      </c>
      <c r="B2676" s="51">
        <f>JUN!A177</f>
        <v/>
      </c>
      <c r="C2676" s="52">
        <f>JUN!B177</f>
        <v/>
      </c>
      <c r="D2676" s="52">
        <f>JUN!C177</f>
        <v/>
      </c>
      <c r="E2676" s="52">
        <f>JUN!D177</f>
        <v/>
      </c>
      <c r="F2676" s="52">
        <f>JUN!E177</f>
        <v/>
      </c>
      <c r="G2676" s="52">
        <f>JUN!F177</f>
        <v/>
      </c>
      <c r="H2676" s="52">
        <f>JUN!G177</f>
        <v/>
      </c>
      <c r="I2676" s="53">
        <f>JUN!H177</f>
        <v/>
      </c>
      <c r="J2676" s="53">
        <f>JUN!I177</f>
        <v/>
      </c>
      <c r="K2676" s="52">
        <f>JUN!J177</f>
        <v/>
      </c>
      <c r="L2676" s="52">
        <f>JUN!K177</f>
        <v/>
      </c>
      <c r="M2676" s="54">
        <f>JUN!L177</f>
        <v/>
      </c>
      <c r="N2676" s="52">
        <f>JUN!M177</f>
        <v/>
      </c>
      <c r="O2676" s="52">
        <f>JUN!N177</f>
        <v/>
      </c>
      <c r="P2676" s="52">
        <f>JUN!O177</f>
        <v/>
      </c>
      <c r="Q2676" s="52">
        <f>JUN!P177</f>
        <v/>
      </c>
      <c r="R2676" s="52">
        <f>JUN!Q177</f>
        <v/>
      </c>
      <c r="S2676" s="54">
        <f>S2675+IF(X2676=0,0,M2676)</f>
        <v/>
      </c>
      <c r="T2676" s="55">
        <f>MAX(T2675,S2676)</f>
        <v/>
      </c>
      <c r="U2676" s="56">
        <f>S2676-T2676</f>
        <v/>
      </c>
      <c r="V2676" s="55">
        <f>IFERROR(SUMIFS(DATABASE!$M$5:$M$6004,DATABASE!$B$5:$B$6004,B2676,DATABASE!$X$5:$X$6004,1),0)</f>
        <v/>
      </c>
      <c r="W2676" s="57">
        <f>IFERROR(COUNTIFS(DATABASE!$B$5:$B$6004,B2676,DATABASE!$X$5:$X$6004,1),0)</f>
        <v/>
      </c>
      <c r="X2676" s="58">
        <f>--AND(ISNUMBER(B2676),C2676&lt;&gt;"",L2676&lt;&gt;"",M2676&lt;&gt;"")</f>
        <v/>
      </c>
    </row>
    <row r="2677" ht="15" customHeight="1" s="111">
      <c r="A2677" s="42" t="inlineStr">
        <is>
          <t>JUN</t>
        </is>
      </c>
      <c r="B2677" s="43">
        <f>JUN!A178</f>
        <v/>
      </c>
      <c r="C2677" s="44">
        <f>JUN!B178</f>
        <v/>
      </c>
      <c r="D2677" s="44">
        <f>JUN!C178</f>
        <v/>
      </c>
      <c r="E2677" s="44">
        <f>JUN!D178</f>
        <v/>
      </c>
      <c r="F2677" s="44">
        <f>JUN!E178</f>
        <v/>
      </c>
      <c r="G2677" s="44">
        <f>JUN!F178</f>
        <v/>
      </c>
      <c r="H2677" s="44">
        <f>JUN!G178</f>
        <v/>
      </c>
      <c r="I2677" s="45">
        <f>JUN!H178</f>
        <v/>
      </c>
      <c r="J2677" s="45">
        <f>JUN!I178</f>
        <v/>
      </c>
      <c r="K2677" s="44">
        <f>JUN!J178</f>
        <v/>
      </c>
      <c r="L2677" s="44">
        <f>JUN!K178</f>
        <v/>
      </c>
      <c r="M2677" s="46">
        <f>JUN!L178</f>
        <v/>
      </c>
      <c r="N2677" s="44">
        <f>JUN!M178</f>
        <v/>
      </c>
      <c r="O2677" s="44">
        <f>JUN!N178</f>
        <v/>
      </c>
      <c r="P2677" s="44">
        <f>JUN!O178</f>
        <v/>
      </c>
      <c r="Q2677" s="44">
        <f>JUN!P178</f>
        <v/>
      </c>
      <c r="R2677" s="44">
        <f>JUN!Q178</f>
        <v/>
      </c>
      <c r="S2677" s="46">
        <f>S2676+IF(X2677=0,0,M2677)</f>
        <v/>
      </c>
      <c r="T2677" s="47">
        <f>MAX(T2676,S2677)</f>
        <v/>
      </c>
      <c r="U2677" s="48">
        <f>S2677-T2677</f>
        <v/>
      </c>
      <c r="V2677" s="47">
        <f>IFERROR(SUMIFS(DATABASE!$M$5:$M$6004,DATABASE!$B$5:$B$6004,B2677,DATABASE!$X$5:$X$6004,1),0)</f>
        <v/>
      </c>
      <c r="W2677" s="31">
        <f>IFERROR(COUNTIFS(DATABASE!$B$5:$B$6004,B2677,DATABASE!$X$5:$X$6004,1),0)</f>
        <v/>
      </c>
      <c r="X2677" s="49">
        <f>--AND(ISNUMBER(B2677),C2677&lt;&gt;"",L2677&lt;&gt;"",M2677&lt;&gt;"")</f>
        <v/>
      </c>
    </row>
    <row r="2678" ht="15" customHeight="1" s="111">
      <c r="A2678" s="50" t="inlineStr">
        <is>
          <t>JUN</t>
        </is>
      </c>
      <c r="B2678" s="51">
        <f>JUN!A179</f>
        <v/>
      </c>
      <c r="C2678" s="52">
        <f>JUN!B179</f>
        <v/>
      </c>
      <c r="D2678" s="52">
        <f>JUN!C179</f>
        <v/>
      </c>
      <c r="E2678" s="52">
        <f>JUN!D179</f>
        <v/>
      </c>
      <c r="F2678" s="52">
        <f>JUN!E179</f>
        <v/>
      </c>
      <c r="G2678" s="52">
        <f>JUN!F179</f>
        <v/>
      </c>
      <c r="H2678" s="52">
        <f>JUN!G179</f>
        <v/>
      </c>
      <c r="I2678" s="53">
        <f>JUN!H179</f>
        <v/>
      </c>
      <c r="J2678" s="53">
        <f>JUN!I179</f>
        <v/>
      </c>
      <c r="K2678" s="52">
        <f>JUN!J179</f>
        <v/>
      </c>
      <c r="L2678" s="52">
        <f>JUN!K179</f>
        <v/>
      </c>
      <c r="M2678" s="54">
        <f>JUN!L179</f>
        <v/>
      </c>
      <c r="N2678" s="52">
        <f>JUN!M179</f>
        <v/>
      </c>
      <c r="O2678" s="52">
        <f>JUN!N179</f>
        <v/>
      </c>
      <c r="P2678" s="52">
        <f>JUN!O179</f>
        <v/>
      </c>
      <c r="Q2678" s="52">
        <f>JUN!P179</f>
        <v/>
      </c>
      <c r="R2678" s="52">
        <f>JUN!Q179</f>
        <v/>
      </c>
      <c r="S2678" s="54">
        <f>S2677+IF(X2678=0,0,M2678)</f>
        <v/>
      </c>
      <c r="T2678" s="55">
        <f>MAX(T2677,S2678)</f>
        <v/>
      </c>
      <c r="U2678" s="56">
        <f>S2678-T2678</f>
        <v/>
      </c>
      <c r="V2678" s="55">
        <f>IFERROR(SUMIFS(DATABASE!$M$5:$M$6004,DATABASE!$B$5:$B$6004,B2678,DATABASE!$X$5:$X$6004,1),0)</f>
        <v/>
      </c>
      <c r="W2678" s="57">
        <f>IFERROR(COUNTIFS(DATABASE!$B$5:$B$6004,B2678,DATABASE!$X$5:$X$6004,1),0)</f>
        <v/>
      </c>
      <c r="X2678" s="58">
        <f>--AND(ISNUMBER(B2678),C2678&lt;&gt;"",L2678&lt;&gt;"",M2678&lt;&gt;"")</f>
        <v/>
      </c>
    </row>
    <row r="2679" ht="15" customHeight="1" s="111">
      <c r="A2679" s="42" t="inlineStr">
        <is>
          <t>JUN</t>
        </is>
      </c>
      <c r="B2679" s="43">
        <f>JUN!A180</f>
        <v/>
      </c>
      <c r="C2679" s="44">
        <f>JUN!B180</f>
        <v/>
      </c>
      <c r="D2679" s="44">
        <f>JUN!C180</f>
        <v/>
      </c>
      <c r="E2679" s="44">
        <f>JUN!D180</f>
        <v/>
      </c>
      <c r="F2679" s="44">
        <f>JUN!E180</f>
        <v/>
      </c>
      <c r="G2679" s="44">
        <f>JUN!F180</f>
        <v/>
      </c>
      <c r="H2679" s="44">
        <f>JUN!G180</f>
        <v/>
      </c>
      <c r="I2679" s="45">
        <f>JUN!H180</f>
        <v/>
      </c>
      <c r="J2679" s="45">
        <f>JUN!I180</f>
        <v/>
      </c>
      <c r="K2679" s="44">
        <f>JUN!J180</f>
        <v/>
      </c>
      <c r="L2679" s="44">
        <f>JUN!K180</f>
        <v/>
      </c>
      <c r="M2679" s="46">
        <f>JUN!L180</f>
        <v/>
      </c>
      <c r="N2679" s="44">
        <f>JUN!M180</f>
        <v/>
      </c>
      <c r="O2679" s="44">
        <f>JUN!N180</f>
        <v/>
      </c>
      <c r="P2679" s="44">
        <f>JUN!O180</f>
        <v/>
      </c>
      <c r="Q2679" s="44">
        <f>JUN!P180</f>
        <v/>
      </c>
      <c r="R2679" s="44">
        <f>JUN!Q180</f>
        <v/>
      </c>
      <c r="S2679" s="46">
        <f>S2678+IF(X2679=0,0,M2679)</f>
        <v/>
      </c>
      <c r="T2679" s="47">
        <f>MAX(T2678,S2679)</f>
        <v/>
      </c>
      <c r="U2679" s="48">
        <f>S2679-T2679</f>
        <v/>
      </c>
      <c r="V2679" s="47">
        <f>IFERROR(SUMIFS(DATABASE!$M$5:$M$6004,DATABASE!$B$5:$B$6004,B2679,DATABASE!$X$5:$X$6004,1),0)</f>
        <v/>
      </c>
      <c r="W2679" s="31">
        <f>IFERROR(COUNTIFS(DATABASE!$B$5:$B$6004,B2679,DATABASE!$X$5:$X$6004,1),0)</f>
        <v/>
      </c>
      <c r="X2679" s="49">
        <f>--AND(ISNUMBER(B2679),C2679&lt;&gt;"",L2679&lt;&gt;"",M2679&lt;&gt;"")</f>
        <v/>
      </c>
    </row>
    <row r="2680" ht="15" customHeight="1" s="111">
      <c r="A2680" s="50" t="inlineStr">
        <is>
          <t>JUN</t>
        </is>
      </c>
      <c r="B2680" s="51">
        <f>JUN!A181</f>
        <v/>
      </c>
      <c r="C2680" s="52">
        <f>JUN!B181</f>
        <v/>
      </c>
      <c r="D2680" s="52">
        <f>JUN!C181</f>
        <v/>
      </c>
      <c r="E2680" s="52">
        <f>JUN!D181</f>
        <v/>
      </c>
      <c r="F2680" s="52">
        <f>JUN!E181</f>
        <v/>
      </c>
      <c r="G2680" s="52">
        <f>JUN!F181</f>
        <v/>
      </c>
      <c r="H2680" s="52">
        <f>JUN!G181</f>
        <v/>
      </c>
      <c r="I2680" s="53">
        <f>JUN!H181</f>
        <v/>
      </c>
      <c r="J2680" s="53">
        <f>JUN!I181</f>
        <v/>
      </c>
      <c r="K2680" s="52">
        <f>JUN!J181</f>
        <v/>
      </c>
      <c r="L2680" s="52">
        <f>JUN!K181</f>
        <v/>
      </c>
      <c r="M2680" s="54">
        <f>JUN!L181</f>
        <v/>
      </c>
      <c r="N2680" s="52">
        <f>JUN!M181</f>
        <v/>
      </c>
      <c r="O2680" s="52">
        <f>JUN!N181</f>
        <v/>
      </c>
      <c r="P2680" s="52">
        <f>JUN!O181</f>
        <v/>
      </c>
      <c r="Q2680" s="52">
        <f>JUN!P181</f>
        <v/>
      </c>
      <c r="R2680" s="52">
        <f>JUN!Q181</f>
        <v/>
      </c>
      <c r="S2680" s="54">
        <f>S2679+IF(X2680=0,0,M2680)</f>
        <v/>
      </c>
      <c r="T2680" s="55">
        <f>MAX(T2679,S2680)</f>
        <v/>
      </c>
      <c r="U2680" s="56">
        <f>S2680-T2680</f>
        <v/>
      </c>
      <c r="V2680" s="55">
        <f>IFERROR(SUMIFS(DATABASE!$M$5:$M$6004,DATABASE!$B$5:$B$6004,B2680,DATABASE!$X$5:$X$6004,1),0)</f>
        <v/>
      </c>
      <c r="W2680" s="57">
        <f>IFERROR(COUNTIFS(DATABASE!$B$5:$B$6004,B2680,DATABASE!$X$5:$X$6004,1),0)</f>
        <v/>
      </c>
      <c r="X2680" s="58">
        <f>--AND(ISNUMBER(B2680),C2680&lt;&gt;"",L2680&lt;&gt;"",M2680&lt;&gt;"")</f>
        <v/>
      </c>
    </row>
    <row r="2681" ht="15" customHeight="1" s="111">
      <c r="A2681" s="42" t="inlineStr">
        <is>
          <t>JUN</t>
        </is>
      </c>
      <c r="B2681" s="43">
        <f>JUN!A182</f>
        <v/>
      </c>
      <c r="C2681" s="44">
        <f>JUN!B182</f>
        <v/>
      </c>
      <c r="D2681" s="44">
        <f>JUN!C182</f>
        <v/>
      </c>
      <c r="E2681" s="44">
        <f>JUN!D182</f>
        <v/>
      </c>
      <c r="F2681" s="44">
        <f>JUN!E182</f>
        <v/>
      </c>
      <c r="G2681" s="44">
        <f>JUN!F182</f>
        <v/>
      </c>
      <c r="H2681" s="44">
        <f>JUN!G182</f>
        <v/>
      </c>
      <c r="I2681" s="45">
        <f>JUN!H182</f>
        <v/>
      </c>
      <c r="J2681" s="45">
        <f>JUN!I182</f>
        <v/>
      </c>
      <c r="K2681" s="44">
        <f>JUN!J182</f>
        <v/>
      </c>
      <c r="L2681" s="44">
        <f>JUN!K182</f>
        <v/>
      </c>
      <c r="M2681" s="46">
        <f>JUN!L182</f>
        <v/>
      </c>
      <c r="N2681" s="44">
        <f>JUN!M182</f>
        <v/>
      </c>
      <c r="O2681" s="44">
        <f>JUN!N182</f>
        <v/>
      </c>
      <c r="P2681" s="44">
        <f>JUN!O182</f>
        <v/>
      </c>
      <c r="Q2681" s="44">
        <f>JUN!P182</f>
        <v/>
      </c>
      <c r="R2681" s="44">
        <f>JUN!Q182</f>
        <v/>
      </c>
      <c r="S2681" s="46">
        <f>S2680+IF(X2681=0,0,M2681)</f>
        <v/>
      </c>
      <c r="T2681" s="47">
        <f>MAX(T2680,S2681)</f>
        <v/>
      </c>
      <c r="U2681" s="48">
        <f>S2681-T2681</f>
        <v/>
      </c>
      <c r="V2681" s="47">
        <f>IFERROR(SUMIFS(DATABASE!$M$5:$M$6004,DATABASE!$B$5:$B$6004,B2681,DATABASE!$X$5:$X$6004,1),0)</f>
        <v/>
      </c>
      <c r="W2681" s="31">
        <f>IFERROR(COUNTIFS(DATABASE!$B$5:$B$6004,B2681,DATABASE!$X$5:$X$6004,1),0)</f>
        <v/>
      </c>
      <c r="X2681" s="49">
        <f>--AND(ISNUMBER(B2681),C2681&lt;&gt;"",L2681&lt;&gt;"",M2681&lt;&gt;"")</f>
        <v/>
      </c>
    </row>
    <row r="2682" ht="15" customHeight="1" s="111">
      <c r="A2682" s="50" t="inlineStr">
        <is>
          <t>JUN</t>
        </is>
      </c>
      <c r="B2682" s="51">
        <f>JUN!A183</f>
        <v/>
      </c>
      <c r="C2682" s="52">
        <f>JUN!B183</f>
        <v/>
      </c>
      <c r="D2682" s="52">
        <f>JUN!C183</f>
        <v/>
      </c>
      <c r="E2682" s="52">
        <f>JUN!D183</f>
        <v/>
      </c>
      <c r="F2682" s="52">
        <f>JUN!E183</f>
        <v/>
      </c>
      <c r="G2682" s="52">
        <f>JUN!F183</f>
        <v/>
      </c>
      <c r="H2682" s="52">
        <f>JUN!G183</f>
        <v/>
      </c>
      <c r="I2682" s="53">
        <f>JUN!H183</f>
        <v/>
      </c>
      <c r="J2682" s="53">
        <f>JUN!I183</f>
        <v/>
      </c>
      <c r="K2682" s="52">
        <f>JUN!J183</f>
        <v/>
      </c>
      <c r="L2682" s="52">
        <f>JUN!K183</f>
        <v/>
      </c>
      <c r="M2682" s="54">
        <f>JUN!L183</f>
        <v/>
      </c>
      <c r="N2682" s="52">
        <f>JUN!M183</f>
        <v/>
      </c>
      <c r="O2682" s="52">
        <f>JUN!N183</f>
        <v/>
      </c>
      <c r="P2682" s="52">
        <f>JUN!O183</f>
        <v/>
      </c>
      <c r="Q2682" s="52">
        <f>JUN!P183</f>
        <v/>
      </c>
      <c r="R2682" s="52">
        <f>JUN!Q183</f>
        <v/>
      </c>
      <c r="S2682" s="54">
        <f>S2681+IF(X2682=0,0,M2682)</f>
        <v/>
      </c>
      <c r="T2682" s="55">
        <f>MAX(T2681,S2682)</f>
        <v/>
      </c>
      <c r="U2682" s="56">
        <f>S2682-T2682</f>
        <v/>
      </c>
      <c r="V2682" s="55">
        <f>IFERROR(SUMIFS(DATABASE!$M$5:$M$6004,DATABASE!$B$5:$B$6004,B2682,DATABASE!$X$5:$X$6004,1),0)</f>
        <v/>
      </c>
      <c r="W2682" s="57">
        <f>IFERROR(COUNTIFS(DATABASE!$B$5:$B$6004,B2682,DATABASE!$X$5:$X$6004,1),0)</f>
        <v/>
      </c>
      <c r="X2682" s="58">
        <f>--AND(ISNUMBER(B2682),C2682&lt;&gt;"",L2682&lt;&gt;"",M2682&lt;&gt;"")</f>
        <v/>
      </c>
    </row>
    <row r="2683" ht="15" customHeight="1" s="111">
      <c r="A2683" s="42" t="inlineStr">
        <is>
          <t>JUN</t>
        </is>
      </c>
      <c r="B2683" s="43">
        <f>JUN!A184</f>
        <v/>
      </c>
      <c r="C2683" s="44">
        <f>JUN!B184</f>
        <v/>
      </c>
      <c r="D2683" s="44">
        <f>JUN!C184</f>
        <v/>
      </c>
      <c r="E2683" s="44">
        <f>JUN!D184</f>
        <v/>
      </c>
      <c r="F2683" s="44">
        <f>JUN!E184</f>
        <v/>
      </c>
      <c r="G2683" s="44">
        <f>JUN!F184</f>
        <v/>
      </c>
      <c r="H2683" s="44">
        <f>JUN!G184</f>
        <v/>
      </c>
      <c r="I2683" s="45">
        <f>JUN!H184</f>
        <v/>
      </c>
      <c r="J2683" s="45">
        <f>JUN!I184</f>
        <v/>
      </c>
      <c r="K2683" s="44">
        <f>JUN!J184</f>
        <v/>
      </c>
      <c r="L2683" s="44">
        <f>JUN!K184</f>
        <v/>
      </c>
      <c r="M2683" s="46">
        <f>JUN!L184</f>
        <v/>
      </c>
      <c r="N2683" s="44">
        <f>JUN!M184</f>
        <v/>
      </c>
      <c r="O2683" s="44">
        <f>JUN!N184</f>
        <v/>
      </c>
      <c r="P2683" s="44">
        <f>JUN!O184</f>
        <v/>
      </c>
      <c r="Q2683" s="44">
        <f>JUN!P184</f>
        <v/>
      </c>
      <c r="R2683" s="44">
        <f>JUN!Q184</f>
        <v/>
      </c>
      <c r="S2683" s="46">
        <f>S2682+IF(X2683=0,0,M2683)</f>
        <v/>
      </c>
      <c r="T2683" s="47">
        <f>MAX(T2682,S2683)</f>
        <v/>
      </c>
      <c r="U2683" s="48">
        <f>S2683-T2683</f>
        <v/>
      </c>
      <c r="V2683" s="47">
        <f>IFERROR(SUMIFS(DATABASE!$M$5:$M$6004,DATABASE!$B$5:$B$6004,B2683,DATABASE!$X$5:$X$6004,1),0)</f>
        <v/>
      </c>
      <c r="W2683" s="31">
        <f>IFERROR(COUNTIFS(DATABASE!$B$5:$B$6004,B2683,DATABASE!$X$5:$X$6004,1),0)</f>
        <v/>
      </c>
      <c r="X2683" s="49">
        <f>--AND(ISNUMBER(B2683),C2683&lt;&gt;"",L2683&lt;&gt;"",M2683&lt;&gt;"")</f>
        <v/>
      </c>
    </row>
    <row r="2684" ht="15" customHeight="1" s="111">
      <c r="A2684" s="50" t="inlineStr">
        <is>
          <t>JUN</t>
        </is>
      </c>
      <c r="B2684" s="51">
        <f>JUN!A185</f>
        <v/>
      </c>
      <c r="C2684" s="52">
        <f>JUN!B185</f>
        <v/>
      </c>
      <c r="D2684" s="52">
        <f>JUN!C185</f>
        <v/>
      </c>
      <c r="E2684" s="52">
        <f>JUN!D185</f>
        <v/>
      </c>
      <c r="F2684" s="52">
        <f>JUN!E185</f>
        <v/>
      </c>
      <c r="G2684" s="52">
        <f>JUN!F185</f>
        <v/>
      </c>
      <c r="H2684" s="52">
        <f>JUN!G185</f>
        <v/>
      </c>
      <c r="I2684" s="53">
        <f>JUN!H185</f>
        <v/>
      </c>
      <c r="J2684" s="53">
        <f>JUN!I185</f>
        <v/>
      </c>
      <c r="K2684" s="52">
        <f>JUN!J185</f>
        <v/>
      </c>
      <c r="L2684" s="52">
        <f>JUN!K185</f>
        <v/>
      </c>
      <c r="M2684" s="54">
        <f>JUN!L185</f>
        <v/>
      </c>
      <c r="N2684" s="52">
        <f>JUN!M185</f>
        <v/>
      </c>
      <c r="O2684" s="52">
        <f>JUN!N185</f>
        <v/>
      </c>
      <c r="P2684" s="52">
        <f>JUN!O185</f>
        <v/>
      </c>
      <c r="Q2684" s="52">
        <f>JUN!P185</f>
        <v/>
      </c>
      <c r="R2684" s="52">
        <f>JUN!Q185</f>
        <v/>
      </c>
      <c r="S2684" s="54">
        <f>S2683+IF(X2684=0,0,M2684)</f>
        <v/>
      </c>
      <c r="T2684" s="55">
        <f>MAX(T2683,S2684)</f>
        <v/>
      </c>
      <c r="U2684" s="56">
        <f>S2684-T2684</f>
        <v/>
      </c>
      <c r="V2684" s="55">
        <f>IFERROR(SUMIFS(DATABASE!$M$5:$M$6004,DATABASE!$B$5:$B$6004,B2684,DATABASE!$X$5:$X$6004,1),0)</f>
        <v/>
      </c>
      <c r="W2684" s="57">
        <f>IFERROR(COUNTIFS(DATABASE!$B$5:$B$6004,B2684,DATABASE!$X$5:$X$6004,1),0)</f>
        <v/>
      </c>
      <c r="X2684" s="58">
        <f>--AND(ISNUMBER(B2684),C2684&lt;&gt;"",L2684&lt;&gt;"",M2684&lt;&gt;"")</f>
        <v/>
      </c>
    </row>
    <row r="2685" ht="15" customHeight="1" s="111">
      <c r="A2685" s="42" t="inlineStr">
        <is>
          <t>JUN</t>
        </is>
      </c>
      <c r="B2685" s="43">
        <f>JUN!A186</f>
        <v/>
      </c>
      <c r="C2685" s="44">
        <f>JUN!B186</f>
        <v/>
      </c>
      <c r="D2685" s="44">
        <f>JUN!C186</f>
        <v/>
      </c>
      <c r="E2685" s="44">
        <f>JUN!D186</f>
        <v/>
      </c>
      <c r="F2685" s="44">
        <f>JUN!E186</f>
        <v/>
      </c>
      <c r="G2685" s="44">
        <f>JUN!F186</f>
        <v/>
      </c>
      <c r="H2685" s="44">
        <f>JUN!G186</f>
        <v/>
      </c>
      <c r="I2685" s="45">
        <f>JUN!H186</f>
        <v/>
      </c>
      <c r="J2685" s="45">
        <f>JUN!I186</f>
        <v/>
      </c>
      <c r="K2685" s="44">
        <f>JUN!J186</f>
        <v/>
      </c>
      <c r="L2685" s="44">
        <f>JUN!K186</f>
        <v/>
      </c>
      <c r="M2685" s="46">
        <f>JUN!L186</f>
        <v/>
      </c>
      <c r="N2685" s="44">
        <f>JUN!M186</f>
        <v/>
      </c>
      <c r="O2685" s="44">
        <f>JUN!N186</f>
        <v/>
      </c>
      <c r="P2685" s="44">
        <f>JUN!O186</f>
        <v/>
      </c>
      <c r="Q2685" s="44">
        <f>JUN!P186</f>
        <v/>
      </c>
      <c r="R2685" s="44">
        <f>JUN!Q186</f>
        <v/>
      </c>
      <c r="S2685" s="46">
        <f>S2684+IF(X2685=0,0,M2685)</f>
        <v/>
      </c>
      <c r="T2685" s="47">
        <f>MAX(T2684,S2685)</f>
        <v/>
      </c>
      <c r="U2685" s="48">
        <f>S2685-T2685</f>
        <v/>
      </c>
      <c r="V2685" s="47">
        <f>IFERROR(SUMIFS(DATABASE!$M$5:$M$6004,DATABASE!$B$5:$B$6004,B2685,DATABASE!$X$5:$X$6004,1),0)</f>
        <v/>
      </c>
      <c r="W2685" s="31">
        <f>IFERROR(COUNTIFS(DATABASE!$B$5:$B$6004,B2685,DATABASE!$X$5:$X$6004,1),0)</f>
        <v/>
      </c>
      <c r="X2685" s="49">
        <f>--AND(ISNUMBER(B2685),C2685&lt;&gt;"",L2685&lt;&gt;"",M2685&lt;&gt;"")</f>
        <v/>
      </c>
    </row>
    <row r="2686" ht="15" customHeight="1" s="111">
      <c r="A2686" s="50" t="inlineStr">
        <is>
          <t>JUN</t>
        </is>
      </c>
      <c r="B2686" s="51">
        <f>JUN!A187</f>
        <v/>
      </c>
      <c r="C2686" s="52">
        <f>JUN!B187</f>
        <v/>
      </c>
      <c r="D2686" s="52">
        <f>JUN!C187</f>
        <v/>
      </c>
      <c r="E2686" s="52">
        <f>JUN!D187</f>
        <v/>
      </c>
      <c r="F2686" s="52">
        <f>JUN!E187</f>
        <v/>
      </c>
      <c r="G2686" s="52">
        <f>JUN!F187</f>
        <v/>
      </c>
      <c r="H2686" s="52">
        <f>JUN!G187</f>
        <v/>
      </c>
      <c r="I2686" s="53">
        <f>JUN!H187</f>
        <v/>
      </c>
      <c r="J2686" s="53">
        <f>JUN!I187</f>
        <v/>
      </c>
      <c r="K2686" s="52">
        <f>JUN!J187</f>
        <v/>
      </c>
      <c r="L2686" s="52">
        <f>JUN!K187</f>
        <v/>
      </c>
      <c r="M2686" s="54">
        <f>JUN!L187</f>
        <v/>
      </c>
      <c r="N2686" s="52">
        <f>JUN!M187</f>
        <v/>
      </c>
      <c r="O2686" s="52">
        <f>JUN!N187</f>
        <v/>
      </c>
      <c r="P2686" s="52">
        <f>JUN!O187</f>
        <v/>
      </c>
      <c r="Q2686" s="52">
        <f>JUN!P187</f>
        <v/>
      </c>
      <c r="R2686" s="52">
        <f>JUN!Q187</f>
        <v/>
      </c>
      <c r="S2686" s="54">
        <f>S2685+IF(X2686=0,0,M2686)</f>
        <v/>
      </c>
      <c r="T2686" s="55">
        <f>MAX(T2685,S2686)</f>
        <v/>
      </c>
      <c r="U2686" s="56">
        <f>S2686-T2686</f>
        <v/>
      </c>
      <c r="V2686" s="55">
        <f>IFERROR(SUMIFS(DATABASE!$M$5:$M$6004,DATABASE!$B$5:$B$6004,B2686,DATABASE!$X$5:$X$6004,1),0)</f>
        <v/>
      </c>
      <c r="W2686" s="57">
        <f>IFERROR(COUNTIFS(DATABASE!$B$5:$B$6004,B2686,DATABASE!$X$5:$X$6004,1),0)</f>
        <v/>
      </c>
      <c r="X2686" s="58">
        <f>--AND(ISNUMBER(B2686),C2686&lt;&gt;"",L2686&lt;&gt;"",M2686&lt;&gt;"")</f>
        <v/>
      </c>
    </row>
    <row r="2687" ht="15" customHeight="1" s="111">
      <c r="A2687" s="42" t="inlineStr">
        <is>
          <t>JUN</t>
        </is>
      </c>
      <c r="B2687" s="43">
        <f>JUN!A188</f>
        <v/>
      </c>
      <c r="C2687" s="44">
        <f>JUN!B188</f>
        <v/>
      </c>
      <c r="D2687" s="44">
        <f>JUN!C188</f>
        <v/>
      </c>
      <c r="E2687" s="44">
        <f>JUN!D188</f>
        <v/>
      </c>
      <c r="F2687" s="44">
        <f>JUN!E188</f>
        <v/>
      </c>
      <c r="G2687" s="44">
        <f>JUN!F188</f>
        <v/>
      </c>
      <c r="H2687" s="44">
        <f>JUN!G188</f>
        <v/>
      </c>
      <c r="I2687" s="45">
        <f>JUN!H188</f>
        <v/>
      </c>
      <c r="J2687" s="45">
        <f>JUN!I188</f>
        <v/>
      </c>
      <c r="K2687" s="44">
        <f>JUN!J188</f>
        <v/>
      </c>
      <c r="L2687" s="44">
        <f>JUN!K188</f>
        <v/>
      </c>
      <c r="M2687" s="46">
        <f>JUN!L188</f>
        <v/>
      </c>
      <c r="N2687" s="44">
        <f>JUN!M188</f>
        <v/>
      </c>
      <c r="O2687" s="44">
        <f>JUN!N188</f>
        <v/>
      </c>
      <c r="P2687" s="44">
        <f>JUN!O188</f>
        <v/>
      </c>
      <c r="Q2687" s="44">
        <f>JUN!P188</f>
        <v/>
      </c>
      <c r="R2687" s="44">
        <f>JUN!Q188</f>
        <v/>
      </c>
      <c r="S2687" s="46">
        <f>S2686+IF(X2687=0,0,M2687)</f>
        <v/>
      </c>
      <c r="T2687" s="47">
        <f>MAX(T2686,S2687)</f>
        <v/>
      </c>
      <c r="U2687" s="48">
        <f>S2687-T2687</f>
        <v/>
      </c>
      <c r="V2687" s="47">
        <f>IFERROR(SUMIFS(DATABASE!$M$5:$M$6004,DATABASE!$B$5:$B$6004,B2687,DATABASE!$X$5:$X$6004,1),0)</f>
        <v/>
      </c>
      <c r="W2687" s="31">
        <f>IFERROR(COUNTIFS(DATABASE!$B$5:$B$6004,B2687,DATABASE!$X$5:$X$6004,1),0)</f>
        <v/>
      </c>
      <c r="X2687" s="49">
        <f>--AND(ISNUMBER(B2687),C2687&lt;&gt;"",L2687&lt;&gt;"",M2687&lt;&gt;"")</f>
        <v/>
      </c>
    </row>
    <row r="2688" ht="15" customHeight="1" s="111">
      <c r="A2688" s="50" t="inlineStr">
        <is>
          <t>JUN</t>
        </is>
      </c>
      <c r="B2688" s="51">
        <f>JUN!A189</f>
        <v/>
      </c>
      <c r="C2688" s="52">
        <f>JUN!B189</f>
        <v/>
      </c>
      <c r="D2688" s="52">
        <f>JUN!C189</f>
        <v/>
      </c>
      <c r="E2688" s="52">
        <f>JUN!D189</f>
        <v/>
      </c>
      <c r="F2688" s="52">
        <f>JUN!E189</f>
        <v/>
      </c>
      <c r="G2688" s="52">
        <f>JUN!F189</f>
        <v/>
      </c>
      <c r="H2688" s="52">
        <f>JUN!G189</f>
        <v/>
      </c>
      <c r="I2688" s="53">
        <f>JUN!H189</f>
        <v/>
      </c>
      <c r="J2688" s="53">
        <f>JUN!I189</f>
        <v/>
      </c>
      <c r="K2688" s="52">
        <f>JUN!J189</f>
        <v/>
      </c>
      <c r="L2688" s="52">
        <f>JUN!K189</f>
        <v/>
      </c>
      <c r="M2688" s="54">
        <f>JUN!L189</f>
        <v/>
      </c>
      <c r="N2688" s="52">
        <f>JUN!M189</f>
        <v/>
      </c>
      <c r="O2688" s="52">
        <f>JUN!N189</f>
        <v/>
      </c>
      <c r="P2688" s="52">
        <f>JUN!O189</f>
        <v/>
      </c>
      <c r="Q2688" s="52">
        <f>JUN!P189</f>
        <v/>
      </c>
      <c r="R2688" s="52">
        <f>JUN!Q189</f>
        <v/>
      </c>
      <c r="S2688" s="54">
        <f>S2687+IF(X2688=0,0,M2688)</f>
        <v/>
      </c>
      <c r="T2688" s="55">
        <f>MAX(T2687,S2688)</f>
        <v/>
      </c>
      <c r="U2688" s="56">
        <f>S2688-T2688</f>
        <v/>
      </c>
      <c r="V2688" s="55">
        <f>IFERROR(SUMIFS(DATABASE!$M$5:$M$6004,DATABASE!$B$5:$B$6004,B2688,DATABASE!$X$5:$X$6004,1),0)</f>
        <v/>
      </c>
      <c r="W2688" s="57">
        <f>IFERROR(COUNTIFS(DATABASE!$B$5:$B$6004,B2688,DATABASE!$X$5:$X$6004,1),0)</f>
        <v/>
      </c>
      <c r="X2688" s="58">
        <f>--AND(ISNUMBER(B2688),C2688&lt;&gt;"",L2688&lt;&gt;"",M2688&lt;&gt;"")</f>
        <v/>
      </c>
    </row>
    <row r="2689" ht="15" customHeight="1" s="111">
      <c r="A2689" s="42" t="inlineStr">
        <is>
          <t>JUN</t>
        </is>
      </c>
      <c r="B2689" s="43">
        <f>JUN!A190</f>
        <v/>
      </c>
      <c r="C2689" s="44">
        <f>JUN!B190</f>
        <v/>
      </c>
      <c r="D2689" s="44">
        <f>JUN!C190</f>
        <v/>
      </c>
      <c r="E2689" s="44">
        <f>JUN!D190</f>
        <v/>
      </c>
      <c r="F2689" s="44">
        <f>JUN!E190</f>
        <v/>
      </c>
      <c r="G2689" s="44">
        <f>JUN!F190</f>
        <v/>
      </c>
      <c r="H2689" s="44">
        <f>JUN!G190</f>
        <v/>
      </c>
      <c r="I2689" s="45">
        <f>JUN!H190</f>
        <v/>
      </c>
      <c r="J2689" s="45">
        <f>JUN!I190</f>
        <v/>
      </c>
      <c r="K2689" s="44">
        <f>JUN!J190</f>
        <v/>
      </c>
      <c r="L2689" s="44">
        <f>JUN!K190</f>
        <v/>
      </c>
      <c r="M2689" s="46">
        <f>JUN!L190</f>
        <v/>
      </c>
      <c r="N2689" s="44">
        <f>JUN!M190</f>
        <v/>
      </c>
      <c r="O2689" s="44">
        <f>JUN!N190</f>
        <v/>
      </c>
      <c r="P2689" s="44">
        <f>JUN!O190</f>
        <v/>
      </c>
      <c r="Q2689" s="44">
        <f>JUN!P190</f>
        <v/>
      </c>
      <c r="R2689" s="44">
        <f>JUN!Q190</f>
        <v/>
      </c>
      <c r="S2689" s="46">
        <f>S2688+IF(X2689=0,0,M2689)</f>
        <v/>
      </c>
      <c r="T2689" s="47">
        <f>MAX(T2688,S2689)</f>
        <v/>
      </c>
      <c r="U2689" s="48">
        <f>S2689-T2689</f>
        <v/>
      </c>
      <c r="V2689" s="47">
        <f>IFERROR(SUMIFS(DATABASE!$M$5:$M$6004,DATABASE!$B$5:$B$6004,B2689,DATABASE!$X$5:$X$6004,1),0)</f>
        <v/>
      </c>
      <c r="W2689" s="31">
        <f>IFERROR(COUNTIFS(DATABASE!$B$5:$B$6004,B2689,DATABASE!$X$5:$X$6004,1),0)</f>
        <v/>
      </c>
      <c r="X2689" s="49">
        <f>--AND(ISNUMBER(B2689),C2689&lt;&gt;"",L2689&lt;&gt;"",M2689&lt;&gt;"")</f>
        <v/>
      </c>
    </row>
    <row r="2690" ht="15" customHeight="1" s="111">
      <c r="A2690" s="50" t="inlineStr">
        <is>
          <t>JUN</t>
        </is>
      </c>
      <c r="B2690" s="51">
        <f>JUN!A191</f>
        <v/>
      </c>
      <c r="C2690" s="52">
        <f>JUN!B191</f>
        <v/>
      </c>
      <c r="D2690" s="52">
        <f>JUN!C191</f>
        <v/>
      </c>
      <c r="E2690" s="52">
        <f>JUN!D191</f>
        <v/>
      </c>
      <c r="F2690" s="52">
        <f>JUN!E191</f>
        <v/>
      </c>
      <c r="G2690" s="52">
        <f>JUN!F191</f>
        <v/>
      </c>
      <c r="H2690" s="52">
        <f>JUN!G191</f>
        <v/>
      </c>
      <c r="I2690" s="53">
        <f>JUN!H191</f>
        <v/>
      </c>
      <c r="J2690" s="53">
        <f>JUN!I191</f>
        <v/>
      </c>
      <c r="K2690" s="52">
        <f>JUN!J191</f>
        <v/>
      </c>
      <c r="L2690" s="52">
        <f>JUN!K191</f>
        <v/>
      </c>
      <c r="M2690" s="54">
        <f>JUN!L191</f>
        <v/>
      </c>
      <c r="N2690" s="52">
        <f>JUN!M191</f>
        <v/>
      </c>
      <c r="O2690" s="52">
        <f>JUN!N191</f>
        <v/>
      </c>
      <c r="P2690" s="52">
        <f>JUN!O191</f>
        <v/>
      </c>
      <c r="Q2690" s="52">
        <f>JUN!P191</f>
        <v/>
      </c>
      <c r="R2690" s="52">
        <f>JUN!Q191</f>
        <v/>
      </c>
      <c r="S2690" s="54">
        <f>S2689+IF(X2690=0,0,M2690)</f>
        <v/>
      </c>
      <c r="T2690" s="55">
        <f>MAX(T2689,S2690)</f>
        <v/>
      </c>
      <c r="U2690" s="56">
        <f>S2690-T2690</f>
        <v/>
      </c>
      <c r="V2690" s="55">
        <f>IFERROR(SUMIFS(DATABASE!$M$5:$M$6004,DATABASE!$B$5:$B$6004,B2690,DATABASE!$X$5:$X$6004,1),0)</f>
        <v/>
      </c>
      <c r="W2690" s="57">
        <f>IFERROR(COUNTIFS(DATABASE!$B$5:$B$6004,B2690,DATABASE!$X$5:$X$6004,1),0)</f>
        <v/>
      </c>
      <c r="X2690" s="58">
        <f>--AND(ISNUMBER(B2690),C2690&lt;&gt;"",L2690&lt;&gt;"",M2690&lt;&gt;"")</f>
        <v/>
      </c>
    </row>
    <row r="2691" ht="15" customHeight="1" s="111">
      <c r="A2691" s="42" t="inlineStr">
        <is>
          <t>JUN</t>
        </is>
      </c>
      <c r="B2691" s="43">
        <f>JUN!A192</f>
        <v/>
      </c>
      <c r="C2691" s="44">
        <f>JUN!B192</f>
        <v/>
      </c>
      <c r="D2691" s="44">
        <f>JUN!C192</f>
        <v/>
      </c>
      <c r="E2691" s="44">
        <f>JUN!D192</f>
        <v/>
      </c>
      <c r="F2691" s="44">
        <f>JUN!E192</f>
        <v/>
      </c>
      <c r="G2691" s="44">
        <f>JUN!F192</f>
        <v/>
      </c>
      <c r="H2691" s="44">
        <f>JUN!G192</f>
        <v/>
      </c>
      <c r="I2691" s="45">
        <f>JUN!H192</f>
        <v/>
      </c>
      <c r="J2691" s="45">
        <f>JUN!I192</f>
        <v/>
      </c>
      <c r="K2691" s="44">
        <f>JUN!J192</f>
        <v/>
      </c>
      <c r="L2691" s="44">
        <f>JUN!K192</f>
        <v/>
      </c>
      <c r="M2691" s="46">
        <f>JUN!L192</f>
        <v/>
      </c>
      <c r="N2691" s="44">
        <f>JUN!M192</f>
        <v/>
      </c>
      <c r="O2691" s="44">
        <f>JUN!N192</f>
        <v/>
      </c>
      <c r="P2691" s="44">
        <f>JUN!O192</f>
        <v/>
      </c>
      <c r="Q2691" s="44">
        <f>JUN!P192</f>
        <v/>
      </c>
      <c r="R2691" s="44">
        <f>JUN!Q192</f>
        <v/>
      </c>
      <c r="S2691" s="46">
        <f>S2690+IF(X2691=0,0,M2691)</f>
        <v/>
      </c>
      <c r="T2691" s="47">
        <f>MAX(T2690,S2691)</f>
        <v/>
      </c>
      <c r="U2691" s="48">
        <f>S2691-T2691</f>
        <v/>
      </c>
      <c r="V2691" s="47">
        <f>IFERROR(SUMIFS(DATABASE!$M$5:$M$6004,DATABASE!$B$5:$B$6004,B2691,DATABASE!$X$5:$X$6004,1),0)</f>
        <v/>
      </c>
      <c r="W2691" s="31">
        <f>IFERROR(COUNTIFS(DATABASE!$B$5:$B$6004,B2691,DATABASE!$X$5:$X$6004,1),0)</f>
        <v/>
      </c>
      <c r="X2691" s="49">
        <f>--AND(ISNUMBER(B2691),C2691&lt;&gt;"",L2691&lt;&gt;"",M2691&lt;&gt;"")</f>
        <v/>
      </c>
    </row>
    <row r="2692" ht="15" customHeight="1" s="111">
      <c r="A2692" s="50" t="inlineStr">
        <is>
          <t>JUN</t>
        </is>
      </c>
      <c r="B2692" s="51">
        <f>JUN!A193</f>
        <v/>
      </c>
      <c r="C2692" s="52">
        <f>JUN!B193</f>
        <v/>
      </c>
      <c r="D2692" s="52">
        <f>JUN!C193</f>
        <v/>
      </c>
      <c r="E2692" s="52">
        <f>JUN!D193</f>
        <v/>
      </c>
      <c r="F2692" s="52">
        <f>JUN!E193</f>
        <v/>
      </c>
      <c r="G2692" s="52">
        <f>JUN!F193</f>
        <v/>
      </c>
      <c r="H2692" s="52">
        <f>JUN!G193</f>
        <v/>
      </c>
      <c r="I2692" s="53">
        <f>JUN!H193</f>
        <v/>
      </c>
      <c r="J2692" s="53">
        <f>JUN!I193</f>
        <v/>
      </c>
      <c r="K2692" s="52">
        <f>JUN!J193</f>
        <v/>
      </c>
      <c r="L2692" s="52">
        <f>JUN!K193</f>
        <v/>
      </c>
      <c r="M2692" s="54">
        <f>JUN!L193</f>
        <v/>
      </c>
      <c r="N2692" s="52">
        <f>JUN!M193</f>
        <v/>
      </c>
      <c r="O2692" s="52">
        <f>JUN!N193</f>
        <v/>
      </c>
      <c r="P2692" s="52">
        <f>JUN!O193</f>
        <v/>
      </c>
      <c r="Q2692" s="52">
        <f>JUN!P193</f>
        <v/>
      </c>
      <c r="R2692" s="52">
        <f>JUN!Q193</f>
        <v/>
      </c>
      <c r="S2692" s="54">
        <f>S2691+IF(X2692=0,0,M2692)</f>
        <v/>
      </c>
      <c r="T2692" s="55">
        <f>MAX(T2691,S2692)</f>
        <v/>
      </c>
      <c r="U2692" s="56">
        <f>S2692-T2692</f>
        <v/>
      </c>
      <c r="V2692" s="55">
        <f>IFERROR(SUMIFS(DATABASE!$M$5:$M$6004,DATABASE!$B$5:$B$6004,B2692,DATABASE!$X$5:$X$6004,1),0)</f>
        <v/>
      </c>
      <c r="W2692" s="57">
        <f>IFERROR(COUNTIFS(DATABASE!$B$5:$B$6004,B2692,DATABASE!$X$5:$X$6004,1),0)</f>
        <v/>
      </c>
      <c r="X2692" s="58">
        <f>--AND(ISNUMBER(B2692),C2692&lt;&gt;"",L2692&lt;&gt;"",M2692&lt;&gt;"")</f>
        <v/>
      </c>
    </row>
    <row r="2693" ht="15" customHeight="1" s="111">
      <c r="A2693" s="42" t="inlineStr">
        <is>
          <t>JUN</t>
        </is>
      </c>
      <c r="B2693" s="43">
        <f>JUN!A194</f>
        <v/>
      </c>
      <c r="C2693" s="44">
        <f>JUN!B194</f>
        <v/>
      </c>
      <c r="D2693" s="44">
        <f>JUN!C194</f>
        <v/>
      </c>
      <c r="E2693" s="44">
        <f>JUN!D194</f>
        <v/>
      </c>
      <c r="F2693" s="44">
        <f>JUN!E194</f>
        <v/>
      </c>
      <c r="G2693" s="44">
        <f>JUN!F194</f>
        <v/>
      </c>
      <c r="H2693" s="44">
        <f>JUN!G194</f>
        <v/>
      </c>
      <c r="I2693" s="45">
        <f>JUN!H194</f>
        <v/>
      </c>
      <c r="J2693" s="45">
        <f>JUN!I194</f>
        <v/>
      </c>
      <c r="K2693" s="44">
        <f>JUN!J194</f>
        <v/>
      </c>
      <c r="L2693" s="44">
        <f>JUN!K194</f>
        <v/>
      </c>
      <c r="M2693" s="46">
        <f>JUN!L194</f>
        <v/>
      </c>
      <c r="N2693" s="44">
        <f>JUN!M194</f>
        <v/>
      </c>
      <c r="O2693" s="44">
        <f>JUN!N194</f>
        <v/>
      </c>
      <c r="P2693" s="44">
        <f>JUN!O194</f>
        <v/>
      </c>
      <c r="Q2693" s="44">
        <f>JUN!P194</f>
        <v/>
      </c>
      <c r="R2693" s="44">
        <f>JUN!Q194</f>
        <v/>
      </c>
      <c r="S2693" s="46">
        <f>S2692+IF(X2693=0,0,M2693)</f>
        <v/>
      </c>
      <c r="T2693" s="47">
        <f>MAX(T2692,S2693)</f>
        <v/>
      </c>
      <c r="U2693" s="48">
        <f>S2693-T2693</f>
        <v/>
      </c>
      <c r="V2693" s="47">
        <f>IFERROR(SUMIFS(DATABASE!$M$5:$M$6004,DATABASE!$B$5:$B$6004,B2693,DATABASE!$X$5:$X$6004,1),0)</f>
        <v/>
      </c>
      <c r="W2693" s="31">
        <f>IFERROR(COUNTIFS(DATABASE!$B$5:$B$6004,B2693,DATABASE!$X$5:$X$6004,1),0)</f>
        <v/>
      </c>
      <c r="X2693" s="49">
        <f>--AND(ISNUMBER(B2693),C2693&lt;&gt;"",L2693&lt;&gt;"",M2693&lt;&gt;"")</f>
        <v/>
      </c>
    </row>
    <row r="2694" ht="15" customHeight="1" s="111">
      <c r="A2694" s="50" t="inlineStr">
        <is>
          <t>JUN</t>
        </is>
      </c>
      <c r="B2694" s="51">
        <f>JUN!A195</f>
        <v/>
      </c>
      <c r="C2694" s="52">
        <f>JUN!B195</f>
        <v/>
      </c>
      <c r="D2694" s="52">
        <f>JUN!C195</f>
        <v/>
      </c>
      <c r="E2694" s="52">
        <f>JUN!D195</f>
        <v/>
      </c>
      <c r="F2694" s="52">
        <f>JUN!E195</f>
        <v/>
      </c>
      <c r="G2694" s="52">
        <f>JUN!F195</f>
        <v/>
      </c>
      <c r="H2694" s="52">
        <f>JUN!G195</f>
        <v/>
      </c>
      <c r="I2694" s="53">
        <f>JUN!H195</f>
        <v/>
      </c>
      <c r="J2694" s="53">
        <f>JUN!I195</f>
        <v/>
      </c>
      <c r="K2694" s="52">
        <f>JUN!J195</f>
        <v/>
      </c>
      <c r="L2694" s="52">
        <f>JUN!K195</f>
        <v/>
      </c>
      <c r="M2694" s="54">
        <f>JUN!L195</f>
        <v/>
      </c>
      <c r="N2694" s="52">
        <f>JUN!M195</f>
        <v/>
      </c>
      <c r="O2694" s="52">
        <f>JUN!N195</f>
        <v/>
      </c>
      <c r="P2694" s="52">
        <f>JUN!O195</f>
        <v/>
      </c>
      <c r="Q2694" s="52">
        <f>JUN!P195</f>
        <v/>
      </c>
      <c r="R2694" s="52">
        <f>JUN!Q195</f>
        <v/>
      </c>
      <c r="S2694" s="54">
        <f>S2693+IF(X2694=0,0,M2694)</f>
        <v/>
      </c>
      <c r="T2694" s="55">
        <f>MAX(T2693,S2694)</f>
        <v/>
      </c>
      <c r="U2694" s="56">
        <f>S2694-T2694</f>
        <v/>
      </c>
      <c r="V2694" s="55">
        <f>IFERROR(SUMIFS(DATABASE!$M$5:$M$6004,DATABASE!$B$5:$B$6004,B2694,DATABASE!$X$5:$X$6004,1),0)</f>
        <v/>
      </c>
      <c r="W2694" s="57">
        <f>IFERROR(COUNTIFS(DATABASE!$B$5:$B$6004,B2694,DATABASE!$X$5:$X$6004,1),0)</f>
        <v/>
      </c>
      <c r="X2694" s="58">
        <f>--AND(ISNUMBER(B2694),C2694&lt;&gt;"",L2694&lt;&gt;"",M2694&lt;&gt;"")</f>
        <v/>
      </c>
    </row>
    <row r="2695" ht="15" customHeight="1" s="111">
      <c r="A2695" s="42" t="inlineStr">
        <is>
          <t>JUN</t>
        </is>
      </c>
      <c r="B2695" s="43">
        <f>JUN!A196</f>
        <v/>
      </c>
      <c r="C2695" s="44">
        <f>JUN!B196</f>
        <v/>
      </c>
      <c r="D2695" s="44">
        <f>JUN!C196</f>
        <v/>
      </c>
      <c r="E2695" s="44">
        <f>JUN!D196</f>
        <v/>
      </c>
      <c r="F2695" s="44">
        <f>JUN!E196</f>
        <v/>
      </c>
      <c r="G2695" s="44">
        <f>JUN!F196</f>
        <v/>
      </c>
      <c r="H2695" s="44">
        <f>JUN!G196</f>
        <v/>
      </c>
      <c r="I2695" s="45">
        <f>JUN!H196</f>
        <v/>
      </c>
      <c r="J2695" s="45">
        <f>JUN!I196</f>
        <v/>
      </c>
      <c r="K2695" s="44">
        <f>JUN!J196</f>
        <v/>
      </c>
      <c r="L2695" s="44">
        <f>JUN!K196</f>
        <v/>
      </c>
      <c r="M2695" s="46">
        <f>JUN!L196</f>
        <v/>
      </c>
      <c r="N2695" s="44">
        <f>JUN!M196</f>
        <v/>
      </c>
      <c r="O2695" s="44">
        <f>JUN!N196</f>
        <v/>
      </c>
      <c r="P2695" s="44">
        <f>JUN!O196</f>
        <v/>
      </c>
      <c r="Q2695" s="44">
        <f>JUN!P196</f>
        <v/>
      </c>
      <c r="R2695" s="44">
        <f>JUN!Q196</f>
        <v/>
      </c>
      <c r="S2695" s="46">
        <f>S2694+IF(X2695=0,0,M2695)</f>
        <v/>
      </c>
      <c r="T2695" s="47">
        <f>MAX(T2694,S2695)</f>
        <v/>
      </c>
      <c r="U2695" s="48">
        <f>S2695-T2695</f>
        <v/>
      </c>
      <c r="V2695" s="47">
        <f>IFERROR(SUMIFS(DATABASE!$M$5:$M$6004,DATABASE!$B$5:$B$6004,B2695,DATABASE!$X$5:$X$6004,1),0)</f>
        <v/>
      </c>
      <c r="W2695" s="31">
        <f>IFERROR(COUNTIFS(DATABASE!$B$5:$B$6004,B2695,DATABASE!$X$5:$X$6004,1),0)</f>
        <v/>
      </c>
      <c r="X2695" s="49">
        <f>--AND(ISNUMBER(B2695),C2695&lt;&gt;"",L2695&lt;&gt;"",M2695&lt;&gt;"")</f>
        <v/>
      </c>
    </row>
    <row r="2696" ht="15" customHeight="1" s="111">
      <c r="A2696" s="50" t="inlineStr">
        <is>
          <t>JUN</t>
        </is>
      </c>
      <c r="B2696" s="51">
        <f>JUN!A197</f>
        <v/>
      </c>
      <c r="C2696" s="52">
        <f>JUN!B197</f>
        <v/>
      </c>
      <c r="D2696" s="52">
        <f>JUN!C197</f>
        <v/>
      </c>
      <c r="E2696" s="52">
        <f>JUN!D197</f>
        <v/>
      </c>
      <c r="F2696" s="52">
        <f>JUN!E197</f>
        <v/>
      </c>
      <c r="G2696" s="52">
        <f>JUN!F197</f>
        <v/>
      </c>
      <c r="H2696" s="52">
        <f>JUN!G197</f>
        <v/>
      </c>
      <c r="I2696" s="53">
        <f>JUN!H197</f>
        <v/>
      </c>
      <c r="J2696" s="53">
        <f>JUN!I197</f>
        <v/>
      </c>
      <c r="K2696" s="52">
        <f>JUN!J197</f>
        <v/>
      </c>
      <c r="L2696" s="52">
        <f>JUN!K197</f>
        <v/>
      </c>
      <c r="M2696" s="54">
        <f>JUN!L197</f>
        <v/>
      </c>
      <c r="N2696" s="52">
        <f>JUN!M197</f>
        <v/>
      </c>
      <c r="O2696" s="52">
        <f>JUN!N197</f>
        <v/>
      </c>
      <c r="P2696" s="52">
        <f>JUN!O197</f>
        <v/>
      </c>
      <c r="Q2696" s="52">
        <f>JUN!P197</f>
        <v/>
      </c>
      <c r="R2696" s="52">
        <f>JUN!Q197</f>
        <v/>
      </c>
      <c r="S2696" s="54">
        <f>S2695+IF(X2696=0,0,M2696)</f>
        <v/>
      </c>
      <c r="T2696" s="55">
        <f>MAX(T2695,S2696)</f>
        <v/>
      </c>
      <c r="U2696" s="56">
        <f>S2696-T2696</f>
        <v/>
      </c>
      <c r="V2696" s="55">
        <f>IFERROR(SUMIFS(DATABASE!$M$5:$M$6004,DATABASE!$B$5:$B$6004,B2696,DATABASE!$X$5:$X$6004,1),0)</f>
        <v/>
      </c>
      <c r="W2696" s="57">
        <f>IFERROR(COUNTIFS(DATABASE!$B$5:$B$6004,B2696,DATABASE!$X$5:$X$6004,1),0)</f>
        <v/>
      </c>
      <c r="X2696" s="58">
        <f>--AND(ISNUMBER(B2696),C2696&lt;&gt;"",L2696&lt;&gt;"",M2696&lt;&gt;"")</f>
        <v/>
      </c>
    </row>
    <row r="2697" ht="15" customHeight="1" s="111">
      <c r="A2697" s="42" t="inlineStr">
        <is>
          <t>JUN</t>
        </is>
      </c>
      <c r="B2697" s="43">
        <f>JUN!A198</f>
        <v/>
      </c>
      <c r="C2697" s="44">
        <f>JUN!B198</f>
        <v/>
      </c>
      <c r="D2697" s="44">
        <f>JUN!C198</f>
        <v/>
      </c>
      <c r="E2697" s="44">
        <f>JUN!D198</f>
        <v/>
      </c>
      <c r="F2697" s="44">
        <f>JUN!E198</f>
        <v/>
      </c>
      <c r="G2697" s="44">
        <f>JUN!F198</f>
        <v/>
      </c>
      <c r="H2697" s="44">
        <f>JUN!G198</f>
        <v/>
      </c>
      <c r="I2697" s="45">
        <f>JUN!H198</f>
        <v/>
      </c>
      <c r="J2697" s="45">
        <f>JUN!I198</f>
        <v/>
      </c>
      <c r="K2697" s="44">
        <f>JUN!J198</f>
        <v/>
      </c>
      <c r="L2697" s="44">
        <f>JUN!K198</f>
        <v/>
      </c>
      <c r="M2697" s="46">
        <f>JUN!L198</f>
        <v/>
      </c>
      <c r="N2697" s="44">
        <f>JUN!M198</f>
        <v/>
      </c>
      <c r="O2697" s="44">
        <f>JUN!N198</f>
        <v/>
      </c>
      <c r="P2697" s="44">
        <f>JUN!O198</f>
        <v/>
      </c>
      <c r="Q2697" s="44">
        <f>JUN!P198</f>
        <v/>
      </c>
      <c r="R2697" s="44">
        <f>JUN!Q198</f>
        <v/>
      </c>
      <c r="S2697" s="46">
        <f>S2696+IF(X2697=0,0,M2697)</f>
        <v/>
      </c>
      <c r="T2697" s="47">
        <f>MAX(T2696,S2697)</f>
        <v/>
      </c>
      <c r="U2697" s="48">
        <f>S2697-T2697</f>
        <v/>
      </c>
      <c r="V2697" s="47">
        <f>IFERROR(SUMIFS(DATABASE!$M$5:$M$6004,DATABASE!$B$5:$B$6004,B2697,DATABASE!$X$5:$X$6004,1),0)</f>
        <v/>
      </c>
      <c r="W2697" s="31">
        <f>IFERROR(COUNTIFS(DATABASE!$B$5:$B$6004,B2697,DATABASE!$X$5:$X$6004,1),0)</f>
        <v/>
      </c>
      <c r="X2697" s="49">
        <f>--AND(ISNUMBER(B2697),C2697&lt;&gt;"",L2697&lt;&gt;"",M2697&lt;&gt;"")</f>
        <v/>
      </c>
    </row>
    <row r="2698" ht="15" customHeight="1" s="111">
      <c r="A2698" s="50" t="inlineStr">
        <is>
          <t>JUN</t>
        </is>
      </c>
      <c r="B2698" s="51">
        <f>JUN!A199</f>
        <v/>
      </c>
      <c r="C2698" s="52">
        <f>JUN!B199</f>
        <v/>
      </c>
      <c r="D2698" s="52">
        <f>JUN!C199</f>
        <v/>
      </c>
      <c r="E2698" s="52">
        <f>JUN!D199</f>
        <v/>
      </c>
      <c r="F2698" s="52">
        <f>JUN!E199</f>
        <v/>
      </c>
      <c r="G2698" s="52">
        <f>JUN!F199</f>
        <v/>
      </c>
      <c r="H2698" s="52">
        <f>JUN!G199</f>
        <v/>
      </c>
      <c r="I2698" s="53">
        <f>JUN!H199</f>
        <v/>
      </c>
      <c r="J2698" s="53">
        <f>JUN!I199</f>
        <v/>
      </c>
      <c r="K2698" s="52">
        <f>JUN!J199</f>
        <v/>
      </c>
      <c r="L2698" s="52">
        <f>JUN!K199</f>
        <v/>
      </c>
      <c r="M2698" s="54">
        <f>JUN!L199</f>
        <v/>
      </c>
      <c r="N2698" s="52">
        <f>JUN!M199</f>
        <v/>
      </c>
      <c r="O2698" s="52">
        <f>JUN!N199</f>
        <v/>
      </c>
      <c r="P2698" s="52">
        <f>JUN!O199</f>
        <v/>
      </c>
      <c r="Q2698" s="52">
        <f>JUN!P199</f>
        <v/>
      </c>
      <c r="R2698" s="52">
        <f>JUN!Q199</f>
        <v/>
      </c>
      <c r="S2698" s="54">
        <f>S2697+IF(X2698=0,0,M2698)</f>
        <v/>
      </c>
      <c r="T2698" s="55">
        <f>MAX(T2697,S2698)</f>
        <v/>
      </c>
      <c r="U2698" s="56">
        <f>S2698-T2698</f>
        <v/>
      </c>
      <c r="V2698" s="55">
        <f>IFERROR(SUMIFS(DATABASE!$M$5:$M$6004,DATABASE!$B$5:$B$6004,B2698,DATABASE!$X$5:$X$6004,1),0)</f>
        <v/>
      </c>
      <c r="W2698" s="57">
        <f>IFERROR(COUNTIFS(DATABASE!$B$5:$B$6004,B2698,DATABASE!$X$5:$X$6004,1),0)</f>
        <v/>
      </c>
      <c r="X2698" s="58">
        <f>--AND(ISNUMBER(B2698),C2698&lt;&gt;"",L2698&lt;&gt;"",M2698&lt;&gt;"")</f>
        <v/>
      </c>
    </row>
    <row r="2699" ht="15" customHeight="1" s="111">
      <c r="A2699" s="42" t="inlineStr">
        <is>
          <t>JUN</t>
        </is>
      </c>
      <c r="B2699" s="43">
        <f>JUN!A200</f>
        <v/>
      </c>
      <c r="C2699" s="44">
        <f>JUN!B200</f>
        <v/>
      </c>
      <c r="D2699" s="44">
        <f>JUN!C200</f>
        <v/>
      </c>
      <c r="E2699" s="44">
        <f>JUN!D200</f>
        <v/>
      </c>
      <c r="F2699" s="44">
        <f>JUN!E200</f>
        <v/>
      </c>
      <c r="G2699" s="44">
        <f>JUN!F200</f>
        <v/>
      </c>
      <c r="H2699" s="44">
        <f>JUN!G200</f>
        <v/>
      </c>
      <c r="I2699" s="45">
        <f>JUN!H200</f>
        <v/>
      </c>
      <c r="J2699" s="45">
        <f>JUN!I200</f>
        <v/>
      </c>
      <c r="K2699" s="44">
        <f>JUN!J200</f>
        <v/>
      </c>
      <c r="L2699" s="44">
        <f>JUN!K200</f>
        <v/>
      </c>
      <c r="M2699" s="46">
        <f>JUN!L200</f>
        <v/>
      </c>
      <c r="N2699" s="44">
        <f>JUN!M200</f>
        <v/>
      </c>
      <c r="O2699" s="44">
        <f>JUN!N200</f>
        <v/>
      </c>
      <c r="P2699" s="44">
        <f>JUN!O200</f>
        <v/>
      </c>
      <c r="Q2699" s="44">
        <f>JUN!P200</f>
        <v/>
      </c>
      <c r="R2699" s="44">
        <f>JUN!Q200</f>
        <v/>
      </c>
      <c r="S2699" s="46">
        <f>S2698+IF(X2699=0,0,M2699)</f>
        <v/>
      </c>
      <c r="T2699" s="47">
        <f>MAX(T2698,S2699)</f>
        <v/>
      </c>
      <c r="U2699" s="48">
        <f>S2699-T2699</f>
        <v/>
      </c>
      <c r="V2699" s="47">
        <f>IFERROR(SUMIFS(DATABASE!$M$5:$M$6004,DATABASE!$B$5:$B$6004,B2699,DATABASE!$X$5:$X$6004,1),0)</f>
        <v/>
      </c>
      <c r="W2699" s="31">
        <f>IFERROR(COUNTIFS(DATABASE!$B$5:$B$6004,B2699,DATABASE!$X$5:$X$6004,1),0)</f>
        <v/>
      </c>
      <c r="X2699" s="49">
        <f>--AND(ISNUMBER(B2699),C2699&lt;&gt;"",L2699&lt;&gt;"",M2699&lt;&gt;"")</f>
        <v/>
      </c>
    </row>
    <row r="2700" ht="15" customHeight="1" s="111">
      <c r="A2700" s="50" t="inlineStr">
        <is>
          <t>JUN</t>
        </is>
      </c>
      <c r="B2700" s="51">
        <f>JUN!A201</f>
        <v/>
      </c>
      <c r="C2700" s="52">
        <f>JUN!B201</f>
        <v/>
      </c>
      <c r="D2700" s="52">
        <f>JUN!C201</f>
        <v/>
      </c>
      <c r="E2700" s="52">
        <f>JUN!D201</f>
        <v/>
      </c>
      <c r="F2700" s="52">
        <f>JUN!E201</f>
        <v/>
      </c>
      <c r="G2700" s="52">
        <f>JUN!F201</f>
        <v/>
      </c>
      <c r="H2700" s="52">
        <f>JUN!G201</f>
        <v/>
      </c>
      <c r="I2700" s="53">
        <f>JUN!H201</f>
        <v/>
      </c>
      <c r="J2700" s="53">
        <f>JUN!I201</f>
        <v/>
      </c>
      <c r="K2700" s="52">
        <f>JUN!J201</f>
        <v/>
      </c>
      <c r="L2700" s="52">
        <f>JUN!K201</f>
        <v/>
      </c>
      <c r="M2700" s="54">
        <f>JUN!L201</f>
        <v/>
      </c>
      <c r="N2700" s="52">
        <f>JUN!M201</f>
        <v/>
      </c>
      <c r="O2700" s="52">
        <f>JUN!N201</f>
        <v/>
      </c>
      <c r="P2700" s="52">
        <f>JUN!O201</f>
        <v/>
      </c>
      <c r="Q2700" s="52">
        <f>JUN!P201</f>
        <v/>
      </c>
      <c r="R2700" s="52">
        <f>JUN!Q201</f>
        <v/>
      </c>
      <c r="S2700" s="54">
        <f>S2699+IF(X2700=0,0,M2700)</f>
        <v/>
      </c>
      <c r="T2700" s="55">
        <f>MAX(T2699,S2700)</f>
        <v/>
      </c>
      <c r="U2700" s="56">
        <f>S2700-T2700</f>
        <v/>
      </c>
      <c r="V2700" s="55">
        <f>IFERROR(SUMIFS(DATABASE!$M$5:$M$6004,DATABASE!$B$5:$B$6004,B2700,DATABASE!$X$5:$X$6004,1),0)</f>
        <v/>
      </c>
      <c r="W2700" s="57">
        <f>IFERROR(COUNTIFS(DATABASE!$B$5:$B$6004,B2700,DATABASE!$X$5:$X$6004,1),0)</f>
        <v/>
      </c>
      <c r="X2700" s="58">
        <f>--AND(ISNUMBER(B2700),C2700&lt;&gt;"",L2700&lt;&gt;"",M2700&lt;&gt;"")</f>
        <v/>
      </c>
    </row>
    <row r="2701" ht="15" customHeight="1" s="111">
      <c r="A2701" s="42" t="inlineStr">
        <is>
          <t>JUN</t>
        </is>
      </c>
      <c r="B2701" s="43">
        <f>JUN!A202</f>
        <v/>
      </c>
      <c r="C2701" s="44">
        <f>JUN!B202</f>
        <v/>
      </c>
      <c r="D2701" s="44">
        <f>JUN!C202</f>
        <v/>
      </c>
      <c r="E2701" s="44">
        <f>JUN!D202</f>
        <v/>
      </c>
      <c r="F2701" s="44">
        <f>JUN!E202</f>
        <v/>
      </c>
      <c r="G2701" s="44">
        <f>JUN!F202</f>
        <v/>
      </c>
      <c r="H2701" s="44">
        <f>JUN!G202</f>
        <v/>
      </c>
      <c r="I2701" s="45">
        <f>JUN!H202</f>
        <v/>
      </c>
      <c r="J2701" s="45">
        <f>JUN!I202</f>
        <v/>
      </c>
      <c r="K2701" s="44">
        <f>JUN!J202</f>
        <v/>
      </c>
      <c r="L2701" s="44">
        <f>JUN!K202</f>
        <v/>
      </c>
      <c r="M2701" s="46">
        <f>JUN!L202</f>
        <v/>
      </c>
      <c r="N2701" s="44">
        <f>JUN!M202</f>
        <v/>
      </c>
      <c r="O2701" s="44">
        <f>JUN!N202</f>
        <v/>
      </c>
      <c r="P2701" s="44">
        <f>JUN!O202</f>
        <v/>
      </c>
      <c r="Q2701" s="44">
        <f>JUN!P202</f>
        <v/>
      </c>
      <c r="R2701" s="44">
        <f>JUN!Q202</f>
        <v/>
      </c>
      <c r="S2701" s="46">
        <f>S2700+IF(X2701=0,0,M2701)</f>
        <v/>
      </c>
      <c r="T2701" s="47">
        <f>MAX(T2700,S2701)</f>
        <v/>
      </c>
      <c r="U2701" s="48">
        <f>S2701-T2701</f>
        <v/>
      </c>
      <c r="V2701" s="47">
        <f>IFERROR(SUMIFS(DATABASE!$M$5:$M$6004,DATABASE!$B$5:$B$6004,B2701,DATABASE!$X$5:$X$6004,1),0)</f>
        <v/>
      </c>
      <c r="W2701" s="31">
        <f>IFERROR(COUNTIFS(DATABASE!$B$5:$B$6004,B2701,DATABASE!$X$5:$X$6004,1),0)</f>
        <v/>
      </c>
      <c r="X2701" s="49">
        <f>--AND(ISNUMBER(B2701),C2701&lt;&gt;"",L2701&lt;&gt;"",M2701&lt;&gt;"")</f>
        <v/>
      </c>
    </row>
    <row r="2702" ht="15" customHeight="1" s="111">
      <c r="A2702" s="50" t="inlineStr">
        <is>
          <t>JUN</t>
        </is>
      </c>
      <c r="B2702" s="51">
        <f>JUN!A203</f>
        <v/>
      </c>
      <c r="C2702" s="52">
        <f>JUN!B203</f>
        <v/>
      </c>
      <c r="D2702" s="52">
        <f>JUN!C203</f>
        <v/>
      </c>
      <c r="E2702" s="52">
        <f>JUN!D203</f>
        <v/>
      </c>
      <c r="F2702" s="52">
        <f>JUN!E203</f>
        <v/>
      </c>
      <c r="G2702" s="52">
        <f>JUN!F203</f>
        <v/>
      </c>
      <c r="H2702" s="52">
        <f>JUN!G203</f>
        <v/>
      </c>
      <c r="I2702" s="53">
        <f>JUN!H203</f>
        <v/>
      </c>
      <c r="J2702" s="53">
        <f>JUN!I203</f>
        <v/>
      </c>
      <c r="K2702" s="52">
        <f>JUN!J203</f>
        <v/>
      </c>
      <c r="L2702" s="52">
        <f>JUN!K203</f>
        <v/>
      </c>
      <c r="M2702" s="54">
        <f>JUN!L203</f>
        <v/>
      </c>
      <c r="N2702" s="52">
        <f>JUN!M203</f>
        <v/>
      </c>
      <c r="O2702" s="52">
        <f>JUN!N203</f>
        <v/>
      </c>
      <c r="P2702" s="52">
        <f>JUN!O203</f>
        <v/>
      </c>
      <c r="Q2702" s="52">
        <f>JUN!P203</f>
        <v/>
      </c>
      <c r="R2702" s="52">
        <f>JUN!Q203</f>
        <v/>
      </c>
      <c r="S2702" s="54">
        <f>S2701+IF(X2702=0,0,M2702)</f>
        <v/>
      </c>
      <c r="T2702" s="55">
        <f>MAX(T2701,S2702)</f>
        <v/>
      </c>
      <c r="U2702" s="56">
        <f>S2702-T2702</f>
        <v/>
      </c>
      <c r="V2702" s="55">
        <f>IFERROR(SUMIFS(DATABASE!$M$5:$M$6004,DATABASE!$B$5:$B$6004,B2702,DATABASE!$X$5:$X$6004,1),0)</f>
        <v/>
      </c>
      <c r="W2702" s="57">
        <f>IFERROR(COUNTIFS(DATABASE!$B$5:$B$6004,B2702,DATABASE!$X$5:$X$6004,1),0)</f>
        <v/>
      </c>
      <c r="X2702" s="58">
        <f>--AND(ISNUMBER(B2702),C2702&lt;&gt;"",L2702&lt;&gt;"",M2702&lt;&gt;"")</f>
        <v/>
      </c>
    </row>
    <row r="2703" ht="15" customHeight="1" s="111">
      <c r="A2703" s="42" t="inlineStr">
        <is>
          <t>JUN</t>
        </is>
      </c>
      <c r="B2703" s="43">
        <f>JUN!A204</f>
        <v/>
      </c>
      <c r="C2703" s="44">
        <f>JUN!B204</f>
        <v/>
      </c>
      <c r="D2703" s="44">
        <f>JUN!C204</f>
        <v/>
      </c>
      <c r="E2703" s="44">
        <f>JUN!D204</f>
        <v/>
      </c>
      <c r="F2703" s="44">
        <f>JUN!E204</f>
        <v/>
      </c>
      <c r="G2703" s="44">
        <f>JUN!F204</f>
        <v/>
      </c>
      <c r="H2703" s="44">
        <f>JUN!G204</f>
        <v/>
      </c>
      <c r="I2703" s="45">
        <f>JUN!H204</f>
        <v/>
      </c>
      <c r="J2703" s="45">
        <f>JUN!I204</f>
        <v/>
      </c>
      <c r="K2703" s="44">
        <f>JUN!J204</f>
        <v/>
      </c>
      <c r="L2703" s="44">
        <f>JUN!K204</f>
        <v/>
      </c>
      <c r="M2703" s="46">
        <f>JUN!L204</f>
        <v/>
      </c>
      <c r="N2703" s="44">
        <f>JUN!M204</f>
        <v/>
      </c>
      <c r="O2703" s="44">
        <f>JUN!N204</f>
        <v/>
      </c>
      <c r="P2703" s="44">
        <f>JUN!O204</f>
        <v/>
      </c>
      <c r="Q2703" s="44">
        <f>JUN!P204</f>
        <v/>
      </c>
      <c r="R2703" s="44">
        <f>JUN!Q204</f>
        <v/>
      </c>
      <c r="S2703" s="46">
        <f>S2702+IF(X2703=0,0,M2703)</f>
        <v/>
      </c>
      <c r="T2703" s="47">
        <f>MAX(T2702,S2703)</f>
        <v/>
      </c>
      <c r="U2703" s="48">
        <f>S2703-T2703</f>
        <v/>
      </c>
      <c r="V2703" s="47">
        <f>IFERROR(SUMIFS(DATABASE!$M$5:$M$6004,DATABASE!$B$5:$B$6004,B2703,DATABASE!$X$5:$X$6004,1),0)</f>
        <v/>
      </c>
      <c r="W2703" s="31">
        <f>IFERROR(COUNTIFS(DATABASE!$B$5:$B$6004,B2703,DATABASE!$X$5:$X$6004,1),0)</f>
        <v/>
      </c>
      <c r="X2703" s="49">
        <f>--AND(ISNUMBER(B2703),C2703&lt;&gt;"",L2703&lt;&gt;"",M2703&lt;&gt;"")</f>
        <v/>
      </c>
    </row>
    <row r="2704" ht="15" customHeight="1" s="111">
      <c r="A2704" s="50" t="inlineStr">
        <is>
          <t>JUN</t>
        </is>
      </c>
      <c r="B2704" s="51">
        <f>JUN!A205</f>
        <v/>
      </c>
      <c r="C2704" s="52">
        <f>JUN!B205</f>
        <v/>
      </c>
      <c r="D2704" s="52">
        <f>JUN!C205</f>
        <v/>
      </c>
      <c r="E2704" s="52">
        <f>JUN!D205</f>
        <v/>
      </c>
      <c r="F2704" s="52">
        <f>JUN!E205</f>
        <v/>
      </c>
      <c r="G2704" s="52">
        <f>JUN!F205</f>
        <v/>
      </c>
      <c r="H2704" s="52">
        <f>JUN!G205</f>
        <v/>
      </c>
      <c r="I2704" s="53">
        <f>JUN!H205</f>
        <v/>
      </c>
      <c r="J2704" s="53">
        <f>JUN!I205</f>
        <v/>
      </c>
      <c r="K2704" s="52">
        <f>JUN!J205</f>
        <v/>
      </c>
      <c r="L2704" s="52">
        <f>JUN!K205</f>
        <v/>
      </c>
      <c r="M2704" s="54">
        <f>JUN!L205</f>
        <v/>
      </c>
      <c r="N2704" s="52">
        <f>JUN!M205</f>
        <v/>
      </c>
      <c r="O2704" s="52">
        <f>JUN!N205</f>
        <v/>
      </c>
      <c r="P2704" s="52">
        <f>JUN!O205</f>
        <v/>
      </c>
      <c r="Q2704" s="52">
        <f>JUN!P205</f>
        <v/>
      </c>
      <c r="R2704" s="52">
        <f>JUN!Q205</f>
        <v/>
      </c>
      <c r="S2704" s="54">
        <f>S2703+IF(X2704=0,0,M2704)</f>
        <v/>
      </c>
      <c r="T2704" s="55">
        <f>MAX(T2703,S2704)</f>
        <v/>
      </c>
      <c r="U2704" s="56">
        <f>S2704-T2704</f>
        <v/>
      </c>
      <c r="V2704" s="55">
        <f>IFERROR(SUMIFS(DATABASE!$M$5:$M$6004,DATABASE!$B$5:$B$6004,B2704,DATABASE!$X$5:$X$6004,1),0)</f>
        <v/>
      </c>
      <c r="W2704" s="57">
        <f>IFERROR(COUNTIFS(DATABASE!$B$5:$B$6004,B2704,DATABASE!$X$5:$X$6004,1),0)</f>
        <v/>
      </c>
      <c r="X2704" s="58">
        <f>--AND(ISNUMBER(B2704),C2704&lt;&gt;"",L2704&lt;&gt;"",M2704&lt;&gt;"")</f>
        <v/>
      </c>
    </row>
    <row r="2705" ht="15" customHeight="1" s="111">
      <c r="A2705" s="42" t="inlineStr">
        <is>
          <t>JUN</t>
        </is>
      </c>
      <c r="B2705" s="43">
        <f>JUN!A206</f>
        <v/>
      </c>
      <c r="C2705" s="44">
        <f>JUN!B206</f>
        <v/>
      </c>
      <c r="D2705" s="44">
        <f>JUN!C206</f>
        <v/>
      </c>
      <c r="E2705" s="44">
        <f>JUN!D206</f>
        <v/>
      </c>
      <c r="F2705" s="44">
        <f>JUN!E206</f>
        <v/>
      </c>
      <c r="G2705" s="44">
        <f>JUN!F206</f>
        <v/>
      </c>
      <c r="H2705" s="44">
        <f>JUN!G206</f>
        <v/>
      </c>
      <c r="I2705" s="45">
        <f>JUN!H206</f>
        <v/>
      </c>
      <c r="J2705" s="45">
        <f>JUN!I206</f>
        <v/>
      </c>
      <c r="K2705" s="44">
        <f>JUN!J206</f>
        <v/>
      </c>
      <c r="L2705" s="44">
        <f>JUN!K206</f>
        <v/>
      </c>
      <c r="M2705" s="46">
        <f>JUN!L206</f>
        <v/>
      </c>
      <c r="N2705" s="44">
        <f>JUN!M206</f>
        <v/>
      </c>
      <c r="O2705" s="44">
        <f>JUN!N206</f>
        <v/>
      </c>
      <c r="P2705" s="44">
        <f>JUN!O206</f>
        <v/>
      </c>
      <c r="Q2705" s="44">
        <f>JUN!P206</f>
        <v/>
      </c>
      <c r="R2705" s="44">
        <f>JUN!Q206</f>
        <v/>
      </c>
      <c r="S2705" s="46">
        <f>S2704+IF(X2705=0,0,M2705)</f>
        <v/>
      </c>
      <c r="T2705" s="47">
        <f>MAX(T2704,S2705)</f>
        <v/>
      </c>
      <c r="U2705" s="48">
        <f>S2705-T2705</f>
        <v/>
      </c>
      <c r="V2705" s="47">
        <f>IFERROR(SUMIFS(DATABASE!$M$5:$M$6004,DATABASE!$B$5:$B$6004,B2705,DATABASE!$X$5:$X$6004,1),0)</f>
        <v/>
      </c>
      <c r="W2705" s="31">
        <f>IFERROR(COUNTIFS(DATABASE!$B$5:$B$6004,B2705,DATABASE!$X$5:$X$6004,1),0)</f>
        <v/>
      </c>
      <c r="X2705" s="49">
        <f>--AND(ISNUMBER(B2705),C2705&lt;&gt;"",L2705&lt;&gt;"",M2705&lt;&gt;"")</f>
        <v/>
      </c>
    </row>
    <row r="2706" ht="15" customHeight="1" s="111">
      <c r="A2706" s="50" t="inlineStr">
        <is>
          <t>JUN</t>
        </is>
      </c>
      <c r="B2706" s="51">
        <f>JUN!A207</f>
        <v/>
      </c>
      <c r="C2706" s="52">
        <f>JUN!B207</f>
        <v/>
      </c>
      <c r="D2706" s="52">
        <f>JUN!C207</f>
        <v/>
      </c>
      <c r="E2706" s="52">
        <f>JUN!D207</f>
        <v/>
      </c>
      <c r="F2706" s="52">
        <f>JUN!E207</f>
        <v/>
      </c>
      <c r="G2706" s="52">
        <f>JUN!F207</f>
        <v/>
      </c>
      <c r="H2706" s="52">
        <f>JUN!G207</f>
        <v/>
      </c>
      <c r="I2706" s="53">
        <f>JUN!H207</f>
        <v/>
      </c>
      <c r="J2706" s="53">
        <f>JUN!I207</f>
        <v/>
      </c>
      <c r="K2706" s="52">
        <f>JUN!J207</f>
        <v/>
      </c>
      <c r="L2706" s="52">
        <f>JUN!K207</f>
        <v/>
      </c>
      <c r="M2706" s="54">
        <f>JUN!L207</f>
        <v/>
      </c>
      <c r="N2706" s="52">
        <f>JUN!M207</f>
        <v/>
      </c>
      <c r="O2706" s="52">
        <f>JUN!N207</f>
        <v/>
      </c>
      <c r="P2706" s="52">
        <f>JUN!O207</f>
        <v/>
      </c>
      <c r="Q2706" s="52">
        <f>JUN!P207</f>
        <v/>
      </c>
      <c r="R2706" s="52">
        <f>JUN!Q207</f>
        <v/>
      </c>
      <c r="S2706" s="54">
        <f>S2705+IF(X2706=0,0,M2706)</f>
        <v/>
      </c>
      <c r="T2706" s="55">
        <f>MAX(T2705,S2706)</f>
        <v/>
      </c>
      <c r="U2706" s="56">
        <f>S2706-T2706</f>
        <v/>
      </c>
      <c r="V2706" s="55">
        <f>IFERROR(SUMIFS(DATABASE!$M$5:$M$6004,DATABASE!$B$5:$B$6004,B2706,DATABASE!$X$5:$X$6004,1),0)</f>
        <v/>
      </c>
      <c r="W2706" s="57">
        <f>IFERROR(COUNTIFS(DATABASE!$B$5:$B$6004,B2706,DATABASE!$X$5:$X$6004,1),0)</f>
        <v/>
      </c>
      <c r="X2706" s="58">
        <f>--AND(ISNUMBER(B2706),C2706&lt;&gt;"",L2706&lt;&gt;"",M2706&lt;&gt;"")</f>
        <v/>
      </c>
    </row>
    <row r="2707" ht="15" customHeight="1" s="111">
      <c r="A2707" s="42" t="inlineStr">
        <is>
          <t>JUN</t>
        </is>
      </c>
      <c r="B2707" s="43">
        <f>JUN!A208</f>
        <v/>
      </c>
      <c r="C2707" s="44">
        <f>JUN!B208</f>
        <v/>
      </c>
      <c r="D2707" s="44">
        <f>JUN!C208</f>
        <v/>
      </c>
      <c r="E2707" s="44">
        <f>JUN!D208</f>
        <v/>
      </c>
      <c r="F2707" s="44">
        <f>JUN!E208</f>
        <v/>
      </c>
      <c r="G2707" s="44">
        <f>JUN!F208</f>
        <v/>
      </c>
      <c r="H2707" s="44">
        <f>JUN!G208</f>
        <v/>
      </c>
      <c r="I2707" s="45">
        <f>JUN!H208</f>
        <v/>
      </c>
      <c r="J2707" s="45">
        <f>JUN!I208</f>
        <v/>
      </c>
      <c r="K2707" s="44">
        <f>JUN!J208</f>
        <v/>
      </c>
      <c r="L2707" s="44">
        <f>JUN!K208</f>
        <v/>
      </c>
      <c r="M2707" s="46">
        <f>JUN!L208</f>
        <v/>
      </c>
      <c r="N2707" s="44">
        <f>JUN!M208</f>
        <v/>
      </c>
      <c r="O2707" s="44">
        <f>JUN!N208</f>
        <v/>
      </c>
      <c r="P2707" s="44">
        <f>JUN!O208</f>
        <v/>
      </c>
      <c r="Q2707" s="44">
        <f>JUN!P208</f>
        <v/>
      </c>
      <c r="R2707" s="44">
        <f>JUN!Q208</f>
        <v/>
      </c>
      <c r="S2707" s="46">
        <f>S2706+IF(X2707=0,0,M2707)</f>
        <v/>
      </c>
      <c r="T2707" s="47">
        <f>MAX(T2706,S2707)</f>
        <v/>
      </c>
      <c r="U2707" s="48">
        <f>S2707-T2707</f>
        <v/>
      </c>
      <c r="V2707" s="47">
        <f>IFERROR(SUMIFS(DATABASE!$M$5:$M$6004,DATABASE!$B$5:$B$6004,B2707,DATABASE!$X$5:$X$6004,1),0)</f>
        <v/>
      </c>
      <c r="W2707" s="31">
        <f>IFERROR(COUNTIFS(DATABASE!$B$5:$B$6004,B2707,DATABASE!$X$5:$X$6004,1),0)</f>
        <v/>
      </c>
      <c r="X2707" s="49">
        <f>--AND(ISNUMBER(B2707),C2707&lt;&gt;"",L2707&lt;&gt;"",M2707&lt;&gt;"")</f>
        <v/>
      </c>
    </row>
    <row r="2708" ht="15" customHeight="1" s="111">
      <c r="A2708" s="50" t="inlineStr">
        <is>
          <t>JUN</t>
        </is>
      </c>
      <c r="B2708" s="51">
        <f>JUN!A209</f>
        <v/>
      </c>
      <c r="C2708" s="52">
        <f>JUN!B209</f>
        <v/>
      </c>
      <c r="D2708" s="52">
        <f>JUN!C209</f>
        <v/>
      </c>
      <c r="E2708" s="52">
        <f>JUN!D209</f>
        <v/>
      </c>
      <c r="F2708" s="52">
        <f>JUN!E209</f>
        <v/>
      </c>
      <c r="G2708" s="52">
        <f>JUN!F209</f>
        <v/>
      </c>
      <c r="H2708" s="52">
        <f>JUN!G209</f>
        <v/>
      </c>
      <c r="I2708" s="53">
        <f>JUN!H209</f>
        <v/>
      </c>
      <c r="J2708" s="53">
        <f>JUN!I209</f>
        <v/>
      </c>
      <c r="K2708" s="52">
        <f>JUN!J209</f>
        <v/>
      </c>
      <c r="L2708" s="52">
        <f>JUN!K209</f>
        <v/>
      </c>
      <c r="M2708" s="54">
        <f>JUN!L209</f>
        <v/>
      </c>
      <c r="N2708" s="52">
        <f>JUN!M209</f>
        <v/>
      </c>
      <c r="O2708" s="52">
        <f>JUN!N209</f>
        <v/>
      </c>
      <c r="P2708" s="52">
        <f>JUN!O209</f>
        <v/>
      </c>
      <c r="Q2708" s="52">
        <f>JUN!P209</f>
        <v/>
      </c>
      <c r="R2708" s="52">
        <f>JUN!Q209</f>
        <v/>
      </c>
      <c r="S2708" s="54">
        <f>S2707+IF(X2708=0,0,M2708)</f>
        <v/>
      </c>
      <c r="T2708" s="55">
        <f>MAX(T2707,S2708)</f>
        <v/>
      </c>
      <c r="U2708" s="56">
        <f>S2708-T2708</f>
        <v/>
      </c>
      <c r="V2708" s="55">
        <f>IFERROR(SUMIFS(DATABASE!$M$5:$M$6004,DATABASE!$B$5:$B$6004,B2708,DATABASE!$X$5:$X$6004,1),0)</f>
        <v/>
      </c>
      <c r="W2708" s="57">
        <f>IFERROR(COUNTIFS(DATABASE!$B$5:$B$6004,B2708,DATABASE!$X$5:$X$6004,1),0)</f>
        <v/>
      </c>
      <c r="X2708" s="58">
        <f>--AND(ISNUMBER(B2708),C2708&lt;&gt;"",L2708&lt;&gt;"",M2708&lt;&gt;"")</f>
        <v/>
      </c>
    </row>
    <row r="2709" ht="15" customHeight="1" s="111">
      <c r="A2709" s="42" t="inlineStr">
        <is>
          <t>JUN</t>
        </is>
      </c>
      <c r="B2709" s="43">
        <f>JUN!A210</f>
        <v/>
      </c>
      <c r="C2709" s="44">
        <f>JUN!B210</f>
        <v/>
      </c>
      <c r="D2709" s="44">
        <f>JUN!C210</f>
        <v/>
      </c>
      <c r="E2709" s="44">
        <f>JUN!D210</f>
        <v/>
      </c>
      <c r="F2709" s="44">
        <f>JUN!E210</f>
        <v/>
      </c>
      <c r="G2709" s="44">
        <f>JUN!F210</f>
        <v/>
      </c>
      <c r="H2709" s="44">
        <f>JUN!G210</f>
        <v/>
      </c>
      <c r="I2709" s="45">
        <f>JUN!H210</f>
        <v/>
      </c>
      <c r="J2709" s="45">
        <f>JUN!I210</f>
        <v/>
      </c>
      <c r="K2709" s="44">
        <f>JUN!J210</f>
        <v/>
      </c>
      <c r="L2709" s="44">
        <f>JUN!K210</f>
        <v/>
      </c>
      <c r="M2709" s="46">
        <f>JUN!L210</f>
        <v/>
      </c>
      <c r="N2709" s="44">
        <f>JUN!M210</f>
        <v/>
      </c>
      <c r="O2709" s="44">
        <f>JUN!N210</f>
        <v/>
      </c>
      <c r="P2709" s="44">
        <f>JUN!O210</f>
        <v/>
      </c>
      <c r="Q2709" s="44">
        <f>JUN!P210</f>
        <v/>
      </c>
      <c r="R2709" s="44">
        <f>JUN!Q210</f>
        <v/>
      </c>
      <c r="S2709" s="46">
        <f>S2708+IF(X2709=0,0,M2709)</f>
        <v/>
      </c>
      <c r="T2709" s="47">
        <f>MAX(T2708,S2709)</f>
        <v/>
      </c>
      <c r="U2709" s="48">
        <f>S2709-T2709</f>
        <v/>
      </c>
      <c r="V2709" s="47">
        <f>IFERROR(SUMIFS(DATABASE!$M$5:$M$6004,DATABASE!$B$5:$B$6004,B2709,DATABASE!$X$5:$X$6004,1),0)</f>
        <v/>
      </c>
      <c r="W2709" s="31">
        <f>IFERROR(COUNTIFS(DATABASE!$B$5:$B$6004,B2709,DATABASE!$X$5:$X$6004,1),0)</f>
        <v/>
      </c>
      <c r="X2709" s="49">
        <f>--AND(ISNUMBER(B2709),C2709&lt;&gt;"",L2709&lt;&gt;"",M2709&lt;&gt;"")</f>
        <v/>
      </c>
    </row>
    <row r="2710" ht="15" customHeight="1" s="111">
      <c r="A2710" s="50" t="inlineStr">
        <is>
          <t>JUN</t>
        </is>
      </c>
      <c r="B2710" s="51">
        <f>JUN!A211</f>
        <v/>
      </c>
      <c r="C2710" s="52">
        <f>JUN!B211</f>
        <v/>
      </c>
      <c r="D2710" s="52">
        <f>JUN!C211</f>
        <v/>
      </c>
      <c r="E2710" s="52">
        <f>JUN!D211</f>
        <v/>
      </c>
      <c r="F2710" s="52">
        <f>JUN!E211</f>
        <v/>
      </c>
      <c r="G2710" s="52">
        <f>JUN!F211</f>
        <v/>
      </c>
      <c r="H2710" s="52">
        <f>JUN!G211</f>
        <v/>
      </c>
      <c r="I2710" s="53">
        <f>JUN!H211</f>
        <v/>
      </c>
      <c r="J2710" s="53">
        <f>JUN!I211</f>
        <v/>
      </c>
      <c r="K2710" s="52">
        <f>JUN!J211</f>
        <v/>
      </c>
      <c r="L2710" s="52">
        <f>JUN!K211</f>
        <v/>
      </c>
      <c r="M2710" s="54">
        <f>JUN!L211</f>
        <v/>
      </c>
      <c r="N2710" s="52">
        <f>JUN!M211</f>
        <v/>
      </c>
      <c r="O2710" s="52">
        <f>JUN!N211</f>
        <v/>
      </c>
      <c r="P2710" s="52">
        <f>JUN!O211</f>
        <v/>
      </c>
      <c r="Q2710" s="52">
        <f>JUN!P211</f>
        <v/>
      </c>
      <c r="R2710" s="52">
        <f>JUN!Q211</f>
        <v/>
      </c>
      <c r="S2710" s="54">
        <f>S2709+IF(X2710=0,0,M2710)</f>
        <v/>
      </c>
      <c r="T2710" s="55">
        <f>MAX(T2709,S2710)</f>
        <v/>
      </c>
      <c r="U2710" s="56">
        <f>S2710-T2710</f>
        <v/>
      </c>
      <c r="V2710" s="55">
        <f>IFERROR(SUMIFS(DATABASE!$M$5:$M$6004,DATABASE!$B$5:$B$6004,B2710,DATABASE!$X$5:$X$6004,1),0)</f>
        <v/>
      </c>
      <c r="W2710" s="57">
        <f>IFERROR(COUNTIFS(DATABASE!$B$5:$B$6004,B2710,DATABASE!$X$5:$X$6004,1),0)</f>
        <v/>
      </c>
      <c r="X2710" s="58">
        <f>--AND(ISNUMBER(B2710),C2710&lt;&gt;"",L2710&lt;&gt;"",M2710&lt;&gt;"")</f>
        <v/>
      </c>
    </row>
    <row r="2711" ht="15" customHeight="1" s="111">
      <c r="A2711" s="42" t="inlineStr">
        <is>
          <t>JUN</t>
        </is>
      </c>
      <c r="B2711" s="43">
        <f>JUN!A212</f>
        <v/>
      </c>
      <c r="C2711" s="44">
        <f>JUN!B212</f>
        <v/>
      </c>
      <c r="D2711" s="44">
        <f>JUN!C212</f>
        <v/>
      </c>
      <c r="E2711" s="44">
        <f>JUN!D212</f>
        <v/>
      </c>
      <c r="F2711" s="44">
        <f>JUN!E212</f>
        <v/>
      </c>
      <c r="G2711" s="44">
        <f>JUN!F212</f>
        <v/>
      </c>
      <c r="H2711" s="44">
        <f>JUN!G212</f>
        <v/>
      </c>
      <c r="I2711" s="45">
        <f>JUN!H212</f>
        <v/>
      </c>
      <c r="J2711" s="45">
        <f>JUN!I212</f>
        <v/>
      </c>
      <c r="K2711" s="44">
        <f>JUN!J212</f>
        <v/>
      </c>
      <c r="L2711" s="44">
        <f>JUN!K212</f>
        <v/>
      </c>
      <c r="M2711" s="46">
        <f>JUN!L212</f>
        <v/>
      </c>
      <c r="N2711" s="44">
        <f>JUN!M212</f>
        <v/>
      </c>
      <c r="O2711" s="44">
        <f>JUN!N212</f>
        <v/>
      </c>
      <c r="P2711" s="44">
        <f>JUN!O212</f>
        <v/>
      </c>
      <c r="Q2711" s="44">
        <f>JUN!P212</f>
        <v/>
      </c>
      <c r="R2711" s="44">
        <f>JUN!Q212</f>
        <v/>
      </c>
      <c r="S2711" s="46">
        <f>S2710+IF(X2711=0,0,M2711)</f>
        <v/>
      </c>
      <c r="T2711" s="47">
        <f>MAX(T2710,S2711)</f>
        <v/>
      </c>
      <c r="U2711" s="48">
        <f>S2711-T2711</f>
        <v/>
      </c>
      <c r="V2711" s="47">
        <f>IFERROR(SUMIFS(DATABASE!$M$5:$M$6004,DATABASE!$B$5:$B$6004,B2711,DATABASE!$X$5:$X$6004,1),0)</f>
        <v/>
      </c>
      <c r="W2711" s="31">
        <f>IFERROR(COUNTIFS(DATABASE!$B$5:$B$6004,B2711,DATABASE!$X$5:$X$6004,1),0)</f>
        <v/>
      </c>
      <c r="X2711" s="49">
        <f>--AND(ISNUMBER(B2711),C2711&lt;&gt;"",L2711&lt;&gt;"",M2711&lt;&gt;"")</f>
        <v/>
      </c>
    </row>
    <row r="2712" ht="15" customHeight="1" s="111">
      <c r="A2712" s="50" t="inlineStr">
        <is>
          <t>JUN</t>
        </is>
      </c>
      <c r="B2712" s="51">
        <f>JUN!A213</f>
        <v/>
      </c>
      <c r="C2712" s="52">
        <f>JUN!B213</f>
        <v/>
      </c>
      <c r="D2712" s="52">
        <f>JUN!C213</f>
        <v/>
      </c>
      <c r="E2712" s="52">
        <f>JUN!D213</f>
        <v/>
      </c>
      <c r="F2712" s="52">
        <f>JUN!E213</f>
        <v/>
      </c>
      <c r="G2712" s="52">
        <f>JUN!F213</f>
        <v/>
      </c>
      <c r="H2712" s="52">
        <f>JUN!G213</f>
        <v/>
      </c>
      <c r="I2712" s="53">
        <f>JUN!H213</f>
        <v/>
      </c>
      <c r="J2712" s="53">
        <f>JUN!I213</f>
        <v/>
      </c>
      <c r="K2712" s="52">
        <f>JUN!J213</f>
        <v/>
      </c>
      <c r="L2712" s="52">
        <f>JUN!K213</f>
        <v/>
      </c>
      <c r="M2712" s="54">
        <f>JUN!L213</f>
        <v/>
      </c>
      <c r="N2712" s="52">
        <f>JUN!M213</f>
        <v/>
      </c>
      <c r="O2712" s="52">
        <f>JUN!N213</f>
        <v/>
      </c>
      <c r="P2712" s="52">
        <f>JUN!O213</f>
        <v/>
      </c>
      <c r="Q2712" s="52">
        <f>JUN!P213</f>
        <v/>
      </c>
      <c r="R2712" s="52">
        <f>JUN!Q213</f>
        <v/>
      </c>
      <c r="S2712" s="54">
        <f>S2711+IF(X2712=0,0,M2712)</f>
        <v/>
      </c>
      <c r="T2712" s="55">
        <f>MAX(T2711,S2712)</f>
        <v/>
      </c>
      <c r="U2712" s="56">
        <f>S2712-T2712</f>
        <v/>
      </c>
      <c r="V2712" s="55">
        <f>IFERROR(SUMIFS(DATABASE!$M$5:$M$6004,DATABASE!$B$5:$B$6004,B2712,DATABASE!$X$5:$X$6004,1),0)</f>
        <v/>
      </c>
      <c r="W2712" s="57">
        <f>IFERROR(COUNTIFS(DATABASE!$B$5:$B$6004,B2712,DATABASE!$X$5:$X$6004,1),0)</f>
        <v/>
      </c>
      <c r="X2712" s="58">
        <f>--AND(ISNUMBER(B2712),C2712&lt;&gt;"",L2712&lt;&gt;"",M2712&lt;&gt;"")</f>
        <v/>
      </c>
    </row>
    <row r="2713" ht="15" customHeight="1" s="111">
      <c r="A2713" s="42" t="inlineStr">
        <is>
          <t>JUN</t>
        </is>
      </c>
      <c r="B2713" s="43">
        <f>JUN!A214</f>
        <v/>
      </c>
      <c r="C2713" s="44">
        <f>JUN!B214</f>
        <v/>
      </c>
      <c r="D2713" s="44">
        <f>JUN!C214</f>
        <v/>
      </c>
      <c r="E2713" s="44">
        <f>JUN!D214</f>
        <v/>
      </c>
      <c r="F2713" s="44">
        <f>JUN!E214</f>
        <v/>
      </c>
      <c r="G2713" s="44">
        <f>JUN!F214</f>
        <v/>
      </c>
      <c r="H2713" s="44">
        <f>JUN!G214</f>
        <v/>
      </c>
      <c r="I2713" s="45">
        <f>JUN!H214</f>
        <v/>
      </c>
      <c r="J2713" s="45">
        <f>JUN!I214</f>
        <v/>
      </c>
      <c r="K2713" s="44">
        <f>JUN!J214</f>
        <v/>
      </c>
      <c r="L2713" s="44">
        <f>JUN!K214</f>
        <v/>
      </c>
      <c r="M2713" s="46">
        <f>JUN!L214</f>
        <v/>
      </c>
      <c r="N2713" s="44">
        <f>JUN!M214</f>
        <v/>
      </c>
      <c r="O2713" s="44">
        <f>JUN!N214</f>
        <v/>
      </c>
      <c r="P2713" s="44">
        <f>JUN!O214</f>
        <v/>
      </c>
      <c r="Q2713" s="44">
        <f>JUN!P214</f>
        <v/>
      </c>
      <c r="R2713" s="44">
        <f>JUN!Q214</f>
        <v/>
      </c>
      <c r="S2713" s="46">
        <f>S2712+IF(X2713=0,0,M2713)</f>
        <v/>
      </c>
      <c r="T2713" s="47">
        <f>MAX(T2712,S2713)</f>
        <v/>
      </c>
      <c r="U2713" s="48">
        <f>S2713-T2713</f>
        <v/>
      </c>
      <c r="V2713" s="47">
        <f>IFERROR(SUMIFS(DATABASE!$M$5:$M$6004,DATABASE!$B$5:$B$6004,B2713,DATABASE!$X$5:$X$6004,1),0)</f>
        <v/>
      </c>
      <c r="W2713" s="31">
        <f>IFERROR(COUNTIFS(DATABASE!$B$5:$B$6004,B2713,DATABASE!$X$5:$X$6004,1),0)</f>
        <v/>
      </c>
      <c r="X2713" s="49">
        <f>--AND(ISNUMBER(B2713),C2713&lt;&gt;"",L2713&lt;&gt;"",M2713&lt;&gt;"")</f>
        <v/>
      </c>
    </row>
    <row r="2714" ht="15" customHeight="1" s="111">
      <c r="A2714" s="50" t="inlineStr">
        <is>
          <t>JUN</t>
        </is>
      </c>
      <c r="B2714" s="51">
        <f>JUN!A215</f>
        <v/>
      </c>
      <c r="C2714" s="52">
        <f>JUN!B215</f>
        <v/>
      </c>
      <c r="D2714" s="52">
        <f>JUN!C215</f>
        <v/>
      </c>
      <c r="E2714" s="52">
        <f>JUN!D215</f>
        <v/>
      </c>
      <c r="F2714" s="52">
        <f>JUN!E215</f>
        <v/>
      </c>
      <c r="G2714" s="52">
        <f>JUN!F215</f>
        <v/>
      </c>
      <c r="H2714" s="52">
        <f>JUN!G215</f>
        <v/>
      </c>
      <c r="I2714" s="53">
        <f>JUN!H215</f>
        <v/>
      </c>
      <c r="J2714" s="53">
        <f>JUN!I215</f>
        <v/>
      </c>
      <c r="K2714" s="52">
        <f>JUN!J215</f>
        <v/>
      </c>
      <c r="L2714" s="52">
        <f>JUN!K215</f>
        <v/>
      </c>
      <c r="M2714" s="54">
        <f>JUN!L215</f>
        <v/>
      </c>
      <c r="N2714" s="52">
        <f>JUN!M215</f>
        <v/>
      </c>
      <c r="O2714" s="52">
        <f>JUN!N215</f>
        <v/>
      </c>
      <c r="P2714" s="52">
        <f>JUN!O215</f>
        <v/>
      </c>
      <c r="Q2714" s="52">
        <f>JUN!P215</f>
        <v/>
      </c>
      <c r="R2714" s="52">
        <f>JUN!Q215</f>
        <v/>
      </c>
      <c r="S2714" s="54">
        <f>S2713+IF(X2714=0,0,M2714)</f>
        <v/>
      </c>
      <c r="T2714" s="55">
        <f>MAX(T2713,S2714)</f>
        <v/>
      </c>
      <c r="U2714" s="56">
        <f>S2714-T2714</f>
        <v/>
      </c>
      <c r="V2714" s="55">
        <f>IFERROR(SUMIFS(DATABASE!$M$5:$M$6004,DATABASE!$B$5:$B$6004,B2714,DATABASE!$X$5:$X$6004,1),0)</f>
        <v/>
      </c>
      <c r="W2714" s="57">
        <f>IFERROR(COUNTIFS(DATABASE!$B$5:$B$6004,B2714,DATABASE!$X$5:$X$6004,1),0)</f>
        <v/>
      </c>
      <c r="X2714" s="58">
        <f>--AND(ISNUMBER(B2714),C2714&lt;&gt;"",L2714&lt;&gt;"",M2714&lt;&gt;"")</f>
        <v/>
      </c>
    </row>
    <row r="2715" ht="15" customHeight="1" s="111">
      <c r="A2715" s="42" t="inlineStr">
        <is>
          <t>JUN</t>
        </is>
      </c>
      <c r="B2715" s="43">
        <f>JUN!A216</f>
        <v/>
      </c>
      <c r="C2715" s="44">
        <f>JUN!B216</f>
        <v/>
      </c>
      <c r="D2715" s="44">
        <f>JUN!C216</f>
        <v/>
      </c>
      <c r="E2715" s="44">
        <f>JUN!D216</f>
        <v/>
      </c>
      <c r="F2715" s="44">
        <f>JUN!E216</f>
        <v/>
      </c>
      <c r="G2715" s="44">
        <f>JUN!F216</f>
        <v/>
      </c>
      <c r="H2715" s="44">
        <f>JUN!G216</f>
        <v/>
      </c>
      <c r="I2715" s="45">
        <f>JUN!H216</f>
        <v/>
      </c>
      <c r="J2715" s="45">
        <f>JUN!I216</f>
        <v/>
      </c>
      <c r="K2715" s="44">
        <f>JUN!J216</f>
        <v/>
      </c>
      <c r="L2715" s="44">
        <f>JUN!K216</f>
        <v/>
      </c>
      <c r="M2715" s="46">
        <f>JUN!L216</f>
        <v/>
      </c>
      <c r="N2715" s="44">
        <f>JUN!M216</f>
        <v/>
      </c>
      <c r="O2715" s="44">
        <f>JUN!N216</f>
        <v/>
      </c>
      <c r="P2715" s="44">
        <f>JUN!O216</f>
        <v/>
      </c>
      <c r="Q2715" s="44">
        <f>JUN!P216</f>
        <v/>
      </c>
      <c r="R2715" s="44">
        <f>JUN!Q216</f>
        <v/>
      </c>
      <c r="S2715" s="46">
        <f>S2714+IF(X2715=0,0,M2715)</f>
        <v/>
      </c>
      <c r="T2715" s="47">
        <f>MAX(T2714,S2715)</f>
        <v/>
      </c>
      <c r="U2715" s="48">
        <f>S2715-T2715</f>
        <v/>
      </c>
      <c r="V2715" s="47">
        <f>IFERROR(SUMIFS(DATABASE!$M$5:$M$6004,DATABASE!$B$5:$B$6004,B2715,DATABASE!$X$5:$X$6004,1),0)</f>
        <v/>
      </c>
      <c r="W2715" s="31">
        <f>IFERROR(COUNTIFS(DATABASE!$B$5:$B$6004,B2715,DATABASE!$X$5:$X$6004,1),0)</f>
        <v/>
      </c>
      <c r="X2715" s="49">
        <f>--AND(ISNUMBER(B2715),C2715&lt;&gt;"",L2715&lt;&gt;"",M2715&lt;&gt;"")</f>
        <v/>
      </c>
    </row>
    <row r="2716" ht="15" customHeight="1" s="111">
      <c r="A2716" s="50" t="inlineStr">
        <is>
          <t>JUN</t>
        </is>
      </c>
      <c r="B2716" s="51">
        <f>JUN!A217</f>
        <v/>
      </c>
      <c r="C2716" s="52">
        <f>JUN!B217</f>
        <v/>
      </c>
      <c r="D2716" s="52">
        <f>JUN!C217</f>
        <v/>
      </c>
      <c r="E2716" s="52">
        <f>JUN!D217</f>
        <v/>
      </c>
      <c r="F2716" s="52">
        <f>JUN!E217</f>
        <v/>
      </c>
      <c r="G2716" s="52">
        <f>JUN!F217</f>
        <v/>
      </c>
      <c r="H2716" s="52">
        <f>JUN!G217</f>
        <v/>
      </c>
      <c r="I2716" s="53">
        <f>JUN!H217</f>
        <v/>
      </c>
      <c r="J2716" s="53">
        <f>JUN!I217</f>
        <v/>
      </c>
      <c r="K2716" s="52">
        <f>JUN!J217</f>
        <v/>
      </c>
      <c r="L2716" s="52">
        <f>JUN!K217</f>
        <v/>
      </c>
      <c r="M2716" s="54">
        <f>JUN!L217</f>
        <v/>
      </c>
      <c r="N2716" s="52">
        <f>JUN!M217</f>
        <v/>
      </c>
      <c r="O2716" s="52">
        <f>JUN!N217</f>
        <v/>
      </c>
      <c r="P2716" s="52">
        <f>JUN!O217</f>
        <v/>
      </c>
      <c r="Q2716" s="52">
        <f>JUN!P217</f>
        <v/>
      </c>
      <c r="R2716" s="52">
        <f>JUN!Q217</f>
        <v/>
      </c>
      <c r="S2716" s="54">
        <f>S2715+IF(X2716=0,0,M2716)</f>
        <v/>
      </c>
      <c r="T2716" s="55">
        <f>MAX(T2715,S2716)</f>
        <v/>
      </c>
      <c r="U2716" s="56">
        <f>S2716-T2716</f>
        <v/>
      </c>
      <c r="V2716" s="55">
        <f>IFERROR(SUMIFS(DATABASE!$M$5:$M$6004,DATABASE!$B$5:$B$6004,B2716,DATABASE!$X$5:$X$6004,1),0)</f>
        <v/>
      </c>
      <c r="W2716" s="57">
        <f>IFERROR(COUNTIFS(DATABASE!$B$5:$B$6004,B2716,DATABASE!$X$5:$X$6004,1),0)</f>
        <v/>
      </c>
      <c r="X2716" s="58">
        <f>--AND(ISNUMBER(B2716),C2716&lt;&gt;"",L2716&lt;&gt;"",M2716&lt;&gt;"")</f>
        <v/>
      </c>
    </row>
    <row r="2717" ht="15" customHeight="1" s="111">
      <c r="A2717" s="42" t="inlineStr">
        <is>
          <t>JUN</t>
        </is>
      </c>
      <c r="B2717" s="43">
        <f>JUN!A218</f>
        <v/>
      </c>
      <c r="C2717" s="44">
        <f>JUN!B218</f>
        <v/>
      </c>
      <c r="D2717" s="44">
        <f>JUN!C218</f>
        <v/>
      </c>
      <c r="E2717" s="44">
        <f>JUN!D218</f>
        <v/>
      </c>
      <c r="F2717" s="44">
        <f>JUN!E218</f>
        <v/>
      </c>
      <c r="G2717" s="44">
        <f>JUN!F218</f>
        <v/>
      </c>
      <c r="H2717" s="44">
        <f>JUN!G218</f>
        <v/>
      </c>
      <c r="I2717" s="45">
        <f>JUN!H218</f>
        <v/>
      </c>
      <c r="J2717" s="45">
        <f>JUN!I218</f>
        <v/>
      </c>
      <c r="K2717" s="44">
        <f>JUN!J218</f>
        <v/>
      </c>
      <c r="L2717" s="44">
        <f>JUN!K218</f>
        <v/>
      </c>
      <c r="M2717" s="46">
        <f>JUN!L218</f>
        <v/>
      </c>
      <c r="N2717" s="44">
        <f>JUN!M218</f>
        <v/>
      </c>
      <c r="O2717" s="44">
        <f>JUN!N218</f>
        <v/>
      </c>
      <c r="P2717" s="44">
        <f>JUN!O218</f>
        <v/>
      </c>
      <c r="Q2717" s="44">
        <f>JUN!P218</f>
        <v/>
      </c>
      <c r="R2717" s="44">
        <f>JUN!Q218</f>
        <v/>
      </c>
      <c r="S2717" s="46">
        <f>S2716+IF(X2717=0,0,M2717)</f>
        <v/>
      </c>
      <c r="T2717" s="47">
        <f>MAX(T2716,S2717)</f>
        <v/>
      </c>
      <c r="U2717" s="48">
        <f>S2717-T2717</f>
        <v/>
      </c>
      <c r="V2717" s="47">
        <f>IFERROR(SUMIFS(DATABASE!$M$5:$M$6004,DATABASE!$B$5:$B$6004,B2717,DATABASE!$X$5:$X$6004,1),0)</f>
        <v/>
      </c>
      <c r="W2717" s="31">
        <f>IFERROR(COUNTIFS(DATABASE!$B$5:$B$6004,B2717,DATABASE!$X$5:$X$6004,1),0)</f>
        <v/>
      </c>
      <c r="X2717" s="49">
        <f>--AND(ISNUMBER(B2717),C2717&lt;&gt;"",L2717&lt;&gt;"",M2717&lt;&gt;"")</f>
        <v/>
      </c>
    </row>
    <row r="2718" ht="15" customHeight="1" s="111">
      <c r="A2718" s="50" t="inlineStr">
        <is>
          <t>JUN</t>
        </is>
      </c>
      <c r="B2718" s="51">
        <f>JUN!A219</f>
        <v/>
      </c>
      <c r="C2718" s="52">
        <f>JUN!B219</f>
        <v/>
      </c>
      <c r="D2718" s="52">
        <f>JUN!C219</f>
        <v/>
      </c>
      <c r="E2718" s="52">
        <f>JUN!D219</f>
        <v/>
      </c>
      <c r="F2718" s="52">
        <f>JUN!E219</f>
        <v/>
      </c>
      <c r="G2718" s="52">
        <f>JUN!F219</f>
        <v/>
      </c>
      <c r="H2718" s="52">
        <f>JUN!G219</f>
        <v/>
      </c>
      <c r="I2718" s="53">
        <f>JUN!H219</f>
        <v/>
      </c>
      <c r="J2718" s="53">
        <f>JUN!I219</f>
        <v/>
      </c>
      <c r="K2718" s="52">
        <f>JUN!J219</f>
        <v/>
      </c>
      <c r="L2718" s="52">
        <f>JUN!K219</f>
        <v/>
      </c>
      <c r="M2718" s="54">
        <f>JUN!L219</f>
        <v/>
      </c>
      <c r="N2718" s="52">
        <f>JUN!M219</f>
        <v/>
      </c>
      <c r="O2718" s="52">
        <f>JUN!N219</f>
        <v/>
      </c>
      <c r="P2718" s="52">
        <f>JUN!O219</f>
        <v/>
      </c>
      <c r="Q2718" s="52">
        <f>JUN!P219</f>
        <v/>
      </c>
      <c r="R2718" s="52">
        <f>JUN!Q219</f>
        <v/>
      </c>
      <c r="S2718" s="54">
        <f>S2717+IF(X2718=0,0,M2718)</f>
        <v/>
      </c>
      <c r="T2718" s="55">
        <f>MAX(T2717,S2718)</f>
        <v/>
      </c>
      <c r="U2718" s="56">
        <f>S2718-T2718</f>
        <v/>
      </c>
      <c r="V2718" s="55">
        <f>IFERROR(SUMIFS(DATABASE!$M$5:$M$6004,DATABASE!$B$5:$B$6004,B2718,DATABASE!$X$5:$X$6004,1),0)</f>
        <v/>
      </c>
      <c r="W2718" s="57">
        <f>IFERROR(COUNTIFS(DATABASE!$B$5:$B$6004,B2718,DATABASE!$X$5:$X$6004,1),0)</f>
        <v/>
      </c>
      <c r="X2718" s="58">
        <f>--AND(ISNUMBER(B2718),C2718&lt;&gt;"",L2718&lt;&gt;"",M2718&lt;&gt;"")</f>
        <v/>
      </c>
    </row>
    <row r="2719" ht="15" customHeight="1" s="111">
      <c r="A2719" s="42" t="inlineStr">
        <is>
          <t>JUN</t>
        </is>
      </c>
      <c r="B2719" s="43">
        <f>JUN!A220</f>
        <v/>
      </c>
      <c r="C2719" s="44">
        <f>JUN!B220</f>
        <v/>
      </c>
      <c r="D2719" s="44">
        <f>JUN!C220</f>
        <v/>
      </c>
      <c r="E2719" s="44">
        <f>JUN!D220</f>
        <v/>
      </c>
      <c r="F2719" s="44">
        <f>JUN!E220</f>
        <v/>
      </c>
      <c r="G2719" s="44">
        <f>JUN!F220</f>
        <v/>
      </c>
      <c r="H2719" s="44">
        <f>JUN!G220</f>
        <v/>
      </c>
      <c r="I2719" s="45">
        <f>JUN!H220</f>
        <v/>
      </c>
      <c r="J2719" s="45">
        <f>JUN!I220</f>
        <v/>
      </c>
      <c r="K2719" s="44">
        <f>JUN!J220</f>
        <v/>
      </c>
      <c r="L2719" s="44">
        <f>JUN!K220</f>
        <v/>
      </c>
      <c r="M2719" s="46">
        <f>JUN!L220</f>
        <v/>
      </c>
      <c r="N2719" s="44">
        <f>JUN!M220</f>
        <v/>
      </c>
      <c r="O2719" s="44">
        <f>JUN!N220</f>
        <v/>
      </c>
      <c r="P2719" s="44">
        <f>JUN!O220</f>
        <v/>
      </c>
      <c r="Q2719" s="44">
        <f>JUN!P220</f>
        <v/>
      </c>
      <c r="R2719" s="44">
        <f>JUN!Q220</f>
        <v/>
      </c>
      <c r="S2719" s="46">
        <f>S2718+IF(X2719=0,0,M2719)</f>
        <v/>
      </c>
      <c r="T2719" s="47">
        <f>MAX(T2718,S2719)</f>
        <v/>
      </c>
      <c r="U2719" s="48">
        <f>S2719-T2719</f>
        <v/>
      </c>
      <c r="V2719" s="47">
        <f>IFERROR(SUMIFS(DATABASE!$M$5:$M$6004,DATABASE!$B$5:$B$6004,B2719,DATABASE!$X$5:$X$6004,1),0)</f>
        <v/>
      </c>
      <c r="W2719" s="31">
        <f>IFERROR(COUNTIFS(DATABASE!$B$5:$B$6004,B2719,DATABASE!$X$5:$X$6004,1),0)</f>
        <v/>
      </c>
      <c r="X2719" s="49">
        <f>--AND(ISNUMBER(B2719),C2719&lt;&gt;"",L2719&lt;&gt;"",M2719&lt;&gt;"")</f>
        <v/>
      </c>
    </row>
    <row r="2720" ht="15" customHeight="1" s="111">
      <c r="A2720" s="50" t="inlineStr">
        <is>
          <t>JUN</t>
        </is>
      </c>
      <c r="B2720" s="51">
        <f>JUN!A221</f>
        <v/>
      </c>
      <c r="C2720" s="52">
        <f>JUN!B221</f>
        <v/>
      </c>
      <c r="D2720" s="52">
        <f>JUN!C221</f>
        <v/>
      </c>
      <c r="E2720" s="52">
        <f>JUN!D221</f>
        <v/>
      </c>
      <c r="F2720" s="52">
        <f>JUN!E221</f>
        <v/>
      </c>
      <c r="G2720" s="52">
        <f>JUN!F221</f>
        <v/>
      </c>
      <c r="H2720" s="52">
        <f>JUN!G221</f>
        <v/>
      </c>
      <c r="I2720" s="53">
        <f>JUN!H221</f>
        <v/>
      </c>
      <c r="J2720" s="53">
        <f>JUN!I221</f>
        <v/>
      </c>
      <c r="K2720" s="52">
        <f>JUN!J221</f>
        <v/>
      </c>
      <c r="L2720" s="52">
        <f>JUN!K221</f>
        <v/>
      </c>
      <c r="M2720" s="54">
        <f>JUN!L221</f>
        <v/>
      </c>
      <c r="N2720" s="52">
        <f>JUN!M221</f>
        <v/>
      </c>
      <c r="O2720" s="52">
        <f>JUN!N221</f>
        <v/>
      </c>
      <c r="P2720" s="52">
        <f>JUN!O221</f>
        <v/>
      </c>
      <c r="Q2720" s="52">
        <f>JUN!P221</f>
        <v/>
      </c>
      <c r="R2720" s="52">
        <f>JUN!Q221</f>
        <v/>
      </c>
      <c r="S2720" s="54">
        <f>S2719+IF(X2720=0,0,M2720)</f>
        <v/>
      </c>
      <c r="T2720" s="55">
        <f>MAX(T2719,S2720)</f>
        <v/>
      </c>
      <c r="U2720" s="56">
        <f>S2720-T2720</f>
        <v/>
      </c>
      <c r="V2720" s="55">
        <f>IFERROR(SUMIFS(DATABASE!$M$5:$M$6004,DATABASE!$B$5:$B$6004,B2720,DATABASE!$X$5:$X$6004,1),0)</f>
        <v/>
      </c>
      <c r="W2720" s="57">
        <f>IFERROR(COUNTIFS(DATABASE!$B$5:$B$6004,B2720,DATABASE!$X$5:$X$6004,1),0)</f>
        <v/>
      </c>
      <c r="X2720" s="58">
        <f>--AND(ISNUMBER(B2720),C2720&lt;&gt;"",L2720&lt;&gt;"",M2720&lt;&gt;"")</f>
        <v/>
      </c>
    </row>
    <row r="2721" ht="15" customHeight="1" s="111">
      <c r="A2721" s="42" t="inlineStr">
        <is>
          <t>JUN</t>
        </is>
      </c>
      <c r="B2721" s="43">
        <f>JUN!A222</f>
        <v/>
      </c>
      <c r="C2721" s="44">
        <f>JUN!B222</f>
        <v/>
      </c>
      <c r="D2721" s="44">
        <f>JUN!C222</f>
        <v/>
      </c>
      <c r="E2721" s="44">
        <f>JUN!D222</f>
        <v/>
      </c>
      <c r="F2721" s="44">
        <f>JUN!E222</f>
        <v/>
      </c>
      <c r="G2721" s="44">
        <f>JUN!F222</f>
        <v/>
      </c>
      <c r="H2721" s="44">
        <f>JUN!G222</f>
        <v/>
      </c>
      <c r="I2721" s="45">
        <f>JUN!H222</f>
        <v/>
      </c>
      <c r="J2721" s="45">
        <f>JUN!I222</f>
        <v/>
      </c>
      <c r="K2721" s="44">
        <f>JUN!J222</f>
        <v/>
      </c>
      <c r="L2721" s="44">
        <f>JUN!K222</f>
        <v/>
      </c>
      <c r="M2721" s="46">
        <f>JUN!L222</f>
        <v/>
      </c>
      <c r="N2721" s="44">
        <f>JUN!M222</f>
        <v/>
      </c>
      <c r="O2721" s="44">
        <f>JUN!N222</f>
        <v/>
      </c>
      <c r="P2721" s="44">
        <f>JUN!O222</f>
        <v/>
      </c>
      <c r="Q2721" s="44">
        <f>JUN!P222</f>
        <v/>
      </c>
      <c r="R2721" s="44">
        <f>JUN!Q222</f>
        <v/>
      </c>
      <c r="S2721" s="46">
        <f>S2720+IF(X2721=0,0,M2721)</f>
        <v/>
      </c>
      <c r="T2721" s="47">
        <f>MAX(T2720,S2721)</f>
        <v/>
      </c>
      <c r="U2721" s="48">
        <f>S2721-T2721</f>
        <v/>
      </c>
      <c r="V2721" s="47">
        <f>IFERROR(SUMIFS(DATABASE!$M$5:$M$6004,DATABASE!$B$5:$B$6004,B2721,DATABASE!$X$5:$X$6004,1),0)</f>
        <v/>
      </c>
      <c r="W2721" s="31">
        <f>IFERROR(COUNTIFS(DATABASE!$B$5:$B$6004,B2721,DATABASE!$X$5:$X$6004,1),0)</f>
        <v/>
      </c>
      <c r="X2721" s="49">
        <f>--AND(ISNUMBER(B2721),C2721&lt;&gt;"",L2721&lt;&gt;"",M2721&lt;&gt;"")</f>
        <v/>
      </c>
    </row>
    <row r="2722" ht="15" customHeight="1" s="111">
      <c r="A2722" s="50" t="inlineStr">
        <is>
          <t>JUN</t>
        </is>
      </c>
      <c r="B2722" s="51">
        <f>JUN!A223</f>
        <v/>
      </c>
      <c r="C2722" s="52">
        <f>JUN!B223</f>
        <v/>
      </c>
      <c r="D2722" s="52">
        <f>JUN!C223</f>
        <v/>
      </c>
      <c r="E2722" s="52">
        <f>JUN!D223</f>
        <v/>
      </c>
      <c r="F2722" s="52">
        <f>JUN!E223</f>
        <v/>
      </c>
      <c r="G2722" s="52">
        <f>JUN!F223</f>
        <v/>
      </c>
      <c r="H2722" s="52">
        <f>JUN!G223</f>
        <v/>
      </c>
      <c r="I2722" s="53">
        <f>JUN!H223</f>
        <v/>
      </c>
      <c r="J2722" s="53">
        <f>JUN!I223</f>
        <v/>
      </c>
      <c r="K2722" s="52">
        <f>JUN!J223</f>
        <v/>
      </c>
      <c r="L2722" s="52">
        <f>JUN!K223</f>
        <v/>
      </c>
      <c r="M2722" s="54">
        <f>JUN!L223</f>
        <v/>
      </c>
      <c r="N2722" s="52">
        <f>JUN!M223</f>
        <v/>
      </c>
      <c r="O2722" s="52">
        <f>JUN!N223</f>
        <v/>
      </c>
      <c r="P2722" s="52">
        <f>JUN!O223</f>
        <v/>
      </c>
      <c r="Q2722" s="52">
        <f>JUN!P223</f>
        <v/>
      </c>
      <c r="R2722" s="52">
        <f>JUN!Q223</f>
        <v/>
      </c>
      <c r="S2722" s="54">
        <f>S2721+IF(X2722=0,0,M2722)</f>
        <v/>
      </c>
      <c r="T2722" s="55">
        <f>MAX(T2721,S2722)</f>
        <v/>
      </c>
      <c r="U2722" s="56">
        <f>S2722-T2722</f>
        <v/>
      </c>
      <c r="V2722" s="55">
        <f>IFERROR(SUMIFS(DATABASE!$M$5:$M$6004,DATABASE!$B$5:$B$6004,B2722,DATABASE!$X$5:$X$6004,1),0)</f>
        <v/>
      </c>
      <c r="W2722" s="57">
        <f>IFERROR(COUNTIFS(DATABASE!$B$5:$B$6004,B2722,DATABASE!$X$5:$X$6004,1),0)</f>
        <v/>
      </c>
      <c r="X2722" s="58">
        <f>--AND(ISNUMBER(B2722),C2722&lt;&gt;"",L2722&lt;&gt;"",M2722&lt;&gt;"")</f>
        <v/>
      </c>
    </row>
    <row r="2723" ht="15" customHeight="1" s="111">
      <c r="A2723" s="42" t="inlineStr">
        <is>
          <t>JUN</t>
        </is>
      </c>
      <c r="B2723" s="43">
        <f>JUN!A224</f>
        <v/>
      </c>
      <c r="C2723" s="44">
        <f>JUN!B224</f>
        <v/>
      </c>
      <c r="D2723" s="44">
        <f>JUN!C224</f>
        <v/>
      </c>
      <c r="E2723" s="44">
        <f>JUN!D224</f>
        <v/>
      </c>
      <c r="F2723" s="44">
        <f>JUN!E224</f>
        <v/>
      </c>
      <c r="G2723" s="44">
        <f>JUN!F224</f>
        <v/>
      </c>
      <c r="H2723" s="44">
        <f>JUN!G224</f>
        <v/>
      </c>
      <c r="I2723" s="45">
        <f>JUN!H224</f>
        <v/>
      </c>
      <c r="J2723" s="45">
        <f>JUN!I224</f>
        <v/>
      </c>
      <c r="K2723" s="44">
        <f>JUN!J224</f>
        <v/>
      </c>
      <c r="L2723" s="44">
        <f>JUN!K224</f>
        <v/>
      </c>
      <c r="M2723" s="46">
        <f>JUN!L224</f>
        <v/>
      </c>
      <c r="N2723" s="44">
        <f>JUN!M224</f>
        <v/>
      </c>
      <c r="O2723" s="44">
        <f>JUN!N224</f>
        <v/>
      </c>
      <c r="P2723" s="44">
        <f>JUN!O224</f>
        <v/>
      </c>
      <c r="Q2723" s="44">
        <f>JUN!P224</f>
        <v/>
      </c>
      <c r="R2723" s="44">
        <f>JUN!Q224</f>
        <v/>
      </c>
      <c r="S2723" s="46">
        <f>S2722+IF(X2723=0,0,M2723)</f>
        <v/>
      </c>
      <c r="T2723" s="47">
        <f>MAX(T2722,S2723)</f>
        <v/>
      </c>
      <c r="U2723" s="48">
        <f>S2723-T2723</f>
        <v/>
      </c>
      <c r="V2723" s="47">
        <f>IFERROR(SUMIFS(DATABASE!$M$5:$M$6004,DATABASE!$B$5:$B$6004,B2723,DATABASE!$X$5:$X$6004,1),0)</f>
        <v/>
      </c>
      <c r="W2723" s="31">
        <f>IFERROR(COUNTIFS(DATABASE!$B$5:$B$6004,B2723,DATABASE!$X$5:$X$6004,1),0)</f>
        <v/>
      </c>
      <c r="X2723" s="49">
        <f>--AND(ISNUMBER(B2723),C2723&lt;&gt;"",L2723&lt;&gt;"",M2723&lt;&gt;"")</f>
        <v/>
      </c>
    </row>
    <row r="2724" ht="15" customHeight="1" s="111">
      <c r="A2724" s="50" t="inlineStr">
        <is>
          <t>JUN</t>
        </is>
      </c>
      <c r="B2724" s="51">
        <f>JUN!A225</f>
        <v/>
      </c>
      <c r="C2724" s="52">
        <f>JUN!B225</f>
        <v/>
      </c>
      <c r="D2724" s="52">
        <f>JUN!C225</f>
        <v/>
      </c>
      <c r="E2724" s="52">
        <f>JUN!D225</f>
        <v/>
      </c>
      <c r="F2724" s="52">
        <f>JUN!E225</f>
        <v/>
      </c>
      <c r="G2724" s="52">
        <f>JUN!F225</f>
        <v/>
      </c>
      <c r="H2724" s="52">
        <f>JUN!G225</f>
        <v/>
      </c>
      <c r="I2724" s="53">
        <f>JUN!H225</f>
        <v/>
      </c>
      <c r="J2724" s="53">
        <f>JUN!I225</f>
        <v/>
      </c>
      <c r="K2724" s="52">
        <f>JUN!J225</f>
        <v/>
      </c>
      <c r="L2724" s="52">
        <f>JUN!K225</f>
        <v/>
      </c>
      <c r="M2724" s="54">
        <f>JUN!L225</f>
        <v/>
      </c>
      <c r="N2724" s="52">
        <f>JUN!M225</f>
        <v/>
      </c>
      <c r="O2724" s="52">
        <f>JUN!N225</f>
        <v/>
      </c>
      <c r="P2724" s="52">
        <f>JUN!O225</f>
        <v/>
      </c>
      <c r="Q2724" s="52">
        <f>JUN!P225</f>
        <v/>
      </c>
      <c r="R2724" s="52">
        <f>JUN!Q225</f>
        <v/>
      </c>
      <c r="S2724" s="54">
        <f>S2723+IF(X2724=0,0,M2724)</f>
        <v/>
      </c>
      <c r="T2724" s="55">
        <f>MAX(T2723,S2724)</f>
        <v/>
      </c>
      <c r="U2724" s="56">
        <f>S2724-T2724</f>
        <v/>
      </c>
      <c r="V2724" s="55">
        <f>IFERROR(SUMIFS(DATABASE!$M$5:$M$6004,DATABASE!$B$5:$B$6004,B2724,DATABASE!$X$5:$X$6004,1),0)</f>
        <v/>
      </c>
      <c r="W2724" s="57">
        <f>IFERROR(COUNTIFS(DATABASE!$B$5:$B$6004,B2724,DATABASE!$X$5:$X$6004,1),0)</f>
        <v/>
      </c>
      <c r="X2724" s="58">
        <f>--AND(ISNUMBER(B2724),C2724&lt;&gt;"",L2724&lt;&gt;"",M2724&lt;&gt;"")</f>
        <v/>
      </c>
    </row>
    <row r="2725" ht="15" customHeight="1" s="111">
      <c r="A2725" s="42" t="inlineStr">
        <is>
          <t>JUN</t>
        </is>
      </c>
      <c r="B2725" s="43">
        <f>JUN!A226</f>
        <v/>
      </c>
      <c r="C2725" s="44">
        <f>JUN!B226</f>
        <v/>
      </c>
      <c r="D2725" s="44">
        <f>JUN!C226</f>
        <v/>
      </c>
      <c r="E2725" s="44">
        <f>JUN!D226</f>
        <v/>
      </c>
      <c r="F2725" s="44">
        <f>JUN!E226</f>
        <v/>
      </c>
      <c r="G2725" s="44">
        <f>JUN!F226</f>
        <v/>
      </c>
      <c r="H2725" s="44">
        <f>JUN!G226</f>
        <v/>
      </c>
      <c r="I2725" s="45">
        <f>JUN!H226</f>
        <v/>
      </c>
      <c r="J2725" s="45">
        <f>JUN!I226</f>
        <v/>
      </c>
      <c r="K2725" s="44">
        <f>JUN!J226</f>
        <v/>
      </c>
      <c r="L2725" s="44">
        <f>JUN!K226</f>
        <v/>
      </c>
      <c r="M2725" s="46">
        <f>JUN!L226</f>
        <v/>
      </c>
      <c r="N2725" s="44">
        <f>JUN!M226</f>
        <v/>
      </c>
      <c r="O2725" s="44">
        <f>JUN!N226</f>
        <v/>
      </c>
      <c r="P2725" s="44">
        <f>JUN!O226</f>
        <v/>
      </c>
      <c r="Q2725" s="44">
        <f>JUN!P226</f>
        <v/>
      </c>
      <c r="R2725" s="44">
        <f>JUN!Q226</f>
        <v/>
      </c>
      <c r="S2725" s="46">
        <f>S2724+IF(X2725=0,0,M2725)</f>
        <v/>
      </c>
      <c r="T2725" s="47">
        <f>MAX(T2724,S2725)</f>
        <v/>
      </c>
      <c r="U2725" s="48">
        <f>S2725-T2725</f>
        <v/>
      </c>
      <c r="V2725" s="47">
        <f>IFERROR(SUMIFS(DATABASE!$M$5:$M$6004,DATABASE!$B$5:$B$6004,B2725,DATABASE!$X$5:$X$6004,1),0)</f>
        <v/>
      </c>
      <c r="W2725" s="31">
        <f>IFERROR(COUNTIFS(DATABASE!$B$5:$B$6004,B2725,DATABASE!$X$5:$X$6004,1),0)</f>
        <v/>
      </c>
      <c r="X2725" s="49">
        <f>--AND(ISNUMBER(B2725),C2725&lt;&gt;"",L2725&lt;&gt;"",M2725&lt;&gt;"")</f>
        <v/>
      </c>
    </row>
    <row r="2726" ht="15" customHeight="1" s="111">
      <c r="A2726" s="50" t="inlineStr">
        <is>
          <t>JUN</t>
        </is>
      </c>
      <c r="B2726" s="51">
        <f>JUN!A227</f>
        <v/>
      </c>
      <c r="C2726" s="52">
        <f>JUN!B227</f>
        <v/>
      </c>
      <c r="D2726" s="52">
        <f>JUN!C227</f>
        <v/>
      </c>
      <c r="E2726" s="52">
        <f>JUN!D227</f>
        <v/>
      </c>
      <c r="F2726" s="52">
        <f>JUN!E227</f>
        <v/>
      </c>
      <c r="G2726" s="52">
        <f>JUN!F227</f>
        <v/>
      </c>
      <c r="H2726" s="52">
        <f>JUN!G227</f>
        <v/>
      </c>
      <c r="I2726" s="53">
        <f>JUN!H227</f>
        <v/>
      </c>
      <c r="J2726" s="53">
        <f>JUN!I227</f>
        <v/>
      </c>
      <c r="K2726" s="52">
        <f>JUN!J227</f>
        <v/>
      </c>
      <c r="L2726" s="52">
        <f>JUN!K227</f>
        <v/>
      </c>
      <c r="M2726" s="54">
        <f>JUN!L227</f>
        <v/>
      </c>
      <c r="N2726" s="52">
        <f>JUN!M227</f>
        <v/>
      </c>
      <c r="O2726" s="52">
        <f>JUN!N227</f>
        <v/>
      </c>
      <c r="P2726" s="52">
        <f>JUN!O227</f>
        <v/>
      </c>
      <c r="Q2726" s="52">
        <f>JUN!P227</f>
        <v/>
      </c>
      <c r="R2726" s="52">
        <f>JUN!Q227</f>
        <v/>
      </c>
      <c r="S2726" s="54">
        <f>S2725+IF(X2726=0,0,M2726)</f>
        <v/>
      </c>
      <c r="T2726" s="55">
        <f>MAX(T2725,S2726)</f>
        <v/>
      </c>
      <c r="U2726" s="56">
        <f>S2726-T2726</f>
        <v/>
      </c>
      <c r="V2726" s="55">
        <f>IFERROR(SUMIFS(DATABASE!$M$5:$M$6004,DATABASE!$B$5:$B$6004,B2726,DATABASE!$X$5:$X$6004,1),0)</f>
        <v/>
      </c>
      <c r="W2726" s="57">
        <f>IFERROR(COUNTIFS(DATABASE!$B$5:$B$6004,B2726,DATABASE!$X$5:$X$6004,1),0)</f>
        <v/>
      </c>
      <c r="X2726" s="58">
        <f>--AND(ISNUMBER(B2726),C2726&lt;&gt;"",L2726&lt;&gt;"",M2726&lt;&gt;"")</f>
        <v/>
      </c>
    </row>
    <row r="2727" ht="15" customHeight="1" s="111">
      <c r="A2727" s="42" t="inlineStr">
        <is>
          <t>JUN</t>
        </is>
      </c>
      <c r="B2727" s="43">
        <f>JUN!A228</f>
        <v/>
      </c>
      <c r="C2727" s="44">
        <f>JUN!B228</f>
        <v/>
      </c>
      <c r="D2727" s="44">
        <f>JUN!C228</f>
        <v/>
      </c>
      <c r="E2727" s="44">
        <f>JUN!D228</f>
        <v/>
      </c>
      <c r="F2727" s="44">
        <f>JUN!E228</f>
        <v/>
      </c>
      <c r="G2727" s="44">
        <f>JUN!F228</f>
        <v/>
      </c>
      <c r="H2727" s="44">
        <f>JUN!G228</f>
        <v/>
      </c>
      <c r="I2727" s="45">
        <f>JUN!H228</f>
        <v/>
      </c>
      <c r="J2727" s="45">
        <f>JUN!I228</f>
        <v/>
      </c>
      <c r="K2727" s="44">
        <f>JUN!J228</f>
        <v/>
      </c>
      <c r="L2727" s="44">
        <f>JUN!K228</f>
        <v/>
      </c>
      <c r="M2727" s="46">
        <f>JUN!L228</f>
        <v/>
      </c>
      <c r="N2727" s="44">
        <f>JUN!M228</f>
        <v/>
      </c>
      <c r="O2727" s="44">
        <f>JUN!N228</f>
        <v/>
      </c>
      <c r="P2727" s="44">
        <f>JUN!O228</f>
        <v/>
      </c>
      <c r="Q2727" s="44">
        <f>JUN!P228</f>
        <v/>
      </c>
      <c r="R2727" s="44">
        <f>JUN!Q228</f>
        <v/>
      </c>
      <c r="S2727" s="46">
        <f>S2726+IF(X2727=0,0,M2727)</f>
        <v/>
      </c>
      <c r="T2727" s="47">
        <f>MAX(T2726,S2727)</f>
        <v/>
      </c>
      <c r="U2727" s="48">
        <f>S2727-T2727</f>
        <v/>
      </c>
      <c r="V2727" s="47">
        <f>IFERROR(SUMIFS(DATABASE!$M$5:$M$6004,DATABASE!$B$5:$B$6004,B2727,DATABASE!$X$5:$X$6004,1),0)</f>
        <v/>
      </c>
      <c r="W2727" s="31">
        <f>IFERROR(COUNTIFS(DATABASE!$B$5:$B$6004,B2727,DATABASE!$X$5:$X$6004,1),0)</f>
        <v/>
      </c>
      <c r="X2727" s="49">
        <f>--AND(ISNUMBER(B2727),C2727&lt;&gt;"",L2727&lt;&gt;"",M2727&lt;&gt;"")</f>
        <v/>
      </c>
    </row>
    <row r="2728" ht="15" customHeight="1" s="111">
      <c r="A2728" s="50" t="inlineStr">
        <is>
          <t>JUN</t>
        </is>
      </c>
      <c r="B2728" s="51">
        <f>JUN!A229</f>
        <v/>
      </c>
      <c r="C2728" s="52">
        <f>JUN!B229</f>
        <v/>
      </c>
      <c r="D2728" s="52">
        <f>JUN!C229</f>
        <v/>
      </c>
      <c r="E2728" s="52">
        <f>JUN!D229</f>
        <v/>
      </c>
      <c r="F2728" s="52">
        <f>JUN!E229</f>
        <v/>
      </c>
      <c r="G2728" s="52">
        <f>JUN!F229</f>
        <v/>
      </c>
      <c r="H2728" s="52">
        <f>JUN!G229</f>
        <v/>
      </c>
      <c r="I2728" s="53">
        <f>JUN!H229</f>
        <v/>
      </c>
      <c r="J2728" s="53">
        <f>JUN!I229</f>
        <v/>
      </c>
      <c r="K2728" s="52">
        <f>JUN!J229</f>
        <v/>
      </c>
      <c r="L2728" s="52">
        <f>JUN!K229</f>
        <v/>
      </c>
      <c r="M2728" s="54">
        <f>JUN!L229</f>
        <v/>
      </c>
      <c r="N2728" s="52">
        <f>JUN!M229</f>
        <v/>
      </c>
      <c r="O2728" s="52">
        <f>JUN!N229</f>
        <v/>
      </c>
      <c r="P2728" s="52">
        <f>JUN!O229</f>
        <v/>
      </c>
      <c r="Q2728" s="52">
        <f>JUN!P229</f>
        <v/>
      </c>
      <c r="R2728" s="52">
        <f>JUN!Q229</f>
        <v/>
      </c>
      <c r="S2728" s="54">
        <f>S2727+IF(X2728=0,0,M2728)</f>
        <v/>
      </c>
      <c r="T2728" s="55">
        <f>MAX(T2727,S2728)</f>
        <v/>
      </c>
      <c r="U2728" s="56">
        <f>S2728-T2728</f>
        <v/>
      </c>
      <c r="V2728" s="55">
        <f>IFERROR(SUMIFS(DATABASE!$M$5:$M$6004,DATABASE!$B$5:$B$6004,B2728,DATABASE!$X$5:$X$6004,1),0)</f>
        <v/>
      </c>
      <c r="W2728" s="57">
        <f>IFERROR(COUNTIFS(DATABASE!$B$5:$B$6004,B2728,DATABASE!$X$5:$X$6004,1),0)</f>
        <v/>
      </c>
      <c r="X2728" s="58">
        <f>--AND(ISNUMBER(B2728),C2728&lt;&gt;"",L2728&lt;&gt;"",M2728&lt;&gt;"")</f>
        <v/>
      </c>
    </row>
    <row r="2729" ht="15" customHeight="1" s="111">
      <c r="A2729" s="42" t="inlineStr">
        <is>
          <t>JUN</t>
        </is>
      </c>
      <c r="B2729" s="43">
        <f>JUN!A230</f>
        <v/>
      </c>
      <c r="C2729" s="44">
        <f>JUN!B230</f>
        <v/>
      </c>
      <c r="D2729" s="44">
        <f>JUN!C230</f>
        <v/>
      </c>
      <c r="E2729" s="44">
        <f>JUN!D230</f>
        <v/>
      </c>
      <c r="F2729" s="44">
        <f>JUN!E230</f>
        <v/>
      </c>
      <c r="G2729" s="44">
        <f>JUN!F230</f>
        <v/>
      </c>
      <c r="H2729" s="44">
        <f>JUN!G230</f>
        <v/>
      </c>
      <c r="I2729" s="45">
        <f>JUN!H230</f>
        <v/>
      </c>
      <c r="J2729" s="45">
        <f>JUN!I230</f>
        <v/>
      </c>
      <c r="K2729" s="44">
        <f>JUN!J230</f>
        <v/>
      </c>
      <c r="L2729" s="44">
        <f>JUN!K230</f>
        <v/>
      </c>
      <c r="M2729" s="46">
        <f>JUN!L230</f>
        <v/>
      </c>
      <c r="N2729" s="44">
        <f>JUN!M230</f>
        <v/>
      </c>
      <c r="O2729" s="44">
        <f>JUN!N230</f>
        <v/>
      </c>
      <c r="P2729" s="44">
        <f>JUN!O230</f>
        <v/>
      </c>
      <c r="Q2729" s="44">
        <f>JUN!P230</f>
        <v/>
      </c>
      <c r="R2729" s="44">
        <f>JUN!Q230</f>
        <v/>
      </c>
      <c r="S2729" s="46">
        <f>S2728+IF(X2729=0,0,M2729)</f>
        <v/>
      </c>
      <c r="T2729" s="47">
        <f>MAX(T2728,S2729)</f>
        <v/>
      </c>
      <c r="U2729" s="48">
        <f>S2729-T2729</f>
        <v/>
      </c>
      <c r="V2729" s="47">
        <f>IFERROR(SUMIFS(DATABASE!$M$5:$M$6004,DATABASE!$B$5:$B$6004,B2729,DATABASE!$X$5:$X$6004,1),0)</f>
        <v/>
      </c>
      <c r="W2729" s="31">
        <f>IFERROR(COUNTIFS(DATABASE!$B$5:$B$6004,B2729,DATABASE!$X$5:$X$6004,1),0)</f>
        <v/>
      </c>
      <c r="X2729" s="49">
        <f>--AND(ISNUMBER(B2729),C2729&lt;&gt;"",L2729&lt;&gt;"",M2729&lt;&gt;"")</f>
        <v/>
      </c>
    </row>
    <row r="2730" ht="15" customHeight="1" s="111">
      <c r="A2730" s="50" t="inlineStr">
        <is>
          <t>JUN</t>
        </is>
      </c>
      <c r="B2730" s="51">
        <f>JUN!A231</f>
        <v/>
      </c>
      <c r="C2730" s="52">
        <f>JUN!B231</f>
        <v/>
      </c>
      <c r="D2730" s="52">
        <f>JUN!C231</f>
        <v/>
      </c>
      <c r="E2730" s="52">
        <f>JUN!D231</f>
        <v/>
      </c>
      <c r="F2730" s="52">
        <f>JUN!E231</f>
        <v/>
      </c>
      <c r="G2730" s="52">
        <f>JUN!F231</f>
        <v/>
      </c>
      <c r="H2730" s="52">
        <f>JUN!G231</f>
        <v/>
      </c>
      <c r="I2730" s="53">
        <f>JUN!H231</f>
        <v/>
      </c>
      <c r="J2730" s="53">
        <f>JUN!I231</f>
        <v/>
      </c>
      <c r="K2730" s="52">
        <f>JUN!J231</f>
        <v/>
      </c>
      <c r="L2730" s="52">
        <f>JUN!K231</f>
        <v/>
      </c>
      <c r="M2730" s="54">
        <f>JUN!L231</f>
        <v/>
      </c>
      <c r="N2730" s="52">
        <f>JUN!M231</f>
        <v/>
      </c>
      <c r="O2730" s="52">
        <f>JUN!N231</f>
        <v/>
      </c>
      <c r="P2730" s="52">
        <f>JUN!O231</f>
        <v/>
      </c>
      <c r="Q2730" s="52">
        <f>JUN!P231</f>
        <v/>
      </c>
      <c r="R2730" s="52">
        <f>JUN!Q231</f>
        <v/>
      </c>
      <c r="S2730" s="54">
        <f>S2729+IF(X2730=0,0,M2730)</f>
        <v/>
      </c>
      <c r="T2730" s="55">
        <f>MAX(T2729,S2730)</f>
        <v/>
      </c>
      <c r="U2730" s="56">
        <f>S2730-T2730</f>
        <v/>
      </c>
      <c r="V2730" s="55">
        <f>IFERROR(SUMIFS(DATABASE!$M$5:$M$6004,DATABASE!$B$5:$B$6004,B2730,DATABASE!$X$5:$X$6004,1),0)</f>
        <v/>
      </c>
      <c r="W2730" s="57">
        <f>IFERROR(COUNTIFS(DATABASE!$B$5:$B$6004,B2730,DATABASE!$X$5:$X$6004,1),0)</f>
        <v/>
      </c>
      <c r="X2730" s="58">
        <f>--AND(ISNUMBER(B2730),C2730&lt;&gt;"",L2730&lt;&gt;"",M2730&lt;&gt;"")</f>
        <v/>
      </c>
    </row>
    <row r="2731" ht="15" customHeight="1" s="111">
      <c r="A2731" s="42" t="inlineStr">
        <is>
          <t>JUN</t>
        </is>
      </c>
      <c r="B2731" s="43">
        <f>JUN!A232</f>
        <v/>
      </c>
      <c r="C2731" s="44">
        <f>JUN!B232</f>
        <v/>
      </c>
      <c r="D2731" s="44">
        <f>JUN!C232</f>
        <v/>
      </c>
      <c r="E2731" s="44">
        <f>JUN!D232</f>
        <v/>
      </c>
      <c r="F2731" s="44">
        <f>JUN!E232</f>
        <v/>
      </c>
      <c r="G2731" s="44">
        <f>JUN!F232</f>
        <v/>
      </c>
      <c r="H2731" s="44">
        <f>JUN!G232</f>
        <v/>
      </c>
      <c r="I2731" s="45">
        <f>JUN!H232</f>
        <v/>
      </c>
      <c r="J2731" s="45">
        <f>JUN!I232</f>
        <v/>
      </c>
      <c r="K2731" s="44">
        <f>JUN!J232</f>
        <v/>
      </c>
      <c r="L2731" s="44">
        <f>JUN!K232</f>
        <v/>
      </c>
      <c r="M2731" s="46">
        <f>JUN!L232</f>
        <v/>
      </c>
      <c r="N2731" s="44">
        <f>JUN!M232</f>
        <v/>
      </c>
      <c r="O2731" s="44">
        <f>JUN!N232</f>
        <v/>
      </c>
      <c r="P2731" s="44">
        <f>JUN!O232</f>
        <v/>
      </c>
      <c r="Q2731" s="44">
        <f>JUN!P232</f>
        <v/>
      </c>
      <c r="R2731" s="44">
        <f>JUN!Q232</f>
        <v/>
      </c>
      <c r="S2731" s="46">
        <f>S2730+IF(X2731=0,0,M2731)</f>
        <v/>
      </c>
      <c r="T2731" s="47">
        <f>MAX(T2730,S2731)</f>
        <v/>
      </c>
      <c r="U2731" s="48">
        <f>S2731-T2731</f>
        <v/>
      </c>
      <c r="V2731" s="47">
        <f>IFERROR(SUMIFS(DATABASE!$M$5:$M$6004,DATABASE!$B$5:$B$6004,B2731,DATABASE!$X$5:$X$6004,1),0)</f>
        <v/>
      </c>
      <c r="W2731" s="31">
        <f>IFERROR(COUNTIFS(DATABASE!$B$5:$B$6004,B2731,DATABASE!$X$5:$X$6004,1),0)</f>
        <v/>
      </c>
      <c r="X2731" s="49">
        <f>--AND(ISNUMBER(B2731),C2731&lt;&gt;"",L2731&lt;&gt;"",M2731&lt;&gt;"")</f>
        <v/>
      </c>
    </row>
    <row r="2732" ht="15" customHeight="1" s="111">
      <c r="A2732" s="50" t="inlineStr">
        <is>
          <t>JUN</t>
        </is>
      </c>
      <c r="B2732" s="51">
        <f>JUN!A233</f>
        <v/>
      </c>
      <c r="C2732" s="52">
        <f>JUN!B233</f>
        <v/>
      </c>
      <c r="D2732" s="52">
        <f>JUN!C233</f>
        <v/>
      </c>
      <c r="E2732" s="52">
        <f>JUN!D233</f>
        <v/>
      </c>
      <c r="F2732" s="52">
        <f>JUN!E233</f>
        <v/>
      </c>
      <c r="G2732" s="52">
        <f>JUN!F233</f>
        <v/>
      </c>
      <c r="H2732" s="52">
        <f>JUN!G233</f>
        <v/>
      </c>
      <c r="I2732" s="53">
        <f>JUN!H233</f>
        <v/>
      </c>
      <c r="J2732" s="53">
        <f>JUN!I233</f>
        <v/>
      </c>
      <c r="K2732" s="52">
        <f>JUN!J233</f>
        <v/>
      </c>
      <c r="L2732" s="52">
        <f>JUN!K233</f>
        <v/>
      </c>
      <c r="M2732" s="54">
        <f>JUN!L233</f>
        <v/>
      </c>
      <c r="N2732" s="52">
        <f>JUN!M233</f>
        <v/>
      </c>
      <c r="O2732" s="52">
        <f>JUN!N233</f>
        <v/>
      </c>
      <c r="P2732" s="52">
        <f>JUN!O233</f>
        <v/>
      </c>
      <c r="Q2732" s="52">
        <f>JUN!P233</f>
        <v/>
      </c>
      <c r="R2732" s="52">
        <f>JUN!Q233</f>
        <v/>
      </c>
      <c r="S2732" s="54">
        <f>S2731+IF(X2732=0,0,M2732)</f>
        <v/>
      </c>
      <c r="T2732" s="55">
        <f>MAX(T2731,S2732)</f>
        <v/>
      </c>
      <c r="U2732" s="56">
        <f>S2732-T2732</f>
        <v/>
      </c>
      <c r="V2732" s="55">
        <f>IFERROR(SUMIFS(DATABASE!$M$5:$M$6004,DATABASE!$B$5:$B$6004,B2732,DATABASE!$X$5:$X$6004,1),0)</f>
        <v/>
      </c>
      <c r="W2732" s="57">
        <f>IFERROR(COUNTIFS(DATABASE!$B$5:$B$6004,B2732,DATABASE!$X$5:$X$6004,1),0)</f>
        <v/>
      </c>
      <c r="X2732" s="58">
        <f>--AND(ISNUMBER(B2732),C2732&lt;&gt;"",L2732&lt;&gt;"",M2732&lt;&gt;"")</f>
        <v/>
      </c>
    </row>
    <row r="2733" ht="15" customHeight="1" s="111">
      <c r="A2733" s="42" t="inlineStr">
        <is>
          <t>JUN</t>
        </is>
      </c>
      <c r="B2733" s="43">
        <f>JUN!A234</f>
        <v/>
      </c>
      <c r="C2733" s="44">
        <f>JUN!B234</f>
        <v/>
      </c>
      <c r="D2733" s="44">
        <f>JUN!C234</f>
        <v/>
      </c>
      <c r="E2733" s="44">
        <f>JUN!D234</f>
        <v/>
      </c>
      <c r="F2733" s="44">
        <f>JUN!E234</f>
        <v/>
      </c>
      <c r="G2733" s="44">
        <f>JUN!F234</f>
        <v/>
      </c>
      <c r="H2733" s="44">
        <f>JUN!G234</f>
        <v/>
      </c>
      <c r="I2733" s="45">
        <f>JUN!H234</f>
        <v/>
      </c>
      <c r="J2733" s="45">
        <f>JUN!I234</f>
        <v/>
      </c>
      <c r="K2733" s="44">
        <f>JUN!J234</f>
        <v/>
      </c>
      <c r="L2733" s="44">
        <f>JUN!K234</f>
        <v/>
      </c>
      <c r="M2733" s="46">
        <f>JUN!L234</f>
        <v/>
      </c>
      <c r="N2733" s="44">
        <f>JUN!M234</f>
        <v/>
      </c>
      <c r="O2733" s="44">
        <f>JUN!N234</f>
        <v/>
      </c>
      <c r="P2733" s="44">
        <f>JUN!O234</f>
        <v/>
      </c>
      <c r="Q2733" s="44">
        <f>JUN!P234</f>
        <v/>
      </c>
      <c r="R2733" s="44">
        <f>JUN!Q234</f>
        <v/>
      </c>
      <c r="S2733" s="46">
        <f>S2732+IF(X2733=0,0,M2733)</f>
        <v/>
      </c>
      <c r="T2733" s="47">
        <f>MAX(T2732,S2733)</f>
        <v/>
      </c>
      <c r="U2733" s="48">
        <f>S2733-T2733</f>
        <v/>
      </c>
      <c r="V2733" s="47">
        <f>IFERROR(SUMIFS(DATABASE!$M$5:$M$6004,DATABASE!$B$5:$B$6004,B2733,DATABASE!$X$5:$X$6004,1),0)</f>
        <v/>
      </c>
      <c r="W2733" s="31">
        <f>IFERROR(COUNTIFS(DATABASE!$B$5:$B$6004,B2733,DATABASE!$X$5:$X$6004,1),0)</f>
        <v/>
      </c>
      <c r="X2733" s="49">
        <f>--AND(ISNUMBER(B2733),C2733&lt;&gt;"",L2733&lt;&gt;"",M2733&lt;&gt;"")</f>
        <v/>
      </c>
    </row>
    <row r="2734" ht="15" customHeight="1" s="111">
      <c r="A2734" s="50" t="inlineStr">
        <is>
          <t>JUN</t>
        </is>
      </c>
      <c r="B2734" s="51">
        <f>JUN!A235</f>
        <v/>
      </c>
      <c r="C2734" s="52">
        <f>JUN!B235</f>
        <v/>
      </c>
      <c r="D2734" s="52">
        <f>JUN!C235</f>
        <v/>
      </c>
      <c r="E2734" s="52">
        <f>JUN!D235</f>
        <v/>
      </c>
      <c r="F2734" s="52">
        <f>JUN!E235</f>
        <v/>
      </c>
      <c r="G2734" s="52">
        <f>JUN!F235</f>
        <v/>
      </c>
      <c r="H2734" s="52">
        <f>JUN!G235</f>
        <v/>
      </c>
      <c r="I2734" s="53">
        <f>JUN!H235</f>
        <v/>
      </c>
      <c r="J2734" s="53">
        <f>JUN!I235</f>
        <v/>
      </c>
      <c r="K2734" s="52">
        <f>JUN!J235</f>
        <v/>
      </c>
      <c r="L2734" s="52">
        <f>JUN!K235</f>
        <v/>
      </c>
      <c r="M2734" s="54">
        <f>JUN!L235</f>
        <v/>
      </c>
      <c r="N2734" s="52">
        <f>JUN!M235</f>
        <v/>
      </c>
      <c r="O2734" s="52">
        <f>JUN!N235</f>
        <v/>
      </c>
      <c r="P2734" s="52">
        <f>JUN!O235</f>
        <v/>
      </c>
      <c r="Q2734" s="52">
        <f>JUN!P235</f>
        <v/>
      </c>
      <c r="R2734" s="52">
        <f>JUN!Q235</f>
        <v/>
      </c>
      <c r="S2734" s="54">
        <f>S2733+IF(X2734=0,0,M2734)</f>
        <v/>
      </c>
      <c r="T2734" s="55">
        <f>MAX(T2733,S2734)</f>
        <v/>
      </c>
      <c r="U2734" s="56">
        <f>S2734-T2734</f>
        <v/>
      </c>
      <c r="V2734" s="55">
        <f>IFERROR(SUMIFS(DATABASE!$M$5:$M$6004,DATABASE!$B$5:$B$6004,B2734,DATABASE!$X$5:$X$6004,1),0)</f>
        <v/>
      </c>
      <c r="W2734" s="57">
        <f>IFERROR(COUNTIFS(DATABASE!$B$5:$B$6004,B2734,DATABASE!$X$5:$X$6004,1),0)</f>
        <v/>
      </c>
      <c r="X2734" s="58">
        <f>--AND(ISNUMBER(B2734),C2734&lt;&gt;"",L2734&lt;&gt;"",M2734&lt;&gt;"")</f>
        <v/>
      </c>
    </row>
    <row r="2735" ht="15" customHeight="1" s="111">
      <c r="A2735" s="42" t="inlineStr">
        <is>
          <t>JUN</t>
        </is>
      </c>
      <c r="B2735" s="43">
        <f>JUN!A236</f>
        <v/>
      </c>
      <c r="C2735" s="44">
        <f>JUN!B236</f>
        <v/>
      </c>
      <c r="D2735" s="44">
        <f>JUN!C236</f>
        <v/>
      </c>
      <c r="E2735" s="44">
        <f>JUN!D236</f>
        <v/>
      </c>
      <c r="F2735" s="44">
        <f>JUN!E236</f>
        <v/>
      </c>
      <c r="G2735" s="44">
        <f>JUN!F236</f>
        <v/>
      </c>
      <c r="H2735" s="44">
        <f>JUN!G236</f>
        <v/>
      </c>
      <c r="I2735" s="45">
        <f>JUN!H236</f>
        <v/>
      </c>
      <c r="J2735" s="45">
        <f>JUN!I236</f>
        <v/>
      </c>
      <c r="K2735" s="44">
        <f>JUN!J236</f>
        <v/>
      </c>
      <c r="L2735" s="44">
        <f>JUN!K236</f>
        <v/>
      </c>
      <c r="M2735" s="46">
        <f>JUN!L236</f>
        <v/>
      </c>
      <c r="N2735" s="44">
        <f>JUN!M236</f>
        <v/>
      </c>
      <c r="O2735" s="44">
        <f>JUN!N236</f>
        <v/>
      </c>
      <c r="P2735" s="44">
        <f>JUN!O236</f>
        <v/>
      </c>
      <c r="Q2735" s="44">
        <f>JUN!P236</f>
        <v/>
      </c>
      <c r="R2735" s="44">
        <f>JUN!Q236</f>
        <v/>
      </c>
      <c r="S2735" s="46">
        <f>S2734+IF(X2735=0,0,M2735)</f>
        <v/>
      </c>
      <c r="T2735" s="47">
        <f>MAX(T2734,S2735)</f>
        <v/>
      </c>
      <c r="U2735" s="48">
        <f>S2735-T2735</f>
        <v/>
      </c>
      <c r="V2735" s="47">
        <f>IFERROR(SUMIFS(DATABASE!$M$5:$M$6004,DATABASE!$B$5:$B$6004,B2735,DATABASE!$X$5:$X$6004,1),0)</f>
        <v/>
      </c>
      <c r="W2735" s="31">
        <f>IFERROR(COUNTIFS(DATABASE!$B$5:$B$6004,B2735,DATABASE!$X$5:$X$6004,1),0)</f>
        <v/>
      </c>
      <c r="X2735" s="49">
        <f>--AND(ISNUMBER(B2735),C2735&lt;&gt;"",L2735&lt;&gt;"",M2735&lt;&gt;"")</f>
        <v/>
      </c>
    </row>
    <row r="2736" ht="15" customHeight="1" s="111">
      <c r="A2736" s="50" t="inlineStr">
        <is>
          <t>JUN</t>
        </is>
      </c>
      <c r="B2736" s="51">
        <f>JUN!A237</f>
        <v/>
      </c>
      <c r="C2736" s="52">
        <f>JUN!B237</f>
        <v/>
      </c>
      <c r="D2736" s="52">
        <f>JUN!C237</f>
        <v/>
      </c>
      <c r="E2736" s="52">
        <f>JUN!D237</f>
        <v/>
      </c>
      <c r="F2736" s="52">
        <f>JUN!E237</f>
        <v/>
      </c>
      <c r="G2736" s="52">
        <f>JUN!F237</f>
        <v/>
      </c>
      <c r="H2736" s="52">
        <f>JUN!G237</f>
        <v/>
      </c>
      <c r="I2736" s="53">
        <f>JUN!H237</f>
        <v/>
      </c>
      <c r="J2736" s="53">
        <f>JUN!I237</f>
        <v/>
      </c>
      <c r="K2736" s="52">
        <f>JUN!J237</f>
        <v/>
      </c>
      <c r="L2736" s="52">
        <f>JUN!K237</f>
        <v/>
      </c>
      <c r="M2736" s="54">
        <f>JUN!L237</f>
        <v/>
      </c>
      <c r="N2736" s="52">
        <f>JUN!M237</f>
        <v/>
      </c>
      <c r="O2736" s="52">
        <f>JUN!N237</f>
        <v/>
      </c>
      <c r="P2736" s="52">
        <f>JUN!O237</f>
        <v/>
      </c>
      <c r="Q2736" s="52">
        <f>JUN!P237</f>
        <v/>
      </c>
      <c r="R2736" s="52">
        <f>JUN!Q237</f>
        <v/>
      </c>
      <c r="S2736" s="54">
        <f>S2735+IF(X2736=0,0,M2736)</f>
        <v/>
      </c>
      <c r="T2736" s="55">
        <f>MAX(T2735,S2736)</f>
        <v/>
      </c>
      <c r="U2736" s="56">
        <f>S2736-T2736</f>
        <v/>
      </c>
      <c r="V2736" s="55">
        <f>IFERROR(SUMIFS(DATABASE!$M$5:$M$6004,DATABASE!$B$5:$B$6004,B2736,DATABASE!$X$5:$X$6004,1),0)</f>
        <v/>
      </c>
      <c r="W2736" s="57">
        <f>IFERROR(COUNTIFS(DATABASE!$B$5:$B$6004,B2736,DATABASE!$X$5:$X$6004,1),0)</f>
        <v/>
      </c>
      <c r="X2736" s="58">
        <f>--AND(ISNUMBER(B2736),C2736&lt;&gt;"",L2736&lt;&gt;"",M2736&lt;&gt;"")</f>
        <v/>
      </c>
    </row>
    <row r="2737" ht="15" customHeight="1" s="111">
      <c r="A2737" s="42" t="inlineStr">
        <is>
          <t>JUN</t>
        </is>
      </c>
      <c r="B2737" s="43">
        <f>JUN!A238</f>
        <v/>
      </c>
      <c r="C2737" s="44">
        <f>JUN!B238</f>
        <v/>
      </c>
      <c r="D2737" s="44">
        <f>JUN!C238</f>
        <v/>
      </c>
      <c r="E2737" s="44">
        <f>JUN!D238</f>
        <v/>
      </c>
      <c r="F2737" s="44">
        <f>JUN!E238</f>
        <v/>
      </c>
      <c r="G2737" s="44">
        <f>JUN!F238</f>
        <v/>
      </c>
      <c r="H2737" s="44">
        <f>JUN!G238</f>
        <v/>
      </c>
      <c r="I2737" s="45">
        <f>JUN!H238</f>
        <v/>
      </c>
      <c r="J2737" s="45">
        <f>JUN!I238</f>
        <v/>
      </c>
      <c r="K2737" s="44">
        <f>JUN!J238</f>
        <v/>
      </c>
      <c r="L2737" s="44">
        <f>JUN!K238</f>
        <v/>
      </c>
      <c r="M2737" s="46">
        <f>JUN!L238</f>
        <v/>
      </c>
      <c r="N2737" s="44">
        <f>JUN!M238</f>
        <v/>
      </c>
      <c r="O2737" s="44">
        <f>JUN!N238</f>
        <v/>
      </c>
      <c r="P2737" s="44">
        <f>JUN!O238</f>
        <v/>
      </c>
      <c r="Q2737" s="44">
        <f>JUN!P238</f>
        <v/>
      </c>
      <c r="R2737" s="44">
        <f>JUN!Q238</f>
        <v/>
      </c>
      <c r="S2737" s="46">
        <f>S2736+IF(X2737=0,0,M2737)</f>
        <v/>
      </c>
      <c r="T2737" s="47">
        <f>MAX(T2736,S2737)</f>
        <v/>
      </c>
      <c r="U2737" s="48">
        <f>S2737-T2737</f>
        <v/>
      </c>
      <c r="V2737" s="47">
        <f>IFERROR(SUMIFS(DATABASE!$M$5:$M$6004,DATABASE!$B$5:$B$6004,B2737,DATABASE!$X$5:$X$6004,1),0)</f>
        <v/>
      </c>
      <c r="W2737" s="31">
        <f>IFERROR(COUNTIFS(DATABASE!$B$5:$B$6004,B2737,DATABASE!$X$5:$X$6004,1),0)</f>
        <v/>
      </c>
      <c r="X2737" s="49">
        <f>--AND(ISNUMBER(B2737),C2737&lt;&gt;"",L2737&lt;&gt;"",M2737&lt;&gt;"")</f>
        <v/>
      </c>
    </row>
    <row r="2738" ht="15" customHeight="1" s="111">
      <c r="A2738" s="50" t="inlineStr">
        <is>
          <t>JUN</t>
        </is>
      </c>
      <c r="B2738" s="51">
        <f>JUN!A239</f>
        <v/>
      </c>
      <c r="C2738" s="52">
        <f>JUN!B239</f>
        <v/>
      </c>
      <c r="D2738" s="52">
        <f>JUN!C239</f>
        <v/>
      </c>
      <c r="E2738" s="52">
        <f>JUN!D239</f>
        <v/>
      </c>
      <c r="F2738" s="52">
        <f>JUN!E239</f>
        <v/>
      </c>
      <c r="G2738" s="52">
        <f>JUN!F239</f>
        <v/>
      </c>
      <c r="H2738" s="52">
        <f>JUN!G239</f>
        <v/>
      </c>
      <c r="I2738" s="53">
        <f>JUN!H239</f>
        <v/>
      </c>
      <c r="J2738" s="53">
        <f>JUN!I239</f>
        <v/>
      </c>
      <c r="K2738" s="52">
        <f>JUN!J239</f>
        <v/>
      </c>
      <c r="L2738" s="52">
        <f>JUN!K239</f>
        <v/>
      </c>
      <c r="M2738" s="54">
        <f>JUN!L239</f>
        <v/>
      </c>
      <c r="N2738" s="52">
        <f>JUN!M239</f>
        <v/>
      </c>
      <c r="O2738" s="52">
        <f>JUN!N239</f>
        <v/>
      </c>
      <c r="P2738" s="52">
        <f>JUN!O239</f>
        <v/>
      </c>
      <c r="Q2738" s="52">
        <f>JUN!P239</f>
        <v/>
      </c>
      <c r="R2738" s="52">
        <f>JUN!Q239</f>
        <v/>
      </c>
      <c r="S2738" s="54">
        <f>S2737+IF(X2738=0,0,M2738)</f>
        <v/>
      </c>
      <c r="T2738" s="55">
        <f>MAX(T2737,S2738)</f>
        <v/>
      </c>
      <c r="U2738" s="56">
        <f>S2738-T2738</f>
        <v/>
      </c>
      <c r="V2738" s="55">
        <f>IFERROR(SUMIFS(DATABASE!$M$5:$M$6004,DATABASE!$B$5:$B$6004,B2738,DATABASE!$X$5:$X$6004,1),0)</f>
        <v/>
      </c>
      <c r="W2738" s="57">
        <f>IFERROR(COUNTIFS(DATABASE!$B$5:$B$6004,B2738,DATABASE!$X$5:$X$6004,1),0)</f>
        <v/>
      </c>
      <c r="X2738" s="58">
        <f>--AND(ISNUMBER(B2738),C2738&lt;&gt;"",L2738&lt;&gt;"",M2738&lt;&gt;"")</f>
        <v/>
      </c>
    </row>
    <row r="2739" ht="15" customHeight="1" s="111">
      <c r="A2739" s="42" t="inlineStr">
        <is>
          <t>JUN</t>
        </is>
      </c>
      <c r="B2739" s="43">
        <f>JUN!A240</f>
        <v/>
      </c>
      <c r="C2739" s="44">
        <f>JUN!B240</f>
        <v/>
      </c>
      <c r="D2739" s="44">
        <f>JUN!C240</f>
        <v/>
      </c>
      <c r="E2739" s="44">
        <f>JUN!D240</f>
        <v/>
      </c>
      <c r="F2739" s="44">
        <f>JUN!E240</f>
        <v/>
      </c>
      <c r="G2739" s="44">
        <f>JUN!F240</f>
        <v/>
      </c>
      <c r="H2739" s="44">
        <f>JUN!G240</f>
        <v/>
      </c>
      <c r="I2739" s="45">
        <f>JUN!H240</f>
        <v/>
      </c>
      <c r="J2739" s="45">
        <f>JUN!I240</f>
        <v/>
      </c>
      <c r="K2739" s="44">
        <f>JUN!J240</f>
        <v/>
      </c>
      <c r="L2739" s="44">
        <f>JUN!K240</f>
        <v/>
      </c>
      <c r="M2739" s="46">
        <f>JUN!L240</f>
        <v/>
      </c>
      <c r="N2739" s="44">
        <f>JUN!M240</f>
        <v/>
      </c>
      <c r="O2739" s="44">
        <f>JUN!N240</f>
        <v/>
      </c>
      <c r="P2739" s="44">
        <f>JUN!O240</f>
        <v/>
      </c>
      <c r="Q2739" s="44">
        <f>JUN!P240</f>
        <v/>
      </c>
      <c r="R2739" s="44">
        <f>JUN!Q240</f>
        <v/>
      </c>
      <c r="S2739" s="46">
        <f>S2738+IF(X2739=0,0,M2739)</f>
        <v/>
      </c>
      <c r="T2739" s="47">
        <f>MAX(T2738,S2739)</f>
        <v/>
      </c>
      <c r="U2739" s="48">
        <f>S2739-T2739</f>
        <v/>
      </c>
      <c r="V2739" s="47">
        <f>IFERROR(SUMIFS(DATABASE!$M$5:$M$6004,DATABASE!$B$5:$B$6004,B2739,DATABASE!$X$5:$X$6004,1),0)</f>
        <v/>
      </c>
      <c r="W2739" s="31">
        <f>IFERROR(COUNTIFS(DATABASE!$B$5:$B$6004,B2739,DATABASE!$X$5:$X$6004,1),0)</f>
        <v/>
      </c>
      <c r="X2739" s="49">
        <f>--AND(ISNUMBER(B2739),C2739&lt;&gt;"",L2739&lt;&gt;"",M2739&lt;&gt;"")</f>
        <v/>
      </c>
    </row>
    <row r="2740" ht="15" customHeight="1" s="111">
      <c r="A2740" s="50" t="inlineStr">
        <is>
          <t>JUN</t>
        </is>
      </c>
      <c r="B2740" s="51">
        <f>JUN!A241</f>
        <v/>
      </c>
      <c r="C2740" s="52">
        <f>JUN!B241</f>
        <v/>
      </c>
      <c r="D2740" s="52">
        <f>JUN!C241</f>
        <v/>
      </c>
      <c r="E2740" s="52">
        <f>JUN!D241</f>
        <v/>
      </c>
      <c r="F2740" s="52">
        <f>JUN!E241</f>
        <v/>
      </c>
      <c r="G2740" s="52">
        <f>JUN!F241</f>
        <v/>
      </c>
      <c r="H2740" s="52">
        <f>JUN!G241</f>
        <v/>
      </c>
      <c r="I2740" s="53">
        <f>JUN!H241</f>
        <v/>
      </c>
      <c r="J2740" s="53">
        <f>JUN!I241</f>
        <v/>
      </c>
      <c r="K2740" s="52">
        <f>JUN!J241</f>
        <v/>
      </c>
      <c r="L2740" s="52">
        <f>JUN!K241</f>
        <v/>
      </c>
      <c r="M2740" s="54">
        <f>JUN!L241</f>
        <v/>
      </c>
      <c r="N2740" s="52">
        <f>JUN!M241</f>
        <v/>
      </c>
      <c r="O2740" s="52">
        <f>JUN!N241</f>
        <v/>
      </c>
      <c r="P2740" s="52">
        <f>JUN!O241</f>
        <v/>
      </c>
      <c r="Q2740" s="52">
        <f>JUN!P241</f>
        <v/>
      </c>
      <c r="R2740" s="52">
        <f>JUN!Q241</f>
        <v/>
      </c>
      <c r="S2740" s="54">
        <f>S2739+IF(X2740=0,0,M2740)</f>
        <v/>
      </c>
      <c r="T2740" s="55">
        <f>MAX(T2739,S2740)</f>
        <v/>
      </c>
      <c r="U2740" s="56">
        <f>S2740-T2740</f>
        <v/>
      </c>
      <c r="V2740" s="55">
        <f>IFERROR(SUMIFS(DATABASE!$M$5:$M$6004,DATABASE!$B$5:$B$6004,B2740,DATABASE!$X$5:$X$6004,1),0)</f>
        <v/>
      </c>
      <c r="W2740" s="57">
        <f>IFERROR(COUNTIFS(DATABASE!$B$5:$B$6004,B2740,DATABASE!$X$5:$X$6004,1),0)</f>
        <v/>
      </c>
      <c r="X2740" s="58">
        <f>--AND(ISNUMBER(B2740),C2740&lt;&gt;"",L2740&lt;&gt;"",M2740&lt;&gt;"")</f>
        <v/>
      </c>
    </row>
    <row r="2741" ht="15" customHeight="1" s="111">
      <c r="A2741" s="42" t="inlineStr">
        <is>
          <t>JUN</t>
        </is>
      </c>
      <c r="B2741" s="43">
        <f>JUN!A242</f>
        <v/>
      </c>
      <c r="C2741" s="44">
        <f>JUN!B242</f>
        <v/>
      </c>
      <c r="D2741" s="44">
        <f>JUN!C242</f>
        <v/>
      </c>
      <c r="E2741" s="44">
        <f>JUN!D242</f>
        <v/>
      </c>
      <c r="F2741" s="44">
        <f>JUN!E242</f>
        <v/>
      </c>
      <c r="G2741" s="44">
        <f>JUN!F242</f>
        <v/>
      </c>
      <c r="H2741" s="44">
        <f>JUN!G242</f>
        <v/>
      </c>
      <c r="I2741" s="45">
        <f>JUN!H242</f>
        <v/>
      </c>
      <c r="J2741" s="45">
        <f>JUN!I242</f>
        <v/>
      </c>
      <c r="K2741" s="44">
        <f>JUN!J242</f>
        <v/>
      </c>
      <c r="L2741" s="44">
        <f>JUN!K242</f>
        <v/>
      </c>
      <c r="M2741" s="46">
        <f>JUN!L242</f>
        <v/>
      </c>
      <c r="N2741" s="44">
        <f>JUN!M242</f>
        <v/>
      </c>
      <c r="O2741" s="44">
        <f>JUN!N242</f>
        <v/>
      </c>
      <c r="P2741" s="44">
        <f>JUN!O242</f>
        <v/>
      </c>
      <c r="Q2741" s="44">
        <f>JUN!P242</f>
        <v/>
      </c>
      <c r="R2741" s="44">
        <f>JUN!Q242</f>
        <v/>
      </c>
      <c r="S2741" s="46">
        <f>S2740+IF(X2741=0,0,M2741)</f>
        <v/>
      </c>
      <c r="T2741" s="47">
        <f>MAX(T2740,S2741)</f>
        <v/>
      </c>
      <c r="U2741" s="48">
        <f>S2741-T2741</f>
        <v/>
      </c>
      <c r="V2741" s="47">
        <f>IFERROR(SUMIFS(DATABASE!$M$5:$M$6004,DATABASE!$B$5:$B$6004,B2741,DATABASE!$X$5:$X$6004,1),0)</f>
        <v/>
      </c>
      <c r="W2741" s="31">
        <f>IFERROR(COUNTIFS(DATABASE!$B$5:$B$6004,B2741,DATABASE!$X$5:$X$6004,1),0)</f>
        <v/>
      </c>
      <c r="X2741" s="49">
        <f>--AND(ISNUMBER(B2741),C2741&lt;&gt;"",L2741&lt;&gt;"",M2741&lt;&gt;"")</f>
        <v/>
      </c>
    </row>
    <row r="2742" ht="15" customHeight="1" s="111">
      <c r="A2742" s="50" t="inlineStr">
        <is>
          <t>JUN</t>
        </is>
      </c>
      <c r="B2742" s="51">
        <f>JUN!A243</f>
        <v/>
      </c>
      <c r="C2742" s="52">
        <f>JUN!B243</f>
        <v/>
      </c>
      <c r="D2742" s="52">
        <f>JUN!C243</f>
        <v/>
      </c>
      <c r="E2742" s="52">
        <f>JUN!D243</f>
        <v/>
      </c>
      <c r="F2742" s="52">
        <f>JUN!E243</f>
        <v/>
      </c>
      <c r="G2742" s="52">
        <f>JUN!F243</f>
        <v/>
      </c>
      <c r="H2742" s="52">
        <f>JUN!G243</f>
        <v/>
      </c>
      <c r="I2742" s="53">
        <f>JUN!H243</f>
        <v/>
      </c>
      <c r="J2742" s="53">
        <f>JUN!I243</f>
        <v/>
      </c>
      <c r="K2742" s="52">
        <f>JUN!J243</f>
        <v/>
      </c>
      <c r="L2742" s="52">
        <f>JUN!K243</f>
        <v/>
      </c>
      <c r="M2742" s="54">
        <f>JUN!L243</f>
        <v/>
      </c>
      <c r="N2742" s="52">
        <f>JUN!M243</f>
        <v/>
      </c>
      <c r="O2742" s="52">
        <f>JUN!N243</f>
        <v/>
      </c>
      <c r="P2742" s="52">
        <f>JUN!O243</f>
        <v/>
      </c>
      <c r="Q2742" s="52">
        <f>JUN!P243</f>
        <v/>
      </c>
      <c r="R2742" s="52">
        <f>JUN!Q243</f>
        <v/>
      </c>
      <c r="S2742" s="54">
        <f>S2741+IF(X2742=0,0,M2742)</f>
        <v/>
      </c>
      <c r="T2742" s="55">
        <f>MAX(T2741,S2742)</f>
        <v/>
      </c>
      <c r="U2742" s="56">
        <f>S2742-T2742</f>
        <v/>
      </c>
      <c r="V2742" s="55">
        <f>IFERROR(SUMIFS(DATABASE!$M$5:$M$6004,DATABASE!$B$5:$B$6004,B2742,DATABASE!$X$5:$X$6004,1),0)</f>
        <v/>
      </c>
      <c r="W2742" s="57">
        <f>IFERROR(COUNTIFS(DATABASE!$B$5:$B$6004,B2742,DATABASE!$X$5:$X$6004,1),0)</f>
        <v/>
      </c>
      <c r="X2742" s="58">
        <f>--AND(ISNUMBER(B2742),C2742&lt;&gt;"",L2742&lt;&gt;"",M2742&lt;&gt;"")</f>
        <v/>
      </c>
    </row>
    <row r="2743" ht="15" customHeight="1" s="111">
      <c r="A2743" s="42" t="inlineStr">
        <is>
          <t>JUN</t>
        </is>
      </c>
      <c r="B2743" s="43">
        <f>JUN!A244</f>
        <v/>
      </c>
      <c r="C2743" s="44">
        <f>JUN!B244</f>
        <v/>
      </c>
      <c r="D2743" s="44">
        <f>JUN!C244</f>
        <v/>
      </c>
      <c r="E2743" s="44">
        <f>JUN!D244</f>
        <v/>
      </c>
      <c r="F2743" s="44">
        <f>JUN!E244</f>
        <v/>
      </c>
      <c r="G2743" s="44">
        <f>JUN!F244</f>
        <v/>
      </c>
      <c r="H2743" s="44">
        <f>JUN!G244</f>
        <v/>
      </c>
      <c r="I2743" s="45">
        <f>JUN!H244</f>
        <v/>
      </c>
      <c r="J2743" s="45">
        <f>JUN!I244</f>
        <v/>
      </c>
      <c r="K2743" s="44">
        <f>JUN!J244</f>
        <v/>
      </c>
      <c r="L2743" s="44">
        <f>JUN!K244</f>
        <v/>
      </c>
      <c r="M2743" s="46">
        <f>JUN!L244</f>
        <v/>
      </c>
      <c r="N2743" s="44">
        <f>JUN!M244</f>
        <v/>
      </c>
      <c r="O2743" s="44">
        <f>JUN!N244</f>
        <v/>
      </c>
      <c r="P2743" s="44">
        <f>JUN!O244</f>
        <v/>
      </c>
      <c r="Q2743" s="44">
        <f>JUN!P244</f>
        <v/>
      </c>
      <c r="R2743" s="44">
        <f>JUN!Q244</f>
        <v/>
      </c>
      <c r="S2743" s="46">
        <f>S2742+IF(X2743=0,0,M2743)</f>
        <v/>
      </c>
      <c r="T2743" s="47">
        <f>MAX(T2742,S2743)</f>
        <v/>
      </c>
      <c r="U2743" s="48">
        <f>S2743-T2743</f>
        <v/>
      </c>
      <c r="V2743" s="47">
        <f>IFERROR(SUMIFS(DATABASE!$M$5:$M$6004,DATABASE!$B$5:$B$6004,B2743,DATABASE!$X$5:$X$6004,1),0)</f>
        <v/>
      </c>
      <c r="W2743" s="31">
        <f>IFERROR(COUNTIFS(DATABASE!$B$5:$B$6004,B2743,DATABASE!$X$5:$X$6004,1),0)</f>
        <v/>
      </c>
      <c r="X2743" s="49">
        <f>--AND(ISNUMBER(B2743),C2743&lt;&gt;"",L2743&lt;&gt;"",M2743&lt;&gt;"")</f>
        <v/>
      </c>
    </row>
    <row r="2744" ht="15" customHeight="1" s="111">
      <c r="A2744" s="50" t="inlineStr">
        <is>
          <t>JUN</t>
        </is>
      </c>
      <c r="B2744" s="51">
        <f>JUN!A245</f>
        <v/>
      </c>
      <c r="C2744" s="52">
        <f>JUN!B245</f>
        <v/>
      </c>
      <c r="D2744" s="52">
        <f>JUN!C245</f>
        <v/>
      </c>
      <c r="E2744" s="52">
        <f>JUN!D245</f>
        <v/>
      </c>
      <c r="F2744" s="52">
        <f>JUN!E245</f>
        <v/>
      </c>
      <c r="G2744" s="52">
        <f>JUN!F245</f>
        <v/>
      </c>
      <c r="H2744" s="52">
        <f>JUN!G245</f>
        <v/>
      </c>
      <c r="I2744" s="53">
        <f>JUN!H245</f>
        <v/>
      </c>
      <c r="J2744" s="53">
        <f>JUN!I245</f>
        <v/>
      </c>
      <c r="K2744" s="52">
        <f>JUN!J245</f>
        <v/>
      </c>
      <c r="L2744" s="52">
        <f>JUN!K245</f>
        <v/>
      </c>
      <c r="M2744" s="54">
        <f>JUN!L245</f>
        <v/>
      </c>
      <c r="N2744" s="52">
        <f>JUN!M245</f>
        <v/>
      </c>
      <c r="O2744" s="52">
        <f>JUN!N245</f>
        <v/>
      </c>
      <c r="P2744" s="52">
        <f>JUN!O245</f>
        <v/>
      </c>
      <c r="Q2744" s="52">
        <f>JUN!P245</f>
        <v/>
      </c>
      <c r="R2744" s="52">
        <f>JUN!Q245</f>
        <v/>
      </c>
      <c r="S2744" s="54">
        <f>S2743+IF(X2744=0,0,M2744)</f>
        <v/>
      </c>
      <c r="T2744" s="55">
        <f>MAX(T2743,S2744)</f>
        <v/>
      </c>
      <c r="U2744" s="56">
        <f>S2744-T2744</f>
        <v/>
      </c>
      <c r="V2744" s="55">
        <f>IFERROR(SUMIFS(DATABASE!$M$5:$M$6004,DATABASE!$B$5:$B$6004,B2744,DATABASE!$X$5:$X$6004,1),0)</f>
        <v/>
      </c>
      <c r="W2744" s="57">
        <f>IFERROR(COUNTIFS(DATABASE!$B$5:$B$6004,B2744,DATABASE!$X$5:$X$6004,1),0)</f>
        <v/>
      </c>
      <c r="X2744" s="58">
        <f>--AND(ISNUMBER(B2744),C2744&lt;&gt;"",L2744&lt;&gt;"",M2744&lt;&gt;"")</f>
        <v/>
      </c>
    </row>
    <row r="2745" ht="15" customHeight="1" s="111">
      <c r="A2745" s="42" t="inlineStr">
        <is>
          <t>JUN</t>
        </is>
      </c>
      <c r="B2745" s="43">
        <f>JUN!A246</f>
        <v/>
      </c>
      <c r="C2745" s="44">
        <f>JUN!B246</f>
        <v/>
      </c>
      <c r="D2745" s="44">
        <f>JUN!C246</f>
        <v/>
      </c>
      <c r="E2745" s="44">
        <f>JUN!D246</f>
        <v/>
      </c>
      <c r="F2745" s="44">
        <f>JUN!E246</f>
        <v/>
      </c>
      <c r="G2745" s="44">
        <f>JUN!F246</f>
        <v/>
      </c>
      <c r="H2745" s="44">
        <f>JUN!G246</f>
        <v/>
      </c>
      <c r="I2745" s="45">
        <f>JUN!H246</f>
        <v/>
      </c>
      <c r="J2745" s="45">
        <f>JUN!I246</f>
        <v/>
      </c>
      <c r="K2745" s="44">
        <f>JUN!J246</f>
        <v/>
      </c>
      <c r="L2745" s="44">
        <f>JUN!K246</f>
        <v/>
      </c>
      <c r="M2745" s="46">
        <f>JUN!L246</f>
        <v/>
      </c>
      <c r="N2745" s="44">
        <f>JUN!M246</f>
        <v/>
      </c>
      <c r="O2745" s="44">
        <f>JUN!N246</f>
        <v/>
      </c>
      <c r="P2745" s="44">
        <f>JUN!O246</f>
        <v/>
      </c>
      <c r="Q2745" s="44">
        <f>JUN!P246</f>
        <v/>
      </c>
      <c r="R2745" s="44">
        <f>JUN!Q246</f>
        <v/>
      </c>
      <c r="S2745" s="46">
        <f>S2744+IF(X2745=0,0,M2745)</f>
        <v/>
      </c>
      <c r="T2745" s="47">
        <f>MAX(T2744,S2745)</f>
        <v/>
      </c>
      <c r="U2745" s="48">
        <f>S2745-T2745</f>
        <v/>
      </c>
      <c r="V2745" s="47">
        <f>IFERROR(SUMIFS(DATABASE!$M$5:$M$6004,DATABASE!$B$5:$B$6004,B2745,DATABASE!$X$5:$X$6004,1),0)</f>
        <v/>
      </c>
      <c r="W2745" s="31">
        <f>IFERROR(COUNTIFS(DATABASE!$B$5:$B$6004,B2745,DATABASE!$X$5:$X$6004,1),0)</f>
        <v/>
      </c>
      <c r="X2745" s="49">
        <f>--AND(ISNUMBER(B2745),C2745&lt;&gt;"",L2745&lt;&gt;"",M2745&lt;&gt;"")</f>
        <v/>
      </c>
    </row>
    <row r="2746" ht="15" customHeight="1" s="111">
      <c r="A2746" s="50" t="inlineStr">
        <is>
          <t>JUN</t>
        </is>
      </c>
      <c r="B2746" s="51">
        <f>JUN!A247</f>
        <v/>
      </c>
      <c r="C2746" s="52">
        <f>JUN!B247</f>
        <v/>
      </c>
      <c r="D2746" s="52">
        <f>JUN!C247</f>
        <v/>
      </c>
      <c r="E2746" s="52">
        <f>JUN!D247</f>
        <v/>
      </c>
      <c r="F2746" s="52">
        <f>JUN!E247</f>
        <v/>
      </c>
      <c r="G2746" s="52">
        <f>JUN!F247</f>
        <v/>
      </c>
      <c r="H2746" s="52">
        <f>JUN!G247</f>
        <v/>
      </c>
      <c r="I2746" s="53">
        <f>JUN!H247</f>
        <v/>
      </c>
      <c r="J2746" s="53">
        <f>JUN!I247</f>
        <v/>
      </c>
      <c r="K2746" s="52">
        <f>JUN!J247</f>
        <v/>
      </c>
      <c r="L2746" s="52">
        <f>JUN!K247</f>
        <v/>
      </c>
      <c r="M2746" s="54">
        <f>JUN!L247</f>
        <v/>
      </c>
      <c r="N2746" s="52">
        <f>JUN!M247</f>
        <v/>
      </c>
      <c r="O2746" s="52">
        <f>JUN!N247</f>
        <v/>
      </c>
      <c r="P2746" s="52">
        <f>JUN!O247</f>
        <v/>
      </c>
      <c r="Q2746" s="52">
        <f>JUN!P247</f>
        <v/>
      </c>
      <c r="R2746" s="52">
        <f>JUN!Q247</f>
        <v/>
      </c>
      <c r="S2746" s="54">
        <f>S2745+IF(X2746=0,0,M2746)</f>
        <v/>
      </c>
      <c r="T2746" s="55">
        <f>MAX(T2745,S2746)</f>
        <v/>
      </c>
      <c r="U2746" s="56">
        <f>S2746-T2746</f>
        <v/>
      </c>
      <c r="V2746" s="55">
        <f>IFERROR(SUMIFS(DATABASE!$M$5:$M$6004,DATABASE!$B$5:$B$6004,B2746,DATABASE!$X$5:$X$6004,1),0)</f>
        <v/>
      </c>
      <c r="W2746" s="57">
        <f>IFERROR(COUNTIFS(DATABASE!$B$5:$B$6004,B2746,DATABASE!$X$5:$X$6004,1),0)</f>
        <v/>
      </c>
      <c r="X2746" s="58">
        <f>--AND(ISNUMBER(B2746),C2746&lt;&gt;"",L2746&lt;&gt;"",M2746&lt;&gt;"")</f>
        <v/>
      </c>
    </row>
    <row r="2747" ht="15" customHeight="1" s="111">
      <c r="A2747" s="42" t="inlineStr">
        <is>
          <t>JUN</t>
        </is>
      </c>
      <c r="B2747" s="43">
        <f>JUN!A248</f>
        <v/>
      </c>
      <c r="C2747" s="44">
        <f>JUN!B248</f>
        <v/>
      </c>
      <c r="D2747" s="44">
        <f>JUN!C248</f>
        <v/>
      </c>
      <c r="E2747" s="44">
        <f>JUN!D248</f>
        <v/>
      </c>
      <c r="F2747" s="44">
        <f>JUN!E248</f>
        <v/>
      </c>
      <c r="G2747" s="44">
        <f>JUN!F248</f>
        <v/>
      </c>
      <c r="H2747" s="44">
        <f>JUN!G248</f>
        <v/>
      </c>
      <c r="I2747" s="45">
        <f>JUN!H248</f>
        <v/>
      </c>
      <c r="J2747" s="45">
        <f>JUN!I248</f>
        <v/>
      </c>
      <c r="K2747" s="44">
        <f>JUN!J248</f>
        <v/>
      </c>
      <c r="L2747" s="44">
        <f>JUN!K248</f>
        <v/>
      </c>
      <c r="M2747" s="46">
        <f>JUN!L248</f>
        <v/>
      </c>
      <c r="N2747" s="44">
        <f>JUN!M248</f>
        <v/>
      </c>
      <c r="O2747" s="44">
        <f>JUN!N248</f>
        <v/>
      </c>
      <c r="P2747" s="44">
        <f>JUN!O248</f>
        <v/>
      </c>
      <c r="Q2747" s="44">
        <f>JUN!P248</f>
        <v/>
      </c>
      <c r="R2747" s="44">
        <f>JUN!Q248</f>
        <v/>
      </c>
      <c r="S2747" s="46">
        <f>S2746+IF(X2747=0,0,M2747)</f>
        <v/>
      </c>
      <c r="T2747" s="47">
        <f>MAX(T2746,S2747)</f>
        <v/>
      </c>
      <c r="U2747" s="48">
        <f>S2747-T2747</f>
        <v/>
      </c>
      <c r="V2747" s="47">
        <f>IFERROR(SUMIFS(DATABASE!$M$5:$M$6004,DATABASE!$B$5:$B$6004,B2747,DATABASE!$X$5:$X$6004,1),0)</f>
        <v/>
      </c>
      <c r="W2747" s="31">
        <f>IFERROR(COUNTIFS(DATABASE!$B$5:$B$6004,B2747,DATABASE!$X$5:$X$6004,1),0)</f>
        <v/>
      </c>
      <c r="X2747" s="49">
        <f>--AND(ISNUMBER(B2747),C2747&lt;&gt;"",L2747&lt;&gt;"",M2747&lt;&gt;"")</f>
        <v/>
      </c>
    </row>
    <row r="2748" ht="15" customHeight="1" s="111">
      <c r="A2748" s="50" t="inlineStr">
        <is>
          <t>JUN</t>
        </is>
      </c>
      <c r="B2748" s="51">
        <f>JUN!A249</f>
        <v/>
      </c>
      <c r="C2748" s="52">
        <f>JUN!B249</f>
        <v/>
      </c>
      <c r="D2748" s="52">
        <f>JUN!C249</f>
        <v/>
      </c>
      <c r="E2748" s="52">
        <f>JUN!D249</f>
        <v/>
      </c>
      <c r="F2748" s="52">
        <f>JUN!E249</f>
        <v/>
      </c>
      <c r="G2748" s="52">
        <f>JUN!F249</f>
        <v/>
      </c>
      <c r="H2748" s="52">
        <f>JUN!G249</f>
        <v/>
      </c>
      <c r="I2748" s="53">
        <f>JUN!H249</f>
        <v/>
      </c>
      <c r="J2748" s="53">
        <f>JUN!I249</f>
        <v/>
      </c>
      <c r="K2748" s="52">
        <f>JUN!J249</f>
        <v/>
      </c>
      <c r="L2748" s="52">
        <f>JUN!K249</f>
        <v/>
      </c>
      <c r="M2748" s="54">
        <f>JUN!L249</f>
        <v/>
      </c>
      <c r="N2748" s="52">
        <f>JUN!M249</f>
        <v/>
      </c>
      <c r="O2748" s="52">
        <f>JUN!N249</f>
        <v/>
      </c>
      <c r="P2748" s="52">
        <f>JUN!O249</f>
        <v/>
      </c>
      <c r="Q2748" s="52">
        <f>JUN!P249</f>
        <v/>
      </c>
      <c r="R2748" s="52">
        <f>JUN!Q249</f>
        <v/>
      </c>
      <c r="S2748" s="54">
        <f>S2747+IF(X2748=0,0,M2748)</f>
        <v/>
      </c>
      <c r="T2748" s="55">
        <f>MAX(T2747,S2748)</f>
        <v/>
      </c>
      <c r="U2748" s="56">
        <f>S2748-T2748</f>
        <v/>
      </c>
      <c r="V2748" s="55">
        <f>IFERROR(SUMIFS(DATABASE!$M$5:$M$6004,DATABASE!$B$5:$B$6004,B2748,DATABASE!$X$5:$X$6004,1),0)</f>
        <v/>
      </c>
      <c r="W2748" s="57">
        <f>IFERROR(COUNTIFS(DATABASE!$B$5:$B$6004,B2748,DATABASE!$X$5:$X$6004,1),0)</f>
        <v/>
      </c>
      <c r="X2748" s="58">
        <f>--AND(ISNUMBER(B2748),C2748&lt;&gt;"",L2748&lt;&gt;"",M2748&lt;&gt;"")</f>
        <v/>
      </c>
    </row>
    <row r="2749" ht="15" customHeight="1" s="111">
      <c r="A2749" s="42" t="inlineStr">
        <is>
          <t>JUN</t>
        </is>
      </c>
      <c r="B2749" s="43">
        <f>JUN!A250</f>
        <v/>
      </c>
      <c r="C2749" s="44">
        <f>JUN!B250</f>
        <v/>
      </c>
      <c r="D2749" s="44">
        <f>JUN!C250</f>
        <v/>
      </c>
      <c r="E2749" s="44">
        <f>JUN!D250</f>
        <v/>
      </c>
      <c r="F2749" s="44">
        <f>JUN!E250</f>
        <v/>
      </c>
      <c r="G2749" s="44">
        <f>JUN!F250</f>
        <v/>
      </c>
      <c r="H2749" s="44">
        <f>JUN!G250</f>
        <v/>
      </c>
      <c r="I2749" s="45">
        <f>JUN!H250</f>
        <v/>
      </c>
      <c r="J2749" s="45">
        <f>JUN!I250</f>
        <v/>
      </c>
      <c r="K2749" s="44">
        <f>JUN!J250</f>
        <v/>
      </c>
      <c r="L2749" s="44">
        <f>JUN!K250</f>
        <v/>
      </c>
      <c r="M2749" s="46">
        <f>JUN!L250</f>
        <v/>
      </c>
      <c r="N2749" s="44">
        <f>JUN!M250</f>
        <v/>
      </c>
      <c r="O2749" s="44">
        <f>JUN!N250</f>
        <v/>
      </c>
      <c r="P2749" s="44">
        <f>JUN!O250</f>
        <v/>
      </c>
      <c r="Q2749" s="44">
        <f>JUN!P250</f>
        <v/>
      </c>
      <c r="R2749" s="44">
        <f>JUN!Q250</f>
        <v/>
      </c>
      <c r="S2749" s="46">
        <f>S2748+IF(X2749=0,0,M2749)</f>
        <v/>
      </c>
      <c r="T2749" s="47">
        <f>MAX(T2748,S2749)</f>
        <v/>
      </c>
      <c r="U2749" s="48">
        <f>S2749-T2749</f>
        <v/>
      </c>
      <c r="V2749" s="47">
        <f>IFERROR(SUMIFS(DATABASE!$M$5:$M$6004,DATABASE!$B$5:$B$6004,B2749,DATABASE!$X$5:$X$6004,1),0)</f>
        <v/>
      </c>
      <c r="W2749" s="31">
        <f>IFERROR(COUNTIFS(DATABASE!$B$5:$B$6004,B2749,DATABASE!$X$5:$X$6004,1),0)</f>
        <v/>
      </c>
      <c r="X2749" s="49">
        <f>--AND(ISNUMBER(B2749),C2749&lt;&gt;"",L2749&lt;&gt;"",M2749&lt;&gt;"")</f>
        <v/>
      </c>
    </row>
    <row r="2750" ht="15" customHeight="1" s="111">
      <c r="A2750" s="50" t="inlineStr">
        <is>
          <t>JUN</t>
        </is>
      </c>
      <c r="B2750" s="51">
        <f>JUN!A251</f>
        <v/>
      </c>
      <c r="C2750" s="52">
        <f>JUN!B251</f>
        <v/>
      </c>
      <c r="D2750" s="52">
        <f>JUN!C251</f>
        <v/>
      </c>
      <c r="E2750" s="52">
        <f>JUN!D251</f>
        <v/>
      </c>
      <c r="F2750" s="52">
        <f>JUN!E251</f>
        <v/>
      </c>
      <c r="G2750" s="52">
        <f>JUN!F251</f>
        <v/>
      </c>
      <c r="H2750" s="52">
        <f>JUN!G251</f>
        <v/>
      </c>
      <c r="I2750" s="53">
        <f>JUN!H251</f>
        <v/>
      </c>
      <c r="J2750" s="53">
        <f>JUN!I251</f>
        <v/>
      </c>
      <c r="K2750" s="52">
        <f>JUN!J251</f>
        <v/>
      </c>
      <c r="L2750" s="52">
        <f>JUN!K251</f>
        <v/>
      </c>
      <c r="M2750" s="54">
        <f>JUN!L251</f>
        <v/>
      </c>
      <c r="N2750" s="52">
        <f>JUN!M251</f>
        <v/>
      </c>
      <c r="O2750" s="52">
        <f>JUN!N251</f>
        <v/>
      </c>
      <c r="P2750" s="52">
        <f>JUN!O251</f>
        <v/>
      </c>
      <c r="Q2750" s="52">
        <f>JUN!P251</f>
        <v/>
      </c>
      <c r="R2750" s="52">
        <f>JUN!Q251</f>
        <v/>
      </c>
      <c r="S2750" s="54">
        <f>S2749+IF(X2750=0,0,M2750)</f>
        <v/>
      </c>
      <c r="T2750" s="55">
        <f>MAX(T2749,S2750)</f>
        <v/>
      </c>
      <c r="U2750" s="56">
        <f>S2750-T2750</f>
        <v/>
      </c>
      <c r="V2750" s="55">
        <f>IFERROR(SUMIFS(DATABASE!$M$5:$M$6004,DATABASE!$B$5:$B$6004,B2750,DATABASE!$X$5:$X$6004,1),0)</f>
        <v/>
      </c>
      <c r="W2750" s="57">
        <f>IFERROR(COUNTIFS(DATABASE!$B$5:$B$6004,B2750,DATABASE!$X$5:$X$6004,1),0)</f>
        <v/>
      </c>
      <c r="X2750" s="58">
        <f>--AND(ISNUMBER(B2750),C2750&lt;&gt;"",L2750&lt;&gt;"",M2750&lt;&gt;"")</f>
        <v/>
      </c>
    </row>
    <row r="2751" ht="15" customHeight="1" s="111">
      <c r="A2751" s="42" t="inlineStr">
        <is>
          <t>JUN</t>
        </is>
      </c>
      <c r="B2751" s="43">
        <f>JUN!A252</f>
        <v/>
      </c>
      <c r="C2751" s="44">
        <f>JUN!B252</f>
        <v/>
      </c>
      <c r="D2751" s="44">
        <f>JUN!C252</f>
        <v/>
      </c>
      <c r="E2751" s="44">
        <f>JUN!D252</f>
        <v/>
      </c>
      <c r="F2751" s="44">
        <f>JUN!E252</f>
        <v/>
      </c>
      <c r="G2751" s="44">
        <f>JUN!F252</f>
        <v/>
      </c>
      <c r="H2751" s="44">
        <f>JUN!G252</f>
        <v/>
      </c>
      <c r="I2751" s="45">
        <f>JUN!H252</f>
        <v/>
      </c>
      <c r="J2751" s="45">
        <f>JUN!I252</f>
        <v/>
      </c>
      <c r="K2751" s="44">
        <f>JUN!J252</f>
        <v/>
      </c>
      <c r="L2751" s="44">
        <f>JUN!K252</f>
        <v/>
      </c>
      <c r="M2751" s="46">
        <f>JUN!L252</f>
        <v/>
      </c>
      <c r="N2751" s="44">
        <f>JUN!M252</f>
        <v/>
      </c>
      <c r="O2751" s="44">
        <f>JUN!N252</f>
        <v/>
      </c>
      <c r="P2751" s="44">
        <f>JUN!O252</f>
        <v/>
      </c>
      <c r="Q2751" s="44">
        <f>JUN!P252</f>
        <v/>
      </c>
      <c r="R2751" s="44">
        <f>JUN!Q252</f>
        <v/>
      </c>
      <c r="S2751" s="46">
        <f>S2750+IF(X2751=0,0,M2751)</f>
        <v/>
      </c>
      <c r="T2751" s="47">
        <f>MAX(T2750,S2751)</f>
        <v/>
      </c>
      <c r="U2751" s="48">
        <f>S2751-T2751</f>
        <v/>
      </c>
      <c r="V2751" s="47">
        <f>IFERROR(SUMIFS(DATABASE!$M$5:$M$6004,DATABASE!$B$5:$B$6004,B2751,DATABASE!$X$5:$X$6004,1),0)</f>
        <v/>
      </c>
      <c r="W2751" s="31">
        <f>IFERROR(COUNTIFS(DATABASE!$B$5:$B$6004,B2751,DATABASE!$X$5:$X$6004,1),0)</f>
        <v/>
      </c>
      <c r="X2751" s="49">
        <f>--AND(ISNUMBER(B2751),C2751&lt;&gt;"",L2751&lt;&gt;"",M2751&lt;&gt;"")</f>
        <v/>
      </c>
    </row>
    <row r="2752" ht="15" customHeight="1" s="111">
      <c r="A2752" s="50" t="inlineStr">
        <is>
          <t>JUN</t>
        </is>
      </c>
      <c r="B2752" s="51">
        <f>JUN!A253</f>
        <v/>
      </c>
      <c r="C2752" s="52">
        <f>JUN!B253</f>
        <v/>
      </c>
      <c r="D2752" s="52">
        <f>JUN!C253</f>
        <v/>
      </c>
      <c r="E2752" s="52">
        <f>JUN!D253</f>
        <v/>
      </c>
      <c r="F2752" s="52">
        <f>JUN!E253</f>
        <v/>
      </c>
      <c r="G2752" s="52">
        <f>JUN!F253</f>
        <v/>
      </c>
      <c r="H2752" s="52">
        <f>JUN!G253</f>
        <v/>
      </c>
      <c r="I2752" s="53">
        <f>JUN!H253</f>
        <v/>
      </c>
      <c r="J2752" s="53">
        <f>JUN!I253</f>
        <v/>
      </c>
      <c r="K2752" s="52">
        <f>JUN!J253</f>
        <v/>
      </c>
      <c r="L2752" s="52">
        <f>JUN!K253</f>
        <v/>
      </c>
      <c r="M2752" s="54">
        <f>JUN!L253</f>
        <v/>
      </c>
      <c r="N2752" s="52">
        <f>JUN!M253</f>
        <v/>
      </c>
      <c r="O2752" s="52">
        <f>JUN!N253</f>
        <v/>
      </c>
      <c r="P2752" s="52">
        <f>JUN!O253</f>
        <v/>
      </c>
      <c r="Q2752" s="52">
        <f>JUN!P253</f>
        <v/>
      </c>
      <c r="R2752" s="52">
        <f>JUN!Q253</f>
        <v/>
      </c>
      <c r="S2752" s="54">
        <f>S2751+IF(X2752=0,0,M2752)</f>
        <v/>
      </c>
      <c r="T2752" s="55">
        <f>MAX(T2751,S2752)</f>
        <v/>
      </c>
      <c r="U2752" s="56">
        <f>S2752-T2752</f>
        <v/>
      </c>
      <c r="V2752" s="55">
        <f>IFERROR(SUMIFS(DATABASE!$M$5:$M$6004,DATABASE!$B$5:$B$6004,B2752,DATABASE!$X$5:$X$6004,1),0)</f>
        <v/>
      </c>
      <c r="W2752" s="57">
        <f>IFERROR(COUNTIFS(DATABASE!$B$5:$B$6004,B2752,DATABASE!$X$5:$X$6004,1),0)</f>
        <v/>
      </c>
      <c r="X2752" s="58">
        <f>--AND(ISNUMBER(B2752),C2752&lt;&gt;"",L2752&lt;&gt;"",M2752&lt;&gt;"")</f>
        <v/>
      </c>
    </row>
    <row r="2753" ht="15" customHeight="1" s="111">
      <c r="A2753" s="42" t="inlineStr">
        <is>
          <t>JUN</t>
        </is>
      </c>
      <c r="B2753" s="43">
        <f>JUN!A254</f>
        <v/>
      </c>
      <c r="C2753" s="44">
        <f>JUN!B254</f>
        <v/>
      </c>
      <c r="D2753" s="44">
        <f>JUN!C254</f>
        <v/>
      </c>
      <c r="E2753" s="44">
        <f>JUN!D254</f>
        <v/>
      </c>
      <c r="F2753" s="44">
        <f>JUN!E254</f>
        <v/>
      </c>
      <c r="G2753" s="44">
        <f>JUN!F254</f>
        <v/>
      </c>
      <c r="H2753" s="44">
        <f>JUN!G254</f>
        <v/>
      </c>
      <c r="I2753" s="45">
        <f>JUN!H254</f>
        <v/>
      </c>
      <c r="J2753" s="45">
        <f>JUN!I254</f>
        <v/>
      </c>
      <c r="K2753" s="44">
        <f>JUN!J254</f>
        <v/>
      </c>
      <c r="L2753" s="44">
        <f>JUN!K254</f>
        <v/>
      </c>
      <c r="M2753" s="46">
        <f>JUN!L254</f>
        <v/>
      </c>
      <c r="N2753" s="44">
        <f>JUN!M254</f>
        <v/>
      </c>
      <c r="O2753" s="44">
        <f>JUN!N254</f>
        <v/>
      </c>
      <c r="P2753" s="44">
        <f>JUN!O254</f>
        <v/>
      </c>
      <c r="Q2753" s="44">
        <f>JUN!P254</f>
        <v/>
      </c>
      <c r="R2753" s="44">
        <f>JUN!Q254</f>
        <v/>
      </c>
      <c r="S2753" s="46">
        <f>S2752+IF(X2753=0,0,M2753)</f>
        <v/>
      </c>
      <c r="T2753" s="47">
        <f>MAX(T2752,S2753)</f>
        <v/>
      </c>
      <c r="U2753" s="48">
        <f>S2753-T2753</f>
        <v/>
      </c>
      <c r="V2753" s="47">
        <f>IFERROR(SUMIFS(DATABASE!$M$5:$M$6004,DATABASE!$B$5:$B$6004,B2753,DATABASE!$X$5:$X$6004,1),0)</f>
        <v/>
      </c>
      <c r="W2753" s="31">
        <f>IFERROR(COUNTIFS(DATABASE!$B$5:$B$6004,B2753,DATABASE!$X$5:$X$6004,1),0)</f>
        <v/>
      </c>
      <c r="X2753" s="49">
        <f>--AND(ISNUMBER(B2753),C2753&lt;&gt;"",L2753&lt;&gt;"",M2753&lt;&gt;"")</f>
        <v/>
      </c>
    </row>
    <row r="2754" ht="15" customHeight="1" s="111">
      <c r="A2754" s="50" t="inlineStr">
        <is>
          <t>JUN</t>
        </is>
      </c>
      <c r="B2754" s="51">
        <f>JUN!A255</f>
        <v/>
      </c>
      <c r="C2754" s="52">
        <f>JUN!B255</f>
        <v/>
      </c>
      <c r="D2754" s="52">
        <f>JUN!C255</f>
        <v/>
      </c>
      <c r="E2754" s="52">
        <f>JUN!D255</f>
        <v/>
      </c>
      <c r="F2754" s="52">
        <f>JUN!E255</f>
        <v/>
      </c>
      <c r="G2754" s="52">
        <f>JUN!F255</f>
        <v/>
      </c>
      <c r="H2754" s="52">
        <f>JUN!G255</f>
        <v/>
      </c>
      <c r="I2754" s="53">
        <f>JUN!H255</f>
        <v/>
      </c>
      <c r="J2754" s="53">
        <f>JUN!I255</f>
        <v/>
      </c>
      <c r="K2754" s="52">
        <f>JUN!J255</f>
        <v/>
      </c>
      <c r="L2754" s="52">
        <f>JUN!K255</f>
        <v/>
      </c>
      <c r="M2754" s="54">
        <f>JUN!L255</f>
        <v/>
      </c>
      <c r="N2754" s="52">
        <f>JUN!M255</f>
        <v/>
      </c>
      <c r="O2754" s="52">
        <f>JUN!N255</f>
        <v/>
      </c>
      <c r="P2754" s="52">
        <f>JUN!O255</f>
        <v/>
      </c>
      <c r="Q2754" s="52">
        <f>JUN!P255</f>
        <v/>
      </c>
      <c r="R2754" s="52">
        <f>JUN!Q255</f>
        <v/>
      </c>
      <c r="S2754" s="54">
        <f>S2753+IF(X2754=0,0,M2754)</f>
        <v/>
      </c>
      <c r="T2754" s="55">
        <f>MAX(T2753,S2754)</f>
        <v/>
      </c>
      <c r="U2754" s="56">
        <f>S2754-T2754</f>
        <v/>
      </c>
      <c r="V2754" s="55">
        <f>IFERROR(SUMIFS(DATABASE!$M$5:$M$6004,DATABASE!$B$5:$B$6004,B2754,DATABASE!$X$5:$X$6004,1),0)</f>
        <v/>
      </c>
      <c r="W2754" s="57">
        <f>IFERROR(COUNTIFS(DATABASE!$B$5:$B$6004,B2754,DATABASE!$X$5:$X$6004,1),0)</f>
        <v/>
      </c>
      <c r="X2754" s="58">
        <f>--AND(ISNUMBER(B2754),C2754&lt;&gt;"",L2754&lt;&gt;"",M2754&lt;&gt;"")</f>
        <v/>
      </c>
    </row>
    <row r="2755" ht="15" customHeight="1" s="111">
      <c r="A2755" s="42" t="inlineStr">
        <is>
          <t>JUN</t>
        </is>
      </c>
      <c r="B2755" s="43">
        <f>JUN!A256</f>
        <v/>
      </c>
      <c r="C2755" s="44">
        <f>JUN!B256</f>
        <v/>
      </c>
      <c r="D2755" s="44">
        <f>JUN!C256</f>
        <v/>
      </c>
      <c r="E2755" s="44">
        <f>JUN!D256</f>
        <v/>
      </c>
      <c r="F2755" s="44">
        <f>JUN!E256</f>
        <v/>
      </c>
      <c r="G2755" s="44">
        <f>JUN!F256</f>
        <v/>
      </c>
      <c r="H2755" s="44">
        <f>JUN!G256</f>
        <v/>
      </c>
      <c r="I2755" s="45">
        <f>JUN!H256</f>
        <v/>
      </c>
      <c r="J2755" s="45">
        <f>JUN!I256</f>
        <v/>
      </c>
      <c r="K2755" s="44">
        <f>JUN!J256</f>
        <v/>
      </c>
      <c r="L2755" s="44">
        <f>JUN!K256</f>
        <v/>
      </c>
      <c r="M2755" s="46">
        <f>JUN!L256</f>
        <v/>
      </c>
      <c r="N2755" s="44">
        <f>JUN!M256</f>
        <v/>
      </c>
      <c r="O2755" s="44">
        <f>JUN!N256</f>
        <v/>
      </c>
      <c r="P2755" s="44">
        <f>JUN!O256</f>
        <v/>
      </c>
      <c r="Q2755" s="44">
        <f>JUN!P256</f>
        <v/>
      </c>
      <c r="R2755" s="44">
        <f>JUN!Q256</f>
        <v/>
      </c>
      <c r="S2755" s="46">
        <f>S2754+IF(X2755=0,0,M2755)</f>
        <v/>
      </c>
      <c r="T2755" s="47">
        <f>MAX(T2754,S2755)</f>
        <v/>
      </c>
      <c r="U2755" s="48">
        <f>S2755-T2755</f>
        <v/>
      </c>
      <c r="V2755" s="47">
        <f>IFERROR(SUMIFS(DATABASE!$M$5:$M$6004,DATABASE!$B$5:$B$6004,B2755,DATABASE!$X$5:$X$6004,1),0)</f>
        <v/>
      </c>
      <c r="W2755" s="31">
        <f>IFERROR(COUNTIFS(DATABASE!$B$5:$B$6004,B2755,DATABASE!$X$5:$X$6004,1),0)</f>
        <v/>
      </c>
      <c r="X2755" s="49">
        <f>--AND(ISNUMBER(B2755),C2755&lt;&gt;"",L2755&lt;&gt;"",M2755&lt;&gt;"")</f>
        <v/>
      </c>
    </row>
    <row r="2756" ht="15" customHeight="1" s="111">
      <c r="A2756" s="50" t="inlineStr">
        <is>
          <t>JUN</t>
        </is>
      </c>
      <c r="B2756" s="51">
        <f>JUN!A257</f>
        <v/>
      </c>
      <c r="C2756" s="52">
        <f>JUN!B257</f>
        <v/>
      </c>
      <c r="D2756" s="52">
        <f>JUN!C257</f>
        <v/>
      </c>
      <c r="E2756" s="52">
        <f>JUN!D257</f>
        <v/>
      </c>
      <c r="F2756" s="52">
        <f>JUN!E257</f>
        <v/>
      </c>
      <c r="G2756" s="52">
        <f>JUN!F257</f>
        <v/>
      </c>
      <c r="H2756" s="52">
        <f>JUN!G257</f>
        <v/>
      </c>
      <c r="I2756" s="53">
        <f>JUN!H257</f>
        <v/>
      </c>
      <c r="J2756" s="53">
        <f>JUN!I257</f>
        <v/>
      </c>
      <c r="K2756" s="52">
        <f>JUN!J257</f>
        <v/>
      </c>
      <c r="L2756" s="52">
        <f>JUN!K257</f>
        <v/>
      </c>
      <c r="M2756" s="54">
        <f>JUN!L257</f>
        <v/>
      </c>
      <c r="N2756" s="52">
        <f>JUN!M257</f>
        <v/>
      </c>
      <c r="O2756" s="52">
        <f>JUN!N257</f>
        <v/>
      </c>
      <c r="P2756" s="52">
        <f>JUN!O257</f>
        <v/>
      </c>
      <c r="Q2756" s="52">
        <f>JUN!P257</f>
        <v/>
      </c>
      <c r="R2756" s="52">
        <f>JUN!Q257</f>
        <v/>
      </c>
      <c r="S2756" s="54">
        <f>S2755+IF(X2756=0,0,M2756)</f>
        <v/>
      </c>
      <c r="T2756" s="55">
        <f>MAX(T2755,S2756)</f>
        <v/>
      </c>
      <c r="U2756" s="56">
        <f>S2756-T2756</f>
        <v/>
      </c>
      <c r="V2756" s="55">
        <f>IFERROR(SUMIFS(DATABASE!$M$5:$M$6004,DATABASE!$B$5:$B$6004,B2756,DATABASE!$X$5:$X$6004,1),0)</f>
        <v/>
      </c>
      <c r="W2756" s="57">
        <f>IFERROR(COUNTIFS(DATABASE!$B$5:$B$6004,B2756,DATABASE!$X$5:$X$6004,1),0)</f>
        <v/>
      </c>
      <c r="X2756" s="58">
        <f>--AND(ISNUMBER(B2756),C2756&lt;&gt;"",L2756&lt;&gt;"",M2756&lt;&gt;"")</f>
        <v/>
      </c>
    </row>
    <row r="2757" ht="15" customHeight="1" s="111">
      <c r="A2757" s="42" t="inlineStr">
        <is>
          <t>JUN</t>
        </is>
      </c>
      <c r="B2757" s="43">
        <f>JUN!A258</f>
        <v/>
      </c>
      <c r="C2757" s="44">
        <f>JUN!B258</f>
        <v/>
      </c>
      <c r="D2757" s="44">
        <f>JUN!C258</f>
        <v/>
      </c>
      <c r="E2757" s="44">
        <f>JUN!D258</f>
        <v/>
      </c>
      <c r="F2757" s="44">
        <f>JUN!E258</f>
        <v/>
      </c>
      <c r="G2757" s="44">
        <f>JUN!F258</f>
        <v/>
      </c>
      <c r="H2757" s="44">
        <f>JUN!G258</f>
        <v/>
      </c>
      <c r="I2757" s="45">
        <f>JUN!H258</f>
        <v/>
      </c>
      <c r="J2757" s="45">
        <f>JUN!I258</f>
        <v/>
      </c>
      <c r="K2757" s="44">
        <f>JUN!J258</f>
        <v/>
      </c>
      <c r="L2757" s="44">
        <f>JUN!K258</f>
        <v/>
      </c>
      <c r="M2757" s="46">
        <f>JUN!L258</f>
        <v/>
      </c>
      <c r="N2757" s="44">
        <f>JUN!M258</f>
        <v/>
      </c>
      <c r="O2757" s="44">
        <f>JUN!N258</f>
        <v/>
      </c>
      <c r="P2757" s="44">
        <f>JUN!O258</f>
        <v/>
      </c>
      <c r="Q2757" s="44">
        <f>JUN!P258</f>
        <v/>
      </c>
      <c r="R2757" s="44">
        <f>JUN!Q258</f>
        <v/>
      </c>
      <c r="S2757" s="46">
        <f>S2756+IF(X2757=0,0,M2757)</f>
        <v/>
      </c>
      <c r="T2757" s="47">
        <f>MAX(T2756,S2757)</f>
        <v/>
      </c>
      <c r="U2757" s="48">
        <f>S2757-T2757</f>
        <v/>
      </c>
      <c r="V2757" s="47">
        <f>IFERROR(SUMIFS(DATABASE!$M$5:$M$6004,DATABASE!$B$5:$B$6004,B2757,DATABASE!$X$5:$X$6004,1),0)</f>
        <v/>
      </c>
      <c r="W2757" s="31">
        <f>IFERROR(COUNTIFS(DATABASE!$B$5:$B$6004,B2757,DATABASE!$X$5:$X$6004,1),0)</f>
        <v/>
      </c>
      <c r="X2757" s="49">
        <f>--AND(ISNUMBER(B2757),C2757&lt;&gt;"",L2757&lt;&gt;"",M2757&lt;&gt;"")</f>
        <v/>
      </c>
    </row>
    <row r="2758" ht="15" customHeight="1" s="111">
      <c r="A2758" s="50" t="inlineStr">
        <is>
          <t>JUN</t>
        </is>
      </c>
      <c r="B2758" s="51">
        <f>JUN!A259</f>
        <v/>
      </c>
      <c r="C2758" s="52">
        <f>JUN!B259</f>
        <v/>
      </c>
      <c r="D2758" s="52">
        <f>JUN!C259</f>
        <v/>
      </c>
      <c r="E2758" s="52">
        <f>JUN!D259</f>
        <v/>
      </c>
      <c r="F2758" s="52">
        <f>JUN!E259</f>
        <v/>
      </c>
      <c r="G2758" s="52">
        <f>JUN!F259</f>
        <v/>
      </c>
      <c r="H2758" s="52">
        <f>JUN!G259</f>
        <v/>
      </c>
      <c r="I2758" s="53">
        <f>JUN!H259</f>
        <v/>
      </c>
      <c r="J2758" s="53">
        <f>JUN!I259</f>
        <v/>
      </c>
      <c r="K2758" s="52">
        <f>JUN!J259</f>
        <v/>
      </c>
      <c r="L2758" s="52">
        <f>JUN!K259</f>
        <v/>
      </c>
      <c r="M2758" s="54">
        <f>JUN!L259</f>
        <v/>
      </c>
      <c r="N2758" s="52">
        <f>JUN!M259</f>
        <v/>
      </c>
      <c r="O2758" s="52">
        <f>JUN!N259</f>
        <v/>
      </c>
      <c r="P2758" s="52">
        <f>JUN!O259</f>
        <v/>
      </c>
      <c r="Q2758" s="52">
        <f>JUN!P259</f>
        <v/>
      </c>
      <c r="R2758" s="52">
        <f>JUN!Q259</f>
        <v/>
      </c>
      <c r="S2758" s="54">
        <f>S2757+IF(X2758=0,0,M2758)</f>
        <v/>
      </c>
      <c r="T2758" s="55">
        <f>MAX(T2757,S2758)</f>
        <v/>
      </c>
      <c r="U2758" s="56">
        <f>S2758-T2758</f>
        <v/>
      </c>
      <c r="V2758" s="55">
        <f>IFERROR(SUMIFS(DATABASE!$M$5:$M$6004,DATABASE!$B$5:$B$6004,B2758,DATABASE!$X$5:$X$6004,1),0)</f>
        <v/>
      </c>
      <c r="W2758" s="57">
        <f>IFERROR(COUNTIFS(DATABASE!$B$5:$B$6004,B2758,DATABASE!$X$5:$X$6004,1),0)</f>
        <v/>
      </c>
      <c r="X2758" s="58">
        <f>--AND(ISNUMBER(B2758),C2758&lt;&gt;"",L2758&lt;&gt;"",M2758&lt;&gt;"")</f>
        <v/>
      </c>
    </row>
    <row r="2759" ht="15" customHeight="1" s="111">
      <c r="A2759" s="42" t="inlineStr">
        <is>
          <t>JUN</t>
        </is>
      </c>
      <c r="B2759" s="43">
        <f>JUN!A260</f>
        <v/>
      </c>
      <c r="C2759" s="44">
        <f>JUN!B260</f>
        <v/>
      </c>
      <c r="D2759" s="44">
        <f>JUN!C260</f>
        <v/>
      </c>
      <c r="E2759" s="44">
        <f>JUN!D260</f>
        <v/>
      </c>
      <c r="F2759" s="44">
        <f>JUN!E260</f>
        <v/>
      </c>
      <c r="G2759" s="44">
        <f>JUN!F260</f>
        <v/>
      </c>
      <c r="H2759" s="44">
        <f>JUN!G260</f>
        <v/>
      </c>
      <c r="I2759" s="45">
        <f>JUN!H260</f>
        <v/>
      </c>
      <c r="J2759" s="45">
        <f>JUN!I260</f>
        <v/>
      </c>
      <c r="K2759" s="44">
        <f>JUN!J260</f>
        <v/>
      </c>
      <c r="L2759" s="44">
        <f>JUN!K260</f>
        <v/>
      </c>
      <c r="M2759" s="46">
        <f>JUN!L260</f>
        <v/>
      </c>
      <c r="N2759" s="44">
        <f>JUN!M260</f>
        <v/>
      </c>
      <c r="O2759" s="44">
        <f>JUN!N260</f>
        <v/>
      </c>
      <c r="P2759" s="44">
        <f>JUN!O260</f>
        <v/>
      </c>
      <c r="Q2759" s="44">
        <f>JUN!P260</f>
        <v/>
      </c>
      <c r="R2759" s="44">
        <f>JUN!Q260</f>
        <v/>
      </c>
      <c r="S2759" s="46">
        <f>S2758+IF(X2759=0,0,M2759)</f>
        <v/>
      </c>
      <c r="T2759" s="47">
        <f>MAX(T2758,S2759)</f>
        <v/>
      </c>
      <c r="U2759" s="48">
        <f>S2759-T2759</f>
        <v/>
      </c>
      <c r="V2759" s="47">
        <f>IFERROR(SUMIFS(DATABASE!$M$5:$M$6004,DATABASE!$B$5:$B$6004,B2759,DATABASE!$X$5:$X$6004,1),0)</f>
        <v/>
      </c>
      <c r="W2759" s="31">
        <f>IFERROR(COUNTIFS(DATABASE!$B$5:$B$6004,B2759,DATABASE!$X$5:$X$6004,1),0)</f>
        <v/>
      </c>
      <c r="X2759" s="49">
        <f>--AND(ISNUMBER(B2759),C2759&lt;&gt;"",L2759&lt;&gt;"",M2759&lt;&gt;"")</f>
        <v/>
      </c>
    </row>
    <row r="2760" ht="15" customHeight="1" s="111">
      <c r="A2760" s="50" t="inlineStr">
        <is>
          <t>JUN</t>
        </is>
      </c>
      <c r="B2760" s="51">
        <f>JUN!A261</f>
        <v/>
      </c>
      <c r="C2760" s="52">
        <f>JUN!B261</f>
        <v/>
      </c>
      <c r="D2760" s="52">
        <f>JUN!C261</f>
        <v/>
      </c>
      <c r="E2760" s="52">
        <f>JUN!D261</f>
        <v/>
      </c>
      <c r="F2760" s="52">
        <f>JUN!E261</f>
        <v/>
      </c>
      <c r="G2760" s="52">
        <f>JUN!F261</f>
        <v/>
      </c>
      <c r="H2760" s="52">
        <f>JUN!G261</f>
        <v/>
      </c>
      <c r="I2760" s="53">
        <f>JUN!H261</f>
        <v/>
      </c>
      <c r="J2760" s="53">
        <f>JUN!I261</f>
        <v/>
      </c>
      <c r="K2760" s="52">
        <f>JUN!J261</f>
        <v/>
      </c>
      <c r="L2760" s="52">
        <f>JUN!K261</f>
        <v/>
      </c>
      <c r="M2760" s="54">
        <f>JUN!L261</f>
        <v/>
      </c>
      <c r="N2760" s="52">
        <f>JUN!M261</f>
        <v/>
      </c>
      <c r="O2760" s="52">
        <f>JUN!N261</f>
        <v/>
      </c>
      <c r="P2760" s="52">
        <f>JUN!O261</f>
        <v/>
      </c>
      <c r="Q2760" s="52">
        <f>JUN!P261</f>
        <v/>
      </c>
      <c r="R2760" s="52">
        <f>JUN!Q261</f>
        <v/>
      </c>
      <c r="S2760" s="54">
        <f>S2759+IF(X2760=0,0,M2760)</f>
        <v/>
      </c>
      <c r="T2760" s="55">
        <f>MAX(T2759,S2760)</f>
        <v/>
      </c>
      <c r="U2760" s="56">
        <f>S2760-T2760</f>
        <v/>
      </c>
      <c r="V2760" s="55">
        <f>IFERROR(SUMIFS(DATABASE!$M$5:$M$6004,DATABASE!$B$5:$B$6004,B2760,DATABASE!$X$5:$X$6004,1),0)</f>
        <v/>
      </c>
      <c r="W2760" s="57">
        <f>IFERROR(COUNTIFS(DATABASE!$B$5:$B$6004,B2760,DATABASE!$X$5:$X$6004,1),0)</f>
        <v/>
      </c>
      <c r="X2760" s="58">
        <f>--AND(ISNUMBER(B2760),C2760&lt;&gt;"",L2760&lt;&gt;"",M2760&lt;&gt;"")</f>
        <v/>
      </c>
    </row>
    <row r="2761" ht="15" customHeight="1" s="111">
      <c r="A2761" s="42" t="inlineStr">
        <is>
          <t>JUN</t>
        </is>
      </c>
      <c r="B2761" s="43">
        <f>JUN!A262</f>
        <v/>
      </c>
      <c r="C2761" s="44">
        <f>JUN!B262</f>
        <v/>
      </c>
      <c r="D2761" s="44">
        <f>JUN!C262</f>
        <v/>
      </c>
      <c r="E2761" s="44">
        <f>JUN!D262</f>
        <v/>
      </c>
      <c r="F2761" s="44">
        <f>JUN!E262</f>
        <v/>
      </c>
      <c r="G2761" s="44">
        <f>JUN!F262</f>
        <v/>
      </c>
      <c r="H2761" s="44">
        <f>JUN!G262</f>
        <v/>
      </c>
      <c r="I2761" s="45">
        <f>JUN!H262</f>
        <v/>
      </c>
      <c r="J2761" s="45">
        <f>JUN!I262</f>
        <v/>
      </c>
      <c r="K2761" s="44">
        <f>JUN!J262</f>
        <v/>
      </c>
      <c r="L2761" s="44">
        <f>JUN!K262</f>
        <v/>
      </c>
      <c r="M2761" s="46">
        <f>JUN!L262</f>
        <v/>
      </c>
      <c r="N2761" s="44">
        <f>JUN!M262</f>
        <v/>
      </c>
      <c r="O2761" s="44">
        <f>JUN!N262</f>
        <v/>
      </c>
      <c r="P2761" s="44">
        <f>JUN!O262</f>
        <v/>
      </c>
      <c r="Q2761" s="44">
        <f>JUN!P262</f>
        <v/>
      </c>
      <c r="R2761" s="44">
        <f>JUN!Q262</f>
        <v/>
      </c>
      <c r="S2761" s="46">
        <f>S2760+IF(X2761=0,0,M2761)</f>
        <v/>
      </c>
      <c r="T2761" s="47">
        <f>MAX(T2760,S2761)</f>
        <v/>
      </c>
      <c r="U2761" s="48">
        <f>S2761-T2761</f>
        <v/>
      </c>
      <c r="V2761" s="47">
        <f>IFERROR(SUMIFS(DATABASE!$M$5:$M$6004,DATABASE!$B$5:$B$6004,B2761,DATABASE!$X$5:$X$6004,1),0)</f>
        <v/>
      </c>
      <c r="W2761" s="31">
        <f>IFERROR(COUNTIFS(DATABASE!$B$5:$B$6004,B2761,DATABASE!$X$5:$X$6004,1),0)</f>
        <v/>
      </c>
      <c r="X2761" s="49">
        <f>--AND(ISNUMBER(B2761),C2761&lt;&gt;"",L2761&lt;&gt;"",M2761&lt;&gt;"")</f>
        <v/>
      </c>
    </row>
    <row r="2762" ht="15" customHeight="1" s="111">
      <c r="A2762" s="50" t="inlineStr">
        <is>
          <t>JUN</t>
        </is>
      </c>
      <c r="B2762" s="51">
        <f>JUN!A263</f>
        <v/>
      </c>
      <c r="C2762" s="52">
        <f>JUN!B263</f>
        <v/>
      </c>
      <c r="D2762" s="52">
        <f>JUN!C263</f>
        <v/>
      </c>
      <c r="E2762" s="52">
        <f>JUN!D263</f>
        <v/>
      </c>
      <c r="F2762" s="52">
        <f>JUN!E263</f>
        <v/>
      </c>
      <c r="G2762" s="52">
        <f>JUN!F263</f>
        <v/>
      </c>
      <c r="H2762" s="52">
        <f>JUN!G263</f>
        <v/>
      </c>
      <c r="I2762" s="53">
        <f>JUN!H263</f>
        <v/>
      </c>
      <c r="J2762" s="53">
        <f>JUN!I263</f>
        <v/>
      </c>
      <c r="K2762" s="52">
        <f>JUN!J263</f>
        <v/>
      </c>
      <c r="L2762" s="52">
        <f>JUN!K263</f>
        <v/>
      </c>
      <c r="M2762" s="54">
        <f>JUN!L263</f>
        <v/>
      </c>
      <c r="N2762" s="52">
        <f>JUN!M263</f>
        <v/>
      </c>
      <c r="O2762" s="52">
        <f>JUN!N263</f>
        <v/>
      </c>
      <c r="P2762" s="52">
        <f>JUN!O263</f>
        <v/>
      </c>
      <c r="Q2762" s="52">
        <f>JUN!P263</f>
        <v/>
      </c>
      <c r="R2762" s="52">
        <f>JUN!Q263</f>
        <v/>
      </c>
      <c r="S2762" s="54">
        <f>S2761+IF(X2762=0,0,M2762)</f>
        <v/>
      </c>
      <c r="T2762" s="55">
        <f>MAX(T2761,S2762)</f>
        <v/>
      </c>
      <c r="U2762" s="56">
        <f>S2762-T2762</f>
        <v/>
      </c>
      <c r="V2762" s="55">
        <f>IFERROR(SUMIFS(DATABASE!$M$5:$M$6004,DATABASE!$B$5:$B$6004,B2762,DATABASE!$X$5:$X$6004,1),0)</f>
        <v/>
      </c>
      <c r="W2762" s="57">
        <f>IFERROR(COUNTIFS(DATABASE!$B$5:$B$6004,B2762,DATABASE!$X$5:$X$6004,1),0)</f>
        <v/>
      </c>
      <c r="X2762" s="58">
        <f>--AND(ISNUMBER(B2762),C2762&lt;&gt;"",L2762&lt;&gt;"",M2762&lt;&gt;"")</f>
        <v/>
      </c>
    </row>
    <row r="2763" ht="15" customHeight="1" s="111">
      <c r="A2763" s="42" t="inlineStr">
        <is>
          <t>JUN</t>
        </is>
      </c>
      <c r="B2763" s="43">
        <f>JUN!A264</f>
        <v/>
      </c>
      <c r="C2763" s="44">
        <f>JUN!B264</f>
        <v/>
      </c>
      <c r="D2763" s="44">
        <f>JUN!C264</f>
        <v/>
      </c>
      <c r="E2763" s="44">
        <f>JUN!D264</f>
        <v/>
      </c>
      <c r="F2763" s="44">
        <f>JUN!E264</f>
        <v/>
      </c>
      <c r="G2763" s="44">
        <f>JUN!F264</f>
        <v/>
      </c>
      <c r="H2763" s="44">
        <f>JUN!G264</f>
        <v/>
      </c>
      <c r="I2763" s="45">
        <f>JUN!H264</f>
        <v/>
      </c>
      <c r="J2763" s="45">
        <f>JUN!I264</f>
        <v/>
      </c>
      <c r="K2763" s="44">
        <f>JUN!J264</f>
        <v/>
      </c>
      <c r="L2763" s="44">
        <f>JUN!K264</f>
        <v/>
      </c>
      <c r="M2763" s="46">
        <f>JUN!L264</f>
        <v/>
      </c>
      <c r="N2763" s="44">
        <f>JUN!M264</f>
        <v/>
      </c>
      <c r="O2763" s="44">
        <f>JUN!N264</f>
        <v/>
      </c>
      <c r="P2763" s="44">
        <f>JUN!O264</f>
        <v/>
      </c>
      <c r="Q2763" s="44">
        <f>JUN!P264</f>
        <v/>
      </c>
      <c r="R2763" s="44">
        <f>JUN!Q264</f>
        <v/>
      </c>
      <c r="S2763" s="46">
        <f>S2762+IF(X2763=0,0,M2763)</f>
        <v/>
      </c>
      <c r="T2763" s="47">
        <f>MAX(T2762,S2763)</f>
        <v/>
      </c>
      <c r="U2763" s="48">
        <f>S2763-T2763</f>
        <v/>
      </c>
      <c r="V2763" s="47">
        <f>IFERROR(SUMIFS(DATABASE!$M$5:$M$6004,DATABASE!$B$5:$B$6004,B2763,DATABASE!$X$5:$X$6004,1),0)</f>
        <v/>
      </c>
      <c r="W2763" s="31">
        <f>IFERROR(COUNTIFS(DATABASE!$B$5:$B$6004,B2763,DATABASE!$X$5:$X$6004,1),0)</f>
        <v/>
      </c>
      <c r="X2763" s="49">
        <f>--AND(ISNUMBER(B2763),C2763&lt;&gt;"",L2763&lt;&gt;"",M2763&lt;&gt;"")</f>
        <v/>
      </c>
    </row>
    <row r="2764" ht="15" customHeight="1" s="111">
      <c r="A2764" s="50" t="inlineStr">
        <is>
          <t>JUN</t>
        </is>
      </c>
      <c r="B2764" s="51">
        <f>JUN!A265</f>
        <v/>
      </c>
      <c r="C2764" s="52">
        <f>JUN!B265</f>
        <v/>
      </c>
      <c r="D2764" s="52">
        <f>JUN!C265</f>
        <v/>
      </c>
      <c r="E2764" s="52">
        <f>JUN!D265</f>
        <v/>
      </c>
      <c r="F2764" s="52">
        <f>JUN!E265</f>
        <v/>
      </c>
      <c r="G2764" s="52">
        <f>JUN!F265</f>
        <v/>
      </c>
      <c r="H2764" s="52">
        <f>JUN!G265</f>
        <v/>
      </c>
      <c r="I2764" s="53">
        <f>JUN!H265</f>
        <v/>
      </c>
      <c r="J2764" s="53">
        <f>JUN!I265</f>
        <v/>
      </c>
      <c r="K2764" s="52">
        <f>JUN!J265</f>
        <v/>
      </c>
      <c r="L2764" s="52">
        <f>JUN!K265</f>
        <v/>
      </c>
      <c r="M2764" s="54">
        <f>JUN!L265</f>
        <v/>
      </c>
      <c r="N2764" s="52">
        <f>JUN!M265</f>
        <v/>
      </c>
      <c r="O2764" s="52">
        <f>JUN!N265</f>
        <v/>
      </c>
      <c r="P2764" s="52">
        <f>JUN!O265</f>
        <v/>
      </c>
      <c r="Q2764" s="52">
        <f>JUN!P265</f>
        <v/>
      </c>
      <c r="R2764" s="52">
        <f>JUN!Q265</f>
        <v/>
      </c>
      <c r="S2764" s="54">
        <f>S2763+IF(X2764=0,0,M2764)</f>
        <v/>
      </c>
      <c r="T2764" s="55">
        <f>MAX(T2763,S2764)</f>
        <v/>
      </c>
      <c r="U2764" s="56">
        <f>S2764-T2764</f>
        <v/>
      </c>
      <c r="V2764" s="55">
        <f>IFERROR(SUMIFS(DATABASE!$M$5:$M$6004,DATABASE!$B$5:$B$6004,B2764,DATABASE!$X$5:$X$6004,1),0)</f>
        <v/>
      </c>
      <c r="W2764" s="57">
        <f>IFERROR(COUNTIFS(DATABASE!$B$5:$B$6004,B2764,DATABASE!$X$5:$X$6004,1),0)</f>
        <v/>
      </c>
      <c r="X2764" s="58">
        <f>--AND(ISNUMBER(B2764),C2764&lt;&gt;"",L2764&lt;&gt;"",M2764&lt;&gt;"")</f>
        <v/>
      </c>
    </row>
    <row r="2765" ht="15" customHeight="1" s="111">
      <c r="A2765" s="42" t="inlineStr">
        <is>
          <t>JUN</t>
        </is>
      </c>
      <c r="B2765" s="43">
        <f>JUN!A266</f>
        <v/>
      </c>
      <c r="C2765" s="44">
        <f>JUN!B266</f>
        <v/>
      </c>
      <c r="D2765" s="44">
        <f>JUN!C266</f>
        <v/>
      </c>
      <c r="E2765" s="44">
        <f>JUN!D266</f>
        <v/>
      </c>
      <c r="F2765" s="44">
        <f>JUN!E266</f>
        <v/>
      </c>
      <c r="G2765" s="44">
        <f>JUN!F266</f>
        <v/>
      </c>
      <c r="H2765" s="44">
        <f>JUN!G266</f>
        <v/>
      </c>
      <c r="I2765" s="45">
        <f>JUN!H266</f>
        <v/>
      </c>
      <c r="J2765" s="45">
        <f>JUN!I266</f>
        <v/>
      </c>
      <c r="K2765" s="44">
        <f>JUN!J266</f>
        <v/>
      </c>
      <c r="L2765" s="44">
        <f>JUN!K266</f>
        <v/>
      </c>
      <c r="M2765" s="46">
        <f>JUN!L266</f>
        <v/>
      </c>
      <c r="N2765" s="44">
        <f>JUN!M266</f>
        <v/>
      </c>
      <c r="O2765" s="44">
        <f>JUN!N266</f>
        <v/>
      </c>
      <c r="P2765" s="44">
        <f>JUN!O266</f>
        <v/>
      </c>
      <c r="Q2765" s="44">
        <f>JUN!P266</f>
        <v/>
      </c>
      <c r="R2765" s="44">
        <f>JUN!Q266</f>
        <v/>
      </c>
      <c r="S2765" s="46">
        <f>S2764+IF(X2765=0,0,M2765)</f>
        <v/>
      </c>
      <c r="T2765" s="47">
        <f>MAX(T2764,S2765)</f>
        <v/>
      </c>
      <c r="U2765" s="48">
        <f>S2765-T2765</f>
        <v/>
      </c>
      <c r="V2765" s="47">
        <f>IFERROR(SUMIFS(DATABASE!$M$5:$M$6004,DATABASE!$B$5:$B$6004,B2765,DATABASE!$X$5:$X$6004,1),0)</f>
        <v/>
      </c>
      <c r="W2765" s="31">
        <f>IFERROR(COUNTIFS(DATABASE!$B$5:$B$6004,B2765,DATABASE!$X$5:$X$6004,1),0)</f>
        <v/>
      </c>
      <c r="X2765" s="49">
        <f>--AND(ISNUMBER(B2765),C2765&lt;&gt;"",L2765&lt;&gt;"",M2765&lt;&gt;"")</f>
        <v/>
      </c>
    </row>
    <row r="2766" ht="15" customHeight="1" s="111">
      <c r="A2766" s="50" t="inlineStr">
        <is>
          <t>JUN</t>
        </is>
      </c>
      <c r="B2766" s="51">
        <f>JUN!A267</f>
        <v/>
      </c>
      <c r="C2766" s="52">
        <f>JUN!B267</f>
        <v/>
      </c>
      <c r="D2766" s="52">
        <f>JUN!C267</f>
        <v/>
      </c>
      <c r="E2766" s="52">
        <f>JUN!D267</f>
        <v/>
      </c>
      <c r="F2766" s="52">
        <f>JUN!E267</f>
        <v/>
      </c>
      <c r="G2766" s="52">
        <f>JUN!F267</f>
        <v/>
      </c>
      <c r="H2766" s="52">
        <f>JUN!G267</f>
        <v/>
      </c>
      <c r="I2766" s="53">
        <f>JUN!H267</f>
        <v/>
      </c>
      <c r="J2766" s="53">
        <f>JUN!I267</f>
        <v/>
      </c>
      <c r="K2766" s="52">
        <f>JUN!J267</f>
        <v/>
      </c>
      <c r="L2766" s="52">
        <f>JUN!K267</f>
        <v/>
      </c>
      <c r="M2766" s="54">
        <f>JUN!L267</f>
        <v/>
      </c>
      <c r="N2766" s="52">
        <f>JUN!M267</f>
        <v/>
      </c>
      <c r="O2766" s="52">
        <f>JUN!N267</f>
        <v/>
      </c>
      <c r="P2766" s="52">
        <f>JUN!O267</f>
        <v/>
      </c>
      <c r="Q2766" s="52">
        <f>JUN!P267</f>
        <v/>
      </c>
      <c r="R2766" s="52">
        <f>JUN!Q267</f>
        <v/>
      </c>
      <c r="S2766" s="54">
        <f>S2765+IF(X2766=0,0,M2766)</f>
        <v/>
      </c>
      <c r="T2766" s="55">
        <f>MAX(T2765,S2766)</f>
        <v/>
      </c>
      <c r="U2766" s="56">
        <f>S2766-T2766</f>
        <v/>
      </c>
      <c r="V2766" s="55">
        <f>IFERROR(SUMIFS(DATABASE!$M$5:$M$6004,DATABASE!$B$5:$B$6004,B2766,DATABASE!$X$5:$X$6004,1),0)</f>
        <v/>
      </c>
      <c r="W2766" s="57">
        <f>IFERROR(COUNTIFS(DATABASE!$B$5:$B$6004,B2766,DATABASE!$X$5:$X$6004,1),0)</f>
        <v/>
      </c>
      <c r="X2766" s="58">
        <f>--AND(ISNUMBER(B2766),C2766&lt;&gt;"",L2766&lt;&gt;"",M2766&lt;&gt;"")</f>
        <v/>
      </c>
    </row>
    <row r="2767" ht="15" customHeight="1" s="111">
      <c r="A2767" s="42" t="inlineStr">
        <is>
          <t>JUN</t>
        </is>
      </c>
      <c r="B2767" s="43">
        <f>JUN!A268</f>
        <v/>
      </c>
      <c r="C2767" s="44">
        <f>JUN!B268</f>
        <v/>
      </c>
      <c r="D2767" s="44">
        <f>JUN!C268</f>
        <v/>
      </c>
      <c r="E2767" s="44">
        <f>JUN!D268</f>
        <v/>
      </c>
      <c r="F2767" s="44">
        <f>JUN!E268</f>
        <v/>
      </c>
      <c r="G2767" s="44">
        <f>JUN!F268</f>
        <v/>
      </c>
      <c r="H2767" s="44">
        <f>JUN!G268</f>
        <v/>
      </c>
      <c r="I2767" s="45">
        <f>JUN!H268</f>
        <v/>
      </c>
      <c r="J2767" s="45">
        <f>JUN!I268</f>
        <v/>
      </c>
      <c r="K2767" s="44">
        <f>JUN!J268</f>
        <v/>
      </c>
      <c r="L2767" s="44">
        <f>JUN!K268</f>
        <v/>
      </c>
      <c r="M2767" s="46">
        <f>JUN!L268</f>
        <v/>
      </c>
      <c r="N2767" s="44">
        <f>JUN!M268</f>
        <v/>
      </c>
      <c r="O2767" s="44">
        <f>JUN!N268</f>
        <v/>
      </c>
      <c r="P2767" s="44">
        <f>JUN!O268</f>
        <v/>
      </c>
      <c r="Q2767" s="44">
        <f>JUN!P268</f>
        <v/>
      </c>
      <c r="R2767" s="44">
        <f>JUN!Q268</f>
        <v/>
      </c>
      <c r="S2767" s="46">
        <f>S2766+IF(X2767=0,0,M2767)</f>
        <v/>
      </c>
      <c r="T2767" s="47">
        <f>MAX(T2766,S2767)</f>
        <v/>
      </c>
      <c r="U2767" s="48">
        <f>S2767-T2767</f>
        <v/>
      </c>
      <c r="V2767" s="47">
        <f>IFERROR(SUMIFS(DATABASE!$M$5:$M$6004,DATABASE!$B$5:$B$6004,B2767,DATABASE!$X$5:$X$6004,1),0)</f>
        <v/>
      </c>
      <c r="W2767" s="31">
        <f>IFERROR(COUNTIFS(DATABASE!$B$5:$B$6004,B2767,DATABASE!$X$5:$X$6004,1),0)</f>
        <v/>
      </c>
      <c r="X2767" s="49">
        <f>--AND(ISNUMBER(B2767),C2767&lt;&gt;"",L2767&lt;&gt;"",M2767&lt;&gt;"")</f>
        <v/>
      </c>
    </row>
    <row r="2768" ht="15" customHeight="1" s="111">
      <c r="A2768" s="50" t="inlineStr">
        <is>
          <t>JUN</t>
        </is>
      </c>
      <c r="B2768" s="51">
        <f>JUN!A269</f>
        <v/>
      </c>
      <c r="C2768" s="52">
        <f>JUN!B269</f>
        <v/>
      </c>
      <c r="D2768" s="52">
        <f>JUN!C269</f>
        <v/>
      </c>
      <c r="E2768" s="52">
        <f>JUN!D269</f>
        <v/>
      </c>
      <c r="F2768" s="52">
        <f>JUN!E269</f>
        <v/>
      </c>
      <c r="G2768" s="52">
        <f>JUN!F269</f>
        <v/>
      </c>
      <c r="H2768" s="52">
        <f>JUN!G269</f>
        <v/>
      </c>
      <c r="I2768" s="53">
        <f>JUN!H269</f>
        <v/>
      </c>
      <c r="J2768" s="53">
        <f>JUN!I269</f>
        <v/>
      </c>
      <c r="K2768" s="52">
        <f>JUN!J269</f>
        <v/>
      </c>
      <c r="L2768" s="52">
        <f>JUN!K269</f>
        <v/>
      </c>
      <c r="M2768" s="54">
        <f>JUN!L269</f>
        <v/>
      </c>
      <c r="N2768" s="52">
        <f>JUN!M269</f>
        <v/>
      </c>
      <c r="O2768" s="52">
        <f>JUN!N269</f>
        <v/>
      </c>
      <c r="P2768" s="52">
        <f>JUN!O269</f>
        <v/>
      </c>
      <c r="Q2768" s="52">
        <f>JUN!P269</f>
        <v/>
      </c>
      <c r="R2768" s="52">
        <f>JUN!Q269</f>
        <v/>
      </c>
      <c r="S2768" s="54">
        <f>S2767+IF(X2768=0,0,M2768)</f>
        <v/>
      </c>
      <c r="T2768" s="55">
        <f>MAX(T2767,S2768)</f>
        <v/>
      </c>
      <c r="U2768" s="56">
        <f>S2768-T2768</f>
        <v/>
      </c>
      <c r="V2768" s="55">
        <f>IFERROR(SUMIFS(DATABASE!$M$5:$M$6004,DATABASE!$B$5:$B$6004,B2768,DATABASE!$X$5:$X$6004,1),0)</f>
        <v/>
      </c>
      <c r="W2768" s="57">
        <f>IFERROR(COUNTIFS(DATABASE!$B$5:$B$6004,B2768,DATABASE!$X$5:$X$6004,1),0)</f>
        <v/>
      </c>
      <c r="X2768" s="58">
        <f>--AND(ISNUMBER(B2768),C2768&lt;&gt;"",L2768&lt;&gt;"",M2768&lt;&gt;"")</f>
        <v/>
      </c>
    </row>
    <row r="2769" ht="15" customHeight="1" s="111">
      <c r="A2769" s="42" t="inlineStr">
        <is>
          <t>JUN</t>
        </is>
      </c>
      <c r="B2769" s="43">
        <f>JUN!A270</f>
        <v/>
      </c>
      <c r="C2769" s="44">
        <f>JUN!B270</f>
        <v/>
      </c>
      <c r="D2769" s="44">
        <f>JUN!C270</f>
        <v/>
      </c>
      <c r="E2769" s="44">
        <f>JUN!D270</f>
        <v/>
      </c>
      <c r="F2769" s="44">
        <f>JUN!E270</f>
        <v/>
      </c>
      <c r="G2769" s="44">
        <f>JUN!F270</f>
        <v/>
      </c>
      <c r="H2769" s="44">
        <f>JUN!G270</f>
        <v/>
      </c>
      <c r="I2769" s="45">
        <f>JUN!H270</f>
        <v/>
      </c>
      <c r="J2769" s="45">
        <f>JUN!I270</f>
        <v/>
      </c>
      <c r="K2769" s="44">
        <f>JUN!J270</f>
        <v/>
      </c>
      <c r="L2769" s="44">
        <f>JUN!K270</f>
        <v/>
      </c>
      <c r="M2769" s="46">
        <f>JUN!L270</f>
        <v/>
      </c>
      <c r="N2769" s="44">
        <f>JUN!M270</f>
        <v/>
      </c>
      <c r="O2769" s="44">
        <f>JUN!N270</f>
        <v/>
      </c>
      <c r="P2769" s="44">
        <f>JUN!O270</f>
        <v/>
      </c>
      <c r="Q2769" s="44">
        <f>JUN!P270</f>
        <v/>
      </c>
      <c r="R2769" s="44">
        <f>JUN!Q270</f>
        <v/>
      </c>
      <c r="S2769" s="46">
        <f>S2768+IF(X2769=0,0,M2769)</f>
        <v/>
      </c>
      <c r="T2769" s="47">
        <f>MAX(T2768,S2769)</f>
        <v/>
      </c>
      <c r="U2769" s="48">
        <f>S2769-T2769</f>
        <v/>
      </c>
      <c r="V2769" s="47">
        <f>IFERROR(SUMIFS(DATABASE!$M$5:$M$6004,DATABASE!$B$5:$B$6004,B2769,DATABASE!$X$5:$X$6004,1),0)</f>
        <v/>
      </c>
      <c r="W2769" s="31">
        <f>IFERROR(COUNTIFS(DATABASE!$B$5:$B$6004,B2769,DATABASE!$X$5:$X$6004,1),0)</f>
        <v/>
      </c>
      <c r="X2769" s="49">
        <f>--AND(ISNUMBER(B2769),C2769&lt;&gt;"",L2769&lt;&gt;"",M2769&lt;&gt;"")</f>
        <v/>
      </c>
    </row>
    <row r="2770" ht="15" customHeight="1" s="111">
      <c r="A2770" s="50" t="inlineStr">
        <is>
          <t>JUN</t>
        </is>
      </c>
      <c r="B2770" s="51">
        <f>JUN!A271</f>
        <v/>
      </c>
      <c r="C2770" s="52">
        <f>JUN!B271</f>
        <v/>
      </c>
      <c r="D2770" s="52">
        <f>JUN!C271</f>
        <v/>
      </c>
      <c r="E2770" s="52">
        <f>JUN!D271</f>
        <v/>
      </c>
      <c r="F2770" s="52">
        <f>JUN!E271</f>
        <v/>
      </c>
      <c r="G2770" s="52">
        <f>JUN!F271</f>
        <v/>
      </c>
      <c r="H2770" s="52">
        <f>JUN!G271</f>
        <v/>
      </c>
      <c r="I2770" s="53">
        <f>JUN!H271</f>
        <v/>
      </c>
      <c r="J2770" s="53">
        <f>JUN!I271</f>
        <v/>
      </c>
      <c r="K2770" s="52">
        <f>JUN!J271</f>
        <v/>
      </c>
      <c r="L2770" s="52">
        <f>JUN!K271</f>
        <v/>
      </c>
      <c r="M2770" s="54">
        <f>JUN!L271</f>
        <v/>
      </c>
      <c r="N2770" s="52">
        <f>JUN!M271</f>
        <v/>
      </c>
      <c r="O2770" s="52">
        <f>JUN!N271</f>
        <v/>
      </c>
      <c r="P2770" s="52">
        <f>JUN!O271</f>
        <v/>
      </c>
      <c r="Q2770" s="52">
        <f>JUN!P271</f>
        <v/>
      </c>
      <c r="R2770" s="52">
        <f>JUN!Q271</f>
        <v/>
      </c>
      <c r="S2770" s="54">
        <f>S2769+IF(X2770=0,0,M2770)</f>
        <v/>
      </c>
      <c r="T2770" s="55">
        <f>MAX(T2769,S2770)</f>
        <v/>
      </c>
      <c r="U2770" s="56">
        <f>S2770-T2770</f>
        <v/>
      </c>
      <c r="V2770" s="55">
        <f>IFERROR(SUMIFS(DATABASE!$M$5:$M$6004,DATABASE!$B$5:$B$6004,B2770,DATABASE!$X$5:$X$6004,1),0)</f>
        <v/>
      </c>
      <c r="W2770" s="57">
        <f>IFERROR(COUNTIFS(DATABASE!$B$5:$B$6004,B2770,DATABASE!$X$5:$X$6004,1),0)</f>
        <v/>
      </c>
      <c r="X2770" s="58">
        <f>--AND(ISNUMBER(B2770),C2770&lt;&gt;"",L2770&lt;&gt;"",M2770&lt;&gt;"")</f>
        <v/>
      </c>
    </row>
    <row r="2771" ht="15" customHeight="1" s="111">
      <c r="A2771" s="42" t="inlineStr">
        <is>
          <t>JUN</t>
        </is>
      </c>
      <c r="B2771" s="43">
        <f>JUN!A272</f>
        <v/>
      </c>
      <c r="C2771" s="44">
        <f>JUN!B272</f>
        <v/>
      </c>
      <c r="D2771" s="44">
        <f>JUN!C272</f>
        <v/>
      </c>
      <c r="E2771" s="44">
        <f>JUN!D272</f>
        <v/>
      </c>
      <c r="F2771" s="44">
        <f>JUN!E272</f>
        <v/>
      </c>
      <c r="G2771" s="44">
        <f>JUN!F272</f>
        <v/>
      </c>
      <c r="H2771" s="44">
        <f>JUN!G272</f>
        <v/>
      </c>
      <c r="I2771" s="45">
        <f>JUN!H272</f>
        <v/>
      </c>
      <c r="J2771" s="45">
        <f>JUN!I272</f>
        <v/>
      </c>
      <c r="K2771" s="44">
        <f>JUN!J272</f>
        <v/>
      </c>
      <c r="L2771" s="44">
        <f>JUN!K272</f>
        <v/>
      </c>
      <c r="M2771" s="46">
        <f>JUN!L272</f>
        <v/>
      </c>
      <c r="N2771" s="44">
        <f>JUN!M272</f>
        <v/>
      </c>
      <c r="O2771" s="44">
        <f>JUN!N272</f>
        <v/>
      </c>
      <c r="P2771" s="44">
        <f>JUN!O272</f>
        <v/>
      </c>
      <c r="Q2771" s="44">
        <f>JUN!P272</f>
        <v/>
      </c>
      <c r="R2771" s="44">
        <f>JUN!Q272</f>
        <v/>
      </c>
      <c r="S2771" s="46">
        <f>S2770+IF(X2771=0,0,M2771)</f>
        <v/>
      </c>
      <c r="T2771" s="47">
        <f>MAX(T2770,S2771)</f>
        <v/>
      </c>
      <c r="U2771" s="48">
        <f>S2771-T2771</f>
        <v/>
      </c>
      <c r="V2771" s="47">
        <f>IFERROR(SUMIFS(DATABASE!$M$5:$M$6004,DATABASE!$B$5:$B$6004,B2771,DATABASE!$X$5:$X$6004,1),0)</f>
        <v/>
      </c>
      <c r="W2771" s="31">
        <f>IFERROR(COUNTIFS(DATABASE!$B$5:$B$6004,B2771,DATABASE!$X$5:$X$6004,1),0)</f>
        <v/>
      </c>
      <c r="X2771" s="49">
        <f>--AND(ISNUMBER(B2771),C2771&lt;&gt;"",L2771&lt;&gt;"",M2771&lt;&gt;"")</f>
        <v/>
      </c>
    </row>
    <row r="2772" ht="15" customHeight="1" s="111">
      <c r="A2772" s="50" t="inlineStr">
        <is>
          <t>JUN</t>
        </is>
      </c>
      <c r="B2772" s="51">
        <f>JUN!A273</f>
        <v/>
      </c>
      <c r="C2772" s="52">
        <f>JUN!B273</f>
        <v/>
      </c>
      <c r="D2772" s="52">
        <f>JUN!C273</f>
        <v/>
      </c>
      <c r="E2772" s="52">
        <f>JUN!D273</f>
        <v/>
      </c>
      <c r="F2772" s="52">
        <f>JUN!E273</f>
        <v/>
      </c>
      <c r="G2772" s="52">
        <f>JUN!F273</f>
        <v/>
      </c>
      <c r="H2772" s="52">
        <f>JUN!G273</f>
        <v/>
      </c>
      <c r="I2772" s="53">
        <f>JUN!H273</f>
        <v/>
      </c>
      <c r="J2772" s="53">
        <f>JUN!I273</f>
        <v/>
      </c>
      <c r="K2772" s="52">
        <f>JUN!J273</f>
        <v/>
      </c>
      <c r="L2772" s="52">
        <f>JUN!K273</f>
        <v/>
      </c>
      <c r="M2772" s="54">
        <f>JUN!L273</f>
        <v/>
      </c>
      <c r="N2772" s="52">
        <f>JUN!M273</f>
        <v/>
      </c>
      <c r="O2772" s="52">
        <f>JUN!N273</f>
        <v/>
      </c>
      <c r="P2772" s="52">
        <f>JUN!O273</f>
        <v/>
      </c>
      <c r="Q2772" s="52">
        <f>JUN!P273</f>
        <v/>
      </c>
      <c r="R2772" s="52">
        <f>JUN!Q273</f>
        <v/>
      </c>
      <c r="S2772" s="54">
        <f>S2771+IF(X2772=0,0,M2772)</f>
        <v/>
      </c>
      <c r="T2772" s="55">
        <f>MAX(T2771,S2772)</f>
        <v/>
      </c>
      <c r="U2772" s="56">
        <f>S2772-T2772</f>
        <v/>
      </c>
      <c r="V2772" s="55">
        <f>IFERROR(SUMIFS(DATABASE!$M$5:$M$6004,DATABASE!$B$5:$B$6004,B2772,DATABASE!$X$5:$X$6004,1),0)</f>
        <v/>
      </c>
      <c r="W2772" s="57">
        <f>IFERROR(COUNTIFS(DATABASE!$B$5:$B$6004,B2772,DATABASE!$X$5:$X$6004,1),0)</f>
        <v/>
      </c>
      <c r="X2772" s="58">
        <f>--AND(ISNUMBER(B2772),C2772&lt;&gt;"",L2772&lt;&gt;"",M2772&lt;&gt;"")</f>
        <v/>
      </c>
    </row>
    <row r="2773" ht="15" customHeight="1" s="111">
      <c r="A2773" s="42" t="inlineStr">
        <is>
          <t>JUN</t>
        </is>
      </c>
      <c r="B2773" s="43">
        <f>JUN!A274</f>
        <v/>
      </c>
      <c r="C2773" s="44">
        <f>JUN!B274</f>
        <v/>
      </c>
      <c r="D2773" s="44">
        <f>JUN!C274</f>
        <v/>
      </c>
      <c r="E2773" s="44">
        <f>JUN!D274</f>
        <v/>
      </c>
      <c r="F2773" s="44">
        <f>JUN!E274</f>
        <v/>
      </c>
      <c r="G2773" s="44">
        <f>JUN!F274</f>
        <v/>
      </c>
      <c r="H2773" s="44">
        <f>JUN!G274</f>
        <v/>
      </c>
      <c r="I2773" s="45">
        <f>JUN!H274</f>
        <v/>
      </c>
      <c r="J2773" s="45">
        <f>JUN!I274</f>
        <v/>
      </c>
      <c r="K2773" s="44">
        <f>JUN!J274</f>
        <v/>
      </c>
      <c r="L2773" s="44">
        <f>JUN!K274</f>
        <v/>
      </c>
      <c r="M2773" s="46">
        <f>JUN!L274</f>
        <v/>
      </c>
      <c r="N2773" s="44">
        <f>JUN!M274</f>
        <v/>
      </c>
      <c r="O2773" s="44">
        <f>JUN!N274</f>
        <v/>
      </c>
      <c r="P2773" s="44">
        <f>JUN!O274</f>
        <v/>
      </c>
      <c r="Q2773" s="44">
        <f>JUN!P274</f>
        <v/>
      </c>
      <c r="R2773" s="44">
        <f>JUN!Q274</f>
        <v/>
      </c>
      <c r="S2773" s="46">
        <f>S2772+IF(X2773=0,0,M2773)</f>
        <v/>
      </c>
      <c r="T2773" s="47">
        <f>MAX(T2772,S2773)</f>
        <v/>
      </c>
      <c r="U2773" s="48">
        <f>S2773-T2773</f>
        <v/>
      </c>
      <c r="V2773" s="47">
        <f>IFERROR(SUMIFS(DATABASE!$M$5:$M$6004,DATABASE!$B$5:$B$6004,B2773,DATABASE!$X$5:$X$6004,1),0)</f>
        <v/>
      </c>
      <c r="W2773" s="31">
        <f>IFERROR(COUNTIFS(DATABASE!$B$5:$B$6004,B2773,DATABASE!$X$5:$X$6004,1),0)</f>
        <v/>
      </c>
      <c r="X2773" s="49">
        <f>--AND(ISNUMBER(B2773),C2773&lt;&gt;"",L2773&lt;&gt;"",M2773&lt;&gt;"")</f>
        <v/>
      </c>
    </row>
    <row r="2774" ht="15" customHeight="1" s="111">
      <c r="A2774" s="50" t="inlineStr">
        <is>
          <t>JUN</t>
        </is>
      </c>
      <c r="B2774" s="51">
        <f>JUN!A275</f>
        <v/>
      </c>
      <c r="C2774" s="52">
        <f>JUN!B275</f>
        <v/>
      </c>
      <c r="D2774" s="52">
        <f>JUN!C275</f>
        <v/>
      </c>
      <c r="E2774" s="52">
        <f>JUN!D275</f>
        <v/>
      </c>
      <c r="F2774" s="52">
        <f>JUN!E275</f>
        <v/>
      </c>
      <c r="G2774" s="52">
        <f>JUN!F275</f>
        <v/>
      </c>
      <c r="H2774" s="52">
        <f>JUN!G275</f>
        <v/>
      </c>
      <c r="I2774" s="53">
        <f>JUN!H275</f>
        <v/>
      </c>
      <c r="J2774" s="53">
        <f>JUN!I275</f>
        <v/>
      </c>
      <c r="K2774" s="52">
        <f>JUN!J275</f>
        <v/>
      </c>
      <c r="L2774" s="52">
        <f>JUN!K275</f>
        <v/>
      </c>
      <c r="M2774" s="54">
        <f>JUN!L275</f>
        <v/>
      </c>
      <c r="N2774" s="52">
        <f>JUN!M275</f>
        <v/>
      </c>
      <c r="O2774" s="52">
        <f>JUN!N275</f>
        <v/>
      </c>
      <c r="P2774" s="52">
        <f>JUN!O275</f>
        <v/>
      </c>
      <c r="Q2774" s="52">
        <f>JUN!P275</f>
        <v/>
      </c>
      <c r="R2774" s="52">
        <f>JUN!Q275</f>
        <v/>
      </c>
      <c r="S2774" s="54">
        <f>S2773+IF(X2774=0,0,M2774)</f>
        <v/>
      </c>
      <c r="T2774" s="55">
        <f>MAX(T2773,S2774)</f>
        <v/>
      </c>
      <c r="U2774" s="56">
        <f>S2774-T2774</f>
        <v/>
      </c>
      <c r="V2774" s="55">
        <f>IFERROR(SUMIFS(DATABASE!$M$5:$M$6004,DATABASE!$B$5:$B$6004,B2774,DATABASE!$X$5:$X$6004,1),0)</f>
        <v/>
      </c>
      <c r="W2774" s="57">
        <f>IFERROR(COUNTIFS(DATABASE!$B$5:$B$6004,B2774,DATABASE!$X$5:$X$6004,1),0)</f>
        <v/>
      </c>
      <c r="X2774" s="58">
        <f>--AND(ISNUMBER(B2774),C2774&lt;&gt;"",L2774&lt;&gt;"",M2774&lt;&gt;"")</f>
        <v/>
      </c>
    </row>
    <row r="2775" ht="15" customHeight="1" s="111">
      <c r="A2775" s="42" t="inlineStr">
        <is>
          <t>JUN</t>
        </is>
      </c>
      <c r="B2775" s="43">
        <f>JUN!A276</f>
        <v/>
      </c>
      <c r="C2775" s="44">
        <f>JUN!B276</f>
        <v/>
      </c>
      <c r="D2775" s="44">
        <f>JUN!C276</f>
        <v/>
      </c>
      <c r="E2775" s="44">
        <f>JUN!D276</f>
        <v/>
      </c>
      <c r="F2775" s="44">
        <f>JUN!E276</f>
        <v/>
      </c>
      <c r="G2775" s="44">
        <f>JUN!F276</f>
        <v/>
      </c>
      <c r="H2775" s="44">
        <f>JUN!G276</f>
        <v/>
      </c>
      <c r="I2775" s="45">
        <f>JUN!H276</f>
        <v/>
      </c>
      <c r="J2775" s="45">
        <f>JUN!I276</f>
        <v/>
      </c>
      <c r="K2775" s="44">
        <f>JUN!J276</f>
        <v/>
      </c>
      <c r="L2775" s="44">
        <f>JUN!K276</f>
        <v/>
      </c>
      <c r="M2775" s="46">
        <f>JUN!L276</f>
        <v/>
      </c>
      <c r="N2775" s="44">
        <f>JUN!M276</f>
        <v/>
      </c>
      <c r="O2775" s="44">
        <f>JUN!N276</f>
        <v/>
      </c>
      <c r="P2775" s="44">
        <f>JUN!O276</f>
        <v/>
      </c>
      <c r="Q2775" s="44">
        <f>JUN!P276</f>
        <v/>
      </c>
      <c r="R2775" s="44">
        <f>JUN!Q276</f>
        <v/>
      </c>
      <c r="S2775" s="46">
        <f>S2774+IF(X2775=0,0,M2775)</f>
        <v/>
      </c>
      <c r="T2775" s="47">
        <f>MAX(T2774,S2775)</f>
        <v/>
      </c>
      <c r="U2775" s="48">
        <f>S2775-T2775</f>
        <v/>
      </c>
      <c r="V2775" s="47">
        <f>IFERROR(SUMIFS(DATABASE!$M$5:$M$6004,DATABASE!$B$5:$B$6004,B2775,DATABASE!$X$5:$X$6004,1),0)</f>
        <v/>
      </c>
      <c r="W2775" s="31">
        <f>IFERROR(COUNTIFS(DATABASE!$B$5:$B$6004,B2775,DATABASE!$X$5:$X$6004,1),0)</f>
        <v/>
      </c>
      <c r="X2775" s="49">
        <f>--AND(ISNUMBER(B2775),C2775&lt;&gt;"",L2775&lt;&gt;"",M2775&lt;&gt;"")</f>
        <v/>
      </c>
    </row>
    <row r="2776" ht="15" customHeight="1" s="111">
      <c r="A2776" s="50" t="inlineStr">
        <is>
          <t>JUN</t>
        </is>
      </c>
      <c r="B2776" s="51">
        <f>JUN!A277</f>
        <v/>
      </c>
      <c r="C2776" s="52">
        <f>JUN!B277</f>
        <v/>
      </c>
      <c r="D2776" s="52">
        <f>JUN!C277</f>
        <v/>
      </c>
      <c r="E2776" s="52">
        <f>JUN!D277</f>
        <v/>
      </c>
      <c r="F2776" s="52">
        <f>JUN!E277</f>
        <v/>
      </c>
      <c r="G2776" s="52">
        <f>JUN!F277</f>
        <v/>
      </c>
      <c r="H2776" s="52">
        <f>JUN!G277</f>
        <v/>
      </c>
      <c r="I2776" s="53">
        <f>JUN!H277</f>
        <v/>
      </c>
      <c r="J2776" s="53">
        <f>JUN!I277</f>
        <v/>
      </c>
      <c r="K2776" s="52">
        <f>JUN!J277</f>
        <v/>
      </c>
      <c r="L2776" s="52">
        <f>JUN!K277</f>
        <v/>
      </c>
      <c r="M2776" s="54">
        <f>JUN!L277</f>
        <v/>
      </c>
      <c r="N2776" s="52">
        <f>JUN!M277</f>
        <v/>
      </c>
      <c r="O2776" s="52">
        <f>JUN!N277</f>
        <v/>
      </c>
      <c r="P2776" s="52">
        <f>JUN!O277</f>
        <v/>
      </c>
      <c r="Q2776" s="52">
        <f>JUN!P277</f>
        <v/>
      </c>
      <c r="R2776" s="52">
        <f>JUN!Q277</f>
        <v/>
      </c>
      <c r="S2776" s="54">
        <f>S2775+IF(X2776=0,0,M2776)</f>
        <v/>
      </c>
      <c r="T2776" s="55">
        <f>MAX(T2775,S2776)</f>
        <v/>
      </c>
      <c r="U2776" s="56">
        <f>S2776-T2776</f>
        <v/>
      </c>
      <c r="V2776" s="55">
        <f>IFERROR(SUMIFS(DATABASE!$M$5:$M$6004,DATABASE!$B$5:$B$6004,B2776,DATABASE!$X$5:$X$6004,1),0)</f>
        <v/>
      </c>
      <c r="W2776" s="57">
        <f>IFERROR(COUNTIFS(DATABASE!$B$5:$B$6004,B2776,DATABASE!$X$5:$X$6004,1),0)</f>
        <v/>
      </c>
      <c r="X2776" s="58">
        <f>--AND(ISNUMBER(B2776),C2776&lt;&gt;"",L2776&lt;&gt;"",M2776&lt;&gt;"")</f>
        <v/>
      </c>
    </row>
    <row r="2777" ht="15" customHeight="1" s="111">
      <c r="A2777" s="42" t="inlineStr">
        <is>
          <t>JUN</t>
        </is>
      </c>
      <c r="B2777" s="43">
        <f>JUN!A278</f>
        <v/>
      </c>
      <c r="C2777" s="44">
        <f>JUN!B278</f>
        <v/>
      </c>
      <c r="D2777" s="44">
        <f>JUN!C278</f>
        <v/>
      </c>
      <c r="E2777" s="44">
        <f>JUN!D278</f>
        <v/>
      </c>
      <c r="F2777" s="44">
        <f>JUN!E278</f>
        <v/>
      </c>
      <c r="G2777" s="44">
        <f>JUN!F278</f>
        <v/>
      </c>
      <c r="H2777" s="44">
        <f>JUN!G278</f>
        <v/>
      </c>
      <c r="I2777" s="45">
        <f>JUN!H278</f>
        <v/>
      </c>
      <c r="J2777" s="45">
        <f>JUN!I278</f>
        <v/>
      </c>
      <c r="K2777" s="44">
        <f>JUN!J278</f>
        <v/>
      </c>
      <c r="L2777" s="44">
        <f>JUN!K278</f>
        <v/>
      </c>
      <c r="M2777" s="46">
        <f>JUN!L278</f>
        <v/>
      </c>
      <c r="N2777" s="44">
        <f>JUN!M278</f>
        <v/>
      </c>
      <c r="O2777" s="44">
        <f>JUN!N278</f>
        <v/>
      </c>
      <c r="P2777" s="44">
        <f>JUN!O278</f>
        <v/>
      </c>
      <c r="Q2777" s="44">
        <f>JUN!P278</f>
        <v/>
      </c>
      <c r="R2777" s="44">
        <f>JUN!Q278</f>
        <v/>
      </c>
      <c r="S2777" s="46">
        <f>S2776+IF(X2777=0,0,M2777)</f>
        <v/>
      </c>
      <c r="T2777" s="47">
        <f>MAX(T2776,S2777)</f>
        <v/>
      </c>
      <c r="U2777" s="48">
        <f>S2777-T2777</f>
        <v/>
      </c>
      <c r="V2777" s="47">
        <f>IFERROR(SUMIFS(DATABASE!$M$5:$M$6004,DATABASE!$B$5:$B$6004,B2777,DATABASE!$X$5:$X$6004,1),0)</f>
        <v/>
      </c>
      <c r="W2777" s="31">
        <f>IFERROR(COUNTIFS(DATABASE!$B$5:$B$6004,B2777,DATABASE!$X$5:$X$6004,1),0)</f>
        <v/>
      </c>
      <c r="X2777" s="49">
        <f>--AND(ISNUMBER(B2777),C2777&lt;&gt;"",L2777&lt;&gt;"",M2777&lt;&gt;"")</f>
        <v/>
      </c>
    </row>
    <row r="2778" ht="15" customHeight="1" s="111">
      <c r="A2778" s="50" t="inlineStr">
        <is>
          <t>JUN</t>
        </is>
      </c>
      <c r="B2778" s="51">
        <f>JUN!A279</f>
        <v/>
      </c>
      <c r="C2778" s="52">
        <f>JUN!B279</f>
        <v/>
      </c>
      <c r="D2778" s="52">
        <f>JUN!C279</f>
        <v/>
      </c>
      <c r="E2778" s="52">
        <f>JUN!D279</f>
        <v/>
      </c>
      <c r="F2778" s="52">
        <f>JUN!E279</f>
        <v/>
      </c>
      <c r="G2778" s="52">
        <f>JUN!F279</f>
        <v/>
      </c>
      <c r="H2778" s="52">
        <f>JUN!G279</f>
        <v/>
      </c>
      <c r="I2778" s="53">
        <f>JUN!H279</f>
        <v/>
      </c>
      <c r="J2778" s="53">
        <f>JUN!I279</f>
        <v/>
      </c>
      <c r="K2778" s="52">
        <f>JUN!J279</f>
        <v/>
      </c>
      <c r="L2778" s="52">
        <f>JUN!K279</f>
        <v/>
      </c>
      <c r="M2778" s="54">
        <f>JUN!L279</f>
        <v/>
      </c>
      <c r="N2778" s="52">
        <f>JUN!M279</f>
        <v/>
      </c>
      <c r="O2778" s="52">
        <f>JUN!N279</f>
        <v/>
      </c>
      <c r="P2778" s="52">
        <f>JUN!O279</f>
        <v/>
      </c>
      <c r="Q2778" s="52">
        <f>JUN!P279</f>
        <v/>
      </c>
      <c r="R2778" s="52">
        <f>JUN!Q279</f>
        <v/>
      </c>
      <c r="S2778" s="54">
        <f>S2777+IF(X2778=0,0,M2778)</f>
        <v/>
      </c>
      <c r="T2778" s="55">
        <f>MAX(T2777,S2778)</f>
        <v/>
      </c>
      <c r="U2778" s="56">
        <f>S2778-T2778</f>
        <v/>
      </c>
      <c r="V2778" s="55">
        <f>IFERROR(SUMIFS(DATABASE!$M$5:$M$6004,DATABASE!$B$5:$B$6004,B2778,DATABASE!$X$5:$X$6004,1),0)</f>
        <v/>
      </c>
      <c r="W2778" s="57">
        <f>IFERROR(COUNTIFS(DATABASE!$B$5:$B$6004,B2778,DATABASE!$X$5:$X$6004,1),0)</f>
        <v/>
      </c>
      <c r="X2778" s="58">
        <f>--AND(ISNUMBER(B2778),C2778&lt;&gt;"",L2778&lt;&gt;"",M2778&lt;&gt;"")</f>
        <v/>
      </c>
    </row>
    <row r="2779" ht="15" customHeight="1" s="111">
      <c r="A2779" s="42" t="inlineStr">
        <is>
          <t>JUN</t>
        </is>
      </c>
      <c r="B2779" s="43">
        <f>JUN!A280</f>
        <v/>
      </c>
      <c r="C2779" s="44">
        <f>JUN!B280</f>
        <v/>
      </c>
      <c r="D2779" s="44">
        <f>JUN!C280</f>
        <v/>
      </c>
      <c r="E2779" s="44">
        <f>JUN!D280</f>
        <v/>
      </c>
      <c r="F2779" s="44">
        <f>JUN!E280</f>
        <v/>
      </c>
      <c r="G2779" s="44">
        <f>JUN!F280</f>
        <v/>
      </c>
      <c r="H2779" s="44">
        <f>JUN!G280</f>
        <v/>
      </c>
      <c r="I2779" s="45">
        <f>JUN!H280</f>
        <v/>
      </c>
      <c r="J2779" s="45">
        <f>JUN!I280</f>
        <v/>
      </c>
      <c r="K2779" s="44">
        <f>JUN!J280</f>
        <v/>
      </c>
      <c r="L2779" s="44">
        <f>JUN!K280</f>
        <v/>
      </c>
      <c r="M2779" s="46">
        <f>JUN!L280</f>
        <v/>
      </c>
      <c r="N2779" s="44">
        <f>JUN!M280</f>
        <v/>
      </c>
      <c r="O2779" s="44">
        <f>JUN!N280</f>
        <v/>
      </c>
      <c r="P2779" s="44">
        <f>JUN!O280</f>
        <v/>
      </c>
      <c r="Q2779" s="44">
        <f>JUN!P280</f>
        <v/>
      </c>
      <c r="R2779" s="44">
        <f>JUN!Q280</f>
        <v/>
      </c>
      <c r="S2779" s="46">
        <f>S2778+IF(X2779=0,0,M2779)</f>
        <v/>
      </c>
      <c r="T2779" s="47">
        <f>MAX(T2778,S2779)</f>
        <v/>
      </c>
      <c r="U2779" s="48">
        <f>S2779-T2779</f>
        <v/>
      </c>
      <c r="V2779" s="47">
        <f>IFERROR(SUMIFS(DATABASE!$M$5:$M$6004,DATABASE!$B$5:$B$6004,B2779,DATABASE!$X$5:$X$6004,1),0)</f>
        <v/>
      </c>
      <c r="W2779" s="31">
        <f>IFERROR(COUNTIFS(DATABASE!$B$5:$B$6004,B2779,DATABASE!$X$5:$X$6004,1),0)</f>
        <v/>
      </c>
      <c r="X2779" s="49">
        <f>--AND(ISNUMBER(B2779),C2779&lt;&gt;"",L2779&lt;&gt;"",M2779&lt;&gt;"")</f>
        <v/>
      </c>
    </row>
    <row r="2780" ht="15" customHeight="1" s="111">
      <c r="A2780" s="50" t="inlineStr">
        <is>
          <t>JUN</t>
        </is>
      </c>
      <c r="B2780" s="51">
        <f>JUN!A281</f>
        <v/>
      </c>
      <c r="C2780" s="52">
        <f>JUN!B281</f>
        <v/>
      </c>
      <c r="D2780" s="52">
        <f>JUN!C281</f>
        <v/>
      </c>
      <c r="E2780" s="52">
        <f>JUN!D281</f>
        <v/>
      </c>
      <c r="F2780" s="52">
        <f>JUN!E281</f>
        <v/>
      </c>
      <c r="G2780" s="52">
        <f>JUN!F281</f>
        <v/>
      </c>
      <c r="H2780" s="52">
        <f>JUN!G281</f>
        <v/>
      </c>
      <c r="I2780" s="53">
        <f>JUN!H281</f>
        <v/>
      </c>
      <c r="J2780" s="53">
        <f>JUN!I281</f>
        <v/>
      </c>
      <c r="K2780" s="52">
        <f>JUN!J281</f>
        <v/>
      </c>
      <c r="L2780" s="52">
        <f>JUN!K281</f>
        <v/>
      </c>
      <c r="M2780" s="54">
        <f>JUN!L281</f>
        <v/>
      </c>
      <c r="N2780" s="52">
        <f>JUN!M281</f>
        <v/>
      </c>
      <c r="O2780" s="52">
        <f>JUN!N281</f>
        <v/>
      </c>
      <c r="P2780" s="52">
        <f>JUN!O281</f>
        <v/>
      </c>
      <c r="Q2780" s="52">
        <f>JUN!P281</f>
        <v/>
      </c>
      <c r="R2780" s="52">
        <f>JUN!Q281</f>
        <v/>
      </c>
      <c r="S2780" s="54">
        <f>S2779+IF(X2780=0,0,M2780)</f>
        <v/>
      </c>
      <c r="T2780" s="55">
        <f>MAX(T2779,S2780)</f>
        <v/>
      </c>
      <c r="U2780" s="56">
        <f>S2780-T2780</f>
        <v/>
      </c>
      <c r="V2780" s="55">
        <f>IFERROR(SUMIFS(DATABASE!$M$5:$M$6004,DATABASE!$B$5:$B$6004,B2780,DATABASE!$X$5:$X$6004,1),0)</f>
        <v/>
      </c>
      <c r="W2780" s="57">
        <f>IFERROR(COUNTIFS(DATABASE!$B$5:$B$6004,B2780,DATABASE!$X$5:$X$6004,1),0)</f>
        <v/>
      </c>
      <c r="X2780" s="58">
        <f>--AND(ISNUMBER(B2780),C2780&lt;&gt;"",L2780&lt;&gt;"",M2780&lt;&gt;"")</f>
        <v/>
      </c>
    </row>
    <row r="2781" ht="15" customHeight="1" s="111">
      <c r="A2781" s="42" t="inlineStr">
        <is>
          <t>JUN</t>
        </is>
      </c>
      <c r="B2781" s="43">
        <f>JUN!A282</f>
        <v/>
      </c>
      <c r="C2781" s="44">
        <f>JUN!B282</f>
        <v/>
      </c>
      <c r="D2781" s="44">
        <f>JUN!C282</f>
        <v/>
      </c>
      <c r="E2781" s="44">
        <f>JUN!D282</f>
        <v/>
      </c>
      <c r="F2781" s="44">
        <f>JUN!E282</f>
        <v/>
      </c>
      <c r="G2781" s="44">
        <f>JUN!F282</f>
        <v/>
      </c>
      <c r="H2781" s="44">
        <f>JUN!G282</f>
        <v/>
      </c>
      <c r="I2781" s="45">
        <f>JUN!H282</f>
        <v/>
      </c>
      <c r="J2781" s="45">
        <f>JUN!I282</f>
        <v/>
      </c>
      <c r="K2781" s="44">
        <f>JUN!J282</f>
        <v/>
      </c>
      <c r="L2781" s="44">
        <f>JUN!K282</f>
        <v/>
      </c>
      <c r="M2781" s="46">
        <f>JUN!L282</f>
        <v/>
      </c>
      <c r="N2781" s="44">
        <f>JUN!M282</f>
        <v/>
      </c>
      <c r="O2781" s="44">
        <f>JUN!N282</f>
        <v/>
      </c>
      <c r="P2781" s="44">
        <f>JUN!O282</f>
        <v/>
      </c>
      <c r="Q2781" s="44">
        <f>JUN!P282</f>
        <v/>
      </c>
      <c r="R2781" s="44">
        <f>JUN!Q282</f>
        <v/>
      </c>
      <c r="S2781" s="46">
        <f>S2780+IF(X2781=0,0,M2781)</f>
        <v/>
      </c>
      <c r="T2781" s="47">
        <f>MAX(T2780,S2781)</f>
        <v/>
      </c>
      <c r="U2781" s="48">
        <f>S2781-T2781</f>
        <v/>
      </c>
      <c r="V2781" s="47">
        <f>IFERROR(SUMIFS(DATABASE!$M$5:$M$6004,DATABASE!$B$5:$B$6004,B2781,DATABASE!$X$5:$X$6004,1),0)</f>
        <v/>
      </c>
      <c r="W2781" s="31">
        <f>IFERROR(COUNTIFS(DATABASE!$B$5:$B$6004,B2781,DATABASE!$X$5:$X$6004,1),0)</f>
        <v/>
      </c>
      <c r="X2781" s="49">
        <f>--AND(ISNUMBER(B2781),C2781&lt;&gt;"",L2781&lt;&gt;"",M2781&lt;&gt;"")</f>
        <v/>
      </c>
    </row>
    <row r="2782" ht="15" customHeight="1" s="111">
      <c r="A2782" s="50" t="inlineStr">
        <is>
          <t>JUN</t>
        </is>
      </c>
      <c r="B2782" s="51">
        <f>JUN!A283</f>
        <v/>
      </c>
      <c r="C2782" s="52">
        <f>JUN!B283</f>
        <v/>
      </c>
      <c r="D2782" s="52">
        <f>JUN!C283</f>
        <v/>
      </c>
      <c r="E2782" s="52">
        <f>JUN!D283</f>
        <v/>
      </c>
      <c r="F2782" s="52">
        <f>JUN!E283</f>
        <v/>
      </c>
      <c r="G2782" s="52">
        <f>JUN!F283</f>
        <v/>
      </c>
      <c r="H2782" s="52">
        <f>JUN!G283</f>
        <v/>
      </c>
      <c r="I2782" s="53">
        <f>JUN!H283</f>
        <v/>
      </c>
      <c r="J2782" s="53">
        <f>JUN!I283</f>
        <v/>
      </c>
      <c r="K2782" s="52">
        <f>JUN!J283</f>
        <v/>
      </c>
      <c r="L2782" s="52">
        <f>JUN!K283</f>
        <v/>
      </c>
      <c r="M2782" s="54">
        <f>JUN!L283</f>
        <v/>
      </c>
      <c r="N2782" s="52">
        <f>JUN!M283</f>
        <v/>
      </c>
      <c r="O2782" s="52">
        <f>JUN!N283</f>
        <v/>
      </c>
      <c r="P2782" s="52">
        <f>JUN!O283</f>
        <v/>
      </c>
      <c r="Q2782" s="52">
        <f>JUN!P283</f>
        <v/>
      </c>
      <c r="R2782" s="52">
        <f>JUN!Q283</f>
        <v/>
      </c>
      <c r="S2782" s="54">
        <f>S2781+IF(X2782=0,0,M2782)</f>
        <v/>
      </c>
      <c r="T2782" s="55">
        <f>MAX(T2781,S2782)</f>
        <v/>
      </c>
      <c r="U2782" s="56">
        <f>S2782-T2782</f>
        <v/>
      </c>
      <c r="V2782" s="55">
        <f>IFERROR(SUMIFS(DATABASE!$M$5:$M$6004,DATABASE!$B$5:$B$6004,B2782,DATABASE!$X$5:$X$6004,1),0)</f>
        <v/>
      </c>
      <c r="W2782" s="57">
        <f>IFERROR(COUNTIFS(DATABASE!$B$5:$B$6004,B2782,DATABASE!$X$5:$X$6004,1),0)</f>
        <v/>
      </c>
      <c r="X2782" s="58">
        <f>--AND(ISNUMBER(B2782),C2782&lt;&gt;"",L2782&lt;&gt;"",M2782&lt;&gt;"")</f>
        <v/>
      </c>
    </row>
    <row r="2783" ht="15" customHeight="1" s="111">
      <c r="A2783" s="42" t="inlineStr">
        <is>
          <t>JUN</t>
        </is>
      </c>
      <c r="B2783" s="43">
        <f>JUN!A284</f>
        <v/>
      </c>
      <c r="C2783" s="44">
        <f>JUN!B284</f>
        <v/>
      </c>
      <c r="D2783" s="44">
        <f>JUN!C284</f>
        <v/>
      </c>
      <c r="E2783" s="44">
        <f>JUN!D284</f>
        <v/>
      </c>
      <c r="F2783" s="44">
        <f>JUN!E284</f>
        <v/>
      </c>
      <c r="G2783" s="44">
        <f>JUN!F284</f>
        <v/>
      </c>
      <c r="H2783" s="44">
        <f>JUN!G284</f>
        <v/>
      </c>
      <c r="I2783" s="45">
        <f>JUN!H284</f>
        <v/>
      </c>
      <c r="J2783" s="45">
        <f>JUN!I284</f>
        <v/>
      </c>
      <c r="K2783" s="44">
        <f>JUN!J284</f>
        <v/>
      </c>
      <c r="L2783" s="44">
        <f>JUN!K284</f>
        <v/>
      </c>
      <c r="M2783" s="46">
        <f>JUN!L284</f>
        <v/>
      </c>
      <c r="N2783" s="44">
        <f>JUN!M284</f>
        <v/>
      </c>
      <c r="O2783" s="44">
        <f>JUN!N284</f>
        <v/>
      </c>
      <c r="P2783" s="44">
        <f>JUN!O284</f>
        <v/>
      </c>
      <c r="Q2783" s="44">
        <f>JUN!P284</f>
        <v/>
      </c>
      <c r="R2783" s="44">
        <f>JUN!Q284</f>
        <v/>
      </c>
      <c r="S2783" s="46">
        <f>S2782+IF(X2783=0,0,M2783)</f>
        <v/>
      </c>
      <c r="T2783" s="47">
        <f>MAX(T2782,S2783)</f>
        <v/>
      </c>
      <c r="U2783" s="48">
        <f>S2783-T2783</f>
        <v/>
      </c>
      <c r="V2783" s="47">
        <f>IFERROR(SUMIFS(DATABASE!$M$5:$M$6004,DATABASE!$B$5:$B$6004,B2783,DATABASE!$X$5:$X$6004,1),0)</f>
        <v/>
      </c>
      <c r="W2783" s="31">
        <f>IFERROR(COUNTIFS(DATABASE!$B$5:$B$6004,B2783,DATABASE!$X$5:$X$6004,1),0)</f>
        <v/>
      </c>
      <c r="X2783" s="49">
        <f>--AND(ISNUMBER(B2783),C2783&lt;&gt;"",L2783&lt;&gt;"",M2783&lt;&gt;"")</f>
        <v/>
      </c>
    </row>
    <row r="2784" ht="15" customHeight="1" s="111">
      <c r="A2784" s="50" t="inlineStr">
        <is>
          <t>JUN</t>
        </is>
      </c>
      <c r="B2784" s="51">
        <f>JUN!A285</f>
        <v/>
      </c>
      <c r="C2784" s="52">
        <f>JUN!B285</f>
        <v/>
      </c>
      <c r="D2784" s="52">
        <f>JUN!C285</f>
        <v/>
      </c>
      <c r="E2784" s="52">
        <f>JUN!D285</f>
        <v/>
      </c>
      <c r="F2784" s="52">
        <f>JUN!E285</f>
        <v/>
      </c>
      <c r="G2784" s="52">
        <f>JUN!F285</f>
        <v/>
      </c>
      <c r="H2784" s="52">
        <f>JUN!G285</f>
        <v/>
      </c>
      <c r="I2784" s="53">
        <f>JUN!H285</f>
        <v/>
      </c>
      <c r="J2784" s="53">
        <f>JUN!I285</f>
        <v/>
      </c>
      <c r="K2784" s="52">
        <f>JUN!J285</f>
        <v/>
      </c>
      <c r="L2784" s="52">
        <f>JUN!K285</f>
        <v/>
      </c>
      <c r="M2784" s="54">
        <f>JUN!L285</f>
        <v/>
      </c>
      <c r="N2784" s="52">
        <f>JUN!M285</f>
        <v/>
      </c>
      <c r="O2784" s="52">
        <f>JUN!N285</f>
        <v/>
      </c>
      <c r="P2784" s="52">
        <f>JUN!O285</f>
        <v/>
      </c>
      <c r="Q2784" s="52">
        <f>JUN!P285</f>
        <v/>
      </c>
      <c r="R2784" s="52">
        <f>JUN!Q285</f>
        <v/>
      </c>
      <c r="S2784" s="54">
        <f>S2783+IF(X2784=0,0,M2784)</f>
        <v/>
      </c>
      <c r="T2784" s="55">
        <f>MAX(T2783,S2784)</f>
        <v/>
      </c>
      <c r="U2784" s="56">
        <f>S2784-T2784</f>
        <v/>
      </c>
      <c r="V2784" s="55">
        <f>IFERROR(SUMIFS(DATABASE!$M$5:$M$6004,DATABASE!$B$5:$B$6004,B2784,DATABASE!$X$5:$X$6004,1),0)</f>
        <v/>
      </c>
      <c r="W2784" s="57">
        <f>IFERROR(COUNTIFS(DATABASE!$B$5:$B$6004,B2784,DATABASE!$X$5:$X$6004,1),0)</f>
        <v/>
      </c>
      <c r="X2784" s="58">
        <f>--AND(ISNUMBER(B2784),C2784&lt;&gt;"",L2784&lt;&gt;"",M2784&lt;&gt;"")</f>
        <v/>
      </c>
    </row>
    <row r="2785" ht="15" customHeight="1" s="111">
      <c r="A2785" s="42" t="inlineStr">
        <is>
          <t>JUN</t>
        </is>
      </c>
      <c r="B2785" s="43">
        <f>JUN!A286</f>
        <v/>
      </c>
      <c r="C2785" s="44">
        <f>JUN!B286</f>
        <v/>
      </c>
      <c r="D2785" s="44">
        <f>JUN!C286</f>
        <v/>
      </c>
      <c r="E2785" s="44">
        <f>JUN!D286</f>
        <v/>
      </c>
      <c r="F2785" s="44">
        <f>JUN!E286</f>
        <v/>
      </c>
      <c r="G2785" s="44">
        <f>JUN!F286</f>
        <v/>
      </c>
      <c r="H2785" s="44">
        <f>JUN!G286</f>
        <v/>
      </c>
      <c r="I2785" s="45">
        <f>JUN!H286</f>
        <v/>
      </c>
      <c r="J2785" s="45">
        <f>JUN!I286</f>
        <v/>
      </c>
      <c r="K2785" s="44">
        <f>JUN!J286</f>
        <v/>
      </c>
      <c r="L2785" s="44">
        <f>JUN!K286</f>
        <v/>
      </c>
      <c r="M2785" s="46">
        <f>JUN!L286</f>
        <v/>
      </c>
      <c r="N2785" s="44">
        <f>JUN!M286</f>
        <v/>
      </c>
      <c r="O2785" s="44">
        <f>JUN!N286</f>
        <v/>
      </c>
      <c r="P2785" s="44">
        <f>JUN!O286</f>
        <v/>
      </c>
      <c r="Q2785" s="44">
        <f>JUN!P286</f>
        <v/>
      </c>
      <c r="R2785" s="44">
        <f>JUN!Q286</f>
        <v/>
      </c>
      <c r="S2785" s="46">
        <f>S2784+IF(X2785=0,0,M2785)</f>
        <v/>
      </c>
      <c r="T2785" s="47">
        <f>MAX(T2784,S2785)</f>
        <v/>
      </c>
      <c r="U2785" s="48">
        <f>S2785-T2785</f>
        <v/>
      </c>
      <c r="V2785" s="47">
        <f>IFERROR(SUMIFS(DATABASE!$M$5:$M$6004,DATABASE!$B$5:$B$6004,B2785,DATABASE!$X$5:$X$6004,1),0)</f>
        <v/>
      </c>
      <c r="W2785" s="31">
        <f>IFERROR(COUNTIFS(DATABASE!$B$5:$B$6004,B2785,DATABASE!$X$5:$X$6004,1),0)</f>
        <v/>
      </c>
      <c r="X2785" s="49">
        <f>--AND(ISNUMBER(B2785),C2785&lt;&gt;"",L2785&lt;&gt;"",M2785&lt;&gt;"")</f>
        <v/>
      </c>
    </row>
    <row r="2786" ht="15" customHeight="1" s="111">
      <c r="A2786" s="50" t="inlineStr">
        <is>
          <t>JUN</t>
        </is>
      </c>
      <c r="B2786" s="51">
        <f>JUN!A287</f>
        <v/>
      </c>
      <c r="C2786" s="52">
        <f>JUN!B287</f>
        <v/>
      </c>
      <c r="D2786" s="52">
        <f>JUN!C287</f>
        <v/>
      </c>
      <c r="E2786" s="52">
        <f>JUN!D287</f>
        <v/>
      </c>
      <c r="F2786" s="52">
        <f>JUN!E287</f>
        <v/>
      </c>
      <c r="G2786" s="52">
        <f>JUN!F287</f>
        <v/>
      </c>
      <c r="H2786" s="52">
        <f>JUN!G287</f>
        <v/>
      </c>
      <c r="I2786" s="53">
        <f>JUN!H287</f>
        <v/>
      </c>
      <c r="J2786" s="53">
        <f>JUN!I287</f>
        <v/>
      </c>
      <c r="K2786" s="52">
        <f>JUN!J287</f>
        <v/>
      </c>
      <c r="L2786" s="52">
        <f>JUN!K287</f>
        <v/>
      </c>
      <c r="M2786" s="54">
        <f>JUN!L287</f>
        <v/>
      </c>
      <c r="N2786" s="52">
        <f>JUN!M287</f>
        <v/>
      </c>
      <c r="O2786" s="52">
        <f>JUN!N287</f>
        <v/>
      </c>
      <c r="P2786" s="52">
        <f>JUN!O287</f>
        <v/>
      </c>
      <c r="Q2786" s="52">
        <f>JUN!P287</f>
        <v/>
      </c>
      <c r="R2786" s="52">
        <f>JUN!Q287</f>
        <v/>
      </c>
      <c r="S2786" s="54">
        <f>S2785+IF(X2786=0,0,M2786)</f>
        <v/>
      </c>
      <c r="T2786" s="55">
        <f>MAX(T2785,S2786)</f>
        <v/>
      </c>
      <c r="U2786" s="56">
        <f>S2786-T2786</f>
        <v/>
      </c>
      <c r="V2786" s="55">
        <f>IFERROR(SUMIFS(DATABASE!$M$5:$M$6004,DATABASE!$B$5:$B$6004,B2786,DATABASE!$X$5:$X$6004,1),0)</f>
        <v/>
      </c>
      <c r="W2786" s="57">
        <f>IFERROR(COUNTIFS(DATABASE!$B$5:$B$6004,B2786,DATABASE!$X$5:$X$6004,1),0)</f>
        <v/>
      </c>
      <c r="X2786" s="58">
        <f>--AND(ISNUMBER(B2786),C2786&lt;&gt;"",L2786&lt;&gt;"",M2786&lt;&gt;"")</f>
        <v/>
      </c>
    </row>
    <row r="2787" ht="15" customHeight="1" s="111">
      <c r="A2787" s="42" t="inlineStr">
        <is>
          <t>JUN</t>
        </is>
      </c>
      <c r="B2787" s="43">
        <f>JUN!A288</f>
        <v/>
      </c>
      <c r="C2787" s="44">
        <f>JUN!B288</f>
        <v/>
      </c>
      <c r="D2787" s="44">
        <f>JUN!C288</f>
        <v/>
      </c>
      <c r="E2787" s="44">
        <f>JUN!D288</f>
        <v/>
      </c>
      <c r="F2787" s="44">
        <f>JUN!E288</f>
        <v/>
      </c>
      <c r="G2787" s="44">
        <f>JUN!F288</f>
        <v/>
      </c>
      <c r="H2787" s="44">
        <f>JUN!G288</f>
        <v/>
      </c>
      <c r="I2787" s="45">
        <f>JUN!H288</f>
        <v/>
      </c>
      <c r="J2787" s="45">
        <f>JUN!I288</f>
        <v/>
      </c>
      <c r="K2787" s="44">
        <f>JUN!J288</f>
        <v/>
      </c>
      <c r="L2787" s="44">
        <f>JUN!K288</f>
        <v/>
      </c>
      <c r="M2787" s="46">
        <f>JUN!L288</f>
        <v/>
      </c>
      <c r="N2787" s="44">
        <f>JUN!M288</f>
        <v/>
      </c>
      <c r="O2787" s="44">
        <f>JUN!N288</f>
        <v/>
      </c>
      <c r="P2787" s="44">
        <f>JUN!O288</f>
        <v/>
      </c>
      <c r="Q2787" s="44">
        <f>JUN!P288</f>
        <v/>
      </c>
      <c r="R2787" s="44">
        <f>JUN!Q288</f>
        <v/>
      </c>
      <c r="S2787" s="46">
        <f>S2786+IF(X2787=0,0,M2787)</f>
        <v/>
      </c>
      <c r="T2787" s="47">
        <f>MAX(T2786,S2787)</f>
        <v/>
      </c>
      <c r="U2787" s="48">
        <f>S2787-T2787</f>
        <v/>
      </c>
      <c r="V2787" s="47">
        <f>IFERROR(SUMIFS(DATABASE!$M$5:$M$6004,DATABASE!$B$5:$B$6004,B2787,DATABASE!$X$5:$X$6004,1),0)</f>
        <v/>
      </c>
      <c r="W2787" s="31">
        <f>IFERROR(COUNTIFS(DATABASE!$B$5:$B$6004,B2787,DATABASE!$X$5:$X$6004,1),0)</f>
        <v/>
      </c>
      <c r="X2787" s="49">
        <f>--AND(ISNUMBER(B2787),C2787&lt;&gt;"",L2787&lt;&gt;"",M2787&lt;&gt;"")</f>
        <v/>
      </c>
    </row>
    <row r="2788" ht="15" customHeight="1" s="111">
      <c r="A2788" s="50" t="inlineStr">
        <is>
          <t>JUN</t>
        </is>
      </c>
      <c r="B2788" s="51">
        <f>JUN!A289</f>
        <v/>
      </c>
      <c r="C2788" s="52">
        <f>JUN!B289</f>
        <v/>
      </c>
      <c r="D2788" s="52">
        <f>JUN!C289</f>
        <v/>
      </c>
      <c r="E2788" s="52">
        <f>JUN!D289</f>
        <v/>
      </c>
      <c r="F2788" s="52">
        <f>JUN!E289</f>
        <v/>
      </c>
      <c r="G2788" s="52">
        <f>JUN!F289</f>
        <v/>
      </c>
      <c r="H2788" s="52">
        <f>JUN!G289</f>
        <v/>
      </c>
      <c r="I2788" s="53">
        <f>JUN!H289</f>
        <v/>
      </c>
      <c r="J2788" s="53">
        <f>JUN!I289</f>
        <v/>
      </c>
      <c r="K2788" s="52">
        <f>JUN!J289</f>
        <v/>
      </c>
      <c r="L2788" s="52">
        <f>JUN!K289</f>
        <v/>
      </c>
      <c r="M2788" s="54">
        <f>JUN!L289</f>
        <v/>
      </c>
      <c r="N2788" s="52">
        <f>JUN!M289</f>
        <v/>
      </c>
      <c r="O2788" s="52">
        <f>JUN!N289</f>
        <v/>
      </c>
      <c r="P2788" s="52">
        <f>JUN!O289</f>
        <v/>
      </c>
      <c r="Q2788" s="52">
        <f>JUN!P289</f>
        <v/>
      </c>
      <c r="R2788" s="52">
        <f>JUN!Q289</f>
        <v/>
      </c>
      <c r="S2788" s="54">
        <f>S2787+IF(X2788=0,0,M2788)</f>
        <v/>
      </c>
      <c r="T2788" s="55">
        <f>MAX(T2787,S2788)</f>
        <v/>
      </c>
      <c r="U2788" s="56">
        <f>S2788-T2788</f>
        <v/>
      </c>
      <c r="V2788" s="55">
        <f>IFERROR(SUMIFS(DATABASE!$M$5:$M$6004,DATABASE!$B$5:$B$6004,B2788,DATABASE!$X$5:$X$6004,1),0)</f>
        <v/>
      </c>
      <c r="W2788" s="57">
        <f>IFERROR(COUNTIFS(DATABASE!$B$5:$B$6004,B2788,DATABASE!$X$5:$X$6004,1),0)</f>
        <v/>
      </c>
      <c r="X2788" s="58">
        <f>--AND(ISNUMBER(B2788),C2788&lt;&gt;"",L2788&lt;&gt;"",M2788&lt;&gt;"")</f>
        <v/>
      </c>
    </row>
    <row r="2789" ht="15" customHeight="1" s="111">
      <c r="A2789" s="42" t="inlineStr">
        <is>
          <t>JUN</t>
        </is>
      </c>
      <c r="B2789" s="43">
        <f>JUN!A290</f>
        <v/>
      </c>
      <c r="C2789" s="44">
        <f>JUN!B290</f>
        <v/>
      </c>
      <c r="D2789" s="44">
        <f>JUN!C290</f>
        <v/>
      </c>
      <c r="E2789" s="44">
        <f>JUN!D290</f>
        <v/>
      </c>
      <c r="F2789" s="44">
        <f>JUN!E290</f>
        <v/>
      </c>
      <c r="G2789" s="44">
        <f>JUN!F290</f>
        <v/>
      </c>
      <c r="H2789" s="44">
        <f>JUN!G290</f>
        <v/>
      </c>
      <c r="I2789" s="45">
        <f>JUN!H290</f>
        <v/>
      </c>
      <c r="J2789" s="45">
        <f>JUN!I290</f>
        <v/>
      </c>
      <c r="K2789" s="44">
        <f>JUN!J290</f>
        <v/>
      </c>
      <c r="L2789" s="44">
        <f>JUN!K290</f>
        <v/>
      </c>
      <c r="M2789" s="46">
        <f>JUN!L290</f>
        <v/>
      </c>
      <c r="N2789" s="44">
        <f>JUN!M290</f>
        <v/>
      </c>
      <c r="O2789" s="44">
        <f>JUN!N290</f>
        <v/>
      </c>
      <c r="P2789" s="44">
        <f>JUN!O290</f>
        <v/>
      </c>
      <c r="Q2789" s="44">
        <f>JUN!P290</f>
        <v/>
      </c>
      <c r="R2789" s="44">
        <f>JUN!Q290</f>
        <v/>
      </c>
      <c r="S2789" s="46">
        <f>S2788+IF(X2789=0,0,M2789)</f>
        <v/>
      </c>
      <c r="T2789" s="47">
        <f>MAX(T2788,S2789)</f>
        <v/>
      </c>
      <c r="U2789" s="48">
        <f>S2789-T2789</f>
        <v/>
      </c>
      <c r="V2789" s="47">
        <f>IFERROR(SUMIFS(DATABASE!$M$5:$M$6004,DATABASE!$B$5:$B$6004,B2789,DATABASE!$X$5:$X$6004,1),0)</f>
        <v/>
      </c>
      <c r="W2789" s="31">
        <f>IFERROR(COUNTIFS(DATABASE!$B$5:$B$6004,B2789,DATABASE!$X$5:$X$6004,1),0)</f>
        <v/>
      </c>
      <c r="X2789" s="49">
        <f>--AND(ISNUMBER(B2789),C2789&lt;&gt;"",L2789&lt;&gt;"",M2789&lt;&gt;"")</f>
        <v/>
      </c>
    </row>
    <row r="2790" ht="15" customHeight="1" s="111">
      <c r="A2790" s="50" t="inlineStr">
        <is>
          <t>JUN</t>
        </is>
      </c>
      <c r="B2790" s="51">
        <f>JUN!A291</f>
        <v/>
      </c>
      <c r="C2790" s="52">
        <f>JUN!B291</f>
        <v/>
      </c>
      <c r="D2790" s="52">
        <f>JUN!C291</f>
        <v/>
      </c>
      <c r="E2790" s="52">
        <f>JUN!D291</f>
        <v/>
      </c>
      <c r="F2790" s="52">
        <f>JUN!E291</f>
        <v/>
      </c>
      <c r="G2790" s="52">
        <f>JUN!F291</f>
        <v/>
      </c>
      <c r="H2790" s="52">
        <f>JUN!G291</f>
        <v/>
      </c>
      <c r="I2790" s="53">
        <f>JUN!H291</f>
        <v/>
      </c>
      <c r="J2790" s="53">
        <f>JUN!I291</f>
        <v/>
      </c>
      <c r="K2790" s="52">
        <f>JUN!J291</f>
        <v/>
      </c>
      <c r="L2790" s="52">
        <f>JUN!K291</f>
        <v/>
      </c>
      <c r="M2790" s="54">
        <f>JUN!L291</f>
        <v/>
      </c>
      <c r="N2790" s="52">
        <f>JUN!M291</f>
        <v/>
      </c>
      <c r="O2790" s="52">
        <f>JUN!N291</f>
        <v/>
      </c>
      <c r="P2790" s="52">
        <f>JUN!O291</f>
        <v/>
      </c>
      <c r="Q2790" s="52">
        <f>JUN!P291</f>
        <v/>
      </c>
      <c r="R2790" s="52">
        <f>JUN!Q291</f>
        <v/>
      </c>
      <c r="S2790" s="54">
        <f>S2789+IF(X2790=0,0,M2790)</f>
        <v/>
      </c>
      <c r="T2790" s="55">
        <f>MAX(T2789,S2790)</f>
        <v/>
      </c>
      <c r="U2790" s="56">
        <f>S2790-T2790</f>
        <v/>
      </c>
      <c r="V2790" s="55">
        <f>IFERROR(SUMIFS(DATABASE!$M$5:$M$6004,DATABASE!$B$5:$B$6004,B2790,DATABASE!$X$5:$X$6004,1),0)</f>
        <v/>
      </c>
      <c r="W2790" s="57">
        <f>IFERROR(COUNTIFS(DATABASE!$B$5:$B$6004,B2790,DATABASE!$X$5:$X$6004,1),0)</f>
        <v/>
      </c>
      <c r="X2790" s="58">
        <f>--AND(ISNUMBER(B2790),C2790&lt;&gt;"",L2790&lt;&gt;"",M2790&lt;&gt;"")</f>
        <v/>
      </c>
    </row>
    <row r="2791" ht="15" customHeight="1" s="111">
      <c r="A2791" s="42" t="inlineStr">
        <is>
          <t>JUN</t>
        </is>
      </c>
      <c r="B2791" s="43">
        <f>JUN!A292</f>
        <v/>
      </c>
      <c r="C2791" s="44">
        <f>JUN!B292</f>
        <v/>
      </c>
      <c r="D2791" s="44">
        <f>JUN!C292</f>
        <v/>
      </c>
      <c r="E2791" s="44">
        <f>JUN!D292</f>
        <v/>
      </c>
      <c r="F2791" s="44">
        <f>JUN!E292</f>
        <v/>
      </c>
      <c r="G2791" s="44">
        <f>JUN!F292</f>
        <v/>
      </c>
      <c r="H2791" s="44">
        <f>JUN!G292</f>
        <v/>
      </c>
      <c r="I2791" s="45">
        <f>JUN!H292</f>
        <v/>
      </c>
      <c r="J2791" s="45">
        <f>JUN!I292</f>
        <v/>
      </c>
      <c r="K2791" s="44">
        <f>JUN!J292</f>
        <v/>
      </c>
      <c r="L2791" s="44">
        <f>JUN!K292</f>
        <v/>
      </c>
      <c r="M2791" s="46">
        <f>JUN!L292</f>
        <v/>
      </c>
      <c r="N2791" s="44">
        <f>JUN!M292</f>
        <v/>
      </c>
      <c r="O2791" s="44">
        <f>JUN!N292</f>
        <v/>
      </c>
      <c r="P2791" s="44">
        <f>JUN!O292</f>
        <v/>
      </c>
      <c r="Q2791" s="44">
        <f>JUN!P292</f>
        <v/>
      </c>
      <c r="R2791" s="44">
        <f>JUN!Q292</f>
        <v/>
      </c>
      <c r="S2791" s="46">
        <f>S2790+IF(X2791=0,0,M2791)</f>
        <v/>
      </c>
      <c r="T2791" s="47">
        <f>MAX(T2790,S2791)</f>
        <v/>
      </c>
      <c r="U2791" s="48">
        <f>S2791-T2791</f>
        <v/>
      </c>
      <c r="V2791" s="47">
        <f>IFERROR(SUMIFS(DATABASE!$M$5:$M$6004,DATABASE!$B$5:$B$6004,B2791,DATABASE!$X$5:$X$6004,1),0)</f>
        <v/>
      </c>
      <c r="W2791" s="31">
        <f>IFERROR(COUNTIFS(DATABASE!$B$5:$B$6004,B2791,DATABASE!$X$5:$X$6004,1),0)</f>
        <v/>
      </c>
      <c r="X2791" s="49">
        <f>--AND(ISNUMBER(B2791),C2791&lt;&gt;"",L2791&lt;&gt;"",M2791&lt;&gt;"")</f>
        <v/>
      </c>
    </row>
    <row r="2792" ht="15" customHeight="1" s="111">
      <c r="A2792" s="50" t="inlineStr">
        <is>
          <t>JUN</t>
        </is>
      </c>
      <c r="B2792" s="51">
        <f>JUN!A293</f>
        <v/>
      </c>
      <c r="C2792" s="52">
        <f>JUN!B293</f>
        <v/>
      </c>
      <c r="D2792" s="52">
        <f>JUN!C293</f>
        <v/>
      </c>
      <c r="E2792" s="52">
        <f>JUN!D293</f>
        <v/>
      </c>
      <c r="F2792" s="52">
        <f>JUN!E293</f>
        <v/>
      </c>
      <c r="G2792" s="52">
        <f>JUN!F293</f>
        <v/>
      </c>
      <c r="H2792" s="52">
        <f>JUN!G293</f>
        <v/>
      </c>
      <c r="I2792" s="53">
        <f>JUN!H293</f>
        <v/>
      </c>
      <c r="J2792" s="53">
        <f>JUN!I293</f>
        <v/>
      </c>
      <c r="K2792" s="52">
        <f>JUN!J293</f>
        <v/>
      </c>
      <c r="L2792" s="52">
        <f>JUN!K293</f>
        <v/>
      </c>
      <c r="M2792" s="54">
        <f>JUN!L293</f>
        <v/>
      </c>
      <c r="N2792" s="52">
        <f>JUN!M293</f>
        <v/>
      </c>
      <c r="O2792" s="52">
        <f>JUN!N293</f>
        <v/>
      </c>
      <c r="P2792" s="52">
        <f>JUN!O293</f>
        <v/>
      </c>
      <c r="Q2792" s="52">
        <f>JUN!P293</f>
        <v/>
      </c>
      <c r="R2792" s="52">
        <f>JUN!Q293</f>
        <v/>
      </c>
      <c r="S2792" s="54">
        <f>S2791+IF(X2792=0,0,M2792)</f>
        <v/>
      </c>
      <c r="T2792" s="55">
        <f>MAX(T2791,S2792)</f>
        <v/>
      </c>
      <c r="U2792" s="56">
        <f>S2792-T2792</f>
        <v/>
      </c>
      <c r="V2792" s="55">
        <f>IFERROR(SUMIFS(DATABASE!$M$5:$M$6004,DATABASE!$B$5:$B$6004,B2792,DATABASE!$X$5:$X$6004,1),0)</f>
        <v/>
      </c>
      <c r="W2792" s="57">
        <f>IFERROR(COUNTIFS(DATABASE!$B$5:$B$6004,B2792,DATABASE!$X$5:$X$6004,1),0)</f>
        <v/>
      </c>
      <c r="X2792" s="58">
        <f>--AND(ISNUMBER(B2792),C2792&lt;&gt;"",L2792&lt;&gt;"",M2792&lt;&gt;"")</f>
        <v/>
      </c>
    </row>
    <row r="2793" ht="15" customHeight="1" s="111">
      <c r="A2793" s="42" t="inlineStr">
        <is>
          <t>JUN</t>
        </is>
      </c>
      <c r="B2793" s="43">
        <f>JUN!A294</f>
        <v/>
      </c>
      <c r="C2793" s="44">
        <f>JUN!B294</f>
        <v/>
      </c>
      <c r="D2793" s="44">
        <f>JUN!C294</f>
        <v/>
      </c>
      <c r="E2793" s="44">
        <f>JUN!D294</f>
        <v/>
      </c>
      <c r="F2793" s="44">
        <f>JUN!E294</f>
        <v/>
      </c>
      <c r="G2793" s="44">
        <f>JUN!F294</f>
        <v/>
      </c>
      <c r="H2793" s="44">
        <f>JUN!G294</f>
        <v/>
      </c>
      <c r="I2793" s="45">
        <f>JUN!H294</f>
        <v/>
      </c>
      <c r="J2793" s="45">
        <f>JUN!I294</f>
        <v/>
      </c>
      <c r="K2793" s="44">
        <f>JUN!J294</f>
        <v/>
      </c>
      <c r="L2793" s="44">
        <f>JUN!K294</f>
        <v/>
      </c>
      <c r="M2793" s="46">
        <f>JUN!L294</f>
        <v/>
      </c>
      <c r="N2793" s="44">
        <f>JUN!M294</f>
        <v/>
      </c>
      <c r="O2793" s="44">
        <f>JUN!N294</f>
        <v/>
      </c>
      <c r="P2793" s="44">
        <f>JUN!O294</f>
        <v/>
      </c>
      <c r="Q2793" s="44">
        <f>JUN!P294</f>
        <v/>
      </c>
      <c r="R2793" s="44">
        <f>JUN!Q294</f>
        <v/>
      </c>
      <c r="S2793" s="46">
        <f>S2792+IF(X2793=0,0,M2793)</f>
        <v/>
      </c>
      <c r="T2793" s="47">
        <f>MAX(T2792,S2793)</f>
        <v/>
      </c>
      <c r="U2793" s="48">
        <f>S2793-T2793</f>
        <v/>
      </c>
      <c r="V2793" s="47">
        <f>IFERROR(SUMIFS(DATABASE!$M$5:$M$6004,DATABASE!$B$5:$B$6004,B2793,DATABASE!$X$5:$X$6004,1),0)</f>
        <v/>
      </c>
      <c r="W2793" s="31">
        <f>IFERROR(COUNTIFS(DATABASE!$B$5:$B$6004,B2793,DATABASE!$X$5:$X$6004,1),0)</f>
        <v/>
      </c>
      <c r="X2793" s="49">
        <f>--AND(ISNUMBER(B2793),C2793&lt;&gt;"",L2793&lt;&gt;"",M2793&lt;&gt;"")</f>
        <v/>
      </c>
    </row>
    <row r="2794" ht="15" customHeight="1" s="111">
      <c r="A2794" s="50" t="inlineStr">
        <is>
          <t>JUN</t>
        </is>
      </c>
      <c r="B2794" s="51">
        <f>JUN!A295</f>
        <v/>
      </c>
      <c r="C2794" s="52">
        <f>JUN!B295</f>
        <v/>
      </c>
      <c r="D2794" s="52">
        <f>JUN!C295</f>
        <v/>
      </c>
      <c r="E2794" s="52">
        <f>JUN!D295</f>
        <v/>
      </c>
      <c r="F2794" s="52">
        <f>JUN!E295</f>
        <v/>
      </c>
      <c r="G2794" s="52">
        <f>JUN!F295</f>
        <v/>
      </c>
      <c r="H2794" s="52">
        <f>JUN!G295</f>
        <v/>
      </c>
      <c r="I2794" s="53">
        <f>JUN!H295</f>
        <v/>
      </c>
      <c r="J2794" s="53">
        <f>JUN!I295</f>
        <v/>
      </c>
      <c r="K2794" s="52">
        <f>JUN!J295</f>
        <v/>
      </c>
      <c r="L2794" s="52">
        <f>JUN!K295</f>
        <v/>
      </c>
      <c r="M2794" s="54">
        <f>JUN!L295</f>
        <v/>
      </c>
      <c r="N2794" s="52">
        <f>JUN!M295</f>
        <v/>
      </c>
      <c r="O2794" s="52">
        <f>JUN!N295</f>
        <v/>
      </c>
      <c r="P2794" s="52">
        <f>JUN!O295</f>
        <v/>
      </c>
      <c r="Q2794" s="52">
        <f>JUN!P295</f>
        <v/>
      </c>
      <c r="R2794" s="52">
        <f>JUN!Q295</f>
        <v/>
      </c>
      <c r="S2794" s="54">
        <f>S2793+IF(X2794=0,0,M2794)</f>
        <v/>
      </c>
      <c r="T2794" s="55">
        <f>MAX(T2793,S2794)</f>
        <v/>
      </c>
      <c r="U2794" s="56">
        <f>S2794-T2794</f>
        <v/>
      </c>
      <c r="V2794" s="55">
        <f>IFERROR(SUMIFS(DATABASE!$M$5:$M$6004,DATABASE!$B$5:$B$6004,B2794,DATABASE!$X$5:$X$6004,1),0)</f>
        <v/>
      </c>
      <c r="W2794" s="57">
        <f>IFERROR(COUNTIFS(DATABASE!$B$5:$B$6004,B2794,DATABASE!$X$5:$X$6004,1),0)</f>
        <v/>
      </c>
      <c r="X2794" s="58">
        <f>--AND(ISNUMBER(B2794),C2794&lt;&gt;"",L2794&lt;&gt;"",M2794&lt;&gt;"")</f>
        <v/>
      </c>
    </row>
    <row r="2795" ht="15" customHeight="1" s="111">
      <c r="A2795" s="42" t="inlineStr">
        <is>
          <t>JUN</t>
        </is>
      </c>
      <c r="B2795" s="43">
        <f>JUN!A296</f>
        <v/>
      </c>
      <c r="C2795" s="44">
        <f>JUN!B296</f>
        <v/>
      </c>
      <c r="D2795" s="44">
        <f>JUN!C296</f>
        <v/>
      </c>
      <c r="E2795" s="44">
        <f>JUN!D296</f>
        <v/>
      </c>
      <c r="F2795" s="44">
        <f>JUN!E296</f>
        <v/>
      </c>
      <c r="G2795" s="44">
        <f>JUN!F296</f>
        <v/>
      </c>
      <c r="H2795" s="44">
        <f>JUN!G296</f>
        <v/>
      </c>
      <c r="I2795" s="45">
        <f>JUN!H296</f>
        <v/>
      </c>
      <c r="J2795" s="45">
        <f>JUN!I296</f>
        <v/>
      </c>
      <c r="K2795" s="44">
        <f>JUN!J296</f>
        <v/>
      </c>
      <c r="L2795" s="44">
        <f>JUN!K296</f>
        <v/>
      </c>
      <c r="M2795" s="46">
        <f>JUN!L296</f>
        <v/>
      </c>
      <c r="N2795" s="44">
        <f>JUN!M296</f>
        <v/>
      </c>
      <c r="O2795" s="44">
        <f>JUN!N296</f>
        <v/>
      </c>
      <c r="P2795" s="44">
        <f>JUN!O296</f>
        <v/>
      </c>
      <c r="Q2795" s="44">
        <f>JUN!P296</f>
        <v/>
      </c>
      <c r="R2795" s="44">
        <f>JUN!Q296</f>
        <v/>
      </c>
      <c r="S2795" s="46">
        <f>S2794+IF(X2795=0,0,M2795)</f>
        <v/>
      </c>
      <c r="T2795" s="47">
        <f>MAX(T2794,S2795)</f>
        <v/>
      </c>
      <c r="U2795" s="48">
        <f>S2795-T2795</f>
        <v/>
      </c>
      <c r="V2795" s="47">
        <f>IFERROR(SUMIFS(DATABASE!$M$5:$M$6004,DATABASE!$B$5:$B$6004,B2795,DATABASE!$X$5:$X$6004,1),0)</f>
        <v/>
      </c>
      <c r="W2795" s="31">
        <f>IFERROR(COUNTIFS(DATABASE!$B$5:$B$6004,B2795,DATABASE!$X$5:$X$6004,1),0)</f>
        <v/>
      </c>
      <c r="X2795" s="49">
        <f>--AND(ISNUMBER(B2795),C2795&lt;&gt;"",L2795&lt;&gt;"",M2795&lt;&gt;"")</f>
        <v/>
      </c>
    </row>
    <row r="2796" ht="15" customHeight="1" s="111">
      <c r="A2796" s="50" t="inlineStr">
        <is>
          <t>JUN</t>
        </is>
      </c>
      <c r="B2796" s="51">
        <f>JUN!A297</f>
        <v/>
      </c>
      <c r="C2796" s="52">
        <f>JUN!B297</f>
        <v/>
      </c>
      <c r="D2796" s="52">
        <f>JUN!C297</f>
        <v/>
      </c>
      <c r="E2796" s="52">
        <f>JUN!D297</f>
        <v/>
      </c>
      <c r="F2796" s="52">
        <f>JUN!E297</f>
        <v/>
      </c>
      <c r="G2796" s="52">
        <f>JUN!F297</f>
        <v/>
      </c>
      <c r="H2796" s="52">
        <f>JUN!G297</f>
        <v/>
      </c>
      <c r="I2796" s="53">
        <f>JUN!H297</f>
        <v/>
      </c>
      <c r="J2796" s="53">
        <f>JUN!I297</f>
        <v/>
      </c>
      <c r="K2796" s="52">
        <f>JUN!J297</f>
        <v/>
      </c>
      <c r="L2796" s="52">
        <f>JUN!K297</f>
        <v/>
      </c>
      <c r="M2796" s="54">
        <f>JUN!L297</f>
        <v/>
      </c>
      <c r="N2796" s="52">
        <f>JUN!M297</f>
        <v/>
      </c>
      <c r="O2796" s="52">
        <f>JUN!N297</f>
        <v/>
      </c>
      <c r="P2796" s="52">
        <f>JUN!O297</f>
        <v/>
      </c>
      <c r="Q2796" s="52">
        <f>JUN!P297</f>
        <v/>
      </c>
      <c r="R2796" s="52">
        <f>JUN!Q297</f>
        <v/>
      </c>
      <c r="S2796" s="54">
        <f>S2795+IF(X2796=0,0,M2796)</f>
        <v/>
      </c>
      <c r="T2796" s="55">
        <f>MAX(T2795,S2796)</f>
        <v/>
      </c>
      <c r="U2796" s="56">
        <f>S2796-T2796</f>
        <v/>
      </c>
      <c r="V2796" s="55">
        <f>IFERROR(SUMIFS(DATABASE!$M$5:$M$6004,DATABASE!$B$5:$B$6004,B2796,DATABASE!$X$5:$X$6004,1),0)</f>
        <v/>
      </c>
      <c r="W2796" s="57">
        <f>IFERROR(COUNTIFS(DATABASE!$B$5:$B$6004,B2796,DATABASE!$X$5:$X$6004,1),0)</f>
        <v/>
      </c>
      <c r="X2796" s="58">
        <f>--AND(ISNUMBER(B2796),C2796&lt;&gt;"",L2796&lt;&gt;"",M2796&lt;&gt;"")</f>
        <v/>
      </c>
    </row>
    <row r="2797" ht="15" customHeight="1" s="111">
      <c r="A2797" s="42" t="inlineStr">
        <is>
          <t>JUN</t>
        </is>
      </c>
      <c r="B2797" s="43">
        <f>JUN!A298</f>
        <v/>
      </c>
      <c r="C2797" s="44">
        <f>JUN!B298</f>
        <v/>
      </c>
      <c r="D2797" s="44">
        <f>JUN!C298</f>
        <v/>
      </c>
      <c r="E2797" s="44">
        <f>JUN!D298</f>
        <v/>
      </c>
      <c r="F2797" s="44">
        <f>JUN!E298</f>
        <v/>
      </c>
      <c r="G2797" s="44">
        <f>JUN!F298</f>
        <v/>
      </c>
      <c r="H2797" s="44">
        <f>JUN!G298</f>
        <v/>
      </c>
      <c r="I2797" s="45">
        <f>JUN!H298</f>
        <v/>
      </c>
      <c r="J2797" s="45">
        <f>JUN!I298</f>
        <v/>
      </c>
      <c r="K2797" s="44">
        <f>JUN!J298</f>
        <v/>
      </c>
      <c r="L2797" s="44">
        <f>JUN!K298</f>
        <v/>
      </c>
      <c r="M2797" s="46">
        <f>JUN!L298</f>
        <v/>
      </c>
      <c r="N2797" s="44">
        <f>JUN!M298</f>
        <v/>
      </c>
      <c r="O2797" s="44">
        <f>JUN!N298</f>
        <v/>
      </c>
      <c r="P2797" s="44">
        <f>JUN!O298</f>
        <v/>
      </c>
      <c r="Q2797" s="44">
        <f>JUN!P298</f>
        <v/>
      </c>
      <c r="R2797" s="44">
        <f>JUN!Q298</f>
        <v/>
      </c>
      <c r="S2797" s="46">
        <f>S2796+IF(X2797=0,0,M2797)</f>
        <v/>
      </c>
      <c r="T2797" s="47">
        <f>MAX(T2796,S2797)</f>
        <v/>
      </c>
      <c r="U2797" s="48">
        <f>S2797-T2797</f>
        <v/>
      </c>
      <c r="V2797" s="47">
        <f>IFERROR(SUMIFS(DATABASE!$M$5:$M$6004,DATABASE!$B$5:$B$6004,B2797,DATABASE!$X$5:$X$6004,1),0)</f>
        <v/>
      </c>
      <c r="W2797" s="31">
        <f>IFERROR(COUNTIFS(DATABASE!$B$5:$B$6004,B2797,DATABASE!$X$5:$X$6004,1),0)</f>
        <v/>
      </c>
      <c r="X2797" s="49">
        <f>--AND(ISNUMBER(B2797),C2797&lt;&gt;"",L2797&lt;&gt;"",M2797&lt;&gt;"")</f>
        <v/>
      </c>
    </row>
    <row r="2798" ht="15" customHeight="1" s="111">
      <c r="A2798" s="50" t="inlineStr">
        <is>
          <t>JUN</t>
        </is>
      </c>
      <c r="B2798" s="51">
        <f>JUN!A299</f>
        <v/>
      </c>
      <c r="C2798" s="52">
        <f>JUN!B299</f>
        <v/>
      </c>
      <c r="D2798" s="52">
        <f>JUN!C299</f>
        <v/>
      </c>
      <c r="E2798" s="52">
        <f>JUN!D299</f>
        <v/>
      </c>
      <c r="F2798" s="52">
        <f>JUN!E299</f>
        <v/>
      </c>
      <c r="G2798" s="52">
        <f>JUN!F299</f>
        <v/>
      </c>
      <c r="H2798" s="52">
        <f>JUN!G299</f>
        <v/>
      </c>
      <c r="I2798" s="53">
        <f>JUN!H299</f>
        <v/>
      </c>
      <c r="J2798" s="53">
        <f>JUN!I299</f>
        <v/>
      </c>
      <c r="K2798" s="52">
        <f>JUN!J299</f>
        <v/>
      </c>
      <c r="L2798" s="52">
        <f>JUN!K299</f>
        <v/>
      </c>
      <c r="M2798" s="54">
        <f>JUN!L299</f>
        <v/>
      </c>
      <c r="N2798" s="52">
        <f>JUN!M299</f>
        <v/>
      </c>
      <c r="O2798" s="52">
        <f>JUN!N299</f>
        <v/>
      </c>
      <c r="P2798" s="52">
        <f>JUN!O299</f>
        <v/>
      </c>
      <c r="Q2798" s="52">
        <f>JUN!P299</f>
        <v/>
      </c>
      <c r="R2798" s="52">
        <f>JUN!Q299</f>
        <v/>
      </c>
      <c r="S2798" s="54">
        <f>S2797+IF(X2798=0,0,M2798)</f>
        <v/>
      </c>
      <c r="T2798" s="55">
        <f>MAX(T2797,S2798)</f>
        <v/>
      </c>
      <c r="U2798" s="56">
        <f>S2798-T2798</f>
        <v/>
      </c>
      <c r="V2798" s="55">
        <f>IFERROR(SUMIFS(DATABASE!$M$5:$M$6004,DATABASE!$B$5:$B$6004,B2798,DATABASE!$X$5:$X$6004,1),0)</f>
        <v/>
      </c>
      <c r="W2798" s="57">
        <f>IFERROR(COUNTIFS(DATABASE!$B$5:$B$6004,B2798,DATABASE!$X$5:$X$6004,1),0)</f>
        <v/>
      </c>
      <c r="X2798" s="58">
        <f>--AND(ISNUMBER(B2798),C2798&lt;&gt;"",L2798&lt;&gt;"",M2798&lt;&gt;"")</f>
        <v/>
      </c>
    </row>
    <row r="2799" ht="15" customHeight="1" s="111">
      <c r="A2799" s="42" t="inlineStr">
        <is>
          <t>JUN</t>
        </is>
      </c>
      <c r="B2799" s="43">
        <f>JUN!A300</f>
        <v/>
      </c>
      <c r="C2799" s="44">
        <f>JUN!B300</f>
        <v/>
      </c>
      <c r="D2799" s="44">
        <f>JUN!C300</f>
        <v/>
      </c>
      <c r="E2799" s="44">
        <f>JUN!D300</f>
        <v/>
      </c>
      <c r="F2799" s="44">
        <f>JUN!E300</f>
        <v/>
      </c>
      <c r="G2799" s="44">
        <f>JUN!F300</f>
        <v/>
      </c>
      <c r="H2799" s="44">
        <f>JUN!G300</f>
        <v/>
      </c>
      <c r="I2799" s="45">
        <f>JUN!H300</f>
        <v/>
      </c>
      <c r="J2799" s="45">
        <f>JUN!I300</f>
        <v/>
      </c>
      <c r="K2799" s="44">
        <f>JUN!J300</f>
        <v/>
      </c>
      <c r="L2799" s="44">
        <f>JUN!K300</f>
        <v/>
      </c>
      <c r="M2799" s="46">
        <f>JUN!L300</f>
        <v/>
      </c>
      <c r="N2799" s="44">
        <f>JUN!M300</f>
        <v/>
      </c>
      <c r="O2799" s="44">
        <f>JUN!N300</f>
        <v/>
      </c>
      <c r="P2799" s="44">
        <f>JUN!O300</f>
        <v/>
      </c>
      <c r="Q2799" s="44">
        <f>JUN!P300</f>
        <v/>
      </c>
      <c r="R2799" s="44">
        <f>JUN!Q300</f>
        <v/>
      </c>
      <c r="S2799" s="46">
        <f>S2798+IF(X2799=0,0,M2799)</f>
        <v/>
      </c>
      <c r="T2799" s="47">
        <f>MAX(T2798,S2799)</f>
        <v/>
      </c>
      <c r="U2799" s="48">
        <f>S2799-T2799</f>
        <v/>
      </c>
      <c r="V2799" s="47">
        <f>IFERROR(SUMIFS(DATABASE!$M$5:$M$6004,DATABASE!$B$5:$B$6004,B2799,DATABASE!$X$5:$X$6004,1),0)</f>
        <v/>
      </c>
      <c r="W2799" s="31">
        <f>IFERROR(COUNTIFS(DATABASE!$B$5:$B$6004,B2799,DATABASE!$X$5:$X$6004,1),0)</f>
        <v/>
      </c>
      <c r="X2799" s="49">
        <f>--AND(ISNUMBER(B2799),C2799&lt;&gt;"",L2799&lt;&gt;"",M2799&lt;&gt;"")</f>
        <v/>
      </c>
    </row>
    <row r="2800" ht="15" customHeight="1" s="111">
      <c r="A2800" s="50" t="inlineStr">
        <is>
          <t>JUN</t>
        </is>
      </c>
      <c r="B2800" s="51">
        <f>JUN!A301</f>
        <v/>
      </c>
      <c r="C2800" s="52">
        <f>JUN!B301</f>
        <v/>
      </c>
      <c r="D2800" s="52">
        <f>JUN!C301</f>
        <v/>
      </c>
      <c r="E2800" s="52">
        <f>JUN!D301</f>
        <v/>
      </c>
      <c r="F2800" s="52">
        <f>JUN!E301</f>
        <v/>
      </c>
      <c r="G2800" s="52">
        <f>JUN!F301</f>
        <v/>
      </c>
      <c r="H2800" s="52">
        <f>JUN!G301</f>
        <v/>
      </c>
      <c r="I2800" s="53">
        <f>JUN!H301</f>
        <v/>
      </c>
      <c r="J2800" s="53">
        <f>JUN!I301</f>
        <v/>
      </c>
      <c r="K2800" s="52">
        <f>JUN!J301</f>
        <v/>
      </c>
      <c r="L2800" s="52">
        <f>JUN!K301</f>
        <v/>
      </c>
      <c r="M2800" s="54">
        <f>JUN!L301</f>
        <v/>
      </c>
      <c r="N2800" s="52">
        <f>JUN!M301</f>
        <v/>
      </c>
      <c r="O2800" s="52">
        <f>JUN!N301</f>
        <v/>
      </c>
      <c r="P2800" s="52">
        <f>JUN!O301</f>
        <v/>
      </c>
      <c r="Q2800" s="52">
        <f>JUN!P301</f>
        <v/>
      </c>
      <c r="R2800" s="52">
        <f>JUN!Q301</f>
        <v/>
      </c>
      <c r="S2800" s="54">
        <f>S2799+IF(X2800=0,0,M2800)</f>
        <v/>
      </c>
      <c r="T2800" s="55">
        <f>MAX(T2799,S2800)</f>
        <v/>
      </c>
      <c r="U2800" s="56">
        <f>S2800-T2800</f>
        <v/>
      </c>
      <c r="V2800" s="55">
        <f>IFERROR(SUMIFS(DATABASE!$M$5:$M$6004,DATABASE!$B$5:$B$6004,B2800,DATABASE!$X$5:$X$6004,1),0)</f>
        <v/>
      </c>
      <c r="W2800" s="57">
        <f>IFERROR(COUNTIFS(DATABASE!$B$5:$B$6004,B2800,DATABASE!$X$5:$X$6004,1),0)</f>
        <v/>
      </c>
      <c r="X2800" s="58">
        <f>--AND(ISNUMBER(B2800),C2800&lt;&gt;"",L2800&lt;&gt;"",M2800&lt;&gt;"")</f>
        <v/>
      </c>
    </row>
    <row r="2801" ht="15" customHeight="1" s="111">
      <c r="A2801" s="42" t="inlineStr">
        <is>
          <t>JUN</t>
        </is>
      </c>
      <c r="B2801" s="43">
        <f>JUN!A302</f>
        <v/>
      </c>
      <c r="C2801" s="44">
        <f>JUN!B302</f>
        <v/>
      </c>
      <c r="D2801" s="44">
        <f>JUN!C302</f>
        <v/>
      </c>
      <c r="E2801" s="44">
        <f>JUN!D302</f>
        <v/>
      </c>
      <c r="F2801" s="44">
        <f>JUN!E302</f>
        <v/>
      </c>
      <c r="G2801" s="44">
        <f>JUN!F302</f>
        <v/>
      </c>
      <c r="H2801" s="44">
        <f>JUN!G302</f>
        <v/>
      </c>
      <c r="I2801" s="45">
        <f>JUN!H302</f>
        <v/>
      </c>
      <c r="J2801" s="45">
        <f>JUN!I302</f>
        <v/>
      </c>
      <c r="K2801" s="44">
        <f>JUN!J302</f>
        <v/>
      </c>
      <c r="L2801" s="44">
        <f>JUN!K302</f>
        <v/>
      </c>
      <c r="M2801" s="46">
        <f>JUN!L302</f>
        <v/>
      </c>
      <c r="N2801" s="44">
        <f>JUN!M302</f>
        <v/>
      </c>
      <c r="O2801" s="44">
        <f>JUN!N302</f>
        <v/>
      </c>
      <c r="P2801" s="44">
        <f>JUN!O302</f>
        <v/>
      </c>
      <c r="Q2801" s="44">
        <f>JUN!P302</f>
        <v/>
      </c>
      <c r="R2801" s="44">
        <f>JUN!Q302</f>
        <v/>
      </c>
      <c r="S2801" s="46">
        <f>S2800+IF(X2801=0,0,M2801)</f>
        <v/>
      </c>
      <c r="T2801" s="47">
        <f>MAX(T2800,S2801)</f>
        <v/>
      </c>
      <c r="U2801" s="48">
        <f>S2801-T2801</f>
        <v/>
      </c>
      <c r="V2801" s="47">
        <f>IFERROR(SUMIFS(DATABASE!$M$5:$M$6004,DATABASE!$B$5:$B$6004,B2801,DATABASE!$X$5:$X$6004,1),0)</f>
        <v/>
      </c>
      <c r="W2801" s="31">
        <f>IFERROR(COUNTIFS(DATABASE!$B$5:$B$6004,B2801,DATABASE!$X$5:$X$6004,1),0)</f>
        <v/>
      </c>
      <c r="X2801" s="49">
        <f>--AND(ISNUMBER(B2801),C2801&lt;&gt;"",L2801&lt;&gt;"",M2801&lt;&gt;"")</f>
        <v/>
      </c>
    </row>
    <row r="2802" ht="15" customHeight="1" s="111">
      <c r="A2802" s="50" t="inlineStr">
        <is>
          <t>JUN</t>
        </is>
      </c>
      <c r="B2802" s="51">
        <f>JUN!A303</f>
        <v/>
      </c>
      <c r="C2802" s="52">
        <f>JUN!B303</f>
        <v/>
      </c>
      <c r="D2802" s="52">
        <f>JUN!C303</f>
        <v/>
      </c>
      <c r="E2802" s="52">
        <f>JUN!D303</f>
        <v/>
      </c>
      <c r="F2802" s="52">
        <f>JUN!E303</f>
        <v/>
      </c>
      <c r="G2802" s="52">
        <f>JUN!F303</f>
        <v/>
      </c>
      <c r="H2802" s="52">
        <f>JUN!G303</f>
        <v/>
      </c>
      <c r="I2802" s="53">
        <f>JUN!H303</f>
        <v/>
      </c>
      <c r="J2802" s="53">
        <f>JUN!I303</f>
        <v/>
      </c>
      <c r="K2802" s="52">
        <f>JUN!J303</f>
        <v/>
      </c>
      <c r="L2802" s="52">
        <f>JUN!K303</f>
        <v/>
      </c>
      <c r="M2802" s="54">
        <f>JUN!L303</f>
        <v/>
      </c>
      <c r="N2802" s="52">
        <f>JUN!M303</f>
        <v/>
      </c>
      <c r="O2802" s="52">
        <f>JUN!N303</f>
        <v/>
      </c>
      <c r="P2802" s="52">
        <f>JUN!O303</f>
        <v/>
      </c>
      <c r="Q2802" s="52">
        <f>JUN!P303</f>
        <v/>
      </c>
      <c r="R2802" s="52">
        <f>JUN!Q303</f>
        <v/>
      </c>
      <c r="S2802" s="54">
        <f>S2801+IF(X2802=0,0,M2802)</f>
        <v/>
      </c>
      <c r="T2802" s="55">
        <f>MAX(T2801,S2802)</f>
        <v/>
      </c>
      <c r="U2802" s="56">
        <f>S2802-T2802</f>
        <v/>
      </c>
      <c r="V2802" s="55">
        <f>IFERROR(SUMIFS(DATABASE!$M$5:$M$6004,DATABASE!$B$5:$B$6004,B2802,DATABASE!$X$5:$X$6004,1),0)</f>
        <v/>
      </c>
      <c r="W2802" s="57">
        <f>IFERROR(COUNTIFS(DATABASE!$B$5:$B$6004,B2802,DATABASE!$X$5:$X$6004,1),0)</f>
        <v/>
      </c>
      <c r="X2802" s="58">
        <f>--AND(ISNUMBER(B2802),C2802&lt;&gt;"",L2802&lt;&gt;"",M2802&lt;&gt;"")</f>
        <v/>
      </c>
    </row>
    <row r="2803" ht="15" customHeight="1" s="111">
      <c r="A2803" s="42" t="inlineStr">
        <is>
          <t>JUN</t>
        </is>
      </c>
      <c r="B2803" s="43">
        <f>JUN!A304</f>
        <v/>
      </c>
      <c r="C2803" s="44">
        <f>JUN!B304</f>
        <v/>
      </c>
      <c r="D2803" s="44">
        <f>JUN!C304</f>
        <v/>
      </c>
      <c r="E2803" s="44">
        <f>JUN!D304</f>
        <v/>
      </c>
      <c r="F2803" s="44">
        <f>JUN!E304</f>
        <v/>
      </c>
      <c r="G2803" s="44">
        <f>JUN!F304</f>
        <v/>
      </c>
      <c r="H2803" s="44">
        <f>JUN!G304</f>
        <v/>
      </c>
      <c r="I2803" s="45">
        <f>JUN!H304</f>
        <v/>
      </c>
      <c r="J2803" s="45">
        <f>JUN!I304</f>
        <v/>
      </c>
      <c r="K2803" s="44">
        <f>JUN!J304</f>
        <v/>
      </c>
      <c r="L2803" s="44">
        <f>JUN!K304</f>
        <v/>
      </c>
      <c r="M2803" s="46">
        <f>JUN!L304</f>
        <v/>
      </c>
      <c r="N2803" s="44">
        <f>JUN!M304</f>
        <v/>
      </c>
      <c r="O2803" s="44">
        <f>JUN!N304</f>
        <v/>
      </c>
      <c r="P2803" s="44">
        <f>JUN!O304</f>
        <v/>
      </c>
      <c r="Q2803" s="44">
        <f>JUN!P304</f>
        <v/>
      </c>
      <c r="R2803" s="44">
        <f>JUN!Q304</f>
        <v/>
      </c>
      <c r="S2803" s="46">
        <f>S2802+IF(X2803=0,0,M2803)</f>
        <v/>
      </c>
      <c r="T2803" s="47">
        <f>MAX(T2802,S2803)</f>
        <v/>
      </c>
      <c r="U2803" s="48">
        <f>S2803-T2803</f>
        <v/>
      </c>
      <c r="V2803" s="47">
        <f>IFERROR(SUMIFS(DATABASE!$M$5:$M$6004,DATABASE!$B$5:$B$6004,B2803,DATABASE!$X$5:$X$6004,1),0)</f>
        <v/>
      </c>
      <c r="W2803" s="31">
        <f>IFERROR(COUNTIFS(DATABASE!$B$5:$B$6004,B2803,DATABASE!$X$5:$X$6004,1),0)</f>
        <v/>
      </c>
      <c r="X2803" s="49">
        <f>--AND(ISNUMBER(B2803),C2803&lt;&gt;"",L2803&lt;&gt;"",M2803&lt;&gt;"")</f>
        <v/>
      </c>
    </row>
    <row r="2804" ht="15" customHeight="1" s="111">
      <c r="A2804" s="50" t="inlineStr">
        <is>
          <t>JUN</t>
        </is>
      </c>
      <c r="B2804" s="51">
        <f>JUN!A305</f>
        <v/>
      </c>
      <c r="C2804" s="52">
        <f>JUN!B305</f>
        <v/>
      </c>
      <c r="D2804" s="52">
        <f>JUN!C305</f>
        <v/>
      </c>
      <c r="E2804" s="52">
        <f>JUN!D305</f>
        <v/>
      </c>
      <c r="F2804" s="52">
        <f>JUN!E305</f>
        <v/>
      </c>
      <c r="G2804" s="52">
        <f>JUN!F305</f>
        <v/>
      </c>
      <c r="H2804" s="52">
        <f>JUN!G305</f>
        <v/>
      </c>
      <c r="I2804" s="53">
        <f>JUN!H305</f>
        <v/>
      </c>
      <c r="J2804" s="53">
        <f>JUN!I305</f>
        <v/>
      </c>
      <c r="K2804" s="52">
        <f>JUN!J305</f>
        <v/>
      </c>
      <c r="L2804" s="52">
        <f>JUN!K305</f>
        <v/>
      </c>
      <c r="M2804" s="54">
        <f>JUN!L305</f>
        <v/>
      </c>
      <c r="N2804" s="52">
        <f>JUN!M305</f>
        <v/>
      </c>
      <c r="O2804" s="52">
        <f>JUN!N305</f>
        <v/>
      </c>
      <c r="P2804" s="52">
        <f>JUN!O305</f>
        <v/>
      </c>
      <c r="Q2804" s="52">
        <f>JUN!P305</f>
        <v/>
      </c>
      <c r="R2804" s="52">
        <f>JUN!Q305</f>
        <v/>
      </c>
      <c r="S2804" s="54">
        <f>S2803+IF(X2804=0,0,M2804)</f>
        <v/>
      </c>
      <c r="T2804" s="55">
        <f>MAX(T2803,S2804)</f>
        <v/>
      </c>
      <c r="U2804" s="56">
        <f>S2804-T2804</f>
        <v/>
      </c>
      <c r="V2804" s="55">
        <f>IFERROR(SUMIFS(DATABASE!$M$5:$M$6004,DATABASE!$B$5:$B$6004,B2804,DATABASE!$X$5:$X$6004,1),0)</f>
        <v/>
      </c>
      <c r="W2804" s="57">
        <f>IFERROR(COUNTIFS(DATABASE!$B$5:$B$6004,B2804,DATABASE!$X$5:$X$6004,1),0)</f>
        <v/>
      </c>
      <c r="X2804" s="58">
        <f>--AND(ISNUMBER(B2804),C2804&lt;&gt;"",L2804&lt;&gt;"",M2804&lt;&gt;"")</f>
        <v/>
      </c>
    </row>
    <row r="2805" ht="15" customHeight="1" s="111">
      <c r="A2805" s="42" t="inlineStr">
        <is>
          <t>JUN</t>
        </is>
      </c>
      <c r="B2805" s="43">
        <f>JUN!A306</f>
        <v/>
      </c>
      <c r="C2805" s="44">
        <f>JUN!B306</f>
        <v/>
      </c>
      <c r="D2805" s="44">
        <f>JUN!C306</f>
        <v/>
      </c>
      <c r="E2805" s="44">
        <f>JUN!D306</f>
        <v/>
      </c>
      <c r="F2805" s="44">
        <f>JUN!E306</f>
        <v/>
      </c>
      <c r="G2805" s="44">
        <f>JUN!F306</f>
        <v/>
      </c>
      <c r="H2805" s="44">
        <f>JUN!G306</f>
        <v/>
      </c>
      <c r="I2805" s="45">
        <f>JUN!H306</f>
        <v/>
      </c>
      <c r="J2805" s="45">
        <f>JUN!I306</f>
        <v/>
      </c>
      <c r="K2805" s="44">
        <f>JUN!J306</f>
        <v/>
      </c>
      <c r="L2805" s="44">
        <f>JUN!K306</f>
        <v/>
      </c>
      <c r="M2805" s="46">
        <f>JUN!L306</f>
        <v/>
      </c>
      <c r="N2805" s="44">
        <f>JUN!M306</f>
        <v/>
      </c>
      <c r="O2805" s="44">
        <f>JUN!N306</f>
        <v/>
      </c>
      <c r="P2805" s="44">
        <f>JUN!O306</f>
        <v/>
      </c>
      <c r="Q2805" s="44">
        <f>JUN!P306</f>
        <v/>
      </c>
      <c r="R2805" s="44">
        <f>JUN!Q306</f>
        <v/>
      </c>
      <c r="S2805" s="46">
        <f>S2804+IF(X2805=0,0,M2805)</f>
        <v/>
      </c>
      <c r="T2805" s="47">
        <f>MAX(T2804,S2805)</f>
        <v/>
      </c>
      <c r="U2805" s="48">
        <f>S2805-T2805</f>
        <v/>
      </c>
      <c r="V2805" s="47">
        <f>IFERROR(SUMIFS(DATABASE!$M$5:$M$6004,DATABASE!$B$5:$B$6004,B2805,DATABASE!$X$5:$X$6004,1),0)</f>
        <v/>
      </c>
      <c r="W2805" s="31">
        <f>IFERROR(COUNTIFS(DATABASE!$B$5:$B$6004,B2805,DATABASE!$X$5:$X$6004,1),0)</f>
        <v/>
      </c>
      <c r="X2805" s="49">
        <f>--AND(ISNUMBER(B2805),C2805&lt;&gt;"",L2805&lt;&gt;"",M2805&lt;&gt;"")</f>
        <v/>
      </c>
    </row>
    <row r="2806" ht="15" customHeight="1" s="111">
      <c r="A2806" s="50" t="inlineStr">
        <is>
          <t>JUN</t>
        </is>
      </c>
      <c r="B2806" s="51">
        <f>JUN!A307</f>
        <v/>
      </c>
      <c r="C2806" s="52">
        <f>JUN!B307</f>
        <v/>
      </c>
      <c r="D2806" s="52">
        <f>JUN!C307</f>
        <v/>
      </c>
      <c r="E2806" s="52">
        <f>JUN!D307</f>
        <v/>
      </c>
      <c r="F2806" s="52">
        <f>JUN!E307</f>
        <v/>
      </c>
      <c r="G2806" s="52">
        <f>JUN!F307</f>
        <v/>
      </c>
      <c r="H2806" s="52">
        <f>JUN!G307</f>
        <v/>
      </c>
      <c r="I2806" s="53">
        <f>JUN!H307</f>
        <v/>
      </c>
      <c r="J2806" s="53">
        <f>JUN!I307</f>
        <v/>
      </c>
      <c r="K2806" s="52">
        <f>JUN!J307</f>
        <v/>
      </c>
      <c r="L2806" s="52">
        <f>JUN!K307</f>
        <v/>
      </c>
      <c r="M2806" s="54">
        <f>JUN!L307</f>
        <v/>
      </c>
      <c r="N2806" s="52">
        <f>JUN!M307</f>
        <v/>
      </c>
      <c r="O2806" s="52">
        <f>JUN!N307</f>
        <v/>
      </c>
      <c r="P2806" s="52">
        <f>JUN!O307</f>
        <v/>
      </c>
      <c r="Q2806" s="52">
        <f>JUN!P307</f>
        <v/>
      </c>
      <c r="R2806" s="52">
        <f>JUN!Q307</f>
        <v/>
      </c>
      <c r="S2806" s="54">
        <f>S2805+IF(X2806=0,0,M2806)</f>
        <v/>
      </c>
      <c r="T2806" s="55">
        <f>MAX(T2805,S2806)</f>
        <v/>
      </c>
      <c r="U2806" s="56">
        <f>S2806-T2806</f>
        <v/>
      </c>
      <c r="V2806" s="55">
        <f>IFERROR(SUMIFS(DATABASE!$M$5:$M$6004,DATABASE!$B$5:$B$6004,B2806,DATABASE!$X$5:$X$6004,1),0)</f>
        <v/>
      </c>
      <c r="W2806" s="57">
        <f>IFERROR(COUNTIFS(DATABASE!$B$5:$B$6004,B2806,DATABASE!$X$5:$X$6004,1),0)</f>
        <v/>
      </c>
      <c r="X2806" s="58">
        <f>--AND(ISNUMBER(B2806),C2806&lt;&gt;"",L2806&lt;&gt;"",M2806&lt;&gt;"")</f>
        <v/>
      </c>
    </row>
    <row r="2807" ht="15" customHeight="1" s="111">
      <c r="A2807" s="42" t="inlineStr">
        <is>
          <t>JUN</t>
        </is>
      </c>
      <c r="B2807" s="43">
        <f>JUN!A308</f>
        <v/>
      </c>
      <c r="C2807" s="44">
        <f>JUN!B308</f>
        <v/>
      </c>
      <c r="D2807" s="44">
        <f>JUN!C308</f>
        <v/>
      </c>
      <c r="E2807" s="44">
        <f>JUN!D308</f>
        <v/>
      </c>
      <c r="F2807" s="44">
        <f>JUN!E308</f>
        <v/>
      </c>
      <c r="G2807" s="44">
        <f>JUN!F308</f>
        <v/>
      </c>
      <c r="H2807" s="44">
        <f>JUN!G308</f>
        <v/>
      </c>
      <c r="I2807" s="45">
        <f>JUN!H308</f>
        <v/>
      </c>
      <c r="J2807" s="45">
        <f>JUN!I308</f>
        <v/>
      </c>
      <c r="K2807" s="44">
        <f>JUN!J308</f>
        <v/>
      </c>
      <c r="L2807" s="44">
        <f>JUN!K308</f>
        <v/>
      </c>
      <c r="M2807" s="46">
        <f>JUN!L308</f>
        <v/>
      </c>
      <c r="N2807" s="44">
        <f>JUN!M308</f>
        <v/>
      </c>
      <c r="O2807" s="44">
        <f>JUN!N308</f>
        <v/>
      </c>
      <c r="P2807" s="44">
        <f>JUN!O308</f>
        <v/>
      </c>
      <c r="Q2807" s="44">
        <f>JUN!P308</f>
        <v/>
      </c>
      <c r="R2807" s="44">
        <f>JUN!Q308</f>
        <v/>
      </c>
      <c r="S2807" s="46">
        <f>S2806+IF(X2807=0,0,M2807)</f>
        <v/>
      </c>
      <c r="T2807" s="47">
        <f>MAX(T2806,S2807)</f>
        <v/>
      </c>
      <c r="U2807" s="48">
        <f>S2807-T2807</f>
        <v/>
      </c>
      <c r="V2807" s="47">
        <f>IFERROR(SUMIFS(DATABASE!$M$5:$M$6004,DATABASE!$B$5:$B$6004,B2807,DATABASE!$X$5:$X$6004,1),0)</f>
        <v/>
      </c>
      <c r="W2807" s="31">
        <f>IFERROR(COUNTIFS(DATABASE!$B$5:$B$6004,B2807,DATABASE!$X$5:$X$6004,1),0)</f>
        <v/>
      </c>
      <c r="X2807" s="49">
        <f>--AND(ISNUMBER(B2807),C2807&lt;&gt;"",L2807&lt;&gt;"",M2807&lt;&gt;"")</f>
        <v/>
      </c>
    </row>
    <row r="2808" ht="15" customHeight="1" s="111">
      <c r="A2808" s="50" t="inlineStr">
        <is>
          <t>JUN</t>
        </is>
      </c>
      <c r="B2808" s="51">
        <f>JUN!A309</f>
        <v/>
      </c>
      <c r="C2808" s="52">
        <f>JUN!B309</f>
        <v/>
      </c>
      <c r="D2808" s="52">
        <f>JUN!C309</f>
        <v/>
      </c>
      <c r="E2808" s="52">
        <f>JUN!D309</f>
        <v/>
      </c>
      <c r="F2808" s="52">
        <f>JUN!E309</f>
        <v/>
      </c>
      <c r="G2808" s="52">
        <f>JUN!F309</f>
        <v/>
      </c>
      <c r="H2808" s="52">
        <f>JUN!G309</f>
        <v/>
      </c>
      <c r="I2808" s="53">
        <f>JUN!H309</f>
        <v/>
      </c>
      <c r="J2808" s="53">
        <f>JUN!I309</f>
        <v/>
      </c>
      <c r="K2808" s="52">
        <f>JUN!J309</f>
        <v/>
      </c>
      <c r="L2808" s="52">
        <f>JUN!K309</f>
        <v/>
      </c>
      <c r="M2808" s="54">
        <f>JUN!L309</f>
        <v/>
      </c>
      <c r="N2808" s="52">
        <f>JUN!M309</f>
        <v/>
      </c>
      <c r="O2808" s="52">
        <f>JUN!N309</f>
        <v/>
      </c>
      <c r="P2808" s="52">
        <f>JUN!O309</f>
        <v/>
      </c>
      <c r="Q2808" s="52">
        <f>JUN!P309</f>
        <v/>
      </c>
      <c r="R2808" s="52">
        <f>JUN!Q309</f>
        <v/>
      </c>
      <c r="S2808" s="54">
        <f>S2807+IF(X2808=0,0,M2808)</f>
        <v/>
      </c>
      <c r="T2808" s="55">
        <f>MAX(T2807,S2808)</f>
        <v/>
      </c>
      <c r="U2808" s="56">
        <f>S2808-T2808</f>
        <v/>
      </c>
      <c r="V2808" s="55">
        <f>IFERROR(SUMIFS(DATABASE!$M$5:$M$6004,DATABASE!$B$5:$B$6004,B2808,DATABASE!$X$5:$X$6004,1),0)</f>
        <v/>
      </c>
      <c r="W2808" s="57">
        <f>IFERROR(COUNTIFS(DATABASE!$B$5:$B$6004,B2808,DATABASE!$X$5:$X$6004,1),0)</f>
        <v/>
      </c>
      <c r="X2808" s="58">
        <f>--AND(ISNUMBER(B2808),C2808&lt;&gt;"",L2808&lt;&gt;"",M2808&lt;&gt;"")</f>
        <v/>
      </c>
    </row>
    <row r="2809" ht="15" customHeight="1" s="111">
      <c r="A2809" s="42" t="inlineStr">
        <is>
          <t>JUN</t>
        </is>
      </c>
      <c r="B2809" s="43">
        <f>JUN!A310</f>
        <v/>
      </c>
      <c r="C2809" s="44">
        <f>JUN!B310</f>
        <v/>
      </c>
      <c r="D2809" s="44">
        <f>JUN!C310</f>
        <v/>
      </c>
      <c r="E2809" s="44">
        <f>JUN!D310</f>
        <v/>
      </c>
      <c r="F2809" s="44">
        <f>JUN!E310</f>
        <v/>
      </c>
      <c r="G2809" s="44">
        <f>JUN!F310</f>
        <v/>
      </c>
      <c r="H2809" s="44">
        <f>JUN!G310</f>
        <v/>
      </c>
      <c r="I2809" s="45">
        <f>JUN!H310</f>
        <v/>
      </c>
      <c r="J2809" s="45">
        <f>JUN!I310</f>
        <v/>
      </c>
      <c r="K2809" s="44">
        <f>JUN!J310</f>
        <v/>
      </c>
      <c r="L2809" s="44">
        <f>JUN!K310</f>
        <v/>
      </c>
      <c r="M2809" s="46">
        <f>JUN!L310</f>
        <v/>
      </c>
      <c r="N2809" s="44">
        <f>JUN!M310</f>
        <v/>
      </c>
      <c r="O2809" s="44">
        <f>JUN!N310</f>
        <v/>
      </c>
      <c r="P2809" s="44">
        <f>JUN!O310</f>
        <v/>
      </c>
      <c r="Q2809" s="44">
        <f>JUN!P310</f>
        <v/>
      </c>
      <c r="R2809" s="44">
        <f>JUN!Q310</f>
        <v/>
      </c>
      <c r="S2809" s="46">
        <f>S2808+IF(X2809=0,0,M2809)</f>
        <v/>
      </c>
      <c r="T2809" s="47">
        <f>MAX(T2808,S2809)</f>
        <v/>
      </c>
      <c r="U2809" s="48">
        <f>S2809-T2809</f>
        <v/>
      </c>
      <c r="V2809" s="47">
        <f>IFERROR(SUMIFS(DATABASE!$M$5:$M$6004,DATABASE!$B$5:$B$6004,B2809,DATABASE!$X$5:$X$6004,1),0)</f>
        <v/>
      </c>
      <c r="W2809" s="31">
        <f>IFERROR(COUNTIFS(DATABASE!$B$5:$B$6004,B2809,DATABASE!$X$5:$X$6004,1),0)</f>
        <v/>
      </c>
      <c r="X2809" s="49">
        <f>--AND(ISNUMBER(B2809),C2809&lt;&gt;"",L2809&lt;&gt;"",M2809&lt;&gt;"")</f>
        <v/>
      </c>
    </row>
    <row r="2810" ht="15" customHeight="1" s="111">
      <c r="A2810" s="50" t="inlineStr">
        <is>
          <t>JUN</t>
        </is>
      </c>
      <c r="B2810" s="51">
        <f>JUN!A311</f>
        <v/>
      </c>
      <c r="C2810" s="52">
        <f>JUN!B311</f>
        <v/>
      </c>
      <c r="D2810" s="52">
        <f>JUN!C311</f>
        <v/>
      </c>
      <c r="E2810" s="52">
        <f>JUN!D311</f>
        <v/>
      </c>
      <c r="F2810" s="52">
        <f>JUN!E311</f>
        <v/>
      </c>
      <c r="G2810" s="52">
        <f>JUN!F311</f>
        <v/>
      </c>
      <c r="H2810" s="52">
        <f>JUN!G311</f>
        <v/>
      </c>
      <c r="I2810" s="53">
        <f>JUN!H311</f>
        <v/>
      </c>
      <c r="J2810" s="53">
        <f>JUN!I311</f>
        <v/>
      </c>
      <c r="K2810" s="52">
        <f>JUN!J311</f>
        <v/>
      </c>
      <c r="L2810" s="52">
        <f>JUN!K311</f>
        <v/>
      </c>
      <c r="M2810" s="54">
        <f>JUN!L311</f>
        <v/>
      </c>
      <c r="N2810" s="52">
        <f>JUN!M311</f>
        <v/>
      </c>
      <c r="O2810" s="52">
        <f>JUN!N311</f>
        <v/>
      </c>
      <c r="P2810" s="52">
        <f>JUN!O311</f>
        <v/>
      </c>
      <c r="Q2810" s="52">
        <f>JUN!P311</f>
        <v/>
      </c>
      <c r="R2810" s="52">
        <f>JUN!Q311</f>
        <v/>
      </c>
      <c r="S2810" s="54">
        <f>S2809+IF(X2810=0,0,M2810)</f>
        <v/>
      </c>
      <c r="T2810" s="55">
        <f>MAX(T2809,S2810)</f>
        <v/>
      </c>
      <c r="U2810" s="56">
        <f>S2810-T2810</f>
        <v/>
      </c>
      <c r="V2810" s="55">
        <f>IFERROR(SUMIFS(DATABASE!$M$5:$M$6004,DATABASE!$B$5:$B$6004,B2810,DATABASE!$X$5:$X$6004,1),0)</f>
        <v/>
      </c>
      <c r="W2810" s="57">
        <f>IFERROR(COUNTIFS(DATABASE!$B$5:$B$6004,B2810,DATABASE!$X$5:$X$6004,1),0)</f>
        <v/>
      </c>
      <c r="X2810" s="58">
        <f>--AND(ISNUMBER(B2810),C2810&lt;&gt;"",L2810&lt;&gt;"",M2810&lt;&gt;"")</f>
        <v/>
      </c>
    </row>
    <row r="2811" ht="15" customHeight="1" s="111">
      <c r="A2811" s="42" t="inlineStr">
        <is>
          <t>JUN</t>
        </is>
      </c>
      <c r="B2811" s="43">
        <f>JUN!A312</f>
        <v/>
      </c>
      <c r="C2811" s="44">
        <f>JUN!B312</f>
        <v/>
      </c>
      <c r="D2811" s="44">
        <f>JUN!C312</f>
        <v/>
      </c>
      <c r="E2811" s="44">
        <f>JUN!D312</f>
        <v/>
      </c>
      <c r="F2811" s="44">
        <f>JUN!E312</f>
        <v/>
      </c>
      <c r="G2811" s="44">
        <f>JUN!F312</f>
        <v/>
      </c>
      <c r="H2811" s="44">
        <f>JUN!G312</f>
        <v/>
      </c>
      <c r="I2811" s="45">
        <f>JUN!H312</f>
        <v/>
      </c>
      <c r="J2811" s="45">
        <f>JUN!I312</f>
        <v/>
      </c>
      <c r="K2811" s="44">
        <f>JUN!J312</f>
        <v/>
      </c>
      <c r="L2811" s="44">
        <f>JUN!K312</f>
        <v/>
      </c>
      <c r="M2811" s="46">
        <f>JUN!L312</f>
        <v/>
      </c>
      <c r="N2811" s="44">
        <f>JUN!M312</f>
        <v/>
      </c>
      <c r="O2811" s="44">
        <f>JUN!N312</f>
        <v/>
      </c>
      <c r="P2811" s="44">
        <f>JUN!O312</f>
        <v/>
      </c>
      <c r="Q2811" s="44">
        <f>JUN!P312</f>
        <v/>
      </c>
      <c r="R2811" s="44">
        <f>JUN!Q312</f>
        <v/>
      </c>
      <c r="S2811" s="46">
        <f>S2810+IF(X2811=0,0,M2811)</f>
        <v/>
      </c>
      <c r="T2811" s="47">
        <f>MAX(T2810,S2811)</f>
        <v/>
      </c>
      <c r="U2811" s="48">
        <f>S2811-T2811</f>
        <v/>
      </c>
      <c r="V2811" s="47">
        <f>IFERROR(SUMIFS(DATABASE!$M$5:$M$6004,DATABASE!$B$5:$B$6004,B2811,DATABASE!$X$5:$X$6004,1),0)</f>
        <v/>
      </c>
      <c r="W2811" s="31">
        <f>IFERROR(COUNTIFS(DATABASE!$B$5:$B$6004,B2811,DATABASE!$X$5:$X$6004,1),0)</f>
        <v/>
      </c>
      <c r="X2811" s="49">
        <f>--AND(ISNUMBER(B2811),C2811&lt;&gt;"",L2811&lt;&gt;"",M2811&lt;&gt;"")</f>
        <v/>
      </c>
    </row>
    <row r="2812" ht="15" customHeight="1" s="111">
      <c r="A2812" s="50" t="inlineStr">
        <is>
          <t>JUN</t>
        </is>
      </c>
      <c r="B2812" s="51">
        <f>JUN!A313</f>
        <v/>
      </c>
      <c r="C2812" s="52">
        <f>JUN!B313</f>
        <v/>
      </c>
      <c r="D2812" s="52">
        <f>JUN!C313</f>
        <v/>
      </c>
      <c r="E2812" s="52">
        <f>JUN!D313</f>
        <v/>
      </c>
      <c r="F2812" s="52">
        <f>JUN!E313</f>
        <v/>
      </c>
      <c r="G2812" s="52">
        <f>JUN!F313</f>
        <v/>
      </c>
      <c r="H2812" s="52">
        <f>JUN!G313</f>
        <v/>
      </c>
      <c r="I2812" s="53">
        <f>JUN!H313</f>
        <v/>
      </c>
      <c r="J2812" s="53">
        <f>JUN!I313</f>
        <v/>
      </c>
      <c r="K2812" s="52">
        <f>JUN!J313</f>
        <v/>
      </c>
      <c r="L2812" s="52">
        <f>JUN!K313</f>
        <v/>
      </c>
      <c r="M2812" s="54">
        <f>JUN!L313</f>
        <v/>
      </c>
      <c r="N2812" s="52">
        <f>JUN!M313</f>
        <v/>
      </c>
      <c r="O2812" s="52">
        <f>JUN!N313</f>
        <v/>
      </c>
      <c r="P2812" s="52">
        <f>JUN!O313</f>
        <v/>
      </c>
      <c r="Q2812" s="52">
        <f>JUN!P313</f>
        <v/>
      </c>
      <c r="R2812" s="52">
        <f>JUN!Q313</f>
        <v/>
      </c>
      <c r="S2812" s="54">
        <f>S2811+IF(X2812=0,0,M2812)</f>
        <v/>
      </c>
      <c r="T2812" s="55">
        <f>MAX(T2811,S2812)</f>
        <v/>
      </c>
      <c r="U2812" s="56">
        <f>S2812-T2812</f>
        <v/>
      </c>
      <c r="V2812" s="55">
        <f>IFERROR(SUMIFS(DATABASE!$M$5:$M$6004,DATABASE!$B$5:$B$6004,B2812,DATABASE!$X$5:$X$6004,1),0)</f>
        <v/>
      </c>
      <c r="W2812" s="57">
        <f>IFERROR(COUNTIFS(DATABASE!$B$5:$B$6004,B2812,DATABASE!$X$5:$X$6004,1),0)</f>
        <v/>
      </c>
      <c r="X2812" s="58">
        <f>--AND(ISNUMBER(B2812),C2812&lt;&gt;"",L2812&lt;&gt;"",M2812&lt;&gt;"")</f>
        <v/>
      </c>
    </row>
    <row r="2813" ht="15" customHeight="1" s="111">
      <c r="A2813" s="42" t="inlineStr">
        <is>
          <t>JUN</t>
        </is>
      </c>
      <c r="B2813" s="43">
        <f>JUN!A314</f>
        <v/>
      </c>
      <c r="C2813" s="44">
        <f>JUN!B314</f>
        <v/>
      </c>
      <c r="D2813" s="44">
        <f>JUN!C314</f>
        <v/>
      </c>
      <c r="E2813" s="44">
        <f>JUN!D314</f>
        <v/>
      </c>
      <c r="F2813" s="44">
        <f>JUN!E314</f>
        <v/>
      </c>
      <c r="G2813" s="44">
        <f>JUN!F314</f>
        <v/>
      </c>
      <c r="H2813" s="44">
        <f>JUN!G314</f>
        <v/>
      </c>
      <c r="I2813" s="45">
        <f>JUN!H314</f>
        <v/>
      </c>
      <c r="J2813" s="45">
        <f>JUN!I314</f>
        <v/>
      </c>
      <c r="K2813" s="44">
        <f>JUN!J314</f>
        <v/>
      </c>
      <c r="L2813" s="44">
        <f>JUN!K314</f>
        <v/>
      </c>
      <c r="M2813" s="46">
        <f>JUN!L314</f>
        <v/>
      </c>
      <c r="N2813" s="44">
        <f>JUN!M314</f>
        <v/>
      </c>
      <c r="O2813" s="44">
        <f>JUN!N314</f>
        <v/>
      </c>
      <c r="P2813" s="44">
        <f>JUN!O314</f>
        <v/>
      </c>
      <c r="Q2813" s="44">
        <f>JUN!P314</f>
        <v/>
      </c>
      <c r="R2813" s="44">
        <f>JUN!Q314</f>
        <v/>
      </c>
      <c r="S2813" s="46">
        <f>S2812+IF(X2813=0,0,M2813)</f>
        <v/>
      </c>
      <c r="T2813" s="47">
        <f>MAX(T2812,S2813)</f>
        <v/>
      </c>
      <c r="U2813" s="48">
        <f>S2813-T2813</f>
        <v/>
      </c>
      <c r="V2813" s="47">
        <f>IFERROR(SUMIFS(DATABASE!$M$5:$M$6004,DATABASE!$B$5:$B$6004,B2813,DATABASE!$X$5:$X$6004,1),0)</f>
        <v/>
      </c>
      <c r="W2813" s="31">
        <f>IFERROR(COUNTIFS(DATABASE!$B$5:$B$6004,B2813,DATABASE!$X$5:$X$6004,1),0)</f>
        <v/>
      </c>
      <c r="X2813" s="49">
        <f>--AND(ISNUMBER(B2813),C2813&lt;&gt;"",L2813&lt;&gt;"",M2813&lt;&gt;"")</f>
        <v/>
      </c>
    </row>
    <row r="2814" ht="15" customHeight="1" s="111">
      <c r="A2814" s="50" t="inlineStr">
        <is>
          <t>JUN</t>
        </is>
      </c>
      <c r="B2814" s="51">
        <f>JUN!A315</f>
        <v/>
      </c>
      <c r="C2814" s="52">
        <f>JUN!B315</f>
        <v/>
      </c>
      <c r="D2814" s="52">
        <f>JUN!C315</f>
        <v/>
      </c>
      <c r="E2814" s="52">
        <f>JUN!D315</f>
        <v/>
      </c>
      <c r="F2814" s="52">
        <f>JUN!E315</f>
        <v/>
      </c>
      <c r="G2814" s="52">
        <f>JUN!F315</f>
        <v/>
      </c>
      <c r="H2814" s="52">
        <f>JUN!G315</f>
        <v/>
      </c>
      <c r="I2814" s="53">
        <f>JUN!H315</f>
        <v/>
      </c>
      <c r="J2814" s="53">
        <f>JUN!I315</f>
        <v/>
      </c>
      <c r="K2814" s="52">
        <f>JUN!J315</f>
        <v/>
      </c>
      <c r="L2814" s="52">
        <f>JUN!K315</f>
        <v/>
      </c>
      <c r="M2814" s="54">
        <f>JUN!L315</f>
        <v/>
      </c>
      <c r="N2814" s="52">
        <f>JUN!M315</f>
        <v/>
      </c>
      <c r="O2814" s="52">
        <f>JUN!N315</f>
        <v/>
      </c>
      <c r="P2814" s="52">
        <f>JUN!O315</f>
        <v/>
      </c>
      <c r="Q2814" s="52">
        <f>JUN!P315</f>
        <v/>
      </c>
      <c r="R2814" s="52">
        <f>JUN!Q315</f>
        <v/>
      </c>
      <c r="S2814" s="54">
        <f>S2813+IF(X2814=0,0,M2814)</f>
        <v/>
      </c>
      <c r="T2814" s="55">
        <f>MAX(T2813,S2814)</f>
        <v/>
      </c>
      <c r="U2814" s="56">
        <f>S2814-T2814</f>
        <v/>
      </c>
      <c r="V2814" s="55">
        <f>IFERROR(SUMIFS(DATABASE!$M$5:$M$6004,DATABASE!$B$5:$B$6004,B2814,DATABASE!$X$5:$X$6004,1),0)</f>
        <v/>
      </c>
      <c r="W2814" s="57">
        <f>IFERROR(COUNTIFS(DATABASE!$B$5:$B$6004,B2814,DATABASE!$X$5:$X$6004,1),0)</f>
        <v/>
      </c>
      <c r="X2814" s="58">
        <f>--AND(ISNUMBER(B2814),C2814&lt;&gt;"",L2814&lt;&gt;"",M2814&lt;&gt;"")</f>
        <v/>
      </c>
    </row>
    <row r="2815" ht="15" customHeight="1" s="111">
      <c r="A2815" s="42" t="inlineStr">
        <is>
          <t>JUN</t>
        </is>
      </c>
      <c r="B2815" s="43">
        <f>JUN!A316</f>
        <v/>
      </c>
      <c r="C2815" s="44">
        <f>JUN!B316</f>
        <v/>
      </c>
      <c r="D2815" s="44">
        <f>JUN!C316</f>
        <v/>
      </c>
      <c r="E2815" s="44">
        <f>JUN!D316</f>
        <v/>
      </c>
      <c r="F2815" s="44">
        <f>JUN!E316</f>
        <v/>
      </c>
      <c r="G2815" s="44">
        <f>JUN!F316</f>
        <v/>
      </c>
      <c r="H2815" s="44">
        <f>JUN!G316</f>
        <v/>
      </c>
      <c r="I2815" s="45">
        <f>JUN!H316</f>
        <v/>
      </c>
      <c r="J2815" s="45">
        <f>JUN!I316</f>
        <v/>
      </c>
      <c r="K2815" s="44">
        <f>JUN!J316</f>
        <v/>
      </c>
      <c r="L2815" s="44">
        <f>JUN!K316</f>
        <v/>
      </c>
      <c r="M2815" s="46">
        <f>JUN!L316</f>
        <v/>
      </c>
      <c r="N2815" s="44">
        <f>JUN!M316</f>
        <v/>
      </c>
      <c r="O2815" s="44">
        <f>JUN!N316</f>
        <v/>
      </c>
      <c r="P2815" s="44">
        <f>JUN!O316</f>
        <v/>
      </c>
      <c r="Q2815" s="44">
        <f>JUN!P316</f>
        <v/>
      </c>
      <c r="R2815" s="44">
        <f>JUN!Q316</f>
        <v/>
      </c>
      <c r="S2815" s="46">
        <f>S2814+IF(X2815=0,0,M2815)</f>
        <v/>
      </c>
      <c r="T2815" s="47">
        <f>MAX(T2814,S2815)</f>
        <v/>
      </c>
      <c r="U2815" s="48">
        <f>S2815-T2815</f>
        <v/>
      </c>
      <c r="V2815" s="47">
        <f>IFERROR(SUMIFS(DATABASE!$M$5:$M$6004,DATABASE!$B$5:$B$6004,B2815,DATABASE!$X$5:$X$6004,1),0)</f>
        <v/>
      </c>
      <c r="W2815" s="31">
        <f>IFERROR(COUNTIFS(DATABASE!$B$5:$B$6004,B2815,DATABASE!$X$5:$X$6004,1),0)</f>
        <v/>
      </c>
      <c r="X2815" s="49">
        <f>--AND(ISNUMBER(B2815),C2815&lt;&gt;"",L2815&lt;&gt;"",M2815&lt;&gt;"")</f>
        <v/>
      </c>
    </row>
    <row r="2816" ht="15" customHeight="1" s="111">
      <c r="A2816" s="50" t="inlineStr">
        <is>
          <t>JUN</t>
        </is>
      </c>
      <c r="B2816" s="51">
        <f>JUN!A317</f>
        <v/>
      </c>
      <c r="C2816" s="52">
        <f>JUN!B317</f>
        <v/>
      </c>
      <c r="D2816" s="52">
        <f>JUN!C317</f>
        <v/>
      </c>
      <c r="E2816" s="52">
        <f>JUN!D317</f>
        <v/>
      </c>
      <c r="F2816" s="52">
        <f>JUN!E317</f>
        <v/>
      </c>
      <c r="G2816" s="52">
        <f>JUN!F317</f>
        <v/>
      </c>
      <c r="H2816" s="52">
        <f>JUN!G317</f>
        <v/>
      </c>
      <c r="I2816" s="53">
        <f>JUN!H317</f>
        <v/>
      </c>
      <c r="J2816" s="53">
        <f>JUN!I317</f>
        <v/>
      </c>
      <c r="K2816" s="52">
        <f>JUN!J317</f>
        <v/>
      </c>
      <c r="L2816" s="52">
        <f>JUN!K317</f>
        <v/>
      </c>
      <c r="M2816" s="54">
        <f>JUN!L317</f>
        <v/>
      </c>
      <c r="N2816" s="52">
        <f>JUN!M317</f>
        <v/>
      </c>
      <c r="O2816" s="52">
        <f>JUN!N317</f>
        <v/>
      </c>
      <c r="P2816" s="52">
        <f>JUN!O317</f>
        <v/>
      </c>
      <c r="Q2816" s="52">
        <f>JUN!P317</f>
        <v/>
      </c>
      <c r="R2816" s="52">
        <f>JUN!Q317</f>
        <v/>
      </c>
      <c r="S2816" s="54">
        <f>S2815+IF(X2816=0,0,M2816)</f>
        <v/>
      </c>
      <c r="T2816" s="55">
        <f>MAX(T2815,S2816)</f>
        <v/>
      </c>
      <c r="U2816" s="56">
        <f>S2816-T2816</f>
        <v/>
      </c>
      <c r="V2816" s="55">
        <f>IFERROR(SUMIFS(DATABASE!$M$5:$M$6004,DATABASE!$B$5:$B$6004,B2816,DATABASE!$X$5:$X$6004,1),0)</f>
        <v/>
      </c>
      <c r="W2816" s="57">
        <f>IFERROR(COUNTIFS(DATABASE!$B$5:$B$6004,B2816,DATABASE!$X$5:$X$6004,1),0)</f>
        <v/>
      </c>
      <c r="X2816" s="58">
        <f>--AND(ISNUMBER(B2816),C2816&lt;&gt;"",L2816&lt;&gt;"",M2816&lt;&gt;"")</f>
        <v/>
      </c>
    </row>
    <row r="2817" ht="15" customHeight="1" s="111">
      <c r="A2817" s="42" t="inlineStr">
        <is>
          <t>JUN</t>
        </is>
      </c>
      <c r="B2817" s="43">
        <f>JUN!A318</f>
        <v/>
      </c>
      <c r="C2817" s="44">
        <f>JUN!B318</f>
        <v/>
      </c>
      <c r="D2817" s="44">
        <f>JUN!C318</f>
        <v/>
      </c>
      <c r="E2817" s="44">
        <f>JUN!D318</f>
        <v/>
      </c>
      <c r="F2817" s="44">
        <f>JUN!E318</f>
        <v/>
      </c>
      <c r="G2817" s="44">
        <f>JUN!F318</f>
        <v/>
      </c>
      <c r="H2817" s="44">
        <f>JUN!G318</f>
        <v/>
      </c>
      <c r="I2817" s="45">
        <f>JUN!H318</f>
        <v/>
      </c>
      <c r="J2817" s="45">
        <f>JUN!I318</f>
        <v/>
      </c>
      <c r="K2817" s="44">
        <f>JUN!J318</f>
        <v/>
      </c>
      <c r="L2817" s="44">
        <f>JUN!K318</f>
        <v/>
      </c>
      <c r="M2817" s="46">
        <f>JUN!L318</f>
        <v/>
      </c>
      <c r="N2817" s="44">
        <f>JUN!M318</f>
        <v/>
      </c>
      <c r="O2817" s="44">
        <f>JUN!N318</f>
        <v/>
      </c>
      <c r="P2817" s="44">
        <f>JUN!O318</f>
        <v/>
      </c>
      <c r="Q2817" s="44">
        <f>JUN!P318</f>
        <v/>
      </c>
      <c r="R2817" s="44">
        <f>JUN!Q318</f>
        <v/>
      </c>
      <c r="S2817" s="46">
        <f>S2816+IF(X2817=0,0,M2817)</f>
        <v/>
      </c>
      <c r="T2817" s="47">
        <f>MAX(T2816,S2817)</f>
        <v/>
      </c>
      <c r="U2817" s="48">
        <f>S2817-T2817</f>
        <v/>
      </c>
      <c r="V2817" s="47">
        <f>IFERROR(SUMIFS(DATABASE!$M$5:$M$6004,DATABASE!$B$5:$B$6004,B2817,DATABASE!$X$5:$X$6004,1),0)</f>
        <v/>
      </c>
      <c r="W2817" s="31">
        <f>IFERROR(COUNTIFS(DATABASE!$B$5:$B$6004,B2817,DATABASE!$X$5:$X$6004,1),0)</f>
        <v/>
      </c>
      <c r="X2817" s="49">
        <f>--AND(ISNUMBER(B2817),C2817&lt;&gt;"",L2817&lt;&gt;"",M2817&lt;&gt;"")</f>
        <v/>
      </c>
    </row>
    <row r="2818" ht="15" customHeight="1" s="111">
      <c r="A2818" s="50" t="inlineStr">
        <is>
          <t>JUN</t>
        </is>
      </c>
      <c r="B2818" s="51">
        <f>JUN!A319</f>
        <v/>
      </c>
      <c r="C2818" s="52">
        <f>JUN!B319</f>
        <v/>
      </c>
      <c r="D2818" s="52">
        <f>JUN!C319</f>
        <v/>
      </c>
      <c r="E2818" s="52">
        <f>JUN!D319</f>
        <v/>
      </c>
      <c r="F2818" s="52">
        <f>JUN!E319</f>
        <v/>
      </c>
      <c r="G2818" s="52">
        <f>JUN!F319</f>
        <v/>
      </c>
      <c r="H2818" s="52">
        <f>JUN!G319</f>
        <v/>
      </c>
      <c r="I2818" s="53">
        <f>JUN!H319</f>
        <v/>
      </c>
      <c r="J2818" s="53">
        <f>JUN!I319</f>
        <v/>
      </c>
      <c r="K2818" s="52">
        <f>JUN!J319</f>
        <v/>
      </c>
      <c r="L2818" s="52">
        <f>JUN!K319</f>
        <v/>
      </c>
      <c r="M2818" s="54">
        <f>JUN!L319</f>
        <v/>
      </c>
      <c r="N2818" s="52">
        <f>JUN!M319</f>
        <v/>
      </c>
      <c r="O2818" s="52">
        <f>JUN!N319</f>
        <v/>
      </c>
      <c r="P2818" s="52">
        <f>JUN!O319</f>
        <v/>
      </c>
      <c r="Q2818" s="52">
        <f>JUN!P319</f>
        <v/>
      </c>
      <c r="R2818" s="52">
        <f>JUN!Q319</f>
        <v/>
      </c>
      <c r="S2818" s="54">
        <f>S2817+IF(X2818=0,0,M2818)</f>
        <v/>
      </c>
      <c r="T2818" s="55">
        <f>MAX(T2817,S2818)</f>
        <v/>
      </c>
      <c r="U2818" s="56">
        <f>S2818-T2818</f>
        <v/>
      </c>
      <c r="V2818" s="55">
        <f>IFERROR(SUMIFS(DATABASE!$M$5:$M$6004,DATABASE!$B$5:$B$6004,B2818,DATABASE!$X$5:$X$6004,1),0)</f>
        <v/>
      </c>
      <c r="W2818" s="57">
        <f>IFERROR(COUNTIFS(DATABASE!$B$5:$B$6004,B2818,DATABASE!$X$5:$X$6004,1),0)</f>
        <v/>
      </c>
      <c r="X2818" s="58">
        <f>--AND(ISNUMBER(B2818),C2818&lt;&gt;"",L2818&lt;&gt;"",M2818&lt;&gt;"")</f>
        <v/>
      </c>
    </row>
    <row r="2819" ht="15" customHeight="1" s="111">
      <c r="A2819" s="42" t="inlineStr">
        <is>
          <t>JUN</t>
        </is>
      </c>
      <c r="B2819" s="43">
        <f>JUN!A320</f>
        <v/>
      </c>
      <c r="C2819" s="44">
        <f>JUN!B320</f>
        <v/>
      </c>
      <c r="D2819" s="44">
        <f>JUN!C320</f>
        <v/>
      </c>
      <c r="E2819" s="44">
        <f>JUN!D320</f>
        <v/>
      </c>
      <c r="F2819" s="44">
        <f>JUN!E320</f>
        <v/>
      </c>
      <c r="G2819" s="44">
        <f>JUN!F320</f>
        <v/>
      </c>
      <c r="H2819" s="44">
        <f>JUN!G320</f>
        <v/>
      </c>
      <c r="I2819" s="45">
        <f>JUN!H320</f>
        <v/>
      </c>
      <c r="J2819" s="45">
        <f>JUN!I320</f>
        <v/>
      </c>
      <c r="K2819" s="44">
        <f>JUN!J320</f>
        <v/>
      </c>
      <c r="L2819" s="44">
        <f>JUN!K320</f>
        <v/>
      </c>
      <c r="M2819" s="46">
        <f>JUN!L320</f>
        <v/>
      </c>
      <c r="N2819" s="44">
        <f>JUN!M320</f>
        <v/>
      </c>
      <c r="O2819" s="44">
        <f>JUN!N320</f>
        <v/>
      </c>
      <c r="P2819" s="44">
        <f>JUN!O320</f>
        <v/>
      </c>
      <c r="Q2819" s="44">
        <f>JUN!P320</f>
        <v/>
      </c>
      <c r="R2819" s="44">
        <f>JUN!Q320</f>
        <v/>
      </c>
      <c r="S2819" s="46">
        <f>S2818+IF(X2819=0,0,M2819)</f>
        <v/>
      </c>
      <c r="T2819" s="47">
        <f>MAX(T2818,S2819)</f>
        <v/>
      </c>
      <c r="U2819" s="48">
        <f>S2819-T2819</f>
        <v/>
      </c>
      <c r="V2819" s="47">
        <f>IFERROR(SUMIFS(DATABASE!$M$5:$M$6004,DATABASE!$B$5:$B$6004,B2819,DATABASE!$X$5:$X$6004,1),0)</f>
        <v/>
      </c>
      <c r="W2819" s="31">
        <f>IFERROR(COUNTIFS(DATABASE!$B$5:$B$6004,B2819,DATABASE!$X$5:$X$6004,1),0)</f>
        <v/>
      </c>
      <c r="X2819" s="49">
        <f>--AND(ISNUMBER(B2819),C2819&lt;&gt;"",L2819&lt;&gt;"",M2819&lt;&gt;"")</f>
        <v/>
      </c>
    </row>
    <row r="2820" ht="15" customHeight="1" s="111">
      <c r="A2820" s="50" t="inlineStr">
        <is>
          <t>JUN</t>
        </is>
      </c>
      <c r="B2820" s="51">
        <f>JUN!A321</f>
        <v/>
      </c>
      <c r="C2820" s="52">
        <f>JUN!B321</f>
        <v/>
      </c>
      <c r="D2820" s="52">
        <f>JUN!C321</f>
        <v/>
      </c>
      <c r="E2820" s="52">
        <f>JUN!D321</f>
        <v/>
      </c>
      <c r="F2820" s="52">
        <f>JUN!E321</f>
        <v/>
      </c>
      <c r="G2820" s="52">
        <f>JUN!F321</f>
        <v/>
      </c>
      <c r="H2820" s="52">
        <f>JUN!G321</f>
        <v/>
      </c>
      <c r="I2820" s="53">
        <f>JUN!H321</f>
        <v/>
      </c>
      <c r="J2820" s="53">
        <f>JUN!I321</f>
        <v/>
      </c>
      <c r="K2820" s="52">
        <f>JUN!J321</f>
        <v/>
      </c>
      <c r="L2820" s="52">
        <f>JUN!K321</f>
        <v/>
      </c>
      <c r="M2820" s="54">
        <f>JUN!L321</f>
        <v/>
      </c>
      <c r="N2820" s="52">
        <f>JUN!M321</f>
        <v/>
      </c>
      <c r="O2820" s="52">
        <f>JUN!N321</f>
        <v/>
      </c>
      <c r="P2820" s="52">
        <f>JUN!O321</f>
        <v/>
      </c>
      <c r="Q2820" s="52">
        <f>JUN!P321</f>
        <v/>
      </c>
      <c r="R2820" s="52">
        <f>JUN!Q321</f>
        <v/>
      </c>
      <c r="S2820" s="54">
        <f>S2819+IF(X2820=0,0,M2820)</f>
        <v/>
      </c>
      <c r="T2820" s="55">
        <f>MAX(T2819,S2820)</f>
        <v/>
      </c>
      <c r="U2820" s="56">
        <f>S2820-T2820</f>
        <v/>
      </c>
      <c r="V2820" s="55">
        <f>IFERROR(SUMIFS(DATABASE!$M$5:$M$6004,DATABASE!$B$5:$B$6004,B2820,DATABASE!$X$5:$X$6004,1),0)</f>
        <v/>
      </c>
      <c r="W2820" s="57">
        <f>IFERROR(COUNTIFS(DATABASE!$B$5:$B$6004,B2820,DATABASE!$X$5:$X$6004,1),0)</f>
        <v/>
      </c>
      <c r="X2820" s="58">
        <f>--AND(ISNUMBER(B2820),C2820&lt;&gt;"",L2820&lt;&gt;"",M2820&lt;&gt;"")</f>
        <v/>
      </c>
    </row>
    <row r="2821" ht="15" customHeight="1" s="111">
      <c r="A2821" s="42" t="inlineStr">
        <is>
          <t>JUN</t>
        </is>
      </c>
      <c r="B2821" s="43">
        <f>JUN!A322</f>
        <v/>
      </c>
      <c r="C2821" s="44">
        <f>JUN!B322</f>
        <v/>
      </c>
      <c r="D2821" s="44">
        <f>JUN!C322</f>
        <v/>
      </c>
      <c r="E2821" s="44">
        <f>JUN!D322</f>
        <v/>
      </c>
      <c r="F2821" s="44">
        <f>JUN!E322</f>
        <v/>
      </c>
      <c r="G2821" s="44">
        <f>JUN!F322</f>
        <v/>
      </c>
      <c r="H2821" s="44">
        <f>JUN!G322</f>
        <v/>
      </c>
      <c r="I2821" s="45">
        <f>JUN!H322</f>
        <v/>
      </c>
      <c r="J2821" s="45">
        <f>JUN!I322</f>
        <v/>
      </c>
      <c r="K2821" s="44">
        <f>JUN!J322</f>
        <v/>
      </c>
      <c r="L2821" s="44">
        <f>JUN!K322</f>
        <v/>
      </c>
      <c r="M2821" s="46">
        <f>JUN!L322</f>
        <v/>
      </c>
      <c r="N2821" s="44">
        <f>JUN!M322</f>
        <v/>
      </c>
      <c r="O2821" s="44">
        <f>JUN!N322</f>
        <v/>
      </c>
      <c r="P2821" s="44">
        <f>JUN!O322</f>
        <v/>
      </c>
      <c r="Q2821" s="44">
        <f>JUN!P322</f>
        <v/>
      </c>
      <c r="R2821" s="44">
        <f>JUN!Q322</f>
        <v/>
      </c>
      <c r="S2821" s="46">
        <f>S2820+IF(X2821=0,0,M2821)</f>
        <v/>
      </c>
      <c r="T2821" s="47">
        <f>MAX(T2820,S2821)</f>
        <v/>
      </c>
      <c r="U2821" s="48">
        <f>S2821-T2821</f>
        <v/>
      </c>
      <c r="V2821" s="47">
        <f>IFERROR(SUMIFS(DATABASE!$M$5:$M$6004,DATABASE!$B$5:$B$6004,B2821,DATABASE!$X$5:$X$6004,1),0)</f>
        <v/>
      </c>
      <c r="W2821" s="31">
        <f>IFERROR(COUNTIFS(DATABASE!$B$5:$B$6004,B2821,DATABASE!$X$5:$X$6004,1),0)</f>
        <v/>
      </c>
      <c r="X2821" s="49">
        <f>--AND(ISNUMBER(B2821),C2821&lt;&gt;"",L2821&lt;&gt;"",M2821&lt;&gt;"")</f>
        <v/>
      </c>
    </row>
    <row r="2822" ht="15" customHeight="1" s="111">
      <c r="A2822" s="50" t="inlineStr">
        <is>
          <t>JUN</t>
        </is>
      </c>
      <c r="B2822" s="51">
        <f>JUN!A323</f>
        <v/>
      </c>
      <c r="C2822" s="52">
        <f>JUN!B323</f>
        <v/>
      </c>
      <c r="D2822" s="52">
        <f>JUN!C323</f>
        <v/>
      </c>
      <c r="E2822" s="52">
        <f>JUN!D323</f>
        <v/>
      </c>
      <c r="F2822" s="52">
        <f>JUN!E323</f>
        <v/>
      </c>
      <c r="G2822" s="52">
        <f>JUN!F323</f>
        <v/>
      </c>
      <c r="H2822" s="52">
        <f>JUN!G323</f>
        <v/>
      </c>
      <c r="I2822" s="53">
        <f>JUN!H323</f>
        <v/>
      </c>
      <c r="J2822" s="53">
        <f>JUN!I323</f>
        <v/>
      </c>
      <c r="K2822" s="52">
        <f>JUN!J323</f>
        <v/>
      </c>
      <c r="L2822" s="52">
        <f>JUN!K323</f>
        <v/>
      </c>
      <c r="M2822" s="54">
        <f>JUN!L323</f>
        <v/>
      </c>
      <c r="N2822" s="52">
        <f>JUN!M323</f>
        <v/>
      </c>
      <c r="O2822" s="52">
        <f>JUN!N323</f>
        <v/>
      </c>
      <c r="P2822" s="52">
        <f>JUN!O323</f>
        <v/>
      </c>
      <c r="Q2822" s="52">
        <f>JUN!P323</f>
        <v/>
      </c>
      <c r="R2822" s="52">
        <f>JUN!Q323</f>
        <v/>
      </c>
      <c r="S2822" s="54">
        <f>S2821+IF(X2822=0,0,M2822)</f>
        <v/>
      </c>
      <c r="T2822" s="55">
        <f>MAX(T2821,S2822)</f>
        <v/>
      </c>
      <c r="U2822" s="56">
        <f>S2822-T2822</f>
        <v/>
      </c>
      <c r="V2822" s="55">
        <f>IFERROR(SUMIFS(DATABASE!$M$5:$M$6004,DATABASE!$B$5:$B$6004,B2822,DATABASE!$X$5:$X$6004,1),0)</f>
        <v/>
      </c>
      <c r="W2822" s="57">
        <f>IFERROR(COUNTIFS(DATABASE!$B$5:$B$6004,B2822,DATABASE!$X$5:$X$6004,1),0)</f>
        <v/>
      </c>
      <c r="X2822" s="58">
        <f>--AND(ISNUMBER(B2822),C2822&lt;&gt;"",L2822&lt;&gt;"",M2822&lt;&gt;"")</f>
        <v/>
      </c>
    </row>
    <row r="2823" ht="15" customHeight="1" s="111">
      <c r="A2823" s="42" t="inlineStr">
        <is>
          <t>JUN</t>
        </is>
      </c>
      <c r="B2823" s="43">
        <f>JUN!A324</f>
        <v/>
      </c>
      <c r="C2823" s="44">
        <f>JUN!B324</f>
        <v/>
      </c>
      <c r="D2823" s="44">
        <f>JUN!C324</f>
        <v/>
      </c>
      <c r="E2823" s="44">
        <f>JUN!D324</f>
        <v/>
      </c>
      <c r="F2823" s="44">
        <f>JUN!E324</f>
        <v/>
      </c>
      <c r="G2823" s="44">
        <f>JUN!F324</f>
        <v/>
      </c>
      <c r="H2823" s="44">
        <f>JUN!G324</f>
        <v/>
      </c>
      <c r="I2823" s="45">
        <f>JUN!H324</f>
        <v/>
      </c>
      <c r="J2823" s="45">
        <f>JUN!I324</f>
        <v/>
      </c>
      <c r="K2823" s="44">
        <f>JUN!J324</f>
        <v/>
      </c>
      <c r="L2823" s="44">
        <f>JUN!K324</f>
        <v/>
      </c>
      <c r="M2823" s="46">
        <f>JUN!L324</f>
        <v/>
      </c>
      <c r="N2823" s="44">
        <f>JUN!M324</f>
        <v/>
      </c>
      <c r="O2823" s="44">
        <f>JUN!N324</f>
        <v/>
      </c>
      <c r="P2823" s="44">
        <f>JUN!O324</f>
        <v/>
      </c>
      <c r="Q2823" s="44">
        <f>JUN!P324</f>
        <v/>
      </c>
      <c r="R2823" s="44">
        <f>JUN!Q324</f>
        <v/>
      </c>
      <c r="S2823" s="46">
        <f>S2822+IF(X2823=0,0,M2823)</f>
        <v/>
      </c>
      <c r="T2823" s="47">
        <f>MAX(T2822,S2823)</f>
        <v/>
      </c>
      <c r="U2823" s="48">
        <f>S2823-T2823</f>
        <v/>
      </c>
      <c r="V2823" s="47">
        <f>IFERROR(SUMIFS(DATABASE!$M$5:$M$6004,DATABASE!$B$5:$B$6004,B2823,DATABASE!$X$5:$X$6004,1),0)</f>
        <v/>
      </c>
      <c r="W2823" s="31">
        <f>IFERROR(COUNTIFS(DATABASE!$B$5:$B$6004,B2823,DATABASE!$X$5:$X$6004,1),0)</f>
        <v/>
      </c>
      <c r="X2823" s="49">
        <f>--AND(ISNUMBER(B2823),C2823&lt;&gt;"",L2823&lt;&gt;"",M2823&lt;&gt;"")</f>
        <v/>
      </c>
    </row>
    <row r="2824" ht="15" customHeight="1" s="111">
      <c r="A2824" s="50" t="inlineStr">
        <is>
          <t>JUN</t>
        </is>
      </c>
      <c r="B2824" s="51">
        <f>JUN!A325</f>
        <v/>
      </c>
      <c r="C2824" s="52">
        <f>JUN!B325</f>
        <v/>
      </c>
      <c r="D2824" s="52">
        <f>JUN!C325</f>
        <v/>
      </c>
      <c r="E2824" s="52">
        <f>JUN!D325</f>
        <v/>
      </c>
      <c r="F2824" s="52">
        <f>JUN!E325</f>
        <v/>
      </c>
      <c r="G2824" s="52">
        <f>JUN!F325</f>
        <v/>
      </c>
      <c r="H2824" s="52">
        <f>JUN!G325</f>
        <v/>
      </c>
      <c r="I2824" s="53">
        <f>JUN!H325</f>
        <v/>
      </c>
      <c r="J2824" s="53">
        <f>JUN!I325</f>
        <v/>
      </c>
      <c r="K2824" s="52">
        <f>JUN!J325</f>
        <v/>
      </c>
      <c r="L2824" s="52">
        <f>JUN!K325</f>
        <v/>
      </c>
      <c r="M2824" s="54">
        <f>JUN!L325</f>
        <v/>
      </c>
      <c r="N2824" s="52">
        <f>JUN!M325</f>
        <v/>
      </c>
      <c r="O2824" s="52">
        <f>JUN!N325</f>
        <v/>
      </c>
      <c r="P2824" s="52">
        <f>JUN!O325</f>
        <v/>
      </c>
      <c r="Q2824" s="52">
        <f>JUN!P325</f>
        <v/>
      </c>
      <c r="R2824" s="52">
        <f>JUN!Q325</f>
        <v/>
      </c>
      <c r="S2824" s="54">
        <f>S2823+IF(X2824=0,0,M2824)</f>
        <v/>
      </c>
      <c r="T2824" s="55">
        <f>MAX(T2823,S2824)</f>
        <v/>
      </c>
      <c r="U2824" s="56">
        <f>S2824-T2824</f>
        <v/>
      </c>
      <c r="V2824" s="55">
        <f>IFERROR(SUMIFS(DATABASE!$M$5:$M$6004,DATABASE!$B$5:$B$6004,B2824,DATABASE!$X$5:$X$6004,1),0)</f>
        <v/>
      </c>
      <c r="W2824" s="57">
        <f>IFERROR(COUNTIFS(DATABASE!$B$5:$B$6004,B2824,DATABASE!$X$5:$X$6004,1),0)</f>
        <v/>
      </c>
      <c r="X2824" s="58">
        <f>--AND(ISNUMBER(B2824),C2824&lt;&gt;"",L2824&lt;&gt;"",M2824&lt;&gt;"")</f>
        <v/>
      </c>
    </row>
    <row r="2825" ht="15" customHeight="1" s="111">
      <c r="A2825" s="42" t="inlineStr">
        <is>
          <t>JUN</t>
        </is>
      </c>
      <c r="B2825" s="43">
        <f>JUN!A326</f>
        <v/>
      </c>
      <c r="C2825" s="44">
        <f>JUN!B326</f>
        <v/>
      </c>
      <c r="D2825" s="44">
        <f>JUN!C326</f>
        <v/>
      </c>
      <c r="E2825" s="44">
        <f>JUN!D326</f>
        <v/>
      </c>
      <c r="F2825" s="44">
        <f>JUN!E326</f>
        <v/>
      </c>
      <c r="G2825" s="44">
        <f>JUN!F326</f>
        <v/>
      </c>
      <c r="H2825" s="44">
        <f>JUN!G326</f>
        <v/>
      </c>
      <c r="I2825" s="45">
        <f>JUN!H326</f>
        <v/>
      </c>
      <c r="J2825" s="45">
        <f>JUN!I326</f>
        <v/>
      </c>
      <c r="K2825" s="44">
        <f>JUN!J326</f>
        <v/>
      </c>
      <c r="L2825" s="44">
        <f>JUN!K326</f>
        <v/>
      </c>
      <c r="M2825" s="46">
        <f>JUN!L326</f>
        <v/>
      </c>
      <c r="N2825" s="44">
        <f>JUN!M326</f>
        <v/>
      </c>
      <c r="O2825" s="44">
        <f>JUN!N326</f>
        <v/>
      </c>
      <c r="P2825" s="44">
        <f>JUN!O326</f>
        <v/>
      </c>
      <c r="Q2825" s="44">
        <f>JUN!P326</f>
        <v/>
      </c>
      <c r="R2825" s="44">
        <f>JUN!Q326</f>
        <v/>
      </c>
      <c r="S2825" s="46">
        <f>S2824+IF(X2825=0,0,M2825)</f>
        <v/>
      </c>
      <c r="T2825" s="47">
        <f>MAX(T2824,S2825)</f>
        <v/>
      </c>
      <c r="U2825" s="48">
        <f>S2825-T2825</f>
        <v/>
      </c>
      <c r="V2825" s="47">
        <f>IFERROR(SUMIFS(DATABASE!$M$5:$M$6004,DATABASE!$B$5:$B$6004,B2825,DATABASE!$X$5:$X$6004,1),0)</f>
        <v/>
      </c>
      <c r="W2825" s="31">
        <f>IFERROR(COUNTIFS(DATABASE!$B$5:$B$6004,B2825,DATABASE!$X$5:$X$6004,1),0)</f>
        <v/>
      </c>
      <c r="X2825" s="49">
        <f>--AND(ISNUMBER(B2825),C2825&lt;&gt;"",L2825&lt;&gt;"",M2825&lt;&gt;"")</f>
        <v/>
      </c>
    </row>
    <row r="2826" ht="15" customHeight="1" s="111">
      <c r="A2826" s="50" t="inlineStr">
        <is>
          <t>JUN</t>
        </is>
      </c>
      <c r="B2826" s="51">
        <f>JUN!A327</f>
        <v/>
      </c>
      <c r="C2826" s="52">
        <f>JUN!B327</f>
        <v/>
      </c>
      <c r="D2826" s="52">
        <f>JUN!C327</f>
        <v/>
      </c>
      <c r="E2826" s="52">
        <f>JUN!D327</f>
        <v/>
      </c>
      <c r="F2826" s="52">
        <f>JUN!E327</f>
        <v/>
      </c>
      <c r="G2826" s="52">
        <f>JUN!F327</f>
        <v/>
      </c>
      <c r="H2826" s="52">
        <f>JUN!G327</f>
        <v/>
      </c>
      <c r="I2826" s="53">
        <f>JUN!H327</f>
        <v/>
      </c>
      <c r="J2826" s="53">
        <f>JUN!I327</f>
        <v/>
      </c>
      <c r="K2826" s="52">
        <f>JUN!J327</f>
        <v/>
      </c>
      <c r="L2826" s="52">
        <f>JUN!K327</f>
        <v/>
      </c>
      <c r="M2826" s="54">
        <f>JUN!L327</f>
        <v/>
      </c>
      <c r="N2826" s="52">
        <f>JUN!M327</f>
        <v/>
      </c>
      <c r="O2826" s="52">
        <f>JUN!N327</f>
        <v/>
      </c>
      <c r="P2826" s="52">
        <f>JUN!O327</f>
        <v/>
      </c>
      <c r="Q2826" s="52">
        <f>JUN!P327</f>
        <v/>
      </c>
      <c r="R2826" s="52">
        <f>JUN!Q327</f>
        <v/>
      </c>
      <c r="S2826" s="54">
        <f>S2825+IF(X2826=0,0,M2826)</f>
        <v/>
      </c>
      <c r="T2826" s="55">
        <f>MAX(T2825,S2826)</f>
        <v/>
      </c>
      <c r="U2826" s="56">
        <f>S2826-T2826</f>
        <v/>
      </c>
      <c r="V2826" s="55">
        <f>IFERROR(SUMIFS(DATABASE!$M$5:$M$6004,DATABASE!$B$5:$B$6004,B2826,DATABASE!$X$5:$X$6004,1),0)</f>
        <v/>
      </c>
      <c r="W2826" s="57">
        <f>IFERROR(COUNTIFS(DATABASE!$B$5:$B$6004,B2826,DATABASE!$X$5:$X$6004,1),0)</f>
        <v/>
      </c>
      <c r="X2826" s="58">
        <f>--AND(ISNUMBER(B2826),C2826&lt;&gt;"",L2826&lt;&gt;"",M2826&lt;&gt;"")</f>
        <v/>
      </c>
    </row>
    <row r="2827" ht="15" customHeight="1" s="111">
      <c r="A2827" s="42" t="inlineStr">
        <is>
          <t>JUN</t>
        </is>
      </c>
      <c r="B2827" s="43">
        <f>JUN!A328</f>
        <v/>
      </c>
      <c r="C2827" s="44">
        <f>JUN!B328</f>
        <v/>
      </c>
      <c r="D2827" s="44">
        <f>JUN!C328</f>
        <v/>
      </c>
      <c r="E2827" s="44">
        <f>JUN!D328</f>
        <v/>
      </c>
      <c r="F2827" s="44">
        <f>JUN!E328</f>
        <v/>
      </c>
      <c r="G2827" s="44">
        <f>JUN!F328</f>
        <v/>
      </c>
      <c r="H2827" s="44">
        <f>JUN!G328</f>
        <v/>
      </c>
      <c r="I2827" s="45">
        <f>JUN!H328</f>
        <v/>
      </c>
      <c r="J2827" s="45">
        <f>JUN!I328</f>
        <v/>
      </c>
      <c r="K2827" s="44">
        <f>JUN!J328</f>
        <v/>
      </c>
      <c r="L2827" s="44">
        <f>JUN!K328</f>
        <v/>
      </c>
      <c r="M2827" s="46">
        <f>JUN!L328</f>
        <v/>
      </c>
      <c r="N2827" s="44">
        <f>JUN!M328</f>
        <v/>
      </c>
      <c r="O2827" s="44">
        <f>JUN!N328</f>
        <v/>
      </c>
      <c r="P2827" s="44">
        <f>JUN!O328</f>
        <v/>
      </c>
      <c r="Q2827" s="44">
        <f>JUN!P328</f>
        <v/>
      </c>
      <c r="R2827" s="44">
        <f>JUN!Q328</f>
        <v/>
      </c>
      <c r="S2827" s="46">
        <f>S2826+IF(X2827=0,0,M2827)</f>
        <v/>
      </c>
      <c r="T2827" s="47">
        <f>MAX(T2826,S2827)</f>
        <v/>
      </c>
      <c r="U2827" s="48">
        <f>S2827-T2827</f>
        <v/>
      </c>
      <c r="V2827" s="47">
        <f>IFERROR(SUMIFS(DATABASE!$M$5:$M$6004,DATABASE!$B$5:$B$6004,B2827,DATABASE!$X$5:$X$6004,1),0)</f>
        <v/>
      </c>
      <c r="W2827" s="31">
        <f>IFERROR(COUNTIFS(DATABASE!$B$5:$B$6004,B2827,DATABASE!$X$5:$X$6004,1),0)</f>
        <v/>
      </c>
      <c r="X2827" s="49">
        <f>--AND(ISNUMBER(B2827),C2827&lt;&gt;"",L2827&lt;&gt;"",M2827&lt;&gt;"")</f>
        <v/>
      </c>
    </row>
    <row r="2828" ht="15" customHeight="1" s="111">
      <c r="A2828" s="50" t="inlineStr">
        <is>
          <t>JUN</t>
        </is>
      </c>
      <c r="B2828" s="51">
        <f>JUN!A329</f>
        <v/>
      </c>
      <c r="C2828" s="52">
        <f>JUN!B329</f>
        <v/>
      </c>
      <c r="D2828" s="52">
        <f>JUN!C329</f>
        <v/>
      </c>
      <c r="E2828" s="52">
        <f>JUN!D329</f>
        <v/>
      </c>
      <c r="F2828" s="52">
        <f>JUN!E329</f>
        <v/>
      </c>
      <c r="G2828" s="52">
        <f>JUN!F329</f>
        <v/>
      </c>
      <c r="H2828" s="52">
        <f>JUN!G329</f>
        <v/>
      </c>
      <c r="I2828" s="53">
        <f>JUN!H329</f>
        <v/>
      </c>
      <c r="J2828" s="53">
        <f>JUN!I329</f>
        <v/>
      </c>
      <c r="K2828" s="52">
        <f>JUN!J329</f>
        <v/>
      </c>
      <c r="L2828" s="52">
        <f>JUN!K329</f>
        <v/>
      </c>
      <c r="M2828" s="54">
        <f>JUN!L329</f>
        <v/>
      </c>
      <c r="N2828" s="52">
        <f>JUN!M329</f>
        <v/>
      </c>
      <c r="O2828" s="52">
        <f>JUN!N329</f>
        <v/>
      </c>
      <c r="P2828" s="52">
        <f>JUN!O329</f>
        <v/>
      </c>
      <c r="Q2828" s="52">
        <f>JUN!P329</f>
        <v/>
      </c>
      <c r="R2828" s="52">
        <f>JUN!Q329</f>
        <v/>
      </c>
      <c r="S2828" s="54">
        <f>S2827+IF(X2828=0,0,M2828)</f>
        <v/>
      </c>
      <c r="T2828" s="55">
        <f>MAX(T2827,S2828)</f>
        <v/>
      </c>
      <c r="U2828" s="56">
        <f>S2828-T2828</f>
        <v/>
      </c>
      <c r="V2828" s="55">
        <f>IFERROR(SUMIFS(DATABASE!$M$5:$M$6004,DATABASE!$B$5:$B$6004,B2828,DATABASE!$X$5:$X$6004,1),0)</f>
        <v/>
      </c>
      <c r="W2828" s="57">
        <f>IFERROR(COUNTIFS(DATABASE!$B$5:$B$6004,B2828,DATABASE!$X$5:$X$6004,1),0)</f>
        <v/>
      </c>
      <c r="X2828" s="58">
        <f>--AND(ISNUMBER(B2828),C2828&lt;&gt;"",L2828&lt;&gt;"",M2828&lt;&gt;"")</f>
        <v/>
      </c>
    </row>
    <row r="2829" ht="15" customHeight="1" s="111">
      <c r="A2829" s="42" t="inlineStr">
        <is>
          <t>JUN</t>
        </is>
      </c>
      <c r="B2829" s="43">
        <f>JUN!A330</f>
        <v/>
      </c>
      <c r="C2829" s="44">
        <f>JUN!B330</f>
        <v/>
      </c>
      <c r="D2829" s="44">
        <f>JUN!C330</f>
        <v/>
      </c>
      <c r="E2829" s="44">
        <f>JUN!D330</f>
        <v/>
      </c>
      <c r="F2829" s="44">
        <f>JUN!E330</f>
        <v/>
      </c>
      <c r="G2829" s="44">
        <f>JUN!F330</f>
        <v/>
      </c>
      <c r="H2829" s="44">
        <f>JUN!G330</f>
        <v/>
      </c>
      <c r="I2829" s="45">
        <f>JUN!H330</f>
        <v/>
      </c>
      <c r="J2829" s="45">
        <f>JUN!I330</f>
        <v/>
      </c>
      <c r="K2829" s="44">
        <f>JUN!J330</f>
        <v/>
      </c>
      <c r="L2829" s="44">
        <f>JUN!K330</f>
        <v/>
      </c>
      <c r="M2829" s="46">
        <f>JUN!L330</f>
        <v/>
      </c>
      <c r="N2829" s="44">
        <f>JUN!M330</f>
        <v/>
      </c>
      <c r="O2829" s="44">
        <f>JUN!N330</f>
        <v/>
      </c>
      <c r="P2829" s="44">
        <f>JUN!O330</f>
        <v/>
      </c>
      <c r="Q2829" s="44">
        <f>JUN!P330</f>
        <v/>
      </c>
      <c r="R2829" s="44">
        <f>JUN!Q330</f>
        <v/>
      </c>
      <c r="S2829" s="46">
        <f>S2828+IF(X2829=0,0,M2829)</f>
        <v/>
      </c>
      <c r="T2829" s="47">
        <f>MAX(T2828,S2829)</f>
        <v/>
      </c>
      <c r="U2829" s="48">
        <f>S2829-T2829</f>
        <v/>
      </c>
      <c r="V2829" s="47">
        <f>IFERROR(SUMIFS(DATABASE!$M$5:$M$6004,DATABASE!$B$5:$B$6004,B2829,DATABASE!$X$5:$X$6004,1),0)</f>
        <v/>
      </c>
      <c r="W2829" s="31">
        <f>IFERROR(COUNTIFS(DATABASE!$B$5:$B$6004,B2829,DATABASE!$X$5:$X$6004,1),0)</f>
        <v/>
      </c>
      <c r="X2829" s="49">
        <f>--AND(ISNUMBER(B2829),C2829&lt;&gt;"",L2829&lt;&gt;"",M2829&lt;&gt;"")</f>
        <v/>
      </c>
    </row>
    <row r="2830" ht="15" customHeight="1" s="111">
      <c r="A2830" s="50" t="inlineStr">
        <is>
          <t>JUN</t>
        </is>
      </c>
      <c r="B2830" s="51">
        <f>JUN!A331</f>
        <v/>
      </c>
      <c r="C2830" s="52">
        <f>JUN!B331</f>
        <v/>
      </c>
      <c r="D2830" s="52">
        <f>JUN!C331</f>
        <v/>
      </c>
      <c r="E2830" s="52">
        <f>JUN!D331</f>
        <v/>
      </c>
      <c r="F2830" s="52">
        <f>JUN!E331</f>
        <v/>
      </c>
      <c r="G2830" s="52">
        <f>JUN!F331</f>
        <v/>
      </c>
      <c r="H2830" s="52">
        <f>JUN!G331</f>
        <v/>
      </c>
      <c r="I2830" s="53">
        <f>JUN!H331</f>
        <v/>
      </c>
      <c r="J2830" s="53">
        <f>JUN!I331</f>
        <v/>
      </c>
      <c r="K2830" s="52">
        <f>JUN!J331</f>
        <v/>
      </c>
      <c r="L2830" s="52">
        <f>JUN!K331</f>
        <v/>
      </c>
      <c r="M2830" s="54">
        <f>JUN!L331</f>
        <v/>
      </c>
      <c r="N2830" s="52">
        <f>JUN!M331</f>
        <v/>
      </c>
      <c r="O2830" s="52">
        <f>JUN!N331</f>
        <v/>
      </c>
      <c r="P2830" s="52">
        <f>JUN!O331</f>
        <v/>
      </c>
      <c r="Q2830" s="52">
        <f>JUN!P331</f>
        <v/>
      </c>
      <c r="R2830" s="52">
        <f>JUN!Q331</f>
        <v/>
      </c>
      <c r="S2830" s="54">
        <f>S2829+IF(X2830=0,0,M2830)</f>
        <v/>
      </c>
      <c r="T2830" s="55">
        <f>MAX(T2829,S2830)</f>
        <v/>
      </c>
      <c r="U2830" s="56">
        <f>S2830-T2830</f>
        <v/>
      </c>
      <c r="V2830" s="55">
        <f>IFERROR(SUMIFS(DATABASE!$M$5:$M$6004,DATABASE!$B$5:$B$6004,B2830,DATABASE!$X$5:$X$6004,1),0)</f>
        <v/>
      </c>
      <c r="W2830" s="57">
        <f>IFERROR(COUNTIFS(DATABASE!$B$5:$B$6004,B2830,DATABASE!$X$5:$X$6004,1),0)</f>
        <v/>
      </c>
      <c r="X2830" s="58">
        <f>--AND(ISNUMBER(B2830),C2830&lt;&gt;"",L2830&lt;&gt;"",M2830&lt;&gt;"")</f>
        <v/>
      </c>
    </row>
    <row r="2831" ht="15" customHeight="1" s="111">
      <c r="A2831" s="42" t="inlineStr">
        <is>
          <t>JUN</t>
        </is>
      </c>
      <c r="B2831" s="43">
        <f>JUN!A332</f>
        <v/>
      </c>
      <c r="C2831" s="44">
        <f>JUN!B332</f>
        <v/>
      </c>
      <c r="D2831" s="44">
        <f>JUN!C332</f>
        <v/>
      </c>
      <c r="E2831" s="44">
        <f>JUN!D332</f>
        <v/>
      </c>
      <c r="F2831" s="44">
        <f>JUN!E332</f>
        <v/>
      </c>
      <c r="G2831" s="44">
        <f>JUN!F332</f>
        <v/>
      </c>
      <c r="H2831" s="44">
        <f>JUN!G332</f>
        <v/>
      </c>
      <c r="I2831" s="45">
        <f>JUN!H332</f>
        <v/>
      </c>
      <c r="J2831" s="45">
        <f>JUN!I332</f>
        <v/>
      </c>
      <c r="K2831" s="44">
        <f>JUN!J332</f>
        <v/>
      </c>
      <c r="L2831" s="44">
        <f>JUN!K332</f>
        <v/>
      </c>
      <c r="M2831" s="46">
        <f>JUN!L332</f>
        <v/>
      </c>
      <c r="N2831" s="44">
        <f>JUN!M332</f>
        <v/>
      </c>
      <c r="O2831" s="44">
        <f>JUN!N332</f>
        <v/>
      </c>
      <c r="P2831" s="44">
        <f>JUN!O332</f>
        <v/>
      </c>
      <c r="Q2831" s="44">
        <f>JUN!P332</f>
        <v/>
      </c>
      <c r="R2831" s="44">
        <f>JUN!Q332</f>
        <v/>
      </c>
      <c r="S2831" s="46">
        <f>S2830+IF(X2831=0,0,M2831)</f>
        <v/>
      </c>
      <c r="T2831" s="47">
        <f>MAX(T2830,S2831)</f>
        <v/>
      </c>
      <c r="U2831" s="48">
        <f>S2831-T2831</f>
        <v/>
      </c>
      <c r="V2831" s="47">
        <f>IFERROR(SUMIFS(DATABASE!$M$5:$M$6004,DATABASE!$B$5:$B$6004,B2831,DATABASE!$X$5:$X$6004,1),0)</f>
        <v/>
      </c>
      <c r="W2831" s="31">
        <f>IFERROR(COUNTIFS(DATABASE!$B$5:$B$6004,B2831,DATABASE!$X$5:$X$6004,1),0)</f>
        <v/>
      </c>
      <c r="X2831" s="49">
        <f>--AND(ISNUMBER(B2831),C2831&lt;&gt;"",L2831&lt;&gt;"",M2831&lt;&gt;"")</f>
        <v/>
      </c>
    </row>
    <row r="2832" ht="15" customHeight="1" s="111">
      <c r="A2832" s="50" t="inlineStr">
        <is>
          <t>JUN</t>
        </is>
      </c>
      <c r="B2832" s="51">
        <f>JUN!A333</f>
        <v/>
      </c>
      <c r="C2832" s="52">
        <f>JUN!B333</f>
        <v/>
      </c>
      <c r="D2832" s="52">
        <f>JUN!C333</f>
        <v/>
      </c>
      <c r="E2832" s="52">
        <f>JUN!D333</f>
        <v/>
      </c>
      <c r="F2832" s="52">
        <f>JUN!E333</f>
        <v/>
      </c>
      <c r="G2832" s="52">
        <f>JUN!F333</f>
        <v/>
      </c>
      <c r="H2832" s="52">
        <f>JUN!G333</f>
        <v/>
      </c>
      <c r="I2832" s="53">
        <f>JUN!H333</f>
        <v/>
      </c>
      <c r="J2832" s="53">
        <f>JUN!I333</f>
        <v/>
      </c>
      <c r="K2832" s="52">
        <f>JUN!J333</f>
        <v/>
      </c>
      <c r="L2832" s="52">
        <f>JUN!K333</f>
        <v/>
      </c>
      <c r="M2832" s="54">
        <f>JUN!L333</f>
        <v/>
      </c>
      <c r="N2832" s="52">
        <f>JUN!M333</f>
        <v/>
      </c>
      <c r="O2832" s="52">
        <f>JUN!N333</f>
        <v/>
      </c>
      <c r="P2832" s="52">
        <f>JUN!O333</f>
        <v/>
      </c>
      <c r="Q2832" s="52">
        <f>JUN!P333</f>
        <v/>
      </c>
      <c r="R2832" s="52">
        <f>JUN!Q333</f>
        <v/>
      </c>
      <c r="S2832" s="54">
        <f>S2831+IF(X2832=0,0,M2832)</f>
        <v/>
      </c>
      <c r="T2832" s="55">
        <f>MAX(T2831,S2832)</f>
        <v/>
      </c>
      <c r="U2832" s="56">
        <f>S2832-T2832</f>
        <v/>
      </c>
      <c r="V2832" s="55">
        <f>IFERROR(SUMIFS(DATABASE!$M$5:$M$6004,DATABASE!$B$5:$B$6004,B2832,DATABASE!$X$5:$X$6004,1),0)</f>
        <v/>
      </c>
      <c r="W2832" s="57">
        <f>IFERROR(COUNTIFS(DATABASE!$B$5:$B$6004,B2832,DATABASE!$X$5:$X$6004,1),0)</f>
        <v/>
      </c>
      <c r="X2832" s="58">
        <f>--AND(ISNUMBER(B2832),C2832&lt;&gt;"",L2832&lt;&gt;"",M2832&lt;&gt;"")</f>
        <v/>
      </c>
    </row>
    <row r="2833" ht="15" customHeight="1" s="111">
      <c r="A2833" s="42" t="inlineStr">
        <is>
          <t>JUN</t>
        </is>
      </c>
      <c r="B2833" s="43">
        <f>JUN!A334</f>
        <v/>
      </c>
      <c r="C2833" s="44">
        <f>JUN!B334</f>
        <v/>
      </c>
      <c r="D2833" s="44">
        <f>JUN!C334</f>
        <v/>
      </c>
      <c r="E2833" s="44">
        <f>JUN!D334</f>
        <v/>
      </c>
      <c r="F2833" s="44">
        <f>JUN!E334</f>
        <v/>
      </c>
      <c r="G2833" s="44">
        <f>JUN!F334</f>
        <v/>
      </c>
      <c r="H2833" s="44">
        <f>JUN!G334</f>
        <v/>
      </c>
      <c r="I2833" s="45">
        <f>JUN!H334</f>
        <v/>
      </c>
      <c r="J2833" s="45">
        <f>JUN!I334</f>
        <v/>
      </c>
      <c r="K2833" s="44">
        <f>JUN!J334</f>
        <v/>
      </c>
      <c r="L2833" s="44">
        <f>JUN!K334</f>
        <v/>
      </c>
      <c r="M2833" s="46">
        <f>JUN!L334</f>
        <v/>
      </c>
      <c r="N2833" s="44">
        <f>JUN!M334</f>
        <v/>
      </c>
      <c r="O2833" s="44">
        <f>JUN!N334</f>
        <v/>
      </c>
      <c r="P2833" s="44">
        <f>JUN!O334</f>
        <v/>
      </c>
      <c r="Q2833" s="44">
        <f>JUN!P334</f>
        <v/>
      </c>
      <c r="R2833" s="44">
        <f>JUN!Q334</f>
        <v/>
      </c>
      <c r="S2833" s="46">
        <f>S2832+IF(X2833=0,0,M2833)</f>
        <v/>
      </c>
      <c r="T2833" s="47">
        <f>MAX(T2832,S2833)</f>
        <v/>
      </c>
      <c r="U2833" s="48">
        <f>S2833-T2833</f>
        <v/>
      </c>
      <c r="V2833" s="47">
        <f>IFERROR(SUMIFS(DATABASE!$M$5:$M$6004,DATABASE!$B$5:$B$6004,B2833,DATABASE!$X$5:$X$6004,1),0)</f>
        <v/>
      </c>
      <c r="W2833" s="31">
        <f>IFERROR(COUNTIFS(DATABASE!$B$5:$B$6004,B2833,DATABASE!$X$5:$X$6004,1),0)</f>
        <v/>
      </c>
      <c r="X2833" s="49">
        <f>--AND(ISNUMBER(B2833),C2833&lt;&gt;"",L2833&lt;&gt;"",M2833&lt;&gt;"")</f>
        <v/>
      </c>
    </row>
    <row r="2834" ht="15" customHeight="1" s="111">
      <c r="A2834" s="50" t="inlineStr">
        <is>
          <t>JUN</t>
        </is>
      </c>
      <c r="B2834" s="51">
        <f>JUN!A335</f>
        <v/>
      </c>
      <c r="C2834" s="52">
        <f>JUN!B335</f>
        <v/>
      </c>
      <c r="D2834" s="52">
        <f>JUN!C335</f>
        <v/>
      </c>
      <c r="E2834" s="52">
        <f>JUN!D335</f>
        <v/>
      </c>
      <c r="F2834" s="52">
        <f>JUN!E335</f>
        <v/>
      </c>
      <c r="G2834" s="52">
        <f>JUN!F335</f>
        <v/>
      </c>
      <c r="H2834" s="52">
        <f>JUN!G335</f>
        <v/>
      </c>
      <c r="I2834" s="53">
        <f>JUN!H335</f>
        <v/>
      </c>
      <c r="J2834" s="53">
        <f>JUN!I335</f>
        <v/>
      </c>
      <c r="K2834" s="52">
        <f>JUN!J335</f>
        <v/>
      </c>
      <c r="L2834" s="52">
        <f>JUN!K335</f>
        <v/>
      </c>
      <c r="M2834" s="54">
        <f>JUN!L335</f>
        <v/>
      </c>
      <c r="N2834" s="52">
        <f>JUN!M335</f>
        <v/>
      </c>
      <c r="O2834" s="52">
        <f>JUN!N335</f>
        <v/>
      </c>
      <c r="P2834" s="52">
        <f>JUN!O335</f>
        <v/>
      </c>
      <c r="Q2834" s="52">
        <f>JUN!P335</f>
        <v/>
      </c>
      <c r="R2834" s="52">
        <f>JUN!Q335</f>
        <v/>
      </c>
      <c r="S2834" s="54">
        <f>S2833+IF(X2834=0,0,M2834)</f>
        <v/>
      </c>
      <c r="T2834" s="55">
        <f>MAX(T2833,S2834)</f>
        <v/>
      </c>
      <c r="U2834" s="56">
        <f>S2834-T2834</f>
        <v/>
      </c>
      <c r="V2834" s="55">
        <f>IFERROR(SUMIFS(DATABASE!$M$5:$M$6004,DATABASE!$B$5:$B$6004,B2834,DATABASE!$X$5:$X$6004,1),0)</f>
        <v/>
      </c>
      <c r="W2834" s="57">
        <f>IFERROR(COUNTIFS(DATABASE!$B$5:$B$6004,B2834,DATABASE!$X$5:$X$6004,1),0)</f>
        <v/>
      </c>
      <c r="X2834" s="58">
        <f>--AND(ISNUMBER(B2834),C2834&lt;&gt;"",L2834&lt;&gt;"",M2834&lt;&gt;"")</f>
        <v/>
      </c>
    </row>
    <row r="2835" ht="15" customHeight="1" s="111">
      <c r="A2835" s="42" t="inlineStr">
        <is>
          <t>JUN</t>
        </is>
      </c>
      <c r="B2835" s="43">
        <f>JUN!A336</f>
        <v/>
      </c>
      <c r="C2835" s="44">
        <f>JUN!B336</f>
        <v/>
      </c>
      <c r="D2835" s="44">
        <f>JUN!C336</f>
        <v/>
      </c>
      <c r="E2835" s="44">
        <f>JUN!D336</f>
        <v/>
      </c>
      <c r="F2835" s="44">
        <f>JUN!E336</f>
        <v/>
      </c>
      <c r="G2835" s="44">
        <f>JUN!F336</f>
        <v/>
      </c>
      <c r="H2835" s="44">
        <f>JUN!G336</f>
        <v/>
      </c>
      <c r="I2835" s="45">
        <f>JUN!H336</f>
        <v/>
      </c>
      <c r="J2835" s="45">
        <f>JUN!I336</f>
        <v/>
      </c>
      <c r="K2835" s="44">
        <f>JUN!J336</f>
        <v/>
      </c>
      <c r="L2835" s="44">
        <f>JUN!K336</f>
        <v/>
      </c>
      <c r="M2835" s="46">
        <f>JUN!L336</f>
        <v/>
      </c>
      <c r="N2835" s="44">
        <f>JUN!M336</f>
        <v/>
      </c>
      <c r="O2835" s="44">
        <f>JUN!N336</f>
        <v/>
      </c>
      <c r="P2835" s="44">
        <f>JUN!O336</f>
        <v/>
      </c>
      <c r="Q2835" s="44">
        <f>JUN!P336</f>
        <v/>
      </c>
      <c r="R2835" s="44">
        <f>JUN!Q336</f>
        <v/>
      </c>
      <c r="S2835" s="46">
        <f>S2834+IF(X2835=0,0,M2835)</f>
        <v/>
      </c>
      <c r="T2835" s="47">
        <f>MAX(T2834,S2835)</f>
        <v/>
      </c>
      <c r="U2835" s="48">
        <f>S2835-T2835</f>
        <v/>
      </c>
      <c r="V2835" s="47">
        <f>IFERROR(SUMIFS(DATABASE!$M$5:$M$6004,DATABASE!$B$5:$B$6004,B2835,DATABASE!$X$5:$X$6004,1),0)</f>
        <v/>
      </c>
      <c r="W2835" s="31">
        <f>IFERROR(COUNTIFS(DATABASE!$B$5:$B$6004,B2835,DATABASE!$X$5:$X$6004,1),0)</f>
        <v/>
      </c>
      <c r="X2835" s="49">
        <f>--AND(ISNUMBER(B2835),C2835&lt;&gt;"",L2835&lt;&gt;"",M2835&lt;&gt;"")</f>
        <v/>
      </c>
    </row>
    <row r="2836" ht="15" customHeight="1" s="111">
      <c r="A2836" s="50" t="inlineStr">
        <is>
          <t>JUN</t>
        </is>
      </c>
      <c r="B2836" s="51">
        <f>JUN!A337</f>
        <v/>
      </c>
      <c r="C2836" s="52">
        <f>JUN!B337</f>
        <v/>
      </c>
      <c r="D2836" s="52">
        <f>JUN!C337</f>
        <v/>
      </c>
      <c r="E2836" s="52">
        <f>JUN!D337</f>
        <v/>
      </c>
      <c r="F2836" s="52">
        <f>JUN!E337</f>
        <v/>
      </c>
      <c r="G2836" s="52">
        <f>JUN!F337</f>
        <v/>
      </c>
      <c r="H2836" s="52">
        <f>JUN!G337</f>
        <v/>
      </c>
      <c r="I2836" s="53">
        <f>JUN!H337</f>
        <v/>
      </c>
      <c r="J2836" s="53">
        <f>JUN!I337</f>
        <v/>
      </c>
      <c r="K2836" s="52">
        <f>JUN!J337</f>
        <v/>
      </c>
      <c r="L2836" s="52">
        <f>JUN!K337</f>
        <v/>
      </c>
      <c r="M2836" s="54">
        <f>JUN!L337</f>
        <v/>
      </c>
      <c r="N2836" s="52">
        <f>JUN!M337</f>
        <v/>
      </c>
      <c r="O2836" s="52">
        <f>JUN!N337</f>
        <v/>
      </c>
      <c r="P2836" s="52">
        <f>JUN!O337</f>
        <v/>
      </c>
      <c r="Q2836" s="52">
        <f>JUN!P337</f>
        <v/>
      </c>
      <c r="R2836" s="52">
        <f>JUN!Q337</f>
        <v/>
      </c>
      <c r="S2836" s="54">
        <f>S2835+IF(X2836=0,0,M2836)</f>
        <v/>
      </c>
      <c r="T2836" s="55">
        <f>MAX(T2835,S2836)</f>
        <v/>
      </c>
      <c r="U2836" s="56">
        <f>S2836-T2836</f>
        <v/>
      </c>
      <c r="V2836" s="55">
        <f>IFERROR(SUMIFS(DATABASE!$M$5:$M$6004,DATABASE!$B$5:$B$6004,B2836,DATABASE!$X$5:$X$6004,1),0)</f>
        <v/>
      </c>
      <c r="W2836" s="57">
        <f>IFERROR(COUNTIFS(DATABASE!$B$5:$B$6004,B2836,DATABASE!$X$5:$X$6004,1),0)</f>
        <v/>
      </c>
      <c r="X2836" s="58">
        <f>--AND(ISNUMBER(B2836),C2836&lt;&gt;"",L2836&lt;&gt;"",M2836&lt;&gt;"")</f>
        <v/>
      </c>
    </row>
    <row r="2837" ht="15" customHeight="1" s="111">
      <c r="A2837" s="42" t="inlineStr">
        <is>
          <t>JUN</t>
        </is>
      </c>
      <c r="B2837" s="43">
        <f>JUN!A338</f>
        <v/>
      </c>
      <c r="C2837" s="44">
        <f>JUN!B338</f>
        <v/>
      </c>
      <c r="D2837" s="44">
        <f>JUN!C338</f>
        <v/>
      </c>
      <c r="E2837" s="44">
        <f>JUN!D338</f>
        <v/>
      </c>
      <c r="F2837" s="44">
        <f>JUN!E338</f>
        <v/>
      </c>
      <c r="G2837" s="44">
        <f>JUN!F338</f>
        <v/>
      </c>
      <c r="H2837" s="44">
        <f>JUN!G338</f>
        <v/>
      </c>
      <c r="I2837" s="45">
        <f>JUN!H338</f>
        <v/>
      </c>
      <c r="J2837" s="45">
        <f>JUN!I338</f>
        <v/>
      </c>
      <c r="K2837" s="44">
        <f>JUN!J338</f>
        <v/>
      </c>
      <c r="L2837" s="44">
        <f>JUN!K338</f>
        <v/>
      </c>
      <c r="M2837" s="46">
        <f>JUN!L338</f>
        <v/>
      </c>
      <c r="N2837" s="44">
        <f>JUN!M338</f>
        <v/>
      </c>
      <c r="O2837" s="44">
        <f>JUN!N338</f>
        <v/>
      </c>
      <c r="P2837" s="44">
        <f>JUN!O338</f>
        <v/>
      </c>
      <c r="Q2837" s="44">
        <f>JUN!P338</f>
        <v/>
      </c>
      <c r="R2837" s="44">
        <f>JUN!Q338</f>
        <v/>
      </c>
      <c r="S2837" s="46">
        <f>S2836+IF(X2837=0,0,M2837)</f>
        <v/>
      </c>
      <c r="T2837" s="47">
        <f>MAX(T2836,S2837)</f>
        <v/>
      </c>
      <c r="U2837" s="48">
        <f>S2837-T2837</f>
        <v/>
      </c>
      <c r="V2837" s="47">
        <f>IFERROR(SUMIFS(DATABASE!$M$5:$M$6004,DATABASE!$B$5:$B$6004,B2837,DATABASE!$X$5:$X$6004,1),0)</f>
        <v/>
      </c>
      <c r="W2837" s="31">
        <f>IFERROR(COUNTIFS(DATABASE!$B$5:$B$6004,B2837,DATABASE!$X$5:$X$6004,1),0)</f>
        <v/>
      </c>
      <c r="X2837" s="49">
        <f>--AND(ISNUMBER(B2837),C2837&lt;&gt;"",L2837&lt;&gt;"",M2837&lt;&gt;"")</f>
        <v/>
      </c>
    </row>
    <row r="2838" ht="15" customHeight="1" s="111">
      <c r="A2838" s="50" t="inlineStr">
        <is>
          <t>JUN</t>
        </is>
      </c>
      <c r="B2838" s="51">
        <f>JUN!A339</f>
        <v/>
      </c>
      <c r="C2838" s="52">
        <f>JUN!B339</f>
        <v/>
      </c>
      <c r="D2838" s="52">
        <f>JUN!C339</f>
        <v/>
      </c>
      <c r="E2838" s="52">
        <f>JUN!D339</f>
        <v/>
      </c>
      <c r="F2838" s="52">
        <f>JUN!E339</f>
        <v/>
      </c>
      <c r="G2838" s="52">
        <f>JUN!F339</f>
        <v/>
      </c>
      <c r="H2838" s="52">
        <f>JUN!G339</f>
        <v/>
      </c>
      <c r="I2838" s="53">
        <f>JUN!H339</f>
        <v/>
      </c>
      <c r="J2838" s="53">
        <f>JUN!I339</f>
        <v/>
      </c>
      <c r="K2838" s="52">
        <f>JUN!J339</f>
        <v/>
      </c>
      <c r="L2838" s="52">
        <f>JUN!K339</f>
        <v/>
      </c>
      <c r="M2838" s="54">
        <f>JUN!L339</f>
        <v/>
      </c>
      <c r="N2838" s="52">
        <f>JUN!M339</f>
        <v/>
      </c>
      <c r="O2838" s="52">
        <f>JUN!N339</f>
        <v/>
      </c>
      <c r="P2838" s="52">
        <f>JUN!O339</f>
        <v/>
      </c>
      <c r="Q2838" s="52">
        <f>JUN!P339</f>
        <v/>
      </c>
      <c r="R2838" s="52">
        <f>JUN!Q339</f>
        <v/>
      </c>
      <c r="S2838" s="54">
        <f>S2837+IF(X2838=0,0,M2838)</f>
        <v/>
      </c>
      <c r="T2838" s="55">
        <f>MAX(T2837,S2838)</f>
        <v/>
      </c>
      <c r="U2838" s="56">
        <f>S2838-T2838</f>
        <v/>
      </c>
      <c r="V2838" s="55">
        <f>IFERROR(SUMIFS(DATABASE!$M$5:$M$6004,DATABASE!$B$5:$B$6004,B2838,DATABASE!$X$5:$X$6004,1),0)</f>
        <v/>
      </c>
      <c r="W2838" s="57">
        <f>IFERROR(COUNTIFS(DATABASE!$B$5:$B$6004,B2838,DATABASE!$X$5:$X$6004,1),0)</f>
        <v/>
      </c>
      <c r="X2838" s="58">
        <f>--AND(ISNUMBER(B2838),C2838&lt;&gt;"",L2838&lt;&gt;"",M2838&lt;&gt;"")</f>
        <v/>
      </c>
    </row>
    <row r="2839" ht="15" customHeight="1" s="111">
      <c r="A2839" s="42" t="inlineStr">
        <is>
          <t>JUN</t>
        </is>
      </c>
      <c r="B2839" s="43">
        <f>JUN!A340</f>
        <v/>
      </c>
      <c r="C2839" s="44">
        <f>JUN!B340</f>
        <v/>
      </c>
      <c r="D2839" s="44">
        <f>JUN!C340</f>
        <v/>
      </c>
      <c r="E2839" s="44">
        <f>JUN!D340</f>
        <v/>
      </c>
      <c r="F2839" s="44">
        <f>JUN!E340</f>
        <v/>
      </c>
      <c r="G2839" s="44">
        <f>JUN!F340</f>
        <v/>
      </c>
      <c r="H2839" s="44">
        <f>JUN!G340</f>
        <v/>
      </c>
      <c r="I2839" s="45">
        <f>JUN!H340</f>
        <v/>
      </c>
      <c r="J2839" s="45">
        <f>JUN!I340</f>
        <v/>
      </c>
      <c r="K2839" s="44">
        <f>JUN!J340</f>
        <v/>
      </c>
      <c r="L2839" s="44">
        <f>JUN!K340</f>
        <v/>
      </c>
      <c r="M2839" s="46">
        <f>JUN!L340</f>
        <v/>
      </c>
      <c r="N2839" s="44">
        <f>JUN!M340</f>
        <v/>
      </c>
      <c r="O2839" s="44">
        <f>JUN!N340</f>
        <v/>
      </c>
      <c r="P2839" s="44">
        <f>JUN!O340</f>
        <v/>
      </c>
      <c r="Q2839" s="44">
        <f>JUN!P340</f>
        <v/>
      </c>
      <c r="R2839" s="44">
        <f>JUN!Q340</f>
        <v/>
      </c>
      <c r="S2839" s="46">
        <f>S2838+IF(X2839=0,0,M2839)</f>
        <v/>
      </c>
      <c r="T2839" s="47">
        <f>MAX(T2838,S2839)</f>
        <v/>
      </c>
      <c r="U2839" s="48">
        <f>S2839-T2839</f>
        <v/>
      </c>
      <c r="V2839" s="47">
        <f>IFERROR(SUMIFS(DATABASE!$M$5:$M$6004,DATABASE!$B$5:$B$6004,B2839,DATABASE!$X$5:$X$6004,1),0)</f>
        <v/>
      </c>
      <c r="W2839" s="31">
        <f>IFERROR(COUNTIFS(DATABASE!$B$5:$B$6004,B2839,DATABASE!$X$5:$X$6004,1),0)</f>
        <v/>
      </c>
      <c r="X2839" s="49">
        <f>--AND(ISNUMBER(B2839),C2839&lt;&gt;"",L2839&lt;&gt;"",M2839&lt;&gt;"")</f>
        <v/>
      </c>
    </row>
    <row r="2840" ht="15" customHeight="1" s="111">
      <c r="A2840" s="50" t="inlineStr">
        <is>
          <t>JUN</t>
        </is>
      </c>
      <c r="B2840" s="51">
        <f>JUN!A341</f>
        <v/>
      </c>
      <c r="C2840" s="52">
        <f>JUN!B341</f>
        <v/>
      </c>
      <c r="D2840" s="52">
        <f>JUN!C341</f>
        <v/>
      </c>
      <c r="E2840" s="52">
        <f>JUN!D341</f>
        <v/>
      </c>
      <c r="F2840" s="52">
        <f>JUN!E341</f>
        <v/>
      </c>
      <c r="G2840" s="52">
        <f>JUN!F341</f>
        <v/>
      </c>
      <c r="H2840" s="52">
        <f>JUN!G341</f>
        <v/>
      </c>
      <c r="I2840" s="53">
        <f>JUN!H341</f>
        <v/>
      </c>
      <c r="J2840" s="53">
        <f>JUN!I341</f>
        <v/>
      </c>
      <c r="K2840" s="52">
        <f>JUN!J341</f>
        <v/>
      </c>
      <c r="L2840" s="52">
        <f>JUN!K341</f>
        <v/>
      </c>
      <c r="M2840" s="54">
        <f>JUN!L341</f>
        <v/>
      </c>
      <c r="N2840" s="52">
        <f>JUN!M341</f>
        <v/>
      </c>
      <c r="O2840" s="52">
        <f>JUN!N341</f>
        <v/>
      </c>
      <c r="P2840" s="52">
        <f>JUN!O341</f>
        <v/>
      </c>
      <c r="Q2840" s="52">
        <f>JUN!P341</f>
        <v/>
      </c>
      <c r="R2840" s="52">
        <f>JUN!Q341</f>
        <v/>
      </c>
      <c r="S2840" s="54">
        <f>S2839+IF(X2840=0,0,M2840)</f>
        <v/>
      </c>
      <c r="T2840" s="55">
        <f>MAX(T2839,S2840)</f>
        <v/>
      </c>
      <c r="U2840" s="56">
        <f>S2840-T2840</f>
        <v/>
      </c>
      <c r="V2840" s="55">
        <f>IFERROR(SUMIFS(DATABASE!$M$5:$M$6004,DATABASE!$B$5:$B$6004,B2840,DATABASE!$X$5:$X$6004,1),0)</f>
        <v/>
      </c>
      <c r="W2840" s="57">
        <f>IFERROR(COUNTIFS(DATABASE!$B$5:$B$6004,B2840,DATABASE!$X$5:$X$6004,1),0)</f>
        <v/>
      </c>
      <c r="X2840" s="58">
        <f>--AND(ISNUMBER(B2840),C2840&lt;&gt;"",L2840&lt;&gt;"",M2840&lt;&gt;"")</f>
        <v/>
      </c>
    </row>
    <row r="2841" ht="15" customHeight="1" s="111">
      <c r="A2841" s="42" t="inlineStr">
        <is>
          <t>JUN</t>
        </is>
      </c>
      <c r="B2841" s="43">
        <f>JUN!A342</f>
        <v/>
      </c>
      <c r="C2841" s="44">
        <f>JUN!B342</f>
        <v/>
      </c>
      <c r="D2841" s="44">
        <f>JUN!C342</f>
        <v/>
      </c>
      <c r="E2841" s="44">
        <f>JUN!D342</f>
        <v/>
      </c>
      <c r="F2841" s="44">
        <f>JUN!E342</f>
        <v/>
      </c>
      <c r="G2841" s="44">
        <f>JUN!F342</f>
        <v/>
      </c>
      <c r="H2841" s="44">
        <f>JUN!G342</f>
        <v/>
      </c>
      <c r="I2841" s="45">
        <f>JUN!H342</f>
        <v/>
      </c>
      <c r="J2841" s="45">
        <f>JUN!I342</f>
        <v/>
      </c>
      <c r="K2841" s="44">
        <f>JUN!J342</f>
        <v/>
      </c>
      <c r="L2841" s="44">
        <f>JUN!K342</f>
        <v/>
      </c>
      <c r="M2841" s="46">
        <f>JUN!L342</f>
        <v/>
      </c>
      <c r="N2841" s="44">
        <f>JUN!M342</f>
        <v/>
      </c>
      <c r="O2841" s="44">
        <f>JUN!N342</f>
        <v/>
      </c>
      <c r="P2841" s="44">
        <f>JUN!O342</f>
        <v/>
      </c>
      <c r="Q2841" s="44">
        <f>JUN!P342</f>
        <v/>
      </c>
      <c r="R2841" s="44">
        <f>JUN!Q342</f>
        <v/>
      </c>
      <c r="S2841" s="46">
        <f>S2840+IF(X2841=0,0,M2841)</f>
        <v/>
      </c>
      <c r="T2841" s="47">
        <f>MAX(T2840,S2841)</f>
        <v/>
      </c>
      <c r="U2841" s="48">
        <f>S2841-T2841</f>
        <v/>
      </c>
      <c r="V2841" s="47">
        <f>IFERROR(SUMIFS(DATABASE!$M$5:$M$6004,DATABASE!$B$5:$B$6004,B2841,DATABASE!$X$5:$X$6004,1),0)</f>
        <v/>
      </c>
      <c r="W2841" s="31">
        <f>IFERROR(COUNTIFS(DATABASE!$B$5:$B$6004,B2841,DATABASE!$X$5:$X$6004,1),0)</f>
        <v/>
      </c>
      <c r="X2841" s="49">
        <f>--AND(ISNUMBER(B2841),C2841&lt;&gt;"",L2841&lt;&gt;"",M2841&lt;&gt;"")</f>
        <v/>
      </c>
    </row>
    <row r="2842" ht="15" customHeight="1" s="111">
      <c r="A2842" s="50" t="inlineStr">
        <is>
          <t>JUN</t>
        </is>
      </c>
      <c r="B2842" s="51">
        <f>JUN!A343</f>
        <v/>
      </c>
      <c r="C2842" s="52">
        <f>JUN!B343</f>
        <v/>
      </c>
      <c r="D2842" s="52">
        <f>JUN!C343</f>
        <v/>
      </c>
      <c r="E2842" s="52">
        <f>JUN!D343</f>
        <v/>
      </c>
      <c r="F2842" s="52">
        <f>JUN!E343</f>
        <v/>
      </c>
      <c r="G2842" s="52">
        <f>JUN!F343</f>
        <v/>
      </c>
      <c r="H2842" s="52">
        <f>JUN!G343</f>
        <v/>
      </c>
      <c r="I2842" s="53">
        <f>JUN!H343</f>
        <v/>
      </c>
      <c r="J2842" s="53">
        <f>JUN!I343</f>
        <v/>
      </c>
      <c r="K2842" s="52">
        <f>JUN!J343</f>
        <v/>
      </c>
      <c r="L2842" s="52">
        <f>JUN!K343</f>
        <v/>
      </c>
      <c r="M2842" s="54">
        <f>JUN!L343</f>
        <v/>
      </c>
      <c r="N2842" s="52">
        <f>JUN!M343</f>
        <v/>
      </c>
      <c r="O2842" s="52">
        <f>JUN!N343</f>
        <v/>
      </c>
      <c r="P2842" s="52">
        <f>JUN!O343</f>
        <v/>
      </c>
      <c r="Q2842" s="52">
        <f>JUN!P343</f>
        <v/>
      </c>
      <c r="R2842" s="52">
        <f>JUN!Q343</f>
        <v/>
      </c>
      <c r="S2842" s="54">
        <f>S2841+IF(X2842=0,0,M2842)</f>
        <v/>
      </c>
      <c r="T2842" s="55">
        <f>MAX(T2841,S2842)</f>
        <v/>
      </c>
      <c r="U2842" s="56">
        <f>S2842-T2842</f>
        <v/>
      </c>
      <c r="V2842" s="55">
        <f>IFERROR(SUMIFS(DATABASE!$M$5:$M$6004,DATABASE!$B$5:$B$6004,B2842,DATABASE!$X$5:$X$6004,1),0)</f>
        <v/>
      </c>
      <c r="W2842" s="57">
        <f>IFERROR(COUNTIFS(DATABASE!$B$5:$B$6004,B2842,DATABASE!$X$5:$X$6004,1),0)</f>
        <v/>
      </c>
      <c r="X2842" s="58">
        <f>--AND(ISNUMBER(B2842),C2842&lt;&gt;"",L2842&lt;&gt;"",M2842&lt;&gt;"")</f>
        <v/>
      </c>
    </row>
    <row r="2843" ht="15" customHeight="1" s="111">
      <c r="A2843" s="42" t="inlineStr">
        <is>
          <t>JUN</t>
        </is>
      </c>
      <c r="B2843" s="43">
        <f>JUN!A344</f>
        <v/>
      </c>
      <c r="C2843" s="44">
        <f>JUN!B344</f>
        <v/>
      </c>
      <c r="D2843" s="44">
        <f>JUN!C344</f>
        <v/>
      </c>
      <c r="E2843" s="44">
        <f>JUN!D344</f>
        <v/>
      </c>
      <c r="F2843" s="44">
        <f>JUN!E344</f>
        <v/>
      </c>
      <c r="G2843" s="44">
        <f>JUN!F344</f>
        <v/>
      </c>
      <c r="H2843" s="44">
        <f>JUN!G344</f>
        <v/>
      </c>
      <c r="I2843" s="45">
        <f>JUN!H344</f>
        <v/>
      </c>
      <c r="J2843" s="45">
        <f>JUN!I344</f>
        <v/>
      </c>
      <c r="K2843" s="44">
        <f>JUN!J344</f>
        <v/>
      </c>
      <c r="L2843" s="44">
        <f>JUN!K344</f>
        <v/>
      </c>
      <c r="M2843" s="46">
        <f>JUN!L344</f>
        <v/>
      </c>
      <c r="N2843" s="44">
        <f>JUN!M344</f>
        <v/>
      </c>
      <c r="O2843" s="44">
        <f>JUN!N344</f>
        <v/>
      </c>
      <c r="P2843" s="44">
        <f>JUN!O344</f>
        <v/>
      </c>
      <c r="Q2843" s="44">
        <f>JUN!P344</f>
        <v/>
      </c>
      <c r="R2843" s="44">
        <f>JUN!Q344</f>
        <v/>
      </c>
      <c r="S2843" s="46">
        <f>S2842+IF(X2843=0,0,M2843)</f>
        <v/>
      </c>
      <c r="T2843" s="47">
        <f>MAX(T2842,S2843)</f>
        <v/>
      </c>
      <c r="U2843" s="48">
        <f>S2843-T2843</f>
        <v/>
      </c>
      <c r="V2843" s="47">
        <f>IFERROR(SUMIFS(DATABASE!$M$5:$M$6004,DATABASE!$B$5:$B$6004,B2843,DATABASE!$X$5:$X$6004,1),0)</f>
        <v/>
      </c>
      <c r="W2843" s="31">
        <f>IFERROR(COUNTIFS(DATABASE!$B$5:$B$6004,B2843,DATABASE!$X$5:$X$6004,1),0)</f>
        <v/>
      </c>
      <c r="X2843" s="49">
        <f>--AND(ISNUMBER(B2843),C2843&lt;&gt;"",L2843&lt;&gt;"",M2843&lt;&gt;"")</f>
        <v/>
      </c>
    </row>
    <row r="2844" ht="15" customHeight="1" s="111">
      <c r="A2844" s="50" t="inlineStr">
        <is>
          <t>JUN</t>
        </is>
      </c>
      <c r="B2844" s="51">
        <f>JUN!A345</f>
        <v/>
      </c>
      <c r="C2844" s="52">
        <f>JUN!B345</f>
        <v/>
      </c>
      <c r="D2844" s="52">
        <f>JUN!C345</f>
        <v/>
      </c>
      <c r="E2844" s="52">
        <f>JUN!D345</f>
        <v/>
      </c>
      <c r="F2844" s="52">
        <f>JUN!E345</f>
        <v/>
      </c>
      <c r="G2844" s="52">
        <f>JUN!F345</f>
        <v/>
      </c>
      <c r="H2844" s="52">
        <f>JUN!G345</f>
        <v/>
      </c>
      <c r="I2844" s="53">
        <f>JUN!H345</f>
        <v/>
      </c>
      <c r="J2844" s="53">
        <f>JUN!I345</f>
        <v/>
      </c>
      <c r="K2844" s="52">
        <f>JUN!J345</f>
        <v/>
      </c>
      <c r="L2844" s="52">
        <f>JUN!K345</f>
        <v/>
      </c>
      <c r="M2844" s="54">
        <f>JUN!L345</f>
        <v/>
      </c>
      <c r="N2844" s="52">
        <f>JUN!M345</f>
        <v/>
      </c>
      <c r="O2844" s="52">
        <f>JUN!N345</f>
        <v/>
      </c>
      <c r="P2844" s="52">
        <f>JUN!O345</f>
        <v/>
      </c>
      <c r="Q2844" s="52">
        <f>JUN!P345</f>
        <v/>
      </c>
      <c r="R2844" s="52">
        <f>JUN!Q345</f>
        <v/>
      </c>
      <c r="S2844" s="54">
        <f>S2843+IF(X2844=0,0,M2844)</f>
        <v/>
      </c>
      <c r="T2844" s="55">
        <f>MAX(T2843,S2844)</f>
        <v/>
      </c>
      <c r="U2844" s="56">
        <f>S2844-T2844</f>
        <v/>
      </c>
      <c r="V2844" s="55">
        <f>IFERROR(SUMIFS(DATABASE!$M$5:$M$6004,DATABASE!$B$5:$B$6004,B2844,DATABASE!$X$5:$X$6004,1),0)</f>
        <v/>
      </c>
      <c r="W2844" s="57">
        <f>IFERROR(COUNTIFS(DATABASE!$B$5:$B$6004,B2844,DATABASE!$X$5:$X$6004,1),0)</f>
        <v/>
      </c>
      <c r="X2844" s="58">
        <f>--AND(ISNUMBER(B2844),C2844&lt;&gt;"",L2844&lt;&gt;"",M2844&lt;&gt;"")</f>
        <v/>
      </c>
    </row>
    <row r="2845" ht="15" customHeight="1" s="111">
      <c r="A2845" s="42" t="inlineStr">
        <is>
          <t>JUN</t>
        </is>
      </c>
      <c r="B2845" s="43">
        <f>JUN!A346</f>
        <v/>
      </c>
      <c r="C2845" s="44">
        <f>JUN!B346</f>
        <v/>
      </c>
      <c r="D2845" s="44">
        <f>JUN!C346</f>
        <v/>
      </c>
      <c r="E2845" s="44">
        <f>JUN!D346</f>
        <v/>
      </c>
      <c r="F2845" s="44">
        <f>JUN!E346</f>
        <v/>
      </c>
      <c r="G2845" s="44">
        <f>JUN!F346</f>
        <v/>
      </c>
      <c r="H2845" s="44">
        <f>JUN!G346</f>
        <v/>
      </c>
      <c r="I2845" s="45">
        <f>JUN!H346</f>
        <v/>
      </c>
      <c r="J2845" s="45">
        <f>JUN!I346</f>
        <v/>
      </c>
      <c r="K2845" s="44">
        <f>JUN!J346</f>
        <v/>
      </c>
      <c r="L2845" s="44">
        <f>JUN!K346</f>
        <v/>
      </c>
      <c r="M2845" s="46">
        <f>JUN!L346</f>
        <v/>
      </c>
      <c r="N2845" s="44">
        <f>JUN!M346</f>
        <v/>
      </c>
      <c r="O2845" s="44">
        <f>JUN!N346</f>
        <v/>
      </c>
      <c r="P2845" s="44">
        <f>JUN!O346</f>
        <v/>
      </c>
      <c r="Q2845" s="44">
        <f>JUN!P346</f>
        <v/>
      </c>
      <c r="R2845" s="44">
        <f>JUN!Q346</f>
        <v/>
      </c>
      <c r="S2845" s="46">
        <f>S2844+IF(X2845=0,0,M2845)</f>
        <v/>
      </c>
      <c r="T2845" s="47">
        <f>MAX(T2844,S2845)</f>
        <v/>
      </c>
      <c r="U2845" s="48">
        <f>S2845-T2845</f>
        <v/>
      </c>
      <c r="V2845" s="47">
        <f>IFERROR(SUMIFS(DATABASE!$M$5:$M$6004,DATABASE!$B$5:$B$6004,B2845,DATABASE!$X$5:$X$6004,1),0)</f>
        <v/>
      </c>
      <c r="W2845" s="31">
        <f>IFERROR(COUNTIFS(DATABASE!$B$5:$B$6004,B2845,DATABASE!$X$5:$X$6004,1),0)</f>
        <v/>
      </c>
      <c r="X2845" s="49">
        <f>--AND(ISNUMBER(B2845),C2845&lt;&gt;"",L2845&lt;&gt;"",M2845&lt;&gt;"")</f>
        <v/>
      </c>
    </row>
    <row r="2846" ht="15" customHeight="1" s="111">
      <c r="A2846" s="50" t="inlineStr">
        <is>
          <t>JUN</t>
        </is>
      </c>
      <c r="B2846" s="51">
        <f>JUN!A347</f>
        <v/>
      </c>
      <c r="C2846" s="52">
        <f>JUN!B347</f>
        <v/>
      </c>
      <c r="D2846" s="52">
        <f>JUN!C347</f>
        <v/>
      </c>
      <c r="E2846" s="52">
        <f>JUN!D347</f>
        <v/>
      </c>
      <c r="F2846" s="52">
        <f>JUN!E347</f>
        <v/>
      </c>
      <c r="G2846" s="52">
        <f>JUN!F347</f>
        <v/>
      </c>
      <c r="H2846" s="52">
        <f>JUN!G347</f>
        <v/>
      </c>
      <c r="I2846" s="53">
        <f>JUN!H347</f>
        <v/>
      </c>
      <c r="J2846" s="53">
        <f>JUN!I347</f>
        <v/>
      </c>
      <c r="K2846" s="52">
        <f>JUN!J347</f>
        <v/>
      </c>
      <c r="L2846" s="52">
        <f>JUN!K347</f>
        <v/>
      </c>
      <c r="M2846" s="54">
        <f>JUN!L347</f>
        <v/>
      </c>
      <c r="N2846" s="52">
        <f>JUN!M347</f>
        <v/>
      </c>
      <c r="O2846" s="52">
        <f>JUN!N347</f>
        <v/>
      </c>
      <c r="P2846" s="52">
        <f>JUN!O347</f>
        <v/>
      </c>
      <c r="Q2846" s="52">
        <f>JUN!P347</f>
        <v/>
      </c>
      <c r="R2846" s="52">
        <f>JUN!Q347</f>
        <v/>
      </c>
      <c r="S2846" s="54">
        <f>S2845+IF(X2846=0,0,M2846)</f>
        <v/>
      </c>
      <c r="T2846" s="55">
        <f>MAX(T2845,S2846)</f>
        <v/>
      </c>
      <c r="U2846" s="56">
        <f>S2846-T2846</f>
        <v/>
      </c>
      <c r="V2846" s="55">
        <f>IFERROR(SUMIFS(DATABASE!$M$5:$M$6004,DATABASE!$B$5:$B$6004,B2846,DATABASE!$X$5:$X$6004,1),0)</f>
        <v/>
      </c>
      <c r="W2846" s="57">
        <f>IFERROR(COUNTIFS(DATABASE!$B$5:$B$6004,B2846,DATABASE!$X$5:$X$6004,1),0)</f>
        <v/>
      </c>
      <c r="X2846" s="58">
        <f>--AND(ISNUMBER(B2846),C2846&lt;&gt;"",L2846&lt;&gt;"",M2846&lt;&gt;"")</f>
        <v/>
      </c>
    </row>
    <row r="2847" ht="15" customHeight="1" s="111">
      <c r="A2847" s="42" t="inlineStr">
        <is>
          <t>JUN</t>
        </is>
      </c>
      <c r="B2847" s="43">
        <f>JUN!A348</f>
        <v/>
      </c>
      <c r="C2847" s="44">
        <f>JUN!B348</f>
        <v/>
      </c>
      <c r="D2847" s="44">
        <f>JUN!C348</f>
        <v/>
      </c>
      <c r="E2847" s="44">
        <f>JUN!D348</f>
        <v/>
      </c>
      <c r="F2847" s="44">
        <f>JUN!E348</f>
        <v/>
      </c>
      <c r="G2847" s="44">
        <f>JUN!F348</f>
        <v/>
      </c>
      <c r="H2847" s="44">
        <f>JUN!G348</f>
        <v/>
      </c>
      <c r="I2847" s="45">
        <f>JUN!H348</f>
        <v/>
      </c>
      <c r="J2847" s="45">
        <f>JUN!I348</f>
        <v/>
      </c>
      <c r="K2847" s="44">
        <f>JUN!J348</f>
        <v/>
      </c>
      <c r="L2847" s="44">
        <f>JUN!K348</f>
        <v/>
      </c>
      <c r="M2847" s="46">
        <f>JUN!L348</f>
        <v/>
      </c>
      <c r="N2847" s="44">
        <f>JUN!M348</f>
        <v/>
      </c>
      <c r="O2847" s="44">
        <f>JUN!N348</f>
        <v/>
      </c>
      <c r="P2847" s="44">
        <f>JUN!O348</f>
        <v/>
      </c>
      <c r="Q2847" s="44">
        <f>JUN!P348</f>
        <v/>
      </c>
      <c r="R2847" s="44">
        <f>JUN!Q348</f>
        <v/>
      </c>
      <c r="S2847" s="46">
        <f>S2846+IF(X2847=0,0,M2847)</f>
        <v/>
      </c>
      <c r="T2847" s="47">
        <f>MAX(T2846,S2847)</f>
        <v/>
      </c>
      <c r="U2847" s="48">
        <f>S2847-T2847</f>
        <v/>
      </c>
      <c r="V2847" s="47">
        <f>IFERROR(SUMIFS(DATABASE!$M$5:$M$6004,DATABASE!$B$5:$B$6004,B2847,DATABASE!$X$5:$X$6004,1),0)</f>
        <v/>
      </c>
      <c r="W2847" s="31">
        <f>IFERROR(COUNTIFS(DATABASE!$B$5:$B$6004,B2847,DATABASE!$X$5:$X$6004,1),0)</f>
        <v/>
      </c>
      <c r="X2847" s="49">
        <f>--AND(ISNUMBER(B2847),C2847&lt;&gt;"",L2847&lt;&gt;"",M2847&lt;&gt;"")</f>
        <v/>
      </c>
    </row>
    <row r="2848" ht="15" customHeight="1" s="111">
      <c r="A2848" s="50" t="inlineStr">
        <is>
          <t>JUN</t>
        </is>
      </c>
      <c r="B2848" s="51">
        <f>JUN!A349</f>
        <v/>
      </c>
      <c r="C2848" s="52">
        <f>JUN!B349</f>
        <v/>
      </c>
      <c r="D2848" s="52">
        <f>JUN!C349</f>
        <v/>
      </c>
      <c r="E2848" s="52">
        <f>JUN!D349</f>
        <v/>
      </c>
      <c r="F2848" s="52">
        <f>JUN!E349</f>
        <v/>
      </c>
      <c r="G2848" s="52">
        <f>JUN!F349</f>
        <v/>
      </c>
      <c r="H2848" s="52">
        <f>JUN!G349</f>
        <v/>
      </c>
      <c r="I2848" s="53">
        <f>JUN!H349</f>
        <v/>
      </c>
      <c r="J2848" s="53">
        <f>JUN!I349</f>
        <v/>
      </c>
      <c r="K2848" s="52">
        <f>JUN!J349</f>
        <v/>
      </c>
      <c r="L2848" s="52">
        <f>JUN!K349</f>
        <v/>
      </c>
      <c r="M2848" s="54">
        <f>JUN!L349</f>
        <v/>
      </c>
      <c r="N2848" s="52">
        <f>JUN!M349</f>
        <v/>
      </c>
      <c r="O2848" s="52">
        <f>JUN!N349</f>
        <v/>
      </c>
      <c r="P2848" s="52">
        <f>JUN!O349</f>
        <v/>
      </c>
      <c r="Q2848" s="52">
        <f>JUN!P349</f>
        <v/>
      </c>
      <c r="R2848" s="52">
        <f>JUN!Q349</f>
        <v/>
      </c>
      <c r="S2848" s="54">
        <f>S2847+IF(X2848=0,0,M2848)</f>
        <v/>
      </c>
      <c r="T2848" s="55">
        <f>MAX(T2847,S2848)</f>
        <v/>
      </c>
      <c r="U2848" s="56">
        <f>S2848-T2848</f>
        <v/>
      </c>
      <c r="V2848" s="55">
        <f>IFERROR(SUMIFS(DATABASE!$M$5:$M$6004,DATABASE!$B$5:$B$6004,B2848,DATABASE!$X$5:$X$6004,1),0)</f>
        <v/>
      </c>
      <c r="W2848" s="57">
        <f>IFERROR(COUNTIFS(DATABASE!$B$5:$B$6004,B2848,DATABASE!$X$5:$X$6004,1),0)</f>
        <v/>
      </c>
      <c r="X2848" s="58">
        <f>--AND(ISNUMBER(B2848),C2848&lt;&gt;"",L2848&lt;&gt;"",M2848&lt;&gt;"")</f>
        <v/>
      </c>
    </row>
    <row r="2849" ht="15" customHeight="1" s="111">
      <c r="A2849" s="42" t="inlineStr">
        <is>
          <t>JUN</t>
        </is>
      </c>
      <c r="B2849" s="43">
        <f>JUN!A350</f>
        <v/>
      </c>
      <c r="C2849" s="44">
        <f>JUN!B350</f>
        <v/>
      </c>
      <c r="D2849" s="44">
        <f>JUN!C350</f>
        <v/>
      </c>
      <c r="E2849" s="44">
        <f>JUN!D350</f>
        <v/>
      </c>
      <c r="F2849" s="44">
        <f>JUN!E350</f>
        <v/>
      </c>
      <c r="G2849" s="44">
        <f>JUN!F350</f>
        <v/>
      </c>
      <c r="H2849" s="44">
        <f>JUN!G350</f>
        <v/>
      </c>
      <c r="I2849" s="45">
        <f>JUN!H350</f>
        <v/>
      </c>
      <c r="J2849" s="45">
        <f>JUN!I350</f>
        <v/>
      </c>
      <c r="K2849" s="44">
        <f>JUN!J350</f>
        <v/>
      </c>
      <c r="L2849" s="44">
        <f>JUN!K350</f>
        <v/>
      </c>
      <c r="M2849" s="46">
        <f>JUN!L350</f>
        <v/>
      </c>
      <c r="N2849" s="44">
        <f>JUN!M350</f>
        <v/>
      </c>
      <c r="O2849" s="44">
        <f>JUN!N350</f>
        <v/>
      </c>
      <c r="P2849" s="44">
        <f>JUN!O350</f>
        <v/>
      </c>
      <c r="Q2849" s="44">
        <f>JUN!P350</f>
        <v/>
      </c>
      <c r="R2849" s="44">
        <f>JUN!Q350</f>
        <v/>
      </c>
      <c r="S2849" s="46">
        <f>S2848+IF(X2849=0,0,M2849)</f>
        <v/>
      </c>
      <c r="T2849" s="47">
        <f>MAX(T2848,S2849)</f>
        <v/>
      </c>
      <c r="U2849" s="48">
        <f>S2849-T2849</f>
        <v/>
      </c>
      <c r="V2849" s="47">
        <f>IFERROR(SUMIFS(DATABASE!$M$5:$M$6004,DATABASE!$B$5:$B$6004,B2849,DATABASE!$X$5:$X$6004,1),0)</f>
        <v/>
      </c>
      <c r="W2849" s="31">
        <f>IFERROR(COUNTIFS(DATABASE!$B$5:$B$6004,B2849,DATABASE!$X$5:$X$6004,1),0)</f>
        <v/>
      </c>
      <c r="X2849" s="49">
        <f>--AND(ISNUMBER(B2849),C2849&lt;&gt;"",L2849&lt;&gt;"",M2849&lt;&gt;"")</f>
        <v/>
      </c>
    </row>
    <row r="2850" ht="15" customHeight="1" s="111">
      <c r="A2850" s="50" t="inlineStr">
        <is>
          <t>JUN</t>
        </is>
      </c>
      <c r="B2850" s="51">
        <f>JUN!A351</f>
        <v/>
      </c>
      <c r="C2850" s="52">
        <f>JUN!B351</f>
        <v/>
      </c>
      <c r="D2850" s="52">
        <f>JUN!C351</f>
        <v/>
      </c>
      <c r="E2850" s="52">
        <f>JUN!D351</f>
        <v/>
      </c>
      <c r="F2850" s="52">
        <f>JUN!E351</f>
        <v/>
      </c>
      <c r="G2850" s="52">
        <f>JUN!F351</f>
        <v/>
      </c>
      <c r="H2850" s="52">
        <f>JUN!G351</f>
        <v/>
      </c>
      <c r="I2850" s="53">
        <f>JUN!H351</f>
        <v/>
      </c>
      <c r="J2850" s="53">
        <f>JUN!I351</f>
        <v/>
      </c>
      <c r="K2850" s="52">
        <f>JUN!J351</f>
        <v/>
      </c>
      <c r="L2850" s="52">
        <f>JUN!K351</f>
        <v/>
      </c>
      <c r="M2850" s="54">
        <f>JUN!L351</f>
        <v/>
      </c>
      <c r="N2850" s="52">
        <f>JUN!M351</f>
        <v/>
      </c>
      <c r="O2850" s="52">
        <f>JUN!N351</f>
        <v/>
      </c>
      <c r="P2850" s="52">
        <f>JUN!O351</f>
        <v/>
      </c>
      <c r="Q2850" s="52">
        <f>JUN!P351</f>
        <v/>
      </c>
      <c r="R2850" s="52">
        <f>JUN!Q351</f>
        <v/>
      </c>
      <c r="S2850" s="54">
        <f>S2849+IF(X2850=0,0,M2850)</f>
        <v/>
      </c>
      <c r="T2850" s="55">
        <f>MAX(T2849,S2850)</f>
        <v/>
      </c>
      <c r="U2850" s="56">
        <f>S2850-T2850</f>
        <v/>
      </c>
      <c r="V2850" s="55">
        <f>IFERROR(SUMIFS(DATABASE!$M$5:$M$6004,DATABASE!$B$5:$B$6004,B2850,DATABASE!$X$5:$X$6004,1),0)</f>
        <v/>
      </c>
      <c r="W2850" s="57">
        <f>IFERROR(COUNTIFS(DATABASE!$B$5:$B$6004,B2850,DATABASE!$X$5:$X$6004,1),0)</f>
        <v/>
      </c>
      <c r="X2850" s="58">
        <f>--AND(ISNUMBER(B2850),C2850&lt;&gt;"",L2850&lt;&gt;"",M2850&lt;&gt;"")</f>
        <v/>
      </c>
    </row>
    <row r="2851" ht="15" customHeight="1" s="111">
      <c r="A2851" s="42" t="inlineStr">
        <is>
          <t>JUN</t>
        </is>
      </c>
      <c r="B2851" s="43">
        <f>JUN!A352</f>
        <v/>
      </c>
      <c r="C2851" s="44">
        <f>JUN!B352</f>
        <v/>
      </c>
      <c r="D2851" s="44">
        <f>JUN!C352</f>
        <v/>
      </c>
      <c r="E2851" s="44">
        <f>JUN!D352</f>
        <v/>
      </c>
      <c r="F2851" s="44">
        <f>JUN!E352</f>
        <v/>
      </c>
      <c r="G2851" s="44">
        <f>JUN!F352</f>
        <v/>
      </c>
      <c r="H2851" s="44">
        <f>JUN!G352</f>
        <v/>
      </c>
      <c r="I2851" s="45">
        <f>JUN!H352</f>
        <v/>
      </c>
      <c r="J2851" s="45">
        <f>JUN!I352</f>
        <v/>
      </c>
      <c r="K2851" s="44">
        <f>JUN!J352</f>
        <v/>
      </c>
      <c r="L2851" s="44">
        <f>JUN!K352</f>
        <v/>
      </c>
      <c r="M2851" s="46">
        <f>JUN!L352</f>
        <v/>
      </c>
      <c r="N2851" s="44">
        <f>JUN!M352</f>
        <v/>
      </c>
      <c r="O2851" s="44">
        <f>JUN!N352</f>
        <v/>
      </c>
      <c r="P2851" s="44">
        <f>JUN!O352</f>
        <v/>
      </c>
      <c r="Q2851" s="44">
        <f>JUN!P352</f>
        <v/>
      </c>
      <c r="R2851" s="44">
        <f>JUN!Q352</f>
        <v/>
      </c>
      <c r="S2851" s="46">
        <f>S2850+IF(X2851=0,0,M2851)</f>
        <v/>
      </c>
      <c r="T2851" s="47">
        <f>MAX(T2850,S2851)</f>
        <v/>
      </c>
      <c r="U2851" s="48">
        <f>S2851-T2851</f>
        <v/>
      </c>
      <c r="V2851" s="47">
        <f>IFERROR(SUMIFS(DATABASE!$M$5:$M$6004,DATABASE!$B$5:$B$6004,B2851,DATABASE!$X$5:$X$6004,1),0)</f>
        <v/>
      </c>
      <c r="W2851" s="31">
        <f>IFERROR(COUNTIFS(DATABASE!$B$5:$B$6004,B2851,DATABASE!$X$5:$X$6004,1),0)</f>
        <v/>
      </c>
      <c r="X2851" s="49">
        <f>--AND(ISNUMBER(B2851),C2851&lt;&gt;"",L2851&lt;&gt;"",M2851&lt;&gt;"")</f>
        <v/>
      </c>
    </row>
    <row r="2852" ht="15" customHeight="1" s="111">
      <c r="A2852" s="50" t="inlineStr">
        <is>
          <t>JUN</t>
        </is>
      </c>
      <c r="B2852" s="51">
        <f>JUN!A353</f>
        <v/>
      </c>
      <c r="C2852" s="52">
        <f>JUN!B353</f>
        <v/>
      </c>
      <c r="D2852" s="52">
        <f>JUN!C353</f>
        <v/>
      </c>
      <c r="E2852" s="52">
        <f>JUN!D353</f>
        <v/>
      </c>
      <c r="F2852" s="52">
        <f>JUN!E353</f>
        <v/>
      </c>
      <c r="G2852" s="52">
        <f>JUN!F353</f>
        <v/>
      </c>
      <c r="H2852" s="52">
        <f>JUN!G353</f>
        <v/>
      </c>
      <c r="I2852" s="53">
        <f>JUN!H353</f>
        <v/>
      </c>
      <c r="J2852" s="53">
        <f>JUN!I353</f>
        <v/>
      </c>
      <c r="K2852" s="52">
        <f>JUN!J353</f>
        <v/>
      </c>
      <c r="L2852" s="52">
        <f>JUN!K353</f>
        <v/>
      </c>
      <c r="M2852" s="54">
        <f>JUN!L353</f>
        <v/>
      </c>
      <c r="N2852" s="52">
        <f>JUN!M353</f>
        <v/>
      </c>
      <c r="O2852" s="52">
        <f>JUN!N353</f>
        <v/>
      </c>
      <c r="P2852" s="52">
        <f>JUN!O353</f>
        <v/>
      </c>
      <c r="Q2852" s="52">
        <f>JUN!P353</f>
        <v/>
      </c>
      <c r="R2852" s="52">
        <f>JUN!Q353</f>
        <v/>
      </c>
      <c r="S2852" s="54">
        <f>S2851+IF(X2852=0,0,M2852)</f>
        <v/>
      </c>
      <c r="T2852" s="55">
        <f>MAX(T2851,S2852)</f>
        <v/>
      </c>
      <c r="U2852" s="56">
        <f>S2852-T2852</f>
        <v/>
      </c>
      <c r="V2852" s="55">
        <f>IFERROR(SUMIFS(DATABASE!$M$5:$M$6004,DATABASE!$B$5:$B$6004,B2852,DATABASE!$X$5:$X$6004,1),0)</f>
        <v/>
      </c>
      <c r="W2852" s="57">
        <f>IFERROR(COUNTIFS(DATABASE!$B$5:$B$6004,B2852,DATABASE!$X$5:$X$6004,1),0)</f>
        <v/>
      </c>
      <c r="X2852" s="58">
        <f>--AND(ISNUMBER(B2852),C2852&lt;&gt;"",L2852&lt;&gt;"",M2852&lt;&gt;"")</f>
        <v/>
      </c>
    </row>
    <row r="2853" ht="15" customHeight="1" s="111">
      <c r="A2853" s="42" t="inlineStr">
        <is>
          <t>JUN</t>
        </is>
      </c>
      <c r="B2853" s="43">
        <f>JUN!A354</f>
        <v/>
      </c>
      <c r="C2853" s="44">
        <f>JUN!B354</f>
        <v/>
      </c>
      <c r="D2853" s="44">
        <f>JUN!C354</f>
        <v/>
      </c>
      <c r="E2853" s="44">
        <f>JUN!D354</f>
        <v/>
      </c>
      <c r="F2853" s="44">
        <f>JUN!E354</f>
        <v/>
      </c>
      <c r="G2853" s="44">
        <f>JUN!F354</f>
        <v/>
      </c>
      <c r="H2853" s="44">
        <f>JUN!G354</f>
        <v/>
      </c>
      <c r="I2853" s="45">
        <f>JUN!H354</f>
        <v/>
      </c>
      <c r="J2853" s="45">
        <f>JUN!I354</f>
        <v/>
      </c>
      <c r="K2853" s="44">
        <f>JUN!J354</f>
        <v/>
      </c>
      <c r="L2853" s="44">
        <f>JUN!K354</f>
        <v/>
      </c>
      <c r="M2853" s="46">
        <f>JUN!L354</f>
        <v/>
      </c>
      <c r="N2853" s="44">
        <f>JUN!M354</f>
        <v/>
      </c>
      <c r="O2853" s="44">
        <f>JUN!N354</f>
        <v/>
      </c>
      <c r="P2853" s="44">
        <f>JUN!O354</f>
        <v/>
      </c>
      <c r="Q2853" s="44">
        <f>JUN!P354</f>
        <v/>
      </c>
      <c r="R2853" s="44">
        <f>JUN!Q354</f>
        <v/>
      </c>
      <c r="S2853" s="46">
        <f>S2852+IF(X2853=0,0,M2853)</f>
        <v/>
      </c>
      <c r="T2853" s="47">
        <f>MAX(T2852,S2853)</f>
        <v/>
      </c>
      <c r="U2853" s="48">
        <f>S2853-T2853</f>
        <v/>
      </c>
      <c r="V2853" s="47">
        <f>IFERROR(SUMIFS(DATABASE!$M$5:$M$6004,DATABASE!$B$5:$B$6004,B2853,DATABASE!$X$5:$X$6004,1),0)</f>
        <v/>
      </c>
      <c r="W2853" s="31">
        <f>IFERROR(COUNTIFS(DATABASE!$B$5:$B$6004,B2853,DATABASE!$X$5:$X$6004,1),0)</f>
        <v/>
      </c>
      <c r="X2853" s="49">
        <f>--AND(ISNUMBER(B2853),C2853&lt;&gt;"",L2853&lt;&gt;"",M2853&lt;&gt;"")</f>
        <v/>
      </c>
    </row>
    <row r="2854" ht="15" customHeight="1" s="111">
      <c r="A2854" s="50" t="inlineStr">
        <is>
          <t>JUN</t>
        </is>
      </c>
      <c r="B2854" s="51">
        <f>JUN!A355</f>
        <v/>
      </c>
      <c r="C2854" s="52">
        <f>JUN!B355</f>
        <v/>
      </c>
      <c r="D2854" s="52">
        <f>JUN!C355</f>
        <v/>
      </c>
      <c r="E2854" s="52">
        <f>JUN!D355</f>
        <v/>
      </c>
      <c r="F2854" s="52">
        <f>JUN!E355</f>
        <v/>
      </c>
      <c r="G2854" s="52">
        <f>JUN!F355</f>
        <v/>
      </c>
      <c r="H2854" s="52">
        <f>JUN!G355</f>
        <v/>
      </c>
      <c r="I2854" s="53">
        <f>JUN!H355</f>
        <v/>
      </c>
      <c r="J2854" s="53">
        <f>JUN!I355</f>
        <v/>
      </c>
      <c r="K2854" s="52">
        <f>JUN!J355</f>
        <v/>
      </c>
      <c r="L2854" s="52">
        <f>JUN!K355</f>
        <v/>
      </c>
      <c r="M2854" s="54">
        <f>JUN!L355</f>
        <v/>
      </c>
      <c r="N2854" s="52">
        <f>JUN!M355</f>
        <v/>
      </c>
      <c r="O2854" s="52">
        <f>JUN!N355</f>
        <v/>
      </c>
      <c r="P2854" s="52">
        <f>JUN!O355</f>
        <v/>
      </c>
      <c r="Q2854" s="52">
        <f>JUN!P355</f>
        <v/>
      </c>
      <c r="R2854" s="52">
        <f>JUN!Q355</f>
        <v/>
      </c>
      <c r="S2854" s="54">
        <f>S2853+IF(X2854=0,0,M2854)</f>
        <v/>
      </c>
      <c r="T2854" s="55">
        <f>MAX(T2853,S2854)</f>
        <v/>
      </c>
      <c r="U2854" s="56">
        <f>S2854-T2854</f>
        <v/>
      </c>
      <c r="V2854" s="55">
        <f>IFERROR(SUMIFS(DATABASE!$M$5:$M$6004,DATABASE!$B$5:$B$6004,B2854,DATABASE!$X$5:$X$6004,1),0)</f>
        <v/>
      </c>
      <c r="W2854" s="57">
        <f>IFERROR(COUNTIFS(DATABASE!$B$5:$B$6004,B2854,DATABASE!$X$5:$X$6004,1),0)</f>
        <v/>
      </c>
      <c r="X2854" s="58">
        <f>--AND(ISNUMBER(B2854),C2854&lt;&gt;"",L2854&lt;&gt;"",M2854&lt;&gt;"")</f>
        <v/>
      </c>
    </row>
    <row r="2855" ht="15" customHeight="1" s="111">
      <c r="A2855" s="42" t="inlineStr">
        <is>
          <t>JUN</t>
        </is>
      </c>
      <c r="B2855" s="43">
        <f>JUN!A356</f>
        <v/>
      </c>
      <c r="C2855" s="44">
        <f>JUN!B356</f>
        <v/>
      </c>
      <c r="D2855" s="44">
        <f>JUN!C356</f>
        <v/>
      </c>
      <c r="E2855" s="44">
        <f>JUN!D356</f>
        <v/>
      </c>
      <c r="F2855" s="44">
        <f>JUN!E356</f>
        <v/>
      </c>
      <c r="G2855" s="44">
        <f>JUN!F356</f>
        <v/>
      </c>
      <c r="H2855" s="44">
        <f>JUN!G356</f>
        <v/>
      </c>
      <c r="I2855" s="45">
        <f>JUN!H356</f>
        <v/>
      </c>
      <c r="J2855" s="45">
        <f>JUN!I356</f>
        <v/>
      </c>
      <c r="K2855" s="44">
        <f>JUN!J356</f>
        <v/>
      </c>
      <c r="L2855" s="44">
        <f>JUN!K356</f>
        <v/>
      </c>
      <c r="M2855" s="46">
        <f>JUN!L356</f>
        <v/>
      </c>
      <c r="N2855" s="44">
        <f>JUN!M356</f>
        <v/>
      </c>
      <c r="O2855" s="44">
        <f>JUN!N356</f>
        <v/>
      </c>
      <c r="P2855" s="44">
        <f>JUN!O356</f>
        <v/>
      </c>
      <c r="Q2855" s="44">
        <f>JUN!P356</f>
        <v/>
      </c>
      <c r="R2855" s="44">
        <f>JUN!Q356</f>
        <v/>
      </c>
      <c r="S2855" s="46">
        <f>S2854+IF(X2855=0,0,M2855)</f>
        <v/>
      </c>
      <c r="T2855" s="47">
        <f>MAX(T2854,S2855)</f>
        <v/>
      </c>
      <c r="U2855" s="48">
        <f>S2855-T2855</f>
        <v/>
      </c>
      <c r="V2855" s="47">
        <f>IFERROR(SUMIFS(DATABASE!$M$5:$M$6004,DATABASE!$B$5:$B$6004,B2855,DATABASE!$X$5:$X$6004,1),0)</f>
        <v/>
      </c>
      <c r="W2855" s="31">
        <f>IFERROR(COUNTIFS(DATABASE!$B$5:$B$6004,B2855,DATABASE!$X$5:$X$6004,1),0)</f>
        <v/>
      </c>
      <c r="X2855" s="49">
        <f>--AND(ISNUMBER(B2855),C2855&lt;&gt;"",L2855&lt;&gt;"",M2855&lt;&gt;"")</f>
        <v/>
      </c>
    </row>
    <row r="2856" ht="15" customHeight="1" s="111">
      <c r="A2856" s="50" t="inlineStr">
        <is>
          <t>JUN</t>
        </is>
      </c>
      <c r="B2856" s="51">
        <f>JUN!A357</f>
        <v/>
      </c>
      <c r="C2856" s="52">
        <f>JUN!B357</f>
        <v/>
      </c>
      <c r="D2856" s="52">
        <f>JUN!C357</f>
        <v/>
      </c>
      <c r="E2856" s="52">
        <f>JUN!D357</f>
        <v/>
      </c>
      <c r="F2856" s="52">
        <f>JUN!E357</f>
        <v/>
      </c>
      <c r="G2856" s="52">
        <f>JUN!F357</f>
        <v/>
      </c>
      <c r="H2856" s="52">
        <f>JUN!G357</f>
        <v/>
      </c>
      <c r="I2856" s="53">
        <f>JUN!H357</f>
        <v/>
      </c>
      <c r="J2856" s="53">
        <f>JUN!I357</f>
        <v/>
      </c>
      <c r="K2856" s="52">
        <f>JUN!J357</f>
        <v/>
      </c>
      <c r="L2856" s="52">
        <f>JUN!K357</f>
        <v/>
      </c>
      <c r="M2856" s="54">
        <f>JUN!L357</f>
        <v/>
      </c>
      <c r="N2856" s="52">
        <f>JUN!M357</f>
        <v/>
      </c>
      <c r="O2856" s="52">
        <f>JUN!N357</f>
        <v/>
      </c>
      <c r="P2856" s="52">
        <f>JUN!O357</f>
        <v/>
      </c>
      <c r="Q2856" s="52">
        <f>JUN!P357</f>
        <v/>
      </c>
      <c r="R2856" s="52">
        <f>JUN!Q357</f>
        <v/>
      </c>
      <c r="S2856" s="54">
        <f>S2855+IF(X2856=0,0,M2856)</f>
        <v/>
      </c>
      <c r="T2856" s="55">
        <f>MAX(T2855,S2856)</f>
        <v/>
      </c>
      <c r="U2856" s="56">
        <f>S2856-T2856</f>
        <v/>
      </c>
      <c r="V2856" s="55">
        <f>IFERROR(SUMIFS(DATABASE!$M$5:$M$6004,DATABASE!$B$5:$B$6004,B2856,DATABASE!$X$5:$X$6004,1),0)</f>
        <v/>
      </c>
      <c r="W2856" s="57">
        <f>IFERROR(COUNTIFS(DATABASE!$B$5:$B$6004,B2856,DATABASE!$X$5:$X$6004,1),0)</f>
        <v/>
      </c>
      <c r="X2856" s="58">
        <f>--AND(ISNUMBER(B2856),C2856&lt;&gt;"",L2856&lt;&gt;"",M2856&lt;&gt;"")</f>
        <v/>
      </c>
    </row>
    <row r="2857" ht="15" customHeight="1" s="111">
      <c r="A2857" s="42" t="inlineStr">
        <is>
          <t>JUN</t>
        </is>
      </c>
      <c r="B2857" s="43">
        <f>JUN!A358</f>
        <v/>
      </c>
      <c r="C2857" s="44">
        <f>JUN!B358</f>
        <v/>
      </c>
      <c r="D2857" s="44">
        <f>JUN!C358</f>
        <v/>
      </c>
      <c r="E2857" s="44">
        <f>JUN!D358</f>
        <v/>
      </c>
      <c r="F2857" s="44">
        <f>JUN!E358</f>
        <v/>
      </c>
      <c r="G2857" s="44">
        <f>JUN!F358</f>
        <v/>
      </c>
      <c r="H2857" s="44">
        <f>JUN!G358</f>
        <v/>
      </c>
      <c r="I2857" s="45">
        <f>JUN!H358</f>
        <v/>
      </c>
      <c r="J2857" s="45">
        <f>JUN!I358</f>
        <v/>
      </c>
      <c r="K2857" s="44">
        <f>JUN!J358</f>
        <v/>
      </c>
      <c r="L2857" s="44">
        <f>JUN!K358</f>
        <v/>
      </c>
      <c r="M2857" s="46">
        <f>JUN!L358</f>
        <v/>
      </c>
      <c r="N2857" s="44">
        <f>JUN!M358</f>
        <v/>
      </c>
      <c r="O2857" s="44">
        <f>JUN!N358</f>
        <v/>
      </c>
      <c r="P2857" s="44">
        <f>JUN!O358</f>
        <v/>
      </c>
      <c r="Q2857" s="44">
        <f>JUN!P358</f>
        <v/>
      </c>
      <c r="R2857" s="44">
        <f>JUN!Q358</f>
        <v/>
      </c>
      <c r="S2857" s="46">
        <f>S2856+IF(X2857=0,0,M2857)</f>
        <v/>
      </c>
      <c r="T2857" s="47">
        <f>MAX(T2856,S2857)</f>
        <v/>
      </c>
      <c r="U2857" s="48">
        <f>S2857-T2857</f>
        <v/>
      </c>
      <c r="V2857" s="47">
        <f>IFERROR(SUMIFS(DATABASE!$M$5:$M$6004,DATABASE!$B$5:$B$6004,B2857,DATABASE!$X$5:$X$6004,1),0)</f>
        <v/>
      </c>
      <c r="W2857" s="31">
        <f>IFERROR(COUNTIFS(DATABASE!$B$5:$B$6004,B2857,DATABASE!$X$5:$X$6004,1),0)</f>
        <v/>
      </c>
      <c r="X2857" s="49">
        <f>--AND(ISNUMBER(B2857),C2857&lt;&gt;"",L2857&lt;&gt;"",M2857&lt;&gt;"")</f>
        <v/>
      </c>
    </row>
    <row r="2858" ht="15" customHeight="1" s="111">
      <c r="A2858" s="50" t="inlineStr">
        <is>
          <t>JUN</t>
        </is>
      </c>
      <c r="B2858" s="51">
        <f>JUN!A359</f>
        <v/>
      </c>
      <c r="C2858" s="52">
        <f>JUN!B359</f>
        <v/>
      </c>
      <c r="D2858" s="52">
        <f>JUN!C359</f>
        <v/>
      </c>
      <c r="E2858" s="52">
        <f>JUN!D359</f>
        <v/>
      </c>
      <c r="F2858" s="52">
        <f>JUN!E359</f>
        <v/>
      </c>
      <c r="G2858" s="52">
        <f>JUN!F359</f>
        <v/>
      </c>
      <c r="H2858" s="52">
        <f>JUN!G359</f>
        <v/>
      </c>
      <c r="I2858" s="53">
        <f>JUN!H359</f>
        <v/>
      </c>
      <c r="J2858" s="53">
        <f>JUN!I359</f>
        <v/>
      </c>
      <c r="K2858" s="52">
        <f>JUN!J359</f>
        <v/>
      </c>
      <c r="L2858" s="52">
        <f>JUN!K359</f>
        <v/>
      </c>
      <c r="M2858" s="54">
        <f>JUN!L359</f>
        <v/>
      </c>
      <c r="N2858" s="52">
        <f>JUN!M359</f>
        <v/>
      </c>
      <c r="O2858" s="52">
        <f>JUN!N359</f>
        <v/>
      </c>
      <c r="P2858" s="52">
        <f>JUN!O359</f>
        <v/>
      </c>
      <c r="Q2858" s="52">
        <f>JUN!P359</f>
        <v/>
      </c>
      <c r="R2858" s="52">
        <f>JUN!Q359</f>
        <v/>
      </c>
      <c r="S2858" s="54">
        <f>S2857+IF(X2858=0,0,M2858)</f>
        <v/>
      </c>
      <c r="T2858" s="55">
        <f>MAX(T2857,S2858)</f>
        <v/>
      </c>
      <c r="U2858" s="56">
        <f>S2858-T2858</f>
        <v/>
      </c>
      <c r="V2858" s="55">
        <f>IFERROR(SUMIFS(DATABASE!$M$5:$M$6004,DATABASE!$B$5:$B$6004,B2858,DATABASE!$X$5:$X$6004,1),0)</f>
        <v/>
      </c>
      <c r="W2858" s="57">
        <f>IFERROR(COUNTIFS(DATABASE!$B$5:$B$6004,B2858,DATABASE!$X$5:$X$6004,1),0)</f>
        <v/>
      </c>
      <c r="X2858" s="58">
        <f>--AND(ISNUMBER(B2858),C2858&lt;&gt;"",L2858&lt;&gt;"",M2858&lt;&gt;"")</f>
        <v/>
      </c>
    </row>
    <row r="2859" ht="15" customHeight="1" s="111">
      <c r="A2859" s="42" t="inlineStr">
        <is>
          <t>JUN</t>
        </is>
      </c>
      <c r="B2859" s="43">
        <f>JUN!A360</f>
        <v/>
      </c>
      <c r="C2859" s="44">
        <f>JUN!B360</f>
        <v/>
      </c>
      <c r="D2859" s="44">
        <f>JUN!C360</f>
        <v/>
      </c>
      <c r="E2859" s="44">
        <f>JUN!D360</f>
        <v/>
      </c>
      <c r="F2859" s="44">
        <f>JUN!E360</f>
        <v/>
      </c>
      <c r="G2859" s="44">
        <f>JUN!F360</f>
        <v/>
      </c>
      <c r="H2859" s="44">
        <f>JUN!G360</f>
        <v/>
      </c>
      <c r="I2859" s="45">
        <f>JUN!H360</f>
        <v/>
      </c>
      <c r="J2859" s="45">
        <f>JUN!I360</f>
        <v/>
      </c>
      <c r="K2859" s="44">
        <f>JUN!J360</f>
        <v/>
      </c>
      <c r="L2859" s="44">
        <f>JUN!K360</f>
        <v/>
      </c>
      <c r="M2859" s="46">
        <f>JUN!L360</f>
        <v/>
      </c>
      <c r="N2859" s="44">
        <f>JUN!M360</f>
        <v/>
      </c>
      <c r="O2859" s="44">
        <f>JUN!N360</f>
        <v/>
      </c>
      <c r="P2859" s="44">
        <f>JUN!O360</f>
        <v/>
      </c>
      <c r="Q2859" s="44">
        <f>JUN!P360</f>
        <v/>
      </c>
      <c r="R2859" s="44">
        <f>JUN!Q360</f>
        <v/>
      </c>
      <c r="S2859" s="46">
        <f>S2858+IF(X2859=0,0,M2859)</f>
        <v/>
      </c>
      <c r="T2859" s="47">
        <f>MAX(T2858,S2859)</f>
        <v/>
      </c>
      <c r="U2859" s="48">
        <f>S2859-T2859</f>
        <v/>
      </c>
      <c r="V2859" s="47">
        <f>IFERROR(SUMIFS(DATABASE!$M$5:$M$6004,DATABASE!$B$5:$B$6004,B2859,DATABASE!$X$5:$X$6004,1),0)</f>
        <v/>
      </c>
      <c r="W2859" s="31">
        <f>IFERROR(COUNTIFS(DATABASE!$B$5:$B$6004,B2859,DATABASE!$X$5:$X$6004,1),0)</f>
        <v/>
      </c>
      <c r="X2859" s="49">
        <f>--AND(ISNUMBER(B2859),C2859&lt;&gt;"",L2859&lt;&gt;"",M2859&lt;&gt;"")</f>
        <v/>
      </c>
    </row>
    <row r="2860" ht="15" customHeight="1" s="111">
      <c r="A2860" s="50" t="inlineStr">
        <is>
          <t>JUN</t>
        </is>
      </c>
      <c r="B2860" s="51">
        <f>JUN!A361</f>
        <v/>
      </c>
      <c r="C2860" s="52">
        <f>JUN!B361</f>
        <v/>
      </c>
      <c r="D2860" s="52">
        <f>JUN!C361</f>
        <v/>
      </c>
      <c r="E2860" s="52">
        <f>JUN!D361</f>
        <v/>
      </c>
      <c r="F2860" s="52">
        <f>JUN!E361</f>
        <v/>
      </c>
      <c r="G2860" s="52">
        <f>JUN!F361</f>
        <v/>
      </c>
      <c r="H2860" s="52">
        <f>JUN!G361</f>
        <v/>
      </c>
      <c r="I2860" s="53">
        <f>JUN!H361</f>
        <v/>
      </c>
      <c r="J2860" s="53">
        <f>JUN!I361</f>
        <v/>
      </c>
      <c r="K2860" s="52">
        <f>JUN!J361</f>
        <v/>
      </c>
      <c r="L2860" s="52">
        <f>JUN!K361</f>
        <v/>
      </c>
      <c r="M2860" s="54">
        <f>JUN!L361</f>
        <v/>
      </c>
      <c r="N2860" s="52">
        <f>JUN!M361</f>
        <v/>
      </c>
      <c r="O2860" s="52">
        <f>JUN!N361</f>
        <v/>
      </c>
      <c r="P2860" s="52">
        <f>JUN!O361</f>
        <v/>
      </c>
      <c r="Q2860" s="52">
        <f>JUN!P361</f>
        <v/>
      </c>
      <c r="R2860" s="52">
        <f>JUN!Q361</f>
        <v/>
      </c>
      <c r="S2860" s="54">
        <f>S2859+IF(X2860=0,0,M2860)</f>
        <v/>
      </c>
      <c r="T2860" s="55">
        <f>MAX(T2859,S2860)</f>
        <v/>
      </c>
      <c r="U2860" s="56">
        <f>S2860-T2860</f>
        <v/>
      </c>
      <c r="V2860" s="55">
        <f>IFERROR(SUMIFS(DATABASE!$M$5:$M$6004,DATABASE!$B$5:$B$6004,B2860,DATABASE!$X$5:$X$6004,1),0)</f>
        <v/>
      </c>
      <c r="W2860" s="57">
        <f>IFERROR(COUNTIFS(DATABASE!$B$5:$B$6004,B2860,DATABASE!$X$5:$X$6004,1),0)</f>
        <v/>
      </c>
      <c r="X2860" s="58">
        <f>--AND(ISNUMBER(B2860),C2860&lt;&gt;"",L2860&lt;&gt;"",M2860&lt;&gt;"")</f>
        <v/>
      </c>
    </row>
    <row r="2861" ht="15" customHeight="1" s="111">
      <c r="A2861" s="42" t="inlineStr">
        <is>
          <t>JUN</t>
        </is>
      </c>
      <c r="B2861" s="43">
        <f>JUN!A362</f>
        <v/>
      </c>
      <c r="C2861" s="44">
        <f>JUN!B362</f>
        <v/>
      </c>
      <c r="D2861" s="44">
        <f>JUN!C362</f>
        <v/>
      </c>
      <c r="E2861" s="44">
        <f>JUN!D362</f>
        <v/>
      </c>
      <c r="F2861" s="44">
        <f>JUN!E362</f>
        <v/>
      </c>
      <c r="G2861" s="44">
        <f>JUN!F362</f>
        <v/>
      </c>
      <c r="H2861" s="44">
        <f>JUN!G362</f>
        <v/>
      </c>
      <c r="I2861" s="45">
        <f>JUN!H362</f>
        <v/>
      </c>
      <c r="J2861" s="45">
        <f>JUN!I362</f>
        <v/>
      </c>
      <c r="K2861" s="44">
        <f>JUN!J362</f>
        <v/>
      </c>
      <c r="L2861" s="44">
        <f>JUN!K362</f>
        <v/>
      </c>
      <c r="M2861" s="46">
        <f>JUN!L362</f>
        <v/>
      </c>
      <c r="N2861" s="44">
        <f>JUN!M362</f>
        <v/>
      </c>
      <c r="O2861" s="44">
        <f>JUN!N362</f>
        <v/>
      </c>
      <c r="P2861" s="44">
        <f>JUN!O362</f>
        <v/>
      </c>
      <c r="Q2861" s="44">
        <f>JUN!P362</f>
        <v/>
      </c>
      <c r="R2861" s="44">
        <f>JUN!Q362</f>
        <v/>
      </c>
      <c r="S2861" s="46">
        <f>S2860+IF(X2861=0,0,M2861)</f>
        <v/>
      </c>
      <c r="T2861" s="47">
        <f>MAX(T2860,S2861)</f>
        <v/>
      </c>
      <c r="U2861" s="48">
        <f>S2861-T2861</f>
        <v/>
      </c>
      <c r="V2861" s="47">
        <f>IFERROR(SUMIFS(DATABASE!$M$5:$M$6004,DATABASE!$B$5:$B$6004,B2861,DATABASE!$X$5:$X$6004,1),0)</f>
        <v/>
      </c>
      <c r="W2861" s="31">
        <f>IFERROR(COUNTIFS(DATABASE!$B$5:$B$6004,B2861,DATABASE!$X$5:$X$6004,1),0)</f>
        <v/>
      </c>
      <c r="X2861" s="49">
        <f>--AND(ISNUMBER(B2861),C2861&lt;&gt;"",L2861&lt;&gt;"",M2861&lt;&gt;"")</f>
        <v/>
      </c>
    </row>
    <row r="2862" ht="15" customHeight="1" s="111">
      <c r="A2862" s="50" t="inlineStr">
        <is>
          <t>JUN</t>
        </is>
      </c>
      <c r="B2862" s="51">
        <f>JUN!A363</f>
        <v/>
      </c>
      <c r="C2862" s="52">
        <f>JUN!B363</f>
        <v/>
      </c>
      <c r="D2862" s="52">
        <f>JUN!C363</f>
        <v/>
      </c>
      <c r="E2862" s="52">
        <f>JUN!D363</f>
        <v/>
      </c>
      <c r="F2862" s="52">
        <f>JUN!E363</f>
        <v/>
      </c>
      <c r="G2862" s="52">
        <f>JUN!F363</f>
        <v/>
      </c>
      <c r="H2862" s="52">
        <f>JUN!G363</f>
        <v/>
      </c>
      <c r="I2862" s="53">
        <f>JUN!H363</f>
        <v/>
      </c>
      <c r="J2862" s="53">
        <f>JUN!I363</f>
        <v/>
      </c>
      <c r="K2862" s="52">
        <f>JUN!J363</f>
        <v/>
      </c>
      <c r="L2862" s="52">
        <f>JUN!K363</f>
        <v/>
      </c>
      <c r="M2862" s="54">
        <f>JUN!L363</f>
        <v/>
      </c>
      <c r="N2862" s="52">
        <f>JUN!M363</f>
        <v/>
      </c>
      <c r="O2862" s="52">
        <f>JUN!N363</f>
        <v/>
      </c>
      <c r="P2862" s="52">
        <f>JUN!O363</f>
        <v/>
      </c>
      <c r="Q2862" s="52">
        <f>JUN!P363</f>
        <v/>
      </c>
      <c r="R2862" s="52">
        <f>JUN!Q363</f>
        <v/>
      </c>
      <c r="S2862" s="54">
        <f>S2861+IF(X2862=0,0,M2862)</f>
        <v/>
      </c>
      <c r="T2862" s="55">
        <f>MAX(T2861,S2862)</f>
        <v/>
      </c>
      <c r="U2862" s="56">
        <f>S2862-T2862</f>
        <v/>
      </c>
      <c r="V2862" s="55">
        <f>IFERROR(SUMIFS(DATABASE!$M$5:$M$6004,DATABASE!$B$5:$B$6004,B2862,DATABASE!$X$5:$X$6004,1),0)</f>
        <v/>
      </c>
      <c r="W2862" s="57">
        <f>IFERROR(COUNTIFS(DATABASE!$B$5:$B$6004,B2862,DATABASE!$X$5:$X$6004,1),0)</f>
        <v/>
      </c>
      <c r="X2862" s="58">
        <f>--AND(ISNUMBER(B2862),C2862&lt;&gt;"",L2862&lt;&gt;"",M2862&lt;&gt;"")</f>
        <v/>
      </c>
    </row>
    <row r="2863" ht="15" customHeight="1" s="111">
      <c r="A2863" s="42" t="inlineStr">
        <is>
          <t>JUN</t>
        </is>
      </c>
      <c r="B2863" s="43">
        <f>JUN!A364</f>
        <v/>
      </c>
      <c r="C2863" s="44">
        <f>JUN!B364</f>
        <v/>
      </c>
      <c r="D2863" s="44">
        <f>JUN!C364</f>
        <v/>
      </c>
      <c r="E2863" s="44">
        <f>JUN!D364</f>
        <v/>
      </c>
      <c r="F2863" s="44">
        <f>JUN!E364</f>
        <v/>
      </c>
      <c r="G2863" s="44">
        <f>JUN!F364</f>
        <v/>
      </c>
      <c r="H2863" s="44">
        <f>JUN!G364</f>
        <v/>
      </c>
      <c r="I2863" s="45">
        <f>JUN!H364</f>
        <v/>
      </c>
      <c r="J2863" s="45">
        <f>JUN!I364</f>
        <v/>
      </c>
      <c r="K2863" s="44">
        <f>JUN!J364</f>
        <v/>
      </c>
      <c r="L2863" s="44">
        <f>JUN!K364</f>
        <v/>
      </c>
      <c r="M2863" s="46">
        <f>JUN!L364</f>
        <v/>
      </c>
      <c r="N2863" s="44">
        <f>JUN!M364</f>
        <v/>
      </c>
      <c r="O2863" s="44">
        <f>JUN!N364</f>
        <v/>
      </c>
      <c r="P2863" s="44">
        <f>JUN!O364</f>
        <v/>
      </c>
      <c r="Q2863" s="44">
        <f>JUN!P364</f>
        <v/>
      </c>
      <c r="R2863" s="44">
        <f>JUN!Q364</f>
        <v/>
      </c>
      <c r="S2863" s="46">
        <f>S2862+IF(X2863=0,0,M2863)</f>
        <v/>
      </c>
      <c r="T2863" s="47">
        <f>MAX(T2862,S2863)</f>
        <v/>
      </c>
      <c r="U2863" s="48">
        <f>S2863-T2863</f>
        <v/>
      </c>
      <c r="V2863" s="47">
        <f>IFERROR(SUMIFS(DATABASE!$M$5:$M$6004,DATABASE!$B$5:$B$6004,B2863,DATABASE!$X$5:$X$6004,1),0)</f>
        <v/>
      </c>
      <c r="W2863" s="31">
        <f>IFERROR(COUNTIFS(DATABASE!$B$5:$B$6004,B2863,DATABASE!$X$5:$X$6004,1),0)</f>
        <v/>
      </c>
      <c r="X2863" s="49">
        <f>--AND(ISNUMBER(B2863),C2863&lt;&gt;"",L2863&lt;&gt;"",M2863&lt;&gt;"")</f>
        <v/>
      </c>
    </row>
    <row r="2864" ht="15" customHeight="1" s="111">
      <c r="A2864" s="50" t="inlineStr">
        <is>
          <t>JUN</t>
        </is>
      </c>
      <c r="B2864" s="51">
        <f>JUN!A365</f>
        <v/>
      </c>
      <c r="C2864" s="52">
        <f>JUN!B365</f>
        <v/>
      </c>
      <c r="D2864" s="52">
        <f>JUN!C365</f>
        <v/>
      </c>
      <c r="E2864" s="52">
        <f>JUN!D365</f>
        <v/>
      </c>
      <c r="F2864" s="52">
        <f>JUN!E365</f>
        <v/>
      </c>
      <c r="G2864" s="52">
        <f>JUN!F365</f>
        <v/>
      </c>
      <c r="H2864" s="52">
        <f>JUN!G365</f>
        <v/>
      </c>
      <c r="I2864" s="53">
        <f>JUN!H365</f>
        <v/>
      </c>
      <c r="J2864" s="53">
        <f>JUN!I365</f>
        <v/>
      </c>
      <c r="K2864" s="52">
        <f>JUN!J365</f>
        <v/>
      </c>
      <c r="L2864" s="52">
        <f>JUN!K365</f>
        <v/>
      </c>
      <c r="M2864" s="54">
        <f>JUN!L365</f>
        <v/>
      </c>
      <c r="N2864" s="52">
        <f>JUN!M365</f>
        <v/>
      </c>
      <c r="O2864" s="52">
        <f>JUN!N365</f>
        <v/>
      </c>
      <c r="P2864" s="52">
        <f>JUN!O365</f>
        <v/>
      </c>
      <c r="Q2864" s="52">
        <f>JUN!P365</f>
        <v/>
      </c>
      <c r="R2864" s="52">
        <f>JUN!Q365</f>
        <v/>
      </c>
      <c r="S2864" s="54">
        <f>S2863+IF(X2864=0,0,M2864)</f>
        <v/>
      </c>
      <c r="T2864" s="55">
        <f>MAX(T2863,S2864)</f>
        <v/>
      </c>
      <c r="U2864" s="56">
        <f>S2864-T2864</f>
        <v/>
      </c>
      <c r="V2864" s="55">
        <f>IFERROR(SUMIFS(DATABASE!$M$5:$M$6004,DATABASE!$B$5:$B$6004,B2864,DATABASE!$X$5:$X$6004,1),0)</f>
        <v/>
      </c>
      <c r="W2864" s="57">
        <f>IFERROR(COUNTIFS(DATABASE!$B$5:$B$6004,B2864,DATABASE!$X$5:$X$6004,1),0)</f>
        <v/>
      </c>
      <c r="X2864" s="58">
        <f>--AND(ISNUMBER(B2864),C2864&lt;&gt;"",L2864&lt;&gt;"",M2864&lt;&gt;"")</f>
        <v/>
      </c>
    </row>
    <row r="2865" ht="15" customHeight="1" s="111">
      <c r="A2865" s="42" t="inlineStr">
        <is>
          <t>JUN</t>
        </is>
      </c>
      <c r="B2865" s="43">
        <f>JUN!A366</f>
        <v/>
      </c>
      <c r="C2865" s="44">
        <f>JUN!B366</f>
        <v/>
      </c>
      <c r="D2865" s="44">
        <f>JUN!C366</f>
        <v/>
      </c>
      <c r="E2865" s="44">
        <f>JUN!D366</f>
        <v/>
      </c>
      <c r="F2865" s="44">
        <f>JUN!E366</f>
        <v/>
      </c>
      <c r="G2865" s="44">
        <f>JUN!F366</f>
        <v/>
      </c>
      <c r="H2865" s="44">
        <f>JUN!G366</f>
        <v/>
      </c>
      <c r="I2865" s="45">
        <f>JUN!H366</f>
        <v/>
      </c>
      <c r="J2865" s="45">
        <f>JUN!I366</f>
        <v/>
      </c>
      <c r="K2865" s="44">
        <f>JUN!J366</f>
        <v/>
      </c>
      <c r="L2865" s="44">
        <f>JUN!K366</f>
        <v/>
      </c>
      <c r="M2865" s="46">
        <f>JUN!L366</f>
        <v/>
      </c>
      <c r="N2865" s="44">
        <f>JUN!M366</f>
        <v/>
      </c>
      <c r="O2865" s="44">
        <f>JUN!N366</f>
        <v/>
      </c>
      <c r="P2865" s="44">
        <f>JUN!O366</f>
        <v/>
      </c>
      <c r="Q2865" s="44">
        <f>JUN!P366</f>
        <v/>
      </c>
      <c r="R2865" s="44">
        <f>JUN!Q366</f>
        <v/>
      </c>
      <c r="S2865" s="46">
        <f>S2864+IF(X2865=0,0,M2865)</f>
        <v/>
      </c>
      <c r="T2865" s="47">
        <f>MAX(T2864,S2865)</f>
        <v/>
      </c>
      <c r="U2865" s="48">
        <f>S2865-T2865</f>
        <v/>
      </c>
      <c r="V2865" s="47">
        <f>IFERROR(SUMIFS(DATABASE!$M$5:$M$6004,DATABASE!$B$5:$B$6004,B2865,DATABASE!$X$5:$X$6004,1),0)</f>
        <v/>
      </c>
      <c r="W2865" s="31">
        <f>IFERROR(COUNTIFS(DATABASE!$B$5:$B$6004,B2865,DATABASE!$X$5:$X$6004,1),0)</f>
        <v/>
      </c>
      <c r="X2865" s="49">
        <f>--AND(ISNUMBER(B2865),C2865&lt;&gt;"",L2865&lt;&gt;"",M2865&lt;&gt;"")</f>
        <v/>
      </c>
    </row>
    <row r="2866" ht="15" customHeight="1" s="111">
      <c r="A2866" s="50" t="inlineStr">
        <is>
          <t>JUN</t>
        </is>
      </c>
      <c r="B2866" s="51">
        <f>JUN!A367</f>
        <v/>
      </c>
      <c r="C2866" s="52">
        <f>JUN!B367</f>
        <v/>
      </c>
      <c r="D2866" s="52">
        <f>JUN!C367</f>
        <v/>
      </c>
      <c r="E2866" s="52">
        <f>JUN!D367</f>
        <v/>
      </c>
      <c r="F2866" s="52">
        <f>JUN!E367</f>
        <v/>
      </c>
      <c r="G2866" s="52">
        <f>JUN!F367</f>
        <v/>
      </c>
      <c r="H2866" s="52">
        <f>JUN!G367</f>
        <v/>
      </c>
      <c r="I2866" s="53">
        <f>JUN!H367</f>
        <v/>
      </c>
      <c r="J2866" s="53">
        <f>JUN!I367</f>
        <v/>
      </c>
      <c r="K2866" s="52">
        <f>JUN!J367</f>
        <v/>
      </c>
      <c r="L2866" s="52">
        <f>JUN!K367</f>
        <v/>
      </c>
      <c r="M2866" s="54">
        <f>JUN!L367</f>
        <v/>
      </c>
      <c r="N2866" s="52">
        <f>JUN!M367</f>
        <v/>
      </c>
      <c r="O2866" s="52">
        <f>JUN!N367</f>
        <v/>
      </c>
      <c r="P2866" s="52">
        <f>JUN!O367</f>
        <v/>
      </c>
      <c r="Q2866" s="52">
        <f>JUN!P367</f>
        <v/>
      </c>
      <c r="R2866" s="52">
        <f>JUN!Q367</f>
        <v/>
      </c>
      <c r="S2866" s="54">
        <f>S2865+IF(X2866=0,0,M2866)</f>
        <v/>
      </c>
      <c r="T2866" s="55">
        <f>MAX(T2865,S2866)</f>
        <v/>
      </c>
      <c r="U2866" s="56">
        <f>S2866-T2866</f>
        <v/>
      </c>
      <c r="V2866" s="55">
        <f>IFERROR(SUMIFS(DATABASE!$M$5:$M$6004,DATABASE!$B$5:$B$6004,B2866,DATABASE!$X$5:$X$6004,1),0)</f>
        <v/>
      </c>
      <c r="W2866" s="57">
        <f>IFERROR(COUNTIFS(DATABASE!$B$5:$B$6004,B2866,DATABASE!$X$5:$X$6004,1),0)</f>
        <v/>
      </c>
      <c r="X2866" s="58">
        <f>--AND(ISNUMBER(B2866),C2866&lt;&gt;"",L2866&lt;&gt;"",M2866&lt;&gt;"")</f>
        <v/>
      </c>
    </row>
    <row r="2867" ht="15" customHeight="1" s="111">
      <c r="A2867" s="42" t="inlineStr">
        <is>
          <t>JUN</t>
        </is>
      </c>
      <c r="B2867" s="43">
        <f>JUN!A368</f>
        <v/>
      </c>
      <c r="C2867" s="44">
        <f>JUN!B368</f>
        <v/>
      </c>
      <c r="D2867" s="44">
        <f>JUN!C368</f>
        <v/>
      </c>
      <c r="E2867" s="44">
        <f>JUN!D368</f>
        <v/>
      </c>
      <c r="F2867" s="44">
        <f>JUN!E368</f>
        <v/>
      </c>
      <c r="G2867" s="44">
        <f>JUN!F368</f>
        <v/>
      </c>
      <c r="H2867" s="44">
        <f>JUN!G368</f>
        <v/>
      </c>
      <c r="I2867" s="45">
        <f>JUN!H368</f>
        <v/>
      </c>
      <c r="J2867" s="45">
        <f>JUN!I368</f>
        <v/>
      </c>
      <c r="K2867" s="44">
        <f>JUN!J368</f>
        <v/>
      </c>
      <c r="L2867" s="44">
        <f>JUN!K368</f>
        <v/>
      </c>
      <c r="M2867" s="46">
        <f>JUN!L368</f>
        <v/>
      </c>
      <c r="N2867" s="44">
        <f>JUN!M368</f>
        <v/>
      </c>
      <c r="O2867" s="44">
        <f>JUN!N368</f>
        <v/>
      </c>
      <c r="P2867" s="44">
        <f>JUN!O368</f>
        <v/>
      </c>
      <c r="Q2867" s="44">
        <f>JUN!P368</f>
        <v/>
      </c>
      <c r="R2867" s="44">
        <f>JUN!Q368</f>
        <v/>
      </c>
      <c r="S2867" s="46">
        <f>S2866+IF(X2867=0,0,M2867)</f>
        <v/>
      </c>
      <c r="T2867" s="47">
        <f>MAX(T2866,S2867)</f>
        <v/>
      </c>
      <c r="U2867" s="48">
        <f>S2867-T2867</f>
        <v/>
      </c>
      <c r="V2867" s="47">
        <f>IFERROR(SUMIFS(DATABASE!$M$5:$M$6004,DATABASE!$B$5:$B$6004,B2867,DATABASE!$X$5:$X$6004,1),0)</f>
        <v/>
      </c>
      <c r="W2867" s="31">
        <f>IFERROR(COUNTIFS(DATABASE!$B$5:$B$6004,B2867,DATABASE!$X$5:$X$6004,1),0)</f>
        <v/>
      </c>
      <c r="X2867" s="49">
        <f>--AND(ISNUMBER(B2867),C2867&lt;&gt;"",L2867&lt;&gt;"",M2867&lt;&gt;"")</f>
        <v/>
      </c>
    </row>
    <row r="2868" ht="15" customHeight="1" s="111">
      <c r="A2868" s="50" t="inlineStr">
        <is>
          <t>JUN</t>
        </is>
      </c>
      <c r="B2868" s="51">
        <f>JUN!A369</f>
        <v/>
      </c>
      <c r="C2868" s="52">
        <f>JUN!B369</f>
        <v/>
      </c>
      <c r="D2868" s="52">
        <f>JUN!C369</f>
        <v/>
      </c>
      <c r="E2868" s="52">
        <f>JUN!D369</f>
        <v/>
      </c>
      <c r="F2868" s="52">
        <f>JUN!E369</f>
        <v/>
      </c>
      <c r="G2868" s="52">
        <f>JUN!F369</f>
        <v/>
      </c>
      <c r="H2868" s="52">
        <f>JUN!G369</f>
        <v/>
      </c>
      <c r="I2868" s="53">
        <f>JUN!H369</f>
        <v/>
      </c>
      <c r="J2868" s="53">
        <f>JUN!I369</f>
        <v/>
      </c>
      <c r="K2868" s="52">
        <f>JUN!J369</f>
        <v/>
      </c>
      <c r="L2868" s="52">
        <f>JUN!K369</f>
        <v/>
      </c>
      <c r="M2868" s="54">
        <f>JUN!L369</f>
        <v/>
      </c>
      <c r="N2868" s="52">
        <f>JUN!M369</f>
        <v/>
      </c>
      <c r="O2868" s="52">
        <f>JUN!N369</f>
        <v/>
      </c>
      <c r="P2868" s="52">
        <f>JUN!O369</f>
        <v/>
      </c>
      <c r="Q2868" s="52">
        <f>JUN!P369</f>
        <v/>
      </c>
      <c r="R2868" s="52">
        <f>JUN!Q369</f>
        <v/>
      </c>
      <c r="S2868" s="54">
        <f>S2867+IF(X2868=0,0,M2868)</f>
        <v/>
      </c>
      <c r="T2868" s="55">
        <f>MAX(T2867,S2868)</f>
        <v/>
      </c>
      <c r="U2868" s="56">
        <f>S2868-T2868</f>
        <v/>
      </c>
      <c r="V2868" s="55">
        <f>IFERROR(SUMIFS(DATABASE!$M$5:$M$6004,DATABASE!$B$5:$B$6004,B2868,DATABASE!$X$5:$X$6004,1),0)</f>
        <v/>
      </c>
      <c r="W2868" s="57">
        <f>IFERROR(COUNTIFS(DATABASE!$B$5:$B$6004,B2868,DATABASE!$X$5:$X$6004,1),0)</f>
        <v/>
      </c>
      <c r="X2868" s="58">
        <f>--AND(ISNUMBER(B2868),C2868&lt;&gt;"",L2868&lt;&gt;"",M2868&lt;&gt;"")</f>
        <v/>
      </c>
    </row>
    <row r="2869" ht="15" customHeight="1" s="111">
      <c r="A2869" s="42" t="inlineStr">
        <is>
          <t>JUN</t>
        </is>
      </c>
      <c r="B2869" s="43">
        <f>JUN!A370</f>
        <v/>
      </c>
      <c r="C2869" s="44">
        <f>JUN!B370</f>
        <v/>
      </c>
      <c r="D2869" s="44">
        <f>JUN!C370</f>
        <v/>
      </c>
      <c r="E2869" s="44">
        <f>JUN!D370</f>
        <v/>
      </c>
      <c r="F2869" s="44">
        <f>JUN!E370</f>
        <v/>
      </c>
      <c r="G2869" s="44">
        <f>JUN!F370</f>
        <v/>
      </c>
      <c r="H2869" s="44">
        <f>JUN!G370</f>
        <v/>
      </c>
      <c r="I2869" s="45">
        <f>JUN!H370</f>
        <v/>
      </c>
      <c r="J2869" s="45">
        <f>JUN!I370</f>
        <v/>
      </c>
      <c r="K2869" s="44">
        <f>JUN!J370</f>
        <v/>
      </c>
      <c r="L2869" s="44">
        <f>JUN!K370</f>
        <v/>
      </c>
      <c r="M2869" s="46">
        <f>JUN!L370</f>
        <v/>
      </c>
      <c r="N2869" s="44">
        <f>JUN!M370</f>
        <v/>
      </c>
      <c r="O2869" s="44">
        <f>JUN!N370</f>
        <v/>
      </c>
      <c r="P2869" s="44">
        <f>JUN!O370</f>
        <v/>
      </c>
      <c r="Q2869" s="44">
        <f>JUN!P370</f>
        <v/>
      </c>
      <c r="R2869" s="44">
        <f>JUN!Q370</f>
        <v/>
      </c>
      <c r="S2869" s="46">
        <f>S2868+IF(X2869=0,0,M2869)</f>
        <v/>
      </c>
      <c r="T2869" s="47">
        <f>MAX(T2868,S2869)</f>
        <v/>
      </c>
      <c r="U2869" s="48">
        <f>S2869-T2869</f>
        <v/>
      </c>
      <c r="V2869" s="47">
        <f>IFERROR(SUMIFS(DATABASE!$M$5:$M$6004,DATABASE!$B$5:$B$6004,B2869,DATABASE!$X$5:$X$6004,1),0)</f>
        <v/>
      </c>
      <c r="W2869" s="31">
        <f>IFERROR(COUNTIFS(DATABASE!$B$5:$B$6004,B2869,DATABASE!$X$5:$X$6004,1),0)</f>
        <v/>
      </c>
      <c r="X2869" s="49">
        <f>--AND(ISNUMBER(B2869),C2869&lt;&gt;"",L2869&lt;&gt;"",M2869&lt;&gt;"")</f>
        <v/>
      </c>
    </row>
    <row r="2870" ht="15" customHeight="1" s="111">
      <c r="A2870" s="50" t="inlineStr">
        <is>
          <t>JUN</t>
        </is>
      </c>
      <c r="B2870" s="51">
        <f>JUN!A371</f>
        <v/>
      </c>
      <c r="C2870" s="52">
        <f>JUN!B371</f>
        <v/>
      </c>
      <c r="D2870" s="52">
        <f>JUN!C371</f>
        <v/>
      </c>
      <c r="E2870" s="52">
        <f>JUN!D371</f>
        <v/>
      </c>
      <c r="F2870" s="52">
        <f>JUN!E371</f>
        <v/>
      </c>
      <c r="G2870" s="52">
        <f>JUN!F371</f>
        <v/>
      </c>
      <c r="H2870" s="52">
        <f>JUN!G371</f>
        <v/>
      </c>
      <c r="I2870" s="53">
        <f>JUN!H371</f>
        <v/>
      </c>
      <c r="J2870" s="53">
        <f>JUN!I371</f>
        <v/>
      </c>
      <c r="K2870" s="52">
        <f>JUN!J371</f>
        <v/>
      </c>
      <c r="L2870" s="52">
        <f>JUN!K371</f>
        <v/>
      </c>
      <c r="M2870" s="54">
        <f>JUN!L371</f>
        <v/>
      </c>
      <c r="N2870" s="52">
        <f>JUN!M371</f>
        <v/>
      </c>
      <c r="O2870" s="52">
        <f>JUN!N371</f>
        <v/>
      </c>
      <c r="P2870" s="52">
        <f>JUN!O371</f>
        <v/>
      </c>
      <c r="Q2870" s="52">
        <f>JUN!P371</f>
        <v/>
      </c>
      <c r="R2870" s="52">
        <f>JUN!Q371</f>
        <v/>
      </c>
      <c r="S2870" s="54">
        <f>S2869+IF(X2870=0,0,M2870)</f>
        <v/>
      </c>
      <c r="T2870" s="55">
        <f>MAX(T2869,S2870)</f>
        <v/>
      </c>
      <c r="U2870" s="56">
        <f>S2870-T2870</f>
        <v/>
      </c>
      <c r="V2870" s="55">
        <f>IFERROR(SUMIFS(DATABASE!$M$5:$M$6004,DATABASE!$B$5:$B$6004,B2870,DATABASE!$X$5:$X$6004,1),0)</f>
        <v/>
      </c>
      <c r="W2870" s="57">
        <f>IFERROR(COUNTIFS(DATABASE!$B$5:$B$6004,B2870,DATABASE!$X$5:$X$6004,1),0)</f>
        <v/>
      </c>
      <c r="X2870" s="58">
        <f>--AND(ISNUMBER(B2870),C2870&lt;&gt;"",L2870&lt;&gt;"",M2870&lt;&gt;"")</f>
        <v/>
      </c>
    </row>
    <row r="2871" ht="15" customHeight="1" s="111">
      <c r="A2871" s="42" t="inlineStr">
        <is>
          <t>JUN</t>
        </is>
      </c>
      <c r="B2871" s="43">
        <f>JUN!A372</f>
        <v/>
      </c>
      <c r="C2871" s="44">
        <f>JUN!B372</f>
        <v/>
      </c>
      <c r="D2871" s="44">
        <f>JUN!C372</f>
        <v/>
      </c>
      <c r="E2871" s="44">
        <f>JUN!D372</f>
        <v/>
      </c>
      <c r="F2871" s="44">
        <f>JUN!E372</f>
        <v/>
      </c>
      <c r="G2871" s="44">
        <f>JUN!F372</f>
        <v/>
      </c>
      <c r="H2871" s="44">
        <f>JUN!G372</f>
        <v/>
      </c>
      <c r="I2871" s="45">
        <f>JUN!H372</f>
        <v/>
      </c>
      <c r="J2871" s="45">
        <f>JUN!I372</f>
        <v/>
      </c>
      <c r="K2871" s="44">
        <f>JUN!J372</f>
        <v/>
      </c>
      <c r="L2871" s="44">
        <f>JUN!K372</f>
        <v/>
      </c>
      <c r="M2871" s="46">
        <f>JUN!L372</f>
        <v/>
      </c>
      <c r="N2871" s="44">
        <f>JUN!M372</f>
        <v/>
      </c>
      <c r="O2871" s="44">
        <f>JUN!N372</f>
        <v/>
      </c>
      <c r="P2871" s="44">
        <f>JUN!O372</f>
        <v/>
      </c>
      <c r="Q2871" s="44">
        <f>JUN!P372</f>
        <v/>
      </c>
      <c r="R2871" s="44">
        <f>JUN!Q372</f>
        <v/>
      </c>
      <c r="S2871" s="46">
        <f>S2870+IF(X2871=0,0,M2871)</f>
        <v/>
      </c>
      <c r="T2871" s="47">
        <f>MAX(T2870,S2871)</f>
        <v/>
      </c>
      <c r="U2871" s="48">
        <f>S2871-T2871</f>
        <v/>
      </c>
      <c r="V2871" s="47">
        <f>IFERROR(SUMIFS(DATABASE!$M$5:$M$6004,DATABASE!$B$5:$B$6004,B2871,DATABASE!$X$5:$X$6004,1),0)</f>
        <v/>
      </c>
      <c r="W2871" s="31">
        <f>IFERROR(COUNTIFS(DATABASE!$B$5:$B$6004,B2871,DATABASE!$X$5:$X$6004,1),0)</f>
        <v/>
      </c>
      <c r="X2871" s="49">
        <f>--AND(ISNUMBER(B2871),C2871&lt;&gt;"",L2871&lt;&gt;"",M2871&lt;&gt;"")</f>
        <v/>
      </c>
    </row>
    <row r="2872" ht="15" customHeight="1" s="111">
      <c r="A2872" s="50" t="inlineStr">
        <is>
          <t>JUN</t>
        </is>
      </c>
      <c r="B2872" s="51">
        <f>JUN!A373</f>
        <v/>
      </c>
      <c r="C2872" s="52">
        <f>JUN!B373</f>
        <v/>
      </c>
      <c r="D2872" s="52">
        <f>JUN!C373</f>
        <v/>
      </c>
      <c r="E2872" s="52">
        <f>JUN!D373</f>
        <v/>
      </c>
      <c r="F2872" s="52">
        <f>JUN!E373</f>
        <v/>
      </c>
      <c r="G2872" s="52">
        <f>JUN!F373</f>
        <v/>
      </c>
      <c r="H2872" s="52">
        <f>JUN!G373</f>
        <v/>
      </c>
      <c r="I2872" s="53">
        <f>JUN!H373</f>
        <v/>
      </c>
      <c r="J2872" s="53">
        <f>JUN!I373</f>
        <v/>
      </c>
      <c r="K2872" s="52">
        <f>JUN!J373</f>
        <v/>
      </c>
      <c r="L2872" s="52">
        <f>JUN!K373</f>
        <v/>
      </c>
      <c r="M2872" s="54">
        <f>JUN!L373</f>
        <v/>
      </c>
      <c r="N2872" s="52">
        <f>JUN!M373</f>
        <v/>
      </c>
      <c r="O2872" s="52">
        <f>JUN!N373</f>
        <v/>
      </c>
      <c r="P2872" s="52">
        <f>JUN!O373</f>
        <v/>
      </c>
      <c r="Q2872" s="52">
        <f>JUN!P373</f>
        <v/>
      </c>
      <c r="R2872" s="52">
        <f>JUN!Q373</f>
        <v/>
      </c>
      <c r="S2872" s="54">
        <f>S2871+IF(X2872=0,0,M2872)</f>
        <v/>
      </c>
      <c r="T2872" s="55">
        <f>MAX(T2871,S2872)</f>
        <v/>
      </c>
      <c r="U2872" s="56">
        <f>S2872-T2872</f>
        <v/>
      </c>
      <c r="V2872" s="55">
        <f>IFERROR(SUMIFS(DATABASE!$M$5:$M$6004,DATABASE!$B$5:$B$6004,B2872,DATABASE!$X$5:$X$6004,1),0)</f>
        <v/>
      </c>
      <c r="W2872" s="57">
        <f>IFERROR(COUNTIFS(DATABASE!$B$5:$B$6004,B2872,DATABASE!$X$5:$X$6004,1),0)</f>
        <v/>
      </c>
      <c r="X2872" s="58">
        <f>--AND(ISNUMBER(B2872),C2872&lt;&gt;"",L2872&lt;&gt;"",M2872&lt;&gt;"")</f>
        <v/>
      </c>
    </row>
    <row r="2873" ht="15" customHeight="1" s="111">
      <c r="A2873" s="42" t="inlineStr">
        <is>
          <t>JUN</t>
        </is>
      </c>
      <c r="B2873" s="43">
        <f>JUN!A374</f>
        <v/>
      </c>
      <c r="C2873" s="44">
        <f>JUN!B374</f>
        <v/>
      </c>
      <c r="D2873" s="44">
        <f>JUN!C374</f>
        <v/>
      </c>
      <c r="E2873" s="44">
        <f>JUN!D374</f>
        <v/>
      </c>
      <c r="F2873" s="44">
        <f>JUN!E374</f>
        <v/>
      </c>
      <c r="G2873" s="44">
        <f>JUN!F374</f>
        <v/>
      </c>
      <c r="H2873" s="44">
        <f>JUN!G374</f>
        <v/>
      </c>
      <c r="I2873" s="45">
        <f>JUN!H374</f>
        <v/>
      </c>
      <c r="J2873" s="45">
        <f>JUN!I374</f>
        <v/>
      </c>
      <c r="K2873" s="44">
        <f>JUN!J374</f>
        <v/>
      </c>
      <c r="L2873" s="44">
        <f>JUN!K374</f>
        <v/>
      </c>
      <c r="M2873" s="46">
        <f>JUN!L374</f>
        <v/>
      </c>
      <c r="N2873" s="44">
        <f>JUN!M374</f>
        <v/>
      </c>
      <c r="O2873" s="44">
        <f>JUN!N374</f>
        <v/>
      </c>
      <c r="P2873" s="44">
        <f>JUN!O374</f>
        <v/>
      </c>
      <c r="Q2873" s="44">
        <f>JUN!P374</f>
        <v/>
      </c>
      <c r="R2873" s="44">
        <f>JUN!Q374</f>
        <v/>
      </c>
      <c r="S2873" s="46">
        <f>S2872+IF(X2873=0,0,M2873)</f>
        <v/>
      </c>
      <c r="T2873" s="47">
        <f>MAX(T2872,S2873)</f>
        <v/>
      </c>
      <c r="U2873" s="48">
        <f>S2873-T2873</f>
        <v/>
      </c>
      <c r="V2873" s="47">
        <f>IFERROR(SUMIFS(DATABASE!$M$5:$M$6004,DATABASE!$B$5:$B$6004,B2873,DATABASE!$X$5:$X$6004,1),0)</f>
        <v/>
      </c>
      <c r="W2873" s="31">
        <f>IFERROR(COUNTIFS(DATABASE!$B$5:$B$6004,B2873,DATABASE!$X$5:$X$6004,1),0)</f>
        <v/>
      </c>
      <c r="X2873" s="49">
        <f>--AND(ISNUMBER(B2873),C2873&lt;&gt;"",L2873&lt;&gt;"",M2873&lt;&gt;"")</f>
        <v/>
      </c>
    </row>
    <row r="2874" ht="15" customHeight="1" s="111">
      <c r="A2874" s="50" t="inlineStr">
        <is>
          <t>JUN</t>
        </is>
      </c>
      <c r="B2874" s="51">
        <f>JUN!A375</f>
        <v/>
      </c>
      <c r="C2874" s="52">
        <f>JUN!B375</f>
        <v/>
      </c>
      <c r="D2874" s="52">
        <f>JUN!C375</f>
        <v/>
      </c>
      <c r="E2874" s="52">
        <f>JUN!D375</f>
        <v/>
      </c>
      <c r="F2874" s="52">
        <f>JUN!E375</f>
        <v/>
      </c>
      <c r="G2874" s="52">
        <f>JUN!F375</f>
        <v/>
      </c>
      <c r="H2874" s="52">
        <f>JUN!G375</f>
        <v/>
      </c>
      <c r="I2874" s="53">
        <f>JUN!H375</f>
        <v/>
      </c>
      <c r="J2874" s="53">
        <f>JUN!I375</f>
        <v/>
      </c>
      <c r="K2874" s="52">
        <f>JUN!J375</f>
        <v/>
      </c>
      <c r="L2874" s="52">
        <f>JUN!K375</f>
        <v/>
      </c>
      <c r="M2874" s="54">
        <f>JUN!L375</f>
        <v/>
      </c>
      <c r="N2874" s="52">
        <f>JUN!M375</f>
        <v/>
      </c>
      <c r="O2874" s="52">
        <f>JUN!N375</f>
        <v/>
      </c>
      <c r="P2874" s="52">
        <f>JUN!O375</f>
        <v/>
      </c>
      <c r="Q2874" s="52">
        <f>JUN!P375</f>
        <v/>
      </c>
      <c r="R2874" s="52">
        <f>JUN!Q375</f>
        <v/>
      </c>
      <c r="S2874" s="54">
        <f>S2873+IF(X2874=0,0,M2874)</f>
        <v/>
      </c>
      <c r="T2874" s="55">
        <f>MAX(T2873,S2874)</f>
        <v/>
      </c>
      <c r="U2874" s="56">
        <f>S2874-T2874</f>
        <v/>
      </c>
      <c r="V2874" s="55">
        <f>IFERROR(SUMIFS(DATABASE!$M$5:$M$6004,DATABASE!$B$5:$B$6004,B2874,DATABASE!$X$5:$X$6004,1),0)</f>
        <v/>
      </c>
      <c r="W2874" s="57">
        <f>IFERROR(COUNTIFS(DATABASE!$B$5:$B$6004,B2874,DATABASE!$X$5:$X$6004,1),0)</f>
        <v/>
      </c>
      <c r="X2874" s="58">
        <f>--AND(ISNUMBER(B2874),C2874&lt;&gt;"",L2874&lt;&gt;"",M2874&lt;&gt;"")</f>
        <v/>
      </c>
    </row>
    <row r="2875" ht="15" customHeight="1" s="111">
      <c r="A2875" s="42" t="inlineStr">
        <is>
          <t>JUN</t>
        </is>
      </c>
      <c r="B2875" s="43">
        <f>JUN!A376</f>
        <v/>
      </c>
      <c r="C2875" s="44">
        <f>JUN!B376</f>
        <v/>
      </c>
      <c r="D2875" s="44">
        <f>JUN!C376</f>
        <v/>
      </c>
      <c r="E2875" s="44">
        <f>JUN!D376</f>
        <v/>
      </c>
      <c r="F2875" s="44">
        <f>JUN!E376</f>
        <v/>
      </c>
      <c r="G2875" s="44">
        <f>JUN!F376</f>
        <v/>
      </c>
      <c r="H2875" s="44">
        <f>JUN!G376</f>
        <v/>
      </c>
      <c r="I2875" s="45">
        <f>JUN!H376</f>
        <v/>
      </c>
      <c r="J2875" s="45">
        <f>JUN!I376</f>
        <v/>
      </c>
      <c r="K2875" s="44">
        <f>JUN!J376</f>
        <v/>
      </c>
      <c r="L2875" s="44">
        <f>JUN!K376</f>
        <v/>
      </c>
      <c r="M2875" s="46">
        <f>JUN!L376</f>
        <v/>
      </c>
      <c r="N2875" s="44">
        <f>JUN!M376</f>
        <v/>
      </c>
      <c r="O2875" s="44">
        <f>JUN!N376</f>
        <v/>
      </c>
      <c r="P2875" s="44">
        <f>JUN!O376</f>
        <v/>
      </c>
      <c r="Q2875" s="44">
        <f>JUN!P376</f>
        <v/>
      </c>
      <c r="R2875" s="44">
        <f>JUN!Q376</f>
        <v/>
      </c>
      <c r="S2875" s="46">
        <f>S2874+IF(X2875=0,0,M2875)</f>
        <v/>
      </c>
      <c r="T2875" s="47">
        <f>MAX(T2874,S2875)</f>
        <v/>
      </c>
      <c r="U2875" s="48">
        <f>S2875-T2875</f>
        <v/>
      </c>
      <c r="V2875" s="47">
        <f>IFERROR(SUMIFS(DATABASE!$M$5:$M$6004,DATABASE!$B$5:$B$6004,B2875,DATABASE!$X$5:$X$6004,1),0)</f>
        <v/>
      </c>
      <c r="W2875" s="31">
        <f>IFERROR(COUNTIFS(DATABASE!$B$5:$B$6004,B2875,DATABASE!$X$5:$X$6004,1),0)</f>
        <v/>
      </c>
      <c r="X2875" s="49">
        <f>--AND(ISNUMBER(B2875),C2875&lt;&gt;"",L2875&lt;&gt;"",M2875&lt;&gt;"")</f>
        <v/>
      </c>
    </row>
    <row r="2876" ht="15" customHeight="1" s="111">
      <c r="A2876" s="50" t="inlineStr">
        <is>
          <t>JUN</t>
        </is>
      </c>
      <c r="B2876" s="51">
        <f>JUN!A377</f>
        <v/>
      </c>
      <c r="C2876" s="52">
        <f>JUN!B377</f>
        <v/>
      </c>
      <c r="D2876" s="52">
        <f>JUN!C377</f>
        <v/>
      </c>
      <c r="E2876" s="52">
        <f>JUN!D377</f>
        <v/>
      </c>
      <c r="F2876" s="52">
        <f>JUN!E377</f>
        <v/>
      </c>
      <c r="G2876" s="52">
        <f>JUN!F377</f>
        <v/>
      </c>
      <c r="H2876" s="52">
        <f>JUN!G377</f>
        <v/>
      </c>
      <c r="I2876" s="53">
        <f>JUN!H377</f>
        <v/>
      </c>
      <c r="J2876" s="53">
        <f>JUN!I377</f>
        <v/>
      </c>
      <c r="K2876" s="52">
        <f>JUN!J377</f>
        <v/>
      </c>
      <c r="L2876" s="52">
        <f>JUN!K377</f>
        <v/>
      </c>
      <c r="M2876" s="54">
        <f>JUN!L377</f>
        <v/>
      </c>
      <c r="N2876" s="52">
        <f>JUN!M377</f>
        <v/>
      </c>
      <c r="O2876" s="52">
        <f>JUN!N377</f>
        <v/>
      </c>
      <c r="P2876" s="52">
        <f>JUN!O377</f>
        <v/>
      </c>
      <c r="Q2876" s="52">
        <f>JUN!P377</f>
        <v/>
      </c>
      <c r="R2876" s="52">
        <f>JUN!Q377</f>
        <v/>
      </c>
      <c r="S2876" s="54">
        <f>S2875+IF(X2876=0,0,M2876)</f>
        <v/>
      </c>
      <c r="T2876" s="55">
        <f>MAX(T2875,S2876)</f>
        <v/>
      </c>
      <c r="U2876" s="56">
        <f>S2876-T2876</f>
        <v/>
      </c>
      <c r="V2876" s="55">
        <f>IFERROR(SUMIFS(DATABASE!$M$5:$M$6004,DATABASE!$B$5:$B$6004,B2876,DATABASE!$X$5:$X$6004,1),0)</f>
        <v/>
      </c>
      <c r="W2876" s="57">
        <f>IFERROR(COUNTIFS(DATABASE!$B$5:$B$6004,B2876,DATABASE!$X$5:$X$6004,1),0)</f>
        <v/>
      </c>
      <c r="X2876" s="58">
        <f>--AND(ISNUMBER(B2876),C2876&lt;&gt;"",L2876&lt;&gt;"",M2876&lt;&gt;"")</f>
        <v/>
      </c>
    </row>
    <row r="2877" ht="15" customHeight="1" s="111">
      <c r="A2877" s="42" t="inlineStr">
        <is>
          <t>JUN</t>
        </is>
      </c>
      <c r="B2877" s="43">
        <f>JUN!A378</f>
        <v/>
      </c>
      <c r="C2877" s="44">
        <f>JUN!B378</f>
        <v/>
      </c>
      <c r="D2877" s="44">
        <f>JUN!C378</f>
        <v/>
      </c>
      <c r="E2877" s="44">
        <f>JUN!D378</f>
        <v/>
      </c>
      <c r="F2877" s="44">
        <f>JUN!E378</f>
        <v/>
      </c>
      <c r="G2877" s="44">
        <f>JUN!F378</f>
        <v/>
      </c>
      <c r="H2877" s="44">
        <f>JUN!G378</f>
        <v/>
      </c>
      <c r="I2877" s="45">
        <f>JUN!H378</f>
        <v/>
      </c>
      <c r="J2877" s="45">
        <f>JUN!I378</f>
        <v/>
      </c>
      <c r="K2877" s="44">
        <f>JUN!J378</f>
        <v/>
      </c>
      <c r="L2877" s="44">
        <f>JUN!K378</f>
        <v/>
      </c>
      <c r="M2877" s="46">
        <f>JUN!L378</f>
        <v/>
      </c>
      <c r="N2877" s="44">
        <f>JUN!M378</f>
        <v/>
      </c>
      <c r="O2877" s="44">
        <f>JUN!N378</f>
        <v/>
      </c>
      <c r="P2877" s="44">
        <f>JUN!O378</f>
        <v/>
      </c>
      <c r="Q2877" s="44">
        <f>JUN!P378</f>
        <v/>
      </c>
      <c r="R2877" s="44">
        <f>JUN!Q378</f>
        <v/>
      </c>
      <c r="S2877" s="46">
        <f>S2876+IF(X2877=0,0,M2877)</f>
        <v/>
      </c>
      <c r="T2877" s="47">
        <f>MAX(T2876,S2877)</f>
        <v/>
      </c>
      <c r="U2877" s="48">
        <f>S2877-T2877</f>
        <v/>
      </c>
      <c r="V2877" s="47">
        <f>IFERROR(SUMIFS(DATABASE!$M$5:$M$6004,DATABASE!$B$5:$B$6004,B2877,DATABASE!$X$5:$X$6004,1),0)</f>
        <v/>
      </c>
      <c r="W2877" s="31">
        <f>IFERROR(COUNTIFS(DATABASE!$B$5:$B$6004,B2877,DATABASE!$X$5:$X$6004,1),0)</f>
        <v/>
      </c>
      <c r="X2877" s="49">
        <f>--AND(ISNUMBER(B2877),C2877&lt;&gt;"",L2877&lt;&gt;"",M2877&lt;&gt;"")</f>
        <v/>
      </c>
    </row>
    <row r="2878" ht="15" customHeight="1" s="111">
      <c r="A2878" s="50" t="inlineStr">
        <is>
          <t>JUN</t>
        </is>
      </c>
      <c r="B2878" s="51">
        <f>JUN!A379</f>
        <v/>
      </c>
      <c r="C2878" s="52">
        <f>JUN!B379</f>
        <v/>
      </c>
      <c r="D2878" s="52">
        <f>JUN!C379</f>
        <v/>
      </c>
      <c r="E2878" s="52">
        <f>JUN!D379</f>
        <v/>
      </c>
      <c r="F2878" s="52">
        <f>JUN!E379</f>
        <v/>
      </c>
      <c r="G2878" s="52">
        <f>JUN!F379</f>
        <v/>
      </c>
      <c r="H2878" s="52">
        <f>JUN!G379</f>
        <v/>
      </c>
      <c r="I2878" s="53">
        <f>JUN!H379</f>
        <v/>
      </c>
      <c r="J2878" s="53">
        <f>JUN!I379</f>
        <v/>
      </c>
      <c r="K2878" s="52">
        <f>JUN!J379</f>
        <v/>
      </c>
      <c r="L2878" s="52">
        <f>JUN!K379</f>
        <v/>
      </c>
      <c r="M2878" s="54">
        <f>JUN!L379</f>
        <v/>
      </c>
      <c r="N2878" s="52">
        <f>JUN!M379</f>
        <v/>
      </c>
      <c r="O2878" s="52">
        <f>JUN!N379</f>
        <v/>
      </c>
      <c r="P2878" s="52">
        <f>JUN!O379</f>
        <v/>
      </c>
      <c r="Q2878" s="52">
        <f>JUN!P379</f>
        <v/>
      </c>
      <c r="R2878" s="52">
        <f>JUN!Q379</f>
        <v/>
      </c>
      <c r="S2878" s="54">
        <f>S2877+IF(X2878=0,0,M2878)</f>
        <v/>
      </c>
      <c r="T2878" s="55">
        <f>MAX(T2877,S2878)</f>
        <v/>
      </c>
      <c r="U2878" s="56">
        <f>S2878-T2878</f>
        <v/>
      </c>
      <c r="V2878" s="55">
        <f>IFERROR(SUMIFS(DATABASE!$M$5:$M$6004,DATABASE!$B$5:$B$6004,B2878,DATABASE!$X$5:$X$6004,1),0)</f>
        <v/>
      </c>
      <c r="W2878" s="57">
        <f>IFERROR(COUNTIFS(DATABASE!$B$5:$B$6004,B2878,DATABASE!$X$5:$X$6004,1),0)</f>
        <v/>
      </c>
      <c r="X2878" s="58">
        <f>--AND(ISNUMBER(B2878),C2878&lt;&gt;"",L2878&lt;&gt;"",M2878&lt;&gt;"")</f>
        <v/>
      </c>
    </row>
    <row r="2879" ht="15" customHeight="1" s="111">
      <c r="A2879" s="42" t="inlineStr">
        <is>
          <t>JUN</t>
        </is>
      </c>
      <c r="B2879" s="43">
        <f>JUN!A380</f>
        <v/>
      </c>
      <c r="C2879" s="44">
        <f>JUN!B380</f>
        <v/>
      </c>
      <c r="D2879" s="44">
        <f>JUN!C380</f>
        <v/>
      </c>
      <c r="E2879" s="44">
        <f>JUN!D380</f>
        <v/>
      </c>
      <c r="F2879" s="44">
        <f>JUN!E380</f>
        <v/>
      </c>
      <c r="G2879" s="44">
        <f>JUN!F380</f>
        <v/>
      </c>
      <c r="H2879" s="44">
        <f>JUN!G380</f>
        <v/>
      </c>
      <c r="I2879" s="45">
        <f>JUN!H380</f>
        <v/>
      </c>
      <c r="J2879" s="45">
        <f>JUN!I380</f>
        <v/>
      </c>
      <c r="K2879" s="44">
        <f>JUN!J380</f>
        <v/>
      </c>
      <c r="L2879" s="44">
        <f>JUN!K380</f>
        <v/>
      </c>
      <c r="M2879" s="46">
        <f>JUN!L380</f>
        <v/>
      </c>
      <c r="N2879" s="44">
        <f>JUN!M380</f>
        <v/>
      </c>
      <c r="O2879" s="44">
        <f>JUN!N380</f>
        <v/>
      </c>
      <c r="P2879" s="44">
        <f>JUN!O380</f>
        <v/>
      </c>
      <c r="Q2879" s="44">
        <f>JUN!P380</f>
        <v/>
      </c>
      <c r="R2879" s="44">
        <f>JUN!Q380</f>
        <v/>
      </c>
      <c r="S2879" s="46">
        <f>S2878+IF(X2879=0,0,M2879)</f>
        <v/>
      </c>
      <c r="T2879" s="47">
        <f>MAX(T2878,S2879)</f>
        <v/>
      </c>
      <c r="U2879" s="48">
        <f>S2879-T2879</f>
        <v/>
      </c>
      <c r="V2879" s="47">
        <f>IFERROR(SUMIFS(DATABASE!$M$5:$M$6004,DATABASE!$B$5:$B$6004,B2879,DATABASE!$X$5:$X$6004,1),0)</f>
        <v/>
      </c>
      <c r="W2879" s="31">
        <f>IFERROR(COUNTIFS(DATABASE!$B$5:$B$6004,B2879,DATABASE!$X$5:$X$6004,1),0)</f>
        <v/>
      </c>
      <c r="X2879" s="49">
        <f>--AND(ISNUMBER(B2879),C2879&lt;&gt;"",L2879&lt;&gt;"",M2879&lt;&gt;"")</f>
        <v/>
      </c>
    </row>
    <row r="2880" ht="15" customHeight="1" s="111">
      <c r="A2880" s="50" t="inlineStr">
        <is>
          <t>JUN</t>
        </is>
      </c>
      <c r="B2880" s="51">
        <f>JUN!A381</f>
        <v/>
      </c>
      <c r="C2880" s="52">
        <f>JUN!B381</f>
        <v/>
      </c>
      <c r="D2880" s="52">
        <f>JUN!C381</f>
        <v/>
      </c>
      <c r="E2880" s="52">
        <f>JUN!D381</f>
        <v/>
      </c>
      <c r="F2880" s="52">
        <f>JUN!E381</f>
        <v/>
      </c>
      <c r="G2880" s="52">
        <f>JUN!F381</f>
        <v/>
      </c>
      <c r="H2880" s="52">
        <f>JUN!G381</f>
        <v/>
      </c>
      <c r="I2880" s="53">
        <f>JUN!H381</f>
        <v/>
      </c>
      <c r="J2880" s="53">
        <f>JUN!I381</f>
        <v/>
      </c>
      <c r="K2880" s="52">
        <f>JUN!J381</f>
        <v/>
      </c>
      <c r="L2880" s="52">
        <f>JUN!K381</f>
        <v/>
      </c>
      <c r="M2880" s="54">
        <f>JUN!L381</f>
        <v/>
      </c>
      <c r="N2880" s="52">
        <f>JUN!M381</f>
        <v/>
      </c>
      <c r="O2880" s="52">
        <f>JUN!N381</f>
        <v/>
      </c>
      <c r="P2880" s="52">
        <f>JUN!O381</f>
        <v/>
      </c>
      <c r="Q2880" s="52">
        <f>JUN!P381</f>
        <v/>
      </c>
      <c r="R2880" s="52">
        <f>JUN!Q381</f>
        <v/>
      </c>
      <c r="S2880" s="54">
        <f>S2879+IF(X2880=0,0,M2880)</f>
        <v/>
      </c>
      <c r="T2880" s="55">
        <f>MAX(T2879,S2880)</f>
        <v/>
      </c>
      <c r="U2880" s="56">
        <f>S2880-T2880</f>
        <v/>
      </c>
      <c r="V2880" s="55">
        <f>IFERROR(SUMIFS(DATABASE!$M$5:$M$6004,DATABASE!$B$5:$B$6004,B2880,DATABASE!$X$5:$X$6004,1),0)</f>
        <v/>
      </c>
      <c r="W2880" s="57">
        <f>IFERROR(COUNTIFS(DATABASE!$B$5:$B$6004,B2880,DATABASE!$X$5:$X$6004,1),0)</f>
        <v/>
      </c>
      <c r="X2880" s="58">
        <f>--AND(ISNUMBER(B2880),C2880&lt;&gt;"",L2880&lt;&gt;"",M2880&lt;&gt;"")</f>
        <v/>
      </c>
    </row>
    <row r="2881" ht="15" customHeight="1" s="111">
      <c r="A2881" s="42" t="inlineStr">
        <is>
          <t>JUN</t>
        </is>
      </c>
      <c r="B2881" s="43">
        <f>JUN!A382</f>
        <v/>
      </c>
      <c r="C2881" s="44">
        <f>JUN!B382</f>
        <v/>
      </c>
      <c r="D2881" s="44">
        <f>JUN!C382</f>
        <v/>
      </c>
      <c r="E2881" s="44">
        <f>JUN!D382</f>
        <v/>
      </c>
      <c r="F2881" s="44">
        <f>JUN!E382</f>
        <v/>
      </c>
      <c r="G2881" s="44">
        <f>JUN!F382</f>
        <v/>
      </c>
      <c r="H2881" s="44">
        <f>JUN!G382</f>
        <v/>
      </c>
      <c r="I2881" s="45">
        <f>JUN!H382</f>
        <v/>
      </c>
      <c r="J2881" s="45">
        <f>JUN!I382</f>
        <v/>
      </c>
      <c r="K2881" s="44">
        <f>JUN!J382</f>
        <v/>
      </c>
      <c r="L2881" s="44">
        <f>JUN!K382</f>
        <v/>
      </c>
      <c r="M2881" s="46">
        <f>JUN!L382</f>
        <v/>
      </c>
      <c r="N2881" s="44">
        <f>JUN!M382</f>
        <v/>
      </c>
      <c r="O2881" s="44">
        <f>JUN!N382</f>
        <v/>
      </c>
      <c r="P2881" s="44">
        <f>JUN!O382</f>
        <v/>
      </c>
      <c r="Q2881" s="44">
        <f>JUN!P382</f>
        <v/>
      </c>
      <c r="R2881" s="44">
        <f>JUN!Q382</f>
        <v/>
      </c>
      <c r="S2881" s="46">
        <f>S2880+IF(X2881=0,0,M2881)</f>
        <v/>
      </c>
      <c r="T2881" s="47">
        <f>MAX(T2880,S2881)</f>
        <v/>
      </c>
      <c r="U2881" s="48">
        <f>S2881-T2881</f>
        <v/>
      </c>
      <c r="V2881" s="47">
        <f>IFERROR(SUMIFS(DATABASE!$M$5:$M$6004,DATABASE!$B$5:$B$6004,B2881,DATABASE!$X$5:$X$6004,1),0)</f>
        <v/>
      </c>
      <c r="W2881" s="31">
        <f>IFERROR(COUNTIFS(DATABASE!$B$5:$B$6004,B2881,DATABASE!$X$5:$X$6004,1),0)</f>
        <v/>
      </c>
      <c r="X2881" s="49">
        <f>--AND(ISNUMBER(B2881),C2881&lt;&gt;"",L2881&lt;&gt;"",M2881&lt;&gt;"")</f>
        <v/>
      </c>
    </row>
    <row r="2882" ht="15" customHeight="1" s="111">
      <c r="A2882" s="50" t="inlineStr">
        <is>
          <t>JUN</t>
        </is>
      </c>
      <c r="B2882" s="51">
        <f>JUN!A383</f>
        <v/>
      </c>
      <c r="C2882" s="52">
        <f>JUN!B383</f>
        <v/>
      </c>
      <c r="D2882" s="52">
        <f>JUN!C383</f>
        <v/>
      </c>
      <c r="E2882" s="52">
        <f>JUN!D383</f>
        <v/>
      </c>
      <c r="F2882" s="52">
        <f>JUN!E383</f>
        <v/>
      </c>
      <c r="G2882" s="52">
        <f>JUN!F383</f>
        <v/>
      </c>
      <c r="H2882" s="52">
        <f>JUN!G383</f>
        <v/>
      </c>
      <c r="I2882" s="53">
        <f>JUN!H383</f>
        <v/>
      </c>
      <c r="J2882" s="53">
        <f>JUN!I383</f>
        <v/>
      </c>
      <c r="K2882" s="52">
        <f>JUN!J383</f>
        <v/>
      </c>
      <c r="L2882" s="52">
        <f>JUN!K383</f>
        <v/>
      </c>
      <c r="M2882" s="54">
        <f>JUN!L383</f>
        <v/>
      </c>
      <c r="N2882" s="52">
        <f>JUN!M383</f>
        <v/>
      </c>
      <c r="O2882" s="52">
        <f>JUN!N383</f>
        <v/>
      </c>
      <c r="P2882" s="52">
        <f>JUN!O383</f>
        <v/>
      </c>
      <c r="Q2882" s="52">
        <f>JUN!P383</f>
        <v/>
      </c>
      <c r="R2882" s="52">
        <f>JUN!Q383</f>
        <v/>
      </c>
      <c r="S2882" s="54">
        <f>S2881+IF(X2882=0,0,M2882)</f>
        <v/>
      </c>
      <c r="T2882" s="55">
        <f>MAX(T2881,S2882)</f>
        <v/>
      </c>
      <c r="U2882" s="56">
        <f>S2882-T2882</f>
        <v/>
      </c>
      <c r="V2882" s="55">
        <f>IFERROR(SUMIFS(DATABASE!$M$5:$M$6004,DATABASE!$B$5:$B$6004,B2882,DATABASE!$X$5:$X$6004,1),0)</f>
        <v/>
      </c>
      <c r="W2882" s="57">
        <f>IFERROR(COUNTIFS(DATABASE!$B$5:$B$6004,B2882,DATABASE!$X$5:$X$6004,1),0)</f>
        <v/>
      </c>
      <c r="X2882" s="58">
        <f>--AND(ISNUMBER(B2882),C2882&lt;&gt;"",L2882&lt;&gt;"",M2882&lt;&gt;"")</f>
        <v/>
      </c>
    </row>
    <row r="2883" ht="15" customHeight="1" s="111">
      <c r="A2883" s="42" t="inlineStr">
        <is>
          <t>JUN</t>
        </is>
      </c>
      <c r="B2883" s="43">
        <f>JUN!A384</f>
        <v/>
      </c>
      <c r="C2883" s="44">
        <f>JUN!B384</f>
        <v/>
      </c>
      <c r="D2883" s="44">
        <f>JUN!C384</f>
        <v/>
      </c>
      <c r="E2883" s="44">
        <f>JUN!D384</f>
        <v/>
      </c>
      <c r="F2883" s="44">
        <f>JUN!E384</f>
        <v/>
      </c>
      <c r="G2883" s="44">
        <f>JUN!F384</f>
        <v/>
      </c>
      <c r="H2883" s="44">
        <f>JUN!G384</f>
        <v/>
      </c>
      <c r="I2883" s="45">
        <f>JUN!H384</f>
        <v/>
      </c>
      <c r="J2883" s="45">
        <f>JUN!I384</f>
        <v/>
      </c>
      <c r="K2883" s="44">
        <f>JUN!J384</f>
        <v/>
      </c>
      <c r="L2883" s="44">
        <f>JUN!K384</f>
        <v/>
      </c>
      <c r="M2883" s="46">
        <f>JUN!L384</f>
        <v/>
      </c>
      <c r="N2883" s="44">
        <f>JUN!M384</f>
        <v/>
      </c>
      <c r="O2883" s="44">
        <f>JUN!N384</f>
        <v/>
      </c>
      <c r="P2883" s="44">
        <f>JUN!O384</f>
        <v/>
      </c>
      <c r="Q2883" s="44">
        <f>JUN!P384</f>
        <v/>
      </c>
      <c r="R2883" s="44">
        <f>JUN!Q384</f>
        <v/>
      </c>
      <c r="S2883" s="46">
        <f>S2882+IF(X2883=0,0,M2883)</f>
        <v/>
      </c>
      <c r="T2883" s="47">
        <f>MAX(T2882,S2883)</f>
        <v/>
      </c>
      <c r="U2883" s="48">
        <f>S2883-T2883</f>
        <v/>
      </c>
      <c r="V2883" s="47">
        <f>IFERROR(SUMIFS(DATABASE!$M$5:$M$6004,DATABASE!$B$5:$B$6004,B2883,DATABASE!$X$5:$X$6004,1),0)</f>
        <v/>
      </c>
      <c r="W2883" s="31">
        <f>IFERROR(COUNTIFS(DATABASE!$B$5:$B$6004,B2883,DATABASE!$X$5:$X$6004,1),0)</f>
        <v/>
      </c>
      <c r="X2883" s="49">
        <f>--AND(ISNUMBER(B2883),C2883&lt;&gt;"",L2883&lt;&gt;"",M2883&lt;&gt;"")</f>
        <v/>
      </c>
    </row>
    <row r="2884" ht="15" customHeight="1" s="111">
      <c r="A2884" s="50" t="inlineStr">
        <is>
          <t>JUN</t>
        </is>
      </c>
      <c r="B2884" s="51">
        <f>JUN!A385</f>
        <v/>
      </c>
      <c r="C2884" s="52">
        <f>JUN!B385</f>
        <v/>
      </c>
      <c r="D2884" s="52">
        <f>JUN!C385</f>
        <v/>
      </c>
      <c r="E2884" s="52">
        <f>JUN!D385</f>
        <v/>
      </c>
      <c r="F2884" s="52">
        <f>JUN!E385</f>
        <v/>
      </c>
      <c r="G2884" s="52">
        <f>JUN!F385</f>
        <v/>
      </c>
      <c r="H2884" s="52">
        <f>JUN!G385</f>
        <v/>
      </c>
      <c r="I2884" s="53">
        <f>JUN!H385</f>
        <v/>
      </c>
      <c r="J2884" s="53">
        <f>JUN!I385</f>
        <v/>
      </c>
      <c r="K2884" s="52">
        <f>JUN!J385</f>
        <v/>
      </c>
      <c r="L2884" s="52">
        <f>JUN!K385</f>
        <v/>
      </c>
      <c r="M2884" s="54">
        <f>JUN!L385</f>
        <v/>
      </c>
      <c r="N2884" s="52">
        <f>JUN!M385</f>
        <v/>
      </c>
      <c r="O2884" s="52">
        <f>JUN!N385</f>
        <v/>
      </c>
      <c r="P2884" s="52">
        <f>JUN!O385</f>
        <v/>
      </c>
      <c r="Q2884" s="52">
        <f>JUN!P385</f>
        <v/>
      </c>
      <c r="R2884" s="52">
        <f>JUN!Q385</f>
        <v/>
      </c>
      <c r="S2884" s="54">
        <f>S2883+IF(X2884=0,0,M2884)</f>
        <v/>
      </c>
      <c r="T2884" s="55">
        <f>MAX(T2883,S2884)</f>
        <v/>
      </c>
      <c r="U2884" s="56">
        <f>S2884-T2884</f>
        <v/>
      </c>
      <c r="V2884" s="55">
        <f>IFERROR(SUMIFS(DATABASE!$M$5:$M$6004,DATABASE!$B$5:$B$6004,B2884,DATABASE!$X$5:$X$6004,1),0)</f>
        <v/>
      </c>
      <c r="W2884" s="57">
        <f>IFERROR(COUNTIFS(DATABASE!$B$5:$B$6004,B2884,DATABASE!$X$5:$X$6004,1),0)</f>
        <v/>
      </c>
      <c r="X2884" s="58">
        <f>--AND(ISNUMBER(B2884),C2884&lt;&gt;"",L2884&lt;&gt;"",M2884&lt;&gt;"")</f>
        <v/>
      </c>
    </row>
    <row r="2885" ht="15" customHeight="1" s="111">
      <c r="A2885" s="42" t="inlineStr">
        <is>
          <t>JUN</t>
        </is>
      </c>
      <c r="B2885" s="43">
        <f>JUN!A386</f>
        <v/>
      </c>
      <c r="C2885" s="44">
        <f>JUN!B386</f>
        <v/>
      </c>
      <c r="D2885" s="44">
        <f>JUN!C386</f>
        <v/>
      </c>
      <c r="E2885" s="44">
        <f>JUN!D386</f>
        <v/>
      </c>
      <c r="F2885" s="44">
        <f>JUN!E386</f>
        <v/>
      </c>
      <c r="G2885" s="44">
        <f>JUN!F386</f>
        <v/>
      </c>
      <c r="H2885" s="44">
        <f>JUN!G386</f>
        <v/>
      </c>
      <c r="I2885" s="45">
        <f>JUN!H386</f>
        <v/>
      </c>
      <c r="J2885" s="45">
        <f>JUN!I386</f>
        <v/>
      </c>
      <c r="K2885" s="44">
        <f>JUN!J386</f>
        <v/>
      </c>
      <c r="L2885" s="44">
        <f>JUN!K386</f>
        <v/>
      </c>
      <c r="M2885" s="46">
        <f>JUN!L386</f>
        <v/>
      </c>
      <c r="N2885" s="44">
        <f>JUN!M386</f>
        <v/>
      </c>
      <c r="O2885" s="44">
        <f>JUN!N386</f>
        <v/>
      </c>
      <c r="P2885" s="44">
        <f>JUN!O386</f>
        <v/>
      </c>
      <c r="Q2885" s="44">
        <f>JUN!P386</f>
        <v/>
      </c>
      <c r="R2885" s="44">
        <f>JUN!Q386</f>
        <v/>
      </c>
      <c r="S2885" s="46">
        <f>S2884+IF(X2885=0,0,M2885)</f>
        <v/>
      </c>
      <c r="T2885" s="47">
        <f>MAX(T2884,S2885)</f>
        <v/>
      </c>
      <c r="U2885" s="48">
        <f>S2885-T2885</f>
        <v/>
      </c>
      <c r="V2885" s="47">
        <f>IFERROR(SUMIFS(DATABASE!$M$5:$M$6004,DATABASE!$B$5:$B$6004,B2885,DATABASE!$X$5:$X$6004,1),0)</f>
        <v/>
      </c>
      <c r="W2885" s="31">
        <f>IFERROR(COUNTIFS(DATABASE!$B$5:$B$6004,B2885,DATABASE!$X$5:$X$6004,1),0)</f>
        <v/>
      </c>
      <c r="X2885" s="49">
        <f>--AND(ISNUMBER(B2885),C2885&lt;&gt;"",L2885&lt;&gt;"",M2885&lt;&gt;"")</f>
        <v/>
      </c>
    </row>
    <row r="2886" ht="15" customHeight="1" s="111">
      <c r="A2886" s="50" t="inlineStr">
        <is>
          <t>JUN</t>
        </is>
      </c>
      <c r="B2886" s="51">
        <f>JUN!A387</f>
        <v/>
      </c>
      <c r="C2886" s="52">
        <f>JUN!B387</f>
        <v/>
      </c>
      <c r="D2886" s="52">
        <f>JUN!C387</f>
        <v/>
      </c>
      <c r="E2886" s="52">
        <f>JUN!D387</f>
        <v/>
      </c>
      <c r="F2886" s="52">
        <f>JUN!E387</f>
        <v/>
      </c>
      <c r="G2886" s="52">
        <f>JUN!F387</f>
        <v/>
      </c>
      <c r="H2886" s="52">
        <f>JUN!G387</f>
        <v/>
      </c>
      <c r="I2886" s="53">
        <f>JUN!H387</f>
        <v/>
      </c>
      <c r="J2886" s="53">
        <f>JUN!I387</f>
        <v/>
      </c>
      <c r="K2886" s="52">
        <f>JUN!J387</f>
        <v/>
      </c>
      <c r="L2886" s="52">
        <f>JUN!K387</f>
        <v/>
      </c>
      <c r="M2886" s="54">
        <f>JUN!L387</f>
        <v/>
      </c>
      <c r="N2886" s="52">
        <f>JUN!M387</f>
        <v/>
      </c>
      <c r="O2886" s="52">
        <f>JUN!N387</f>
        <v/>
      </c>
      <c r="P2886" s="52">
        <f>JUN!O387</f>
        <v/>
      </c>
      <c r="Q2886" s="52">
        <f>JUN!P387</f>
        <v/>
      </c>
      <c r="R2886" s="52">
        <f>JUN!Q387</f>
        <v/>
      </c>
      <c r="S2886" s="54">
        <f>S2885+IF(X2886=0,0,M2886)</f>
        <v/>
      </c>
      <c r="T2886" s="55">
        <f>MAX(T2885,S2886)</f>
        <v/>
      </c>
      <c r="U2886" s="56">
        <f>S2886-T2886</f>
        <v/>
      </c>
      <c r="V2886" s="55">
        <f>IFERROR(SUMIFS(DATABASE!$M$5:$M$6004,DATABASE!$B$5:$B$6004,B2886,DATABASE!$X$5:$X$6004,1),0)</f>
        <v/>
      </c>
      <c r="W2886" s="57">
        <f>IFERROR(COUNTIFS(DATABASE!$B$5:$B$6004,B2886,DATABASE!$X$5:$X$6004,1),0)</f>
        <v/>
      </c>
      <c r="X2886" s="58">
        <f>--AND(ISNUMBER(B2886),C2886&lt;&gt;"",L2886&lt;&gt;"",M2886&lt;&gt;"")</f>
        <v/>
      </c>
    </row>
    <row r="2887" ht="15" customHeight="1" s="111">
      <c r="A2887" s="42" t="inlineStr">
        <is>
          <t>JUN</t>
        </is>
      </c>
      <c r="B2887" s="43">
        <f>JUN!A388</f>
        <v/>
      </c>
      <c r="C2887" s="44">
        <f>JUN!B388</f>
        <v/>
      </c>
      <c r="D2887" s="44">
        <f>JUN!C388</f>
        <v/>
      </c>
      <c r="E2887" s="44">
        <f>JUN!D388</f>
        <v/>
      </c>
      <c r="F2887" s="44">
        <f>JUN!E388</f>
        <v/>
      </c>
      <c r="G2887" s="44">
        <f>JUN!F388</f>
        <v/>
      </c>
      <c r="H2887" s="44">
        <f>JUN!G388</f>
        <v/>
      </c>
      <c r="I2887" s="45">
        <f>JUN!H388</f>
        <v/>
      </c>
      <c r="J2887" s="45">
        <f>JUN!I388</f>
        <v/>
      </c>
      <c r="K2887" s="44">
        <f>JUN!J388</f>
        <v/>
      </c>
      <c r="L2887" s="44">
        <f>JUN!K388</f>
        <v/>
      </c>
      <c r="M2887" s="46">
        <f>JUN!L388</f>
        <v/>
      </c>
      <c r="N2887" s="44">
        <f>JUN!M388</f>
        <v/>
      </c>
      <c r="O2887" s="44">
        <f>JUN!N388</f>
        <v/>
      </c>
      <c r="P2887" s="44">
        <f>JUN!O388</f>
        <v/>
      </c>
      <c r="Q2887" s="44">
        <f>JUN!P388</f>
        <v/>
      </c>
      <c r="R2887" s="44">
        <f>JUN!Q388</f>
        <v/>
      </c>
      <c r="S2887" s="46">
        <f>S2886+IF(X2887=0,0,M2887)</f>
        <v/>
      </c>
      <c r="T2887" s="47">
        <f>MAX(T2886,S2887)</f>
        <v/>
      </c>
      <c r="U2887" s="48">
        <f>S2887-T2887</f>
        <v/>
      </c>
      <c r="V2887" s="47">
        <f>IFERROR(SUMIFS(DATABASE!$M$5:$M$6004,DATABASE!$B$5:$B$6004,B2887,DATABASE!$X$5:$X$6004,1),0)</f>
        <v/>
      </c>
      <c r="W2887" s="31">
        <f>IFERROR(COUNTIFS(DATABASE!$B$5:$B$6004,B2887,DATABASE!$X$5:$X$6004,1),0)</f>
        <v/>
      </c>
      <c r="X2887" s="49">
        <f>--AND(ISNUMBER(B2887),C2887&lt;&gt;"",L2887&lt;&gt;"",M2887&lt;&gt;"")</f>
        <v/>
      </c>
    </row>
    <row r="2888" ht="15" customHeight="1" s="111">
      <c r="A2888" s="50" t="inlineStr">
        <is>
          <t>JUN</t>
        </is>
      </c>
      <c r="B2888" s="51">
        <f>JUN!A389</f>
        <v/>
      </c>
      <c r="C2888" s="52">
        <f>JUN!B389</f>
        <v/>
      </c>
      <c r="D2888" s="52">
        <f>JUN!C389</f>
        <v/>
      </c>
      <c r="E2888" s="52">
        <f>JUN!D389</f>
        <v/>
      </c>
      <c r="F2888" s="52">
        <f>JUN!E389</f>
        <v/>
      </c>
      <c r="G2888" s="52">
        <f>JUN!F389</f>
        <v/>
      </c>
      <c r="H2888" s="52">
        <f>JUN!G389</f>
        <v/>
      </c>
      <c r="I2888" s="53">
        <f>JUN!H389</f>
        <v/>
      </c>
      <c r="J2888" s="53">
        <f>JUN!I389</f>
        <v/>
      </c>
      <c r="K2888" s="52">
        <f>JUN!J389</f>
        <v/>
      </c>
      <c r="L2888" s="52">
        <f>JUN!K389</f>
        <v/>
      </c>
      <c r="M2888" s="54">
        <f>JUN!L389</f>
        <v/>
      </c>
      <c r="N2888" s="52">
        <f>JUN!M389</f>
        <v/>
      </c>
      <c r="O2888" s="52">
        <f>JUN!N389</f>
        <v/>
      </c>
      <c r="P2888" s="52">
        <f>JUN!O389</f>
        <v/>
      </c>
      <c r="Q2888" s="52">
        <f>JUN!P389</f>
        <v/>
      </c>
      <c r="R2888" s="52">
        <f>JUN!Q389</f>
        <v/>
      </c>
      <c r="S2888" s="54">
        <f>S2887+IF(X2888=0,0,M2888)</f>
        <v/>
      </c>
      <c r="T2888" s="55">
        <f>MAX(T2887,S2888)</f>
        <v/>
      </c>
      <c r="U2888" s="56">
        <f>S2888-T2888</f>
        <v/>
      </c>
      <c r="V2888" s="55">
        <f>IFERROR(SUMIFS(DATABASE!$M$5:$M$6004,DATABASE!$B$5:$B$6004,B2888,DATABASE!$X$5:$X$6004,1),0)</f>
        <v/>
      </c>
      <c r="W2888" s="57">
        <f>IFERROR(COUNTIFS(DATABASE!$B$5:$B$6004,B2888,DATABASE!$X$5:$X$6004,1),0)</f>
        <v/>
      </c>
      <c r="X2888" s="58">
        <f>--AND(ISNUMBER(B2888),C2888&lt;&gt;"",L2888&lt;&gt;"",M2888&lt;&gt;"")</f>
        <v/>
      </c>
    </row>
    <row r="2889" ht="15" customHeight="1" s="111">
      <c r="A2889" s="42" t="inlineStr">
        <is>
          <t>JUN</t>
        </is>
      </c>
      <c r="B2889" s="43">
        <f>JUN!A390</f>
        <v/>
      </c>
      <c r="C2889" s="44">
        <f>JUN!B390</f>
        <v/>
      </c>
      <c r="D2889" s="44">
        <f>JUN!C390</f>
        <v/>
      </c>
      <c r="E2889" s="44">
        <f>JUN!D390</f>
        <v/>
      </c>
      <c r="F2889" s="44">
        <f>JUN!E390</f>
        <v/>
      </c>
      <c r="G2889" s="44">
        <f>JUN!F390</f>
        <v/>
      </c>
      <c r="H2889" s="44">
        <f>JUN!G390</f>
        <v/>
      </c>
      <c r="I2889" s="45">
        <f>JUN!H390</f>
        <v/>
      </c>
      <c r="J2889" s="45">
        <f>JUN!I390</f>
        <v/>
      </c>
      <c r="K2889" s="44">
        <f>JUN!J390</f>
        <v/>
      </c>
      <c r="L2889" s="44">
        <f>JUN!K390</f>
        <v/>
      </c>
      <c r="M2889" s="46">
        <f>JUN!L390</f>
        <v/>
      </c>
      <c r="N2889" s="44">
        <f>JUN!M390</f>
        <v/>
      </c>
      <c r="O2889" s="44">
        <f>JUN!N390</f>
        <v/>
      </c>
      <c r="P2889" s="44">
        <f>JUN!O390</f>
        <v/>
      </c>
      <c r="Q2889" s="44">
        <f>JUN!P390</f>
        <v/>
      </c>
      <c r="R2889" s="44">
        <f>JUN!Q390</f>
        <v/>
      </c>
      <c r="S2889" s="46">
        <f>S2888+IF(X2889=0,0,M2889)</f>
        <v/>
      </c>
      <c r="T2889" s="47">
        <f>MAX(T2888,S2889)</f>
        <v/>
      </c>
      <c r="U2889" s="48">
        <f>S2889-T2889</f>
        <v/>
      </c>
      <c r="V2889" s="47">
        <f>IFERROR(SUMIFS(DATABASE!$M$5:$M$6004,DATABASE!$B$5:$B$6004,B2889,DATABASE!$X$5:$X$6004,1),0)</f>
        <v/>
      </c>
      <c r="W2889" s="31">
        <f>IFERROR(COUNTIFS(DATABASE!$B$5:$B$6004,B2889,DATABASE!$X$5:$X$6004,1),0)</f>
        <v/>
      </c>
      <c r="X2889" s="49">
        <f>--AND(ISNUMBER(B2889),C2889&lt;&gt;"",L2889&lt;&gt;"",M2889&lt;&gt;"")</f>
        <v/>
      </c>
    </row>
    <row r="2890" ht="15" customHeight="1" s="111">
      <c r="A2890" s="50" t="inlineStr">
        <is>
          <t>JUN</t>
        </is>
      </c>
      <c r="B2890" s="51">
        <f>JUN!A391</f>
        <v/>
      </c>
      <c r="C2890" s="52">
        <f>JUN!B391</f>
        <v/>
      </c>
      <c r="D2890" s="52">
        <f>JUN!C391</f>
        <v/>
      </c>
      <c r="E2890" s="52">
        <f>JUN!D391</f>
        <v/>
      </c>
      <c r="F2890" s="52">
        <f>JUN!E391</f>
        <v/>
      </c>
      <c r="G2890" s="52">
        <f>JUN!F391</f>
        <v/>
      </c>
      <c r="H2890" s="52">
        <f>JUN!G391</f>
        <v/>
      </c>
      <c r="I2890" s="53">
        <f>JUN!H391</f>
        <v/>
      </c>
      <c r="J2890" s="53">
        <f>JUN!I391</f>
        <v/>
      </c>
      <c r="K2890" s="52">
        <f>JUN!J391</f>
        <v/>
      </c>
      <c r="L2890" s="52">
        <f>JUN!K391</f>
        <v/>
      </c>
      <c r="M2890" s="54">
        <f>JUN!L391</f>
        <v/>
      </c>
      <c r="N2890" s="52">
        <f>JUN!M391</f>
        <v/>
      </c>
      <c r="O2890" s="52">
        <f>JUN!N391</f>
        <v/>
      </c>
      <c r="P2890" s="52">
        <f>JUN!O391</f>
        <v/>
      </c>
      <c r="Q2890" s="52">
        <f>JUN!P391</f>
        <v/>
      </c>
      <c r="R2890" s="52">
        <f>JUN!Q391</f>
        <v/>
      </c>
      <c r="S2890" s="54">
        <f>S2889+IF(X2890=0,0,M2890)</f>
        <v/>
      </c>
      <c r="T2890" s="55">
        <f>MAX(T2889,S2890)</f>
        <v/>
      </c>
      <c r="U2890" s="56">
        <f>S2890-T2890</f>
        <v/>
      </c>
      <c r="V2890" s="55">
        <f>IFERROR(SUMIFS(DATABASE!$M$5:$M$6004,DATABASE!$B$5:$B$6004,B2890,DATABASE!$X$5:$X$6004,1),0)</f>
        <v/>
      </c>
      <c r="W2890" s="57">
        <f>IFERROR(COUNTIFS(DATABASE!$B$5:$B$6004,B2890,DATABASE!$X$5:$X$6004,1),0)</f>
        <v/>
      </c>
      <c r="X2890" s="58">
        <f>--AND(ISNUMBER(B2890),C2890&lt;&gt;"",L2890&lt;&gt;"",M2890&lt;&gt;"")</f>
        <v/>
      </c>
    </row>
    <row r="2891" ht="15" customHeight="1" s="111">
      <c r="A2891" s="42" t="inlineStr">
        <is>
          <t>JUN</t>
        </is>
      </c>
      <c r="B2891" s="43">
        <f>JUN!A392</f>
        <v/>
      </c>
      <c r="C2891" s="44">
        <f>JUN!B392</f>
        <v/>
      </c>
      <c r="D2891" s="44">
        <f>JUN!C392</f>
        <v/>
      </c>
      <c r="E2891" s="44">
        <f>JUN!D392</f>
        <v/>
      </c>
      <c r="F2891" s="44">
        <f>JUN!E392</f>
        <v/>
      </c>
      <c r="G2891" s="44">
        <f>JUN!F392</f>
        <v/>
      </c>
      <c r="H2891" s="44">
        <f>JUN!G392</f>
        <v/>
      </c>
      <c r="I2891" s="45">
        <f>JUN!H392</f>
        <v/>
      </c>
      <c r="J2891" s="45">
        <f>JUN!I392</f>
        <v/>
      </c>
      <c r="K2891" s="44">
        <f>JUN!J392</f>
        <v/>
      </c>
      <c r="L2891" s="44">
        <f>JUN!K392</f>
        <v/>
      </c>
      <c r="M2891" s="46">
        <f>JUN!L392</f>
        <v/>
      </c>
      <c r="N2891" s="44">
        <f>JUN!M392</f>
        <v/>
      </c>
      <c r="O2891" s="44">
        <f>JUN!N392</f>
        <v/>
      </c>
      <c r="P2891" s="44">
        <f>JUN!O392</f>
        <v/>
      </c>
      <c r="Q2891" s="44">
        <f>JUN!P392</f>
        <v/>
      </c>
      <c r="R2891" s="44">
        <f>JUN!Q392</f>
        <v/>
      </c>
      <c r="S2891" s="46">
        <f>S2890+IF(X2891=0,0,M2891)</f>
        <v/>
      </c>
      <c r="T2891" s="47">
        <f>MAX(T2890,S2891)</f>
        <v/>
      </c>
      <c r="U2891" s="48">
        <f>S2891-T2891</f>
        <v/>
      </c>
      <c r="V2891" s="47">
        <f>IFERROR(SUMIFS(DATABASE!$M$5:$M$6004,DATABASE!$B$5:$B$6004,B2891,DATABASE!$X$5:$X$6004,1),0)</f>
        <v/>
      </c>
      <c r="W2891" s="31">
        <f>IFERROR(COUNTIFS(DATABASE!$B$5:$B$6004,B2891,DATABASE!$X$5:$X$6004,1),0)</f>
        <v/>
      </c>
      <c r="X2891" s="49">
        <f>--AND(ISNUMBER(B2891),C2891&lt;&gt;"",L2891&lt;&gt;"",M2891&lt;&gt;"")</f>
        <v/>
      </c>
    </row>
    <row r="2892" ht="15" customHeight="1" s="111">
      <c r="A2892" s="50" t="inlineStr">
        <is>
          <t>JUN</t>
        </is>
      </c>
      <c r="B2892" s="51">
        <f>JUN!A393</f>
        <v/>
      </c>
      <c r="C2892" s="52">
        <f>JUN!B393</f>
        <v/>
      </c>
      <c r="D2892" s="52">
        <f>JUN!C393</f>
        <v/>
      </c>
      <c r="E2892" s="52">
        <f>JUN!D393</f>
        <v/>
      </c>
      <c r="F2892" s="52">
        <f>JUN!E393</f>
        <v/>
      </c>
      <c r="G2892" s="52">
        <f>JUN!F393</f>
        <v/>
      </c>
      <c r="H2892" s="52">
        <f>JUN!G393</f>
        <v/>
      </c>
      <c r="I2892" s="53">
        <f>JUN!H393</f>
        <v/>
      </c>
      <c r="J2892" s="53">
        <f>JUN!I393</f>
        <v/>
      </c>
      <c r="K2892" s="52">
        <f>JUN!J393</f>
        <v/>
      </c>
      <c r="L2892" s="52">
        <f>JUN!K393</f>
        <v/>
      </c>
      <c r="M2892" s="54">
        <f>JUN!L393</f>
        <v/>
      </c>
      <c r="N2892" s="52">
        <f>JUN!M393</f>
        <v/>
      </c>
      <c r="O2892" s="52">
        <f>JUN!N393</f>
        <v/>
      </c>
      <c r="P2892" s="52">
        <f>JUN!O393</f>
        <v/>
      </c>
      <c r="Q2892" s="52">
        <f>JUN!P393</f>
        <v/>
      </c>
      <c r="R2892" s="52">
        <f>JUN!Q393</f>
        <v/>
      </c>
      <c r="S2892" s="54">
        <f>S2891+IF(X2892=0,0,M2892)</f>
        <v/>
      </c>
      <c r="T2892" s="55">
        <f>MAX(T2891,S2892)</f>
        <v/>
      </c>
      <c r="U2892" s="56">
        <f>S2892-T2892</f>
        <v/>
      </c>
      <c r="V2892" s="55">
        <f>IFERROR(SUMIFS(DATABASE!$M$5:$M$6004,DATABASE!$B$5:$B$6004,B2892,DATABASE!$X$5:$X$6004,1),0)</f>
        <v/>
      </c>
      <c r="W2892" s="57">
        <f>IFERROR(COUNTIFS(DATABASE!$B$5:$B$6004,B2892,DATABASE!$X$5:$X$6004,1),0)</f>
        <v/>
      </c>
      <c r="X2892" s="58">
        <f>--AND(ISNUMBER(B2892),C2892&lt;&gt;"",L2892&lt;&gt;"",M2892&lt;&gt;"")</f>
        <v/>
      </c>
    </row>
    <row r="2893" ht="15" customHeight="1" s="111">
      <c r="A2893" s="42" t="inlineStr">
        <is>
          <t>JUN</t>
        </is>
      </c>
      <c r="B2893" s="43">
        <f>JUN!A394</f>
        <v/>
      </c>
      <c r="C2893" s="44">
        <f>JUN!B394</f>
        <v/>
      </c>
      <c r="D2893" s="44">
        <f>JUN!C394</f>
        <v/>
      </c>
      <c r="E2893" s="44">
        <f>JUN!D394</f>
        <v/>
      </c>
      <c r="F2893" s="44">
        <f>JUN!E394</f>
        <v/>
      </c>
      <c r="G2893" s="44">
        <f>JUN!F394</f>
        <v/>
      </c>
      <c r="H2893" s="44">
        <f>JUN!G394</f>
        <v/>
      </c>
      <c r="I2893" s="45">
        <f>JUN!H394</f>
        <v/>
      </c>
      <c r="J2893" s="45">
        <f>JUN!I394</f>
        <v/>
      </c>
      <c r="K2893" s="44">
        <f>JUN!J394</f>
        <v/>
      </c>
      <c r="L2893" s="44">
        <f>JUN!K394</f>
        <v/>
      </c>
      <c r="M2893" s="46">
        <f>JUN!L394</f>
        <v/>
      </c>
      <c r="N2893" s="44">
        <f>JUN!M394</f>
        <v/>
      </c>
      <c r="O2893" s="44">
        <f>JUN!N394</f>
        <v/>
      </c>
      <c r="P2893" s="44">
        <f>JUN!O394</f>
        <v/>
      </c>
      <c r="Q2893" s="44">
        <f>JUN!P394</f>
        <v/>
      </c>
      <c r="R2893" s="44">
        <f>JUN!Q394</f>
        <v/>
      </c>
      <c r="S2893" s="46">
        <f>S2892+IF(X2893=0,0,M2893)</f>
        <v/>
      </c>
      <c r="T2893" s="47">
        <f>MAX(T2892,S2893)</f>
        <v/>
      </c>
      <c r="U2893" s="48">
        <f>S2893-T2893</f>
        <v/>
      </c>
      <c r="V2893" s="47">
        <f>IFERROR(SUMIFS(DATABASE!$M$5:$M$6004,DATABASE!$B$5:$B$6004,B2893,DATABASE!$X$5:$X$6004,1),0)</f>
        <v/>
      </c>
      <c r="W2893" s="31">
        <f>IFERROR(COUNTIFS(DATABASE!$B$5:$B$6004,B2893,DATABASE!$X$5:$X$6004,1),0)</f>
        <v/>
      </c>
      <c r="X2893" s="49">
        <f>--AND(ISNUMBER(B2893),C2893&lt;&gt;"",L2893&lt;&gt;"",M2893&lt;&gt;"")</f>
        <v/>
      </c>
    </row>
    <row r="2894" ht="15" customHeight="1" s="111">
      <c r="A2894" s="50" t="inlineStr">
        <is>
          <t>JUN</t>
        </is>
      </c>
      <c r="B2894" s="51">
        <f>JUN!A395</f>
        <v/>
      </c>
      <c r="C2894" s="52">
        <f>JUN!B395</f>
        <v/>
      </c>
      <c r="D2894" s="52">
        <f>JUN!C395</f>
        <v/>
      </c>
      <c r="E2894" s="52">
        <f>JUN!D395</f>
        <v/>
      </c>
      <c r="F2894" s="52">
        <f>JUN!E395</f>
        <v/>
      </c>
      <c r="G2894" s="52">
        <f>JUN!F395</f>
        <v/>
      </c>
      <c r="H2894" s="52">
        <f>JUN!G395</f>
        <v/>
      </c>
      <c r="I2894" s="53">
        <f>JUN!H395</f>
        <v/>
      </c>
      <c r="J2894" s="53">
        <f>JUN!I395</f>
        <v/>
      </c>
      <c r="K2894" s="52">
        <f>JUN!J395</f>
        <v/>
      </c>
      <c r="L2894" s="52">
        <f>JUN!K395</f>
        <v/>
      </c>
      <c r="M2894" s="54">
        <f>JUN!L395</f>
        <v/>
      </c>
      <c r="N2894" s="52">
        <f>JUN!M395</f>
        <v/>
      </c>
      <c r="O2894" s="52">
        <f>JUN!N395</f>
        <v/>
      </c>
      <c r="P2894" s="52">
        <f>JUN!O395</f>
        <v/>
      </c>
      <c r="Q2894" s="52">
        <f>JUN!P395</f>
        <v/>
      </c>
      <c r="R2894" s="52">
        <f>JUN!Q395</f>
        <v/>
      </c>
      <c r="S2894" s="54">
        <f>S2893+IF(X2894=0,0,M2894)</f>
        <v/>
      </c>
      <c r="T2894" s="55">
        <f>MAX(T2893,S2894)</f>
        <v/>
      </c>
      <c r="U2894" s="56">
        <f>S2894-T2894</f>
        <v/>
      </c>
      <c r="V2894" s="55">
        <f>IFERROR(SUMIFS(DATABASE!$M$5:$M$6004,DATABASE!$B$5:$B$6004,B2894,DATABASE!$X$5:$X$6004,1),0)</f>
        <v/>
      </c>
      <c r="W2894" s="57">
        <f>IFERROR(COUNTIFS(DATABASE!$B$5:$B$6004,B2894,DATABASE!$X$5:$X$6004,1),0)</f>
        <v/>
      </c>
      <c r="X2894" s="58">
        <f>--AND(ISNUMBER(B2894),C2894&lt;&gt;"",L2894&lt;&gt;"",M2894&lt;&gt;"")</f>
        <v/>
      </c>
    </row>
    <row r="2895" ht="15" customHeight="1" s="111">
      <c r="A2895" s="42" t="inlineStr">
        <is>
          <t>JUN</t>
        </is>
      </c>
      <c r="B2895" s="43">
        <f>JUN!A396</f>
        <v/>
      </c>
      <c r="C2895" s="44">
        <f>JUN!B396</f>
        <v/>
      </c>
      <c r="D2895" s="44">
        <f>JUN!C396</f>
        <v/>
      </c>
      <c r="E2895" s="44">
        <f>JUN!D396</f>
        <v/>
      </c>
      <c r="F2895" s="44">
        <f>JUN!E396</f>
        <v/>
      </c>
      <c r="G2895" s="44">
        <f>JUN!F396</f>
        <v/>
      </c>
      <c r="H2895" s="44">
        <f>JUN!G396</f>
        <v/>
      </c>
      <c r="I2895" s="45">
        <f>JUN!H396</f>
        <v/>
      </c>
      <c r="J2895" s="45">
        <f>JUN!I396</f>
        <v/>
      </c>
      <c r="K2895" s="44">
        <f>JUN!J396</f>
        <v/>
      </c>
      <c r="L2895" s="44">
        <f>JUN!K396</f>
        <v/>
      </c>
      <c r="M2895" s="46">
        <f>JUN!L396</f>
        <v/>
      </c>
      <c r="N2895" s="44">
        <f>JUN!M396</f>
        <v/>
      </c>
      <c r="O2895" s="44">
        <f>JUN!N396</f>
        <v/>
      </c>
      <c r="P2895" s="44">
        <f>JUN!O396</f>
        <v/>
      </c>
      <c r="Q2895" s="44">
        <f>JUN!P396</f>
        <v/>
      </c>
      <c r="R2895" s="44">
        <f>JUN!Q396</f>
        <v/>
      </c>
      <c r="S2895" s="46">
        <f>S2894+IF(X2895=0,0,M2895)</f>
        <v/>
      </c>
      <c r="T2895" s="47">
        <f>MAX(T2894,S2895)</f>
        <v/>
      </c>
      <c r="U2895" s="48">
        <f>S2895-T2895</f>
        <v/>
      </c>
      <c r="V2895" s="47">
        <f>IFERROR(SUMIFS(DATABASE!$M$5:$M$6004,DATABASE!$B$5:$B$6004,B2895,DATABASE!$X$5:$X$6004,1),0)</f>
        <v/>
      </c>
      <c r="W2895" s="31">
        <f>IFERROR(COUNTIFS(DATABASE!$B$5:$B$6004,B2895,DATABASE!$X$5:$X$6004,1),0)</f>
        <v/>
      </c>
      <c r="X2895" s="49">
        <f>--AND(ISNUMBER(B2895),C2895&lt;&gt;"",L2895&lt;&gt;"",M2895&lt;&gt;"")</f>
        <v/>
      </c>
    </row>
    <row r="2896" ht="15" customHeight="1" s="111">
      <c r="A2896" s="50" t="inlineStr">
        <is>
          <t>JUN</t>
        </is>
      </c>
      <c r="B2896" s="51">
        <f>JUN!A397</f>
        <v/>
      </c>
      <c r="C2896" s="52">
        <f>JUN!B397</f>
        <v/>
      </c>
      <c r="D2896" s="52">
        <f>JUN!C397</f>
        <v/>
      </c>
      <c r="E2896" s="52">
        <f>JUN!D397</f>
        <v/>
      </c>
      <c r="F2896" s="52">
        <f>JUN!E397</f>
        <v/>
      </c>
      <c r="G2896" s="52">
        <f>JUN!F397</f>
        <v/>
      </c>
      <c r="H2896" s="52">
        <f>JUN!G397</f>
        <v/>
      </c>
      <c r="I2896" s="53">
        <f>JUN!H397</f>
        <v/>
      </c>
      <c r="J2896" s="53">
        <f>JUN!I397</f>
        <v/>
      </c>
      <c r="K2896" s="52">
        <f>JUN!J397</f>
        <v/>
      </c>
      <c r="L2896" s="52">
        <f>JUN!K397</f>
        <v/>
      </c>
      <c r="M2896" s="54">
        <f>JUN!L397</f>
        <v/>
      </c>
      <c r="N2896" s="52">
        <f>JUN!M397</f>
        <v/>
      </c>
      <c r="O2896" s="52">
        <f>JUN!N397</f>
        <v/>
      </c>
      <c r="P2896" s="52">
        <f>JUN!O397</f>
        <v/>
      </c>
      <c r="Q2896" s="52">
        <f>JUN!P397</f>
        <v/>
      </c>
      <c r="R2896" s="52">
        <f>JUN!Q397</f>
        <v/>
      </c>
      <c r="S2896" s="54">
        <f>S2895+IF(X2896=0,0,M2896)</f>
        <v/>
      </c>
      <c r="T2896" s="55">
        <f>MAX(T2895,S2896)</f>
        <v/>
      </c>
      <c r="U2896" s="56">
        <f>S2896-T2896</f>
        <v/>
      </c>
      <c r="V2896" s="55">
        <f>IFERROR(SUMIFS(DATABASE!$M$5:$M$6004,DATABASE!$B$5:$B$6004,B2896,DATABASE!$X$5:$X$6004,1),0)</f>
        <v/>
      </c>
      <c r="W2896" s="57">
        <f>IFERROR(COUNTIFS(DATABASE!$B$5:$B$6004,B2896,DATABASE!$X$5:$X$6004,1),0)</f>
        <v/>
      </c>
      <c r="X2896" s="58">
        <f>--AND(ISNUMBER(B2896),C2896&lt;&gt;"",L2896&lt;&gt;"",M2896&lt;&gt;"")</f>
        <v/>
      </c>
    </row>
    <row r="2897" ht="15" customHeight="1" s="111">
      <c r="A2897" s="42" t="inlineStr">
        <is>
          <t>JUN</t>
        </is>
      </c>
      <c r="B2897" s="43">
        <f>JUN!A398</f>
        <v/>
      </c>
      <c r="C2897" s="44">
        <f>JUN!B398</f>
        <v/>
      </c>
      <c r="D2897" s="44">
        <f>JUN!C398</f>
        <v/>
      </c>
      <c r="E2897" s="44">
        <f>JUN!D398</f>
        <v/>
      </c>
      <c r="F2897" s="44">
        <f>JUN!E398</f>
        <v/>
      </c>
      <c r="G2897" s="44">
        <f>JUN!F398</f>
        <v/>
      </c>
      <c r="H2897" s="44">
        <f>JUN!G398</f>
        <v/>
      </c>
      <c r="I2897" s="45">
        <f>JUN!H398</f>
        <v/>
      </c>
      <c r="J2897" s="45">
        <f>JUN!I398</f>
        <v/>
      </c>
      <c r="K2897" s="44">
        <f>JUN!J398</f>
        <v/>
      </c>
      <c r="L2897" s="44">
        <f>JUN!K398</f>
        <v/>
      </c>
      <c r="M2897" s="46">
        <f>JUN!L398</f>
        <v/>
      </c>
      <c r="N2897" s="44">
        <f>JUN!M398</f>
        <v/>
      </c>
      <c r="O2897" s="44">
        <f>JUN!N398</f>
        <v/>
      </c>
      <c r="P2897" s="44">
        <f>JUN!O398</f>
        <v/>
      </c>
      <c r="Q2897" s="44">
        <f>JUN!P398</f>
        <v/>
      </c>
      <c r="R2897" s="44">
        <f>JUN!Q398</f>
        <v/>
      </c>
      <c r="S2897" s="46">
        <f>S2896+IF(X2897=0,0,M2897)</f>
        <v/>
      </c>
      <c r="T2897" s="47">
        <f>MAX(T2896,S2897)</f>
        <v/>
      </c>
      <c r="U2897" s="48">
        <f>S2897-T2897</f>
        <v/>
      </c>
      <c r="V2897" s="47">
        <f>IFERROR(SUMIFS(DATABASE!$M$5:$M$6004,DATABASE!$B$5:$B$6004,B2897,DATABASE!$X$5:$X$6004,1),0)</f>
        <v/>
      </c>
      <c r="W2897" s="31">
        <f>IFERROR(COUNTIFS(DATABASE!$B$5:$B$6004,B2897,DATABASE!$X$5:$X$6004,1),0)</f>
        <v/>
      </c>
      <c r="X2897" s="49">
        <f>--AND(ISNUMBER(B2897),C2897&lt;&gt;"",L2897&lt;&gt;"",M2897&lt;&gt;"")</f>
        <v/>
      </c>
    </row>
    <row r="2898" ht="15" customHeight="1" s="111">
      <c r="A2898" s="50" t="inlineStr">
        <is>
          <t>JUN</t>
        </is>
      </c>
      <c r="B2898" s="51">
        <f>JUN!A399</f>
        <v/>
      </c>
      <c r="C2898" s="52">
        <f>JUN!B399</f>
        <v/>
      </c>
      <c r="D2898" s="52">
        <f>JUN!C399</f>
        <v/>
      </c>
      <c r="E2898" s="52">
        <f>JUN!D399</f>
        <v/>
      </c>
      <c r="F2898" s="52">
        <f>JUN!E399</f>
        <v/>
      </c>
      <c r="G2898" s="52">
        <f>JUN!F399</f>
        <v/>
      </c>
      <c r="H2898" s="52">
        <f>JUN!G399</f>
        <v/>
      </c>
      <c r="I2898" s="53">
        <f>JUN!H399</f>
        <v/>
      </c>
      <c r="J2898" s="53">
        <f>JUN!I399</f>
        <v/>
      </c>
      <c r="K2898" s="52">
        <f>JUN!J399</f>
        <v/>
      </c>
      <c r="L2898" s="52">
        <f>JUN!K399</f>
        <v/>
      </c>
      <c r="M2898" s="54">
        <f>JUN!L399</f>
        <v/>
      </c>
      <c r="N2898" s="52">
        <f>JUN!M399</f>
        <v/>
      </c>
      <c r="O2898" s="52">
        <f>JUN!N399</f>
        <v/>
      </c>
      <c r="P2898" s="52">
        <f>JUN!O399</f>
        <v/>
      </c>
      <c r="Q2898" s="52">
        <f>JUN!P399</f>
        <v/>
      </c>
      <c r="R2898" s="52">
        <f>JUN!Q399</f>
        <v/>
      </c>
      <c r="S2898" s="54">
        <f>S2897+IF(X2898=0,0,M2898)</f>
        <v/>
      </c>
      <c r="T2898" s="55">
        <f>MAX(T2897,S2898)</f>
        <v/>
      </c>
      <c r="U2898" s="56">
        <f>S2898-T2898</f>
        <v/>
      </c>
      <c r="V2898" s="55">
        <f>IFERROR(SUMIFS(DATABASE!$M$5:$M$6004,DATABASE!$B$5:$B$6004,B2898,DATABASE!$X$5:$X$6004,1),0)</f>
        <v/>
      </c>
      <c r="W2898" s="57">
        <f>IFERROR(COUNTIFS(DATABASE!$B$5:$B$6004,B2898,DATABASE!$X$5:$X$6004,1),0)</f>
        <v/>
      </c>
      <c r="X2898" s="58">
        <f>--AND(ISNUMBER(B2898),C2898&lt;&gt;"",L2898&lt;&gt;"",M2898&lt;&gt;"")</f>
        <v/>
      </c>
    </row>
    <row r="2899" ht="15" customHeight="1" s="111">
      <c r="A2899" s="42" t="inlineStr">
        <is>
          <t>JUN</t>
        </is>
      </c>
      <c r="B2899" s="43">
        <f>JUN!A400</f>
        <v/>
      </c>
      <c r="C2899" s="44">
        <f>JUN!B400</f>
        <v/>
      </c>
      <c r="D2899" s="44">
        <f>JUN!C400</f>
        <v/>
      </c>
      <c r="E2899" s="44">
        <f>JUN!D400</f>
        <v/>
      </c>
      <c r="F2899" s="44">
        <f>JUN!E400</f>
        <v/>
      </c>
      <c r="G2899" s="44">
        <f>JUN!F400</f>
        <v/>
      </c>
      <c r="H2899" s="44">
        <f>JUN!G400</f>
        <v/>
      </c>
      <c r="I2899" s="45">
        <f>JUN!H400</f>
        <v/>
      </c>
      <c r="J2899" s="45">
        <f>JUN!I400</f>
        <v/>
      </c>
      <c r="K2899" s="44">
        <f>JUN!J400</f>
        <v/>
      </c>
      <c r="L2899" s="44">
        <f>JUN!K400</f>
        <v/>
      </c>
      <c r="M2899" s="46">
        <f>JUN!L400</f>
        <v/>
      </c>
      <c r="N2899" s="44">
        <f>JUN!M400</f>
        <v/>
      </c>
      <c r="O2899" s="44">
        <f>JUN!N400</f>
        <v/>
      </c>
      <c r="P2899" s="44">
        <f>JUN!O400</f>
        <v/>
      </c>
      <c r="Q2899" s="44">
        <f>JUN!P400</f>
        <v/>
      </c>
      <c r="R2899" s="44">
        <f>JUN!Q400</f>
        <v/>
      </c>
      <c r="S2899" s="46">
        <f>S2898+IF(X2899=0,0,M2899)</f>
        <v/>
      </c>
      <c r="T2899" s="47">
        <f>MAX(T2898,S2899)</f>
        <v/>
      </c>
      <c r="U2899" s="48">
        <f>S2899-T2899</f>
        <v/>
      </c>
      <c r="V2899" s="47">
        <f>IFERROR(SUMIFS(DATABASE!$M$5:$M$6004,DATABASE!$B$5:$B$6004,B2899,DATABASE!$X$5:$X$6004,1),0)</f>
        <v/>
      </c>
      <c r="W2899" s="31">
        <f>IFERROR(COUNTIFS(DATABASE!$B$5:$B$6004,B2899,DATABASE!$X$5:$X$6004,1),0)</f>
        <v/>
      </c>
      <c r="X2899" s="49">
        <f>--AND(ISNUMBER(B2899),C2899&lt;&gt;"",L2899&lt;&gt;"",M2899&lt;&gt;"")</f>
        <v/>
      </c>
    </row>
    <row r="2900" ht="15" customHeight="1" s="111">
      <c r="A2900" s="50" t="inlineStr">
        <is>
          <t>JUN</t>
        </is>
      </c>
      <c r="B2900" s="51">
        <f>JUN!A401</f>
        <v/>
      </c>
      <c r="C2900" s="52">
        <f>JUN!B401</f>
        <v/>
      </c>
      <c r="D2900" s="52">
        <f>JUN!C401</f>
        <v/>
      </c>
      <c r="E2900" s="52">
        <f>JUN!D401</f>
        <v/>
      </c>
      <c r="F2900" s="52">
        <f>JUN!E401</f>
        <v/>
      </c>
      <c r="G2900" s="52">
        <f>JUN!F401</f>
        <v/>
      </c>
      <c r="H2900" s="52">
        <f>JUN!G401</f>
        <v/>
      </c>
      <c r="I2900" s="53">
        <f>JUN!H401</f>
        <v/>
      </c>
      <c r="J2900" s="53">
        <f>JUN!I401</f>
        <v/>
      </c>
      <c r="K2900" s="52">
        <f>JUN!J401</f>
        <v/>
      </c>
      <c r="L2900" s="52">
        <f>JUN!K401</f>
        <v/>
      </c>
      <c r="M2900" s="54">
        <f>JUN!L401</f>
        <v/>
      </c>
      <c r="N2900" s="52">
        <f>JUN!M401</f>
        <v/>
      </c>
      <c r="O2900" s="52">
        <f>JUN!N401</f>
        <v/>
      </c>
      <c r="P2900" s="52">
        <f>JUN!O401</f>
        <v/>
      </c>
      <c r="Q2900" s="52">
        <f>JUN!P401</f>
        <v/>
      </c>
      <c r="R2900" s="52">
        <f>JUN!Q401</f>
        <v/>
      </c>
      <c r="S2900" s="54">
        <f>S2899+IF(X2900=0,0,M2900)</f>
        <v/>
      </c>
      <c r="T2900" s="55">
        <f>MAX(T2899,S2900)</f>
        <v/>
      </c>
      <c r="U2900" s="56">
        <f>S2900-T2900</f>
        <v/>
      </c>
      <c r="V2900" s="55">
        <f>IFERROR(SUMIFS(DATABASE!$M$5:$M$6004,DATABASE!$B$5:$B$6004,B2900,DATABASE!$X$5:$X$6004,1),0)</f>
        <v/>
      </c>
      <c r="W2900" s="57">
        <f>IFERROR(COUNTIFS(DATABASE!$B$5:$B$6004,B2900,DATABASE!$X$5:$X$6004,1),0)</f>
        <v/>
      </c>
      <c r="X2900" s="58">
        <f>--AND(ISNUMBER(B2900),C2900&lt;&gt;"",L2900&lt;&gt;"",M2900&lt;&gt;"")</f>
        <v/>
      </c>
    </row>
    <row r="2901" ht="15" customHeight="1" s="111">
      <c r="A2901" s="42" t="inlineStr">
        <is>
          <t>JUN</t>
        </is>
      </c>
      <c r="B2901" s="43">
        <f>JUN!A402</f>
        <v/>
      </c>
      <c r="C2901" s="44">
        <f>JUN!B402</f>
        <v/>
      </c>
      <c r="D2901" s="44">
        <f>JUN!C402</f>
        <v/>
      </c>
      <c r="E2901" s="44">
        <f>JUN!D402</f>
        <v/>
      </c>
      <c r="F2901" s="44">
        <f>JUN!E402</f>
        <v/>
      </c>
      <c r="G2901" s="44">
        <f>JUN!F402</f>
        <v/>
      </c>
      <c r="H2901" s="44">
        <f>JUN!G402</f>
        <v/>
      </c>
      <c r="I2901" s="45">
        <f>JUN!H402</f>
        <v/>
      </c>
      <c r="J2901" s="45">
        <f>JUN!I402</f>
        <v/>
      </c>
      <c r="K2901" s="44">
        <f>JUN!J402</f>
        <v/>
      </c>
      <c r="L2901" s="44">
        <f>JUN!K402</f>
        <v/>
      </c>
      <c r="M2901" s="46">
        <f>JUN!L402</f>
        <v/>
      </c>
      <c r="N2901" s="44">
        <f>JUN!M402</f>
        <v/>
      </c>
      <c r="O2901" s="44">
        <f>JUN!N402</f>
        <v/>
      </c>
      <c r="P2901" s="44">
        <f>JUN!O402</f>
        <v/>
      </c>
      <c r="Q2901" s="44">
        <f>JUN!P402</f>
        <v/>
      </c>
      <c r="R2901" s="44">
        <f>JUN!Q402</f>
        <v/>
      </c>
      <c r="S2901" s="46">
        <f>S2900+IF(X2901=0,0,M2901)</f>
        <v/>
      </c>
      <c r="T2901" s="47">
        <f>MAX(T2900,S2901)</f>
        <v/>
      </c>
      <c r="U2901" s="48">
        <f>S2901-T2901</f>
        <v/>
      </c>
      <c r="V2901" s="47">
        <f>IFERROR(SUMIFS(DATABASE!$M$5:$M$6004,DATABASE!$B$5:$B$6004,B2901,DATABASE!$X$5:$X$6004,1),0)</f>
        <v/>
      </c>
      <c r="W2901" s="31">
        <f>IFERROR(COUNTIFS(DATABASE!$B$5:$B$6004,B2901,DATABASE!$X$5:$X$6004,1),0)</f>
        <v/>
      </c>
      <c r="X2901" s="49">
        <f>--AND(ISNUMBER(B2901),C2901&lt;&gt;"",L2901&lt;&gt;"",M2901&lt;&gt;"")</f>
        <v/>
      </c>
    </row>
    <row r="2902" ht="15" customHeight="1" s="111">
      <c r="A2902" s="50" t="inlineStr">
        <is>
          <t>JUN</t>
        </is>
      </c>
      <c r="B2902" s="51">
        <f>JUN!A403</f>
        <v/>
      </c>
      <c r="C2902" s="52">
        <f>JUN!B403</f>
        <v/>
      </c>
      <c r="D2902" s="52">
        <f>JUN!C403</f>
        <v/>
      </c>
      <c r="E2902" s="52">
        <f>JUN!D403</f>
        <v/>
      </c>
      <c r="F2902" s="52">
        <f>JUN!E403</f>
        <v/>
      </c>
      <c r="G2902" s="52">
        <f>JUN!F403</f>
        <v/>
      </c>
      <c r="H2902" s="52">
        <f>JUN!G403</f>
        <v/>
      </c>
      <c r="I2902" s="53">
        <f>JUN!H403</f>
        <v/>
      </c>
      <c r="J2902" s="53">
        <f>JUN!I403</f>
        <v/>
      </c>
      <c r="K2902" s="52">
        <f>JUN!J403</f>
        <v/>
      </c>
      <c r="L2902" s="52">
        <f>JUN!K403</f>
        <v/>
      </c>
      <c r="M2902" s="54">
        <f>JUN!L403</f>
        <v/>
      </c>
      <c r="N2902" s="52">
        <f>JUN!M403</f>
        <v/>
      </c>
      <c r="O2902" s="52">
        <f>JUN!N403</f>
        <v/>
      </c>
      <c r="P2902" s="52">
        <f>JUN!O403</f>
        <v/>
      </c>
      <c r="Q2902" s="52">
        <f>JUN!P403</f>
        <v/>
      </c>
      <c r="R2902" s="52">
        <f>JUN!Q403</f>
        <v/>
      </c>
      <c r="S2902" s="54">
        <f>S2901+IF(X2902=0,0,M2902)</f>
        <v/>
      </c>
      <c r="T2902" s="55">
        <f>MAX(T2901,S2902)</f>
        <v/>
      </c>
      <c r="U2902" s="56">
        <f>S2902-T2902</f>
        <v/>
      </c>
      <c r="V2902" s="55">
        <f>IFERROR(SUMIFS(DATABASE!$M$5:$M$6004,DATABASE!$B$5:$B$6004,B2902,DATABASE!$X$5:$X$6004,1),0)</f>
        <v/>
      </c>
      <c r="W2902" s="57">
        <f>IFERROR(COUNTIFS(DATABASE!$B$5:$B$6004,B2902,DATABASE!$X$5:$X$6004,1),0)</f>
        <v/>
      </c>
      <c r="X2902" s="58">
        <f>--AND(ISNUMBER(B2902),C2902&lt;&gt;"",L2902&lt;&gt;"",M2902&lt;&gt;"")</f>
        <v/>
      </c>
    </row>
    <row r="2903" ht="15" customHeight="1" s="111">
      <c r="A2903" s="42" t="inlineStr">
        <is>
          <t>JUN</t>
        </is>
      </c>
      <c r="B2903" s="43">
        <f>JUN!A404</f>
        <v/>
      </c>
      <c r="C2903" s="44">
        <f>JUN!B404</f>
        <v/>
      </c>
      <c r="D2903" s="44">
        <f>JUN!C404</f>
        <v/>
      </c>
      <c r="E2903" s="44">
        <f>JUN!D404</f>
        <v/>
      </c>
      <c r="F2903" s="44">
        <f>JUN!E404</f>
        <v/>
      </c>
      <c r="G2903" s="44">
        <f>JUN!F404</f>
        <v/>
      </c>
      <c r="H2903" s="44">
        <f>JUN!G404</f>
        <v/>
      </c>
      <c r="I2903" s="45">
        <f>JUN!H404</f>
        <v/>
      </c>
      <c r="J2903" s="45">
        <f>JUN!I404</f>
        <v/>
      </c>
      <c r="K2903" s="44">
        <f>JUN!J404</f>
        <v/>
      </c>
      <c r="L2903" s="44">
        <f>JUN!K404</f>
        <v/>
      </c>
      <c r="M2903" s="46">
        <f>JUN!L404</f>
        <v/>
      </c>
      <c r="N2903" s="44">
        <f>JUN!M404</f>
        <v/>
      </c>
      <c r="O2903" s="44">
        <f>JUN!N404</f>
        <v/>
      </c>
      <c r="P2903" s="44">
        <f>JUN!O404</f>
        <v/>
      </c>
      <c r="Q2903" s="44">
        <f>JUN!P404</f>
        <v/>
      </c>
      <c r="R2903" s="44">
        <f>JUN!Q404</f>
        <v/>
      </c>
      <c r="S2903" s="46">
        <f>S2902+IF(X2903=0,0,M2903)</f>
        <v/>
      </c>
      <c r="T2903" s="47">
        <f>MAX(T2902,S2903)</f>
        <v/>
      </c>
      <c r="U2903" s="48">
        <f>S2903-T2903</f>
        <v/>
      </c>
      <c r="V2903" s="47">
        <f>IFERROR(SUMIFS(DATABASE!$M$5:$M$6004,DATABASE!$B$5:$B$6004,B2903,DATABASE!$X$5:$X$6004,1),0)</f>
        <v/>
      </c>
      <c r="W2903" s="31">
        <f>IFERROR(COUNTIFS(DATABASE!$B$5:$B$6004,B2903,DATABASE!$X$5:$X$6004,1),0)</f>
        <v/>
      </c>
      <c r="X2903" s="49">
        <f>--AND(ISNUMBER(B2903),C2903&lt;&gt;"",L2903&lt;&gt;"",M2903&lt;&gt;"")</f>
        <v/>
      </c>
    </row>
    <row r="2904" ht="15" customHeight="1" s="111">
      <c r="A2904" s="50" t="inlineStr">
        <is>
          <t>JUN</t>
        </is>
      </c>
      <c r="B2904" s="51">
        <f>JUN!A405</f>
        <v/>
      </c>
      <c r="C2904" s="52">
        <f>JUN!B405</f>
        <v/>
      </c>
      <c r="D2904" s="52">
        <f>JUN!C405</f>
        <v/>
      </c>
      <c r="E2904" s="52">
        <f>JUN!D405</f>
        <v/>
      </c>
      <c r="F2904" s="52">
        <f>JUN!E405</f>
        <v/>
      </c>
      <c r="G2904" s="52">
        <f>JUN!F405</f>
        <v/>
      </c>
      <c r="H2904" s="52">
        <f>JUN!G405</f>
        <v/>
      </c>
      <c r="I2904" s="53">
        <f>JUN!H405</f>
        <v/>
      </c>
      <c r="J2904" s="53">
        <f>JUN!I405</f>
        <v/>
      </c>
      <c r="K2904" s="52">
        <f>JUN!J405</f>
        <v/>
      </c>
      <c r="L2904" s="52">
        <f>JUN!K405</f>
        <v/>
      </c>
      <c r="M2904" s="54">
        <f>JUN!L405</f>
        <v/>
      </c>
      <c r="N2904" s="52">
        <f>JUN!M405</f>
        <v/>
      </c>
      <c r="O2904" s="52">
        <f>JUN!N405</f>
        <v/>
      </c>
      <c r="P2904" s="52">
        <f>JUN!O405</f>
        <v/>
      </c>
      <c r="Q2904" s="52">
        <f>JUN!P405</f>
        <v/>
      </c>
      <c r="R2904" s="52">
        <f>JUN!Q405</f>
        <v/>
      </c>
      <c r="S2904" s="54">
        <f>S2903+IF(X2904=0,0,M2904)</f>
        <v/>
      </c>
      <c r="T2904" s="55">
        <f>MAX(T2903,S2904)</f>
        <v/>
      </c>
      <c r="U2904" s="56">
        <f>S2904-T2904</f>
        <v/>
      </c>
      <c r="V2904" s="55">
        <f>IFERROR(SUMIFS(DATABASE!$M$5:$M$6004,DATABASE!$B$5:$B$6004,B2904,DATABASE!$X$5:$X$6004,1),0)</f>
        <v/>
      </c>
      <c r="W2904" s="57">
        <f>IFERROR(COUNTIFS(DATABASE!$B$5:$B$6004,B2904,DATABASE!$X$5:$X$6004,1),0)</f>
        <v/>
      </c>
      <c r="X2904" s="58">
        <f>--AND(ISNUMBER(B2904),C2904&lt;&gt;"",L2904&lt;&gt;"",M2904&lt;&gt;"")</f>
        <v/>
      </c>
    </row>
    <row r="2905" ht="15" customHeight="1" s="111">
      <c r="A2905" s="42" t="inlineStr">
        <is>
          <t>JUN</t>
        </is>
      </c>
      <c r="B2905" s="43">
        <f>JUN!A406</f>
        <v/>
      </c>
      <c r="C2905" s="44">
        <f>JUN!B406</f>
        <v/>
      </c>
      <c r="D2905" s="44">
        <f>JUN!C406</f>
        <v/>
      </c>
      <c r="E2905" s="44">
        <f>JUN!D406</f>
        <v/>
      </c>
      <c r="F2905" s="44">
        <f>JUN!E406</f>
        <v/>
      </c>
      <c r="G2905" s="44">
        <f>JUN!F406</f>
        <v/>
      </c>
      <c r="H2905" s="44">
        <f>JUN!G406</f>
        <v/>
      </c>
      <c r="I2905" s="45">
        <f>JUN!H406</f>
        <v/>
      </c>
      <c r="J2905" s="45">
        <f>JUN!I406</f>
        <v/>
      </c>
      <c r="K2905" s="44">
        <f>JUN!J406</f>
        <v/>
      </c>
      <c r="L2905" s="44">
        <f>JUN!K406</f>
        <v/>
      </c>
      <c r="M2905" s="46">
        <f>JUN!L406</f>
        <v/>
      </c>
      <c r="N2905" s="44">
        <f>JUN!M406</f>
        <v/>
      </c>
      <c r="O2905" s="44">
        <f>JUN!N406</f>
        <v/>
      </c>
      <c r="P2905" s="44">
        <f>JUN!O406</f>
        <v/>
      </c>
      <c r="Q2905" s="44">
        <f>JUN!P406</f>
        <v/>
      </c>
      <c r="R2905" s="44">
        <f>JUN!Q406</f>
        <v/>
      </c>
      <c r="S2905" s="46">
        <f>S2904+IF(X2905=0,0,M2905)</f>
        <v/>
      </c>
      <c r="T2905" s="47">
        <f>MAX(T2904,S2905)</f>
        <v/>
      </c>
      <c r="U2905" s="48">
        <f>S2905-T2905</f>
        <v/>
      </c>
      <c r="V2905" s="47">
        <f>IFERROR(SUMIFS(DATABASE!$M$5:$M$6004,DATABASE!$B$5:$B$6004,B2905,DATABASE!$X$5:$X$6004,1),0)</f>
        <v/>
      </c>
      <c r="W2905" s="31">
        <f>IFERROR(COUNTIFS(DATABASE!$B$5:$B$6004,B2905,DATABASE!$X$5:$X$6004,1),0)</f>
        <v/>
      </c>
      <c r="X2905" s="49">
        <f>--AND(ISNUMBER(B2905),C2905&lt;&gt;"",L2905&lt;&gt;"",M2905&lt;&gt;"")</f>
        <v/>
      </c>
    </row>
    <row r="2906" ht="15" customHeight="1" s="111">
      <c r="A2906" s="50" t="inlineStr">
        <is>
          <t>JUN</t>
        </is>
      </c>
      <c r="B2906" s="51">
        <f>JUN!A407</f>
        <v/>
      </c>
      <c r="C2906" s="52">
        <f>JUN!B407</f>
        <v/>
      </c>
      <c r="D2906" s="52">
        <f>JUN!C407</f>
        <v/>
      </c>
      <c r="E2906" s="52">
        <f>JUN!D407</f>
        <v/>
      </c>
      <c r="F2906" s="52">
        <f>JUN!E407</f>
        <v/>
      </c>
      <c r="G2906" s="52">
        <f>JUN!F407</f>
        <v/>
      </c>
      <c r="H2906" s="52">
        <f>JUN!G407</f>
        <v/>
      </c>
      <c r="I2906" s="53">
        <f>JUN!H407</f>
        <v/>
      </c>
      <c r="J2906" s="53">
        <f>JUN!I407</f>
        <v/>
      </c>
      <c r="K2906" s="52">
        <f>JUN!J407</f>
        <v/>
      </c>
      <c r="L2906" s="52">
        <f>JUN!K407</f>
        <v/>
      </c>
      <c r="M2906" s="54">
        <f>JUN!L407</f>
        <v/>
      </c>
      <c r="N2906" s="52">
        <f>JUN!M407</f>
        <v/>
      </c>
      <c r="O2906" s="52">
        <f>JUN!N407</f>
        <v/>
      </c>
      <c r="P2906" s="52">
        <f>JUN!O407</f>
        <v/>
      </c>
      <c r="Q2906" s="52">
        <f>JUN!P407</f>
        <v/>
      </c>
      <c r="R2906" s="52">
        <f>JUN!Q407</f>
        <v/>
      </c>
      <c r="S2906" s="54">
        <f>S2905+IF(X2906=0,0,M2906)</f>
        <v/>
      </c>
      <c r="T2906" s="55">
        <f>MAX(T2905,S2906)</f>
        <v/>
      </c>
      <c r="U2906" s="56">
        <f>S2906-T2906</f>
        <v/>
      </c>
      <c r="V2906" s="55">
        <f>IFERROR(SUMIFS(DATABASE!$M$5:$M$6004,DATABASE!$B$5:$B$6004,B2906,DATABASE!$X$5:$X$6004,1),0)</f>
        <v/>
      </c>
      <c r="W2906" s="57">
        <f>IFERROR(COUNTIFS(DATABASE!$B$5:$B$6004,B2906,DATABASE!$X$5:$X$6004,1),0)</f>
        <v/>
      </c>
      <c r="X2906" s="58">
        <f>--AND(ISNUMBER(B2906),C2906&lt;&gt;"",L2906&lt;&gt;"",M2906&lt;&gt;"")</f>
        <v/>
      </c>
    </row>
    <row r="2907" ht="15" customHeight="1" s="111">
      <c r="A2907" s="42" t="inlineStr">
        <is>
          <t>JUN</t>
        </is>
      </c>
      <c r="B2907" s="43">
        <f>JUN!A408</f>
        <v/>
      </c>
      <c r="C2907" s="44">
        <f>JUN!B408</f>
        <v/>
      </c>
      <c r="D2907" s="44">
        <f>JUN!C408</f>
        <v/>
      </c>
      <c r="E2907" s="44">
        <f>JUN!D408</f>
        <v/>
      </c>
      <c r="F2907" s="44">
        <f>JUN!E408</f>
        <v/>
      </c>
      <c r="G2907" s="44">
        <f>JUN!F408</f>
        <v/>
      </c>
      <c r="H2907" s="44">
        <f>JUN!G408</f>
        <v/>
      </c>
      <c r="I2907" s="45">
        <f>JUN!H408</f>
        <v/>
      </c>
      <c r="J2907" s="45">
        <f>JUN!I408</f>
        <v/>
      </c>
      <c r="K2907" s="44">
        <f>JUN!J408</f>
        <v/>
      </c>
      <c r="L2907" s="44">
        <f>JUN!K408</f>
        <v/>
      </c>
      <c r="M2907" s="46">
        <f>JUN!L408</f>
        <v/>
      </c>
      <c r="N2907" s="44">
        <f>JUN!M408</f>
        <v/>
      </c>
      <c r="O2907" s="44">
        <f>JUN!N408</f>
        <v/>
      </c>
      <c r="P2907" s="44">
        <f>JUN!O408</f>
        <v/>
      </c>
      <c r="Q2907" s="44">
        <f>JUN!P408</f>
        <v/>
      </c>
      <c r="R2907" s="44">
        <f>JUN!Q408</f>
        <v/>
      </c>
      <c r="S2907" s="46">
        <f>S2906+IF(X2907=0,0,M2907)</f>
        <v/>
      </c>
      <c r="T2907" s="47">
        <f>MAX(T2906,S2907)</f>
        <v/>
      </c>
      <c r="U2907" s="48">
        <f>S2907-T2907</f>
        <v/>
      </c>
      <c r="V2907" s="47">
        <f>IFERROR(SUMIFS(DATABASE!$M$5:$M$6004,DATABASE!$B$5:$B$6004,B2907,DATABASE!$X$5:$X$6004,1),0)</f>
        <v/>
      </c>
      <c r="W2907" s="31">
        <f>IFERROR(COUNTIFS(DATABASE!$B$5:$B$6004,B2907,DATABASE!$X$5:$X$6004,1),0)</f>
        <v/>
      </c>
      <c r="X2907" s="49">
        <f>--AND(ISNUMBER(B2907),C2907&lt;&gt;"",L2907&lt;&gt;"",M2907&lt;&gt;"")</f>
        <v/>
      </c>
    </row>
    <row r="2908" ht="15" customHeight="1" s="111">
      <c r="A2908" s="50" t="inlineStr">
        <is>
          <t>JUN</t>
        </is>
      </c>
      <c r="B2908" s="51">
        <f>JUN!A409</f>
        <v/>
      </c>
      <c r="C2908" s="52">
        <f>JUN!B409</f>
        <v/>
      </c>
      <c r="D2908" s="52">
        <f>JUN!C409</f>
        <v/>
      </c>
      <c r="E2908" s="52">
        <f>JUN!D409</f>
        <v/>
      </c>
      <c r="F2908" s="52">
        <f>JUN!E409</f>
        <v/>
      </c>
      <c r="G2908" s="52">
        <f>JUN!F409</f>
        <v/>
      </c>
      <c r="H2908" s="52">
        <f>JUN!G409</f>
        <v/>
      </c>
      <c r="I2908" s="53">
        <f>JUN!H409</f>
        <v/>
      </c>
      <c r="J2908" s="53">
        <f>JUN!I409</f>
        <v/>
      </c>
      <c r="K2908" s="52">
        <f>JUN!J409</f>
        <v/>
      </c>
      <c r="L2908" s="52">
        <f>JUN!K409</f>
        <v/>
      </c>
      <c r="M2908" s="54">
        <f>JUN!L409</f>
        <v/>
      </c>
      <c r="N2908" s="52">
        <f>JUN!M409</f>
        <v/>
      </c>
      <c r="O2908" s="52">
        <f>JUN!N409</f>
        <v/>
      </c>
      <c r="P2908" s="52">
        <f>JUN!O409</f>
        <v/>
      </c>
      <c r="Q2908" s="52">
        <f>JUN!P409</f>
        <v/>
      </c>
      <c r="R2908" s="52">
        <f>JUN!Q409</f>
        <v/>
      </c>
      <c r="S2908" s="54">
        <f>S2907+IF(X2908=0,0,M2908)</f>
        <v/>
      </c>
      <c r="T2908" s="55">
        <f>MAX(T2907,S2908)</f>
        <v/>
      </c>
      <c r="U2908" s="56">
        <f>S2908-T2908</f>
        <v/>
      </c>
      <c r="V2908" s="55">
        <f>IFERROR(SUMIFS(DATABASE!$M$5:$M$6004,DATABASE!$B$5:$B$6004,B2908,DATABASE!$X$5:$X$6004,1),0)</f>
        <v/>
      </c>
      <c r="W2908" s="57">
        <f>IFERROR(COUNTIFS(DATABASE!$B$5:$B$6004,B2908,DATABASE!$X$5:$X$6004,1),0)</f>
        <v/>
      </c>
      <c r="X2908" s="58">
        <f>--AND(ISNUMBER(B2908),C2908&lt;&gt;"",L2908&lt;&gt;"",M2908&lt;&gt;"")</f>
        <v/>
      </c>
    </row>
    <row r="2909" ht="15" customHeight="1" s="111">
      <c r="A2909" s="42" t="inlineStr">
        <is>
          <t>JUN</t>
        </is>
      </c>
      <c r="B2909" s="43">
        <f>JUN!A410</f>
        <v/>
      </c>
      <c r="C2909" s="44">
        <f>JUN!B410</f>
        <v/>
      </c>
      <c r="D2909" s="44">
        <f>JUN!C410</f>
        <v/>
      </c>
      <c r="E2909" s="44">
        <f>JUN!D410</f>
        <v/>
      </c>
      <c r="F2909" s="44">
        <f>JUN!E410</f>
        <v/>
      </c>
      <c r="G2909" s="44">
        <f>JUN!F410</f>
        <v/>
      </c>
      <c r="H2909" s="44">
        <f>JUN!G410</f>
        <v/>
      </c>
      <c r="I2909" s="45">
        <f>JUN!H410</f>
        <v/>
      </c>
      <c r="J2909" s="45">
        <f>JUN!I410</f>
        <v/>
      </c>
      <c r="K2909" s="44">
        <f>JUN!J410</f>
        <v/>
      </c>
      <c r="L2909" s="44">
        <f>JUN!K410</f>
        <v/>
      </c>
      <c r="M2909" s="46">
        <f>JUN!L410</f>
        <v/>
      </c>
      <c r="N2909" s="44">
        <f>JUN!M410</f>
        <v/>
      </c>
      <c r="O2909" s="44">
        <f>JUN!N410</f>
        <v/>
      </c>
      <c r="P2909" s="44">
        <f>JUN!O410</f>
        <v/>
      </c>
      <c r="Q2909" s="44">
        <f>JUN!P410</f>
        <v/>
      </c>
      <c r="R2909" s="44">
        <f>JUN!Q410</f>
        <v/>
      </c>
      <c r="S2909" s="46">
        <f>S2908+IF(X2909=0,0,M2909)</f>
        <v/>
      </c>
      <c r="T2909" s="47">
        <f>MAX(T2908,S2909)</f>
        <v/>
      </c>
      <c r="U2909" s="48">
        <f>S2909-T2909</f>
        <v/>
      </c>
      <c r="V2909" s="47">
        <f>IFERROR(SUMIFS(DATABASE!$M$5:$M$6004,DATABASE!$B$5:$B$6004,B2909,DATABASE!$X$5:$X$6004,1),0)</f>
        <v/>
      </c>
      <c r="W2909" s="31">
        <f>IFERROR(COUNTIFS(DATABASE!$B$5:$B$6004,B2909,DATABASE!$X$5:$X$6004,1),0)</f>
        <v/>
      </c>
      <c r="X2909" s="49">
        <f>--AND(ISNUMBER(B2909),C2909&lt;&gt;"",L2909&lt;&gt;"",M2909&lt;&gt;"")</f>
        <v/>
      </c>
    </row>
    <row r="2910" ht="15" customHeight="1" s="111">
      <c r="A2910" s="50" t="inlineStr">
        <is>
          <t>JUN</t>
        </is>
      </c>
      <c r="B2910" s="51">
        <f>JUN!A411</f>
        <v/>
      </c>
      <c r="C2910" s="52">
        <f>JUN!B411</f>
        <v/>
      </c>
      <c r="D2910" s="52">
        <f>JUN!C411</f>
        <v/>
      </c>
      <c r="E2910" s="52">
        <f>JUN!D411</f>
        <v/>
      </c>
      <c r="F2910" s="52">
        <f>JUN!E411</f>
        <v/>
      </c>
      <c r="G2910" s="52">
        <f>JUN!F411</f>
        <v/>
      </c>
      <c r="H2910" s="52">
        <f>JUN!G411</f>
        <v/>
      </c>
      <c r="I2910" s="53">
        <f>JUN!H411</f>
        <v/>
      </c>
      <c r="J2910" s="53">
        <f>JUN!I411</f>
        <v/>
      </c>
      <c r="K2910" s="52">
        <f>JUN!J411</f>
        <v/>
      </c>
      <c r="L2910" s="52">
        <f>JUN!K411</f>
        <v/>
      </c>
      <c r="M2910" s="54">
        <f>JUN!L411</f>
        <v/>
      </c>
      <c r="N2910" s="52">
        <f>JUN!M411</f>
        <v/>
      </c>
      <c r="O2910" s="52">
        <f>JUN!N411</f>
        <v/>
      </c>
      <c r="P2910" s="52">
        <f>JUN!O411</f>
        <v/>
      </c>
      <c r="Q2910" s="52">
        <f>JUN!P411</f>
        <v/>
      </c>
      <c r="R2910" s="52">
        <f>JUN!Q411</f>
        <v/>
      </c>
      <c r="S2910" s="54">
        <f>S2909+IF(X2910=0,0,M2910)</f>
        <v/>
      </c>
      <c r="T2910" s="55">
        <f>MAX(T2909,S2910)</f>
        <v/>
      </c>
      <c r="U2910" s="56">
        <f>S2910-T2910</f>
        <v/>
      </c>
      <c r="V2910" s="55">
        <f>IFERROR(SUMIFS(DATABASE!$M$5:$M$6004,DATABASE!$B$5:$B$6004,B2910,DATABASE!$X$5:$X$6004,1),0)</f>
        <v/>
      </c>
      <c r="W2910" s="57">
        <f>IFERROR(COUNTIFS(DATABASE!$B$5:$B$6004,B2910,DATABASE!$X$5:$X$6004,1),0)</f>
        <v/>
      </c>
      <c r="X2910" s="58">
        <f>--AND(ISNUMBER(B2910),C2910&lt;&gt;"",L2910&lt;&gt;"",M2910&lt;&gt;"")</f>
        <v/>
      </c>
    </row>
    <row r="2911" ht="15" customHeight="1" s="111">
      <c r="A2911" s="42" t="inlineStr">
        <is>
          <t>JUN</t>
        </is>
      </c>
      <c r="B2911" s="43">
        <f>JUN!A412</f>
        <v/>
      </c>
      <c r="C2911" s="44">
        <f>JUN!B412</f>
        <v/>
      </c>
      <c r="D2911" s="44">
        <f>JUN!C412</f>
        <v/>
      </c>
      <c r="E2911" s="44">
        <f>JUN!D412</f>
        <v/>
      </c>
      <c r="F2911" s="44">
        <f>JUN!E412</f>
        <v/>
      </c>
      <c r="G2911" s="44">
        <f>JUN!F412</f>
        <v/>
      </c>
      <c r="H2911" s="44">
        <f>JUN!G412</f>
        <v/>
      </c>
      <c r="I2911" s="45">
        <f>JUN!H412</f>
        <v/>
      </c>
      <c r="J2911" s="45">
        <f>JUN!I412</f>
        <v/>
      </c>
      <c r="K2911" s="44">
        <f>JUN!J412</f>
        <v/>
      </c>
      <c r="L2911" s="44">
        <f>JUN!K412</f>
        <v/>
      </c>
      <c r="M2911" s="46">
        <f>JUN!L412</f>
        <v/>
      </c>
      <c r="N2911" s="44">
        <f>JUN!M412</f>
        <v/>
      </c>
      <c r="O2911" s="44">
        <f>JUN!N412</f>
        <v/>
      </c>
      <c r="P2911" s="44">
        <f>JUN!O412</f>
        <v/>
      </c>
      <c r="Q2911" s="44">
        <f>JUN!P412</f>
        <v/>
      </c>
      <c r="R2911" s="44">
        <f>JUN!Q412</f>
        <v/>
      </c>
      <c r="S2911" s="46">
        <f>S2910+IF(X2911=0,0,M2911)</f>
        <v/>
      </c>
      <c r="T2911" s="47">
        <f>MAX(T2910,S2911)</f>
        <v/>
      </c>
      <c r="U2911" s="48">
        <f>S2911-T2911</f>
        <v/>
      </c>
      <c r="V2911" s="47">
        <f>IFERROR(SUMIFS(DATABASE!$M$5:$M$6004,DATABASE!$B$5:$B$6004,B2911,DATABASE!$X$5:$X$6004,1),0)</f>
        <v/>
      </c>
      <c r="W2911" s="31">
        <f>IFERROR(COUNTIFS(DATABASE!$B$5:$B$6004,B2911,DATABASE!$X$5:$X$6004,1),0)</f>
        <v/>
      </c>
      <c r="X2911" s="49">
        <f>--AND(ISNUMBER(B2911),C2911&lt;&gt;"",L2911&lt;&gt;"",M2911&lt;&gt;"")</f>
        <v/>
      </c>
    </row>
    <row r="2912" ht="15" customHeight="1" s="111">
      <c r="A2912" s="50" t="inlineStr">
        <is>
          <t>JUN</t>
        </is>
      </c>
      <c r="B2912" s="51">
        <f>JUN!A413</f>
        <v/>
      </c>
      <c r="C2912" s="52">
        <f>JUN!B413</f>
        <v/>
      </c>
      <c r="D2912" s="52">
        <f>JUN!C413</f>
        <v/>
      </c>
      <c r="E2912" s="52">
        <f>JUN!D413</f>
        <v/>
      </c>
      <c r="F2912" s="52">
        <f>JUN!E413</f>
        <v/>
      </c>
      <c r="G2912" s="52">
        <f>JUN!F413</f>
        <v/>
      </c>
      <c r="H2912" s="52">
        <f>JUN!G413</f>
        <v/>
      </c>
      <c r="I2912" s="53">
        <f>JUN!H413</f>
        <v/>
      </c>
      <c r="J2912" s="53">
        <f>JUN!I413</f>
        <v/>
      </c>
      <c r="K2912" s="52">
        <f>JUN!J413</f>
        <v/>
      </c>
      <c r="L2912" s="52">
        <f>JUN!K413</f>
        <v/>
      </c>
      <c r="M2912" s="54">
        <f>JUN!L413</f>
        <v/>
      </c>
      <c r="N2912" s="52">
        <f>JUN!M413</f>
        <v/>
      </c>
      <c r="O2912" s="52">
        <f>JUN!N413</f>
        <v/>
      </c>
      <c r="P2912" s="52">
        <f>JUN!O413</f>
        <v/>
      </c>
      <c r="Q2912" s="52">
        <f>JUN!P413</f>
        <v/>
      </c>
      <c r="R2912" s="52">
        <f>JUN!Q413</f>
        <v/>
      </c>
      <c r="S2912" s="54">
        <f>S2911+IF(X2912=0,0,M2912)</f>
        <v/>
      </c>
      <c r="T2912" s="55">
        <f>MAX(T2911,S2912)</f>
        <v/>
      </c>
      <c r="U2912" s="56">
        <f>S2912-T2912</f>
        <v/>
      </c>
      <c r="V2912" s="55">
        <f>IFERROR(SUMIFS(DATABASE!$M$5:$M$6004,DATABASE!$B$5:$B$6004,B2912,DATABASE!$X$5:$X$6004,1),0)</f>
        <v/>
      </c>
      <c r="W2912" s="57">
        <f>IFERROR(COUNTIFS(DATABASE!$B$5:$B$6004,B2912,DATABASE!$X$5:$X$6004,1),0)</f>
        <v/>
      </c>
      <c r="X2912" s="58">
        <f>--AND(ISNUMBER(B2912),C2912&lt;&gt;"",L2912&lt;&gt;"",M2912&lt;&gt;"")</f>
        <v/>
      </c>
    </row>
    <row r="2913" ht="15" customHeight="1" s="111">
      <c r="A2913" s="42" t="inlineStr">
        <is>
          <t>JUN</t>
        </is>
      </c>
      <c r="B2913" s="43">
        <f>JUN!A414</f>
        <v/>
      </c>
      <c r="C2913" s="44">
        <f>JUN!B414</f>
        <v/>
      </c>
      <c r="D2913" s="44">
        <f>JUN!C414</f>
        <v/>
      </c>
      <c r="E2913" s="44">
        <f>JUN!D414</f>
        <v/>
      </c>
      <c r="F2913" s="44">
        <f>JUN!E414</f>
        <v/>
      </c>
      <c r="G2913" s="44">
        <f>JUN!F414</f>
        <v/>
      </c>
      <c r="H2913" s="44">
        <f>JUN!G414</f>
        <v/>
      </c>
      <c r="I2913" s="45">
        <f>JUN!H414</f>
        <v/>
      </c>
      <c r="J2913" s="45">
        <f>JUN!I414</f>
        <v/>
      </c>
      <c r="K2913" s="44">
        <f>JUN!J414</f>
        <v/>
      </c>
      <c r="L2913" s="44">
        <f>JUN!K414</f>
        <v/>
      </c>
      <c r="M2913" s="46">
        <f>JUN!L414</f>
        <v/>
      </c>
      <c r="N2913" s="44">
        <f>JUN!M414</f>
        <v/>
      </c>
      <c r="O2913" s="44">
        <f>JUN!N414</f>
        <v/>
      </c>
      <c r="P2913" s="44">
        <f>JUN!O414</f>
        <v/>
      </c>
      <c r="Q2913" s="44">
        <f>JUN!P414</f>
        <v/>
      </c>
      <c r="R2913" s="44">
        <f>JUN!Q414</f>
        <v/>
      </c>
      <c r="S2913" s="46">
        <f>S2912+IF(X2913=0,0,M2913)</f>
        <v/>
      </c>
      <c r="T2913" s="47">
        <f>MAX(T2912,S2913)</f>
        <v/>
      </c>
      <c r="U2913" s="48">
        <f>S2913-T2913</f>
        <v/>
      </c>
      <c r="V2913" s="47">
        <f>IFERROR(SUMIFS(DATABASE!$M$5:$M$6004,DATABASE!$B$5:$B$6004,B2913,DATABASE!$X$5:$X$6004,1),0)</f>
        <v/>
      </c>
      <c r="W2913" s="31">
        <f>IFERROR(COUNTIFS(DATABASE!$B$5:$B$6004,B2913,DATABASE!$X$5:$X$6004,1),0)</f>
        <v/>
      </c>
      <c r="X2913" s="49">
        <f>--AND(ISNUMBER(B2913),C2913&lt;&gt;"",L2913&lt;&gt;"",M2913&lt;&gt;"")</f>
        <v/>
      </c>
    </row>
    <row r="2914" ht="15" customHeight="1" s="111">
      <c r="A2914" s="50" t="inlineStr">
        <is>
          <t>JUN</t>
        </is>
      </c>
      <c r="B2914" s="51">
        <f>JUN!A415</f>
        <v/>
      </c>
      <c r="C2914" s="52">
        <f>JUN!B415</f>
        <v/>
      </c>
      <c r="D2914" s="52">
        <f>JUN!C415</f>
        <v/>
      </c>
      <c r="E2914" s="52">
        <f>JUN!D415</f>
        <v/>
      </c>
      <c r="F2914" s="52">
        <f>JUN!E415</f>
        <v/>
      </c>
      <c r="G2914" s="52">
        <f>JUN!F415</f>
        <v/>
      </c>
      <c r="H2914" s="52">
        <f>JUN!G415</f>
        <v/>
      </c>
      <c r="I2914" s="53">
        <f>JUN!H415</f>
        <v/>
      </c>
      <c r="J2914" s="53">
        <f>JUN!I415</f>
        <v/>
      </c>
      <c r="K2914" s="52">
        <f>JUN!J415</f>
        <v/>
      </c>
      <c r="L2914" s="52">
        <f>JUN!K415</f>
        <v/>
      </c>
      <c r="M2914" s="54">
        <f>JUN!L415</f>
        <v/>
      </c>
      <c r="N2914" s="52">
        <f>JUN!M415</f>
        <v/>
      </c>
      <c r="O2914" s="52">
        <f>JUN!N415</f>
        <v/>
      </c>
      <c r="P2914" s="52">
        <f>JUN!O415</f>
        <v/>
      </c>
      <c r="Q2914" s="52">
        <f>JUN!P415</f>
        <v/>
      </c>
      <c r="R2914" s="52">
        <f>JUN!Q415</f>
        <v/>
      </c>
      <c r="S2914" s="54">
        <f>S2913+IF(X2914=0,0,M2914)</f>
        <v/>
      </c>
      <c r="T2914" s="55">
        <f>MAX(T2913,S2914)</f>
        <v/>
      </c>
      <c r="U2914" s="56">
        <f>S2914-T2914</f>
        <v/>
      </c>
      <c r="V2914" s="55">
        <f>IFERROR(SUMIFS(DATABASE!$M$5:$M$6004,DATABASE!$B$5:$B$6004,B2914,DATABASE!$X$5:$X$6004,1),0)</f>
        <v/>
      </c>
      <c r="W2914" s="57">
        <f>IFERROR(COUNTIFS(DATABASE!$B$5:$B$6004,B2914,DATABASE!$X$5:$X$6004,1),0)</f>
        <v/>
      </c>
      <c r="X2914" s="58">
        <f>--AND(ISNUMBER(B2914),C2914&lt;&gt;"",L2914&lt;&gt;"",M2914&lt;&gt;"")</f>
        <v/>
      </c>
    </row>
    <row r="2915" ht="15" customHeight="1" s="111">
      <c r="A2915" s="42" t="inlineStr">
        <is>
          <t>JUN</t>
        </is>
      </c>
      <c r="B2915" s="43">
        <f>JUN!A416</f>
        <v/>
      </c>
      <c r="C2915" s="44">
        <f>JUN!B416</f>
        <v/>
      </c>
      <c r="D2915" s="44">
        <f>JUN!C416</f>
        <v/>
      </c>
      <c r="E2915" s="44">
        <f>JUN!D416</f>
        <v/>
      </c>
      <c r="F2915" s="44">
        <f>JUN!E416</f>
        <v/>
      </c>
      <c r="G2915" s="44">
        <f>JUN!F416</f>
        <v/>
      </c>
      <c r="H2915" s="44">
        <f>JUN!G416</f>
        <v/>
      </c>
      <c r="I2915" s="45">
        <f>JUN!H416</f>
        <v/>
      </c>
      <c r="J2915" s="45">
        <f>JUN!I416</f>
        <v/>
      </c>
      <c r="K2915" s="44">
        <f>JUN!J416</f>
        <v/>
      </c>
      <c r="L2915" s="44">
        <f>JUN!K416</f>
        <v/>
      </c>
      <c r="M2915" s="46">
        <f>JUN!L416</f>
        <v/>
      </c>
      <c r="N2915" s="44">
        <f>JUN!M416</f>
        <v/>
      </c>
      <c r="O2915" s="44">
        <f>JUN!N416</f>
        <v/>
      </c>
      <c r="P2915" s="44">
        <f>JUN!O416</f>
        <v/>
      </c>
      <c r="Q2915" s="44">
        <f>JUN!P416</f>
        <v/>
      </c>
      <c r="R2915" s="44">
        <f>JUN!Q416</f>
        <v/>
      </c>
      <c r="S2915" s="46">
        <f>S2914+IF(X2915=0,0,M2915)</f>
        <v/>
      </c>
      <c r="T2915" s="47">
        <f>MAX(T2914,S2915)</f>
        <v/>
      </c>
      <c r="U2915" s="48">
        <f>S2915-T2915</f>
        <v/>
      </c>
      <c r="V2915" s="47">
        <f>IFERROR(SUMIFS(DATABASE!$M$5:$M$6004,DATABASE!$B$5:$B$6004,B2915,DATABASE!$X$5:$X$6004,1),0)</f>
        <v/>
      </c>
      <c r="W2915" s="31">
        <f>IFERROR(COUNTIFS(DATABASE!$B$5:$B$6004,B2915,DATABASE!$X$5:$X$6004,1),0)</f>
        <v/>
      </c>
      <c r="X2915" s="49">
        <f>--AND(ISNUMBER(B2915),C2915&lt;&gt;"",L2915&lt;&gt;"",M2915&lt;&gt;"")</f>
        <v/>
      </c>
    </row>
    <row r="2916" ht="15" customHeight="1" s="111">
      <c r="A2916" s="50" t="inlineStr">
        <is>
          <t>JUN</t>
        </is>
      </c>
      <c r="B2916" s="51">
        <f>JUN!A417</f>
        <v/>
      </c>
      <c r="C2916" s="52">
        <f>JUN!B417</f>
        <v/>
      </c>
      <c r="D2916" s="52">
        <f>JUN!C417</f>
        <v/>
      </c>
      <c r="E2916" s="52">
        <f>JUN!D417</f>
        <v/>
      </c>
      <c r="F2916" s="52">
        <f>JUN!E417</f>
        <v/>
      </c>
      <c r="G2916" s="52">
        <f>JUN!F417</f>
        <v/>
      </c>
      <c r="H2916" s="52">
        <f>JUN!G417</f>
        <v/>
      </c>
      <c r="I2916" s="53">
        <f>JUN!H417</f>
        <v/>
      </c>
      <c r="J2916" s="53">
        <f>JUN!I417</f>
        <v/>
      </c>
      <c r="K2916" s="52">
        <f>JUN!J417</f>
        <v/>
      </c>
      <c r="L2916" s="52">
        <f>JUN!K417</f>
        <v/>
      </c>
      <c r="M2916" s="54">
        <f>JUN!L417</f>
        <v/>
      </c>
      <c r="N2916" s="52">
        <f>JUN!M417</f>
        <v/>
      </c>
      <c r="O2916" s="52">
        <f>JUN!N417</f>
        <v/>
      </c>
      <c r="P2916" s="52">
        <f>JUN!O417</f>
        <v/>
      </c>
      <c r="Q2916" s="52">
        <f>JUN!P417</f>
        <v/>
      </c>
      <c r="R2916" s="52">
        <f>JUN!Q417</f>
        <v/>
      </c>
      <c r="S2916" s="54">
        <f>S2915+IF(X2916=0,0,M2916)</f>
        <v/>
      </c>
      <c r="T2916" s="55">
        <f>MAX(T2915,S2916)</f>
        <v/>
      </c>
      <c r="U2916" s="56">
        <f>S2916-T2916</f>
        <v/>
      </c>
      <c r="V2916" s="55">
        <f>IFERROR(SUMIFS(DATABASE!$M$5:$M$6004,DATABASE!$B$5:$B$6004,B2916,DATABASE!$X$5:$X$6004,1),0)</f>
        <v/>
      </c>
      <c r="W2916" s="57">
        <f>IFERROR(COUNTIFS(DATABASE!$B$5:$B$6004,B2916,DATABASE!$X$5:$X$6004,1),0)</f>
        <v/>
      </c>
      <c r="X2916" s="58">
        <f>--AND(ISNUMBER(B2916),C2916&lt;&gt;"",L2916&lt;&gt;"",M2916&lt;&gt;"")</f>
        <v/>
      </c>
    </row>
    <row r="2917" ht="15" customHeight="1" s="111">
      <c r="A2917" s="42" t="inlineStr">
        <is>
          <t>JUN</t>
        </is>
      </c>
      <c r="B2917" s="43">
        <f>JUN!A418</f>
        <v/>
      </c>
      <c r="C2917" s="44">
        <f>JUN!B418</f>
        <v/>
      </c>
      <c r="D2917" s="44">
        <f>JUN!C418</f>
        <v/>
      </c>
      <c r="E2917" s="44">
        <f>JUN!D418</f>
        <v/>
      </c>
      <c r="F2917" s="44">
        <f>JUN!E418</f>
        <v/>
      </c>
      <c r="G2917" s="44">
        <f>JUN!F418</f>
        <v/>
      </c>
      <c r="H2917" s="44">
        <f>JUN!G418</f>
        <v/>
      </c>
      <c r="I2917" s="45">
        <f>JUN!H418</f>
        <v/>
      </c>
      <c r="J2917" s="45">
        <f>JUN!I418</f>
        <v/>
      </c>
      <c r="K2917" s="44">
        <f>JUN!J418</f>
        <v/>
      </c>
      <c r="L2917" s="44">
        <f>JUN!K418</f>
        <v/>
      </c>
      <c r="M2917" s="46">
        <f>JUN!L418</f>
        <v/>
      </c>
      <c r="N2917" s="44">
        <f>JUN!M418</f>
        <v/>
      </c>
      <c r="O2917" s="44">
        <f>JUN!N418</f>
        <v/>
      </c>
      <c r="P2917" s="44">
        <f>JUN!O418</f>
        <v/>
      </c>
      <c r="Q2917" s="44">
        <f>JUN!P418</f>
        <v/>
      </c>
      <c r="R2917" s="44">
        <f>JUN!Q418</f>
        <v/>
      </c>
      <c r="S2917" s="46">
        <f>S2916+IF(X2917=0,0,M2917)</f>
        <v/>
      </c>
      <c r="T2917" s="47">
        <f>MAX(T2916,S2917)</f>
        <v/>
      </c>
      <c r="U2917" s="48">
        <f>S2917-T2917</f>
        <v/>
      </c>
      <c r="V2917" s="47">
        <f>IFERROR(SUMIFS(DATABASE!$M$5:$M$6004,DATABASE!$B$5:$B$6004,B2917,DATABASE!$X$5:$X$6004,1),0)</f>
        <v/>
      </c>
      <c r="W2917" s="31">
        <f>IFERROR(COUNTIFS(DATABASE!$B$5:$B$6004,B2917,DATABASE!$X$5:$X$6004,1),0)</f>
        <v/>
      </c>
      <c r="X2917" s="49">
        <f>--AND(ISNUMBER(B2917),C2917&lt;&gt;"",L2917&lt;&gt;"",M2917&lt;&gt;"")</f>
        <v/>
      </c>
    </row>
    <row r="2918" ht="15" customHeight="1" s="111">
      <c r="A2918" s="50" t="inlineStr">
        <is>
          <t>JUN</t>
        </is>
      </c>
      <c r="B2918" s="51">
        <f>JUN!A419</f>
        <v/>
      </c>
      <c r="C2918" s="52">
        <f>JUN!B419</f>
        <v/>
      </c>
      <c r="D2918" s="52">
        <f>JUN!C419</f>
        <v/>
      </c>
      <c r="E2918" s="52">
        <f>JUN!D419</f>
        <v/>
      </c>
      <c r="F2918" s="52">
        <f>JUN!E419</f>
        <v/>
      </c>
      <c r="G2918" s="52">
        <f>JUN!F419</f>
        <v/>
      </c>
      <c r="H2918" s="52">
        <f>JUN!G419</f>
        <v/>
      </c>
      <c r="I2918" s="53">
        <f>JUN!H419</f>
        <v/>
      </c>
      <c r="J2918" s="53">
        <f>JUN!I419</f>
        <v/>
      </c>
      <c r="K2918" s="52">
        <f>JUN!J419</f>
        <v/>
      </c>
      <c r="L2918" s="52">
        <f>JUN!K419</f>
        <v/>
      </c>
      <c r="M2918" s="54">
        <f>JUN!L419</f>
        <v/>
      </c>
      <c r="N2918" s="52">
        <f>JUN!M419</f>
        <v/>
      </c>
      <c r="O2918" s="52">
        <f>JUN!N419</f>
        <v/>
      </c>
      <c r="P2918" s="52">
        <f>JUN!O419</f>
        <v/>
      </c>
      <c r="Q2918" s="52">
        <f>JUN!P419</f>
        <v/>
      </c>
      <c r="R2918" s="52">
        <f>JUN!Q419</f>
        <v/>
      </c>
      <c r="S2918" s="54">
        <f>S2917+IF(X2918=0,0,M2918)</f>
        <v/>
      </c>
      <c r="T2918" s="55">
        <f>MAX(T2917,S2918)</f>
        <v/>
      </c>
      <c r="U2918" s="56">
        <f>S2918-T2918</f>
        <v/>
      </c>
      <c r="V2918" s="55">
        <f>IFERROR(SUMIFS(DATABASE!$M$5:$M$6004,DATABASE!$B$5:$B$6004,B2918,DATABASE!$X$5:$X$6004,1),0)</f>
        <v/>
      </c>
      <c r="W2918" s="57">
        <f>IFERROR(COUNTIFS(DATABASE!$B$5:$B$6004,B2918,DATABASE!$X$5:$X$6004,1),0)</f>
        <v/>
      </c>
      <c r="X2918" s="58">
        <f>--AND(ISNUMBER(B2918),C2918&lt;&gt;"",L2918&lt;&gt;"",M2918&lt;&gt;"")</f>
        <v/>
      </c>
    </row>
    <row r="2919" ht="15" customHeight="1" s="111">
      <c r="A2919" s="42" t="inlineStr">
        <is>
          <t>JUN</t>
        </is>
      </c>
      <c r="B2919" s="43">
        <f>JUN!A420</f>
        <v/>
      </c>
      <c r="C2919" s="44">
        <f>JUN!B420</f>
        <v/>
      </c>
      <c r="D2919" s="44">
        <f>JUN!C420</f>
        <v/>
      </c>
      <c r="E2919" s="44">
        <f>JUN!D420</f>
        <v/>
      </c>
      <c r="F2919" s="44">
        <f>JUN!E420</f>
        <v/>
      </c>
      <c r="G2919" s="44">
        <f>JUN!F420</f>
        <v/>
      </c>
      <c r="H2919" s="44">
        <f>JUN!G420</f>
        <v/>
      </c>
      <c r="I2919" s="45">
        <f>JUN!H420</f>
        <v/>
      </c>
      <c r="J2919" s="45">
        <f>JUN!I420</f>
        <v/>
      </c>
      <c r="K2919" s="44">
        <f>JUN!J420</f>
        <v/>
      </c>
      <c r="L2919" s="44">
        <f>JUN!K420</f>
        <v/>
      </c>
      <c r="M2919" s="46">
        <f>JUN!L420</f>
        <v/>
      </c>
      <c r="N2919" s="44">
        <f>JUN!M420</f>
        <v/>
      </c>
      <c r="O2919" s="44">
        <f>JUN!N420</f>
        <v/>
      </c>
      <c r="P2919" s="44">
        <f>JUN!O420</f>
        <v/>
      </c>
      <c r="Q2919" s="44">
        <f>JUN!P420</f>
        <v/>
      </c>
      <c r="R2919" s="44">
        <f>JUN!Q420</f>
        <v/>
      </c>
      <c r="S2919" s="46">
        <f>S2918+IF(X2919=0,0,M2919)</f>
        <v/>
      </c>
      <c r="T2919" s="47">
        <f>MAX(T2918,S2919)</f>
        <v/>
      </c>
      <c r="U2919" s="48">
        <f>S2919-T2919</f>
        <v/>
      </c>
      <c r="V2919" s="47">
        <f>IFERROR(SUMIFS(DATABASE!$M$5:$M$6004,DATABASE!$B$5:$B$6004,B2919,DATABASE!$X$5:$X$6004,1),0)</f>
        <v/>
      </c>
      <c r="W2919" s="31">
        <f>IFERROR(COUNTIFS(DATABASE!$B$5:$B$6004,B2919,DATABASE!$X$5:$X$6004,1),0)</f>
        <v/>
      </c>
      <c r="X2919" s="49">
        <f>--AND(ISNUMBER(B2919),C2919&lt;&gt;"",L2919&lt;&gt;"",M2919&lt;&gt;"")</f>
        <v/>
      </c>
    </row>
    <row r="2920" ht="15" customHeight="1" s="111">
      <c r="A2920" s="50" t="inlineStr">
        <is>
          <t>JUN</t>
        </is>
      </c>
      <c r="B2920" s="51">
        <f>JUN!A421</f>
        <v/>
      </c>
      <c r="C2920" s="52">
        <f>JUN!B421</f>
        <v/>
      </c>
      <c r="D2920" s="52">
        <f>JUN!C421</f>
        <v/>
      </c>
      <c r="E2920" s="52">
        <f>JUN!D421</f>
        <v/>
      </c>
      <c r="F2920" s="52">
        <f>JUN!E421</f>
        <v/>
      </c>
      <c r="G2920" s="52">
        <f>JUN!F421</f>
        <v/>
      </c>
      <c r="H2920" s="52">
        <f>JUN!G421</f>
        <v/>
      </c>
      <c r="I2920" s="53">
        <f>JUN!H421</f>
        <v/>
      </c>
      <c r="J2920" s="53">
        <f>JUN!I421</f>
        <v/>
      </c>
      <c r="K2920" s="52">
        <f>JUN!J421</f>
        <v/>
      </c>
      <c r="L2920" s="52">
        <f>JUN!K421</f>
        <v/>
      </c>
      <c r="M2920" s="54">
        <f>JUN!L421</f>
        <v/>
      </c>
      <c r="N2920" s="52">
        <f>JUN!M421</f>
        <v/>
      </c>
      <c r="O2920" s="52">
        <f>JUN!N421</f>
        <v/>
      </c>
      <c r="P2920" s="52">
        <f>JUN!O421</f>
        <v/>
      </c>
      <c r="Q2920" s="52">
        <f>JUN!P421</f>
        <v/>
      </c>
      <c r="R2920" s="52">
        <f>JUN!Q421</f>
        <v/>
      </c>
      <c r="S2920" s="54">
        <f>S2919+IF(X2920=0,0,M2920)</f>
        <v/>
      </c>
      <c r="T2920" s="55">
        <f>MAX(T2919,S2920)</f>
        <v/>
      </c>
      <c r="U2920" s="56">
        <f>S2920-T2920</f>
        <v/>
      </c>
      <c r="V2920" s="55">
        <f>IFERROR(SUMIFS(DATABASE!$M$5:$M$6004,DATABASE!$B$5:$B$6004,B2920,DATABASE!$X$5:$X$6004,1),0)</f>
        <v/>
      </c>
      <c r="W2920" s="57">
        <f>IFERROR(COUNTIFS(DATABASE!$B$5:$B$6004,B2920,DATABASE!$X$5:$X$6004,1),0)</f>
        <v/>
      </c>
      <c r="X2920" s="58">
        <f>--AND(ISNUMBER(B2920),C2920&lt;&gt;"",L2920&lt;&gt;"",M2920&lt;&gt;"")</f>
        <v/>
      </c>
    </row>
    <row r="2921" ht="15" customHeight="1" s="111">
      <c r="A2921" s="42" t="inlineStr">
        <is>
          <t>JUN</t>
        </is>
      </c>
      <c r="B2921" s="43">
        <f>JUN!A422</f>
        <v/>
      </c>
      <c r="C2921" s="44">
        <f>JUN!B422</f>
        <v/>
      </c>
      <c r="D2921" s="44">
        <f>JUN!C422</f>
        <v/>
      </c>
      <c r="E2921" s="44">
        <f>JUN!D422</f>
        <v/>
      </c>
      <c r="F2921" s="44">
        <f>JUN!E422</f>
        <v/>
      </c>
      <c r="G2921" s="44">
        <f>JUN!F422</f>
        <v/>
      </c>
      <c r="H2921" s="44">
        <f>JUN!G422</f>
        <v/>
      </c>
      <c r="I2921" s="45">
        <f>JUN!H422</f>
        <v/>
      </c>
      <c r="J2921" s="45">
        <f>JUN!I422</f>
        <v/>
      </c>
      <c r="K2921" s="44">
        <f>JUN!J422</f>
        <v/>
      </c>
      <c r="L2921" s="44">
        <f>JUN!K422</f>
        <v/>
      </c>
      <c r="M2921" s="46">
        <f>JUN!L422</f>
        <v/>
      </c>
      <c r="N2921" s="44">
        <f>JUN!M422</f>
        <v/>
      </c>
      <c r="O2921" s="44">
        <f>JUN!N422</f>
        <v/>
      </c>
      <c r="P2921" s="44">
        <f>JUN!O422</f>
        <v/>
      </c>
      <c r="Q2921" s="44">
        <f>JUN!P422</f>
        <v/>
      </c>
      <c r="R2921" s="44">
        <f>JUN!Q422</f>
        <v/>
      </c>
      <c r="S2921" s="46">
        <f>S2920+IF(X2921=0,0,M2921)</f>
        <v/>
      </c>
      <c r="T2921" s="47">
        <f>MAX(T2920,S2921)</f>
        <v/>
      </c>
      <c r="U2921" s="48">
        <f>S2921-T2921</f>
        <v/>
      </c>
      <c r="V2921" s="47">
        <f>IFERROR(SUMIFS(DATABASE!$M$5:$M$6004,DATABASE!$B$5:$B$6004,B2921,DATABASE!$X$5:$X$6004,1),0)</f>
        <v/>
      </c>
      <c r="W2921" s="31">
        <f>IFERROR(COUNTIFS(DATABASE!$B$5:$B$6004,B2921,DATABASE!$X$5:$X$6004,1),0)</f>
        <v/>
      </c>
      <c r="X2921" s="49">
        <f>--AND(ISNUMBER(B2921),C2921&lt;&gt;"",L2921&lt;&gt;"",M2921&lt;&gt;"")</f>
        <v/>
      </c>
    </row>
    <row r="2922" ht="15" customHeight="1" s="111">
      <c r="A2922" s="50" t="inlineStr">
        <is>
          <t>JUN</t>
        </is>
      </c>
      <c r="B2922" s="51">
        <f>JUN!A423</f>
        <v/>
      </c>
      <c r="C2922" s="52">
        <f>JUN!B423</f>
        <v/>
      </c>
      <c r="D2922" s="52">
        <f>JUN!C423</f>
        <v/>
      </c>
      <c r="E2922" s="52">
        <f>JUN!D423</f>
        <v/>
      </c>
      <c r="F2922" s="52">
        <f>JUN!E423</f>
        <v/>
      </c>
      <c r="G2922" s="52">
        <f>JUN!F423</f>
        <v/>
      </c>
      <c r="H2922" s="52">
        <f>JUN!G423</f>
        <v/>
      </c>
      <c r="I2922" s="53">
        <f>JUN!H423</f>
        <v/>
      </c>
      <c r="J2922" s="53">
        <f>JUN!I423</f>
        <v/>
      </c>
      <c r="K2922" s="52">
        <f>JUN!J423</f>
        <v/>
      </c>
      <c r="L2922" s="52">
        <f>JUN!K423</f>
        <v/>
      </c>
      <c r="M2922" s="54">
        <f>JUN!L423</f>
        <v/>
      </c>
      <c r="N2922" s="52">
        <f>JUN!M423</f>
        <v/>
      </c>
      <c r="O2922" s="52">
        <f>JUN!N423</f>
        <v/>
      </c>
      <c r="P2922" s="52">
        <f>JUN!O423</f>
        <v/>
      </c>
      <c r="Q2922" s="52">
        <f>JUN!P423</f>
        <v/>
      </c>
      <c r="R2922" s="52">
        <f>JUN!Q423</f>
        <v/>
      </c>
      <c r="S2922" s="54">
        <f>S2921+IF(X2922=0,0,M2922)</f>
        <v/>
      </c>
      <c r="T2922" s="55">
        <f>MAX(T2921,S2922)</f>
        <v/>
      </c>
      <c r="U2922" s="56">
        <f>S2922-T2922</f>
        <v/>
      </c>
      <c r="V2922" s="55">
        <f>IFERROR(SUMIFS(DATABASE!$M$5:$M$6004,DATABASE!$B$5:$B$6004,B2922,DATABASE!$X$5:$X$6004,1),0)</f>
        <v/>
      </c>
      <c r="W2922" s="57">
        <f>IFERROR(COUNTIFS(DATABASE!$B$5:$B$6004,B2922,DATABASE!$X$5:$X$6004,1),0)</f>
        <v/>
      </c>
      <c r="X2922" s="58">
        <f>--AND(ISNUMBER(B2922),C2922&lt;&gt;"",L2922&lt;&gt;"",M2922&lt;&gt;"")</f>
        <v/>
      </c>
    </row>
    <row r="2923" ht="15" customHeight="1" s="111">
      <c r="A2923" s="42" t="inlineStr">
        <is>
          <t>JUN</t>
        </is>
      </c>
      <c r="B2923" s="43">
        <f>JUN!A424</f>
        <v/>
      </c>
      <c r="C2923" s="44">
        <f>JUN!B424</f>
        <v/>
      </c>
      <c r="D2923" s="44">
        <f>JUN!C424</f>
        <v/>
      </c>
      <c r="E2923" s="44">
        <f>JUN!D424</f>
        <v/>
      </c>
      <c r="F2923" s="44">
        <f>JUN!E424</f>
        <v/>
      </c>
      <c r="G2923" s="44">
        <f>JUN!F424</f>
        <v/>
      </c>
      <c r="H2923" s="44">
        <f>JUN!G424</f>
        <v/>
      </c>
      <c r="I2923" s="45">
        <f>JUN!H424</f>
        <v/>
      </c>
      <c r="J2923" s="45">
        <f>JUN!I424</f>
        <v/>
      </c>
      <c r="K2923" s="44">
        <f>JUN!J424</f>
        <v/>
      </c>
      <c r="L2923" s="44">
        <f>JUN!K424</f>
        <v/>
      </c>
      <c r="M2923" s="46">
        <f>JUN!L424</f>
        <v/>
      </c>
      <c r="N2923" s="44">
        <f>JUN!M424</f>
        <v/>
      </c>
      <c r="O2923" s="44">
        <f>JUN!N424</f>
        <v/>
      </c>
      <c r="P2923" s="44">
        <f>JUN!O424</f>
        <v/>
      </c>
      <c r="Q2923" s="44">
        <f>JUN!P424</f>
        <v/>
      </c>
      <c r="R2923" s="44">
        <f>JUN!Q424</f>
        <v/>
      </c>
      <c r="S2923" s="46">
        <f>S2922+IF(X2923=0,0,M2923)</f>
        <v/>
      </c>
      <c r="T2923" s="47">
        <f>MAX(T2922,S2923)</f>
        <v/>
      </c>
      <c r="U2923" s="48">
        <f>S2923-T2923</f>
        <v/>
      </c>
      <c r="V2923" s="47">
        <f>IFERROR(SUMIFS(DATABASE!$M$5:$M$6004,DATABASE!$B$5:$B$6004,B2923,DATABASE!$X$5:$X$6004,1),0)</f>
        <v/>
      </c>
      <c r="W2923" s="31">
        <f>IFERROR(COUNTIFS(DATABASE!$B$5:$B$6004,B2923,DATABASE!$X$5:$X$6004,1),0)</f>
        <v/>
      </c>
      <c r="X2923" s="49">
        <f>--AND(ISNUMBER(B2923),C2923&lt;&gt;"",L2923&lt;&gt;"",M2923&lt;&gt;"")</f>
        <v/>
      </c>
    </row>
    <row r="2924" ht="15" customHeight="1" s="111">
      <c r="A2924" s="50" t="inlineStr">
        <is>
          <t>JUN</t>
        </is>
      </c>
      <c r="B2924" s="51">
        <f>JUN!A425</f>
        <v/>
      </c>
      <c r="C2924" s="52">
        <f>JUN!B425</f>
        <v/>
      </c>
      <c r="D2924" s="52">
        <f>JUN!C425</f>
        <v/>
      </c>
      <c r="E2924" s="52">
        <f>JUN!D425</f>
        <v/>
      </c>
      <c r="F2924" s="52">
        <f>JUN!E425</f>
        <v/>
      </c>
      <c r="G2924" s="52">
        <f>JUN!F425</f>
        <v/>
      </c>
      <c r="H2924" s="52">
        <f>JUN!G425</f>
        <v/>
      </c>
      <c r="I2924" s="53">
        <f>JUN!H425</f>
        <v/>
      </c>
      <c r="J2924" s="53">
        <f>JUN!I425</f>
        <v/>
      </c>
      <c r="K2924" s="52">
        <f>JUN!J425</f>
        <v/>
      </c>
      <c r="L2924" s="52">
        <f>JUN!K425</f>
        <v/>
      </c>
      <c r="M2924" s="54">
        <f>JUN!L425</f>
        <v/>
      </c>
      <c r="N2924" s="52">
        <f>JUN!M425</f>
        <v/>
      </c>
      <c r="O2924" s="52">
        <f>JUN!N425</f>
        <v/>
      </c>
      <c r="P2924" s="52">
        <f>JUN!O425</f>
        <v/>
      </c>
      <c r="Q2924" s="52">
        <f>JUN!P425</f>
        <v/>
      </c>
      <c r="R2924" s="52">
        <f>JUN!Q425</f>
        <v/>
      </c>
      <c r="S2924" s="54">
        <f>S2923+IF(X2924=0,0,M2924)</f>
        <v/>
      </c>
      <c r="T2924" s="55">
        <f>MAX(T2923,S2924)</f>
        <v/>
      </c>
      <c r="U2924" s="56">
        <f>S2924-T2924</f>
        <v/>
      </c>
      <c r="V2924" s="55">
        <f>IFERROR(SUMIFS(DATABASE!$M$5:$M$6004,DATABASE!$B$5:$B$6004,B2924,DATABASE!$X$5:$X$6004,1),0)</f>
        <v/>
      </c>
      <c r="W2924" s="57">
        <f>IFERROR(COUNTIFS(DATABASE!$B$5:$B$6004,B2924,DATABASE!$X$5:$X$6004,1),0)</f>
        <v/>
      </c>
      <c r="X2924" s="58">
        <f>--AND(ISNUMBER(B2924),C2924&lt;&gt;"",L2924&lt;&gt;"",M2924&lt;&gt;"")</f>
        <v/>
      </c>
    </row>
    <row r="2925" ht="15" customHeight="1" s="111">
      <c r="A2925" s="42" t="inlineStr">
        <is>
          <t>JUN</t>
        </is>
      </c>
      <c r="B2925" s="43">
        <f>JUN!A426</f>
        <v/>
      </c>
      <c r="C2925" s="44">
        <f>JUN!B426</f>
        <v/>
      </c>
      <c r="D2925" s="44">
        <f>JUN!C426</f>
        <v/>
      </c>
      <c r="E2925" s="44">
        <f>JUN!D426</f>
        <v/>
      </c>
      <c r="F2925" s="44">
        <f>JUN!E426</f>
        <v/>
      </c>
      <c r="G2925" s="44">
        <f>JUN!F426</f>
        <v/>
      </c>
      <c r="H2925" s="44">
        <f>JUN!G426</f>
        <v/>
      </c>
      <c r="I2925" s="45">
        <f>JUN!H426</f>
        <v/>
      </c>
      <c r="J2925" s="45">
        <f>JUN!I426</f>
        <v/>
      </c>
      <c r="K2925" s="44">
        <f>JUN!J426</f>
        <v/>
      </c>
      <c r="L2925" s="44">
        <f>JUN!K426</f>
        <v/>
      </c>
      <c r="M2925" s="46">
        <f>JUN!L426</f>
        <v/>
      </c>
      <c r="N2925" s="44">
        <f>JUN!M426</f>
        <v/>
      </c>
      <c r="O2925" s="44">
        <f>JUN!N426</f>
        <v/>
      </c>
      <c r="P2925" s="44">
        <f>JUN!O426</f>
        <v/>
      </c>
      <c r="Q2925" s="44">
        <f>JUN!P426</f>
        <v/>
      </c>
      <c r="R2925" s="44">
        <f>JUN!Q426</f>
        <v/>
      </c>
      <c r="S2925" s="46">
        <f>S2924+IF(X2925=0,0,M2925)</f>
        <v/>
      </c>
      <c r="T2925" s="47">
        <f>MAX(T2924,S2925)</f>
        <v/>
      </c>
      <c r="U2925" s="48">
        <f>S2925-T2925</f>
        <v/>
      </c>
      <c r="V2925" s="47">
        <f>IFERROR(SUMIFS(DATABASE!$M$5:$M$6004,DATABASE!$B$5:$B$6004,B2925,DATABASE!$X$5:$X$6004,1),0)</f>
        <v/>
      </c>
      <c r="W2925" s="31">
        <f>IFERROR(COUNTIFS(DATABASE!$B$5:$B$6004,B2925,DATABASE!$X$5:$X$6004,1),0)</f>
        <v/>
      </c>
      <c r="X2925" s="49">
        <f>--AND(ISNUMBER(B2925),C2925&lt;&gt;"",L2925&lt;&gt;"",M2925&lt;&gt;"")</f>
        <v/>
      </c>
    </row>
    <row r="2926" ht="15" customHeight="1" s="111">
      <c r="A2926" s="50" t="inlineStr">
        <is>
          <t>JUN</t>
        </is>
      </c>
      <c r="B2926" s="51">
        <f>JUN!A427</f>
        <v/>
      </c>
      <c r="C2926" s="52">
        <f>JUN!B427</f>
        <v/>
      </c>
      <c r="D2926" s="52">
        <f>JUN!C427</f>
        <v/>
      </c>
      <c r="E2926" s="52">
        <f>JUN!D427</f>
        <v/>
      </c>
      <c r="F2926" s="52">
        <f>JUN!E427</f>
        <v/>
      </c>
      <c r="G2926" s="52">
        <f>JUN!F427</f>
        <v/>
      </c>
      <c r="H2926" s="52">
        <f>JUN!G427</f>
        <v/>
      </c>
      <c r="I2926" s="53">
        <f>JUN!H427</f>
        <v/>
      </c>
      <c r="J2926" s="53">
        <f>JUN!I427</f>
        <v/>
      </c>
      <c r="K2926" s="52">
        <f>JUN!J427</f>
        <v/>
      </c>
      <c r="L2926" s="52">
        <f>JUN!K427</f>
        <v/>
      </c>
      <c r="M2926" s="54">
        <f>JUN!L427</f>
        <v/>
      </c>
      <c r="N2926" s="52">
        <f>JUN!M427</f>
        <v/>
      </c>
      <c r="O2926" s="52">
        <f>JUN!N427</f>
        <v/>
      </c>
      <c r="P2926" s="52">
        <f>JUN!O427</f>
        <v/>
      </c>
      <c r="Q2926" s="52">
        <f>JUN!P427</f>
        <v/>
      </c>
      <c r="R2926" s="52">
        <f>JUN!Q427</f>
        <v/>
      </c>
      <c r="S2926" s="54">
        <f>S2925+IF(X2926=0,0,M2926)</f>
        <v/>
      </c>
      <c r="T2926" s="55">
        <f>MAX(T2925,S2926)</f>
        <v/>
      </c>
      <c r="U2926" s="56">
        <f>S2926-T2926</f>
        <v/>
      </c>
      <c r="V2926" s="55">
        <f>IFERROR(SUMIFS(DATABASE!$M$5:$M$6004,DATABASE!$B$5:$B$6004,B2926,DATABASE!$X$5:$X$6004,1),0)</f>
        <v/>
      </c>
      <c r="W2926" s="57">
        <f>IFERROR(COUNTIFS(DATABASE!$B$5:$B$6004,B2926,DATABASE!$X$5:$X$6004,1),0)</f>
        <v/>
      </c>
      <c r="X2926" s="58">
        <f>--AND(ISNUMBER(B2926),C2926&lt;&gt;"",L2926&lt;&gt;"",M2926&lt;&gt;"")</f>
        <v/>
      </c>
    </row>
    <row r="2927" ht="15" customHeight="1" s="111">
      <c r="A2927" s="42" t="inlineStr">
        <is>
          <t>JUN</t>
        </is>
      </c>
      <c r="B2927" s="43">
        <f>JUN!A428</f>
        <v/>
      </c>
      <c r="C2927" s="44">
        <f>JUN!B428</f>
        <v/>
      </c>
      <c r="D2927" s="44">
        <f>JUN!C428</f>
        <v/>
      </c>
      <c r="E2927" s="44">
        <f>JUN!D428</f>
        <v/>
      </c>
      <c r="F2927" s="44">
        <f>JUN!E428</f>
        <v/>
      </c>
      <c r="G2927" s="44">
        <f>JUN!F428</f>
        <v/>
      </c>
      <c r="H2927" s="44">
        <f>JUN!G428</f>
        <v/>
      </c>
      <c r="I2927" s="45">
        <f>JUN!H428</f>
        <v/>
      </c>
      <c r="J2927" s="45">
        <f>JUN!I428</f>
        <v/>
      </c>
      <c r="K2927" s="44">
        <f>JUN!J428</f>
        <v/>
      </c>
      <c r="L2927" s="44">
        <f>JUN!K428</f>
        <v/>
      </c>
      <c r="M2927" s="46">
        <f>JUN!L428</f>
        <v/>
      </c>
      <c r="N2927" s="44">
        <f>JUN!M428</f>
        <v/>
      </c>
      <c r="O2927" s="44">
        <f>JUN!N428</f>
        <v/>
      </c>
      <c r="P2927" s="44">
        <f>JUN!O428</f>
        <v/>
      </c>
      <c r="Q2927" s="44">
        <f>JUN!P428</f>
        <v/>
      </c>
      <c r="R2927" s="44">
        <f>JUN!Q428</f>
        <v/>
      </c>
      <c r="S2927" s="46">
        <f>S2926+IF(X2927=0,0,M2927)</f>
        <v/>
      </c>
      <c r="T2927" s="47">
        <f>MAX(T2926,S2927)</f>
        <v/>
      </c>
      <c r="U2927" s="48">
        <f>S2927-T2927</f>
        <v/>
      </c>
      <c r="V2927" s="47">
        <f>IFERROR(SUMIFS(DATABASE!$M$5:$M$6004,DATABASE!$B$5:$B$6004,B2927,DATABASE!$X$5:$X$6004,1),0)</f>
        <v/>
      </c>
      <c r="W2927" s="31">
        <f>IFERROR(COUNTIFS(DATABASE!$B$5:$B$6004,B2927,DATABASE!$X$5:$X$6004,1),0)</f>
        <v/>
      </c>
      <c r="X2927" s="49">
        <f>--AND(ISNUMBER(B2927),C2927&lt;&gt;"",L2927&lt;&gt;"",M2927&lt;&gt;"")</f>
        <v/>
      </c>
    </row>
    <row r="2928" ht="15" customHeight="1" s="111">
      <c r="A2928" s="50" t="inlineStr">
        <is>
          <t>JUN</t>
        </is>
      </c>
      <c r="B2928" s="51">
        <f>JUN!A429</f>
        <v/>
      </c>
      <c r="C2928" s="52">
        <f>JUN!B429</f>
        <v/>
      </c>
      <c r="D2928" s="52">
        <f>JUN!C429</f>
        <v/>
      </c>
      <c r="E2928" s="52">
        <f>JUN!D429</f>
        <v/>
      </c>
      <c r="F2928" s="52">
        <f>JUN!E429</f>
        <v/>
      </c>
      <c r="G2928" s="52">
        <f>JUN!F429</f>
        <v/>
      </c>
      <c r="H2928" s="52">
        <f>JUN!G429</f>
        <v/>
      </c>
      <c r="I2928" s="53">
        <f>JUN!H429</f>
        <v/>
      </c>
      <c r="J2928" s="53">
        <f>JUN!I429</f>
        <v/>
      </c>
      <c r="K2928" s="52">
        <f>JUN!J429</f>
        <v/>
      </c>
      <c r="L2928" s="52">
        <f>JUN!K429</f>
        <v/>
      </c>
      <c r="M2928" s="54">
        <f>JUN!L429</f>
        <v/>
      </c>
      <c r="N2928" s="52">
        <f>JUN!M429</f>
        <v/>
      </c>
      <c r="O2928" s="52">
        <f>JUN!N429</f>
        <v/>
      </c>
      <c r="P2928" s="52">
        <f>JUN!O429</f>
        <v/>
      </c>
      <c r="Q2928" s="52">
        <f>JUN!P429</f>
        <v/>
      </c>
      <c r="R2928" s="52">
        <f>JUN!Q429</f>
        <v/>
      </c>
      <c r="S2928" s="54">
        <f>S2927+IF(X2928=0,0,M2928)</f>
        <v/>
      </c>
      <c r="T2928" s="55">
        <f>MAX(T2927,S2928)</f>
        <v/>
      </c>
      <c r="U2928" s="56">
        <f>S2928-T2928</f>
        <v/>
      </c>
      <c r="V2928" s="55">
        <f>IFERROR(SUMIFS(DATABASE!$M$5:$M$6004,DATABASE!$B$5:$B$6004,B2928,DATABASE!$X$5:$X$6004,1),0)</f>
        <v/>
      </c>
      <c r="W2928" s="57">
        <f>IFERROR(COUNTIFS(DATABASE!$B$5:$B$6004,B2928,DATABASE!$X$5:$X$6004,1),0)</f>
        <v/>
      </c>
      <c r="X2928" s="58">
        <f>--AND(ISNUMBER(B2928),C2928&lt;&gt;"",L2928&lt;&gt;"",M2928&lt;&gt;"")</f>
        <v/>
      </c>
    </row>
    <row r="2929" ht="15" customHeight="1" s="111">
      <c r="A2929" s="42" t="inlineStr">
        <is>
          <t>JUN</t>
        </is>
      </c>
      <c r="B2929" s="43">
        <f>JUN!A430</f>
        <v/>
      </c>
      <c r="C2929" s="44">
        <f>JUN!B430</f>
        <v/>
      </c>
      <c r="D2929" s="44">
        <f>JUN!C430</f>
        <v/>
      </c>
      <c r="E2929" s="44">
        <f>JUN!D430</f>
        <v/>
      </c>
      <c r="F2929" s="44">
        <f>JUN!E430</f>
        <v/>
      </c>
      <c r="G2929" s="44">
        <f>JUN!F430</f>
        <v/>
      </c>
      <c r="H2929" s="44">
        <f>JUN!G430</f>
        <v/>
      </c>
      <c r="I2929" s="45">
        <f>JUN!H430</f>
        <v/>
      </c>
      <c r="J2929" s="45">
        <f>JUN!I430</f>
        <v/>
      </c>
      <c r="K2929" s="44">
        <f>JUN!J430</f>
        <v/>
      </c>
      <c r="L2929" s="44">
        <f>JUN!K430</f>
        <v/>
      </c>
      <c r="M2929" s="46">
        <f>JUN!L430</f>
        <v/>
      </c>
      <c r="N2929" s="44">
        <f>JUN!M430</f>
        <v/>
      </c>
      <c r="O2929" s="44">
        <f>JUN!N430</f>
        <v/>
      </c>
      <c r="P2929" s="44">
        <f>JUN!O430</f>
        <v/>
      </c>
      <c r="Q2929" s="44">
        <f>JUN!P430</f>
        <v/>
      </c>
      <c r="R2929" s="44">
        <f>JUN!Q430</f>
        <v/>
      </c>
      <c r="S2929" s="46">
        <f>S2928+IF(X2929=0,0,M2929)</f>
        <v/>
      </c>
      <c r="T2929" s="47">
        <f>MAX(T2928,S2929)</f>
        <v/>
      </c>
      <c r="U2929" s="48">
        <f>S2929-T2929</f>
        <v/>
      </c>
      <c r="V2929" s="47">
        <f>IFERROR(SUMIFS(DATABASE!$M$5:$M$6004,DATABASE!$B$5:$B$6004,B2929,DATABASE!$X$5:$X$6004,1),0)</f>
        <v/>
      </c>
      <c r="W2929" s="31">
        <f>IFERROR(COUNTIFS(DATABASE!$B$5:$B$6004,B2929,DATABASE!$X$5:$X$6004,1),0)</f>
        <v/>
      </c>
      <c r="X2929" s="49">
        <f>--AND(ISNUMBER(B2929),C2929&lt;&gt;"",L2929&lt;&gt;"",M2929&lt;&gt;"")</f>
        <v/>
      </c>
    </row>
    <row r="2930" ht="15" customHeight="1" s="111">
      <c r="A2930" s="50" t="inlineStr">
        <is>
          <t>JUN</t>
        </is>
      </c>
      <c r="B2930" s="51">
        <f>JUN!A431</f>
        <v/>
      </c>
      <c r="C2930" s="52">
        <f>JUN!B431</f>
        <v/>
      </c>
      <c r="D2930" s="52">
        <f>JUN!C431</f>
        <v/>
      </c>
      <c r="E2930" s="52">
        <f>JUN!D431</f>
        <v/>
      </c>
      <c r="F2930" s="52">
        <f>JUN!E431</f>
        <v/>
      </c>
      <c r="G2930" s="52">
        <f>JUN!F431</f>
        <v/>
      </c>
      <c r="H2930" s="52">
        <f>JUN!G431</f>
        <v/>
      </c>
      <c r="I2930" s="53">
        <f>JUN!H431</f>
        <v/>
      </c>
      <c r="J2930" s="53">
        <f>JUN!I431</f>
        <v/>
      </c>
      <c r="K2930" s="52">
        <f>JUN!J431</f>
        <v/>
      </c>
      <c r="L2930" s="52">
        <f>JUN!K431</f>
        <v/>
      </c>
      <c r="M2930" s="54">
        <f>JUN!L431</f>
        <v/>
      </c>
      <c r="N2930" s="52">
        <f>JUN!M431</f>
        <v/>
      </c>
      <c r="O2930" s="52">
        <f>JUN!N431</f>
        <v/>
      </c>
      <c r="P2930" s="52">
        <f>JUN!O431</f>
        <v/>
      </c>
      <c r="Q2930" s="52">
        <f>JUN!P431</f>
        <v/>
      </c>
      <c r="R2930" s="52">
        <f>JUN!Q431</f>
        <v/>
      </c>
      <c r="S2930" s="54">
        <f>S2929+IF(X2930=0,0,M2930)</f>
        <v/>
      </c>
      <c r="T2930" s="55">
        <f>MAX(T2929,S2930)</f>
        <v/>
      </c>
      <c r="U2930" s="56">
        <f>S2930-T2930</f>
        <v/>
      </c>
      <c r="V2930" s="55">
        <f>IFERROR(SUMIFS(DATABASE!$M$5:$M$6004,DATABASE!$B$5:$B$6004,B2930,DATABASE!$X$5:$X$6004,1),0)</f>
        <v/>
      </c>
      <c r="W2930" s="57">
        <f>IFERROR(COUNTIFS(DATABASE!$B$5:$B$6004,B2930,DATABASE!$X$5:$X$6004,1),0)</f>
        <v/>
      </c>
      <c r="X2930" s="58">
        <f>--AND(ISNUMBER(B2930),C2930&lt;&gt;"",L2930&lt;&gt;"",M2930&lt;&gt;"")</f>
        <v/>
      </c>
    </row>
    <row r="2931" ht="15" customHeight="1" s="111">
      <c r="A2931" s="42" t="inlineStr">
        <is>
          <t>JUN</t>
        </is>
      </c>
      <c r="B2931" s="43">
        <f>JUN!A432</f>
        <v/>
      </c>
      <c r="C2931" s="44">
        <f>JUN!B432</f>
        <v/>
      </c>
      <c r="D2931" s="44">
        <f>JUN!C432</f>
        <v/>
      </c>
      <c r="E2931" s="44">
        <f>JUN!D432</f>
        <v/>
      </c>
      <c r="F2931" s="44">
        <f>JUN!E432</f>
        <v/>
      </c>
      <c r="G2931" s="44">
        <f>JUN!F432</f>
        <v/>
      </c>
      <c r="H2931" s="44">
        <f>JUN!G432</f>
        <v/>
      </c>
      <c r="I2931" s="45">
        <f>JUN!H432</f>
        <v/>
      </c>
      <c r="J2931" s="45">
        <f>JUN!I432</f>
        <v/>
      </c>
      <c r="K2931" s="44">
        <f>JUN!J432</f>
        <v/>
      </c>
      <c r="L2931" s="44">
        <f>JUN!K432</f>
        <v/>
      </c>
      <c r="M2931" s="46">
        <f>JUN!L432</f>
        <v/>
      </c>
      <c r="N2931" s="44">
        <f>JUN!M432</f>
        <v/>
      </c>
      <c r="O2931" s="44">
        <f>JUN!N432</f>
        <v/>
      </c>
      <c r="P2931" s="44">
        <f>JUN!O432</f>
        <v/>
      </c>
      <c r="Q2931" s="44">
        <f>JUN!P432</f>
        <v/>
      </c>
      <c r="R2931" s="44">
        <f>JUN!Q432</f>
        <v/>
      </c>
      <c r="S2931" s="46">
        <f>S2930+IF(X2931=0,0,M2931)</f>
        <v/>
      </c>
      <c r="T2931" s="47">
        <f>MAX(T2930,S2931)</f>
        <v/>
      </c>
      <c r="U2931" s="48">
        <f>S2931-T2931</f>
        <v/>
      </c>
      <c r="V2931" s="47">
        <f>IFERROR(SUMIFS(DATABASE!$M$5:$M$6004,DATABASE!$B$5:$B$6004,B2931,DATABASE!$X$5:$X$6004,1),0)</f>
        <v/>
      </c>
      <c r="W2931" s="31">
        <f>IFERROR(COUNTIFS(DATABASE!$B$5:$B$6004,B2931,DATABASE!$X$5:$X$6004,1),0)</f>
        <v/>
      </c>
      <c r="X2931" s="49">
        <f>--AND(ISNUMBER(B2931),C2931&lt;&gt;"",L2931&lt;&gt;"",M2931&lt;&gt;"")</f>
        <v/>
      </c>
    </row>
    <row r="2932" ht="15" customHeight="1" s="111">
      <c r="A2932" s="50" t="inlineStr">
        <is>
          <t>JUN</t>
        </is>
      </c>
      <c r="B2932" s="51">
        <f>JUN!A433</f>
        <v/>
      </c>
      <c r="C2932" s="52">
        <f>JUN!B433</f>
        <v/>
      </c>
      <c r="D2932" s="52">
        <f>JUN!C433</f>
        <v/>
      </c>
      <c r="E2932" s="52">
        <f>JUN!D433</f>
        <v/>
      </c>
      <c r="F2932" s="52">
        <f>JUN!E433</f>
        <v/>
      </c>
      <c r="G2932" s="52">
        <f>JUN!F433</f>
        <v/>
      </c>
      <c r="H2932" s="52">
        <f>JUN!G433</f>
        <v/>
      </c>
      <c r="I2932" s="53">
        <f>JUN!H433</f>
        <v/>
      </c>
      <c r="J2932" s="53">
        <f>JUN!I433</f>
        <v/>
      </c>
      <c r="K2932" s="52">
        <f>JUN!J433</f>
        <v/>
      </c>
      <c r="L2932" s="52">
        <f>JUN!K433</f>
        <v/>
      </c>
      <c r="M2932" s="54">
        <f>JUN!L433</f>
        <v/>
      </c>
      <c r="N2932" s="52">
        <f>JUN!M433</f>
        <v/>
      </c>
      <c r="O2932" s="52">
        <f>JUN!N433</f>
        <v/>
      </c>
      <c r="P2932" s="52">
        <f>JUN!O433</f>
        <v/>
      </c>
      <c r="Q2932" s="52">
        <f>JUN!P433</f>
        <v/>
      </c>
      <c r="R2932" s="52">
        <f>JUN!Q433</f>
        <v/>
      </c>
      <c r="S2932" s="54">
        <f>S2931+IF(X2932=0,0,M2932)</f>
        <v/>
      </c>
      <c r="T2932" s="55">
        <f>MAX(T2931,S2932)</f>
        <v/>
      </c>
      <c r="U2932" s="56">
        <f>S2932-T2932</f>
        <v/>
      </c>
      <c r="V2932" s="55">
        <f>IFERROR(SUMIFS(DATABASE!$M$5:$M$6004,DATABASE!$B$5:$B$6004,B2932,DATABASE!$X$5:$X$6004,1),0)</f>
        <v/>
      </c>
      <c r="W2932" s="57">
        <f>IFERROR(COUNTIFS(DATABASE!$B$5:$B$6004,B2932,DATABASE!$X$5:$X$6004,1),0)</f>
        <v/>
      </c>
      <c r="X2932" s="58">
        <f>--AND(ISNUMBER(B2932),C2932&lt;&gt;"",L2932&lt;&gt;"",M2932&lt;&gt;"")</f>
        <v/>
      </c>
    </row>
    <row r="2933" ht="15" customHeight="1" s="111">
      <c r="A2933" s="42" t="inlineStr">
        <is>
          <t>JUN</t>
        </is>
      </c>
      <c r="B2933" s="43">
        <f>JUN!A434</f>
        <v/>
      </c>
      <c r="C2933" s="44">
        <f>JUN!B434</f>
        <v/>
      </c>
      <c r="D2933" s="44">
        <f>JUN!C434</f>
        <v/>
      </c>
      <c r="E2933" s="44">
        <f>JUN!D434</f>
        <v/>
      </c>
      <c r="F2933" s="44">
        <f>JUN!E434</f>
        <v/>
      </c>
      <c r="G2933" s="44">
        <f>JUN!F434</f>
        <v/>
      </c>
      <c r="H2933" s="44">
        <f>JUN!G434</f>
        <v/>
      </c>
      <c r="I2933" s="45">
        <f>JUN!H434</f>
        <v/>
      </c>
      <c r="J2933" s="45">
        <f>JUN!I434</f>
        <v/>
      </c>
      <c r="K2933" s="44">
        <f>JUN!J434</f>
        <v/>
      </c>
      <c r="L2933" s="44">
        <f>JUN!K434</f>
        <v/>
      </c>
      <c r="M2933" s="46">
        <f>JUN!L434</f>
        <v/>
      </c>
      <c r="N2933" s="44">
        <f>JUN!M434</f>
        <v/>
      </c>
      <c r="O2933" s="44">
        <f>JUN!N434</f>
        <v/>
      </c>
      <c r="P2933" s="44">
        <f>JUN!O434</f>
        <v/>
      </c>
      <c r="Q2933" s="44">
        <f>JUN!P434</f>
        <v/>
      </c>
      <c r="R2933" s="44">
        <f>JUN!Q434</f>
        <v/>
      </c>
      <c r="S2933" s="46">
        <f>S2932+IF(X2933=0,0,M2933)</f>
        <v/>
      </c>
      <c r="T2933" s="47">
        <f>MAX(T2932,S2933)</f>
        <v/>
      </c>
      <c r="U2933" s="48">
        <f>S2933-T2933</f>
        <v/>
      </c>
      <c r="V2933" s="47">
        <f>IFERROR(SUMIFS(DATABASE!$M$5:$M$6004,DATABASE!$B$5:$B$6004,B2933,DATABASE!$X$5:$X$6004,1),0)</f>
        <v/>
      </c>
      <c r="W2933" s="31">
        <f>IFERROR(COUNTIFS(DATABASE!$B$5:$B$6004,B2933,DATABASE!$X$5:$X$6004,1),0)</f>
        <v/>
      </c>
      <c r="X2933" s="49">
        <f>--AND(ISNUMBER(B2933),C2933&lt;&gt;"",L2933&lt;&gt;"",M2933&lt;&gt;"")</f>
        <v/>
      </c>
    </row>
    <row r="2934" ht="15" customHeight="1" s="111">
      <c r="A2934" s="50" t="inlineStr">
        <is>
          <t>JUN</t>
        </is>
      </c>
      <c r="B2934" s="51">
        <f>JUN!A435</f>
        <v/>
      </c>
      <c r="C2934" s="52">
        <f>JUN!B435</f>
        <v/>
      </c>
      <c r="D2934" s="52">
        <f>JUN!C435</f>
        <v/>
      </c>
      <c r="E2934" s="52">
        <f>JUN!D435</f>
        <v/>
      </c>
      <c r="F2934" s="52">
        <f>JUN!E435</f>
        <v/>
      </c>
      <c r="G2934" s="52">
        <f>JUN!F435</f>
        <v/>
      </c>
      <c r="H2934" s="52">
        <f>JUN!G435</f>
        <v/>
      </c>
      <c r="I2934" s="53">
        <f>JUN!H435</f>
        <v/>
      </c>
      <c r="J2934" s="53">
        <f>JUN!I435</f>
        <v/>
      </c>
      <c r="K2934" s="52">
        <f>JUN!J435</f>
        <v/>
      </c>
      <c r="L2934" s="52">
        <f>JUN!K435</f>
        <v/>
      </c>
      <c r="M2934" s="54">
        <f>JUN!L435</f>
        <v/>
      </c>
      <c r="N2934" s="52">
        <f>JUN!M435</f>
        <v/>
      </c>
      <c r="O2934" s="52">
        <f>JUN!N435</f>
        <v/>
      </c>
      <c r="P2934" s="52">
        <f>JUN!O435</f>
        <v/>
      </c>
      <c r="Q2934" s="52">
        <f>JUN!P435</f>
        <v/>
      </c>
      <c r="R2934" s="52">
        <f>JUN!Q435</f>
        <v/>
      </c>
      <c r="S2934" s="54">
        <f>S2933+IF(X2934=0,0,M2934)</f>
        <v/>
      </c>
      <c r="T2934" s="55">
        <f>MAX(T2933,S2934)</f>
        <v/>
      </c>
      <c r="U2934" s="56">
        <f>S2934-T2934</f>
        <v/>
      </c>
      <c r="V2934" s="55">
        <f>IFERROR(SUMIFS(DATABASE!$M$5:$M$6004,DATABASE!$B$5:$B$6004,B2934,DATABASE!$X$5:$X$6004,1),0)</f>
        <v/>
      </c>
      <c r="W2934" s="57">
        <f>IFERROR(COUNTIFS(DATABASE!$B$5:$B$6004,B2934,DATABASE!$X$5:$X$6004,1),0)</f>
        <v/>
      </c>
      <c r="X2934" s="58">
        <f>--AND(ISNUMBER(B2934),C2934&lt;&gt;"",L2934&lt;&gt;"",M2934&lt;&gt;"")</f>
        <v/>
      </c>
    </row>
    <row r="2935" ht="15" customHeight="1" s="111">
      <c r="A2935" s="42" t="inlineStr">
        <is>
          <t>JUN</t>
        </is>
      </c>
      <c r="B2935" s="43">
        <f>JUN!A436</f>
        <v/>
      </c>
      <c r="C2935" s="44">
        <f>JUN!B436</f>
        <v/>
      </c>
      <c r="D2935" s="44">
        <f>JUN!C436</f>
        <v/>
      </c>
      <c r="E2935" s="44">
        <f>JUN!D436</f>
        <v/>
      </c>
      <c r="F2935" s="44">
        <f>JUN!E436</f>
        <v/>
      </c>
      <c r="G2935" s="44">
        <f>JUN!F436</f>
        <v/>
      </c>
      <c r="H2935" s="44">
        <f>JUN!G436</f>
        <v/>
      </c>
      <c r="I2935" s="45">
        <f>JUN!H436</f>
        <v/>
      </c>
      <c r="J2935" s="45">
        <f>JUN!I436</f>
        <v/>
      </c>
      <c r="K2935" s="44">
        <f>JUN!J436</f>
        <v/>
      </c>
      <c r="L2935" s="44">
        <f>JUN!K436</f>
        <v/>
      </c>
      <c r="M2935" s="46">
        <f>JUN!L436</f>
        <v/>
      </c>
      <c r="N2935" s="44">
        <f>JUN!M436</f>
        <v/>
      </c>
      <c r="O2935" s="44">
        <f>JUN!N436</f>
        <v/>
      </c>
      <c r="P2935" s="44">
        <f>JUN!O436</f>
        <v/>
      </c>
      <c r="Q2935" s="44">
        <f>JUN!P436</f>
        <v/>
      </c>
      <c r="R2935" s="44">
        <f>JUN!Q436</f>
        <v/>
      </c>
      <c r="S2935" s="46">
        <f>S2934+IF(X2935=0,0,M2935)</f>
        <v/>
      </c>
      <c r="T2935" s="47">
        <f>MAX(T2934,S2935)</f>
        <v/>
      </c>
      <c r="U2935" s="48">
        <f>S2935-T2935</f>
        <v/>
      </c>
      <c r="V2935" s="47">
        <f>IFERROR(SUMIFS(DATABASE!$M$5:$M$6004,DATABASE!$B$5:$B$6004,B2935,DATABASE!$X$5:$X$6004,1),0)</f>
        <v/>
      </c>
      <c r="W2935" s="31">
        <f>IFERROR(COUNTIFS(DATABASE!$B$5:$B$6004,B2935,DATABASE!$X$5:$X$6004,1),0)</f>
        <v/>
      </c>
      <c r="X2935" s="49">
        <f>--AND(ISNUMBER(B2935),C2935&lt;&gt;"",L2935&lt;&gt;"",M2935&lt;&gt;"")</f>
        <v/>
      </c>
    </row>
    <row r="2936" ht="15" customHeight="1" s="111">
      <c r="A2936" s="50" t="inlineStr">
        <is>
          <t>JUN</t>
        </is>
      </c>
      <c r="B2936" s="51">
        <f>JUN!A437</f>
        <v/>
      </c>
      <c r="C2936" s="52">
        <f>JUN!B437</f>
        <v/>
      </c>
      <c r="D2936" s="52">
        <f>JUN!C437</f>
        <v/>
      </c>
      <c r="E2936" s="52">
        <f>JUN!D437</f>
        <v/>
      </c>
      <c r="F2936" s="52">
        <f>JUN!E437</f>
        <v/>
      </c>
      <c r="G2936" s="52">
        <f>JUN!F437</f>
        <v/>
      </c>
      <c r="H2936" s="52">
        <f>JUN!G437</f>
        <v/>
      </c>
      <c r="I2936" s="53">
        <f>JUN!H437</f>
        <v/>
      </c>
      <c r="J2936" s="53">
        <f>JUN!I437</f>
        <v/>
      </c>
      <c r="K2936" s="52">
        <f>JUN!J437</f>
        <v/>
      </c>
      <c r="L2936" s="52">
        <f>JUN!K437</f>
        <v/>
      </c>
      <c r="M2936" s="54">
        <f>JUN!L437</f>
        <v/>
      </c>
      <c r="N2936" s="52">
        <f>JUN!M437</f>
        <v/>
      </c>
      <c r="O2936" s="52">
        <f>JUN!N437</f>
        <v/>
      </c>
      <c r="P2936" s="52">
        <f>JUN!O437</f>
        <v/>
      </c>
      <c r="Q2936" s="52">
        <f>JUN!P437</f>
        <v/>
      </c>
      <c r="R2936" s="52">
        <f>JUN!Q437</f>
        <v/>
      </c>
      <c r="S2936" s="54">
        <f>S2935+IF(X2936=0,0,M2936)</f>
        <v/>
      </c>
      <c r="T2936" s="55">
        <f>MAX(T2935,S2936)</f>
        <v/>
      </c>
      <c r="U2936" s="56">
        <f>S2936-T2936</f>
        <v/>
      </c>
      <c r="V2936" s="55">
        <f>IFERROR(SUMIFS(DATABASE!$M$5:$M$6004,DATABASE!$B$5:$B$6004,B2936,DATABASE!$X$5:$X$6004,1),0)</f>
        <v/>
      </c>
      <c r="W2936" s="57">
        <f>IFERROR(COUNTIFS(DATABASE!$B$5:$B$6004,B2936,DATABASE!$X$5:$X$6004,1),0)</f>
        <v/>
      </c>
      <c r="X2936" s="58">
        <f>--AND(ISNUMBER(B2936),C2936&lt;&gt;"",L2936&lt;&gt;"",M2936&lt;&gt;"")</f>
        <v/>
      </c>
    </row>
    <row r="2937" ht="15" customHeight="1" s="111">
      <c r="A2937" s="42" t="inlineStr">
        <is>
          <t>JUN</t>
        </is>
      </c>
      <c r="B2937" s="43">
        <f>JUN!A438</f>
        <v/>
      </c>
      <c r="C2937" s="44">
        <f>JUN!B438</f>
        <v/>
      </c>
      <c r="D2937" s="44">
        <f>JUN!C438</f>
        <v/>
      </c>
      <c r="E2937" s="44">
        <f>JUN!D438</f>
        <v/>
      </c>
      <c r="F2937" s="44">
        <f>JUN!E438</f>
        <v/>
      </c>
      <c r="G2937" s="44">
        <f>JUN!F438</f>
        <v/>
      </c>
      <c r="H2937" s="44">
        <f>JUN!G438</f>
        <v/>
      </c>
      <c r="I2937" s="45">
        <f>JUN!H438</f>
        <v/>
      </c>
      <c r="J2937" s="45">
        <f>JUN!I438</f>
        <v/>
      </c>
      <c r="K2937" s="44">
        <f>JUN!J438</f>
        <v/>
      </c>
      <c r="L2937" s="44">
        <f>JUN!K438</f>
        <v/>
      </c>
      <c r="M2937" s="46">
        <f>JUN!L438</f>
        <v/>
      </c>
      <c r="N2937" s="44">
        <f>JUN!M438</f>
        <v/>
      </c>
      <c r="O2937" s="44">
        <f>JUN!N438</f>
        <v/>
      </c>
      <c r="P2937" s="44">
        <f>JUN!O438</f>
        <v/>
      </c>
      <c r="Q2937" s="44">
        <f>JUN!P438</f>
        <v/>
      </c>
      <c r="R2937" s="44">
        <f>JUN!Q438</f>
        <v/>
      </c>
      <c r="S2937" s="46">
        <f>S2936+IF(X2937=0,0,M2937)</f>
        <v/>
      </c>
      <c r="T2937" s="47">
        <f>MAX(T2936,S2937)</f>
        <v/>
      </c>
      <c r="U2937" s="48">
        <f>S2937-T2937</f>
        <v/>
      </c>
      <c r="V2937" s="47">
        <f>IFERROR(SUMIFS(DATABASE!$M$5:$M$6004,DATABASE!$B$5:$B$6004,B2937,DATABASE!$X$5:$X$6004,1),0)</f>
        <v/>
      </c>
      <c r="W2937" s="31">
        <f>IFERROR(COUNTIFS(DATABASE!$B$5:$B$6004,B2937,DATABASE!$X$5:$X$6004,1),0)</f>
        <v/>
      </c>
      <c r="X2937" s="49">
        <f>--AND(ISNUMBER(B2937),C2937&lt;&gt;"",L2937&lt;&gt;"",M2937&lt;&gt;"")</f>
        <v/>
      </c>
    </row>
    <row r="2938" ht="15" customHeight="1" s="111">
      <c r="A2938" s="50" t="inlineStr">
        <is>
          <t>JUN</t>
        </is>
      </c>
      <c r="B2938" s="51">
        <f>JUN!A439</f>
        <v/>
      </c>
      <c r="C2938" s="52">
        <f>JUN!B439</f>
        <v/>
      </c>
      <c r="D2938" s="52">
        <f>JUN!C439</f>
        <v/>
      </c>
      <c r="E2938" s="52">
        <f>JUN!D439</f>
        <v/>
      </c>
      <c r="F2938" s="52">
        <f>JUN!E439</f>
        <v/>
      </c>
      <c r="G2938" s="52">
        <f>JUN!F439</f>
        <v/>
      </c>
      <c r="H2938" s="52">
        <f>JUN!G439</f>
        <v/>
      </c>
      <c r="I2938" s="53">
        <f>JUN!H439</f>
        <v/>
      </c>
      <c r="J2938" s="53">
        <f>JUN!I439</f>
        <v/>
      </c>
      <c r="K2938" s="52">
        <f>JUN!J439</f>
        <v/>
      </c>
      <c r="L2938" s="52">
        <f>JUN!K439</f>
        <v/>
      </c>
      <c r="M2938" s="54">
        <f>JUN!L439</f>
        <v/>
      </c>
      <c r="N2938" s="52">
        <f>JUN!M439</f>
        <v/>
      </c>
      <c r="O2938" s="52">
        <f>JUN!N439</f>
        <v/>
      </c>
      <c r="P2938" s="52">
        <f>JUN!O439</f>
        <v/>
      </c>
      <c r="Q2938" s="52">
        <f>JUN!P439</f>
        <v/>
      </c>
      <c r="R2938" s="52">
        <f>JUN!Q439</f>
        <v/>
      </c>
      <c r="S2938" s="54">
        <f>S2937+IF(X2938=0,0,M2938)</f>
        <v/>
      </c>
      <c r="T2938" s="55">
        <f>MAX(T2937,S2938)</f>
        <v/>
      </c>
      <c r="U2938" s="56">
        <f>S2938-T2938</f>
        <v/>
      </c>
      <c r="V2938" s="55">
        <f>IFERROR(SUMIFS(DATABASE!$M$5:$M$6004,DATABASE!$B$5:$B$6004,B2938,DATABASE!$X$5:$X$6004,1),0)</f>
        <v/>
      </c>
      <c r="W2938" s="57">
        <f>IFERROR(COUNTIFS(DATABASE!$B$5:$B$6004,B2938,DATABASE!$X$5:$X$6004,1),0)</f>
        <v/>
      </c>
      <c r="X2938" s="58">
        <f>--AND(ISNUMBER(B2938),C2938&lt;&gt;"",L2938&lt;&gt;"",M2938&lt;&gt;"")</f>
        <v/>
      </c>
    </row>
    <row r="2939" ht="15" customHeight="1" s="111">
      <c r="A2939" s="42" t="inlineStr">
        <is>
          <t>JUN</t>
        </is>
      </c>
      <c r="B2939" s="43">
        <f>JUN!A440</f>
        <v/>
      </c>
      <c r="C2939" s="44">
        <f>JUN!B440</f>
        <v/>
      </c>
      <c r="D2939" s="44">
        <f>JUN!C440</f>
        <v/>
      </c>
      <c r="E2939" s="44">
        <f>JUN!D440</f>
        <v/>
      </c>
      <c r="F2939" s="44">
        <f>JUN!E440</f>
        <v/>
      </c>
      <c r="G2939" s="44">
        <f>JUN!F440</f>
        <v/>
      </c>
      <c r="H2939" s="44">
        <f>JUN!G440</f>
        <v/>
      </c>
      <c r="I2939" s="45">
        <f>JUN!H440</f>
        <v/>
      </c>
      <c r="J2939" s="45">
        <f>JUN!I440</f>
        <v/>
      </c>
      <c r="K2939" s="44">
        <f>JUN!J440</f>
        <v/>
      </c>
      <c r="L2939" s="44">
        <f>JUN!K440</f>
        <v/>
      </c>
      <c r="M2939" s="46">
        <f>JUN!L440</f>
        <v/>
      </c>
      <c r="N2939" s="44">
        <f>JUN!M440</f>
        <v/>
      </c>
      <c r="O2939" s="44">
        <f>JUN!N440</f>
        <v/>
      </c>
      <c r="P2939" s="44">
        <f>JUN!O440</f>
        <v/>
      </c>
      <c r="Q2939" s="44">
        <f>JUN!P440</f>
        <v/>
      </c>
      <c r="R2939" s="44">
        <f>JUN!Q440</f>
        <v/>
      </c>
      <c r="S2939" s="46">
        <f>S2938+IF(X2939=0,0,M2939)</f>
        <v/>
      </c>
      <c r="T2939" s="47">
        <f>MAX(T2938,S2939)</f>
        <v/>
      </c>
      <c r="U2939" s="48">
        <f>S2939-T2939</f>
        <v/>
      </c>
      <c r="V2939" s="47">
        <f>IFERROR(SUMIFS(DATABASE!$M$5:$M$6004,DATABASE!$B$5:$B$6004,B2939,DATABASE!$X$5:$X$6004,1),0)</f>
        <v/>
      </c>
      <c r="W2939" s="31">
        <f>IFERROR(COUNTIFS(DATABASE!$B$5:$B$6004,B2939,DATABASE!$X$5:$X$6004,1),0)</f>
        <v/>
      </c>
      <c r="X2939" s="49">
        <f>--AND(ISNUMBER(B2939),C2939&lt;&gt;"",L2939&lt;&gt;"",M2939&lt;&gt;"")</f>
        <v/>
      </c>
    </row>
    <row r="2940" ht="15" customHeight="1" s="111">
      <c r="A2940" s="50" t="inlineStr">
        <is>
          <t>JUN</t>
        </is>
      </c>
      <c r="B2940" s="51">
        <f>JUN!A441</f>
        <v/>
      </c>
      <c r="C2940" s="52">
        <f>JUN!B441</f>
        <v/>
      </c>
      <c r="D2940" s="52">
        <f>JUN!C441</f>
        <v/>
      </c>
      <c r="E2940" s="52">
        <f>JUN!D441</f>
        <v/>
      </c>
      <c r="F2940" s="52">
        <f>JUN!E441</f>
        <v/>
      </c>
      <c r="G2940" s="52">
        <f>JUN!F441</f>
        <v/>
      </c>
      <c r="H2940" s="52">
        <f>JUN!G441</f>
        <v/>
      </c>
      <c r="I2940" s="53">
        <f>JUN!H441</f>
        <v/>
      </c>
      <c r="J2940" s="53">
        <f>JUN!I441</f>
        <v/>
      </c>
      <c r="K2940" s="52">
        <f>JUN!J441</f>
        <v/>
      </c>
      <c r="L2940" s="52">
        <f>JUN!K441</f>
        <v/>
      </c>
      <c r="M2940" s="54">
        <f>JUN!L441</f>
        <v/>
      </c>
      <c r="N2940" s="52">
        <f>JUN!M441</f>
        <v/>
      </c>
      <c r="O2940" s="52">
        <f>JUN!N441</f>
        <v/>
      </c>
      <c r="P2940" s="52">
        <f>JUN!O441</f>
        <v/>
      </c>
      <c r="Q2940" s="52">
        <f>JUN!P441</f>
        <v/>
      </c>
      <c r="R2940" s="52">
        <f>JUN!Q441</f>
        <v/>
      </c>
      <c r="S2940" s="54">
        <f>S2939+IF(X2940=0,0,M2940)</f>
        <v/>
      </c>
      <c r="T2940" s="55">
        <f>MAX(T2939,S2940)</f>
        <v/>
      </c>
      <c r="U2940" s="56">
        <f>S2940-T2940</f>
        <v/>
      </c>
      <c r="V2940" s="55">
        <f>IFERROR(SUMIFS(DATABASE!$M$5:$M$6004,DATABASE!$B$5:$B$6004,B2940,DATABASE!$X$5:$X$6004,1),0)</f>
        <v/>
      </c>
      <c r="W2940" s="57">
        <f>IFERROR(COUNTIFS(DATABASE!$B$5:$B$6004,B2940,DATABASE!$X$5:$X$6004,1),0)</f>
        <v/>
      </c>
      <c r="X2940" s="58">
        <f>--AND(ISNUMBER(B2940),C2940&lt;&gt;"",L2940&lt;&gt;"",M2940&lt;&gt;"")</f>
        <v/>
      </c>
    </row>
    <row r="2941" ht="15" customHeight="1" s="111">
      <c r="A2941" s="42" t="inlineStr">
        <is>
          <t>JUN</t>
        </is>
      </c>
      <c r="B2941" s="43">
        <f>JUN!A442</f>
        <v/>
      </c>
      <c r="C2941" s="44">
        <f>JUN!B442</f>
        <v/>
      </c>
      <c r="D2941" s="44">
        <f>JUN!C442</f>
        <v/>
      </c>
      <c r="E2941" s="44">
        <f>JUN!D442</f>
        <v/>
      </c>
      <c r="F2941" s="44">
        <f>JUN!E442</f>
        <v/>
      </c>
      <c r="G2941" s="44">
        <f>JUN!F442</f>
        <v/>
      </c>
      <c r="H2941" s="44">
        <f>JUN!G442</f>
        <v/>
      </c>
      <c r="I2941" s="45">
        <f>JUN!H442</f>
        <v/>
      </c>
      <c r="J2941" s="45">
        <f>JUN!I442</f>
        <v/>
      </c>
      <c r="K2941" s="44">
        <f>JUN!J442</f>
        <v/>
      </c>
      <c r="L2941" s="44">
        <f>JUN!K442</f>
        <v/>
      </c>
      <c r="M2941" s="46">
        <f>JUN!L442</f>
        <v/>
      </c>
      <c r="N2941" s="44">
        <f>JUN!M442</f>
        <v/>
      </c>
      <c r="O2941" s="44">
        <f>JUN!N442</f>
        <v/>
      </c>
      <c r="P2941" s="44">
        <f>JUN!O442</f>
        <v/>
      </c>
      <c r="Q2941" s="44">
        <f>JUN!P442</f>
        <v/>
      </c>
      <c r="R2941" s="44">
        <f>JUN!Q442</f>
        <v/>
      </c>
      <c r="S2941" s="46">
        <f>S2940+IF(X2941=0,0,M2941)</f>
        <v/>
      </c>
      <c r="T2941" s="47">
        <f>MAX(T2940,S2941)</f>
        <v/>
      </c>
      <c r="U2941" s="48">
        <f>S2941-T2941</f>
        <v/>
      </c>
      <c r="V2941" s="47">
        <f>IFERROR(SUMIFS(DATABASE!$M$5:$M$6004,DATABASE!$B$5:$B$6004,B2941,DATABASE!$X$5:$X$6004,1),0)</f>
        <v/>
      </c>
      <c r="W2941" s="31">
        <f>IFERROR(COUNTIFS(DATABASE!$B$5:$B$6004,B2941,DATABASE!$X$5:$X$6004,1),0)</f>
        <v/>
      </c>
      <c r="X2941" s="49">
        <f>--AND(ISNUMBER(B2941),C2941&lt;&gt;"",L2941&lt;&gt;"",M2941&lt;&gt;"")</f>
        <v/>
      </c>
    </row>
    <row r="2942" ht="15" customHeight="1" s="111">
      <c r="A2942" s="50" t="inlineStr">
        <is>
          <t>JUN</t>
        </is>
      </c>
      <c r="B2942" s="51">
        <f>JUN!A443</f>
        <v/>
      </c>
      <c r="C2942" s="52">
        <f>JUN!B443</f>
        <v/>
      </c>
      <c r="D2942" s="52">
        <f>JUN!C443</f>
        <v/>
      </c>
      <c r="E2942" s="52">
        <f>JUN!D443</f>
        <v/>
      </c>
      <c r="F2942" s="52">
        <f>JUN!E443</f>
        <v/>
      </c>
      <c r="G2942" s="52">
        <f>JUN!F443</f>
        <v/>
      </c>
      <c r="H2942" s="52">
        <f>JUN!G443</f>
        <v/>
      </c>
      <c r="I2942" s="53">
        <f>JUN!H443</f>
        <v/>
      </c>
      <c r="J2942" s="53">
        <f>JUN!I443</f>
        <v/>
      </c>
      <c r="K2942" s="52">
        <f>JUN!J443</f>
        <v/>
      </c>
      <c r="L2942" s="52">
        <f>JUN!K443</f>
        <v/>
      </c>
      <c r="M2942" s="54">
        <f>JUN!L443</f>
        <v/>
      </c>
      <c r="N2942" s="52">
        <f>JUN!M443</f>
        <v/>
      </c>
      <c r="O2942" s="52">
        <f>JUN!N443</f>
        <v/>
      </c>
      <c r="P2942" s="52">
        <f>JUN!O443</f>
        <v/>
      </c>
      <c r="Q2942" s="52">
        <f>JUN!P443</f>
        <v/>
      </c>
      <c r="R2942" s="52">
        <f>JUN!Q443</f>
        <v/>
      </c>
      <c r="S2942" s="54">
        <f>S2941+IF(X2942=0,0,M2942)</f>
        <v/>
      </c>
      <c r="T2942" s="55">
        <f>MAX(T2941,S2942)</f>
        <v/>
      </c>
      <c r="U2942" s="56">
        <f>S2942-T2942</f>
        <v/>
      </c>
      <c r="V2942" s="55">
        <f>IFERROR(SUMIFS(DATABASE!$M$5:$M$6004,DATABASE!$B$5:$B$6004,B2942,DATABASE!$X$5:$X$6004,1),0)</f>
        <v/>
      </c>
      <c r="W2942" s="57">
        <f>IFERROR(COUNTIFS(DATABASE!$B$5:$B$6004,B2942,DATABASE!$X$5:$X$6004,1),0)</f>
        <v/>
      </c>
      <c r="X2942" s="58">
        <f>--AND(ISNUMBER(B2942),C2942&lt;&gt;"",L2942&lt;&gt;"",M2942&lt;&gt;"")</f>
        <v/>
      </c>
    </row>
    <row r="2943" ht="15" customHeight="1" s="111">
      <c r="A2943" s="42" t="inlineStr">
        <is>
          <t>JUN</t>
        </is>
      </c>
      <c r="B2943" s="43">
        <f>JUN!A444</f>
        <v/>
      </c>
      <c r="C2943" s="44">
        <f>JUN!B444</f>
        <v/>
      </c>
      <c r="D2943" s="44">
        <f>JUN!C444</f>
        <v/>
      </c>
      <c r="E2943" s="44">
        <f>JUN!D444</f>
        <v/>
      </c>
      <c r="F2943" s="44">
        <f>JUN!E444</f>
        <v/>
      </c>
      <c r="G2943" s="44">
        <f>JUN!F444</f>
        <v/>
      </c>
      <c r="H2943" s="44">
        <f>JUN!G444</f>
        <v/>
      </c>
      <c r="I2943" s="45">
        <f>JUN!H444</f>
        <v/>
      </c>
      <c r="J2943" s="45">
        <f>JUN!I444</f>
        <v/>
      </c>
      <c r="K2943" s="44">
        <f>JUN!J444</f>
        <v/>
      </c>
      <c r="L2943" s="44">
        <f>JUN!K444</f>
        <v/>
      </c>
      <c r="M2943" s="46">
        <f>JUN!L444</f>
        <v/>
      </c>
      <c r="N2943" s="44">
        <f>JUN!M444</f>
        <v/>
      </c>
      <c r="O2943" s="44">
        <f>JUN!N444</f>
        <v/>
      </c>
      <c r="P2943" s="44">
        <f>JUN!O444</f>
        <v/>
      </c>
      <c r="Q2943" s="44">
        <f>JUN!P444</f>
        <v/>
      </c>
      <c r="R2943" s="44">
        <f>JUN!Q444</f>
        <v/>
      </c>
      <c r="S2943" s="46">
        <f>S2942+IF(X2943=0,0,M2943)</f>
        <v/>
      </c>
      <c r="T2943" s="47">
        <f>MAX(T2942,S2943)</f>
        <v/>
      </c>
      <c r="U2943" s="48">
        <f>S2943-T2943</f>
        <v/>
      </c>
      <c r="V2943" s="47">
        <f>IFERROR(SUMIFS(DATABASE!$M$5:$M$6004,DATABASE!$B$5:$B$6004,B2943,DATABASE!$X$5:$X$6004,1),0)</f>
        <v/>
      </c>
      <c r="W2943" s="31">
        <f>IFERROR(COUNTIFS(DATABASE!$B$5:$B$6004,B2943,DATABASE!$X$5:$X$6004,1),0)</f>
        <v/>
      </c>
      <c r="X2943" s="49">
        <f>--AND(ISNUMBER(B2943),C2943&lt;&gt;"",L2943&lt;&gt;"",M2943&lt;&gt;"")</f>
        <v/>
      </c>
    </row>
    <row r="2944" ht="15" customHeight="1" s="111">
      <c r="A2944" s="50" t="inlineStr">
        <is>
          <t>JUN</t>
        </is>
      </c>
      <c r="B2944" s="51">
        <f>JUN!A445</f>
        <v/>
      </c>
      <c r="C2944" s="52">
        <f>JUN!B445</f>
        <v/>
      </c>
      <c r="D2944" s="52">
        <f>JUN!C445</f>
        <v/>
      </c>
      <c r="E2944" s="52">
        <f>JUN!D445</f>
        <v/>
      </c>
      <c r="F2944" s="52">
        <f>JUN!E445</f>
        <v/>
      </c>
      <c r="G2944" s="52">
        <f>JUN!F445</f>
        <v/>
      </c>
      <c r="H2944" s="52">
        <f>JUN!G445</f>
        <v/>
      </c>
      <c r="I2944" s="53">
        <f>JUN!H445</f>
        <v/>
      </c>
      <c r="J2944" s="53">
        <f>JUN!I445</f>
        <v/>
      </c>
      <c r="K2944" s="52">
        <f>JUN!J445</f>
        <v/>
      </c>
      <c r="L2944" s="52">
        <f>JUN!K445</f>
        <v/>
      </c>
      <c r="M2944" s="54">
        <f>JUN!L445</f>
        <v/>
      </c>
      <c r="N2944" s="52">
        <f>JUN!M445</f>
        <v/>
      </c>
      <c r="O2944" s="52">
        <f>JUN!N445</f>
        <v/>
      </c>
      <c r="P2944" s="52">
        <f>JUN!O445</f>
        <v/>
      </c>
      <c r="Q2944" s="52">
        <f>JUN!P445</f>
        <v/>
      </c>
      <c r="R2944" s="52">
        <f>JUN!Q445</f>
        <v/>
      </c>
      <c r="S2944" s="54">
        <f>S2943+IF(X2944=0,0,M2944)</f>
        <v/>
      </c>
      <c r="T2944" s="55">
        <f>MAX(T2943,S2944)</f>
        <v/>
      </c>
      <c r="U2944" s="56">
        <f>S2944-T2944</f>
        <v/>
      </c>
      <c r="V2944" s="55">
        <f>IFERROR(SUMIFS(DATABASE!$M$5:$M$6004,DATABASE!$B$5:$B$6004,B2944,DATABASE!$X$5:$X$6004,1),0)</f>
        <v/>
      </c>
      <c r="W2944" s="57">
        <f>IFERROR(COUNTIFS(DATABASE!$B$5:$B$6004,B2944,DATABASE!$X$5:$X$6004,1),0)</f>
        <v/>
      </c>
      <c r="X2944" s="58">
        <f>--AND(ISNUMBER(B2944),C2944&lt;&gt;"",L2944&lt;&gt;"",M2944&lt;&gt;"")</f>
        <v/>
      </c>
    </row>
    <row r="2945" ht="15" customHeight="1" s="111">
      <c r="A2945" s="42" t="inlineStr">
        <is>
          <t>JUN</t>
        </is>
      </c>
      <c r="B2945" s="43">
        <f>JUN!A446</f>
        <v/>
      </c>
      <c r="C2945" s="44">
        <f>JUN!B446</f>
        <v/>
      </c>
      <c r="D2945" s="44">
        <f>JUN!C446</f>
        <v/>
      </c>
      <c r="E2945" s="44">
        <f>JUN!D446</f>
        <v/>
      </c>
      <c r="F2945" s="44">
        <f>JUN!E446</f>
        <v/>
      </c>
      <c r="G2945" s="44">
        <f>JUN!F446</f>
        <v/>
      </c>
      <c r="H2945" s="44">
        <f>JUN!G446</f>
        <v/>
      </c>
      <c r="I2945" s="45">
        <f>JUN!H446</f>
        <v/>
      </c>
      <c r="J2945" s="45">
        <f>JUN!I446</f>
        <v/>
      </c>
      <c r="K2945" s="44">
        <f>JUN!J446</f>
        <v/>
      </c>
      <c r="L2945" s="44">
        <f>JUN!K446</f>
        <v/>
      </c>
      <c r="M2945" s="46">
        <f>JUN!L446</f>
        <v/>
      </c>
      <c r="N2945" s="44">
        <f>JUN!M446</f>
        <v/>
      </c>
      <c r="O2945" s="44">
        <f>JUN!N446</f>
        <v/>
      </c>
      <c r="P2945" s="44">
        <f>JUN!O446</f>
        <v/>
      </c>
      <c r="Q2945" s="44">
        <f>JUN!P446</f>
        <v/>
      </c>
      <c r="R2945" s="44">
        <f>JUN!Q446</f>
        <v/>
      </c>
      <c r="S2945" s="46">
        <f>S2944+IF(X2945=0,0,M2945)</f>
        <v/>
      </c>
      <c r="T2945" s="47">
        <f>MAX(T2944,S2945)</f>
        <v/>
      </c>
      <c r="U2945" s="48">
        <f>S2945-T2945</f>
        <v/>
      </c>
      <c r="V2945" s="47">
        <f>IFERROR(SUMIFS(DATABASE!$M$5:$M$6004,DATABASE!$B$5:$B$6004,B2945,DATABASE!$X$5:$X$6004,1),0)</f>
        <v/>
      </c>
      <c r="W2945" s="31">
        <f>IFERROR(COUNTIFS(DATABASE!$B$5:$B$6004,B2945,DATABASE!$X$5:$X$6004,1),0)</f>
        <v/>
      </c>
      <c r="X2945" s="49">
        <f>--AND(ISNUMBER(B2945),C2945&lt;&gt;"",L2945&lt;&gt;"",M2945&lt;&gt;"")</f>
        <v/>
      </c>
    </row>
    <row r="2946" ht="15" customHeight="1" s="111">
      <c r="A2946" s="50" t="inlineStr">
        <is>
          <t>JUN</t>
        </is>
      </c>
      <c r="B2946" s="51">
        <f>JUN!A447</f>
        <v/>
      </c>
      <c r="C2946" s="52">
        <f>JUN!B447</f>
        <v/>
      </c>
      <c r="D2946" s="52">
        <f>JUN!C447</f>
        <v/>
      </c>
      <c r="E2946" s="52">
        <f>JUN!D447</f>
        <v/>
      </c>
      <c r="F2946" s="52">
        <f>JUN!E447</f>
        <v/>
      </c>
      <c r="G2946" s="52">
        <f>JUN!F447</f>
        <v/>
      </c>
      <c r="H2946" s="52">
        <f>JUN!G447</f>
        <v/>
      </c>
      <c r="I2946" s="53">
        <f>JUN!H447</f>
        <v/>
      </c>
      <c r="J2946" s="53">
        <f>JUN!I447</f>
        <v/>
      </c>
      <c r="K2946" s="52">
        <f>JUN!J447</f>
        <v/>
      </c>
      <c r="L2946" s="52">
        <f>JUN!K447</f>
        <v/>
      </c>
      <c r="M2946" s="54">
        <f>JUN!L447</f>
        <v/>
      </c>
      <c r="N2946" s="52">
        <f>JUN!M447</f>
        <v/>
      </c>
      <c r="O2946" s="52">
        <f>JUN!N447</f>
        <v/>
      </c>
      <c r="P2946" s="52">
        <f>JUN!O447</f>
        <v/>
      </c>
      <c r="Q2946" s="52">
        <f>JUN!P447</f>
        <v/>
      </c>
      <c r="R2946" s="52">
        <f>JUN!Q447</f>
        <v/>
      </c>
      <c r="S2946" s="54">
        <f>S2945+IF(X2946=0,0,M2946)</f>
        <v/>
      </c>
      <c r="T2946" s="55">
        <f>MAX(T2945,S2946)</f>
        <v/>
      </c>
      <c r="U2946" s="56">
        <f>S2946-T2946</f>
        <v/>
      </c>
      <c r="V2946" s="55">
        <f>IFERROR(SUMIFS(DATABASE!$M$5:$M$6004,DATABASE!$B$5:$B$6004,B2946,DATABASE!$X$5:$X$6004,1),0)</f>
        <v/>
      </c>
      <c r="W2946" s="57">
        <f>IFERROR(COUNTIFS(DATABASE!$B$5:$B$6004,B2946,DATABASE!$X$5:$X$6004,1),0)</f>
        <v/>
      </c>
      <c r="X2946" s="58">
        <f>--AND(ISNUMBER(B2946),C2946&lt;&gt;"",L2946&lt;&gt;"",M2946&lt;&gt;"")</f>
        <v/>
      </c>
    </row>
    <row r="2947" ht="15" customHeight="1" s="111">
      <c r="A2947" s="42" t="inlineStr">
        <is>
          <t>JUN</t>
        </is>
      </c>
      <c r="B2947" s="43">
        <f>JUN!A448</f>
        <v/>
      </c>
      <c r="C2947" s="44">
        <f>JUN!B448</f>
        <v/>
      </c>
      <c r="D2947" s="44">
        <f>JUN!C448</f>
        <v/>
      </c>
      <c r="E2947" s="44">
        <f>JUN!D448</f>
        <v/>
      </c>
      <c r="F2947" s="44">
        <f>JUN!E448</f>
        <v/>
      </c>
      <c r="G2947" s="44">
        <f>JUN!F448</f>
        <v/>
      </c>
      <c r="H2947" s="44">
        <f>JUN!G448</f>
        <v/>
      </c>
      <c r="I2947" s="45">
        <f>JUN!H448</f>
        <v/>
      </c>
      <c r="J2947" s="45">
        <f>JUN!I448</f>
        <v/>
      </c>
      <c r="K2947" s="44">
        <f>JUN!J448</f>
        <v/>
      </c>
      <c r="L2947" s="44">
        <f>JUN!K448</f>
        <v/>
      </c>
      <c r="M2947" s="46">
        <f>JUN!L448</f>
        <v/>
      </c>
      <c r="N2947" s="44">
        <f>JUN!M448</f>
        <v/>
      </c>
      <c r="O2947" s="44">
        <f>JUN!N448</f>
        <v/>
      </c>
      <c r="P2947" s="44">
        <f>JUN!O448</f>
        <v/>
      </c>
      <c r="Q2947" s="44">
        <f>JUN!P448</f>
        <v/>
      </c>
      <c r="R2947" s="44">
        <f>JUN!Q448</f>
        <v/>
      </c>
      <c r="S2947" s="46">
        <f>S2946+IF(X2947=0,0,M2947)</f>
        <v/>
      </c>
      <c r="T2947" s="47">
        <f>MAX(T2946,S2947)</f>
        <v/>
      </c>
      <c r="U2947" s="48">
        <f>S2947-T2947</f>
        <v/>
      </c>
      <c r="V2947" s="47">
        <f>IFERROR(SUMIFS(DATABASE!$M$5:$M$6004,DATABASE!$B$5:$B$6004,B2947,DATABASE!$X$5:$X$6004,1),0)</f>
        <v/>
      </c>
      <c r="W2947" s="31">
        <f>IFERROR(COUNTIFS(DATABASE!$B$5:$B$6004,B2947,DATABASE!$X$5:$X$6004,1),0)</f>
        <v/>
      </c>
      <c r="X2947" s="49">
        <f>--AND(ISNUMBER(B2947),C2947&lt;&gt;"",L2947&lt;&gt;"",M2947&lt;&gt;"")</f>
        <v/>
      </c>
    </row>
    <row r="2948" ht="15" customHeight="1" s="111">
      <c r="A2948" s="50" t="inlineStr">
        <is>
          <t>JUN</t>
        </is>
      </c>
      <c r="B2948" s="51">
        <f>JUN!A449</f>
        <v/>
      </c>
      <c r="C2948" s="52">
        <f>JUN!B449</f>
        <v/>
      </c>
      <c r="D2948" s="52">
        <f>JUN!C449</f>
        <v/>
      </c>
      <c r="E2948" s="52">
        <f>JUN!D449</f>
        <v/>
      </c>
      <c r="F2948" s="52">
        <f>JUN!E449</f>
        <v/>
      </c>
      <c r="G2948" s="52">
        <f>JUN!F449</f>
        <v/>
      </c>
      <c r="H2948" s="52">
        <f>JUN!G449</f>
        <v/>
      </c>
      <c r="I2948" s="53">
        <f>JUN!H449</f>
        <v/>
      </c>
      <c r="J2948" s="53">
        <f>JUN!I449</f>
        <v/>
      </c>
      <c r="K2948" s="52">
        <f>JUN!J449</f>
        <v/>
      </c>
      <c r="L2948" s="52">
        <f>JUN!K449</f>
        <v/>
      </c>
      <c r="M2948" s="54">
        <f>JUN!L449</f>
        <v/>
      </c>
      <c r="N2948" s="52">
        <f>JUN!M449</f>
        <v/>
      </c>
      <c r="O2948" s="52">
        <f>JUN!N449</f>
        <v/>
      </c>
      <c r="P2948" s="52">
        <f>JUN!O449</f>
        <v/>
      </c>
      <c r="Q2948" s="52">
        <f>JUN!P449</f>
        <v/>
      </c>
      <c r="R2948" s="52">
        <f>JUN!Q449</f>
        <v/>
      </c>
      <c r="S2948" s="54">
        <f>S2947+IF(X2948=0,0,M2948)</f>
        <v/>
      </c>
      <c r="T2948" s="55">
        <f>MAX(T2947,S2948)</f>
        <v/>
      </c>
      <c r="U2948" s="56">
        <f>S2948-T2948</f>
        <v/>
      </c>
      <c r="V2948" s="55">
        <f>IFERROR(SUMIFS(DATABASE!$M$5:$M$6004,DATABASE!$B$5:$B$6004,B2948,DATABASE!$X$5:$X$6004,1),0)</f>
        <v/>
      </c>
      <c r="W2948" s="57">
        <f>IFERROR(COUNTIFS(DATABASE!$B$5:$B$6004,B2948,DATABASE!$X$5:$X$6004,1),0)</f>
        <v/>
      </c>
      <c r="X2948" s="58">
        <f>--AND(ISNUMBER(B2948),C2948&lt;&gt;"",L2948&lt;&gt;"",M2948&lt;&gt;"")</f>
        <v/>
      </c>
    </row>
    <row r="2949" ht="15" customHeight="1" s="111">
      <c r="A2949" s="42" t="inlineStr">
        <is>
          <t>JUN</t>
        </is>
      </c>
      <c r="B2949" s="43">
        <f>JUN!A450</f>
        <v/>
      </c>
      <c r="C2949" s="44">
        <f>JUN!B450</f>
        <v/>
      </c>
      <c r="D2949" s="44">
        <f>JUN!C450</f>
        <v/>
      </c>
      <c r="E2949" s="44">
        <f>JUN!D450</f>
        <v/>
      </c>
      <c r="F2949" s="44">
        <f>JUN!E450</f>
        <v/>
      </c>
      <c r="G2949" s="44">
        <f>JUN!F450</f>
        <v/>
      </c>
      <c r="H2949" s="44">
        <f>JUN!G450</f>
        <v/>
      </c>
      <c r="I2949" s="45">
        <f>JUN!H450</f>
        <v/>
      </c>
      <c r="J2949" s="45">
        <f>JUN!I450</f>
        <v/>
      </c>
      <c r="K2949" s="44">
        <f>JUN!J450</f>
        <v/>
      </c>
      <c r="L2949" s="44">
        <f>JUN!K450</f>
        <v/>
      </c>
      <c r="M2949" s="46">
        <f>JUN!L450</f>
        <v/>
      </c>
      <c r="N2949" s="44">
        <f>JUN!M450</f>
        <v/>
      </c>
      <c r="O2949" s="44">
        <f>JUN!N450</f>
        <v/>
      </c>
      <c r="P2949" s="44">
        <f>JUN!O450</f>
        <v/>
      </c>
      <c r="Q2949" s="44">
        <f>JUN!P450</f>
        <v/>
      </c>
      <c r="R2949" s="44">
        <f>JUN!Q450</f>
        <v/>
      </c>
      <c r="S2949" s="46">
        <f>S2948+IF(X2949=0,0,M2949)</f>
        <v/>
      </c>
      <c r="T2949" s="47">
        <f>MAX(T2948,S2949)</f>
        <v/>
      </c>
      <c r="U2949" s="48">
        <f>S2949-T2949</f>
        <v/>
      </c>
      <c r="V2949" s="47">
        <f>IFERROR(SUMIFS(DATABASE!$M$5:$M$6004,DATABASE!$B$5:$B$6004,B2949,DATABASE!$X$5:$X$6004,1),0)</f>
        <v/>
      </c>
      <c r="W2949" s="31">
        <f>IFERROR(COUNTIFS(DATABASE!$B$5:$B$6004,B2949,DATABASE!$X$5:$X$6004,1),0)</f>
        <v/>
      </c>
      <c r="X2949" s="49">
        <f>--AND(ISNUMBER(B2949),C2949&lt;&gt;"",L2949&lt;&gt;"",M2949&lt;&gt;"")</f>
        <v/>
      </c>
    </row>
    <row r="2950" ht="15" customHeight="1" s="111">
      <c r="A2950" s="50" t="inlineStr">
        <is>
          <t>JUN</t>
        </is>
      </c>
      <c r="B2950" s="51">
        <f>JUN!A451</f>
        <v/>
      </c>
      <c r="C2950" s="52">
        <f>JUN!B451</f>
        <v/>
      </c>
      <c r="D2950" s="52">
        <f>JUN!C451</f>
        <v/>
      </c>
      <c r="E2950" s="52">
        <f>JUN!D451</f>
        <v/>
      </c>
      <c r="F2950" s="52">
        <f>JUN!E451</f>
        <v/>
      </c>
      <c r="G2950" s="52">
        <f>JUN!F451</f>
        <v/>
      </c>
      <c r="H2950" s="52">
        <f>JUN!G451</f>
        <v/>
      </c>
      <c r="I2950" s="53">
        <f>JUN!H451</f>
        <v/>
      </c>
      <c r="J2950" s="53">
        <f>JUN!I451</f>
        <v/>
      </c>
      <c r="K2950" s="52">
        <f>JUN!J451</f>
        <v/>
      </c>
      <c r="L2950" s="52">
        <f>JUN!K451</f>
        <v/>
      </c>
      <c r="M2950" s="54">
        <f>JUN!L451</f>
        <v/>
      </c>
      <c r="N2950" s="52">
        <f>JUN!M451</f>
        <v/>
      </c>
      <c r="O2950" s="52">
        <f>JUN!N451</f>
        <v/>
      </c>
      <c r="P2950" s="52">
        <f>JUN!O451</f>
        <v/>
      </c>
      <c r="Q2950" s="52">
        <f>JUN!P451</f>
        <v/>
      </c>
      <c r="R2950" s="52">
        <f>JUN!Q451</f>
        <v/>
      </c>
      <c r="S2950" s="54">
        <f>S2949+IF(X2950=0,0,M2950)</f>
        <v/>
      </c>
      <c r="T2950" s="55">
        <f>MAX(T2949,S2950)</f>
        <v/>
      </c>
      <c r="U2950" s="56">
        <f>S2950-T2950</f>
        <v/>
      </c>
      <c r="V2950" s="55">
        <f>IFERROR(SUMIFS(DATABASE!$M$5:$M$6004,DATABASE!$B$5:$B$6004,B2950,DATABASE!$X$5:$X$6004,1),0)</f>
        <v/>
      </c>
      <c r="W2950" s="57">
        <f>IFERROR(COUNTIFS(DATABASE!$B$5:$B$6004,B2950,DATABASE!$X$5:$X$6004,1),0)</f>
        <v/>
      </c>
      <c r="X2950" s="58">
        <f>--AND(ISNUMBER(B2950),C2950&lt;&gt;"",L2950&lt;&gt;"",M2950&lt;&gt;"")</f>
        <v/>
      </c>
    </row>
    <row r="2951" ht="15" customHeight="1" s="111">
      <c r="A2951" s="42" t="inlineStr">
        <is>
          <t>JUN</t>
        </is>
      </c>
      <c r="B2951" s="43">
        <f>JUN!A452</f>
        <v/>
      </c>
      <c r="C2951" s="44">
        <f>JUN!B452</f>
        <v/>
      </c>
      <c r="D2951" s="44">
        <f>JUN!C452</f>
        <v/>
      </c>
      <c r="E2951" s="44">
        <f>JUN!D452</f>
        <v/>
      </c>
      <c r="F2951" s="44">
        <f>JUN!E452</f>
        <v/>
      </c>
      <c r="G2951" s="44">
        <f>JUN!F452</f>
        <v/>
      </c>
      <c r="H2951" s="44">
        <f>JUN!G452</f>
        <v/>
      </c>
      <c r="I2951" s="45">
        <f>JUN!H452</f>
        <v/>
      </c>
      <c r="J2951" s="45">
        <f>JUN!I452</f>
        <v/>
      </c>
      <c r="K2951" s="44">
        <f>JUN!J452</f>
        <v/>
      </c>
      <c r="L2951" s="44">
        <f>JUN!K452</f>
        <v/>
      </c>
      <c r="M2951" s="46">
        <f>JUN!L452</f>
        <v/>
      </c>
      <c r="N2951" s="44">
        <f>JUN!M452</f>
        <v/>
      </c>
      <c r="O2951" s="44">
        <f>JUN!N452</f>
        <v/>
      </c>
      <c r="P2951" s="44">
        <f>JUN!O452</f>
        <v/>
      </c>
      <c r="Q2951" s="44">
        <f>JUN!P452</f>
        <v/>
      </c>
      <c r="R2951" s="44">
        <f>JUN!Q452</f>
        <v/>
      </c>
      <c r="S2951" s="46">
        <f>S2950+IF(X2951=0,0,M2951)</f>
        <v/>
      </c>
      <c r="T2951" s="47">
        <f>MAX(T2950,S2951)</f>
        <v/>
      </c>
      <c r="U2951" s="48">
        <f>S2951-T2951</f>
        <v/>
      </c>
      <c r="V2951" s="47">
        <f>IFERROR(SUMIFS(DATABASE!$M$5:$M$6004,DATABASE!$B$5:$B$6004,B2951,DATABASE!$X$5:$X$6004,1),0)</f>
        <v/>
      </c>
      <c r="W2951" s="31">
        <f>IFERROR(COUNTIFS(DATABASE!$B$5:$B$6004,B2951,DATABASE!$X$5:$X$6004,1),0)</f>
        <v/>
      </c>
      <c r="X2951" s="49">
        <f>--AND(ISNUMBER(B2951),C2951&lt;&gt;"",L2951&lt;&gt;"",M2951&lt;&gt;"")</f>
        <v/>
      </c>
    </row>
    <row r="2952" ht="15" customHeight="1" s="111">
      <c r="A2952" s="50" t="inlineStr">
        <is>
          <t>JUN</t>
        </is>
      </c>
      <c r="B2952" s="51">
        <f>JUN!A453</f>
        <v/>
      </c>
      <c r="C2952" s="52">
        <f>JUN!B453</f>
        <v/>
      </c>
      <c r="D2952" s="52">
        <f>JUN!C453</f>
        <v/>
      </c>
      <c r="E2952" s="52">
        <f>JUN!D453</f>
        <v/>
      </c>
      <c r="F2952" s="52">
        <f>JUN!E453</f>
        <v/>
      </c>
      <c r="G2952" s="52">
        <f>JUN!F453</f>
        <v/>
      </c>
      <c r="H2952" s="52">
        <f>JUN!G453</f>
        <v/>
      </c>
      <c r="I2952" s="53">
        <f>JUN!H453</f>
        <v/>
      </c>
      <c r="J2952" s="53">
        <f>JUN!I453</f>
        <v/>
      </c>
      <c r="K2952" s="52">
        <f>JUN!J453</f>
        <v/>
      </c>
      <c r="L2952" s="52">
        <f>JUN!K453</f>
        <v/>
      </c>
      <c r="M2952" s="54">
        <f>JUN!L453</f>
        <v/>
      </c>
      <c r="N2952" s="52">
        <f>JUN!M453</f>
        <v/>
      </c>
      <c r="O2952" s="52">
        <f>JUN!N453</f>
        <v/>
      </c>
      <c r="P2952" s="52">
        <f>JUN!O453</f>
        <v/>
      </c>
      <c r="Q2952" s="52">
        <f>JUN!P453</f>
        <v/>
      </c>
      <c r="R2952" s="52">
        <f>JUN!Q453</f>
        <v/>
      </c>
      <c r="S2952" s="54">
        <f>S2951+IF(X2952=0,0,M2952)</f>
        <v/>
      </c>
      <c r="T2952" s="55">
        <f>MAX(T2951,S2952)</f>
        <v/>
      </c>
      <c r="U2952" s="56">
        <f>S2952-T2952</f>
        <v/>
      </c>
      <c r="V2952" s="55">
        <f>IFERROR(SUMIFS(DATABASE!$M$5:$M$6004,DATABASE!$B$5:$B$6004,B2952,DATABASE!$X$5:$X$6004,1),0)</f>
        <v/>
      </c>
      <c r="W2952" s="57">
        <f>IFERROR(COUNTIFS(DATABASE!$B$5:$B$6004,B2952,DATABASE!$X$5:$X$6004,1),0)</f>
        <v/>
      </c>
      <c r="X2952" s="58">
        <f>--AND(ISNUMBER(B2952),C2952&lt;&gt;"",L2952&lt;&gt;"",M2952&lt;&gt;"")</f>
        <v/>
      </c>
    </row>
    <row r="2953" ht="15" customHeight="1" s="111">
      <c r="A2953" s="42" t="inlineStr">
        <is>
          <t>JUN</t>
        </is>
      </c>
      <c r="B2953" s="43">
        <f>JUN!A454</f>
        <v/>
      </c>
      <c r="C2953" s="44">
        <f>JUN!B454</f>
        <v/>
      </c>
      <c r="D2953" s="44">
        <f>JUN!C454</f>
        <v/>
      </c>
      <c r="E2953" s="44">
        <f>JUN!D454</f>
        <v/>
      </c>
      <c r="F2953" s="44">
        <f>JUN!E454</f>
        <v/>
      </c>
      <c r="G2953" s="44">
        <f>JUN!F454</f>
        <v/>
      </c>
      <c r="H2953" s="44">
        <f>JUN!G454</f>
        <v/>
      </c>
      <c r="I2953" s="45">
        <f>JUN!H454</f>
        <v/>
      </c>
      <c r="J2953" s="45">
        <f>JUN!I454</f>
        <v/>
      </c>
      <c r="K2953" s="44">
        <f>JUN!J454</f>
        <v/>
      </c>
      <c r="L2953" s="44">
        <f>JUN!K454</f>
        <v/>
      </c>
      <c r="M2953" s="46">
        <f>JUN!L454</f>
        <v/>
      </c>
      <c r="N2953" s="44">
        <f>JUN!M454</f>
        <v/>
      </c>
      <c r="O2953" s="44">
        <f>JUN!N454</f>
        <v/>
      </c>
      <c r="P2953" s="44">
        <f>JUN!O454</f>
        <v/>
      </c>
      <c r="Q2953" s="44">
        <f>JUN!P454</f>
        <v/>
      </c>
      <c r="R2953" s="44">
        <f>JUN!Q454</f>
        <v/>
      </c>
      <c r="S2953" s="46">
        <f>S2952+IF(X2953=0,0,M2953)</f>
        <v/>
      </c>
      <c r="T2953" s="47">
        <f>MAX(T2952,S2953)</f>
        <v/>
      </c>
      <c r="U2953" s="48">
        <f>S2953-T2953</f>
        <v/>
      </c>
      <c r="V2953" s="47">
        <f>IFERROR(SUMIFS(DATABASE!$M$5:$M$6004,DATABASE!$B$5:$B$6004,B2953,DATABASE!$X$5:$X$6004,1),0)</f>
        <v/>
      </c>
      <c r="W2953" s="31">
        <f>IFERROR(COUNTIFS(DATABASE!$B$5:$B$6004,B2953,DATABASE!$X$5:$X$6004,1),0)</f>
        <v/>
      </c>
      <c r="X2953" s="49">
        <f>--AND(ISNUMBER(B2953),C2953&lt;&gt;"",L2953&lt;&gt;"",M2953&lt;&gt;"")</f>
        <v/>
      </c>
    </row>
    <row r="2954" ht="15" customHeight="1" s="111">
      <c r="A2954" s="50" t="inlineStr">
        <is>
          <t>JUN</t>
        </is>
      </c>
      <c r="B2954" s="51">
        <f>JUN!A455</f>
        <v/>
      </c>
      <c r="C2954" s="52">
        <f>JUN!B455</f>
        <v/>
      </c>
      <c r="D2954" s="52">
        <f>JUN!C455</f>
        <v/>
      </c>
      <c r="E2954" s="52">
        <f>JUN!D455</f>
        <v/>
      </c>
      <c r="F2954" s="52">
        <f>JUN!E455</f>
        <v/>
      </c>
      <c r="G2954" s="52">
        <f>JUN!F455</f>
        <v/>
      </c>
      <c r="H2954" s="52">
        <f>JUN!G455</f>
        <v/>
      </c>
      <c r="I2954" s="53">
        <f>JUN!H455</f>
        <v/>
      </c>
      <c r="J2954" s="53">
        <f>JUN!I455</f>
        <v/>
      </c>
      <c r="K2954" s="52">
        <f>JUN!J455</f>
        <v/>
      </c>
      <c r="L2954" s="52">
        <f>JUN!K455</f>
        <v/>
      </c>
      <c r="M2954" s="54">
        <f>JUN!L455</f>
        <v/>
      </c>
      <c r="N2954" s="52">
        <f>JUN!M455</f>
        <v/>
      </c>
      <c r="O2954" s="52">
        <f>JUN!N455</f>
        <v/>
      </c>
      <c r="P2954" s="52">
        <f>JUN!O455</f>
        <v/>
      </c>
      <c r="Q2954" s="52">
        <f>JUN!P455</f>
        <v/>
      </c>
      <c r="R2954" s="52">
        <f>JUN!Q455</f>
        <v/>
      </c>
      <c r="S2954" s="54">
        <f>S2953+IF(X2954=0,0,M2954)</f>
        <v/>
      </c>
      <c r="T2954" s="55">
        <f>MAX(T2953,S2954)</f>
        <v/>
      </c>
      <c r="U2954" s="56">
        <f>S2954-T2954</f>
        <v/>
      </c>
      <c r="V2954" s="55">
        <f>IFERROR(SUMIFS(DATABASE!$M$5:$M$6004,DATABASE!$B$5:$B$6004,B2954,DATABASE!$X$5:$X$6004,1),0)</f>
        <v/>
      </c>
      <c r="W2954" s="57">
        <f>IFERROR(COUNTIFS(DATABASE!$B$5:$B$6004,B2954,DATABASE!$X$5:$X$6004,1),0)</f>
        <v/>
      </c>
      <c r="X2954" s="58">
        <f>--AND(ISNUMBER(B2954),C2954&lt;&gt;"",L2954&lt;&gt;"",M2954&lt;&gt;"")</f>
        <v/>
      </c>
    </row>
    <row r="2955" ht="15" customHeight="1" s="111">
      <c r="A2955" s="42" t="inlineStr">
        <is>
          <t>JUN</t>
        </is>
      </c>
      <c r="B2955" s="43">
        <f>JUN!A456</f>
        <v/>
      </c>
      <c r="C2955" s="44">
        <f>JUN!B456</f>
        <v/>
      </c>
      <c r="D2955" s="44">
        <f>JUN!C456</f>
        <v/>
      </c>
      <c r="E2955" s="44">
        <f>JUN!D456</f>
        <v/>
      </c>
      <c r="F2955" s="44">
        <f>JUN!E456</f>
        <v/>
      </c>
      <c r="G2955" s="44">
        <f>JUN!F456</f>
        <v/>
      </c>
      <c r="H2955" s="44">
        <f>JUN!G456</f>
        <v/>
      </c>
      <c r="I2955" s="45">
        <f>JUN!H456</f>
        <v/>
      </c>
      <c r="J2955" s="45">
        <f>JUN!I456</f>
        <v/>
      </c>
      <c r="K2955" s="44">
        <f>JUN!J456</f>
        <v/>
      </c>
      <c r="L2955" s="44">
        <f>JUN!K456</f>
        <v/>
      </c>
      <c r="M2955" s="46">
        <f>JUN!L456</f>
        <v/>
      </c>
      <c r="N2955" s="44">
        <f>JUN!M456</f>
        <v/>
      </c>
      <c r="O2955" s="44">
        <f>JUN!N456</f>
        <v/>
      </c>
      <c r="P2955" s="44">
        <f>JUN!O456</f>
        <v/>
      </c>
      <c r="Q2955" s="44">
        <f>JUN!P456</f>
        <v/>
      </c>
      <c r="R2955" s="44">
        <f>JUN!Q456</f>
        <v/>
      </c>
      <c r="S2955" s="46">
        <f>S2954+IF(X2955=0,0,M2955)</f>
        <v/>
      </c>
      <c r="T2955" s="47">
        <f>MAX(T2954,S2955)</f>
        <v/>
      </c>
      <c r="U2955" s="48">
        <f>S2955-T2955</f>
        <v/>
      </c>
      <c r="V2955" s="47">
        <f>IFERROR(SUMIFS(DATABASE!$M$5:$M$6004,DATABASE!$B$5:$B$6004,B2955,DATABASE!$X$5:$X$6004,1),0)</f>
        <v/>
      </c>
      <c r="W2955" s="31">
        <f>IFERROR(COUNTIFS(DATABASE!$B$5:$B$6004,B2955,DATABASE!$X$5:$X$6004,1),0)</f>
        <v/>
      </c>
      <c r="X2955" s="49">
        <f>--AND(ISNUMBER(B2955),C2955&lt;&gt;"",L2955&lt;&gt;"",M2955&lt;&gt;"")</f>
        <v/>
      </c>
    </row>
    <row r="2956" ht="15" customHeight="1" s="111">
      <c r="A2956" s="50" t="inlineStr">
        <is>
          <t>JUN</t>
        </is>
      </c>
      <c r="B2956" s="51">
        <f>JUN!A457</f>
        <v/>
      </c>
      <c r="C2956" s="52">
        <f>JUN!B457</f>
        <v/>
      </c>
      <c r="D2956" s="52">
        <f>JUN!C457</f>
        <v/>
      </c>
      <c r="E2956" s="52">
        <f>JUN!D457</f>
        <v/>
      </c>
      <c r="F2956" s="52">
        <f>JUN!E457</f>
        <v/>
      </c>
      <c r="G2956" s="52">
        <f>JUN!F457</f>
        <v/>
      </c>
      <c r="H2956" s="52">
        <f>JUN!G457</f>
        <v/>
      </c>
      <c r="I2956" s="53">
        <f>JUN!H457</f>
        <v/>
      </c>
      <c r="J2956" s="53">
        <f>JUN!I457</f>
        <v/>
      </c>
      <c r="K2956" s="52">
        <f>JUN!J457</f>
        <v/>
      </c>
      <c r="L2956" s="52">
        <f>JUN!K457</f>
        <v/>
      </c>
      <c r="M2956" s="54">
        <f>JUN!L457</f>
        <v/>
      </c>
      <c r="N2956" s="52">
        <f>JUN!M457</f>
        <v/>
      </c>
      <c r="O2956" s="52">
        <f>JUN!N457</f>
        <v/>
      </c>
      <c r="P2956" s="52">
        <f>JUN!O457</f>
        <v/>
      </c>
      <c r="Q2956" s="52">
        <f>JUN!P457</f>
        <v/>
      </c>
      <c r="R2956" s="52">
        <f>JUN!Q457</f>
        <v/>
      </c>
      <c r="S2956" s="54">
        <f>S2955+IF(X2956=0,0,M2956)</f>
        <v/>
      </c>
      <c r="T2956" s="55">
        <f>MAX(T2955,S2956)</f>
        <v/>
      </c>
      <c r="U2956" s="56">
        <f>S2956-T2956</f>
        <v/>
      </c>
      <c r="V2956" s="55">
        <f>IFERROR(SUMIFS(DATABASE!$M$5:$M$6004,DATABASE!$B$5:$B$6004,B2956,DATABASE!$X$5:$X$6004,1),0)</f>
        <v/>
      </c>
      <c r="W2956" s="57">
        <f>IFERROR(COUNTIFS(DATABASE!$B$5:$B$6004,B2956,DATABASE!$X$5:$X$6004,1),0)</f>
        <v/>
      </c>
      <c r="X2956" s="58">
        <f>--AND(ISNUMBER(B2956),C2956&lt;&gt;"",L2956&lt;&gt;"",M2956&lt;&gt;"")</f>
        <v/>
      </c>
    </row>
    <row r="2957" ht="15" customHeight="1" s="111">
      <c r="A2957" s="42" t="inlineStr">
        <is>
          <t>JUN</t>
        </is>
      </c>
      <c r="B2957" s="43">
        <f>JUN!A458</f>
        <v/>
      </c>
      <c r="C2957" s="44">
        <f>JUN!B458</f>
        <v/>
      </c>
      <c r="D2957" s="44">
        <f>JUN!C458</f>
        <v/>
      </c>
      <c r="E2957" s="44">
        <f>JUN!D458</f>
        <v/>
      </c>
      <c r="F2957" s="44">
        <f>JUN!E458</f>
        <v/>
      </c>
      <c r="G2957" s="44">
        <f>JUN!F458</f>
        <v/>
      </c>
      <c r="H2957" s="44">
        <f>JUN!G458</f>
        <v/>
      </c>
      <c r="I2957" s="45">
        <f>JUN!H458</f>
        <v/>
      </c>
      <c r="J2957" s="45">
        <f>JUN!I458</f>
        <v/>
      </c>
      <c r="K2957" s="44">
        <f>JUN!J458</f>
        <v/>
      </c>
      <c r="L2957" s="44">
        <f>JUN!K458</f>
        <v/>
      </c>
      <c r="M2957" s="46">
        <f>JUN!L458</f>
        <v/>
      </c>
      <c r="N2957" s="44">
        <f>JUN!M458</f>
        <v/>
      </c>
      <c r="O2957" s="44">
        <f>JUN!N458</f>
        <v/>
      </c>
      <c r="P2957" s="44">
        <f>JUN!O458</f>
        <v/>
      </c>
      <c r="Q2957" s="44">
        <f>JUN!P458</f>
        <v/>
      </c>
      <c r="R2957" s="44">
        <f>JUN!Q458</f>
        <v/>
      </c>
      <c r="S2957" s="46">
        <f>S2956+IF(X2957=0,0,M2957)</f>
        <v/>
      </c>
      <c r="T2957" s="47">
        <f>MAX(T2956,S2957)</f>
        <v/>
      </c>
      <c r="U2957" s="48">
        <f>S2957-T2957</f>
        <v/>
      </c>
      <c r="V2957" s="47">
        <f>IFERROR(SUMIFS(DATABASE!$M$5:$M$6004,DATABASE!$B$5:$B$6004,B2957,DATABASE!$X$5:$X$6004,1),0)</f>
        <v/>
      </c>
      <c r="W2957" s="31">
        <f>IFERROR(COUNTIFS(DATABASE!$B$5:$B$6004,B2957,DATABASE!$X$5:$X$6004,1),0)</f>
        <v/>
      </c>
      <c r="X2957" s="49">
        <f>--AND(ISNUMBER(B2957),C2957&lt;&gt;"",L2957&lt;&gt;"",M2957&lt;&gt;"")</f>
        <v/>
      </c>
    </row>
    <row r="2958" ht="15" customHeight="1" s="111">
      <c r="A2958" s="50" t="inlineStr">
        <is>
          <t>JUN</t>
        </is>
      </c>
      <c r="B2958" s="51">
        <f>JUN!A459</f>
        <v/>
      </c>
      <c r="C2958" s="52">
        <f>JUN!B459</f>
        <v/>
      </c>
      <c r="D2958" s="52">
        <f>JUN!C459</f>
        <v/>
      </c>
      <c r="E2958" s="52">
        <f>JUN!D459</f>
        <v/>
      </c>
      <c r="F2958" s="52">
        <f>JUN!E459</f>
        <v/>
      </c>
      <c r="G2958" s="52">
        <f>JUN!F459</f>
        <v/>
      </c>
      <c r="H2958" s="52">
        <f>JUN!G459</f>
        <v/>
      </c>
      <c r="I2958" s="53">
        <f>JUN!H459</f>
        <v/>
      </c>
      <c r="J2958" s="53">
        <f>JUN!I459</f>
        <v/>
      </c>
      <c r="K2958" s="52">
        <f>JUN!J459</f>
        <v/>
      </c>
      <c r="L2958" s="52">
        <f>JUN!K459</f>
        <v/>
      </c>
      <c r="M2958" s="54">
        <f>JUN!L459</f>
        <v/>
      </c>
      <c r="N2958" s="52">
        <f>JUN!M459</f>
        <v/>
      </c>
      <c r="O2958" s="52">
        <f>JUN!N459</f>
        <v/>
      </c>
      <c r="P2958" s="52">
        <f>JUN!O459</f>
        <v/>
      </c>
      <c r="Q2958" s="52">
        <f>JUN!P459</f>
        <v/>
      </c>
      <c r="R2958" s="52">
        <f>JUN!Q459</f>
        <v/>
      </c>
      <c r="S2958" s="54">
        <f>S2957+IF(X2958=0,0,M2958)</f>
        <v/>
      </c>
      <c r="T2958" s="55">
        <f>MAX(T2957,S2958)</f>
        <v/>
      </c>
      <c r="U2958" s="56">
        <f>S2958-T2958</f>
        <v/>
      </c>
      <c r="V2958" s="55">
        <f>IFERROR(SUMIFS(DATABASE!$M$5:$M$6004,DATABASE!$B$5:$B$6004,B2958,DATABASE!$X$5:$X$6004,1),0)</f>
        <v/>
      </c>
      <c r="W2958" s="57">
        <f>IFERROR(COUNTIFS(DATABASE!$B$5:$B$6004,B2958,DATABASE!$X$5:$X$6004,1),0)</f>
        <v/>
      </c>
      <c r="X2958" s="58">
        <f>--AND(ISNUMBER(B2958),C2958&lt;&gt;"",L2958&lt;&gt;"",M2958&lt;&gt;"")</f>
        <v/>
      </c>
    </row>
    <row r="2959" ht="15" customHeight="1" s="111">
      <c r="A2959" s="42" t="inlineStr">
        <is>
          <t>JUN</t>
        </is>
      </c>
      <c r="B2959" s="43">
        <f>JUN!A460</f>
        <v/>
      </c>
      <c r="C2959" s="44">
        <f>JUN!B460</f>
        <v/>
      </c>
      <c r="D2959" s="44">
        <f>JUN!C460</f>
        <v/>
      </c>
      <c r="E2959" s="44">
        <f>JUN!D460</f>
        <v/>
      </c>
      <c r="F2959" s="44">
        <f>JUN!E460</f>
        <v/>
      </c>
      <c r="G2959" s="44">
        <f>JUN!F460</f>
        <v/>
      </c>
      <c r="H2959" s="44">
        <f>JUN!G460</f>
        <v/>
      </c>
      <c r="I2959" s="45">
        <f>JUN!H460</f>
        <v/>
      </c>
      <c r="J2959" s="45">
        <f>JUN!I460</f>
        <v/>
      </c>
      <c r="K2959" s="44">
        <f>JUN!J460</f>
        <v/>
      </c>
      <c r="L2959" s="44">
        <f>JUN!K460</f>
        <v/>
      </c>
      <c r="M2959" s="46">
        <f>JUN!L460</f>
        <v/>
      </c>
      <c r="N2959" s="44">
        <f>JUN!M460</f>
        <v/>
      </c>
      <c r="O2959" s="44">
        <f>JUN!N460</f>
        <v/>
      </c>
      <c r="P2959" s="44">
        <f>JUN!O460</f>
        <v/>
      </c>
      <c r="Q2959" s="44">
        <f>JUN!P460</f>
        <v/>
      </c>
      <c r="R2959" s="44">
        <f>JUN!Q460</f>
        <v/>
      </c>
      <c r="S2959" s="46">
        <f>S2958+IF(X2959=0,0,M2959)</f>
        <v/>
      </c>
      <c r="T2959" s="47">
        <f>MAX(T2958,S2959)</f>
        <v/>
      </c>
      <c r="U2959" s="48">
        <f>S2959-T2959</f>
        <v/>
      </c>
      <c r="V2959" s="47">
        <f>IFERROR(SUMIFS(DATABASE!$M$5:$M$6004,DATABASE!$B$5:$B$6004,B2959,DATABASE!$X$5:$X$6004,1),0)</f>
        <v/>
      </c>
      <c r="W2959" s="31">
        <f>IFERROR(COUNTIFS(DATABASE!$B$5:$B$6004,B2959,DATABASE!$X$5:$X$6004,1),0)</f>
        <v/>
      </c>
      <c r="X2959" s="49">
        <f>--AND(ISNUMBER(B2959),C2959&lt;&gt;"",L2959&lt;&gt;"",M2959&lt;&gt;"")</f>
        <v/>
      </c>
    </row>
    <row r="2960" ht="15" customHeight="1" s="111">
      <c r="A2960" s="50" t="inlineStr">
        <is>
          <t>JUN</t>
        </is>
      </c>
      <c r="B2960" s="51">
        <f>JUN!A461</f>
        <v/>
      </c>
      <c r="C2960" s="52">
        <f>JUN!B461</f>
        <v/>
      </c>
      <c r="D2960" s="52">
        <f>JUN!C461</f>
        <v/>
      </c>
      <c r="E2960" s="52">
        <f>JUN!D461</f>
        <v/>
      </c>
      <c r="F2960" s="52">
        <f>JUN!E461</f>
        <v/>
      </c>
      <c r="G2960" s="52">
        <f>JUN!F461</f>
        <v/>
      </c>
      <c r="H2960" s="52">
        <f>JUN!G461</f>
        <v/>
      </c>
      <c r="I2960" s="53">
        <f>JUN!H461</f>
        <v/>
      </c>
      <c r="J2960" s="53">
        <f>JUN!I461</f>
        <v/>
      </c>
      <c r="K2960" s="52">
        <f>JUN!J461</f>
        <v/>
      </c>
      <c r="L2960" s="52">
        <f>JUN!K461</f>
        <v/>
      </c>
      <c r="M2960" s="54">
        <f>JUN!L461</f>
        <v/>
      </c>
      <c r="N2960" s="52">
        <f>JUN!M461</f>
        <v/>
      </c>
      <c r="O2960" s="52">
        <f>JUN!N461</f>
        <v/>
      </c>
      <c r="P2960" s="52">
        <f>JUN!O461</f>
        <v/>
      </c>
      <c r="Q2960" s="52">
        <f>JUN!P461</f>
        <v/>
      </c>
      <c r="R2960" s="52">
        <f>JUN!Q461</f>
        <v/>
      </c>
      <c r="S2960" s="54">
        <f>S2959+IF(X2960=0,0,M2960)</f>
        <v/>
      </c>
      <c r="T2960" s="55">
        <f>MAX(T2959,S2960)</f>
        <v/>
      </c>
      <c r="U2960" s="56">
        <f>S2960-T2960</f>
        <v/>
      </c>
      <c r="V2960" s="55">
        <f>IFERROR(SUMIFS(DATABASE!$M$5:$M$6004,DATABASE!$B$5:$B$6004,B2960,DATABASE!$X$5:$X$6004,1),0)</f>
        <v/>
      </c>
      <c r="W2960" s="57">
        <f>IFERROR(COUNTIFS(DATABASE!$B$5:$B$6004,B2960,DATABASE!$X$5:$X$6004,1),0)</f>
        <v/>
      </c>
      <c r="X2960" s="58">
        <f>--AND(ISNUMBER(B2960),C2960&lt;&gt;"",L2960&lt;&gt;"",M2960&lt;&gt;"")</f>
        <v/>
      </c>
    </row>
    <row r="2961" ht="15" customHeight="1" s="111">
      <c r="A2961" s="42" t="inlineStr">
        <is>
          <t>JUN</t>
        </is>
      </c>
      <c r="B2961" s="43">
        <f>JUN!A462</f>
        <v/>
      </c>
      <c r="C2961" s="44">
        <f>JUN!B462</f>
        <v/>
      </c>
      <c r="D2961" s="44">
        <f>JUN!C462</f>
        <v/>
      </c>
      <c r="E2961" s="44">
        <f>JUN!D462</f>
        <v/>
      </c>
      <c r="F2961" s="44">
        <f>JUN!E462</f>
        <v/>
      </c>
      <c r="G2961" s="44">
        <f>JUN!F462</f>
        <v/>
      </c>
      <c r="H2961" s="44">
        <f>JUN!G462</f>
        <v/>
      </c>
      <c r="I2961" s="45">
        <f>JUN!H462</f>
        <v/>
      </c>
      <c r="J2961" s="45">
        <f>JUN!I462</f>
        <v/>
      </c>
      <c r="K2961" s="44">
        <f>JUN!J462</f>
        <v/>
      </c>
      <c r="L2961" s="44">
        <f>JUN!K462</f>
        <v/>
      </c>
      <c r="M2961" s="46">
        <f>JUN!L462</f>
        <v/>
      </c>
      <c r="N2961" s="44">
        <f>JUN!M462</f>
        <v/>
      </c>
      <c r="O2961" s="44">
        <f>JUN!N462</f>
        <v/>
      </c>
      <c r="P2961" s="44">
        <f>JUN!O462</f>
        <v/>
      </c>
      <c r="Q2961" s="44">
        <f>JUN!P462</f>
        <v/>
      </c>
      <c r="R2961" s="44">
        <f>JUN!Q462</f>
        <v/>
      </c>
      <c r="S2961" s="46">
        <f>S2960+IF(X2961=0,0,M2961)</f>
        <v/>
      </c>
      <c r="T2961" s="47">
        <f>MAX(T2960,S2961)</f>
        <v/>
      </c>
      <c r="U2961" s="48">
        <f>S2961-T2961</f>
        <v/>
      </c>
      <c r="V2961" s="47">
        <f>IFERROR(SUMIFS(DATABASE!$M$5:$M$6004,DATABASE!$B$5:$B$6004,B2961,DATABASE!$X$5:$X$6004,1),0)</f>
        <v/>
      </c>
      <c r="W2961" s="31">
        <f>IFERROR(COUNTIFS(DATABASE!$B$5:$B$6004,B2961,DATABASE!$X$5:$X$6004,1),0)</f>
        <v/>
      </c>
      <c r="X2961" s="49">
        <f>--AND(ISNUMBER(B2961),C2961&lt;&gt;"",L2961&lt;&gt;"",M2961&lt;&gt;"")</f>
        <v/>
      </c>
    </row>
    <row r="2962" ht="15" customHeight="1" s="111">
      <c r="A2962" s="50" t="inlineStr">
        <is>
          <t>JUN</t>
        </is>
      </c>
      <c r="B2962" s="51">
        <f>JUN!A463</f>
        <v/>
      </c>
      <c r="C2962" s="52">
        <f>JUN!B463</f>
        <v/>
      </c>
      <c r="D2962" s="52">
        <f>JUN!C463</f>
        <v/>
      </c>
      <c r="E2962" s="52">
        <f>JUN!D463</f>
        <v/>
      </c>
      <c r="F2962" s="52">
        <f>JUN!E463</f>
        <v/>
      </c>
      <c r="G2962" s="52">
        <f>JUN!F463</f>
        <v/>
      </c>
      <c r="H2962" s="52">
        <f>JUN!G463</f>
        <v/>
      </c>
      <c r="I2962" s="53">
        <f>JUN!H463</f>
        <v/>
      </c>
      <c r="J2962" s="53">
        <f>JUN!I463</f>
        <v/>
      </c>
      <c r="K2962" s="52">
        <f>JUN!J463</f>
        <v/>
      </c>
      <c r="L2962" s="52">
        <f>JUN!K463</f>
        <v/>
      </c>
      <c r="M2962" s="54">
        <f>JUN!L463</f>
        <v/>
      </c>
      <c r="N2962" s="52">
        <f>JUN!M463</f>
        <v/>
      </c>
      <c r="O2962" s="52">
        <f>JUN!N463</f>
        <v/>
      </c>
      <c r="P2962" s="52">
        <f>JUN!O463</f>
        <v/>
      </c>
      <c r="Q2962" s="52">
        <f>JUN!P463</f>
        <v/>
      </c>
      <c r="R2962" s="52">
        <f>JUN!Q463</f>
        <v/>
      </c>
      <c r="S2962" s="54">
        <f>S2961+IF(X2962=0,0,M2962)</f>
        <v/>
      </c>
      <c r="T2962" s="55">
        <f>MAX(T2961,S2962)</f>
        <v/>
      </c>
      <c r="U2962" s="56">
        <f>S2962-T2962</f>
        <v/>
      </c>
      <c r="V2962" s="55">
        <f>IFERROR(SUMIFS(DATABASE!$M$5:$M$6004,DATABASE!$B$5:$B$6004,B2962,DATABASE!$X$5:$X$6004,1),0)</f>
        <v/>
      </c>
      <c r="W2962" s="57">
        <f>IFERROR(COUNTIFS(DATABASE!$B$5:$B$6004,B2962,DATABASE!$X$5:$X$6004,1),0)</f>
        <v/>
      </c>
      <c r="X2962" s="58">
        <f>--AND(ISNUMBER(B2962),C2962&lt;&gt;"",L2962&lt;&gt;"",M2962&lt;&gt;"")</f>
        <v/>
      </c>
    </row>
    <row r="2963" ht="15" customHeight="1" s="111">
      <c r="A2963" s="42" t="inlineStr">
        <is>
          <t>JUN</t>
        </is>
      </c>
      <c r="B2963" s="43">
        <f>JUN!A464</f>
        <v/>
      </c>
      <c r="C2963" s="44">
        <f>JUN!B464</f>
        <v/>
      </c>
      <c r="D2963" s="44">
        <f>JUN!C464</f>
        <v/>
      </c>
      <c r="E2963" s="44">
        <f>JUN!D464</f>
        <v/>
      </c>
      <c r="F2963" s="44">
        <f>JUN!E464</f>
        <v/>
      </c>
      <c r="G2963" s="44">
        <f>JUN!F464</f>
        <v/>
      </c>
      <c r="H2963" s="44">
        <f>JUN!G464</f>
        <v/>
      </c>
      <c r="I2963" s="45">
        <f>JUN!H464</f>
        <v/>
      </c>
      <c r="J2963" s="45">
        <f>JUN!I464</f>
        <v/>
      </c>
      <c r="K2963" s="44">
        <f>JUN!J464</f>
        <v/>
      </c>
      <c r="L2963" s="44">
        <f>JUN!K464</f>
        <v/>
      </c>
      <c r="M2963" s="46">
        <f>JUN!L464</f>
        <v/>
      </c>
      <c r="N2963" s="44">
        <f>JUN!M464</f>
        <v/>
      </c>
      <c r="O2963" s="44">
        <f>JUN!N464</f>
        <v/>
      </c>
      <c r="P2963" s="44">
        <f>JUN!O464</f>
        <v/>
      </c>
      <c r="Q2963" s="44">
        <f>JUN!P464</f>
        <v/>
      </c>
      <c r="R2963" s="44">
        <f>JUN!Q464</f>
        <v/>
      </c>
      <c r="S2963" s="46">
        <f>S2962+IF(X2963=0,0,M2963)</f>
        <v/>
      </c>
      <c r="T2963" s="47">
        <f>MAX(T2962,S2963)</f>
        <v/>
      </c>
      <c r="U2963" s="48">
        <f>S2963-T2963</f>
        <v/>
      </c>
      <c r="V2963" s="47">
        <f>IFERROR(SUMIFS(DATABASE!$M$5:$M$6004,DATABASE!$B$5:$B$6004,B2963,DATABASE!$X$5:$X$6004,1),0)</f>
        <v/>
      </c>
      <c r="W2963" s="31">
        <f>IFERROR(COUNTIFS(DATABASE!$B$5:$B$6004,B2963,DATABASE!$X$5:$X$6004,1),0)</f>
        <v/>
      </c>
      <c r="X2963" s="49">
        <f>--AND(ISNUMBER(B2963),C2963&lt;&gt;"",L2963&lt;&gt;"",M2963&lt;&gt;"")</f>
        <v/>
      </c>
    </row>
    <row r="2964" ht="15" customHeight="1" s="111">
      <c r="A2964" s="50" t="inlineStr">
        <is>
          <t>JUN</t>
        </is>
      </c>
      <c r="B2964" s="51">
        <f>JUN!A465</f>
        <v/>
      </c>
      <c r="C2964" s="52">
        <f>JUN!B465</f>
        <v/>
      </c>
      <c r="D2964" s="52">
        <f>JUN!C465</f>
        <v/>
      </c>
      <c r="E2964" s="52">
        <f>JUN!D465</f>
        <v/>
      </c>
      <c r="F2964" s="52">
        <f>JUN!E465</f>
        <v/>
      </c>
      <c r="G2964" s="52">
        <f>JUN!F465</f>
        <v/>
      </c>
      <c r="H2964" s="52">
        <f>JUN!G465</f>
        <v/>
      </c>
      <c r="I2964" s="53">
        <f>JUN!H465</f>
        <v/>
      </c>
      <c r="J2964" s="53">
        <f>JUN!I465</f>
        <v/>
      </c>
      <c r="K2964" s="52">
        <f>JUN!J465</f>
        <v/>
      </c>
      <c r="L2964" s="52">
        <f>JUN!K465</f>
        <v/>
      </c>
      <c r="M2964" s="54">
        <f>JUN!L465</f>
        <v/>
      </c>
      <c r="N2964" s="52">
        <f>JUN!M465</f>
        <v/>
      </c>
      <c r="O2964" s="52">
        <f>JUN!N465</f>
        <v/>
      </c>
      <c r="P2964" s="52">
        <f>JUN!O465</f>
        <v/>
      </c>
      <c r="Q2964" s="52">
        <f>JUN!P465</f>
        <v/>
      </c>
      <c r="R2964" s="52">
        <f>JUN!Q465</f>
        <v/>
      </c>
      <c r="S2964" s="54">
        <f>S2963+IF(X2964=0,0,M2964)</f>
        <v/>
      </c>
      <c r="T2964" s="55">
        <f>MAX(T2963,S2964)</f>
        <v/>
      </c>
      <c r="U2964" s="56">
        <f>S2964-T2964</f>
        <v/>
      </c>
      <c r="V2964" s="55">
        <f>IFERROR(SUMIFS(DATABASE!$M$5:$M$6004,DATABASE!$B$5:$B$6004,B2964,DATABASE!$X$5:$X$6004,1),0)</f>
        <v/>
      </c>
      <c r="W2964" s="57">
        <f>IFERROR(COUNTIFS(DATABASE!$B$5:$B$6004,B2964,DATABASE!$X$5:$X$6004,1),0)</f>
        <v/>
      </c>
      <c r="X2964" s="58">
        <f>--AND(ISNUMBER(B2964),C2964&lt;&gt;"",L2964&lt;&gt;"",M2964&lt;&gt;"")</f>
        <v/>
      </c>
    </row>
    <row r="2965" ht="15" customHeight="1" s="111">
      <c r="A2965" s="42" t="inlineStr">
        <is>
          <t>JUN</t>
        </is>
      </c>
      <c r="B2965" s="43">
        <f>JUN!A466</f>
        <v/>
      </c>
      <c r="C2965" s="44">
        <f>JUN!B466</f>
        <v/>
      </c>
      <c r="D2965" s="44">
        <f>JUN!C466</f>
        <v/>
      </c>
      <c r="E2965" s="44">
        <f>JUN!D466</f>
        <v/>
      </c>
      <c r="F2965" s="44">
        <f>JUN!E466</f>
        <v/>
      </c>
      <c r="G2965" s="44">
        <f>JUN!F466</f>
        <v/>
      </c>
      <c r="H2965" s="44">
        <f>JUN!G466</f>
        <v/>
      </c>
      <c r="I2965" s="45">
        <f>JUN!H466</f>
        <v/>
      </c>
      <c r="J2965" s="45">
        <f>JUN!I466</f>
        <v/>
      </c>
      <c r="K2965" s="44">
        <f>JUN!J466</f>
        <v/>
      </c>
      <c r="L2965" s="44">
        <f>JUN!K466</f>
        <v/>
      </c>
      <c r="M2965" s="46">
        <f>JUN!L466</f>
        <v/>
      </c>
      <c r="N2965" s="44">
        <f>JUN!M466</f>
        <v/>
      </c>
      <c r="O2965" s="44">
        <f>JUN!N466</f>
        <v/>
      </c>
      <c r="P2965" s="44">
        <f>JUN!O466</f>
        <v/>
      </c>
      <c r="Q2965" s="44">
        <f>JUN!P466</f>
        <v/>
      </c>
      <c r="R2965" s="44">
        <f>JUN!Q466</f>
        <v/>
      </c>
      <c r="S2965" s="46">
        <f>S2964+IF(X2965=0,0,M2965)</f>
        <v/>
      </c>
      <c r="T2965" s="47">
        <f>MAX(T2964,S2965)</f>
        <v/>
      </c>
      <c r="U2965" s="48">
        <f>S2965-T2965</f>
        <v/>
      </c>
      <c r="V2965" s="47">
        <f>IFERROR(SUMIFS(DATABASE!$M$5:$M$6004,DATABASE!$B$5:$B$6004,B2965,DATABASE!$X$5:$X$6004,1),0)</f>
        <v/>
      </c>
      <c r="W2965" s="31">
        <f>IFERROR(COUNTIFS(DATABASE!$B$5:$B$6004,B2965,DATABASE!$X$5:$X$6004,1),0)</f>
        <v/>
      </c>
      <c r="X2965" s="49">
        <f>--AND(ISNUMBER(B2965),C2965&lt;&gt;"",L2965&lt;&gt;"",M2965&lt;&gt;"")</f>
        <v/>
      </c>
    </row>
    <row r="2966" ht="15" customHeight="1" s="111">
      <c r="A2966" s="50" t="inlineStr">
        <is>
          <t>JUN</t>
        </is>
      </c>
      <c r="B2966" s="51">
        <f>JUN!A467</f>
        <v/>
      </c>
      <c r="C2966" s="52">
        <f>JUN!B467</f>
        <v/>
      </c>
      <c r="D2966" s="52">
        <f>JUN!C467</f>
        <v/>
      </c>
      <c r="E2966" s="52">
        <f>JUN!D467</f>
        <v/>
      </c>
      <c r="F2966" s="52">
        <f>JUN!E467</f>
        <v/>
      </c>
      <c r="G2966" s="52">
        <f>JUN!F467</f>
        <v/>
      </c>
      <c r="H2966" s="52">
        <f>JUN!G467</f>
        <v/>
      </c>
      <c r="I2966" s="53">
        <f>JUN!H467</f>
        <v/>
      </c>
      <c r="J2966" s="53">
        <f>JUN!I467</f>
        <v/>
      </c>
      <c r="K2966" s="52">
        <f>JUN!J467</f>
        <v/>
      </c>
      <c r="L2966" s="52">
        <f>JUN!K467</f>
        <v/>
      </c>
      <c r="M2966" s="54">
        <f>JUN!L467</f>
        <v/>
      </c>
      <c r="N2966" s="52">
        <f>JUN!M467</f>
        <v/>
      </c>
      <c r="O2966" s="52">
        <f>JUN!N467</f>
        <v/>
      </c>
      <c r="P2966" s="52">
        <f>JUN!O467</f>
        <v/>
      </c>
      <c r="Q2966" s="52">
        <f>JUN!P467</f>
        <v/>
      </c>
      <c r="R2966" s="52">
        <f>JUN!Q467</f>
        <v/>
      </c>
      <c r="S2966" s="54">
        <f>S2965+IF(X2966=0,0,M2966)</f>
        <v/>
      </c>
      <c r="T2966" s="55">
        <f>MAX(T2965,S2966)</f>
        <v/>
      </c>
      <c r="U2966" s="56">
        <f>S2966-T2966</f>
        <v/>
      </c>
      <c r="V2966" s="55">
        <f>IFERROR(SUMIFS(DATABASE!$M$5:$M$6004,DATABASE!$B$5:$B$6004,B2966,DATABASE!$X$5:$X$6004,1),0)</f>
        <v/>
      </c>
      <c r="W2966" s="57">
        <f>IFERROR(COUNTIFS(DATABASE!$B$5:$B$6004,B2966,DATABASE!$X$5:$X$6004,1),0)</f>
        <v/>
      </c>
      <c r="X2966" s="58">
        <f>--AND(ISNUMBER(B2966),C2966&lt;&gt;"",L2966&lt;&gt;"",M2966&lt;&gt;"")</f>
        <v/>
      </c>
    </row>
    <row r="2967" ht="15" customHeight="1" s="111">
      <c r="A2967" s="42" t="inlineStr">
        <is>
          <t>JUN</t>
        </is>
      </c>
      <c r="B2967" s="43">
        <f>JUN!A468</f>
        <v/>
      </c>
      <c r="C2967" s="44">
        <f>JUN!B468</f>
        <v/>
      </c>
      <c r="D2967" s="44">
        <f>JUN!C468</f>
        <v/>
      </c>
      <c r="E2967" s="44">
        <f>JUN!D468</f>
        <v/>
      </c>
      <c r="F2967" s="44">
        <f>JUN!E468</f>
        <v/>
      </c>
      <c r="G2967" s="44">
        <f>JUN!F468</f>
        <v/>
      </c>
      <c r="H2967" s="44">
        <f>JUN!G468</f>
        <v/>
      </c>
      <c r="I2967" s="45">
        <f>JUN!H468</f>
        <v/>
      </c>
      <c r="J2967" s="45">
        <f>JUN!I468</f>
        <v/>
      </c>
      <c r="K2967" s="44">
        <f>JUN!J468</f>
        <v/>
      </c>
      <c r="L2967" s="44">
        <f>JUN!K468</f>
        <v/>
      </c>
      <c r="M2967" s="46">
        <f>JUN!L468</f>
        <v/>
      </c>
      <c r="N2967" s="44">
        <f>JUN!M468</f>
        <v/>
      </c>
      <c r="O2967" s="44">
        <f>JUN!N468</f>
        <v/>
      </c>
      <c r="P2967" s="44">
        <f>JUN!O468</f>
        <v/>
      </c>
      <c r="Q2967" s="44">
        <f>JUN!P468</f>
        <v/>
      </c>
      <c r="R2967" s="44">
        <f>JUN!Q468</f>
        <v/>
      </c>
      <c r="S2967" s="46">
        <f>S2966+IF(X2967=0,0,M2967)</f>
        <v/>
      </c>
      <c r="T2967" s="47">
        <f>MAX(T2966,S2967)</f>
        <v/>
      </c>
      <c r="U2967" s="48">
        <f>S2967-T2967</f>
        <v/>
      </c>
      <c r="V2967" s="47">
        <f>IFERROR(SUMIFS(DATABASE!$M$5:$M$6004,DATABASE!$B$5:$B$6004,B2967,DATABASE!$X$5:$X$6004,1),0)</f>
        <v/>
      </c>
      <c r="W2967" s="31">
        <f>IFERROR(COUNTIFS(DATABASE!$B$5:$B$6004,B2967,DATABASE!$X$5:$X$6004,1),0)</f>
        <v/>
      </c>
      <c r="X2967" s="49">
        <f>--AND(ISNUMBER(B2967),C2967&lt;&gt;"",L2967&lt;&gt;"",M2967&lt;&gt;"")</f>
        <v/>
      </c>
    </row>
    <row r="2968" ht="15" customHeight="1" s="111">
      <c r="A2968" s="50" t="inlineStr">
        <is>
          <t>JUN</t>
        </is>
      </c>
      <c r="B2968" s="51">
        <f>JUN!A469</f>
        <v/>
      </c>
      <c r="C2968" s="52">
        <f>JUN!B469</f>
        <v/>
      </c>
      <c r="D2968" s="52">
        <f>JUN!C469</f>
        <v/>
      </c>
      <c r="E2968" s="52">
        <f>JUN!D469</f>
        <v/>
      </c>
      <c r="F2968" s="52">
        <f>JUN!E469</f>
        <v/>
      </c>
      <c r="G2968" s="52">
        <f>JUN!F469</f>
        <v/>
      </c>
      <c r="H2968" s="52">
        <f>JUN!G469</f>
        <v/>
      </c>
      <c r="I2968" s="53">
        <f>JUN!H469</f>
        <v/>
      </c>
      <c r="J2968" s="53">
        <f>JUN!I469</f>
        <v/>
      </c>
      <c r="K2968" s="52">
        <f>JUN!J469</f>
        <v/>
      </c>
      <c r="L2968" s="52">
        <f>JUN!K469</f>
        <v/>
      </c>
      <c r="M2968" s="54">
        <f>JUN!L469</f>
        <v/>
      </c>
      <c r="N2968" s="52">
        <f>JUN!M469</f>
        <v/>
      </c>
      <c r="O2968" s="52">
        <f>JUN!N469</f>
        <v/>
      </c>
      <c r="P2968" s="52">
        <f>JUN!O469</f>
        <v/>
      </c>
      <c r="Q2968" s="52">
        <f>JUN!P469</f>
        <v/>
      </c>
      <c r="R2968" s="52">
        <f>JUN!Q469</f>
        <v/>
      </c>
      <c r="S2968" s="54">
        <f>S2967+IF(X2968=0,0,M2968)</f>
        <v/>
      </c>
      <c r="T2968" s="55">
        <f>MAX(T2967,S2968)</f>
        <v/>
      </c>
      <c r="U2968" s="56">
        <f>S2968-T2968</f>
        <v/>
      </c>
      <c r="V2968" s="55">
        <f>IFERROR(SUMIFS(DATABASE!$M$5:$M$6004,DATABASE!$B$5:$B$6004,B2968,DATABASE!$X$5:$X$6004,1),0)</f>
        <v/>
      </c>
      <c r="W2968" s="57">
        <f>IFERROR(COUNTIFS(DATABASE!$B$5:$B$6004,B2968,DATABASE!$X$5:$X$6004,1),0)</f>
        <v/>
      </c>
      <c r="X2968" s="58">
        <f>--AND(ISNUMBER(B2968),C2968&lt;&gt;"",L2968&lt;&gt;"",M2968&lt;&gt;"")</f>
        <v/>
      </c>
    </row>
    <row r="2969" ht="15" customHeight="1" s="111">
      <c r="A2969" s="42" t="inlineStr">
        <is>
          <t>JUN</t>
        </is>
      </c>
      <c r="B2969" s="43">
        <f>JUN!A470</f>
        <v/>
      </c>
      <c r="C2969" s="44">
        <f>JUN!B470</f>
        <v/>
      </c>
      <c r="D2969" s="44">
        <f>JUN!C470</f>
        <v/>
      </c>
      <c r="E2969" s="44">
        <f>JUN!D470</f>
        <v/>
      </c>
      <c r="F2969" s="44">
        <f>JUN!E470</f>
        <v/>
      </c>
      <c r="G2969" s="44">
        <f>JUN!F470</f>
        <v/>
      </c>
      <c r="H2969" s="44">
        <f>JUN!G470</f>
        <v/>
      </c>
      <c r="I2969" s="45">
        <f>JUN!H470</f>
        <v/>
      </c>
      <c r="J2969" s="45">
        <f>JUN!I470</f>
        <v/>
      </c>
      <c r="K2969" s="44">
        <f>JUN!J470</f>
        <v/>
      </c>
      <c r="L2969" s="44">
        <f>JUN!K470</f>
        <v/>
      </c>
      <c r="M2969" s="46">
        <f>JUN!L470</f>
        <v/>
      </c>
      <c r="N2969" s="44">
        <f>JUN!M470</f>
        <v/>
      </c>
      <c r="O2969" s="44">
        <f>JUN!N470</f>
        <v/>
      </c>
      <c r="P2969" s="44">
        <f>JUN!O470</f>
        <v/>
      </c>
      <c r="Q2969" s="44">
        <f>JUN!P470</f>
        <v/>
      </c>
      <c r="R2969" s="44">
        <f>JUN!Q470</f>
        <v/>
      </c>
      <c r="S2969" s="46">
        <f>S2968+IF(X2969=0,0,M2969)</f>
        <v/>
      </c>
      <c r="T2969" s="47">
        <f>MAX(T2968,S2969)</f>
        <v/>
      </c>
      <c r="U2969" s="48">
        <f>S2969-T2969</f>
        <v/>
      </c>
      <c r="V2969" s="47">
        <f>IFERROR(SUMIFS(DATABASE!$M$5:$M$6004,DATABASE!$B$5:$B$6004,B2969,DATABASE!$X$5:$X$6004,1),0)</f>
        <v/>
      </c>
      <c r="W2969" s="31">
        <f>IFERROR(COUNTIFS(DATABASE!$B$5:$B$6004,B2969,DATABASE!$X$5:$X$6004,1),0)</f>
        <v/>
      </c>
      <c r="X2969" s="49">
        <f>--AND(ISNUMBER(B2969),C2969&lt;&gt;"",L2969&lt;&gt;"",M2969&lt;&gt;"")</f>
        <v/>
      </c>
    </row>
    <row r="2970" ht="15" customHeight="1" s="111">
      <c r="A2970" s="50" t="inlineStr">
        <is>
          <t>JUN</t>
        </is>
      </c>
      <c r="B2970" s="51">
        <f>JUN!A471</f>
        <v/>
      </c>
      <c r="C2970" s="52">
        <f>JUN!B471</f>
        <v/>
      </c>
      <c r="D2970" s="52">
        <f>JUN!C471</f>
        <v/>
      </c>
      <c r="E2970" s="52">
        <f>JUN!D471</f>
        <v/>
      </c>
      <c r="F2970" s="52">
        <f>JUN!E471</f>
        <v/>
      </c>
      <c r="G2970" s="52">
        <f>JUN!F471</f>
        <v/>
      </c>
      <c r="H2970" s="52">
        <f>JUN!G471</f>
        <v/>
      </c>
      <c r="I2970" s="53">
        <f>JUN!H471</f>
        <v/>
      </c>
      <c r="J2970" s="53">
        <f>JUN!I471</f>
        <v/>
      </c>
      <c r="K2970" s="52">
        <f>JUN!J471</f>
        <v/>
      </c>
      <c r="L2970" s="52">
        <f>JUN!K471</f>
        <v/>
      </c>
      <c r="M2970" s="54">
        <f>JUN!L471</f>
        <v/>
      </c>
      <c r="N2970" s="52">
        <f>JUN!M471</f>
        <v/>
      </c>
      <c r="O2970" s="52">
        <f>JUN!N471</f>
        <v/>
      </c>
      <c r="P2970" s="52">
        <f>JUN!O471</f>
        <v/>
      </c>
      <c r="Q2970" s="52">
        <f>JUN!P471</f>
        <v/>
      </c>
      <c r="R2970" s="52">
        <f>JUN!Q471</f>
        <v/>
      </c>
      <c r="S2970" s="54">
        <f>S2969+IF(X2970=0,0,M2970)</f>
        <v/>
      </c>
      <c r="T2970" s="55">
        <f>MAX(T2969,S2970)</f>
        <v/>
      </c>
      <c r="U2970" s="56">
        <f>S2970-T2970</f>
        <v/>
      </c>
      <c r="V2970" s="55">
        <f>IFERROR(SUMIFS(DATABASE!$M$5:$M$6004,DATABASE!$B$5:$B$6004,B2970,DATABASE!$X$5:$X$6004,1),0)</f>
        <v/>
      </c>
      <c r="W2970" s="57">
        <f>IFERROR(COUNTIFS(DATABASE!$B$5:$B$6004,B2970,DATABASE!$X$5:$X$6004,1),0)</f>
        <v/>
      </c>
      <c r="X2970" s="58">
        <f>--AND(ISNUMBER(B2970),C2970&lt;&gt;"",L2970&lt;&gt;"",M2970&lt;&gt;"")</f>
        <v/>
      </c>
    </row>
    <row r="2971" ht="15" customHeight="1" s="111">
      <c r="A2971" s="42" t="inlineStr">
        <is>
          <t>JUN</t>
        </is>
      </c>
      <c r="B2971" s="43">
        <f>JUN!A472</f>
        <v/>
      </c>
      <c r="C2971" s="44">
        <f>JUN!B472</f>
        <v/>
      </c>
      <c r="D2971" s="44">
        <f>JUN!C472</f>
        <v/>
      </c>
      <c r="E2971" s="44">
        <f>JUN!D472</f>
        <v/>
      </c>
      <c r="F2971" s="44">
        <f>JUN!E472</f>
        <v/>
      </c>
      <c r="G2971" s="44">
        <f>JUN!F472</f>
        <v/>
      </c>
      <c r="H2971" s="44">
        <f>JUN!G472</f>
        <v/>
      </c>
      <c r="I2971" s="45">
        <f>JUN!H472</f>
        <v/>
      </c>
      <c r="J2971" s="45">
        <f>JUN!I472</f>
        <v/>
      </c>
      <c r="K2971" s="44">
        <f>JUN!J472</f>
        <v/>
      </c>
      <c r="L2971" s="44">
        <f>JUN!K472</f>
        <v/>
      </c>
      <c r="M2971" s="46">
        <f>JUN!L472</f>
        <v/>
      </c>
      <c r="N2971" s="44">
        <f>JUN!M472</f>
        <v/>
      </c>
      <c r="O2971" s="44">
        <f>JUN!N472</f>
        <v/>
      </c>
      <c r="P2971" s="44">
        <f>JUN!O472</f>
        <v/>
      </c>
      <c r="Q2971" s="44">
        <f>JUN!P472</f>
        <v/>
      </c>
      <c r="R2971" s="44">
        <f>JUN!Q472</f>
        <v/>
      </c>
      <c r="S2971" s="46">
        <f>S2970+IF(X2971=0,0,M2971)</f>
        <v/>
      </c>
      <c r="T2971" s="47">
        <f>MAX(T2970,S2971)</f>
        <v/>
      </c>
      <c r="U2971" s="48">
        <f>S2971-T2971</f>
        <v/>
      </c>
      <c r="V2971" s="47">
        <f>IFERROR(SUMIFS(DATABASE!$M$5:$M$6004,DATABASE!$B$5:$B$6004,B2971,DATABASE!$X$5:$X$6004,1),0)</f>
        <v/>
      </c>
      <c r="W2971" s="31">
        <f>IFERROR(COUNTIFS(DATABASE!$B$5:$B$6004,B2971,DATABASE!$X$5:$X$6004,1),0)</f>
        <v/>
      </c>
      <c r="X2971" s="49">
        <f>--AND(ISNUMBER(B2971),C2971&lt;&gt;"",L2971&lt;&gt;"",M2971&lt;&gt;"")</f>
        <v/>
      </c>
    </row>
    <row r="2972" ht="15" customHeight="1" s="111">
      <c r="A2972" s="50" t="inlineStr">
        <is>
          <t>JUN</t>
        </is>
      </c>
      <c r="B2972" s="51">
        <f>JUN!A473</f>
        <v/>
      </c>
      <c r="C2972" s="52">
        <f>JUN!B473</f>
        <v/>
      </c>
      <c r="D2972" s="52">
        <f>JUN!C473</f>
        <v/>
      </c>
      <c r="E2972" s="52">
        <f>JUN!D473</f>
        <v/>
      </c>
      <c r="F2972" s="52">
        <f>JUN!E473</f>
        <v/>
      </c>
      <c r="G2972" s="52">
        <f>JUN!F473</f>
        <v/>
      </c>
      <c r="H2972" s="52">
        <f>JUN!G473</f>
        <v/>
      </c>
      <c r="I2972" s="53">
        <f>JUN!H473</f>
        <v/>
      </c>
      <c r="J2972" s="53">
        <f>JUN!I473</f>
        <v/>
      </c>
      <c r="K2972" s="52">
        <f>JUN!J473</f>
        <v/>
      </c>
      <c r="L2972" s="52">
        <f>JUN!K473</f>
        <v/>
      </c>
      <c r="M2972" s="54">
        <f>JUN!L473</f>
        <v/>
      </c>
      <c r="N2972" s="52">
        <f>JUN!M473</f>
        <v/>
      </c>
      <c r="O2972" s="52">
        <f>JUN!N473</f>
        <v/>
      </c>
      <c r="P2972" s="52">
        <f>JUN!O473</f>
        <v/>
      </c>
      <c r="Q2972" s="52">
        <f>JUN!P473</f>
        <v/>
      </c>
      <c r="R2972" s="52">
        <f>JUN!Q473</f>
        <v/>
      </c>
      <c r="S2972" s="54">
        <f>S2971+IF(X2972=0,0,M2972)</f>
        <v/>
      </c>
      <c r="T2972" s="55">
        <f>MAX(T2971,S2972)</f>
        <v/>
      </c>
      <c r="U2972" s="56">
        <f>S2972-T2972</f>
        <v/>
      </c>
      <c r="V2972" s="55">
        <f>IFERROR(SUMIFS(DATABASE!$M$5:$M$6004,DATABASE!$B$5:$B$6004,B2972,DATABASE!$X$5:$X$6004,1),0)</f>
        <v/>
      </c>
      <c r="W2972" s="57">
        <f>IFERROR(COUNTIFS(DATABASE!$B$5:$B$6004,B2972,DATABASE!$X$5:$X$6004,1),0)</f>
        <v/>
      </c>
      <c r="X2972" s="58">
        <f>--AND(ISNUMBER(B2972),C2972&lt;&gt;"",L2972&lt;&gt;"",M2972&lt;&gt;"")</f>
        <v/>
      </c>
    </row>
    <row r="2973" ht="15" customHeight="1" s="111">
      <c r="A2973" s="42" t="inlineStr">
        <is>
          <t>JUN</t>
        </is>
      </c>
      <c r="B2973" s="43">
        <f>JUN!A474</f>
        <v/>
      </c>
      <c r="C2973" s="44">
        <f>JUN!B474</f>
        <v/>
      </c>
      <c r="D2973" s="44">
        <f>JUN!C474</f>
        <v/>
      </c>
      <c r="E2973" s="44">
        <f>JUN!D474</f>
        <v/>
      </c>
      <c r="F2973" s="44">
        <f>JUN!E474</f>
        <v/>
      </c>
      <c r="G2973" s="44">
        <f>JUN!F474</f>
        <v/>
      </c>
      <c r="H2973" s="44">
        <f>JUN!G474</f>
        <v/>
      </c>
      <c r="I2973" s="45">
        <f>JUN!H474</f>
        <v/>
      </c>
      <c r="J2973" s="45">
        <f>JUN!I474</f>
        <v/>
      </c>
      <c r="K2973" s="44">
        <f>JUN!J474</f>
        <v/>
      </c>
      <c r="L2973" s="44">
        <f>JUN!K474</f>
        <v/>
      </c>
      <c r="M2973" s="46">
        <f>JUN!L474</f>
        <v/>
      </c>
      <c r="N2973" s="44">
        <f>JUN!M474</f>
        <v/>
      </c>
      <c r="O2973" s="44">
        <f>JUN!N474</f>
        <v/>
      </c>
      <c r="P2973" s="44">
        <f>JUN!O474</f>
        <v/>
      </c>
      <c r="Q2973" s="44">
        <f>JUN!P474</f>
        <v/>
      </c>
      <c r="R2973" s="44">
        <f>JUN!Q474</f>
        <v/>
      </c>
      <c r="S2973" s="46">
        <f>S2972+IF(X2973=0,0,M2973)</f>
        <v/>
      </c>
      <c r="T2973" s="47">
        <f>MAX(T2972,S2973)</f>
        <v/>
      </c>
      <c r="U2973" s="48">
        <f>S2973-T2973</f>
        <v/>
      </c>
      <c r="V2973" s="47">
        <f>IFERROR(SUMIFS(DATABASE!$M$5:$M$6004,DATABASE!$B$5:$B$6004,B2973,DATABASE!$X$5:$X$6004,1),0)</f>
        <v/>
      </c>
      <c r="W2973" s="31">
        <f>IFERROR(COUNTIFS(DATABASE!$B$5:$B$6004,B2973,DATABASE!$X$5:$X$6004,1),0)</f>
        <v/>
      </c>
      <c r="X2973" s="49">
        <f>--AND(ISNUMBER(B2973),C2973&lt;&gt;"",L2973&lt;&gt;"",M2973&lt;&gt;"")</f>
        <v/>
      </c>
    </row>
    <row r="2974" ht="15" customHeight="1" s="111">
      <c r="A2974" s="50" t="inlineStr">
        <is>
          <t>JUN</t>
        </is>
      </c>
      <c r="B2974" s="51">
        <f>JUN!A475</f>
        <v/>
      </c>
      <c r="C2974" s="52">
        <f>JUN!B475</f>
        <v/>
      </c>
      <c r="D2974" s="52">
        <f>JUN!C475</f>
        <v/>
      </c>
      <c r="E2974" s="52">
        <f>JUN!D475</f>
        <v/>
      </c>
      <c r="F2974" s="52">
        <f>JUN!E475</f>
        <v/>
      </c>
      <c r="G2974" s="52">
        <f>JUN!F475</f>
        <v/>
      </c>
      <c r="H2974" s="52">
        <f>JUN!G475</f>
        <v/>
      </c>
      <c r="I2974" s="53">
        <f>JUN!H475</f>
        <v/>
      </c>
      <c r="J2974" s="53">
        <f>JUN!I475</f>
        <v/>
      </c>
      <c r="K2974" s="52">
        <f>JUN!J475</f>
        <v/>
      </c>
      <c r="L2974" s="52">
        <f>JUN!K475</f>
        <v/>
      </c>
      <c r="M2974" s="54">
        <f>JUN!L475</f>
        <v/>
      </c>
      <c r="N2974" s="52">
        <f>JUN!M475</f>
        <v/>
      </c>
      <c r="O2974" s="52">
        <f>JUN!N475</f>
        <v/>
      </c>
      <c r="P2974" s="52">
        <f>JUN!O475</f>
        <v/>
      </c>
      <c r="Q2974" s="52">
        <f>JUN!P475</f>
        <v/>
      </c>
      <c r="R2974" s="52">
        <f>JUN!Q475</f>
        <v/>
      </c>
      <c r="S2974" s="54">
        <f>S2973+IF(X2974=0,0,M2974)</f>
        <v/>
      </c>
      <c r="T2974" s="55">
        <f>MAX(T2973,S2974)</f>
        <v/>
      </c>
      <c r="U2974" s="56">
        <f>S2974-T2974</f>
        <v/>
      </c>
      <c r="V2974" s="55">
        <f>IFERROR(SUMIFS(DATABASE!$M$5:$M$6004,DATABASE!$B$5:$B$6004,B2974,DATABASE!$X$5:$X$6004,1),0)</f>
        <v/>
      </c>
      <c r="W2974" s="57">
        <f>IFERROR(COUNTIFS(DATABASE!$B$5:$B$6004,B2974,DATABASE!$X$5:$X$6004,1),0)</f>
        <v/>
      </c>
      <c r="X2974" s="58">
        <f>--AND(ISNUMBER(B2974),C2974&lt;&gt;"",L2974&lt;&gt;"",M2974&lt;&gt;"")</f>
        <v/>
      </c>
    </row>
    <row r="2975" ht="15" customHeight="1" s="111">
      <c r="A2975" s="42" t="inlineStr">
        <is>
          <t>JUN</t>
        </is>
      </c>
      <c r="B2975" s="43">
        <f>JUN!A476</f>
        <v/>
      </c>
      <c r="C2975" s="44">
        <f>JUN!B476</f>
        <v/>
      </c>
      <c r="D2975" s="44">
        <f>JUN!C476</f>
        <v/>
      </c>
      <c r="E2975" s="44">
        <f>JUN!D476</f>
        <v/>
      </c>
      <c r="F2975" s="44">
        <f>JUN!E476</f>
        <v/>
      </c>
      <c r="G2975" s="44">
        <f>JUN!F476</f>
        <v/>
      </c>
      <c r="H2975" s="44">
        <f>JUN!G476</f>
        <v/>
      </c>
      <c r="I2975" s="45">
        <f>JUN!H476</f>
        <v/>
      </c>
      <c r="J2975" s="45">
        <f>JUN!I476</f>
        <v/>
      </c>
      <c r="K2975" s="44">
        <f>JUN!J476</f>
        <v/>
      </c>
      <c r="L2975" s="44">
        <f>JUN!K476</f>
        <v/>
      </c>
      <c r="M2975" s="46">
        <f>JUN!L476</f>
        <v/>
      </c>
      <c r="N2975" s="44">
        <f>JUN!M476</f>
        <v/>
      </c>
      <c r="O2975" s="44">
        <f>JUN!N476</f>
        <v/>
      </c>
      <c r="P2975" s="44">
        <f>JUN!O476</f>
        <v/>
      </c>
      <c r="Q2975" s="44">
        <f>JUN!P476</f>
        <v/>
      </c>
      <c r="R2975" s="44">
        <f>JUN!Q476</f>
        <v/>
      </c>
      <c r="S2975" s="46">
        <f>S2974+IF(X2975=0,0,M2975)</f>
        <v/>
      </c>
      <c r="T2975" s="47">
        <f>MAX(T2974,S2975)</f>
        <v/>
      </c>
      <c r="U2975" s="48">
        <f>S2975-T2975</f>
        <v/>
      </c>
      <c r="V2975" s="47">
        <f>IFERROR(SUMIFS(DATABASE!$M$5:$M$6004,DATABASE!$B$5:$B$6004,B2975,DATABASE!$X$5:$X$6004,1),0)</f>
        <v/>
      </c>
      <c r="W2975" s="31">
        <f>IFERROR(COUNTIFS(DATABASE!$B$5:$B$6004,B2975,DATABASE!$X$5:$X$6004,1),0)</f>
        <v/>
      </c>
      <c r="X2975" s="49">
        <f>--AND(ISNUMBER(B2975),C2975&lt;&gt;"",L2975&lt;&gt;"",M2975&lt;&gt;"")</f>
        <v/>
      </c>
    </row>
    <row r="2976" ht="15" customHeight="1" s="111">
      <c r="A2976" s="50" t="inlineStr">
        <is>
          <t>JUN</t>
        </is>
      </c>
      <c r="B2976" s="51">
        <f>JUN!A477</f>
        <v/>
      </c>
      <c r="C2976" s="52">
        <f>JUN!B477</f>
        <v/>
      </c>
      <c r="D2976" s="52">
        <f>JUN!C477</f>
        <v/>
      </c>
      <c r="E2976" s="52">
        <f>JUN!D477</f>
        <v/>
      </c>
      <c r="F2976" s="52">
        <f>JUN!E477</f>
        <v/>
      </c>
      <c r="G2976" s="52">
        <f>JUN!F477</f>
        <v/>
      </c>
      <c r="H2976" s="52">
        <f>JUN!G477</f>
        <v/>
      </c>
      <c r="I2976" s="53">
        <f>JUN!H477</f>
        <v/>
      </c>
      <c r="J2976" s="53">
        <f>JUN!I477</f>
        <v/>
      </c>
      <c r="K2976" s="52">
        <f>JUN!J477</f>
        <v/>
      </c>
      <c r="L2976" s="52">
        <f>JUN!K477</f>
        <v/>
      </c>
      <c r="M2976" s="54">
        <f>JUN!L477</f>
        <v/>
      </c>
      <c r="N2976" s="52">
        <f>JUN!M477</f>
        <v/>
      </c>
      <c r="O2976" s="52">
        <f>JUN!N477</f>
        <v/>
      </c>
      <c r="P2976" s="52">
        <f>JUN!O477</f>
        <v/>
      </c>
      <c r="Q2976" s="52">
        <f>JUN!P477</f>
        <v/>
      </c>
      <c r="R2976" s="52">
        <f>JUN!Q477</f>
        <v/>
      </c>
      <c r="S2976" s="54">
        <f>S2975+IF(X2976=0,0,M2976)</f>
        <v/>
      </c>
      <c r="T2976" s="55">
        <f>MAX(T2975,S2976)</f>
        <v/>
      </c>
      <c r="U2976" s="56">
        <f>S2976-T2976</f>
        <v/>
      </c>
      <c r="V2976" s="55">
        <f>IFERROR(SUMIFS(DATABASE!$M$5:$M$6004,DATABASE!$B$5:$B$6004,B2976,DATABASE!$X$5:$X$6004,1),0)</f>
        <v/>
      </c>
      <c r="W2976" s="57">
        <f>IFERROR(COUNTIFS(DATABASE!$B$5:$B$6004,B2976,DATABASE!$X$5:$X$6004,1),0)</f>
        <v/>
      </c>
      <c r="X2976" s="58">
        <f>--AND(ISNUMBER(B2976),C2976&lt;&gt;"",L2976&lt;&gt;"",M2976&lt;&gt;"")</f>
        <v/>
      </c>
    </row>
    <row r="2977" ht="15" customHeight="1" s="111">
      <c r="A2977" s="42" t="inlineStr">
        <is>
          <t>JUN</t>
        </is>
      </c>
      <c r="B2977" s="43">
        <f>JUN!A478</f>
        <v/>
      </c>
      <c r="C2977" s="44">
        <f>JUN!B478</f>
        <v/>
      </c>
      <c r="D2977" s="44">
        <f>JUN!C478</f>
        <v/>
      </c>
      <c r="E2977" s="44">
        <f>JUN!D478</f>
        <v/>
      </c>
      <c r="F2977" s="44">
        <f>JUN!E478</f>
        <v/>
      </c>
      <c r="G2977" s="44">
        <f>JUN!F478</f>
        <v/>
      </c>
      <c r="H2977" s="44">
        <f>JUN!G478</f>
        <v/>
      </c>
      <c r="I2977" s="45">
        <f>JUN!H478</f>
        <v/>
      </c>
      <c r="J2977" s="45">
        <f>JUN!I478</f>
        <v/>
      </c>
      <c r="K2977" s="44">
        <f>JUN!J478</f>
        <v/>
      </c>
      <c r="L2977" s="44">
        <f>JUN!K478</f>
        <v/>
      </c>
      <c r="M2977" s="46">
        <f>JUN!L478</f>
        <v/>
      </c>
      <c r="N2977" s="44">
        <f>JUN!M478</f>
        <v/>
      </c>
      <c r="O2977" s="44">
        <f>JUN!N478</f>
        <v/>
      </c>
      <c r="P2977" s="44">
        <f>JUN!O478</f>
        <v/>
      </c>
      <c r="Q2977" s="44">
        <f>JUN!P478</f>
        <v/>
      </c>
      <c r="R2977" s="44">
        <f>JUN!Q478</f>
        <v/>
      </c>
      <c r="S2977" s="46">
        <f>S2976+IF(X2977=0,0,M2977)</f>
        <v/>
      </c>
      <c r="T2977" s="47">
        <f>MAX(T2976,S2977)</f>
        <v/>
      </c>
      <c r="U2977" s="48">
        <f>S2977-T2977</f>
        <v/>
      </c>
      <c r="V2977" s="47">
        <f>IFERROR(SUMIFS(DATABASE!$M$5:$M$6004,DATABASE!$B$5:$B$6004,B2977,DATABASE!$X$5:$X$6004,1),0)</f>
        <v/>
      </c>
      <c r="W2977" s="31">
        <f>IFERROR(COUNTIFS(DATABASE!$B$5:$B$6004,B2977,DATABASE!$X$5:$X$6004,1),0)</f>
        <v/>
      </c>
      <c r="X2977" s="49">
        <f>--AND(ISNUMBER(B2977),C2977&lt;&gt;"",L2977&lt;&gt;"",M2977&lt;&gt;"")</f>
        <v/>
      </c>
    </row>
    <row r="2978" ht="15" customHeight="1" s="111">
      <c r="A2978" s="50" t="inlineStr">
        <is>
          <t>JUN</t>
        </is>
      </c>
      <c r="B2978" s="51">
        <f>JUN!A479</f>
        <v/>
      </c>
      <c r="C2978" s="52">
        <f>JUN!B479</f>
        <v/>
      </c>
      <c r="D2978" s="52">
        <f>JUN!C479</f>
        <v/>
      </c>
      <c r="E2978" s="52">
        <f>JUN!D479</f>
        <v/>
      </c>
      <c r="F2978" s="52">
        <f>JUN!E479</f>
        <v/>
      </c>
      <c r="G2978" s="52">
        <f>JUN!F479</f>
        <v/>
      </c>
      <c r="H2978" s="52">
        <f>JUN!G479</f>
        <v/>
      </c>
      <c r="I2978" s="53">
        <f>JUN!H479</f>
        <v/>
      </c>
      <c r="J2978" s="53">
        <f>JUN!I479</f>
        <v/>
      </c>
      <c r="K2978" s="52">
        <f>JUN!J479</f>
        <v/>
      </c>
      <c r="L2978" s="52">
        <f>JUN!K479</f>
        <v/>
      </c>
      <c r="M2978" s="54">
        <f>JUN!L479</f>
        <v/>
      </c>
      <c r="N2978" s="52">
        <f>JUN!M479</f>
        <v/>
      </c>
      <c r="O2978" s="52">
        <f>JUN!N479</f>
        <v/>
      </c>
      <c r="P2978" s="52">
        <f>JUN!O479</f>
        <v/>
      </c>
      <c r="Q2978" s="52">
        <f>JUN!P479</f>
        <v/>
      </c>
      <c r="R2978" s="52">
        <f>JUN!Q479</f>
        <v/>
      </c>
      <c r="S2978" s="54">
        <f>S2977+IF(X2978=0,0,M2978)</f>
        <v/>
      </c>
      <c r="T2978" s="55">
        <f>MAX(T2977,S2978)</f>
        <v/>
      </c>
      <c r="U2978" s="56">
        <f>S2978-T2978</f>
        <v/>
      </c>
      <c r="V2978" s="55">
        <f>IFERROR(SUMIFS(DATABASE!$M$5:$M$6004,DATABASE!$B$5:$B$6004,B2978,DATABASE!$X$5:$X$6004,1),0)</f>
        <v/>
      </c>
      <c r="W2978" s="57">
        <f>IFERROR(COUNTIFS(DATABASE!$B$5:$B$6004,B2978,DATABASE!$X$5:$X$6004,1),0)</f>
        <v/>
      </c>
      <c r="X2978" s="58">
        <f>--AND(ISNUMBER(B2978),C2978&lt;&gt;"",L2978&lt;&gt;"",M2978&lt;&gt;"")</f>
        <v/>
      </c>
    </row>
    <row r="2979" ht="15" customHeight="1" s="111">
      <c r="A2979" s="42" t="inlineStr">
        <is>
          <t>JUN</t>
        </is>
      </c>
      <c r="B2979" s="43">
        <f>JUN!A480</f>
        <v/>
      </c>
      <c r="C2979" s="44">
        <f>JUN!B480</f>
        <v/>
      </c>
      <c r="D2979" s="44">
        <f>JUN!C480</f>
        <v/>
      </c>
      <c r="E2979" s="44">
        <f>JUN!D480</f>
        <v/>
      </c>
      <c r="F2979" s="44">
        <f>JUN!E480</f>
        <v/>
      </c>
      <c r="G2979" s="44">
        <f>JUN!F480</f>
        <v/>
      </c>
      <c r="H2979" s="44">
        <f>JUN!G480</f>
        <v/>
      </c>
      <c r="I2979" s="45">
        <f>JUN!H480</f>
        <v/>
      </c>
      <c r="J2979" s="45">
        <f>JUN!I480</f>
        <v/>
      </c>
      <c r="K2979" s="44">
        <f>JUN!J480</f>
        <v/>
      </c>
      <c r="L2979" s="44">
        <f>JUN!K480</f>
        <v/>
      </c>
      <c r="M2979" s="46">
        <f>JUN!L480</f>
        <v/>
      </c>
      <c r="N2979" s="44">
        <f>JUN!M480</f>
        <v/>
      </c>
      <c r="O2979" s="44">
        <f>JUN!N480</f>
        <v/>
      </c>
      <c r="P2979" s="44">
        <f>JUN!O480</f>
        <v/>
      </c>
      <c r="Q2979" s="44">
        <f>JUN!P480</f>
        <v/>
      </c>
      <c r="R2979" s="44">
        <f>JUN!Q480</f>
        <v/>
      </c>
      <c r="S2979" s="46">
        <f>S2978+IF(X2979=0,0,M2979)</f>
        <v/>
      </c>
      <c r="T2979" s="47">
        <f>MAX(T2978,S2979)</f>
        <v/>
      </c>
      <c r="U2979" s="48">
        <f>S2979-T2979</f>
        <v/>
      </c>
      <c r="V2979" s="47">
        <f>IFERROR(SUMIFS(DATABASE!$M$5:$M$6004,DATABASE!$B$5:$B$6004,B2979,DATABASE!$X$5:$X$6004,1),0)</f>
        <v/>
      </c>
      <c r="W2979" s="31">
        <f>IFERROR(COUNTIFS(DATABASE!$B$5:$B$6004,B2979,DATABASE!$X$5:$X$6004,1),0)</f>
        <v/>
      </c>
      <c r="X2979" s="49">
        <f>--AND(ISNUMBER(B2979),C2979&lt;&gt;"",L2979&lt;&gt;"",M2979&lt;&gt;"")</f>
        <v/>
      </c>
    </row>
    <row r="2980" ht="15" customHeight="1" s="111">
      <c r="A2980" s="50" t="inlineStr">
        <is>
          <t>JUN</t>
        </is>
      </c>
      <c r="B2980" s="51">
        <f>JUN!A481</f>
        <v/>
      </c>
      <c r="C2980" s="52">
        <f>JUN!B481</f>
        <v/>
      </c>
      <c r="D2980" s="52">
        <f>JUN!C481</f>
        <v/>
      </c>
      <c r="E2980" s="52">
        <f>JUN!D481</f>
        <v/>
      </c>
      <c r="F2980" s="52">
        <f>JUN!E481</f>
        <v/>
      </c>
      <c r="G2980" s="52">
        <f>JUN!F481</f>
        <v/>
      </c>
      <c r="H2980" s="52">
        <f>JUN!G481</f>
        <v/>
      </c>
      <c r="I2980" s="53">
        <f>JUN!H481</f>
        <v/>
      </c>
      <c r="J2980" s="53">
        <f>JUN!I481</f>
        <v/>
      </c>
      <c r="K2980" s="52">
        <f>JUN!J481</f>
        <v/>
      </c>
      <c r="L2980" s="52">
        <f>JUN!K481</f>
        <v/>
      </c>
      <c r="M2980" s="54">
        <f>JUN!L481</f>
        <v/>
      </c>
      <c r="N2980" s="52">
        <f>JUN!M481</f>
        <v/>
      </c>
      <c r="O2980" s="52">
        <f>JUN!N481</f>
        <v/>
      </c>
      <c r="P2980" s="52">
        <f>JUN!O481</f>
        <v/>
      </c>
      <c r="Q2980" s="52">
        <f>JUN!P481</f>
        <v/>
      </c>
      <c r="R2980" s="52">
        <f>JUN!Q481</f>
        <v/>
      </c>
      <c r="S2980" s="54">
        <f>S2979+IF(X2980=0,0,M2980)</f>
        <v/>
      </c>
      <c r="T2980" s="55">
        <f>MAX(T2979,S2980)</f>
        <v/>
      </c>
      <c r="U2980" s="56">
        <f>S2980-T2980</f>
        <v/>
      </c>
      <c r="V2980" s="55">
        <f>IFERROR(SUMIFS(DATABASE!$M$5:$M$6004,DATABASE!$B$5:$B$6004,B2980,DATABASE!$X$5:$X$6004,1),0)</f>
        <v/>
      </c>
      <c r="W2980" s="57">
        <f>IFERROR(COUNTIFS(DATABASE!$B$5:$B$6004,B2980,DATABASE!$X$5:$X$6004,1),0)</f>
        <v/>
      </c>
      <c r="X2980" s="58">
        <f>--AND(ISNUMBER(B2980),C2980&lt;&gt;"",L2980&lt;&gt;"",M2980&lt;&gt;"")</f>
        <v/>
      </c>
    </row>
    <row r="2981" ht="15" customHeight="1" s="111">
      <c r="A2981" s="42" t="inlineStr">
        <is>
          <t>JUN</t>
        </is>
      </c>
      <c r="B2981" s="43">
        <f>JUN!A482</f>
        <v/>
      </c>
      <c r="C2981" s="44">
        <f>JUN!B482</f>
        <v/>
      </c>
      <c r="D2981" s="44">
        <f>JUN!C482</f>
        <v/>
      </c>
      <c r="E2981" s="44">
        <f>JUN!D482</f>
        <v/>
      </c>
      <c r="F2981" s="44">
        <f>JUN!E482</f>
        <v/>
      </c>
      <c r="G2981" s="44">
        <f>JUN!F482</f>
        <v/>
      </c>
      <c r="H2981" s="44">
        <f>JUN!G482</f>
        <v/>
      </c>
      <c r="I2981" s="45">
        <f>JUN!H482</f>
        <v/>
      </c>
      <c r="J2981" s="45">
        <f>JUN!I482</f>
        <v/>
      </c>
      <c r="K2981" s="44">
        <f>JUN!J482</f>
        <v/>
      </c>
      <c r="L2981" s="44">
        <f>JUN!K482</f>
        <v/>
      </c>
      <c r="M2981" s="46">
        <f>JUN!L482</f>
        <v/>
      </c>
      <c r="N2981" s="44">
        <f>JUN!M482</f>
        <v/>
      </c>
      <c r="O2981" s="44">
        <f>JUN!N482</f>
        <v/>
      </c>
      <c r="P2981" s="44">
        <f>JUN!O482</f>
        <v/>
      </c>
      <c r="Q2981" s="44">
        <f>JUN!P482</f>
        <v/>
      </c>
      <c r="R2981" s="44">
        <f>JUN!Q482</f>
        <v/>
      </c>
      <c r="S2981" s="46">
        <f>S2980+IF(X2981=0,0,M2981)</f>
        <v/>
      </c>
      <c r="T2981" s="47">
        <f>MAX(T2980,S2981)</f>
        <v/>
      </c>
      <c r="U2981" s="48">
        <f>S2981-T2981</f>
        <v/>
      </c>
      <c r="V2981" s="47">
        <f>IFERROR(SUMIFS(DATABASE!$M$5:$M$6004,DATABASE!$B$5:$B$6004,B2981,DATABASE!$X$5:$X$6004,1),0)</f>
        <v/>
      </c>
      <c r="W2981" s="31">
        <f>IFERROR(COUNTIFS(DATABASE!$B$5:$B$6004,B2981,DATABASE!$X$5:$X$6004,1),0)</f>
        <v/>
      </c>
      <c r="X2981" s="49">
        <f>--AND(ISNUMBER(B2981),C2981&lt;&gt;"",L2981&lt;&gt;"",M2981&lt;&gt;"")</f>
        <v/>
      </c>
    </row>
    <row r="2982" ht="15" customHeight="1" s="111">
      <c r="A2982" s="50" t="inlineStr">
        <is>
          <t>JUN</t>
        </is>
      </c>
      <c r="B2982" s="51">
        <f>JUN!A483</f>
        <v/>
      </c>
      <c r="C2982" s="52">
        <f>JUN!B483</f>
        <v/>
      </c>
      <c r="D2982" s="52">
        <f>JUN!C483</f>
        <v/>
      </c>
      <c r="E2982" s="52">
        <f>JUN!D483</f>
        <v/>
      </c>
      <c r="F2982" s="52">
        <f>JUN!E483</f>
        <v/>
      </c>
      <c r="G2982" s="52">
        <f>JUN!F483</f>
        <v/>
      </c>
      <c r="H2982" s="52">
        <f>JUN!G483</f>
        <v/>
      </c>
      <c r="I2982" s="53">
        <f>JUN!H483</f>
        <v/>
      </c>
      <c r="J2982" s="53">
        <f>JUN!I483</f>
        <v/>
      </c>
      <c r="K2982" s="52">
        <f>JUN!J483</f>
        <v/>
      </c>
      <c r="L2982" s="52">
        <f>JUN!K483</f>
        <v/>
      </c>
      <c r="M2982" s="54">
        <f>JUN!L483</f>
        <v/>
      </c>
      <c r="N2982" s="52">
        <f>JUN!M483</f>
        <v/>
      </c>
      <c r="O2982" s="52">
        <f>JUN!N483</f>
        <v/>
      </c>
      <c r="P2982" s="52">
        <f>JUN!O483</f>
        <v/>
      </c>
      <c r="Q2982" s="52">
        <f>JUN!P483</f>
        <v/>
      </c>
      <c r="R2982" s="52">
        <f>JUN!Q483</f>
        <v/>
      </c>
      <c r="S2982" s="54">
        <f>S2981+IF(X2982=0,0,M2982)</f>
        <v/>
      </c>
      <c r="T2982" s="55">
        <f>MAX(T2981,S2982)</f>
        <v/>
      </c>
      <c r="U2982" s="56">
        <f>S2982-T2982</f>
        <v/>
      </c>
      <c r="V2982" s="55">
        <f>IFERROR(SUMIFS(DATABASE!$M$5:$M$6004,DATABASE!$B$5:$B$6004,B2982,DATABASE!$X$5:$X$6004,1),0)</f>
        <v/>
      </c>
      <c r="W2982" s="57">
        <f>IFERROR(COUNTIFS(DATABASE!$B$5:$B$6004,B2982,DATABASE!$X$5:$X$6004,1),0)</f>
        <v/>
      </c>
      <c r="X2982" s="58">
        <f>--AND(ISNUMBER(B2982),C2982&lt;&gt;"",L2982&lt;&gt;"",M2982&lt;&gt;"")</f>
        <v/>
      </c>
    </row>
    <row r="2983" ht="15" customHeight="1" s="111">
      <c r="A2983" s="42" t="inlineStr">
        <is>
          <t>JUN</t>
        </is>
      </c>
      <c r="B2983" s="43">
        <f>JUN!A484</f>
        <v/>
      </c>
      <c r="C2983" s="44">
        <f>JUN!B484</f>
        <v/>
      </c>
      <c r="D2983" s="44">
        <f>JUN!C484</f>
        <v/>
      </c>
      <c r="E2983" s="44">
        <f>JUN!D484</f>
        <v/>
      </c>
      <c r="F2983" s="44">
        <f>JUN!E484</f>
        <v/>
      </c>
      <c r="G2983" s="44">
        <f>JUN!F484</f>
        <v/>
      </c>
      <c r="H2983" s="44">
        <f>JUN!G484</f>
        <v/>
      </c>
      <c r="I2983" s="45">
        <f>JUN!H484</f>
        <v/>
      </c>
      <c r="J2983" s="45">
        <f>JUN!I484</f>
        <v/>
      </c>
      <c r="K2983" s="44">
        <f>JUN!J484</f>
        <v/>
      </c>
      <c r="L2983" s="44">
        <f>JUN!K484</f>
        <v/>
      </c>
      <c r="M2983" s="46">
        <f>JUN!L484</f>
        <v/>
      </c>
      <c r="N2983" s="44">
        <f>JUN!M484</f>
        <v/>
      </c>
      <c r="O2983" s="44">
        <f>JUN!N484</f>
        <v/>
      </c>
      <c r="P2983" s="44">
        <f>JUN!O484</f>
        <v/>
      </c>
      <c r="Q2983" s="44">
        <f>JUN!P484</f>
        <v/>
      </c>
      <c r="R2983" s="44">
        <f>JUN!Q484</f>
        <v/>
      </c>
      <c r="S2983" s="46">
        <f>S2982+IF(X2983=0,0,M2983)</f>
        <v/>
      </c>
      <c r="T2983" s="47">
        <f>MAX(T2982,S2983)</f>
        <v/>
      </c>
      <c r="U2983" s="48">
        <f>S2983-T2983</f>
        <v/>
      </c>
      <c r="V2983" s="47">
        <f>IFERROR(SUMIFS(DATABASE!$M$5:$M$6004,DATABASE!$B$5:$B$6004,B2983,DATABASE!$X$5:$X$6004,1),0)</f>
        <v/>
      </c>
      <c r="W2983" s="31">
        <f>IFERROR(COUNTIFS(DATABASE!$B$5:$B$6004,B2983,DATABASE!$X$5:$X$6004,1),0)</f>
        <v/>
      </c>
      <c r="X2983" s="49">
        <f>--AND(ISNUMBER(B2983),C2983&lt;&gt;"",L2983&lt;&gt;"",M2983&lt;&gt;"")</f>
        <v/>
      </c>
    </row>
    <row r="2984" ht="15" customHeight="1" s="111">
      <c r="A2984" s="50" t="inlineStr">
        <is>
          <t>JUN</t>
        </is>
      </c>
      <c r="B2984" s="51">
        <f>JUN!A485</f>
        <v/>
      </c>
      <c r="C2984" s="52">
        <f>JUN!B485</f>
        <v/>
      </c>
      <c r="D2984" s="52">
        <f>JUN!C485</f>
        <v/>
      </c>
      <c r="E2984" s="52">
        <f>JUN!D485</f>
        <v/>
      </c>
      <c r="F2984" s="52">
        <f>JUN!E485</f>
        <v/>
      </c>
      <c r="G2984" s="52">
        <f>JUN!F485</f>
        <v/>
      </c>
      <c r="H2984" s="52">
        <f>JUN!G485</f>
        <v/>
      </c>
      <c r="I2984" s="53">
        <f>JUN!H485</f>
        <v/>
      </c>
      <c r="J2984" s="53">
        <f>JUN!I485</f>
        <v/>
      </c>
      <c r="K2984" s="52">
        <f>JUN!J485</f>
        <v/>
      </c>
      <c r="L2984" s="52">
        <f>JUN!K485</f>
        <v/>
      </c>
      <c r="M2984" s="54">
        <f>JUN!L485</f>
        <v/>
      </c>
      <c r="N2984" s="52">
        <f>JUN!M485</f>
        <v/>
      </c>
      <c r="O2984" s="52">
        <f>JUN!N485</f>
        <v/>
      </c>
      <c r="P2984" s="52">
        <f>JUN!O485</f>
        <v/>
      </c>
      <c r="Q2984" s="52">
        <f>JUN!P485</f>
        <v/>
      </c>
      <c r="R2984" s="52">
        <f>JUN!Q485</f>
        <v/>
      </c>
      <c r="S2984" s="54">
        <f>S2983+IF(X2984=0,0,M2984)</f>
        <v/>
      </c>
      <c r="T2984" s="55">
        <f>MAX(T2983,S2984)</f>
        <v/>
      </c>
      <c r="U2984" s="56">
        <f>S2984-T2984</f>
        <v/>
      </c>
      <c r="V2984" s="55">
        <f>IFERROR(SUMIFS(DATABASE!$M$5:$M$6004,DATABASE!$B$5:$B$6004,B2984,DATABASE!$X$5:$X$6004,1),0)</f>
        <v/>
      </c>
      <c r="W2984" s="57">
        <f>IFERROR(COUNTIFS(DATABASE!$B$5:$B$6004,B2984,DATABASE!$X$5:$X$6004,1),0)</f>
        <v/>
      </c>
      <c r="X2984" s="58">
        <f>--AND(ISNUMBER(B2984),C2984&lt;&gt;"",L2984&lt;&gt;"",M2984&lt;&gt;"")</f>
        <v/>
      </c>
    </row>
    <row r="2985" ht="15" customHeight="1" s="111">
      <c r="A2985" s="42" t="inlineStr">
        <is>
          <t>JUN</t>
        </is>
      </c>
      <c r="B2985" s="43">
        <f>JUN!A486</f>
        <v/>
      </c>
      <c r="C2985" s="44">
        <f>JUN!B486</f>
        <v/>
      </c>
      <c r="D2985" s="44">
        <f>JUN!C486</f>
        <v/>
      </c>
      <c r="E2985" s="44">
        <f>JUN!D486</f>
        <v/>
      </c>
      <c r="F2985" s="44">
        <f>JUN!E486</f>
        <v/>
      </c>
      <c r="G2985" s="44">
        <f>JUN!F486</f>
        <v/>
      </c>
      <c r="H2985" s="44">
        <f>JUN!G486</f>
        <v/>
      </c>
      <c r="I2985" s="45">
        <f>JUN!H486</f>
        <v/>
      </c>
      <c r="J2985" s="45">
        <f>JUN!I486</f>
        <v/>
      </c>
      <c r="K2985" s="44">
        <f>JUN!J486</f>
        <v/>
      </c>
      <c r="L2985" s="44">
        <f>JUN!K486</f>
        <v/>
      </c>
      <c r="M2985" s="46">
        <f>JUN!L486</f>
        <v/>
      </c>
      <c r="N2985" s="44">
        <f>JUN!M486</f>
        <v/>
      </c>
      <c r="O2985" s="44">
        <f>JUN!N486</f>
        <v/>
      </c>
      <c r="P2985" s="44">
        <f>JUN!O486</f>
        <v/>
      </c>
      <c r="Q2985" s="44">
        <f>JUN!P486</f>
        <v/>
      </c>
      <c r="R2985" s="44">
        <f>JUN!Q486</f>
        <v/>
      </c>
      <c r="S2985" s="46">
        <f>S2984+IF(X2985=0,0,M2985)</f>
        <v/>
      </c>
      <c r="T2985" s="47">
        <f>MAX(T2984,S2985)</f>
        <v/>
      </c>
      <c r="U2985" s="48">
        <f>S2985-T2985</f>
        <v/>
      </c>
      <c r="V2985" s="47">
        <f>IFERROR(SUMIFS(DATABASE!$M$5:$M$6004,DATABASE!$B$5:$B$6004,B2985,DATABASE!$X$5:$X$6004,1),0)</f>
        <v/>
      </c>
      <c r="W2985" s="31">
        <f>IFERROR(COUNTIFS(DATABASE!$B$5:$B$6004,B2985,DATABASE!$X$5:$X$6004,1),0)</f>
        <v/>
      </c>
      <c r="X2985" s="49">
        <f>--AND(ISNUMBER(B2985),C2985&lt;&gt;"",L2985&lt;&gt;"",M2985&lt;&gt;"")</f>
        <v/>
      </c>
    </row>
    <row r="2986" ht="15" customHeight="1" s="111">
      <c r="A2986" s="50" t="inlineStr">
        <is>
          <t>JUN</t>
        </is>
      </c>
      <c r="B2986" s="51">
        <f>JUN!A487</f>
        <v/>
      </c>
      <c r="C2986" s="52">
        <f>JUN!B487</f>
        <v/>
      </c>
      <c r="D2986" s="52">
        <f>JUN!C487</f>
        <v/>
      </c>
      <c r="E2986" s="52">
        <f>JUN!D487</f>
        <v/>
      </c>
      <c r="F2986" s="52">
        <f>JUN!E487</f>
        <v/>
      </c>
      <c r="G2986" s="52">
        <f>JUN!F487</f>
        <v/>
      </c>
      <c r="H2986" s="52">
        <f>JUN!G487</f>
        <v/>
      </c>
      <c r="I2986" s="53">
        <f>JUN!H487</f>
        <v/>
      </c>
      <c r="J2986" s="53">
        <f>JUN!I487</f>
        <v/>
      </c>
      <c r="K2986" s="52">
        <f>JUN!J487</f>
        <v/>
      </c>
      <c r="L2986" s="52">
        <f>JUN!K487</f>
        <v/>
      </c>
      <c r="M2986" s="54">
        <f>JUN!L487</f>
        <v/>
      </c>
      <c r="N2986" s="52">
        <f>JUN!M487</f>
        <v/>
      </c>
      <c r="O2986" s="52">
        <f>JUN!N487</f>
        <v/>
      </c>
      <c r="P2986" s="52">
        <f>JUN!O487</f>
        <v/>
      </c>
      <c r="Q2986" s="52">
        <f>JUN!P487</f>
        <v/>
      </c>
      <c r="R2986" s="52">
        <f>JUN!Q487</f>
        <v/>
      </c>
      <c r="S2986" s="54">
        <f>S2985+IF(X2986=0,0,M2986)</f>
        <v/>
      </c>
      <c r="T2986" s="55">
        <f>MAX(T2985,S2986)</f>
        <v/>
      </c>
      <c r="U2986" s="56">
        <f>S2986-T2986</f>
        <v/>
      </c>
      <c r="V2986" s="55">
        <f>IFERROR(SUMIFS(DATABASE!$M$5:$M$6004,DATABASE!$B$5:$B$6004,B2986,DATABASE!$X$5:$X$6004,1),0)</f>
        <v/>
      </c>
      <c r="W2986" s="57">
        <f>IFERROR(COUNTIFS(DATABASE!$B$5:$B$6004,B2986,DATABASE!$X$5:$X$6004,1),0)</f>
        <v/>
      </c>
      <c r="X2986" s="58">
        <f>--AND(ISNUMBER(B2986),C2986&lt;&gt;"",L2986&lt;&gt;"",M2986&lt;&gt;"")</f>
        <v/>
      </c>
    </row>
    <row r="2987" ht="15" customHeight="1" s="111">
      <c r="A2987" s="42" t="inlineStr">
        <is>
          <t>JUN</t>
        </is>
      </c>
      <c r="B2987" s="43">
        <f>JUN!A488</f>
        <v/>
      </c>
      <c r="C2987" s="44">
        <f>JUN!B488</f>
        <v/>
      </c>
      <c r="D2987" s="44">
        <f>JUN!C488</f>
        <v/>
      </c>
      <c r="E2987" s="44">
        <f>JUN!D488</f>
        <v/>
      </c>
      <c r="F2987" s="44">
        <f>JUN!E488</f>
        <v/>
      </c>
      <c r="G2987" s="44">
        <f>JUN!F488</f>
        <v/>
      </c>
      <c r="H2987" s="44">
        <f>JUN!G488</f>
        <v/>
      </c>
      <c r="I2987" s="45">
        <f>JUN!H488</f>
        <v/>
      </c>
      <c r="J2987" s="45">
        <f>JUN!I488</f>
        <v/>
      </c>
      <c r="K2987" s="44">
        <f>JUN!J488</f>
        <v/>
      </c>
      <c r="L2987" s="44">
        <f>JUN!K488</f>
        <v/>
      </c>
      <c r="M2987" s="46">
        <f>JUN!L488</f>
        <v/>
      </c>
      <c r="N2987" s="44">
        <f>JUN!M488</f>
        <v/>
      </c>
      <c r="O2987" s="44">
        <f>JUN!N488</f>
        <v/>
      </c>
      <c r="P2987" s="44">
        <f>JUN!O488</f>
        <v/>
      </c>
      <c r="Q2987" s="44">
        <f>JUN!P488</f>
        <v/>
      </c>
      <c r="R2987" s="44">
        <f>JUN!Q488</f>
        <v/>
      </c>
      <c r="S2987" s="46">
        <f>S2986+IF(X2987=0,0,M2987)</f>
        <v/>
      </c>
      <c r="T2987" s="47">
        <f>MAX(T2986,S2987)</f>
        <v/>
      </c>
      <c r="U2987" s="48">
        <f>S2987-T2987</f>
        <v/>
      </c>
      <c r="V2987" s="47">
        <f>IFERROR(SUMIFS(DATABASE!$M$5:$M$6004,DATABASE!$B$5:$B$6004,B2987,DATABASE!$X$5:$X$6004,1),0)</f>
        <v/>
      </c>
      <c r="W2987" s="31">
        <f>IFERROR(COUNTIFS(DATABASE!$B$5:$B$6004,B2987,DATABASE!$X$5:$X$6004,1),0)</f>
        <v/>
      </c>
      <c r="X2987" s="49">
        <f>--AND(ISNUMBER(B2987),C2987&lt;&gt;"",L2987&lt;&gt;"",M2987&lt;&gt;"")</f>
        <v/>
      </c>
    </row>
    <row r="2988" ht="15" customHeight="1" s="111">
      <c r="A2988" s="50" t="inlineStr">
        <is>
          <t>JUN</t>
        </is>
      </c>
      <c r="B2988" s="51">
        <f>JUN!A489</f>
        <v/>
      </c>
      <c r="C2988" s="52">
        <f>JUN!B489</f>
        <v/>
      </c>
      <c r="D2988" s="52">
        <f>JUN!C489</f>
        <v/>
      </c>
      <c r="E2988" s="52">
        <f>JUN!D489</f>
        <v/>
      </c>
      <c r="F2988" s="52">
        <f>JUN!E489</f>
        <v/>
      </c>
      <c r="G2988" s="52">
        <f>JUN!F489</f>
        <v/>
      </c>
      <c r="H2988" s="52">
        <f>JUN!G489</f>
        <v/>
      </c>
      <c r="I2988" s="53">
        <f>JUN!H489</f>
        <v/>
      </c>
      <c r="J2988" s="53">
        <f>JUN!I489</f>
        <v/>
      </c>
      <c r="K2988" s="52">
        <f>JUN!J489</f>
        <v/>
      </c>
      <c r="L2988" s="52">
        <f>JUN!K489</f>
        <v/>
      </c>
      <c r="M2988" s="54">
        <f>JUN!L489</f>
        <v/>
      </c>
      <c r="N2988" s="52">
        <f>JUN!M489</f>
        <v/>
      </c>
      <c r="O2988" s="52">
        <f>JUN!N489</f>
        <v/>
      </c>
      <c r="P2988" s="52">
        <f>JUN!O489</f>
        <v/>
      </c>
      <c r="Q2988" s="52">
        <f>JUN!P489</f>
        <v/>
      </c>
      <c r="R2988" s="52">
        <f>JUN!Q489</f>
        <v/>
      </c>
      <c r="S2988" s="54">
        <f>S2987+IF(X2988=0,0,M2988)</f>
        <v/>
      </c>
      <c r="T2988" s="55">
        <f>MAX(T2987,S2988)</f>
        <v/>
      </c>
      <c r="U2988" s="56">
        <f>S2988-T2988</f>
        <v/>
      </c>
      <c r="V2988" s="55">
        <f>IFERROR(SUMIFS(DATABASE!$M$5:$M$6004,DATABASE!$B$5:$B$6004,B2988,DATABASE!$X$5:$X$6004,1),0)</f>
        <v/>
      </c>
      <c r="W2988" s="57">
        <f>IFERROR(COUNTIFS(DATABASE!$B$5:$B$6004,B2988,DATABASE!$X$5:$X$6004,1),0)</f>
        <v/>
      </c>
      <c r="X2988" s="58">
        <f>--AND(ISNUMBER(B2988),C2988&lt;&gt;"",L2988&lt;&gt;"",M2988&lt;&gt;"")</f>
        <v/>
      </c>
    </row>
    <row r="2989" ht="15" customHeight="1" s="111">
      <c r="A2989" s="42" t="inlineStr">
        <is>
          <t>JUN</t>
        </is>
      </c>
      <c r="B2989" s="43">
        <f>JUN!A490</f>
        <v/>
      </c>
      <c r="C2989" s="44">
        <f>JUN!B490</f>
        <v/>
      </c>
      <c r="D2989" s="44">
        <f>JUN!C490</f>
        <v/>
      </c>
      <c r="E2989" s="44">
        <f>JUN!D490</f>
        <v/>
      </c>
      <c r="F2989" s="44">
        <f>JUN!E490</f>
        <v/>
      </c>
      <c r="G2989" s="44">
        <f>JUN!F490</f>
        <v/>
      </c>
      <c r="H2989" s="44">
        <f>JUN!G490</f>
        <v/>
      </c>
      <c r="I2989" s="45">
        <f>JUN!H490</f>
        <v/>
      </c>
      <c r="J2989" s="45">
        <f>JUN!I490</f>
        <v/>
      </c>
      <c r="K2989" s="44">
        <f>JUN!J490</f>
        <v/>
      </c>
      <c r="L2989" s="44">
        <f>JUN!K490</f>
        <v/>
      </c>
      <c r="M2989" s="46">
        <f>JUN!L490</f>
        <v/>
      </c>
      <c r="N2989" s="44">
        <f>JUN!M490</f>
        <v/>
      </c>
      <c r="O2989" s="44">
        <f>JUN!N490</f>
        <v/>
      </c>
      <c r="P2989" s="44">
        <f>JUN!O490</f>
        <v/>
      </c>
      <c r="Q2989" s="44">
        <f>JUN!P490</f>
        <v/>
      </c>
      <c r="R2989" s="44">
        <f>JUN!Q490</f>
        <v/>
      </c>
      <c r="S2989" s="46">
        <f>S2988+IF(X2989=0,0,M2989)</f>
        <v/>
      </c>
      <c r="T2989" s="47">
        <f>MAX(T2988,S2989)</f>
        <v/>
      </c>
      <c r="U2989" s="48">
        <f>S2989-T2989</f>
        <v/>
      </c>
      <c r="V2989" s="47">
        <f>IFERROR(SUMIFS(DATABASE!$M$5:$M$6004,DATABASE!$B$5:$B$6004,B2989,DATABASE!$X$5:$X$6004,1),0)</f>
        <v/>
      </c>
      <c r="W2989" s="31">
        <f>IFERROR(COUNTIFS(DATABASE!$B$5:$B$6004,B2989,DATABASE!$X$5:$X$6004,1),0)</f>
        <v/>
      </c>
      <c r="X2989" s="49">
        <f>--AND(ISNUMBER(B2989),C2989&lt;&gt;"",L2989&lt;&gt;"",M2989&lt;&gt;"")</f>
        <v/>
      </c>
    </row>
    <row r="2990" ht="15" customHeight="1" s="111">
      <c r="A2990" s="50" t="inlineStr">
        <is>
          <t>JUN</t>
        </is>
      </c>
      <c r="B2990" s="51">
        <f>JUN!A491</f>
        <v/>
      </c>
      <c r="C2990" s="52">
        <f>JUN!B491</f>
        <v/>
      </c>
      <c r="D2990" s="52">
        <f>JUN!C491</f>
        <v/>
      </c>
      <c r="E2990" s="52">
        <f>JUN!D491</f>
        <v/>
      </c>
      <c r="F2990" s="52">
        <f>JUN!E491</f>
        <v/>
      </c>
      <c r="G2990" s="52">
        <f>JUN!F491</f>
        <v/>
      </c>
      <c r="H2990" s="52">
        <f>JUN!G491</f>
        <v/>
      </c>
      <c r="I2990" s="53">
        <f>JUN!H491</f>
        <v/>
      </c>
      <c r="J2990" s="53">
        <f>JUN!I491</f>
        <v/>
      </c>
      <c r="K2990" s="52">
        <f>JUN!J491</f>
        <v/>
      </c>
      <c r="L2990" s="52">
        <f>JUN!K491</f>
        <v/>
      </c>
      <c r="M2990" s="54">
        <f>JUN!L491</f>
        <v/>
      </c>
      <c r="N2990" s="52">
        <f>JUN!M491</f>
        <v/>
      </c>
      <c r="O2990" s="52">
        <f>JUN!N491</f>
        <v/>
      </c>
      <c r="P2990" s="52">
        <f>JUN!O491</f>
        <v/>
      </c>
      <c r="Q2990" s="52">
        <f>JUN!P491</f>
        <v/>
      </c>
      <c r="R2990" s="52">
        <f>JUN!Q491</f>
        <v/>
      </c>
      <c r="S2990" s="54">
        <f>S2989+IF(X2990=0,0,M2990)</f>
        <v/>
      </c>
      <c r="T2990" s="55">
        <f>MAX(T2989,S2990)</f>
        <v/>
      </c>
      <c r="U2990" s="56">
        <f>S2990-T2990</f>
        <v/>
      </c>
      <c r="V2990" s="55">
        <f>IFERROR(SUMIFS(DATABASE!$M$5:$M$6004,DATABASE!$B$5:$B$6004,B2990,DATABASE!$X$5:$X$6004,1),0)</f>
        <v/>
      </c>
      <c r="W2990" s="57">
        <f>IFERROR(COUNTIFS(DATABASE!$B$5:$B$6004,B2990,DATABASE!$X$5:$X$6004,1),0)</f>
        <v/>
      </c>
      <c r="X2990" s="58">
        <f>--AND(ISNUMBER(B2990),C2990&lt;&gt;"",L2990&lt;&gt;"",M2990&lt;&gt;"")</f>
        <v/>
      </c>
    </row>
    <row r="2991" ht="15" customHeight="1" s="111">
      <c r="A2991" s="42" t="inlineStr">
        <is>
          <t>JUN</t>
        </is>
      </c>
      <c r="B2991" s="43">
        <f>JUN!A492</f>
        <v/>
      </c>
      <c r="C2991" s="44">
        <f>JUN!B492</f>
        <v/>
      </c>
      <c r="D2991" s="44">
        <f>JUN!C492</f>
        <v/>
      </c>
      <c r="E2991" s="44">
        <f>JUN!D492</f>
        <v/>
      </c>
      <c r="F2991" s="44">
        <f>JUN!E492</f>
        <v/>
      </c>
      <c r="G2991" s="44">
        <f>JUN!F492</f>
        <v/>
      </c>
      <c r="H2991" s="44">
        <f>JUN!G492</f>
        <v/>
      </c>
      <c r="I2991" s="45">
        <f>JUN!H492</f>
        <v/>
      </c>
      <c r="J2991" s="45">
        <f>JUN!I492</f>
        <v/>
      </c>
      <c r="K2991" s="44">
        <f>JUN!J492</f>
        <v/>
      </c>
      <c r="L2991" s="44">
        <f>JUN!K492</f>
        <v/>
      </c>
      <c r="M2991" s="46">
        <f>JUN!L492</f>
        <v/>
      </c>
      <c r="N2991" s="44">
        <f>JUN!M492</f>
        <v/>
      </c>
      <c r="O2991" s="44">
        <f>JUN!N492</f>
        <v/>
      </c>
      <c r="P2991" s="44">
        <f>JUN!O492</f>
        <v/>
      </c>
      <c r="Q2991" s="44">
        <f>JUN!P492</f>
        <v/>
      </c>
      <c r="R2991" s="44">
        <f>JUN!Q492</f>
        <v/>
      </c>
      <c r="S2991" s="46">
        <f>S2990+IF(X2991=0,0,M2991)</f>
        <v/>
      </c>
      <c r="T2991" s="47">
        <f>MAX(T2990,S2991)</f>
        <v/>
      </c>
      <c r="U2991" s="48">
        <f>S2991-T2991</f>
        <v/>
      </c>
      <c r="V2991" s="47">
        <f>IFERROR(SUMIFS(DATABASE!$M$5:$M$6004,DATABASE!$B$5:$B$6004,B2991,DATABASE!$X$5:$X$6004,1),0)</f>
        <v/>
      </c>
      <c r="W2991" s="31">
        <f>IFERROR(COUNTIFS(DATABASE!$B$5:$B$6004,B2991,DATABASE!$X$5:$X$6004,1),0)</f>
        <v/>
      </c>
      <c r="X2991" s="49">
        <f>--AND(ISNUMBER(B2991),C2991&lt;&gt;"",L2991&lt;&gt;"",M2991&lt;&gt;"")</f>
        <v/>
      </c>
    </row>
    <row r="2992" ht="15" customHeight="1" s="111">
      <c r="A2992" s="50" t="inlineStr">
        <is>
          <t>JUN</t>
        </is>
      </c>
      <c r="B2992" s="51">
        <f>JUN!A493</f>
        <v/>
      </c>
      <c r="C2992" s="52">
        <f>JUN!B493</f>
        <v/>
      </c>
      <c r="D2992" s="52">
        <f>JUN!C493</f>
        <v/>
      </c>
      <c r="E2992" s="52">
        <f>JUN!D493</f>
        <v/>
      </c>
      <c r="F2992" s="52">
        <f>JUN!E493</f>
        <v/>
      </c>
      <c r="G2992" s="52">
        <f>JUN!F493</f>
        <v/>
      </c>
      <c r="H2992" s="52">
        <f>JUN!G493</f>
        <v/>
      </c>
      <c r="I2992" s="53">
        <f>JUN!H493</f>
        <v/>
      </c>
      <c r="J2992" s="53">
        <f>JUN!I493</f>
        <v/>
      </c>
      <c r="K2992" s="52">
        <f>JUN!J493</f>
        <v/>
      </c>
      <c r="L2992" s="52">
        <f>JUN!K493</f>
        <v/>
      </c>
      <c r="M2992" s="54">
        <f>JUN!L493</f>
        <v/>
      </c>
      <c r="N2992" s="52">
        <f>JUN!M493</f>
        <v/>
      </c>
      <c r="O2992" s="52">
        <f>JUN!N493</f>
        <v/>
      </c>
      <c r="P2992" s="52">
        <f>JUN!O493</f>
        <v/>
      </c>
      <c r="Q2992" s="52">
        <f>JUN!P493</f>
        <v/>
      </c>
      <c r="R2992" s="52">
        <f>JUN!Q493</f>
        <v/>
      </c>
      <c r="S2992" s="54">
        <f>S2991+IF(X2992=0,0,M2992)</f>
        <v/>
      </c>
      <c r="T2992" s="55">
        <f>MAX(T2991,S2992)</f>
        <v/>
      </c>
      <c r="U2992" s="56">
        <f>S2992-T2992</f>
        <v/>
      </c>
      <c r="V2992" s="55">
        <f>IFERROR(SUMIFS(DATABASE!$M$5:$M$6004,DATABASE!$B$5:$B$6004,B2992,DATABASE!$X$5:$X$6004,1),0)</f>
        <v/>
      </c>
      <c r="W2992" s="57">
        <f>IFERROR(COUNTIFS(DATABASE!$B$5:$B$6004,B2992,DATABASE!$X$5:$X$6004,1),0)</f>
        <v/>
      </c>
      <c r="X2992" s="58">
        <f>--AND(ISNUMBER(B2992),C2992&lt;&gt;"",L2992&lt;&gt;"",M2992&lt;&gt;"")</f>
        <v/>
      </c>
    </row>
    <row r="2993" ht="15" customHeight="1" s="111">
      <c r="A2993" s="42" t="inlineStr">
        <is>
          <t>JUN</t>
        </is>
      </c>
      <c r="B2993" s="43">
        <f>JUN!A494</f>
        <v/>
      </c>
      <c r="C2993" s="44">
        <f>JUN!B494</f>
        <v/>
      </c>
      <c r="D2993" s="44">
        <f>JUN!C494</f>
        <v/>
      </c>
      <c r="E2993" s="44">
        <f>JUN!D494</f>
        <v/>
      </c>
      <c r="F2993" s="44">
        <f>JUN!E494</f>
        <v/>
      </c>
      <c r="G2993" s="44">
        <f>JUN!F494</f>
        <v/>
      </c>
      <c r="H2993" s="44">
        <f>JUN!G494</f>
        <v/>
      </c>
      <c r="I2993" s="45">
        <f>JUN!H494</f>
        <v/>
      </c>
      <c r="J2993" s="45">
        <f>JUN!I494</f>
        <v/>
      </c>
      <c r="K2993" s="44">
        <f>JUN!J494</f>
        <v/>
      </c>
      <c r="L2993" s="44">
        <f>JUN!K494</f>
        <v/>
      </c>
      <c r="M2993" s="46">
        <f>JUN!L494</f>
        <v/>
      </c>
      <c r="N2993" s="44">
        <f>JUN!M494</f>
        <v/>
      </c>
      <c r="O2993" s="44">
        <f>JUN!N494</f>
        <v/>
      </c>
      <c r="P2993" s="44">
        <f>JUN!O494</f>
        <v/>
      </c>
      <c r="Q2993" s="44">
        <f>JUN!P494</f>
        <v/>
      </c>
      <c r="R2993" s="44">
        <f>JUN!Q494</f>
        <v/>
      </c>
      <c r="S2993" s="46">
        <f>S2992+IF(X2993=0,0,M2993)</f>
        <v/>
      </c>
      <c r="T2993" s="47">
        <f>MAX(T2992,S2993)</f>
        <v/>
      </c>
      <c r="U2993" s="48">
        <f>S2993-T2993</f>
        <v/>
      </c>
      <c r="V2993" s="47">
        <f>IFERROR(SUMIFS(DATABASE!$M$5:$M$6004,DATABASE!$B$5:$B$6004,B2993,DATABASE!$X$5:$X$6004,1),0)</f>
        <v/>
      </c>
      <c r="W2993" s="31">
        <f>IFERROR(COUNTIFS(DATABASE!$B$5:$B$6004,B2993,DATABASE!$X$5:$X$6004,1),0)</f>
        <v/>
      </c>
      <c r="X2993" s="49">
        <f>--AND(ISNUMBER(B2993),C2993&lt;&gt;"",L2993&lt;&gt;"",M2993&lt;&gt;"")</f>
        <v/>
      </c>
    </row>
    <row r="2994" ht="15" customHeight="1" s="111">
      <c r="A2994" s="50" t="inlineStr">
        <is>
          <t>JUN</t>
        </is>
      </c>
      <c r="B2994" s="51">
        <f>JUN!A495</f>
        <v/>
      </c>
      <c r="C2994" s="52">
        <f>JUN!B495</f>
        <v/>
      </c>
      <c r="D2994" s="52">
        <f>JUN!C495</f>
        <v/>
      </c>
      <c r="E2994" s="52">
        <f>JUN!D495</f>
        <v/>
      </c>
      <c r="F2994" s="52">
        <f>JUN!E495</f>
        <v/>
      </c>
      <c r="G2994" s="52">
        <f>JUN!F495</f>
        <v/>
      </c>
      <c r="H2994" s="52">
        <f>JUN!G495</f>
        <v/>
      </c>
      <c r="I2994" s="53">
        <f>JUN!H495</f>
        <v/>
      </c>
      <c r="J2994" s="53">
        <f>JUN!I495</f>
        <v/>
      </c>
      <c r="K2994" s="52">
        <f>JUN!J495</f>
        <v/>
      </c>
      <c r="L2994" s="52">
        <f>JUN!K495</f>
        <v/>
      </c>
      <c r="M2994" s="54">
        <f>JUN!L495</f>
        <v/>
      </c>
      <c r="N2994" s="52">
        <f>JUN!M495</f>
        <v/>
      </c>
      <c r="O2994" s="52">
        <f>JUN!N495</f>
        <v/>
      </c>
      <c r="P2994" s="52">
        <f>JUN!O495</f>
        <v/>
      </c>
      <c r="Q2994" s="52">
        <f>JUN!P495</f>
        <v/>
      </c>
      <c r="R2994" s="52">
        <f>JUN!Q495</f>
        <v/>
      </c>
      <c r="S2994" s="54">
        <f>S2993+IF(X2994=0,0,M2994)</f>
        <v/>
      </c>
      <c r="T2994" s="55">
        <f>MAX(T2993,S2994)</f>
        <v/>
      </c>
      <c r="U2994" s="56">
        <f>S2994-T2994</f>
        <v/>
      </c>
      <c r="V2994" s="55">
        <f>IFERROR(SUMIFS(DATABASE!$M$5:$M$6004,DATABASE!$B$5:$B$6004,B2994,DATABASE!$X$5:$X$6004,1),0)</f>
        <v/>
      </c>
      <c r="W2994" s="57">
        <f>IFERROR(COUNTIFS(DATABASE!$B$5:$B$6004,B2994,DATABASE!$X$5:$X$6004,1),0)</f>
        <v/>
      </c>
      <c r="X2994" s="58">
        <f>--AND(ISNUMBER(B2994),C2994&lt;&gt;"",L2994&lt;&gt;"",M2994&lt;&gt;"")</f>
        <v/>
      </c>
    </row>
    <row r="2995" ht="15" customHeight="1" s="111">
      <c r="A2995" s="42" t="inlineStr">
        <is>
          <t>JUN</t>
        </is>
      </c>
      <c r="B2995" s="43">
        <f>JUN!A496</f>
        <v/>
      </c>
      <c r="C2995" s="44">
        <f>JUN!B496</f>
        <v/>
      </c>
      <c r="D2995" s="44">
        <f>JUN!C496</f>
        <v/>
      </c>
      <c r="E2995" s="44">
        <f>JUN!D496</f>
        <v/>
      </c>
      <c r="F2995" s="44">
        <f>JUN!E496</f>
        <v/>
      </c>
      <c r="G2995" s="44">
        <f>JUN!F496</f>
        <v/>
      </c>
      <c r="H2995" s="44">
        <f>JUN!G496</f>
        <v/>
      </c>
      <c r="I2995" s="45">
        <f>JUN!H496</f>
        <v/>
      </c>
      <c r="J2995" s="45">
        <f>JUN!I496</f>
        <v/>
      </c>
      <c r="K2995" s="44">
        <f>JUN!J496</f>
        <v/>
      </c>
      <c r="L2995" s="44">
        <f>JUN!K496</f>
        <v/>
      </c>
      <c r="M2995" s="46">
        <f>JUN!L496</f>
        <v/>
      </c>
      <c r="N2995" s="44">
        <f>JUN!M496</f>
        <v/>
      </c>
      <c r="O2995" s="44">
        <f>JUN!N496</f>
        <v/>
      </c>
      <c r="P2995" s="44">
        <f>JUN!O496</f>
        <v/>
      </c>
      <c r="Q2995" s="44">
        <f>JUN!P496</f>
        <v/>
      </c>
      <c r="R2995" s="44">
        <f>JUN!Q496</f>
        <v/>
      </c>
      <c r="S2995" s="46">
        <f>S2994+IF(X2995=0,0,M2995)</f>
        <v/>
      </c>
      <c r="T2995" s="47">
        <f>MAX(T2994,S2995)</f>
        <v/>
      </c>
      <c r="U2995" s="48">
        <f>S2995-T2995</f>
        <v/>
      </c>
      <c r="V2995" s="47">
        <f>IFERROR(SUMIFS(DATABASE!$M$5:$M$6004,DATABASE!$B$5:$B$6004,B2995,DATABASE!$X$5:$X$6004,1),0)</f>
        <v/>
      </c>
      <c r="W2995" s="31">
        <f>IFERROR(COUNTIFS(DATABASE!$B$5:$B$6004,B2995,DATABASE!$X$5:$X$6004,1),0)</f>
        <v/>
      </c>
      <c r="X2995" s="49">
        <f>--AND(ISNUMBER(B2995),C2995&lt;&gt;"",L2995&lt;&gt;"",M2995&lt;&gt;"")</f>
        <v/>
      </c>
    </row>
    <row r="2996" ht="15" customHeight="1" s="111">
      <c r="A2996" s="50" t="inlineStr">
        <is>
          <t>JUN</t>
        </is>
      </c>
      <c r="B2996" s="51">
        <f>JUN!A497</f>
        <v/>
      </c>
      <c r="C2996" s="52">
        <f>JUN!B497</f>
        <v/>
      </c>
      <c r="D2996" s="52">
        <f>JUN!C497</f>
        <v/>
      </c>
      <c r="E2996" s="52">
        <f>JUN!D497</f>
        <v/>
      </c>
      <c r="F2996" s="52">
        <f>JUN!E497</f>
        <v/>
      </c>
      <c r="G2996" s="52">
        <f>JUN!F497</f>
        <v/>
      </c>
      <c r="H2996" s="52">
        <f>JUN!G497</f>
        <v/>
      </c>
      <c r="I2996" s="53">
        <f>JUN!H497</f>
        <v/>
      </c>
      <c r="J2996" s="53">
        <f>JUN!I497</f>
        <v/>
      </c>
      <c r="K2996" s="52">
        <f>JUN!J497</f>
        <v/>
      </c>
      <c r="L2996" s="52">
        <f>JUN!K497</f>
        <v/>
      </c>
      <c r="M2996" s="54">
        <f>JUN!L497</f>
        <v/>
      </c>
      <c r="N2996" s="52">
        <f>JUN!M497</f>
        <v/>
      </c>
      <c r="O2996" s="52">
        <f>JUN!N497</f>
        <v/>
      </c>
      <c r="P2996" s="52">
        <f>JUN!O497</f>
        <v/>
      </c>
      <c r="Q2996" s="52">
        <f>JUN!P497</f>
        <v/>
      </c>
      <c r="R2996" s="52">
        <f>JUN!Q497</f>
        <v/>
      </c>
      <c r="S2996" s="54">
        <f>S2995+IF(X2996=0,0,M2996)</f>
        <v/>
      </c>
      <c r="T2996" s="55">
        <f>MAX(T2995,S2996)</f>
        <v/>
      </c>
      <c r="U2996" s="56">
        <f>S2996-T2996</f>
        <v/>
      </c>
      <c r="V2996" s="55">
        <f>IFERROR(SUMIFS(DATABASE!$M$5:$M$6004,DATABASE!$B$5:$B$6004,B2996,DATABASE!$X$5:$X$6004,1),0)</f>
        <v/>
      </c>
      <c r="W2996" s="57">
        <f>IFERROR(COUNTIFS(DATABASE!$B$5:$B$6004,B2996,DATABASE!$X$5:$X$6004,1),0)</f>
        <v/>
      </c>
      <c r="X2996" s="58">
        <f>--AND(ISNUMBER(B2996),C2996&lt;&gt;"",L2996&lt;&gt;"",M2996&lt;&gt;"")</f>
        <v/>
      </c>
    </row>
    <row r="2997" ht="15" customHeight="1" s="111">
      <c r="A2997" s="42" t="inlineStr">
        <is>
          <t>JUN</t>
        </is>
      </c>
      <c r="B2997" s="43">
        <f>JUN!A498</f>
        <v/>
      </c>
      <c r="C2997" s="44">
        <f>JUN!B498</f>
        <v/>
      </c>
      <c r="D2997" s="44">
        <f>JUN!C498</f>
        <v/>
      </c>
      <c r="E2997" s="44">
        <f>JUN!D498</f>
        <v/>
      </c>
      <c r="F2997" s="44">
        <f>JUN!E498</f>
        <v/>
      </c>
      <c r="G2997" s="44">
        <f>JUN!F498</f>
        <v/>
      </c>
      <c r="H2997" s="44">
        <f>JUN!G498</f>
        <v/>
      </c>
      <c r="I2997" s="45">
        <f>JUN!H498</f>
        <v/>
      </c>
      <c r="J2997" s="45">
        <f>JUN!I498</f>
        <v/>
      </c>
      <c r="K2997" s="44">
        <f>JUN!J498</f>
        <v/>
      </c>
      <c r="L2997" s="44">
        <f>JUN!K498</f>
        <v/>
      </c>
      <c r="M2997" s="46">
        <f>JUN!L498</f>
        <v/>
      </c>
      <c r="N2997" s="44">
        <f>JUN!M498</f>
        <v/>
      </c>
      <c r="O2997" s="44">
        <f>JUN!N498</f>
        <v/>
      </c>
      <c r="P2997" s="44">
        <f>JUN!O498</f>
        <v/>
      </c>
      <c r="Q2997" s="44">
        <f>JUN!P498</f>
        <v/>
      </c>
      <c r="R2997" s="44">
        <f>JUN!Q498</f>
        <v/>
      </c>
      <c r="S2997" s="46">
        <f>S2996+IF(X2997=0,0,M2997)</f>
        <v/>
      </c>
      <c r="T2997" s="47">
        <f>MAX(T2996,S2997)</f>
        <v/>
      </c>
      <c r="U2997" s="48">
        <f>S2997-T2997</f>
        <v/>
      </c>
      <c r="V2997" s="47">
        <f>IFERROR(SUMIFS(DATABASE!$M$5:$M$6004,DATABASE!$B$5:$B$6004,B2997,DATABASE!$X$5:$X$6004,1),0)</f>
        <v/>
      </c>
      <c r="W2997" s="31">
        <f>IFERROR(COUNTIFS(DATABASE!$B$5:$B$6004,B2997,DATABASE!$X$5:$X$6004,1),0)</f>
        <v/>
      </c>
      <c r="X2997" s="49">
        <f>--AND(ISNUMBER(B2997),C2997&lt;&gt;"",L2997&lt;&gt;"",M2997&lt;&gt;"")</f>
        <v/>
      </c>
    </row>
    <row r="2998" ht="15" customHeight="1" s="111">
      <c r="A2998" s="50" t="inlineStr">
        <is>
          <t>JUN</t>
        </is>
      </c>
      <c r="B2998" s="51">
        <f>JUN!A499</f>
        <v/>
      </c>
      <c r="C2998" s="52">
        <f>JUN!B499</f>
        <v/>
      </c>
      <c r="D2998" s="52">
        <f>JUN!C499</f>
        <v/>
      </c>
      <c r="E2998" s="52">
        <f>JUN!D499</f>
        <v/>
      </c>
      <c r="F2998" s="52">
        <f>JUN!E499</f>
        <v/>
      </c>
      <c r="G2998" s="52">
        <f>JUN!F499</f>
        <v/>
      </c>
      <c r="H2998" s="52">
        <f>JUN!G499</f>
        <v/>
      </c>
      <c r="I2998" s="53">
        <f>JUN!H499</f>
        <v/>
      </c>
      <c r="J2998" s="53">
        <f>JUN!I499</f>
        <v/>
      </c>
      <c r="K2998" s="52">
        <f>JUN!J499</f>
        <v/>
      </c>
      <c r="L2998" s="52">
        <f>JUN!K499</f>
        <v/>
      </c>
      <c r="M2998" s="54">
        <f>JUN!L499</f>
        <v/>
      </c>
      <c r="N2998" s="52">
        <f>JUN!M499</f>
        <v/>
      </c>
      <c r="O2998" s="52">
        <f>JUN!N499</f>
        <v/>
      </c>
      <c r="P2998" s="52">
        <f>JUN!O499</f>
        <v/>
      </c>
      <c r="Q2998" s="52">
        <f>JUN!P499</f>
        <v/>
      </c>
      <c r="R2998" s="52">
        <f>JUN!Q499</f>
        <v/>
      </c>
      <c r="S2998" s="54">
        <f>S2997+IF(X2998=0,0,M2998)</f>
        <v/>
      </c>
      <c r="T2998" s="55">
        <f>MAX(T2997,S2998)</f>
        <v/>
      </c>
      <c r="U2998" s="56">
        <f>S2998-T2998</f>
        <v/>
      </c>
      <c r="V2998" s="55">
        <f>IFERROR(SUMIFS(DATABASE!$M$5:$M$6004,DATABASE!$B$5:$B$6004,B2998,DATABASE!$X$5:$X$6004,1),0)</f>
        <v/>
      </c>
      <c r="W2998" s="57">
        <f>IFERROR(COUNTIFS(DATABASE!$B$5:$B$6004,B2998,DATABASE!$X$5:$X$6004,1),0)</f>
        <v/>
      </c>
      <c r="X2998" s="58">
        <f>--AND(ISNUMBER(B2998),C2998&lt;&gt;"",L2998&lt;&gt;"",M2998&lt;&gt;"")</f>
        <v/>
      </c>
    </row>
    <row r="2999" ht="15" customHeight="1" s="111">
      <c r="A2999" s="42" t="inlineStr">
        <is>
          <t>JUN</t>
        </is>
      </c>
      <c r="B2999" s="43">
        <f>JUN!A500</f>
        <v/>
      </c>
      <c r="C2999" s="44">
        <f>JUN!B500</f>
        <v/>
      </c>
      <c r="D2999" s="44">
        <f>JUN!C500</f>
        <v/>
      </c>
      <c r="E2999" s="44">
        <f>JUN!D500</f>
        <v/>
      </c>
      <c r="F2999" s="44">
        <f>JUN!E500</f>
        <v/>
      </c>
      <c r="G2999" s="44">
        <f>JUN!F500</f>
        <v/>
      </c>
      <c r="H2999" s="44">
        <f>JUN!G500</f>
        <v/>
      </c>
      <c r="I2999" s="45">
        <f>JUN!H500</f>
        <v/>
      </c>
      <c r="J2999" s="45">
        <f>JUN!I500</f>
        <v/>
      </c>
      <c r="K2999" s="44">
        <f>JUN!J500</f>
        <v/>
      </c>
      <c r="L2999" s="44">
        <f>JUN!K500</f>
        <v/>
      </c>
      <c r="M2999" s="46">
        <f>JUN!L500</f>
        <v/>
      </c>
      <c r="N2999" s="44">
        <f>JUN!M500</f>
        <v/>
      </c>
      <c r="O2999" s="44">
        <f>JUN!N500</f>
        <v/>
      </c>
      <c r="P2999" s="44">
        <f>JUN!O500</f>
        <v/>
      </c>
      <c r="Q2999" s="44">
        <f>JUN!P500</f>
        <v/>
      </c>
      <c r="R2999" s="44">
        <f>JUN!Q500</f>
        <v/>
      </c>
      <c r="S2999" s="46">
        <f>S2998+IF(X2999=0,0,M2999)</f>
        <v/>
      </c>
      <c r="T2999" s="47">
        <f>MAX(T2998,S2999)</f>
        <v/>
      </c>
      <c r="U2999" s="48">
        <f>S2999-T2999</f>
        <v/>
      </c>
      <c r="V2999" s="47">
        <f>IFERROR(SUMIFS(DATABASE!$M$5:$M$6004,DATABASE!$B$5:$B$6004,B2999,DATABASE!$X$5:$X$6004,1),0)</f>
        <v/>
      </c>
      <c r="W2999" s="31">
        <f>IFERROR(COUNTIFS(DATABASE!$B$5:$B$6004,B2999,DATABASE!$X$5:$X$6004,1),0)</f>
        <v/>
      </c>
      <c r="X2999" s="49">
        <f>--AND(ISNUMBER(B2999),C2999&lt;&gt;"",L2999&lt;&gt;"",M2999&lt;&gt;"")</f>
        <v/>
      </c>
    </row>
    <row r="3000" ht="15" customHeight="1" s="111">
      <c r="A3000" s="50" t="inlineStr">
        <is>
          <t>JUN</t>
        </is>
      </c>
      <c r="B3000" s="51">
        <f>JUN!A501</f>
        <v/>
      </c>
      <c r="C3000" s="52">
        <f>JUN!B501</f>
        <v/>
      </c>
      <c r="D3000" s="52">
        <f>JUN!C501</f>
        <v/>
      </c>
      <c r="E3000" s="52">
        <f>JUN!D501</f>
        <v/>
      </c>
      <c r="F3000" s="52">
        <f>JUN!E501</f>
        <v/>
      </c>
      <c r="G3000" s="52">
        <f>JUN!F501</f>
        <v/>
      </c>
      <c r="H3000" s="52">
        <f>JUN!G501</f>
        <v/>
      </c>
      <c r="I3000" s="53">
        <f>JUN!H501</f>
        <v/>
      </c>
      <c r="J3000" s="53">
        <f>JUN!I501</f>
        <v/>
      </c>
      <c r="K3000" s="52">
        <f>JUN!J501</f>
        <v/>
      </c>
      <c r="L3000" s="52">
        <f>JUN!K501</f>
        <v/>
      </c>
      <c r="M3000" s="54">
        <f>JUN!L501</f>
        <v/>
      </c>
      <c r="N3000" s="52">
        <f>JUN!M501</f>
        <v/>
      </c>
      <c r="O3000" s="52">
        <f>JUN!N501</f>
        <v/>
      </c>
      <c r="P3000" s="52">
        <f>JUN!O501</f>
        <v/>
      </c>
      <c r="Q3000" s="52">
        <f>JUN!P501</f>
        <v/>
      </c>
      <c r="R3000" s="52">
        <f>JUN!Q501</f>
        <v/>
      </c>
      <c r="S3000" s="54">
        <f>S2999+IF(X3000=0,0,M3000)</f>
        <v/>
      </c>
      <c r="T3000" s="55">
        <f>MAX(T2999,S3000)</f>
        <v/>
      </c>
      <c r="U3000" s="56">
        <f>S3000-T3000</f>
        <v/>
      </c>
      <c r="V3000" s="55">
        <f>IFERROR(SUMIFS(DATABASE!$M$5:$M$6004,DATABASE!$B$5:$B$6004,B3000,DATABASE!$X$5:$X$6004,1),0)</f>
        <v/>
      </c>
      <c r="W3000" s="57">
        <f>IFERROR(COUNTIFS(DATABASE!$B$5:$B$6004,B3000,DATABASE!$X$5:$X$6004,1),0)</f>
        <v/>
      </c>
      <c r="X3000" s="58">
        <f>--AND(ISNUMBER(B3000),C3000&lt;&gt;"",L3000&lt;&gt;"",M3000&lt;&gt;"")</f>
        <v/>
      </c>
    </row>
    <row r="3001" ht="15" customHeight="1" s="111">
      <c r="A3001" s="42" t="inlineStr">
        <is>
          <t>JUN</t>
        </is>
      </c>
      <c r="B3001" s="43">
        <f>JUN!A502</f>
        <v/>
      </c>
      <c r="C3001" s="44">
        <f>JUN!B502</f>
        <v/>
      </c>
      <c r="D3001" s="44">
        <f>JUN!C502</f>
        <v/>
      </c>
      <c r="E3001" s="44">
        <f>JUN!D502</f>
        <v/>
      </c>
      <c r="F3001" s="44">
        <f>JUN!E502</f>
        <v/>
      </c>
      <c r="G3001" s="44">
        <f>JUN!F502</f>
        <v/>
      </c>
      <c r="H3001" s="44">
        <f>JUN!G502</f>
        <v/>
      </c>
      <c r="I3001" s="45">
        <f>JUN!H502</f>
        <v/>
      </c>
      <c r="J3001" s="45">
        <f>JUN!I502</f>
        <v/>
      </c>
      <c r="K3001" s="44">
        <f>JUN!J502</f>
        <v/>
      </c>
      <c r="L3001" s="44">
        <f>JUN!K502</f>
        <v/>
      </c>
      <c r="M3001" s="46">
        <f>JUN!L502</f>
        <v/>
      </c>
      <c r="N3001" s="44">
        <f>JUN!M502</f>
        <v/>
      </c>
      <c r="O3001" s="44">
        <f>JUN!N502</f>
        <v/>
      </c>
      <c r="P3001" s="44">
        <f>JUN!O502</f>
        <v/>
      </c>
      <c r="Q3001" s="44">
        <f>JUN!P502</f>
        <v/>
      </c>
      <c r="R3001" s="44">
        <f>JUN!Q502</f>
        <v/>
      </c>
      <c r="S3001" s="46">
        <f>S3000+IF(X3001=0,0,M3001)</f>
        <v/>
      </c>
      <c r="T3001" s="47">
        <f>MAX(T3000,S3001)</f>
        <v/>
      </c>
      <c r="U3001" s="48">
        <f>S3001-T3001</f>
        <v/>
      </c>
      <c r="V3001" s="47">
        <f>IFERROR(SUMIFS(DATABASE!$M$5:$M$6004,DATABASE!$B$5:$B$6004,B3001,DATABASE!$X$5:$X$6004,1),0)</f>
        <v/>
      </c>
      <c r="W3001" s="31">
        <f>IFERROR(COUNTIFS(DATABASE!$B$5:$B$6004,B3001,DATABASE!$X$5:$X$6004,1),0)</f>
        <v/>
      </c>
      <c r="X3001" s="49">
        <f>--AND(ISNUMBER(B3001),C3001&lt;&gt;"",L3001&lt;&gt;"",M3001&lt;&gt;"")</f>
        <v/>
      </c>
    </row>
    <row r="3002" ht="15" customHeight="1" s="111">
      <c r="A3002" s="50" t="inlineStr">
        <is>
          <t>JUN</t>
        </is>
      </c>
      <c r="B3002" s="51">
        <f>JUN!A503</f>
        <v/>
      </c>
      <c r="C3002" s="52">
        <f>JUN!B503</f>
        <v/>
      </c>
      <c r="D3002" s="52">
        <f>JUN!C503</f>
        <v/>
      </c>
      <c r="E3002" s="52">
        <f>JUN!D503</f>
        <v/>
      </c>
      <c r="F3002" s="52">
        <f>JUN!E503</f>
        <v/>
      </c>
      <c r="G3002" s="52">
        <f>JUN!F503</f>
        <v/>
      </c>
      <c r="H3002" s="52">
        <f>JUN!G503</f>
        <v/>
      </c>
      <c r="I3002" s="53">
        <f>JUN!H503</f>
        <v/>
      </c>
      <c r="J3002" s="53">
        <f>JUN!I503</f>
        <v/>
      </c>
      <c r="K3002" s="52">
        <f>JUN!J503</f>
        <v/>
      </c>
      <c r="L3002" s="52">
        <f>JUN!K503</f>
        <v/>
      </c>
      <c r="M3002" s="54">
        <f>JUN!L503</f>
        <v/>
      </c>
      <c r="N3002" s="52">
        <f>JUN!M503</f>
        <v/>
      </c>
      <c r="O3002" s="52">
        <f>JUN!N503</f>
        <v/>
      </c>
      <c r="P3002" s="52">
        <f>JUN!O503</f>
        <v/>
      </c>
      <c r="Q3002" s="52">
        <f>JUN!P503</f>
        <v/>
      </c>
      <c r="R3002" s="52">
        <f>JUN!Q503</f>
        <v/>
      </c>
      <c r="S3002" s="54">
        <f>S3001+IF(X3002=0,0,M3002)</f>
        <v/>
      </c>
      <c r="T3002" s="55">
        <f>MAX(T3001,S3002)</f>
        <v/>
      </c>
      <c r="U3002" s="56">
        <f>S3002-T3002</f>
        <v/>
      </c>
      <c r="V3002" s="55">
        <f>IFERROR(SUMIFS(DATABASE!$M$5:$M$6004,DATABASE!$B$5:$B$6004,B3002,DATABASE!$X$5:$X$6004,1),0)</f>
        <v/>
      </c>
      <c r="W3002" s="57">
        <f>IFERROR(COUNTIFS(DATABASE!$B$5:$B$6004,B3002,DATABASE!$X$5:$X$6004,1),0)</f>
        <v/>
      </c>
      <c r="X3002" s="58">
        <f>--AND(ISNUMBER(B3002),C3002&lt;&gt;"",L3002&lt;&gt;"",M3002&lt;&gt;"")</f>
        <v/>
      </c>
    </row>
    <row r="3003" ht="15" customHeight="1" s="111">
      <c r="A3003" s="42" t="inlineStr">
        <is>
          <t>JUN</t>
        </is>
      </c>
      <c r="B3003" s="43">
        <f>JUN!A504</f>
        <v/>
      </c>
      <c r="C3003" s="44">
        <f>JUN!B504</f>
        <v/>
      </c>
      <c r="D3003" s="44">
        <f>JUN!C504</f>
        <v/>
      </c>
      <c r="E3003" s="44">
        <f>JUN!D504</f>
        <v/>
      </c>
      <c r="F3003" s="44">
        <f>JUN!E504</f>
        <v/>
      </c>
      <c r="G3003" s="44">
        <f>JUN!F504</f>
        <v/>
      </c>
      <c r="H3003" s="44">
        <f>JUN!G504</f>
        <v/>
      </c>
      <c r="I3003" s="45">
        <f>JUN!H504</f>
        <v/>
      </c>
      <c r="J3003" s="45">
        <f>JUN!I504</f>
        <v/>
      </c>
      <c r="K3003" s="44">
        <f>JUN!J504</f>
        <v/>
      </c>
      <c r="L3003" s="44">
        <f>JUN!K504</f>
        <v/>
      </c>
      <c r="M3003" s="46">
        <f>JUN!L504</f>
        <v/>
      </c>
      <c r="N3003" s="44">
        <f>JUN!M504</f>
        <v/>
      </c>
      <c r="O3003" s="44">
        <f>JUN!N504</f>
        <v/>
      </c>
      <c r="P3003" s="44">
        <f>JUN!O504</f>
        <v/>
      </c>
      <c r="Q3003" s="44">
        <f>JUN!P504</f>
        <v/>
      </c>
      <c r="R3003" s="44">
        <f>JUN!Q504</f>
        <v/>
      </c>
      <c r="S3003" s="46">
        <f>S3002+IF(X3003=0,0,M3003)</f>
        <v/>
      </c>
      <c r="T3003" s="47">
        <f>MAX(T3002,S3003)</f>
        <v/>
      </c>
      <c r="U3003" s="48">
        <f>S3003-T3003</f>
        <v/>
      </c>
      <c r="V3003" s="47">
        <f>IFERROR(SUMIFS(DATABASE!$M$5:$M$6004,DATABASE!$B$5:$B$6004,B3003,DATABASE!$X$5:$X$6004,1),0)</f>
        <v/>
      </c>
      <c r="W3003" s="31">
        <f>IFERROR(COUNTIFS(DATABASE!$B$5:$B$6004,B3003,DATABASE!$X$5:$X$6004,1),0)</f>
        <v/>
      </c>
      <c r="X3003" s="49">
        <f>--AND(ISNUMBER(B3003),C3003&lt;&gt;"",L3003&lt;&gt;"",M3003&lt;&gt;"")</f>
        <v/>
      </c>
    </row>
    <row r="3004" ht="15" customHeight="1" s="111">
      <c r="A3004" s="50" t="inlineStr">
        <is>
          <t>JUN</t>
        </is>
      </c>
      <c r="B3004" s="51">
        <f>JUN!A505</f>
        <v/>
      </c>
      <c r="C3004" s="52">
        <f>JUN!B505</f>
        <v/>
      </c>
      <c r="D3004" s="52">
        <f>JUN!C505</f>
        <v/>
      </c>
      <c r="E3004" s="52">
        <f>JUN!D505</f>
        <v/>
      </c>
      <c r="F3004" s="52">
        <f>JUN!E505</f>
        <v/>
      </c>
      <c r="G3004" s="52">
        <f>JUN!F505</f>
        <v/>
      </c>
      <c r="H3004" s="52">
        <f>JUN!G505</f>
        <v/>
      </c>
      <c r="I3004" s="53">
        <f>JUN!H505</f>
        <v/>
      </c>
      <c r="J3004" s="53">
        <f>JUN!I505</f>
        <v/>
      </c>
      <c r="K3004" s="52">
        <f>JUN!J505</f>
        <v/>
      </c>
      <c r="L3004" s="52">
        <f>JUN!K505</f>
        <v/>
      </c>
      <c r="M3004" s="54">
        <f>JUN!L505</f>
        <v/>
      </c>
      <c r="N3004" s="52">
        <f>JUN!M505</f>
        <v/>
      </c>
      <c r="O3004" s="52">
        <f>JUN!N505</f>
        <v/>
      </c>
      <c r="P3004" s="52">
        <f>JUN!O505</f>
        <v/>
      </c>
      <c r="Q3004" s="52">
        <f>JUN!P505</f>
        <v/>
      </c>
      <c r="R3004" s="52">
        <f>JUN!Q505</f>
        <v/>
      </c>
      <c r="S3004" s="54">
        <f>S3003+IF(X3004=0,0,M3004)</f>
        <v/>
      </c>
      <c r="T3004" s="55">
        <f>MAX(T3003,S3004)</f>
        <v/>
      </c>
      <c r="U3004" s="56">
        <f>S3004-T3004</f>
        <v/>
      </c>
      <c r="V3004" s="55">
        <f>IFERROR(SUMIFS(DATABASE!$M$5:$M$6004,DATABASE!$B$5:$B$6004,B3004,DATABASE!$X$5:$X$6004,1),0)</f>
        <v/>
      </c>
      <c r="W3004" s="57">
        <f>IFERROR(COUNTIFS(DATABASE!$B$5:$B$6004,B3004,DATABASE!$X$5:$X$6004,1),0)</f>
        <v/>
      </c>
      <c r="X3004" s="58">
        <f>--AND(ISNUMBER(B3004),C3004&lt;&gt;"",L3004&lt;&gt;"",M3004&lt;&gt;"")</f>
        <v/>
      </c>
    </row>
    <row r="3005" ht="15" customHeight="1" s="111">
      <c r="A3005" s="42" t="inlineStr">
        <is>
          <t>JUL</t>
        </is>
      </c>
      <c r="B3005" s="43">
        <f>JUL!A6</f>
        <v/>
      </c>
      <c r="C3005" s="44">
        <f>JUL!B6</f>
        <v/>
      </c>
      <c r="D3005" s="44">
        <f>JUL!C6</f>
        <v/>
      </c>
      <c r="E3005" s="44">
        <f>JUL!D6</f>
        <v/>
      </c>
      <c r="F3005" s="44">
        <f>JUL!E6</f>
        <v/>
      </c>
      <c r="G3005" s="44">
        <f>JUL!F6</f>
        <v/>
      </c>
      <c r="H3005" s="44">
        <f>JUL!G6</f>
        <v/>
      </c>
      <c r="I3005" s="45">
        <f>JUL!H6</f>
        <v/>
      </c>
      <c r="J3005" s="45">
        <f>JUL!I6</f>
        <v/>
      </c>
      <c r="K3005" s="44">
        <f>JUL!J6</f>
        <v/>
      </c>
      <c r="L3005" s="44">
        <f>JUL!K6</f>
        <v/>
      </c>
      <c r="M3005" s="46">
        <f>JUL!L6</f>
        <v/>
      </c>
      <c r="N3005" s="44">
        <f>JUL!M6</f>
        <v/>
      </c>
      <c r="O3005" s="44">
        <f>JUL!N6</f>
        <v/>
      </c>
      <c r="P3005" s="44">
        <f>JUL!O6</f>
        <v/>
      </c>
      <c r="Q3005" s="44">
        <f>JUL!P6</f>
        <v/>
      </c>
      <c r="R3005" s="44">
        <f>JUL!Q6</f>
        <v/>
      </c>
      <c r="S3005" s="46">
        <f>S3004+IF(X3005=0,0,M3005)</f>
        <v/>
      </c>
      <c r="T3005" s="47">
        <f>MAX(T3004,S3005)</f>
        <v/>
      </c>
      <c r="U3005" s="48">
        <f>S3005-T3005</f>
        <v/>
      </c>
      <c r="V3005" s="47">
        <f>IFERROR(SUMIFS(DATABASE!$M$5:$M$6004,DATABASE!$B$5:$B$6004,B3005,DATABASE!$X$5:$X$6004,1),0)</f>
        <v/>
      </c>
      <c r="W3005" s="31">
        <f>IFERROR(COUNTIFS(DATABASE!$B$5:$B$6004,B3005,DATABASE!$X$5:$X$6004,1),0)</f>
        <v/>
      </c>
      <c r="X3005" s="49">
        <f>--AND(ISNUMBER(B3005),C3005&lt;&gt;"",L3005&lt;&gt;"",M3005&lt;&gt;"")</f>
        <v/>
      </c>
    </row>
    <row r="3006" ht="15" customHeight="1" s="111">
      <c r="A3006" s="50" t="inlineStr">
        <is>
          <t>JUL</t>
        </is>
      </c>
      <c r="B3006" s="51">
        <f>JUL!A7</f>
        <v/>
      </c>
      <c r="C3006" s="52">
        <f>JUL!B7</f>
        <v/>
      </c>
      <c r="D3006" s="52">
        <f>JUL!C7</f>
        <v/>
      </c>
      <c r="E3006" s="52">
        <f>JUL!D7</f>
        <v/>
      </c>
      <c r="F3006" s="52">
        <f>JUL!E7</f>
        <v/>
      </c>
      <c r="G3006" s="52">
        <f>JUL!F7</f>
        <v/>
      </c>
      <c r="H3006" s="52">
        <f>JUL!G7</f>
        <v/>
      </c>
      <c r="I3006" s="53">
        <f>JUL!H7</f>
        <v/>
      </c>
      <c r="J3006" s="53">
        <f>JUL!I7</f>
        <v/>
      </c>
      <c r="K3006" s="52">
        <f>JUL!J7</f>
        <v/>
      </c>
      <c r="L3006" s="52">
        <f>JUL!K7</f>
        <v/>
      </c>
      <c r="M3006" s="54">
        <f>JUL!L7</f>
        <v/>
      </c>
      <c r="N3006" s="52">
        <f>JUL!M7</f>
        <v/>
      </c>
      <c r="O3006" s="52">
        <f>JUL!N7</f>
        <v/>
      </c>
      <c r="P3006" s="52">
        <f>JUL!O7</f>
        <v/>
      </c>
      <c r="Q3006" s="52">
        <f>JUL!P7</f>
        <v/>
      </c>
      <c r="R3006" s="52">
        <f>JUL!Q7</f>
        <v/>
      </c>
      <c r="S3006" s="54">
        <f>S3005+IF(X3006=0,0,M3006)</f>
        <v/>
      </c>
      <c r="T3006" s="55">
        <f>MAX(T3005,S3006)</f>
        <v/>
      </c>
      <c r="U3006" s="56">
        <f>S3006-T3006</f>
        <v/>
      </c>
      <c r="V3006" s="55">
        <f>IFERROR(SUMIFS(DATABASE!$M$5:$M$6004,DATABASE!$B$5:$B$6004,B3006,DATABASE!$X$5:$X$6004,1),0)</f>
        <v/>
      </c>
      <c r="W3006" s="57">
        <f>IFERROR(COUNTIFS(DATABASE!$B$5:$B$6004,B3006,DATABASE!$X$5:$X$6004,1),0)</f>
        <v/>
      </c>
      <c r="X3006" s="58">
        <f>--AND(ISNUMBER(B3006),C3006&lt;&gt;"",L3006&lt;&gt;"",M3006&lt;&gt;"")</f>
        <v/>
      </c>
    </row>
    <row r="3007" ht="15" customHeight="1" s="111">
      <c r="A3007" s="42" t="inlineStr">
        <is>
          <t>JUL</t>
        </is>
      </c>
      <c r="B3007" s="43">
        <f>JUL!A8</f>
        <v/>
      </c>
      <c r="C3007" s="44">
        <f>JUL!B8</f>
        <v/>
      </c>
      <c r="D3007" s="44">
        <f>JUL!C8</f>
        <v/>
      </c>
      <c r="E3007" s="44">
        <f>JUL!D8</f>
        <v/>
      </c>
      <c r="F3007" s="44">
        <f>JUL!E8</f>
        <v/>
      </c>
      <c r="G3007" s="44">
        <f>JUL!F8</f>
        <v/>
      </c>
      <c r="H3007" s="44">
        <f>JUL!G8</f>
        <v/>
      </c>
      <c r="I3007" s="45">
        <f>JUL!H8</f>
        <v/>
      </c>
      <c r="J3007" s="45">
        <f>JUL!I8</f>
        <v/>
      </c>
      <c r="K3007" s="44">
        <f>JUL!J8</f>
        <v/>
      </c>
      <c r="L3007" s="44">
        <f>JUL!K8</f>
        <v/>
      </c>
      <c r="M3007" s="46">
        <f>JUL!L8</f>
        <v/>
      </c>
      <c r="N3007" s="44">
        <f>JUL!M8</f>
        <v/>
      </c>
      <c r="O3007" s="44">
        <f>JUL!N8</f>
        <v/>
      </c>
      <c r="P3007" s="44">
        <f>JUL!O8</f>
        <v/>
      </c>
      <c r="Q3007" s="44">
        <f>JUL!P8</f>
        <v/>
      </c>
      <c r="R3007" s="44">
        <f>JUL!Q8</f>
        <v/>
      </c>
      <c r="S3007" s="46">
        <f>S3006+IF(X3007=0,0,M3007)</f>
        <v/>
      </c>
      <c r="T3007" s="47">
        <f>MAX(T3006,S3007)</f>
        <v/>
      </c>
      <c r="U3007" s="48">
        <f>S3007-T3007</f>
        <v/>
      </c>
      <c r="V3007" s="47">
        <f>IFERROR(SUMIFS(DATABASE!$M$5:$M$6004,DATABASE!$B$5:$B$6004,B3007,DATABASE!$X$5:$X$6004,1),0)</f>
        <v/>
      </c>
      <c r="W3007" s="31">
        <f>IFERROR(COUNTIFS(DATABASE!$B$5:$B$6004,B3007,DATABASE!$X$5:$X$6004,1),0)</f>
        <v/>
      </c>
      <c r="X3007" s="49">
        <f>--AND(ISNUMBER(B3007),C3007&lt;&gt;"",L3007&lt;&gt;"",M3007&lt;&gt;"")</f>
        <v/>
      </c>
    </row>
    <row r="3008" ht="15" customHeight="1" s="111">
      <c r="A3008" s="50" t="inlineStr">
        <is>
          <t>JUL</t>
        </is>
      </c>
      <c r="B3008" s="51">
        <f>JUL!A9</f>
        <v/>
      </c>
      <c r="C3008" s="52">
        <f>JUL!B9</f>
        <v/>
      </c>
      <c r="D3008" s="52">
        <f>JUL!C9</f>
        <v/>
      </c>
      <c r="E3008" s="52">
        <f>JUL!D9</f>
        <v/>
      </c>
      <c r="F3008" s="52">
        <f>JUL!E9</f>
        <v/>
      </c>
      <c r="G3008" s="52">
        <f>JUL!F9</f>
        <v/>
      </c>
      <c r="H3008" s="52">
        <f>JUL!G9</f>
        <v/>
      </c>
      <c r="I3008" s="53">
        <f>JUL!H9</f>
        <v/>
      </c>
      <c r="J3008" s="53">
        <f>JUL!I9</f>
        <v/>
      </c>
      <c r="K3008" s="52">
        <f>JUL!J9</f>
        <v/>
      </c>
      <c r="L3008" s="52">
        <f>JUL!K9</f>
        <v/>
      </c>
      <c r="M3008" s="54">
        <f>JUL!L9</f>
        <v/>
      </c>
      <c r="N3008" s="52">
        <f>JUL!M9</f>
        <v/>
      </c>
      <c r="O3008" s="52">
        <f>JUL!N9</f>
        <v/>
      </c>
      <c r="P3008" s="52">
        <f>JUL!O9</f>
        <v/>
      </c>
      <c r="Q3008" s="52">
        <f>JUL!P9</f>
        <v/>
      </c>
      <c r="R3008" s="52">
        <f>JUL!Q9</f>
        <v/>
      </c>
      <c r="S3008" s="54">
        <f>S3007+IF(X3008=0,0,M3008)</f>
        <v/>
      </c>
      <c r="T3008" s="55">
        <f>MAX(T3007,S3008)</f>
        <v/>
      </c>
      <c r="U3008" s="56">
        <f>S3008-T3008</f>
        <v/>
      </c>
      <c r="V3008" s="55">
        <f>IFERROR(SUMIFS(DATABASE!$M$5:$M$6004,DATABASE!$B$5:$B$6004,B3008,DATABASE!$X$5:$X$6004,1),0)</f>
        <v/>
      </c>
      <c r="W3008" s="57">
        <f>IFERROR(COUNTIFS(DATABASE!$B$5:$B$6004,B3008,DATABASE!$X$5:$X$6004,1),0)</f>
        <v/>
      </c>
      <c r="X3008" s="58">
        <f>--AND(ISNUMBER(B3008),C3008&lt;&gt;"",L3008&lt;&gt;"",M3008&lt;&gt;"")</f>
        <v/>
      </c>
    </row>
    <row r="3009" ht="15" customHeight="1" s="111">
      <c r="A3009" s="42" t="inlineStr">
        <is>
          <t>JUL</t>
        </is>
      </c>
      <c r="B3009" s="43">
        <f>JUL!A10</f>
        <v/>
      </c>
      <c r="C3009" s="44">
        <f>JUL!B10</f>
        <v/>
      </c>
      <c r="D3009" s="44">
        <f>JUL!C10</f>
        <v/>
      </c>
      <c r="E3009" s="44">
        <f>JUL!D10</f>
        <v/>
      </c>
      <c r="F3009" s="44">
        <f>JUL!E10</f>
        <v/>
      </c>
      <c r="G3009" s="44">
        <f>JUL!F10</f>
        <v/>
      </c>
      <c r="H3009" s="44">
        <f>JUL!G10</f>
        <v/>
      </c>
      <c r="I3009" s="45">
        <f>JUL!H10</f>
        <v/>
      </c>
      <c r="J3009" s="45">
        <f>JUL!I10</f>
        <v/>
      </c>
      <c r="K3009" s="44">
        <f>JUL!J10</f>
        <v/>
      </c>
      <c r="L3009" s="44">
        <f>JUL!K10</f>
        <v/>
      </c>
      <c r="M3009" s="46">
        <f>JUL!L10</f>
        <v/>
      </c>
      <c r="N3009" s="44">
        <f>JUL!M10</f>
        <v/>
      </c>
      <c r="O3009" s="44">
        <f>JUL!N10</f>
        <v/>
      </c>
      <c r="P3009" s="44">
        <f>JUL!O10</f>
        <v/>
      </c>
      <c r="Q3009" s="44">
        <f>JUL!P10</f>
        <v/>
      </c>
      <c r="R3009" s="44">
        <f>JUL!Q10</f>
        <v/>
      </c>
      <c r="S3009" s="46">
        <f>S3008+IF(X3009=0,0,M3009)</f>
        <v/>
      </c>
      <c r="T3009" s="47">
        <f>MAX(T3008,S3009)</f>
        <v/>
      </c>
      <c r="U3009" s="48">
        <f>S3009-T3009</f>
        <v/>
      </c>
      <c r="V3009" s="47">
        <f>IFERROR(SUMIFS(DATABASE!$M$5:$M$6004,DATABASE!$B$5:$B$6004,B3009,DATABASE!$X$5:$X$6004,1),0)</f>
        <v/>
      </c>
      <c r="W3009" s="31">
        <f>IFERROR(COUNTIFS(DATABASE!$B$5:$B$6004,B3009,DATABASE!$X$5:$X$6004,1),0)</f>
        <v/>
      </c>
      <c r="X3009" s="49">
        <f>--AND(ISNUMBER(B3009),C3009&lt;&gt;"",L3009&lt;&gt;"",M3009&lt;&gt;"")</f>
        <v/>
      </c>
    </row>
    <row r="3010" ht="15" customHeight="1" s="111">
      <c r="A3010" s="50" t="inlineStr">
        <is>
          <t>JUL</t>
        </is>
      </c>
      <c r="B3010" s="51">
        <f>JUL!A11</f>
        <v/>
      </c>
      <c r="C3010" s="52">
        <f>JUL!B11</f>
        <v/>
      </c>
      <c r="D3010" s="52">
        <f>JUL!C11</f>
        <v/>
      </c>
      <c r="E3010" s="52">
        <f>JUL!D11</f>
        <v/>
      </c>
      <c r="F3010" s="52">
        <f>JUL!E11</f>
        <v/>
      </c>
      <c r="G3010" s="52">
        <f>JUL!F11</f>
        <v/>
      </c>
      <c r="H3010" s="52">
        <f>JUL!G11</f>
        <v/>
      </c>
      <c r="I3010" s="53">
        <f>JUL!H11</f>
        <v/>
      </c>
      <c r="J3010" s="53">
        <f>JUL!I11</f>
        <v/>
      </c>
      <c r="K3010" s="52">
        <f>JUL!J11</f>
        <v/>
      </c>
      <c r="L3010" s="52">
        <f>JUL!K11</f>
        <v/>
      </c>
      <c r="M3010" s="54">
        <f>JUL!L11</f>
        <v/>
      </c>
      <c r="N3010" s="52">
        <f>JUL!M11</f>
        <v/>
      </c>
      <c r="O3010" s="52">
        <f>JUL!N11</f>
        <v/>
      </c>
      <c r="P3010" s="52">
        <f>JUL!O11</f>
        <v/>
      </c>
      <c r="Q3010" s="52">
        <f>JUL!P11</f>
        <v/>
      </c>
      <c r="R3010" s="52">
        <f>JUL!Q11</f>
        <v/>
      </c>
      <c r="S3010" s="54">
        <f>S3009+IF(X3010=0,0,M3010)</f>
        <v/>
      </c>
      <c r="T3010" s="55">
        <f>MAX(T3009,S3010)</f>
        <v/>
      </c>
      <c r="U3010" s="56">
        <f>S3010-T3010</f>
        <v/>
      </c>
      <c r="V3010" s="55">
        <f>IFERROR(SUMIFS(DATABASE!$M$5:$M$6004,DATABASE!$B$5:$B$6004,B3010,DATABASE!$X$5:$X$6004,1),0)</f>
        <v/>
      </c>
      <c r="W3010" s="57">
        <f>IFERROR(COUNTIFS(DATABASE!$B$5:$B$6004,B3010,DATABASE!$X$5:$X$6004,1),0)</f>
        <v/>
      </c>
      <c r="X3010" s="58">
        <f>--AND(ISNUMBER(B3010),C3010&lt;&gt;"",L3010&lt;&gt;"",M3010&lt;&gt;"")</f>
        <v/>
      </c>
    </row>
    <row r="3011" ht="15" customHeight="1" s="111">
      <c r="A3011" s="42" t="inlineStr">
        <is>
          <t>JUL</t>
        </is>
      </c>
      <c r="B3011" s="43">
        <f>JUL!A12</f>
        <v/>
      </c>
      <c r="C3011" s="44">
        <f>JUL!B12</f>
        <v/>
      </c>
      <c r="D3011" s="44">
        <f>JUL!C12</f>
        <v/>
      </c>
      <c r="E3011" s="44">
        <f>JUL!D12</f>
        <v/>
      </c>
      <c r="F3011" s="44">
        <f>JUL!E12</f>
        <v/>
      </c>
      <c r="G3011" s="44">
        <f>JUL!F12</f>
        <v/>
      </c>
      <c r="H3011" s="44">
        <f>JUL!G12</f>
        <v/>
      </c>
      <c r="I3011" s="45">
        <f>JUL!H12</f>
        <v/>
      </c>
      <c r="J3011" s="45">
        <f>JUL!I12</f>
        <v/>
      </c>
      <c r="K3011" s="44">
        <f>JUL!J12</f>
        <v/>
      </c>
      <c r="L3011" s="44">
        <f>JUL!K12</f>
        <v/>
      </c>
      <c r="M3011" s="46">
        <f>JUL!L12</f>
        <v/>
      </c>
      <c r="N3011" s="44">
        <f>JUL!M12</f>
        <v/>
      </c>
      <c r="O3011" s="44">
        <f>JUL!N12</f>
        <v/>
      </c>
      <c r="P3011" s="44">
        <f>JUL!O12</f>
        <v/>
      </c>
      <c r="Q3011" s="44">
        <f>JUL!P12</f>
        <v/>
      </c>
      <c r="R3011" s="44">
        <f>JUL!Q12</f>
        <v/>
      </c>
      <c r="S3011" s="46">
        <f>S3010+IF(X3011=0,0,M3011)</f>
        <v/>
      </c>
      <c r="T3011" s="47">
        <f>MAX(T3010,S3011)</f>
        <v/>
      </c>
      <c r="U3011" s="48">
        <f>S3011-T3011</f>
        <v/>
      </c>
      <c r="V3011" s="47">
        <f>IFERROR(SUMIFS(DATABASE!$M$5:$M$6004,DATABASE!$B$5:$B$6004,B3011,DATABASE!$X$5:$X$6004,1),0)</f>
        <v/>
      </c>
      <c r="W3011" s="31">
        <f>IFERROR(COUNTIFS(DATABASE!$B$5:$B$6004,B3011,DATABASE!$X$5:$X$6004,1),0)</f>
        <v/>
      </c>
      <c r="X3011" s="49">
        <f>--AND(ISNUMBER(B3011),C3011&lt;&gt;"",L3011&lt;&gt;"",M3011&lt;&gt;"")</f>
        <v/>
      </c>
    </row>
    <row r="3012" ht="15" customHeight="1" s="111">
      <c r="A3012" s="50" t="inlineStr">
        <is>
          <t>JUL</t>
        </is>
      </c>
      <c r="B3012" s="51">
        <f>JUL!A13</f>
        <v/>
      </c>
      <c r="C3012" s="52">
        <f>JUL!B13</f>
        <v/>
      </c>
      <c r="D3012" s="52">
        <f>JUL!C13</f>
        <v/>
      </c>
      <c r="E3012" s="52">
        <f>JUL!D13</f>
        <v/>
      </c>
      <c r="F3012" s="52">
        <f>JUL!E13</f>
        <v/>
      </c>
      <c r="G3012" s="52">
        <f>JUL!F13</f>
        <v/>
      </c>
      <c r="H3012" s="52">
        <f>JUL!G13</f>
        <v/>
      </c>
      <c r="I3012" s="53">
        <f>JUL!H13</f>
        <v/>
      </c>
      <c r="J3012" s="53">
        <f>JUL!I13</f>
        <v/>
      </c>
      <c r="K3012" s="52">
        <f>JUL!J13</f>
        <v/>
      </c>
      <c r="L3012" s="52">
        <f>JUL!K13</f>
        <v/>
      </c>
      <c r="M3012" s="54">
        <f>JUL!L13</f>
        <v/>
      </c>
      <c r="N3012" s="52">
        <f>JUL!M13</f>
        <v/>
      </c>
      <c r="O3012" s="52">
        <f>JUL!N13</f>
        <v/>
      </c>
      <c r="P3012" s="52">
        <f>JUL!O13</f>
        <v/>
      </c>
      <c r="Q3012" s="52">
        <f>JUL!P13</f>
        <v/>
      </c>
      <c r="R3012" s="52">
        <f>JUL!Q13</f>
        <v/>
      </c>
      <c r="S3012" s="54">
        <f>S3011+IF(X3012=0,0,M3012)</f>
        <v/>
      </c>
      <c r="T3012" s="55">
        <f>MAX(T3011,S3012)</f>
        <v/>
      </c>
      <c r="U3012" s="56">
        <f>S3012-T3012</f>
        <v/>
      </c>
      <c r="V3012" s="55">
        <f>IFERROR(SUMIFS(DATABASE!$M$5:$M$6004,DATABASE!$B$5:$B$6004,B3012,DATABASE!$X$5:$X$6004,1),0)</f>
        <v/>
      </c>
      <c r="W3012" s="57">
        <f>IFERROR(COUNTIFS(DATABASE!$B$5:$B$6004,B3012,DATABASE!$X$5:$X$6004,1),0)</f>
        <v/>
      </c>
      <c r="X3012" s="58">
        <f>--AND(ISNUMBER(B3012),C3012&lt;&gt;"",L3012&lt;&gt;"",M3012&lt;&gt;"")</f>
        <v/>
      </c>
    </row>
    <row r="3013" ht="15" customHeight="1" s="111">
      <c r="A3013" s="42" t="inlineStr">
        <is>
          <t>JUL</t>
        </is>
      </c>
      <c r="B3013" s="43">
        <f>JUL!A14</f>
        <v/>
      </c>
      <c r="C3013" s="44">
        <f>JUL!B14</f>
        <v/>
      </c>
      <c r="D3013" s="44">
        <f>JUL!C14</f>
        <v/>
      </c>
      <c r="E3013" s="44">
        <f>JUL!D14</f>
        <v/>
      </c>
      <c r="F3013" s="44">
        <f>JUL!E14</f>
        <v/>
      </c>
      <c r="G3013" s="44">
        <f>JUL!F14</f>
        <v/>
      </c>
      <c r="H3013" s="44">
        <f>JUL!G14</f>
        <v/>
      </c>
      <c r="I3013" s="45">
        <f>JUL!H14</f>
        <v/>
      </c>
      <c r="J3013" s="45">
        <f>JUL!I14</f>
        <v/>
      </c>
      <c r="K3013" s="44">
        <f>JUL!J14</f>
        <v/>
      </c>
      <c r="L3013" s="44">
        <f>JUL!K14</f>
        <v/>
      </c>
      <c r="M3013" s="46">
        <f>JUL!L14</f>
        <v/>
      </c>
      <c r="N3013" s="44">
        <f>JUL!M14</f>
        <v/>
      </c>
      <c r="O3013" s="44">
        <f>JUL!N14</f>
        <v/>
      </c>
      <c r="P3013" s="44">
        <f>JUL!O14</f>
        <v/>
      </c>
      <c r="Q3013" s="44">
        <f>JUL!P14</f>
        <v/>
      </c>
      <c r="R3013" s="44">
        <f>JUL!Q14</f>
        <v/>
      </c>
      <c r="S3013" s="46">
        <f>S3012+IF(X3013=0,0,M3013)</f>
        <v/>
      </c>
      <c r="T3013" s="47">
        <f>MAX(T3012,S3013)</f>
        <v/>
      </c>
      <c r="U3013" s="48">
        <f>S3013-T3013</f>
        <v/>
      </c>
      <c r="V3013" s="47">
        <f>IFERROR(SUMIFS(DATABASE!$M$5:$M$6004,DATABASE!$B$5:$B$6004,B3013,DATABASE!$X$5:$X$6004,1),0)</f>
        <v/>
      </c>
      <c r="W3013" s="31">
        <f>IFERROR(COUNTIFS(DATABASE!$B$5:$B$6004,B3013,DATABASE!$X$5:$X$6004,1),0)</f>
        <v/>
      </c>
      <c r="X3013" s="49">
        <f>--AND(ISNUMBER(B3013),C3013&lt;&gt;"",L3013&lt;&gt;"",M3013&lt;&gt;"")</f>
        <v/>
      </c>
    </row>
    <row r="3014" ht="15" customHeight="1" s="111">
      <c r="A3014" s="50" t="inlineStr">
        <is>
          <t>JUL</t>
        </is>
      </c>
      <c r="B3014" s="51">
        <f>JUL!A15</f>
        <v/>
      </c>
      <c r="C3014" s="52">
        <f>JUL!B15</f>
        <v/>
      </c>
      <c r="D3014" s="52">
        <f>JUL!C15</f>
        <v/>
      </c>
      <c r="E3014" s="52">
        <f>JUL!D15</f>
        <v/>
      </c>
      <c r="F3014" s="52">
        <f>JUL!E15</f>
        <v/>
      </c>
      <c r="G3014" s="52">
        <f>JUL!F15</f>
        <v/>
      </c>
      <c r="H3014" s="52">
        <f>JUL!G15</f>
        <v/>
      </c>
      <c r="I3014" s="53">
        <f>JUL!H15</f>
        <v/>
      </c>
      <c r="J3014" s="53">
        <f>JUL!I15</f>
        <v/>
      </c>
      <c r="K3014" s="52">
        <f>JUL!J15</f>
        <v/>
      </c>
      <c r="L3014" s="52">
        <f>JUL!K15</f>
        <v/>
      </c>
      <c r="M3014" s="54">
        <f>JUL!L15</f>
        <v/>
      </c>
      <c r="N3014" s="52">
        <f>JUL!M15</f>
        <v/>
      </c>
      <c r="O3014" s="52">
        <f>JUL!N15</f>
        <v/>
      </c>
      <c r="P3014" s="52">
        <f>JUL!O15</f>
        <v/>
      </c>
      <c r="Q3014" s="52">
        <f>JUL!P15</f>
        <v/>
      </c>
      <c r="R3014" s="52">
        <f>JUL!Q15</f>
        <v/>
      </c>
      <c r="S3014" s="54">
        <f>S3013+IF(X3014=0,0,M3014)</f>
        <v/>
      </c>
      <c r="T3014" s="55">
        <f>MAX(T3013,S3014)</f>
        <v/>
      </c>
      <c r="U3014" s="56">
        <f>S3014-T3014</f>
        <v/>
      </c>
      <c r="V3014" s="55">
        <f>IFERROR(SUMIFS(DATABASE!$M$5:$M$6004,DATABASE!$B$5:$B$6004,B3014,DATABASE!$X$5:$X$6004,1),0)</f>
        <v/>
      </c>
      <c r="W3014" s="57">
        <f>IFERROR(COUNTIFS(DATABASE!$B$5:$B$6004,B3014,DATABASE!$X$5:$X$6004,1),0)</f>
        <v/>
      </c>
      <c r="X3014" s="58">
        <f>--AND(ISNUMBER(B3014),C3014&lt;&gt;"",L3014&lt;&gt;"",M3014&lt;&gt;"")</f>
        <v/>
      </c>
    </row>
    <row r="3015" ht="15" customHeight="1" s="111">
      <c r="A3015" s="42" t="inlineStr">
        <is>
          <t>JUL</t>
        </is>
      </c>
      <c r="B3015" s="43">
        <f>JUL!A16</f>
        <v/>
      </c>
      <c r="C3015" s="44">
        <f>JUL!B16</f>
        <v/>
      </c>
      <c r="D3015" s="44">
        <f>JUL!C16</f>
        <v/>
      </c>
      <c r="E3015" s="44">
        <f>JUL!D16</f>
        <v/>
      </c>
      <c r="F3015" s="44">
        <f>JUL!E16</f>
        <v/>
      </c>
      <c r="G3015" s="44">
        <f>JUL!F16</f>
        <v/>
      </c>
      <c r="H3015" s="44">
        <f>JUL!G16</f>
        <v/>
      </c>
      <c r="I3015" s="45">
        <f>JUL!H16</f>
        <v/>
      </c>
      <c r="J3015" s="45">
        <f>JUL!I16</f>
        <v/>
      </c>
      <c r="K3015" s="44">
        <f>JUL!J16</f>
        <v/>
      </c>
      <c r="L3015" s="44">
        <f>JUL!K16</f>
        <v/>
      </c>
      <c r="M3015" s="46">
        <f>JUL!L16</f>
        <v/>
      </c>
      <c r="N3015" s="44">
        <f>JUL!M16</f>
        <v/>
      </c>
      <c r="O3015" s="44">
        <f>JUL!N16</f>
        <v/>
      </c>
      <c r="P3015" s="44">
        <f>JUL!O16</f>
        <v/>
      </c>
      <c r="Q3015" s="44">
        <f>JUL!P16</f>
        <v/>
      </c>
      <c r="R3015" s="44">
        <f>JUL!Q16</f>
        <v/>
      </c>
      <c r="S3015" s="46">
        <f>S3014+IF(X3015=0,0,M3015)</f>
        <v/>
      </c>
      <c r="T3015" s="47">
        <f>MAX(T3014,S3015)</f>
        <v/>
      </c>
      <c r="U3015" s="48">
        <f>S3015-T3015</f>
        <v/>
      </c>
      <c r="V3015" s="47">
        <f>IFERROR(SUMIFS(DATABASE!$M$5:$M$6004,DATABASE!$B$5:$B$6004,B3015,DATABASE!$X$5:$X$6004,1),0)</f>
        <v/>
      </c>
      <c r="W3015" s="31">
        <f>IFERROR(COUNTIFS(DATABASE!$B$5:$B$6004,B3015,DATABASE!$X$5:$X$6004,1),0)</f>
        <v/>
      </c>
      <c r="X3015" s="49">
        <f>--AND(ISNUMBER(B3015),C3015&lt;&gt;"",L3015&lt;&gt;"",M3015&lt;&gt;"")</f>
        <v/>
      </c>
    </row>
    <row r="3016" ht="15" customHeight="1" s="111">
      <c r="A3016" s="50" t="inlineStr">
        <is>
          <t>JUL</t>
        </is>
      </c>
      <c r="B3016" s="51">
        <f>JUL!A17</f>
        <v/>
      </c>
      <c r="C3016" s="52">
        <f>JUL!B17</f>
        <v/>
      </c>
      <c r="D3016" s="52">
        <f>JUL!C17</f>
        <v/>
      </c>
      <c r="E3016" s="52">
        <f>JUL!D17</f>
        <v/>
      </c>
      <c r="F3016" s="52">
        <f>JUL!E17</f>
        <v/>
      </c>
      <c r="G3016" s="52">
        <f>JUL!F17</f>
        <v/>
      </c>
      <c r="H3016" s="52">
        <f>JUL!G17</f>
        <v/>
      </c>
      <c r="I3016" s="53">
        <f>JUL!H17</f>
        <v/>
      </c>
      <c r="J3016" s="53">
        <f>JUL!I17</f>
        <v/>
      </c>
      <c r="K3016" s="52">
        <f>JUL!J17</f>
        <v/>
      </c>
      <c r="L3016" s="52">
        <f>JUL!K17</f>
        <v/>
      </c>
      <c r="M3016" s="54">
        <f>JUL!L17</f>
        <v/>
      </c>
      <c r="N3016" s="52">
        <f>JUL!M17</f>
        <v/>
      </c>
      <c r="O3016" s="52">
        <f>JUL!N17</f>
        <v/>
      </c>
      <c r="P3016" s="52">
        <f>JUL!O17</f>
        <v/>
      </c>
      <c r="Q3016" s="52">
        <f>JUL!P17</f>
        <v/>
      </c>
      <c r="R3016" s="52">
        <f>JUL!Q17</f>
        <v/>
      </c>
      <c r="S3016" s="54">
        <f>S3015+IF(X3016=0,0,M3016)</f>
        <v/>
      </c>
      <c r="T3016" s="55">
        <f>MAX(T3015,S3016)</f>
        <v/>
      </c>
      <c r="U3016" s="56">
        <f>S3016-T3016</f>
        <v/>
      </c>
      <c r="V3016" s="55">
        <f>IFERROR(SUMIFS(DATABASE!$M$5:$M$6004,DATABASE!$B$5:$B$6004,B3016,DATABASE!$X$5:$X$6004,1),0)</f>
        <v/>
      </c>
      <c r="W3016" s="57">
        <f>IFERROR(COUNTIFS(DATABASE!$B$5:$B$6004,B3016,DATABASE!$X$5:$X$6004,1),0)</f>
        <v/>
      </c>
      <c r="X3016" s="58">
        <f>--AND(ISNUMBER(B3016),C3016&lt;&gt;"",L3016&lt;&gt;"",M3016&lt;&gt;"")</f>
        <v/>
      </c>
    </row>
    <row r="3017" ht="15" customHeight="1" s="111">
      <c r="A3017" s="42" t="inlineStr">
        <is>
          <t>JUL</t>
        </is>
      </c>
      <c r="B3017" s="43">
        <f>JUL!A18</f>
        <v/>
      </c>
      <c r="C3017" s="44">
        <f>JUL!B18</f>
        <v/>
      </c>
      <c r="D3017" s="44">
        <f>JUL!C18</f>
        <v/>
      </c>
      <c r="E3017" s="44">
        <f>JUL!D18</f>
        <v/>
      </c>
      <c r="F3017" s="44">
        <f>JUL!E18</f>
        <v/>
      </c>
      <c r="G3017" s="44">
        <f>JUL!F18</f>
        <v/>
      </c>
      <c r="H3017" s="44">
        <f>JUL!G18</f>
        <v/>
      </c>
      <c r="I3017" s="45">
        <f>JUL!H18</f>
        <v/>
      </c>
      <c r="J3017" s="45">
        <f>JUL!I18</f>
        <v/>
      </c>
      <c r="K3017" s="44">
        <f>JUL!J18</f>
        <v/>
      </c>
      <c r="L3017" s="44">
        <f>JUL!K18</f>
        <v/>
      </c>
      <c r="M3017" s="46">
        <f>JUL!L18</f>
        <v/>
      </c>
      <c r="N3017" s="44">
        <f>JUL!M18</f>
        <v/>
      </c>
      <c r="O3017" s="44">
        <f>JUL!N18</f>
        <v/>
      </c>
      <c r="P3017" s="44">
        <f>JUL!O18</f>
        <v/>
      </c>
      <c r="Q3017" s="44">
        <f>JUL!P18</f>
        <v/>
      </c>
      <c r="R3017" s="44">
        <f>JUL!Q18</f>
        <v/>
      </c>
      <c r="S3017" s="46">
        <f>S3016+IF(X3017=0,0,M3017)</f>
        <v/>
      </c>
      <c r="T3017" s="47">
        <f>MAX(T3016,S3017)</f>
        <v/>
      </c>
      <c r="U3017" s="48">
        <f>S3017-T3017</f>
        <v/>
      </c>
      <c r="V3017" s="47">
        <f>IFERROR(SUMIFS(DATABASE!$M$5:$M$6004,DATABASE!$B$5:$B$6004,B3017,DATABASE!$X$5:$X$6004,1),0)</f>
        <v/>
      </c>
      <c r="W3017" s="31">
        <f>IFERROR(COUNTIFS(DATABASE!$B$5:$B$6004,B3017,DATABASE!$X$5:$X$6004,1),0)</f>
        <v/>
      </c>
      <c r="X3017" s="49">
        <f>--AND(ISNUMBER(B3017),C3017&lt;&gt;"",L3017&lt;&gt;"",M3017&lt;&gt;"")</f>
        <v/>
      </c>
    </row>
    <row r="3018" ht="15" customHeight="1" s="111">
      <c r="A3018" s="50" t="inlineStr">
        <is>
          <t>JUL</t>
        </is>
      </c>
      <c r="B3018" s="51">
        <f>JUL!A19</f>
        <v/>
      </c>
      <c r="C3018" s="52">
        <f>JUL!B19</f>
        <v/>
      </c>
      <c r="D3018" s="52">
        <f>JUL!C19</f>
        <v/>
      </c>
      <c r="E3018" s="52">
        <f>JUL!D19</f>
        <v/>
      </c>
      <c r="F3018" s="52">
        <f>JUL!E19</f>
        <v/>
      </c>
      <c r="G3018" s="52">
        <f>JUL!F19</f>
        <v/>
      </c>
      <c r="H3018" s="52">
        <f>JUL!G19</f>
        <v/>
      </c>
      <c r="I3018" s="53">
        <f>JUL!H19</f>
        <v/>
      </c>
      <c r="J3018" s="53">
        <f>JUL!I19</f>
        <v/>
      </c>
      <c r="K3018" s="52">
        <f>JUL!J19</f>
        <v/>
      </c>
      <c r="L3018" s="52">
        <f>JUL!K19</f>
        <v/>
      </c>
      <c r="M3018" s="54">
        <f>JUL!L19</f>
        <v/>
      </c>
      <c r="N3018" s="52">
        <f>JUL!M19</f>
        <v/>
      </c>
      <c r="O3018" s="52">
        <f>JUL!N19</f>
        <v/>
      </c>
      <c r="P3018" s="52">
        <f>JUL!O19</f>
        <v/>
      </c>
      <c r="Q3018" s="52">
        <f>JUL!P19</f>
        <v/>
      </c>
      <c r="R3018" s="52">
        <f>JUL!Q19</f>
        <v/>
      </c>
      <c r="S3018" s="54">
        <f>S3017+IF(X3018=0,0,M3018)</f>
        <v/>
      </c>
      <c r="T3018" s="55">
        <f>MAX(T3017,S3018)</f>
        <v/>
      </c>
      <c r="U3018" s="56">
        <f>S3018-T3018</f>
        <v/>
      </c>
      <c r="V3018" s="55">
        <f>IFERROR(SUMIFS(DATABASE!$M$5:$M$6004,DATABASE!$B$5:$B$6004,B3018,DATABASE!$X$5:$X$6004,1),0)</f>
        <v/>
      </c>
      <c r="W3018" s="57">
        <f>IFERROR(COUNTIFS(DATABASE!$B$5:$B$6004,B3018,DATABASE!$X$5:$X$6004,1),0)</f>
        <v/>
      </c>
      <c r="X3018" s="58">
        <f>--AND(ISNUMBER(B3018),C3018&lt;&gt;"",L3018&lt;&gt;"",M3018&lt;&gt;"")</f>
        <v/>
      </c>
    </row>
    <row r="3019" ht="15" customHeight="1" s="111">
      <c r="A3019" s="42" t="inlineStr">
        <is>
          <t>JUL</t>
        </is>
      </c>
      <c r="B3019" s="43">
        <f>JUL!A20</f>
        <v/>
      </c>
      <c r="C3019" s="44">
        <f>JUL!B20</f>
        <v/>
      </c>
      <c r="D3019" s="44">
        <f>JUL!C20</f>
        <v/>
      </c>
      <c r="E3019" s="44">
        <f>JUL!D20</f>
        <v/>
      </c>
      <c r="F3019" s="44">
        <f>JUL!E20</f>
        <v/>
      </c>
      <c r="G3019" s="44">
        <f>JUL!F20</f>
        <v/>
      </c>
      <c r="H3019" s="44">
        <f>JUL!G20</f>
        <v/>
      </c>
      <c r="I3019" s="45">
        <f>JUL!H20</f>
        <v/>
      </c>
      <c r="J3019" s="45">
        <f>JUL!I20</f>
        <v/>
      </c>
      <c r="K3019" s="44">
        <f>JUL!J20</f>
        <v/>
      </c>
      <c r="L3019" s="44">
        <f>JUL!K20</f>
        <v/>
      </c>
      <c r="M3019" s="46">
        <f>JUL!L20</f>
        <v/>
      </c>
      <c r="N3019" s="44">
        <f>JUL!M20</f>
        <v/>
      </c>
      <c r="O3019" s="44">
        <f>JUL!N20</f>
        <v/>
      </c>
      <c r="P3019" s="44">
        <f>JUL!O20</f>
        <v/>
      </c>
      <c r="Q3019" s="44">
        <f>JUL!P20</f>
        <v/>
      </c>
      <c r="R3019" s="44">
        <f>JUL!Q20</f>
        <v/>
      </c>
      <c r="S3019" s="46">
        <f>S3018+IF(X3019=0,0,M3019)</f>
        <v/>
      </c>
      <c r="T3019" s="47">
        <f>MAX(T3018,S3019)</f>
        <v/>
      </c>
      <c r="U3019" s="48">
        <f>S3019-T3019</f>
        <v/>
      </c>
      <c r="V3019" s="47">
        <f>IFERROR(SUMIFS(DATABASE!$M$5:$M$6004,DATABASE!$B$5:$B$6004,B3019,DATABASE!$X$5:$X$6004,1),0)</f>
        <v/>
      </c>
      <c r="W3019" s="31">
        <f>IFERROR(COUNTIFS(DATABASE!$B$5:$B$6004,B3019,DATABASE!$X$5:$X$6004,1),0)</f>
        <v/>
      </c>
      <c r="X3019" s="49">
        <f>--AND(ISNUMBER(B3019),C3019&lt;&gt;"",L3019&lt;&gt;"",M3019&lt;&gt;"")</f>
        <v/>
      </c>
    </row>
    <row r="3020" ht="15" customHeight="1" s="111">
      <c r="A3020" s="50" t="inlineStr">
        <is>
          <t>JUL</t>
        </is>
      </c>
      <c r="B3020" s="51">
        <f>JUL!A21</f>
        <v/>
      </c>
      <c r="C3020" s="52">
        <f>JUL!B21</f>
        <v/>
      </c>
      <c r="D3020" s="52">
        <f>JUL!C21</f>
        <v/>
      </c>
      <c r="E3020" s="52">
        <f>JUL!D21</f>
        <v/>
      </c>
      <c r="F3020" s="52">
        <f>JUL!E21</f>
        <v/>
      </c>
      <c r="G3020" s="52">
        <f>JUL!F21</f>
        <v/>
      </c>
      <c r="H3020" s="52">
        <f>JUL!G21</f>
        <v/>
      </c>
      <c r="I3020" s="53">
        <f>JUL!H21</f>
        <v/>
      </c>
      <c r="J3020" s="53">
        <f>JUL!I21</f>
        <v/>
      </c>
      <c r="K3020" s="52">
        <f>JUL!J21</f>
        <v/>
      </c>
      <c r="L3020" s="52">
        <f>JUL!K21</f>
        <v/>
      </c>
      <c r="M3020" s="54">
        <f>JUL!L21</f>
        <v/>
      </c>
      <c r="N3020" s="52">
        <f>JUL!M21</f>
        <v/>
      </c>
      <c r="O3020" s="52">
        <f>JUL!N21</f>
        <v/>
      </c>
      <c r="P3020" s="52">
        <f>JUL!O21</f>
        <v/>
      </c>
      <c r="Q3020" s="52">
        <f>JUL!P21</f>
        <v/>
      </c>
      <c r="R3020" s="52">
        <f>JUL!Q21</f>
        <v/>
      </c>
      <c r="S3020" s="54">
        <f>S3019+IF(X3020=0,0,M3020)</f>
        <v/>
      </c>
      <c r="T3020" s="55">
        <f>MAX(T3019,S3020)</f>
        <v/>
      </c>
      <c r="U3020" s="56">
        <f>S3020-T3020</f>
        <v/>
      </c>
      <c r="V3020" s="55">
        <f>IFERROR(SUMIFS(DATABASE!$M$5:$M$6004,DATABASE!$B$5:$B$6004,B3020,DATABASE!$X$5:$X$6004,1),0)</f>
        <v/>
      </c>
      <c r="W3020" s="57">
        <f>IFERROR(COUNTIFS(DATABASE!$B$5:$B$6004,B3020,DATABASE!$X$5:$X$6004,1),0)</f>
        <v/>
      </c>
      <c r="X3020" s="58">
        <f>--AND(ISNUMBER(B3020),C3020&lt;&gt;"",L3020&lt;&gt;"",M3020&lt;&gt;"")</f>
        <v/>
      </c>
    </row>
    <row r="3021" ht="15" customHeight="1" s="111">
      <c r="A3021" s="42" t="inlineStr">
        <is>
          <t>JUL</t>
        </is>
      </c>
      <c r="B3021" s="43">
        <f>JUL!A22</f>
        <v/>
      </c>
      <c r="C3021" s="44">
        <f>JUL!B22</f>
        <v/>
      </c>
      <c r="D3021" s="44">
        <f>JUL!C22</f>
        <v/>
      </c>
      <c r="E3021" s="44">
        <f>JUL!D22</f>
        <v/>
      </c>
      <c r="F3021" s="44">
        <f>JUL!E22</f>
        <v/>
      </c>
      <c r="G3021" s="44">
        <f>JUL!F22</f>
        <v/>
      </c>
      <c r="H3021" s="44">
        <f>JUL!G22</f>
        <v/>
      </c>
      <c r="I3021" s="45">
        <f>JUL!H22</f>
        <v/>
      </c>
      <c r="J3021" s="45">
        <f>JUL!I22</f>
        <v/>
      </c>
      <c r="K3021" s="44">
        <f>JUL!J22</f>
        <v/>
      </c>
      <c r="L3021" s="44">
        <f>JUL!K22</f>
        <v/>
      </c>
      <c r="M3021" s="46">
        <f>JUL!L22</f>
        <v/>
      </c>
      <c r="N3021" s="44">
        <f>JUL!M22</f>
        <v/>
      </c>
      <c r="O3021" s="44">
        <f>JUL!N22</f>
        <v/>
      </c>
      <c r="P3021" s="44">
        <f>JUL!O22</f>
        <v/>
      </c>
      <c r="Q3021" s="44">
        <f>JUL!P22</f>
        <v/>
      </c>
      <c r="R3021" s="44">
        <f>JUL!Q22</f>
        <v/>
      </c>
      <c r="S3021" s="46">
        <f>S3020+IF(X3021=0,0,M3021)</f>
        <v/>
      </c>
      <c r="T3021" s="47">
        <f>MAX(T3020,S3021)</f>
        <v/>
      </c>
      <c r="U3021" s="48">
        <f>S3021-T3021</f>
        <v/>
      </c>
      <c r="V3021" s="47">
        <f>IFERROR(SUMIFS(DATABASE!$M$5:$M$6004,DATABASE!$B$5:$B$6004,B3021,DATABASE!$X$5:$X$6004,1),0)</f>
        <v/>
      </c>
      <c r="W3021" s="31">
        <f>IFERROR(COUNTIFS(DATABASE!$B$5:$B$6004,B3021,DATABASE!$X$5:$X$6004,1),0)</f>
        <v/>
      </c>
      <c r="X3021" s="49">
        <f>--AND(ISNUMBER(B3021),C3021&lt;&gt;"",L3021&lt;&gt;"",M3021&lt;&gt;"")</f>
        <v/>
      </c>
    </row>
    <row r="3022" ht="15" customHeight="1" s="111">
      <c r="A3022" s="50" t="inlineStr">
        <is>
          <t>JUL</t>
        </is>
      </c>
      <c r="B3022" s="51">
        <f>JUL!A23</f>
        <v/>
      </c>
      <c r="C3022" s="52">
        <f>JUL!B23</f>
        <v/>
      </c>
      <c r="D3022" s="52">
        <f>JUL!C23</f>
        <v/>
      </c>
      <c r="E3022" s="52">
        <f>JUL!D23</f>
        <v/>
      </c>
      <c r="F3022" s="52">
        <f>JUL!E23</f>
        <v/>
      </c>
      <c r="G3022" s="52">
        <f>JUL!F23</f>
        <v/>
      </c>
      <c r="H3022" s="52">
        <f>JUL!G23</f>
        <v/>
      </c>
      <c r="I3022" s="53">
        <f>JUL!H23</f>
        <v/>
      </c>
      <c r="J3022" s="53">
        <f>JUL!I23</f>
        <v/>
      </c>
      <c r="K3022" s="52">
        <f>JUL!J23</f>
        <v/>
      </c>
      <c r="L3022" s="52">
        <f>JUL!K23</f>
        <v/>
      </c>
      <c r="M3022" s="54">
        <f>JUL!L23</f>
        <v/>
      </c>
      <c r="N3022" s="52">
        <f>JUL!M23</f>
        <v/>
      </c>
      <c r="O3022" s="52">
        <f>JUL!N23</f>
        <v/>
      </c>
      <c r="P3022" s="52">
        <f>JUL!O23</f>
        <v/>
      </c>
      <c r="Q3022" s="52">
        <f>JUL!P23</f>
        <v/>
      </c>
      <c r="R3022" s="52">
        <f>JUL!Q23</f>
        <v/>
      </c>
      <c r="S3022" s="54">
        <f>S3021+IF(X3022=0,0,M3022)</f>
        <v/>
      </c>
      <c r="T3022" s="55">
        <f>MAX(T3021,S3022)</f>
        <v/>
      </c>
      <c r="U3022" s="56">
        <f>S3022-T3022</f>
        <v/>
      </c>
      <c r="V3022" s="55">
        <f>IFERROR(SUMIFS(DATABASE!$M$5:$M$6004,DATABASE!$B$5:$B$6004,B3022,DATABASE!$X$5:$X$6004,1),0)</f>
        <v/>
      </c>
      <c r="W3022" s="57">
        <f>IFERROR(COUNTIFS(DATABASE!$B$5:$B$6004,B3022,DATABASE!$X$5:$X$6004,1),0)</f>
        <v/>
      </c>
      <c r="X3022" s="58">
        <f>--AND(ISNUMBER(B3022),C3022&lt;&gt;"",L3022&lt;&gt;"",M3022&lt;&gt;"")</f>
        <v/>
      </c>
    </row>
    <row r="3023" ht="15" customHeight="1" s="111">
      <c r="A3023" s="42" t="inlineStr">
        <is>
          <t>JUL</t>
        </is>
      </c>
      <c r="B3023" s="43">
        <f>JUL!A24</f>
        <v/>
      </c>
      <c r="C3023" s="44">
        <f>JUL!B24</f>
        <v/>
      </c>
      <c r="D3023" s="44">
        <f>JUL!C24</f>
        <v/>
      </c>
      <c r="E3023" s="44">
        <f>JUL!D24</f>
        <v/>
      </c>
      <c r="F3023" s="44">
        <f>JUL!E24</f>
        <v/>
      </c>
      <c r="G3023" s="44">
        <f>JUL!F24</f>
        <v/>
      </c>
      <c r="H3023" s="44">
        <f>JUL!G24</f>
        <v/>
      </c>
      <c r="I3023" s="45">
        <f>JUL!H24</f>
        <v/>
      </c>
      <c r="J3023" s="45">
        <f>JUL!I24</f>
        <v/>
      </c>
      <c r="K3023" s="44">
        <f>JUL!J24</f>
        <v/>
      </c>
      <c r="L3023" s="44">
        <f>JUL!K24</f>
        <v/>
      </c>
      <c r="M3023" s="46">
        <f>JUL!L24</f>
        <v/>
      </c>
      <c r="N3023" s="44">
        <f>JUL!M24</f>
        <v/>
      </c>
      <c r="O3023" s="44">
        <f>JUL!N24</f>
        <v/>
      </c>
      <c r="P3023" s="44">
        <f>JUL!O24</f>
        <v/>
      </c>
      <c r="Q3023" s="44">
        <f>JUL!P24</f>
        <v/>
      </c>
      <c r="R3023" s="44">
        <f>JUL!Q24</f>
        <v/>
      </c>
      <c r="S3023" s="46">
        <f>S3022+IF(X3023=0,0,M3023)</f>
        <v/>
      </c>
      <c r="T3023" s="47">
        <f>MAX(T3022,S3023)</f>
        <v/>
      </c>
      <c r="U3023" s="48">
        <f>S3023-T3023</f>
        <v/>
      </c>
      <c r="V3023" s="47">
        <f>IFERROR(SUMIFS(DATABASE!$M$5:$M$6004,DATABASE!$B$5:$B$6004,B3023,DATABASE!$X$5:$X$6004,1),0)</f>
        <v/>
      </c>
      <c r="W3023" s="31">
        <f>IFERROR(COUNTIFS(DATABASE!$B$5:$B$6004,B3023,DATABASE!$X$5:$X$6004,1),0)</f>
        <v/>
      </c>
      <c r="X3023" s="49">
        <f>--AND(ISNUMBER(B3023),C3023&lt;&gt;"",L3023&lt;&gt;"",M3023&lt;&gt;"")</f>
        <v/>
      </c>
    </row>
    <row r="3024" ht="15" customHeight="1" s="111">
      <c r="A3024" s="50" t="inlineStr">
        <is>
          <t>JUL</t>
        </is>
      </c>
      <c r="B3024" s="51">
        <f>JUL!A25</f>
        <v/>
      </c>
      <c r="C3024" s="52">
        <f>JUL!B25</f>
        <v/>
      </c>
      <c r="D3024" s="52">
        <f>JUL!C25</f>
        <v/>
      </c>
      <c r="E3024" s="52">
        <f>JUL!D25</f>
        <v/>
      </c>
      <c r="F3024" s="52">
        <f>JUL!E25</f>
        <v/>
      </c>
      <c r="G3024" s="52">
        <f>JUL!F25</f>
        <v/>
      </c>
      <c r="H3024" s="52">
        <f>JUL!G25</f>
        <v/>
      </c>
      <c r="I3024" s="53">
        <f>JUL!H25</f>
        <v/>
      </c>
      <c r="J3024" s="53">
        <f>JUL!I25</f>
        <v/>
      </c>
      <c r="K3024" s="52">
        <f>JUL!J25</f>
        <v/>
      </c>
      <c r="L3024" s="52">
        <f>JUL!K25</f>
        <v/>
      </c>
      <c r="M3024" s="54">
        <f>JUL!L25</f>
        <v/>
      </c>
      <c r="N3024" s="52">
        <f>JUL!M25</f>
        <v/>
      </c>
      <c r="O3024" s="52">
        <f>JUL!N25</f>
        <v/>
      </c>
      <c r="P3024" s="52">
        <f>JUL!O25</f>
        <v/>
      </c>
      <c r="Q3024" s="52">
        <f>JUL!P25</f>
        <v/>
      </c>
      <c r="R3024" s="52">
        <f>JUL!Q25</f>
        <v/>
      </c>
      <c r="S3024" s="54">
        <f>S3023+IF(X3024=0,0,M3024)</f>
        <v/>
      </c>
      <c r="T3024" s="55">
        <f>MAX(T3023,S3024)</f>
        <v/>
      </c>
      <c r="U3024" s="56">
        <f>S3024-T3024</f>
        <v/>
      </c>
      <c r="V3024" s="55">
        <f>IFERROR(SUMIFS(DATABASE!$M$5:$M$6004,DATABASE!$B$5:$B$6004,B3024,DATABASE!$X$5:$X$6004,1),0)</f>
        <v/>
      </c>
      <c r="W3024" s="57">
        <f>IFERROR(COUNTIFS(DATABASE!$B$5:$B$6004,B3024,DATABASE!$X$5:$X$6004,1),0)</f>
        <v/>
      </c>
      <c r="X3024" s="58">
        <f>--AND(ISNUMBER(B3024),C3024&lt;&gt;"",L3024&lt;&gt;"",M3024&lt;&gt;"")</f>
        <v/>
      </c>
    </row>
    <row r="3025" ht="15" customHeight="1" s="111">
      <c r="A3025" s="42" t="inlineStr">
        <is>
          <t>JUL</t>
        </is>
      </c>
      <c r="B3025" s="43">
        <f>JUL!A26</f>
        <v/>
      </c>
      <c r="C3025" s="44">
        <f>JUL!B26</f>
        <v/>
      </c>
      <c r="D3025" s="44">
        <f>JUL!C26</f>
        <v/>
      </c>
      <c r="E3025" s="44">
        <f>JUL!D26</f>
        <v/>
      </c>
      <c r="F3025" s="44">
        <f>JUL!E26</f>
        <v/>
      </c>
      <c r="G3025" s="44">
        <f>JUL!F26</f>
        <v/>
      </c>
      <c r="H3025" s="44">
        <f>JUL!G26</f>
        <v/>
      </c>
      <c r="I3025" s="45">
        <f>JUL!H26</f>
        <v/>
      </c>
      <c r="J3025" s="45">
        <f>JUL!I26</f>
        <v/>
      </c>
      <c r="K3025" s="44">
        <f>JUL!J26</f>
        <v/>
      </c>
      <c r="L3025" s="44">
        <f>JUL!K26</f>
        <v/>
      </c>
      <c r="M3025" s="46">
        <f>JUL!L26</f>
        <v/>
      </c>
      <c r="N3025" s="44">
        <f>JUL!M26</f>
        <v/>
      </c>
      <c r="O3025" s="44">
        <f>JUL!N26</f>
        <v/>
      </c>
      <c r="P3025" s="44">
        <f>JUL!O26</f>
        <v/>
      </c>
      <c r="Q3025" s="44">
        <f>JUL!P26</f>
        <v/>
      </c>
      <c r="R3025" s="44">
        <f>JUL!Q26</f>
        <v/>
      </c>
      <c r="S3025" s="46">
        <f>S3024+IF(X3025=0,0,M3025)</f>
        <v/>
      </c>
      <c r="T3025" s="47">
        <f>MAX(T3024,S3025)</f>
        <v/>
      </c>
      <c r="U3025" s="48">
        <f>S3025-T3025</f>
        <v/>
      </c>
      <c r="V3025" s="47">
        <f>IFERROR(SUMIFS(DATABASE!$M$5:$M$6004,DATABASE!$B$5:$B$6004,B3025,DATABASE!$X$5:$X$6004,1),0)</f>
        <v/>
      </c>
      <c r="W3025" s="31">
        <f>IFERROR(COUNTIFS(DATABASE!$B$5:$B$6004,B3025,DATABASE!$X$5:$X$6004,1),0)</f>
        <v/>
      </c>
      <c r="X3025" s="49">
        <f>--AND(ISNUMBER(B3025),C3025&lt;&gt;"",L3025&lt;&gt;"",M3025&lt;&gt;"")</f>
        <v/>
      </c>
    </row>
    <row r="3026" ht="15" customHeight="1" s="111">
      <c r="A3026" s="50" t="inlineStr">
        <is>
          <t>JUL</t>
        </is>
      </c>
      <c r="B3026" s="51">
        <f>JUL!A27</f>
        <v/>
      </c>
      <c r="C3026" s="52">
        <f>JUL!B27</f>
        <v/>
      </c>
      <c r="D3026" s="52">
        <f>JUL!C27</f>
        <v/>
      </c>
      <c r="E3026" s="52">
        <f>JUL!D27</f>
        <v/>
      </c>
      <c r="F3026" s="52">
        <f>JUL!E27</f>
        <v/>
      </c>
      <c r="G3026" s="52">
        <f>JUL!F27</f>
        <v/>
      </c>
      <c r="H3026" s="52">
        <f>JUL!G27</f>
        <v/>
      </c>
      <c r="I3026" s="53">
        <f>JUL!H27</f>
        <v/>
      </c>
      <c r="J3026" s="53">
        <f>JUL!I27</f>
        <v/>
      </c>
      <c r="K3026" s="52">
        <f>JUL!J27</f>
        <v/>
      </c>
      <c r="L3026" s="52">
        <f>JUL!K27</f>
        <v/>
      </c>
      <c r="M3026" s="54">
        <f>JUL!L27</f>
        <v/>
      </c>
      <c r="N3026" s="52">
        <f>JUL!M27</f>
        <v/>
      </c>
      <c r="O3026" s="52">
        <f>JUL!N27</f>
        <v/>
      </c>
      <c r="P3026" s="52">
        <f>JUL!O27</f>
        <v/>
      </c>
      <c r="Q3026" s="52">
        <f>JUL!P27</f>
        <v/>
      </c>
      <c r="R3026" s="52">
        <f>JUL!Q27</f>
        <v/>
      </c>
      <c r="S3026" s="54">
        <f>S3025+IF(X3026=0,0,M3026)</f>
        <v/>
      </c>
      <c r="T3026" s="55">
        <f>MAX(T3025,S3026)</f>
        <v/>
      </c>
      <c r="U3026" s="56">
        <f>S3026-T3026</f>
        <v/>
      </c>
      <c r="V3026" s="55">
        <f>IFERROR(SUMIFS(DATABASE!$M$5:$M$6004,DATABASE!$B$5:$B$6004,B3026,DATABASE!$X$5:$X$6004,1),0)</f>
        <v/>
      </c>
      <c r="W3026" s="57">
        <f>IFERROR(COUNTIFS(DATABASE!$B$5:$B$6004,B3026,DATABASE!$X$5:$X$6004,1),0)</f>
        <v/>
      </c>
      <c r="X3026" s="58">
        <f>--AND(ISNUMBER(B3026),C3026&lt;&gt;"",L3026&lt;&gt;"",M3026&lt;&gt;"")</f>
        <v/>
      </c>
    </row>
    <row r="3027" ht="15" customHeight="1" s="111">
      <c r="A3027" s="42" t="inlineStr">
        <is>
          <t>JUL</t>
        </is>
      </c>
      <c r="B3027" s="43">
        <f>JUL!A28</f>
        <v/>
      </c>
      <c r="C3027" s="44">
        <f>JUL!B28</f>
        <v/>
      </c>
      <c r="D3027" s="44">
        <f>JUL!C28</f>
        <v/>
      </c>
      <c r="E3027" s="44">
        <f>JUL!D28</f>
        <v/>
      </c>
      <c r="F3027" s="44">
        <f>JUL!E28</f>
        <v/>
      </c>
      <c r="G3027" s="44">
        <f>JUL!F28</f>
        <v/>
      </c>
      <c r="H3027" s="44">
        <f>JUL!G28</f>
        <v/>
      </c>
      <c r="I3027" s="45">
        <f>JUL!H28</f>
        <v/>
      </c>
      <c r="J3027" s="45">
        <f>JUL!I28</f>
        <v/>
      </c>
      <c r="K3027" s="44">
        <f>JUL!J28</f>
        <v/>
      </c>
      <c r="L3027" s="44">
        <f>JUL!K28</f>
        <v/>
      </c>
      <c r="M3027" s="46">
        <f>JUL!L28</f>
        <v/>
      </c>
      <c r="N3027" s="44">
        <f>JUL!M28</f>
        <v/>
      </c>
      <c r="O3027" s="44">
        <f>JUL!N28</f>
        <v/>
      </c>
      <c r="P3027" s="44">
        <f>JUL!O28</f>
        <v/>
      </c>
      <c r="Q3027" s="44">
        <f>JUL!P28</f>
        <v/>
      </c>
      <c r="R3027" s="44">
        <f>JUL!Q28</f>
        <v/>
      </c>
      <c r="S3027" s="46">
        <f>S3026+IF(X3027=0,0,M3027)</f>
        <v/>
      </c>
      <c r="T3027" s="47">
        <f>MAX(T3026,S3027)</f>
        <v/>
      </c>
      <c r="U3027" s="48">
        <f>S3027-T3027</f>
        <v/>
      </c>
      <c r="V3027" s="47">
        <f>IFERROR(SUMIFS(DATABASE!$M$5:$M$6004,DATABASE!$B$5:$B$6004,B3027,DATABASE!$X$5:$X$6004,1),0)</f>
        <v/>
      </c>
      <c r="W3027" s="31">
        <f>IFERROR(COUNTIFS(DATABASE!$B$5:$B$6004,B3027,DATABASE!$X$5:$X$6004,1),0)</f>
        <v/>
      </c>
      <c r="X3027" s="49">
        <f>--AND(ISNUMBER(B3027),C3027&lt;&gt;"",L3027&lt;&gt;"",M3027&lt;&gt;"")</f>
        <v/>
      </c>
    </row>
    <row r="3028" ht="15" customHeight="1" s="111">
      <c r="A3028" s="50" t="inlineStr">
        <is>
          <t>JUL</t>
        </is>
      </c>
      <c r="B3028" s="51">
        <f>JUL!A29</f>
        <v/>
      </c>
      <c r="C3028" s="52">
        <f>JUL!B29</f>
        <v/>
      </c>
      <c r="D3028" s="52">
        <f>JUL!C29</f>
        <v/>
      </c>
      <c r="E3028" s="52">
        <f>JUL!D29</f>
        <v/>
      </c>
      <c r="F3028" s="52">
        <f>JUL!E29</f>
        <v/>
      </c>
      <c r="G3028" s="52">
        <f>JUL!F29</f>
        <v/>
      </c>
      <c r="H3028" s="52">
        <f>JUL!G29</f>
        <v/>
      </c>
      <c r="I3028" s="53">
        <f>JUL!H29</f>
        <v/>
      </c>
      <c r="J3028" s="53">
        <f>JUL!I29</f>
        <v/>
      </c>
      <c r="K3028" s="52">
        <f>JUL!J29</f>
        <v/>
      </c>
      <c r="L3028" s="52">
        <f>JUL!K29</f>
        <v/>
      </c>
      <c r="M3028" s="54">
        <f>JUL!L29</f>
        <v/>
      </c>
      <c r="N3028" s="52">
        <f>JUL!M29</f>
        <v/>
      </c>
      <c r="O3028" s="52">
        <f>JUL!N29</f>
        <v/>
      </c>
      <c r="P3028" s="52">
        <f>JUL!O29</f>
        <v/>
      </c>
      <c r="Q3028" s="52">
        <f>JUL!P29</f>
        <v/>
      </c>
      <c r="R3028" s="52">
        <f>JUL!Q29</f>
        <v/>
      </c>
      <c r="S3028" s="54">
        <f>S3027+IF(X3028=0,0,M3028)</f>
        <v/>
      </c>
      <c r="T3028" s="55">
        <f>MAX(T3027,S3028)</f>
        <v/>
      </c>
      <c r="U3028" s="56">
        <f>S3028-T3028</f>
        <v/>
      </c>
      <c r="V3028" s="55">
        <f>IFERROR(SUMIFS(DATABASE!$M$5:$M$6004,DATABASE!$B$5:$B$6004,B3028,DATABASE!$X$5:$X$6004,1),0)</f>
        <v/>
      </c>
      <c r="W3028" s="57">
        <f>IFERROR(COUNTIFS(DATABASE!$B$5:$B$6004,B3028,DATABASE!$X$5:$X$6004,1),0)</f>
        <v/>
      </c>
      <c r="X3028" s="58">
        <f>--AND(ISNUMBER(B3028),C3028&lt;&gt;"",L3028&lt;&gt;"",M3028&lt;&gt;"")</f>
        <v/>
      </c>
    </row>
    <row r="3029" ht="15" customHeight="1" s="111">
      <c r="A3029" s="42" t="inlineStr">
        <is>
          <t>JUL</t>
        </is>
      </c>
      <c r="B3029" s="43">
        <f>JUL!A30</f>
        <v/>
      </c>
      <c r="C3029" s="44">
        <f>JUL!B30</f>
        <v/>
      </c>
      <c r="D3029" s="44">
        <f>JUL!C30</f>
        <v/>
      </c>
      <c r="E3029" s="44">
        <f>JUL!D30</f>
        <v/>
      </c>
      <c r="F3029" s="44">
        <f>JUL!E30</f>
        <v/>
      </c>
      <c r="G3029" s="44">
        <f>JUL!F30</f>
        <v/>
      </c>
      <c r="H3029" s="44">
        <f>JUL!G30</f>
        <v/>
      </c>
      <c r="I3029" s="45">
        <f>JUL!H30</f>
        <v/>
      </c>
      <c r="J3029" s="45">
        <f>JUL!I30</f>
        <v/>
      </c>
      <c r="K3029" s="44">
        <f>JUL!J30</f>
        <v/>
      </c>
      <c r="L3029" s="44">
        <f>JUL!K30</f>
        <v/>
      </c>
      <c r="M3029" s="46">
        <f>JUL!L30</f>
        <v/>
      </c>
      <c r="N3029" s="44">
        <f>JUL!M30</f>
        <v/>
      </c>
      <c r="O3029" s="44">
        <f>JUL!N30</f>
        <v/>
      </c>
      <c r="P3029" s="44">
        <f>JUL!O30</f>
        <v/>
      </c>
      <c r="Q3029" s="44">
        <f>JUL!P30</f>
        <v/>
      </c>
      <c r="R3029" s="44">
        <f>JUL!Q30</f>
        <v/>
      </c>
      <c r="S3029" s="46">
        <f>S3028+IF(X3029=0,0,M3029)</f>
        <v/>
      </c>
      <c r="T3029" s="47">
        <f>MAX(T3028,S3029)</f>
        <v/>
      </c>
      <c r="U3029" s="48">
        <f>S3029-T3029</f>
        <v/>
      </c>
      <c r="V3029" s="47">
        <f>IFERROR(SUMIFS(DATABASE!$M$5:$M$6004,DATABASE!$B$5:$B$6004,B3029,DATABASE!$X$5:$X$6004,1),0)</f>
        <v/>
      </c>
      <c r="W3029" s="31">
        <f>IFERROR(COUNTIFS(DATABASE!$B$5:$B$6004,B3029,DATABASE!$X$5:$X$6004,1),0)</f>
        <v/>
      </c>
      <c r="X3029" s="49">
        <f>--AND(ISNUMBER(B3029),C3029&lt;&gt;"",L3029&lt;&gt;"",M3029&lt;&gt;"")</f>
        <v/>
      </c>
    </row>
    <row r="3030" ht="15" customHeight="1" s="111">
      <c r="A3030" s="50" t="inlineStr">
        <is>
          <t>JUL</t>
        </is>
      </c>
      <c r="B3030" s="51">
        <f>JUL!A31</f>
        <v/>
      </c>
      <c r="C3030" s="52">
        <f>JUL!B31</f>
        <v/>
      </c>
      <c r="D3030" s="52">
        <f>JUL!C31</f>
        <v/>
      </c>
      <c r="E3030" s="52">
        <f>JUL!D31</f>
        <v/>
      </c>
      <c r="F3030" s="52">
        <f>JUL!E31</f>
        <v/>
      </c>
      <c r="G3030" s="52">
        <f>JUL!F31</f>
        <v/>
      </c>
      <c r="H3030" s="52">
        <f>JUL!G31</f>
        <v/>
      </c>
      <c r="I3030" s="53">
        <f>JUL!H31</f>
        <v/>
      </c>
      <c r="J3030" s="53">
        <f>JUL!I31</f>
        <v/>
      </c>
      <c r="K3030" s="52">
        <f>JUL!J31</f>
        <v/>
      </c>
      <c r="L3030" s="52">
        <f>JUL!K31</f>
        <v/>
      </c>
      <c r="M3030" s="54">
        <f>JUL!L31</f>
        <v/>
      </c>
      <c r="N3030" s="52">
        <f>JUL!M31</f>
        <v/>
      </c>
      <c r="O3030" s="52">
        <f>JUL!N31</f>
        <v/>
      </c>
      <c r="P3030" s="52">
        <f>JUL!O31</f>
        <v/>
      </c>
      <c r="Q3030" s="52">
        <f>JUL!P31</f>
        <v/>
      </c>
      <c r="R3030" s="52">
        <f>JUL!Q31</f>
        <v/>
      </c>
      <c r="S3030" s="54">
        <f>S3029+IF(X3030=0,0,M3030)</f>
        <v/>
      </c>
      <c r="T3030" s="55">
        <f>MAX(T3029,S3030)</f>
        <v/>
      </c>
      <c r="U3030" s="56">
        <f>S3030-T3030</f>
        <v/>
      </c>
      <c r="V3030" s="55">
        <f>IFERROR(SUMIFS(DATABASE!$M$5:$M$6004,DATABASE!$B$5:$B$6004,B3030,DATABASE!$X$5:$X$6004,1),0)</f>
        <v/>
      </c>
      <c r="W3030" s="57">
        <f>IFERROR(COUNTIFS(DATABASE!$B$5:$B$6004,B3030,DATABASE!$X$5:$X$6004,1),0)</f>
        <v/>
      </c>
      <c r="X3030" s="58">
        <f>--AND(ISNUMBER(B3030),C3030&lt;&gt;"",L3030&lt;&gt;"",M3030&lt;&gt;"")</f>
        <v/>
      </c>
    </row>
    <row r="3031" ht="15" customHeight="1" s="111">
      <c r="A3031" s="42" t="inlineStr">
        <is>
          <t>JUL</t>
        </is>
      </c>
      <c r="B3031" s="43">
        <f>JUL!A32</f>
        <v/>
      </c>
      <c r="C3031" s="44">
        <f>JUL!B32</f>
        <v/>
      </c>
      <c r="D3031" s="44">
        <f>JUL!C32</f>
        <v/>
      </c>
      <c r="E3031" s="44">
        <f>JUL!D32</f>
        <v/>
      </c>
      <c r="F3031" s="44">
        <f>JUL!E32</f>
        <v/>
      </c>
      <c r="G3031" s="44">
        <f>JUL!F32</f>
        <v/>
      </c>
      <c r="H3031" s="44">
        <f>JUL!G32</f>
        <v/>
      </c>
      <c r="I3031" s="45">
        <f>JUL!H32</f>
        <v/>
      </c>
      <c r="J3031" s="45">
        <f>JUL!I32</f>
        <v/>
      </c>
      <c r="K3031" s="44">
        <f>JUL!J32</f>
        <v/>
      </c>
      <c r="L3031" s="44">
        <f>JUL!K32</f>
        <v/>
      </c>
      <c r="M3031" s="46">
        <f>JUL!L32</f>
        <v/>
      </c>
      <c r="N3031" s="44">
        <f>JUL!M32</f>
        <v/>
      </c>
      <c r="O3031" s="44">
        <f>JUL!N32</f>
        <v/>
      </c>
      <c r="P3031" s="44">
        <f>JUL!O32</f>
        <v/>
      </c>
      <c r="Q3031" s="44">
        <f>JUL!P32</f>
        <v/>
      </c>
      <c r="R3031" s="44">
        <f>JUL!Q32</f>
        <v/>
      </c>
      <c r="S3031" s="46">
        <f>S3030+IF(X3031=0,0,M3031)</f>
        <v/>
      </c>
      <c r="T3031" s="47">
        <f>MAX(T3030,S3031)</f>
        <v/>
      </c>
      <c r="U3031" s="48">
        <f>S3031-T3031</f>
        <v/>
      </c>
      <c r="V3031" s="47">
        <f>IFERROR(SUMIFS(DATABASE!$M$5:$M$6004,DATABASE!$B$5:$B$6004,B3031,DATABASE!$X$5:$X$6004,1),0)</f>
        <v/>
      </c>
      <c r="W3031" s="31">
        <f>IFERROR(COUNTIFS(DATABASE!$B$5:$B$6004,B3031,DATABASE!$X$5:$X$6004,1),0)</f>
        <v/>
      </c>
      <c r="X3031" s="49">
        <f>--AND(ISNUMBER(B3031),C3031&lt;&gt;"",L3031&lt;&gt;"",M3031&lt;&gt;"")</f>
        <v/>
      </c>
    </row>
    <row r="3032" ht="15" customHeight="1" s="111">
      <c r="A3032" s="50" t="inlineStr">
        <is>
          <t>JUL</t>
        </is>
      </c>
      <c r="B3032" s="51">
        <f>JUL!A33</f>
        <v/>
      </c>
      <c r="C3032" s="52">
        <f>JUL!B33</f>
        <v/>
      </c>
      <c r="D3032" s="52">
        <f>JUL!C33</f>
        <v/>
      </c>
      <c r="E3032" s="52">
        <f>JUL!D33</f>
        <v/>
      </c>
      <c r="F3032" s="52">
        <f>JUL!E33</f>
        <v/>
      </c>
      <c r="G3032" s="52">
        <f>JUL!F33</f>
        <v/>
      </c>
      <c r="H3032" s="52">
        <f>JUL!G33</f>
        <v/>
      </c>
      <c r="I3032" s="53">
        <f>JUL!H33</f>
        <v/>
      </c>
      <c r="J3032" s="53">
        <f>JUL!I33</f>
        <v/>
      </c>
      <c r="K3032" s="52">
        <f>JUL!J33</f>
        <v/>
      </c>
      <c r="L3032" s="52">
        <f>JUL!K33</f>
        <v/>
      </c>
      <c r="M3032" s="54">
        <f>JUL!L33</f>
        <v/>
      </c>
      <c r="N3032" s="52">
        <f>JUL!M33</f>
        <v/>
      </c>
      <c r="O3032" s="52">
        <f>JUL!N33</f>
        <v/>
      </c>
      <c r="P3032" s="52">
        <f>JUL!O33</f>
        <v/>
      </c>
      <c r="Q3032" s="52">
        <f>JUL!P33</f>
        <v/>
      </c>
      <c r="R3032" s="52">
        <f>JUL!Q33</f>
        <v/>
      </c>
      <c r="S3032" s="54">
        <f>S3031+IF(X3032=0,0,M3032)</f>
        <v/>
      </c>
      <c r="T3032" s="55">
        <f>MAX(T3031,S3032)</f>
        <v/>
      </c>
      <c r="U3032" s="56">
        <f>S3032-T3032</f>
        <v/>
      </c>
      <c r="V3032" s="55">
        <f>IFERROR(SUMIFS(DATABASE!$M$5:$M$6004,DATABASE!$B$5:$B$6004,B3032,DATABASE!$X$5:$X$6004,1),0)</f>
        <v/>
      </c>
      <c r="W3032" s="57">
        <f>IFERROR(COUNTIFS(DATABASE!$B$5:$B$6004,B3032,DATABASE!$X$5:$X$6004,1),0)</f>
        <v/>
      </c>
      <c r="X3032" s="58">
        <f>--AND(ISNUMBER(B3032),C3032&lt;&gt;"",L3032&lt;&gt;"",M3032&lt;&gt;"")</f>
        <v/>
      </c>
    </row>
    <row r="3033" ht="15" customHeight="1" s="111">
      <c r="A3033" s="42" t="inlineStr">
        <is>
          <t>JUL</t>
        </is>
      </c>
      <c r="B3033" s="43">
        <f>JUL!A34</f>
        <v/>
      </c>
      <c r="C3033" s="44">
        <f>JUL!B34</f>
        <v/>
      </c>
      <c r="D3033" s="44">
        <f>JUL!C34</f>
        <v/>
      </c>
      <c r="E3033" s="44">
        <f>JUL!D34</f>
        <v/>
      </c>
      <c r="F3033" s="44">
        <f>JUL!E34</f>
        <v/>
      </c>
      <c r="G3033" s="44">
        <f>JUL!F34</f>
        <v/>
      </c>
      <c r="H3033" s="44">
        <f>JUL!G34</f>
        <v/>
      </c>
      <c r="I3033" s="45">
        <f>JUL!H34</f>
        <v/>
      </c>
      <c r="J3033" s="45">
        <f>JUL!I34</f>
        <v/>
      </c>
      <c r="K3033" s="44">
        <f>JUL!J34</f>
        <v/>
      </c>
      <c r="L3033" s="44">
        <f>JUL!K34</f>
        <v/>
      </c>
      <c r="M3033" s="46">
        <f>JUL!L34</f>
        <v/>
      </c>
      <c r="N3033" s="44">
        <f>JUL!M34</f>
        <v/>
      </c>
      <c r="O3033" s="44">
        <f>JUL!N34</f>
        <v/>
      </c>
      <c r="P3033" s="44">
        <f>JUL!O34</f>
        <v/>
      </c>
      <c r="Q3033" s="44">
        <f>JUL!P34</f>
        <v/>
      </c>
      <c r="R3033" s="44">
        <f>JUL!Q34</f>
        <v/>
      </c>
      <c r="S3033" s="46">
        <f>S3032+IF(X3033=0,0,M3033)</f>
        <v/>
      </c>
      <c r="T3033" s="47">
        <f>MAX(T3032,S3033)</f>
        <v/>
      </c>
      <c r="U3033" s="48">
        <f>S3033-T3033</f>
        <v/>
      </c>
      <c r="V3033" s="47">
        <f>IFERROR(SUMIFS(DATABASE!$M$5:$M$6004,DATABASE!$B$5:$B$6004,B3033,DATABASE!$X$5:$X$6004,1),0)</f>
        <v/>
      </c>
      <c r="W3033" s="31">
        <f>IFERROR(COUNTIFS(DATABASE!$B$5:$B$6004,B3033,DATABASE!$X$5:$X$6004,1),0)</f>
        <v/>
      </c>
      <c r="X3033" s="49">
        <f>--AND(ISNUMBER(B3033),C3033&lt;&gt;"",L3033&lt;&gt;"",M3033&lt;&gt;"")</f>
        <v/>
      </c>
    </row>
    <row r="3034" ht="15" customHeight="1" s="111">
      <c r="A3034" s="50" t="inlineStr">
        <is>
          <t>JUL</t>
        </is>
      </c>
      <c r="B3034" s="51">
        <f>JUL!A35</f>
        <v/>
      </c>
      <c r="C3034" s="52">
        <f>JUL!B35</f>
        <v/>
      </c>
      <c r="D3034" s="52">
        <f>JUL!C35</f>
        <v/>
      </c>
      <c r="E3034" s="52">
        <f>JUL!D35</f>
        <v/>
      </c>
      <c r="F3034" s="52">
        <f>JUL!E35</f>
        <v/>
      </c>
      <c r="G3034" s="52">
        <f>JUL!F35</f>
        <v/>
      </c>
      <c r="H3034" s="52">
        <f>JUL!G35</f>
        <v/>
      </c>
      <c r="I3034" s="53">
        <f>JUL!H35</f>
        <v/>
      </c>
      <c r="J3034" s="53">
        <f>JUL!I35</f>
        <v/>
      </c>
      <c r="K3034" s="52">
        <f>JUL!J35</f>
        <v/>
      </c>
      <c r="L3034" s="52">
        <f>JUL!K35</f>
        <v/>
      </c>
      <c r="M3034" s="54">
        <f>JUL!L35</f>
        <v/>
      </c>
      <c r="N3034" s="52">
        <f>JUL!M35</f>
        <v/>
      </c>
      <c r="O3034" s="52">
        <f>JUL!N35</f>
        <v/>
      </c>
      <c r="P3034" s="52">
        <f>JUL!O35</f>
        <v/>
      </c>
      <c r="Q3034" s="52">
        <f>JUL!P35</f>
        <v/>
      </c>
      <c r="R3034" s="52">
        <f>JUL!Q35</f>
        <v/>
      </c>
      <c r="S3034" s="54">
        <f>S3033+IF(X3034=0,0,M3034)</f>
        <v/>
      </c>
      <c r="T3034" s="55">
        <f>MAX(T3033,S3034)</f>
        <v/>
      </c>
      <c r="U3034" s="56">
        <f>S3034-T3034</f>
        <v/>
      </c>
      <c r="V3034" s="55">
        <f>IFERROR(SUMIFS(DATABASE!$M$5:$M$6004,DATABASE!$B$5:$B$6004,B3034,DATABASE!$X$5:$X$6004,1),0)</f>
        <v/>
      </c>
      <c r="W3034" s="57">
        <f>IFERROR(COUNTIFS(DATABASE!$B$5:$B$6004,B3034,DATABASE!$X$5:$X$6004,1),0)</f>
        <v/>
      </c>
      <c r="X3034" s="58">
        <f>--AND(ISNUMBER(B3034),C3034&lt;&gt;"",L3034&lt;&gt;"",M3034&lt;&gt;"")</f>
        <v/>
      </c>
    </row>
    <row r="3035" ht="15" customHeight="1" s="111">
      <c r="A3035" s="42" t="inlineStr">
        <is>
          <t>JUL</t>
        </is>
      </c>
      <c r="B3035" s="43">
        <f>JUL!A36</f>
        <v/>
      </c>
      <c r="C3035" s="44">
        <f>JUL!B36</f>
        <v/>
      </c>
      <c r="D3035" s="44">
        <f>JUL!C36</f>
        <v/>
      </c>
      <c r="E3035" s="44">
        <f>JUL!D36</f>
        <v/>
      </c>
      <c r="F3035" s="44">
        <f>JUL!E36</f>
        <v/>
      </c>
      <c r="G3035" s="44">
        <f>JUL!F36</f>
        <v/>
      </c>
      <c r="H3035" s="44">
        <f>JUL!G36</f>
        <v/>
      </c>
      <c r="I3035" s="45">
        <f>JUL!H36</f>
        <v/>
      </c>
      <c r="J3035" s="45">
        <f>JUL!I36</f>
        <v/>
      </c>
      <c r="K3035" s="44">
        <f>JUL!J36</f>
        <v/>
      </c>
      <c r="L3035" s="44">
        <f>JUL!K36</f>
        <v/>
      </c>
      <c r="M3035" s="46">
        <f>JUL!L36</f>
        <v/>
      </c>
      <c r="N3035" s="44">
        <f>JUL!M36</f>
        <v/>
      </c>
      <c r="O3035" s="44">
        <f>JUL!N36</f>
        <v/>
      </c>
      <c r="P3035" s="44">
        <f>JUL!O36</f>
        <v/>
      </c>
      <c r="Q3035" s="44">
        <f>JUL!P36</f>
        <v/>
      </c>
      <c r="R3035" s="44">
        <f>JUL!Q36</f>
        <v/>
      </c>
      <c r="S3035" s="46">
        <f>S3034+IF(X3035=0,0,M3035)</f>
        <v/>
      </c>
      <c r="T3035" s="47">
        <f>MAX(T3034,S3035)</f>
        <v/>
      </c>
      <c r="U3035" s="48">
        <f>S3035-T3035</f>
        <v/>
      </c>
      <c r="V3035" s="47">
        <f>IFERROR(SUMIFS(DATABASE!$M$5:$M$6004,DATABASE!$B$5:$B$6004,B3035,DATABASE!$X$5:$X$6004,1),0)</f>
        <v/>
      </c>
      <c r="W3035" s="31">
        <f>IFERROR(COUNTIFS(DATABASE!$B$5:$B$6004,B3035,DATABASE!$X$5:$X$6004,1),0)</f>
        <v/>
      </c>
      <c r="X3035" s="49">
        <f>--AND(ISNUMBER(B3035),C3035&lt;&gt;"",L3035&lt;&gt;"",M3035&lt;&gt;"")</f>
        <v/>
      </c>
    </row>
    <row r="3036" ht="15" customHeight="1" s="111">
      <c r="A3036" s="50" t="inlineStr">
        <is>
          <t>JUL</t>
        </is>
      </c>
      <c r="B3036" s="51">
        <f>JUL!A37</f>
        <v/>
      </c>
      <c r="C3036" s="52">
        <f>JUL!B37</f>
        <v/>
      </c>
      <c r="D3036" s="52">
        <f>JUL!C37</f>
        <v/>
      </c>
      <c r="E3036" s="52">
        <f>JUL!D37</f>
        <v/>
      </c>
      <c r="F3036" s="52">
        <f>JUL!E37</f>
        <v/>
      </c>
      <c r="G3036" s="52">
        <f>JUL!F37</f>
        <v/>
      </c>
      <c r="H3036" s="52">
        <f>JUL!G37</f>
        <v/>
      </c>
      <c r="I3036" s="53">
        <f>JUL!H37</f>
        <v/>
      </c>
      <c r="J3036" s="53">
        <f>JUL!I37</f>
        <v/>
      </c>
      <c r="K3036" s="52">
        <f>JUL!J37</f>
        <v/>
      </c>
      <c r="L3036" s="52">
        <f>JUL!K37</f>
        <v/>
      </c>
      <c r="M3036" s="54">
        <f>JUL!L37</f>
        <v/>
      </c>
      <c r="N3036" s="52">
        <f>JUL!M37</f>
        <v/>
      </c>
      <c r="O3036" s="52">
        <f>JUL!N37</f>
        <v/>
      </c>
      <c r="P3036" s="52">
        <f>JUL!O37</f>
        <v/>
      </c>
      <c r="Q3036" s="52">
        <f>JUL!P37</f>
        <v/>
      </c>
      <c r="R3036" s="52">
        <f>JUL!Q37</f>
        <v/>
      </c>
      <c r="S3036" s="54">
        <f>S3035+IF(X3036=0,0,M3036)</f>
        <v/>
      </c>
      <c r="T3036" s="55">
        <f>MAX(T3035,S3036)</f>
        <v/>
      </c>
      <c r="U3036" s="56">
        <f>S3036-T3036</f>
        <v/>
      </c>
      <c r="V3036" s="55">
        <f>IFERROR(SUMIFS(DATABASE!$M$5:$M$6004,DATABASE!$B$5:$B$6004,B3036,DATABASE!$X$5:$X$6004,1),0)</f>
        <v/>
      </c>
      <c r="W3036" s="57">
        <f>IFERROR(COUNTIFS(DATABASE!$B$5:$B$6004,B3036,DATABASE!$X$5:$X$6004,1),0)</f>
        <v/>
      </c>
      <c r="X3036" s="58">
        <f>--AND(ISNUMBER(B3036),C3036&lt;&gt;"",L3036&lt;&gt;"",M3036&lt;&gt;"")</f>
        <v/>
      </c>
    </row>
    <row r="3037" ht="15" customHeight="1" s="111">
      <c r="A3037" s="42" t="inlineStr">
        <is>
          <t>JUL</t>
        </is>
      </c>
      <c r="B3037" s="43">
        <f>JUL!A38</f>
        <v/>
      </c>
      <c r="C3037" s="44">
        <f>JUL!B38</f>
        <v/>
      </c>
      <c r="D3037" s="44">
        <f>JUL!C38</f>
        <v/>
      </c>
      <c r="E3037" s="44">
        <f>JUL!D38</f>
        <v/>
      </c>
      <c r="F3037" s="44">
        <f>JUL!E38</f>
        <v/>
      </c>
      <c r="G3037" s="44">
        <f>JUL!F38</f>
        <v/>
      </c>
      <c r="H3037" s="44">
        <f>JUL!G38</f>
        <v/>
      </c>
      <c r="I3037" s="45">
        <f>JUL!H38</f>
        <v/>
      </c>
      <c r="J3037" s="45">
        <f>JUL!I38</f>
        <v/>
      </c>
      <c r="K3037" s="44">
        <f>JUL!J38</f>
        <v/>
      </c>
      <c r="L3037" s="44">
        <f>JUL!K38</f>
        <v/>
      </c>
      <c r="M3037" s="46">
        <f>JUL!L38</f>
        <v/>
      </c>
      <c r="N3037" s="44">
        <f>JUL!M38</f>
        <v/>
      </c>
      <c r="O3037" s="44">
        <f>JUL!N38</f>
        <v/>
      </c>
      <c r="P3037" s="44">
        <f>JUL!O38</f>
        <v/>
      </c>
      <c r="Q3037" s="44">
        <f>JUL!P38</f>
        <v/>
      </c>
      <c r="R3037" s="44">
        <f>JUL!Q38</f>
        <v/>
      </c>
      <c r="S3037" s="46">
        <f>S3036+IF(X3037=0,0,M3037)</f>
        <v/>
      </c>
      <c r="T3037" s="47">
        <f>MAX(T3036,S3037)</f>
        <v/>
      </c>
      <c r="U3037" s="48">
        <f>S3037-T3037</f>
        <v/>
      </c>
      <c r="V3037" s="47">
        <f>IFERROR(SUMIFS(DATABASE!$M$5:$M$6004,DATABASE!$B$5:$B$6004,B3037,DATABASE!$X$5:$X$6004,1),0)</f>
        <v/>
      </c>
      <c r="W3037" s="31">
        <f>IFERROR(COUNTIFS(DATABASE!$B$5:$B$6004,B3037,DATABASE!$X$5:$X$6004,1),0)</f>
        <v/>
      </c>
      <c r="X3037" s="49">
        <f>--AND(ISNUMBER(B3037),C3037&lt;&gt;"",L3037&lt;&gt;"",M3037&lt;&gt;"")</f>
        <v/>
      </c>
    </row>
    <row r="3038" ht="15" customHeight="1" s="111">
      <c r="A3038" s="50" t="inlineStr">
        <is>
          <t>JUL</t>
        </is>
      </c>
      <c r="B3038" s="51">
        <f>JUL!A39</f>
        <v/>
      </c>
      <c r="C3038" s="52">
        <f>JUL!B39</f>
        <v/>
      </c>
      <c r="D3038" s="52">
        <f>JUL!C39</f>
        <v/>
      </c>
      <c r="E3038" s="52">
        <f>JUL!D39</f>
        <v/>
      </c>
      <c r="F3038" s="52">
        <f>JUL!E39</f>
        <v/>
      </c>
      <c r="G3038" s="52">
        <f>JUL!F39</f>
        <v/>
      </c>
      <c r="H3038" s="52">
        <f>JUL!G39</f>
        <v/>
      </c>
      <c r="I3038" s="53">
        <f>JUL!H39</f>
        <v/>
      </c>
      <c r="J3038" s="53">
        <f>JUL!I39</f>
        <v/>
      </c>
      <c r="K3038" s="52">
        <f>JUL!J39</f>
        <v/>
      </c>
      <c r="L3038" s="52">
        <f>JUL!K39</f>
        <v/>
      </c>
      <c r="M3038" s="54">
        <f>JUL!L39</f>
        <v/>
      </c>
      <c r="N3038" s="52">
        <f>JUL!M39</f>
        <v/>
      </c>
      <c r="O3038" s="52">
        <f>JUL!N39</f>
        <v/>
      </c>
      <c r="P3038" s="52">
        <f>JUL!O39</f>
        <v/>
      </c>
      <c r="Q3038" s="52">
        <f>JUL!P39</f>
        <v/>
      </c>
      <c r="R3038" s="52">
        <f>JUL!Q39</f>
        <v/>
      </c>
      <c r="S3038" s="54">
        <f>S3037+IF(X3038=0,0,M3038)</f>
        <v/>
      </c>
      <c r="T3038" s="55">
        <f>MAX(T3037,S3038)</f>
        <v/>
      </c>
      <c r="U3038" s="56">
        <f>S3038-T3038</f>
        <v/>
      </c>
      <c r="V3038" s="55">
        <f>IFERROR(SUMIFS(DATABASE!$M$5:$M$6004,DATABASE!$B$5:$B$6004,B3038,DATABASE!$X$5:$X$6004,1),0)</f>
        <v/>
      </c>
      <c r="W3038" s="57">
        <f>IFERROR(COUNTIFS(DATABASE!$B$5:$B$6004,B3038,DATABASE!$X$5:$X$6004,1),0)</f>
        <v/>
      </c>
      <c r="X3038" s="58">
        <f>--AND(ISNUMBER(B3038),C3038&lt;&gt;"",L3038&lt;&gt;"",M3038&lt;&gt;"")</f>
        <v/>
      </c>
    </row>
    <row r="3039" ht="15" customHeight="1" s="111">
      <c r="A3039" s="42" t="inlineStr">
        <is>
          <t>JUL</t>
        </is>
      </c>
      <c r="B3039" s="43">
        <f>JUL!A40</f>
        <v/>
      </c>
      <c r="C3039" s="44">
        <f>JUL!B40</f>
        <v/>
      </c>
      <c r="D3039" s="44">
        <f>JUL!C40</f>
        <v/>
      </c>
      <c r="E3039" s="44">
        <f>JUL!D40</f>
        <v/>
      </c>
      <c r="F3039" s="44">
        <f>JUL!E40</f>
        <v/>
      </c>
      <c r="G3039" s="44">
        <f>JUL!F40</f>
        <v/>
      </c>
      <c r="H3039" s="44">
        <f>JUL!G40</f>
        <v/>
      </c>
      <c r="I3039" s="45">
        <f>JUL!H40</f>
        <v/>
      </c>
      <c r="J3039" s="45">
        <f>JUL!I40</f>
        <v/>
      </c>
      <c r="K3039" s="44">
        <f>JUL!J40</f>
        <v/>
      </c>
      <c r="L3039" s="44">
        <f>JUL!K40</f>
        <v/>
      </c>
      <c r="M3039" s="46">
        <f>JUL!L40</f>
        <v/>
      </c>
      <c r="N3039" s="44">
        <f>JUL!M40</f>
        <v/>
      </c>
      <c r="O3039" s="44">
        <f>JUL!N40</f>
        <v/>
      </c>
      <c r="P3039" s="44">
        <f>JUL!O40</f>
        <v/>
      </c>
      <c r="Q3039" s="44">
        <f>JUL!P40</f>
        <v/>
      </c>
      <c r="R3039" s="44">
        <f>JUL!Q40</f>
        <v/>
      </c>
      <c r="S3039" s="46">
        <f>S3038+IF(X3039=0,0,M3039)</f>
        <v/>
      </c>
      <c r="T3039" s="47">
        <f>MAX(T3038,S3039)</f>
        <v/>
      </c>
      <c r="U3039" s="48">
        <f>S3039-T3039</f>
        <v/>
      </c>
      <c r="V3039" s="47">
        <f>IFERROR(SUMIFS(DATABASE!$M$5:$M$6004,DATABASE!$B$5:$B$6004,B3039,DATABASE!$X$5:$X$6004,1),0)</f>
        <v/>
      </c>
      <c r="W3039" s="31">
        <f>IFERROR(COUNTIFS(DATABASE!$B$5:$B$6004,B3039,DATABASE!$X$5:$X$6004,1),0)</f>
        <v/>
      </c>
      <c r="X3039" s="49">
        <f>--AND(ISNUMBER(B3039),C3039&lt;&gt;"",L3039&lt;&gt;"",M3039&lt;&gt;"")</f>
        <v/>
      </c>
    </row>
    <row r="3040" ht="15" customHeight="1" s="111">
      <c r="A3040" s="50" t="inlineStr">
        <is>
          <t>JUL</t>
        </is>
      </c>
      <c r="B3040" s="51">
        <f>JUL!A41</f>
        <v/>
      </c>
      <c r="C3040" s="52">
        <f>JUL!B41</f>
        <v/>
      </c>
      <c r="D3040" s="52">
        <f>JUL!C41</f>
        <v/>
      </c>
      <c r="E3040" s="52">
        <f>JUL!D41</f>
        <v/>
      </c>
      <c r="F3040" s="52">
        <f>JUL!E41</f>
        <v/>
      </c>
      <c r="G3040" s="52">
        <f>JUL!F41</f>
        <v/>
      </c>
      <c r="H3040" s="52">
        <f>JUL!G41</f>
        <v/>
      </c>
      <c r="I3040" s="53">
        <f>JUL!H41</f>
        <v/>
      </c>
      <c r="J3040" s="53">
        <f>JUL!I41</f>
        <v/>
      </c>
      <c r="K3040" s="52">
        <f>JUL!J41</f>
        <v/>
      </c>
      <c r="L3040" s="52">
        <f>JUL!K41</f>
        <v/>
      </c>
      <c r="M3040" s="54">
        <f>JUL!L41</f>
        <v/>
      </c>
      <c r="N3040" s="52">
        <f>JUL!M41</f>
        <v/>
      </c>
      <c r="O3040" s="52">
        <f>JUL!N41</f>
        <v/>
      </c>
      <c r="P3040" s="52">
        <f>JUL!O41</f>
        <v/>
      </c>
      <c r="Q3040" s="52">
        <f>JUL!P41</f>
        <v/>
      </c>
      <c r="R3040" s="52">
        <f>JUL!Q41</f>
        <v/>
      </c>
      <c r="S3040" s="54">
        <f>S3039+IF(X3040=0,0,M3040)</f>
        <v/>
      </c>
      <c r="T3040" s="55">
        <f>MAX(T3039,S3040)</f>
        <v/>
      </c>
      <c r="U3040" s="56">
        <f>S3040-T3040</f>
        <v/>
      </c>
      <c r="V3040" s="55">
        <f>IFERROR(SUMIFS(DATABASE!$M$5:$M$6004,DATABASE!$B$5:$B$6004,B3040,DATABASE!$X$5:$X$6004,1),0)</f>
        <v/>
      </c>
      <c r="W3040" s="57">
        <f>IFERROR(COUNTIFS(DATABASE!$B$5:$B$6004,B3040,DATABASE!$X$5:$X$6004,1),0)</f>
        <v/>
      </c>
      <c r="X3040" s="58">
        <f>--AND(ISNUMBER(B3040),C3040&lt;&gt;"",L3040&lt;&gt;"",M3040&lt;&gt;"")</f>
        <v/>
      </c>
    </row>
    <row r="3041" ht="15" customHeight="1" s="111">
      <c r="A3041" s="42" t="inlineStr">
        <is>
          <t>JUL</t>
        </is>
      </c>
      <c r="B3041" s="43">
        <f>JUL!A42</f>
        <v/>
      </c>
      <c r="C3041" s="44">
        <f>JUL!B42</f>
        <v/>
      </c>
      <c r="D3041" s="44">
        <f>JUL!C42</f>
        <v/>
      </c>
      <c r="E3041" s="44">
        <f>JUL!D42</f>
        <v/>
      </c>
      <c r="F3041" s="44">
        <f>JUL!E42</f>
        <v/>
      </c>
      <c r="G3041" s="44">
        <f>JUL!F42</f>
        <v/>
      </c>
      <c r="H3041" s="44">
        <f>JUL!G42</f>
        <v/>
      </c>
      <c r="I3041" s="45">
        <f>JUL!H42</f>
        <v/>
      </c>
      <c r="J3041" s="45">
        <f>JUL!I42</f>
        <v/>
      </c>
      <c r="K3041" s="44">
        <f>JUL!J42</f>
        <v/>
      </c>
      <c r="L3041" s="44">
        <f>JUL!K42</f>
        <v/>
      </c>
      <c r="M3041" s="46">
        <f>JUL!L42</f>
        <v/>
      </c>
      <c r="N3041" s="44">
        <f>JUL!M42</f>
        <v/>
      </c>
      <c r="O3041" s="44">
        <f>JUL!N42</f>
        <v/>
      </c>
      <c r="P3041" s="44">
        <f>JUL!O42</f>
        <v/>
      </c>
      <c r="Q3041" s="44">
        <f>JUL!P42</f>
        <v/>
      </c>
      <c r="R3041" s="44">
        <f>JUL!Q42</f>
        <v/>
      </c>
      <c r="S3041" s="46">
        <f>S3040+IF(X3041=0,0,M3041)</f>
        <v/>
      </c>
      <c r="T3041" s="47">
        <f>MAX(T3040,S3041)</f>
        <v/>
      </c>
      <c r="U3041" s="48">
        <f>S3041-T3041</f>
        <v/>
      </c>
      <c r="V3041" s="47">
        <f>IFERROR(SUMIFS(DATABASE!$M$5:$M$6004,DATABASE!$B$5:$B$6004,B3041,DATABASE!$X$5:$X$6004,1),0)</f>
        <v/>
      </c>
      <c r="W3041" s="31">
        <f>IFERROR(COUNTIFS(DATABASE!$B$5:$B$6004,B3041,DATABASE!$X$5:$X$6004,1),0)</f>
        <v/>
      </c>
      <c r="X3041" s="49">
        <f>--AND(ISNUMBER(B3041),C3041&lt;&gt;"",L3041&lt;&gt;"",M3041&lt;&gt;"")</f>
        <v/>
      </c>
    </row>
    <row r="3042" ht="15" customHeight="1" s="111">
      <c r="A3042" s="50" t="inlineStr">
        <is>
          <t>JUL</t>
        </is>
      </c>
      <c r="B3042" s="51">
        <f>JUL!A43</f>
        <v/>
      </c>
      <c r="C3042" s="52">
        <f>JUL!B43</f>
        <v/>
      </c>
      <c r="D3042" s="52">
        <f>JUL!C43</f>
        <v/>
      </c>
      <c r="E3042" s="52">
        <f>JUL!D43</f>
        <v/>
      </c>
      <c r="F3042" s="52">
        <f>JUL!E43</f>
        <v/>
      </c>
      <c r="G3042" s="52">
        <f>JUL!F43</f>
        <v/>
      </c>
      <c r="H3042" s="52">
        <f>JUL!G43</f>
        <v/>
      </c>
      <c r="I3042" s="53">
        <f>JUL!H43</f>
        <v/>
      </c>
      <c r="J3042" s="53">
        <f>JUL!I43</f>
        <v/>
      </c>
      <c r="K3042" s="52">
        <f>JUL!J43</f>
        <v/>
      </c>
      <c r="L3042" s="52">
        <f>JUL!K43</f>
        <v/>
      </c>
      <c r="M3042" s="54">
        <f>JUL!L43</f>
        <v/>
      </c>
      <c r="N3042" s="52">
        <f>JUL!M43</f>
        <v/>
      </c>
      <c r="O3042" s="52">
        <f>JUL!N43</f>
        <v/>
      </c>
      <c r="P3042" s="52">
        <f>JUL!O43</f>
        <v/>
      </c>
      <c r="Q3042" s="52">
        <f>JUL!P43</f>
        <v/>
      </c>
      <c r="R3042" s="52">
        <f>JUL!Q43</f>
        <v/>
      </c>
      <c r="S3042" s="54">
        <f>S3041+IF(X3042=0,0,M3042)</f>
        <v/>
      </c>
      <c r="T3042" s="55">
        <f>MAX(T3041,S3042)</f>
        <v/>
      </c>
      <c r="U3042" s="56">
        <f>S3042-T3042</f>
        <v/>
      </c>
      <c r="V3042" s="55">
        <f>IFERROR(SUMIFS(DATABASE!$M$5:$M$6004,DATABASE!$B$5:$B$6004,B3042,DATABASE!$X$5:$X$6004,1),0)</f>
        <v/>
      </c>
      <c r="W3042" s="57">
        <f>IFERROR(COUNTIFS(DATABASE!$B$5:$B$6004,B3042,DATABASE!$X$5:$X$6004,1),0)</f>
        <v/>
      </c>
      <c r="X3042" s="58">
        <f>--AND(ISNUMBER(B3042),C3042&lt;&gt;"",L3042&lt;&gt;"",M3042&lt;&gt;"")</f>
        <v/>
      </c>
    </row>
    <row r="3043" ht="15" customHeight="1" s="111">
      <c r="A3043" s="42" t="inlineStr">
        <is>
          <t>JUL</t>
        </is>
      </c>
      <c r="B3043" s="43">
        <f>JUL!A44</f>
        <v/>
      </c>
      <c r="C3043" s="44">
        <f>JUL!B44</f>
        <v/>
      </c>
      <c r="D3043" s="44">
        <f>JUL!C44</f>
        <v/>
      </c>
      <c r="E3043" s="44">
        <f>JUL!D44</f>
        <v/>
      </c>
      <c r="F3043" s="44">
        <f>JUL!E44</f>
        <v/>
      </c>
      <c r="G3043" s="44">
        <f>JUL!F44</f>
        <v/>
      </c>
      <c r="H3043" s="44">
        <f>JUL!G44</f>
        <v/>
      </c>
      <c r="I3043" s="45">
        <f>JUL!H44</f>
        <v/>
      </c>
      <c r="J3043" s="45">
        <f>JUL!I44</f>
        <v/>
      </c>
      <c r="K3043" s="44">
        <f>JUL!J44</f>
        <v/>
      </c>
      <c r="L3043" s="44">
        <f>JUL!K44</f>
        <v/>
      </c>
      <c r="M3043" s="46">
        <f>JUL!L44</f>
        <v/>
      </c>
      <c r="N3043" s="44">
        <f>JUL!M44</f>
        <v/>
      </c>
      <c r="O3043" s="44">
        <f>JUL!N44</f>
        <v/>
      </c>
      <c r="P3043" s="44">
        <f>JUL!O44</f>
        <v/>
      </c>
      <c r="Q3043" s="44">
        <f>JUL!P44</f>
        <v/>
      </c>
      <c r="R3043" s="44">
        <f>JUL!Q44</f>
        <v/>
      </c>
      <c r="S3043" s="46">
        <f>S3042+IF(X3043=0,0,M3043)</f>
        <v/>
      </c>
      <c r="T3043" s="47">
        <f>MAX(T3042,S3043)</f>
        <v/>
      </c>
      <c r="U3043" s="48">
        <f>S3043-T3043</f>
        <v/>
      </c>
      <c r="V3043" s="47">
        <f>IFERROR(SUMIFS(DATABASE!$M$5:$M$6004,DATABASE!$B$5:$B$6004,B3043,DATABASE!$X$5:$X$6004,1),0)</f>
        <v/>
      </c>
      <c r="W3043" s="31">
        <f>IFERROR(COUNTIFS(DATABASE!$B$5:$B$6004,B3043,DATABASE!$X$5:$X$6004,1),0)</f>
        <v/>
      </c>
      <c r="X3043" s="49">
        <f>--AND(ISNUMBER(B3043),C3043&lt;&gt;"",L3043&lt;&gt;"",M3043&lt;&gt;"")</f>
        <v/>
      </c>
    </row>
    <row r="3044" ht="15" customHeight="1" s="111">
      <c r="A3044" s="50" t="inlineStr">
        <is>
          <t>JUL</t>
        </is>
      </c>
      <c r="B3044" s="51">
        <f>JUL!A45</f>
        <v/>
      </c>
      <c r="C3044" s="52">
        <f>JUL!B45</f>
        <v/>
      </c>
      <c r="D3044" s="52">
        <f>JUL!C45</f>
        <v/>
      </c>
      <c r="E3044" s="52">
        <f>JUL!D45</f>
        <v/>
      </c>
      <c r="F3044" s="52">
        <f>JUL!E45</f>
        <v/>
      </c>
      <c r="G3044" s="52">
        <f>JUL!F45</f>
        <v/>
      </c>
      <c r="H3044" s="52">
        <f>JUL!G45</f>
        <v/>
      </c>
      <c r="I3044" s="53">
        <f>JUL!H45</f>
        <v/>
      </c>
      <c r="J3044" s="53">
        <f>JUL!I45</f>
        <v/>
      </c>
      <c r="K3044" s="52">
        <f>JUL!J45</f>
        <v/>
      </c>
      <c r="L3044" s="52">
        <f>JUL!K45</f>
        <v/>
      </c>
      <c r="M3044" s="54">
        <f>JUL!L45</f>
        <v/>
      </c>
      <c r="N3044" s="52">
        <f>JUL!M45</f>
        <v/>
      </c>
      <c r="O3044" s="52">
        <f>JUL!N45</f>
        <v/>
      </c>
      <c r="P3044" s="52">
        <f>JUL!O45</f>
        <v/>
      </c>
      <c r="Q3044" s="52">
        <f>JUL!P45</f>
        <v/>
      </c>
      <c r="R3044" s="52">
        <f>JUL!Q45</f>
        <v/>
      </c>
      <c r="S3044" s="54">
        <f>S3043+IF(X3044=0,0,M3044)</f>
        <v/>
      </c>
      <c r="T3044" s="55">
        <f>MAX(T3043,S3044)</f>
        <v/>
      </c>
      <c r="U3044" s="56">
        <f>S3044-T3044</f>
        <v/>
      </c>
      <c r="V3044" s="55">
        <f>IFERROR(SUMIFS(DATABASE!$M$5:$M$6004,DATABASE!$B$5:$B$6004,B3044,DATABASE!$X$5:$X$6004,1),0)</f>
        <v/>
      </c>
      <c r="W3044" s="57">
        <f>IFERROR(COUNTIFS(DATABASE!$B$5:$B$6004,B3044,DATABASE!$X$5:$X$6004,1),0)</f>
        <v/>
      </c>
      <c r="X3044" s="58">
        <f>--AND(ISNUMBER(B3044),C3044&lt;&gt;"",L3044&lt;&gt;"",M3044&lt;&gt;"")</f>
        <v/>
      </c>
    </row>
    <row r="3045" ht="15" customHeight="1" s="111">
      <c r="A3045" s="42" t="inlineStr">
        <is>
          <t>JUL</t>
        </is>
      </c>
      <c r="B3045" s="43">
        <f>JUL!A46</f>
        <v/>
      </c>
      <c r="C3045" s="44">
        <f>JUL!B46</f>
        <v/>
      </c>
      <c r="D3045" s="44">
        <f>JUL!C46</f>
        <v/>
      </c>
      <c r="E3045" s="44">
        <f>JUL!D46</f>
        <v/>
      </c>
      <c r="F3045" s="44">
        <f>JUL!E46</f>
        <v/>
      </c>
      <c r="G3045" s="44">
        <f>JUL!F46</f>
        <v/>
      </c>
      <c r="H3045" s="44">
        <f>JUL!G46</f>
        <v/>
      </c>
      <c r="I3045" s="45">
        <f>JUL!H46</f>
        <v/>
      </c>
      <c r="J3045" s="45">
        <f>JUL!I46</f>
        <v/>
      </c>
      <c r="K3045" s="44">
        <f>JUL!J46</f>
        <v/>
      </c>
      <c r="L3045" s="44">
        <f>JUL!K46</f>
        <v/>
      </c>
      <c r="M3045" s="46">
        <f>JUL!L46</f>
        <v/>
      </c>
      <c r="N3045" s="44">
        <f>JUL!M46</f>
        <v/>
      </c>
      <c r="O3045" s="44">
        <f>JUL!N46</f>
        <v/>
      </c>
      <c r="P3045" s="44">
        <f>JUL!O46</f>
        <v/>
      </c>
      <c r="Q3045" s="44">
        <f>JUL!P46</f>
        <v/>
      </c>
      <c r="R3045" s="44">
        <f>JUL!Q46</f>
        <v/>
      </c>
      <c r="S3045" s="46">
        <f>S3044+IF(X3045=0,0,M3045)</f>
        <v/>
      </c>
      <c r="T3045" s="47">
        <f>MAX(T3044,S3045)</f>
        <v/>
      </c>
      <c r="U3045" s="48">
        <f>S3045-T3045</f>
        <v/>
      </c>
      <c r="V3045" s="47">
        <f>IFERROR(SUMIFS(DATABASE!$M$5:$M$6004,DATABASE!$B$5:$B$6004,B3045,DATABASE!$X$5:$X$6004,1),0)</f>
        <v/>
      </c>
      <c r="W3045" s="31">
        <f>IFERROR(COUNTIFS(DATABASE!$B$5:$B$6004,B3045,DATABASE!$X$5:$X$6004,1),0)</f>
        <v/>
      </c>
      <c r="X3045" s="49">
        <f>--AND(ISNUMBER(B3045),C3045&lt;&gt;"",L3045&lt;&gt;"",M3045&lt;&gt;"")</f>
        <v/>
      </c>
    </row>
    <row r="3046" ht="15" customHeight="1" s="111">
      <c r="A3046" s="50" t="inlineStr">
        <is>
          <t>JUL</t>
        </is>
      </c>
      <c r="B3046" s="51">
        <f>JUL!A47</f>
        <v/>
      </c>
      <c r="C3046" s="52">
        <f>JUL!B47</f>
        <v/>
      </c>
      <c r="D3046" s="52">
        <f>JUL!C47</f>
        <v/>
      </c>
      <c r="E3046" s="52">
        <f>JUL!D47</f>
        <v/>
      </c>
      <c r="F3046" s="52">
        <f>JUL!E47</f>
        <v/>
      </c>
      <c r="G3046" s="52">
        <f>JUL!F47</f>
        <v/>
      </c>
      <c r="H3046" s="52">
        <f>JUL!G47</f>
        <v/>
      </c>
      <c r="I3046" s="53">
        <f>JUL!H47</f>
        <v/>
      </c>
      <c r="J3046" s="53">
        <f>JUL!I47</f>
        <v/>
      </c>
      <c r="K3046" s="52">
        <f>JUL!J47</f>
        <v/>
      </c>
      <c r="L3046" s="52">
        <f>JUL!K47</f>
        <v/>
      </c>
      <c r="M3046" s="54">
        <f>JUL!L47</f>
        <v/>
      </c>
      <c r="N3046" s="52">
        <f>JUL!M47</f>
        <v/>
      </c>
      <c r="O3046" s="52">
        <f>JUL!N47</f>
        <v/>
      </c>
      <c r="P3046" s="52">
        <f>JUL!O47</f>
        <v/>
      </c>
      <c r="Q3046" s="52">
        <f>JUL!P47</f>
        <v/>
      </c>
      <c r="R3046" s="52">
        <f>JUL!Q47</f>
        <v/>
      </c>
      <c r="S3046" s="54">
        <f>S3045+IF(X3046=0,0,M3046)</f>
        <v/>
      </c>
      <c r="T3046" s="55">
        <f>MAX(T3045,S3046)</f>
        <v/>
      </c>
      <c r="U3046" s="56">
        <f>S3046-T3046</f>
        <v/>
      </c>
      <c r="V3046" s="55">
        <f>IFERROR(SUMIFS(DATABASE!$M$5:$M$6004,DATABASE!$B$5:$B$6004,B3046,DATABASE!$X$5:$X$6004,1),0)</f>
        <v/>
      </c>
      <c r="W3046" s="57">
        <f>IFERROR(COUNTIFS(DATABASE!$B$5:$B$6004,B3046,DATABASE!$X$5:$X$6004,1),0)</f>
        <v/>
      </c>
      <c r="X3046" s="58">
        <f>--AND(ISNUMBER(B3046),C3046&lt;&gt;"",L3046&lt;&gt;"",M3046&lt;&gt;"")</f>
        <v/>
      </c>
    </row>
    <row r="3047" ht="15" customHeight="1" s="111">
      <c r="A3047" s="42" t="inlineStr">
        <is>
          <t>JUL</t>
        </is>
      </c>
      <c r="B3047" s="43">
        <f>JUL!A48</f>
        <v/>
      </c>
      <c r="C3047" s="44">
        <f>JUL!B48</f>
        <v/>
      </c>
      <c r="D3047" s="44">
        <f>JUL!C48</f>
        <v/>
      </c>
      <c r="E3047" s="44">
        <f>JUL!D48</f>
        <v/>
      </c>
      <c r="F3047" s="44">
        <f>JUL!E48</f>
        <v/>
      </c>
      <c r="G3047" s="44">
        <f>JUL!F48</f>
        <v/>
      </c>
      <c r="H3047" s="44">
        <f>JUL!G48</f>
        <v/>
      </c>
      <c r="I3047" s="45">
        <f>JUL!H48</f>
        <v/>
      </c>
      <c r="J3047" s="45">
        <f>JUL!I48</f>
        <v/>
      </c>
      <c r="K3047" s="44">
        <f>JUL!J48</f>
        <v/>
      </c>
      <c r="L3047" s="44">
        <f>JUL!K48</f>
        <v/>
      </c>
      <c r="M3047" s="46">
        <f>JUL!L48</f>
        <v/>
      </c>
      <c r="N3047" s="44">
        <f>JUL!M48</f>
        <v/>
      </c>
      <c r="O3047" s="44">
        <f>JUL!N48</f>
        <v/>
      </c>
      <c r="P3047" s="44">
        <f>JUL!O48</f>
        <v/>
      </c>
      <c r="Q3047" s="44">
        <f>JUL!P48</f>
        <v/>
      </c>
      <c r="R3047" s="44">
        <f>JUL!Q48</f>
        <v/>
      </c>
      <c r="S3047" s="46">
        <f>S3046+IF(X3047=0,0,M3047)</f>
        <v/>
      </c>
      <c r="T3047" s="47">
        <f>MAX(T3046,S3047)</f>
        <v/>
      </c>
      <c r="U3047" s="48">
        <f>S3047-T3047</f>
        <v/>
      </c>
      <c r="V3047" s="47">
        <f>IFERROR(SUMIFS(DATABASE!$M$5:$M$6004,DATABASE!$B$5:$B$6004,B3047,DATABASE!$X$5:$X$6004,1),0)</f>
        <v/>
      </c>
      <c r="W3047" s="31">
        <f>IFERROR(COUNTIFS(DATABASE!$B$5:$B$6004,B3047,DATABASE!$X$5:$X$6004,1),0)</f>
        <v/>
      </c>
      <c r="X3047" s="49">
        <f>--AND(ISNUMBER(B3047),C3047&lt;&gt;"",L3047&lt;&gt;"",M3047&lt;&gt;"")</f>
        <v/>
      </c>
    </row>
    <row r="3048" ht="15" customHeight="1" s="111">
      <c r="A3048" s="50" t="inlineStr">
        <is>
          <t>JUL</t>
        </is>
      </c>
      <c r="B3048" s="51">
        <f>JUL!A49</f>
        <v/>
      </c>
      <c r="C3048" s="52">
        <f>JUL!B49</f>
        <v/>
      </c>
      <c r="D3048" s="52">
        <f>JUL!C49</f>
        <v/>
      </c>
      <c r="E3048" s="52">
        <f>JUL!D49</f>
        <v/>
      </c>
      <c r="F3048" s="52">
        <f>JUL!E49</f>
        <v/>
      </c>
      <c r="G3048" s="52">
        <f>JUL!F49</f>
        <v/>
      </c>
      <c r="H3048" s="52">
        <f>JUL!G49</f>
        <v/>
      </c>
      <c r="I3048" s="53">
        <f>JUL!H49</f>
        <v/>
      </c>
      <c r="J3048" s="53">
        <f>JUL!I49</f>
        <v/>
      </c>
      <c r="K3048" s="52">
        <f>JUL!J49</f>
        <v/>
      </c>
      <c r="L3048" s="52">
        <f>JUL!K49</f>
        <v/>
      </c>
      <c r="M3048" s="54">
        <f>JUL!L49</f>
        <v/>
      </c>
      <c r="N3048" s="52">
        <f>JUL!M49</f>
        <v/>
      </c>
      <c r="O3048" s="52">
        <f>JUL!N49</f>
        <v/>
      </c>
      <c r="P3048" s="52">
        <f>JUL!O49</f>
        <v/>
      </c>
      <c r="Q3048" s="52">
        <f>JUL!P49</f>
        <v/>
      </c>
      <c r="R3048" s="52">
        <f>JUL!Q49</f>
        <v/>
      </c>
      <c r="S3048" s="54">
        <f>S3047+IF(X3048=0,0,M3048)</f>
        <v/>
      </c>
      <c r="T3048" s="55">
        <f>MAX(T3047,S3048)</f>
        <v/>
      </c>
      <c r="U3048" s="56">
        <f>S3048-T3048</f>
        <v/>
      </c>
      <c r="V3048" s="55">
        <f>IFERROR(SUMIFS(DATABASE!$M$5:$M$6004,DATABASE!$B$5:$B$6004,B3048,DATABASE!$X$5:$X$6004,1),0)</f>
        <v/>
      </c>
      <c r="W3048" s="57">
        <f>IFERROR(COUNTIFS(DATABASE!$B$5:$B$6004,B3048,DATABASE!$X$5:$X$6004,1),0)</f>
        <v/>
      </c>
      <c r="X3048" s="58">
        <f>--AND(ISNUMBER(B3048),C3048&lt;&gt;"",L3048&lt;&gt;"",M3048&lt;&gt;"")</f>
        <v/>
      </c>
    </row>
    <row r="3049" ht="15" customHeight="1" s="111">
      <c r="A3049" s="42" t="inlineStr">
        <is>
          <t>JUL</t>
        </is>
      </c>
      <c r="B3049" s="43">
        <f>JUL!A50</f>
        <v/>
      </c>
      <c r="C3049" s="44">
        <f>JUL!B50</f>
        <v/>
      </c>
      <c r="D3049" s="44">
        <f>JUL!C50</f>
        <v/>
      </c>
      <c r="E3049" s="44">
        <f>JUL!D50</f>
        <v/>
      </c>
      <c r="F3049" s="44">
        <f>JUL!E50</f>
        <v/>
      </c>
      <c r="G3049" s="44">
        <f>JUL!F50</f>
        <v/>
      </c>
      <c r="H3049" s="44">
        <f>JUL!G50</f>
        <v/>
      </c>
      <c r="I3049" s="45">
        <f>JUL!H50</f>
        <v/>
      </c>
      <c r="J3049" s="45">
        <f>JUL!I50</f>
        <v/>
      </c>
      <c r="K3049" s="44">
        <f>JUL!J50</f>
        <v/>
      </c>
      <c r="L3049" s="44">
        <f>JUL!K50</f>
        <v/>
      </c>
      <c r="M3049" s="46">
        <f>JUL!L50</f>
        <v/>
      </c>
      <c r="N3049" s="44">
        <f>JUL!M50</f>
        <v/>
      </c>
      <c r="O3049" s="44">
        <f>JUL!N50</f>
        <v/>
      </c>
      <c r="P3049" s="44">
        <f>JUL!O50</f>
        <v/>
      </c>
      <c r="Q3049" s="44">
        <f>JUL!P50</f>
        <v/>
      </c>
      <c r="R3049" s="44">
        <f>JUL!Q50</f>
        <v/>
      </c>
      <c r="S3049" s="46">
        <f>S3048+IF(X3049=0,0,M3049)</f>
        <v/>
      </c>
      <c r="T3049" s="47">
        <f>MAX(T3048,S3049)</f>
        <v/>
      </c>
      <c r="U3049" s="48">
        <f>S3049-T3049</f>
        <v/>
      </c>
      <c r="V3049" s="47">
        <f>IFERROR(SUMIFS(DATABASE!$M$5:$M$6004,DATABASE!$B$5:$B$6004,B3049,DATABASE!$X$5:$X$6004,1),0)</f>
        <v/>
      </c>
      <c r="W3049" s="31">
        <f>IFERROR(COUNTIFS(DATABASE!$B$5:$B$6004,B3049,DATABASE!$X$5:$X$6004,1),0)</f>
        <v/>
      </c>
      <c r="X3049" s="49">
        <f>--AND(ISNUMBER(B3049),C3049&lt;&gt;"",L3049&lt;&gt;"",M3049&lt;&gt;"")</f>
        <v/>
      </c>
    </row>
    <row r="3050" ht="15" customHeight="1" s="111">
      <c r="A3050" s="50" t="inlineStr">
        <is>
          <t>JUL</t>
        </is>
      </c>
      <c r="B3050" s="51">
        <f>JUL!A51</f>
        <v/>
      </c>
      <c r="C3050" s="52">
        <f>JUL!B51</f>
        <v/>
      </c>
      <c r="D3050" s="52">
        <f>JUL!C51</f>
        <v/>
      </c>
      <c r="E3050" s="52">
        <f>JUL!D51</f>
        <v/>
      </c>
      <c r="F3050" s="52">
        <f>JUL!E51</f>
        <v/>
      </c>
      <c r="G3050" s="52">
        <f>JUL!F51</f>
        <v/>
      </c>
      <c r="H3050" s="52">
        <f>JUL!G51</f>
        <v/>
      </c>
      <c r="I3050" s="53">
        <f>JUL!H51</f>
        <v/>
      </c>
      <c r="J3050" s="53">
        <f>JUL!I51</f>
        <v/>
      </c>
      <c r="K3050" s="52">
        <f>JUL!J51</f>
        <v/>
      </c>
      <c r="L3050" s="52">
        <f>JUL!K51</f>
        <v/>
      </c>
      <c r="M3050" s="54">
        <f>JUL!L51</f>
        <v/>
      </c>
      <c r="N3050" s="52">
        <f>JUL!M51</f>
        <v/>
      </c>
      <c r="O3050" s="52">
        <f>JUL!N51</f>
        <v/>
      </c>
      <c r="P3050" s="52">
        <f>JUL!O51</f>
        <v/>
      </c>
      <c r="Q3050" s="52">
        <f>JUL!P51</f>
        <v/>
      </c>
      <c r="R3050" s="52">
        <f>JUL!Q51</f>
        <v/>
      </c>
      <c r="S3050" s="54">
        <f>S3049+IF(X3050=0,0,M3050)</f>
        <v/>
      </c>
      <c r="T3050" s="55">
        <f>MAX(T3049,S3050)</f>
        <v/>
      </c>
      <c r="U3050" s="56">
        <f>S3050-T3050</f>
        <v/>
      </c>
      <c r="V3050" s="55">
        <f>IFERROR(SUMIFS(DATABASE!$M$5:$M$6004,DATABASE!$B$5:$B$6004,B3050,DATABASE!$X$5:$X$6004,1),0)</f>
        <v/>
      </c>
      <c r="W3050" s="57">
        <f>IFERROR(COUNTIFS(DATABASE!$B$5:$B$6004,B3050,DATABASE!$X$5:$X$6004,1),0)</f>
        <v/>
      </c>
      <c r="X3050" s="58">
        <f>--AND(ISNUMBER(B3050),C3050&lt;&gt;"",L3050&lt;&gt;"",M3050&lt;&gt;"")</f>
        <v/>
      </c>
    </row>
    <row r="3051" ht="15" customHeight="1" s="111">
      <c r="A3051" s="42" t="inlineStr">
        <is>
          <t>JUL</t>
        </is>
      </c>
      <c r="B3051" s="43">
        <f>JUL!A52</f>
        <v/>
      </c>
      <c r="C3051" s="44">
        <f>JUL!B52</f>
        <v/>
      </c>
      <c r="D3051" s="44">
        <f>JUL!C52</f>
        <v/>
      </c>
      <c r="E3051" s="44">
        <f>JUL!D52</f>
        <v/>
      </c>
      <c r="F3051" s="44">
        <f>JUL!E52</f>
        <v/>
      </c>
      <c r="G3051" s="44">
        <f>JUL!F52</f>
        <v/>
      </c>
      <c r="H3051" s="44">
        <f>JUL!G52</f>
        <v/>
      </c>
      <c r="I3051" s="45">
        <f>JUL!H52</f>
        <v/>
      </c>
      <c r="J3051" s="45">
        <f>JUL!I52</f>
        <v/>
      </c>
      <c r="K3051" s="44">
        <f>JUL!J52</f>
        <v/>
      </c>
      <c r="L3051" s="44">
        <f>JUL!K52</f>
        <v/>
      </c>
      <c r="M3051" s="46">
        <f>JUL!L52</f>
        <v/>
      </c>
      <c r="N3051" s="44">
        <f>JUL!M52</f>
        <v/>
      </c>
      <c r="O3051" s="44">
        <f>JUL!N52</f>
        <v/>
      </c>
      <c r="P3051" s="44">
        <f>JUL!O52</f>
        <v/>
      </c>
      <c r="Q3051" s="44">
        <f>JUL!P52</f>
        <v/>
      </c>
      <c r="R3051" s="44">
        <f>JUL!Q52</f>
        <v/>
      </c>
      <c r="S3051" s="46">
        <f>S3050+IF(X3051=0,0,M3051)</f>
        <v/>
      </c>
      <c r="T3051" s="47">
        <f>MAX(T3050,S3051)</f>
        <v/>
      </c>
      <c r="U3051" s="48">
        <f>S3051-T3051</f>
        <v/>
      </c>
      <c r="V3051" s="47">
        <f>IFERROR(SUMIFS(DATABASE!$M$5:$M$6004,DATABASE!$B$5:$B$6004,B3051,DATABASE!$X$5:$X$6004,1),0)</f>
        <v/>
      </c>
      <c r="W3051" s="31">
        <f>IFERROR(COUNTIFS(DATABASE!$B$5:$B$6004,B3051,DATABASE!$X$5:$X$6004,1),0)</f>
        <v/>
      </c>
      <c r="X3051" s="49">
        <f>--AND(ISNUMBER(B3051),C3051&lt;&gt;"",L3051&lt;&gt;"",M3051&lt;&gt;"")</f>
        <v/>
      </c>
    </row>
    <row r="3052" ht="15" customHeight="1" s="111">
      <c r="A3052" s="50" t="inlineStr">
        <is>
          <t>JUL</t>
        </is>
      </c>
      <c r="B3052" s="51">
        <f>JUL!A53</f>
        <v/>
      </c>
      <c r="C3052" s="52">
        <f>JUL!B53</f>
        <v/>
      </c>
      <c r="D3052" s="52">
        <f>JUL!C53</f>
        <v/>
      </c>
      <c r="E3052" s="52">
        <f>JUL!D53</f>
        <v/>
      </c>
      <c r="F3052" s="52">
        <f>JUL!E53</f>
        <v/>
      </c>
      <c r="G3052" s="52">
        <f>JUL!F53</f>
        <v/>
      </c>
      <c r="H3052" s="52">
        <f>JUL!G53</f>
        <v/>
      </c>
      <c r="I3052" s="53">
        <f>JUL!H53</f>
        <v/>
      </c>
      <c r="J3052" s="53">
        <f>JUL!I53</f>
        <v/>
      </c>
      <c r="K3052" s="52">
        <f>JUL!J53</f>
        <v/>
      </c>
      <c r="L3052" s="52">
        <f>JUL!K53</f>
        <v/>
      </c>
      <c r="M3052" s="54">
        <f>JUL!L53</f>
        <v/>
      </c>
      <c r="N3052" s="52">
        <f>JUL!M53</f>
        <v/>
      </c>
      <c r="O3052" s="52">
        <f>JUL!N53</f>
        <v/>
      </c>
      <c r="P3052" s="52">
        <f>JUL!O53</f>
        <v/>
      </c>
      <c r="Q3052" s="52">
        <f>JUL!P53</f>
        <v/>
      </c>
      <c r="R3052" s="52">
        <f>JUL!Q53</f>
        <v/>
      </c>
      <c r="S3052" s="54">
        <f>S3051+IF(X3052=0,0,M3052)</f>
        <v/>
      </c>
      <c r="T3052" s="55">
        <f>MAX(T3051,S3052)</f>
        <v/>
      </c>
      <c r="U3052" s="56">
        <f>S3052-T3052</f>
        <v/>
      </c>
      <c r="V3052" s="55">
        <f>IFERROR(SUMIFS(DATABASE!$M$5:$M$6004,DATABASE!$B$5:$B$6004,B3052,DATABASE!$X$5:$X$6004,1),0)</f>
        <v/>
      </c>
      <c r="W3052" s="57">
        <f>IFERROR(COUNTIFS(DATABASE!$B$5:$B$6004,B3052,DATABASE!$X$5:$X$6004,1),0)</f>
        <v/>
      </c>
      <c r="X3052" s="58">
        <f>--AND(ISNUMBER(B3052),C3052&lt;&gt;"",L3052&lt;&gt;"",M3052&lt;&gt;"")</f>
        <v/>
      </c>
    </row>
    <row r="3053" ht="15" customHeight="1" s="111">
      <c r="A3053" s="42" t="inlineStr">
        <is>
          <t>JUL</t>
        </is>
      </c>
      <c r="B3053" s="43">
        <f>JUL!A54</f>
        <v/>
      </c>
      <c r="C3053" s="44">
        <f>JUL!B54</f>
        <v/>
      </c>
      <c r="D3053" s="44">
        <f>JUL!C54</f>
        <v/>
      </c>
      <c r="E3053" s="44">
        <f>JUL!D54</f>
        <v/>
      </c>
      <c r="F3053" s="44">
        <f>JUL!E54</f>
        <v/>
      </c>
      <c r="G3053" s="44">
        <f>JUL!F54</f>
        <v/>
      </c>
      <c r="H3053" s="44">
        <f>JUL!G54</f>
        <v/>
      </c>
      <c r="I3053" s="45">
        <f>JUL!H54</f>
        <v/>
      </c>
      <c r="J3053" s="45">
        <f>JUL!I54</f>
        <v/>
      </c>
      <c r="K3053" s="44">
        <f>JUL!J54</f>
        <v/>
      </c>
      <c r="L3053" s="44">
        <f>JUL!K54</f>
        <v/>
      </c>
      <c r="M3053" s="46">
        <f>JUL!L54</f>
        <v/>
      </c>
      <c r="N3053" s="44">
        <f>JUL!M54</f>
        <v/>
      </c>
      <c r="O3053" s="44">
        <f>JUL!N54</f>
        <v/>
      </c>
      <c r="P3053" s="44">
        <f>JUL!O54</f>
        <v/>
      </c>
      <c r="Q3053" s="44">
        <f>JUL!P54</f>
        <v/>
      </c>
      <c r="R3053" s="44">
        <f>JUL!Q54</f>
        <v/>
      </c>
      <c r="S3053" s="46">
        <f>S3052+IF(X3053=0,0,M3053)</f>
        <v/>
      </c>
      <c r="T3053" s="47">
        <f>MAX(T3052,S3053)</f>
        <v/>
      </c>
      <c r="U3053" s="48">
        <f>S3053-T3053</f>
        <v/>
      </c>
      <c r="V3053" s="47">
        <f>IFERROR(SUMIFS(DATABASE!$M$5:$M$6004,DATABASE!$B$5:$B$6004,B3053,DATABASE!$X$5:$X$6004,1),0)</f>
        <v/>
      </c>
      <c r="W3053" s="31">
        <f>IFERROR(COUNTIFS(DATABASE!$B$5:$B$6004,B3053,DATABASE!$X$5:$X$6004,1),0)</f>
        <v/>
      </c>
      <c r="X3053" s="49">
        <f>--AND(ISNUMBER(B3053),C3053&lt;&gt;"",L3053&lt;&gt;"",M3053&lt;&gt;"")</f>
        <v/>
      </c>
    </row>
    <row r="3054" ht="15" customHeight="1" s="111">
      <c r="A3054" s="50" t="inlineStr">
        <is>
          <t>JUL</t>
        </is>
      </c>
      <c r="B3054" s="51">
        <f>JUL!A55</f>
        <v/>
      </c>
      <c r="C3054" s="52">
        <f>JUL!B55</f>
        <v/>
      </c>
      <c r="D3054" s="52">
        <f>JUL!C55</f>
        <v/>
      </c>
      <c r="E3054" s="52">
        <f>JUL!D55</f>
        <v/>
      </c>
      <c r="F3054" s="52">
        <f>JUL!E55</f>
        <v/>
      </c>
      <c r="G3054" s="52">
        <f>JUL!F55</f>
        <v/>
      </c>
      <c r="H3054" s="52">
        <f>JUL!G55</f>
        <v/>
      </c>
      <c r="I3054" s="53">
        <f>JUL!H55</f>
        <v/>
      </c>
      <c r="J3054" s="53">
        <f>JUL!I55</f>
        <v/>
      </c>
      <c r="K3054" s="52">
        <f>JUL!J55</f>
        <v/>
      </c>
      <c r="L3054" s="52">
        <f>JUL!K55</f>
        <v/>
      </c>
      <c r="M3054" s="54">
        <f>JUL!L55</f>
        <v/>
      </c>
      <c r="N3054" s="52">
        <f>JUL!M55</f>
        <v/>
      </c>
      <c r="O3054" s="52">
        <f>JUL!N55</f>
        <v/>
      </c>
      <c r="P3054" s="52">
        <f>JUL!O55</f>
        <v/>
      </c>
      <c r="Q3054" s="52">
        <f>JUL!P55</f>
        <v/>
      </c>
      <c r="R3054" s="52">
        <f>JUL!Q55</f>
        <v/>
      </c>
      <c r="S3054" s="54">
        <f>S3053+IF(X3054=0,0,M3054)</f>
        <v/>
      </c>
      <c r="T3054" s="55">
        <f>MAX(T3053,S3054)</f>
        <v/>
      </c>
      <c r="U3054" s="56">
        <f>S3054-T3054</f>
        <v/>
      </c>
      <c r="V3054" s="55">
        <f>IFERROR(SUMIFS(DATABASE!$M$5:$M$6004,DATABASE!$B$5:$B$6004,B3054,DATABASE!$X$5:$X$6004,1),0)</f>
        <v/>
      </c>
      <c r="W3054" s="57">
        <f>IFERROR(COUNTIFS(DATABASE!$B$5:$B$6004,B3054,DATABASE!$X$5:$X$6004,1),0)</f>
        <v/>
      </c>
      <c r="X3054" s="58">
        <f>--AND(ISNUMBER(B3054),C3054&lt;&gt;"",L3054&lt;&gt;"",M3054&lt;&gt;"")</f>
        <v/>
      </c>
    </row>
    <row r="3055" ht="15" customHeight="1" s="111">
      <c r="A3055" s="42" t="inlineStr">
        <is>
          <t>JUL</t>
        </is>
      </c>
      <c r="B3055" s="43">
        <f>JUL!A56</f>
        <v/>
      </c>
      <c r="C3055" s="44">
        <f>JUL!B56</f>
        <v/>
      </c>
      <c r="D3055" s="44">
        <f>JUL!C56</f>
        <v/>
      </c>
      <c r="E3055" s="44">
        <f>JUL!D56</f>
        <v/>
      </c>
      <c r="F3055" s="44">
        <f>JUL!E56</f>
        <v/>
      </c>
      <c r="G3055" s="44">
        <f>JUL!F56</f>
        <v/>
      </c>
      <c r="H3055" s="44">
        <f>JUL!G56</f>
        <v/>
      </c>
      <c r="I3055" s="45">
        <f>JUL!H56</f>
        <v/>
      </c>
      <c r="J3055" s="45">
        <f>JUL!I56</f>
        <v/>
      </c>
      <c r="K3055" s="44">
        <f>JUL!J56</f>
        <v/>
      </c>
      <c r="L3055" s="44">
        <f>JUL!K56</f>
        <v/>
      </c>
      <c r="M3055" s="46">
        <f>JUL!L56</f>
        <v/>
      </c>
      <c r="N3055" s="44">
        <f>JUL!M56</f>
        <v/>
      </c>
      <c r="O3055" s="44">
        <f>JUL!N56</f>
        <v/>
      </c>
      <c r="P3055" s="44">
        <f>JUL!O56</f>
        <v/>
      </c>
      <c r="Q3055" s="44">
        <f>JUL!P56</f>
        <v/>
      </c>
      <c r="R3055" s="44">
        <f>JUL!Q56</f>
        <v/>
      </c>
      <c r="S3055" s="46">
        <f>S3054+IF(X3055=0,0,M3055)</f>
        <v/>
      </c>
      <c r="T3055" s="47">
        <f>MAX(T3054,S3055)</f>
        <v/>
      </c>
      <c r="U3055" s="48">
        <f>S3055-T3055</f>
        <v/>
      </c>
      <c r="V3055" s="47">
        <f>IFERROR(SUMIFS(DATABASE!$M$5:$M$6004,DATABASE!$B$5:$B$6004,B3055,DATABASE!$X$5:$X$6004,1),0)</f>
        <v/>
      </c>
      <c r="W3055" s="31">
        <f>IFERROR(COUNTIFS(DATABASE!$B$5:$B$6004,B3055,DATABASE!$X$5:$X$6004,1),0)</f>
        <v/>
      </c>
      <c r="X3055" s="49">
        <f>--AND(ISNUMBER(B3055),C3055&lt;&gt;"",L3055&lt;&gt;"",M3055&lt;&gt;"")</f>
        <v/>
      </c>
    </row>
    <row r="3056" ht="15" customHeight="1" s="111">
      <c r="A3056" s="50" t="inlineStr">
        <is>
          <t>JUL</t>
        </is>
      </c>
      <c r="B3056" s="51">
        <f>JUL!A57</f>
        <v/>
      </c>
      <c r="C3056" s="52">
        <f>JUL!B57</f>
        <v/>
      </c>
      <c r="D3056" s="52">
        <f>JUL!C57</f>
        <v/>
      </c>
      <c r="E3056" s="52">
        <f>JUL!D57</f>
        <v/>
      </c>
      <c r="F3056" s="52">
        <f>JUL!E57</f>
        <v/>
      </c>
      <c r="G3056" s="52">
        <f>JUL!F57</f>
        <v/>
      </c>
      <c r="H3056" s="52">
        <f>JUL!G57</f>
        <v/>
      </c>
      <c r="I3056" s="53">
        <f>JUL!H57</f>
        <v/>
      </c>
      <c r="J3056" s="53">
        <f>JUL!I57</f>
        <v/>
      </c>
      <c r="K3056" s="52">
        <f>JUL!J57</f>
        <v/>
      </c>
      <c r="L3056" s="52">
        <f>JUL!K57</f>
        <v/>
      </c>
      <c r="M3056" s="54">
        <f>JUL!L57</f>
        <v/>
      </c>
      <c r="N3056" s="52">
        <f>JUL!M57</f>
        <v/>
      </c>
      <c r="O3056" s="52">
        <f>JUL!N57</f>
        <v/>
      </c>
      <c r="P3056" s="52">
        <f>JUL!O57</f>
        <v/>
      </c>
      <c r="Q3056" s="52">
        <f>JUL!P57</f>
        <v/>
      </c>
      <c r="R3056" s="52">
        <f>JUL!Q57</f>
        <v/>
      </c>
      <c r="S3056" s="54">
        <f>S3055+IF(X3056=0,0,M3056)</f>
        <v/>
      </c>
      <c r="T3056" s="55">
        <f>MAX(T3055,S3056)</f>
        <v/>
      </c>
      <c r="U3056" s="56">
        <f>S3056-T3056</f>
        <v/>
      </c>
      <c r="V3056" s="55">
        <f>IFERROR(SUMIFS(DATABASE!$M$5:$M$6004,DATABASE!$B$5:$B$6004,B3056,DATABASE!$X$5:$X$6004,1),0)</f>
        <v/>
      </c>
      <c r="W3056" s="57">
        <f>IFERROR(COUNTIFS(DATABASE!$B$5:$B$6004,B3056,DATABASE!$X$5:$X$6004,1),0)</f>
        <v/>
      </c>
      <c r="X3056" s="58">
        <f>--AND(ISNUMBER(B3056),C3056&lt;&gt;"",L3056&lt;&gt;"",M3056&lt;&gt;"")</f>
        <v/>
      </c>
    </row>
    <row r="3057" ht="15" customHeight="1" s="111">
      <c r="A3057" s="42" t="inlineStr">
        <is>
          <t>JUL</t>
        </is>
      </c>
      <c r="B3057" s="43">
        <f>JUL!A58</f>
        <v/>
      </c>
      <c r="C3057" s="44">
        <f>JUL!B58</f>
        <v/>
      </c>
      <c r="D3057" s="44">
        <f>JUL!C58</f>
        <v/>
      </c>
      <c r="E3057" s="44">
        <f>JUL!D58</f>
        <v/>
      </c>
      <c r="F3057" s="44">
        <f>JUL!E58</f>
        <v/>
      </c>
      <c r="G3057" s="44">
        <f>JUL!F58</f>
        <v/>
      </c>
      <c r="H3057" s="44">
        <f>JUL!G58</f>
        <v/>
      </c>
      <c r="I3057" s="45">
        <f>JUL!H58</f>
        <v/>
      </c>
      <c r="J3057" s="45">
        <f>JUL!I58</f>
        <v/>
      </c>
      <c r="K3057" s="44">
        <f>JUL!J58</f>
        <v/>
      </c>
      <c r="L3057" s="44">
        <f>JUL!K58</f>
        <v/>
      </c>
      <c r="M3057" s="46">
        <f>JUL!L58</f>
        <v/>
      </c>
      <c r="N3057" s="44">
        <f>JUL!M58</f>
        <v/>
      </c>
      <c r="O3057" s="44">
        <f>JUL!N58</f>
        <v/>
      </c>
      <c r="P3057" s="44">
        <f>JUL!O58</f>
        <v/>
      </c>
      <c r="Q3057" s="44">
        <f>JUL!P58</f>
        <v/>
      </c>
      <c r="R3057" s="44">
        <f>JUL!Q58</f>
        <v/>
      </c>
      <c r="S3057" s="46">
        <f>S3056+IF(X3057=0,0,M3057)</f>
        <v/>
      </c>
      <c r="T3057" s="47">
        <f>MAX(T3056,S3057)</f>
        <v/>
      </c>
      <c r="U3057" s="48">
        <f>S3057-T3057</f>
        <v/>
      </c>
      <c r="V3057" s="47">
        <f>IFERROR(SUMIFS(DATABASE!$M$5:$M$6004,DATABASE!$B$5:$B$6004,B3057,DATABASE!$X$5:$X$6004,1),0)</f>
        <v/>
      </c>
      <c r="W3057" s="31">
        <f>IFERROR(COUNTIFS(DATABASE!$B$5:$B$6004,B3057,DATABASE!$X$5:$X$6004,1),0)</f>
        <v/>
      </c>
      <c r="X3057" s="49">
        <f>--AND(ISNUMBER(B3057),C3057&lt;&gt;"",L3057&lt;&gt;"",M3057&lt;&gt;"")</f>
        <v/>
      </c>
    </row>
    <row r="3058" ht="15" customHeight="1" s="111">
      <c r="A3058" s="50" t="inlineStr">
        <is>
          <t>JUL</t>
        </is>
      </c>
      <c r="B3058" s="51">
        <f>JUL!A59</f>
        <v/>
      </c>
      <c r="C3058" s="52">
        <f>JUL!B59</f>
        <v/>
      </c>
      <c r="D3058" s="52">
        <f>JUL!C59</f>
        <v/>
      </c>
      <c r="E3058" s="52">
        <f>JUL!D59</f>
        <v/>
      </c>
      <c r="F3058" s="52">
        <f>JUL!E59</f>
        <v/>
      </c>
      <c r="G3058" s="52">
        <f>JUL!F59</f>
        <v/>
      </c>
      <c r="H3058" s="52">
        <f>JUL!G59</f>
        <v/>
      </c>
      <c r="I3058" s="53">
        <f>JUL!H59</f>
        <v/>
      </c>
      <c r="J3058" s="53">
        <f>JUL!I59</f>
        <v/>
      </c>
      <c r="K3058" s="52">
        <f>JUL!J59</f>
        <v/>
      </c>
      <c r="L3058" s="52">
        <f>JUL!K59</f>
        <v/>
      </c>
      <c r="M3058" s="54">
        <f>JUL!L59</f>
        <v/>
      </c>
      <c r="N3058" s="52">
        <f>JUL!M59</f>
        <v/>
      </c>
      <c r="O3058" s="52">
        <f>JUL!N59</f>
        <v/>
      </c>
      <c r="P3058" s="52">
        <f>JUL!O59</f>
        <v/>
      </c>
      <c r="Q3058" s="52">
        <f>JUL!P59</f>
        <v/>
      </c>
      <c r="R3058" s="52">
        <f>JUL!Q59</f>
        <v/>
      </c>
      <c r="S3058" s="54">
        <f>S3057+IF(X3058=0,0,M3058)</f>
        <v/>
      </c>
      <c r="T3058" s="55">
        <f>MAX(T3057,S3058)</f>
        <v/>
      </c>
      <c r="U3058" s="56">
        <f>S3058-T3058</f>
        <v/>
      </c>
      <c r="V3058" s="55">
        <f>IFERROR(SUMIFS(DATABASE!$M$5:$M$6004,DATABASE!$B$5:$B$6004,B3058,DATABASE!$X$5:$X$6004,1),0)</f>
        <v/>
      </c>
      <c r="W3058" s="57">
        <f>IFERROR(COUNTIFS(DATABASE!$B$5:$B$6004,B3058,DATABASE!$X$5:$X$6004,1),0)</f>
        <v/>
      </c>
      <c r="X3058" s="58">
        <f>--AND(ISNUMBER(B3058),C3058&lt;&gt;"",L3058&lt;&gt;"",M3058&lt;&gt;"")</f>
        <v/>
      </c>
    </row>
    <row r="3059" ht="15" customHeight="1" s="111">
      <c r="A3059" s="42" t="inlineStr">
        <is>
          <t>JUL</t>
        </is>
      </c>
      <c r="B3059" s="43">
        <f>JUL!A60</f>
        <v/>
      </c>
      <c r="C3059" s="44">
        <f>JUL!B60</f>
        <v/>
      </c>
      <c r="D3059" s="44">
        <f>JUL!C60</f>
        <v/>
      </c>
      <c r="E3059" s="44">
        <f>JUL!D60</f>
        <v/>
      </c>
      <c r="F3059" s="44">
        <f>JUL!E60</f>
        <v/>
      </c>
      <c r="G3059" s="44">
        <f>JUL!F60</f>
        <v/>
      </c>
      <c r="H3059" s="44">
        <f>JUL!G60</f>
        <v/>
      </c>
      <c r="I3059" s="45">
        <f>JUL!H60</f>
        <v/>
      </c>
      <c r="J3059" s="45">
        <f>JUL!I60</f>
        <v/>
      </c>
      <c r="K3059" s="44">
        <f>JUL!J60</f>
        <v/>
      </c>
      <c r="L3059" s="44">
        <f>JUL!K60</f>
        <v/>
      </c>
      <c r="M3059" s="46">
        <f>JUL!L60</f>
        <v/>
      </c>
      <c r="N3059" s="44">
        <f>JUL!M60</f>
        <v/>
      </c>
      <c r="O3059" s="44">
        <f>JUL!N60</f>
        <v/>
      </c>
      <c r="P3059" s="44">
        <f>JUL!O60</f>
        <v/>
      </c>
      <c r="Q3059" s="44">
        <f>JUL!P60</f>
        <v/>
      </c>
      <c r="R3059" s="44">
        <f>JUL!Q60</f>
        <v/>
      </c>
      <c r="S3059" s="46">
        <f>S3058+IF(X3059=0,0,M3059)</f>
        <v/>
      </c>
      <c r="T3059" s="47">
        <f>MAX(T3058,S3059)</f>
        <v/>
      </c>
      <c r="U3059" s="48">
        <f>S3059-T3059</f>
        <v/>
      </c>
      <c r="V3059" s="47">
        <f>IFERROR(SUMIFS(DATABASE!$M$5:$M$6004,DATABASE!$B$5:$B$6004,B3059,DATABASE!$X$5:$X$6004,1),0)</f>
        <v/>
      </c>
      <c r="W3059" s="31">
        <f>IFERROR(COUNTIFS(DATABASE!$B$5:$B$6004,B3059,DATABASE!$X$5:$X$6004,1),0)</f>
        <v/>
      </c>
      <c r="X3059" s="49">
        <f>--AND(ISNUMBER(B3059),C3059&lt;&gt;"",L3059&lt;&gt;"",M3059&lt;&gt;"")</f>
        <v/>
      </c>
    </row>
    <row r="3060" ht="15" customHeight="1" s="111">
      <c r="A3060" s="50" t="inlineStr">
        <is>
          <t>JUL</t>
        </is>
      </c>
      <c r="B3060" s="51">
        <f>JUL!A61</f>
        <v/>
      </c>
      <c r="C3060" s="52">
        <f>JUL!B61</f>
        <v/>
      </c>
      <c r="D3060" s="52">
        <f>JUL!C61</f>
        <v/>
      </c>
      <c r="E3060" s="52">
        <f>JUL!D61</f>
        <v/>
      </c>
      <c r="F3060" s="52">
        <f>JUL!E61</f>
        <v/>
      </c>
      <c r="G3060" s="52">
        <f>JUL!F61</f>
        <v/>
      </c>
      <c r="H3060" s="52">
        <f>JUL!G61</f>
        <v/>
      </c>
      <c r="I3060" s="53">
        <f>JUL!H61</f>
        <v/>
      </c>
      <c r="J3060" s="53">
        <f>JUL!I61</f>
        <v/>
      </c>
      <c r="K3060" s="52">
        <f>JUL!J61</f>
        <v/>
      </c>
      <c r="L3060" s="52">
        <f>JUL!K61</f>
        <v/>
      </c>
      <c r="M3060" s="54">
        <f>JUL!L61</f>
        <v/>
      </c>
      <c r="N3060" s="52">
        <f>JUL!M61</f>
        <v/>
      </c>
      <c r="O3060" s="52">
        <f>JUL!N61</f>
        <v/>
      </c>
      <c r="P3060" s="52">
        <f>JUL!O61</f>
        <v/>
      </c>
      <c r="Q3060" s="52">
        <f>JUL!P61</f>
        <v/>
      </c>
      <c r="R3060" s="52">
        <f>JUL!Q61</f>
        <v/>
      </c>
      <c r="S3060" s="54">
        <f>S3059+IF(X3060=0,0,M3060)</f>
        <v/>
      </c>
      <c r="T3060" s="55">
        <f>MAX(T3059,S3060)</f>
        <v/>
      </c>
      <c r="U3060" s="56">
        <f>S3060-T3060</f>
        <v/>
      </c>
      <c r="V3060" s="55">
        <f>IFERROR(SUMIFS(DATABASE!$M$5:$M$6004,DATABASE!$B$5:$B$6004,B3060,DATABASE!$X$5:$X$6004,1),0)</f>
        <v/>
      </c>
      <c r="W3060" s="57">
        <f>IFERROR(COUNTIFS(DATABASE!$B$5:$B$6004,B3060,DATABASE!$X$5:$X$6004,1),0)</f>
        <v/>
      </c>
      <c r="X3060" s="58">
        <f>--AND(ISNUMBER(B3060),C3060&lt;&gt;"",L3060&lt;&gt;"",M3060&lt;&gt;"")</f>
        <v/>
      </c>
    </row>
    <row r="3061" ht="15" customHeight="1" s="111">
      <c r="A3061" s="42" t="inlineStr">
        <is>
          <t>JUL</t>
        </is>
      </c>
      <c r="B3061" s="43">
        <f>JUL!A62</f>
        <v/>
      </c>
      <c r="C3061" s="44">
        <f>JUL!B62</f>
        <v/>
      </c>
      <c r="D3061" s="44">
        <f>JUL!C62</f>
        <v/>
      </c>
      <c r="E3061" s="44">
        <f>JUL!D62</f>
        <v/>
      </c>
      <c r="F3061" s="44">
        <f>JUL!E62</f>
        <v/>
      </c>
      <c r="G3061" s="44">
        <f>JUL!F62</f>
        <v/>
      </c>
      <c r="H3061" s="44">
        <f>JUL!G62</f>
        <v/>
      </c>
      <c r="I3061" s="45">
        <f>JUL!H62</f>
        <v/>
      </c>
      <c r="J3061" s="45">
        <f>JUL!I62</f>
        <v/>
      </c>
      <c r="K3061" s="44">
        <f>JUL!J62</f>
        <v/>
      </c>
      <c r="L3061" s="44">
        <f>JUL!K62</f>
        <v/>
      </c>
      <c r="M3061" s="46">
        <f>JUL!L62</f>
        <v/>
      </c>
      <c r="N3061" s="44">
        <f>JUL!M62</f>
        <v/>
      </c>
      <c r="O3061" s="44">
        <f>JUL!N62</f>
        <v/>
      </c>
      <c r="P3061" s="44">
        <f>JUL!O62</f>
        <v/>
      </c>
      <c r="Q3061" s="44">
        <f>JUL!P62</f>
        <v/>
      </c>
      <c r="R3061" s="44">
        <f>JUL!Q62</f>
        <v/>
      </c>
      <c r="S3061" s="46">
        <f>S3060+IF(X3061=0,0,M3061)</f>
        <v/>
      </c>
      <c r="T3061" s="47">
        <f>MAX(T3060,S3061)</f>
        <v/>
      </c>
      <c r="U3061" s="48">
        <f>S3061-T3061</f>
        <v/>
      </c>
      <c r="V3061" s="47">
        <f>IFERROR(SUMIFS(DATABASE!$M$5:$M$6004,DATABASE!$B$5:$B$6004,B3061,DATABASE!$X$5:$X$6004,1),0)</f>
        <v/>
      </c>
      <c r="W3061" s="31">
        <f>IFERROR(COUNTIFS(DATABASE!$B$5:$B$6004,B3061,DATABASE!$X$5:$X$6004,1),0)</f>
        <v/>
      </c>
      <c r="X3061" s="49">
        <f>--AND(ISNUMBER(B3061),C3061&lt;&gt;"",L3061&lt;&gt;"",M3061&lt;&gt;"")</f>
        <v/>
      </c>
    </row>
    <row r="3062" ht="15" customHeight="1" s="111">
      <c r="A3062" s="50" t="inlineStr">
        <is>
          <t>JUL</t>
        </is>
      </c>
      <c r="B3062" s="51">
        <f>JUL!A63</f>
        <v/>
      </c>
      <c r="C3062" s="52">
        <f>JUL!B63</f>
        <v/>
      </c>
      <c r="D3062" s="52">
        <f>JUL!C63</f>
        <v/>
      </c>
      <c r="E3062" s="52">
        <f>JUL!D63</f>
        <v/>
      </c>
      <c r="F3062" s="52">
        <f>JUL!E63</f>
        <v/>
      </c>
      <c r="G3062" s="52">
        <f>JUL!F63</f>
        <v/>
      </c>
      <c r="H3062" s="52">
        <f>JUL!G63</f>
        <v/>
      </c>
      <c r="I3062" s="53">
        <f>JUL!H63</f>
        <v/>
      </c>
      <c r="J3062" s="53">
        <f>JUL!I63</f>
        <v/>
      </c>
      <c r="K3062" s="52">
        <f>JUL!J63</f>
        <v/>
      </c>
      <c r="L3062" s="52">
        <f>JUL!K63</f>
        <v/>
      </c>
      <c r="M3062" s="54">
        <f>JUL!L63</f>
        <v/>
      </c>
      <c r="N3062" s="52">
        <f>JUL!M63</f>
        <v/>
      </c>
      <c r="O3062" s="52">
        <f>JUL!N63</f>
        <v/>
      </c>
      <c r="P3062" s="52">
        <f>JUL!O63</f>
        <v/>
      </c>
      <c r="Q3062" s="52">
        <f>JUL!P63</f>
        <v/>
      </c>
      <c r="R3062" s="52">
        <f>JUL!Q63</f>
        <v/>
      </c>
      <c r="S3062" s="54">
        <f>S3061+IF(X3062=0,0,M3062)</f>
        <v/>
      </c>
      <c r="T3062" s="55">
        <f>MAX(T3061,S3062)</f>
        <v/>
      </c>
      <c r="U3062" s="56">
        <f>S3062-T3062</f>
        <v/>
      </c>
      <c r="V3062" s="55">
        <f>IFERROR(SUMIFS(DATABASE!$M$5:$M$6004,DATABASE!$B$5:$B$6004,B3062,DATABASE!$X$5:$X$6004,1),0)</f>
        <v/>
      </c>
      <c r="W3062" s="57">
        <f>IFERROR(COUNTIFS(DATABASE!$B$5:$B$6004,B3062,DATABASE!$X$5:$X$6004,1),0)</f>
        <v/>
      </c>
      <c r="X3062" s="58">
        <f>--AND(ISNUMBER(B3062),C3062&lt;&gt;"",L3062&lt;&gt;"",M3062&lt;&gt;"")</f>
        <v/>
      </c>
    </row>
    <row r="3063" ht="15" customHeight="1" s="111">
      <c r="A3063" s="42" t="inlineStr">
        <is>
          <t>JUL</t>
        </is>
      </c>
      <c r="B3063" s="43">
        <f>JUL!A64</f>
        <v/>
      </c>
      <c r="C3063" s="44">
        <f>JUL!B64</f>
        <v/>
      </c>
      <c r="D3063" s="44">
        <f>JUL!C64</f>
        <v/>
      </c>
      <c r="E3063" s="44">
        <f>JUL!D64</f>
        <v/>
      </c>
      <c r="F3063" s="44">
        <f>JUL!E64</f>
        <v/>
      </c>
      <c r="G3063" s="44">
        <f>JUL!F64</f>
        <v/>
      </c>
      <c r="H3063" s="44">
        <f>JUL!G64</f>
        <v/>
      </c>
      <c r="I3063" s="45">
        <f>JUL!H64</f>
        <v/>
      </c>
      <c r="J3063" s="45">
        <f>JUL!I64</f>
        <v/>
      </c>
      <c r="K3063" s="44">
        <f>JUL!J64</f>
        <v/>
      </c>
      <c r="L3063" s="44">
        <f>JUL!K64</f>
        <v/>
      </c>
      <c r="M3063" s="46">
        <f>JUL!L64</f>
        <v/>
      </c>
      <c r="N3063" s="44">
        <f>JUL!M64</f>
        <v/>
      </c>
      <c r="O3063" s="44">
        <f>JUL!N64</f>
        <v/>
      </c>
      <c r="P3063" s="44">
        <f>JUL!O64</f>
        <v/>
      </c>
      <c r="Q3063" s="44">
        <f>JUL!P64</f>
        <v/>
      </c>
      <c r="R3063" s="44">
        <f>JUL!Q64</f>
        <v/>
      </c>
      <c r="S3063" s="46">
        <f>S3062+IF(X3063=0,0,M3063)</f>
        <v/>
      </c>
      <c r="T3063" s="47">
        <f>MAX(T3062,S3063)</f>
        <v/>
      </c>
      <c r="U3063" s="48">
        <f>S3063-T3063</f>
        <v/>
      </c>
      <c r="V3063" s="47">
        <f>IFERROR(SUMIFS(DATABASE!$M$5:$M$6004,DATABASE!$B$5:$B$6004,B3063,DATABASE!$X$5:$X$6004,1),0)</f>
        <v/>
      </c>
      <c r="W3063" s="31">
        <f>IFERROR(COUNTIFS(DATABASE!$B$5:$B$6004,B3063,DATABASE!$X$5:$X$6004,1),0)</f>
        <v/>
      </c>
      <c r="X3063" s="49">
        <f>--AND(ISNUMBER(B3063),C3063&lt;&gt;"",L3063&lt;&gt;"",M3063&lt;&gt;"")</f>
        <v/>
      </c>
    </row>
    <row r="3064" ht="15" customHeight="1" s="111">
      <c r="A3064" s="50" t="inlineStr">
        <is>
          <t>JUL</t>
        </is>
      </c>
      <c r="B3064" s="51">
        <f>JUL!A65</f>
        <v/>
      </c>
      <c r="C3064" s="52">
        <f>JUL!B65</f>
        <v/>
      </c>
      <c r="D3064" s="52">
        <f>JUL!C65</f>
        <v/>
      </c>
      <c r="E3064" s="52">
        <f>JUL!D65</f>
        <v/>
      </c>
      <c r="F3064" s="52">
        <f>JUL!E65</f>
        <v/>
      </c>
      <c r="G3064" s="52">
        <f>JUL!F65</f>
        <v/>
      </c>
      <c r="H3064" s="52">
        <f>JUL!G65</f>
        <v/>
      </c>
      <c r="I3064" s="53">
        <f>JUL!H65</f>
        <v/>
      </c>
      <c r="J3064" s="53">
        <f>JUL!I65</f>
        <v/>
      </c>
      <c r="K3064" s="52">
        <f>JUL!J65</f>
        <v/>
      </c>
      <c r="L3064" s="52">
        <f>JUL!K65</f>
        <v/>
      </c>
      <c r="M3064" s="54">
        <f>JUL!L65</f>
        <v/>
      </c>
      <c r="N3064" s="52">
        <f>JUL!M65</f>
        <v/>
      </c>
      <c r="O3064" s="52">
        <f>JUL!N65</f>
        <v/>
      </c>
      <c r="P3064" s="52">
        <f>JUL!O65</f>
        <v/>
      </c>
      <c r="Q3064" s="52">
        <f>JUL!P65</f>
        <v/>
      </c>
      <c r="R3064" s="52">
        <f>JUL!Q65</f>
        <v/>
      </c>
      <c r="S3064" s="54">
        <f>S3063+IF(X3064=0,0,M3064)</f>
        <v/>
      </c>
      <c r="T3064" s="55">
        <f>MAX(T3063,S3064)</f>
        <v/>
      </c>
      <c r="U3064" s="56">
        <f>S3064-T3064</f>
        <v/>
      </c>
      <c r="V3064" s="55">
        <f>IFERROR(SUMIFS(DATABASE!$M$5:$M$6004,DATABASE!$B$5:$B$6004,B3064,DATABASE!$X$5:$X$6004,1),0)</f>
        <v/>
      </c>
      <c r="W3064" s="57">
        <f>IFERROR(COUNTIFS(DATABASE!$B$5:$B$6004,B3064,DATABASE!$X$5:$X$6004,1),0)</f>
        <v/>
      </c>
      <c r="X3064" s="58">
        <f>--AND(ISNUMBER(B3064),C3064&lt;&gt;"",L3064&lt;&gt;"",M3064&lt;&gt;"")</f>
        <v/>
      </c>
    </row>
    <row r="3065" ht="15" customHeight="1" s="111">
      <c r="A3065" s="42" t="inlineStr">
        <is>
          <t>JUL</t>
        </is>
      </c>
      <c r="B3065" s="43">
        <f>JUL!A66</f>
        <v/>
      </c>
      <c r="C3065" s="44">
        <f>JUL!B66</f>
        <v/>
      </c>
      <c r="D3065" s="44">
        <f>JUL!C66</f>
        <v/>
      </c>
      <c r="E3065" s="44">
        <f>JUL!D66</f>
        <v/>
      </c>
      <c r="F3065" s="44">
        <f>JUL!E66</f>
        <v/>
      </c>
      <c r="G3065" s="44">
        <f>JUL!F66</f>
        <v/>
      </c>
      <c r="H3065" s="44">
        <f>JUL!G66</f>
        <v/>
      </c>
      <c r="I3065" s="45">
        <f>JUL!H66</f>
        <v/>
      </c>
      <c r="J3065" s="45">
        <f>JUL!I66</f>
        <v/>
      </c>
      <c r="K3065" s="44">
        <f>JUL!J66</f>
        <v/>
      </c>
      <c r="L3065" s="44">
        <f>JUL!K66</f>
        <v/>
      </c>
      <c r="M3065" s="46">
        <f>JUL!L66</f>
        <v/>
      </c>
      <c r="N3065" s="44">
        <f>JUL!M66</f>
        <v/>
      </c>
      <c r="O3065" s="44">
        <f>JUL!N66</f>
        <v/>
      </c>
      <c r="P3065" s="44">
        <f>JUL!O66</f>
        <v/>
      </c>
      <c r="Q3065" s="44">
        <f>JUL!P66</f>
        <v/>
      </c>
      <c r="R3065" s="44">
        <f>JUL!Q66</f>
        <v/>
      </c>
      <c r="S3065" s="46">
        <f>S3064+IF(X3065=0,0,M3065)</f>
        <v/>
      </c>
      <c r="T3065" s="47">
        <f>MAX(T3064,S3065)</f>
        <v/>
      </c>
      <c r="U3065" s="48">
        <f>S3065-T3065</f>
        <v/>
      </c>
      <c r="V3065" s="47">
        <f>IFERROR(SUMIFS(DATABASE!$M$5:$M$6004,DATABASE!$B$5:$B$6004,B3065,DATABASE!$X$5:$X$6004,1),0)</f>
        <v/>
      </c>
      <c r="W3065" s="31">
        <f>IFERROR(COUNTIFS(DATABASE!$B$5:$B$6004,B3065,DATABASE!$X$5:$X$6004,1),0)</f>
        <v/>
      </c>
      <c r="X3065" s="49">
        <f>--AND(ISNUMBER(B3065),C3065&lt;&gt;"",L3065&lt;&gt;"",M3065&lt;&gt;"")</f>
        <v/>
      </c>
    </row>
    <row r="3066" ht="15" customHeight="1" s="111">
      <c r="A3066" s="50" t="inlineStr">
        <is>
          <t>JUL</t>
        </is>
      </c>
      <c r="B3066" s="51">
        <f>JUL!A67</f>
        <v/>
      </c>
      <c r="C3066" s="52">
        <f>JUL!B67</f>
        <v/>
      </c>
      <c r="D3066" s="52">
        <f>JUL!C67</f>
        <v/>
      </c>
      <c r="E3066" s="52">
        <f>JUL!D67</f>
        <v/>
      </c>
      <c r="F3066" s="52">
        <f>JUL!E67</f>
        <v/>
      </c>
      <c r="G3066" s="52">
        <f>JUL!F67</f>
        <v/>
      </c>
      <c r="H3066" s="52">
        <f>JUL!G67</f>
        <v/>
      </c>
      <c r="I3066" s="53">
        <f>JUL!H67</f>
        <v/>
      </c>
      <c r="J3066" s="53">
        <f>JUL!I67</f>
        <v/>
      </c>
      <c r="K3066" s="52">
        <f>JUL!J67</f>
        <v/>
      </c>
      <c r="L3066" s="52">
        <f>JUL!K67</f>
        <v/>
      </c>
      <c r="M3066" s="54">
        <f>JUL!L67</f>
        <v/>
      </c>
      <c r="N3066" s="52">
        <f>JUL!M67</f>
        <v/>
      </c>
      <c r="O3066" s="52">
        <f>JUL!N67</f>
        <v/>
      </c>
      <c r="P3066" s="52">
        <f>JUL!O67</f>
        <v/>
      </c>
      <c r="Q3066" s="52">
        <f>JUL!P67</f>
        <v/>
      </c>
      <c r="R3066" s="52">
        <f>JUL!Q67</f>
        <v/>
      </c>
      <c r="S3066" s="54">
        <f>S3065+IF(X3066=0,0,M3066)</f>
        <v/>
      </c>
      <c r="T3066" s="55">
        <f>MAX(T3065,S3066)</f>
        <v/>
      </c>
      <c r="U3066" s="56">
        <f>S3066-T3066</f>
        <v/>
      </c>
      <c r="V3066" s="55">
        <f>IFERROR(SUMIFS(DATABASE!$M$5:$M$6004,DATABASE!$B$5:$B$6004,B3066,DATABASE!$X$5:$X$6004,1),0)</f>
        <v/>
      </c>
      <c r="W3066" s="57">
        <f>IFERROR(COUNTIFS(DATABASE!$B$5:$B$6004,B3066,DATABASE!$X$5:$X$6004,1),0)</f>
        <v/>
      </c>
      <c r="X3066" s="58">
        <f>--AND(ISNUMBER(B3066),C3066&lt;&gt;"",L3066&lt;&gt;"",M3066&lt;&gt;"")</f>
        <v/>
      </c>
    </row>
    <row r="3067" ht="15" customHeight="1" s="111">
      <c r="A3067" s="42" t="inlineStr">
        <is>
          <t>JUL</t>
        </is>
      </c>
      <c r="B3067" s="43">
        <f>JUL!A68</f>
        <v/>
      </c>
      <c r="C3067" s="44">
        <f>JUL!B68</f>
        <v/>
      </c>
      <c r="D3067" s="44">
        <f>JUL!C68</f>
        <v/>
      </c>
      <c r="E3067" s="44">
        <f>JUL!D68</f>
        <v/>
      </c>
      <c r="F3067" s="44">
        <f>JUL!E68</f>
        <v/>
      </c>
      <c r="G3067" s="44">
        <f>JUL!F68</f>
        <v/>
      </c>
      <c r="H3067" s="44">
        <f>JUL!G68</f>
        <v/>
      </c>
      <c r="I3067" s="45">
        <f>JUL!H68</f>
        <v/>
      </c>
      <c r="J3067" s="45">
        <f>JUL!I68</f>
        <v/>
      </c>
      <c r="K3067" s="44">
        <f>JUL!J68</f>
        <v/>
      </c>
      <c r="L3067" s="44">
        <f>JUL!K68</f>
        <v/>
      </c>
      <c r="M3067" s="46">
        <f>JUL!L68</f>
        <v/>
      </c>
      <c r="N3067" s="44">
        <f>JUL!M68</f>
        <v/>
      </c>
      <c r="O3067" s="44">
        <f>JUL!N68</f>
        <v/>
      </c>
      <c r="P3067" s="44">
        <f>JUL!O68</f>
        <v/>
      </c>
      <c r="Q3067" s="44">
        <f>JUL!P68</f>
        <v/>
      </c>
      <c r="R3067" s="44">
        <f>JUL!Q68</f>
        <v/>
      </c>
      <c r="S3067" s="46">
        <f>S3066+IF(X3067=0,0,M3067)</f>
        <v/>
      </c>
      <c r="T3067" s="47">
        <f>MAX(T3066,S3067)</f>
        <v/>
      </c>
      <c r="U3067" s="48">
        <f>S3067-T3067</f>
        <v/>
      </c>
      <c r="V3067" s="47">
        <f>IFERROR(SUMIFS(DATABASE!$M$5:$M$6004,DATABASE!$B$5:$B$6004,B3067,DATABASE!$X$5:$X$6004,1),0)</f>
        <v/>
      </c>
      <c r="W3067" s="31">
        <f>IFERROR(COUNTIFS(DATABASE!$B$5:$B$6004,B3067,DATABASE!$X$5:$X$6004,1),0)</f>
        <v/>
      </c>
      <c r="X3067" s="49">
        <f>--AND(ISNUMBER(B3067),C3067&lt;&gt;"",L3067&lt;&gt;"",M3067&lt;&gt;"")</f>
        <v/>
      </c>
    </row>
    <row r="3068" ht="15" customHeight="1" s="111">
      <c r="A3068" s="50" t="inlineStr">
        <is>
          <t>JUL</t>
        </is>
      </c>
      <c r="B3068" s="51">
        <f>JUL!A69</f>
        <v/>
      </c>
      <c r="C3068" s="52">
        <f>JUL!B69</f>
        <v/>
      </c>
      <c r="D3068" s="52">
        <f>JUL!C69</f>
        <v/>
      </c>
      <c r="E3068" s="52">
        <f>JUL!D69</f>
        <v/>
      </c>
      <c r="F3068" s="52">
        <f>JUL!E69</f>
        <v/>
      </c>
      <c r="G3068" s="52">
        <f>JUL!F69</f>
        <v/>
      </c>
      <c r="H3068" s="52">
        <f>JUL!G69</f>
        <v/>
      </c>
      <c r="I3068" s="53">
        <f>JUL!H69</f>
        <v/>
      </c>
      <c r="J3068" s="53">
        <f>JUL!I69</f>
        <v/>
      </c>
      <c r="K3068" s="52">
        <f>JUL!J69</f>
        <v/>
      </c>
      <c r="L3068" s="52">
        <f>JUL!K69</f>
        <v/>
      </c>
      <c r="M3068" s="54">
        <f>JUL!L69</f>
        <v/>
      </c>
      <c r="N3068" s="52">
        <f>JUL!M69</f>
        <v/>
      </c>
      <c r="O3068" s="52">
        <f>JUL!N69</f>
        <v/>
      </c>
      <c r="P3068" s="52">
        <f>JUL!O69</f>
        <v/>
      </c>
      <c r="Q3068" s="52">
        <f>JUL!P69</f>
        <v/>
      </c>
      <c r="R3068" s="52">
        <f>JUL!Q69</f>
        <v/>
      </c>
      <c r="S3068" s="54">
        <f>S3067+IF(X3068=0,0,M3068)</f>
        <v/>
      </c>
      <c r="T3068" s="55">
        <f>MAX(T3067,S3068)</f>
        <v/>
      </c>
      <c r="U3068" s="56">
        <f>S3068-T3068</f>
        <v/>
      </c>
      <c r="V3068" s="55">
        <f>IFERROR(SUMIFS(DATABASE!$M$5:$M$6004,DATABASE!$B$5:$B$6004,B3068,DATABASE!$X$5:$X$6004,1),0)</f>
        <v/>
      </c>
      <c r="W3068" s="57">
        <f>IFERROR(COUNTIFS(DATABASE!$B$5:$B$6004,B3068,DATABASE!$X$5:$X$6004,1),0)</f>
        <v/>
      </c>
      <c r="X3068" s="58">
        <f>--AND(ISNUMBER(B3068),C3068&lt;&gt;"",L3068&lt;&gt;"",M3068&lt;&gt;"")</f>
        <v/>
      </c>
    </row>
    <row r="3069" ht="15" customHeight="1" s="111">
      <c r="A3069" s="42" t="inlineStr">
        <is>
          <t>JUL</t>
        </is>
      </c>
      <c r="B3069" s="43">
        <f>JUL!A70</f>
        <v/>
      </c>
      <c r="C3069" s="44">
        <f>JUL!B70</f>
        <v/>
      </c>
      <c r="D3069" s="44">
        <f>JUL!C70</f>
        <v/>
      </c>
      <c r="E3069" s="44">
        <f>JUL!D70</f>
        <v/>
      </c>
      <c r="F3069" s="44">
        <f>JUL!E70</f>
        <v/>
      </c>
      <c r="G3069" s="44">
        <f>JUL!F70</f>
        <v/>
      </c>
      <c r="H3069" s="44">
        <f>JUL!G70</f>
        <v/>
      </c>
      <c r="I3069" s="45">
        <f>JUL!H70</f>
        <v/>
      </c>
      <c r="J3069" s="45">
        <f>JUL!I70</f>
        <v/>
      </c>
      <c r="K3069" s="44">
        <f>JUL!J70</f>
        <v/>
      </c>
      <c r="L3069" s="44">
        <f>JUL!K70</f>
        <v/>
      </c>
      <c r="M3069" s="46">
        <f>JUL!L70</f>
        <v/>
      </c>
      <c r="N3069" s="44">
        <f>JUL!M70</f>
        <v/>
      </c>
      <c r="O3069" s="44">
        <f>JUL!N70</f>
        <v/>
      </c>
      <c r="P3069" s="44">
        <f>JUL!O70</f>
        <v/>
      </c>
      <c r="Q3069" s="44">
        <f>JUL!P70</f>
        <v/>
      </c>
      <c r="R3069" s="44">
        <f>JUL!Q70</f>
        <v/>
      </c>
      <c r="S3069" s="46">
        <f>S3068+IF(X3069=0,0,M3069)</f>
        <v/>
      </c>
      <c r="T3069" s="47">
        <f>MAX(T3068,S3069)</f>
        <v/>
      </c>
      <c r="U3069" s="48">
        <f>S3069-T3069</f>
        <v/>
      </c>
      <c r="V3069" s="47">
        <f>IFERROR(SUMIFS(DATABASE!$M$5:$M$6004,DATABASE!$B$5:$B$6004,B3069,DATABASE!$X$5:$X$6004,1),0)</f>
        <v/>
      </c>
      <c r="W3069" s="31">
        <f>IFERROR(COUNTIFS(DATABASE!$B$5:$B$6004,B3069,DATABASE!$X$5:$X$6004,1),0)</f>
        <v/>
      </c>
      <c r="X3069" s="49">
        <f>--AND(ISNUMBER(B3069),C3069&lt;&gt;"",L3069&lt;&gt;"",M3069&lt;&gt;"")</f>
        <v/>
      </c>
    </row>
    <row r="3070" ht="15" customHeight="1" s="111">
      <c r="A3070" s="50" t="inlineStr">
        <is>
          <t>JUL</t>
        </is>
      </c>
      <c r="B3070" s="51">
        <f>JUL!A71</f>
        <v/>
      </c>
      <c r="C3070" s="52">
        <f>JUL!B71</f>
        <v/>
      </c>
      <c r="D3070" s="52">
        <f>JUL!C71</f>
        <v/>
      </c>
      <c r="E3070" s="52">
        <f>JUL!D71</f>
        <v/>
      </c>
      <c r="F3070" s="52">
        <f>JUL!E71</f>
        <v/>
      </c>
      <c r="G3070" s="52">
        <f>JUL!F71</f>
        <v/>
      </c>
      <c r="H3070" s="52">
        <f>JUL!G71</f>
        <v/>
      </c>
      <c r="I3070" s="53">
        <f>JUL!H71</f>
        <v/>
      </c>
      <c r="J3070" s="53">
        <f>JUL!I71</f>
        <v/>
      </c>
      <c r="K3070" s="52">
        <f>JUL!J71</f>
        <v/>
      </c>
      <c r="L3070" s="52">
        <f>JUL!K71</f>
        <v/>
      </c>
      <c r="M3070" s="54">
        <f>JUL!L71</f>
        <v/>
      </c>
      <c r="N3070" s="52">
        <f>JUL!M71</f>
        <v/>
      </c>
      <c r="O3070" s="52">
        <f>JUL!N71</f>
        <v/>
      </c>
      <c r="P3070" s="52">
        <f>JUL!O71</f>
        <v/>
      </c>
      <c r="Q3070" s="52">
        <f>JUL!P71</f>
        <v/>
      </c>
      <c r="R3070" s="52">
        <f>JUL!Q71</f>
        <v/>
      </c>
      <c r="S3070" s="54">
        <f>S3069+IF(X3070=0,0,M3070)</f>
        <v/>
      </c>
      <c r="T3070" s="55">
        <f>MAX(T3069,S3070)</f>
        <v/>
      </c>
      <c r="U3070" s="56">
        <f>S3070-T3070</f>
        <v/>
      </c>
      <c r="V3070" s="55">
        <f>IFERROR(SUMIFS(DATABASE!$M$5:$M$6004,DATABASE!$B$5:$B$6004,B3070,DATABASE!$X$5:$X$6004,1),0)</f>
        <v/>
      </c>
      <c r="W3070" s="57">
        <f>IFERROR(COUNTIFS(DATABASE!$B$5:$B$6004,B3070,DATABASE!$X$5:$X$6004,1),0)</f>
        <v/>
      </c>
      <c r="X3070" s="58">
        <f>--AND(ISNUMBER(B3070),C3070&lt;&gt;"",L3070&lt;&gt;"",M3070&lt;&gt;"")</f>
        <v/>
      </c>
    </row>
    <row r="3071" ht="15" customHeight="1" s="111">
      <c r="A3071" s="42" t="inlineStr">
        <is>
          <t>JUL</t>
        </is>
      </c>
      <c r="B3071" s="43">
        <f>JUL!A72</f>
        <v/>
      </c>
      <c r="C3071" s="44">
        <f>JUL!B72</f>
        <v/>
      </c>
      <c r="D3071" s="44">
        <f>JUL!C72</f>
        <v/>
      </c>
      <c r="E3071" s="44">
        <f>JUL!D72</f>
        <v/>
      </c>
      <c r="F3071" s="44">
        <f>JUL!E72</f>
        <v/>
      </c>
      <c r="G3071" s="44">
        <f>JUL!F72</f>
        <v/>
      </c>
      <c r="H3071" s="44">
        <f>JUL!G72</f>
        <v/>
      </c>
      <c r="I3071" s="45">
        <f>JUL!H72</f>
        <v/>
      </c>
      <c r="J3071" s="45">
        <f>JUL!I72</f>
        <v/>
      </c>
      <c r="K3071" s="44">
        <f>JUL!J72</f>
        <v/>
      </c>
      <c r="L3071" s="44">
        <f>JUL!K72</f>
        <v/>
      </c>
      <c r="M3071" s="46">
        <f>JUL!L72</f>
        <v/>
      </c>
      <c r="N3071" s="44">
        <f>JUL!M72</f>
        <v/>
      </c>
      <c r="O3071" s="44">
        <f>JUL!N72</f>
        <v/>
      </c>
      <c r="P3071" s="44">
        <f>JUL!O72</f>
        <v/>
      </c>
      <c r="Q3071" s="44">
        <f>JUL!P72</f>
        <v/>
      </c>
      <c r="R3071" s="44">
        <f>JUL!Q72</f>
        <v/>
      </c>
      <c r="S3071" s="46">
        <f>S3070+IF(X3071=0,0,M3071)</f>
        <v/>
      </c>
      <c r="T3071" s="47">
        <f>MAX(T3070,S3071)</f>
        <v/>
      </c>
      <c r="U3071" s="48">
        <f>S3071-T3071</f>
        <v/>
      </c>
      <c r="V3071" s="47">
        <f>IFERROR(SUMIFS(DATABASE!$M$5:$M$6004,DATABASE!$B$5:$B$6004,B3071,DATABASE!$X$5:$X$6004,1),0)</f>
        <v/>
      </c>
      <c r="W3071" s="31">
        <f>IFERROR(COUNTIFS(DATABASE!$B$5:$B$6004,B3071,DATABASE!$X$5:$X$6004,1),0)</f>
        <v/>
      </c>
      <c r="X3071" s="49">
        <f>--AND(ISNUMBER(B3071),C3071&lt;&gt;"",L3071&lt;&gt;"",M3071&lt;&gt;"")</f>
        <v/>
      </c>
    </row>
    <row r="3072" ht="15" customHeight="1" s="111">
      <c r="A3072" s="50" t="inlineStr">
        <is>
          <t>JUL</t>
        </is>
      </c>
      <c r="B3072" s="51">
        <f>JUL!A73</f>
        <v/>
      </c>
      <c r="C3072" s="52">
        <f>JUL!B73</f>
        <v/>
      </c>
      <c r="D3072" s="52">
        <f>JUL!C73</f>
        <v/>
      </c>
      <c r="E3072" s="52">
        <f>JUL!D73</f>
        <v/>
      </c>
      <c r="F3072" s="52">
        <f>JUL!E73</f>
        <v/>
      </c>
      <c r="G3072" s="52">
        <f>JUL!F73</f>
        <v/>
      </c>
      <c r="H3072" s="52">
        <f>JUL!G73</f>
        <v/>
      </c>
      <c r="I3072" s="53">
        <f>JUL!H73</f>
        <v/>
      </c>
      <c r="J3072" s="53">
        <f>JUL!I73</f>
        <v/>
      </c>
      <c r="K3072" s="52">
        <f>JUL!J73</f>
        <v/>
      </c>
      <c r="L3072" s="52">
        <f>JUL!K73</f>
        <v/>
      </c>
      <c r="M3072" s="54">
        <f>JUL!L73</f>
        <v/>
      </c>
      <c r="N3072" s="52">
        <f>JUL!M73</f>
        <v/>
      </c>
      <c r="O3072" s="52">
        <f>JUL!N73</f>
        <v/>
      </c>
      <c r="P3072" s="52">
        <f>JUL!O73</f>
        <v/>
      </c>
      <c r="Q3072" s="52">
        <f>JUL!P73</f>
        <v/>
      </c>
      <c r="R3072" s="52">
        <f>JUL!Q73</f>
        <v/>
      </c>
      <c r="S3072" s="54">
        <f>S3071+IF(X3072=0,0,M3072)</f>
        <v/>
      </c>
      <c r="T3072" s="55">
        <f>MAX(T3071,S3072)</f>
        <v/>
      </c>
      <c r="U3072" s="56">
        <f>S3072-T3072</f>
        <v/>
      </c>
      <c r="V3072" s="55">
        <f>IFERROR(SUMIFS(DATABASE!$M$5:$M$6004,DATABASE!$B$5:$B$6004,B3072,DATABASE!$X$5:$X$6004,1),0)</f>
        <v/>
      </c>
      <c r="W3072" s="57">
        <f>IFERROR(COUNTIFS(DATABASE!$B$5:$B$6004,B3072,DATABASE!$X$5:$X$6004,1),0)</f>
        <v/>
      </c>
      <c r="X3072" s="58">
        <f>--AND(ISNUMBER(B3072),C3072&lt;&gt;"",L3072&lt;&gt;"",M3072&lt;&gt;"")</f>
        <v/>
      </c>
    </row>
    <row r="3073" ht="15" customHeight="1" s="111">
      <c r="A3073" s="42" t="inlineStr">
        <is>
          <t>JUL</t>
        </is>
      </c>
      <c r="B3073" s="43">
        <f>JUL!A74</f>
        <v/>
      </c>
      <c r="C3073" s="44">
        <f>JUL!B74</f>
        <v/>
      </c>
      <c r="D3073" s="44">
        <f>JUL!C74</f>
        <v/>
      </c>
      <c r="E3073" s="44">
        <f>JUL!D74</f>
        <v/>
      </c>
      <c r="F3073" s="44">
        <f>JUL!E74</f>
        <v/>
      </c>
      <c r="G3073" s="44">
        <f>JUL!F74</f>
        <v/>
      </c>
      <c r="H3073" s="44">
        <f>JUL!G74</f>
        <v/>
      </c>
      <c r="I3073" s="45">
        <f>JUL!H74</f>
        <v/>
      </c>
      <c r="J3073" s="45">
        <f>JUL!I74</f>
        <v/>
      </c>
      <c r="K3073" s="44">
        <f>JUL!J74</f>
        <v/>
      </c>
      <c r="L3073" s="44">
        <f>JUL!K74</f>
        <v/>
      </c>
      <c r="M3073" s="46">
        <f>JUL!L74</f>
        <v/>
      </c>
      <c r="N3073" s="44">
        <f>JUL!M74</f>
        <v/>
      </c>
      <c r="O3073" s="44">
        <f>JUL!N74</f>
        <v/>
      </c>
      <c r="P3073" s="44">
        <f>JUL!O74</f>
        <v/>
      </c>
      <c r="Q3073" s="44">
        <f>JUL!P74</f>
        <v/>
      </c>
      <c r="R3073" s="44">
        <f>JUL!Q74</f>
        <v/>
      </c>
      <c r="S3073" s="46">
        <f>S3072+IF(X3073=0,0,M3073)</f>
        <v/>
      </c>
      <c r="T3073" s="47">
        <f>MAX(T3072,S3073)</f>
        <v/>
      </c>
      <c r="U3073" s="48">
        <f>S3073-T3073</f>
        <v/>
      </c>
      <c r="V3073" s="47">
        <f>IFERROR(SUMIFS(DATABASE!$M$5:$M$6004,DATABASE!$B$5:$B$6004,B3073,DATABASE!$X$5:$X$6004,1),0)</f>
        <v/>
      </c>
      <c r="W3073" s="31">
        <f>IFERROR(COUNTIFS(DATABASE!$B$5:$B$6004,B3073,DATABASE!$X$5:$X$6004,1),0)</f>
        <v/>
      </c>
      <c r="X3073" s="49">
        <f>--AND(ISNUMBER(B3073),C3073&lt;&gt;"",L3073&lt;&gt;"",M3073&lt;&gt;"")</f>
        <v/>
      </c>
    </row>
    <row r="3074" ht="15" customHeight="1" s="111">
      <c r="A3074" s="50" t="inlineStr">
        <is>
          <t>JUL</t>
        </is>
      </c>
      <c r="B3074" s="51">
        <f>JUL!A75</f>
        <v/>
      </c>
      <c r="C3074" s="52">
        <f>JUL!B75</f>
        <v/>
      </c>
      <c r="D3074" s="52">
        <f>JUL!C75</f>
        <v/>
      </c>
      <c r="E3074" s="52">
        <f>JUL!D75</f>
        <v/>
      </c>
      <c r="F3074" s="52">
        <f>JUL!E75</f>
        <v/>
      </c>
      <c r="G3074" s="52">
        <f>JUL!F75</f>
        <v/>
      </c>
      <c r="H3074" s="52">
        <f>JUL!G75</f>
        <v/>
      </c>
      <c r="I3074" s="53">
        <f>JUL!H75</f>
        <v/>
      </c>
      <c r="J3074" s="53">
        <f>JUL!I75</f>
        <v/>
      </c>
      <c r="K3074" s="52">
        <f>JUL!J75</f>
        <v/>
      </c>
      <c r="L3074" s="52">
        <f>JUL!K75</f>
        <v/>
      </c>
      <c r="M3074" s="54">
        <f>JUL!L75</f>
        <v/>
      </c>
      <c r="N3074" s="52">
        <f>JUL!M75</f>
        <v/>
      </c>
      <c r="O3074" s="52">
        <f>JUL!N75</f>
        <v/>
      </c>
      <c r="P3074" s="52">
        <f>JUL!O75</f>
        <v/>
      </c>
      <c r="Q3074" s="52">
        <f>JUL!P75</f>
        <v/>
      </c>
      <c r="R3074" s="52">
        <f>JUL!Q75</f>
        <v/>
      </c>
      <c r="S3074" s="54">
        <f>S3073+IF(X3074=0,0,M3074)</f>
        <v/>
      </c>
      <c r="T3074" s="55">
        <f>MAX(T3073,S3074)</f>
        <v/>
      </c>
      <c r="U3074" s="56">
        <f>S3074-T3074</f>
        <v/>
      </c>
      <c r="V3074" s="55">
        <f>IFERROR(SUMIFS(DATABASE!$M$5:$M$6004,DATABASE!$B$5:$B$6004,B3074,DATABASE!$X$5:$X$6004,1),0)</f>
        <v/>
      </c>
      <c r="W3074" s="57">
        <f>IFERROR(COUNTIFS(DATABASE!$B$5:$B$6004,B3074,DATABASE!$X$5:$X$6004,1),0)</f>
        <v/>
      </c>
      <c r="X3074" s="58">
        <f>--AND(ISNUMBER(B3074),C3074&lt;&gt;"",L3074&lt;&gt;"",M3074&lt;&gt;"")</f>
        <v/>
      </c>
    </row>
    <row r="3075" ht="15" customHeight="1" s="111">
      <c r="A3075" s="42" t="inlineStr">
        <is>
          <t>JUL</t>
        </is>
      </c>
      <c r="B3075" s="43">
        <f>JUL!A76</f>
        <v/>
      </c>
      <c r="C3075" s="44">
        <f>JUL!B76</f>
        <v/>
      </c>
      <c r="D3075" s="44">
        <f>JUL!C76</f>
        <v/>
      </c>
      <c r="E3075" s="44">
        <f>JUL!D76</f>
        <v/>
      </c>
      <c r="F3075" s="44">
        <f>JUL!E76</f>
        <v/>
      </c>
      <c r="G3075" s="44">
        <f>JUL!F76</f>
        <v/>
      </c>
      <c r="H3075" s="44">
        <f>JUL!G76</f>
        <v/>
      </c>
      <c r="I3075" s="45">
        <f>JUL!H76</f>
        <v/>
      </c>
      <c r="J3075" s="45">
        <f>JUL!I76</f>
        <v/>
      </c>
      <c r="K3075" s="44">
        <f>JUL!J76</f>
        <v/>
      </c>
      <c r="L3075" s="44">
        <f>JUL!K76</f>
        <v/>
      </c>
      <c r="M3075" s="46">
        <f>JUL!L76</f>
        <v/>
      </c>
      <c r="N3075" s="44">
        <f>JUL!M76</f>
        <v/>
      </c>
      <c r="O3075" s="44">
        <f>JUL!N76</f>
        <v/>
      </c>
      <c r="P3075" s="44">
        <f>JUL!O76</f>
        <v/>
      </c>
      <c r="Q3075" s="44">
        <f>JUL!P76</f>
        <v/>
      </c>
      <c r="R3075" s="44">
        <f>JUL!Q76</f>
        <v/>
      </c>
      <c r="S3075" s="46">
        <f>S3074+IF(X3075=0,0,M3075)</f>
        <v/>
      </c>
      <c r="T3075" s="47">
        <f>MAX(T3074,S3075)</f>
        <v/>
      </c>
      <c r="U3075" s="48">
        <f>S3075-T3075</f>
        <v/>
      </c>
      <c r="V3075" s="47">
        <f>IFERROR(SUMIFS(DATABASE!$M$5:$M$6004,DATABASE!$B$5:$B$6004,B3075,DATABASE!$X$5:$X$6004,1),0)</f>
        <v/>
      </c>
      <c r="W3075" s="31">
        <f>IFERROR(COUNTIFS(DATABASE!$B$5:$B$6004,B3075,DATABASE!$X$5:$X$6004,1),0)</f>
        <v/>
      </c>
      <c r="X3075" s="49">
        <f>--AND(ISNUMBER(B3075),C3075&lt;&gt;"",L3075&lt;&gt;"",M3075&lt;&gt;"")</f>
        <v/>
      </c>
    </row>
    <row r="3076" ht="15" customHeight="1" s="111">
      <c r="A3076" s="50" t="inlineStr">
        <is>
          <t>JUL</t>
        </is>
      </c>
      <c r="B3076" s="51">
        <f>JUL!A77</f>
        <v/>
      </c>
      <c r="C3076" s="52">
        <f>JUL!B77</f>
        <v/>
      </c>
      <c r="D3076" s="52">
        <f>JUL!C77</f>
        <v/>
      </c>
      <c r="E3076" s="52">
        <f>JUL!D77</f>
        <v/>
      </c>
      <c r="F3076" s="52">
        <f>JUL!E77</f>
        <v/>
      </c>
      <c r="G3076" s="52">
        <f>JUL!F77</f>
        <v/>
      </c>
      <c r="H3076" s="52">
        <f>JUL!G77</f>
        <v/>
      </c>
      <c r="I3076" s="53">
        <f>JUL!H77</f>
        <v/>
      </c>
      <c r="J3076" s="53">
        <f>JUL!I77</f>
        <v/>
      </c>
      <c r="K3076" s="52">
        <f>JUL!J77</f>
        <v/>
      </c>
      <c r="L3076" s="52">
        <f>JUL!K77</f>
        <v/>
      </c>
      <c r="M3076" s="54">
        <f>JUL!L77</f>
        <v/>
      </c>
      <c r="N3076" s="52">
        <f>JUL!M77</f>
        <v/>
      </c>
      <c r="O3076" s="52">
        <f>JUL!N77</f>
        <v/>
      </c>
      <c r="P3076" s="52">
        <f>JUL!O77</f>
        <v/>
      </c>
      <c r="Q3076" s="52">
        <f>JUL!P77</f>
        <v/>
      </c>
      <c r="R3076" s="52">
        <f>JUL!Q77</f>
        <v/>
      </c>
      <c r="S3076" s="54">
        <f>S3075+IF(X3076=0,0,M3076)</f>
        <v/>
      </c>
      <c r="T3076" s="55">
        <f>MAX(T3075,S3076)</f>
        <v/>
      </c>
      <c r="U3076" s="56">
        <f>S3076-T3076</f>
        <v/>
      </c>
      <c r="V3076" s="55">
        <f>IFERROR(SUMIFS(DATABASE!$M$5:$M$6004,DATABASE!$B$5:$B$6004,B3076,DATABASE!$X$5:$X$6004,1),0)</f>
        <v/>
      </c>
      <c r="W3076" s="57">
        <f>IFERROR(COUNTIFS(DATABASE!$B$5:$B$6004,B3076,DATABASE!$X$5:$X$6004,1),0)</f>
        <v/>
      </c>
      <c r="X3076" s="58">
        <f>--AND(ISNUMBER(B3076),C3076&lt;&gt;"",L3076&lt;&gt;"",M3076&lt;&gt;"")</f>
        <v/>
      </c>
    </row>
    <row r="3077" ht="15" customHeight="1" s="111">
      <c r="A3077" s="42" t="inlineStr">
        <is>
          <t>JUL</t>
        </is>
      </c>
      <c r="B3077" s="43">
        <f>JUL!A78</f>
        <v/>
      </c>
      <c r="C3077" s="44">
        <f>JUL!B78</f>
        <v/>
      </c>
      <c r="D3077" s="44">
        <f>JUL!C78</f>
        <v/>
      </c>
      <c r="E3077" s="44">
        <f>JUL!D78</f>
        <v/>
      </c>
      <c r="F3077" s="44">
        <f>JUL!E78</f>
        <v/>
      </c>
      <c r="G3077" s="44">
        <f>JUL!F78</f>
        <v/>
      </c>
      <c r="H3077" s="44">
        <f>JUL!G78</f>
        <v/>
      </c>
      <c r="I3077" s="45">
        <f>JUL!H78</f>
        <v/>
      </c>
      <c r="J3077" s="45">
        <f>JUL!I78</f>
        <v/>
      </c>
      <c r="K3077" s="44">
        <f>JUL!J78</f>
        <v/>
      </c>
      <c r="L3077" s="44">
        <f>JUL!K78</f>
        <v/>
      </c>
      <c r="M3077" s="46">
        <f>JUL!L78</f>
        <v/>
      </c>
      <c r="N3077" s="44">
        <f>JUL!M78</f>
        <v/>
      </c>
      <c r="O3077" s="44">
        <f>JUL!N78</f>
        <v/>
      </c>
      <c r="P3077" s="44">
        <f>JUL!O78</f>
        <v/>
      </c>
      <c r="Q3077" s="44">
        <f>JUL!P78</f>
        <v/>
      </c>
      <c r="R3077" s="44">
        <f>JUL!Q78</f>
        <v/>
      </c>
      <c r="S3077" s="46">
        <f>S3076+IF(X3077=0,0,M3077)</f>
        <v/>
      </c>
      <c r="T3077" s="47">
        <f>MAX(T3076,S3077)</f>
        <v/>
      </c>
      <c r="U3077" s="48">
        <f>S3077-T3077</f>
        <v/>
      </c>
      <c r="V3077" s="47">
        <f>IFERROR(SUMIFS(DATABASE!$M$5:$M$6004,DATABASE!$B$5:$B$6004,B3077,DATABASE!$X$5:$X$6004,1),0)</f>
        <v/>
      </c>
      <c r="W3077" s="31">
        <f>IFERROR(COUNTIFS(DATABASE!$B$5:$B$6004,B3077,DATABASE!$X$5:$X$6004,1),0)</f>
        <v/>
      </c>
      <c r="X3077" s="49">
        <f>--AND(ISNUMBER(B3077),C3077&lt;&gt;"",L3077&lt;&gt;"",M3077&lt;&gt;"")</f>
        <v/>
      </c>
    </row>
    <row r="3078" ht="15" customHeight="1" s="111">
      <c r="A3078" s="50" t="inlineStr">
        <is>
          <t>JUL</t>
        </is>
      </c>
      <c r="B3078" s="51">
        <f>JUL!A79</f>
        <v/>
      </c>
      <c r="C3078" s="52">
        <f>JUL!B79</f>
        <v/>
      </c>
      <c r="D3078" s="52">
        <f>JUL!C79</f>
        <v/>
      </c>
      <c r="E3078" s="52">
        <f>JUL!D79</f>
        <v/>
      </c>
      <c r="F3078" s="52">
        <f>JUL!E79</f>
        <v/>
      </c>
      <c r="G3078" s="52">
        <f>JUL!F79</f>
        <v/>
      </c>
      <c r="H3078" s="52">
        <f>JUL!G79</f>
        <v/>
      </c>
      <c r="I3078" s="53">
        <f>JUL!H79</f>
        <v/>
      </c>
      <c r="J3078" s="53">
        <f>JUL!I79</f>
        <v/>
      </c>
      <c r="K3078" s="52">
        <f>JUL!J79</f>
        <v/>
      </c>
      <c r="L3078" s="52">
        <f>JUL!K79</f>
        <v/>
      </c>
      <c r="M3078" s="54">
        <f>JUL!L79</f>
        <v/>
      </c>
      <c r="N3078" s="52">
        <f>JUL!M79</f>
        <v/>
      </c>
      <c r="O3078" s="52">
        <f>JUL!N79</f>
        <v/>
      </c>
      <c r="P3078" s="52">
        <f>JUL!O79</f>
        <v/>
      </c>
      <c r="Q3078" s="52">
        <f>JUL!P79</f>
        <v/>
      </c>
      <c r="R3078" s="52">
        <f>JUL!Q79</f>
        <v/>
      </c>
      <c r="S3078" s="54">
        <f>S3077+IF(X3078=0,0,M3078)</f>
        <v/>
      </c>
      <c r="T3078" s="55">
        <f>MAX(T3077,S3078)</f>
        <v/>
      </c>
      <c r="U3078" s="56">
        <f>S3078-T3078</f>
        <v/>
      </c>
      <c r="V3078" s="55">
        <f>IFERROR(SUMIFS(DATABASE!$M$5:$M$6004,DATABASE!$B$5:$B$6004,B3078,DATABASE!$X$5:$X$6004,1),0)</f>
        <v/>
      </c>
      <c r="W3078" s="57">
        <f>IFERROR(COUNTIFS(DATABASE!$B$5:$B$6004,B3078,DATABASE!$X$5:$X$6004,1),0)</f>
        <v/>
      </c>
      <c r="X3078" s="58">
        <f>--AND(ISNUMBER(B3078),C3078&lt;&gt;"",L3078&lt;&gt;"",M3078&lt;&gt;"")</f>
        <v/>
      </c>
    </row>
    <row r="3079" ht="15" customHeight="1" s="111">
      <c r="A3079" s="42" t="inlineStr">
        <is>
          <t>JUL</t>
        </is>
      </c>
      <c r="B3079" s="43">
        <f>JUL!A80</f>
        <v/>
      </c>
      <c r="C3079" s="44">
        <f>JUL!B80</f>
        <v/>
      </c>
      <c r="D3079" s="44">
        <f>JUL!C80</f>
        <v/>
      </c>
      <c r="E3079" s="44">
        <f>JUL!D80</f>
        <v/>
      </c>
      <c r="F3079" s="44">
        <f>JUL!E80</f>
        <v/>
      </c>
      <c r="G3079" s="44">
        <f>JUL!F80</f>
        <v/>
      </c>
      <c r="H3079" s="44">
        <f>JUL!G80</f>
        <v/>
      </c>
      <c r="I3079" s="45">
        <f>JUL!H80</f>
        <v/>
      </c>
      <c r="J3079" s="45">
        <f>JUL!I80</f>
        <v/>
      </c>
      <c r="K3079" s="44">
        <f>JUL!J80</f>
        <v/>
      </c>
      <c r="L3079" s="44">
        <f>JUL!K80</f>
        <v/>
      </c>
      <c r="M3079" s="46">
        <f>JUL!L80</f>
        <v/>
      </c>
      <c r="N3079" s="44">
        <f>JUL!M80</f>
        <v/>
      </c>
      <c r="O3079" s="44">
        <f>JUL!N80</f>
        <v/>
      </c>
      <c r="P3079" s="44">
        <f>JUL!O80</f>
        <v/>
      </c>
      <c r="Q3079" s="44">
        <f>JUL!P80</f>
        <v/>
      </c>
      <c r="R3079" s="44">
        <f>JUL!Q80</f>
        <v/>
      </c>
      <c r="S3079" s="46">
        <f>S3078+IF(X3079=0,0,M3079)</f>
        <v/>
      </c>
      <c r="T3079" s="47">
        <f>MAX(T3078,S3079)</f>
        <v/>
      </c>
      <c r="U3079" s="48">
        <f>S3079-T3079</f>
        <v/>
      </c>
      <c r="V3079" s="47">
        <f>IFERROR(SUMIFS(DATABASE!$M$5:$M$6004,DATABASE!$B$5:$B$6004,B3079,DATABASE!$X$5:$X$6004,1),0)</f>
        <v/>
      </c>
      <c r="W3079" s="31">
        <f>IFERROR(COUNTIFS(DATABASE!$B$5:$B$6004,B3079,DATABASE!$X$5:$X$6004,1),0)</f>
        <v/>
      </c>
      <c r="X3079" s="49">
        <f>--AND(ISNUMBER(B3079),C3079&lt;&gt;"",L3079&lt;&gt;"",M3079&lt;&gt;"")</f>
        <v/>
      </c>
    </row>
    <row r="3080" ht="15" customHeight="1" s="111">
      <c r="A3080" s="50" t="inlineStr">
        <is>
          <t>JUL</t>
        </is>
      </c>
      <c r="B3080" s="51">
        <f>JUL!A81</f>
        <v/>
      </c>
      <c r="C3080" s="52">
        <f>JUL!B81</f>
        <v/>
      </c>
      <c r="D3080" s="52">
        <f>JUL!C81</f>
        <v/>
      </c>
      <c r="E3080" s="52">
        <f>JUL!D81</f>
        <v/>
      </c>
      <c r="F3080" s="52">
        <f>JUL!E81</f>
        <v/>
      </c>
      <c r="G3080" s="52">
        <f>JUL!F81</f>
        <v/>
      </c>
      <c r="H3080" s="52">
        <f>JUL!G81</f>
        <v/>
      </c>
      <c r="I3080" s="53">
        <f>JUL!H81</f>
        <v/>
      </c>
      <c r="J3080" s="53">
        <f>JUL!I81</f>
        <v/>
      </c>
      <c r="K3080" s="52">
        <f>JUL!J81</f>
        <v/>
      </c>
      <c r="L3080" s="52">
        <f>JUL!K81</f>
        <v/>
      </c>
      <c r="M3080" s="54">
        <f>JUL!L81</f>
        <v/>
      </c>
      <c r="N3080" s="52">
        <f>JUL!M81</f>
        <v/>
      </c>
      <c r="O3080" s="52">
        <f>JUL!N81</f>
        <v/>
      </c>
      <c r="P3080" s="52">
        <f>JUL!O81</f>
        <v/>
      </c>
      <c r="Q3080" s="52">
        <f>JUL!P81</f>
        <v/>
      </c>
      <c r="R3080" s="52">
        <f>JUL!Q81</f>
        <v/>
      </c>
      <c r="S3080" s="54">
        <f>S3079+IF(X3080=0,0,M3080)</f>
        <v/>
      </c>
      <c r="T3080" s="55">
        <f>MAX(T3079,S3080)</f>
        <v/>
      </c>
      <c r="U3080" s="56">
        <f>S3080-T3080</f>
        <v/>
      </c>
      <c r="V3080" s="55">
        <f>IFERROR(SUMIFS(DATABASE!$M$5:$M$6004,DATABASE!$B$5:$B$6004,B3080,DATABASE!$X$5:$X$6004,1),0)</f>
        <v/>
      </c>
      <c r="W3080" s="57">
        <f>IFERROR(COUNTIFS(DATABASE!$B$5:$B$6004,B3080,DATABASE!$X$5:$X$6004,1),0)</f>
        <v/>
      </c>
      <c r="X3080" s="58">
        <f>--AND(ISNUMBER(B3080),C3080&lt;&gt;"",L3080&lt;&gt;"",M3080&lt;&gt;"")</f>
        <v/>
      </c>
    </row>
    <row r="3081" ht="15" customHeight="1" s="111">
      <c r="A3081" s="42" t="inlineStr">
        <is>
          <t>JUL</t>
        </is>
      </c>
      <c r="B3081" s="43">
        <f>JUL!A82</f>
        <v/>
      </c>
      <c r="C3081" s="44">
        <f>JUL!B82</f>
        <v/>
      </c>
      <c r="D3081" s="44">
        <f>JUL!C82</f>
        <v/>
      </c>
      <c r="E3081" s="44">
        <f>JUL!D82</f>
        <v/>
      </c>
      <c r="F3081" s="44">
        <f>JUL!E82</f>
        <v/>
      </c>
      <c r="G3081" s="44">
        <f>JUL!F82</f>
        <v/>
      </c>
      <c r="H3081" s="44">
        <f>JUL!G82</f>
        <v/>
      </c>
      <c r="I3081" s="45">
        <f>JUL!H82</f>
        <v/>
      </c>
      <c r="J3081" s="45">
        <f>JUL!I82</f>
        <v/>
      </c>
      <c r="K3081" s="44">
        <f>JUL!J82</f>
        <v/>
      </c>
      <c r="L3081" s="44">
        <f>JUL!K82</f>
        <v/>
      </c>
      <c r="M3081" s="46">
        <f>JUL!L82</f>
        <v/>
      </c>
      <c r="N3081" s="44">
        <f>JUL!M82</f>
        <v/>
      </c>
      <c r="O3081" s="44">
        <f>JUL!N82</f>
        <v/>
      </c>
      <c r="P3081" s="44">
        <f>JUL!O82</f>
        <v/>
      </c>
      <c r="Q3081" s="44">
        <f>JUL!P82</f>
        <v/>
      </c>
      <c r="R3081" s="44">
        <f>JUL!Q82</f>
        <v/>
      </c>
      <c r="S3081" s="46">
        <f>S3080+IF(X3081=0,0,M3081)</f>
        <v/>
      </c>
      <c r="T3081" s="47">
        <f>MAX(T3080,S3081)</f>
        <v/>
      </c>
      <c r="U3081" s="48">
        <f>S3081-T3081</f>
        <v/>
      </c>
      <c r="V3081" s="47">
        <f>IFERROR(SUMIFS(DATABASE!$M$5:$M$6004,DATABASE!$B$5:$B$6004,B3081,DATABASE!$X$5:$X$6004,1),0)</f>
        <v/>
      </c>
      <c r="W3081" s="31">
        <f>IFERROR(COUNTIFS(DATABASE!$B$5:$B$6004,B3081,DATABASE!$X$5:$X$6004,1),0)</f>
        <v/>
      </c>
      <c r="X3081" s="49">
        <f>--AND(ISNUMBER(B3081),C3081&lt;&gt;"",L3081&lt;&gt;"",M3081&lt;&gt;"")</f>
        <v/>
      </c>
    </row>
    <row r="3082" ht="15" customHeight="1" s="111">
      <c r="A3082" s="50" t="inlineStr">
        <is>
          <t>JUL</t>
        </is>
      </c>
      <c r="B3082" s="51">
        <f>JUL!A83</f>
        <v/>
      </c>
      <c r="C3082" s="52">
        <f>JUL!B83</f>
        <v/>
      </c>
      <c r="D3082" s="52">
        <f>JUL!C83</f>
        <v/>
      </c>
      <c r="E3082" s="52">
        <f>JUL!D83</f>
        <v/>
      </c>
      <c r="F3082" s="52">
        <f>JUL!E83</f>
        <v/>
      </c>
      <c r="G3082" s="52">
        <f>JUL!F83</f>
        <v/>
      </c>
      <c r="H3082" s="52">
        <f>JUL!G83</f>
        <v/>
      </c>
      <c r="I3082" s="53">
        <f>JUL!H83</f>
        <v/>
      </c>
      <c r="J3082" s="53">
        <f>JUL!I83</f>
        <v/>
      </c>
      <c r="K3082" s="52">
        <f>JUL!J83</f>
        <v/>
      </c>
      <c r="L3082" s="52">
        <f>JUL!K83</f>
        <v/>
      </c>
      <c r="M3082" s="54">
        <f>JUL!L83</f>
        <v/>
      </c>
      <c r="N3082" s="52">
        <f>JUL!M83</f>
        <v/>
      </c>
      <c r="O3082" s="52">
        <f>JUL!N83</f>
        <v/>
      </c>
      <c r="P3082" s="52">
        <f>JUL!O83</f>
        <v/>
      </c>
      <c r="Q3082" s="52">
        <f>JUL!P83</f>
        <v/>
      </c>
      <c r="R3082" s="52">
        <f>JUL!Q83</f>
        <v/>
      </c>
      <c r="S3082" s="54">
        <f>S3081+IF(X3082=0,0,M3082)</f>
        <v/>
      </c>
      <c r="T3082" s="55">
        <f>MAX(T3081,S3082)</f>
        <v/>
      </c>
      <c r="U3082" s="56">
        <f>S3082-T3082</f>
        <v/>
      </c>
      <c r="V3082" s="55">
        <f>IFERROR(SUMIFS(DATABASE!$M$5:$M$6004,DATABASE!$B$5:$B$6004,B3082,DATABASE!$X$5:$X$6004,1),0)</f>
        <v/>
      </c>
      <c r="W3082" s="57">
        <f>IFERROR(COUNTIFS(DATABASE!$B$5:$B$6004,B3082,DATABASE!$X$5:$X$6004,1),0)</f>
        <v/>
      </c>
      <c r="X3082" s="58">
        <f>--AND(ISNUMBER(B3082),C3082&lt;&gt;"",L3082&lt;&gt;"",M3082&lt;&gt;"")</f>
        <v/>
      </c>
    </row>
    <row r="3083" ht="15" customHeight="1" s="111">
      <c r="A3083" s="42" t="inlineStr">
        <is>
          <t>JUL</t>
        </is>
      </c>
      <c r="B3083" s="43">
        <f>JUL!A84</f>
        <v/>
      </c>
      <c r="C3083" s="44">
        <f>JUL!B84</f>
        <v/>
      </c>
      <c r="D3083" s="44">
        <f>JUL!C84</f>
        <v/>
      </c>
      <c r="E3083" s="44">
        <f>JUL!D84</f>
        <v/>
      </c>
      <c r="F3083" s="44">
        <f>JUL!E84</f>
        <v/>
      </c>
      <c r="G3083" s="44">
        <f>JUL!F84</f>
        <v/>
      </c>
      <c r="H3083" s="44">
        <f>JUL!G84</f>
        <v/>
      </c>
      <c r="I3083" s="45">
        <f>JUL!H84</f>
        <v/>
      </c>
      <c r="J3083" s="45">
        <f>JUL!I84</f>
        <v/>
      </c>
      <c r="K3083" s="44">
        <f>JUL!J84</f>
        <v/>
      </c>
      <c r="L3083" s="44">
        <f>JUL!K84</f>
        <v/>
      </c>
      <c r="M3083" s="46">
        <f>JUL!L84</f>
        <v/>
      </c>
      <c r="N3083" s="44">
        <f>JUL!M84</f>
        <v/>
      </c>
      <c r="O3083" s="44">
        <f>JUL!N84</f>
        <v/>
      </c>
      <c r="P3083" s="44">
        <f>JUL!O84</f>
        <v/>
      </c>
      <c r="Q3083" s="44">
        <f>JUL!P84</f>
        <v/>
      </c>
      <c r="R3083" s="44">
        <f>JUL!Q84</f>
        <v/>
      </c>
      <c r="S3083" s="46">
        <f>S3082+IF(X3083=0,0,M3083)</f>
        <v/>
      </c>
      <c r="T3083" s="47">
        <f>MAX(T3082,S3083)</f>
        <v/>
      </c>
      <c r="U3083" s="48">
        <f>S3083-T3083</f>
        <v/>
      </c>
      <c r="V3083" s="47">
        <f>IFERROR(SUMIFS(DATABASE!$M$5:$M$6004,DATABASE!$B$5:$B$6004,B3083,DATABASE!$X$5:$X$6004,1),0)</f>
        <v/>
      </c>
      <c r="W3083" s="31">
        <f>IFERROR(COUNTIFS(DATABASE!$B$5:$B$6004,B3083,DATABASE!$X$5:$X$6004,1),0)</f>
        <v/>
      </c>
      <c r="X3083" s="49">
        <f>--AND(ISNUMBER(B3083),C3083&lt;&gt;"",L3083&lt;&gt;"",M3083&lt;&gt;"")</f>
        <v/>
      </c>
    </row>
    <row r="3084" ht="15" customHeight="1" s="111">
      <c r="A3084" s="50" t="inlineStr">
        <is>
          <t>JUL</t>
        </is>
      </c>
      <c r="B3084" s="51">
        <f>JUL!A85</f>
        <v/>
      </c>
      <c r="C3084" s="52">
        <f>JUL!B85</f>
        <v/>
      </c>
      <c r="D3084" s="52">
        <f>JUL!C85</f>
        <v/>
      </c>
      <c r="E3084" s="52">
        <f>JUL!D85</f>
        <v/>
      </c>
      <c r="F3084" s="52">
        <f>JUL!E85</f>
        <v/>
      </c>
      <c r="G3084" s="52">
        <f>JUL!F85</f>
        <v/>
      </c>
      <c r="H3084" s="52">
        <f>JUL!G85</f>
        <v/>
      </c>
      <c r="I3084" s="53">
        <f>JUL!H85</f>
        <v/>
      </c>
      <c r="J3084" s="53">
        <f>JUL!I85</f>
        <v/>
      </c>
      <c r="K3084" s="52">
        <f>JUL!J85</f>
        <v/>
      </c>
      <c r="L3084" s="52">
        <f>JUL!K85</f>
        <v/>
      </c>
      <c r="M3084" s="54">
        <f>JUL!L85</f>
        <v/>
      </c>
      <c r="N3084" s="52">
        <f>JUL!M85</f>
        <v/>
      </c>
      <c r="O3084" s="52">
        <f>JUL!N85</f>
        <v/>
      </c>
      <c r="P3084" s="52">
        <f>JUL!O85</f>
        <v/>
      </c>
      <c r="Q3084" s="52">
        <f>JUL!P85</f>
        <v/>
      </c>
      <c r="R3084" s="52">
        <f>JUL!Q85</f>
        <v/>
      </c>
      <c r="S3084" s="54">
        <f>S3083+IF(X3084=0,0,M3084)</f>
        <v/>
      </c>
      <c r="T3084" s="55">
        <f>MAX(T3083,S3084)</f>
        <v/>
      </c>
      <c r="U3084" s="56">
        <f>S3084-T3084</f>
        <v/>
      </c>
      <c r="V3084" s="55">
        <f>IFERROR(SUMIFS(DATABASE!$M$5:$M$6004,DATABASE!$B$5:$B$6004,B3084,DATABASE!$X$5:$X$6004,1),0)</f>
        <v/>
      </c>
      <c r="W3084" s="57">
        <f>IFERROR(COUNTIFS(DATABASE!$B$5:$B$6004,B3084,DATABASE!$X$5:$X$6004,1),0)</f>
        <v/>
      </c>
      <c r="X3084" s="58">
        <f>--AND(ISNUMBER(B3084),C3084&lt;&gt;"",L3084&lt;&gt;"",M3084&lt;&gt;"")</f>
        <v/>
      </c>
    </row>
    <row r="3085" ht="15" customHeight="1" s="111">
      <c r="A3085" s="42" t="inlineStr">
        <is>
          <t>JUL</t>
        </is>
      </c>
      <c r="B3085" s="43">
        <f>JUL!A86</f>
        <v/>
      </c>
      <c r="C3085" s="44">
        <f>JUL!B86</f>
        <v/>
      </c>
      <c r="D3085" s="44">
        <f>JUL!C86</f>
        <v/>
      </c>
      <c r="E3085" s="44">
        <f>JUL!D86</f>
        <v/>
      </c>
      <c r="F3085" s="44">
        <f>JUL!E86</f>
        <v/>
      </c>
      <c r="G3085" s="44">
        <f>JUL!F86</f>
        <v/>
      </c>
      <c r="H3085" s="44">
        <f>JUL!G86</f>
        <v/>
      </c>
      <c r="I3085" s="45">
        <f>JUL!H86</f>
        <v/>
      </c>
      <c r="J3085" s="45">
        <f>JUL!I86</f>
        <v/>
      </c>
      <c r="K3085" s="44">
        <f>JUL!J86</f>
        <v/>
      </c>
      <c r="L3085" s="44">
        <f>JUL!K86</f>
        <v/>
      </c>
      <c r="M3085" s="46">
        <f>JUL!L86</f>
        <v/>
      </c>
      <c r="N3085" s="44">
        <f>JUL!M86</f>
        <v/>
      </c>
      <c r="O3085" s="44">
        <f>JUL!N86</f>
        <v/>
      </c>
      <c r="P3085" s="44">
        <f>JUL!O86</f>
        <v/>
      </c>
      <c r="Q3085" s="44">
        <f>JUL!P86</f>
        <v/>
      </c>
      <c r="R3085" s="44">
        <f>JUL!Q86</f>
        <v/>
      </c>
      <c r="S3085" s="46">
        <f>S3084+IF(X3085=0,0,M3085)</f>
        <v/>
      </c>
      <c r="T3085" s="47">
        <f>MAX(T3084,S3085)</f>
        <v/>
      </c>
      <c r="U3085" s="48">
        <f>S3085-T3085</f>
        <v/>
      </c>
      <c r="V3085" s="47">
        <f>IFERROR(SUMIFS(DATABASE!$M$5:$M$6004,DATABASE!$B$5:$B$6004,B3085,DATABASE!$X$5:$X$6004,1),0)</f>
        <v/>
      </c>
      <c r="W3085" s="31">
        <f>IFERROR(COUNTIFS(DATABASE!$B$5:$B$6004,B3085,DATABASE!$X$5:$X$6004,1),0)</f>
        <v/>
      </c>
      <c r="X3085" s="49">
        <f>--AND(ISNUMBER(B3085),C3085&lt;&gt;"",L3085&lt;&gt;"",M3085&lt;&gt;"")</f>
        <v/>
      </c>
    </row>
    <row r="3086" ht="15" customHeight="1" s="111">
      <c r="A3086" s="50" t="inlineStr">
        <is>
          <t>JUL</t>
        </is>
      </c>
      <c r="B3086" s="51">
        <f>JUL!A87</f>
        <v/>
      </c>
      <c r="C3086" s="52">
        <f>JUL!B87</f>
        <v/>
      </c>
      <c r="D3086" s="52">
        <f>JUL!C87</f>
        <v/>
      </c>
      <c r="E3086" s="52">
        <f>JUL!D87</f>
        <v/>
      </c>
      <c r="F3086" s="52">
        <f>JUL!E87</f>
        <v/>
      </c>
      <c r="G3086" s="52">
        <f>JUL!F87</f>
        <v/>
      </c>
      <c r="H3086" s="52">
        <f>JUL!G87</f>
        <v/>
      </c>
      <c r="I3086" s="53">
        <f>JUL!H87</f>
        <v/>
      </c>
      <c r="J3086" s="53">
        <f>JUL!I87</f>
        <v/>
      </c>
      <c r="K3086" s="52">
        <f>JUL!J87</f>
        <v/>
      </c>
      <c r="L3086" s="52">
        <f>JUL!K87</f>
        <v/>
      </c>
      <c r="M3086" s="54">
        <f>JUL!L87</f>
        <v/>
      </c>
      <c r="N3086" s="52">
        <f>JUL!M87</f>
        <v/>
      </c>
      <c r="O3086" s="52">
        <f>JUL!N87</f>
        <v/>
      </c>
      <c r="P3086" s="52">
        <f>JUL!O87</f>
        <v/>
      </c>
      <c r="Q3086" s="52">
        <f>JUL!P87</f>
        <v/>
      </c>
      <c r="R3086" s="52">
        <f>JUL!Q87</f>
        <v/>
      </c>
      <c r="S3086" s="54">
        <f>S3085+IF(X3086=0,0,M3086)</f>
        <v/>
      </c>
      <c r="T3086" s="55">
        <f>MAX(T3085,S3086)</f>
        <v/>
      </c>
      <c r="U3086" s="56">
        <f>S3086-T3086</f>
        <v/>
      </c>
      <c r="V3086" s="55">
        <f>IFERROR(SUMIFS(DATABASE!$M$5:$M$6004,DATABASE!$B$5:$B$6004,B3086,DATABASE!$X$5:$X$6004,1),0)</f>
        <v/>
      </c>
      <c r="W3086" s="57">
        <f>IFERROR(COUNTIFS(DATABASE!$B$5:$B$6004,B3086,DATABASE!$X$5:$X$6004,1),0)</f>
        <v/>
      </c>
      <c r="X3086" s="58">
        <f>--AND(ISNUMBER(B3086),C3086&lt;&gt;"",L3086&lt;&gt;"",M3086&lt;&gt;"")</f>
        <v/>
      </c>
    </row>
    <row r="3087" ht="15" customHeight="1" s="111">
      <c r="A3087" s="42" t="inlineStr">
        <is>
          <t>JUL</t>
        </is>
      </c>
      <c r="B3087" s="43">
        <f>JUL!A88</f>
        <v/>
      </c>
      <c r="C3087" s="44">
        <f>JUL!B88</f>
        <v/>
      </c>
      <c r="D3087" s="44">
        <f>JUL!C88</f>
        <v/>
      </c>
      <c r="E3087" s="44">
        <f>JUL!D88</f>
        <v/>
      </c>
      <c r="F3087" s="44">
        <f>JUL!E88</f>
        <v/>
      </c>
      <c r="G3087" s="44">
        <f>JUL!F88</f>
        <v/>
      </c>
      <c r="H3087" s="44">
        <f>JUL!G88</f>
        <v/>
      </c>
      <c r="I3087" s="45">
        <f>JUL!H88</f>
        <v/>
      </c>
      <c r="J3087" s="45">
        <f>JUL!I88</f>
        <v/>
      </c>
      <c r="K3087" s="44">
        <f>JUL!J88</f>
        <v/>
      </c>
      <c r="L3087" s="44">
        <f>JUL!K88</f>
        <v/>
      </c>
      <c r="M3087" s="46">
        <f>JUL!L88</f>
        <v/>
      </c>
      <c r="N3087" s="44">
        <f>JUL!M88</f>
        <v/>
      </c>
      <c r="O3087" s="44">
        <f>JUL!N88</f>
        <v/>
      </c>
      <c r="P3087" s="44">
        <f>JUL!O88</f>
        <v/>
      </c>
      <c r="Q3087" s="44">
        <f>JUL!P88</f>
        <v/>
      </c>
      <c r="R3087" s="44">
        <f>JUL!Q88</f>
        <v/>
      </c>
      <c r="S3087" s="46">
        <f>S3086+IF(X3087=0,0,M3087)</f>
        <v/>
      </c>
      <c r="T3087" s="47">
        <f>MAX(T3086,S3087)</f>
        <v/>
      </c>
      <c r="U3087" s="48">
        <f>S3087-T3087</f>
        <v/>
      </c>
      <c r="V3087" s="47">
        <f>IFERROR(SUMIFS(DATABASE!$M$5:$M$6004,DATABASE!$B$5:$B$6004,B3087,DATABASE!$X$5:$X$6004,1),0)</f>
        <v/>
      </c>
      <c r="W3087" s="31">
        <f>IFERROR(COUNTIFS(DATABASE!$B$5:$B$6004,B3087,DATABASE!$X$5:$X$6004,1),0)</f>
        <v/>
      </c>
      <c r="X3087" s="49">
        <f>--AND(ISNUMBER(B3087),C3087&lt;&gt;"",L3087&lt;&gt;"",M3087&lt;&gt;"")</f>
        <v/>
      </c>
    </row>
    <row r="3088" ht="15" customHeight="1" s="111">
      <c r="A3088" s="50" t="inlineStr">
        <is>
          <t>JUL</t>
        </is>
      </c>
      <c r="B3088" s="51">
        <f>JUL!A89</f>
        <v/>
      </c>
      <c r="C3088" s="52">
        <f>JUL!B89</f>
        <v/>
      </c>
      <c r="D3088" s="52">
        <f>JUL!C89</f>
        <v/>
      </c>
      <c r="E3088" s="52">
        <f>JUL!D89</f>
        <v/>
      </c>
      <c r="F3088" s="52">
        <f>JUL!E89</f>
        <v/>
      </c>
      <c r="G3088" s="52">
        <f>JUL!F89</f>
        <v/>
      </c>
      <c r="H3088" s="52">
        <f>JUL!G89</f>
        <v/>
      </c>
      <c r="I3088" s="53">
        <f>JUL!H89</f>
        <v/>
      </c>
      <c r="J3088" s="53">
        <f>JUL!I89</f>
        <v/>
      </c>
      <c r="K3088" s="52">
        <f>JUL!J89</f>
        <v/>
      </c>
      <c r="L3088" s="52">
        <f>JUL!K89</f>
        <v/>
      </c>
      <c r="M3088" s="54">
        <f>JUL!L89</f>
        <v/>
      </c>
      <c r="N3088" s="52">
        <f>JUL!M89</f>
        <v/>
      </c>
      <c r="O3088" s="52">
        <f>JUL!N89</f>
        <v/>
      </c>
      <c r="P3088" s="52">
        <f>JUL!O89</f>
        <v/>
      </c>
      <c r="Q3088" s="52">
        <f>JUL!P89</f>
        <v/>
      </c>
      <c r="R3088" s="52">
        <f>JUL!Q89</f>
        <v/>
      </c>
      <c r="S3088" s="54">
        <f>S3087+IF(X3088=0,0,M3088)</f>
        <v/>
      </c>
      <c r="T3088" s="55">
        <f>MAX(T3087,S3088)</f>
        <v/>
      </c>
      <c r="U3088" s="56">
        <f>S3088-T3088</f>
        <v/>
      </c>
      <c r="V3088" s="55">
        <f>IFERROR(SUMIFS(DATABASE!$M$5:$M$6004,DATABASE!$B$5:$B$6004,B3088,DATABASE!$X$5:$X$6004,1),0)</f>
        <v/>
      </c>
      <c r="W3088" s="57">
        <f>IFERROR(COUNTIFS(DATABASE!$B$5:$B$6004,B3088,DATABASE!$X$5:$X$6004,1),0)</f>
        <v/>
      </c>
      <c r="X3088" s="58">
        <f>--AND(ISNUMBER(B3088),C3088&lt;&gt;"",L3088&lt;&gt;"",M3088&lt;&gt;"")</f>
        <v/>
      </c>
    </row>
    <row r="3089" ht="15" customHeight="1" s="111">
      <c r="A3089" s="42" t="inlineStr">
        <is>
          <t>JUL</t>
        </is>
      </c>
      <c r="B3089" s="43">
        <f>JUL!A90</f>
        <v/>
      </c>
      <c r="C3089" s="44">
        <f>JUL!B90</f>
        <v/>
      </c>
      <c r="D3089" s="44">
        <f>JUL!C90</f>
        <v/>
      </c>
      <c r="E3089" s="44">
        <f>JUL!D90</f>
        <v/>
      </c>
      <c r="F3089" s="44">
        <f>JUL!E90</f>
        <v/>
      </c>
      <c r="G3089" s="44">
        <f>JUL!F90</f>
        <v/>
      </c>
      <c r="H3089" s="44">
        <f>JUL!G90</f>
        <v/>
      </c>
      <c r="I3089" s="45">
        <f>JUL!H90</f>
        <v/>
      </c>
      <c r="J3089" s="45">
        <f>JUL!I90</f>
        <v/>
      </c>
      <c r="K3089" s="44">
        <f>JUL!J90</f>
        <v/>
      </c>
      <c r="L3089" s="44">
        <f>JUL!K90</f>
        <v/>
      </c>
      <c r="M3089" s="46">
        <f>JUL!L90</f>
        <v/>
      </c>
      <c r="N3089" s="44">
        <f>JUL!M90</f>
        <v/>
      </c>
      <c r="O3089" s="44">
        <f>JUL!N90</f>
        <v/>
      </c>
      <c r="P3089" s="44">
        <f>JUL!O90</f>
        <v/>
      </c>
      <c r="Q3089" s="44">
        <f>JUL!P90</f>
        <v/>
      </c>
      <c r="R3089" s="44">
        <f>JUL!Q90</f>
        <v/>
      </c>
      <c r="S3089" s="46">
        <f>S3088+IF(X3089=0,0,M3089)</f>
        <v/>
      </c>
      <c r="T3089" s="47">
        <f>MAX(T3088,S3089)</f>
        <v/>
      </c>
      <c r="U3089" s="48">
        <f>S3089-T3089</f>
        <v/>
      </c>
      <c r="V3089" s="47">
        <f>IFERROR(SUMIFS(DATABASE!$M$5:$M$6004,DATABASE!$B$5:$B$6004,B3089,DATABASE!$X$5:$X$6004,1),0)</f>
        <v/>
      </c>
      <c r="W3089" s="31">
        <f>IFERROR(COUNTIFS(DATABASE!$B$5:$B$6004,B3089,DATABASE!$X$5:$X$6004,1),0)</f>
        <v/>
      </c>
      <c r="X3089" s="49">
        <f>--AND(ISNUMBER(B3089),C3089&lt;&gt;"",L3089&lt;&gt;"",M3089&lt;&gt;"")</f>
        <v/>
      </c>
    </row>
    <row r="3090" ht="15" customHeight="1" s="111">
      <c r="A3090" s="50" t="inlineStr">
        <is>
          <t>JUL</t>
        </is>
      </c>
      <c r="B3090" s="51">
        <f>JUL!A91</f>
        <v/>
      </c>
      <c r="C3090" s="52">
        <f>JUL!B91</f>
        <v/>
      </c>
      <c r="D3090" s="52">
        <f>JUL!C91</f>
        <v/>
      </c>
      <c r="E3090" s="52">
        <f>JUL!D91</f>
        <v/>
      </c>
      <c r="F3090" s="52">
        <f>JUL!E91</f>
        <v/>
      </c>
      <c r="G3090" s="52">
        <f>JUL!F91</f>
        <v/>
      </c>
      <c r="H3090" s="52">
        <f>JUL!G91</f>
        <v/>
      </c>
      <c r="I3090" s="53">
        <f>JUL!H91</f>
        <v/>
      </c>
      <c r="J3090" s="53">
        <f>JUL!I91</f>
        <v/>
      </c>
      <c r="K3090" s="52">
        <f>JUL!J91</f>
        <v/>
      </c>
      <c r="L3090" s="52">
        <f>JUL!K91</f>
        <v/>
      </c>
      <c r="M3090" s="54">
        <f>JUL!L91</f>
        <v/>
      </c>
      <c r="N3090" s="52">
        <f>JUL!M91</f>
        <v/>
      </c>
      <c r="O3090" s="52">
        <f>JUL!N91</f>
        <v/>
      </c>
      <c r="P3090" s="52">
        <f>JUL!O91</f>
        <v/>
      </c>
      <c r="Q3090" s="52">
        <f>JUL!P91</f>
        <v/>
      </c>
      <c r="R3090" s="52">
        <f>JUL!Q91</f>
        <v/>
      </c>
      <c r="S3090" s="54">
        <f>S3089+IF(X3090=0,0,M3090)</f>
        <v/>
      </c>
      <c r="T3090" s="55">
        <f>MAX(T3089,S3090)</f>
        <v/>
      </c>
      <c r="U3090" s="56">
        <f>S3090-T3090</f>
        <v/>
      </c>
      <c r="V3090" s="55">
        <f>IFERROR(SUMIFS(DATABASE!$M$5:$M$6004,DATABASE!$B$5:$B$6004,B3090,DATABASE!$X$5:$X$6004,1),0)</f>
        <v/>
      </c>
      <c r="W3090" s="57">
        <f>IFERROR(COUNTIFS(DATABASE!$B$5:$B$6004,B3090,DATABASE!$X$5:$X$6004,1),0)</f>
        <v/>
      </c>
      <c r="X3090" s="58">
        <f>--AND(ISNUMBER(B3090),C3090&lt;&gt;"",L3090&lt;&gt;"",M3090&lt;&gt;"")</f>
        <v/>
      </c>
    </row>
    <row r="3091" ht="15" customHeight="1" s="111">
      <c r="A3091" s="42" t="inlineStr">
        <is>
          <t>JUL</t>
        </is>
      </c>
      <c r="B3091" s="43">
        <f>JUL!A92</f>
        <v/>
      </c>
      <c r="C3091" s="44">
        <f>JUL!B92</f>
        <v/>
      </c>
      <c r="D3091" s="44">
        <f>JUL!C92</f>
        <v/>
      </c>
      <c r="E3091" s="44">
        <f>JUL!D92</f>
        <v/>
      </c>
      <c r="F3091" s="44">
        <f>JUL!E92</f>
        <v/>
      </c>
      <c r="G3091" s="44">
        <f>JUL!F92</f>
        <v/>
      </c>
      <c r="H3091" s="44">
        <f>JUL!G92</f>
        <v/>
      </c>
      <c r="I3091" s="45">
        <f>JUL!H92</f>
        <v/>
      </c>
      <c r="J3091" s="45">
        <f>JUL!I92</f>
        <v/>
      </c>
      <c r="K3091" s="44">
        <f>JUL!J92</f>
        <v/>
      </c>
      <c r="L3091" s="44">
        <f>JUL!K92</f>
        <v/>
      </c>
      <c r="M3091" s="46">
        <f>JUL!L92</f>
        <v/>
      </c>
      <c r="N3091" s="44">
        <f>JUL!M92</f>
        <v/>
      </c>
      <c r="O3091" s="44">
        <f>JUL!N92</f>
        <v/>
      </c>
      <c r="P3091" s="44">
        <f>JUL!O92</f>
        <v/>
      </c>
      <c r="Q3091" s="44">
        <f>JUL!P92</f>
        <v/>
      </c>
      <c r="R3091" s="44">
        <f>JUL!Q92</f>
        <v/>
      </c>
      <c r="S3091" s="46">
        <f>S3090+IF(X3091=0,0,M3091)</f>
        <v/>
      </c>
      <c r="T3091" s="47">
        <f>MAX(T3090,S3091)</f>
        <v/>
      </c>
      <c r="U3091" s="48">
        <f>S3091-T3091</f>
        <v/>
      </c>
      <c r="V3091" s="47">
        <f>IFERROR(SUMIFS(DATABASE!$M$5:$M$6004,DATABASE!$B$5:$B$6004,B3091,DATABASE!$X$5:$X$6004,1),0)</f>
        <v/>
      </c>
      <c r="W3091" s="31">
        <f>IFERROR(COUNTIFS(DATABASE!$B$5:$B$6004,B3091,DATABASE!$X$5:$X$6004,1),0)</f>
        <v/>
      </c>
      <c r="X3091" s="49">
        <f>--AND(ISNUMBER(B3091),C3091&lt;&gt;"",L3091&lt;&gt;"",M3091&lt;&gt;"")</f>
        <v/>
      </c>
    </row>
    <row r="3092" ht="15" customHeight="1" s="111">
      <c r="A3092" s="50" t="inlineStr">
        <is>
          <t>JUL</t>
        </is>
      </c>
      <c r="B3092" s="51">
        <f>JUL!A93</f>
        <v/>
      </c>
      <c r="C3092" s="52">
        <f>JUL!B93</f>
        <v/>
      </c>
      <c r="D3092" s="52">
        <f>JUL!C93</f>
        <v/>
      </c>
      <c r="E3092" s="52">
        <f>JUL!D93</f>
        <v/>
      </c>
      <c r="F3092" s="52">
        <f>JUL!E93</f>
        <v/>
      </c>
      <c r="G3092" s="52">
        <f>JUL!F93</f>
        <v/>
      </c>
      <c r="H3092" s="52">
        <f>JUL!G93</f>
        <v/>
      </c>
      <c r="I3092" s="53">
        <f>JUL!H93</f>
        <v/>
      </c>
      <c r="J3092" s="53">
        <f>JUL!I93</f>
        <v/>
      </c>
      <c r="K3092" s="52">
        <f>JUL!J93</f>
        <v/>
      </c>
      <c r="L3092" s="52">
        <f>JUL!K93</f>
        <v/>
      </c>
      <c r="M3092" s="54">
        <f>JUL!L93</f>
        <v/>
      </c>
      <c r="N3092" s="52">
        <f>JUL!M93</f>
        <v/>
      </c>
      <c r="O3092" s="52">
        <f>JUL!N93</f>
        <v/>
      </c>
      <c r="P3092" s="52">
        <f>JUL!O93</f>
        <v/>
      </c>
      <c r="Q3092" s="52">
        <f>JUL!P93</f>
        <v/>
      </c>
      <c r="R3092" s="52">
        <f>JUL!Q93</f>
        <v/>
      </c>
      <c r="S3092" s="54">
        <f>S3091+IF(X3092=0,0,M3092)</f>
        <v/>
      </c>
      <c r="T3092" s="55">
        <f>MAX(T3091,S3092)</f>
        <v/>
      </c>
      <c r="U3092" s="56">
        <f>S3092-T3092</f>
        <v/>
      </c>
      <c r="V3092" s="55">
        <f>IFERROR(SUMIFS(DATABASE!$M$5:$M$6004,DATABASE!$B$5:$B$6004,B3092,DATABASE!$X$5:$X$6004,1),0)</f>
        <v/>
      </c>
      <c r="W3092" s="57">
        <f>IFERROR(COUNTIFS(DATABASE!$B$5:$B$6004,B3092,DATABASE!$X$5:$X$6004,1),0)</f>
        <v/>
      </c>
      <c r="X3092" s="58">
        <f>--AND(ISNUMBER(B3092),C3092&lt;&gt;"",L3092&lt;&gt;"",M3092&lt;&gt;"")</f>
        <v/>
      </c>
    </row>
    <row r="3093" ht="15" customHeight="1" s="111">
      <c r="A3093" s="42" t="inlineStr">
        <is>
          <t>JUL</t>
        </is>
      </c>
      <c r="B3093" s="43">
        <f>JUL!A94</f>
        <v/>
      </c>
      <c r="C3093" s="44">
        <f>JUL!B94</f>
        <v/>
      </c>
      <c r="D3093" s="44">
        <f>JUL!C94</f>
        <v/>
      </c>
      <c r="E3093" s="44">
        <f>JUL!D94</f>
        <v/>
      </c>
      <c r="F3093" s="44">
        <f>JUL!E94</f>
        <v/>
      </c>
      <c r="G3093" s="44">
        <f>JUL!F94</f>
        <v/>
      </c>
      <c r="H3093" s="44">
        <f>JUL!G94</f>
        <v/>
      </c>
      <c r="I3093" s="45">
        <f>JUL!H94</f>
        <v/>
      </c>
      <c r="J3093" s="45">
        <f>JUL!I94</f>
        <v/>
      </c>
      <c r="K3093" s="44">
        <f>JUL!J94</f>
        <v/>
      </c>
      <c r="L3093" s="44">
        <f>JUL!K94</f>
        <v/>
      </c>
      <c r="M3093" s="46">
        <f>JUL!L94</f>
        <v/>
      </c>
      <c r="N3093" s="44">
        <f>JUL!M94</f>
        <v/>
      </c>
      <c r="O3093" s="44">
        <f>JUL!N94</f>
        <v/>
      </c>
      <c r="P3093" s="44">
        <f>JUL!O94</f>
        <v/>
      </c>
      <c r="Q3093" s="44">
        <f>JUL!P94</f>
        <v/>
      </c>
      <c r="R3093" s="44">
        <f>JUL!Q94</f>
        <v/>
      </c>
      <c r="S3093" s="46">
        <f>S3092+IF(X3093=0,0,M3093)</f>
        <v/>
      </c>
      <c r="T3093" s="47">
        <f>MAX(T3092,S3093)</f>
        <v/>
      </c>
      <c r="U3093" s="48">
        <f>S3093-T3093</f>
        <v/>
      </c>
      <c r="V3093" s="47">
        <f>IFERROR(SUMIFS(DATABASE!$M$5:$M$6004,DATABASE!$B$5:$B$6004,B3093,DATABASE!$X$5:$X$6004,1),0)</f>
        <v/>
      </c>
      <c r="W3093" s="31">
        <f>IFERROR(COUNTIFS(DATABASE!$B$5:$B$6004,B3093,DATABASE!$X$5:$X$6004,1),0)</f>
        <v/>
      </c>
      <c r="X3093" s="49">
        <f>--AND(ISNUMBER(B3093),C3093&lt;&gt;"",L3093&lt;&gt;"",M3093&lt;&gt;"")</f>
        <v/>
      </c>
    </row>
    <row r="3094" ht="15" customHeight="1" s="111">
      <c r="A3094" s="50" t="inlineStr">
        <is>
          <t>JUL</t>
        </is>
      </c>
      <c r="B3094" s="51">
        <f>JUL!A95</f>
        <v/>
      </c>
      <c r="C3094" s="52">
        <f>JUL!B95</f>
        <v/>
      </c>
      <c r="D3094" s="52">
        <f>JUL!C95</f>
        <v/>
      </c>
      <c r="E3094" s="52">
        <f>JUL!D95</f>
        <v/>
      </c>
      <c r="F3094" s="52">
        <f>JUL!E95</f>
        <v/>
      </c>
      <c r="G3094" s="52">
        <f>JUL!F95</f>
        <v/>
      </c>
      <c r="H3094" s="52">
        <f>JUL!G95</f>
        <v/>
      </c>
      <c r="I3094" s="53">
        <f>JUL!H95</f>
        <v/>
      </c>
      <c r="J3094" s="53">
        <f>JUL!I95</f>
        <v/>
      </c>
      <c r="K3094" s="52">
        <f>JUL!J95</f>
        <v/>
      </c>
      <c r="L3094" s="52">
        <f>JUL!K95</f>
        <v/>
      </c>
      <c r="M3094" s="54">
        <f>JUL!L95</f>
        <v/>
      </c>
      <c r="N3094" s="52">
        <f>JUL!M95</f>
        <v/>
      </c>
      <c r="O3094" s="52">
        <f>JUL!N95</f>
        <v/>
      </c>
      <c r="P3094" s="52">
        <f>JUL!O95</f>
        <v/>
      </c>
      <c r="Q3094" s="52">
        <f>JUL!P95</f>
        <v/>
      </c>
      <c r="R3094" s="52">
        <f>JUL!Q95</f>
        <v/>
      </c>
      <c r="S3094" s="54">
        <f>S3093+IF(X3094=0,0,M3094)</f>
        <v/>
      </c>
      <c r="T3094" s="55">
        <f>MAX(T3093,S3094)</f>
        <v/>
      </c>
      <c r="U3094" s="56">
        <f>S3094-T3094</f>
        <v/>
      </c>
      <c r="V3094" s="55">
        <f>IFERROR(SUMIFS(DATABASE!$M$5:$M$6004,DATABASE!$B$5:$B$6004,B3094,DATABASE!$X$5:$X$6004,1),0)</f>
        <v/>
      </c>
      <c r="W3094" s="57">
        <f>IFERROR(COUNTIFS(DATABASE!$B$5:$B$6004,B3094,DATABASE!$X$5:$X$6004,1),0)</f>
        <v/>
      </c>
      <c r="X3094" s="58">
        <f>--AND(ISNUMBER(B3094),C3094&lt;&gt;"",L3094&lt;&gt;"",M3094&lt;&gt;"")</f>
        <v/>
      </c>
    </row>
    <row r="3095" ht="15" customHeight="1" s="111">
      <c r="A3095" s="42" t="inlineStr">
        <is>
          <t>JUL</t>
        </is>
      </c>
      <c r="B3095" s="43">
        <f>JUL!A96</f>
        <v/>
      </c>
      <c r="C3095" s="44">
        <f>JUL!B96</f>
        <v/>
      </c>
      <c r="D3095" s="44">
        <f>JUL!C96</f>
        <v/>
      </c>
      <c r="E3095" s="44">
        <f>JUL!D96</f>
        <v/>
      </c>
      <c r="F3095" s="44">
        <f>JUL!E96</f>
        <v/>
      </c>
      <c r="G3095" s="44">
        <f>JUL!F96</f>
        <v/>
      </c>
      <c r="H3095" s="44">
        <f>JUL!G96</f>
        <v/>
      </c>
      <c r="I3095" s="45">
        <f>JUL!H96</f>
        <v/>
      </c>
      <c r="J3095" s="45">
        <f>JUL!I96</f>
        <v/>
      </c>
      <c r="K3095" s="44">
        <f>JUL!J96</f>
        <v/>
      </c>
      <c r="L3095" s="44">
        <f>JUL!K96</f>
        <v/>
      </c>
      <c r="M3095" s="46">
        <f>JUL!L96</f>
        <v/>
      </c>
      <c r="N3095" s="44">
        <f>JUL!M96</f>
        <v/>
      </c>
      <c r="O3095" s="44">
        <f>JUL!N96</f>
        <v/>
      </c>
      <c r="P3095" s="44">
        <f>JUL!O96</f>
        <v/>
      </c>
      <c r="Q3095" s="44">
        <f>JUL!P96</f>
        <v/>
      </c>
      <c r="R3095" s="44">
        <f>JUL!Q96</f>
        <v/>
      </c>
      <c r="S3095" s="46">
        <f>S3094+IF(X3095=0,0,M3095)</f>
        <v/>
      </c>
      <c r="T3095" s="47">
        <f>MAX(T3094,S3095)</f>
        <v/>
      </c>
      <c r="U3095" s="48">
        <f>S3095-T3095</f>
        <v/>
      </c>
      <c r="V3095" s="47">
        <f>IFERROR(SUMIFS(DATABASE!$M$5:$M$6004,DATABASE!$B$5:$B$6004,B3095,DATABASE!$X$5:$X$6004,1),0)</f>
        <v/>
      </c>
      <c r="W3095" s="31">
        <f>IFERROR(COUNTIFS(DATABASE!$B$5:$B$6004,B3095,DATABASE!$X$5:$X$6004,1),0)</f>
        <v/>
      </c>
      <c r="X3095" s="49">
        <f>--AND(ISNUMBER(B3095),C3095&lt;&gt;"",L3095&lt;&gt;"",M3095&lt;&gt;"")</f>
        <v/>
      </c>
    </row>
    <row r="3096" ht="15" customHeight="1" s="111">
      <c r="A3096" s="50" t="inlineStr">
        <is>
          <t>JUL</t>
        </is>
      </c>
      <c r="B3096" s="51">
        <f>JUL!A97</f>
        <v/>
      </c>
      <c r="C3096" s="52">
        <f>JUL!B97</f>
        <v/>
      </c>
      <c r="D3096" s="52">
        <f>JUL!C97</f>
        <v/>
      </c>
      <c r="E3096" s="52">
        <f>JUL!D97</f>
        <v/>
      </c>
      <c r="F3096" s="52">
        <f>JUL!E97</f>
        <v/>
      </c>
      <c r="G3096" s="52">
        <f>JUL!F97</f>
        <v/>
      </c>
      <c r="H3096" s="52">
        <f>JUL!G97</f>
        <v/>
      </c>
      <c r="I3096" s="53">
        <f>JUL!H97</f>
        <v/>
      </c>
      <c r="J3096" s="53">
        <f>JUL!I97</f>
        <v/>
      </c>
      <c r="K3096" s="52">
        <f>JUL!J97</f>
        <v/>
      </c>
      <c r="L3096" s="52">
        <f>JUL!K97</f>
        <v/>
      </c>
      <c r="M3096" s="54">
        <f>JUL!L97</f>
        <v/>
      </c>
      <c r="N3096" s="52">
        <f>JUL!M97</f>
        <v/>
      </c>
      <c r="O3096" s="52">
        <f>JUL!N97</f>
        <v/>
      </c>
      <c r="P3096" s="52">
        <f>JUL!O97</f>
        <v/>
      </c>
      <c r="Q3096" s="52">
        <f>JUL!P97</f>
        <v/>
      </c>
      <c r="R3096" s="52">
        <f>JUL!Q97</f>
        <v/>
      </c>
      <c r="S3096" s="54">
        <f>S3095+IF(X3096=0,0,M3096)</f>
        <v/>
      </c>
      <c r="T3096" s="55">
        <f>MAX(T3095,S3096)</f>
        <v/>
      </c>
      <c r="U3096" s="56">
        <f>S3096-T3096</f>
        <v/>
      </c>
      <c r="V3096" s="55">
        <f>IFERROR(SUMIFS(DATABASE!$M$5:$M$6004,DATABASE!$B$5:$B$6004,B3096,DATABASE!$X$5:$X$6004,1),0)</f>
        <v/>
      </c>
      <c r="W3096" s="57">
        <f>IFERROR(COUNTIFS(DATABASE!$B$5:$B$6004,B3096,DATABASE!$X$5:$X$6004,1),0)</f>
        <v/>
      </c>
      <c r="X3096" s="58">
        <f>--AND(ISNUMBER(B3096),C3096&lt;&gt;"",L3096&lt;&gt;"",M3096&lt;&gt;"")</f>
        <v/>
      </c>
    </row>
    <row r="3097" ht="15" customHeight="1" s="111">
      <c r="A3097" s="42" t="inlineStr">
        <is>
          <t>JUL</t>
        </is>
      </c>
      <c r="B3097" s="43">
        <f>JUL!A98</f>
        <v/>
      </c>
      <c r="C3097" s="44">
        <f>JUL!B98</f>
        <v/>
      </c>
      <c r="D3097" s="44">
        <f>JUL!C98</f>
        <v/>
      </c>
      <c r="E3097" s="44">
        <f>JUL!D98</f>
        <v/>
      </c>
      <c r="F3097" s="44">
        <f>JUL!E98</f>
        <v/>
      </c>
      <c r="G3097" s="44">
        <f>JUL!F98</f>
        <v/>
      </c>
      <c r="H3097" s="44">
        <f>JUL!G98</f>
        <v/>
      </c>
      <c r="I3097" s="45">
        <f>JUL!H98</f>
        <v/>
      </c>
      <c r="J3097" s="45">
        <f>JUL!I98</f>
        <v/>
      </c>
      <c r="K3097" s="44">
        <f>JUL!J98</f>
        <v/>
      </c>
      <c r="L3097" s="44">
        <f>JUL!K98</f>
        <v/>
      </c>
      <c r="M3097" s="46">
        <f>JUL!L98</f>
        <v/>
      </c>
      <c r="N3097" s="44">
        <f>JUL!M98</f>
        <v/>
      </c>
      <c r="O3097" s="44">
        <f>JUL!N98</f>
        <v/>
      </c>
      <c r="P3097" s="44">
        <f>JUL!O98</f>
        <v/>
      </c>
      <c r="Q3097" s="44">
        <f>JUL!P98</f>
        <v/>
      </c>
      <c r="R3097" s="44">
        <f>JUL!Q98</f>
        <v/>
      </c>
      <c r="S3097" s="46">
        <f>S3096+IF(X3097=0,0,M3097)</f>
        <v/>
      </c>
      <c r="T3097" s="47">
        <f>MAX(T3096,S3097)</f>
        <v/>
      </c>
      <c r="U3097" s="48">
        <f>S3097-T3097</f>
        <v/>
      </c>
      <c r="V3097" s="47">
        <f>IFERROR(SUMIFS(DATABASE!$M$5:$M$6004,DATABASE!$B$5:$B$6004,B3097,DATABASE!$X$5:$X$6004,1),0)</f>
        <v/>
      </c>
      <c r="W3097" s="31">
        <f>IFERROR(COUNTIFS(DATABASE!$B$5:$B$6004,B3097,DATABASE!$X$5:$X$6004,1),0)</f>
        <v/>
      </c>
      <c r="X3097" s="49">
        <f>--AND(ISNUMBER(B3097),C3097&lt;&gt;"",L3097&lt;&gt;"",M3097&lt;&gt;"")</f>
        <v/>
      </c>
    </row>
    <row r="3098" ht="15" customHeight="1" s="111">
      <c r="A3098" s="50" t="inlineStr">
        <is>
          <t>JUL</t>
        </is>
      </c>
      <c r="B3098" s="51">
        <f>JUL!A99</f>
        <v/>
      </c>
      <c r="C3098" s="52">
        <f>JUL!B99</f>
        <v/>
      </c>
      <c r="D3098" s="52">
        <f>JUL!C99</f>
        <v/>
      </c>
      <c r="E3098" s="52">
        <f>JUL!D99</f>
        <v/>
      </c>
      <c r="F3098" s="52">
        <f>JUL!E99</f>
        <v/>
      </c>
      <c r="G3098" s="52">
        <f>JUL!F99</f>
        <v/>
      </c>
      <c r="H3098" s="52">
        <f>JUL!G99</f>
        <v/>
      </c>
      <c r="I3098" s="53">
        <f>JUL!H99</f>
        <v/>
      </c>
      <c r="J3098" s="53">
        <f>JUL!I99</f>
        <v/>
      </c>
      <c r="K3098" s="52">
        <f>JUL!J99</f>
        <v/>
      </c>
      <c r="L3098" s="52">
        <f>JUL!K99</f>
        <v/>
      </c>
      <c r="M3098" s="54">
        <f>JUL!L99</f>
        <v/>
      </c>
      <c r="N3098" s="52">
        <f>JUL!M99</f>
        <v/>
      </c>
      <c r="O3098" s="52">
        <f>JUL!N99</f>
        <v/>
      </c>
      <c r="P3098" s="52">
        <f>JUL!O99</f>
        <v/>
      </c>
      <c r="Q3098" s="52">
        <f>JUL!P99</f>
        <v/>
      </c>
      <c r="R3098" s="52">
        <f>JUL!Q99</f>
        <v/>
      </c>
      <c r="S3098" s="54">
        <f>S3097+IF(X3098=0,0,M3098)</f>
        <v/>
      </c>
      <c r="T3098" s="55">
        <f>MAX(T3097,S3098)</f>
        <v/>
      </c>
      <c r="U3098" s="56">
        <f>S3098-T3098</f>
        <v/>
      </c>
      <c r="V3098" s="55">
        <f>IFERROR(SUMIFS(DATABASE!$M$5:$M$6004,DATABASE!$B$5:$B$6004,B3098,DATABASE!$X$5:$X$6004,1),0)</f>
        <v/>
      </c>
      <c r="W3098" s="57">
        <f>IFERROR(COUNTIFS(DATABASE!$B$5:$B$6004,B3098,DATABASE!$X$5:$X$6004,1),0)</f>
        <v/>
      </c>
      <c r="X3098" s="58">
        <f>--AND(ISNUMBER(B3098),C3098&lt;&gt;"",L3098&lt;&gt;"",M3098&lt;&gt;"")</f>
        <v/>
      </c>
    </row>
    <row r="3099" ht="15" customHeight="1" s="111">
      <c r="A3099" s="42" t="inlineStr">
        <is>
          <t>JUL</t>
        </is>
      </c>
      <c r="B3099" s="43">
        <f>JUL!A100</f>
        <v/>
      </c>
      <c r="C3099" s="44">
        <f>JUL!B100</f>
        <v/>
      </c>
      <c r="D3099" s="44">
        <f>JUL!C100</f>
        <v/>
      </c>
      <c r="E3099" s="44">
        <f>JUL!D100</f>
        <v/>
      </c>
      <c r="F3099" s="44">
        <f>JUL!E100</f>
        <v/>
      </c>
      <c r="G3099" s="44">
        <f>JUL!F100</f>
        <v/>
      </c>
      <c r="H3099" s="44">
        <f>JUL!G100</f>
        <v/>
      </c>
      <c r="I3099" s="45">
        <f>JUL!H100</f>
        <v/>
      </c>
      <c r="J3099" s="45">
        <f>JUL!I100</f>
        <v/>
      </c>
      <c r="K3099" s="44">
        <f>JUL!J100</f>
        <v/>
      </c>
      <c r="L3099" s="44">
        <f>JUL!K100</f>
        <v/>
      </c>
      <c r="M3099" s="46">
        <f>JUL!L100</f>
        <v/>
      </c>
      <c r="N3099" s="44">
        <f>JUL!M100</f>
        <v/>
      </c>
      <c r="O3099" s="44">
        <f>JUL!N100</f>
        <v/>
      </c>
      <c r="P3099" s="44">
        <f>JUL!O100</f>
        <v/>
      </c>
      <c r="Q3099" s="44">
        <f>JUL!P100</f>
        <v/>
      </c>
      <c r="R3099" s="44">
        <f>JUL!Q100</f>
        <v/>
      </c>
      <c r="S3099" s="46">
        <f>S3098+IF(X3099=0,0,M3099)</f>
        <v/>
      </c>
      <c r="T3099" s="47">
        <f>MAX(T3098,S3099)</f>
        <v/>
      </c>
      <c r="U3099" s="48">
        <f>S3099-T3099</f>
        <v/>
      </c>
      <c r="V3099" s="47">
        <f>IFERROR(SUMIFS(DATABASE!$M$5:$M$6004,DATABASE!$B$5:$B$6004,B3099,DATABASE!$X$5:$X$6004,1),0)</f>
        <v/>
      </c>
      <c r="W3099" s="31">
        <f>IFERROR(COUNTIFS(DATABASE!$B$5:$B$6004,B3099,DATABASE!$X$5:$X$6004,1),0)</f>
        <v/>
      </c>
      <c r="X3099" s="49">
        <f>--AND(ISNUMBER(B3099),C3099&lt;&gt;"",L3099&lt;&gt;"",M3099&lt;&gt;"")</f>
        <v/>
      </c>
    </row>
    <row r="3100" ht="15" customHeight="1" s="111">
      <c r="A3100" s="50" t="inlineStr">
        <is>
          <t>JUL</t>
        </is>
      </c>
      <c r="B3100" s="51">
        <f>JUL!A101</f>
        <v/>
      </c>
      <c r="C3100" s="52">
        <f>JUL!B101</f>
        <v/>
      </c>
      <c r="D3100" s="52">
        <f>JUL!C101</f>
        <v/>
      </c>
      <c r="E3100" s="52">
        <f>JUL!D101</f>
        <v/>
      </c>
      <c r="F3100" s="52">
        <f>JUL!E101</f>
        <v/>
      </c>
      <c r="G3100" s="52">
        <f>JUL!F101</f>
        <v/>
      </c>
      <c r="H3100" s="52">
        <f>JUL!G101</f>
        <v/>
      </c>
      <c r="I3100" s="53">
        <f>JUL!H101</f>
        <v/>
      </c>
      <c r="J3100" s="53">
        <f>JUL!I101</f>
        <v/>
      </c>
      <c r="K3100" s="52">
        <f>JUL!J101</f>
        <v/>
      </c>
      <c r="L3100" s="52">
        <f>JUL!K101</f>
        <v/>
      </c>
      <c r="M3100" s="54">
        <f>JUL!L101</f>
        <v/>
      </c>
      <c r="N3100" s="52">
        <f>JUL!M101</f>
        <v/>
      </c>
      <c r="O3100" s="52">
        <f>JUL!N101</f>
        <v/>
      </c>
      <c r="P3100" s="52">
        <f>JUL!O101</f>
        <v/>
      </c>
      <c r="Q3100" s="52">
        <f>JUL!P101</f>
        <v/>
      </c>
      <c r="R3100" s="52">
        <f>JUL!Q101</f>
        <v/>
      </c>
      <c r="S3100" s="54">
        <f>S3099+IF(X3100=0,0,M3100)</f>
        <v/>
      </c>
      <c r="T3100" s="55">
        <f>MAX(T3099,S3100)</f>
        <v/>
      </c>
      <c r="U3100" s="56">
        <f>S3100-T3100</f>
        <v/>
      </c>
      <c r="V3100" s="55">
        <f>IFERROR(SUMIFS(DATABASE!$M$5:$M$6004,DATABASE!$B$5:$B$6004,B3100,DATABASE!$X$5:$X$6004,1),0)</f>
        <v/>
      </c>
      <c r="W3100" s="57">
        <f>IFERROR(COUNTIFS(DATABASE!$B$5:$B$6004,B3100,DATABASE!$X$5:$X$6004,1),0)</f>
        <v/>
      </c>
      <c r="X3100" s="58">
        <f>--AND(ISNUMBER(B3100),C3100&lt;&gt;"",L3100&lt;&gt;"",M3100&lt;&gt;"")</f>
        <v/>
      </c>
    </row>
    <row r="3101" ht="15" customHeight="1" s="111">
      <c r="A3101" s="42" t="inlineStr">
        <is>
          <t>JUL</t>
        </is>
      </c>
      <c r="B3101" s="43">
        <f>JUL!A102</f>
        <v/>
      </c>
      <c r="C3101" s="44">
        <f>JUL!B102</f>
        <v/>
      </c>
      <c r="D3101" s="44">
        <f>JUL!C102</f>
        <v/>
      </c>
      <c r="E3101" s="44">
        <f>JUL!D102</f>
        <v/>
      </c>
      <c r="F3101" s="44">
        <f>JUL!E102</f>
        <v/>
      </c>
      <c r="G3101" s="44">
        <f>JUL!F102</f>
        <v/>
      </c>
      <c r="H3101" s="44">
        <f>JUL!G102</f>
        <v/>
      </c>
      <c r="I3101" s="45">
        <f>JUL!H102</f>
        <v/>
      </c>
      <c r="J3101" s="45">
        <f>JUL!I102</f>
        <v/>
      </c>
      <c r="K3101" s="44">
        <f>JUL!J102</f>
        <v/>
      </c>
      <c r="L3101" s="44">
        <f>JUL!K102</f>
        <v/>
      </c>
      <c r="M3101" s="46">
        <f>JUL!L102</f>
        <v/>
      </c>
      <c r="N3101" s="44">
        <f>JUL!M102</f>
        <v/>
      </c>
      <c r="O3101" s="44">
        <f>JUL!N102</f>
        <v/>
      </c>
      <c r="P3101" s="44">
        <f>JUL!O102</f>
        <v/>
      </c>
      <c r="Q3101" s="44">
        <f>JUL!P102</f>
        <v/>
      </c>
      <c r="R3101" s="44">
        <f>JUL!Q102</f>
        <v/>
      </c>
      <c r="S3101" s="46">
        <f>S3100+IF(X3101=0,0,M3101)</f>
        <v/>
      </c>
      <c r="T3101" s="47">
        <f>MAX(T3100,S3101)</f>
        <v/>
      </c>
      <c r="U3101" s="48">
        <f>S3101-T3101</f>
        <v/>
      </c>
      <c r="V3101" s="47">
        <f>IFERROR(SUMIFS(DATABASE!$M$5:$M$6004,DATABASE!$B$5:$B$6004,B3101,DATABASE!$X$5:$X$6004,1),0)</f>
        <v/>
      </c>
      <c r="W3101" s="31">
        <f>IFERROR(COUNTIFS(DATABASE!$B$5:$B$6004,B3101,DATABASE!$X$5:$X$6004,1),0)</f>
        <v/>
      </c>
      <c r="X3101" s="49">
        <f>--AND(ISNUMBER(B3101),C3101&lt;&gt;"",L3101&lt;&gt;"",M3101&lt;&gt;"")</f>
        <v/>
      </c>
    </row>
    <row r="3102" ht="15" customHeight="1" s="111">
      <c r="A3102" s="50" t="inlineStr">
        <is>
          <t>JUL</t>
        </is>
      </c>
      <c r="B3102" s="51">
        <f>JUL!A103</f>
        <v/>
      </c>
      <c r="C3102" s="52">
        <f>JUL!B103</f>
        <v/>
      </c>
      <c r="D3102" s="52">
        <f>JUL!C103</f>
        <v/>
      </c>
      <c r="E3102" s="52">
        <f>JUL!D103</f>
        <v/>
      </c>
      <c r="F3102" s="52">
        <f>JUL!E103</f>
        <v/>
      </c>
      <c r="G3102" s="52">
        <f>JUL!F103</f>
        <v/>
      </c>
      <c r="H3102" s="52">
        <f>JUL!G103</f>
        <v/>
      </c>
      <c r="I3102" s="53">
        <f>JUL!H103</f>
        <v/>
      </c>
      <c r="J3102" s="53">
        <f>JUL!I103</f>
        <v/>
      </c>
      <c r="K3102" s="52">
        <f>JUL!J103</f>
        <v/>
      </c>
      <c r="L3102" s="52">
        <f>JUL!K103</f>
        <v/>
      </c>
      <c r="M3102" s="54">
        <f>JUL!L103</f>
        <v/>
      </c>
      <c r="N3102" s="52">
        <f>JUL!M103</f>
        <v/>
      </c>
      <c r="O3102" s="52">
        <f>JUL!N103</f>
        <v/>
      </c>
      <c r="P3102" s="52">
        <f>JUL!O103</f>
        <v/>
      </c>
      <c r="Q3102" s="52">
        <f>JUL!P103</f>
        <v/>
      </c>
      <c r="R3102" s="52">
        <f>JUL!Q103</f>
        <v/>
      </c>
      <c r="S3102" s="54">
        <f>S3101+IF(X3102=0,0,M3102)</f>
        <v/>
      </c>
      <c r="T3102" s="55">
        <f>MAX(T3101,S3102)</f>
        <v/>
      </c>
      <c r="U3102" s="56">
        <f>S3102-T3102</f>
        <v/>
      </c>
      <c r="V3102" s="55">
        <f>IFERROR(SUMIFS(DATABASE!$M$5:$M$6004,DATABASE!$B$5:$B$6004,B3102,DATABASE!$X$5:$X$6004,1),0)</f>
        <v/>
      </c>
      <c r="W3102" s="57">
        <f>IFERROR(COUNTIFS(DATABASE!$B$5:$B$6004,B3102,DATABASE!$X$5:$X$6004,1),0)</f>
        <v/>
      </c>
      <c r="X3102" s="58">
        <f>--AND(ISNUMBER(B3102),C3102&lt;&gt;"",L3102&lt;&gt;"",M3102&lt;&gt;"")</f>
        <v/>
      </c>
    </row>
    <row r="3103" ht="15" customHeight="1" s="111">
      <c r="A3103" s="42" t="inlineStr">
        <is>
          <t>JUL</t>
        </is>
      </c>
      <c r="B3103" s="43">
        <f>JUL!A104</f>
        <v/>
      </c>
      <c r="C3103" s="44">
        <f>JUL!B104</f>
        <v/>
      </c>
      <c r="D3103" s="44">
        <f>JUL!C104</f>
        <v/>
      </c>
      <c r="E3103" s="44">
        <f>JUL!D104</f>
        <v/>
      </c>
      <c r="F3103" s="44">
        <f>JUL!E104</f>
        <v/>
      </c>
      <c r="G3103" s="44">
        <f>JUL!F104</f>
        <v/>
      </c>
      <c r="H3103" s="44">
        <f>JUL!G104</f>
        <v/>
      </c>
      <c r="I3103" s="45">
        <f>JUL!H104</f>
        <v/>
      </c>
      <c r="J3103" s="45">
        <f>JUL!I104</f>
        <v/>
      </c>
      <c r="K3103" s="44">
        <f>JUL!J104</f>
        <v/>
      </c>
      <c r="L3103" s="44">
        <f>JUL!K104</f>
        <v/>
      </c>
      <c r="M3103" s="46">
        <f>JUL!L104</f>
        <v/>
      </c>
      <c r="N3103" s="44">
        <f>JUL!M104</f>
        <v/>
      </c>
      <c r="O3103" s="44">
        <f>JUL!N104</f>
        <v/>
      </c>
      <c r="P3103" s="44">
        <f>JUL!O104</f>
        <v/>
      </c>
      <c r="Q3103" s="44">
        <f>JUL!P104</f>
        <v/>
      </c>
      <c r="R3103" s="44">
        <f>JUL!Q104</f>
        <v/>
      </c>
      <c r="S3103" s="46">
        <f>S3102+IF(X3103=0,0,M3103)</f>
        <v/>
      </c>
      <c r="T3103" s="47">
        <f>MAX(T3102,S3103)</f>
        <v/>
      </c>
      <c r="U3103" s="48">
        <f>S3103-T3103</f>
        <v/>
      </c>
      <c r="V3103" s="47">
        <f>IFERROR(SUMIFS(DATABASE!$M$5:$M$6004,DATABASE!$B$5:$B$6004,B3103,DATABASE!$X$5:$X$6004,1),0)</f>
        <v/>
      </c>
      <c r="W3103" s="31">
        <f>IFERROR(COUNTIFS(DATABASE!$B$5:$B$6004,B3103,DATABASE!$X$5:$X$6004,1),0)</f>
        <v/>
      </c>
      <c r="X3103" s="49">
        <f>--AND(ISNUMBER(B3103),C3103&lt;&gt;"",L3103&lt;&gt;"",M3103&lt;&gt;"")</f>
        <v/>
      </c>
    </row>
    <row r="3104" ht="15" customHeight="1" s="111">
      <c r="A3104" s="50" t="inlineStr">
        <is>
          <t>JUL</t>
        </is>
      </c>
      <c r="B3104" s="51">
        <f>JUL!A105</f>
        <v/>
      </c>
      <c r="C3104" s="52">
        <f>JUL!B105</f>
        <v/>
      </c>
      <c r="D3104" s="52">
        <f>JUL!C105</f>
        <v/>
      </c>
      <c r="E3104" s="52">
        <f>JUL!D105</f>
        <v/>
      </c>
      <c r="F3104" s="52">
        <f>JUL!E105</f>
        <v/>
      </c>
      <c r="G3104" s="52">
        <f>JUL!F105</f>
        <v/>
      </c>
      <c r="H3104" s="52">
        <f>JUL!G105</f>
        <v/>
      </c>
      <c r="I3104" s="53">
        <f>JUL!H105</f>
        <v/>
      </c>
      <c r="J3104" s="53">
        <f>JUL!I105</f>
        <v/>
      </c>
      <c r="K3104" s="52">
        <f>JUL!J105</f>
        <v/>
      </c>
      <c r="L3104" s="52">
        <f>JUL!K105</f>
        <v/>
      </c>
      <c r="M3104" s="54">
        <f>JUL!L105</f>
        <v/>
      </c>
      <c r="N3104" s="52">
        <f>JUL!M105</f>
        <v/>
      </c>
      <c r="O3104" s="52">
        <f>JUL!N105</f>
        <v/>
      </c>
      <c r="P3104" s="52">
        <f>JUL!O105</f>
        <v/>
      </c>
      <c r="Q3104" s="52">
        <f>JUL!P105</f>
        <v/>
      </c>
      <c r="R3104" s="52">
        <f>JUL!Q105</f>
        <v/>
      </c>
      <c r="S3104" s="54">
        <f>S3103+IF(X3104=0,0,M3104)</f>
        <v/>
      </c>
      <c r="T3104" s="55">
        <f>MAX(T3103,S3104)</f>
        <v/>
      </c>
      <c r="U3104" s="56">
        <f>S3104-T3104</f>
        <v/>
      </c>
      <c r="V3104" s="55">
        <f>IFERROR(SUMIFS(DATABASE!$M$5:$M$6004,DATABASE!$B$5:$B$6004,B3104,DATABASE!$X$5:$X$6004,1),0)</f>
        <v/>
      </c>
      <c r="W3104" s="57">
        <f>IFERROR(COUNTIFS(DATABASE!$B$5:$B$6004,B3104,DATABASE!$X$5:$X$6004,1),0)</f>
        <v/>
      </c>
      <c r="X3104" s="58">
        <f>--AND(ISNUMBER(B3104),C3104&lt;&gt;"",L3104&lt;&gt;"",M3104&lt;&gt;"")</f>
        <v/>
      </c>
    </row>
    <row r="3105" ht="15" customHeight="1" s="111">
      <c r="A3105" s="42" t="inlineStr">
        <is>
          <t>JUL</t>
        </is>
      </c>
      <c r="B3105" s="43">
        <f>JUL!A106</f>
        <v/>
      </c>
      <c r="C3105" s="44">
        <f>JUL!B106</f>
        <v/>
      </c>
      <c r="D3105" s="44">
        <f>JUL!C106</f>
        <v/>
      </c>
      <c r="E3105" s="44">
        <f>JUL!D106</f>
        <v/>
      </c>
      <c r="F3105" s="44">
        <f>JUL!E106</f>
        <v/>
      </c>
      <c r="G3105" s="44">
        <f>JUL!F106</f>
        <v/>
      </c>
      <c r="H3105" s="44">
        <f>JUL!G106</f>
        <v/>
      </c>
      <c r="I3105" s="45">
        <f>JUL!H106</f>
        <v/>
      </c>
      <c r="J3105" s="45">
        <f>JUL!I106</f>
        <v/>
      </c>
      <c r="K3105" s="44">
        <f>JUL!J106</f>
        <v/>
      </c>
      <c r="L3105" s="44">
        <f>JUL!K106</f>
        <v/>
      </c>
      <c r="M3105" s="46">
        <f>JUL!L106</f>
        <v/>
      </c>
      <c r="N3105" s="44">
        <f>JUL!M106</f>
        <v/>
      </c>
      <c r="O3105" s="44">
        <f>JUL!N106</f>
        <v/>
      </c>
      <c r="P3105" s="44">
        <f>JUL!O106</f>
        <v/>
      </c>
      <c r="Q3105" s="44">
        <f>JUL!P106</f>
        <v/>
      </c>
      <c r="R3105" s="44">
        <f>JUL!Q106</f>
        <v/>
      </c>
      <c r="S3105" s="46">
        <f>S3104+IF(X3105=0,0,M3105)</f>
        <v/>
      </c>
      <c r="T3105" s="47">
        <f>MAX(T3104,S3105)</f>
        <v/>
      </c>
      <c r="U3105" s="48">
        <f>S3105-T3105</f>
        <v/>
      </c>
      <c r="V3105" s="47">
        <f>IFERROR(SUMIFS(DATABASE!$M$5:$M$6004,DATABASE!$B$5:$B$6004,B3105,DATABASE!$X$5:$X$6004,1),0)</f>
        <v/>
      </c>
      <c r="W3105" s="31">
        <f>IFERROR(COUNTIFS(DATABASE!$B$5:$B$6004,B3105,DATABASE!$X$5:$X$6004,1),0)</f>
        <v/>
      </c>
      <c r="X3105" s="49">
        <f>--AND(ISNUMBER(B3105),C3105&lt;&gt;"",L3105&lt;&gt;"",M3105&lt;&gt;"")</f>
        <v/>
      </c>
    </row>
    <row r="3106" ht="15" customHeight="1" s="111">
      <c r="A3106" s="50" t="inlineStr">
        <is>
          <t>JUL</t>
        </is>
      </c>
      <c r="B3106" s="51">
        <f>JUL!A107</f>
        <v/>
      </c>
      <c r="C3106" s="52">
        <f>JUL!B107</f>
        <v/>
      </c>
      <c r="D3106" s="52">
        <f>JUL!C107</f>
        <v/>
      </c>
      <c r="E3106" s="52">
        <f>JUL!D107</f>
        <v/>
      </c>
      <c r="F3106" s="52">
        <f>JUL!E107</f>
        <v/>
      </c>
      <c r="G3106" s="52">
        <f>JUL!F107</f>
        <v/>
      </c>
      <c r="H3106" s="52">
        <f>JUL!G107</f>
        <v/>
      </c>
      <c r="I3106" s="53">
        <f>JUL!H107</f>
        <v/>
      </c>
      <c r="J3106" s="53">
        <f>JUL!I107</f>
        <v/>
      </c>
      <c r="K3106" s="52">
        <f>JUL!J107</f>
        <v/>
      </c>
      <c r="L3106" s="52">
        <f>JUL!K107</f>
        <v/>
      </c>
      <c r="M3106" s="54">
        <f>JUL!L107</f>
        <v/>
      </c>
      <c r="N3106" s="52">
        <f>JUL!M107</f>
        <v/>
      </c>
      <c r="O3106" s="52">
        <f>JUL!N107</f>
        <v/>
      </c>
      <c r="P3106" s="52">
        <f>JUL!O107</f>
        <v/>
      </c>
      <c r="Q3106" s="52">
        <f>JUL!P107</f>
        <v/>
      </c>
      <c r="R3106" s="52">
        <f>JUL!Q107</f>
        <v/>
      </c>
      <c r="S3106" s="54">
        <f>S3105+IF(X3106=0,0,M3106)</f>
        <v/>
      </c>
      <c r="T3106" s="55">
        <f>MAX(T3105,S3106)</f>
        <v/>
      </c>
      <c r="U3106" s="56">
        <f>S3106-T3106</f>
        <v/>
      </c>
      <c r="V3106" s="55">
        <f>IFERROR(SUMIFS(DATABASE!$M$5:$M$6004,DATABASE!$B$5:$B$6004,B3106,DATABASE!$X$5:$X$6004,1),0)</f>
        <v/>
      </c>
      <c r="W3106" s="57">
        <f>IFERROR(COUNTIFS(DATABASE!$B$5:$B$6004,B3106,DATABASE!$X$5:$X$6004,1),0)</f>
        <v/>
      </c>
      <c r="X3106" s="58">
        <f>--AND(ISNUMBER(B3106),C3106&lt;&gt;"",L3106&lt;&gt;"",M3106&lt;&gt;"")</f>
        <v/>
      </c>
    </row>
    <row r="3107" ht="15" customHeight="1" s="111">
      <c r="A3107" s="42" t="inlineStr">
        <is>
          <t>JUL</t>
        </is>
      </c>
      <c r="B3107" s="43">
        <f>JUL!A108</f>
        <v/>
      </c>
      <c r="C3107" s="44">
        <f>JUL!B108</f>
        <v/>
      </c>
      <c r="D3107" s="44">
        <f>JUL!C108</f>
        <v/>
      </c>
      <c r="E3107" s="44">
        <f>JUL!D108</f>
        <v/>
      </c>
      <c r="F3107" s="44">
        <f>JUL!E108</f>
        <v/>
      </c>
      <c r="G3107" s="44">
        <f>JUL!F108</f>
        <v/>
      </c>
      <c r="H3107" s="44">
        <f>JUL!G108</f>
        <v/>
      </c>
      <c r="I3107" s="45">
        <f>JUL!H108</f>
        <v/>
      </c>
      <c r="J3107" s="45">
        <f>JUL!I108</f>
        <v/>
      </c>
      <c r="K3107" s="44">
        <f>JUL!J108</f>
        <v/>
      </c>
      <c r="L3107" s="44">
        <f>JUL!K108</f>
        <v/>
      </c>
      <c r="M3107" s="46">
        <f>JUL!L108</f>
        <v/>
      </c>
      <c r="N3107" s="44">
        <f>JUL!M108</f>
        <v/>
      </c>
      <c r="O3107" s="44">
        <f>JUL!N108</f>
        <v/>
      </c>
      <c r="P3107" s="44">
        <f>JUL!O108</f>
        <v/>
      </c>
      <c r="Q3107" s="44">
        <f>JUL!P108</f>
        <v/>
      </c>
      <c r="R3107" s="44">
        <f>JUL!Q108</f>
        <v/>
      </c>
      <c r="S3107" s="46">
        <f>S3106+IF(X3107=0,0,M3107)</f>
        <v/>
      </c>
      <c r="T3107" s="47">
        <f>MAX(T3106,S3107)</f>
        <v/>
      </c>
      <c r="U3107" s="48">
        <f>S3107-T3107</f>
        <v/>
      </c>
      <c r="V3107" s="47">
        <f>IFERROR(SUMIFS(DATABASE!$M$5:$M$6004,DATABASE!$B$5:$B$6004,B3107,DATABASE!$X$5:$X$6004,1),0)</f>
        <v/>
      </c>
      <c r="W3107" s="31">
        <f>IFERROR(COUNTIFS(DATABASE!$B$5:$B$6004,B3107,DATABASE!$X$5:$X$6004,1),0)</f>
        <v/>
      </c>
      <c r="X3107" s="49">
        <f>--AND(ISNUMBER(B3107),C3107&lt;&gt;"",L3107&lt;&gt;"",M3107&lt;&gt;"")</f>
        <v/>
      </c>
    </row>
    <row r="3108" ht="15" customHeight="1" s="111">
      <c r="A3108" s="50" t="inlineStr">
        <is>
          <t>JUL</t>
        </is>
      </c>
      <c r="B3108" s="51">
        <f>JUL!A109</f>
        <v/>
      </c>
      <c r="C3108" s="52">
        <f>JUL!B109</f>
        <v/>
      </c>
      <c r="D3108" s="52">
        <f>JUL!C109</f>
        <v/>
      </c>
      <c r="E3108" s="52">
        <f>JUL!D109</f>
        <v/>
      </c>
      <c r="F3108" s="52">
        <f>JUL!E109</f>
        <v/>
      </c>
      <c r="G3108" s="52">
        <f>JUL!F109</f>
        <v/>
      </c>
      <c r="H3108" s="52">
        <f>JUL!G109</f>
        <v/>
      </c>
      <c r="I3108" s="53">
        <f>JUL!H109</f>
        <v/>
      </c>
      <c r="J3108" s="53">
        <f>JUL!I109</f>
        <v/>
      </c>
      <c r="K3108" s="52">
        <f>JUL!J109</f>
        <v/>
      </c>
      <c r="L3108" s="52">
        <f>JUL!K109</f>
        <v/>
      </c>
      <c r="M3108" s="54">
        <f>JUL!L109</f>
        <v/>
      </c>
      <c r="N3108" s="52">
        <f>JUL!M109</f>
        <v/>
      </c>
      <c r="O3108" s="52">
        <f>JUL!N109</f>
        <v/>
      </c>
      <c r="P3108" s="52">
        <f>JUL!O109</f>
        <v/>
      </c>
      <c r="Q3108" s="52">
        <f>JUL!P109</f>
        <v/>
      </c>
      <c r="R3108" s="52">
        <f>JUL!Q109</f>
        <v/>
      </c>
      <c r="S3108" s="54">
        <f>S3107+IF(X3108=0,0,M3108)</f>
        <v/>
      </c>
      <c r="T3108" s="55">
        <f>MAX(T3107,S3108)</f>
        <v/>
      </c>
      <c r="U3108" s="56">
        <f>S3108-T3108</f>
        <v/>
      </c>
      <c r="V3108" s="55">
        <f>IFERROR(SUMIFS(DATABASE!$M$5:$M$6004,DATABASE!$B$5:$B$6004,B3108,DATABASE!$X$5:$X$6004,1),0)</f>
        <v/>
      </c>
      <c r="W3108" s="57">
        <f>IFERROR(COUNTIFS(DATABASE!$B$5:$B$6004,B3108,DATABASE!$X$5:$X$6004,1),0)</f>
        <v/>
      </c>
      <c r="X3108" s="58">
        <f>--AND(ISNUMBER(B3108),C3108&lt;&gt;"",L3108&lt;&gt;"",M3108&lt;&gt;"")</f>
        <v/>
      </c>
    </row>
    <row r="3109" ht="15" customHeight="1" s="111">
      <c r="A3109" s="42" t="inlineStr">
        <is>
          <t>JUL</t>
        </is>
      </c>
      <c r="B3109" s="43">
        <f>JUL!A110</f>
        <v/>
      </c>
      <c r="C3109" s="44">
        <f>JUL!B110</f>
        <v/>
      </c>
      <c r="D3109" s="44">
        <f>JUL!C110</f>
        <v/>
      </c>
      <c r="E3109" s="44">
        <f>JUL!D110</f>
        <v/>
      </c>
      <c r="F3109" s="44">
        <f>JUL!E110</f>
        <v/>
      </c>
      <c r="G3109" s="44">
        <f>JUL!F110</f>
        <v/>
      </c>
      <c r="H3109" s="44">
        <f>JUL!G110</f>
        <v/>
      </c>
      <c r="I3109" s="45">
        <f>JUL!H110</f>
        <v/>
      </c>
      <c r="J3109" s="45">
        <f>JUL!I110</f>
        <v/>
      </c>
      <c r="K3109" s="44">
        <f>JUL!J110</f>
        <v/>
      </c>
      <c r="L3109" s="44">
        <f>JUL!K110</f>
        <v/>
      </c>
      <c r="M3109" s="46">
        <f>JUL!L110</f>
        <v/>
      </c>
      <c r="N3109" s="44">
        <f>JUL!M110</f>
        <v/>
      </c>
      <c r="O3109" s="44">
        <f>JUL!N110</f>
        <v/>
      </c>
      <c r="P3109" s="44">
        <f>JUL!O110</f>
        <v/>
      </c>
      <c r="Q3109" s="44">
        <f>JUL!P110</f>
        <v/>
      </c>
      <c r="R3109" s="44">
        <f>JUL!Q110</f>
        <v/>
      </c>
      <c r="S3109" s="46">
        <f>S3108+IF(X3109=0,0,M3109)</f>
        <v/>
      </c>
      <c r="T3109" s="47">
        <f>MAX(T3108,S3109)</f>
        <v/>
      </c>
      <c r="U3109" s="48">
        <f>S3109-T3109</f>
        <v/>
      </c>
      <c r="V3109" s="47">
        <f>IFERROR(SUMIFS(DATABASE!$M$5:$M$6004,DATABASE!$B$5:$B$6004,B3109,DATABASE!$X$5:$X$6004,1),0)</f>
        <v/>
      </c>
      <c r="W3109" s="31">
        <f>IFERROR(COUNTIFS(DATABASE!$B$5:$B$6004,B3109,DATABASE!$X$5:$X$6004,1),0)</f>
        <v/>
      </c>
      <c r="X3109" s="49">
        <f>--AND(ISNUMBER(B3109),C3109&lt;&gt;"",L3109&lt;&gt;"",M3109&lt;&gt;"")</f>
        <v/>
      </c>
    </row>
    <row r="3110" ht="15" customHeight="1" s="111">
      <c r="A3110" s="50" t="inlineStr">
        <is>
          <t>JUL</t>
        </is>
      </c>
      <c r="B3110" s="51">
        <f>JUL!A111</f>
        <v/>
      </c>
      <c r="C3110" s="52">
        <f>JUL!B111</f>
        <v/>
      </c>
      <c r="D3110" s="52">
        <f>JUL!C111</f>
        <v/>
      </c>
      <c r="E3110" s="52">
        <f>JUL!D111</f>
        <v/>
      </c>
      <c r="F3110" s="52">
        <f>JUL!E111</f>
        <v/>
      </c>
      <c r="G3110" s="52">
        <f>JUL!F111</f>
        <v/>
      </c>
      <c r="H3110" s="52">
        <f>JUL!G111</f>
        <v/>
      </c>
      <c r="I3110" s="53">
        <f>JUL!H111</f>
        <v/>
      </c>
      <c r="J3110" s="53">
        <f>JUL!I111</f>
        <v/>
      </c>
      <c r="K3110" s="52">
        <f>JUL!J111</f>
        <v/>
      </c>
      <c r="L3110" s="52">
        <f>JUL!K111</f>
        <v/>
      </c>
      <c r="M3110" s="54">
        <f>JUL!L111</f>
        <v/>
      </c>
      <c r="N3110" s="52">
        <f>JUL!M111</f>
        <v/>
      </c>
      <c r="O3110" s="52">
        <f>JUL!N111</f>
        <v/>
      </c>
      <c r="P3110" s="52">
        <f>JUL!O111</f>
        <v/>
      </c>
      <c r="Q3110" s="52">
        <f>JUL!P111</f>
        <v/>
      </c>
      <c r="R3110" s="52">
        <f>JUL!Q111</f>
        <v/>
      </c>
      <c r="S3110" s="54">
        <f>S3109+IF(X3110=0,0,M3110)</f>
        <v/>
      </c>
      <c r="T3110" s="55">
        <f>MAX(T3109,S3110)</f>
        <v/>
      </c>
      <c r="U3110" s="56">
        <f>S3110-T3110</f>
        <v/>
      </c>
      <c r="V3110" s="55">
        <f>IFERROR(SUMIFS(DATABASE!$M$5:$M$6004,DATABASE!$B$5:$B$6004,B3110,DATABASE!$X$5:$X$6004,1),0)</f>
        <v/>
      </c>
      <c r="W3110" s="57">
        <f>IFERROR(COUNTIFS(DATABASE!$B$5:$B$6004,B3110,DATABASE!$X$5:$X$6004,1),0)</f>
        <v/>
      </c>
      <c r="X3110" s="58">
        <f>--AND(ISNUMBER(B3110),C3110&lt;&gt;"",L3110&lt;&gt;"",M3110&lt;&gt;"")</f>
        <v/>
      </c>
    </row>
    <row r="3111" ht="15" customHeight="1" s="111">
      <c r="A3111" s="42" t="inlineStr">
        <is>
          <t>JUL</t>
        </is>
      </c>
      <c r="B3111" s="43">
        <f>JUL!A112</f>
        <v/>
      </c>
      <c r="C3111" s="44">
        <f>JUL!B112</f>
        <v/>
      </c>
      <c r="D3111" s="44">
        <f>JUL!C112</f>
        <v/>
      </c>
      <c r="E3111" s="44">
        <f>JUL!D112</f>
        <v/>
      </c>
      <c r="F3111" s="44">
        <f>JUL!E112</f>
        <v/>
      </c>
      <c r="G3111" s="44">
        <f>JUL!F112</f>
        <v/>
      </c>
      <c r="H3111" s="44">
        <f>JUL!G112</f>
        <v/>
      </c>
      <c r="I3111" s="45">
        <f>JUL!H112</f>
        <v/>
      </c>
      <c r="J3111" s="45">
        <f>JUL!I112</f>
        <v/>
      </c>
      <c r="K3111" s="44">
        <f>JUL!J112</f>
        <v/>
      </c>
      <c r="L3111" s="44">
        <f>JUL!K112</f>
        <v/>
      </c>
      <c r="M3111" s="46">
        <f>JUL!L112</f>
        <v/>
      </c>
      <c r="N3111" s="44">
        <f>JUL!M112</f>
        <v/>
      </c>
      <c r="O3111" s="44">
        <f>JUL!N112</f>
        <v/>
      </c>
      <c r="P3111" s="44">
        <f>JUL!O112</f>
        <v/>
      </c>
      <c r="Q3111" s="44">
        <f>JUL!P112</f>
        <v/>
      </c>
      <c r="R3111" s="44">
        <f>JUL!Q112</f>
        <v/>
      </c>
      <c r="S3111" s="46">
        <f>S3110+IF(X3111=0,0,M3111)</f>
        <v/>
      </c>
      <c r="T3111" s="47">
        <f>MAX(T3110,S3111)</f>
        <v/>
      </c>
      <c r="U3111" s="48">
        <f>S3111-T3111</f>
        <v/>
      </c>
      <c r="V3111" s="47">
        <f>IFERROR(SUMIFS(DATABASE!$M$5:$M$6004,DATABASE!$B$5:$B$6004,B3111,DATABASE!$X$5:$X$6004,1),0)</f>
        <v/>
      </c>
      <c r="W3111" s="31">
        <f>IFERROR(COUNTIFS(DATABASE!$B$5:$B$6004,B3111,DATABASE!$X$5:$X$6004,1),0)</f>
        <v/>
      </c>
      <c r="X3111" s="49">
        <f>--AND(ISNUMBER(B3111),C3111&lt;&gt;"",L3111&lt;&gt;"",M3111&lt;&gt;"")</f>
        <v/>
      </c>
    </row>
    <row r="3112" ht="15" customHeight="1" s="111">
      <c r="A3112" s="50" t="inlineStr">
        <is>
          <t>JUL</t>
        </is>
      </c>
      <c r="B3112" s="51">
        <f>JUL!A113</f>
        <v/>
      </c>
      <c r="C3112" s="52">
        <f>JUL!B113</f>
        <v/>
      </c>
      <c r="D3112" s="52">
        <f>JUL!C113</f>
        <v/>
      </c>
      <c r="E3112" s="52">
        <f>JUL!D113</f>
        <v/>
      </c>
      <c r="F3112" s="52">
        <f>JUL!E113</f>
        <v/>
      </c>
      <c r="G3112" s="52">
        <f>JUL!F113</f>
        <v/>
      </c>
      <c r="H3112" s="52">
        <f>JUL!G113</f>
        <v/>
      </c>
      <c r="I3112" s="53">
        <f>JUL!H113</f>
        <v/>
      </c>
      <c r="J3112" s="53">
        <f>JUL!I113</f>
        <v/>
      </c>
      <c r="K3112" s="52">
        <f>JUL!J113</f>
        <v/>
      </c>
      <c r="L3112" s="52">
        <f>JUL!K113</f>
        <v/>
      </c>
      <c r="M3112" s="54">
        <f>JUL!L113</f>
        <v/>
      </c>
      <c r="N3112" s="52">
        <f>JUL!M113</f>
        <v/>
      </c>
      <c r="O3112" s="52">
        <f>JUL!N113</f>
        <v/>
      </c>
      <c r="P3112" s="52">
        <f>JUL!O113</f>
        <v/>
      </c>
      <c r="Q3112" s="52">
        <f>JUL!P113</f>
        <v/>
      </c>
      <c r="R3112" s="52">
        <f>JUL!Q113</f>
        <v/>
      </c>
      <c r="S3112" s="54">
        <f>S3111+IF(X3112=0,0,M3112)</f>
        <v/>
      </c>
      <c r="T3112" s="55">
        <f>MAX(T3111,S3112)</f>
        <v/>
      </c>
      <c r="U3112" s="56">
        <f>S3112-T3112</f>
        <v/>
      </c>
      <c r="V3112" s="55">
        <f>IFERROR(SUMIFS(DATABASE!$M$5:$M$6004,DATABASE!$B$5:$B$6004,B3112,DATABASE!$X$5:$X$6004,1),0)</f>
        <v/>
      </c>
      <c r="W3112" s="57">
        <f>IFERROR(COUNTIFS(DATABASE!$B$5:$B$6004,B3112,DATABASE!$X$5:$X$6004,1),0)</f>
        <v/>
      </c>
      <c r="X3112" s="58">
        <f>--AND(ISNUMBER(B3112),C3112&lt;&gt;"",L3112&lt;&gt;"",M3112&lt;&gt;"")</f>
        <v/>
      </c>
    </row>
    <row r="3113" ht="15" customHeight="1" s="111">
      <c r="A3113" s="42" t="inlineStr">
        <is>
          <t>JUL</t>
        </is>
      </c>
      <c r="B3113" s="43">
        <f>JUL!A114</f>
        <v/>
      </c>
      <c r="C3113" s="44">
        <f>JUL!B114</f>
        <v/>
      </c>
      <c r="D3113" s="44">
        <f>JUL!C114</f>
        <v/>
      </c>
      <c r="E3113" s="44">
        <f>JUL!D114</f>
        <v/>
      </c>
      <c r="F3113" s="44">
        <f>JUL!E114</f>
        <v/>
      </c>
      <c r="G3113" s="44">
        <f>JUL!F114</f>
        <v/>
      </c>
      <c r="H3113" s="44">
        <f>JUL!G114</f>
        <v/>
      </c>
      <c r="I3113" s="45">
        <f>JUL!H114</f>
        <v/>
      </c>
      <c r="J3113" s="45">
        <f>JUL!I114</f>
        <v/>
      </c>
      <c r="K3113" s="44">
        <f>JUL!J114</f>
        <v/>
      </c>
      <c r="L3113" s="44">
        <f>JUL!K114</f>
        <v/>
      </c>
      <c r="M3113" s="46">
        <f>JUL!L114</f>
        <v/>
      </c>
      <c r="N3113" s="44">
        <f>JUL!M114</f>
        <v/>
      </c>
      <c r="O3113" s="44">
        <f>JUL!N114</f>
        <v/>
      </c>
      <c r="P3113" s="44">
        <f>JUL!O114</f>
        <v/>
      </c>
      <c r="Q3113" s="44">
        <f>JUL!P114</f>
        <v/>
      </c>
      <c r="R3113" s="44">
        <f>JUL!Q114</f>
        <v/>
      </c>
      <c r="S3113" s="46">
        <f>S3112+IF(X3113=0,0,M3113)</f>
        <v/>
      </c>
      <c r="T3113" s="47">
        <f>MAX(T3112,S3113)</f>
        <v/>
      </c>
      <c r="U3113" s="48">
        <f>S3113-T3113</f>
        <v/>
      </c>
      <c r="V3113" s="47">
        <f>IFERROR(SUMIFS(DATABASE!$M$5:$M$6004,DATABASE!$B$5:$B$6004,B3113,DATABASE!$X$5:$X$6004,1),0)</f>
        <v/>
      </c>
      <c r="W3113" s="31">
        <f>IFERROR(COUNTIFS(DATABASE!$B$5:$B$6004,B3113,DATABASE!$X$5:$X$6004,1),0)</f>
        <v/>
      </c>
      <c r="X3113" s="49">
        <f>--AND(ISNUMBER(B3113),C3113&lt;&gt;"",L3113&lt;&gt;"",M3113&lt;&gt;"")</f>
        <v/>
      </c>
    </row>
    <row r="3114" ht="15" customHeight="1" s="111">
      <c r="A3114" s="50" t="inlineStr">
        <is>
          <t>JUL</t>
        </is>
      </c>
      <c r="B3114" s="51">
        <f>JUL!A115</f>
        <v/>
      </c>
      <c r="C3114" s="52">
        <f>JUL!B115</f>
        <v/>
      </c>
      <c r="D3114" s="52">
        <f>JUL!C115</f>
        <v/>
      </c>
      <c r="E3114" s="52">
        <f>JUL!D115</f>
        <v/>
      </c>
      <c r="F3114" s="52">
        <f>JUL!E115</f>
        <v/>
      </c>
      <c r="G3114" s="52">
        <f>JUL!F115</f>
        <v/>
      </c>
      <c r="H3114" s="52">
        <f>JUL!G115</f>
        <v/>
      </c>
      <c r="I3114" s="53">
        <f>JUL!H115</f>
        <v/>
      </c>
      <c r="J3114" s="53">
        <f>JUL!I115</f>
        <v/>
      </c>
      <c r="K3114" s="52">
        <f>JUL!J115</f>
        <v/>
      </c>
      <c r="L3114" s="52">
        <f>JUL!K115</f>
        <v/>
      </c>
      <c r="M3114" s="54">
        <f>JUL!L115</f>
        <v/>
      </c>
      <c r="N3114" s="52">
        <f>JUL!M115</f>
        <v/>
      </c>
      <c r="O3114" s="52">
        <f>JUL!N115</f>
        <v/>
      </c>
      <c r="P3114" s="52">
        <f>JUL!O115</f>
        <v/>
      </c>
      <c r="Q3114" s="52">
        <f>JUL!P115</f>
        <v/>
      </c>
      <c r="R3114" s="52">
        <f>JUL!Q115</f>
        <v/>
      </c>
      <c r="S3114" s="54">
        <f>S3113+IF(X3114=0,0,M3114)</f>
        <v/>
      </c>
      <c r="T3114" s="55">
        <f>MAX(T3113,S3114)</f>
        <v/>
      </c>
      <c r="U3114" s="56">
        <f>S3114-T3114</f>
        <v/>
      </c>
      <c r="V3114" s="55">
        <f>IFERROR(SUMIFS(DATABASE!$M$5:$M$6004,DATABASE!$B$5:$B$6004,B3114,DATABASE!$X$5:$X$6004,1),0)</f>
        <v/>
      </c>
      <c r="W3114" s="57">
        <f>IFERROR(COUNTIFS(DATABASE!$B$5:$B$6004,B3114,DATABASE!$X$5:$X$6004,1),0)</f>
        <v/>
      </c>
      <c r="X3114" s="58">
        <f>--AND(ISNUMBER(B3114),C3114&lt;&gt;"",L3114&lt;&gt;"",M3114&lt;&gt;"")</f>
        <v/>
      </c>
    </row>
    <row r="3115" ht="15" customHeight="1" s="111">
      <c r="A3115" s="42" t="inlineStr">
        <is>
          <t>JUL</t>
        </is>
      </c>
      <c r="B3115" s="43">
        <f>JUL!A116</f>
        <v/>
      </c>
      <c r="C3115" s="44">
        <f>JUL!B116</f>
        <v/>
      </c>
      <c r="D3115" s="44">
        <f>JUL!C116</f>
        <v/>
      </c>
      <c r="E3115" s="44">
        <f>JUL!D116</f>
        <v/>
      </c>
      <c r="F3115" s="44">
        <f>JUL!E116</f>
        <v/>
      </c>
      <c r="G3115" s="44">
        <f>JUL!F116</f>
        <v/>
      </c>
      <c r="H3115" s="44">
        <f>JUL!G116</f>
        <v/>
      </c>
      <c r="I3115" s="45">
        <f>JUL!H116</f>
        <v/>
      </c>
      <c r="J3115" s="45">
        <f>JUL!I116</f>
        <v/>
      </c>
      <c r="K3115" s="44">
        <f>JUL!J116</f>
        <v/>
      </c>
      <c r="L3115" s="44">
        <f>JUL!K116</f>
        <v/>
      </c>
      <c r="M3115" s="46">
        <f>JUL!L116</f>
        <v/>
      </c>
      <c r="N3115" s="44">
        <f>JUL!M116</f>
        <v/>
      </c>
      <c r="O3115" s="44">
        <f>JUL!N116</f>
        <v/>
      </c>
      <c r="P3115" s="44">
        <f>JUL!O116</f>
        <v/>
      </c>
      <c r="Q3115" s="44">
        <f>JUL!P116</f>
        <v/>
      </c>
      <c r="R3115" s="44">
        <f>JUL!Q116</f>
        <v/>
      </c>
      <c r="S3115" s="46">
        <f>S3114+IF(X3115=0,0,M3115)</f>
        <v/>
      </c>
      <c r="T3115" s="47">
        <f>MAX(T3114,S3115)</f>
        <v/>
      </c>
      <c r="U3115" s="48">
        <f>S3115-T3115</f>
        <v/>
      </c>
      <c r="V3115" s="47">
        <f>IFERROR(SUMIFS(DATABASE!$M$5:$M$6004,DATABASE!$B$5:$B$6004,B3115,DATABASE!$X$5:$X$6004,1),0)</f>
        <v/>
      </c>
      <c r="W3115" s="31">
        <f>IFERROR(COUNTIFS(DATABASE!$B$5:$B$6004,B3115,DATABASE!$X$5:$X$6004,1),0)</f>
        <v/>
      </c>
      <c r="X3115" s="49">
        <f>--AND(ISNUMBER(B3115),C3115&lt;&gt;"",L3115&lt;&gt;"",M3115&lt;&gt;"")</f>
        <v/>
      </c>
    </row>
    <row r="3116" ht="15" customHeight="1" s="111">
      <c r="A3116" s="50" t="inlineStr">
        <is>
          <t>JUL</t>
        </is>
      </c>
      <c r="B3116" s="51">
        <f>JUL!A117</f>
        <v/>
      </c>
      <c r="C3116" s="52">
        <f>JUL!B117</f>
        <v/>
      </c>
      <c r="D3116" s="52">
        <f>JUL!C117</f>
        <v/>
      </c>
      <c r="E3116" s="52">
        <f>JUL!D117</f>
        <v/>
      </c>
      <c r="F3116" s="52">
        <f>JUL!E117</f>
        <v/>
      </c>
      <c r="G3116" s="52">
        <f>JUL!F117</f>
        <v/>
      </c>
      <c r="H3116" s="52">
        <f>JUL!G117</f>
        <v/>
      </c>
      <c r="I3116" s="53">
        <f>JUL!H117</f>
        <v/>
      </c>
      <c r="J3116" s="53">
        <f>JUL!I117</f>
        <v/>
      </c>
      <c r="K3116" s="52">
        <f>JUL!J117</f>
        <v/>
      </c>
      <c r="L3116" s="52">
        <f>JUL!K117</f>
        <v/>
      </c>
      <c r="M3116" s="54">
        <f>JUL!L117</f>
        <v/>
      </c>
      <c r="N3116" s="52">
        <f>JUL!M117</f>
        <v/>
      </c>
      <c r="O3116" s="52">
        <f>JUL!N117</f>
        <v/>
      </c>
      <c r="P3116" s="52">
        <f>JUL!O117</f>
        <v/>
      </c>
      <c r="Q3116" s="52">
        <f>JUL!P117</f>
        <v/>
      </c>
      <c r="R3116" s="52">
        <f>JUL!Q117</f>
        <v/>
      </c>
      <c r="S3116" s="54">
        <f>S3115+IF(X3116=0,0,M3116)</f>
        <v/>
      </c>
      <c r="T3116" s="55">
        <f>MAX(T3115,S3116)</f>
        <v/>
      </c>
      <c r="U3116" s="56">
        <f>S3116-T3116</f>
        <v/>
      </c>
      <c r="V3116" s="55">
        <f>IFERROR(SUMIFS(DATABASE!$M$5:$M$6004,DATABASE!$B$5:$B$6004,B3116,DATABASE!$X$5:$X$6004,1),0)</f>
        <v/>
      </c>
      <c r="W3116" s="57">
        <f>IFERROR(COUNTIFS(DATABASE!$B$5:$B$6004,B3116,DATABASE!$X$5:$X$6004,1),0)</f>
        <v/>
      </c>
      <c r="X3116" s="58">
        <f>--AND(ISNUMBER(B3116),C3116&lt;&gt;"",L3116&lt;&gt;"",M3116&lt;&gt;"")</f>
        <v/>
      </c>
    </row>
    <row r="3117" ht="15" customHeight="1" s="111">
      <c r="A3117" s="42" t="inlineStr">
        <is>
          <t>JUL</t>
        </is>
      </c>
      <c r="B3117" s="43">
        <f>JUL!A118</f>
        <v/>
      </c>
      <c r="C3117" s="44">
        <f>JUL!B118</f>
        <v/>
      </c>
      <c r="D3117" s="44">
        <f>JUL!C118</f>
        <v/>
      </c>
      <c r="E3117" s="44">
        <f>JUL!D118</f>
        <v/>
      </c>
      <c r="F3117" s="44">
        <f>JUL!E118</f>
        <v/>
      </c>
      <c r="G3117" s="44">
        <f>JUL!F118</f>
        <v/>
      </c>
      <c r="H3117" s="44">
        <f>JUL!G118</f>
        <v/>
      </c>
      <c r="I3117" s="45">
        <f>JUL!H118</f>
        <v/>
      </c>
      <c r="J3117" s="45">
        <f>JUL!I118</f>
        <v/>
      </c>
      <c r="K3117" s="44">
        <f>JUL!J118</f>
        <v/>
      </c>
      <c r="L3117" s="44">
        <f>JUL!K118</f>
        <v/>
      </c>
      <c r="M3117" s="46">
        <f>JUL!L118</f>
        <v/>
      </c>
      <c r="N3117" s="44">
        <f>JUL!M118</f>
        <v/>
      </c>
      <c r="O3117" s="44">
        <f>JUL!N118</f>
        <v/>
      </c>
      <c r="P3117" s="44">
        <f>JUL!O118</f>
        <v/>
      </c>
      <c r="Q3117" s="44">
        <f>JUL!P118</f>
        <v/>
      </c>
      <c r="R3117" s="44">
        <f>JUL!Q118</f>
        <v/>
      </c>
      <c r="S3117" s="46">
        <f>S3116+IF(X3117=0,0,M3117)</f>
        <v/>
      </c>
      <c r="T3117" s="47">
        <f>MAX(T3116,S3117)</f>
        <v/>
      </c>
      <c r="U3117" s="48">
        <f>S3117-T3117</f>
        <v/>
      </c>
      <c r="V3117" s="47">
        <f>IFERROR(SUMIFS(DATABASE!$M$5:$M$6004,DATABASE!$B$5:$B$6004,B3117,DATABASE!$X$5:$X$6004,1),0)</f>
        <v/>
      </c>
      <c r="W3117" s="31">
        <f>IFERROR(COUNTIFS(DATABASE!$B$5:$B$6004,B3117,DATABASE!$X$5:$X$6004,1),0)</f>
        <v/>
      </c>
      <c r="X3117" s="49">
        <f>--AND(ISNUMBER(B3117),C3117&lt;&gt;"",L3117&lt;&gt;"",M3117&lt;&gt;"")</f>
        <v/>
      </c>
    </row>
    <row r="3118" ht="15" customHeight="1" s="111">
      <c r="A3118" s="50" t="inlineStr">
        <is>
          <t>JUL</t>
        </is>
      </c>
      <c r="B3118" s="51">
        <f>JUL!A119</f>
        <v/>
      </c>
      <c r="C3118" s="52">
        <f>JUL!B119</f>
        <v/>
      </c>
      <c r="D3118" s="52">
        <f>JUL!C119</f>
        <v/>
      </c>
      <c r="E3118" s="52">
        <f>JUL!D119</f>
        <v/>
      </c>
      <c r="F3118" s="52">
        <f>JUL!E119</f>
        <v/>
      </c>
      <c r="G3118" s="52">
        <f>JUL!F119</f>
        <v/>
      </c>
      <c r="H3118" s="52">
        <f>JUL!G119</f>
        <v/>
      </c>
      <c r="I3118" s="53">
        <f>JUL!H119</f>
        <v/>
      </c>
      <c r="J3118" s="53">
        <f>JUL!I119</f>
        <v/>
      </c>
      <c r="K3118" s="52">
        <f>JUL!J119</f>
        <v/>
      </c>
      <c r="L3118" s="52">
        <f>JUL!K119</f>
        <v/>
      </c>
      <c r="M3118" s="54">
        <f>JUL!L119</f>
        <v/>
      </c>
      <c r="N3118" s="52">
        <f>JUL!M119</f>
        <v/>
      </c>
      <c r="O3118" s="52">
        <f>JUL!N119</f>
        <v/>
      </c>
      <c r="P3118" s="52">
        <f>JUL!O119</f>
        <v/>
      </c>
      <c r="Q3118" s="52">
        <f>JUL!P119</f>
        <v/>
      </c>
      <c r="R3118" s="52">
        <f>JUL!Q119</f>
        <v/>
      </c>
      <c r="S3118" s="54">
        <f>S3117+IF(X3118=0,0,M3118)</f>
        <v/>
      </c>
      <c r="T3118" s="55">
        <f>MAX(T3117,S3118)</f>
        <v/>
      </c>
      <c r="U3118" s="56">
        <f>S3118-T3118</f>
        <v/>
      </c>
      <c r="V3118" s="55">
        <f>IFERROR(SUMIFS(DATABASE!$M$5:$M$6004,DATABASE!$B$5:$B$6004,B3118,DATABASE!$X$5:$X$6004,1),0)</f>
        <v/>
      </c>
      <c r="W3118" s="57">
        <f>IFERROR(COUNTIFS(DATABASE!$B$5:$B$6004,B3118,DATABASE!$X$5:$X$6004,1),0)</f>
        <v/>
      </c>
      <c r="X3118" s="58">
        <f>--AND(ISNUMBER(B3118),C3118&lt;&gt;"",L3118&lt;&gt;"",M3118&lt;&gt;"")</f>
        <v/>
      </c>
    </row>
    <row r="3119" ht="15" customHeight="1" s="111">
      <c r="A3119" s="42" t="inlineStr">
        <is>
          <t>JUL</t>
        </is>
      </c>
      <c r="B3119" s="43">
        <f>JUL!A120</f>
        <v/>
      </c>
      <c r="C3119" s="44">
        <f>JUL!B120</f>
        <v/>
      </c>
      <c r="D3119" s="44">
        <f>JUL!C120</f>
        <v/>
      </c>
      <c r="E3119" s="44">
        <f>JUL!D120</f>
        <v/>
      </c>
      <c r="F3119" s="44">
        <f>JUL!E120</f>
        <v/>
      </c>
      <c r="G3119" s="44">
        <f>JUL!F120</f>
        <v/>
      </c>
      <c r="H3119" s="44">
        <f>JUL!G120</f>
        <v/>
      </c>
      <c r="I3119" s="45">
        <f>JUL!H120</f>
        <v/>
      </c>
      <c r="J3119" s="45">
        <f>JUL!I120</f>
        <v/>
      </c>
      <c r="K3119" s="44">
        <f>JUL!J120</f>
        <v/>
      </c>
      <c r="L3119" s="44">
        <f>JUL!K120</f>
        <v/>
      </c>
      <c r="M3119" s="46">
        <f>JUL!L120</f>
        <v/>
      </c>
      <c r="N3119" s="44">
        <f>JUL!M120</f>
        <v/>
      </c>
      <c r="O3119" s="44">
        <f>JUL!N120</f>
        <v/>
      </c>
      <c r="P3119" s="44">
        <f>JUL!O120</f>
        <v/>
      </c>
      <c r="Q3119" s="44">
        <f>JUL!P120</f>
        <v/>
      </c>
      <c r="R3119" s="44">
        <f>JUL!Q120</f>
        <v/>
      </c>
      <c r="S3119" s="46">
        <f>S3118+IF(X3119=0,0,M3119)</f>
        <v/>
      </c>
      <c r="T3119" s="47">
        <f>MAX(T3118,S3119)</f>
        <v/>
      </c>
      <c r="U3119" s="48">
        <f>S3119-T3119</f>
        <v/>
      </c>
      <c r="V3119" s="47">
        <f>IFERROR(SUMIFS(DATABASE!$M$5:$M$6004,DATABASE!$B$5:$B$6004,B3119,DATABASE!$X$5:$X$6004,1),0)</f>
        <v/>
      </c>
      <c r="W3119" s="31">
        <f>IFERROR(COUNTIFS(DATABASE!$B$5:$B$6004,B3119,DATABASE!$X$5:$X$6004,1),0)</f>
        <v/>
      </c>
      <c r="X3119" s="49">
        <f>--AND(ISNUMBER(B3119),C3119&lt;&gt;"",L3119&lt;&gt;"",M3119&lt;&gt;"")</f>
        <v/>
      </c>
    </row>
    <row r="3120" ht="15" customHeight="1" s="111">
      <c r="A3120" s="50" t="inlineStr">
        <is>
          <t>JUL</t>
        </is>
      </c>
      <c r="B3120" s="51">
        <f>JUL!A121</f>
        <v/>
      </c>
      <c r="C3120" s="52">
        <f>JUL!B121</f>
        <v/>
      </c>
      <c r="D3120" s="52">
        <f>JUL!C121</f>
        <v/>
      </c>
      <c r="E3120" s="52">
        <f>JUL!D121</f>
        <v/>
      </c>
      <c r="F3120" s="52">
        <f>JUL!E121</f>
        <v/>
      </c>
      <c r="G3120" s="52">
        <f>JUL!F121</f>
        <v/>
      </c>
      <c r="H3120" s="52">
        <f>JUL!G121</f>
        <v/>
      </c>
      <c r="I3120" s="53">
        <f>JUL!H121</f>
        <v/>
      </c>
      <c r="J3120" s="53">
        <f>JUL!I121</f>
        <v/>
      </c>
      <c r="K3120" s="52">
        <f>JUL!J121</f>
        <v/>
      </c>
      <c r="L3120" s="52">
        <f>JUL!K121</f>
        <v/>
      </c>
      <c r="M3120" s="54">
        <f>JUL!L121</f>
        <v/>
      </c>
      <c r="N3120" s="52">
        <f>JUL!M121</f>
        <v/>
      </c>
      <c r="O3120" s="52">
        <f>JUL!N121</f>
        <v/>
      </c>
      <c r="P3120" s="52">
        <f>JUL!O121</f>
        <v/>
      </c>
      <c r="Q3120" s="52">
        <f>JUL!P121</f>
        <v/>
      </c>
      <c r="R3120" s="52">
        <f>JUL!Q121</f>
        <v/>
      </c>
      <c r="S3120" s="54">
        <f>S3119+IF(X3120=0,0,M3120)</f>
        <v/>
      </c>
      <c r="T3120" s="55">
        <f>MAX(T3119,S3120)</f>
        <v/>
      </c>
      <c r="U3120" s="56">
        <f>S3120-T3120</f>
        <v/>
      </c>
      <c r="V3120" s="55">
        <f>IFERROR(SUMIFS(DATABASE!$M$5:$M$6004,DATABASE!$B$5:$B$6004,B3120,DATABASE!$X$5:$X$6004,1),0)</f>
        <v/>
      </c>
      <c r="W3120" s="57">
        <f>IFERROR(COUNTIFS(DATABASE!$B$5:$B$6004,B3120,DATABASE!$X$5:$X$6004,1),0)</f>
        <v/>
      </c>
      <c r="X3120" s="58">
        <f>--AND(ISNUMBER(B3120),C3120&lt;&gt;"",L3120&lt;&gt;"",M3120&lt;&gt;"")</f>
        <v/>
      </c>
    </row>
    <row r="3121" ht="15" customHeight="1" s="111">
      <c r="A3121" s="42" t="inlineStr">
        <is>
          <t>JUL</t>
        </is>
      </c>
      <c r="B3121" s="43">
        <f>JUL!A122</f>
        <v/>
      </c>
      <c r="C3121" s="44">
        <f>JUL!B122</f>
        <v/>
      </c>
      <c r="D3121" s="44">
        <f>JUL!C122</f>
        <v/>
      </c>
      <c r="E3121" s="44">
        <f>JUL!D122</f>
        <v/>
      </c>
      <c r="F3121" s="44">
        <f>JUL!E122</f>
        <v/>
      </c>
      <c r="G3121" s="44">
        <f>JUL!F122</f>
        <v/>
      </c>
      <c r="H3121" s="44">
        <f>JUL!G122</f>
        <v/>
      </c>
      <c r="I3121" s="45">
        <f>JUL!H122</f>
        <v/>
      </c>
      <c r="J3121" s="45">
        <f>JUL!I122</f>
        <v/>
      </c>
      <c r="K3121" s="44">
        <f>JUL!J122</f>
        <v/>
      </c>
      <c r="L3121" s="44">
        <f>JUL!K122</f>
        <v/>
      </c>
      <c r="M3121" s="46">
        <f>JUL!L122</f>
        <v/>
      </c>
      <c r="N3121" s="44">
        <f>JUL!M122</f>
        <v/>
      </c>
      <c r="O3121" s="44">
        <f>JUL!N122</f>
        <v/>
      </c>
      <c r="P3121" s="44">
        <f>JUL!O122</f>
        <v/>
      </c>
      <c r="Q3121" s="44">
        <f>JUL!P122</f>
        <v/>
      </c>
      <c r="R3121" s="44">
        <f>JUL!Q122</f>
        <v/>
      </c>
      <c r="S3121" s="46">
        <f>S3120+IF(X3121=0,0,M3121)</f>
        <v/>
      </c>
      <c r="T3121" s="47">
        <f>MAX(T3120,S3121)</f>
        <v/>
      </c>
      <c r="U3121" s="48">
        <f>S3121-T3121</f>
        <v/>
      </c>
      <c r="V3121" s="47">
        <f>IFERROR(SUMIFS(DATABASE!$M$5:$M$6004,DATABASE!$B$5:$B$6004,B3121,DATABASE!$X$5:$X$6004,1),0)</f>
        <v/>
      </c>
      <c r="W3121" s="31">
        <f>IFERROR(COUNTIFS(DATABASE!$B$5:$B$6004,B3121,DATABASE!$X$5:$X$6004,1),0)</f>
        <v/>
      </c>
      <c r="X3121" s="49">
        <f>--AND(ISNUMBER(B3121),C3121&lt;&gt;"",L3121&lt;&gt;"",M3121&lt;&gt;"")</f>
        <v/>
      </c>
    </row>
    <row r="3122" ht="15" customHeight="1" s="111">
      <c r="A3122" s="50" t="inlineStr">
        <is>
          <t>JUL</t>
        </is>
      </c>
      <c r="B3122" s="51">
        <f>JUL!A123</f>
        <v/>
      </c>
      <c r="C3122" s="52">
        <f>JUL!B123</f>
        <v/>
      </c>
      <c r="D3122" s="52">
        <f>JUL!C123</f>
        <v/>
      </c>
      <c r="E3122" s="52">
        <f>JUL!D123</f>
        <v/>
      </c>
      <c r="F3122" s="52">
        <f>JUL!E123</f>
        <v/>
      </c>
      <c r="G3122" s="52">
        <f>JUL!F123</f>
        <v/>
      </c>
      <c r="H3122" s="52">
        <f>JUL!G123</f>
        <v/>
      </c>
      <c r="I3122" s="53">
        <f>JUL!H123</f>
        <v/>
      </c>
      <c r="J3122" s="53">
        <f>JUL!I123</f>
        <v/>
      </c>
      <c r="K3122" s="52">
        <f>JUL!J123</f>
        <v/>
      </c>
      <c r="L3122" s="52">
        <f>JUL!K123</f>
        <v/>
      </c>
      <c r="M3122" s="54">
        <f>JUL!L123</f>
        <v/>
      </c>
      <c r="N3122" s="52">
        <f>JUL!M123</f>
        <v/>
      </c>
      <c r="O3122" s="52">
        <f>JUL!N123</f>
        <v/>
      </c>
      <c r="P3122" s="52">
        <f>JUL!O123</f>
        <v/>
      </c>
      <c r="Q3122" s="52">
        <f>JUL!P123</f>
        <v/>
      </c>
      <c r="R3122" s="52">
        <f>JUL!Q123</f>
        <v/>
      </c>
      <c r="S3122" s="54">
        <f>S3121+IF(X3122=0,0,M3122)</f>
        <v/>
      </c>
      <c r="T3122" s="55">
        <f>MAX(T3121,S3122)</f>
        <v/>
      </c>
      <c r="U3122" s="56">
        <f>S3122-T3122</f>
        <v/>
      </c>
      <c r="V3122" s="55">
        <f>IFERROR(SUMIFS(DATABASE!$M$5:$M$6004,DATABASE!$B$5:$B$6004,B3122,DATABASE!$X$5:$X$6004,1),0)</f>
        <v/>
      </c>
      <c r="W3122" s="57">
        <f>IFERROR(COUNTIFS(DATABASE!$B$5:$B$6004,B3122,DATABASE!$X$5:$X$6004,1),0)</f>
        <v/>
      </c>
      <c r="X3122" s="58">
        <f>--AND(ISNUMBER(B3122),C3122&lt;&gt;"",L3122&lt;&gt;"",M3122&lt;&gt;"")</f>
        <v/>
      </c>
    </row>
    <row r="3123" ht="15" customHeight="1" s="111">
      <c r="A3123" s="42" t="inlineStr">
        <is>
          <t>JUL</t>
        </is>
      </c>
      <c r="B3123" s="43">
        <f>JUL!A124</f>
        <v/>
      </c>
      <c r="C3123" s="44">
        <f>JUL!B124</f>
        <v/>
      </c>
      <c r="D3123" s="44">
        <f>JUL!C124</f>
        <v/>
      </c>
      <c r="E3123" s="44">
        <f>JUL!D124</f>
        <v/>
      </c>
      <c r="F3123" s="44">
        <f>JUL!E124</f>
        <v/>
      </c>
      <c r="G3123" s="44">
        <f>JUL!F124</f>
        <v/>
      </c>
      <c r="H3123" s="44">
        <f>JUL!G124</f>
        <v/>
      </c>
      <c r="I3123" s="45">
        <f>JUL!H124</f>
        <v/>
      </c>
      <c r="J3123" s="45">
        <f>JUL!I124</f>
        <v/>
      </c>
      <c r="K3123" s="44">
        <f>JUL!J124</f>
        <v/>
      </c>
      <c r="L3123" s="44">
        <f>JUL!K124</f>
        <v/>
      </c>
      <c r="M3123" s="46">
        <f>JUL!L124</f>
        <v/>
      </c>
      <c r="N3123" s="44">
        <f>JUL!M124</f>
        <v/>
      </c>
      <c r="O3123" s="44">
        <f>JUL!N124</f>
        <v/>
      </c>
      <c r="P3123" s="44">
        <f>JUL!O124</f>
        <v/>
      </c>
      <c r="Q3123" s="44">
        <f>JUL!P124</f>
        <v/>
      </c>
      <c r="R3123" s="44">
        <f>JUL!Q124</f>
        <v/>
      </c>
      <c r="S3123" s="46">
        <f>S3122+IF(X3123=0,0,M3123)</f>
        <v/>
      </c>
      <c r="T3123" s="47">
        <f>MAX(T3122,S3123)</f>
        <v/>
      </c>
      <c r="U3123" s="48">
        <f>S3123-T3123</f>
        <v/>
      </c>
      <c r="V3123" s="47">
        <f>IFERROR(SUMIFS(DATABASE!$M$5:$M$6004,DATABASE!$B$5:$B$6004,B3123,DATABASE!$X$5:$X$6004,1),0)</f>
        <v/>
      </c>
      <c r="W3123" s="31">
        <f>IFERROR(COUNTIFS(DATABASE!$B$5:$B$6004,B3123,DATABASE!$X$5:$X$6004,1),0)</f>
        <v/>
      </c>
      <c r="X3123" s="49">
        <f>--AND(ISNUMBER(B3123),C3123&lt;&gt;"",L3123&lt;&gt;"",M3123&lt;&gt;"")</f>
        <v/>
      </c>
    </row>
    <row r="3124" ht="15" customHeight="1" s="111">
      <c r="A3124" s="50" t="inlineStr">
        <is>
          <t>JUL</t>
        </is>
      </c>
      <c r="B3124" s="51">
        <f>JUL!A125</f>
        <v/>
      </c>
      <c r="C3124" s="52">
        <f>JUL!B125</f>
        <v/>
      </c>
      <c r="D3124" s="52">
        <f>JUL!C125</f>
        <v/>
      </c>
      <c r="E3124" s="52">
        <f>JUL!D125</f>
        <v/>
      </c>
      <c r="F3124" s="52">
        <f>JUL!E125</f>
        <v/>
      </c>
      <c r="G3124" s="52">
        <f>JUL!F125</f>
        <v/>
      </c>
      <c r="H3124" s="52">
        <f>JUL!G125</f>
        <v/>
      </c>
      <c r="I3124" s="53">
        <f>JUL!H125</f>
        <v/>
      </c>
      <c r="J3124" s="53">
        <f>JUL!I125</f>
        <v/>
      </c>
      <c r="K3124" s="52">
        <f>JUL!J125</f>
        <v/>
      </c>
      <c r="L3124" s="52">
        <f>JUL!K125</f>
        <v/>
      </c>
      <c r="M3124" s="54">
        <f>JUL!L125</f>
        <v/>
      </c>
      <c r="N3124" s="52">
        <f>JUL!M125</f>
        <v/>
      </c>
      <c r="O3124" s="52">
        <f>JUL!N125</f>
        <v/>
      </c>
      <c r="P3124" s="52">
        <f>JUL!O125</f>
        <v/>
      </c>
      <c r="Q3124" s="52">
        <f>JUL!P125</f>
        <v/>
      </c>
      <c r="R3124" s="52">
        <f>JUL!Q125</f>
        <v/>
      </c>
      <c r="S3124" s="54">
        <f>S3123+IF(X3124=0,0,M3124)</f>
        <v/>
      </c>
      <c r="T3124" s="55">
        <f>MAX(T3123,S3124)</f>
        <v/>
      </c>
      <c r="U3124" s="56">
        <f>S3124-T3124</f>
        <v/>
      </c>
      <c r="V3124" s="55">
        <f>IFERROR(SUMIFS(DATABASE!$M$5:$M$6004,DATABASE!$B$5:$B$6004,B3124,DATABASE!$X$5:$X$6004,1),0)</f>
        <v/>
      </c>
      <c r="W3124" s="57">
        <f>IFERROR(COUNTIFS(DATABASE!$B$5:$B$6004,B3124,DATABASE!$X$5:$X$6004,1),0)</f>
        <v/>
      </c>
      <c r="X3124" s="58">
        <f>--AND(ISNUMBER(B3124),C3124&lt;&gt;"",L3124&lt;&gt;"",M3124&lt;&gt;"")</f>
        <v/>
      </c>
    </row>
    <row r="3125" ht="15" customHeight="1" s="111">
      <c r="A3125" s="42" t="inlineStr">
        <is>
          <t>JUL</t>
        </is>
      </c>
      <c r="B3125" s="43">
        <f>JUL!A126</f>
        <v/>
      </c>
      <c r="C3125" s="44">
        <f>JUL!B126</f>
        <v/>
      </c>
      <c r="D3125" s="44">
        <f>JUL!C126</f>
        <v/>
      </c>
      <c r="E3125" s="44">
        <f>JUL!D126</f>
        <v/>
      </c>
      <c r="F3125" s="44">
        <f>JUL!E126</f>
        <v/>
      </c>
      <c r="G3125" s="44">
        <f>JUL!F126</f>
        <v/>
      </c>
      <c r="H3125" s="44">
        <f>JUL!G126</f>
        <v/>
      </c>
      <c r="I3125" s="45">
        <f>JUL!H126</f>
        <v/>
      </c>
      <c r="J3125" s="45">
        <f>JUL!I126</f>
        <v/>
      </c>
      <c r="K3125" s="44">
        <f>JUL!J126</f>
        <v/>
      </c>
      <c r="L3125" s="44">
        <f>JUL!K126</f>
        <v/>
      </c>
      <c r="M3125" s="46">
        <f>JUL!L126</f>
        <v/>
      </c>
      <c r="N3125" s="44">
        <f>JUL!M126</f>
        <v/>
      </c>
      <c r="O3125" s="44">
        <f>JUL!N126</f>
        <v/>
      </c>
      <c r="P3125" s="44">
        <f>JUL!O126</f>
        <v/>
      </c>
      <c r="Q3125" s="44">
        <f>JUL!P126</f>
        <v/>
      </c>
      <c r="R3125" s="44">
        <f>JUL!Q126</f>
        <v/>
      </c>
      <c r="S3125" s="46">
        <f>S3124+IF(X3125=0,0,M3125)</f>
        <v/>
      </c>
      <c r="T3125" s="47">
        <f>MAX(T3124,S3125)</f>
        <v/>
      </c>
      <c r="U3125" s="48">
        <f>S3125-T3125</f>
        <v/>
      </c>
      <c r="V3125" s="47">
        <f>IFERROR(SUMIFS(DATABASE!$M$5:$M$6004,DATABASE!$B$5:$B$6004,B3125,DATABASE!$X$5:$X$6004,1),0)</f>
        <v/>
      </c>
      <c r="W3125" s="31">
        <f>IFERROR(COUNTIFS(DATABASE!$B$5:$B$6004,B3125,DATABASE!$X$5:$X$6004,1),0)</f>
        <v/>
      </c>
      <c r="X3125" s="49">
        <f>--AND(ISNUMBER(B3125),C3125&lt;&gt;"",L3125&lt;&gt;"",M3125&lt;&gt;"")</f>
        <v/>
      </c>
    </row>
    <row r="3126" ht="15" customHeight="1" s="111">
      <c r="A3126" s="50" t="inlineStr">
        <is>
          <t>JUL</t>
        </is>
      </c>
      <c r="B3126" s="51">
        <f>JUL!A127</f>
        <v/>
      </c>
      <c r="C3126" s="52">
        <f>JUL!B127</f>
        <v/>
      </c>
      <c r="D3126" s="52">
        <f>JUL!C127</f>
        <v/>
      </c>
      <c r="E3126" s="52">
        <f>JUL!D127</f>
        <v/>
      </c>
      <c r="F3126" s="52">
        <f>JUL!E127</f>
        <v/>
      </c>
      <c r="G3126" s="52">
        <f>JUL!F127</f>
        <v/>
      </c>
      <c r="H3126" s="52">
        <f>JUL!G127</f>
        <v/>
      </c>
      <c r="I3126" s="53">
        <f>JUL!H127</f>
        <v/>
      </c>
      <c r="J3126" s="53">
        <f>JUL!I127</f>
        <v/>
      </c>
      <c r="K3126" s="52">
        <f>JUL!J127</f>
        <v/>
      </c>
      <c r="L3126" s="52">
        <f>JUL!K127</f>
        <v/>
      </c>
      <c r="M3126" s="54">
        <f>JUL!L127</f>
        <v/>
      </c>
      <c r="N3126" s="52">
        <f>JUL!M127</f>
        <v/>
      </c>
      <c r="O3126" s="52">
        <f>JUL!N127</f>
        <v/>
      </c>
      <c r="P3126" s="52">
        <f>JUL!O127</f>
        <v/>
      </c>
      <c r="Q3126" s="52">
        <f>JUL!P127</f>
        <v/>
      </c>
      <c r="R3126" s="52">
        <f>JUL!Q127</f>
        <v/>
      </c>
      <c r="S3126" s="54">
        <f>S3125+IF(X3126=0,0,M3126)</f>
        <v/>
      </c>
      <c r="T3126" s="55">
        <f>MAX(T3125,S3126)</f>
        <v/>
      </c>
      <c r="U3126" s="56">
        <f>S3126-T3126</f>
        <v/>
      </c>
      <c r="V3126" s="55">
        <f>IFERROR(SUMIFS(DATABASE!$M$5:$M$6004,DATABASE!$B$5:$B$6004,B3126,DATABASE!$X$5:$X$6004,1),0)</f>
        <v/>
      </c>
      <c r="W3126" s="57">
        <f>IFERROR(COUNTIFS(DATABASE!$B$5:$B$6004,B3126,DATABASE!$X$5:$X$6004,1),0)</f>
        <v/>
      </c>
      <c r="X3126" s="58">
        <f>--AND(ISNUMBER(B3126),C3126&lt;&gt;"",L3126&lt;&gt;"",M3126&lt;&gt;"")</f>
        <v/>
      </c>
    </row>
    <row r="3127" ht="15" customHeight="1" s="111">
      <c r="A3127" s="42" t="inlineStr">
        <is>
          <t>JUL</t>
        </is>
      </c>
      <c r="B3127" s="43">
        <f>JUL!A128</f>
        <v/>
      </c>
      <c r="C3127" s="44">
        <f>JUL!B128</f>
        <v/>
      </c>
      <c r="D3127" s="44">
        <f>JUL!C128</f>
        <v/>
      </c>
      <c r="E3127" s="44">
        <f>JUL!D128</f>
        <v/>
      </c>
      <c r="F3127" s="44">
        <f>JUL!E128</f>
        <v/>
      </c>
      <c r="G3127" s="44">
        <f>JUL!F128</f>
        <v/>
      </c>
      <c r="H3127" s="44">
        <f>JUL!G128</f>
        <v/>
      </c>
      <c r="I3127" s="45">
        <f>JUL!H128</f>
        <v/>
      </c>
      <c r="J3127" s="45">
        <f>JUL!I128</f>
        <v/>
      </c>
      <c r="K3127" s="44">
        <f>JUL!J128</f>
        <v/>
      </c>
      <c r="L3127" s="44">
        <f>JUL!K128</f>
        <v/>
      </c>
      <c r="M3127" s="46">
        <f>JUL!L128</f>
        <v/>
      </c>
      <c r="N3127" s="44">
        <f>JUL!M128</f>
        <v/>
      </c>
      <c r="O3127" s="44">
        <f>JUL!N128</f>
        <v/>
      </c>
      <c r="P3127" s="44">
        <f>JUL!O128</f>
        <v/>
      </c>
      <c r="Q3127" s="44">
        <f>JUL!P128</f>
        <v/>
      </c>
      <c r="R3127" s="44">
        <f>JUL!Q128</f>
        <v/>
      </c>
      <c r="S3127" s="46">
        <f>S3126+IF(X3127=0,0,M3127)</f>
        <v/>
      </c>
      <c r="T3127" s="47">
        <f>MAX(T3126,S3127)</f>
        <v/>
      </c>
      <c r="U3127" s="48">
        <f>S3127-T3127</f>
        <v/>
      </c>
      <c r="V3127" s="47">
        <f>IFERROR(SUMIFS(DATABASE!$M$5:$M$6004,DATABASE!$B$5:$B$6004,B3127,DATABASE!$X$5:$X$6004,1),0)</f>
        <v/>
      </c>
      <c r="W3127" s="31">
        <f>IFERROR(COUNTIFS(DATABASE!$B$5:$B$6004,B3127,DATABASE!$X$5:$X$6004,1),0)</f>
        <v/>
      </c>
      <c r="X3127" s="49">
        <f>--AND(ISNUMBER(B3127),C3127&lt;&gt;"",L3127&lt;&gt;"",M3127&lt;&gt;"")</f>
        <v/>
      </c>
    </row>
    <row r="3128" ht="15" customHeight="1" s="111">
      <c r="A3128" s="50" t="inlineStr">
        <is>
          <t>JUL</t>
        </is>
      </c>
      <c r="B3128" s="51">
        <f>JUL!A129</f>
        <v/>
      </c>
      <c r="C3128" s="52">
        <f>JUL!B129</f>
        <v/>
      </c>
      <c r="D3128" s="52">
        <f>JUL!C129</f>
        <v/>
      </c>
      <c r="E3128" s="52">
        <f>JUL!D129</f>
        <v/>
      </c>
      <c r="F3128" s="52">
        <f>JUL!E129</f>
        <v/>
      </c>
      <c r="G3128" s="52">
        <f>JUL!F129</f>
        <v/>
      </c>
      <c r="H3128" s="52">
        <f>JUL!G129</f>
        <v/>
      </c>
      <c r="I3128" s="53">
        <f>JUL!H129</f>
        <v/>
      </c>
      <c r="J3128" s="53">
        <f>JUL!I129</f>
        <v/>
      </c>
      <c r="K3128" s="52">
        <f>JUL!J129</f>
        <v/>
      </c>
      <c r="L3128" s="52">
        <f>JUL!K129</f>
        <v/>
      </c>
      <c r="M3128" s="54">
        <f>JUL!L129</f>
        <v/>
      </c>
      <c r="N3128" s="52">
        <f>JUL!M129</f>
        <v/>
      </c>
      <c r="O3128" s="52">
        <f>JUL!N129</f>
        <v/>
      </c>
      <c r="P3128" s="52">
        <f>JUL!O129</f>
        <v/>
      </c>
      <c r="Q3128" s="52">
        <f>JUL!P129</f>
        <v/>
      </c>
      <c r="R3128" s="52">
        <f>JUL!Q129</f>
        <v/>
      </c>
      <c r="S3128" s="54">
        <f>S3127+IF(X3128=0,0,M3128)</f>
        <v/>
      </c>
      <c r="T3128" s="55">
        <f>MAX(T3127,S3128)</f>
        <v/>
      </c>
      <c r="U3128" s="56">
        <f>S3128-T3128</f>
        <v/>
      </c>
      <c r="V3128" s="55">
        <f>IFERROR(SUMIFS(DATABASE!$M$5:$M$6004,DATABASE!$B$5:$B$6004,B3128,DATABASE!$X$5:$X$6004,1),0)</f>
        <v/>
      </c>
      <c r="W3128" s="57">
        <f>IFERROR(COUNTIFS(DATABASE!$B$5:$B$6004,B3128,DATABASE!$X$5:$X$6004,1),0)</f>
        <v/>
      </c>
      <c r="X3128" s="58">
        <f>--AND(ISNUMBER(B3128),C3128&lt;&gt;"",L3128&lt;&gt;"",M3128&lt;&gt;"")</f>
        <v/>
      </c>
    </row>
    <row r="3129" ht="15" customHeight="1" s="111">
      <c r="A3129" s="42" t="inlineStr">
        <is>
          <t>JUL</t>
        </is>
      </c>
      <c r="B3129" s="43">
        <f>JUL!A130</f>
        <v/>
      </c>
      <c r="C3129" s="44">
        <f>JUL!B130</f>
        <v/>
      </c>
      <c r="D3129" s="44">
        <f>JUL!C130</f>
        <v/>
      </c>
      <c r="E3129" s="44">
        <f>JUL!D130</f>
        <v/>
      </c>
      <c r="F3129" s="44">
        <f>JUL!E130</f>
        <v/>
      </c>
      <c r="G3129" s="44">
        <f>JUL!F130</f>
        <v/>
      </c>
      <c r="H3129" s="44">
        <f>JUL!G130</f>
        <v/>
      </c>
      <c r="I3129" s="45">
        <f>JUL!H130</f>
        <v/>
      </c>
      <c r="J3129" s="45">
        <f>JUL!I130</f>
        <v/>
      </c>
      <c r="K3129" s="44">
        <f>JUL!J130</f>
        <v/>
      </c>
      <c r="L3129" s="44">
        <f>JUL!K130</f>
        <v/>
      </c>
      <c r="M3129" s="46">
        <f>JUL!L130</f>
        <v/>
      </c>
      <c r="N3129" s="44">
        <f>JUL!M130</f>
        <v/>
      </c>
      <c r="O3129" s="44">
        <f>JUL!N130</f>
        <v/>
      </c>
      <c r="P3129" s="44">
        <f>JUL!O130</f>
        <v/>
      </c>
      <c r="Q3129" s="44">
        <f>JUL!P130</f>
        <v/>
      </c>
      <c r="R3129" s="44">
        <f>JUL!Q130</f>
        <v/>
      </c>
      <c r="S3129" s="46">
        <f>S3128+IF(X3129=0,0,M3129)</f>
        <v/>
      </c>
      <c r="T3129" s="47">
        <f>MAX(T3128,S3129)</f>
        <v/>
      </c>
      <c r="U3129" s="48">
        <f>S3129-T3129</f>
        <v/>
      </c>
      <c r="V3129" s="47">
        <f>IFERROR(SUMIFS(DATABASE!$M$5:$M$6004,DATABASE!$B$5:$B$6004,B3129,DATABASE!$X$5:$X$6004,1),0)</f>
        <v/>
      </c>
      <c r="W3129" s="31">
        <f>IFERROR(COUNTIFS(DATABASE!$B$5:$B$6004,B3129,DATABASE!$X$5:$X$6004,1),0)</f>
        <v/>
      </c>
      <c r="X3129" s="49">
        <f>--AND(ISNUMBER(B3129),C3129&lt;&gt;"",L3129&lt;&gt;"",M3129&lt;&gt;"")</f>
        <v/>
      </c>
    </row>
    <row r="3130" ht="15" customHeight="1" s="111">
      <c r="A3130" s="50" t="inlineStr">
        <is>
          <t>JUL</t>
        </is>
      </c>
      <c r="B3130" s="51">
        <f>JUL!A131</f>
        <v/>
      </c>
      <c r="C3130" s="52">
        <f>JUL!B131</f>
        <v/>
      </c>
      <c r="D3130" s="52">
        <f>JUL!C131</f>
        <v/>
      </c>
      <c r="E3130" s="52">
        <f>JUL!D131</f>
        <v/>
      </c>
      <c r="F3130" s="52">
        <f>JUL!E131</f>
        <v/>
      </c>
      <c r="G3130" s="52">
        <f>JUL!F131</f>
        <v/>
      </c>
      <c r="H3130" s="52">
        <f>JUL!G131</f>
        <v/>
      </c>
      <c r="I3130" s="53">
        <f>JUL!H131</f>
        <v/>
      </c>
      <c r="J3130" s="53">
        <f>JUL!I131</f>
        <v/>
      </c>
      <c r="K3130" s="52">
        <f>JUL!J131</f>
        <v/>
      </c>
      <c r="L3130" s="52">
        <f>JUL!K131</f>
        <v/>
      </c>
      <c r="M3130" s="54">
        <f>JUL!L131</f>
        <v/>
      </c>
      <c r="N3130" s="52">
        <f>JUL!M131</f>
        <v/>
      </c>
      <c r="O3130" s="52">
        <f>JUL!N131</f>
        <v/>
      </c>
      <c r="P3130" s="52">
        <f>JUL!O131</f>
        <v/>
      </c>
      <c r="Q3130" s="52">
        <f>JUL!P131</f>
        <v/>
      </c>
      <c r="R3130" s="52">
        <f>JUL!Q131</f>
        <v/>
      </c>
      <c r="S3130" s="54">
        <f>S3129+IF(X3130=0,0,M3130)</f>
        <v/>
      </c>
      <c r="T3130" s="55">
        <f>MAX(T3129,S3130)</f>
        <v/>
      </c>
      <c r="U3130" s="56">
        <f>S3130-T3130</f>
        <v/>
      </c>
      <c r="V3130" s="55">
        <f>IFERROR(SUMIFS(DATABASE!$M$5:$M$6004,DATABASE!$B$5:$B$6004,B3130,DATABASE!$X$5:$X$6004,1),0)</f>
        <v/>
      </c>
      <c r="W3130" s="57">
        <f>IFERROR(COUNTIFS(DATABASE!$B$5:$B$6004,B3130,DATABASE!$X$5:$X$6004,1),0)</f>
        <v/>
      </c>
      <c r="X3130" s="58">
        <f>--AND(ISNUMBER(B3130),C3130&lt;&gt;"",L3130&lt;&gt;"",M3130&lt;&gt;"")</f>
        <v/>
      </c>
    </row>
    <row r="3131" ht="15" customHeight="1" s="111">
      <c r="A3131" s="42" t="inlineStr">
        <is>
          <t>JUL</t>
        </is>
      </c>
      <c r="B3131" s="43">
        <f>JUL!A132</f>
        <v/>
      </c>
      <c r="C3131" s="44">
        <f>JUL!B132</f>
        <v/>
      </c>
      <c r="D3131" s="44">
        <f>JUL!C132</f>
        <v/>
      </c>
      <c r="E3131" s="44">
        <f>JUL!D132</f>
        <v/>
      </c>
      <c r="F3131" s="44">
        <f>JUL!E132</f>
        <v/>
      </c>
      <c r="G3131" s="44">
        <f>JUL!F132</f>
        <v/>
      </c>
      <c r="H3131" s="44">
        <f>JUL!G132</f>
        <v/>
      </c>
      <c r="I3131" s="45">
        <f>JUL!H132</f>
        <v/>
      </c>
      <c r="J3131" s="45">
        <f>JUL!I132</f>
        <v/>
      </c>
      <c r="K3131" s="44">
        <f>JUL!J132</f>
        <v/>
      </c>
      <c r="L3131" s="44">
        <f>JUL!K132</f>
        <v/>
      </c>
      <c r="M3131" s="46">
        <f>JUL!L132</f>
        <v/>
      </c>
      <c r="N3131" s="44">
        <f>JUL!M132</f>
        <v/>
      </c>
      <c r="O3131" s="44">
        <f>JUL!N132</f>
        <v/>
      </c>
      <c r="P3131" s="44">
        <f>JUL!O132</f>
        <v/>
      </c>
      <c r="Q3131" s="44">
        <f>JUL!P132</f>
        <v/>
      </c>
      <c r="R3131" s="44">
        <f>JUL!Q132</f>
        <v/>
      </c>
      <c r="S3131" s="46">
        <f>S3130+IF(X3131=0,0,M3131)</f>
        <v/>
      </c>
      <c r="T3131" s="47">
        <f>MAX(T3130,S3131)</f>
        <v/>
      </c>
      <c r="U3131" s="48">
        <f>S3131-T3131</f>
        <v/>
      </c>
      <c r="V3131" s="47">
        <f>IFERROR(SUMIFS(DATABASE!$M$5:$M$6004,DATABASE!$B$5:$B$6004,B3131,DATABASE!$X$5:$X$6004,1),0)</f>
        <v/>
      </c>
      <c r="W3131" s="31">
        <f>IFERROR(COUNTIFS(DATABASE!$B$5:$B$6004,B3131,DATABASE!$X$5:$X$6004,1),0)</f>
        <v/>
      </c>
      <c r="X3131" s="49">
        <f>--AND(ISNUMBER(B3131),C3131&lt;&gt;"",L3131&lt;&gt;"",M3131&lt;&gt;"")</f>
        <v/>
      </c>
    </row>
    <row r="3132" ht="15" customHeight="1" s="111">
      <c r="A3132" s="50" t="inlineStr">
        <is>
          <t>JUL</t>
        </is>
      </c>
      <c r="B3132" s="51">
        <f>JUL!A133</f>
        <v/>
      </c>
      <c r="C3132" s="52">
        <f>JUL!B133</f>
        <v/>
      </c>
      <c r="D3132" s="52">
        <f>JUL!C133</f>
        <v/>
      </c>
      <c r="E3132" s="52">
        <f>JUL!D133</f>
        <v/>
      </c>
      <c r="F3132" s="52">
        <f>JUL!E133</f>
        <v/>
      </c>
      <c r="G3132" s="52">
        <f>JUL!F133</f>
        <v/>
      </c>
      <c r="H3132" s="52">
        <f>JUL!G133</f>
        <v/>
      </c>
      <c r="I3132" s="53">
        <f>JUL!H133</f>
        <v/>
      </c>
      <c r="J3132" s="53">
        <f>JUL!I133</f>
        <v/>
      </c>
      <c r="K3132" s="52">
        <f>JUL!J133</f>
        <v/>
      </c>
      <c r="L3132" s="52">
        <f>JUL!K133</f>
        <v/>
      </c>
      <c r="M3132" s="54">
        <f>JUL!L133</f>
        <v/>
      </c>
      <c r="N3132" s="52">
        <f>JUL!M133</f>
        <v/>
      </c>
      <c r="O3132" s="52">
        <f>JUL!N133</f>
        <v/>
      </c>
      <c r="P3132" s="52">
        <f>JUL!O133</f>
        <v/>
      </c>
      <c r="Q3132" s="52">
        <f>JUL!P133</f>
        <v/>
      </c>
      <c r="R3132" s="52">
        <f>JUL!Q133</f>
        <v/>
      </c>
      <c r="S3132" s="54">
        <f>S3131+IF(X3132=0,0,M3132)</f>
        <v/>
      </c>
      <c r="T3132" s="55">
        <f>MAX(T3131,S3132)</f>
        <v/>
      </c>
      <c r="U3132" s="56">
        <f>S3132-T3132</f>
        <v/>
      </c>
      <c r="V3132" s="55">
        <f>IFERROR(SUMIFS(DATABASE!$M$5:$M$6004,DATABASE!$B$5:$B$6004,B3132,DATABASE!$X$5:$X$6004,1),0)</f>
        <v/>
      </c>
      <c r="W3132" s="57">
        <f>IFERROR(COUNTIFS(DATABASE!$B$5:$B$6004,B3132,DATABASE!$X$5:$X$6004,1),0)</f>
        <v/>
      </c>
      <c r="X3132" s="58">
        <f>--AND(ISNUMBER(B3132),C3132&lt;&gt;"",L3132&lt;&gt;"",M3132&lt;&gt;"")</f>
        <v/>
      </c>
    </row>
    <row r="3133" ht="15" customHeight="1" s="111">
      <c r="A3133" s="42" t="inlineStr">
        <is>
          <t>JUL</t>
        </is>
      </c>
      <c r="B3133" s="43">
        <f>JUL!A134</f>
        <v/>
      </c>
      <c r="C3133" s="44">
        <f>JUL!B134</f>
        <v/>
      </c>
      <c r="D3133" s="44">
        <f>JUL!C134</f>
        <v/>
      </c>
      <c r="E3133" s="44">
        <f>JUL!D134</f>
        <v/>
      </c>
      <c r="F3133" s="44">
        <f>JUL!E134</f>
        <v/>
      </c>
      <c r="G3133" s="44">
        <f>JUL!F134</f>
        <v/>
      </c>
      <c r="H3133" s="44">
        <f>JUL!G134</f>
        <v/>
      </c>
      <c r="I3133" s="45">
        <f>JUL!H134</f>
        <v/>
      </c>
      <c r="J3133" s="45">
        <f>JUL!I134</f>
        <v/>
      </c>
      <c r="K3133" s="44">
        <f>JUL!J134</f>
        <v/>
      </c>
      <c r="L3133" s="44">
        <f>JUL!K134</f>
        <v/>
      </c>
      <c r="M3133" s="46">
        <f>JUL!L134</f>
        <v/>
      </c>
      <c r="N3133" s="44">
        <f>JUL!M134</f>
        <v/>
      </c>
      <c r="O3133" s="44">
        <f>JUL!N134</f>
        <v/>
      </c>
      <c r="P3133" s="44">
        <f>JUL!O134</f>
        <v/>
      </c>
      <c r="Q3133" s="44">
        <f>JUL!P134</f>
        <v/>
      </c>
      <c r="R3133" s="44">
        <f>JUL!Q134</f>
        <v/>
      </c>
      <c r="S3133" s="46">
        <f>S3132+IF(X3133=0,0,M3133)</f>
        <v/>
      </c>
      <c r="T3133" s="47">
        <f>MAX(T3132,S3133)</f>
        <v/>
      </c>
      <c r="U3133" s="48">
        <f>S3133-T3133</f>
        <v/>
      </c>
      <c r="V3133" s="47">
        <f>IFERROR(SUMIFS(DATABASE!$M$5:$M$6004,DATABASE!$B$5:$B$6004,B3133,DATABASE!$X$5:$X$6004,1),0)</f>
        <v/>
      </c>
      <c r="W3133" s="31">
        <f>IFERROR(COUNTIFS(DATABASE!$B$5:$B$6004,B3133,DATABASE!$X$5:$X$6004,1),0)</f>
        <v/>
      </c>
      <c r="X3133" s="49">
        <f>--AND(ISNUMBER(B3133),C3133&lt;&gt;"",L3133&lt;&gt;"",M3133&lt;&gt;"")</f>
        <v/>
      </c>
    </row>
    <row r="3134" ht="15" customHeight="1" s="111">
      <c r="A3134" s="50" t="inlineStr">
        <is>
          <t>JUL</t>
        </is>
      </c>
      <c r="B3134" s="51">
        <f>JUL!A135</f>
        <v/>
      </c>
      <c r="C3134" s="52">
        <f>JUL!B135</f>
        <v/>
      </c>
      <c r="D3134" s="52">
        <f>JUL!C135</f>
        <v/>
      </c>
      <c r="E3134" s="52">
        <f>JUL!D135</f>
        <v/>
      </c>
      <c r="F3134" s="52">
        <f>JUL!E135</f>
        <v/>
      </c>
      <c r="G3134" s="52">
        <f>JUL!F135</f>
        <v/>
      </c>
      <c r="H3134" s="52">
        <f>JUL!G135</f>
        <v/>
      </c>
      <c r="I3134" s="53">
        <f>JUL!H135</f>
        <v/>
      </c>
      <c r="J3134" s="53">
        <f>JUL!I135</f>
        <v/>
      </c>
      <c r="K3134" s="52">
        <f>JUL!J135</f>
        <v/>
      </c>
      <c r="L3134" s="52">
        <f>JUL!K135</f>
        <v/>
      </c>
      <c r="M3134" s="54">
        <f>JUL!L135</f>
        <v/>
      </c>
      <c r="N3134" s="52">
        <f>JUL!M135</f>
        <v/>
      </c>
      <c r="O3134" s="52">
        <f>JUL!N135</f>
        <v/>
      </c>
      <c r="P3134" s="52">
        <f>JUL!O135</f>
        <v/>
      </c>
      <c r="Q3134" s="52">
        <f>JUL!P135</f>
        <v/>
      </c>
      <c r="R3134" s="52">
        <f>JUL!Q135</f>
        <v/>
      </c>
      <c r="S3134" s="54">
        <f>S3133+IF(X3134=0,0,M3134)</f>
        <v/>
      </c>
      <c r="T3134" s="55">
        <f>MAX(T3133,S3134)</f>
        <v/>
      </c>
      <c r="U3134" s="56">
        <f>S3134-T3134</f>
        <v/>
      </c>
      <c r="V3134" s="55">
        <f>IFERROR(SUMIFS(DATABASE!$M$5:$M$6004,DATABASE!$B$5:$B$6004,B3134,DATABASE!$X$5:$X$6004,1),0)</f>
        <v/>
      </c>
      <c r="W3134" s="57">
        <f>IFERROR(COUNTIFS(DATABASE!$B$5:$B$6004,B3134,DATABASE!$X$5:$X$6004,1),0)</f>
        <v/>
      </c>
      <c r="X3134" s="58">
        <f>--AND(ISNUMBER(B3134),C3134&lt;&gt;"",L3134&lt;&gt;"",M3134&lt;&gt;"")</f>
        <v/>
      </c>
    </row>
    <row r="3135" ht="15" customHeight="1" s="111">
      <c r="A3135" s="42" t="inlineStr">
        <is>
          <t>JUL</t>
        </is>
      </c>
      <c r="B3135" s="43">
        <f>JUL!A136</f>
        <v/>
      </c>
      <c r="C3135" s="44">
        <f>JUL!B136</f>
        <v/>
      </c>
      <c r="D3135" s="44">
        <f>JUL!C136</f>
        <v/>
      </c>
      <c r="E3135" s="44">
        <f>JUL!D136</f>
        <v/>
      </c>
      <c r="F3135" s="44">
        <f>JUL!E136</f>
        <v/>
      </c>
      <c r="G3135" s="44">
        <f>JUL!F136</f>
        <v/>
      </c>
      <c r="H3135" s="44">
        <f>JUL!G136</f>
        <v/>
      </c>
      <c r="I3135" s="45">
        <f>JUL!H136</f>
        <v/>
      </c>
      <c r="J3135" s="45">
        <f>JUL!I136</f>
        <v/>
      </c>
      <c r="K3135" s="44">
        <f>JUL!J136</f>
        <v/>
      </c>
      <c r="L3135" s="44">
        <f>JUL!K136</f>
        <v/>
      </c>
      <c r="M3135" s="46">
        <f>JUL!L136</f>
        <v/>
      </c>
      <c r="N3135" s="44">
        <f>JUL!M136</f>
        <v/>
      </c>
      <c r="O3135" s="44">
        <f>JUL!N136</f>
        <v/>
      </c>
      <c r="P3135" s="44">
        <f>JUL!O136</f>
        <v/>
      </c>
      <c r="Q3135" s="44">
        <f>JUL!P136</f>
        <v/>
      </c>
      <c r="R3135" s="44">
        <f>JUL!Q136</f>
        <v/>
      </c>
      <c r="S3135" s="46">
        <f>S3134+IF(X3135=0,0,M3135)</f>
        <v/>
      </c>
      <c r="T3135" s="47">
        <f>MAX(T3134,S3135)</f>
        <v/>
      </c>
      <c r="U3135" s="48">
        <f>S3135-T3135</f>
        <v/>
      </c>
      <c r="V3135" s="47">
        <f>IFERROR(SUMIFS(DATABASE!$M$5:$M$6004,DATABASE!$B$5:$B$6004,B3135,DATABASE!$X$5:$X$6004,1),0)</f>
        <v/>
      </c>
      <c r="W3135" s="31">
        <f>IFERROR(COUNTIFS(DATABASE!$B$5:$B$6004,B3135,DATABASE!$X$5:$X$6004,1),0)</f>
        <v/>
      </c>
      <c r="X3135" s="49">
        <f>--AND(ISNUMBER(B3135),C3135&lt;&gt;"",L3135&lt;&gt;"",M3135&lt;&gt;"")</f>
        <v/>
      </c>
    </row>
    <row r="3136" ht="15" customHeight="1" s="111">
      <c r="A3136" s="50" t="inlineStr">
        <is>
          <t>JUL</t>
        </is>
      </c>
      <c r="B3136" s="51">
        <f>JUL!A137</f>
        <v/>
      </c>
      <c r="C3136" s="52">
        <f>JUL!B137</f>
        <v/>
      </c>
      <c r="D3136" s="52">
        <f>JUL!C137</f>
        <v/>
      </c>
      <c r="E3136" s="52">
        <f>JUL!D137</f>
        <v/>
      </c>
      <c r="F3136" s="52">
        <f>JUL!E137</f>
        <v/>
      </c>
      <c r="G3136" s="52">
        <f>JUL!F137</f>
        <v/>
      </c>
      <c r="H3136" s="52">
        <f>JUL!G137</f>
        <v/>
      </c>
      <c r="I3136" s="53">
        <f>JUL!H137</f>
        <v/>
      </c>
      <c r="J3136" s="53">
        <f>JUL!I137</f>
        <v/>
      </c>
      <c r="K3136" s="52">
        <f>JUL!J137</f>
        <v/>
      </c>
      <c r="L3136" s="52">
        <f>JUL!K137</f>
        <v/>
      </c>
      <c r="M3136" s="54">
        <f>JUL!L137</f>
        <v/>
      </c>
      <c r="N3136" s="52">
        <f>JUL!M137</f>
        <v/>
      </c>
      <c r="O3136" s="52">
        <f>JUL!N137</f>
        <v/>
      </c>
      <c r="P3136" s="52">
        <f>JUL!O137</f>
        <v/>
      </c>
      <c r="Q3136" s="52">
        <f>JUL!P137</f>
        <v/>
      </c>
      <c r="R3136" s="52">
        <f>JUL!Q137</f>
        <v/>
      </c>
      <c r="S3136" s="54">
        <f>S3135+IF(X3136=0,0,M3136)</f>
        <v/>
      </c>
      <c r="T3136" s="55">
        <f>MAX(T3135,S3136)</f>
        <v/>
      </c>
      <c r="U3136" s="56">
        <f>S3136-T3136</f>
        <v/>
      </c>
      <c r="V3136" s="55">
        <f>IFERROR(SUMIFS(DATABASE!$M$5:$M$6004,DATABASE!$B$5:$B$6004,B3136,DATABASE!$X$5:$X$6004,1),0)</f>
        <v/>
      </c>
      <c r="W3136" s="57">
        <f>IFERROR(COUNTIFS(DATABASE!$B$5:$B$6004,B3136,DATABASE!$X$5:$X$6004,1),0)</f>
        <v/>
      </c>
      <c r="X3136" s="58">
        <f>--AND(ISNUMBER(B3136),C3136&lt;&gt;"",L3136&lt;&gt;"",M3136&lt;&gt;"")</f>
        <v/>
      </c>
    </row>
    <row r="3137" ht="15" customHeight="1" s="111">
      <c r="A3137" s="42" t="inlineStr">
        <is>
          <t>JUL</t>
        </is>
      </c>
      <c r="B3137" s="43">
        <f>JUL!A138</f>
        <v/>
      </c>
      <c r="C3137" s="44">
        <f>JUL!B138</f>
        <v/>
      </c>
      <c r="D3137" s="44">
        <f>JUL!C138</f>
        <v/>
      </c>
      <c r="E3137" s="44">
        <f>JUL!D138</f>
        <v/>
      </c>
      <c r="F3137" s="44">
        <f>JUL!E138</f>
        <v/>
      </c>
      <c r="G3137" s="44">
        <f>JUL!F138</f>
        <v/>
      </c>
      <c r="H3137" s="44">
        <f>JUL!G138</f>
        <v/>
      </c>
      <c r="I3137" s="45">
        <f>JUL!H138</f>
        <v/>
      </c>
      <c r="J3137" s="45">
        <f>JUL!I138</f>
        <v/>
      </c>
      <c r="K3137" s="44">
        <f>JUL!J138</f>
        <v/>
      </c>
      <c r="L3137" s="44">
        <f>JUL!K138</f>
        <v/>
      </c>
      <c r="M3137" s="46">
        <f>JUL!L138</f>
        <v/>
      </c>
      <c r="N3137" s="44">
        <f>JUL!M138</f>
        <v/>
      </c>
      <c r="O3137" s="44">
        <f>JUL!N138</f>
        <v/>
      </c>
      <c r="P3137" s="44">
        <f>JUL!O138</f>
        <v/>
      </c>
      <c r="Q3137" s="44">
        <f>JUL!P138</f>
        <v/>
      </c>
      <c r="R3137" s="44">
        <f>JUL!Q138</f>
        <v/>
      </c>
      <c r="S3137" s="46">
        <f>S3136+IF(X3137=0,0,M3137)</f>
        <v/>
      </c>
      <c r="T3137" s="47">
        <f>MAX(T3136,S3137)</f>
        <v/>
      </c>
      <c r="U3137" s="48">
        <f>S3137-T3137</f>
        <v/>
      </c>
      <c r="V3137" s="47">
        <f>IFERROR(SUMIFS(DATABASE!$M$5:$M$6004,DATABASE!$B$5:$B$6004,B3137,DATABASE!$X$5:$X$6004,1),0)</f>
        <v/>
      </c>
      <c r="W3137" s="31">
        <f>IFERROR(COUNTIFS(DATABASE!$B$5:$B$6004,B3137,DATABASE!$X$5:$X$6004,1),0)</f>
        <v/>
      </c>
      <c r="X3137" s="49">
        <f>--AND(ISNUMBER(B3137),C3137&lt;&gt;"",L3137&lt;&gt;"",M3137&lt;&gt;"")</f>
        <v/>
      </c>
    </row>
    <row r="3138" ht="15" customHeight="1" s="111">
      <c r="A3138" s="50" t="inlineStr">
        <is>
          <t>JUL</t>
        </is>
      </c>
      <c r="B3138" s="51">
        <f>JUL!A139</f>
        <v/>
      </c>
      <c r="C3138" s="52">
        <f>JUL!B139</f>
        <v/>
      </c>
      <c r="D3138" s="52">
        <f>JUL!C139</f>
        <v/>
      </c>
      <c r="E3138" s="52">
        <f>JUL!D139</f>
        <v/>
      </c>
      <c r="F3138" s="52">
        <f>JUL!E139</f>
        <v/>
      </c>
      <c r="G3138" s="52">
        <f>JUL!F139</f>
        <v/>
      </c>
      <c r="H3138" s="52">
        <f>JUL!G139</f>
        <v/>
      </c>
      <c r="I3138" s="53">
        <f>JUL!H139</f>
        <v/>
      </c>
      <c r="J3138" s="53">
        <f>JUL!I139</f>
        <v/>
      </c>
      <c r="K3138" s="52">
        <f>JUL!J139</f>
        <v/>
      </c>
      <c r="L3138" s="52">
        <f>JUL!K139</f>
        <v/>
      </c>
      <c r="M3138" s="54">
        <f>JUL!L139</f>
        <v/>
      </c>
      <c r="N3138" s="52">
        <f>JUL!M139</f>
        <v/>
      </c>
      <c r="O3138" s="52">
        <f>JUL!N139</f>
        <v/>
      </c>
      <c r="P3138" s="52">
        <f>JUL!O139</f>
        <v/>
      </c>
      <c r="Q3138" s="52">
        <f>JUL!P139</f>
        <v/>
      </c>
      <c r="R3138" s="52">
        <f>JUL!Q139</f>
        <v/>
      </c>
      <c r="S3138" s="54">
        <f>S3137+IF(X3138=0,0,M3138)</f>
        <v/>
      </c>
      <c r="T3138" s="55">
        <f>MAX(T3137,S3138)</f>
        <v/>
      </c>
      <c r="U3138" s="56">
        <f>S3138-T3138</f>
        <v/>
      </c>
      <c r="V3138" s="55">
        <f>IFERROR(SUMIFS(DATABASE!$M$5:$M$6004,DATABASE!$B$5:$B$6004,B3138,DATABASE!$X$5:$X$6004,1),0)</f>
        <v/>
      </c>
      <c r="W3138" s="57">
        <f>IFERROR(COUNTIFS(DATABASE!$B$5:$B$6004,B3138,DATABASE!$X$5:$X$6004,1),0)</f>
        <v/>
      </c>
      <c r="X3138" s="58">
        <f>--AND(ISNUMBER(B3138),C3138&lt;&gt;"",L3138&lt;&gt;"",M3138&lt;&gt;"")</f>
        <v/>
      </c>
    </row>
    <row r="3139" ht="15" customHeight="1" s="111">
      <c r="A3139" s="42" t="inlineStr">
        <is>
          <t>JUL</t>
        </is>
      </c>
      <c r="B3139" s="43">
        <f>JUL!A140</f>
        <v/>
      </c>
      <c r="C3139" s="44">
        <f>JUL!B140</f>
        <v/>
      </c>
      <c r="D3139" s="44">
        <f>JUL!C140</f>
        <v/>
      </c>
      <c r="E3139" s="44">
        <f>JUL!D140</f>
        <v/>
      </c>
      <c r="F3139" s="44">
        <f>JUL!E140</f>
        <v/>
      </c>
      <c r="G3139" s="44">
        <f>JUL!F140</f>
        <v/>
      </c>
      <c r="H3139" s="44">
        <f>JUL!G140</f>
        <v/>
      </c>
      <c r="I3139" s="45">
        <f>JUL!H140</f>
        <v/>
      </c>
      <c r="J3139" s="45">
        <f>JUL!I140</f>
        <v/>
      </c>
      <c r="K3139" s="44">
        <f>JUL!J140</f>
        <v/>
      </c>
      <c r="L3139" s="44">
        <f>JUL!K140</f>
        <v/>
      </c>
      <c r="M3139" s="46">
        <f>JUL!L140</f>
        <v/>
      </c>
      <c r="N3139" s="44">
        <f>JUL!M140</f>
        <v/>
      </c>
      <c r="O3139" s="44">
        <f>JUL!N140</f>
        <v/>
      </c>
      <c r="P3139" s="44">
        <f>JUL!O140</f>
        <v/>
      </c>
      <c r="Q3139" s="44">
        <f>JUL!P140</f>
        <v/>
      </c>
      <c r="R3139" s="44">
        <f>JUL!Q140</f>
        <v/>
      </c>
      <c r="S3139" s="46">
        <f>S3138+IF(X3139=0,0,M3139)</f>
        <v/>
      </c>
      <c r="T3139" s="47">
        <f>MAX(T3138,S3139)</f>
        <v/>
      </c>
      <c r="U3139" s="48">
        <f>S3139-T3139</f>
        <v/>
      </c>
      <c r="V3139" s="47">
        <f>IFERROR(SUMIFS(DATABASE!$M$5:$M$6004,DATABASE!$B$5:$B$6004,B3139,DATABASE!$X$5:$X$6004,1),0)</f>
        <v/>
      </c>
      <c r="W3139" s="31">
        <f>IFERROR(COUNTIFS(DATABASE!$B$5:$B$6004,B3139,DATABASE!$X$5:$X$6004,1),0)</f>
        <v/>
      </c>
      <c r="X3139" s="49">
        <f>--AND(ISNUMBER(B3139),C3139&lt;&gt;"",L3139&lt;&gt;"",M3139&lt;&gt;"")</f>
        <v/>
      </c>
    </row>
    <row r="3140" ht="15" customHeight="1" s="111">
      <c r="A3140" s="50" t="inlineStr">
        <is>
          <t>JUL</t>
        </is>
      </c>
      <c r="B3140" s="51">
        <f>JUL!A141</f>
        <v/>
      </c>
      <c r="C3140" s="52">
        <f>JUL!B141</f>
        <v/>
      </c>
      <c r="D3140" s="52">
        <f>JUL!C141</f>
        <v/>
      </c>
      <c r="E3140" s="52">
        <f>JUL!D141</f>
        <v/>
      </c>
      <c r="F3140" s="52">
        <f>JUL!E141</f>
        <v/>
      </c>
      <c r="G3140" s="52">
        <f>JUL!F141</f>
        <v/>
      </c>
      <c r="H3140" s="52">
        <f>JUL!G141</f>
        <v/>
      </c>
      <c r="I3140" s="53">
        <f>JUL!H141</f>
        <v/>
      </c>
      <c r="J3140" s="53">
        <f>JUL!I141</f>
        <v/>
      </c>
      <c r="K3140" s="52">
        <f>JUL!J141</f>
        <v/>
      </c>
      <c r="L3140" s="52">
        <f>JUL!K141</f>
        <v/>
      </c>
      <c r="M3140" s="54">
        <f>JUL!L141</f>
        <v/>
      </c>
      <c r="N3140" s="52">
        <f>JUL!M141</f>
        <v/>
      </c>
      <c r="O3140" s="52">
        <f>JUL!N141</f>
        <v/>
      </c>
      <c r="P3140" s="52">
        <f>JUL!O141</f>
        <v/>
      </c>
      <c r="Q3140" s="52">
        <f>JUL!P141</f>
        <v/>
      </c>
      <c r="R3140" s="52">
        <f>JUL!Q141</f>
        <v/>
      </c>
      <c r="S3140" s="54">
        <f>S3139+IF(X3140=0,0,M3140)</f>
        <v/>
      </c>
      <c r="T3140" s="55">
        <f>MAX(T3139,S3140)</f>
        <v/>
      </c>
      <c r="U3140" s="56">
        <f>S3140-T3140</f>
        <v/>
      </c>
      <c r="V3140" s="55">
        <f>IFERROR(SUMIFS(DATABASE!$M$5:$M$6004,DATABASE!$B$5:$B$6004,B3140,DATABASE!$X$5:$X$6004,1),0)</f>
        <v/>
      </c>
      <c r="W3140" s="57">
        <f>IFERROR(COUNTIFS(DATABASE!$B$5:$B$6004,B3140,DATABASE!$X$5:$X$6004,1),0)</f>
        <v/>
      </c>
      <c r="X3140" s="58">
        <f>--AND(ISNUMBER(B3140),C3140&lt;&gt;"",L3140&lt;&gt;"",M3140&lt;&gt;"")</f>
        <v/>
      </c>
    </row>
    <row r="3141" ht="15" customHeight="1" s="111">
      <c r="A3141" s="42" t="inlineStr">
        <is>
          <t>JUL</t>
        </is>
      </c>
      <c r="B3141" s="43">
        <f>JUL!A142</f>
        <v/>
      </c>
      <c r="C3141" s="44">
        <f>JUL!B142</f>
        <v/>
      </c>
      <c r="D3141" s="44">
        <f>JUL!C142</f>
        <v/>
      </c>
      <c r="E3141" s="44">
        <f>JUL!D142</f>
        <v/>
      </c>
      <c r="F3141" s="44">
        <f>JUL!E142</f>
        <v/>
      </c>
      <c r="G3141" s="44">
        <f>JUL!F142</f>
        <v/>
      </c>
      <c r="H3141" s="44">
        <f>JUL!G142</f>
        <v/>
      </c>
      <c r="I3141" s="45">
        <f>JUL!H142</f>
        <v/>
      </c>
      <c r="J3141" s="45">
        <f>JUL!I142</f>
        <v/>
      </c>
      <c r="K3141" s="44">
        <f>JUL!J142</f>
        <v/>
      </c>
      <c r="L3141" s="44">
        <f>JUL!K142</f>
        <v/>
      </c>
      <c r="M3141" s="46">
        <f>JUL!L142</f>
        <v/>
      </c>
      <c r="N3141" s="44">
        <f>JUL!M142</f>
        <v/>
      </c>
      <c r="O3141" s="44">
        <f>JUL!N142</f>
        <v/>
      </c>
      <c r="P3141" s="44">
        <f>JUL!O142</f>
        <v/>
      </c>
      <c r="Q3141" s="44">
        <f>JUL!P142</f>
        <v/>
      </c>
      <c r="R3141" s="44">
        <f>JUL!Q142</f>
        <v/>
      </c>
      <c r="S3141" s="46">
        <f>S3140+IF(X3141=0,0,M3141)</f>
        <v/>
      </c>
      <c r="T3141" s="47">
        <f>MAX(T3140,S3141)</f>
        <v/>
      </c>
      <c r="U3141" s="48">
        <f>S3141-T3141</f>
        <v/>
      </c>
      <c r="V3141" s="47">
        <f>IFERROR(SUMIFS(DATABASE!$M$5:$M$6004,DATABASE!$B$5:$B$6004,B3141,DATABASE!$X$5:$X$6004,1),0)</f>
        <v/>
      </c>
      <c r="W3141" s="31">
        <f>IFERROR(COUNTIFS(DATABASE!$B$5:$B$6004,B3141,DATABASE!$X$5:$X$6004,1),0)</f>
        <v/>
      </c>
      <c r="X3141" s="49">
        <f>--AND(ISNUMBER(B3141),C3141&lt;&gt;"",L3141&lt;&gt;"",M3141&lt;&gt;"")</f>
        <v/>
      </c>
    </row>
    <row r="3142" ht="15" customHeight="1" s="111">
      <c r="A3142" s="50" t="inlineStr">
        <is>
          <t>JUL</t>
        </is>
      </c>
      <c r="B3142" s="51">
        <f>JUL!A143</f>
        <v/>
      </c>
      <c r="C3142" s="52">
        <f>JUL!B143</f>
        <v/>
      </c>
      <c r="D3142" s="52">
        <f>JUL!C143</f>
        <v/>
      </c>
      <c r="E3142" s="52">
        <f>JUL!D143</f>
        <v/>
      </c>
      <c r="F3142" s="52">
        <f>JUL!E143</f>
        <v/>
      </c>
      <c r="G3142" s="52">
        <f>JUL!F143</f>
        <v/>
      </c>
      <c r="H3142" s="52">
        <f>JUL!G143</f>
        <v/>
      </c>
      <c r="I3142" s="53">
        <f>JUL!H143</f>
        <v/>
      </c>
      <c r="J3142" s="53">
        <f>JUL!I143</f>
        <v/>
      </c>
      <c r="K3142" s="52">
        <f>JUL!J143</f>
        <v/>
      </c>
      <c r="L3142" s="52">
        <f>JUL!K143</f>
        <v/>
      </c>
      <c r="M3142" s="54">
        <f>JUL!L143</f>
        <v/>
      </c>
      <c r="N3142" s="52">
        <f>JUL!M143</f>
        <v/>
      </c>
      <c r="O3142" s="52">
        <f>JUL!N143</f>
        <v/>
      </c>
      <c r="P3142" s="52">
        <f>JUL!O143</f>
        <v/>
      </c>
      <c r="Q3142" s="52">
        <f>JUL!P143</f>
        <v/>
      </c>
      <c r="R3142" s="52">
        <f>JUL!Q143</f>
        <v/>
      </c>
      <c r="S3142" s="54">
        <f>S3141+IF(X3142=0,0,M3142)</f>
        <v/>
      </c>
      <c r="T3142" s="55">
        <f>MAX(T3141,S3142)</f>
        <v/>
      </c>
      <c r="U3142" s="56">
        <f>S3142-T3142</f>
        <v/>
      </c>
      <c r="V3142" s="55">
        <f>IFERROR(SUMIFS(DATABASE!$M$5:$M$6004,DATABASE!$B$5:$B$6004,B3142,DATABASE!$X$5:$X$6004,1),0)</f>
        <v/>
      </c>
      <c r="W3142" s="57">
        <f>IFERROR(COUNTIFS(DATABASE!$B$5:$B$6004,B3142,DATABASE!$X$5:$X$6004,1),0)</f>
        <v/>
      </c>
      <c r="X3142" s="58">
        <f>--AND(ISNUMBER(B3142),C3142&lt;&gt;"",L3142&lt;&gt;"",M3142&lt;&gt;"")</f>
        <v/>
      </c>
    </row>
    <row r="3143" ht="15" customHeight="1" s="111">
      <c r="A3143" s="42" t="inlineStr">
        <is>
          <t>JUL</t>
        </is>
      </c>
      <c r="B3143" s="43">
        <f>JUL!A144</f>
        <v/>
      </c>
      <c r="C3143" s="44">
        <f>JUL!B144</f>
        <v/>
      </c>
      <c r="D3143" s="44">
        <f>JUL!C144</f>
        <v/>
      </c>
      <c r="E3143" s="44">
        <f>JUL!D144</f>
        <v/>
      </c>
      <c r="F3143" s="44">
        <f>JUL!E144</f>
        <v/>
      </c>
      <c r="G3143" s="44">
        <f>JUL!F144</f>
        <v/>
      </c>
      <c r="H3143" s="44">
        <f>JUL!G144</f>
        <v/>
      </c>
      <c r="I3143" s="45">
        <f>JUL!H144</f>
        <v/>
      </c>
      <c r="J3143" s="45">
        <f>JUL!I144</f>
        <v/>
      </c>
      <c r="K3143" s="44">
        <f>JUL!J144</f>
        <v/>
      </c>
      <c r="L3143" s="44">
        <f>JUL!K144</f>
        <v/>
      </c>
      <c r="M3143" s="46">
        <f>JUL!L144</f>
        <v/>
      </c>
      <c r="N3143" s="44">
        <f>JUL!M144</f>
        <v/>
      </c>
      <c r="O3143" s="44">
        <f>JUL!N144</f>
        <v/>
      </c>
      <c r="P3143" s="44">
        <f>JUL!O144</f>
        <v/>
      </c>
      <c r="Q3143" s="44">
        <f>JUL!P144</f>
        <v/>
      </c>
      <c r="R3143" s="44">
        <f>JUL!Q144</f>
        <v/>
      </c>
      <c r="S3143" s="46">
        <f>S3142+IF(X3143=0,0,M3143)</f>
        <v/>
      </c>
      <c r="T3143" s="47">
        <f>MAX(T3142,S3143)</f>
        <v/>
      </c>
      <c r="U3143" s="48">
        <f>S3143-T3143</f>
        <v/>
      </c>
      <c r="V3143" s="47">
        <f>IFERROR(SUMIFS(DATABASE!$M$5:$M$6004,DATABASE!$B$5:$B$6004,B3143,DATABASE!$X$5:$X$6004,1),0)</f>
        <v/>
      </c>
      <c r="W3143" s="31">
        <f>IFERROR(COUNTIFS(DATABASE!$B$5:$B$6004,B3143,DATABASE!$X$5:$X$6004,1),0)</f>
        <v/>
      </c>
      <c r="X3143" s="49">
        <f>--AND(ISNUMBER(B3143),C3143&lt;&gt;"",L3143&lt;&gt;"",M3143&lt;&gt;"")</f>
        <v/>
      </c>
    </row>
    <row r="3144" ht="15" customHeight="1" s="111">
      <c r="A3144" s="50" t="inlineStr">
        <is>
          <t>JUL</t>
        </is>
      </c>
      <c r="B3144" s="51">
        <f>JUL!A145</f>
        <v/>
      </c>
      <c r="C3144" s="52">
        <f>JUL!B145</f>
        <v/>
      </c>
      <c r="D3144" s="52">
        <f>JUL!C145</f>
        <v/>
      </c>
      <c r="E3144" s="52">
        <f>JUL!D145</f>
        <v/>
      </c>
      <c r="F3144" s="52">
        <f>JUL!E145</f>
        <v/>
      </c>
      <c r="G3144" s="52">
        <f>JUL!F145</f>
        <v/>
      </c>
      <c r="H3144" s="52">
        <f>JUL!G145</f>
        <v/>
      </c>
      <c r="I3144" s="53">
        <f>JUL!H145</f>
        <v/>
      </c>
      <c r="J3144" s="53">
        <f>JUL!I145</f>
        <v/>
      </c>
      <c r="K3144" s="52">
        <f>JUL!J145</f>
        <v/>
      </c>
      <c r="L3144" s="52">
        <f>JUL!K145</f>
        <v/>
      </c>
      <c r="M3144" s="54">
        <f>JUL!L145</f>
        <v/>
      </c>
      <c r="N3144" s="52">
        <f>JUL!M145</f>
        <v/>
      </c>
      <c r="O3144" s="52">
        <f>JUL!N145</f>
        <v/>
      </c>
      <c r="P3144" s="52">
        <f>JUL!O145</f>
        <v/>
      </c>
      <c r="Q3144" s="52">
        <f>JUL!P145</f>
        <v/>
      </c>
      <c r="R3144" s="52">
        <f>JUL!Q145</f>
        <v/>
      </c>
      <c r="S3144" s="54">
        <f>S3143+IF(X3144=0,0,M3144)</f>
        <v/>
      </c>
      <c r="T3144" s="55">
        <f>MAX(T3143,S3144)</f>
        <v/>
      </c>
      <c r="U3144" s="56">
        <f>S3144-T3144</f>
        <v/>
      </c>
      <c r="V3144" s="55">
        <f>IFERROR(SUMIFS(DATABASE!$M$5:$M$6004,DATABASE!$B$5:$B$6004,B3144,DATABASE!$X$5:$X$6004,1),0)</f>
        <v/>
      </c>
      <c r="W3144" s="57">
        <f>IFERROR(COUNTIFS(DATABASE!$B$5:$B$6004,B3144,DATABASE!$X$5:$X$6004,1),0)</f>
        <v/>
      </c>
      <c r="X3144" s="58">
        <f>--AND(ISNUMBER(B3144),C3144&lt;&gt;"",L3144&lt;&gt;"",M3144&lt;&gt;"")</f>
        <v/>
      </c>
    </row>
    <row r="3145" ht="15" customHeight="1" s="111">
      <c r="A3145" s="42" t="inlineStr">
        <is>
          <t>JUL</t>
        </is>
      </c>
      <c r="B3145" s="43">
        <f>JUL!A146</f>
        <v/>
      </c>
      <c r="C3145" s="44">
        <f>JUL!B146</f>
        <v/>
      </c>
      <c r="D3145" s="44">
        <f>JUL!C146</f>
        <v/>
      </c>
      <c r="E3145" s="44">
        <f>JUL!D146</f>
        <v/>
      </c>
      <c r="F3145" s="44">
        <f>JUL!E146</f>
        <v/>
      </c>
      <c r="G3145" s="44">
        <f>JUL!F146</f>
        <v/>
      </c>
      <c r="H3145" s="44">
        <f>JUL!G146</f>
        <v/>
      </c>
      <c r="I3145" s="45">
        <f>JUL!H146</f>
        <v/>
      </c>
      <c r="J3145" s="45">
        <f>JUL!I146</f>
        <v/>
      </c>
      <c r="K3145" s="44">
        <f>JUL!J146</f>
        <v/>
      </c>
      <c r="L3145" s="44">
        <f>JUL!K146</f>
        <v/>
      </c>
      <c r="M3145" s="46">
        <f>JUL!L146</f>
        <v/>
      </c>
      <c r="N3145" s="44">
        <f>JUL!M146</f>
        <v/>
      </c>
      <c r="O3145" s="44">
        <f>JUL!N146</f>
        <v/>
      </c>
      <c r="P3145" s="44">
        <f>JUL!O146</f>
        <v/>
      </c>
      <c r="Q3145" s="44">
        <f>JUL!P146</f>
        <v/>
      </c>
      <c r="R3145" s="44">
        <f>JUL!Q146</f>
        <v/>
      </c>
      <c r="S3145" s="46">
        <f>S3144+IF(X3145=0,0,M3145)</f>
        <v/>
      </c>
      <c r="T3145" s="47">
        <f>MAX(T3144,S3145)</f>
        <v/>
      </c>
      <c r="U3145" s="48">
        <f>S3145-T3145</f>
        <v/>
      </c>
      <c r="V3145" s="47">
        <f>IFERROR(SUMIFS(DATABASE!$M$5:$M$6004,DATABASE!$B$5:$B$6004,B3145,DATABASE!$X$5:$X$6004,1),0)</f>
        <v/>
      </c>
      <c r="W3145" s="31">
        <f>IFERROR(COUNTIFS(DATABASE!$B$5:$B$6004,B3145,DATABASE!$X$5:$X$6004,1),0)</f>
        <v/>
      </c>
      <c r="X3145" s="49">
        <f>--AND(ISNUMBER(B3145),C3145&lt;&gt;"",L3145&lt;&gt;"",M3145&lt;&gt;"")</f>
        <v/>
      </c>
    </row>
    <row r="3146" ht="15" customHeight="1" s="111">
      <c r="A3146" s="50" t="inlineStr">
        <is>
          <t>JUL</t>
        </is>
      </c>
      <c r="B3146" s="51">
        <f>JUL!A147</f>
        <v/>
      </c>
      <c r="C3146" s="52">
        <f>JUL!B147</f>
        <v/>
      </c>
      <c r="D3146" s="52">
        <f>JUL!C147</f>
        <v/>
      </c>
      <c r="E3146" s="52">
        <f>JUL!D147</f>
        <v/>
      </c>
      <c r="F3146" s="52">
        <f>JUL!E147</f>
        <v/>
      </c>
      <c r="G3146" s="52">
        <f>JUL!F147</f>
        <v/>
      </c>
      <c r="H3146" s="52">
        <f>JUL!G147</f>
        <v/>
      </c>
      <c r="I3146" s="53">
        <f>JUL!H147</f>
        <v/>
      </c>
      <c r="J3146" s="53">
        <f>JUL!I147</f>
        <v/>
      </c>
      <c r="K3146" s="52">
        <f>JUL!J147</f>
        <v/>
      </c>
      <c r="L3146" s="52">
        <f>JUL!K147</f>
        <v/>
      </c>
      <c r="M3146" s="54">
        <f>JUL!L147</f>
        <v/>
      </c>
      <c r="N3146" s="52">
        <f>JUL!M147</f>
        <v/>
      </c>
      <c r="O3146" s="52">
        <f>JUL!N147</f>
        <v/>
      </c>
      <c r="P3146" s="52">
        <f>JUL!O147</f>
        <v/>
      </c>
      <c r="Q3146" s="52">
        <f>JUL!P147</f>
        <v/>
      </c>
      <c r="R3146" s="52">
        <f>JUL!Q147</f>
        <v/>
      </c>
      <c r="S3146" s="54">
        <f>S3145+IF(X3146=0,0,M3146)</f>
        <v/>
      </c>
      <c r="T3146" s="55">
        <f>MAX(T3145,S3146)</f>
        <v/>
      </c>
      <c r="U3146" s="56">
        <f>S3146-T3146</f>
        <v/>
      </c>
      <c r="V3146" s="55">
        <f>IFERROR(SUMIFS(DATABASE!$M$5:$M$6004,DATABASE!$B$5:$B$6004,B3146,DATABASE!$X$5:$X$6004,1),0)</f>
        <v/>
      </c>
      <c r="W3146" s="57">
        <f>IFERROR(COUNTIFS(DATABASE!$B$5:$B$6004,B3146,DATABASE!$X$5:$X$6004,1),0)</f>
        <v/>
      </c>
      <c r="X3146" s="58">
        <f>--AND(ISNUMBER(B3146),C3146&lt;&gt;"",L3146&lt;&gt;"",M3146&lt;&gt;"")</f>
        <v/>
      </c>
    </row>
    <row r="3147" ht="15" customHeight="1" s="111">
      <c r="A3147" s="42" t="inlineStr">
        <is>
          <t>JUL</t>
        </is>
      </c>
      <c r="B3147" s="43">
        <f>JUL!A148</f>
        <v/>
      </c>
      <c r="C3147" s="44">
        <f>JUL!B148</f>
        <v/>
      </c>
      <c r="D3147" s="44">
        <f>JUL!C148</f>
        <v/>
      </c>
      <c r="E3147" s="44">
        <f>JUL!D148</f>
        <v/>
      </c>
      <c r="F3147" s="44">
        <f>JUL!E148</f>
        <v/>
      </c>
      <c r="G3147" s="44">
        <f>JUL!F148</f>
        <v/>
      </c>
      <c r="H3147" s="44">
        <f>JUL!G148</f>
        <v/>
      </c>
      <c r="I3147" s="45">
        <f>JUL!H148</f>
        <v/>
      </c>
      <c r="J3147" s="45">
        <f>JUL!I148</f>
        <v/>
      </c>
      <c r="K3147" s="44">
        <f>JUL!J148</f>
        <v/>
      </c>
      <c r="L3147" s="44">
        <f>JUL!K148</f>
        <v/>
      </c>
      <c r="M3147" s="46">
        <f>JUL!L148</f>
        <v/>
      </c>
      <c r="N3147" s="44">
        <f>JUL!M148</f>
        <v/>
      </c>
      <c r="O3147" s="44">
        <f>JUL!N148</f>
        <v/>
      </c>
      <c r="P3147" s="44">
        <f>JUL!O148</f>
        <v/>
      </c>
      <c r="Q3147" s="44">
        <f>JUL!P148</f>
        <v/>
      </c>
      <c r="R3147" s="44">
        <f>JUL!Q148</f>
        <v/>
      </c>
      <c r="S3147" s="46">
        <f>S3146+IF(X3147=0,0,M3147)</f>
        <v/>
      </c>
      <c r="T3147" s="47">
        <f>MAX(T3146,S3147)</f>
        <v/>
      </c>
      <c r="U3147" s="48">
        <f>S3147-T3147</f>
        <v/>
      </c>
      <c r="V3147" s="47">
        <f>IFERROR(SUMIFS(DATABASE!$M$5:$M$6004,DATABASE!$B$5:$B$6004,B3147,DATABASE!$X$5:$X$6004,1),0)</f>
        <v/>
      </c>
      <c r="W3147" s="31">
        <f>IFERROR(COUNTIFS(DATABASE!$B$5:$B$6004,B3147,DATABASE!$X$5:$X$6004,1),0)</f>
        <v/>
      </c>
      <c r="X3147" s="49">
        <f>--AND(ISNUMBER(B3147),C3147&lt;&gt;"",L3147&lt;&gt;"",M3147&lt;&gt;"")</f>
        <v/>
      </c>
    </row>
    <row r="3148" ht="15" customHeight="1" s="111">
      <c r="A3148" s="50" t="inlineStr">
        <is>
          <t>JUL</t>
        </is>
      </c>
      <c r="B3148" s="51">
        <f>JUL!A149</f>
        <v/>
      </c>
      <c r="C3148" s="52">
        <f>JUL!B149</f>
        <v/>
      </c>
      <c r="D3148" s="52">
        <f>JUL!C149</f>
        <v/>
      </c>
      <c r="E3148" s="52">
        <f>JUL!D149</f>
        <v/>
      </c>
      <c r="F3148" s="52">
        <f>JUL!E149</f>
        <v/>
      </c>
      <c r="G3148" s="52">
        <f>JUL!F149</f>
        <v/>
      </c>
      <c r="H3148" s="52">
        <f>JUL!G149</f>
        <v/>
      </c>
      <c r="I3148" s="53">
        <f>JUL!H149</f>
        <v/>
      </c>
      <c r="J3148" s="53">
        <f>JUL!I149</f>
        <v/>
      </c>
      <c r="K3148" s="52">
        <f>JUL!J149</f>
        <v/>
      </c>
      <c r="L3148" s="52">
        <f>JUL!K149</f>
        <v/>
      </c>
      <c r="M3148" s="54">
        <f>JUL!L149</f>
        <v/>
      </c>
      <c r="N3148" s="52">
        <f>JUL!M149</f>
        <v/>
      </c>
      <c r="O3148" s="52">
        <f>JUL!N149</f>
        <v/>
      </c>
      <c r="P3148" s="52">
        <f>JUL!O149</f>
        <v/>
      </c>
      <c r="Q3148" s="52">
        <f>JUL!P149</f>
        <v/>
      </c>
      <c r="R3148" s="52">
        <f>JUL!Q149</f>
        <v/>
      </c>
      <c r="S3148" s="54">
        <f>S3147+IF(X3148=0,0,M3148)</f>
        <v/>
      </c>
      <c r="T3148" s="55">
        <f>MAX(T3147,S3148)</f>
        <v/>
      </c>
      <c r="U3148" s="56">
        <f>S3148-T3148</f>
        <v/>
      </c>
      <c r="V3148" s="55">
        <f>IFERROR(SUMIFS(DATABASE!$M$5:$M$6004,DATABASE!$B$5:$B$6004,B3148,DATABASE!$X$5:$X$6004,1),0)</f>
        <v/>
      </c>
      <c r="W3148" s="57">
        <f>IFERROR(COUNTIFS(DATABASE!$B$5:$B$6004,B3148,DATABASE!$X$5:$X$6004,1),0)</f>
        <v/>
      </c>
      <c r="X3148" s="58">
        <f>--AND(ISNUMBER(B3148),C3148&lt;&gt;"",L3148&lt;&gt;"",M3148&lt;&gt;"")</f>
        <v/>
      </c>
    </row>
    <row r="3149" ht="15" customHeight="1" s="111">
      <c r="A3149" s="42" t="inlineStr">
        <is>
          <t>JUL</t>
        </is>
      </c>
      <c r="B3149" s="43">
        <f>JUL!A150</f>
        <v/>
      </c>
      <c r="C3149" s="44">
        <f>JUL!B150</f>
        <v/>
      </c>
      <c r="D3149" s="44">
        <f>JUL!C150</f>
        <v/>
      </c>
      <c r="E3149" s="44">
        <f>JUL!D150</f>
        <v/>
      </c>
      <c r="F3149" s="44">
        <f>JUL!E150</f>
        <v/>
      </c>
      <c r="G3149" s="44">
        <f>JUL!F150</f>
        <v/>
      </c>
      <c r="H3149" s="44">
        <f>JUL!G150</f>
        <v/>
      </c>
      <c r="I3149" s="45">
        <f>JUL!H150</f>
        <v/>
      </c>
      <c r="J3149" s="45">
        <f>JUL!I150</f>
        <v/>
      </c>
      <c r="K3149" s="44">
        <f>JUL!J150</f>
        <v/>
      </c>
      <c r="L3149" s="44">
        <f>JUL!K150</f>
        <v/>
      </c>
      <c r="M3149" s="46">
        <f>JUL!L150</f>
        <v/>
      </c>
      <c r="N3149" s="44">
        <f>JUL!M150</f>
        <v/>
      </c>
      <c r="O3149" s="44">
        <f>JUL!N150</f>
        <v/>
      </c>
      <c r="P3149" s="44">
        <f>JUL!O150</f>
        <v/>
      </c>
      <c r="Q3149" s="44">
        <f>JUL!P150</f>
        <v/>
      </c>
      <c r="R3149" s="44">
        <f>JUL!Q150</f>
        <v/>
      </c>
      <c r="S3149" s="46">
        <f>S3148+IF(X3149=0,0,M3149)</f>
        <v/>
      </c>
      <c r="T3149" s="47">
        <f>MAX(T3148,S3149)</f>
        <v/>
      </c>
      <c r="U3149" s="48">
        <f>S3149-T3149</f>
        <v/>
      </c>
      <c r="V3149" s="47">
        <f>IFERROR(SUMIFS(DATABASE!$M$5:$M$6004,DATABASE!$B$5:$B$6004,B3149,DATABASE!$X$5:$X$6004,1),0)</f>
        <v/>
      </c>
      <c r="W3149" s="31">
        <f>IFERROR(COUNTIFS(DATABASE!$B$5:$B$6004,B3149,DATABASE!$X$5:$X$6004,1),0)</f>
        <v/>
      </c>
      <c r="X3149" s="49">
        <f>--AND(ISNUMBER(B3149),C3149&lt;&gt;"",L3149&lt;&gt;"",M3149&lt;&gt;"")</f>
        <v/>
      </c>
    </row>
    <row r="3150" ht="15" customHeight="1" s="111">
      <c r="A3150" s="50" t="inlineStr">
        <is>
          <t>JUL</t>
        </is>
      </c>
      <c r="B3150" s="51">
        <f>JUL!A151</f>
        <v/>
      </c>
      <c r="C3150" s="52">
        <f>JUL!B151</f>
        <v/>
      </c>
      <c r="D3150" s="52">
        <f>JUL!C151</f>
        <v/>
      </c>
      <c r="E3150" s="52">
        <f>JUL!D151</f>
        <v/>
      </c>
      <c r="F3150" s="52">
        <f>JUL!E151</f>
        <v/>
      </c>
      <c r="G3150" s="52">
        <f>JUL!F151</f>
        <v/>
      </c>
      <c r="H3150" s="52">
        <f>JUL!G151</f>
        <v/>
      </c>
      <c r="I3150" s="53">
        <f>JUL!H151</f>
        <v/>
      </c>
      <c r="J3150" s="53">
        <f>JUL!I151</f>
        <v/>
      </c>
      <c r="K3150" s="52">
        <f>JUL!J151</f>
        <v/>
      </c>
      <c r="L3150" s="52">
        <f>JUL!K151</f>
        <v/>
      </c>
      <c r="M3150" s="54">
        <f>JUL!L151</f>
        <v/>
      </c>
      <c r="N3150" s="52">
        <f>JUL!M151</f>
        <v/>
      </c>
      <c r="O3150" s="52">
        <f>JUL!N151</f>
        <v/>
      </c>
      <c r="P3150" s="52">
        <f>JUL!O151</f>
        <v/>
      </c>
      <c r="Q3150" s="52">
        <f>JUL!P151</f>
        <v/>
      </c>
      <c r="R3150" s="52">
        <f>JUL!Q151</f>
        <v/>
      </c>
      <c r="S3150" s="54">
        <f>S3149+IF(X3150=0,0,M3150)</f>
        <v/>
      </c>
      <c r="T3150" s="55">
        <f>MAX(T3149,S3150)</f>
        <v/>
      </c>
      <c r="U3150" s="56">
        <f>S3150-T3150</f>
        <v/>
      </c>
      <c r="V3150" s="55">
        <f>IFERROR(SUMIFS(DATABASE!$M$5:$M$6004,DATABASE!$B$5:$B$6004,B3150,DATABASE!$X$5:$X$6004,1),0)</f>
        <v/>
      </c>
      <c r="W3150" s="57">
        <f>IFERROR(COUNTIFS(DATABASE!$B$5:$B$6004,B3150,DATABASE!$X$5:$X$6004,1),0)</f>
        <v/>
      </c>
      <c r="X3150" s="58">
        <f>--AND(ISNUMBER(B3150),C3150&lt;&gt;"",L3150&lt;&gt;"",M3150&lt;&gt;"")</f>
        <v/>
      </c>
    </row>
    <row r="3151" ht="15" customHeight="1" s="111">
      <c r="A3151" s="42" t="inlineStr">
        <is>
          <t>JUL</t>
        </is>
      </c>
      <c r="B3151" s="43">
        <f>JUL!A152</f>
        <v/>
      </c>
      <c r="C3151" s="44">
        <f>JUL!B152</f>
        <v/>
      </c>
      <c r="D3151" s="44">
        <f>JUL!C152</f>
        <v/>
      </c>
      <c r="E3151" s="44">
        <f>JUL!D152</f>
        <v/>
      </c>
      <c r="F3151" s="44">
        <f>JUL!E152</f>
        <v/>
      </c>
      <c r="G3151" s="44">
        <f>JUL!F152</f>
        <v/>
      </c>
      <c r="H3151" s="44">
        <f>JUL!G152</f>
        <v/>
      </c>
      <c r="I3151" s="45">
        <f>JUL!H152</f>
        <v/>
      </c>
      <c r="J3151" s="45">
        <f>JUL!I152</f>
        <v/>
      </c>
      <c r="K3151" s="44">
        <f>JUL!J152</f>
        <v/>
      </c>
      <c r="L3151" s="44">
        <f>JUL!K152</f>
        <v/>
      </c>
      <c r="M3151" s="46">
        <f>JUL!L152</f>
        <v/>
      </c>
      <c r="N3151" s="44">
        <f>JUL!M152</f>
        <v/>
      </c>
      <c r="O3151" s="44">
        <f>JUL!N152</f>
        <v/>
      </c>
      <c r="P3151" s="44">
        <f>JUL!O152</f>
        <v/>
      </c>
      <c r="Q3151" s="44">
        <f>JUL!P152</f>
        <v/>
      </c>
      <c r="R3151" s="44">
        <f>JUL!Q152</f>
        <v/>
      </c>
      <c r="S3151" s="46">
        <f>S3150+IF(X3151=0,0,M3151)</f>
        <v/>
      </c>
      <c r="T3151" s="47">
        <f>MAX(T3150,S3151)</f>
        <v/>
      </c>
      <c r="U3151" s="48">
        <f>S3151-T3151</f>
        <v/>
      </c>
      <c r="V3151" s="47">
        <f>IFERROR(SUMIFS(DATABASE!$M$5:$M$6004,DATABASE!$B$5:$B$6004,B3151,DATABASE!$X$5:$X$6004,1),0)</f>
        <v/>
      </c>
      <c r="W3151" s="31">
        <f>IFERROR(COUNTIFS(DATABASE!$B$5:$B$6004,B3151,DATABASE!$X$5:$X$6004,1),0)</f>
        <v/>
      </c>
      <c r="X3151" s="49">
        <f>--AND(ISNUMBER(B3151),C3151&lt;&gt;"",L3151&lt;&gt;"",M3151&lt;&gt;"")</f>
        <v/>
      </c>
    </row>
    <row r="3152" ht="15" customHeight="1" s="111">
      <c r="A3152" s="50" t="inlineStr">
        <is>
          <t>JUL</t>
        </is>
      </c>
      <c r="B3152" s="51">
        <f>JUL!A153</f>
        <v/>
      </c>
      <c r="C3152" s="52">
        <f>JUL!B153</f>
        <v/>
      </c>
      <c r="D3152" s="52">
        <f>JUL!C153</f>
        <v/>
      </c>
      <c r="E3152" s="52">
        <f>JUL!D153</f>
        <v/>
      </c>
      <c r="F3152" s="52">
        <f>JUL!E153</f>
        <v/>
      </c>
      <c r="G3152" s="52">
        <f>JUL!F153</f>
        <v/>
      </c>
      <c r="H3152" s="52">
        <f>JUL!G153</f>
        <v/>
      </c>
      <c r="I3152" s="53">
        <f>JUL!H153</f>
        <v/>
      </c>
      <c r="J3152" s="53">
        <f>JUL!I153</f>
        <v/>
      </c>
      <c r="K3152" s="52">
        <f>JUL!J153</f>
        <v/>
      </c>
      <c r="L3152" s="52">
        <f>JUL!K153</f>
        <v/>
      </c>
      <c r="M3152" s="54">
        <f>JUL!L153</f>
        <v/>
      </c>
      <c r="N3152" s="52">
        <f>JUL!M153</f>
        <v/>
      </c>
      <c r="O3152" s="52">
        <f>JUL!N153</f>
        <v/>
      </c>
      <c r="P3152" s="52">
        <f>JUL!O153</f>
        <v/>
      </c>
      <c r="Q3152" s="52">
        <f>JUL!P153</f>
        <v/>
      </c>
      <c r="R3152" s="52">
        <f>JUL!Q153</f>
        <v/>
      </c>
      <c r="S3152" s="54">
        <f>S3151+IF(X3152=0,0,M3152)</f>
        <v/>
      </c>
      <c r="T3152" s="55">
        <f>MAX(T3151,S3152)</f>
        <v/>
      </c>
      <c r="U3152" s="56">
        <f>S3152-T3152</f>
        <v/>
      </c>
      <c r="V3152" s="55">
        <f>IFERROR(SUMIFS(DATABASE!$M$5:$M$6004,DATABASE!$B$5:$B$6004,B3152,DATABASE!$X$5:$X$6004,1),0)</f>
        <v/>
      </c>
      <c r="W3152" s="57">
        <f>IFERROR(COUNTIFS(DATABASE!$B$5:$B$6004,B3152,DATABASE!$X$5:$X$6004,1),0)</f>
        <v/>
      </c>
      <c r="X3152" s="58">
        <f>--AND(ISNUMBER(B3152),C3152&lt;&gt;"",L3152&lt;&gt;"",M3152&lt;&gt;"")</f>
        <v/>
      </c>
    </row>
    <row r="3153" ht="15" customHeight="1" s="111">
      <c r="A3153" s="42" t="inlineStr">
        <is>
          <t>JUL</t>
        </is>
      </c>
      <c r="B3153" s="43">
        <f>JUL!A154</f>
        <v/>
      </c>
      <c r="C3153" s="44">
        <f>JUL!B154</f>
        <v/>
      </c>
      <c r="D3153" s="44">
        <f>JUL!C154</f>
        <v/>
      </c>
      <c r="E3153" s="44">
        <f>JUL!D154</f>
        <v/>
      </c>
      <c r="F3153" s="44">
        <f>JUL!E154</f>
        <v/>
      </c>
      <c r="G3153" s="44">
        <f>JUL!F154</f>
        <v/>
      </c>
      <c r="H3153" s="44">
        <f>JUL!G154</f>
        <v/>
      </c>
      <c r="I3153" s="45">
        <f>JUL!H154</f>
        <v/>
      </c>
      <c r="J3153" s="45">
        <f>JUL!I154</f>
        <v/>
      </c>
      <c r="K3153" s="44">
        <f>JUL!J154</f>
        <v/>
      </c>
      <c r="L3153" s="44">
        <f>JUL!K154</f>
        <v/>
      </c>
      <c r="M3153" s="46">
        <f>JUL!L154</f>
        <v/>
      </c>
      <c r="N3153" s="44">
        <f>JUL!M154</f>
        <v/>
      </c>
      <c r="O3153" s="44">
        <f>JUL!N154</f>
        <v/>
      </c>
      <c r="P3153" s="44">
        <f>JUL!O154</f>
        <v/>
      </c>
      <c r="Q3153" s="44">
        <f>JUL!P154</f>
        <v/>
      </c>
      <c r="R3153" s="44">
        <f>JUL!Q154</f>
        <v/>
      </c>
      <c r="S3153" s="46">
        <f>S3152+IF(X3153=0,0,M3153)</f>
        <v/>
      </c>
      <c r="T3153" s="47">
        <f>MAX(T3152,S3153)</f>
        <v/>
      </c>
      <c r="U3153" s="48">
        <f>S3153-T3153</f>
        <v/>
      </c>
      <c r="V3153" s="47">
        <f>IFERROR(SUMIFS(DATABASE!$M$5:$M$6004,DATABASE!$B$5:$B$6004,B3153,DATABASE!$X$5:$X$6004,1),0)</f>
        <v/>
      </c>
      <c r="W3153" s="31">
        <f>IFERROR(COUNTIFS(DATABASE!$B$5:$B$6004,B3153,DATABASE!$X$5:$X$6004,1),0)</f>
        <v/>
      </c>
      <c r="X3153" s="49">
        <f>--AND(ISNUMBER(B3153),C3153&lt;&gt;"",L3153&lt;&gt;"",M3153&lt;&gt;"")</f>
        <v/>
      </c>
    </row>
    <row r="3154" ht="15" customHeight="1" s="111">
      <c r="A3154" s="50" t="inlineStr">
        <is>
          <t>JUL</t>
        </is>
      </c>
      <c r="B3154" s="51">
        <f>JUL!A155</f>
        <v/>
      </c>
      <c r="C3154" s="52">
        <f>JUL!B155</f>
        <v/>
      </c>
      <c r="D3154" s="52">
        <f>JUL!C155</f>
        <v/>
      </c>
      <c r="E3154" s="52">
        <f>JUL!D155</f>
        <v/>
      </c>
      <c r="F3154" s="52">
        <f>JUL!E155</f>
        <v/>
      </c>
      <c r="G3154" s="52">
        <f>JUL!F155</f>
        <v/>
      </c>
      <c r="H3154" s="52">
        <f>JUL!G155</f>
        <v/>
      </c>
      <c r="I3154" s="53">
        <f>JUL!H155</f>
        <v/>
      </c>
      <c r="J3154" s="53">
        <f>JUL!I155</f>
        <v/>
      </c>
      <c r="K3154" s="52">
        <f>JUL!J155</f>
        <v/>
      </c>
      <c r="L3154" s="52">
        <f>JUL!K155</f>
        <v/>
      </c>
      <c r="M3154" s="54">
        <f>JUL!L155</f>
        <v/>
      </c>
      <c r="N3154" s="52">
        <f>JUL!M155</f>
        <v/>
      </c>
      <c r="O3154" s="52">
        <f>JUL!N155</f>
        <v/>
      </c>
      <c r="P3154" s="52">
        <f>JUL!O155</f>
        <v/>
      </c>
      <c r="Q3154" s="52">
        <f>JUL!P155</f>
        <v/>
      </c>
      <c r="R3154" s="52">
        <f>JUL!Q155</f>
        <v/>
      </c>
      <c r="S3154" s="54">
        <f>S3153+IF(X3154=0,0,M3154)</f>
        <v/>
      </c>
      <c r="T3154" s="55">
        <f>MAX(T3153,S3154)</f>
        <v/>
      </c>
      <c r="U3154" s="56">
        <f>S3154-T3154</f>
        <v/>
      </c>
      <c r="V3154" s="55">
        <f>IFERROR(SUMIFS(DATABASE!$M$5:$M$6004,DATABASE!$B$5:$B$6004,B3154,DATABASE!$X$5:$X$6004,1),0)</f>
        <v/>
      </c>
      <c r="W3154" s="57">
        <f>IFERROR(COUNTIFS(DATABASE!$B$5:$B$6004,B3154,DATABASE!$X$5:$X$6004,1),0)</f>
        <v/>
      </c>
      <c r="X3154" s="58">
        <f>--AND(ISNUMBER(B3154),C3154&lt;&gt;"",L3154&lt;&gt;"",M3154&lt;&gt;"")</f>
        <v/>
      </c>
    </row>
    <row r="3155" ht="15" customHeight="1" s="111">
      <c r="A3155" s="42" t="inlineStr">
        <is>
          <t>JUL</t>
        </is>
      </c>
      <c r="B3155" s="43">
        <f>JUL!A156</f>
        <v/>
      </c>
      <c r="C3155" s="44">
        <f>JUL!B156</f>
        <v/>
      </c>
      <c r="D3155" s="44">
        <f>JUL!C156</f>
        <v/>
      </c>
      <c r="E3155" s="44">
        <f>JUL!D156</f>
        <v/>
      </c>
      <c r="F3155" s="44">
        <f>JUL!E156</f>
        <v/>
      </c>
      <c r="G3155" s="44">
        <f>JUL!F156</f>
        <v/>
      </c>
      <c r="H3155" s="44">
        <f>JUL!G156</f>
        <v/>
      </c>
      <c r="I3155" s="45">
        <f>JUL!H156</f>
        <v/>
      </c>
      <c r="J3155" s="45">
        <f>JUL!I156</f>
        <v/>
      </c>
      <c r="K3155" s="44">
        <f>JUL!J156</f>
        <v/>
      </c>
      <c r="L3155" s="44">
        <f>JUL!K156</f>
        <v/>
      </c>
      <c r="M3155" s="46">
        <f>JUL!L156</f>
        <v/>
      </c>
      <c r="N3155" s="44">
        <f>JUL!M156</f>
        <v/>
      </c>
      <c r="O3155" s="44">
        <f>JUL!N156</f>
        <v/>
      </c>
      <c r="P3155" s="44">
        <f>JUL!O156</f>
        <v/>
      </c>
      <c r="Q3155" s="44">
        <f>JUL!P156</f>
        <v/>
      </c>
      <c r="R3155" s="44">
        <f>JUL!Q156</f>
        <v/>
      </c>
      <c r="S3155" s="46">
        <f>S3154+IF(X3155=0,0,M3155)</f>
        <v/>
      </c>
      <c r="T3155" s="47">
        <f>MAX(T3154,S3155)</f>
        <v/>
      </c>
      <c r="U3155" s="48">
        <f>S3155-T3155</f>
        <v/>
      </c>
      <c r="V3155" s="47">
        <f>IFERROR(SUMIFS(DATABASE!$M$5:$M$6004,DATABASE!$B$5:$B$6004,B3155,DATABASE!$X$5:$X$6004,1),0)</f>
        <v/>
      </c>
      <c r="W3155" s="31">
        <f>IFERROR(COUNTIFS(DATABASE!$B$5:$B$6004,B3155,DATABASE!$X$5:$X$6004,1),0)</f>
        <v/>
      </c>
      <c r="X3155" s="49">
        <f>--AND(ISNUMBER(B3155),C3155&lt;&gt;"",L3155&lt;&gt;"",M3155&lt;&gt;"")</f>
        <v/>
      </c>
    </row>
    <row r="3156" ht="15" customHeight="1" s="111">
      <c r="A3156" s="50" t="inlineStr">
        <is>
          <t>JUL</t>
        </is>
      </c>
      <c r="B3156" s="51">
        <f>JUL!A157</f>
        <v/>
      </c>
      <c r="C3156" s="52">
        <f>JUL!B157</f>
        <v/>
      </c>
      <c r="D3156" s="52">
        <f>JUL!C157</f>
        <v/>
      </c>
      <c r="E3156" s="52">
        <f>JUL!D157</f>
        <v/>
      </c>
      <c r="F3156" s="52">
        <f>JUL!E157</f>
        <v/>
      </c>
      <c r="G3156" s="52">
        <f>JUL!F157</f>
        <v/>
      </c>
      <c r="H3156" s="52">
        <f>JUL!G157</f>
        <v/>
      </c>
      <c r="I3156" s="53">
        <f>JUL!H157</f>
        <v/>
      </c>
      <c r="J3156" s="53">
        <f>JUL!I157</f>
        <v/>
      </c>
      <c r="K3156" s="52">
        <f>JUL!J157</f>
        <v/>
      </c>
      <c r="L3156" s="52">
        <f>JUL!K157</f>
        <v/>
      </c>
      <c r="M3156" s="54">
        <f>JUL!L157</f>
        <v/>
      </c>
      <c r="N3156" s="52">
        <f>JUL!M157</f>
        <v/>
      </c>
      <c r="O3156" s="52">
        <f>JUL!N157</f>
        <v/>
      </c>
      <c r="P3156" s="52">
        <f>JUL!O157</f>
        <v/>
      </c>
      <c r="Q3156" s="52">
        <f>JUL!P157</f>
        <v/>
      </c>
      <c r="R3156" s="52">
        <f>JUL!Q157</f>
        <v/>
      </c>
      <c r="S3156" s="54">
        <f>S3155+IF(X3156=0,0,M3156)</f>
        <v/>
      </c>
      <c r="T3156" s="55">
        <f>MAX(T3155,S3156)</f>
        <v/>
      </c>
      <c r="U3156" s="56">
        <f>S3156-T3156</f>
        <v/>
      </c>
      <c r="V3156" s="55">
        <f>IFERROR(SUMIFS(DATABASE!$M$5:$M$6004,DATABASE!$B$5:$B$6004,B3156,DATABASE!$X$5:$X$6004,1),0)</f>
        <v/>
      </c>
      <c r="W3156" s="57">
        <f>IFERROR(COUNTIFS(DATABASE!$B$5:$B$6004,B3156,DATABASE!$X$5:$X$6004,1),0)</f>
        <v/>
      </c>
      <c r="X3156" s="58">
        <f>--AND(ISNUMBER(B3156),C3156&lt;&gt;"",L3156&lt;&gt;"",M3156&lt;&gt;"")</f>
        <v/>
      </c>
    </row>
    <row r="3157" ht="15" customHeight="1" s="111">
      <c r="A3157" s="42" t="inlineStr">
        <is>
          <t>JUL</t>
        </is>
      </c>
      <c r="B3157" s="43">
        <f>JUL!A158</f>
        <v/>
      </c>
      <c r="C3157" s="44">
        <f>JUL!B158</f>
        <v/>
      </c>
      <c r="D3157" s="44">
        <f>JUL!C158</f>
        <v/>
      </c>
      <c r="E3157" s="44">
        <f>JUL!D158</f>
        <v/>
      </c>
      <c r="F3157" s="44">
        <f>JUL!E158</f>
        <v/>
      </c>
      <c r="G3157" s="44">
        <f>JUL!F158</f>
        <v/>
      </c>
      <c r="H3157" s="44">
        <f>JUL!G158</f>
        <v/>
      </c>
      <c r="I3157" s="45">
        <f>JUL!H158</f>
        <v/>
      </c>
      <c r="J3157" s="45">
        <f>JUL!I158</f>
        <v/>
      </c>
      <c r="K3157" s="44">
        <f>JUL!J158</f>
        <v/>
      </c>
      <c r="L3157" s="44">
        <f>JUL!K158</f>
        <v/>
      </c>
      <c r="M3157" s="46">
        <f>JUL!L158</f>
        <v/>
      </c>
      <c r="N3157" s="44">
        <f>JUL!M158</f>
        <v/>
      </c>
      <c r="O3157" s="44">
        <f>JUL!N158</f>
        <v/>
      </c>
      <c r="P3157" s="44">
        <f>JUL!O158</f>
        <v/>
      </c>
      <c r="Q3157" s="44">
        <f>JUL!P158</f>
        <v/>
      </c>
      <c r="R3157" s="44">
        <f>JUL!Q158</f>
        <v/>
      </c>
      <c r="S3157" s="46">
        <f>S3156+IF(X3157=0,0,M3157)</f>
        <v/>
      </c>
      <c r="T3157" s="47">
        <f>MAX(T3156,S3157)</f>
        <v/>
      </c>
      <c r="U3157" s="48">
        <f>S3157-T3157</f>
        <v/>
      </c>
      <c r="V3157" s="47">
        <f>IFERROR(SUMIFS(DATABASE!$M$5:$M$6004,DATABASE!$B$5:$B$6004,B3157,DATABASE!$X$5:$X$6004,1),0)</f>
        <v/>
      </c>
      <c r="W3157" s="31">
        <f>IFERROR(COUNTIFS(DATABASE!$B$5:$B$6004,B3157,DATABASE!$X$5:$X$6004,1),0)</f>
        <v/>
      </c>
      <c r="X3157" s="49">
        <f>--AND(ISNUMBER(B3157),C3157&lt;&gt;"",L3157&lt;&gt;"",M3157&lt;&gt;"")</f>
        <v/>
      </c>
    </row>
    <row r="3158" ht="15" customHeight="1" s="111">
      <c r="A3158" s="50" t="inlineStr">
        <is>
          <t>JUL</t>
        </is>
      </c>
      <c r="B3158" s="51">
        <f>JUL!A159</f>
        <v/>
      </c>
      <c r="C3158" s="52">
        <f>JUL!B159</f>
        <v/>
      </c>
      <c r="D3158" s="52">
        <f>JUL!C159</f>
        <v/>
      </c>
      <c r="E3158" s="52">
        <f>JUL!D159</f>
        <v/>
      </c>
      <c r="F3158" s="52">
        <f>JUL!E159</f>
        <v/>
      </c>
      <c r="G3158" s="52">
        <f>JUL!F159</f>
        <v/>
      </c>
      <c r="H3158" s="52">
        <f>JUL!G159</f>
        <v/>
      </c>
      <c r="I3158" s="53">
        <f>JUL!H159</f>
        <v/>
      </c>
      <c r="J3158" s="53">
        <f>JUL!I159</f>
        <v/>
      </c>
      <c r="K3158" s="52">
        <f>JUL!J159</f>
        <v/>
      </c>
      <c r="L3158" s="52">
        <f>JUL!K159</f>
        <v/>
      </c>
      <c r="M3158" s="54">
        <f>JUL!L159</f>
        <v/>
      </c>
      <c r="N3158" s="52">
        <f>JUL!M159</f>
        <v/>
      </c>
      <c r="O3158" s="52">
        <f>JUL!N159</f>
        <v/>
      </c>
      <c r="P3158" s="52">
        <f>JUL!O159</f>
        <v/>
      </c>
      <c r="Q3158" s="52">
        <f>JUL!P159</f>
        <v/>
      </c>
      <c r="R3158" s="52">
        <f>JUL!Q159</f>
        <v/>
      </c>
      <c r="S3158" s="54">
        <f>S3157+IF(X3158=0,0,M3158)</f>
        <v/>
      </c>
      <c r="T3158" s="55">
        <f>MAX(T3157,S3158)</f>
        <v/>
      </c>
      <c r="U3158" s="56">
        <f>S3158-T3158</f>
        <v/>
      </c>
      <c r="V3158" s="55">
        <f>IFERROR(SUMIFS(DATABASE!$M$5:$M$6004,DATABASE!$B$5:$B$6004,B3158,DATABASE!$X$5:$X$6004,1),0)</f>
        <v/>
      </c>
      <c r="W3158" s="57">
        <f>IFERROR(COUNTIFS(DATABASE!$B$5:$B$6004,B3158,DATABASE!$X$5:$X$6004,1),0)</f>
        <v/>
      </c>
      <c r="X3158" s="58">
        <f>--AND(ISNUMBER(B3158),C3158&lt;&gt;"",L3158&lt;&gt;"",M3158&lt;&gt;"")</f>
        <v/>
      </c>
    </row>
    <row r="3159" ht="15" customHeight="1" s="111">
      <c r="A3159" s="42" t="inlineStr">
        <is>
          <t>JUL</t>
        </is>
      </c>
      <c r="B3159" s="43">
        <f>JUL!A160</f>
        <v/>
      </c>
      <c r="C3159" s="44">
        <f>JUL!B160</f>
        <v/>
      </c>
      <c r="D3159" s="44">
        <f>JUL!C160</f>
        <v/>
      </c>
      <c r="E3159" s="44">
        <f>JUL!D160</f>
        <v/>
      </c>
      <c r="F3159" s="44">
        <f>JUL!E160</f>
        <v/>
      </c>
      <c r="G3159" s="44">
        <f>JUL!F160</f>
        <v/>
      </c>
      <c r="H3159" s="44">
        <f>JUL!G160</f>
        <v/>
      </c>
      <c r="I3159" s="45">
        <f>JUL!H160</f>
        <v/>
      </c>
      <c r="J3159" s="45">
        <f>JUL!I160</f>
        <v/>
      </c>
      <c r="K3159" s="44">
        <f>JUL!J160</f>
        <v/>
      </c>
      <c r="L3159" s="44">
        <f>JUL!K160</f>
        <v/>
      </c>
      <c r="M3159" s="46">
        <f>JUL!L160</f>
        <v/>
      </c>
      <c r="N3159" s="44">
        <f>JUL!M160</f>
        <v/>
      </c>
      <c r="O3159" s="44">
        <f>JUL!N160</f>
        <v/>
      </c>
      <c r="P3159" s="44">
        <f>JUL!O160</f>
        <v/>
      </c>
      <c r="Q3159" s="44">
        <f>JUL!P160</f>
        <v/>
      </c>
      <c r="R3159" s="44">
        <f>JUL!Q160</f>
        <v/>
      </c>
      <c r="S3159" s="46">
        <f>S3158+IF(X3159=0,0,M3159)</f>
        <v/>
      </c>
      <c r="T3159" s="47">
        <f>MAX(T3158,S3159)</f>
        <v/>
      </c>
      <c r="U3159" s="48">
        <f>S3159-T3159</f>
        <v/>
      </c>
      <c r="V3159" s="47">
        <f>IFERROR(SUMIFS(DATABASE!$M$5:$M$6004,DATABASE!$B$5:$B$6004,B3159,DATABASE!$X$5:$X$6004,1),0)</f>
        <v/>
      </c>
      <c r="W3159" s="31">
        <f>IFERROR(COUNTIFS(DATABASE!$B$5:$B$6004,B3159,DATABASE!$X$5:$X$6004,1),0)</f>
        <v/>
      </c>
      <c r="X3159" s="49">
        <f>--AND(ISNUMBER(B3159),C3159&lt;&gt;"",L3159&lt;&gt;"",M3159&lt;&gt;"")</f>
        <v/>
      </c>
    </row>
    <row r="3160" ht="15" customHeight="1" s="111">
      <c r="A3160" s="50" t="inlineStr">
        <is>
          <t>JUL</t>
        </is>
      </c>
      <c r="B3160" s="51">
        <f>JUL!A161</f>
        <v/>
      </c>
      <c r="C3160" s="52">
        <f>JUL!B161</f>
        <v/>
      </c>
      <c r="D3160" s="52">
        <f>JUL!C161</f>
        <v/>
      </c>
      <c r="E3160" s="52">
        <f>JUL!D161</f>
        <v/>
      </c>
      <c r="F3160" s="52">
        <f>JUL!E161</f>
        <v/>
      </c>
      <c r="G3160" s="52">
        <f>JUL!F161</f>
        <v/>
      </c>
      <c r="H3160" s="52">
        <f>JUL!G161</f>
        <v/>
      </c>
      <c r="I3160" s="53">
        <f>JUL!H161</f>
        <v/>
      </c>
      <c r="J3160" s="53">
        <f>JUL!I161</f>
        <v/>
      </c>
      <c r="K3160" s="52">
        <f>JUL!J161</f>
        <v/>
      </c>
      <c r="L3160" s="52">
        <f>JUL!K161</f>
        <v/>
      </c>
      <c r="M3160" s="54">
        <f>JUL!L161</f>
        <v/>
      </c>
      <c r="N3160" s="52">
        <f>JUL!M161</f>
        <v/>
      </c>
      <c r="O3160" s="52">
        <f>JUL!N161</f>
        <v/>
      </c>
      <c r="P3160" s="52">
        <f>JUL!O161</f>
        <v/>
      </c>
      <c r="Q3160" s="52">
        <f>JUL!P161</f>
        <v/>
      </c>
      <c r="R3160" s="52">
        <f>JUL!Q161</f>
        <v/>
      </c>
      <c r="S3160" s="54">
        <f>S3159+IF(X3160=0,0,M3160)</f>
        <v/>
      </c>
      <c r="T3160" s="55">
        <f>MAX(T3159,S3160)</f>
        <v/>
      </c>
      <c r="U3160" s="56">
        <f>S3160-T3160</f>
        <v/>
      </c>
      <c r="V3160" s="55">
        <f>IFERROR(SUMIFS(DATABASE!$M$5:$M$6004,DATABASE!$B$5:$B$6004,B3160,DATABASE!$X$5:$X$6004,1),0)</f>
        <v/>
      </c>
      <c r="W3160" s="57">
        <f>IFERROR(COUNTIFS(DATABASE!$B$5:$B$6004,B3160,DATABASE!$X$5:$X$6004,1),0)</f>
        <v/>
      </c>
      <c r="X3160" s="58">
        <f>--AND(ISNUMBER(B3160),C3160&lt;&gt;"",L3160&lt;&gt;"",M3160&lt;&gt;"")</f>
        <v/>
      </c>
    </row>
    <row r="3161" ht="15" customHeight="1" s="111">
      <c r="A3161" s="42" t="inlineStr">
        <is>
          <t>JUL</t>
        </is>
      </c>
      <c r="B3161" s="43">
        <f>JUL!A162</f>
        <v/>
      </c>
      <c r="C3161" s="44">
        <f>JUL!B162</f>
        <v/>
      </c>
      <c r="D3161" s="44">
        <f>JUL!C162</f>
        <v/>
      </c>
      <c r="E3161" s="44">
        <f>JUL!D162</f>
        <v/>
      </c>
      <c r="F3161" s="44">
        <f>JUL!E162</f>
        <v/>
      </c>
      <c r="G3161" s="44">
        <f>JUL!F162</f>
        <v/>
      </c>
      <c r="H3161" s="44">
        <f>JUL!G162</f>
        <v/>
      </c>
      <c r="I3161" s="45">
        <f>JUL!H162</f>
        <v/>
      </c>
      <c r="J3161" s="45">
        <f>JUL!I162</f>
        <v/>
      </c>
      <c r="K3161" s="44">
        <f>JUL!J162</f>
        <v/>
      </c>
      <c r="L3161" s="44">
        <f>JUL!K162</f>
        <v/>
      </c>
      <c r="M3161" s="46">
        <f>JUL!L162</f>
        <v/>
      </c>
      <c r="N3161" s="44">
        <f>JUL!M162</f>
        <v/>
      </c>
      <c r="O3161" s="44">
        <f>JUL!N162</f>
        <v/>
      </c>
      <c r="P3161" s="44">
        <f>JUL!O162</f>
        <v/>
      </c>
      <c r="Q3161" s="44">
        <f>JUL!P162</f>
        <v/>
      </c>
      <c r="R3161" s="44">
        <f>JUL!Q162</f>
        <v/>
      </c>
      <c r="S3161" s="46">
        <f>S3160+IF(X3161=0,0,M3161)</f>
        <v/>
      </c>
      <c r="T3161" s="47">
        <f>MAX(T3160,S3161)</f>
        <v/>
      </c>
      <c r="U3161" s="48">
        <f>S3161-T3161</f>
        <v/>
      </c>
      <c r="V3161" s="47">
        <f>IFERROR(SUMIFS(DATABASE!$M$5:$M$6004,DATABASE!$B$5:$B$6004,B3161,DATABASE!$X$5:$X$6004,1),0)</f>
        <v/>
      </c>
      <c r="W3161" s="31">
        <f>IFERROR(COUNTIFS(DATABASE!$B$5:$B$6004,B3161,DATABASE!$X$5:$X$6004,1),0)</f>
        <v/>
      </c>
      <c r="X3161" s="49">
        <f>--AND(ISNUMBER(B3161),C3161&lt;&gt;"",L3161&lt;&gt;"",M3161&lt;&gt;"")</f>
        <v/>
      </c>
    </row>
    <row r="3162" ht="15" customHeight="1" s="111">
      <c r="A3162" s="50" t="inlineStr">
        <is>
          <t>JUL</t>
        </is>
      </c>
      <c r="B3162" s="51">
        <f>JUL!A163</f>
        <v/>
      </c>
      <c r="C3162" s="52">
        <f>JUL!B163</f>
        <v/>
      </c>
      <c r="D3162" s="52">
        <f>JUL!C163</f>
        <v/>
      </c>
      <c r="E3162" s="52">
        <f>JUL!D163</f>
        <v/>
      </c>
      <c r="F3162" s="52">
        <f>JUL!E163</f>
        <v/>
      </c>
      <c r="G3162" s="52">
        <f>JUL!F163</f>
        <v/>
      </c>
      <c r="H3162" s="52">
        <f>JUL!G163</f>
        <v/>
      </c>
      <c r="I3162" s="53">
        <f>JUL!H163</f>
        <v/>
      </c>
      <c r="J3162" s="53">
        <f>JUL!I163</f>
        <v/>
      </c>
      <c r="K3162" s="52">
        <f>JUL!J163</f>
        <v/>
      </c>
      <c r="L3162" s="52">
        <f>JUL!K163</f>
        <v/>
      </c>
      <c r="M3162" s="54">
        <f>JUL!L163</f>
        <v/>
      </c>
      <c r="N3162" s="52">
        <f>JUL!M163</f>
        <v/>
      </c>
      <c r="O3162" s="52">
        <f>JUL!N163</f>
        <v/>
      </c>
      <c r="P3162" s="52">
        <f>JUL!O163</f>
        <v/>
      </c>
      <c r="Q3162" s="52">
        <f>JUL!P163</f>
        <v/>
      </c>
      <c r="R3162" s="52">
        <f>JUL!Q163</f>
        <v/>
      </c>
      <c r="S3162" s="54">
        <f>S3161+IF(X3162=0,0,M3162)</f>
        <v/>
      </c>
      <c r="T3162" s="55">
        <f>MAX(T3161,S3162)</f>
        <v/>
      </c>
      <c r="U3162" s="56">
        <f>S3162-T3162</f>
        <v/>
      </c>
      <c r="V3162" s="55">
        <f>IFERROR(SUMIFS(DATABASE!$M$5:$M$6004,DATABASE!$B$5:$B$6004,B3162,DATABASE!$X$5:$X$6004,1),0)</f>
        <v/>
      </c>
      <c r="W3162" s="57">
        <f>IFERROR(COUNTIFS(DATABASE!$B$5:$B$6004,B3162,DATABASE!$X$5:$X$6004,1),0)</f>
        <v/>
      </c>
      <c r="X3162" s="58">
        <f>--AND(ISNUMBER(B3162),C3162&lt;&gt;"",L3162&lt;&gt;"",M3162&lt;&gt;"")</f>
        <v/>
      </c>
    </row>
    <row r="3163" ht="15" customHeight="1" s="111">
      <c r="A3163" s="42" t="inlineStr">
        <is>
          <t>JUL</t>
        </is>
      </c>
      <c r="B3163" s="43">
        <f>JUL!A164</f>
        <v/>
      </c>
      <c r="C3163" s="44">
        <f>JUL!B164</f>
        <v/>
      </c>
      <c r="D3163" s="44">
        <f>JUL!C164</f>
        <v/>
      </c>
      <c r="E3163" s="44">
        <f>JUL!D164</f>
        <v/>
      </c>
      <c r="F3163" s="44">
        <f>JUL!E164</f>
        <v/>
      </c>
      <c r="G3163" s="44">
        <f>JUL!F164</f>
        <v/>
      </c>
      <c r="H3163" s="44">
        <f>JUL!G164</f>
        <v/>
      </c>
      <c r="I3163" s="45">
        <f>JUL!H164</f>
        <v/>
      </c>
      <c r="J3163" s="45">
        <f>JUL!I164</f>
        <v/>
      </c>
      <c r="K3163" s="44">
        <f>JUL!J164</f>
        <v/>
      </c>
      <c r="L3163" s="44">
        <f>JUL!K164</f>
        <v/>
      </c>
      <c r="M3163" s="46">
        <f>JUL!L164</f>
        <v/>
      </c>
      <c r="N3163" s="44">
        <f>JUL!M164</f>
        <v/>
      </c>
      <c r="O3163" s="44">
        <f>JUL!N164</f>
        <v/>
      </c>
      <c r="P3163" s="44">
        <f>JUL!O164</f>
        <v/>
      </c>
      <c r="Q3163" s="44">
        <f>JUL!P164</f>
        <v/>
      </c>
      <c r="R3163" s="44">
        <f>JUL!Q164</f>
        <v/>
      </c>
      <c r="S3163" s="46">
        <f>S3162+IF(X3163=0,0,M3163)</f>
        <v/>
      </c>
      <c r="T3163" s="47">
        <f>MAX(T3162,S3163)</f>
        <v/>
      </c>
      <c r="U3163" s="48">
        <f>S3163-T3163</f>
        <v/>
      </c>
      <c r="V3163" s="47">
        <f>IFERROR(SUMIFS(DATABASE!$M$5:$M$6004,DATABASE!$B$5:$B$6004,B3163,DATABASE!$X$5:$X$6004,1),0)</f>
        <v/>
      </c>
      <c r="W3163" s="31">
        <f>IFERROR(COUNTIFS(DATABASE!$B$5:$B$6004,B3163,DATABASE!$X$5:$X$6004,1),0)</f>
        <v/>
      </c>
      <c r="X3163" s="49">
        <f>--AND(ISNUMBER(B3163),C3163&lt;&gt;"",L3163&lt;&gt;"",M3163&lt;&gt;"")</f>
        <v/>
      </c>
    </row>
    <row r="3164" ht="15" customHeight="1" s="111">
      <c r="A3164" s="50" t="inlineStr">
        <is>
          <t>JUL</t>
        </is>
      </c>
      <c r="B3164" s="51">
        <f>JUL!A165</f>
        <v/>
      </c>
      <c r="C3164" s="52">
        <f>JUL!B165</f>
        <v/>
      </c>
      <c r="D3164" s="52">
        <f>JUL!C165</f>
        <v/>
      </c>
      <c r="E3164" s="52">
        <f>JUL!D165</f>
        <v/>
      </c>
      <c r="F3164" s="52">
        <f>JUL!E165</f>
        <v/>
      </c>
      <c r="G3164" s="52">
        <f>JUL!F165</f>
        <v/>
      </c>
      <c r="H3164" s="52">
        <f>JUL!G165</f>
        <v/>
      </c>
      <c r="I3164" s="53">
        <f>JUL!H165</f>
        <v/>
      </c>
      <c r="J3164" s="53">
        <f>JUL!I165</f>
        <v/>
      </c>
      <c r="K3164" s="52">
        <f>JUL!J165</f>
        <v/>
      </c>
      <c r="L3164" s="52">
        <f>JUL!K165</f>
        <v/>
      </c>
      <c r="M3164" s="54">
        <f>JUL!L165</f>
        <v/>
      </c>
      <c r="N3164" s="52">
        <f>JUL!M165</f>
        <v/>
      </c>
      <c r="O3164" s="52">
        <f>JUL!N165</f>
        <v/>
      </c>
      <c r="P3164" s="52">
        <f>JUL!O165</f>
        <v/>
      </c>
      <c r="Q3164" s="52">
        <f>JUL!P165</f>
        <v/>
      </c>
      <c r="R3164" s="52">
        <f>JUL!Q165</f>
        <v/>
      </c>
      <c r="S3164" s="54">
        <f>S3163+IF(X3164=0,0,M3164)</f>
        <v/>
      </c>
      <c r="T3164" s="55">
        <f>MAX(T3163,S3164)</f>
        <v/>
      </c>
      <c r="U3164" s="56">
        <f>S3164-T3164</f>
        <v/>
      </c>
      <c r="V3164" s="55">
        <f>IFERROR(SUMIFS(DATABASE!$M$5:$M$6004,DATABASE!$B$5:$B$6004,B3164,DATABASE!$X$5:$X$6004,1),0)</f>
        <v/>
      </c>
      <c r="W3164" s="57">
        <f>IFERROR(COUNTIFS(DATABASE!$B$5:$B$6004,B3164,DATABASE!$X$5:$X$6004,1),0)</f>
        <v/>
      </c>
      <c r="X3164" s="58">
        <f>--AND(ISNUMBER(B3164),C3164&lt;&gt;"",L3164&lt;&gt;"",M3164&lt;&gt;"")</f>
        <v/>
      </c>
    </row>
    <row r="3165" ht="15" customHeight="1" s="111">
      <c r="A3165" s="42" t="inlineStr">
        <is>
          <t>JUL</t>
        </is>
      </c>
      <c r="B3165" s="43">
        <f>JUL!A166</f>
        <v/>
      </c>
      <c r="C3165" s="44">
        <f>JUL!B166</f>
        <v/>
      </c>
      <c r="D3165" s="44">
        <f>JUL!C166</f>
        <v/>
      </c>
      <c r="E3165" s="44">
        <f>JUL!D166</f>
        <v/>
      </c>
      <c r="F3165" s="44">
        <f>JUL!E166</f>
        <v/>
      </c>
      <c r="G3165" s="44">
        <f>JUL!F166</f>
        <v/>
      </c>
      <c r="H3165" s="44">
        <f>JUL!G166</f>
        <v/>
      </c>
      <c r="I3165" s="45">
        <f>JUL!H166</f>
        <v/>
      </c>
      <c r="J3165" s="45">
        <f>JUL!I166</f>
        <v/>
      </c>
      <c r="K3165" s="44">
        <f>JUL!J166</f>
        <v/>
      </c>
      <c r="L3165" s="44">
        <f>JUL!K166</f>
        <v/>
      </c>
      <c r="M3165" s="46">
        <f>JUL!L166</f>
        <v/>
      </c>
      <c r="N3165" s="44">
        <f>JUL!M166</f>
        <v/>
      </c>
      <c r="O3165" s="44">
        <f>JUL!N166</f>
        <v/>
      </c>
      <c r="P3165" s="44">
        <f>JUL!O166</f>
        <v/>
      </c>
      <c r="Q3165" s="44">
        <f>JUL!P166</f>
        <v/>
      </c>
      <c r="R3165" s="44">
        <f>JUL!Q166</f>
        <v/>
      </c>
      <c r="S3165" s="46">
        <f>S3164+IF(X3165=0,0,M3165)</f>
        <v/>
      </c>
      <c r="T3165" s="47">
        <f>MAX(T3164,S3165)</f>
        <v/>
      </c>
      <c r="U3165" s="48">
        <f>S3165-T3165</f>
        <v/>
      </c>
      <c r="V3165" s="47">
        <f>IFERROR(SUMIFS(DATABASE!$M$5:$M$6004,DATABASE!$B$5:$B$6004,B3165,DATABASE!$X$5:$X$6004,1),0)</f>
        <v/>
      </c>
      <c r="W3165" s="31">
        <f>IFERROR(COUNTIFS(DATABASE!$B$5:$B$6004,B3165,DATABASE!$X$5:$X$6004,1),0)</f>
        <v/>
      </c>
      <c r="X3165" s="49">
        <f>--AND(ISNUMBER(B3165),C3165&lt;&gt;"",L3165&lt;&gt;"",M3165&lt;&gt;"")</f>
        <v/>
      </c>
    </row>
    <row r="3166" ht="15" customHeight="1" s="111">
      <c r="A3166" s="50" t="inlineStr">
        <is>
          <t>JUL</t>
        </is>
      </c>
      <c r="B3166" s="51">
        <f>JUL!A167</f>
        <v/>
      </c>
      <c r="C3166" s="52">
        <f>JUL!B167</f>
        <v/>
      </c>
      <c r="D3166" s="52">
        <f>JUL!C167</f>
        <v/>
      </c>
      <c r="E3166" s="52">
        <f>JUL!D167</f>
        <v/>
      </c>
      <c r="F3166" s="52">
        <f>JUL!E167</f>
        <v/>
      </c>
      <c r="G3166" s="52">
        <f>JUL!F167</f>
        <v/>
      </c>
      <c r="H3166" s="52">
        <f>JUL!G167</f>
        <v/>
      </c>
      <c r="I3166" s="53">
        <f>JUL!H167</f>
        <v/>
      </c>
      <c r="J3166" s="53">
        <f>JUL!I167</f>
        <v/>
      </c>
      <c r="K3166" s="52">
        <f>JUL!J167</f>
        <v/>
      </c>
      <c r="L3166" s="52">
        <f>JUL!K167</f>
        <v/>
      </c>
      <c r="M3166" s="54">
        <f>JUL!L167</f>
        <v/>
      </c>
      <c r="N3166" s="52">
        <f>JUL!M167</f>
        <v/>
      </c>
      <c r="O3166" s="52">
        <f>JUL!N167</f>
        <v/>
      </c>
      <c r="P3166" s="52">
        <f>JUL!O167</f>
        <v/>
      </c>
      <c r="Q3166" s="52">
        <f>JUL!P167</f>
        <v/>
      </c>
      <c r="R3166" s="52">
        <f>JUL!Q167</f>
        <v/>
      </c>
      <c r="S3166" s="54">
        <f>S3165+IF(X3166=0,0,M3166)</f>
        <v/>
      </c>
      <c r="T3166" s="55">
        <f>MAX(T3165,S3166)</f>
        <v/>
      </c>
      <c r="U3166" s="56">
        <f>S3166-T3166</f>
        <v/>
      </c>
      <c r="V3166" s="55">
        <f>IFERROR(SUMIFS(DATABASE!$M$5:$M$6004,DATABASE!$B$5:$B$6004,B3166,DATABASE!$X$5:$X$6004,1),0)</f>
        <v/>
      </c>
      <c r="W3166" s="57">
        <f>IFERROR(COUNTIFS(DATABASE!$B$5:$B$6004,B3166,DATABASE!$X$5:$X$6004,1),0)</f>
        <v/>
      </c>
      <c r="X3166" s="58">
        <f>--AND(ISNUMBER(B3166),C3166&lt;&gt;"",L3166&lt;&gt;"",M3166&lt;&gt;"")</f>
        <v/>
      </c>
    </row>
    <row r="3167" ht="15" customHeight="1" s="111">
      <c r="A3167" s="42" t="inlineStr">
        <is>
          <t>JUL</t>
        </is>
      </c>
      <c r="B3167" s="43">
        <f>JUL!A168</f>
        <v/>
      </c>
      <c r="C3167" s="44">
        <f>JUL!B168</f>
        <v/>
      </c>
      <c r="D3167" s="44">
        <f>JUL!C168</f>
        <v/>
      </c>
      <c r="E3167" s="44">
        <f>JUL!D168</f>
        <v/>
      </c>
      <c r="F3167" s="44">
        <f>JUL!E168</f>
        <v/>
      </c>
      <c r="G3167" s="44">
        <f>JUL!F168</f>
        <v/>
      </c>
      <c r="H3167" s="44">
        <f>JUL!G168</f>
        <v/>
      </c>
      <c r="I3167" s="45">
        <f>JUL!H168</f>
        <v/>
      </c>
      <c r="J3167" s="45">
        <f>JUL!I168</f>
        <v/>
      </c>
      <c r="K3167" s="44">
        <f>JUL!J168</f>
        <v/>
      </c>
      <c r="L3167" s="44">
        <f>JUL!K168</f>
        <v/>
      </c>
      <c r="M3167" s="46">
        <f>JUL!L168</f>
        <v/>
      </c>
      <c r="N3167" s="44">
        <f>JUL!M168</f>
        <v/>
      </c>
      <c r="O3167" s="44">
        <f>JUL!N168</f>
        <v/>
      </c>
      <c r="P3167" s="44">
        <f>JUL!O168</f>
        <v/>
      </c>
      <c r="Q3167" s="44">
        <f>JUL!P168</f>
        <v/>
      </c>
      <c r="R3167" s="44">
        <f>JUL!Q168</f>
        <v/>
      </c>
      <c r="S3167" s="46">
        <f>S3166+IF(X3167=0,0,M3167)</f>
        <v/>
      </c>
      <c r="T3167" s="47">
        <f>MAX(T3166,S3167)</f>
        <v/>
      </c>
      <c r="U3167" s="48">
        <f>S3167-T3167</f>
        <v/>
      </c>
      <c r="V3167" s="47">
        <f>IFERROR(SUMIFS(DATABASE!$M$5:$M$6004,DATABASE!$B$5:$B$6004,B3167,DATABASE!$X$5:$X$6004,1),0)</f>
        <v/>
      </c>
      <c r="W3167" s="31">
        <f>IFERROR(COUNTIFS(DATABASE!$B$5:$B$6004,B3167,DATABASE!$X$5:$X$6004,1),0)</f>
        <v/>
      </c>
      <c r="X3167" s="49">
        <f>--AND(ISNUMBER(B3167),C3167&lt;&gt;"",L3167&lt;&gt;"",M3167&lt;&gt;"")</f>
        <v/>
      </c>
    </row>
    <row r="3168" ht="15" customHeight="1" s="111">
      <c r="A3168" s="50" t="inlineStr">
        <is>
          <t>JUL</t>
        </is>
      </c>
      <c r="B3168" s="51">
        <f>JUL!A169</f>
        <v/>
      </c>
      <c r="C3168" s="52">
        <f>JUL!B169</f>
        <v/>
      </c>
      <c r="D3168" s="52">
        <f>JUL!C169</f>
        <v/>
      </c>
      <c r="E3168" s="52">
        <f>JUL!D169</f>
        <v/>
      </c>
      <c r="F3168" s="52">
        <f>JUL!E169</f>
        <v/>
      </c>
      <c r="G3168" s="52">
        <f>JUL!F169</f>
        <v/>
      </c>
      <c r="H3168" s="52">
        <f>JUL!G169</f>
        <v/>
      </c>
      <c r="I3168" s="53">
        <f>JUL!H169</f>
        <v/>
      </c>
      <c r="J3168" s="53">
        <f>JUL!I169</f>
        <v/>
      </c>
      <c r="K3168" s="52">
        <f>JUL!J169</f>
        <v/>
      </c>
      <c r="L3168" s="52">
        <f>JUL!K169</f>
        <v/>
      </c>
      <c r="M3168" s="54">
        <f>JUL!L169</f>
        <v/>
      </c>
      <c r="N3168" s="52">
        <f>JUL!M169</f>
        <v/>
      </c>
      <c r="O3168" s="52">
        <f>JUL!N169</f>
        <v/>
      </c>
      <c r="P3168" s="52">
        <f>JUL!O169</f>
        <v/>
      </c>
      <c r="Q3168" s="52">
        <f>JUL!P169</f>
        <v/>
      </c>
      <c r="R3168" s="52">
        <f>JUL!Q169</f>
        <v/>
      </c>
      <c r="S3168" s="54">
        <f>S3167+IF(X3168=0,0,M3168)</f>
        <v/>
      </c>
      <c r="T3168" s="55">
        <f>MAX(T3167,S3168)</f>
        <v/>
      </c>
      <c r="U3168" s="56">
        <f>S3168-T3168</f>
        <v/>
      </c>
      <c r="V3168" s="55">
        <f>IFERROR(SUMIFS(DATABASE!$M$5:$M$6004,DATABASE!$B$5:$B$6004,B3168,DATABASE!$X$5:$X$6004,1),0)</f>
        <v/>
      </c>
      <c r="W3168" s="57">
        <f>IFERROR(COUNTIFS(DATABASE!$B$5:$B$6004,B3168,DATABASE!$X$5:$X$6004,1),0)</f>
        <v/>
      </c>
      <c r="X3168" s="58">
        <f>--AND(ISNUMBER(B3168),C3168&lt;&gt;"",L3168&lt;&gt;"",M3168&lt;&gt;"")</f>
        <v/>
      </c>
    </row>
    <row r="3169" ht="15" customHeight="1" s="111">
      <c r="A3169" s="42" t="inlineStr">
        <is>
          <t>JUL</t>
        </is>
      </c>
      <c r="B3169" s="43">
        <f>JUL!A170</f>
        <v/>
      </c>
      <c r="C3169" s="44">
        <f>JUL!B170</f>
        <v/>
      </c>
      <c r="D3169" s="44">
        <f>JUL!C170</f>
        <v/>
      </c>
      <c r="E3169" s="44">
        <f>JUL!D170</f>
        <v/>
      </c>
      <c r="F3169" s="44">
        <f>JUL!E170</f>
        <v/>
      </c>
      <c r="G3169" s="44">
        <f>JUL!F170</f>
        <v/>
      </c>
      <c r="H3169" s="44">
        <f>JUL!G170</f>
        <v/>
      </c>
      <c r="I3169" s="45">
        <f>JUL!H170</f>
        <v/>
      </c>
      <c r="J3169" s="45">
        <f>JUL!I170</f>
        <v/>
      </c>
      <c r="K3169" s="44">
        <f>JUL!J170</f>
        <v/>
      </c>
      <c r="L3169" s="44">
        <f>JUL!K170</f>
        <v/>
      </c>
      <c r="M3169" s="46">
        <f>JUL!L170</f>
        <v/>
      </c>
      <c r="N3169" s="44">
        <f>JUL!M170</f>
        <v/>
      </c>
      <c r="O3169" s="44">
        <f>JUL!N170</f>
        <v/>
      </c>
      <c r="P3169" s="44">
        <f>JUL!O170</f>
        <v/>
      </c>
      <c r="Q3169" s="44">
        <f>JUL!P170</f>
        <v/>
      </c>
      <c r="R3169" s="44">
        <f>JUL!Q170</f>
        <v/>
      </c>
      <c r="S3169" s="46">
        <f>S3168+IF(X3169=0,0,M3169)</f>
        <v/>
      </c>
      <c r="T3169" s="47">
        <f>MAX(T3168,S3169)</f>
        <v/>
      </c>
      <c r="U3169" s="48">
        <f>S3169-T3169</f>
        <v/>
      </c>
      <c r="V3169" s="47">
        <f>IFERROR(SUMIFS(DATABASE!$M$5:$M$6004,DATABASE!$B$5:$B$6004,B3169,DATABASE!$X$5:$X$6004,1),0)</f>
        <v/>
      </c>
      <c r="W3169" s="31">
        <f>IFERROR(COUNTIFS(DATABASE!$B$5:$B$6004,B3169,DATABASE!$X$5:$X$6004,1),0)</f>
        <v/>
      </c>
      <c r="X3169" s="49">
        <f>--AND(ISNUMBER(B3169),C3169&lt;&gt;"",L3169&lt;&gt;"",M3169&lt;&gt;"")</f>
        <v/>
      </c>
    </row>
    <row r="3170" ht="15" customHeight="1" s="111">
      <c r="A3170" s="50" t="inlineStr">
        <is>
          <t>JUL</t>
        </is>
      </c>
      <c r="B3170" s="51">
        <f>JUL!A171</f>
        <v/>
      </c>
      <c r="C3170" s="52">
        <f>JUL!B171</f>
        <v/>
      </c>
      <c r="D3170" s="52">
        <f>JUL!C171</f>
        <v/>
      </c>
      <c r="E3170" s="52">
        <f>JUL!D171</f>
        <v/>
      </c>
      <c r="F3170" s="52">
        <f>JUL!E171</f>
        <v/>
      </c>
      <c r="G3170" s="52">
        <f>JUL!F171</f>
        <v/>
      </c>
      <c r="H3170" s="52">
        <f>JUL!G171</f>
        <v/>
      </c>
      <c r="I3170" s="53">
        <f>JUL!H171</f>
        <v/>
      </c>
      <c r="J3170" s="53">
        <f>JUL!I171</f>
        <v/>
      </c>
      <c r="K3170" s="52">
        <f>JUL!J171</f>
        <v/>
      </c>
      <c r="L3170" s="52">
        <f>JUL!K171</f>
        <v/>
      </c>
      <c r="M3170" s="54">
        <f>JUL!L171</f>
        <v/>
      </c>
      <c r="N3170" s="52">
        <f>JUL!M171</f>
        <v/>
      </c>
      <c r="O3170" s="52">
        <f>JUL!N171</f>
        <v/>
      </c>
      <c r="P3170" s="52">
        <f>JUL!O171</f>
        <v/>
      </c>
      <c r="Q3170" s="52">
        <f>JUL!P171</f>
        <v/>
      </c>
      <c r="R3170" s="52">
        <f>JUL!Q171</f>
        <v/>
      </c>
      <c r="S3170" s="54">
        <f>S3169+IF(X3170=0,0,M3170)</f>
        <v/>
      </c>
      <c r="T3170" s="55">
        <f>MAX(T3169,S3170)</f>
        <v/>
      </c>
      <c r="U3170" s="56">
        <f>S3170-T3170</f>
        <v/>
      </c>
      <c r="V3170" s="55">
        <f>IFERROR(SUMIFS(DATABASE!$M$5:$M$6004,DATABASE!$B$5:$B$6004,B3170,DATABASE!$X$5:$X$6004,1),0)</f>
        <v/>
      </c>
      <c r="W3170" s="57">
        <f>IFERROR(COUNTIFS(DATABASE!$B$5:$B$6004,B3170,DATABASE!$X$5:$X$6004,1),0)</f>
        <v/>
      </c>
      <c r="X3170" s="58">
        <f>--AND(ISNUMBER(B3170),C3170&lt;&gt;"",L3170&lt;&gt;"",M3170&lt;&gt;"")</f>
        <v/>
      </c>
    </row>
    <row r="3171" ht="15" customHeight="1" s="111">
      <c r="A3171" s="42" t="inlineStr">
        <is>
          <t>JUL</t>
        </is>
      </c>
      <c r="B3171" s="43">
        <f>JUL!A172</f>
        <v/>
      </c>
      <c r="C3171" s="44">
        <f>JUL!B172</f>
        <v/>
      </c>
      <c r="D3171" s="44">
        <f>JUL!C172</f>
        <v/>
      </c>
      <c r="E3171" s="44">
        <f>JUL!D172</f>
        <v/>
      </c>
      <c r="F3171" s="44">
        <f>JUL!E172</f>
        <v/>
      </c>
      <c r="G3171" s="44">
        <f>JUL!F172</f>
        <v/>
      </c>
      <c r="H3171" s="44">
        <f>JUL!G172</f>
        <v/>
      </c>
      <c r="I3171" s="45">
        <f>JUL!H172</f>
        <v/>
      </c>
      <c r="J3171" s="45">
        <f>JUL!I172</f>
        <v/>
      </c>
      <c r="K3171" s="44">
        <f>JUL!J172</f>
        <v/>
      </c>
      <c r="L3171" s="44">
        <f>JUL!K172</f>
        <v/>
      </c>
      <c r="M3171" s="46">
        <f>JUL!L172</f>
        <v/>
      </c>
      <c r="N3171" s="44">
        <f>JUL!M172</f>
        <v/>
      </c>
      <c r="O3171" s="44">
        <f>JUL!N172</f>
        <v/>
      </c>
      <c r="P3171" s="44">
        <f>JUL!O172</f>
        <v/>
      </c>
      <c r="Q3171" s="44">
        <f>JUL!P172</f>
        <v/>
      </c>
      <c r="R3171" s="44">
        <f>JUL!Q172</f>
        <v/>
      </c>
      <c r="S3171" s="46">
        <f>S3170+IF(X3171=0,0,M3171)</f>
        <v/>
      </c>
      <c r="T3171" s="47">
        <f>MAX(T3170,S3171)</f>
        <v/>
      </c>
      <c r="U3171" s="48">
        <f>S3171-T3171</f>
        <v/>
      </c>
      <c r="V3171" s="47">
        <f>IFERROR(SUMIFS(DATABASE!$M$5:$M$6004,DATABASE!$B$5:$B$6004,B3171,DATABASE!$X$5:$X$6004,1),0)</f>
        <v/>
      </c>
      <c r="W3171" s="31">
        <f>IFERROR(COUNTIFS(DATABASE!$B$5:$B$6004,B3171,DATABASE!$X$5:$X$6004,1),0)</f>
        <v/>
      </c>
      <c r="X3171" s="49">
        <f>--AND(ISNUMBER(B3171),C3171&lt;&gt;"",L3171&lt;&gt;"",M3171&lt;&gt;"")</f>
        <v/>
      </c>
    </row>
    <row r="3172" ht="15" customHeight="1" s="111">
      <c r="A3172" s="50" t="inlineStr">
        <is>
          <t>JUL</t>
        </is>
      </c>
      <c r="B3172" s="51">
        <f>JUL!A173</f>
        <v/>
      </c>
      <c r="C3172" s="52">
        <f>JUL!B173</f>
        <v/>
      </c>
      <c r="D3172" s="52">
        <f>JUL!C173</f>
        <v/>
      </c>
      <c r="E3172" s="52">
        <f>JUL!D173</f>
        <v/>
      </c>
      <c r="F3172" s="52">
        <f>JUL!E173</f>
        <v/>
      </c>
      <c r="G3172" s="52">
        <f>JUL!F173</f>
        <v/>
      </c>
      <c r="H3172" s="52">
        <f>JUL!G173</f>
        <v/>
      </c>
      <c r="I3172" s="53">
        <f>JUL!H173</f>
        <v/>
      </c>
      <c r="J3172" s="53">
        <f>JUL!I173</f>
        <v/>
      </c>
      <c r="K3172" s="52">
        <f>JUL!J173</f>
        <v/>
      </c>
      <c r="L3172" s="52">
        <f>JUL!K173</f>
        <v/>
      </c>
      <c r="M3172" s="54">
        <f>JUL!L173</f>
        <v/>
      </c>
      <c r="N3172" s="52">
        <f>JUL!M173</f>
        <v/>
      </c>
      <c r="O3172" s="52">
        <f>JUL!N173</f>
        <v/>
      </c>
      <c r="P3172" s="52">
        <f>JUL!O173</f>
        <v/>
      </c>
      <c r="Q3172" s="52">
        <f>JUL!P173</f>
        <v/>
      </c>
      <c r="R3172" s="52">
        <f>JUL!Q173</f>
        <v/>
      </c>
      <c r="S3172" s="54">
        <f>S3171+IF(X3172=0,0,M3172)</f>
        <v/>
      </c>
      <c r="T3172" s="55">
        <f>MAX(T3171,S3172)</f>
        <v/>
      </c>
      <c r="U3172" s="56">
        <f>S3172-T3172</f>
        <v/>
      </c>
      <c r="V3172" s="55">
        <f>IFERROR(SUMIFS(DATABASE!$M$5:$M$6004,DATABASE!$B$5:$B$6004,B3172,DATABASE!$X$5:$X$6004,1),0)</f>
        <v/>
      </c>
      <c r="W3172" s="57">
        <f>IFERROR(COUNTIFS(DATABASE!$B$5:$B$6004,B3172,DATABASE!$X$5:$X$6004,1),0)</f>
        <v/>
      </c>
      <c r="X3172" s="58">
        <f>--AND(ISNUMBER(B3172),C3172&lt;&gt;"",L3172&lt;&gt;"",M3172&lt;&gt;"")</f>
        <v/>
      </c>
    </row>
    <row r="3173" ht="15" customHeight="1" s="111">
      <c r="A3173" s="42" t="inlineStr">
        <is>
          <t>JUL</t>
        </is>
      </c>
      <c r="B3173" s="43">
        <f>JUL!A174</f>
        <v/>
      </c>
      <c r="C3173" s="44">
        <f>JUL!B174</f>
        <v/>
      </c>
      <c r="D3173" s="44">
        <f>JUL!C174</f>
        <v/>
      </c>
      <c r="E3173" s="44">
        <f>JUL!D174</f>
        <v/>
      </c>
      <c r="F3173" s="44">
        <f>JUL!E174</f>
        <v/>
      </c>
      <c r="G3173" s="44">
        <f>JUL!F174</f>
        <v/>
      </c>
      <c r="H3173" s="44">
        <f>JUL!G174</f>
        <v/>
      </c>
      <c r="I3173" s="45">
        <f>JUL!H174</f>
        <v/>
      </c>
      <c r="J3173" s="45">
        <f>JUL!I174</f>
        <v/>
      </c>
      <c r="K3173" s="44">
        <f>JUL!J174</f>
        <v/>
      </c>
      <c r="L3173" s="44">
        <f>JUL!K174</f>
        <v/>
      </c>
      <c r="M3173" s="46">
        <f>JUL!L174</f>
        <v/>
      </c>
      <c r="N3173" s="44">
        <f>JUL!M174</f>
        <v/>
      </c>
      <c r="O3173" s="44">
        <f>JUL!N174</f>
        <v/>
      </c>
      <c r="P3173" s="44">
        <f>JUL!O174</f>
        <v/>
      </c>
      <c r="Q3173" s="44">
        <f>JUL!P174</f>
        <v/>
      </c>
      <c r="R3173" s="44">
        <f>JUL!Q174</f>
        <v/>
      </c>
      <c r="S3173" s="46">
        <f>S3172+IF(X3173=0,0,M3173)</f>
        <v/>
      </c>
      <c r="T3173" s="47">
        <f>MAX(T3172,S3173)</f>
        <v/>
      </c>
      <c r="U3173" s="48">
        <f>S3173-T3173</f>
        <v/>
      </c>
      <c r="V3173" s="47">
        <f>IFERROR(SUMIFS(DATABASE!$M$5:$M$6004,DATABASE!$B$5:$B$6004,B3173,DATABASE!$X$5:$X$6004,1),0)</f>
        <v/>
      </c>
      <c r="W3173" s="31">
        <f>IFERROR(COUNTIFS(DATABASE!$B$5:$B$6004,B3173,DATABASE!$X$5:$X$6004,1),0)</f>
        <v/>
      </c>
      <c r="X3173" s="49">
        <f>--AND(ISNUMBER(B3173),C3173&lt;&gt;"",L3173&lt;&gt;"",M3173&lt;&gt;"")</f>
        <v/>
      </c>
    </row>
    <row r="3174" ht="15" customHeight="1" s="111">
      <c r="A3174" s="50" t="inlineStr">
        <is>
          <t>JUL</t>
        </is>
      </c>
      <c r="B3174" s="51">
        <f>JUL!A175</f>
        <v/>
      </c>
      <c r="C3174" s="52">
        <f>JUL!B175</f>
        <v/>
      </c>
      <c r="D3174" s="52">
        <f>JUL!C175</f>
        <v/>
      </c>
      <c r="E3174" s="52">
        <f>JUL!D175</f>
        <v/>
      </c>
      <c r="F3174" s="52">
        <f>JUL!E175</f>
        <v/>
      </c>
      <c r="G3174" s="52">
        <f>JUL!F175</f>
        <v/>
      </c>
      <c r="H3174" s="52">
        <f>JUL!G175</f>
        <v/>
      </c>
      <c r="I3174" s="53">
        <f>JUL!H175</f>
        <v/>
      </c>
      <c r="J3174" s="53">
        <f>JUL!I175</f>
        <v/>
      </c>
      <c r="K3174" s="52">
        <f>JUL!J175</f>
        <v/>
      </c>
      <c r="L3174" s="52">
        <f>JUL!K175</f>
        <v/>
      </c>
      <c r="M3174" s="54">
        <f>JUL!L175</f>
        <v/>
      </c>
      <c r="N3174" s="52">
        <f>JUL!M175</f>
        <v/>
      </c>
      <c r="O3174" s="52">
        <f>JUL!N175</f>
        <v/>
      </c>
      <c r="P3174" s="52">
        <f>JUL!O175</f>
        <v/>
      </c>
      <c r="Q3174" s="52">
        <f>JUL!P175</f>
        <v/>
      </c>
      <c r="R3174" s="52">
        <f>JUL!Q175</f>
        <v/>
      </c>
      <c r="S3174" s="54">
        <f>S3173+IF(X3174=0,0,M3174)</f>
        <v/>
      </c>
      <c r="T3174" s="55">
        <f>MAX(T3173,S3174)</f>
        <v/>
      </c>
      <c r="U3174" s="56">
        <f>S3174-T3174</f>
        <v/>
      </c>
      <c r="V3174" s="55">
        <f>IFERROR(SUMIFS(DATABASE!$M$5:$M$6004,DATABASE!$B$5:$B$6004,B3174,DATABASE!$X$5:$X$6004,1),0)</f>
        <v/>
      </c>
      <c r="W3174" s="57">
        <f>IFERROR(COUNTIFS(DATABASE!$B$5:$B$6004,B3174,DATABASE!$X$5:$X$6004,1),0)</f>
        <v/>
      </c>
      <c r="X3174" s="58">
        <f>--AND(ISNUMBER(B3174),C3174&lt;&gt;"",L3174&lt;&gt;"",M3174&lt;&gt;"")</f>
        <v/>
      </c>
    </row>
    <row r="3175" ht="15" customHeight="1" s="111">
      <c r="A3175" s="42" t="inlineStr">
        <is>
          <t>JUL</t>
        </is>
      </c>
      <c r="B3175" s="43">
        <f>JUL!A176</f>
        <v/>
      </c>
      <c r="C3175" s="44">
        <f>JUL!B176</f>
        <v/>
      </c>
      <c r="D3175" s="44">
        <f>JUL!C176</f>
        <v/>
      </c>
      <c r="E3175" s="44">
        <f>JUL!D176</f>
        <v/>
      </c>
      <c r="F3175" s="44">
        <f>JUL!E176</f>
        <v/>
      </c>
      <c r="G3175" s="44">
        <f>JUL!F176</f>
        <v/>
      </c>
      <c r="H3175" s="44">
        <f>JUL!G176</f>
        <v/>
      </c>
      <c r="I3175" s="45">
        <f>JUL!H176</f>
        <v/>
      </c>
      <c r="J3175" s="45">
        <f>JUL!I176</f>
        <v/>
      </c>
      <c r="K3175" s="44">
        <f>JUL!J176</f>
        <v/>
      </c>
      <c r="L3175" s="44">
        <f>JUL!K176</f>
        <v/>
      </c>
      <c r="M3175" s="46">
        <f>JUL!L176</f>
        <v/>
      </c>
      <c r="N3175" s="44">
        <f>JUL!M176</f>
        <v/>
      </c>
      <c r="O3175" s="44">
        <f>JUL!N176</f>
        <v/>
      </c>
      <c r="P3175" s="44">
        <f>JUL!O176</f>
        <v/>
      </c>
      <c r="Q3175" s="44">
        <f>JUL!P176</f>
        <v/>
      </c>
      <c r="R3175" s="44">
        <f>JUL!Q176</f>
        <v/>
      </c>
      <c r="S3175" s="46">
        <f>S3174+IF(X3175=0,0,M3175)</f>
        <v/>
      </c>
      <c r="T3175" s="47">
        <f>MAX(T3174,S3175)</f>
        <v/>
      </c>
      <c r="U3175" s="48">
        <f>S3175-T3175</f>
        <v/>
      </c>
      <c r="V3175" s="47">
        <f>IFERROR(SUMIFS(DATABASE!$M$5:$M$6004,DATABASE!$B$5:$B$6004,B3175,DATABASE!$X$5:$X$6004,1),0)</f>
        <v/>
      </c>
      <c r="W3175" s="31">
        <f>IFERROR(COUNTIFS(DATABASE!$B$5:$B$6004,B3175,DATABASE!$X$5:$X$6004,1),0)</f>
        <v/>
      </c>
      <c r="X3175" s="49">
        <f>--AND(ISNUMBER(B3175),C3175&lt;&gt;"",L3175&lt;&gt;"",M3175&lt;&gt;"")</f>
        <v/>
      </c>
    </row>
    <row r="3176" ht="15" customHeight="1" s="111">
      <c r="A3176" s="50" t="inlineStr">
        <is>
          <t>JUL</t>
        </is>
      </c>
      <c r="B3176" s="51">
        <f>JUL!A177</f>
        <v/>
      </c>
      <c r="C3176" s="52">
        <f>JUL!B177</f>
        <v/>
      </c>
      <c r="D3176" s="52">
        <f>JUL!C177</f>
        <v/>
      </c>
      <c r="E3176" s="52">
        <f>JUL!D177</f>
        <v/>
      </c>
      <c r="F3176" s="52">
        <f>JUL!E177</f>
        <v/>
      </c>
      <c r="G3176" s="52">
        <f>JUL!F177</f>
        <v/>
      </c>
      <c r="H3176" s="52">
        <f>JUL!G177</f>
        <v/>
      </c>
      <c r="I3176" s="53">
        <f>JUL!H177</f>
        <v/>
      </c>
      <c r="J3176" s="53">
        <f>JUL!I177</f>
        <v/>
      </c>
      <c r="K3176" s="52">
        <f>JUL!J177</f>
        <v/>
      </c>
      <c r="L3176" s="52">
        <f>JUL!K177</f>
        <v/>
      </c>
      <c r="M3176" s="54">
        <f>JUL!L177</f>
        <v/>
      </c>
      <c r="N3176" s="52">
        <f>JUL!M177</f>
        <v/>
      </c>
      <c r="O3176" s="52">
        <f>JUL!N177</f>
        <v/>
      </c>
      <c r="P3176" s="52">
        <f>JUL!O177</f>
        <v/>
      </c>
      <c r="Q3176" s="52">
        <f>JUL!P177</f>
        <v/>
      </c>
      <c r="R3176" s="52">
        <f>JUL!Q177</f>
        <v/>
      </c>
      <c r="S3176" s="54">
        <f>S3175+IF(X3176=0,0,M3176)</f>
        <v/>
      </c>
      <c r="T3176" s="55">
        <f>MAX(T3175,S3176)</f>
        <v/>
      </c>
      <c r="U3176" s="56">
        <f>S3176-T3176</f>
        <v/>
      </c>
      <c r="V3176" s="55">
        <f>IFERROR(SUMIFS(DATABASE!$M$5:$M$6004,DATABASE!$B$5:$B$6004,B3176,DATABASE!$X$5:$X$6004,1),0)</f>
        <v/>
      </c>
      <c r="W3176" s="57">
        <f>IFERROR(COUNTIFS(DATABASE!$B$5:$B$6004,B3176,DATABASE!$X$5:$X$6004,1),0)</f>
        <v/>
      </c>
      <c r="X3176" s="58">
        <f>--AND(ISNUMBER(B3176),C3176&lt;&gt;"",L3176&lt;&gt;"",M3176&lt;&gt;"")</f>
        <v/>
      </c>
    </row>
    <row r="3177" ht="15" customHeight="1" s="111">
      <c r="A3177" s="42" t="inlineStr">
        <is>
          <t>JUL</t>
        </is>
      </c>
      <c r="B3177" s="43">
        <f>JUL!A178</f>
        <v/>
      </c>
      <c r="C3177" s="44">
        <f>JUL!B178</f>
        <v/>
      </c>
      <c r="D3177" s="44">
        <f>JUL!C178</f>
        <v/>
      </c>
      <c r="E3177" s="44">
        <f>JUL!D178</f>
        <v/>
      </c>
      <c r="F3177" s="44">
        <f>JUL!E178</f>
        <v/>
      </c>
      <c r="G3177" s="44">
        <f>JUL!F178</f>
        <v/>
      </c>
      <c r="H3177" s="44">
        <f>JUL!G178</f>
        <v/>
      </c>
      <c r="I3177" s="45">
        <f>JUL!H178</f>
        <v/>
      </c>
      <c r="J3177" s="45">
        <f>JUL!I178</f>
        <v/>
      </c>
      <c r="K3177" s="44">
        <f>JUL!J178</f>
        <v/>
      </c>
      <c r="L3177" s="44">
        <f>JUL!K178</f>
        <v/>
      </c>
      <c r="M3177" s="46">
        <f>JUL!L178</f>
        <v/>
      </c>
      <c r="N3177" s="44">
        <f>JUL!M178</f>
        <v/>
      </c>
      <c r="O3177" s="44">
        <f>JUL!N178</f>
        <v/>
      </c>
      <c r="P3177" s="44">
        <f>JUL!O178</f>
        <v/>
      </c>
      <c r="Q3177" s="44">
        <f>JUL!P178</f>
        <v/>
      </c>
      <c r="R3177" s="44">
        <f>JUL!Q178</f>
        <v/>
      </c>
      <c r="S3177" s="46">
        <f>S3176+IF(X3177=0,0,M3177)</f>
        <v/>
      </c>
      <c r="T3177" s="47">
        <f>MAX(T3176,S3177)</f>
        <v/>
      </c>
      <c r="U3177" s="48">
        <f>S3177-T3177</f>
        <v/>
      </c>
      <c r="V3177" s="47">
        <f>IFERROR(SUMIFS(DATABASE!$M$5:$M$6004,DATABASE!$B$5:$B$6004,B3177,DATABASE!$X$5:$X$6004,1),0)</f>
        <v/>
      </c>
      <c r="W3177" s="31">
        <f>IFERROR(COUNTIFS(DATABASE!$B$5:$B$6004,B3177,DATABASE!$X$5:$X$6004,1),0)</f>
        <v/>
      </c>
      <c r="X3177" s="49">
        <f>--AND(ISNUMBER(B3177),C3177&lt;&gt;"",L3177&lt;&gt;"",M3177&lt;&gt;"")</f>
        <v/>
      </c>
    </row>
    <row r="3178" ht="15" customHeight="1" s="111">
      <c r="A3178" s="50" t="inlineStr">
        <is>
          <t>JUL</t>
        </is>
      </c>
      <c r="B3178" s="51">
        <f>JUL!A179</f>
        <v/>
      </c>
      <c r="C3178" s="52">
        <f>JUL!B179</f>
        <v/>
      </c>
      <c r="D3178" s="52">
        <f>JUL!C179</f>
        <v/>
      </c>
      <c r="E3178" s="52">
        <f>JUL!D179</f>
        <v/>
      </c>
      <c r="F3178" s="52">
        <f>JUL!E179</f>
        <v/>
      </c>
      <c r="G3178" s="52">
        <f>JUL!F179</f>
        <v/>
      </c>
      <c r="H3178" s="52">
        <f>JUL!G179</f>
        <v/>
      </c>
      <c r="I3178" s="53">
        <f>JUL!H179</f>
        <v/>
      </c>
      <c r="J3178" s="53">
        <f>JUL!I179</f>
        <v/>
      </c>
      <c r="K3178" s="52">
        <f>JUL!J179</f>
        <v/>
      </c>
      <c r="L3178" s="52">
        <f>JUL!K179</f>
        <v/>
      </c>
      <c r="M3178" s="54">
        <f>JUL!L179</f>
        <v/>
      </c>
      <c r="N3178" s="52">
        <f>JUL!M179</f>
        <v/>
      </c>
      <c r="O3178" s="52">
        <f>JUL!N179</f>
        <v/>
      </c>
      <c r="P3178" s="52">
        <f>JUL!O179</f>
        <v/>
      </c>
      <c r="Q3178" s="52">
        <f>JUL!P179</f>
        <v/>
      </c>
      <c r="R3178" s="52">
        <f>JUL!Q179</f>
        <v/>
      </c>
      <c r="S3178" s="54">
        <f>S3177+IF(X3178=0,0,M3178)</f>
        <v/>
      </c>
      <c r="T3178" s="55">
        <f>MAX(T3177,S3178)</f>
        <v/>
      </c>
      <c r="U3178" s="56">
        <f>S3178-T3178</f>
        <v/>
      </c>
      <c r="V3178" s="55">
        <f>IFERROR(SUMIFS(DATABASE!$M$5:$M$6004,DATABASE!$B$5:$B$6004,B3178,DATABASE!$X$5:$X$6004,1),0)</f>
        <v/>
      </c>
      <c r="W3178" s="57">
        <f>IFERROR(COUNTIFS(DATABASE!$B$5:$B$6004,B3178,DATABASE!$X$5:$X$6004,1),0)</f>
        <v/>
      </c>
      <c r="X3178" s="58">
        <f>--AND(ISNUMBER(B3178),C3178&lt;&gt;"",L3178&lt;&gt;"",M3178&lt;&gt;"")</f>
        <v/>
      </c>
    </row>
    <row r="3179" ht="15" customHeight="1" s="111">
      <c r="A3179" s="42" t="inlineStr">
        <is>
          <t>JUL</t>
        </is>
      </c>
      <c r="B3179" s="43">
        <f>JUL!A180</f>
        <v/>
      </c>
      <c r="C3179" s="44">
        <f>JUL!B180</f>
        <v/>
      </c>
      <c r="D3179" s="44">
        <f>JUL!C180</f>
        <v/>
      </c>
      <c r="E3179" s="44">
        <f>JUL!D180</f>
        <v/>
      </c>
      <c r="F3179" s="44">
        <f>JUL!E180</f>
        <v/>
      </c>
      <c r="G3179" s="44">
        <f>JUL!F180</f>
        <v/>
      </c>
      <c r="H3179" s="44">
        <f>JUL!G180</f>
        <v/>
      </c>
      <c r="I3179" s="45">
        <f>JUL!H180</f>
        <v/>
      </c>
      <c r="J3179" s="45">
        <f>JUL!I180</f>
        <v/>
      </c>
      <c r="K3179" s="44">
        <f>JUL!J180</f>
        <v/>
      </c>
      <c r="L3179" s="44">
        <f>JUL!K180</f>
        <v/>
      </c>
      <c r="M3179" s="46">
        <f>JUL!L180</f>
        <v/>
      </c>
      <c r="N3179" s="44">
        <f>JUL!M180</f>
        <v/>
      </c>
      <c r="O3179" s="44">
        <f>JUL!N180</f>
        <v/>
      </c>
      <c r="P3179" s="44">
        <f>JUL!O180</f>
        <v/>
      </c>
      <c r="Q3179" s="44">
        <f>JUL!P180</f>
        <v/>
      </c>
      <c r="R3179" s="44">
        <f>JUL!Q180</f>
        <v/>
      </c>
      <c r="S3179" s="46">
        <f>S3178+IF(X3179=0,0,M3179)</f>
        <v/>
      </c>
      <c r="T3179" s="47">
        <f>MAX(T3178,S3179)</f>
        <v/>
      </c>
      <c r="U3179" s="48">
        <f>S3179-T3179</f>
        <v/>
      </c>
      <c r="V3179" s="47">
        <f>IFERROR(SUMIFS(DATABASE!$M$5:$M$6004,DATABASE!$B$5:$B$6004,B3179,DATABASE!$X$5:$X$6004,1),0)</f>
        <v/>
      </c>
      <c r="W3179" s="31">
        <f>IFERROR(COUNTIFS(DATABASE!$B$5:$B$6004,B3179,DATABASE!$X$5:$X$6004,1),0)</f>
        <v/>
      </c>
      <c r="X3179" s="49">
        <f>--AND(ISNUMBER(B3179),C3179&lt;&gt;"",L3179&lt;&gt;"",M3179&lt;&gt;"")</f>
        <v/>
      </c>
    </row>
    <row r="3180" ht="15" customHeight="1" s="111">
      <c r="A3180" s="50" t="inlineStr">
        <is>
          <t>JUL</t>
        </is>
      </c>
      <c r="B3180" s="51">
        <f>JUL!A181</f>
        <v/>
      </c>
      <c r="C3180" s="52">
        <f>JUL!B181</f>
        <v/>
      </c>
      <c r="D3180" s="52">
        <f>JUL!C181</f>
        <v/>
      </c>
      <c r="E3180" s="52">
        <f>JUL!D181</f>
        <v/>
      </c>
      <c r="F3180" s="52">
        <f>JUL!E181</f>
        <v/>
      </c>
      <c r="G3180" s="52">
        <f>JUL!F181</f>
        <v/>
      </c>
      <c r="H3180" s="52">
        <f>JUL!G181</f>
        <v/>
      </c>
      <c r="I3180" s="53">
        <f>JUL!H181</f>
        <v/>
      </c>
      <c r="J3180" s="53">
        <f>JUL!I181</f>
        <v/>
      </c>
      <c r="K3180" s="52">
        <f>JUL!J181</f>
        <v/>
      </c>
      <c r="L3180" s="52">
        <f>JUL!K181</f>
        <v/>
      </c>
      <c r="M3180" s="54">
        <f>JUL!L181</f>
        <v/>
      </c>
      <c r="N3180" s="52">
        <f>JUL!M181</f>
        <v/>
      </c>
      <c r="O3180" s="52">
        <f>JUL!N181</f>
        <v/>
      </c>
      <c r="P3180" s="52">
        <f>JUL!O181</f>
        <v/>
      </c>
      <c r="Q3180" s="52">
        <f>JUL!P181</f>
        <v/>
      </c>
      <c r="R3180" s="52">
        <f>JUL!Q181</f>
        <v/>
      </c>
      <c r="S3180" s="54">
        <f>S3179+IF(X3180=0,0,M3180)</f>
        <v/>
      </c>
      <c r="T3180" s="55">
        <f>MAX(T3179,S3180)</f>
        <v/>
      </c>
      <c r="U3180" s="56">
        <f>S3180-T3180</f>
        <v/>
      </c>
      <c r="V3180" s="55">
        <f>IFERROR(SUMIFS(DATABASE!$M$5:$M$6004,DATABASE!$B$5:$B$6004,B3180,DATABASE!$X$5:$X$6004,1),0)</f>
        <v/>
      </c>
      <c r="W3180" s="57">
        <f>IFERROR(COUNTIFS(DATABASE!$B$5:$B$6004,B3180,DATABASE!$X$5:$X$6004,1),0)</f>
        <v/>
      </c>
      <c r="X3180" s="58">
        <f>--AND(ISNUMBER(B3180),C3180&lt;&gt;"",L3180&lt;&gt;"",M3180&lt;&gt;"")</f>
        <v/>
      </c>
    </row>
    <row r="3181" ht="15" customHeight="1" s="111">
      <c r="A3181" s="42" t="inlineStr">
        <is>
          <t>JUL</t>
        </is>
      </c>
      <c r="B3181" s="43">
        <f>JUL!A182</f>
        <v/>
      </c>
      <c r="C3181" s="44">
        <f>JUL!B182</f>
        <v/>
      </c>
      <c r="D3181" s="44">
        <f>JUL!C182</f>
        <v/>
      </c>
      <c r="E3181" s="44">
        <f>JUL!D182</f>
        <v/>
      </c>
      <c r="F3181" s="44">
        <f>JUL!E182</f>
        <v/>
      </c>
      <c r="G3181" s="44">
        <f>JUL!F182</f>
        <v/>
      </c>
      <c r="H3181" s="44">
        <f>JUL!G182</f>
        <v/>
      </c>
      <c r="I3181" s="45">
        <f>JUL!H182</f>
        <v/>
      </c>
      <c r="J3181" s="45">
        <f>JUL!I182</f>
        <v/>
      </c>
      <c r="K3181" s="44">
        <f>JUL!J182</f>
        <v/>
      </c>
      <c r="L3181" s="44">
        <f>JUL!K182</f>
        <v/>
      </c>
      <c r="M3181" s="46">
        <f>JUL!L182</f>
        <v/>
      </c>
      <c r="N3181" s="44">
        <f>JUL!M182</f>
        <v/>
      </c>
      <c r="O3181" s="44">
        <f>JUL!N182</f>
        <v/>
      </c>
      <c r="P3181" s="44">
        <f>JUL!O182</f>
        <v/>
      </c>
      <c r="Q3181" s="44">
        <f>JUL!P182</f>
        <v/>
      </c>
      <c r="R3181" s="44">
        <f>JUL!Q182</f>
        <v/>
      </c>
      <c r="S3181" s="46">
        <f>S3180+IF(X3181=0,0,M3181)</f>
        <v/>
      </c>
      <c r="T3181" s="47">
        <f>MAX(T3180,S3181)</f>
        <v/>
      </c>
      <c r="U3181" s="48">
        <f>S3181-T3181</f>
        <v/>
      </c>
      <c r="V3181" s="47">
        <f>IFERROR(SUMIFS(DATABASE!$M$5:$M$6004,DATABASE!$B$5:$B$6004,B3181,DATABASE!$X$5:$X$6004,1),0)</f>
        <v/>
      </c>
      <c r="W3181" s="31">
        <f>IFERROR(COUNTIFS(DATABASE!$B$5:$B$6004,B3181,DATABASE!$X$5:$X$6004,1),0)</f>
        <v/>
      </c>
      <c r="X3181" s="49">
        <f>--AND(ISNUMBER(B3181),C3181&lt;&gt;"",L3181&lt;&gt;"",M3181&lt;&gt;"")</f>
        <v/>
      </c>
    </row>
    <row r="3182" ht="15" customHeight="1" s="111">
      <c r="A3182" s="50" t="inlineStr">
        <is>
          <t>JUL</t>
        </is>
      </c>
      <c r="B3182" s="51">
        <f>JUL!A183</f>
        <v/>
      </c>
      <c r="C3182" s="52">
        <f>JUL!B183</f>
        <v/>
      </c>
      <c r="D3182" s="52">
        <f>JUL!C183</f>
        <v/>
      </c>
      <c r="E3182" s="52">
        <f>JUL!D183</f>
        <v/>
      </c>
      <c r="F3182" s="52">
        <f>JUL!E183</f>
        <v/>
      </c>
      <c r="G3182" s="52">
        <f>JUL!F183</f>
        <v/>
      </c>
      <c r="H3182" s="52">
        <f>JUL!G183</f>
        <v/>
      </c>
      <c r="I3182" s="53">
        <f>JUL!H183</f>
        <v/>
      </c>
      <c r="J3182" s="53">
        <f>JUL!I183</f>
        <v/>
      </c>
      <c r="K3182" s="52">
        <f>JUL!J183</f>
        <v/>
      </c>
      <c r="L3182" s="52">
        <f>JUL!K183</f>
        <v/>
      </c>
      <c r="M3182" s="54">
        <f>JUL!L183</f>
        <v/>
      </c>
      <c r="N3182" s="52">
        <f>JUL!M183</f>
        <v/>
      </c>
      <c r="O3182" s="52">
        <f>JUL!N183</f>
        <v/>
      </c>
      <c r="P3182" s="52">
        <f>JUL!O183</f>
        <v/>
      </c>
      <c r="Q3182" s="52">
        <f>JUL!P183</f>
        <v/>
      </c>
      <c r="R3182" s="52">
        <f>JUL!Q183</f>
        <v/>
      </c>
      <c r="S3182" s="54">
        <f>S3181+IF(X3182=0,0,M3182)</f>
        <v/>
      </c>
      <c r="T3182" s="55">
        <f>MAX(T3181,S3182)</f>
        <v/>
      </c>
      <c r="U3182" s="56">
        <f>S3182-T3182</f>
        <v/>
      </c>
      <c r="V3182" s="55">
        <f>IFERROR(SUMIFS(DATABASE!$M$5:$M$6004,DATABASE!$B$5:$B$6004,B3182,DATABASE!$X$5:$X$6004,1),0)</f>
        <v/>
      </c>
      <c r="W3182" s="57">
        <f>IFERROR(COUNTIFS(DATABASE!$B$5:$B$6004,B3182,DATABASE!$X$5:$X$6004,1),0)</f>
        <v/>
      </c>
      <c r="X3182" s="58">
        <f>--AND(ISNUMBER(B3182),C3182&lt;&gt;"",L3182&lt;&gt;"",M3182&lt;&gt;"")</f>
        <v/>
      </c>
    </row>
    <row r="3183" ht="15" customHeight="1" s="111">
      <c r="A3183" s="42" t="inlineStr">
        <is>
          <t>JUL</t>
        </is>
      </c>
      <c r="B3183" s="43">
        <f>JUL!A184</f>
        <v/>
      </c>
      <c r="C3183" s="44">
        <f>JUL!B184</f>
        <v/>
      </c>
      <c r="D3183" s="44">
        <f>JUL!C184</f>
        <v/>
      </c>
      <c r="E3183" s="44">
        <f>JUL!D184</f>
        <v/>
      </c>
      <c r="F3183" s="44">
        <f>JUL!E184</f>
        <v/>
      </c>
      <c r="G3183" s="44">
        <f>JUL!F184</f>
        <v/>
      </c>
      <c r="H3183" s="44">
        <f>JUL!G184</f>
        <v/>
      </c>
      <c r="I3183" s="45">
        <f>JUL!H184</f>
        <v/>
      </c>
      <c r="J3183" s="45">
        <f>JUL!I184</f>
        <v/>
      </c>
      <c r="K3183" s="44">
        <f>JUL!J184</f>
        <v/>
      </c>
      <c r="L3183" s="44">
        <f>JUL!K184</f>
        <v/>
      </c>
      <c r="M3183" s="46">
        <f>JUL!L184</f>
        <v/>
      </c>
      <c r="N3183" s="44">
        <f>JUL!M184</f>
        <v/>
      </c>
      <c r="O3183" s="44">
        <f>JUL!N184</f>
        <v/>
      </c>
      <c r="P3183" s="44">
        <f>JUL!O184</f>
        <v/>
      </c>
      <c r="Q3183" s="44">
        <f>JUL!P184</f>
        <v/>
      </c>
      <c r="R3183" s="44">
        <f>JUL!Q184</f>
        <v/>
      </c>
      <c r="S3183" s="46">
        <f>S3182+IF(X3183=0,0,M3183)</f>
        <v/>
      </c>
      <c r="T3183" s="47">
        <f>MAX(T3182,S3183)</f>
        <v/>
      </c>
      <c r="U3183" s="48">
        <f>S3183-T3183</f>
        <v/>
      </c>
      <c r="V3183" s="47">
        <f>IFERROR(SUMIFS(DATABASE!$M$5:$M$6004,DATABASE!$B$5:$B$6004,B3183,DATABASE!$X$5:$X$6004,1),0)</f>
        <v/>
      </c>
      <c r="W3183" s="31">
        <f>IFERROR(COUNTIFS(DATABASE!$B$5:$B$6004,B3183,DATABASE!$X$5:$X$6004,1),0)</f>
        <v/>
      </c>
      <c r="X3183" s="49">
        <f>--AND(ISNUMBER(B3183),C3183&lt;&gt;"",L3183&lt;&gt;"",M3183&lt;&gt;"")</f>
        <v/>
      </c>
    </row>
    <row r="3184" ht="15" customHeight="1" s="111">
      <c r="A3184" s="50" t="inlineStr">
        <is>
          <t>JUL</t>
        </is>
      </c>
      <c r="B3184" s="51">
        <f>JUL!A185</f>
        <v/>
      </c>
      <c r="C3184" s="52">
        <f>JUL!B185</f>
        <v/>
      </c>
      <c r="D3184" s="52">
        <f>JUL!C185</f>
        <v/>
      </c>
      <c r="E3184" s="52">
        <f>JUL!D185</f>
        <v/>
      </c>
      <c r="F3184" s="52">
        <f>JUL!E185</f>
        <v/>
      </c>
      <c r="G3184" s="52">
        <f>JUL!F185</f>
        <v/>
      </c>
      <c r="H3184" s="52">
        <f>JUL!G185</f>
        <v/>
      </c>
      <c r="I3184" s="53">
        <f>JUL!H185</f>
        <v/>
      </c>
      <c r="J3184" s="53">
        <f>JUL!I185</f>
        <v/>
      </c>
      <c r="K3184" s="52">
        <f>JUL!J185</f>
        <v/>
      </c>
      <c r="L3184" s="52">
        <f>JUL!K185</f>
        <v/>
      </c>
      <c r="M3184" s="54">
        <f>JUL!L185</f>
        <v/>
      </c>
      <c r="N3184" s="52">
        <f>JUL!M185</f>
        <v/>
      </c>
      <c r="O3184" s="52">
        <f>JUL!N185</f>
        <v/>
      </c>
      <c r="P3184" s="52">
        <f>JUL!O185</f>
        <v/>
      </c>
      <c r="Q3184" s="52">
        <f>JUL!P185</f>
        <v/>
      </c>
      <c r="R3184" s="52">
        <f>JUL!Q185</f>
        <v/>
      </c>
      <c r="S3184" s="54">
        <f>S3183+IF(X3184=0,0,M3184)</f>
        <v/>
      </c>
      <c r="T3184" s="55">
        <f>MAX(T3183,S3184)</f>
        <v/>
      </c>
      <c r="U3184" s="56">
        <f>S3184-T3184</f>
        <v/>
      </c>
      <c r="V3184" s="55">
        <f>IFERROR(SUMIFS(DATABASE!$M$5:$M$6004,DATABASE!$B$5:$B$6004,B3184,DATABASE!$X$5:$X$6004,1),0)</f>
        <v/>
      </c>
      <c r="W3184" s="57">
        <f>IFERROR(COUNTIFS(DATABASE!$B$5:$B$6004,B3184,DATABASE!$X$5:$X$6004,1),0)</f>
        <v/>
      </c>
      <c r="X3184" s="58">
        <f>--AND(ISNUMBER(B3184),C3184&lt;&gt;"",L3184&lt;&gt;"",M3184&lt;&gt;"")</f>
        <v/>
      </c>
    </row>
    <row r="3185" ht="15" customHeight="1" s="111">
      <c r="A3185" s="42" t="inlineStr">
        <is>
          <t>JUL</t>
        </is>
      </c>
      <c r="B3185" s="43">
        <f>JUL!A186</f>
        <v/>
      </c>
      <c r="C3185" s="44">
        <f>JUL!B186</f>
        <v/>
      </c>
      <c r="D3185" s="44">
        <f>JUL!C186</f>
        <v/>
      </c>
      <c r="E3185" s="44">
        <f>JUL!D186</f>
        <v/>
      </c>
      <c r="F3185" s="44">
        <f>JUL!E186</f>
        <v/>
      </c>
      <c r="G3185" s="44">
        <f>JUL!F186</f>
        <v/>
      </c>
      <c r="H3185" s="44">
        <f>JUL!G186</f>
        <v/>
      </c>
      <c r="I3185" s="45">
        <f>JUL!H186</f>
        <v/>
      </c>
      <c r="J3185" s="45">
        <f>JUL!I186</f>
        <v/>
      </c>
      <c r="K3185" s="44">
        <f>JUL!J186</f>
        <v/>
      </c>
      <c r="L3185" s="44">
        <f>JUL!K186</f>
        <v/>
      </c>
      <c r="M3185" s="46">
        <f>JUL!L186</f>
        <v/>
      </c>
      <c r="N3185" s="44">
        <f>JUL!M186</f>
        <v/>
      </c>
      <c r="O3185" s="44">
        <f>JUL!N186</f>
        <v/>
      </c>
      <c r="P3185" s="44">
        <f>JUL!O186</f>
        <v/>
      </c>
      <c r="Q3185" s="44">
        <f>JUL!P186</f>
        <v/>
      </c>
      <c r="R3185" s="44">
        <f>JUL!Q186</f>
        <v/>
      </c>
      <c r="S3185" s="46">
        <f>S3184+IF(X3185=0,0,M3185)</f>
        <v/>
      </c>
      <c r="T3185" s="47">
        <f>MAX(T3184,S3185)</f>
        <v/>
      </c>
      <c r="U3185" s="48">
        <f>S3185-T3185</f>
        <v/>
      </c>
      <c r="V3185" s="47">
        <f>IFERROR(SUMIFS(DATABASE!$M$5:$M$6004,DATABASE!$B$5:$B$6004,B3185,DATABASE!$X$5:$X$6004,1),0)</f>
        <v/>
      </c>
      <c r="W3185" s="31">
        <f>IFERROR(COUNTIFS(DATABASE!$B$5:$B$6004,B3185,DATABASE!$X$5:$X$6004,1),0)</f>
        <v/>
      </c>
      <c r="X3185" s="49">
        <f>--AND(ISNUMBER(B3185),C3185&lt;&gt;"",L3185&lt;&gt;"",M3185&lt;&gt;"")</f>
        <v/>
      </c>
    </row>
    <row r="3186" ht="15" customHeight="1" s="111">
      <c r="A3186" s="50" t="inlineStr">
        <is>
          <t>JUL</t>
        </is>
      </c>
      <c r="B3186" s="51">
        <f>JUL!A187</f>
        <v/>
      </c>
      <c r="C3186" s="52">
        <f>JUL!B187</f>
        <v/>
      </c>
      <c r="D3186" s="52">
        <f>JUL!C187</f>
        <v/>
      </c>
      <c r="E3186" s="52">
        <f>JUL!D187</f>
        <v/>
      </c>
      <c r="F3186" s="52">
        <f>JUL!E187</f>
        <v/>
      </c>
      <c r="G3186" s="52">
        <f>JUL!F187</f>
        <v/>
      </c>
      <c r="H3186" s="52">
        <f>JUL!G187</f>
        <v/>
      </c>
      <c r="I3186" s="53">
        <f>JUL!H187</f>
        <v/>
      </c>
      <c r="J3186" s="53">
        <f>JUL!I187</f>
        <v/>
      </c>
      <c r="K3186" s="52">
        <f>JUL!J187</f>
        <v/>
      </c>
      <c r="L3186" s="52">
        <f>JUL!K187</f>
        <v/>
      </c>
      <c r="M3186" s="54">
        <f>JUL!L187</f>
        <v/>
      </c>
      <c r="N3186" s="52">
        <f>JUL!M187</f>
        <v/>
      </c>
      <c r="O3186" s="52">
        <f>JUL!N187</f>
        <v/>
      </c>
      <c r="P3186" s="52">
        <f>JUL!O187</f>
        <v/>
      </c>
      <c r="Q3186" s="52">
        <f>JUL!P187</f>
        <v/>
      </c>
      <c r="R3186" s="52">
        <f>JUL!Q187</f>
        <v/>
      </c>
      <c r="S3186" s="54">
        <f>S3185+IF(X3186=0,0,M3186)</f>
        <v/>
      </c>
      <c r="T3186" s="55">
        <f>MAX(T3185,S3186)</f>
        <v/>
      </c>
      <c r="U3186" s="56">
        <f>S3186-T3186</f>
        <v/>
      </c>
      <c r="V3186" s="55">
        <f>IFERROR(SUMIFS(DATABASE!$M$5:$M$6004,DATABASE!$B$5:$B$6004,B3186,DATABASE!$X$5:$X$6004,1),0)</f>
        <v/>
      </c>
      <c r="W3186" s="57">
        <f>IFERROR(COUNTIFS(DATABASE!$B$5:$B$6004,B3186,DATABASE!$X$5:$X$6004,1),0)</f>
        <v/>
      </c>
      <c r="X3186" s="58">
        <f>--AND(ISNUMBER(B3186),C3186&lt;&gt;"",L3186&lt;&gt;"",M3186&lt;&gt;"")</f>
        <v/>
      </c>
    </row>
    <row r="3187" ht="15" customHeight="1" s="111">
      <c r="A3187" s="42" t="inlineStr">
        <is>
          <t>JUL</t>
        </is>
      </c>
      <c r="B3187" s="43">
        <f>JUL!A188</f>
        <v/>
      </c>
      <c r="C3187" s="44">
        <f>JUL!B188</f>
        <v/>
      </c>
      <c r="D3187" s="44">
        <f>JUL!C188</f>
        <v/>
      </c>
      <c r="E3187" s="44">
        <f>JUL!D188</f>
        <v/>
      </c>
      <c r="F3187" s="44">
        <f>JUL!E188</f>
        <v/>
      </c>
      <c r="G3187" s="44">
        <f>JUL!F188</f>
        <v/>
      </c>
      <c r="H3187" s="44">
        <f>JUL!G188</f>
        <v/>
      </c>
      <c r="I3187" s="45">
        <f>JUL!H188</f>
        <v/>
      </c>
      <c r="J3187" s="45">
        <f>JUL!I188</f>
        <v/>
      </c>
      <c r="K3187" s="44">
        <f>JUL!J188</f>
        <v/>
      </c>
      <c r="L3187" s="44">
        <f>JUL!K188</f>
        <v/>
      </c>
      <c r="M3187" s="46">
        <f>JUL!L188</f>
        <v/>
      </c>
      <c r="N3187" s="44">
        <f>JUL!M188</f>
        <v/>
      </c>
      <c r="O3187" s="44">
        <f>JUL!N188</f>
        <v/>
      </c>
      <c r="P3187" s="44">
        <f>JUL!O188</f>
        <v/>
      </c>
      <c r="Q3187" s="44">
        <f>JUL!P188</f>
        <v/>
      </c>
      <c r="R3187" s="44">
        <f>JUL!Q188</f>
        <v/>
      </c>
      <c r="S3187" s="46">
        <f>S3186+IF(X3187=0,0,M3187)</f>
        <v/>
      </c>
      <c r="T3187" s="47">
        <f>MAX(T3186,S3187)</f>
        <v/>
      </c>
      <c r="U3187" s="48">
        <f>S3187-T3187</f>
        <v/>
      </c>
      <c r="V3187" s="47">
        <f>IFERROR(SUMIFS(DATABASE!$M$5:$M$6004,DATABASE!$B$5:$B$6004,B3187,DATABASE!$X$5:$X$6004,1),0)</f>
        <v/>
      </c>
      <c r="W3187" s="31">
        <f>IFERROR(COUNTIFS(DATABASE!$B$5:$B$6004,B3187,DATABASE!$X$5:$X$6004,1),0)</f>
        <v/>
      </c>
      <c r="X3187" s="49">
        <f>--AND(ISNUMBER(B3187),C3187&lt;&gt;"",L3187&lt;&gt;"",M3187&lt;&gt;"")</f>
        <v/>
      </c>
    </row>
    <row r="3188" ht="15" customHeight="1" s="111">
      <c r="A3188" s="50" t="inlineStr">
        <is>
          <t>JUL</t>
        </is>
      </c>
      <c r="B3188" s="51">
        <f>JUL!A189</f>
        <v/>
      </c>
      <c r="C3188" s="52">
        <f>JUL!B189</f>
        <v/>
      </c>
      <c r="D3188" s="52">
        <f>JUL!C189</f>
        <v/>
      </c>
      <c r="E3188" s="52">
        <f>JUL!D189</f>
        <v/>
      </c>
      <c r="F3188" s="52">
        <f>JUL!E189</f>
        <v/>
      </c>
      <c r="G3188" s="52">
        <f>JUL!F189</f>
        <v/>
      </c>
      <c r="H3188" s="52">
        <f>JUL!G189</f>
        <v/>
      </c>
      <c r="I3188" s="53">
        <f>JUL!H189</f>
        <v/>
      </c>
      <c r="J3188" s="53">
        <f>JUL!I189</f>
        <v/>
      </c>
      <c r="K3188" s="52">
        <f>JUL!J189</f>
        <v/>
      </c>
      <c r="L3188" s="52">
        <f>JUL!K189</f>
        <v/>
      </c>
      <c r="M3188" s="54">
        <f>JUL!L189</f>
        <v/>
      </c>
      <c r="N3188" s="52">
        <f>JUL!M189</f>
        <v/>
      </c>
      <c r="O3188" s="52">
        <f>JUL!N189</f>
        <v/>
      </c>
      <c r="P3188" s="52">
        <f>JUL!O189</f>
        <v/>
      </c>
      <c r="Q3188" s="52">
        <f>JUL!P189</f>
        <v/>
      </c>
      <c r="R3188" s="52">
        <f>JUL!Q189</f>
        <v/>
      </c>
      <c r="S3188" s="54">
        <f>S3187+IF(X3188=0,0,M3188)</f>
        <v/>
      </c>
      <c r="T3188" s="55">
        <f>MAX(T3187,S3188)</f>
        <v/>
      </c>
      <c r="U3188" s="56">
        <f>S3188-T3188</f>
        <v/>
      </c>
      <c r="V3188" s="55">
        <f>IFERROR(SUMIFS(DATABASE!$M$5:$M$6004,DATABASE!$B$5:$B$6004,B3188,DATABASE!$X$5:$X$6004,1),0)</f>
        <v/>
      </c>
      <c r="W3188" s="57">
        <f>IFERROR(COUNTIFS(DATABASE!$B$5:$B$6004,B3188,DATABASE!$X$5:$X$6004,1),0)</f>
        <v/>
      </c>
      <c r="X3188" s="58">
        <f>--AND(ISNUMBER(B3188),C3188&lt;&gt;"",L3188&lt;&gt;"",M3188&lt;&gt;"")</f>
        <v/>
      </c>
    </row>
    <row r="3189" ht="15" customHeight="1" s="111">
      <c r="A3189" s="42" t="inlineStr">
        <is>
          <t>JUL</t>
        </is>
      </c>
      <c r="B3189" s="43">
        <f>JUL!A190</f>
        <v/>
      </c>
      <c r="C3189" s="44">
        <f>JUL!B190</f>
        <v/>
      </c>
      <c r="D3189" s="44">
        <f>JUL!C190</f>
        <v/>
      </c>
      <c r="E3189" s="44">
        <f>JUL!D190</f>
        <v/>
      </c>
      <c r="F3189" s="44">
        <f>JUL!E190</f>
        <v/>
      </c>
      <c r="G3189" s="44">
        <f>JUL!F190</f>
        <v/>
      </c>
      <c r="H3189" s="44">
        <f>JUL!G190</f>
        <v/>
      </c>
      <c r="I3189" s="45">
        <f>JUL!H190</f>
        <v/>
      </c>
      <c r="J3189" s="45">
        <f>JUL!I190</f>
        <v/>
      </c>
      <c r="K3189" s="44">
        <f>JUL!J190</f>
        <v/>
      </c>
      <c r="L3189" s="44">
        <f>JUL!K190</f>
        <v/>
      </c>
      <c r="M3189" s="46">
        <f>JUL!L190</f>
        <v/>
      </c>
      <c r="N3189" s="44">
        <f>JUL!M190</f>
        <v/>
      </c>
      <c r="O3189" s="44">
        <f>JUL!N190</f>
        <v/>
      </c>
      <c r="P3189" s="44">
        <f>JUL!O190</f>
        <v/>
      </c>
      <c r="Q3189" s="44">
        <f>JUL!P190</f>
        <v/>
      </c>
      <c r="R3189" s="44">
        <f>JUL!Q190</f>
        <v/>
      </c>
      <c r="S3189" s="46">
        <f>S3188+IF(X3189=0,0,M3189)</f>
        <v/>
      </c>
      <c r="T3189" s="47">
        <f>MAX(T3188,S3189)</f>
        <v/>
      </c>
      <c r="U3189" s="48">
        <f>S3189-T3189</f>
        <v/>
      </c>
      <c r="V3189" s="47">
        <f>IFERROR(SUMIFS(DATABASE!$M$5:$M$6004,DATABASE!$B$5:$B$6004,B3189,DATABASE!$X$5:$X$6004,1),0)</f>
        <v/>
      </c>
      <c r="W3189" s="31">
        <f>IFERROR(COUNTIFS(DATABASE!$B$5:$B$6004,B3189,DATABASE!$X$5:$X$6004,1),0)</f>
        <v/>
      </c>
      <c r="X3189" s="49">
        <f>--AND(ISNUMBER(B3189),C3189&lt;&gt;"",L3189&lt;&gt;"",M3189&lt;&gt;"")</f>
        <v/>
      </c>
    </row>
    <row r="3190" ht="15" customHeight="1" s="111">
      <c r="A3190" s="50" t="inlineStr">
        <is>
          <t>JUL</t>
        </is>
      </c>
      <c r="B3190" s="51">
        <f>JUL!A191</f>
        <v/>
      </c>
      <c r="C3190" s="52">
        <f>JUL!B191</f>
        <v/>
      </c>
      <c r="D3190" s="52">
        <f>JUL!C191</f>
        <v/>
      </c>
      <c r="E3190" s="52">
        <f>JUL!D191</f>
        <v/>
      </c>
      <c r="F3190" s="52">
        <f>JUL!E191</f>
        <v/>
      </c>
      <c r="G3190" s="52">
        <f>JUL!F191</f>
        <v/>
      </c>
      <c r="H3190" s="52">
        <f>JUL!G191</f>
        <v/>
      </c>
      <c r="I3190" s="53">
        <f>JUL!H191</f>
        <v/>
      </c>
      <c r="J3190" s="53">
        <f>JUL!I191</f>
        <v/>
      </c>
      <c r="K3190" s="52">
        <f>JUL!J191</f>
        <v/>
      </c>
      <c r="L3190" s="52">
        <f>JUL!K191</f>
        <v/>
      </c>
      <c r="M3190" s="54">
        <f>JUL!L191</f>
        <v/>
      </c>
      <c r="N3190" s="52">
        <f>JUL!M191</f>
        <v/>
      </c>
      <c r="O3190" s="52">
        <f>JUL!N191</f>
        <v/>
      </c>
      <c r="P3190" s="52">
        <f>JUL!O191</f>
        <v/>
      </c>
      <c r="Q3190" s="52">
        <f>JUL!P191</f>
        <v/>
      </c>
      <c r="R3190" s="52">
        <f>JUL!Q191</f>
        <v/>
      </c>
      <c r="S3190" s="54">
        <f>S3189+IF(X3190=0,0,M3190)</f>
        <v/>
      </c>
      <c r="T3190" s="55">
        <f>MAX(T3189,S3190)</f>
        <v/>
      </c>
      <c r="U3190" s="56">
        <f>S3190-T3190</f>
        <v/>
      </c>
      <c r="V3190" s="55">
        <f>IFERROR(SUMIFS(DATABASE!$M$5:$M$6004,DATABASE!$B$5:$B$6004,B3190,DATABASE!$X$5:$X$6004,1),0)</f>
        <v/>
      </c>
      <c r="W3190" s="57">
        <f>IFERROR(COUNTIFS(DATABASE!$B$5:$B$6004,B3190,DATABASE!$X$5:$X$6004,1),0)</f>
        <v/>
      </c>
      <c r="X3190" s="58">
        <f>--AND(ISNUMBER(B3190),C3190&lt;&gt;"",L3190&lt;&gt;"",M3190&lt;&gt;"")</f>
        <v/>
      </c>
    </row>
    <row r="3191" ht="15" customHeight="1" s="111">
      <c r="A3191" s="42" t="inlineStr">
        <is>
          <t>JUL</t>
        </is>
      </c>
      <c r="B3191" s="43">
        <f>JUL!A192</f>
        <v/>
      </c>
      <c r="C3191" s="44">
        <f>JUL!B192</f>
        <v/>
      </c>
      <c r="D3191" s="44">
        <f>JUL!C192</f>
        <v/>
      </c>
      <c r="E3191" s="44">
        <f>JUL!D192</f>
        <v/>
      </c>
      <c r="F3191" s="44">
        <f>JUL!E192</f>
        <v/>
      </c>
      <c r="G3191" s="44">
        <f>JUL!F192</f>
        <v/>
      </c>
      <c r="H3191" s="44">
        <f>JUL!G192</f>
        <v/>
      </c>
      <c r="I3191" s="45">
        <f>JUL!H192</f>
        <v/>
      </c>
      <c r="J3191" s="45">
        <f>JUL!I192</f>
        <v/>
      </c>
      <c r="K3191" s="44">
        <f>JUL!J192</f>
        <v/>
      </c>
      <c r="L3191" s="44">
        <f>JUL!K192</f>
        <v/>
      </c>
      <c r="M3191" s="46">
        <f>JUL!L192</f>
        <v/>
      </c>
      <c r="N3191" s="44">
        <f>JUL!M192</f>
        <v/>
      </c>
      <c r="O3191" s="44">
        <f>JUL!N192</f>
        <v/>
      </c>
      <c r="P3191" s="44">
        <f>JUL!O192</f>
        <v/>
      </c>
      <c r="Q3191" s="44">
        <f>JUL!P192</f>
        <v/>
      </c>
      <c r="R3191" s="44">
        <f>JUL!Q192</f>
        <v/>
      </c>
      <c r="S3191" s="46">
        <f>S3190+IF(X3191=0,0,M3191)</f>
        <v/>
      </c>
      <c r="T3191" s="47">
        <f>MAX(T3190,S3191)</f>
        <v/>
      </c>
      <c r="U3191" s="48">
        <f>S3191-T3191</f>
        <v/>
      </c>
      <c r="V3191" s="47">
        <f>IFERROR(SUMIFS(DATABASE!$M$5:$M$6004,DATABASE!$B$5:$B$6004,B3191,DATABASE!$X$5:$X$6004,1),0)</f>
        <v/>
      </c>
      <c r="W3191" s="31">
        <f>IFERROR(COUNTIFS(DATABASE!$B$5:$B$6004,B3191,DATABASE!$X$5:$X$6004,1),0)</f>
        <v/>
      </c>
      <c r="X3191" s="49">
        <f>--AND(ISNUMBER(B3191),C3191&lt;&gt;"",L3191&lt;&gt;"",M3191&lt;&gt;"")</f>
        <v/>
      </c>
    </row>
    <row r="3192" ht="15" customHeight="1" s="111">
      <c r="A3192" s="50" t="inlineStr">
        <is>
          <t>JUL</t>
        </is>
      </c>
      <c r="B3192" s="51">
        <f>JUL!A193</f>
        <v/>
      </c>
      <c r="C3192" s="52">
        <f>JUL!B193</f>
        <v/>
      </c>
      <c r="D3192" s="52">
        <f>JUL!C193</f>
        <v/>
      </c>
      <c r="E3192" s="52">
        <f>JUL!D193</f>
        <v/>
      </c>
      <c r="F3192" s="52">
        <f>JUL!E193</f>
        <v/>
      </c>
      <c r="G3192" s="52">
        <f>JUL!F193</f>
        <v/>
      </c>
      <c r="H3192" s="52">
        <f>JUL!G193</f>
        <v/>
      </c>
      <c r="I3192" s="53">
        <f>JUL!H193</f>
        <v/>
      </c>
      <c r="J3192" s="53">
        <f>JUL!I193</f>
        <v/>
      </c>
      <c r="K3192" s="52">
        <f>JUL!J193</f>
        <v/>
      </c>
      <c r="L3192" s="52">
        <f>JUL!K193</f>
        <v/>
      </c>
      <c r="M3192" s="54">
        <f>JUL!L193</f>
        <v/>
      </c>
      <c r="N3192" s="52">
        <f>JUL!M193</f>
        <v/>
      </c>
      <c r="O3192" s="52">
        <f>JUL!N193</f>
        <v/>
      </c>
      <c r="P3192" s="52">
        <f>JUL!O193</f>
        <v/>
      </c>
      <c r="Q3192" s="52">
        <f>JUL!P193</f>
        <v/>
      </c>
      <c r="R3192" s="52">
        <f>JUL!Q193</f>
        <v/>
      </c>
      <c r="S3192" s="54">
        <f>S3191+IF(X3192=0,0,M3192)</f>
        <v/>
      </c>
      <c r="T3192" s="55">
        <f>MAX(T3191,S3192)</f>
        <v/>
      </c>
      <c r="U3192" s="56">
        <f>S3192-T3192</f>
        <v/>
      </c>
      <c r="V3192" s="55">
        <f>IFERROR(SUMIFS(DATABASE!$M$5:$M$6004,DATABASE!$B$5:$B$6004,B3192,DATABASE!$X$5:$X$6004,1),0)</f>
        <v/>
      </c>
      <c r="W3192" s="57">
        <f>IFERROR(COUNTIFS(DATABASE!$B$5:$B$6004,B3192,DATABASE!$X$5:$X$6004,1),0)</f>
        <v/>
      </c>
      <c r="X3192" s="58">
        <f>--AND(ISNUMBER(B3192),C3192&lt;&gt;"",L3192&lt;&gt;"",M3192&lt;&gt;"")</f>
        <v/>
      </c>
    </row>
    <row r="3193" ht="15" customHeight="1" s="111">
      <c r="A3193" s="42" t="inlineStr">
        <is>
          <t>JUL</t>
        </is>
      </c>
      <c r="B3193" s="43">
        <f>JUL!A194</f>
        <v/>
      </c>
      <c r="C3193" s="44">
        <f>JUL!B194</f>
        <v/>
      </c>
      <c r="D3193" s="44">
        <f>JUL!C194</f>
        <v/>
      </c>
      <c r="E3193" s="44">
        <f>JUL!D194</f>
        <v/>
      </c>
      <c r="F3193" s="44">
        <f>JUL!E194</f>
        <v/>
      </c>
      <c r="G3193" s="44">
        <f>JUL!F194</f>
        <v/>
      </c>
      <c r="H3193" s="44">
        <f>JUL!G194</f>
        <v/>
      </c>
      <c r="I3193" s="45">
        <f>JUL!H194</f>
        <v/>
      </c>
      <c r="J3193" s="45">
        <f>JUL!I194</f>
        <v/>
      </c>
      <c r="K3193" s="44">
        <f>JUL!J194</f>
        <v/>
      </c>
      <c r="L3193" s="44">
        <f>JUL!K194</f>
        <v/>
      </c>
      <c r="M3193" s="46">
        <f>JUL!L194</f>
        <v/>
      </c>
      <c r="N3193" s="44">
        <f>JUL!M194</f>
        <v/>
      </c>
      <c r="O3193" s="44">
        <f>JUL!N194</f>
        <v/>
      </c>
      <c r="P3193" s="44">
        <f>JUL!O194</f>
        <v/>
      </c>
      <c r="Q3193" s="44">
        <f>JUL!P194</f>
        <v/>
      </c>
      <c r="R3193" s="44">
        <f>JUL!Q194</f>
        <v/>
      </c>
      <c r="S3193" s="46">
        <f>S3192+IF(X3193=0,0,M3193)</f>
        <v/>
      </c>
      <c r="T3193" s="47">
        <f>MAX(T3192,S3193)</f>
        <v/>
      </c>
      <c r="U3193" s="48">
        <f>S3193-T3193</f>
        <v/>
      </c>
      <c r="V3193" s="47">
        <f>IFERROR(SUMIFS(DATABASE!$M$5:$M$6004,DATABASE!$B$5:$B$6004,B3193,DATABASE!$X$5:$X$6004,1),0)</f>
        <v/>
      </c>
      <c r="W3193" s="31">
        <f>IFERROR(COUNTIFS(DATABASE!$B$5:$B$6004,B3193,DATABASE!$X$5:$X$6004,1),0)</f>
        <v/>
      </c>
      <c r="X3193" s="49">
        <f>--AND(ISNUMBER(B3193),C3193&lt;&gt;"",L3193&lt;&gt;"",M3193&lt;&gt;"")</f>
        <v/>
      </c>
    </row>
    <row r="3194" ht="15" customHeight="1" s="111">
      <c r="A3194" s="50" t="inlineStr">
        <is>
          <t>JUL</t>
        </is>
      </c>
      <c r="B3194" s="51">
        <f>JUL!A195</f>
        <v/>
      </c>
      <c r="C3194" s="52">
        <f>JUL!B195</f>
        <v/>
      </c>
      <c r="D3194" s="52">
        <f>JUL!C195</f>
        <v/>
      </c>
      <c r="E3194" s="52">
        <f>JUL!D195</f>
        <v/>
      </c>
      <c r="F3194" s="52">
        <f>JUL!E195</f>
        <v/>
      </c>
      <c r="G3194" s="52">
        <f>JUL!F195</f>
        <v/>
      </c>
      <c r="H3194" s="52">
        <f>JUL!G195</f>
        <v/>
      </c>
      <c r="I3194" s="53">
        <f>JUL!H195</f>
        <v/>
      </c>
      <c r="J3194" s="53">
        <f>JUL!I195</f>
        <v/>
      </c>
      <c r="K3194" s="52">
        <f>JUL!J195</f>
        <v/>
      </c>
      <c r="L3194" s="52">
        <f>JUL!K195</f>
        <v/>
      </c>
      <c r="M3194" s="54">
        <f>JUL!L195</f>
        <v/>
      </c>
      <c r="N3194" s="52">
        <f>JUL!M195</f>
        <v/>
      </c>
      <c r="O3194" s="52">
        <f>JUL!N195</f>
        <v/>
      </c>
      <c r="P3194" s="52">
        <f>JUL!O195</f>
        <v/>
      </c>
      <c r="Q3194" s="52">
        <f>JUL!P195</f>
        <v/>
      </c>
      <c r="R3194" s="52">
        <f>JUL!Q195</f>
        <v/>
      </c>
      <c r="S3194" s="54">
        <f>S3193+IF(X3194=0,0,M3194)</f>
        <v/>
      </c>
      <c r="T3194" s="55">
        <f>MAX(T3193,S3194)</f>
        <v/>
      </c>
      <c r="U3194" s="56">
        <f>S3194-T3194</f>
        <v/>
      </c>
      <c r="V3194" s="55">
        <f>IFERROR(SUMIFS(DATABASE!$M$5:$M$6004,DATABASE!$B$5:$B$6004,B3194,DATABASE!$X$5:$X$6004,1),0)</f>
        <v/>
      </c>
      <c r="W3194" s="57">
        <f>IFERROR(COUNTIFS(DATABASE!$B$5:$B$6004,B3194,DATABASE!$X$5:$X$6004,1),0)</f>
        <v/>
      </c>
      <c r="X3194" s="58">
        <f>--AND(ISNUMBER(B3194),C3194&lt;&gt;"",L3194&lt;&gt;"",M3194&lt;&gt;"")</f>
        <v/>
      </c>
    </row>
    <row r="3195" ht="15" customHeight="1" s="111">
      <c r="A3195" s="42" t="inlineStr">
        <is>
          <t>JUL</t>
        </is>
      </c>
      <c r="B3195" s="43">
        <f>JUL!A196</f>
        <v/>
      </c>
      <c r="C3195" s="44">
        <f>JUL!B196</f>
        <v/>
      </c>
      <c r="D3195" s="44">
        <f>JUL!C196</f>
        <v/>
      </c>
      <c r="E3195" s="44">
        <f>JUL!D196</f>
        <v/>
      </c>
      <c r="F3195" s="44">
        <f>JUL!E196</f>
        <v/>
      </c>
      <c r="G3195" s="44">
        <f>JUL!F196</f>
        <v/>
      </c>
      <c r="H3195" s="44">
        <f>JUL!G196</f>
        <v/>
      </c>
      <c r="I3195" s="45">
        <f>JUL!H196</f>
        <v/>
      </c>
      <c r="J3195" s="45">
        <f>JUL!I196</f>
        <v/>
      </c>
      <c r="K3195" s="44">
        <f>JUL!J196</f>
        <v/>
      </c>
      <c r="L3195" s="44">
        <f>JUL!K196</f>
        <v/>
      </c>
      <c r="M3195" s="46">
        <f>JUL!L196</f>
        <v/>
      </c>
      <c r="N3195" s="44">
        <f>JUL!M196</f>
        <v/>
      </c>
      <c r="O3195" s="44">
        <f>JUL!N196</f>
        <v/>
      </c>
      <c r="P3195" s="44">
        <f>JUL!O196</f>
        <v/>
      </c>
      <c r="Q3195" s="44">
        <f>JUL!P196</f>
        <v/>
      </c>
      <c r="R3195" s="44">
        <f>JUL!Q196</f>
        <v/>
      </c>
      <c r="S3195" s="46">
        <f>S3194+IF(X3195=0,0,M3195)</f>
        <v/>
      </c>
      <c r="T3195" s="47">
        <f>MAX(T3194,S3195)</f>
        <v/>
      </c>
      <c r="U3195" s="48">
        <f>S3195-T3195</f>
        <v/>
      </c>
      <c r="V3195" s="47">
        <f>IFERROR(SUMIFS(DATABASE!$M$5:$M$6004,DATABASE!$B$5:$B$6004,B3195,DATABASE!$X$5:$X$6004,1),0)</f>
        <v/>
      </c>
      <c r="W3195" s="31">
        <f>IFERROR(COUNTIFS(DATABASE!$B$5:$B$6004,B3195,DATABASE!$X$5:$X$6004,1),0)</f>
        <v/>
      </c>
      <c r="X3195" s="49">
        <f>--AND(ISNUMBER(B3195),C3195&lt;&gt;"",L3195&lt;&gt;"",M3195&lt;&gt;"")</f>
        <v/>
      </c>
    </row>
    <row r="3196" ht="15" customHeight="1" s="111">
      <c r="A3196" s="50" t="inlineStr">
        <is>
          <t>JUL</t>
        </is>
      </c>
      <c r="B3196" s="51">
        <f>JUL!A197</f>
        <v/>
      </c>
      <c r="C3196" s="52">
        <f>JUL!B197</f>
        <v/>
      </c>
      <c r="D3196" s="52">
        <f>JUL!C197</f>
        <v/>
      </c>
      <c r="E3196" s="52">
        <f>JUL!D197</f>
        <v/>
      </c>
      <c r="F3196" s="52">
        <f>JUL!E197</f>
        <v/>
      </c>
      <c r="G3196" s="52">
        <f>JUL!F197</f>
        <v/>
      </c>
      <c r="H3196" s="52">
        <f>JUL!G197</f>
        <v/>
      </c>
      <c r="I3196" s="53">
        <f>JUL!H197</f>
        <v/>
      </c>
      <c r="J3196" s="53">
        <f>JUL!I197</f>
        <v/>
      </c>
      <c r="K3196" s="52">
        <f>JUL!J197</f>
        <v/>
      </c>
      <c r="L3196" s="52">
        <f>JUL!K197</f>
        <v/>
      </c>
      <c r="M3196" s="54">
        <f>JUL!L197</f>
        <v/>
      </c>
      <c r="N3196" s="52">
        <f>JUL!M197</f>
        <v/>
      </c>
      <c r="O3196" s="52">
        <f>JUL!N197</f>
        <v/>
      </c>
      <c r="P3196" s="52">
        <f>JUL!O197</f>
        <v/>
      </c>
      <c r="Q3196" s="52">
        <f>JUL!P197</f>
        <v/>
      </c>
      <c r="R3196" s="52">
        <f>JUL!Q197</f>
        <v/>
      </c>
      <c r="S3196" s="54">
        <f>S3195+IF(X3196=0,0,M3196)</f>
        <v/>
      </c>
      <c r="T3196" s="55">
        <f>MAX(T3195,S3196)</f>
        <v/>
      </c>
      <c r="U3196" s="56">
        <f>S3196-T3196</f>
        <v/>
      </c>
      <c r="V3196" s="55">
        <f>IFERROR(SUMIFS(DATABASE!$M$5:$M$6004,DATABASE!$B$5:$B$6004,B3196,DATABASE!$X$5:$X$6004,1),0)</f>
        <v/>
      </c>
      <c r="W3196" s="57">
        <f>IFERROR(COUNTIFS(DATABASE!$B$5:$B$6004,B3196,DATABASE!$X$5:$X$6004,1),0)</f>
        <v/>
      </c>
      <c r="X3196" s="58">
        <f>--AND(ISNUMBER(B3196),C3196&lt;&gt;"",L3196&lt;&gt;"",M3196&lt;&gt;"")</f>
        <v/>
      </c>
    </row>
    <row r="3197" ht="15" customHeight="1" s="111">
      <c r="A3197" s="42" t="inlineStr">
        <is>
          <t>JUL</t>
        </is>
      </c>
      <c r="B3197" s="43">
        <f>JUL!A198</f>
        <v/>
      </c>
      <c r="C3197" s="44">
        <f>JUL!B198</f>
        <v/>
      </c>
      <c r="D3197" s="44">
        <f>JUL!C198</f>
        <v/>
      </c>
      <c r="E3197" s="44">
        <f>JUL!D198</f>
        <v/>
      </c>
      <c r="F3197" s="44">
        <f>JUL!E198</f>
        <v/>
      </c>
      <c r="G3197" s="44">
        <f>JUL!F198</f>
        <v/>
      </c>
      <c r="H3197" s="44">
        <f>JUL!G198</f>
        <v/>
      </c>
      <c r="I3197" s="45">
        <f>JUL!H198</f>
        <v/>
      </c>
      <c r="J3197" s="45">
        <f>JUL!I198</f>
        <v/>
      </c>
      <c r="K3197" s="44">
        <f>JUL!J198</f>
        <v/>
      </c>
      <c r="L3197" s="44">
        <f>JUL!K198</f>
        <v/>
      </c>
      <c r="M3197" s="46">
        <f>JUL!L198</f>
        <v/>
      </c>
      <c r="N3197" s="44">
        <f>JUL!M198</f>
        <v/>
      </c>
      <c r="O3197" s="44">
        <f>JUL!N198</f>
        <v/>
      </c>
      <c r="P3197" s="44">
        <f>JUL!O198</f>
        <v/>
      </c>
      <c r="Q3197" s="44">
        <f>JUL!P198</f>
        <v/>
      </c>
      <c r="R3197" s="44">
        <f>JUL!Q198</f>
        <v/>
      </c>
      <c r="S3197" s="46">
        <f>S3196+IF(X3197=0,0,M3197)</f>
        <v/>
      </c>
      <c r="T3197" s="47">
        <f>MAX(T3196,S3197)</f>
        <v/>
      </c>
      <c r="U3197" s="48">
        <f>S3197-T3197</f>
        <v/>
      </c>
      <c r="V3197" s="47">
        <f>IFERROR(SUMIFS(DATABASE!$M$5:$M$6004,DATABASE!$B$5:$B$6004,B3197,DATABASE!$X$5:$X$6004,1),0)</f>
        <v/>
      </c>
      <c r="W3197" s="31">
        <f>IFERROR(COUNTIFS(DATABASE!$B$5:$B$6004,B3197,DATABASE!$X$5:$X$6004,1),0)</f>
        <v/>
      </c>
      <c r="X3197" s="49">
        <f>--AND(ISNUMBER(B3197),C3197&lt;&gt;"",L3197&lt;&gt;"",M3197&lt;&gt;"")</f>
        <v/>
      </c>
    </row>
    <row r="3198" ht="15" customHeight="1" s="111">
      <c r="A3198" s="50" t="inlineStr">
        <is>
          <t>JUL</t>
        </is>
      </c>
      <c r="B3198" s="51">
        <f>JUL!A199</f>
        <v/>
      </c>
      <c r="C3198" s="52">
        <f>JUL!B199</f>
        <v/>
      </c>
      <c r="D3198" s="52">
        <f>JUL!C199</f>
        <v/>
      </c>
      <c r="E3198" s="52">
        <f>JUL!D199</f>
        <v/>
      </c>
      <c r="F3198" s="52">
        <f>JUL!E199</f>
        <v/>
      </c>
      <c r="G3198" s="52">
        <f>JUL!F199</f>
        <v/>
      </c>
      <c r="H3198" s="52">
        <f>JUL!G199</f>
        <v/>
      </c>
      <c r="I3198" s="53">
        <f>JUL!H199</f>
        <v/>
      </c>
      <c r="J3198" s="53">
        <f>JUL!I199</f>
        <v/>
      </c>
      <c r="K3198" s="52">
        <f>JUL!J199</f>
        <v/>
      </c>
      <c r="L3198" s="52">
        <f>JUL!K199</f>
        <v/>
      </c>
      <c r="M3198" s="54">
        <f>JUL!L199</f>
        <v/>
      </c>
      <c r="N3198" s="52">
        <f>JUL!M199</f>
        <v/>
      </c>
      <c r="O3198" s="52">
        <f>JUL!N199</f>
        <v/>
      </c>
      <c r="P3198" s="52">
        <f>JUL!O199</f>
        <v/>
      </c>
      <c r="Q3198" s="52">
        <f>JUL!P199</f>
        <v/>
      </c>
      <c r="R3198" s="52">
        <f>JUL!Q199</f>
        <v/>
      </c>
      <c r="S3198" s="54">
        <f>S3197+IF(X3198=0,0,M3198)</f>
        <v/>
      </c>
      <c r="T3198" s="55">
        <f>MAX(T3197,S3198)</f>
        <v/>
      </c>
      <c r="U3198" s="56">
        <f>S3198-T3198</f>
        <v/>
      </c>
      <c r="V3198" s="55">
        <f>IFERROR(SUMIFS(DATABASE!$M$5:$M$6004,DATABASE!$B$5:$B$6004,B3198,DATABASE!$X$5:$X$6004,1),0)</f>
        <v/>
      </c>
      <c r="W3198" s="57">
        <f>IFERROR(COUNTIFS(DATABASE!$B$5:$B$6004,B3198,DATABASE!$X$5:$X$6004,1),0)</f>
        <v/>
      </c>
      <c r="X3198" s="58">
        <f>--AND(ISNUMBER(B3198),C3198&lt;&gt;"",L3198&lt;&gt;"",M3198&lt;&gt;"")</f>
        <v/>
      </c>
    </row>
    <row r="3199" ht="15" customHeight="1" s="111">
      <c r="A3199" s="42" t="inlineStr">
        <is>
          <t>JUL</t>
        </is>
      </c>
      <c r="B3199" s="43">
        <f>JUL!A200</f>
        <v/>
      </c>
      <c r="C3199" s="44">
        <f>JUL!B200</f>
        <v/>
      </c>
      <c r="D3199" s="44">
        <f>JUL!C200</f>
        <v/>
      </c>
      <c r="E3199" s="44">
        <f>JUL!D200</f>
        <v/>
      </c>
      <c r="F3199" s="44">
        <f>JUL!E200</f>
        <v/>
      </c>
      <c r="G3199" s="44">
        <f>JUL!F200</f>
        <v/>
      </c>
      <c r="H3199" s="44">
        <f>JUL!G200</f>
        <v/>
      </c>
      <c r="I3199" s="45">
        <f>JUL!H200</f>
        <v/>
      </c>
      <c r="J3199" s="45">
        <f>JUL!I200</f>
        <v/>
      </c>
      <c r="K3199" s="44">
        <f>JUL!J200</f>
        <v/>
      </c>
      <c r="L3199" s="44">
        <f>JUL!K200</f>
        <v/>
      </c>
      <c r="M3199" s="46">
        <f>JUL!L200</f>
        <v/>
      </c>
      <c r="N3199" s="44">
        <f>JUL!M200</f>
        <v/>
      </c>
      <c r="O3199" s="44">
        <f>JUL!N200</f>
        <v/>
      </c>
      <c r="P3199" s="44">
        <f>JUL!O200</f>
        <v/>
      </c>
      <c r="Q3199" s="44">
        <f>JUL!P200</f>
        <v/>
      </c>
      <c r="R3199" s="44">
        <f>JUL!Q200</f>
        <v/>
      </c>
      <c r="S3199" s="46">
        <f>S3198+IF(X3199=0,0,M3199)</f>
        <v/>
      </c>
      <c r="T3199" s="47">
        <f>MAX(T3198,S3199)</f>
        <v/>
      </c>
      <c r="U3199" s="48">
        <f>S3199-T3199</f>
        <v/>
      </c>
      <c r="V3199" s="47">
        <f>IFERROR(SUMIFS(DATABASE!$M$5:$M$6004,DATABASE!$B$5:$B$6004,B3199,DATABASE!$X$5:$X$6004,1),0)</f>
        <v/>
      </c>
      <c r="W3199" s="31">
        <f>IFERROR(COUNTIFS(DATABASE!$B$5:$B$6004,B3199,DATABASE!$X$5:$X$6004,1),0)</f>
        <v/>
      </c>
      <c r="X3199" s="49">
        <f>--AND(ISNUMBER(B3199),C3199&lt;&gt;"",L3199&lt;&gt;"",M3199&lt;&gt;"")</f>
        <v/>
      </c>
    </row>
    <row r="3200" ht="15" customHeight="1" s="111">
      <c r="A3200" s="50" t="inlineStr">
        <is>
          <t>JUL</t>
        </is>
      </c>
      <c r="B3200" s="51">
        <f>JUL!A201</f>
        <v/>
      </c>
      <c r="C3200" s="52">
        <f>JUL!B201</f>
        <v/>
      </c>
      <c r="D3200" s="52">
        <f>JUL!C201</f>
        <v/>
      </c>
      <c r="E3200" s="52">
        <f>JUL!D201</f>
        <v/>
      </c>
      <c r="F3200" s="52">
        <f>JUL!E201</f>
        <v/>
      </c>
      <c r="G3200" s="52">
        <f>JUL!F201</f>
        <v/>
      </c>
      <c r="H3200" s="52">
        <f>JUL!G201</f>
        <v/>
      </c>
      <c r="I3200" s="53">
        <f>JUL!H201</f>
        <v/>
      </c>
      <c r="J3200" s="53">
        <f>JUL!I201</f>
        <v/>
      </c>
      <c r="K3200" s="52">
        <f>JUL!J201</f>
        <v/>
      </c>
      <c r="L3200" s="52">
        <f>JUL!K201</f>
        <v/>
      </c>
      <c r="M3200" s="54">
        <f>JUL!L201</f>
        <v/>
      </c>
      <c r="N3200" s="52">
        <f>JUL!M201</f>
        <v/>
      </c>
      <c r="O3200" s="52">
        <f>JUL!N201</f>
        <v/>
      </c>
      <c r="P3200" s="52">
        <f>JUL!O201</f>
        <v/>
      </c>
      <c r="Q3200" s="52">
        <f>JUL!P201</f>
        <v/>
      </c>
      <c r="R3200" s="52">
        <f>JUL!Q201</f>
        <v/>
      </c>
      <c r="S3200" s="54">
        <f>S3199+IF(X3200=0,0,M3200)</f>
        <v/>
      </c>
      <c r="T3200" s="55">
        <f>MAX(T3199,S3200)</f>
        <v/>
      </c>
      <c r="U3200" s="56">
        <f>S3200-T3200</f>
        <v/>
      </c>
      <c r="V3200" s="55">
        <f>IFERROR(SUMIFS(DATABASE!$M$5:$M$6004,DATABASE!$B$5:$B$6004,B3200,DATABASE!$X$5:$X$6004,1),0)</f>
        <v/>
      </c>
      <c r="W3200" s="57">
        <f>IFERROR(COUNTIFS(DATABASE!$B$5:$B$6004,B3200,DATABASE!$X$5:$X$6004,1),0)</f>
        <v/>
      </c>
      <c r="X3200" s="58">
        <f>--AND(ISNUMBER(B3200),C3200&lt;&gt;"",L3200&lt;&gt;"",M3200&lt;&gt;"")</f>
        <v/>
      </c>
    </row>
    <row r="3201" ht="15" customHeight="1" s="111">
      <c r="A3201" s="42" t="inlineStr">
        <is>
          <t>JUL</t>
        </is>
      </c>
      <c r="B3201" s="43">
        <f>JUL!A202</f>
        <v/>
      </c>
      <c r="C3201" s="44">
        <f>JUL!B202</f>
        <v/>
      </c>
      <c r="D3201" s="44">
        <f>JUL!C202</f>
        <v/>
      </c>
      <c r="E3201" s="44">
        <f>JUL!D202</f>
        <v/>
      </c>
      <c r="F3201" s="44">
        <f>JUL!E202</f>
        <v/>
      </c>
      <c r="G3201" s="44">
        <f>JUL!F202</f>
        <v/>
      </c>
      <c r="H3201" s="44">
        <f>JUL!G202</f>
        <v/>
      </c>
      <c r="I3201" s="45">
        <f>JUL!H202</f>
        <v/>
      </c>
      <c r="J3201" s="45">
        <f>JUL!I202</f>
        <v/>
      </c>
      <c r="K3201" s="44">
        <f>JUL!J202</f>
        <v/>
      </c>
      <c r="L3201" s="44">
        <f>JUL!K202</f>
        <v/>
      </c>
      <c r="M3201" s="46">
        <f>JUL!L202</f>
        <v/>
      </c>
      <c r="N3201" s="44">
        <f>JUL!M202</f>
        <v/>
      </c>
      <c r="O3201" s="44">
        <f>JUL!N202</f>
        <v/>
      </c>
      <c r="P3201" s="44">
        <f>JUL!O202</f>
        <v/>
      </c>
      <c r="Q3201" s="44">
        <f>JUL!P202</f>
        <v/>
      </c>
      <c r="R3201" s="44">
        <f>JUL!Q202</f>
        <v/>
      </c>
      <c r="S3201" s="46">
        <f>S3200+IF(X3201=0,0,M3201)</f>
        <v/>
      </c>
      <c r="T3201" s="47">
        <f>MAX(T3200,S3201)</f>
        <v/>
      </c>
      <c r="U3201" s="48">
        <f>S3201-T3201</f>
        <v/>
      </c>
      <c r="V3201" s="47">
        <f>IFERROR(SUMIFS(DATABASE!$M$5:$M$6004,DATABASE!$B$5:$B$6004,B3201,DATABASE!$X$5:$X$6004,1),0)</f>
        <v/>
      </c>
      <c r="W3201" s="31">
        <f>IFERROR(COUNTIFS(DATABASE!$B$5:$B$6004,B3201,DATABASE!$X$5:$X$6004,1),0)</f>
        <v/>
      </c>
      <c r="X3201" s="49">
        <f>--AND(ISNUMBER(B3201),C3201&lt;&gt;"",L3201&lt;&gt;"",M3201&lt;&gt;"")</f>
        <v/>
      </c>
    </row>
    <row r="3202" ht="15" customHeight="1" s="111">
      <c r="A3202" s="50" t="inlineStr">
        <is>
          <t>JUL</t>
        </is>
      </c>
      <c r="B3202" s="51">
        <f>JUL!A203</f>
        <v/>
      </c>
      <c r="C3202" s="52">
        <f>JUL!B203</f>
        <v/>
      </c>
      <c r="D3202" s="52">
        <f>JUL!C203</f>
        <v/>
      </c>
      <c r="E3202" s="52">
        <f>JUL!D203</f>
        <v/>
      </c>
      <c r="F3202" s="52">
        <f>JUL!E203</f>
        <v/>
      </c>
      <c r="G3202" s="52">
        <f>JUL!F203</f>
        <v/>
      </c>
      <c r="H3202" s="52">
        <f>JUL!G203</f>
        <v/>
      </c>
      <c r="I3202" s="53">
        <f>JUL!H203</f>
        <v/>
      </c>
      <c r="J3202" s="53">
        <f>JUL!I203</f>
        <v/>
      </c>
      <c r="K3202" s="52">
        <f>JUL!J203</f>
        <v/>
      </c>
      <c r="L3202" s="52">
        <f>JUL!K203</f>
        <v/>
      </c>
      <c r="M3202" s="54">
        <f>JUL!L203</f>
        <v/>
      </c>
      <c r="N3202" s="52">
        <f>JUL!M203</f>
        <v/>
      </c>
      <c r="O3202" s="52">
        <f>JUL!N203</f>
        <v/>
      </c>
      <c r="P3202" s="52">
        <f>JUL!O203</f>
        <v/>
      </c>
      <c r="Q3202" s="52">
        <f>JUL!P203</f>
        <v/>
      </c>
      <c r="R3202" s="52">
        <f>JUL!Q203</f>
        <v/>
      </c>
      <c r="S3202" s="54">
        <f>S3201+IF(X3202=0,0,M3202)</f>
        <v/>
      </c>
      <c r="T3202" s="55">
        <f>MAX(T3201,S3202)</f>
        <v/>
      </c>
      <c r="U3202" s="56">
        <f>S3202-T3202</f>
        <v/>
      </c>
      <c r="V3202" s="55">
        <f>IFERROR(SUMIFS(DATABASE!$M$5:$M$6004,DATABASE!$B$5:$B$6004,B3202,DATABASE!$X$5:$X$6004,1),0)</f>
        <v/>
      </c>
      <c r="W3202" s="57">
        <f>IFERROR(COUNTIFS(DATABASE!$B$5:$B$6004,B3202,DATABASE!$X$5:$X$6004,1),0)</f>
        <v/>
      </c>
      <c r="X3202" s="58">
        <f>--AND(ISNUMBER(B3202),C3202&lt;&gt;"",L3202&lt;&gt;"",M3202&lt;&gt;"")</f>
        <v/>
      </c>
    </row>
    <row r="3203" ht="15" customHeight="1" s="111">
      <c r="A3203" s="42" t="inlineStr">
        <is>
          <t>JUL</t>
        </is>
      </c>
      <c r="B3203" s="43">
        <f>JUL!A204</f>
        <v/>
      </c>
      <c r="C3203" s="44">
        <f>JUL!B204</f>
        <v/>
      </c>
      <c r="D3203" s="44">
        <f>JUL!C204</f>
        <v/>
      </c>
      <c r="E3203" s="44">
        <f>JUL!D204</f>
        <v/>
      </c>
      <c r="F3203" s="44">
        <f>JUL!E204</f>
        <v/>
      </c>
      <c r="G3203" s="44">
        <f>JUL!F204</f>
        <v/>
      </c>
      <c r="H3203" s="44">
        <f>JUL!G204</f>
        <v/>
      </c>
      <c r="I3203" s="45">
        <f>JUL!H204</f>
        <v/>
      </c>
      <c r="J3203" s="45">
        <f>JUL!I204</f>
        <v/>
      </c>
      <c r="K3203" s="44">
        <f>JUL!J204</f>
        <v/>
      </c>
      <c r="L3203" s="44">
        <f>JUL!K204</f>
        <v/>
      </c>
      <c r="M3203" s="46">
        <f>JUL!L204</f>
        <v/>
      </c>
      <c r="N3203" s="44">
        <f>JUL!M204</f>
        <v/>
      </c>
      <c r="O3203" s="44">
        <f>JUL!N204</f>
        <v/>
      </c>
      <c r="P3203" s="44">
        <f>JUL!O204</f>
        <v/>
      </c>
      <c r="Q3203" s="44">
        <f>JUL!P204</f>
        <v/>
      </c>
      <c r="R3203" s="44">
        <f>JUL!Q204</f>
        <v/>
      </c>
      <c r="S3203" s="46">
        <f>S3202+IF(X3203=0,0,M3203)</f>
        <v/>
      </c>
      <c r="T3203" s="47">
        <f>MAX(T3202,S3203)</f>
        <v/>
      </c>
      <c r="U3203" s="48">
        <f>S3203-T3203</f>
        <v/>
      </c>
      <c r="V3203" s="47">
        <f>IFERROR(SUMIFS(DATABASE!$M$5:$M$6004,DATABASE!$B$5:$B$6004,B3203,DATABASE!$X$5:$X$6004,1),0)</f>
        <v/>
      </c>
      <c r="W3203" s="31">
        <f>IFERROR(COUNTIFS(DATABASE!$B$5:$B$6004,B3203,DATABASE!$X$5:$X$6004,1),0)</f>
        <v/>
      </c>
      <c r="X3203" s="49">
        <f>--AND(ISNUMBER(B3203),C3203&lt;&gt;"",L3203&lt;&gt;"",M3203&lt;&gt;"")</f>
        <v/>
      </c>
    </row>
    <row r="3204" ht="15" customHeight="1" s="111">
      <c r="A3204" s="50" t="inlineStr">
        <is>
          <t>JUL</t>
        </is>
      </c>
      <c r="B3204" s="51">
        <f>JUL!A205</f>
        <v/>
      </c>
      <c r="C3204" s="52">
        <f>JUL!B205</f>
        <v/>
      </c>
      <c r="D3204" s="52">
        <f>JUL!C205</f>
        <v/>
      </c>
      <c r="E3204" s="52">
        <f>JUL!D205</f>
        <v/>
      </c>
      <c r="F3204" s="52">
        <f>JUL!E205</f>
        <v/>
      </c>
      <c r="G3204" s="52">
        <f>JUL!F205</f>
        <v/>
      </c>
      <c r="H3204" s="52">
        <f>JUL!G205</f>
        <v/>
      </c>
      <c r="I3204" s="53">
        <f>JUL!H205</f>
        <v/>
      </c>
      <c r="J3204" s="53">
        <f>JUL!I205</f>
        <v/>
      </c>
      <c r="K3204" s="52">
        <f>JUL!J205</f>
        <v/>
      </c>
      <c r="L3204" s="52">
        <f>JUL!K205</f>
        <v/>
      </c>
      <c r="M3204" s="54">
        <f>JUL!L205</f>
        <v/>
      </c>
      <c r="N3204" s="52">
        <f>JUL!M205</f>
        <v/>
      </c>
      <c r="O3204" s="52">
        <f>JUL!N205</f>
        <v/>
      </c>
      <c r="P3204" s="52">
        <f>JUL!O205</f>
        <v/>
      </c>
      <c r="Q3204" s="52">
        <f>JUL!P205</f>
        <v/>
      </c>
      <c r="R3204" s="52">
        <f>JUL!Q205</f>
        <v/>
      </c>
      <c r="S3204" s="54">
        <f>S3203+IF(X3204=0,0,M3204)</f>
        <v/>
      </c>
      <c r="T3204" s="55">
        <f>MAX(T3203,S3204)</f>
        <v/>
      </c>
      <c r="U3204" s="56">
        <f>S3204-T3204</f>
        <v/>
      </c>
      <c r="V3204" s="55">
        <f>IFERROR(SUMIFS(DATABASE!$M$5:$M$6004,DATABASE!$B$5:$B$6004,B3204,DATABASE!$X$5:$X$6004,1),0)</f>
        <v/>
      </c>
      <c r="W3204" s="57">
        <f>IFERROR(COUNTIFS(DATABASE!$B$5:$B$6004,B3204,DATABASE!$X$5:$X$6004,1),0)</f>
        <v/>
      </c>
      <c r="X3204" s="58">
        <f>--AND(ISNUMBER(B3204),C3204&lt;&gt;"",L3204&lt;&gt;"",M3204&lt;&gt;"")</f>
        <v/>
      </c>
    </row>
    <row r="3205" ht="15" customHeight="1" s="111">
      <c r="A3205" s="42" t="inlineStr">
        <is>
          <t>JUL</t>
        </is>
      </c>
      <c r="B3205" s="43">
        <f>JUL!A206</f>
        <v/>
      </c>
      <c r="C3205" s="44">
        <f>JUL!B206</f>
        <v/>
      </c>
      <c r="D3205" s="44">
        <f>JUL!C206</f>
        <v/>
      </c>
      <c r="E3205" s="44">
        <f>JUL!D206</f>
        <v/>
      </c>
      <c r="F3205" s="44">
        <f>JUL!E206</f>
        <v/>
      </c>
      <c r="G3205" s="44">
        <f>JUL!F206</f>
        <v/>
      </c>
      <c r="H3205" s="44">
        <f>JUL!G206</f>
        <v/>
      </c>
      <c r="I3205" s="45">
        <f>JUL!H206</f>
        <v/>
      </c>
      <c r="J3205" s="45">
        <f>JUL!I206</f>
        <v/>
      </c>
      <c r="K3205" s="44">
        <f>JUL!J206</f>
        <v/>
      </c>
      <c r="L3205" s="44">
        <f>JUL!K206</f>
        <v/>
      </c>
      <c r="M3205" s="46">
        <f>JUL!L206</f>
        <v/>
      </c>
      <c r="N3205" s="44">
        <f>JUL!M206</f>
        <v/>
      </c>
      <c r="O3205" s="44">
        <f>JUL!N206</f>
        <v/>
      </c>
      <c r="P3205" s="44">
        <f>JUL!O206</f>
        <v/>
      </c>
      <c r="Q3205" s="44">
        <f>JUL!P206</f>
        <v/>
      </c>
      <c r="R3205" s="44">
        <f>JUL!Q206</f>
        <v/>
      </c>
      <c r="S3205" s="46">
        <f>S3204+IF(X3205=0,0,M3205)</f>
        <v/>
      </c>
      <c r="T3205" s="47">
        <f>MAX(T3204,S3205)</f>
        <v/>
      </c>
      <c r="U3205" s="48">
        <f>S3205-T3205</f>
        <v/>
      </c>
      <c r="V3205" s="47">
        <f>IFERROR(SUMIFS(DATABASE!$M$5:$M$6004,DATABASE!$B$5:$B$6004,B3205,DATABASE!$X$5:$X$6004,1),0)</f>
        <v/>
      </c>
      <c r="W3205" s="31">
        <f>IFERROR(COUNTIFS(DATABASE!$B$5:$B$6004,B3205,DATABASE!$X$5:$X$6004,1),0)</f>
        <v/>
      </c>
      <c r="X3205" s="49">
        <f>--AND(ISNUMBER(B3205),C3205&lt;&gt;"",L3205&lt;&gt;"",M3205&lt;&gt;"")</f>
        <v/>
      </c>
    </row>
    <row r="3206" ht="15" customHeight="1" s="111">
      <c r="A3206" s="50" t="inlineStr">
        <is>
          <t>JUL</t>
        </is>
      </c>
      <c r="B3206" s="51">
        <f>JUL!A207</f>
        <v/>
      </c>
      <c r="C3206" s="52">
        <f>JUL!B207</f>
        <v/>
      </c>
      <c r="D3206" s="52">
        <f>JUL!C207</f>
        <v/>
      </c>
      <c r="E3206" s="52">
        <f>JUL!D207</f>
        <v/>
      </c>
      <c r="F3206" s="52">
        <f>JUL!E207</f>
        <v/>
      </c>
      <c r="G3206" s="52">
        <f>JUL!F207</f>
        <v/>
      </c>
      <c r="H3206" s="52">
        <f>JUL!G207</f>
        <v/>
      </c>
      <c r="I3206" s="53">
        <f>JUL!H207</f>
        <v/>
      </c>
      <c r="J3206" s="53">
        <f>JUL!I207</f>
        <v/>
      </c>
      <c r="K3206" s="52">
        <f>JUL!J207</f>
        <v/>
      </c>
      <c r="L3206" s="52">
        <f>JUL!K207</f>
        <v/>
      </c>
      <c r="M3206" s="54">
        <f>JUL!L207</f>
        <v/>
      </c>
      <c r="N3206" s="52">
        <f>JUL!M207</f>
        <v/>
      </c>
      <c r="O3206" s="52">
        <f>JUL!N207</f>
        <v/>
      </c>
      <c r="P3206" s="52">
        <f>JUL!O207</f>
        <v/>
      </c>
      <c r="Q3206" s="52">
        <f>JUL!P207</f>
        <v/>
      </c>
      <c r="R3206" s="52">
        <f>JUL!Q207</f>
        <v/>
      </c>
      <c r="S3206" s="54">
        <f>S3205+IF(X3206=0,0,M3206)</f>
        <v/>
      </c>
      <c r="T3206" s="55">
        <f>MAX(T3205,S3206)</f>
        <v/>
      </c>
      <c r="U3206" s="56">
        <f>S3206-T3206</f>
        <v/>
      </c>
      <c r="V3206" s="55">
        <f>IFERROR(SUMIFS(DATABASE!$M$5:$M$6004,DATABASE!$B$5:$B$6004,B3206,DATABASE!$X$5:$X$6004,1),0)</f>
        <v/>
      </c>
      <c r="W3206" s="57">
        <f>IFERROR(COUNTIFS(DATABASE!$B$5:$B$6004,B3206,DATABASE!$X$5:$X$6004,1),0)</f>
        <v/>
      </c>
      <c r="X3206" s="58">
        <f>--AND(ISNUMBER(B3206),C3206&lt;&gt;"",L3206&lt;&gt;"",M3206&lt;&gt;"")</f>
        <v/>
      </c>
    </row>
    <row r="3207" ht="15" customHeight="1" s="111">
      <c r="A3207" s="42" t="inlineStr">
        <is>
          <t>JUL</t>
        </is>
      </c>
      <c r="B3207" s="43">
        <f>JUL!A208</f>
        <v/>
      </c>
      <c r="C3207" s="44">
        <f>JUL!B208</f>
        <v/>
      </c>
      <c r="D3207" s="44">
        <f>JUL!C208</f>
        <v/>
      </c>
      <c r="E3207" s="44">
        <f>JUL!D208</f>
        <v/>
      </c>
      <c r="F3207" s="44">
        <f>JUL!E208</f>
        <v/>
      </c>
      <c r="G3207" s="44">
        <f>JUL!F208</f>
        <v/>
      </c>
      <c r="H3207" s="44">
        <f>JUL!G208</f>
        <v/>
      </c>
      <c r="I3207" s="45">
        <f>JUL!H208</f>
        <v/>
      </c>
      <c r="J3207" s="45">
        <f>JUL!I208</f>
        <v/>
      </c>
      <c r="K3207" s="44">
        <f>JUL!J208</f>
        <v/>
      </c>
      <c r="L3207" s="44">
        <f>JUL!K208</f>
        <v/>
      </c>
      <c r="M3207" s="46">
        <f>JUL!L208</f>
        <v/>
      </c>
      <c r="N3207" s="44">
        <f>JUL!M208</f>
        <v/>
      </c>
      <c r="O3207" s="44">
        <f>JUL!N208</f>
        <v/>
      </c>
      <c r="P3207" s="44">
        <f>JUL!O208</f>
        <v/>
      </c>
      <c r="Q3207" s="44">
        <f>JUL!P208</f>
        <v/>
      </c>
      <c r="R3207" s="44">
        <f>JUL!Q208</f>
        <v/>
      </c>
      <c r="S3207" s="46">
        <f>S3206+IF(X3207=0,0,M3207)</f>
        <v/>
      </c>
      <c r="T3207" s="47">
        <f>MAX(T3206,S3207)</f>
        <v/>
      </c>
      <c r="U3207" s="48">
        <f>S3207-T3207</f>
        <v/>
      </c>
      <c r="V3207" s="47">
        <f>IFERROR(SUMIFS(DATABASE!$M$5:$M$6004,DATABASE!$B$5:$B$6004,B3207,DATABASE!$X$5:$X$6004,1),0)</f>
        <v/>
      </c>
      <c r="W3207" s="31">
        <f>IFERROR(COUNTIFS(DATABASE!$B$5:$B$6004,B3207,DATABASE!$X$5:$X$6004,1),0)</f>
        <v/>
      </c>
      <c r="X3207" s="49">
        <f>--AND(ISNUMBER(B3207),C3207&lt;&gt;"",L3207&lt;&gt;"",M3207&lt;&gt;"")</f>
        <v/>
      </c>
    </row>
    <row r="3208" ht="15" customHeight="1" s="111">
      <c r="A3208" s="50" t="inlineStr">
        <is>
          <t>JUL</t>
        </is>
      </c>
      <c r="B3208" s="51">
        <f>JUL!A209</f>
        <v/>
      </c>
      <c r="C3208" s="52">
        <f>JUL!B209</f>
        <v/>
      </c>
      <c r="D3208" s="52">
        <f>JUL!C209</f>
        <v/>
      </c>
      <c r="E3208" s="52">
        <f>JUL!D209</f>
        <v/>
      </c>
      <c r="F3208" s="52">
        <f>JUL!E209</f>
        <v/>
      </c>
      <c r="G3208" s="52">
        <f>JUL!F209</f>
        <v/>
      </c>
      <c r="H3208" s="52">
        <f>JUL!G209</f>
        <v/>
      </c>
      <c r="I3208" s="53">
        <f>JUL!H209</f>
        <v/>
      </c>
      <c r="J3208" s="53">
        <f>JUL!I209</f>
        <v/>
      </c>
      <c r="K3208" s="52">
        <f>JUL!J209</f>
        <v/>
      </c>
      <c r="L3208" s="52">
        <f>JUL!K209</f>
        <v/>
      </c>
      <c r="M3208" s="54">
        <f>JUL!L209</f>
        <v/>
      </c>
      <c r="N3208" s="52">
        <f>JUL!M209</f>
        <v/>
      </c>
      <c r="O3208" s="52">
        <f>JUL!N209</f>
        <v/>
      </c>
      <c r="P3208" s="52">
        <f>JUL!O209</f>
        <v/>
      </c>
      <c r="Q3208" s="52">
        <f>JUL!P209</f>
        <v/>
      </c>
      <c r="R3208" s="52">
        <f>JUL!Q209</f>
        <v/>
      </c>
      <c r="S3208" s="54">
        <f>S3207+IF(X3208=0,0,M3208)</f>
        <v/>
      </c>
      <c r="T3208" s="55">
        <f>MAX(T3207,S3208)</f>
        <v/>
      </c>
      <c r="U3208" s="56">
        <f>S3208-T3208</f>
        <v/>
      </c>
      <c r="V3208" s="55">
        <f>IFERROR(SUMIFS(DATABASE!$M$5:$M$6004,DATABASE!$B$5:$B$6004,B3208,DATABASE!$X$5:$X$6004,1),0)</f>
        <v/>
      </c>
      <c r="W3208" s="57">
        <f>IFERROR(COUNTIFS(DATABASE!$B$5:$B$6004,B3208,DATABASE!$X$5:$X$6004,1),0)</f>
        <v/>
      </c>
      <c r="X3208" s="58">
        <f>--AND(ISNUMBER(B3208),C3208&lt;&gt;"",L3208&lt;&gt;"",M3208&lt;&gt;"")</f>
        <v/>
      </c>
    </row>
    <row r="3209" ht="15" customHeight="1" s="111">
      <c r="A3209" s="42" t="inlineStr">
        <is>
          <t>JUL</t>
        </is>
      </c>
      <c r="B3209" s="43">
        <f>JUL!A210</f>
        <v/>
      </c>
      <c r="C3209" s="44">
        <f>JUL!B210</f>
        <v/>
      </c>
      <c r="D3209" s="44">
        <f>JUL!C210</f>
        <v/>
      </c>
      <c r="E3209" s="44">
        <f>JUL!D210</f>
        <v/>
      </c>
      <c r="F3209" s="44">
        <f>JUL!E210</f>
        <v/>
      </c>
      <c r="G3209" s="44">
        <f>JUL!F210</f>
        <v/>
      </c>
      <c r="H3209" s="44">
        <f>JUL!G210</f>
        <v/>
      </c>
      <c r="I3209" s="45">
        <f>JUL!H210</f>
        <v/>
      </c>
      <c r="J3209" s="45">
        <f>JUL!I210</f>
        <v/>
      </c>
      <c r="K3209" s="44">
        <f>JUL!J210</f>
        <v/>
      </c>
      <c r="L3209" s="44">
        <f>JUL!K210</f>
        <v/>
      </c>
      <c r="M3209" s="46">
        <f>JUL!L210</f>
        <v/>
      </c>
      <c r="N3209" s="44">
        <f>JUL!M210</f>
        <v/>
      </c>
      <c r="O3209" s="44">
        <f>JUL!N210</f>
        <v/>
      </c>
      <c r="P3209" s="44">
        <f>JUL!O210</f>
        <v/>
      </c>
      <c r="Q3209" s="44">
        <f>JUL!P210</f>
        <v/>
      </c>
      <c r="R3209" s="44">
        <f>JUL!Q210</f>
        <v/>
      </c>
      <c r="S3209" s="46">
        <f>S3208+IF(X3209=0,0,M3209)</f>
        <v/>
      </c>
      <c r="T3209" s="47">
        <f>MAX(T3208,S3209)</f>
        <v/>
      </c>
      <c r="U3209" s="48">
        <f>S3209-T3209</f>
        <v/>
      </c>
      <c r="V3209" s="47">
        <f>IFERROR(SUMIFS(DATABASE!$M$5:$M$6004,DATABASE!$B$5:$B$6004,B3209,DATABASE!$X$5:$X$6004,1),0)</f>
        <v/>
      </c>
      <c r="W3209" s="31">
        <f>IFERROR(COUNTIFS(DATABASE!$B$5:$B$6004,B3209,DATABASE!$X$5:$X$6004,1),0)</f>
        <v/>
      </c>
      <c r="X3209" s="49">
        <f>--AND(ISNUMBER(B3209),C3209&lt;&gt;"",L3209&lt;&gt;"",M3209&lt;&gt;"")</f>
        <v/>
      </c>
    </row>
    <row r="3210" ht="15" customHeight="1" s="111">
      <c r="A3210" s="50" t="inlineStr">
        <is>
          <t>JUL</t>
        </is>
      </c>
      <c r="B3210" s="51">
        <f>JUL!A211</f>
        <v/>
      </c>
      <c r="C3210" s="52">
        <f>JUL!B211</f>
        <v/>
      </c>
      <c r="D3210" s="52">
        <f>JUL!C211</f>
        <v/>
      </c>
      <c r="E3210" s="52">
        <f>JUL!D211</f>
        <v/>
      </c>
      <c r="F3210" s="52">
        <f>JUL!E211</f>
        <v/>
      </c>
      <c r="G3210" s="52">
        <f>JUL!F211</f>
        <v/>
      </c>
      <c r="H3210" s="52">
        <f>JUL!G211</f>
        <v/>
      </c>
      <c r="I3210" s="53">
        <f>JUL!H211</f>
        <v/>
      </c>
      <c r="J3210" s="53">
        <f>JUL!I211</f>
        <v/>
      </c>
      <c r="K3210" s="52">
        <f>JUL!J211</f>
        <v/>
      </c>
      <c r="L3210" s="52">
        <f>JUL!K211</f>
        <v/>
      </c>
      <c r="M3210" s="54">
        <f>JUL!L211</f>
        <v/>
      </c>
      <c r="N3210" s="52">
        <f>JUL!M211</f>
        <v/>
      </c>
      <c r="O3210" s="52">
        <f>JUL!N211</f>
        <v/>
      </c>
      <c r="P3210" s="52">
        <f>JUL!O211</f>
        <v/>
      </c>
      <c r="Q3210" s="52">
        <f>JUL!P211</f>
        <v/>
      </c>
      <c r="R3210" s="52">
        <f>JUL!Q211</f>
        <v/>
      </c>
      <c r="S3210" s="54">
        <f>S3209+IF(X3210=0,0,M3210)</f>
        <v/>
      </c>
      <c r="T3210" s="55">
        <f>MAX(T3209,S3210)</f>
        <v/>
      </c>
      <c r="U3210" s="56">
        <f>S3210-T3210</f>
        <v/>
      </c>
      <c r="V3210" s="55">
        <f>IFERROR(SUMIFS(DATABASE!$M$5:$M$6004,DATABASE!$B$5:$B$6004,B3210,DATABASE!$X$5:$X$6004,1),0)</f>
        <v/>
      </c>
      <c r="W3210" s="57">
        <f>IFERROR(COUNTIFS(DATABASE!$B$5:$B$6004,B3210,DATABASE!$X$5:$X$6004,1),0)</f>
        <v/>
      </c>
      <c r="X3210" s="58">
        <f>--AND(ISNUMBER(B3210),C3210&lt;&gt;"",L3210&lt;&gt;"",M3210&lt;&gt;"")</f>
        <v/>
      </c>
    </row>
    <row r="3211" ht="15" customHeight="1" s="111">
      <c r="A3211" s="42" t="inlineStr">
        <is>
          <t>JUL</t>
        </is>
      </c>
      <c r="B3211" s="43">
        <f>JUL!A212</f>
        <v/>
      </c>
      <c r="C3211" s="44">
        <f>JUL!B212</f>
        <v/>
      </c>
      <c r="D3211" s="44">
        <f>JUL!C212</f>
        <v/>
      </c>
      <c r="E3211" s="44">
        <f>JUL!D212</f>
        <v/>
      </c>
      <c r="F3211" s="44">
        <f>JUL!E212</f>
        <v/>
      </c>
      <c r="G3211" s="44">
        <f>JUL!F212</f>
        <v/>
      </c>
      <c r="H3211" s="44">
        <f>JUL!G212</f>
        <v/>
      </c>
      <c r="I3211" s="45">
        <f>JUL!H212</f>
        <v/>
      </c>
      <c r="J3211" s="45">
        <f>JUL!I212</f>
        <v/>
      </c>
      <c r="K3211" s="44">
        <f>JUL!J212</f>
        <v/>
      </c>
      <c r="L3211" s="44">
        <f>JUL!K212</f>
        <v/>
      </c>
      <c r="M3211" s="46">
        <f>JUL!L212</f>
        <v/>
      </c>
      <c r="N3211" s="44">
        <f>JUL!M212</f>
        <v/>
      </c>
      <c r="O3211" s="44">
        <f>JUL!N212</f>
        <v/>
      </c>
      <c r="P3211" s="44">
        <f>JUL!O212</f>
        <v/>
      </c>
      <c r="Q3211" s="44">
        <f>JUL!P212</f>
        <v/>
      </c>
      <c r="R3211" s="44">
        <f>JUL!Q212</f>
        <v/>
      </c>
      <c r="S3211" s="46">
        <f>S3210+IF(X3211=0,0,M3211)</f>
        <v/>
      </c>
      <c r="T3211" s="47">
        <f>MAX(T3210,S3211)</f>
        <v/>
      </c>
      <c r="U3211" s="48">
        <f>S3211-T3211</f>
        <v/>
      </c>
      <c r="V3211" s="47">
        <f>IFERROR(SUMIFS(DATABASE!$M$5:$M$6004,DATABASE!$B$5:$B$6004,B3211,DATABASE!$X$5:$X$6004,1),0)</f>
        <v/>
      </c>
      <c r="W3211" s="31">
        <f>IFERROR(COUNTIFS(DATABASE!$B$5:$B$6004,B3211,DATABASE!$X$5:$X$6004,1),0)</f>
        <v/>
      </c>
      <c r="X3211" s="49">
        <f>--AND(ISNUMBER(B3211),C3211&lt;&gt;"",L3211&lt;&gt;"",M3211&lt;&gt;"")</f>
        <v/>
      </c>
    </row>
    <row r="3212" ht="15" customHeight="1" s="111">
      <c r="A3212" s="50" t="inlineStr">
        <is>
          <t>JUL</t>
        </is>
      </c>
      <c r="B3212" s="51">
        <f>JUL!A213</f>
        <v/>
      </c>
      <c r="C3212" s="52">
        <f>JUL!B213</f>
        <v/>
      </c>
      <c r="D3212" s="52">
        <f>JUL!C213</f>
        <v/>
      </c>
      <c r="E3212" s="52">
        <f>JUL!D213</f>
        <v/>
      </c>
      <c r="F3212" s="52">
        <f>JUL!E213</f>
        <v/>
      </c>
      <c r="G3212" s="52">
        <f>JUL!F213</f>
        <v/>
      </c>
      <c r="H3212" s="52">
        <f>JUL!G213</f>
        <v/>
      </c>
      <c r="I3212" s="53">
        <f>JUL!H213</f>
        <v/>
      </c>
      <c r="J3212" s="53">
        <f>JUL!I213</f>
        <v/>
      </c>
      <c r="K3212" s="52">
        <f>JUL!J213</f>
        <v/>
      </c>
      <c r="L3212" s="52">
        <f>JUL!K213</f>
        <v/>
      </c>
      <c r="M3212" s="54">
        <f>JUL!L213</f>
        <v/>
      </c>
      <c r="N3212" s="52">
        <f>JUL!M213</f>
        <v/>
      </c>
      <c r="O3212" s="52">
        <f>JUL!N213</f>
        <v/>
      </c>
      <c r="P3212" s="52">
        <f>JUL!O213</f>
        <v/>
      </c>
      <c r="Q3212" s="52">
        <f>JUL!P213</f>
        <v/>
      </c>
      <c r="R3212" s="52">
        <f>JUL!Q213</f>
        <v/>
      </c>
      <c r="S3212" s="54">
        <f>S3211+IF(X3212=0,0,M3212)</f>
        <v/>
      </c>
      <c r="T3212" s="55">
        <f>MAX(T3211,S3212)</f>
        <v/>
      </c>
      <c r="U3212" s="56">
        <f>S3212-T3212</f>
        <v/>
      </c>
      <c r="V3212" s="55">
        <f>IFERROR(SUMIFS(DATABASE!$M$5:$M$6004,DATABASE!$B$5:$B$6004,B3212,DATABASE!$X$5:$X$6004,1),0)</f>
        <v/>
      </c>
      <c r="W3212" s="57">
        <f>IFERROR(COUNTIFS(DATABASE!$B$5:$B$6004,B3212,DATABASE!$X$5:$X$6004,1),0)</f>
        <v/>
      </c>
      <c r="X3212" s="58">
        <f>--AND(ISNUMBER(B3212),C3212&lt;&gt;"",L3212&lt;&gt;"",M3212&lt;&gt;"")</f>
        <v/>
      </c>
    </row>
    <row r="3213" ht="15" customHeight="1" s="111">
      <c r="A3213" s="42" t="inlineStr">
        <is>
          <t>JUL</t>
        </is>
      </c>
      <c r="B3213" s="43">
        <f>JUL!A214</f>
        <v/>
      </c>
      <c r="C3213" s="44">
        <f>JUL!B214</f>
        <v/>
      </c>
      <c r="D3213" s="44">
        <f>JUL!C214</f>
        <v/>
      </c>
      <c r="E3213" s="44">
        <f>JUL!D214</f>
        <v/>
      </c>
      <c r="F3213" s="44">
        <f>JUL!E214</f>
        <v/>
      </c>
      <c r="G3213" s="44">
        <f>JUL!F214</f>
        <v/>
      </c>
      <c r="H3213" s="44">
        <f>JUL!G214</f>
        <v/>
      </c>
      <c r="I3213" s="45">
        <f>JUL!H214</f>
        <v/>
      </c>
      <c r="J3213" s="45">
        <f>JUL!I214</f>
        <v/>
      </c>
      <c r="K3213" s="44">
        <f>JUL!J214</f>
        <v/>
      </c>
      <c r="L3213" s="44">
        <f>JUL!K214</f>
        <v/>
      </c>
      <c r="M3213" s="46">
        <f>JUL!L214</f>
        <v/>
      </c>
      <c r="N3213" s="44">
        <f>JUL!M214</f>
        <v/>
      </c>
      <c r="O3213" s="44">
        <f>JUL!N214</f>
        <v/>
      </c>
      <c r="P3213" s="44">
        <f>JUL!O214</f>
        <v/>
      </c>
      <c r="Q3213" s="44">
        <f>JUL!P214</f>
        <v/>
      </c>
      <c r="R3213" s="44">
        <f>JUL!Q214</f>
        <v/>
      </c>
      <c r="S3213" s="46">
        <f>S3212+IF(X3213=0,0,M3213)</f>
        <v/>
      </c>
      <c r="T3213" s="47">
        <f>MAX(T3212,S3213)</f>
        <v/>
      </c>
      <c r="U3213" s="48">
        <f>S3213-T3213</f>
        <v/>
      </c>
      <c r="V3213" s="47">
        <f>IFERROR(SUMIFS(DATABASE!$M$5:$M$6004,DATABASE!$B$5:$B$6004,B3213,DATABASE!$X$5:$X$6004,1),0)</f>
        <v/>
      </c>
      <c r="W3213" s="31">
        <f>IFERROR(COUNTIFS(DATABASE!$B$5:$B$6004,B3213,DATABASE!$X$5:$X$6004,1),0)</f>
        <v/>
      </c>
      <c r="X3213" s="49">
        <f>--AND(ISNUMBER(B3213),C3213&lt;&gt;"",L3213&lt;&gt;"",M3213&lt;&gt;"")</f>
        <v/>
      </c>
    </row>
    <row r="3214" ht="15" customHeight="1" s="111">
      <c r="A3214" s="50" t="inlineStr">
        <is>
          <t>JUL</t>
        </is>
      </c>
      <c r="B3214" s="51">
        <f>JUL!A215</f>
        <v/>
      </c>
      <c r="C3214" s="52">
        <f>JUL!B215</f>
        <v/>
      </c>
      <c r="D3214" s="52">
        <f>JUL!C215</f>
        <v/>
      </c>
      <c r="E3214" s="52">
        <f>JUL!D215</f>
        <v/>
      </c>
      <c r="F3214" s="52">
        <f>JUL!E215</f>
        <v/>
      </c>
      <c r="G3214" s="52">
        <f>JUL!F215</f>
        <v/>
      </c>
      <c r="H3214" s="52">
        <f>JUL!G215</f>
        <v/>
      </c>
      <c r="I3214" s="53">
        <f>JUL!H215</f>
        <v/>
      </c>
      <c r="J3214" s="53">
        <f>JUL!I215</f>
        <v/>
      </c>
      <c r="K3214" s="52">
        <f>JUL!J215</f>
        <v/>
      </c>
      <c r="L3214" s="52">
        <f>JUL!K215</f>
        <v/>
      </c>
      <c r="M3214" s="54">
        <f>JUL!L215</f>
        <v/>
      </c>
      <c r="N3214" s="52">
        <f>JUL!M215</f>
        <v/>
      </c>
      <c r="O3214" s="52">
        <f>JUL!N215</f>
        <v/>
      </c>
      <c r="P3214" s="52">
        <f>JUL!O215</f>
        <v/>
      </c>
      <c r="Q3214" s="52">
        <f>JUL!P215</f>
        <v/>
      </c>
      <c r="R3214" s="52">
        <f>JUL!Q215</f>
        <v/>
      </c>
      <c r="S3214" s="54">
        <f>S3213+IF(X3214=0,0,M3214)</f>
        <v/>
      </c>
      <c r="T3214" s="55">
        <f>MAX(T3213,S3214)</f>
        <v/>
      </c>
      <c r="U3214" s="56">
        <f>S3214-T3214</f>
        <v/>
      </c>
      <c r="V3214" s="55">
        <f>IFERROR(SUMIFS(DATABASE!$M$5:$M$6004,DATABASE!$B$5:$B$6004,B3214,DATABASE!$X$5:$X$6004,1),0)</f>
        <v/>
      </c>
      <c r="W3214" s="57">
        <f>IFERROR(COUNTIFS(DATABASE!$B$5:$B$6004,B3214,DATABASE!$X$5:$X$6004,1),0)</f>
        <v/>
      </c>
      <c r="X3214" s="58">
        <f>--AND(ISNUMBER(B3214),C3214&lt;&gt;"",L3214&lt;&gt;"",M3214&lt;&gt;"")</f>
        <v/>
      </c>
    </row>
    <row r="3215" ht="15" customHeight="1" s="111">
      <c r="A3215" s="42" t="inlineStr">
        <is>
          <t>JUL</t>
        </is>
      </c>
      <c r="B3215" s="43">
        <f>JUL!A216</f>
        <v/>
      </c>
      <c r="C3215" s="44">
        <f>JUL!B216</f>
        <v/>
      </c>
      <c r="D3215" s="44">
        <f>JUL!C216</f>
        <v/>
      </c>
      <c r="E3215" s="44">
        <f>JUL!D216</f>
        <v/>
      </c>
      <c r="F3215" s="44">
        <f>JUL!E216</f>
        <v/>
      </c>
      <c r="G3215" s="44">
        <f>JUL!F216</f>
        <v/>
      </c>
      <c r="H3215" s="44">
        <f>JUL!G216</f>
        <v/>
      </c>
      <c r="I3215" s="45">
        <f>JUL!H216</f>
        <v/>
      </c>
      <c r="J3215" s="45">
        <f>JUL!I216</f>
        <v/>
      </c>
      <c r="K3215" s="44">
        <f>JUL!J216</f>
        <v/>
      </c>
      <c r="L3215" s="44">
        <f>JUL!K216</f>
        <v/>
      </c>
      <c r="M3215" s="46">
        <f>JUL!L216</f>
        <v/>
      </c>
      <c r="N3215" s="44">
        <f>JUL!M216</f>
        <v/>
      </c>
      <c r="O3215" s="44">
        <f>JUL!N216</f>
        <v/>
      </c>
      <c r="P3215" s="44">
        <f>JUL!O216</f>
        <v/>
      </c>
      <c r="Q3215" s="44">
        <f>JUL!P216</f>
        <v/>
      </c>
      <c r="R3215" s="44">
        <f>JUL!Q216</f>
        <v/>
      </c>
      <c r="S3215" s="46">
        <f>S3214+IF(X3215=0,0,M3215)</f>
        <v/>
      </c>
      <c r="T3215" s="47">
        <f>MAX(T3214,S3215)</f>
        <v/>
      </c>
      <c r="U3215" s="48">
        <f>S3215-T3215</f>
        <v/>
      </c>
      <c r="V3215" s="47">
        <f>IFERROR(SUMIFS(DATABASE!$M$5:$M$6004,DATABASE!$B$5:$B$6004,B3215,DATABASE!$X$5:$X$6004,1),0)</f>
        <v/>
      </c>
      <c r="W3215" s="31">
        <f>IFERROR(COUNTIFS(DATABASE!$B$5:$B$6004,B3215,DATABASE!$X$5:$X$6004,1),0)</f>
        <v/>
      </c>
      <c r="X3215" s="49">
        <f>--AND(ISNUMBER(B3215),C3215&lt;&gt;"",L3215&lt;&gt;"",M3215&lt;&gt;"")</f>
        <v/>
      </c>
    </row>
    <row r="3216" ht="15" customHeight="1" s="111">
      <c r="A3216" s="50" t="inlineStr">
        <is>
          <t>JUL</t>
        </is>
      </c>
      <c r="B3216" s="51">
        <f>JUL!A217</f>
        <v/>
      </c>
      <c r="C3216" s="52">
        <f>JUL!B217</f>
        <v/>
      </c>
      <c r="D3216" s="52">
        <f>JUL!C217</f>
        <v/>
      </c>
      <c r="E3216" s="52">
        <f>JUL!D217</f>
        <v/>
      </c>
      <c r="F3216" s="52">
        <f>JUL!E217</f>
        <v/>
      </c>
      <c r="G3216" s="52">
        <f>JUL!F217</f>
        <v/>
      </c>
      <c r="H3216" s="52">
        <f>JUL!G217</f>
        <v/>
      </c>
      <c r="I3216" s="53">
        <f>JUL!H217</f>
        <v/>
      </c>
      <c r="J3216" s="53">
        <f>JUL!I217</f>
        <v/>
      </c>
      <c r="K3216" s="52">
        <f>JUL!J217</f>
        <v/>
      </c>
      <c r="L3216" s="52">
        <f>JUL!K217</f>
        <v/>
      </c>
      <c r="M3216" s="54">
        <f>JUL!L217</f>
        <v/>
      </c>
      <c r="N3216" s="52">
        <f>JUL!M217</f>
        <v/>
      </c>
      <c r="O3216" s="52">
        <f>JUL!N217</f>
        <v/>
      </c>
      <c r="P3216" s="52">
        <f>JUL!O217</f>
        <v/>
      </c>
      <c r="Q3216" s="52">
        <f>JUL!P217</f>
        <v/>
      </c>
      <c r="R3216" s="52">
        <f>JUL!Q217</f>
        <v/>
      </c>
      <c r="S3216" s="54">
        <f>S3215+IF(X3216=0,0,M3216)</f>
        <v/>
      </c>
      <c r="T3216" s="55">
        <f>MAX(T3215,S3216)</f>
        <v/>
      </c>
      <c r="U3216" s="56">
        <f>S3216-T3216</f>
        <v/>
      </c>
      <c r="V3216" s="55">
        <f>IFERROR(SUMIFS(DATABASE!$M$5:$M$6004,DATABASE!$B$5:$B$6004,B3216,DATABASE!$X$5:$X$6004,1),0)</f>
        <v/>
      </c>
      <c r="W3216" s="57">
        <f>IFERROR(COUNTIFS(DATABASE!$B$5:$B$6004,B3216,DATABASE!$X$5:$X$6004,1),0)</f>
        <v/>
      </c>
      <c r="X3216" s="58">
        <f>--AND(ISNUMBER(B3216),C3216&lt;&gt;"",L3216&lt;&gt;"",M3216&lt;&gt;"")</f>
        <v/>
      </c>
    </row>
    <row r="3217" ht="15" customHeight="1" s="111">
      <c r="A3217" s="42" t="inlineStr">
        <is>
          <t>JUL</t>
        </is>
      </c>
      <c r="B3217" s="43">
        <f>JUL!A218</f>
        <v/>
      </c>
      <c r="C3217" s="44">
        <f>JUL!B218</f>
        <v/>
      </c>
      <c r="D3217" s="44">
        <f>JUL!C218</f>
        <v/>
      </c>
      <c r="E3217" s="44">
        <f>JUL!D218</f>
        <v/>
      </c>
      <c r="F3217" s="44">
        <f>JUL!E218</f>
        <v/>
      </c>
      <c r="G3217" s="44">
        <f>JUL!F218</f>
        <v/>
      </c>
      <c r="H3217" s="44">
        <f>JUL!G218</f>
        <v/>
      </c>
      <c r="I3217" s="45">
        <f>JUL!H218</f>
        <v/>
      </c>
      <c r="J3217" s="45">
        <f>JUL!I218</f>
        <v/>
      </c>
      <c r="K3217" s="44">
        <f>JUL!J218</f>
        <v/>
      </c>
      <c r="L3217" s="44">
        <f>JUL!K218</f>
        <v/>
      </c>
      <c r="M3217" s="46">
        <f>JUL!L218</f>
        <v/>
      </c>
      <c r="N3217" s="44">
        <f>JUL!M218</f>
        <v/>
      </c>
      <c r="O3217" s="44">
        <f>JUL!N218</f>
        <v/>
      </c>
      <c r="P3217" s="44">
        <f>JUL!O218</f>
        <v/>
      </c>
      <c r="Q3217" s="44">
        <f>JUL!P218</f>
        <v/>
      </c>
      <c r="R3217" s="44">
        <f>JUL!Q218</f>
        <v/>
      </c>
      <c r="S3217" s="46">
        <f>S3216+IF(X3217=0,0,M3217)</f>
        <v/>
      </c>
      <c r="T3217" s="47">
        <f>MAX(T3216,S3217)</f>
        <v/>
      </c>
      <c r="U3217" s="48">
        <f>S3217-T3217</f>
        <v/>
      </c>
      <c r="V3217" s="47">
        <f>IFERROR(SUMIFS(DATABASE!$M$5:$M$6004,DATABASE!$B$5:$B$6004,B3217,DATABASE!$X$5:$X$6004,1),0)</f>
        <v/>
      </c>
      <c r="W3217" s="31">
        <f>IFERROR(COUNTIFS(DATABASE!$B$5:$B$6004,B3217,DATABASE!$X$5:$X$6004,1),0)</f>
        <v/>
      </c>
      <c r="X3217" s="49">
        <f>--AND(ISNUMBER(B3217),C3217&lt;&gt;"",L3217&lt;&gt;"",M3217&lt;&gt;"")</f>
        <v/>
      </c>
    </row>
    <row r="3218" ht="15" customHeight="1" s="111">
      <c r="A3218" s="50" t="inlineStr">
        <is>
          <t>JUL</t>
        </is>
      </c>
      <c r="B3218" s="51">
        <f>JUL!A219</f>
        <v/>
      </c>
      <c r="C3218" s="52">
        <f>JUL!B219</f>
        <v/>
      </c>
      <c r="D3218" s="52">
        <f>JUL!C219</f>
        <v/>
      </c>
      <c r="E3218" s="52">
        <f>JUL!D219</f>
        <v/>
      </c>
      <c r="F3218" s="52">
        <f>JUL!E219</f>
        <v/>
      </c>
      <c r="G3218" s="52">
        <f>JUL!F219</f>
        <v/>
      </c>
      <c r="H3218" s="52">
        <f>JUL!G219</f>
        <v/>
      </c>
      <c r="I3218" s="53">
        <f>JUL!H219</f>
        <v/>
      </c>
      <c r="J3218" s="53">
        <f>JUL!I219</f>
        <v/>
      </c>
      <c r="K3218" s="52">
        <f>JUL!J219</f>
        <v/>
      </c>
      <c r="L3218" s="52">
        <f>JUL!K219</f>
        <v/>
      </c>
      <c r="M3218" s="54">
        <f>JUL!L219</f>
        <v/>
      </c>
      <c r="N3218" s="52">
        <f>JUL!M219</f>
        <v/>
      </c>
      <c r="O3218" s="52">
        <f>JUL!N219</f>
        <v/>
      </c>
      <c r="P3218" s="52">
        <f>JUL!O219</f>
        <v/>
      </c>
      <c r="Q3218" s="52">
        <f>JUL!P219</f>
        <v/>
      </c>
      <c r="R3218" s="52">
        <f>JUL!Q219</f>
        <v/>
      </c>
      <c r="S3218" s="54">
        <f>S3217+IF(X3218=0,0,M3218)</f>
        <v/>
      </c>
      <c r="T3218" s="55">
        <f>MAX(T3217,S3218)</f>
        <v/>
      </c>
      <c r="U3218" s="56">
        <f>S3218-T3218</f>
        <v/>
      </c>
      <c r="V3218" s="55">
        <f>IFERROR(SUMIFS(DATABASE!$M$5:$M$6004,DATABASE!$B$5:$B$6004,B3218,DATABASE!$X$5:$X$6004,1),0)</f>
        <v/>
      </c>
      <c r="W3218" s="57">
        <f>IFERROR(COUNTIFS(DATABASE!$B$5:$B$6004,B3218,DATABASE!$X$5:$X$6004,1),0)</f>
        <v/>
      </c>
      <c r="X3218" s="58">
        <f>--AND(ISNUMBER(B3218),C3218&lt;&gt;"",L3218&lt;&gt;"",M3218&lt;&gt;"")</f>
        <v/>
      </c>
    </row>
    <row r="3219" ht="15" customHeight="1" s="111">
      <c r="A3219" s="42" t="inlineStr">
        <is>
          <t>JUL</t>
        </is>
      </c>
      <c r="B3219" s="43">
        <f>JUL!A220</f>
        <v/>
      </c>
      <c r="C3219" s="44">
        <f>JUL!B220</f>
        <v/>
      </c>
      <c r="D3219" s="44">
        <f>JUL!C220</f>
        <v/>
      </c>
      <c r="E3219" s="44">
        <f>JUL!D220</f>
        <v/>
      </c>
      <c r="F3219" s="44">
        <f>JUL!E220</f>
        <v/>
      </c>
      <c r="G3219" s="44">
        <f>JUL!F220</f>
        <v/>
      </c>
      <c r="H3219" s="44">
        <f>JUL!G220</f>
        <v/>
      </c>
      <c r="I3219" s="45">
        <f>JUL!H220</f>
        <v/>
      </c>
      <c r="J3219" s="45">
        <f>JUL!I220</f>
        <v/>
      </c>
      <c r="K3219" s="44">
        <f>JUL!J220</f>
        <v/>
      </c>
      <c r="L3219" s="44">
        <f>JUL!K220</f>
        <v/>
      </c>
      <c r="M3219" s="46">
        <f>JUL!L220</f>
        <v/>
      </c>
      <c r="N3219" s="44">
        <f>JUL!M220</f>
        <v/>
      </c>
      <c r="O3219" s="44">
        <f>JUL!N220</f>
        <v/>
      </c>
      <c r="P3219" s="44">
        <f>JUL!O220</f>
        <v/>
      </c>
      <c r="Q3219" s="44">
        <f>JUL!P220</f>
        <v/>
      </c>
      <c r="R3219" s="44">
        <f>JUL!Q220</f>
        <v/>
      </c>
      <c r="S3219" s="46">
        <f>S3218+IF(X3219=0,0,M3219)</f>
        <v/>
      </c>
      <c r="T3219" s="47">
        <f>MAX(T3218,S3219)</f>
        <v/>
      </c>
      <c r="U3219" s="48">
        <f>S3219-T3219</f>
        <v/>
      </c>
      <c r="V3219" s="47">
        <f>IFERROR(SUMIFS(DATABASE!$M$5:$M$6004,DATABASE!$B$5:$B$6004,B3219,DATABASE!$X$5:$X$6004,1),0)</f>
        <v/>
      </c>
      <c r="W3219" s="31">
        <f>IFERROR(COUNTIFS(DATABASE!$B$5:$B$6004,B3219,DATABASE!$X$5:$X$6004,1),0)</f>
        <v/>
      </c>
      <c r="X3219" s="49">
        <f>--AND(ISNUMBER(B3219),C3219&lt;&gt;"",L3219&lt;&gt;"",M3219&lt;&gt;"")</f>
        <v/>
      </c>
    </row>
    <row r="3220" ht="15" customHeight="1" s="111">
      <c r="A3220" s="50" t="inlineStr">
        <is>
          <t>JUL</t>
        </is>
      </c>
      <c r="B3220" s="51">
        <f>JUL!A221</f>
        <v/>
      </c>
      <c r="C3220" s="52">
        <f>JUL!B221</f>
        <v/>
      </c>
      <c r="D3220" s="52">
        <f>JUL!C221</f>
        <v/>
      </c>
      <c r="E3220" s="52">
        <f>JUL!D221</f>
        <v/>
      </c>
      <c r="F3220" s="52">
        <f>JUL!E221</f>
        <v/>
      </c>
      <c r="G3220" s="52">
        <f>JUL!F221</f>
        <v/>
      </c>
      <c r="H3220" s="52">
        <f>JUL!G221</f>
        <v/>
      </c>
      <c r="I3220" s="53">
        <f>JUL!H221</f>
        <v/>
      </c>
      <c r="J3220" s="53">
        <f>JUL!I221</f>
        <v/>
      </c>
      <c r="K3220" s="52">
        <f>JUL!J221</f>
        <v/>
      </c>
      <c r="L3220" s="52">
        <f>JUL!K221</f>
        <v/>
      </c>
      <c r="M3220" s="54">
        <f>JUL!L221</f>
        <v/>
      </c>
      <c r="N3220" s="52">
        <f>JUL!M221</f>
        <v/>
      </c>
      <c r="O3220" s="52">
        <f>JUL!N221</f>
        <v/>
      </c>
      <c r="P3220" s="52">
        <f>JUL!O221</f>
        <v/>
      </c>
      <c r="Q3220" s="52">
        <f>JUL!P221</f>
        <v/>
      </c>
      <c r="R3220" s="52">
        <f>JUL!Q221</f>
        <v/>
      </c>
      <c r="S3220" s="54">
        <f>S3219+IF(X3220=0,0,M3220)</f>
        <v/>
      </c>
      <c r="T3220" s="55">
        <f>MAX(T3219,S3220)</f>
        <v/>
      </c>
      <c r="U3220" s="56">
        <f>S3220-T3220</f>
        <v/>
      </c>
      <c r="V3220" s="55">
        <f>IFERROR(SUMIFS(DATABASE!$M$5:$M$6004,DATABASE!$B$5:$B$6004,B3220,DATABASE!$X$5:$X$6004,1),0)</f>
        <v/>
      </c>
      <c r="W3220" s="57">
        <f>IFERROR(COUNTIFS(DATABASE!$B$5:$B$6004,B3220,DATABASE!$X$5:$X$6004,1),0)</f>
        <v/>
      </c>
      <c r="X3220" s="58">
        <f>--AND(ISNUMBER(B3220),C3220&lt;&gt;"",L3220&lt;&gt;"",M3220&lt;&gt;"")</f>
        <v/>
      </c>
    </row>
    <row r="3221" ht="15" customHeight="1" s="111">
      <c r="A3221" s="42" t="inlineStr">
        <is>
          <t>JUL</t>
        </is>
      </c>
      <c r="B3221" s="43">
        <f>JUL!A222</f>
        <v/>
      </c>
      <c r="C3221" s="44">
        <f>JUL!B222</f>
        <v/>
      </c>
      <c r="D3221" s="44">
        <f>JUL!C222</f>
        <v/>
      </c>
      <c r="E3221" s="44">
        <f>JUL!D222</f>
        <v/>
      </c>
      <c r="F3221" s="44">
        <f>JUL!E222</f>
        <v/>
      </c>
      <c r="G3221" s="44">
        <f>JUL!F222</f>
        <v/>
      </c>
      <c r="H3221" s="44">
        <f>JUL!G222</f>
        <v/>
      </c>
      <c r="I3221" s="45">
        <f>JUL!H222</f>
        <v/>
      </c>
      <c r="J3221" s="45">
        <f>JUL!I222</f>
        <v/>
      </c>
      <c r="K3221" s="44">
        <f>JUL!J222</f>
        <v/>
      </c>
      <c r="L3221" s="44">
        <f>JUL!K222</f>
        <v/>
      </c>
      <c r="M3221" s="46">
        <f>JUL!L222</f>
        <v/>
      </c>
      <c r="N3221" s="44">
        <f>JUL!M222</f>
        <v/>
      </c>
      <c r="O3221" s="44">
        <f>JUL!N222</f>
        <v/>
      </c>
      <c r="P3221" s="44">
        <f>JUL!O222</f>
        <v/>
      </c>
      <c r="Q3221" s="44">
        <f>JUL!P222</f>
        <v/>
      </c>
      <c r="R3221" s="44">
        <f>JUL!Q222</f>
        <v/>
      </c>
      <c r="S3221" s="46">
        <f>S3220+IF(X3221=0,0,M3221)</f>
        <v/>
      </c>
      <c r="T3221" s="47">
        <f>MAX(T3220,S3221)</f>
        <v/>
      </c>
      <c r="U3221" s="48">
        <f>S3221-T3221</f>
        <v/>
      </c>
      <c r="V3221" s="47">
        <f>IFERROR(SUMIFS(DATABASE!$M$5:$M$6004,DATABASE!$B$5:$B$6004,B3221,DATABASE!$X$5:$X$6004,1),0)</f>
        <v/>
      </c>
      <c r="W3221" s="31">
        <f>IFERROR(COUNTIFS(DATABASE!$B$5:$B$6004,B3221,DATABASE!$X$5:$X$6004,1),0)</f>
        <v/>
      </c>
      <c r="X3221" s="49">
        <f>--AND(ISNUMBER(B3221),C3221&lt;&gt;"",L3221&lt;&gt;"",M3221&lt;&gt;"")</f>
        <v/>
      </c>
    </row>
    <row r="3222" ht="15" customHeight="1" s="111">
      <c r="A3222" s="50" t="inlineStr">
        <is>
          <t>JUL</t>
        </is>
      </c>
      <c r="B3222" s="51">
        <f>JUL!A223</f>
        <v/>
      </c>
      <c r="C3222" s="52">
        <f>JUL!B223</f>
        <v/>
      </c>
      <c r="D3222" s="52">
        <f>JUL!C223</f>
        <v/>
      </c>
      <c r="E3222" s="52">
        <f>JUL!D223</f>
        <v/>
      </c>
      <c r="F3222" s="52">
        <f>JUL!E223</f>
        <v/>
      </c>
      <c r="G3222" s="52">
        <f>JUL!F223</f>
        <v/>
      </c>
      <c r="H3222" s="52">
        <f>JUL!G223</f>
        <v/>
      </c>
      <c r="I3222" s="53">
        <f>JUL!H223</f>
        <v/>
      </c>
      <c r="J3222" s="53">
        <f>JUL!I223</f>
        <v/>
      </c>
      <c r="K3222" s="52">
        <f>JUL!J223</f>
        <v/>
      </c>
      <c r="L3222" s="52">
        <f>JUL!K223</f>
        <v/>
      </c>
      <c r="M3222" s="54">
        <f>JUL!L223</f>
        <v/>
      </c>
      <c r="N3222" s="52">
        <f>JUL!M223</f>
        <v/>
      </c>
      <c r="O3222" s="52">
        <f>JUL!N223</f>
        <v/>
      </c>
      <c r="P3222" s="52">
        <f>JUL!O223</f>
        <v/>
      </c>
      <c r="Q3222" s="52">
        <f>JUL!P223</f>
        <v/>
      </c>
      <c r="R3222" s="52">
        <f>JUL!Q223</f>
        <v/>
      </c>
      <c r="S3222" s="54">
        <f>S3221+IF(X3222=0,0,M3222)</f>
        <v/>
      </c>
      <c r="T3222" s="55">
        <f>MAX(T3221,S3222)</f>
        <v/>
      </c>
      <c r="U3222" s="56">
        <f>S3222-T3222</f>
        <v/>
      </c>
      <c r="V3222" s="55">
        <f>IFERROR(SUMIFS(DATABASE!$M$5:$M$6004,DATABASE!$B$5:$B$6004,B3222,DATABASE!$X$5:$X$6004,1),0)</f>
        <v/>
      </c>
      <c r="W3222" s="57">
        <f>IFERROR(COUNTIFS(DATABASE!$B$5:$B$6004,B3222,DATABASE!$X$5:$X$6004,1),0)</f>
        <v/>
      </c>
      <c r="X3222" s="58">
        <f>--AND(ISNUMBER(B3222),C3222&lt;&gt;"",L3222&lt;&gt;"",M3222&lt;&gt;"")</f>
        <v/>
      </c>
    </row>
    <row r="3223" ht="15" customHeight="1" s="111">
      <c r="A3223" s="42" t="inlineStr">
        <is>
          <t>JUL</t>
        </is>
      </c>
      <c r="B3223" s="43">
        <f>JUL!A224</f>
        <v/>
      </c>
      <c r="C3223" s="44">
        <f>JUL!B224</f>
        <v/>
      </c>
      <c r="D3223" s="44">
        <f>JUL!C224</f>
        <v/>
      </c>
      <c r="E3223" s="44">
        <f>JUL!D224</f>
        <v/>
      </c>
      <c r="F3223" s="44">
        <f>JUL!E224</f>
        <v/>
      </c>
      <c r="G3223" s="44">
        <f>JUL!F224</f>
        <v/>
      </c>
      <c r="H3223" s="44">
        <f>JUL!G224</f>
        <v/>
      </c>
      <c r="I3223" s="45">
        <f>JUL!H224</f>
        <v/>
      </c>
      <c r="J3223" s="45">
        <f>JUL!I224</f>
        <v/>
      </c>
      <c r="K3223" s="44">
        <f>JUL!J224</f>
        <v/>
      </c>
      <c r="L3223" s="44">
        <f>JUL!K224</f>
        <v/>
      </c>
      <c r="M3223" s="46">
        <f>JUL!L224</f>
        <v/>
      </c>
      <c r="N3223" s="44">
        <f>JUL!M224</f>
        <v/>
      </c>
      <c r="O3223" s="44">
        <f>JUL!N224</f>
        <v/>
      </c>
      <c r="P3223" s="44">
        <f>JUL!O224</f>
        <v/>
      </c>
      <c r="Q3223" s="44">
        <f>JUL!P224</f>
        <v/>
      </c>
      <c r="R3223" s="44">
        <f>JUL!Q224</f>
        <v/>
      </c>
      <c r="S3223" s="46">
        <f>S3222+IF(X3223=0,0,M3223)</f>
        <v/>
      </c>
      <c r="T3223" s="47">
        <f>MAX(T3222,S3223)</f>
        <v/>
      </c>
      <c r="U3223" s="48">
        <f>S3223-T3223</f>
        <v/>
      </c>
      <c r="V3223" s="47">
        <f>IFERROR(SUMIFS(DATABASE!$M$5:$M$6004,DATABASE!$B$5:$B$6004,B3223,DATABASE!$X$5:$X$6004,1),0)</f>
        <v/>
      </c>
      <c r="W3223" s="31">
        <f>IFERROR(COUNTIFS(DATABASE!$B$5:$B$6004,B3223,DATABASE!$X$5:$X$6004,1),0)</f>
        <v/>
      </c>
      <c r="X3223" s="49">
        <f>--AND(ISNUMBER(B3223),C3223&lt;&gt;"",L3223&lt;&gt;"",M3223&lt;&gt;"")</f>
        <v/>
      </c>
    </row>
    <row r="3224" ht="15" customHeight="1" s="111">
      <c r="A3224" s="50" t="inlineStr">
        <is>
          <t>JUL</t>
        </is>
      </c>
      <c r="B3224" s="51">
        <f>JUL!A225</f>
        <v/>
      </c>
      <c r="C3224" s="52">
        <f>JUL!B225</f>
        <v/>
      </c>
      <c r="D3224" s="52">
        <f>JUL!C225</f>
        <v/>
      </c>
      <c r="E3224" s="52">
        <f>JUL!D225</f>
        <v/>
      </c>
      <c r="F3224" s="52">
        <f>JUL!E225</f>
        <v/>
      </c>
      <c r="G3224" s="52">
        <f>JUL!F225</f>
        <v/>
      </c>
      <c r="H3224" s="52">
        <f>JUL!G225</f>
        <v/>
      </c>
      <c r="I3224" s="53">
        <f>JUL!H225</f>
        <v/>
      </c>
      <c r="J3224" s="53">
        <f>JUL!I225</f>
        <v/>
      </c>
      <c r="K3224" s="52">
        <f>JUL!J225</f>
        <v/>
      </c>
      <c r="L3224" s="52">
        <f>JUL!K225</f>
        <v/>
      </c>
      <c r="M3224" s="54">
        <f>JUL!L225</f>
        <v/>
      </c>
      <c r="N3224" s="52">
        <f>JUL!M225</f>
        <v/>
      </c>
      <c r="O3224" s="52">
        <f>JUL!N225</f>
        <v/>
      </c>
      <c r="P3224" s="52">
        <f>JUL!O225</f>
        <v/>
      </c>
      <c r="Q3224" s="52">
        <f>JUL!P225</f>
        <v/>
      </c>
      <c r="R3224" s="52">
        <f>JUL!Q225</f>
        <v/>
      </c>
      <c r="S3224" s="54">
        <f>S3223+IF(X3224=0,0,M3224)</f>
        <v/>
      </c>
      <c r="T3224" s="55">
        <f>MAX(T3223,S3224)</f>
        <v/>
      </c>
      <c r="U3224" s="56">
        <f>S3224-T3224</f>
        <v/>
      </c>
      <c r="V3224" s="55">
        <f>IFERROR(SUMIFS(DATABASE!$M$5:$M$6004,DATABASE!$B$5:$B$6004,B3224,DATABASE!$X$5:$X$6004,1),0)</f>
        <v/>
      </c>
      <c r="W3224" s="57">
        <f>IFERROR(COUNTIFS(DATABASE!$B$5:$B$6004,B3224,DATABASE!$X$5:$X$6004,1),0)</f>
        <v/>
      </c>
      <c r="X3224" s="58">
        <f>--AND(ISNUMBER(B3224),C3224&lt;&gt;"",L3224&lt;&gt;"",M3224&lt;&gt;"")</f>
        <v/>
      </c>
    </row>
    <row r="3225" ht="15" customHeight="1" s="111">
      <c r="A3225" s="42" t="inlineStr">
        <is>
          <t>JUL</t>
        </is>
      </c>
      <c r="B3225" s="43">
        <f>JUL!A226</f>
        <v/>
      </c>
      <c r="C3225" s="44">
        <f>JUL!B226</f>
        <v/>
      </c>
      <c r="D3225" s="44">
        <f>JUL!C226</f>
        <v/>
      </c>
      <c r="E3225" s="44">
        <f>JUL!D226</f>
        <v/>
      </c>
      <c r="F3225" s="44">
        <f>JUL!E226</f>
        <v/>
      </c>
      <c r="G3225" s="44">
        <f>JUL!F226</f>
        <v/>
      </c>
      <c r="H3225" s="44">
        <f>JUL!G226</f>
        <v/>
      </c>
      <c r="I3225" s="45">
        <f>JUL!H226</f>
        <v/>
      </c>
      <c r="J3225" s="45">
        <f>JUL!I226</f>
        <v/>
      </c>
      <c r="K3225" s="44">
        <f>JUL!J226</f>
        <v/>
      </c>
      <c r="L3225" s="44">
        <f>JUL!K226</f>
        <v/>
      </c>
      <c r="M3225" s="46">
        <f>JUL!L226</f>
        <v/>
      </c>
      <c r="N3225" s="44">
        <f>JUL!M226</f>
        <v/>
      </c>
      <c r="O3225" s="44">
        <f>JUL!N226</f>
        <v/>
      </c>
      <c r="P3225" s="44">
        <f>JUL!O226</f>
        <v/>
      </c>
      <c r="Q3225" s="44">
        <f>JUL!P226</f>
        <v/>
      </c>
      <c r="R3225" s="44">
        <f>JUL!Q226</f>
        <v/>
      </c>
      <c r="S3225" s="46">
        <f>S3224+IF(X3225=0,0,M3225)</f>
        <v/>
      </c>
      <c r="T3225" s="47">
        <f>MAX(T3224,S3225)</f>
        <v/>
      </c>
      <c r="U3225" s="48">
        <f>S3225-T3225</f>
        <v/>
      </c>
      <c r="V3225" s="47">
        <f>IFERROR(SUMIFS(DATABASE!$M$5:$M$6004,DATABASE!$B$5:$B$6004,B3225,DATABASE!$X$5:$X$6004,1),0)</f>
        <v/>
      </c>
      <c r="W3225" s="31">
        <f>IFERROR(COUNTIFS(DATABASE!$B$5:$B$6004,B3225,DATABASE!$X$5:$X$6004,1),0)</f>
        <v/>
      </c>
      <c r="X3225" s="49">
        <f>--AND(ISNUMBER(B3225),C3225&lt;&gt;"",L3225&lt;&gt;"",M3225&lt;&gt;"")</f>
        <v/>
      </c>
    </row>
    <row r="3226" ht="15" customHeight="1" s="111">
      <c r="A3226" s="50" t="inlineStr">
        <is>
          <t>JUL</t>
        </is>
      </c>
      <c r="B3226" s="51">
        <f>JUL!A227</f>
        <v/>
      </c>
      <c r="C3226" s="52">
        <f>JUL!B227</f>
        <v/>
      </c>
      <c r="D3226" s="52">
        <f>JUL!C227</f>
        <v/>
      </c>
      <c r="E3226" s="52">
        <f>JUL!D227</f>
        <v/>
      </c>
      <c r="F3226" s="52">
        <f>JUL!E227</f>
        <v/>
      </c>
      <c r="G3226" s="52">
        <f>JUL!F227</f>
        <v/>
      </c>
      <c r="H3226" s="52">
        <f>JUL!G227</f>
        <v/>
      </c>
      <c r="I3226" s="53">
        <f>JUL!H227</f>
        <v/>
      </c>
      <c r="J3226" s="53">
        <f>JUL!I227</f>
        <v/>
      </c>
      <c r="K3226" s="52">
        <f>JUL!J227</f>
        <v/>
      </c>
      <c r="L3226" s="52">
        <f>JUL!K227</f>
        <v/>
      </c>
      <c r="M3226" s="54">
        <f>JUL!L227</f>
        <v/>
      </c>
      <c r="N3226" s="52">
        <f>JUL!M227</f>
        <v/>
      </c>
      <c r="O3226" s="52">
        <f>JUL!N227</f>
        <v/>
      </c>
      <c r="P3226" s="52">
        <f>JUL!O227</f>
        <v/>
      </c>
      <c r="Q3226" s="52">
        <f>JUL!P227</f>
        <v/>
      </c>
      <c r="R3226" s="52">
        <f>JUL!Q227</f>
        <v/>
      </c>
      <c r="S3226" s="54">
        <f>S3225+IF(X3226=0,0,M3226)</f>
        <v/>
      </c>
      <c r="T3226" s="55">
        <f>MAX(T3225,S3226)</f>
        <v/>
      </c>
      <c r="U3226" s="56">
        <f>S3226-T3226</f>
        <v/>
      </c>
      <c r="V3226" s="55">
        <f>IFERROR(SUMIFS(DATABASE!$M$5:$M$6004,DATABASE!$B$5:$B$6004,B3226,DATABASE!$X$5:$X$6004,1),0)</f>
        <v/>
      </c>
      <c r="W3226" s="57">
        <f>IFERROR(COUNTIFS(DATABASE!$B$5:$B$6004,B3226,DATABASE!$X$5:$X$6004,1),0)</f>
        <v/>
      </c>
      <c r="X3226" s="58">
        <f>--AND(ISNUMBER(B3226),C3226&lt;&gt;"",L3226&lt;&gt;"",M3226&lt;&gt;"")</f>
        <v/>
      </c>
    </row>
    <row r="3227" ht="15" customHeight="1" s="111">
      <c r="A3227" s="42" t="inlineStr">
        <is>
          <t>JUL</t>
        </is>
      </c>
      <c r="B3227" s="43">
        <f>JUL!A228</f>
        <v/>
      </c>
      <c r="C3227" s="44">
        <f>JUL!B228</f>
        <v/>
      </c>
      <c r="D3227" s="44">
        <f>JUL!C228</f>
        <v/>
      </c>
      <c r="E3227" s="44">
        <f>JUL!D228</f>
        <v/>
      </c>
      <c r="F3227" s="44">
        <f>JUL!E228</f>
        <v/>
      </c>
      <c r="G3227" s="44">
        <f>JUL!F228</f>
        <v/>
      </c>
      <c r="H3227" s="44">
        <f>JUL!G228</f>
        <v/>
      </c>
      <c r="I3227" s="45">
        <f>JUL!H228</f>
        <v/>
      </c>
      <c r="J3227" s="45">
        <f>JUL!I228</f>
        <v/>
      </c>
      <c r="K3227" s="44">
        <f>JUL!J228</f>
        <v/>
      </c>
      <c r="L3227" s="44">
        <f>JUL!K228</f>
        <v/>
      </c>
      <c r="M3227" s="46">
        <f>JUL!L228</f>
        <v/>
      </c>
      <c r="N3227" s="44">
        <f>JUL!M228</f>
        <v/>
      </c>
      <c r="O3227" s="44">
        <f>JUL!N228</f>
        <v/>
      </c>
      <c r="P3227" s="44">
        <f>JUL!O228</f>
        <v/>
      </c>
      <c r="Q3227" s="44">
        <f>JUL!P228</f>
        <v/>
      </c>
      <c r="R3227" s="44">
        <f>JUL!Q228</f>
        <v/>
      </c>
      <c r="S3227" s="46">
        <f>S3226+IF(X3227=0,0,M3227)</f>
        <v/>
      </c>
      <c r="T3227" s="47">
        <f>MAX(T3226,S3227)</f>
        <v/>
      </c>
      <c r="U3227" s="48">
        <f>S3227-T3227</f>
        <v/>
      </c>
      <c r="V3227" s="47">
        <f>IFERROR(SUMIFS(DATABASE!$M$5:$M$6004,DATABASE!$B$5:$B$6004,B3227,DATABASE!$X$5:$X$6004,1),0)</f>
        <v/>
      </c>
      <c r="W3227" s="31">
        <f>IFERROR(COUNTIFS(DATABASE!$B$5:$B$6004,B3227,DATABASE!$X$5:$X$6004,1),0)</f>
        <v/>
      </c>
      <c r="X3227" s="49">
        <f>--AND(ISNUMBER(B3227),C3227&lt;&gt;"",L3227&lt;&gt;"",M3227&lt;&gt;"")</f>
        <v/>
      </c>
    </row>
    <row r="3228" ht="15" customHeight="1" s="111">
      <c r="A3228" s="50" t="inlineStr">
        <is>
          <t>JUL</t>
        </is>
      </c>
      <c r="B3228" s="51">
        <f>JUL!A229</f>
        <v/>
      </c>
      <c r="C3228" s="52">
        <f>JUL!B229</f>
        <v/>
      </c>
      <c r="D3228" s="52">
        <f>JUL!C229</f>
        <v/>
      </c>
      <c r="E3228" s="52">
        <f>JUL!D229</f>
        <v/>
      </c>
      <c r="F3228" s="52">
        <f>JUL!E229</f>
        <v/>
      </c>
      <c r="G3228" s="52">
        <f>JUL!F229</f>
        <v/>
      </c>
      <c r="H3228" s="52">
        <f>JUL!G229</f>
        <v/>
      </c>
      <c r="I3228" s="53">
        <f>JUL!H229</f>
        <v/>
      </c>
      <c r="J3228" s="53">
        <f>JUL!I229</f>
        <v/>
      </c>
      <c r="K3228" s="52">
        <f>JUL!J229</f>
        <v/>
      </c>
      <c r="L3228" s="52">
        <f>JUL!K229</f>
        <v/>
      </c>
      <c r="M3228" s="54">
        <f>JUL!L229</f>
        <v/>
      </c>
      <c r="N3228" s="52">
        <f>JUL!M229</f>
        <v/>
      </c>
      <c r="O3228" s="52">
        <f>JUL!N229</f>
        <v/>
      </c>
      <c r="P3228" s="52">
        <f>JUL!O229</f>
        <v/>
      </c>
      <c r="Q3228" s="52">
        <f>JUL!P229</f>
        <v/>
      </c>
      <c r="R3228" s="52">
        <f>JUL!Q229</f>
        <v/>
      </c>
      <c r="S3228" s="54">
        <f>S3227+IF(X3228=0,0,M3228)</f>
        <v/>
      </c>
      <c r="T3228" s="55">
        <f>MAX(T3227,S3228)</f>
        <v/>
      </c>
      <c r="U3228" s="56">
        <f>S3228-T3228</f>
        <v/>
      </c>
      <c r="V3228" s="55">
        <f>IFERROR(SUMIFS(DATABASE!$M$5:$M$6004,DATABASE!$B$5:$B$6004,B3228,DATABASE!$X$5:$X$6004,1),0)</f>
        <v/>
      </c>
      <c r="W3228" s="57">
        <f>IFERROR(COUNTIFS(DATABASE!$B$5:$B$6004,B3228,DATABASE!$X$5:$X$6004,1),0)</f>
        <v/>
      </c>
      <c r="X3228" s="58">
        <f>--AND(ISNUMBER(B3228),C3228&lt;&gt;"",L3228&lt;&gt;"",M3228&lt;&gt;"")</f>
        <v/>
      </c>
    </row>
    <row r="3229" ht="15" customHeight="1" s="111">
      <c r="A3229" s="42" t="inlineStr">
        <is>
          <t>JUL</t>
        </is>
      </c>
      <c r="B3229" s="43">
        <f>JUL!A230</f>
        <v/>
      </c>
      <c r="C3229" s="44">
        <f>JUL!B230</f>
        <v/>
      </c>
      <c r="D3229" s="44">
        <f>JUL!C230</f>
        <v/>
      </c>
      <c r="E3229" s="44">
        <f>JUL!D230</f>
        <v/>
      </c>
      <c r="F3229" s="44">
        <f>JUL!E230</f>
        <v/>
      </c>
      <c r="G3229" s="44">
        <f>JUL!F230</f>
        <v/>
      </c>
      <c r="H3229" s="44">
        <f>JUL!G230</f>
        <v/>
      </c>
      <c r="I3229" s="45">
        <f>JUL!H230</f>
        <v/>
      </c>
      <c r="J3229" s="45">
        <f>JUL!I230</f>
        <v/>
      </c>
      <c r="K3229" s="44">
        <f>JUL!J230</f>
        <v/>
      </c>
      <c r="L3229" s="44">
        <f>JUL!K230</f>
        <v/>
      </c>
      <c r="M3229" s="46">
        <f>JUL!L230</f>
        <v/>
      </c>
      <c r="N3229" s="44">
        <f>JUL!M230</f>
        <v/>
      </c>
      <c r="O3229" s="44">
        <f>JUL!N230</f>
        <v/>
      </c>
      <c r="P3229" s="44">
        <f>JUL!O230</f>
        <v/>
      </c>
      <c r="Q3229" s="44">
        <f>JUL!P230</f>
        <v/>
      </c>
      <c r="R3229" s="44">
        <f>JUL!Q230</f>
        <v/>
      </c>
      <c r="S3229" s="46">
        <f>S3228+IF(X3229=0,0,M3229)</f>
        <v/>
      </c>
      <c r="T3229" s="47">
        <f>MAX(T3228,S3229)</f>
        <v/>
      </c>
      <c r="U3229" s="48">
        <f>S3229-T3229</f>
        <v/>
      </c>
      <c r="V3229" s="47">
        <f>IFERROR(SUMIFS(DATABASE!$M$5:$M$6004,DATABASE!$B$5:$B$6004,B3229,DATABASE!$X$5:$X$6004,1),0)</f>
        <v/>
      </c>
      <c r="W3229" s="31">
        <f>IFERROR(COUNTIFS(DATABASE!$B$5:$B$6004,B3229,DATABASE!$X$5:$X$6004,1),0)</f>
        <v/>
      </c>
      <c r="X3229" s="49">
        <f>--AND(ISNUMBER(B3229),C3229&lt;&gt;"",L3229&lt;&gt;"",M3229&lt;&gt;"")</f>
        <v/>
      </c>
    </row>
    <row r="3230" ht="15" customHeight="1" s="111">
      <c r="A3230" s="50" t="inlineStr">
        <is>
          <t>JUL</t>
        </is>
      </c>
      <c r="B3230" s="51">
        <f>JUL!A231</f>
        <v/>
      </c>
      <c r="C3230" s="52">
        <f>JUL!B231</f>
        <v/>
      </c>
      <c r="D3230" s="52">
        <f>JUL!C231</f>
        <v/>
      </c>
      <c r="E3230" s="52">
        <f>JUL!D231</f>
        <v/>
      </c>
      <c r="F3230" s="52">
        <f>JUL!E231</f>
        <v/>
      </c>
      <c r="G3230" s="52">
        <f>JUL!F231</f>
        <v/>
      </c>
      <c r="H3230" s="52">
        <f>JUL!G231</f>
        <v/>
      </c>
      <c r="I3230" s="53">
        <f>JUL!H231</f>
        <v/>
      </c>
      <c r="J3230" s="53">
        <f>JUL!I231</f>
        <v/>
      </c>
      <c r="K3230" s="52">
        <f>JUL!J231</f>
        <v/>
      </c>
      <c r="L3230" s="52">
        <f>JUL!K231</f>
        <v/>
      </c>
      <c r="M3230" s="54">
        <f>JUL!L231</f>
        <v/>
      </c>
      <c r="N3230" s="52">
        <f>JUL!M231</f>
        <v/>
      </c>
      <c r="O3230" s="52">
        <f>JUL!N231</f>
        <v/>
      </c>
      <c r="P3230" s="52">
        <f>JUL!O231</f>
        <v/>
      </c>
      <c r="Q3230" s="52">
        <f>JUL!P231</f>
        <v/>
      </c>
      <c r="R3230" s="52">
        <f>JUL!Q231</f>
        <v/>
      </c>
      <c r="S3230" s="54">
        <f>S3229+IF(X3230=0,0,M3230)</f>
        <v/>
      </c>
      <c r="T3230" s="55">
        <f>MAX(T3229,S3230)</f>
        <v/>
      </c>
      <c r="U3230" s="56">
        <f>S3230-T3230</f>
        <v/>
      </c>
      <c r="V3230" s="55">
        <f>IFERROR(SUMIFS(DATABASE!$M$5:$M$6004,DATABASE!$B$5:$B$6004,B3230,DATABASE!$X$5:$X$6004,1),0)</f>
        <v/>
      </c>
      <c r="W3230" s="57">
        <f>IFERROR(COUNTIFS(DATABASE!$B$5:$B$6004,B3230,DATABASE!$X$5:$X$6004,1),0)</f>
        <v/>
      </c>
      <c r="X3230" s="58">
        <f>--AND(ISNUMBER(B3230),C3230&lt;&gt;"",L3230&lt;&gt;"",M3230&lt;&gt;"")</f>
        <v/>
      </c>
    </row>
    <row r="3231" ht="15" customHeight="1" s="111">
      <c r="A3231" s="42" t="inlineStr">
        <is>
          <t>JUL</t>
        </is>
      </c>
      <c r="B3231" s="43">
        <f>JUL!A232</f>
        <v/>
      </c>
      <c r="C3231" s="44">
        <f>JUL!B232</f>
        <v/>
      </c>
      <c r="D3231" s="44">
        <f>JUL!C232</f>
        <v/>
      </c>
      <c r="E3231" s="44">
        <f>JUL!D232</f>
        <v/>
      </c>
      <c r="F3231" s="44">
        <f>JUL!E232</f>
        <v/>
      </c>
      <c r="G3231" s="44">
        <f>JUL!F232</f>
        <v/>
      </c>
      <c r="H3231" s="44">
        <f>JUL!G232</f>
        <v/>
      </c>
      <c r="I3231" s="45">
        <f>JUL!H232</f>
        <v/>
      </c>
      <c r="J3231" s="45">
        <f>JUL!I232</f>
        <v/>
      </c>
      <c r="K3231" s="44">
        <f>JUL!J232</f>
        <v/>
      </c>
      <c r="L3231" s="44">
        <f>JUL!K232</f>
        <v/>
      </c>
      <c r="M3231" s="46">
        <f>JUL!L232</f>
        <v/>
      </c>
      <c r="N3231" s="44">
        <f>JUL!M232</f>
        <v/>
      </c>
      <c r="O3231" s="44">
        <f>JUL!N232</f>
        <v/>
      </c>
      <c r="P3231" s="44">
        <f>JUL!O232</f>
        <v/>
      </c>
      <c r="Q3231" s="44">
        <f>JUL!P232</f>
        <v/>
      </c>
      <c r="R3231" s="44">
        <f>JUL!Q232</f>
        <v/>
      </c>
      <c r="S3231" s="46">
        <f>S3230+IF(X3231=0,0,M3231)</f>
        <v/>
      </c>
      <c r="T3231" s="47">
        <f>MAX(T3230,S3231)</f>
        <v/>
      </c>
      <c r="U3231" s="48">
        <f>S3231-T3231</f>
        <v/>
      </c>
      <c r="V3231" s="47">
        <f>IFERROR(SUMIFS(DATABASE!$M$5:$M$6004,DATABASE!$B$5:$B$6004,B3231,DATABASE!$X$5:$X$6004,1),0)</f>
        <v/>
      </c>
      <c r="W3231" s="31">
        <f>IFERROR(COUNTIFS(DATABASE!$B$5:$B$6004,B3231,DATABASE!$X$5:$X$6004,1),0)</f>
        <v/>
      </c>
      <c r="X3231" s="49">
        <f>--AND(ISNUMBER(B3231),C3231&lt;&gt;"",L3231&lt;&gt;"",M3231&lt;&gt;"")</f>
        <v/>
      </c>
    </row>
    <row r="3232" ht="15" customHeight="1" s="111">
      <c r="A3232" s="50" t="inlineStr">
        <is>
          <t>JUL</t>
        </is>
      </c>
      <c r="B3232" s="51">
        <f>JUL!A233</f>
        <v/>
      </c>
      <c r="C3232" s="52">
        <f>JUL!B233</f>
        <v/>
      </c>
      <c r="D3232" s="52">
        <f>JUL!C233</f>
        <v/>
      </c>
      <c r="E3232" s="52">
        <f>JUL!D233</f>
        <v/>
      </c>
      <c r="F3232" s="52">
        <f>JUL!E233</f>
        <v/>
      </c>
      <c r="G3232" s="52">
        <f>JUL!F233</f>
        <v/>
      </c>
      <c r="H3232" s="52">
        <f>JUL!G233</f>
        <v/>
      </c>
      <c r="I3232" s="53">
        <f>JUL!H233</f>
        <v/>
      </c>
      <c r="J3232" s="53">
        <f>JUL!I233</f>
        <v/>
      </c>
      <c r="K3232" s="52">
        <f>JUL!J233</f>
        <v/>
      </c>
      <c r="L3232" s="52">
        <f>JUL!K233</f>
        <v/>
      </c>
      <c r="M3232" s="54">
        <f>JUL!L233</f>
        <v/>
      </c>
      <c r="N3232" s="52">
        <f>JUL!M233</f>
        <v/>
      </c>
      <c r="O3232" s="52">
        <f>JUL!N233</f>
        <v/>
      </c>
      <c r="P3232" s="52">
        <f>JUL!O233</f>
        <v/>
      </c>
      <c r="Q3232" s="52">
        <f>JUL!P233</f>
        <v/>
      </c>
      <c r="R3232" s="52">
        <f>JUL!Q233</f>
        <v/>
      </c>
      <c r="S3232" s="54">
        <f>S3231+IF(X3232=0,0,M3232)</f>
        <v/>
      </c>
      <c r="T3232" s="55">
        <f>MAX(T3231,S3232)</f>
        <v/>
      </c>
      <c r="U3232" s="56">
        <f>S3232-T3232</f>
        <v/>
      </c>
      <c r="V3232" s="55">
        <f>IFERROR(SUMIFS(DATABASE!$M$5:$M$6004,DATABASE!$B$5:$B$6004,B3232,DATABASE!$X$5:$X$6004,1),0)</f>
        <v/>
      </c>
      <c r="W3232" s="57">
        <f>IFERROR(COUNTIFS(DATABASE!$B$5:$B$6004,B3232,DATABASE!$X$5:$X$6004,1),0)</f>
        <v/>
      </c>
      <c r="X3232" s="58">
        <f>--AND(ISNUMBER(B3232),C3232&lt;&gt;"",L3232&lt;&gt;"",M3232&lt;&gt;"")</f>
        <v/>
      </c>
    </row>
    <row r="3233" ht="15" customHeight="1" s="111">
      <c r="A3233" s="42" t="inlineStr">
        <is>
          <t>JUL</t>
        </is>
      </c>
      <c r="B3233" s="43">
        <f>JUL!A234</f>
        <v/>
      </c>
      <c r="C3233" s="44">
        <f>JUL!B234</f>
        <v/>
      </c>
      <c r="D3233" s="44">
        <f>JUL!C234</f>
        <v/>
      </c>
      <c r="E3233" s="44">
        <f>JUL!D234</f>
        <v/>
      </c>
      <c r="F3233" s="44">
        <f>JUL!E234</f>
        <v/>
      </c>
      <c r="G3233" s="44">
        <f>JUL!F234</f>
        <v/>
      </c>
      <c r="H3233" s="44">
        <f>JUL!G234</f>
        <v/>
      </c>
      <c r="I3233" s="45">
        <f>JUL!H234</f>
        <v/>
      </c>
      <c r="J3233" s="45">
        <f>JUL!I234</f>
        <v/>
      </c>
      <c r="K3233" s="44">
        <f>JUL!J234</f>
        <v/>
      </c>
      <c r="L3233" s="44">
        <f>JUL!K234</f>
        <v/>
      </c>
      <c r="M3233" s="46">
        <f>JUL!L234</f>
        <v/>
      </c>
      <c r="N3233" s="44">
        <f>JUL!M234</f>
        <v/>
      </c>
      <c r="O3233" s="44">
        <f>JUL!N234</f>
        <v/>
      </c>
      <c r="P3233" s="44">
        <f>JUL!O234</f>
        <v/>
      </c>
      <c r="Q3233" s="44">
        <f>JUL!P234</f>
        <v/>
      </c>
      <c r="R3233" s="44">
        <f>JUL!Q234</f>
        <v/>
      </c>
      <c r="S3233" s="46">
        <f>S3232+IF(X3233=0,0,M3233)</f>
        <v/>
      </c>
      <c r="T3233" s="47">
        <f>MAX(T3232,S3233)</f>
        <v/>
      </c>
      <c r="U3233" s="48">
        <f>S3233-T3233</f>
        <v/>
      </c>
      <c r="V3233" s="47">
        <f>IFERROR(SUMIFS(DATABASE!$M$5:$M$6004,DATABASE!$B$5:$B$6004,B3233,DATABASE!$X$5:$X$6004,1),0)</f>
        <v/>
      </c>
      <c r="W3233" s="31">
        <f>IFERROR(COUNTIFS(DATABASE!$B$5:$B$6004,B3233,DATABASE!$X$5:$X$6004,1),0)</f>
        <v/>
      </c>
      <c r="X3233" s="49">
        <f>--AND(ISNUMBER(B3233),C3233&lt;&gt;"",L3233&lt;&gt;"",M3233&lt;&gt;"")</f>
        <v/>
      </c>
    </row>
    <row r="3234" ht="15" customHeight="1" s="111">
      <c r="A3234" s="50" t="inlineStr">
        <is>
          <t>JUL</t>
        </is>
      </c>
      <c r="B3234" s="51">
        <f>JUL!A235</f>
        <v/>
      </c>
      <c r="C3234" s="52">
        <f>JUL!B235</f>
        <v/>
      </c>
      <c r="D3234" s="52">
        <f>JUL!C235</f>
        <v/>
      </c>
      <c r="E3234" s="52">
        <f>JUL!D235</f>
        <v/>
      </c>
      <c r="F3234" s="52">
        <f>JUL!E235</f>
        <v/>
      </c>
      <c r="G3234" s="52">
        <f>JUL!F235</f>
        <v/>
      </c>
      <c r="H3234" s="52">
        <f>JUL!G235</f>
        <v/>
      </c>
      <c r="I3234" s="53">
        <f>JUL!H235</f>
        <v/>
      </c>
      <c r="J3234" s="53">
        <f>JUL!I235</f>
        <v/>
      </c>
      <c r="K3234" s="52">
        <f>JUL!J235</f>
        <v/>
      </c>
      <c r="L3234" s="52">
        <f>JUL!K235</f>
        <v/>
      </c>
      <c r="M3234" s="54">
        <f>JUL!L235</f>
        <v/>
      </c>
      <c r="N3234" s="52">
        <f>JUL!M235</f>
        <v/>
      </c>
      <c r="O3234" s="52">
        <f>JUL!N235</f>
        <v/>
      </c>
      <c r="P3234" s="52">
        <f>JUL!O235</f>
        <v/>
      </c>
      <c r="Q3234" s="52">
        <f>JUL!P235</f>
        <v/>
      </c>
      <c r="R3234" s="52">
        <f>JUL!Q235</f>
        <v/>
      </c>
      <c r="S3234" s="54">
        <f>S3233+IF(X3234=0,0,M3234)</f>
        <v/>
      </c>
      <c r="T3234" s="55">
        <f>MAX(T3233,S3234)</f>
        <v/>
      </c>
      <c r="U3234" s="56">
        <f>S3234-T3234</f>
        <v/>
      </c>
      <c r="V3234" s="55">
        <f>IFERROR(SUMIFS(DATABASE!$M$5:$M$6004,DATABASE!$B$5:$B$6004,B3234,DATABASE!$X$5:$X$6004,1),0)</f>
        <v/>
      </c>
      <c r="W3234" s="57">
        <f>IFERROR(COUNTIFS(DATABASE!$B$5:$B$6004,B3234,DATABASE!$X$5:$X$6004,1),0)</f>
        <v/>
      </c>
      <c r="X3234" s="58">
        <f>--AND(ISNUMBER(B3234),C3234&lt;&gt;"",L3234&lt;&gt;"",M3234&lt;&gt;"")</f>
        <v/>
      </c>
    </row>
    <row r="3235" ht="15" customHeight="1" s="111">
      <c r="A3235" s="42" t="inlineStr">
        <is>
          <t>JUL</t>
        </is>
      </c>
      <c r="B3235" s="43">
        <f>JUL!A236</f>
        <v/>
      </c>
      <c r="C3235" s="44">
        <f>JUL!B236</f>
        <v/>
      </c>
      <c r="D3235" s="44">
        <f>JUL!C236</f>
        <v/>
      </c>
      <c r="E3235" s="44">
        <f>JUL!D236</f>
        <v/>
      </c>
      <c r="F3235" s="44">
        <f>JUL!E236</f>
        <v/>
      </c>
      <c r="G3235" s="44">
        <f>JUL!F236</f>
        <v/>
      </c>
      <c r="H3235" s="44">
        <f>JUL!G236</f>
        <v/>
      </c>
      <c r="I3235" s="45">
        <f>JUL!H236</f>
        <v/>
      </c>
      <c r="J3235" s="45">
        <f>JUL!I236</f>
        <v/>
      </c>
      <c r="K3235" s="44">
        <f>JUL!J236</f>
        <v/>
      </c>
      <c r="L3235" s="44">
        <f>JUL!K236</f>
        <v/>
      </c>
      <c r="M3235" s="46">
        <f>JUL!L236</f>
        <v/>
      </c>
      <c r="N3235" s="44">
        <f>JUL!M236</f>
        <v/>
      </c>
      <c r="O3235" s="44">
        <f>JUL!N236</f>
        <v/>
      </c>
      <c r="P3235" s="44">
        <f>JUL!O236</f>
        <v/>
      </c>
      <c r="Q3235" s="44">
        <f>JUL!P236</f>
        <v/>
      </c>
      <c r="R3235" s="44">
        <f>JUL!Q236</f>
        <v/>
      </c>
      <c r="S3235" s="46">
        <f>S3234+IF(X3235=0,0,M3235)</f>
        <v/>
      </c>
      <c r="T3235" s="47">
        <f>MAX(T3234,S3235)</f>
        <v/>
      </c>
      <c r="U3235" s="48">
        <f>S3235-T3235</f>
        <v/>
      </c>
      <c r="V3235" s="47">
        <f>IFERROR(SUMIFS(DATABASE!$M$5:$M$6004,DATABASE!$B$5:$B$6004,B3235,DATABASE!$X$5:$X$6004,1),0)</f>
        <v/>
      </c>
      <c r="W3235" s="31">
        <f>IFERROR(COUNTIFS(DATABASE!$B$5:$B$6004,B3235,DATABASE!$X$5:$X$6004,1),0)</f>
        <v/>
      </c>
      <c r="X3235" s="49">
        <f>--AND(ISNUMBER(B3235),C3235&lt;&gt;"",L3235&lt;&gt;"",M3235&lt;&gt;"")</f>
        <v/>
      </c>
    </row>
    <row r="3236" ht="15" customHeight="1" s="111">
      <c r="A3236" s="50" t="inlineStr">
        <is>
          <t>JUL</t>
        </is>
      </c>
      <c r="B3236" s="51">
        <f>JUL!A237</f>
        <v/>
      </c>
      <c r="C3236" s="52">
        <f>JUL!B237</f>
        <v/>
      </c>
      <c r="D3236" s="52">
        <f>JUL!C237</f>
        <v/>
      </c>
      <c r="E3236" s="52">
        <f>JUL!D237</f>
        <v/>
      </c>
      <c r="F3236" s="52">
        <f>JUL!E237</f>
        <v/>
      </c>
      <c r="G3236" s="52">
        <f>JUL!F237</f>
        <v/>
      </c>
      <c r="H3236" s="52">
        <f>JUL!G237</f>
        <v/>
      </c>
      <c r="I3236" s="53">
        <f>JUL!H237</f>
        <v/>
      </c>
      <c r="J3236" s="53">
        <f>JUL!I237</f>
        <v/>
      </c>
      <c r="K3236" s="52">
        <f>JUL!J237</f>
        <v/>
      </c>
      <c r="L3236" s="52">
        <f>JUL!K237</f>
        <v/>
      </c>
      <c r="M3236" s="54">
        <f>JUL!L237</f>
        <v/>
      </c>
      <c r="N3236" s="52">
        <f>JUL!M237</f>
        <v/>
      </c>
      <c r="O3236" s="52">
        <f>JUL!N237</f>
        <v/>
      </c>
      <c r="P3236" s="52">
        <f>JUL!O237</f>
        <v/>
      </c>
      <c r="Q3236" s="52">
        <f>JUL!P237</f>
        <v/>
      </c>
      <c r="R3236" s="52">
        <f>JUL!Q237</f>
        <v/>
      </c>
      <c r="S3236" s="54">
        <f>S3235+IF(X3236=0,0,M3236)</f>
        <v/>
      </c>
      <c r="T3236" s="55">
        <f>MAX(T3235,S3236)</f>
        <v/>
      </c>
      <c r="U3236" s="56">
        <f>S3236-T3236</f>
        <v/>
      </c>
      <c r="V3236" s="55">
        <f>IFERROR(SUMIFS(DATABASE!$M$5:$M$6004,DATABASE!$B$5:$B$6004,B3236,DATABASE!$X$5:$X$6004,1),0)</f>
        <v/>
      </c>
      <c r="W3236" s="57">
        <f>IFERROR(COUNTIFS(DATABASE!$B$5:$B$6004,B3236,DATABASE!$X$5:$X$6004,1),0)</f>
        <v/>
      </c>
      <c r="X3236" s="58">
        <f>--AND(ISNUMBER(B3236),C3236&lt;&gt;"",L3236&lt;&gt;"",M3236&lt;&gt;"")</f>
        <v/>
      </c>
    </row>
    <row r="3237" ht="15" customHeight="1" s="111">
      <c r="A3237" s="42" t="inlineStr">
        <is>
          <t>JUL</t>
        </is>
      </c>
      <c r="B3237" s="43">
        <f>JUL!A238</f>
        <v/>
      </c>
      <c r="C3237" s="44">
        <f>JUL!B238</f>
        <v/>
      </c>
      <c r="D3237" s="44">
        <f>JUL!C238</f>
        <v/>
      </c>
      <c r="E3237" s="44">
        <f>JUL!D238</f>
        <v/>
      </c>
      <c r="F3237" s="44">
        <f>JUL!E238</f>
        <v/>
      </c>
      <c r="G3237" s="44">
        <f>JUL!F238</f>
        <v/>
      </c>
      <c r="H3237" s="44">
        <f>JUL!G238</f>
        <v/>
      </c>
      <c r="I3237" s="45">
        <f>JUL!H238</f>
        <v/>
      </c>
      <c r="J3237" s="45">
        <f>JUL!I238</f>
        <v/>
      </c>
      <c r="K3237" s="44">
        <f>JUL!J238</f>
        <v/>
      </c>
      <c r="L3237" s="44">
        <f>JUL!K238</f>
        <v/>
      </c>
      <c r="M3237" s="46">
        <f>JUL!L238</f>
        <v/>
      </c>
      <c r="N3237" s="44">
        <f>JUL!M238</f>
        <v/>
      </c>
      <c r="O3237" s="44">
        <f>JUL!N238</f>
        <v/>
      </c>
      <c r="P3237" s="44">
        <f>JUL!O238</f>
        <v/>
      </c>
      <c r="Q3237" s="44">
        <f>JUL!P238</f>
        <v/>
      </c>
      <c r="R3237" s="44">
        <f>JUL!Q238</f>
        <v/>
      </c>
      <c r="S3237" s="46">
        <f>S3236+IF(X3237=0,0,M3237)</f>
        <v/>
      </c>
      <c r="T3237" s="47">
        <f>MAX(T3236,S3237)</f>
        <v/>
      </c>
      <c r="U3237" s="48">
        <f>S3237-T3237</f>
        <v/>
      </c>
      <c r="V3237" s="47">
        <f>IFERROR(SUMIFS(DATABASE!$M$5:$M$6004,DATABASE!$B$5:$B$6004,B3237,DATABASE!$X$5:$X$6004,1),0)</f>
        <v/>
      </c>
      <c r="W3237" s="31">
        <f>IFERROR(COUNTIFS(DATABASE!$B$5:$B$6004,B3237,DATABASE!$X$5:$X$6004,1),0)</f>
        <v/>
      </c>
      <c r="X3237" s="49">
        <f>--AND(ISNUMBER(B3237),C3237&lt;&gt;"",L3237&lt;&gt;"",M3237&lt;&gt;"")</f>
        <v/>
      </c>
    </row>
    <row r="3238" ht="15" customHeight="1" s="111">
      <c r="A3238" s="50" t="inlineStr">
        <is>
          <t>JUL</t>
        </is>
      </c>
      <c r="B3238" s="51">
        <f>JUL!A239</f>
        <v/>
      </c>
      <c r="C3238" s="52">
        <f>JUL!B239</f>
        <v/>
      </c>
      <c r="D3238" s="52">
        <f>JUL!C239</f>
        <v/>
      </c>
      <c r="E3238" s="52">
        <f>JUL!D239</f>
        <v/>
      </c>
      <c r="F3238" s="52">
        <f>JUL!E239</f>
        <v/>
      </c>
      <c r="G3238" s="52">
        <f>JUL!F239</f>
        <v/>
      </c>
      <c r="H3238" s="52">
        <f>JUL!G239</f>
        <v/>
      </c>
      <c r="I3238" s="53">
        <f>JUL!H239</f>
        <v/>
      </c>
      <c r="J3238" s="53">
        <f>JUL!I239</f>
        <v/>
      </c>
      <c r="K3238" s="52">
        <f>JUL!J239</f>
        <v/>
      </c>
      <c r="L3238" s="52">
        <f>JUL!K239</f>
        <v/>
      </c>
      <c r="M3238" s="54">
        <f>JUL!L239</f>
        <v/>
      </c>
      <c r="N3238" s="52">
        <f>JUL!M239</f>
        <v/>
      </c>
      <c r="O3238" s="52">
        <f>JUL!N239</f>
        <v/>
      </c>
      <c r="P3238" s="52">
        <f>JUL!O239</f>
        <v/>
      </c>
      <c r="Q3238" s="52">
        <f>JUL!P239</f>
        <v/>
      </c>
      <c r="R3238" s="52">
        <f>JUL!Q239</f>
        <v/>
      </c>
      <c r="S3238" s="54">
        <f>S3237+IF(X3238=0,0,M3238)</f>
        <v/>
      </c>
      <c r="T3238" s="55">
        <f>MAX(T3237,S3238)</f>
        <v/>
      </c>
      <c r="U3238" s="56">
        <f>S3238-T3238</f>
        <v/>
      </c>
      <c r="V3238" s="55">
        <f>IFERROR(SUMIFS(DATABASE!$M$5:$M$6004,DATABASE!$B$5:$B$6004,B3238,DATABASE!$X$5:$X$6004,1),0)</f>
        <v/>
      </c>
      <c r="W3238" s="57">
        <f>IFERROR(COUNTIFS(DATABASE!$B$5:$B$6004,B3238,DATABASE!$X$5:$X$6004,1),0)</f>
        <v/>
      </c>
      <c r="X3238" s="58">
        <f>--AND(ISNUMBER(B3238),C3238&lt;&gt;"",L3238&lt;&gt;"",M3238&lt;&gt;"")</f>
        <v/>
      </c>
    </row>
    <row r="3239" ht="15" customHeight="1" s="111">
      <c r="A3239" s="42" t="inlineStr">
        <is>
          <t>JUL</t>
        </is>
      </c>
      <c r="B3239" s="43">
        <f>JUL!A240</f>
        <v/>
      </c>
      <c r="C3239" s="44">
        <f>JUL!B240</f>
        <v/>
      </c>
      <c r="D3239" s="44">
        <f>JUL!C240</f>
        <v/>
      </c>
      <c r="E3239" s="44">
        <f>JUL!D240</f>
        <v/>
      </c>
      <c r="F3239" s="44">
        <f>JUL!E240</f>
        <v/>
      </c>
      <c r="G3239" s="44">
        <f>JUL!F240</f>
        <v/>
      </c>
      <c r="H3239" s="44">
        <f>JUL!G240</f>
        <v/>
      </c>
      <c r="I3239" s="45">
        <f>JUL!H240</f>
        <v/>
      </c>
      <c r="J3239" s="45">
        <f>JUL!I240</f>
        <v/>
      </c>
      <c r="K3239" s="44">
        <f>JUL!J240</f>
        <v/>
      </c>
      <c r="L3239" s="44">
        <f>JUL!K240</f>
        <v/>
      </c>
      <c r="M3239" s="46">
        <f>JUL!L240</f>
        <v/>
      </c>
      <c r="N3239" s="44">
        <f>JUL!M240</f>
        <v/>
      </c>
      <c r="O3239" s="44">
        <f>JUL!N240</f>
        <v/>
      </c>
      <c r="P3239" s="44">
        <f>JUL!O240</f>
        <v/>
      </c>
      <c r="Q3239" s="44">
        <f>JUL!P240</f>
        <v/>
      </c>
      <c r="R3239" s="44">
        <f>JUL!Q240</f>
        <v/>
      </c>
      <c r="S3239" s="46">
        <f>S3238+IF(X3239=0,0,M3239)</f>
        <v/>
      </c>
      <c r="T3239" s="47">
        <f>MAX(T3238,S3239)</f>
        <v/>
      </c>
      <c r="U3239" s="48">
        <f>S3239-T3239</f>
        <v/>
      </c>
      <c r="V3239" s="47">
        <f>IFERROR(SUMIFS(DATABASE!$M$5:$M$6004,DATABASE!$B$5:$B$6004,B3239,DATABASE!$X$5:$X$6004,1),0)</f>
        <v/>
      </c>
      <c r="W3239" s="31">
        <f>IFERROR(COUNTIFS(DATABASE!$B$5:$B$6004,B3239,DATABASE!$X$5:$X$6004,1),0)</f>
        <v/>
      </c>
      <c r="X3239" s="49">
        <f>--AND(ISNUMBER(B3239),C3239&lt;&gt;"",L3239&lt;&gt;"",M3239&lt;&gt;"")</f>
        <v/>
      </c>
    </row>
    <row r="3240" ht="15" customHeight="1" s="111">
      <c r="A3240" s="50" t="inlineStr">
        <is>
          <t>JUL</t>
        </is>
      </c>
      <c r="B3240" s="51">
        <f>JUL!A241</f>
        <v/>
      </c>
      <c r="C3240" s="52">
        <f>JUL!B241</f>
        <v/>
      </c>
      <c r="D3240" s="52">
        <f>JUL!C241</f>
        <v/>
      </c>
      <c r="E3240" s="52">
        <f>JUL!D241</f>
        <v/>
      </c>
      <c r="F3240" s="52">
        <f>JUL!E241</f>
        <v/>
      </c>
      <c r="G3240" s="52">
        <f>JUL!F241</f>
        <v/>
      </c>
      <c r="H3240" s="52">
        <f>JUL!G241</f>
        <v/>
      </c>
      <c r="I3240" s="53">
        <f>JUL!H241</f>
        <v/>
      </c>
      <c r="J3240" s="53">
        <f>JUL!I241</f>
        <v/>
      </c>
      <c r="K3240" s="52">
        <f>JUL!J241</f>
        <v/>
      </c>
      <c r="L3240" s="52">
        <f>JUL!K241</f>
        <v/>
      </c>
      <c r="M3240" s="54">
        <f>JUL!L241</f>
        <v/>
      </c>
      <c r="N3240" s="52">
        <f>JUL!M241</f>
        <v/>
      </c>
      <c r="O3240" s="52">
        <f>JUL!N241</f>
        <v/>
      </c>
      <c r="P3240" s="52">
        <f>JUL!O241</f>
        <v/>
      </c>
      <c r="Q3240" s="52">
        <f>JUL!P241</f>
        <v/>
      </c>
      <c r="R3240" s="52">
        <f>JUL!Q241</f>
        <v/>
      </c>
      <c r="S3240" s="54">
        <f>S3239+IF(X3240=0,0,M3240)</f>
        <v/>
      </c>
      <c r="T3240" s="55">
        <f>MAX(T3239,S3240)</f>
        <v/>
      </c>
      <c r="U3240" s="56">
        <f>S3240-T3240</f>
        <v/>
      </c>
      <c r="V3240" s="55">
        <f>IFERROR(SUMIFS(DATABASE!$M$5:$M$6004,DATABASE!$B$5:$B$6004,B3240,DATABASE!$X$5:$X$6004,1),0)</f>
        <v/>
      </c>
      <c r="W3240" s="57">
        <f>IFERROR(COUNTIFS(DATABASE!$B$5:$B$6004,B3240,DATABASE!$X$5:$X$6004,1),0)</f>
        <v/>
      </c>
      <c r="X3240" s="58">
        <f>--AND(ISNUMBER(B3240),C3240&lt;&gt;"",L3240&lt;&gt;"",M3240&lt;&gt;"")</f>
        <v/>
      </c>
    </row>
    <row r="3241" ht="15" customHeight="1" s="111">
      <c r="A3241" s="42" t="inlineStr">
        <is>
          <t>JUL</t>
        </is>
      </c>
      <c r="B3241" s="43">
        <f>JUL!A242</f>
        <v/>
      </c>
      <c r="C3241" s="44">
        <f>JUL!B242</f>
        <v/>
      </c>
      <c r="D3241" s="44">
        <f>JUL!C242</f>
        <v/>
      </c>
      <c r="E3241" s="44">
        <f>JUL!D242</f>
        <v/>
      </c>
      <c r="F3241" s="44">
        <f>JUL!E242</f>
        <v/>
      </c>
      <c r="G3241" s="44">
        <f>JUL!F242</f>
        <v/>
      </c>
      <c r="H3241" s="44">
        <f>JUL!G242</f>
        <v/>
      </c>
      <c r="I3241" s="45">
        <f>JUL!H242</f>
        <v/>
      </c>
      <c r="J3241" s="45">
        <f>JUL!I242</f>
        <v/>
      </c>
      <c r="K3241" s="44">
        <f>JUL!J242</f>
        <v/>
      </c>
      <c r="L3241" s="44">
        <f>JUL!K242</f>
        <v/>
      </c>
      <c r="M3241" s="46">
        <f>JUL!L242</f>
        <v/>
      </c>
      <c r="N3241" s="44">
        <f>JUL!M242</f>
        <v/>
      </c>
      <c r="O3241" s="44">
        <f>JUL!N242</f>
        <v/>
      </c>
      <c r="P3241" s="44">
        <f>JUL!O242</f>
        <v/>
      </c>
      <c r="Q3241" s="44">
        <f>JUL!P242</f>
        <v/>
      </c>
      <c r="R3241" s="44">
        <f>JUL!Q242</f>
        <v/>
      </c>
      <c r="S3241" s="46">
        <f>S3240+IF(X3241=0,0,M3241)</f>
        <v/>
      </c>
      <c r="T3241" s="47">
        <f>MAX(T3240,S3241)</f>
        <v/>
      </c>
      <c r="U3241" s="48">
        <f>S3241-T3241</f>
        <v/>
      </c>
      <c r="V3241" s="47">
        <f>IFERROR(SUMIFS(DATABASE!$M$5:$M$6004,DATABASE!$B$5:$B$6004,B3241,DATABASE!$X$5:$X$6004,1),0)</f>
        <v/>
      </c>
      <c r="W3241" s="31">
        <f>IFERROR(COUNTIFS(DATABASE!$B$5:$B$6004,B3241,DATABASE!$X$5:$X$6004,1),0)</f>
        <v/>
      </c>
      <c r="X3241" s="49">
        <f>--AND(ISNUMBER(B3241),C3241&lt;&gt;"",L3241&lt;&gt;"",M3241&lt;&gt;"")</f>
        <v/>
      </c>
    </row>
    <row r="3242" ht="15" customHeight="1" s="111">
      <c r="A3242" s="50" t="inlineStr">
        <is>
          <t>JUL</t>
        </is>
      </c>
      <c r="B3242" s="51">
        <f>JUL!A243</f>
        <v/>
      </c>
      <c r="C3242" s="52">
        <f>JUL!B243</f>
        <v/>
      </c>
      <c r="D3242" s="52">
        <f>JUL!C243</f>
        <v/>
      </c>
      <c r="E3242" s="52">
        <f>JUL!D243</f>
        <v/>
      </c>
      <c r="F3242" s="52">
        <f>JUL!E243</f>
        <v/>
      </c>
      <c r="G3242" s="52">
        <f>JUL!F243</f>
        <v/>
      </c>
      <c r="H3242" s="52">
        <f>JUL!G243</f>
        <v/>
      </c>
      <c r="I3242" s="53">
        <f>JUL!H243</f>
        <v/>
      </c>
      <c r="J3242" s="53">
        <f>JUL!I243</f>
        <v/>
      </c>
      <c r="K3242" s="52">
        <f>JUL!J243</f>
        <v/>
      </c>
      <c r="L3242" s="52">
        <f>JUL!K243</f>
        <v/>
      </c>
      <c r="M3242" s="54">
        <f>JUL!L243</f>
        <v/>
      </c>
      <c r="N3242" s="52">
        <f>JUL!M243</f>
        <v/>
      </c>
      <c r="O3242" s="52">
        <f>JUL!N243</f>
        <v/>
      </c>
      <c r="P3242" s="52">
        <f>JUL!O243</f>
        <v/>
      </c>
      <c r="Q3242" s="52">
        <f>JUL!P243</f>
        <v/>
      </c>
      <c r="R3242" s="52">
        <f>JUL!Q243</f>
        <v/>
      </c>
      <c r="S3242" s="54">
        <f>S3241+IF(X3242=0,0,M3242)</f>
        <v/>
      </c>
      <c r="T3242" s="55">
        <f>MAX(T3241,S3242)</f>
        <v/>
      </c>
      <c r="U3242" s="56">
        <f>S3242-T3242</f>
        <v/>
      </c>
      <c r="V3242" s="55">
        <f>IFERROR(SUMIFS(DATABASE!$M$5:$M$6004,DATABASE!$B$5:$B$6004,B3242,DATABASE!$X$5:$X$6004,1),0)</f>
        <v/>
      </c>
      <c r="W3242" s="57">
        <f>IFERROR(COUNTIFS(DATABASE!$B$5:$B$6004,B3242,DATABASE!$X$5:$X$6004,1),0)</f>
        <v/>
      </c>
      <c r="X3242" s="58">
        <f>--AND(ISNUMBER(B3242),C3242&lt;&gt;"",L3242&lt;&gt;"",M3242&lt;&gt;"")</f>
        <v/>
      </c>
    </row>
    <row r="3243" ht="15" customHeight="1" s="111">
      <c r="A3243" s="42" t="inlineStr">
        <is>
          <t>JUL</t>
        </is>
      </c>
      <c r="B3243" s="43">
        <f>JUL!A244</f>
        <v/>
      </c>
      <c r="C3243" s="44">
        <f>JUL!B244</f>
        <v/>
      </c>
      <c r="D3243" s="44">
        <f>JUL!C244</f>
        <v/>
      </c>
      <c r="E3243" s="44">
        <f>JUL!D244</f>
        <v/>
      </c>
      <c r="F3243" s="44">
        <f>JUL!E244</f>
        <v/>
      </c>
      <c r="G3243" s="44">
        <f>JUL!F244</f>
        <v/>
      </c>
      <c r="H3243" s="44">
        <f>JUL!G244</f>
        <v/>
      </c>
      <c r="I3243" s="45">
        <f>JUL!H244</f>
        <v/>
      </c>
      <c r="J3243" s="45">
        <f>JUL!I244</f>
        <v/>
      </c>
      <c r="K3243" s="44">
        <f>JUL!J244</f>
        <v/>
      </c>
      <c r="L3243" s="44">
        <f>JUL!K244</f>
        <v/>
      </c>
      <c r="M3243" s="46">
        <f>JUL!L244</f>
        <v/>
      </c>
      <c r="N3243" s="44">
        <f>JUL!M244</f>
        <v/>
      </c>
      <c r="O3243" s="44">
        <f>JUL!N244</f>
        <v/>
      </c>
      <c r="P3243" s="44">
        <f>JUL!O244</f>
        <v/>
      </c>
      <c r="Q3243" s="44">
        <f>JUL!P244</f>
        <v/>
      </c>
      <c r="R3243" s="44">
        <f>JUL!Q244</f>
        <v/>
      </c>
      <c r="S3243" s="46">
        <f>S3242+IF(X3243=0,0,M3243)</f>
        <v/>
      </c>
      <c r="T3243" s="47">
        <f>MAX(T3242,S3243)</f>
        <v/>
      </c>
      <c r="U3243" s="48">
        <f>S3243-T3243</f>
        <v/>
      </c>
      <c r="V3243" s="47">
        <f>IFERROR(SUMIFS(DATABASE!$M$5:$M$6004,DATABASE!$B$5:$B$6004,B3243,DATABASE!$X$5:$X$6004,1),0)</f>
        <v/>
      </c>
      <c r="W3243" s="31">
        <f>IFERROR(COUNTIFS(DATABASE!$B$5:$B$6004,B3243,DATABASE!$X$5:$X$6004,1),0)</f>
        <v/>
      </c>
      <c r="X3243" s="49">
        <f>--AND(ISNUMBER(B3243),C3243&lt;&gt;"",L3243&lt;&gt;"",M3243&lt;&gt;"")</f>
        <v/>
      </c>
    </row>
    <row r="3244" ht="15" customHeight="1" s="111">
      <c r="A3244" s="50" t="inlineStr">
        <is>
          <t>JUL</t>
        </is>
      </c>
      <c r="B3244" s="51">
        <f>JUL!A245</f>
        <v/>
      </c>
      <c r="C3244" s="52">
        <f>JUL!B245</f>
        <v/>
      </c>
      <c r="D3244" s="52">
        <f>JUL!C245</f>
        <v/>
      </c>
      <c r="E3244" s="52">
        <f>JUL!D245</f>
        <v/>
      </c>
      <c r="F3244" s="52">
        <f>JUL!E245</f>
        <v/>
      </c>
      <c r="G3244" s="52">
        <f>JUL!F245</f>
        <v/>
      </c>
      <c r="H3244" s="52">
        <f>JUL!G245</f>
        <v/>
      </c>
      <c r="I3244" s="53">
        <f>JUL!H245</f>
        <v/>
      </c>
      <c r="J3244" s="53">
        <f>JUL!I245</f>
        <v/>
      </c>
      <c r="K3244" s="52">
        <f>JUL!J245</f>
        <v/>
      </c>
      <c r="L3244" s="52">
        <f>JUL!K245</f>
        <v/>
      </c>
      <c r="M3244" s="54">
        <f>JUL!L245</f>
        <v/>
      </c>
      <c r="N3244" s="52">
        <f>JUL!M245</f>
        <v/>
      </c>
      <c r="O3244" s="52">
        <f>JUL!N245</f>
        <v/>
      </c>
      <c r="P3244" s="52">
        <f>JUL!O245</f>
        <v/>
      </c>
      <c r="Q3244" s="52">
        <f>JUL!P245</f>
        <v/>
      </c>
      <c r="R3244" s="52">
        <f>JUL!Q245</f>
        <v/>
      </c>
      <c r="S3244" s="54">
        <f>S3243+IF(X3244=0,0,M3244)</f>
        <v/>
      </c>
      <c r="T3244" s="55">
        <f>MAX(T3243,S3244)</f>
        <v/>
      </c>
      <c r="U3244" s="56">
        <f>S3244-T3244</f>
        <v/>
      </c>
      <c r="V3244" s="55">
        <f>IFERROR(SUMIFS(DATABASE!$M$5:$M$6004,DATABASE!$B$5:$B$6004,B3244,DATABASE!$X$5:$X$6004,1),0)</f>
        <v/>
      </c>
      <c r="W3244" s="57">
        <f>IFERROR(COUNTIFS(DATABASE!$B$5:$B$6004,B3244,DATABASE!$X$5:$X$6004,1),0)</f>
        <v/>
      </c>
      <c r="X3244" s="58">
        <f>--AND(ISNUMBER(B3244),C3244&lt;&gt;"",L3244&lt;&gt;"",M3244&lt;&gt;"")</f>
        <v/>
      </c>
    </row>
    <row r="3245" ht="15" customHeight="1" s="111">
      <c r="A3245" s="42" t="inlineStr">
        <is>
          <t>JUL</t>
        </is>
      </c>
      <c r="B3245" s="43">
        <f>JUL!A246</f>
        <v/>
      </c>
      <c r="C3245" s="44">
        <f>JUL!B246</f>
        <v/>
      </c>
      <c r="D3245" s="44">
        <f>JUL!C246</f>
        <v/>
      </c>
      <c r="E3245" s="44">
        <f>JUL!D246</f>
        <v/>
      </c>
      <c r="F3245" s="44">
        <f>JUL!E246</f>
        <v/>
      </c>
      <c r="G3245" s="44">
        <f>JUL!F246</f>
        <v/>
      </c>
      <c r="H3245" s="44">
        <f>JUL!G246</f>
        <v/>
      </c>
      <c r="I3245" s="45">
        <f>JUL!H246</f>
        <v/>
      </c>
      <c r="J3245" s="45">
        <f>JUL!I246</f>
        <v/>
      </c>
      <c r="K3245" s="44">
        <f>JUL!J246</f>
        <v/>
      </c>
      <c r="L3245" s="44">
        <f>JUL!K246</f>
        <v/>
      </c>
      <c r="M3245" s="46">
        <f>JUL!L246</f>
        <v/>
      </c>
      <c r="N3245" s="44">
        <f>JUL!M246</f>
        <v/>
      </c>
      <c r="O3245" s="44">
        <f>JUL!N246</f>
        <v/>
      </c>
      <c r="P3245" s="44">
        <f>JUL!O246</f>
        <v/>
      </c>
      <c r="Q3245" s="44">
        <f>JUL!P246</f>
        <v/>
      </c>
      <c r="R3245" s="44">
        <f>JUL!Q246</f>
        <v/>
      </c>
      <c r="S3245" s="46">
        <f>S3244+IF(X3245=0,0,M3245)</f>
        <v/>
      </c>
      <c r="T3245" s="47">
        <f>MAX(T3244,S3245)</f>
        <v/>
      </c>
      <c r="U3245" s="48">
        <f>S3245-T3245</f>
        <v/>
      </c>
      <c r="V3245" s="47">
        <f>IFERROR(SUMIFS(DATABASE!$M$5:$M$6004,DATABASE!$B$5:$B$6004,B3245,DATABASE!$X$5:$X$6004,1),0)</f>
        <v/>
      </c>
      <c r="W3245" s="31">
        <f>IFERROR(COUNTIFS(DATABASE!$B$5:$B$6004,B3245,DATABASE!$X$5:$X$6004,1),0)</f>
        <v/>
      </c>
      <c r="X3245" s="49">
        <f>--AND(ISNUMBER(B3245),C3245&lt;&gt;"",L3245&lt;&gt;"",M3245&lt;&gt;"")</f>
        <v/>
      </c>
    </row>
    <row r="3246" ht="15" customHeight="1" s="111">
      <c r="A3246" s="50" t="inlineStr">
        <is>
          <t>JUL</t>
        </is>
      </c>
      <c r="B3246" s="51">
        <f>JUL!A247</f>
        <v/>
      </c>
      <c r="C3246" s="52">
        <f>JUL!B247</f>
        <v/>
      </c>
      <c r="D3246" s="52">
        <f>JUL!C247</f>
        <v/>
      </c>
      <c r="E3246" s="52">
        <f>JUL!D247</f>
        <v/>
      </c>
      <c r="F3246" s="52">
        <f>JUL!E247</f>
        <v/>
      </c>
      <c r="G3246" s="52">
        <f>JUL!F247</f>
        <v/>
      </c>
      <c r="H3246" s="52">
        <f>JUL!G247</f>
        <v/>
      </c>
      <c r="I3246" s="53">
        <f>JUL!H247</f>
        <v/>
      </c>
      <c r="J3246" s="53">
        <f>JUL!I247</f>
        <v/>
      </c>
      <c r="K3246" s="52">
        <f>JUL!J247</f>
        <v/>
      </c>
      <c r="L3246" s="52">
        <f>JUL!K247</f>
        <v/>
      </c>
      <c r="M3246" s="54">
        <f>JUL!L247</f>
        <v/>
      </c>
      <c r="N3246" s="52">
        <f>JUL!M247</f>
        <v/>
      </c>
      <c r="O3246" s="52">
        <f>JUL!N247</f>
        <v/>
      </c>
      <c r="P3246" s="52">
        <f>JUL!O247</f>
        <v/>
      </c>
      <c r="Q3246" s="52">
        <f>JUL!P247</f>
        <v/>
      </c>
      <c r="R3246" s="52">
        <f>JUL!Q247</f>
        <v/>
      </c>
      <c r="S3246" s="54">
        <f>S3245+IF(X3246=0,0,M3246)</f>
        <v/>
      </c>
      <c r="T3246" s="55">
        <f>MAX(T3245,S3246)</f>
        <v/>
      </c>
      <c r="U3246" s="56">
        <f>S3246-T3246</f>
        <v/>
      </c>
      <c r="V3246" s="55">
        <f>IFERROR(SUMIFS(DATABASE!$M$5:$M$6004,DATABASE!$B$5:$B$6004,B3246,DATABASE!$X$5:$X$6004,1),0)</f>
        <v/>
      </c>
      <c r="W3246" s="57">
        <f>IFERROR(COUNTIFS(DATABASE!$B$5:$B$6004,B3246,DATABASE!$X$5:$X$6004,1),0)</f>
        <v/>
      </c>
      <c r="X3246" s="58">
        <f>--AND(ISNUMBER(B3246),C3246&lt;&gt;"",L3246&lt;&gt;"",M3246&lt;&gt;"")</f>
        <v/>
      </c>
    </row>
    <row r="3247" ht="15" customHeight="1" s="111">
      <c r="A3247" s="42" t="inlineStr">
        <is>
          <t>JUL</t>
        </is>
      </c>
      <c r="B3247" s="43">
        <f>JUL!A248</f>
        <v/>
      </c>
      <c r="C3247" s="44">
        <f>JUL!B248</f>
        <v/>
      </c>
      <c r="D3247" s="44">
        <f>JUL!C248</f>
        <v/>
      </c>
      <c r="E3247" s="44">
        <f>JUL!D248</f>
        <v/>
      </c>
      <c r="F3247" s="44">
        <f>JUL!E248</f>
        <v/>
      </c>
      <c r="G3247" s="44">
        <f>JUL!F248</f>
        <v/>
      </c>
      <c r="H3247" s="44">
        <f>JUL!G248</f>
        <v/>
      </c>
      <c r="I3247" s="45">
        <f>JUL!H248</f>
        <v/>
      </c>
      <c r="J3247" s="45">
        <f>JUL!I248</f>
        <v/>
      </c>
      <c r="K3247" s="44">
        <f>JUL!J248</f>
        <v/>
      </c>
      <c r="L3247" s="44">
        <f>JUL!K248</f>
        <v/>
      </c>
      <c r="M3247" s="46">
        <f>JUL!L248</f>
        <v/>
      </c>
      <c r="N3247" s="44">
        <f>JUL!M248</f>
        <v/>
      </c>
      <c r="O3247" s="44">
        <f>JUL!N248</f>
        <v/>
      </c>
      <c r="P3247" s="44">
        <f>JUL!O248</f>
        <v/>
      </c>
      <c r="Q3247" s="44">
        <f>JUL!P248</f>
        <v/>
      </c>
      <c r="R3247" s="44">
        <f>JUL!Q248</f>
        <v/>
      </c>
      <c r="S3247" s="46">
        <f>S3246+IF(X3247=0,0,M3247)</f>
        <v/>
      </c>
      <c r="T3247" s="47">
        <f>MAX(T3246,S3247)</f>
        <v/>
      </c>
      <c r="U3247" s="48">
        <f>S3247-T3247</f>
        <v/>
      </c>
      <c r="V3247" s="47">
        <f>IFERROR(SUMIFS(DATABASE!$M$5:$M$6004,DATABASE!$B$5:$B$6004,B3247,DATABASE!$X$5:$X$6004,1),0)</f>
        <v/>
      </c>
      <c r="W3247" s="31">
        <f>IFERROR(COUNTIFS(DATABASE!$B$5:$B$6004,B3247,DATABASE!$X$5:$X$6004,1),0)</f>
        <v/>
      </c>
      <c r="X3247" s="49">
        <f>--AND(ISNUMBER(B3247),C3247&lt;&gt;"",L3247&lt;&gt;"",M3247&lt;&gt;"")</f>
        <v/>
      </c>
    </row>
    <row r="3248" ht="15" customHeight="1" s="111">
      <c r="A3248" s="50" t="inlineStr">
        <is>
          <t>JUL</t>
        </is>
      </c>
      <c r="B3248" s="51">
        <f>JUL!A249</f>
        <v/>
      </c>
      <c r="C3248" s="52">
        <f>JUL!B249</f>
        <v/>
      </c>
      <c r="D3248" s="52">
        <f>JUL!C249</f>
        <v/>
      </c>
      <c r="E3248" s="52">
        <f>JUL!D249</f>
        <v/>
      </c>
      <c r="F3248" s="52">
        <f>JUL!E249</f>
        <v/>
      </c>
      <c r="G3248" s="52">
        <f>JUL!F249</f>
        <v/>
      </c>
      <c r="H3248" s="52">
        <f>JUL!G249</f>
        <v/>
      </c>
      <c r="I3248" s="53">
        <f>JUL!H249</f>
        <v/>
      </c>
      <c r="J3248" s="53">
        <f>JUL!I249</f>
        <v/>
      </c>
      <c r="K3248" s="52">
        <f>JUL!J249</f>
        <v/>
      </c>
      <c r="L3248" s="52">
        <f>JUL!K249</f>
        <v/>
      </c>
      <c r="M3248" s="54">
        <f>JUL!L249</f>
        <v/>
      </c>
      <c r="N3248" s="52">
        <f>JUL!M249</f>
        <v/>
      </c>
      <c r="O3248" s="52">
        <f>JUL!N249</f>
        <v/>
      </c>
      <c r="P3248" s="52">
        <f>JUL!O249</f>
        <v/>
      </c>
      <c r="Q3248" s="52">
        <f>JUL!P249</f>
        <v/>
      </c>
      <c r="R3248" s="52">
        <f>JUL!Q249</f>
        <v/>
      </c>
      <c r="S3248" s="54">
        <f>S3247+IF(X3248=0,0,M3248)</f>
        <v/>
      </c>
      <c r="T3248" s="55">
        <f>MAX(T3247,S3248)</f>
        <v/>
      </c>
      <c r="U3248" s="56">
        <f>S3248-T3248</f>
        <v/>
      </c>
      <c r="V3248" s="55">
        <f>IFERROR(SUMIFS(DATABASE!$M$5:$M$6004,DATABASE!$B$5:$B$6004,B3248,DATABASE!$X$5:$X$6004,1),0)</f>
        <v/>
      </c>
      <c r="W3248" s="57">
        <f>IFERROR(COUNTIFS(DATABASE!$B$5:$B$6004,B3248,DATABASE!$X$5:$X$6004,1),0)</f>
        <v/>
      </c>
      <c r="X3248" s="58">
        <f>--AND(ISNUMBER(B3248),C3248&lt;&gt;"",L3248&lt;&gt;"",M3248&lt;&gt;"")</f>
        <v/>
      </c>
    </row>
    <row r="3249" ht="15" customHeight="1" s="111">
      <c r="A3249" s="42" t="inlineStr">
        <is>
          <t>JUL</t>
        </is>
      </c>
      <c r="B3249" s="43">
        <f>JUL!A250</f>
        <v/>
      </c>
      <c r="C3249" s="44">
        <f>JUL!B250</f>
        <v/>
      </c>
      <c r="D3249" s="44">
        <f>JUL!C250</f>
        <v/>
      </c>
      <c r="E3249" s="44">
        <f>JUL!D250</f>
        <v/>
      </c>
      <c r="F3249" s="44">
        <f>JUL!E250</f>
        <v/>
      </c>
      <c r="G3249" s="44">
        <f>JUL!F250</f>
        <v/>
      </c>
      <c r="H3249" s="44">
        <f>JUL!G250</f>
        <v/>
      </c>
      <c r="I3249" s="45">
        <f>JUL!H250</f>
        <v/>
      </c>
      <c r="J3249" s="45">
        <f>JUL!I250</f>
        <v/>
      </c>
      <c r="K3249" s="44">
        <f>JUL!J250</f>
        <v/>
      </c>
      <c r="L3249" s="44">
        <f>JUL!K250</f>
        <v/>
      </c>
      <c r="M3249" s="46">
        <f>JUL!L250</f>
        <v/>
      </c>
      <c r="N3249" s="44">
        <f>JUL!M250</f>
        <v/>
      </c>
      <c r="O3249" s="44">
        <f>JUL!N250</f>
        <v/>
      </c>
      <c r="P3249" s="44">
        <f>JUL!O250</f>
        <v/>
      </c>
      <c r="Q3249" s="44">
        <f>JUL!P250</f>
        <v/>
      </c>
      <c r="R3249" s="44">
        <f>JUL!Q250</f>
        <v/>
      </c>
      <c r="S3249" s="46">
        <f>S3248+IF(X3249=0,0,M3249)</f>
        <v/>
      </c>
      <c r="T3249" s="47">
        <f>MAX(T3248,S3249)</f>
        <v/>
      </c>
      <c r="U3249" s="48">
        <f>S3249-T3249</f>
        <v/>
      </c>
      <c r="V3249" s="47">
        <f>IFERROR(SUMIFS(DATABASE!$M$5:$M$6004,DATABASE!$B$5:$B$6004,B3249,DATABASE!$X$5:$X$6004,1),0)</f>
        <v/>
      </c>
      <c r="W3249" s="31">
        <f>IFERROR(COUNTIFS(DATABASE!$B$5:$B$6004,B3249,DATABASE!$X$5:$X$6004,1),0)</f>
        <v/>
      </c>
      <c r="X3249" s="49">
        <f>--AND(ISNUMBER(B3249),C3249&lt;&gt;"",L3249&lt;&gt;"",M3249&lt;&gt;"")</f>
        <v/>
      </c>
    </row>
    <row r="3250" ht="15" customHeight="1" s="111">
      <c r="A3250" s="50" t="inlineStr">
        <is>
          <t>JUL</t>
        </is>
      </c>
      <c r="B3250" s="51">
        <f>JUL!A251</f>
        <v/>
      </c>
      <c r="C3250" s="52">
        <f>JUL!B251</f>
        <v/>
      </c>
      <c r="D3250" s="52">
        <f>JUL!C251</f>
        <v/>
      </c>
      <c r="E3250" s="52">
        <f>JUL!D251</f>
        <v/>
      </c>
      <c r="F3250" s="52">
        <f>JUL!E251</f>
        <v/>
      </c>
      <c r="G3250" s="52">
        <f>JUL!F251</f>
        <v/>
      </c>
      <c r="H3250" s="52">
        <f>JUL!G251</f>
        <v/>
      </c>
      <c r="I3250" s="53">
        <f>JUL!H251</f>
        <v/>
      </c>
      <c r="J3250" s="53">
        <f>JUL!I251</f>
        <v/>
      </c>
      <c r="K3250" s="52">
        <f>JUL!J251</f>
        <v/>
      </c>
      <c r="L3250" s="52">
        <f>JUL!K251</f>
        <v/>
      </c>
      <c r="M3250" s="54">
        <f>JUL!L251</f>
        <v/>
      </c>
      <c r="N3250" s="52">
        <f>JUL!M251</f>
        <v/>
      </c>
      <c r="O3250" s="52">
        <f>JUL!N251</f>
        <v/>
      </c>
      <c r="P3250" s="52">
        <f>JUL!O251</f>
        <v/>
      </c>
      <c r="Q3250" s="52">
        <f>JUL!P251</f>
        <v/>
      </c>
      <c r="R3250" s="52">
        <f>JUL!Q251</f>
        <v/>
      </c>
      <c r="S3250" s="54">
        <f>S3249+IF(X3250=0,0,M3250)</f>
        <v/>
      </c>
      <c r="T3250" s="55">
        <f>MAX(T3249,S3250)</f>
        <v/>
      </c>
      <c r="U3250" s="56">
        <f>S3250-T3250</f>
        <v/>
      </c>
      <c r="V3250" s="55">
        <f>IFERROR(SUMIFS(DATABASE!$M$5:$M$6004,DATABASE!$B$5:$B$6004,B3250,DATABASE!$X$5:$X$6004,1),0)</f>
        <v/>
      </c>
      <c r="W3250" s="57">
        <f>IFERROR(COUNTIFS(DATABASE!$B$5:$B$6004,B3250,DATABASE!$X$5:$X$6004,1),0)</f>
        <v/>
      </c>
      <c r="X3250" s="58">
        <f>--AND(ISNUMBER(B3250),C3250&lt;&gt;"",L3250&lt;&gt;"",M3250&lt;&gt;"")</f>
        <v/>
      </c>
    </row>
    <row r="3251" ht="15" customHeight="1" s="111">
      <c r="A3251" s="42" t="inlineStr">
        <is>
          <t>JUL</t>
        </is>
      </c>
      <c r="B3251" s="43">
        <f>JUL!A252</f>
        <v/>
      </c>
      <c r="C3251" s="44">
        <f>JUL!B252</f>
        <v/>
      </c>
      <c r="D3251" s="44">
        <f>JUL!C252</f>
        <v/>
      </c>
      <c r="E3251" s="44">
        <f>JUL!D252</f>
        <v/>
      </c>
      <c r="F3251" s="44">
        <f>JUL!E252</f>
        <v/>
      </c>
      <c r="G3251" s="44">
        <f>JUL!F252</f>
        <v/>
      </c>
      <c r="H3251" s="44">
        <f>JUL!G252</f>
        <v/>
      </c>
      <c r="I3251" s="45">
        <f>JUL!H252</f>
        <v/>
      </c>
      <c r="J3251" s="45">
        <f>JUL!I252</f>
        <v/>
      </c>
      <c r="K3251" s="44">
        <f>JUL!J252</f>
        <v/>
      </c>
      <c r="L3251" s="44">
        <f>JUL!K252</f>
        <v/>
      </c>
      <c r="M3251" s="46">
        <f>JUL!L252</f>
        <v/>
      </c>
      <c r="N3251" s="44">
        <f>JUL!M252</f>
        <v/>
      </c>
      <c r="O3251" s="44">
        <f>JUL!N252</f>
        <v/>
      </c>
      <c r="P3251" s="44">
        <f>JUL!O252</f>
        <v/>
      </c>
      <c r="Q3251" s="44">
        <f>JUL!P252</f>
        <v/>
      </c>
      <c r="R3251" s="44">
        <f>JUL!Q252</f>
        <v/>
      </c>
      <c r="S3251" s="46">
        <f>S3250+IF(X3251=0,0,M3251)</f>
        <v/>
      </c>
      <c r="T3251" s="47">
        <f>MAX(T3250,S3251)</f>
        <v/>
      </c>
      <c r="U3251" s="48">
        <f>S3251-T3251</f>
        <v/>
      </c>
      <c r="V3251" s="47">
        <f>IFERROR(SUMIFS(DATABASE!$M$5:$M$6004,DATABASE!$B$5:$B$6004,B3251,DATABASE!$X$5:$X$6004,1),0)</f>
        <v/>
      </c>
      <c r="W3251" s="31">
        <f>IFERROR(COUNTIFS(DATABASE!$B$5:$B$6004,B3251,DATABASE!$X$5:$X$6004,1),0)</f>
        <v/>
      </c>
      <c r="X3251" s="49">
        <f>--AND(ISNUMBER(B3251),C3251&lt;&gt;"",L3251&lt;&gt;"",M3251&lt;&gt;"")</f>
        <v/>
      </c>
    </row>
    <row r="3252" ht="15" customHeight="1" s="111">
      <c r="A3252" s="50" t="inlineStr">
        <is>
          <t>JUL</t>
        </is>
      </c>
      <c r="B3252" s="51">
        <f>JUL!A253</f>
        <v/>
      </c>
      <c r="C3252" s="52">
        <f>JUL!B253</f>
        <v/>
      </c>
      <c r="D3252" s="52">
        <f>JUL!C253</f>
        <v/>
      </c>
      <c r="E3252" s="52">
        <f>JUL!D253</f>
        <v/>
      </c>
      <c r="F3252" s="52">
        <f>JUL!E253</f>
        <v/>
      </c>
      <c r="G3252" s="52">
        <f>JUL!F253</f>
        <v/>
      </c>
      <c r="H3252" s="52">
        <f>JUL!G253</f>
        <v/>
      </c>
      <c r="I3252" s="53">
        <f>JUL!H253</f>
        <v/>
      </c>
      <c r="J3252" s="53">
        <f>JUL!I253</f>
        <v/>
      </c>
      <c r="K3252" s="52">
        <f>JUL!J253</f>
        <v/>
      </c>
      <c r="L3252" s="52">
        <f>JUL!K253</f>
        <v/>
      </c>
      <c r="M3252" s="54">
        <f>JUL!L253</f>
        <v/>
      </c>
      <c r="N3252" s="52">
        <f>JUL!M253</f>
        <v/>
      </c>
      <c r="O3252" s="52">
        <f>JUL!N253</f>
        <v/>
      </c>
      <c r="P3252" s="52">
        <f>JUL!O253</f>
        <v/>
      </c>
      <c r="Q3252" s="52">
        <f>JUL!P253</f>
        <v/>
      </c>
      <c r="R3252" s="52">
        <f>JUL!Q253</f>
        <v/>
      </c>
      <c r="S3252" s="54">
        <f>S3251+IF(X3252=0,0,M3252)</f>
        <v/>
      </c>
      <c r="T3252" s="55">
        <f>MAX(T3251,S3252)</f>
        <v/>
      </c>
      <c r="U3252" s="56">
        <f>S3252-T3252</f>
        <v/>
      </c>
      <c r="V3252" s="55">
        <f>IFERROR(SUMIFS(DATABASE!$M$5:$M$6004,DATABASE!$B$5:$B$6004,B3252,DATABASE!$X$5:$X$6004,1),0)</f>
        <v/>
      </c>
      <c r="W3252" s="57">
        <f>IFERROR(COUNTIFS(DATABASE!$B$5:$B$6004,B3252,DATABASE!$X$5:$X$6004,1),0)</f>
        <v/>
      </c>
      <c r="X3252" s="58">
        <f>--AND(ISNUMBER(B3252),C3252&lt;&gt;"",L3252&lt;&gt;"",M3252&lt;&gt;"")</f>
        <v/>
      </c>
    </row>
    <row r="3253" ht="15" customHeight="1" s="111">
      <c r="A3253" s="42" t="inlineStr">
        <is>
          <t>JUL</t>
        </is>
      </c>
      <c r="B3253" s="43">
        <f>JUL!A254</f>
        <v/>
      </c>
      <c r="C3253" s="44">
        <f>JUL!B254</f>
        <v/>
      </c>
      <c r="D3253" s="44">
        <f>JUL!C254</f>
        <v/>
      </c>
      <c r="E3253" s="44">
        <f>JUL!D254</f>
        <v/>
      </c>
      <c r="F3253" s="44">
        <f>JUL!E254</f>
        <v/>
      </c>
      <c r="G3253" s="44">
        <f>JUL!F254</f>
        <v/>
      </c>
      <c r="H3253" s="44">
        <f>JUL!G254</f>
        <v/>
      </c>
      <c r="I3253" s="45">
        <f>JUL!H254</f>
        <v/>
      </c>
      <c r="J3253" s="45">
        <f>JUL!I254</f>
        <v/>
      </c>
      <c r="K3253" s="44">
        <f>JUL!J254</f>
        <v/>
      </c>
      <c r="L3253" s="44">
        <f>JUL!K254</f>
        <v/>
      </c>
      <c r="M3253" s="46">
        <f>JUL!L254</f>
        <v/>
      </c>
      <c r="N3253" s="44">
        <f>JUL!M254</f>
        <v/>
      </c>
      <c r="O3253" s="44">
        <f>JUL!N254</f>
        <v/>
      </c>
      <c r="P3253" s="44">
        <f>JUL!O254</f>
        <v/>
      </c>
      <c r="Q3253" s="44">
        <f>JUL!P254</f>
        <v/>
      </c>
      <c r="R3253" s="44">
        <f>JUL!Q254</f>
        <v/>
      </c>
      <c r="S3253" s="46">
        <f>S3252+IF(X3253=0,0,M3253)</f>
        <v/>
      </c>
      <c r="T3253" s="47">
        <f>MAX(T3252,S3253)</f>
        <v/>
      </c>
      <c r="U3253" s="48">
        <f>S3253-T3253</f>
        <v/>
      </c>
      <c r="V3253" s="47">
        <f>IFERROR(SUMIFS(DATABASE!$M$5:$M$6004,DATABASE!$B$5:$B$6004,B3253,DATABASE!$X$5:$X$6004,1),0)</f>
        <v/>
      </c>
      <c r="W3253" s="31">
        <f>IFERROR(COUNTIFS(DATABASE!$B$5:$B$6004,B3253,DATABASE!$X$5:$X$6004,1),0)</f>
        <v/>
      </c>
      <c r="X3253" s="49">
        <f>--AND(ISNUMBER(B3253),C3253&lt;&gt;"",L3253&lt;&gt;"",M3253&lt;&gt;"")</f>
        <v/>
      </c>
    </row>
    <row r="3254" ht="15" customHeight="1" s="111">
      <c r="A3254" s="50" t="inlineStr">
        <is>
          <t>JUL</t>
        </is>
      </c>
      <c r="B3254" s="51">
        <f>JUL!A255</f>
        <v/>
      </c>
      <c r="C3254" s="52">
        <f>JUL!B255</f>
        <v/>
      </c>
      <c r="D3254" s="52">
        <f>JUL!C255</f>
        <v/>
      </c>
      <c r="E3254" s="52">
        <f>JUL!D255</f>
        <v/>
      </c>
      <c r="F3254" s="52">
        <f>JUL!E255</f>
        <v/>
      </c>
      <c r="G3254" s="52">
        <f>JUL!F255</f>
        <v/>
      </c>
      <c r="H3254" s="52">
        <f>JUL!G255</f>
        <v/>
      </c>
      <c r="I3254" s="53">
        <f>JUL!H255</f>
        <v/>
      </c>
      <c r="J3254" s="53">
        <f>JUL!I255</f>
        <v/>
      </c>
      <c r="K3254" s="52">
        <f>JUL!J255</f>
        <v/>
      </c>
      <c r="L3254" s="52">
        <f>JUL!K255</f>
        <v/>
      </c>
      <c r="M3254" s="54">
        <f>JUL!L255</f>
        <v/>
      </c>
      <c r="N3254" s="52">
        <f>JUL!M255</f>
        <v/>
      </c>
      <c r="O3254" s="52">
        <f>JUL!N255</f>
        <v/>
      </c>
      <c r="P3254" s="52">
        <f>JUL!O255</f>
        <v/>
      </c>
      <c r="Q3254" s="52">
        <f>JUL!P255</f>
        <v/>
      </c>
      <c r="R3254" s="52">
        <f>JUL!Q255</f>
        <v/>
      </c>
      <c r="S3254" s="54">
        <f>S3253+IF(X3254=0,0,M3254)</f>
        <v/>
      </c>
      <c r="T3254" s="55">
        <f>MAX(T3253,S3254)</f>
        <v/>
      </c>
      <c r="U3254" s="56">
        <f>S3254-T3254</f>
        <v/>
      </c>
      <c r="V3254" s="55">
        <f>IFERROR(SUMIFS(DATABASE!$M$5:$M$6004,DATABASE!$B$5:$B$6004,B3254,DATABASE!$X$5:$X$6004,1),0)</f>
        <v/>
      </c>
      <c r="W3254" s="57">
        <f>IFERROR(COUNTIFS(DATABASE!$B$5:$B$6004,B3254,DATABASE!$X$5:$X$6004,1),0)</f>
        <v/>
      </c>
      <c r="X3254" s="58">
        <f>--AND(ISNUMBER(B3254),C3254&lt;&gt;"",L3254&lt;&gt;"",M3254&lt;&gt;"")</f>
        <v/>
      </c>
    </row>
    <row r="3255" ht="15" customHeight="1" s="111">
      <c r="A3255" s="42" t="inlineStr">
        <is>
          <t>JUL</t>
        </is>
      </c>
      <c r="B3255" s="43">
        <f>JUL!A256</f>
        <v/>
      </c>
      <c r="C3255" s="44">
        <f>JUL!B256</f>
        <v/>
      </c>
      <c r="D3255" s="44">
        <f>JUL!C256</f>
        <v/>
      </c>
      <c r="E3255" s="44">
        <f>JUL!D256</f>
        <v/>
      </c>
      <c r="F3255" s="44">
        <f>JUL!E256</f>
        <v/>
      </c>
      <c r="G3255" s="44">
        <f>JUL!F256</f>
        <v/>
      </c>
      <c r="H3255" s="44">
        <f>JUL!G256</f>
        <v/>
      </c>
      <c r="I3255" s="45">
        <f>JUL!H256</f>
        <v/>
      </c>
      <c r="J3255" s="45">
        <f>JUL!I256</f>
        <v/>
      </c>
      <c r="K3255" s="44">
        <f>JUL!J256</f>
        <v/>
      </c>
      <c r="L3255" s="44">
        <f>JUL!K256</f>
        <v/>
      </c>
      <c r="M3255" s="46">
        <f>JUL!L256</f>
        <v/>
      </c>
      <c r="N3255" s="44">
        <f>JUL!M256</f>
        <v/>
      </c>
      <c r="O3255" s="44">
        <f>JUL!N256</f>
        <v/>
      </c>
      <c r="P3255" s="44">
        <f>JUL!O256</f>
        <v/>
      </c>
      <c r="Q3255" s="44">
        <f>JUL!P256</f>
        <v/>
      </c>
      <c r="R3255" s="44">
        <f>JUL!Q256</f>
        <v/>
      </c>
      <c r="S3255" s="46">
        <f>S3254+IF(X3255=0,0,M3255)</f>
        <v/>
      </c>
      <c r="T3255" s="47">
        <f>MAX(T3254,S3255)</f>
        <v/>
      </c>
      <c r="U3255" s="48">
        <f>S3255-T3255</f>
        <v/>
      </c>
      <c r="V3255" s="47">
        <f>IFERROR(SUMIFS(DATABASE!$M$5:$M$6004,DATABASE!$B$5:$B$6004,B3255,DATABASE!$X$5:$X$6004,1),0)</f>
        <v/>
      </c>
      <c r="W3255" s="31">
        <f>IFERROR(COUNTIFS(DATABASE!$B$5:$B$6004,B3255,DATABASE!$X$5:$X$6004,1),0)</f>
        <v/>
      </c>
      <c r="X3255" s="49">
        <f>--AND(ISNUMBER(B3255),C3255&lt;&gt;"",L3255&lt;&gt;"",M3255&lt;&gt;"")</f>
        <v/>
      </c>
    </row>
    <row r="3256" ht="15" customHeight="1" s="111">
      <c r="A3256" s="50" t="inlineStr">
        <is>
          <t>JUL</t>
        </is>
      </c>
      <c r="B3256" s="51">
        <f>JUL!A257</f>
        <v/>
      </c>
      <c r="C3256" s="52">
        <f>JUL!B257</f>
        <v/>
      </c>
      <c r="D3256" s="52">
        <f>JUL!C257</f>
        <v/>
      </c>
      <c r="E3256" s="52">
        <f>JUL!D257</f>
        <v/>
      </c>
      <c r="F3256" s="52">
        <f>JUL!E257</f>
        <v/>
      </c>
      <c r="G3256" s="52">
        <f>JUL!F257</f>
        <v/>
      </c>
      <c r="H3256" s="52">
        <f>JUL!G257</f>
        <v/>
      </c>
      <c r="I3256" s="53">
        <f>JUL!H257</f>
        <v/>
      </c>
      <c r="J3256" s="53">
        <f>JUL!I257</f>
        <v/>
      </c>
      <c r="K3256" s="52">
        <f>JUL!J257</f>
        <v/>
      </c>
      <c r="L3256" s="52">
        <f>JUL!K257</f>
        <v/>
      </c>
      <c r="M3256" s="54">
        <f>JUL!L257</f>
        <v/>
      </c>
      <c r="N3256" s="52">
        <f>JUL!M257</f>
        <v/>
      </c>
      <c r="O3256" s="52">
        <f>JUL!N257</f>
        <v/>
      </c>
      <c r="P3256" s="52">
        <f>JUL!O257</f>
        <v/>
      </c>
      <c r="Q3256" s="52">
        <f>JUL!P257</f>
        <v/>
      </c>
      <c r="R3256" s="52">
        <f>JUL!Q257</f>
        <v/>
      </c>
      <c r="S3256" s="54">
        <f>S3255+IF(X3256=0,0,M3256)</f>
        <v/>
      </c>
      <c r="T3256" s="55">
        <f>MAX(T3255,S3256)</f>
        <v/>
      </c>
      <c r="U3256" s="56">
        <f>S3256-T3256</f>
        <v/>
      </c>
      <c r="V3256" s="55">
        <f>IFERROR(SUMIFS(DATABASE!$M$5:$M$6004,DATABASE!$B$5:$B$6004,B3256,DATABASE!$X$5:$X$6004,1),0)</f>
        <v/>
      </c>
      <c r="W3256" s="57">
        <f>IFERROR(COUNTIFS(DATABASE!$B$5:$B$6004,B3256,DATABASE!$X$5:$X$6004,1),0)</f>
        <v/>
      </c>
      <c r="X3256" s="58">
        <f>--AND(ISNUMBER(B3256),C3256&lt;&gt;"",L3256&lt;&gt;"",M3256&lt;&gt;"")</f>
        <v/>
      </c>
    </row>
    <row r="3257" ht="15" customHeight="1" s="111">
      <c r="A3257" s="42" t="inlineStr">
        <is>
          <t>JUL</t>
        </is>
      </c>
      <c r="B3257" s="43">
        <f>JUL!A258</f>
        <v/>
      </c>
      <c r="C3257" s="44">
        <f>JUL!B258</f>
        <v/>
      </c>
      <c r="D3257" s="44">
        <f>JUL!C258</f>
        <v/>
      </c>
      <c r="E3257" s="44">
        <f>JUL!D258</f>
        <v/>
      </c>
      <c r="F3257" s="44">
        <f>JUL!E258</f>
        <v/>
      </c>
      <c r="G3257" s="44">
        <f>JUL!F258</f>
        <v/>
      </c>
      <c r="H3257" s="44">
        <f>JUL!G258</f>
        <v/>
      </c>
      <c r="I3257" s="45">
        <f>JUL!H258</f>
        <v/>
      </c>
      <c r="J3257" s="45">
        <f>JUL!I258</f>
        <v/>
      </c>
      <c r="K3257" s="44">
        <f>JUL!J258</f>
        <v/>
      </c>
      <c r="L3257" s="44">
        <f>JUL!K258</f>
        <v/>
      </c>
      <c r="M3257" s="46">
        <f>JUL!L258</f>
        <v/>
      </c>
      <c r="N3257" s="44">
        <f>JUL!M258</f>
        <v/>
      </c>
      <c r="O3257" s="44">
        <f>JUL!N258</f>
        <v/>
      </c>
      <c r="P3257" s="44">
        <f>JUL!O258</f>
        <v/>
      </c>
      <c r="Q3257" s="44">
        <f>JUL!P258</f>
        <v/>
      </c>
      <c r="R3257" s="44">
        <f>JUL!Q258</f>
        <v/>
      </c>
      <c r="S3257" s="46">
        <f>S3256+IF(X3257=0,0,M3257)</f>
        <v/>
      </c>
      <c r="T3257" s="47">
        <f>MAX(T3256,S3257)</f>
        <v/>
      </c>
      <c r="U3257" s="48">
        <f>S3257-T3257</f>
        <v/>
      </c>
      <c r="V3257" s="47">
        <f>IFERROR(SUMIFS(DATABASE!$M$5:$M$6004,DATABASE!$B$5:$B$6004,B3257,DATABASE!$X$5:$X$6004,1),0)</f>
        <v/>
      </c>
      <c r="W3257" s="31">
        <f>IFERROR(COUNTIFS(DATABASE!$B$5:$B$6004,B3257,DATABASE!$X$5:$X$6004,1),0)</f>
        <v/>
      </c>
      <c r="X3257" s="49">
        <f>--AND(ISNUMBER(B3257),C3257&lt;&gt;"",L3257&lt;&gt;"",M3257&lt;&gt;"")</f>
        <v/>
      </c>
    </row>
    <row r="3258" ht="15" customHeight="1" s="111">
      <c r="A3258" s="50" t="inlineStr">
        <is>
          <t>JUL</t>
        </is>
      </c>
      <c r="B3258" s="51">
        <f>JUL!A259</f>
        <v/>
      </c>
      <c r="C3258" s="52">
        <f>JUL!B259</f>
        <v/>
      </c>
      <c r="D3258" s="52">
        <f>JUL!C259</f>
        <v/>
      </c>
      <c r="E3258" s="52">
        <f>JUL!D259</f>
        <v/>
      </c>
      <c r="F3258" s="52">
        <f>JUL!E259</f>
        <v/>
      </c>
      <c r="G3258" s="52">
        <f>JUL!F259</f>
        <v/>
      </c>
      <c r="H3258" s="52">
        <f>JUL!G259</f>
        <v/>
      </c>
      <c r="I3258" s="53">
        <f>JUL!H259</f>
        <v/>
      </c>
      <c r="J3258" s="53">
        <f>JUL!I259</f>
        <v/>
      </c>
      <c r="K3258" s="52">
        <f>JUL!J259</f>
        <v/>
      </c>
      <c r="L3258" s="52">
        <f>JUL!K259</f>
        <v/>
      </c>
      <c r="M3258" s="54">
        <f>JUL!L259</f>
        <v/>
      </c>
      <c r="N3258" s="52">
        <f>JUL!M259</f>
        <v/>
      </c>
      <c r="O3258" s="52">
        <f>JUL!N259</f>
        <v/>
      </c>
      <c r="P3258" s="52">
        <f>JUL!O259</f>
        <v/>
      </c>
      <c r="Q3258" s="52">
        <f>JUL!P259</f>
        <v/>
      </c>
      <c r="R3258" s="52">
        <f>JUL!Q259</f>
        <v/>
      </c>
      <c r="S3258" s="54">
        <f>S3257+IF(X3258=0,0,M3258)</f>
        <v/>
      </c>
      <c r="T3258" s="55">
        <f>MAX(T3257,S3258)</f>
        <v/>
      </c>
      <c r="U3258" s="56">
        <f>S3258-T3258</f>
        <v/>
      </c>
      <c r="V3258" s="55">
        <f>IFERROR(SUMIFS(DATABASE!$M$5:$M$6004,DATABASE!$B$5:$B$6004,B3258,DATABASE!$X$5:$X$6004,1),0)</f>
        <v/>
      </c>
      <c r="W3258" s="57">
        <f>IFERROR(COUNTIFS(DATABASE!$B$5:$B$6004,B3258,DATABASE!$X$5:$X$6004,1),0)</f>
        <v/>
      </c>
      <c r="X3258" s="58">
        <f>--AND(ISNUMBER(B3258),C3258&lt;&gt;"",L3258&lt;&gt;"",M3258&lt;&gt;"")</f>
        <v/>
      </c>
    </row>
    <row r="3259" ht="15" customHeight="1" s="111">
      <c r="A3259" s="42" t="inlineStr">
        <is>
          <t>JUL</t>
        </is>
      </c>
      <c r="B3259" s="43">
        <f>JUL!A260</f>
        <v/>
      </c>
      <c r="C3259" s="44">
        <f>JUL!B260</f>
        <v/>
      </c>
      <c r="D3259" s="44">
        <f>JUL!C260</f>
        <v/>
      </c>
      <c r="E3259" s="44">
        <f>JUL!D260</f>
        <v/>
      </c>
      <c r="F3259" s="44">
        <f>JUL!E260</f>
        <v/>
      </c>
      <c r="G3259" s="44">
        <f>JUL!F260</f>
        <v/>
      </c>
      <c r="H3259" s="44">
        <f>JUL!G260</f>
        <v/>
      </c>
      <c r="I3259" s="45">
        <f>JUL!H260</f>
        <v/>
      </c>
      <c r="J3259" s="45">
        <f>JUL!I260</f>
        <v/>
      </c>
      <c r="K3259" s="44">
        <f>JUL!J260</f>
        <v/>
      </c>
      <c r="L3259" s="44">
        <f>JUL!K260</f>
        <v/>
      </c>
      <c r="M3259" s="46">
        <f>JUL!L260</f>
        <v/>
      </c>
      <c r="N3259" s="44">
        <f>JUL!M260</f>
        <v/>
      </c>
      <c r="O3259" s="44">
        <f>JUL!N260</f>
        <v/>
      </c>
      <c r="P3259" s="44">
        <f>JUL!O260</f>
        <v/>
      </c>
      <c r="Q3259" s="44">
        <f>JUL!P260</f>
        <v/>
      </c>
      <c r="R3259" s="44">
        <f>JUL!Q260</f>
        <v/>
      </c>
      <c r="S3259" s="46">
        <f>S3258+IF(X3259=0,0,M3259)</f>
        <v/>
      </c>
      <c r="T3259" s="47">
        <f>MAX(T3258,S3259)</f>
        <v/>
      </c>
      <c r="U3259" s="48">
        <f>S3259-T3259</f>
        <v/>
      </c>
      <c r="V3259" s="47">
        <f>IFERROR(SUMIFS(DATABASE!$M$5:$M$6004,DATABASE!$B$5:$B$6004,B3259,DATABASE!$X$5:$X$6004,1),0)</f>
        <v/>
      </c>
      <c r="W3259" s="31">
        <f>IFERROR(COUNTIFS(DATABASE!$B$5:$B$6004,B3259,DATABASE!$X$5:$X$6004,1),0)</f>
        <v/>
      </c>
      <c r="X3259" s="49">
        <f>--AND(ISNUMBER(B3259),C3259&lt;&gt;"",L3259&lt;&gt;"",M3259&lt;&gt;"")</f>
        <v/>
      </c>
    </row>
    <row r="3260" ht="15" customHeight="1" s="111">
      <c r="A3260" s="50" t="inlineStr">
        <is>
          <t>JUL</t>
        </is>
      </c>
      <c r="B3260" s="51">
        <f>JUL!A261</f>
        <v/>
      </c>
      <c r="C3260" s="52">
        <f>JUL!B261</f>
        <v/>
      </c>
      <c r="D3260" s="52">
        <f>JUL!C261</f>
        <v/>
      </c>
      <c r="E3260" s="52">
        <f>JUL!D261</f>
        <v/>
      </c>
      <c r="F3260" s="52">
        <f>JUL!E261</f>
        <v/>
      </c>
      <c r="G3260" s="52">
        <f>JUL!F261</f>
        <v/>
      </c>
      <c r="H3260" s="52">
        <f>JUL!G261</f>
        <v/>
      </c>
      <c r="I3260" s="53">
        <f>JUL!H261</f>
        <v/>
      </c>
      <c r="J3260" s="53">
        <f>JUL!I261</f>
        <v/>
      </c>
      <c r="K3260" s="52">
        <f>JUL!J261</f>
        <v/>
      </c>
      <c r="L3260" s="52">
        <f>JUL!K261</f>
        <v/>
      </c>
      <c r="M3260" s="54">
        <f>JUL!L261</f>
        <v/>
      </c>
      <c r="N3260" s="52">
        <f>JUL!M261</f>
        <v/>
      </c>
      <c r="O3260" s="52">
        <f>JUL!N261</f>
        <v/>
      </c>
      <c r="P3260" s="52">
        <f>JUL!O261</f>
        <v/>
      </c>
      <c r="Q3260" s="52">
        <f>JUL!P261</f>
        <v/>
      </c>
      <c r="R3260" s="52">
        <f>JUL!Q261</f>
        <v/>
      </c>
      <c r="S3260" s="54">
        <f>S3259+IF(X3260=0,0,M3260)</f>
        <v/>
      </c>
      <c r="T3260" s="55">
        <f>MAX(T3259,S3260)</f>
        <v/>
      </c>
      <c r="U3260" s="56">
        <f>S3260-T3260</f>
        <v/>
      </c>
      <c r="V3260" s="55">
        <f>IFERROR(SUMIFS(DATABASE!$M$5:$M$6004,DATABASE!$B$5:$B$6004,B3260,DATABASE!$X$5:$X$6004,1),0)</f>
        <v/>
      </c>
      <c r="W3260" s="57">
        <f>IFERROR(COUNTIFS(DATABASE!$B$5:$B$6004,B3260,DATABASE!$X$5:$X$6004,1),0)</f>
        <v/>
      </c>
      <c r="X3260" s="58">
        <f>--AND(ISNUMBER(B3260),C3260&lt;&gt;"",L3260&lt;&gt;"",M3260&lt;&gt;"")</f>
        <v/>
      </c>
    </row>
    <row r="3261" ht="15" customHeight="1" s="111">
      <c r="A3261" s="42" t="inlineStr">
        <is>
          <t>JUL</t>
        </is>
      </c>
      <c r="B3261" s="43">
        <f>JUL!A262</f>
        <v/>
      </c>
      <c r="C3261" s="44">
        <f>JUL!B262</f>
        <v/>
      </c>
      <c r="D3261" s="44">
        <f>JUL!C262</f>
        <v/>
      </c>
      <c r="E3261" s="44">
        <f>JUL!D262</f>
        <v/>
      </c>
      <c r="F3261" s="44">
        <f>JUL!E262</f>
        <v/>
      </c>
      <c r="G3261" s="44">
        <f>JUL!F262</f>
        <v/>
      </c>
      <c r="H3261" s="44">
        <f>JUL!G262</f>
        <v/>
      </c>
      <c r="I3261" s="45">
        <f>JUL!H262</f>
        <v/>
      </c>
      <c r="J3261" s="45">
        <f>JUL!I262</f>
        <v/>
      </c>
      <c r="K3261" s="44">
        <f>JUL!J262</f>
        <v/>
      </c>
      <c r="L3261" s="44">
        <f>JUL!K262</f>
        <v/>
      </c>
      <c r="M3261" s="46">
        <f>JUL!L262</f>
        <v/>
      </c>
      <c r="N3261" s="44">
        <f>JUL!M262</f>
        <v/>
      </c>
      <c r="O3261" s="44">
        <f>JUL!N262</f>
        <v/>
      </c>
      <c r="P3261" s="44">
        <f>JUL!O262</f>
        <v/>
      </c>
      <c r="Q3261" s="44">
        <f>JUL!P262</f>
        <v/>
      </c>
      <c r="R3261" s="44">
        <f>JUL!Q262</f>
        <v/>
      </c>
      <c r="S3261" s="46">
        <f>S3260+IF(X3261=0,0,M3261)</f>
        <v/>
      </c>
      <c r="T3261" s="47">
        <f>MAX(T3260,S3261)</f>
        <v/>
      </c>
      <c r="U3261" s="48">
        <f>S3261-T3261</f>
        <v/>
      </c>
      <c r="V3261" s="47">
        <f>IFERROR(SUMIFS(DATABASE!$M$5:$M$6004,DATABASE!$B$5:$B$6004,B3261,DATABASE!$X$5:$X$6004,1),0)</f>
        <v/>
      </c>
      <c r="W3261" s="31">
        <f>IFERROR(COUNTIFS(DATABASE!$B$5:$B$6004,B3261,DATABASE!$X$5:$X$6004,1),0)</f>
        <v/>
      </c>
      <c r="X3261" s="49">
        <f>--AND(ISNUMBER(B3261),C3261&lt;&gt;"",L3261&lt;&gt;"",M3261&lt;&gt;"")</f>
        <v/>
      </c>
    </row>
    <row r="3262" ht="15" customHeight="1" s="111">
      <c r="A3262" s="50" t="inlineStr">
        <is>
          <t>JUL</t>
        </is>
      </c>
      <c r="B3262" s="51">
        <f>JUL!A263</f>
        <v/>
      </c>
      <c r="C3262" s="52">
        <f>JUL!B263</f>
        <v/>
      </c>
      <c r="D3262" s="52">
        <f>JUL!C263</f>
        <v/>
      </c>
      <c r="E3262" s="52">
        <f>JUL!D263</f>
        <v/>
      </c>
      <c r="F3262" s="52">
        <f>JUL!E263</f>
        <v/>
      </c>
      <c r="G3262" s="52">
        <f>JUL!F263</f>
        <v/>
      </c>
      <c r="H3262" s="52">
        <f>JUL!G263</f>
        <v/>
      </c>
      <c r="I3262" s="53">
        <f>JUL!H263</f>
        <v/>
      </c>
      <c r="J3262" s="53">
        <f>JUL!I263</f>
        <v/>
      </c>
      <c r="K3262" s="52">
        <f>JUL!J263</f>
        <v/>
      </c>
      <c r="L3262" s="52">
        <f>JUL!K263</f>
        <v/>
      </c>
      <c r="M3262" s="54">
        <f>JUL!L263</f>
        <v/>
      </c>
      <c r="N3262" s="52">
        <f>JUL!M263</f>
        <v/>
      </c>
      <c r="O3262" s="52">
        <f>JUL!N263</f>
        <v/>
      </c>
      <c r="P3262" s="52">
        <f>JUL!O263</f>
        <v/>
      </c>
      <c r="Q3262" s="52">
        <f>JUL!P263</f>
        <v/>
      </c>
      <c r="R3262" s="52">
        <f>JUL!Q263</f>
        <v/>
      </c>
      <c r="S3262" s="54">
        <f>S3261+IF(X3262=0,0,M3262)</f>
        <v/>
      </c>
      <c r="T3262" s="55">
        <f>MAX(T3261,S3262)</f>
        <v/>
      </c>
      <c r="U3262" s="56">
        <f>S3262-T3262</f>
        <v/>
      </c>
      <c r="V3262" s="55">
        <f>IFERROR(SUMIFS(DATABASE!$M$5:$M$6004,DATABASE!$B$5:$B$6004,B3262,DATABASE!$X$5:$X$6004,1),0)</f>
        <v/>
      </c>
      <c r="W3262" s="57">
        <f>IFERROR(COUNTIFS(DATABASE!$B$5:$B$6004,B3262,DATABASE!$X$5:$X$6004,1),0)</f>
        <v/>
      </c>
      <c r="X3262" s="58">
        <f>--AND(ISNUMBER(B3262),C3262&lt;&gt;"",L3262&lt;&gt;"",M3262&lt;&gt;"")</f>
        <v/>
      </c>
    </row>
    <row r="3263" ht="15" customHeight="1" s="111">
      <c r="A3263" s="42" t="inlineStr">
        <is>
          <t>JUL</t>
        </is>
      </c>
      <c r="B3263" s="43">
        <f>JUL!A264</f>
        <v/>
      </c>
      <c r="C3263" s="44">
        <f>JUL!B264</f>
        <v/>
      </c>
      <c r="D3263" s="44">
        <f>JUL!C264</f>
        <v/>
      </c>
      <c r="E3263" s="44">
        <f>JUL!D264</f>
        <v/>
      </c>
      <c r="F3263" s="44">
        <f>JUL!E264</f>
        <v/>
      </c>
      <c r="G3263" s="44">
        <f>JUL!F264</f>
        <v/>
      </c>
      <c r="H3263" s="44">
        <f>JUL!G264</f>
        <v/>
      </c>
      <c r="I3263" s="45">
        <f>JUL!H264</f>
        <v/>
      </c>
      <c r="J3263" s="45">
        <f>JUL!I264</f>
        <v/>
      </c>
      <c r="K3263" s="44">
        <f>JUL!J264</f>
        <v/>
      </c>
      <c r="L3263" s="44">
        <f>JUL!K264</f>
        <v/>
      </c>
      <c r="M3263" s="46">
        <f>JUL!L264</f>
        <v/>
      </c>
      <c r="N3263" s="44">
        <f>JUL!M264</f>
        <v/>
      </c>
      <c r="O3263" s="44">
        <f>JUL!N264</f>
        <v/>
      </c>
      <c r="P3263" s="44">
        <f>JUL!O264</f>
        <v/>
      </c>
      <c r="Q3263" s="44">
        <f>JUL!P264</f>
        <v/>
      </c>
      <c r="R3263" s="44">
        <f>JUL!Q264</f>
        <v/>
      </c>
      <c r="S3263" s="46">
        <f>S3262+IF(X3263=0,0,M3263)</f>
        <v/>
      </c>
      <c r="T3263" s="47">
        <f>MAX(T3262,S3263)</f>
        <v/>
      </c>
      <c r="U3263" s="48">
        <f>S3263-T3263</f>
        <v/>
      </c>
      <c r="V3263" s="47">
        <f>IFERROR(SUMIFS(DATABASE!$M$5:$M$6004,DATABASE!$B$5:$B$6004,B3263,DATABASE!$X$5:$X$6004,1),0)</f>
        <v/>
      </c>
      <c r="W3263" s="31">
        <f>IFERROR(COUNTIFS(DATABASE!$B$5:$B$6004,B3263,DATABASE!$X$5:$X$6004,1),0)</f>
        <v/>
      </c>
      <c r="X3263" s="49">
        <f>--AND(ISNUMBER(B3263),C3263&lt;&gt;"",L3263&lt;&gt;"",M3263&lt;&gt;"")</f>
        <v/>
      </c>
    </row>
    <row r="3264" ht="15" customHeight="1" s="111">
      <c r="A3264" s="50" t="inlineStr">
        <is>
          <t>JUL</t>
        </is>
      </c>
      <c r="B3264" s="51">
        <f>JUL!A265</f>
        <v/>
      </c>
      <c r="C3264" s="52">
        <f>JUL!B265</f>
        <v/>
      </c>
      <c r="D3264" s="52">
        <f>JUL!C265</f>
        <v/>
      </c>
      <c r="E3264" s="52">
        <f>JUL!D265</f>
        <v/>
      </c>
      <c r="F3264" s="52">
        <f>JUL!E265</f>
        <v/>
      </c>
      <c r="G3264" s="52">
        <f>JUL!F265</f>
        <v/>
      </c>
      <c r="H3264" s="52">
        <f>JUL!G265</f>
        <v/>
      </c>
      <c r="I3264" s="53">
        <f>JUL!H265</f>
        <v/>
      </c>
      <c r="J3264" s="53">
        <f>JUL!I265</f>
        <v/>
      </c>
      <c r="K3264" s="52">
        <f>JUL!J265</f>
        <v/>
      </c>
      <c r="L3264" s="52">
        <f>JUL!K265</f>
        <v/>
      </c>
      <c r="M3264" s="54">
        <f>JUL!L265</f>
        <v/>
      </c>
      <c r="N3264" s="52">
        <f>JUL!M265</f>
        <v/>
      </c>
      <c r="O3264" s="52">
        <f>JUL!N265</f>
        <v/>
      </c>
      <c r="P3264" s="52">
        <f>JUL!O265</f>
        <v/>
      </c>
      <c r="Q3264" s="52">
        <f>JUL!P265</f>
        <v/>
      </c>
      <c r="R3264" s="52">
        <f>JUL!Q265</f>
        <v/>
      </c>
      <c r="S3264" s="54">
        <f>S3263+IF(X3264=0,0,M3264)</f>
        <v/>
      </c>
      <c r="T3264" s="55">
        <f>MAX(T3263,S3264)</f>
        <v/>
      </c>
      <c r="U3264" s="56">
        <f>S3264-T3264</f>
        <v/>
      </c>
      <c r="V3264" s="55">
        <f>IFERROR(SUMIFS(DATABASE!$M$5:$M$6004,DATABASE!$B$5:$B$6004,B3264,DATABASE!$X$5:$X$6004,1),0)</f>
        <v/>
      </c>
      <c r="W3264" s="57">
        <f>IFERROR(COUNTIFS(DATABASE!$B$5:$B$6004,B3264,DATABASE!$X$5:$X$6004,1),0)</f>
        <v/>
      </c>
      <c r="X3264" s="58">
        <f>--AND(ISNUMBER(B3264),C3264&lt;&gt;"",L3264&lt;&gt;"",M3264&lt;&gt;"")</f>
        <v/>
      </c>
    </row>
    <row r="3265" ht="15" customHeight="1" s="111">
      <c r="A3265" s="42" t="inlineStr">
        <is>
          <t>JUL</t>
        </is>
      </c>
      <c r="B3265" s="43">
        <f>JUL!A266</f>
        <v/>
      </c>
      <c r="C3265" s="44">
        <f>JUL!B266</f>
        <v/>
      </c>
      <c r="D3265" s="44">
        <f>JUL!C266</f>
        <v/>
      </c>
      <c r="E3265" s="44">
        <f>JUL!D266</f>
        <v/>
      </c>
      <c r="F3265" s="44">
        <f>JUL!E266</f>
        <v/>
      </c>
      <c r="G3265" s="44">
        <f>JUL!F266</f>
        <v/>
      </c>
      <c r="H3265" s="44">
        <f>JUL!G266</f>
        <v/>
      </c>
      <c r="I3265" s="45">
        <f>JUL!H266</f>
        <v/>
      </c>
      <c r="J3265" s="45">
        <f>JUL!I266</f>
        <v/>
      </c>
      <c r="K3265" s="44">
        <f>JUL!J266</f>
        <v/>
      </c>
      <c r="L3265" s="44">
        <f>JUL!K266</f>
        <v/>
      </c>
      <c r="M3265" s="46">
        <f>JUL!L266</f>
        <v/>
      </c>
      <c r="N3265" s="44">
        <f>JUL!M266</f>
        <v/>
      </c>
      <c r="O3265" s="44">
        <f>JUL!N266</f>
        <v/>
      </c>
      <c r="P3265" s="44">
        <f>JUL!O266</f>
        <v/>
      </c>
      <c r="Q3265" s="44">
        <f>JUL!P266</f>
        <v/>
      </c>
      <c r="R3265" s="44">
        <f>JUL!Q266</f>
        <v/>
      </c>
      <c r="S3265" s="46">
        <f>S3264+IF(X3265=0,0,M3265)</f>
        <v/>
      </c>
      <c r="T3265" s="47">
        <f>MAX(T3264,S3265)</f>
        <v/>
      </c>
      <c r="U3265" s="48">
        <f>S3265-T3265</f>
        <v/>
      </c>
      <c r="V3265" s="47">
        <f>IFERROR(SUMIFS(DATABASE!$M$5:$M$6004,DATABASE!$B$5:$B$6004,B3265,DATABASE!$X$5:$X$6004,1),0)</f>
        <v/>
      </c>
      <c r="W3265" s="31">
        <f>IFERROR(COUNTIFS(DATABASE!$B$5:$B$6004,B3265,DATABASE!$X$5:$X$6004,1),0)</f>
        <v/>
      </c>
      <c r="X3265" s="49">
        <f>--AND(ISNUMBER(B3265),C3265&lt;&gt;"",L3265&lt;&gt;"",M3265&lt;&gt;"")</f>
        <v/>
      </c>
    </row>
    <row r="3266" ht="15" customHeight="1" s="111">
      <c r="A3266" s="50" t="inlineStr">
        <is>
          <t>JUL</t>
        </is>
      </c>
      <c r="B3266" s="51">
        <f>JUL!A267</f>
        <v/>
      </c>
      <c r="C3266" s="52">
        <f>JUL!B267</f>
        <v/>
      </c>
      <c r="D3266" s="52">
        <f>JUL!C267</f>
        <v/>
      </c>
      <c r="E3266" s="52">
        <f>JUL!D267</f>
        <v/>
      </c>
      <c r="F3266" s="52">
        <f>JUL!E267</f>
        <v/>
      </c>
      <c r="G3266" s="52">
        <f>JUL!F267</f>
        <v/>
      </c>
      <c r="H3266" s="52">
        <f>JUL!G267</f>
        <v/>
      </c>
      <c r="I3266" s="53">
        <f>JUL!H267</f>
        <v/>
      </c>
      <c r="J3266" s="53">
        <f>JUL!I267</f>
        <v/>
      </c>
      <c r="K3266" s="52">
        <f>JUL!J267</f>
        <v/>
      </c>
      <c r="L3266" s="52">
        <f>JUL!K267</f>
        <v/>
      </c>
      <c r="M3266" s="54">
        <f>JUL!L267</f>
        <v/>
      </c>
      <c r="N3266" s="52">
        <f>JUL!M267</f>
        <v/>
      </c>
      <c r="O3266" s="52">
        <f>JUL!N267</f>
        <v/>
      </c>
      <c r="P3266" s="52">
        <f>JUL!O267</f>
        <v/>
      </c>
      <c r="Q3266" s="52">
        <f>JUL!P267</f>
        <v/>
      </c>
      <c r="R3266" s="52">
        <f>JUL!Q267</f>
        <v/>
      </c>
      <c r="S3266" s="54">
        <f>S3265+IF(X3266=0,0,M3266)</f>
        <v/>
      </c>
      <c r="T3266" s="55">
        <f>MAX(T3265,S3266)</f>
        <v/>
      </c>
      <c r="U3266" s="56">
        <f>S3266-T3266</f>
        <v/>
      </c>
      <c r="V3266" s="55">
        <f>IFERROR(SUMIFS(DATABASE!$M$5:$M$6004,DATABASE!$B$5:$B$6004,B3266,DATABASE!$X$5:$X$6004,1),0)</f>
        <v/>
      </c>
      <c r="W3266" s="57">
        <f>IFERROR(COUNTIFS(DATABASE!$B$5:$B$6004,B3266,DATABASE!$X$5:$X$6004,1),0)</f>
        <v/>
      </c>
      <c r="X3266" s="58">
        <f>--AND(ISNUMBER(B3266),C3266&lt;&gt;"",L3266&lt;&gt;"",M3266&lt;&gt;"")</f>
        <v/>
      </c>
    </row>
    <row r="3267" ht="15" customHeight="1" s="111">
      <c r="A3267" s="42" t="inlineStr">
        <is>
          <t>JUL</t>
        </is>
      </c>
      <c r="B3267" s="43">
        <f>JUL!A268</f>
        <v/>
      </c>
      <c r="C3267" s="44">
        <f>JUL!B268</f>
        <v/>
      </c>
      <c r="D3267" s="44">
        <f>JUL!C268</f>
        <v/>
      </c>
      <c r="E3267" s="44">
        <f>JUL!D268</f>
        <v/>
      </c>
      <c r="F3267" s="44">
        <f>JUL!E268</f>
        <v/>
      </c>
      <c r="G3267" s="44">
        <f>JUL!F268</f>
        <v/>
      </c>
      <c r="H3267" s="44">
        <f>JUL!G268</f>
        <v/>
      </c>
      <c r="I3267" s="45">
        <f>JUL!H268</f>
        <v/>
      </c>
      <c r="J3267" s="45">
        <f>JUL!I268</f>
        <v/>
      </c>
      <c r="K3267" s="44">
        <f>JUL!J268</f>
        <v/>
      </c>
      <c r="L3267" s="44">
        <f>JUL!K268</f>
        <v/>
      </c>
      <c r="M3267" s="46">
        <f>JUL!L268</f>
        <v/>
      </c>
      <c r="N3267" s="44">
        <f>JUL!M268</f>
        <v/>
      </c>
      <c r="O3267" s="44">
        <f>JUL!N268</f>
        <v/>
      </c>
      <c r="P3267" s="44">
        <f>JUL!O268</f>
        <v/>
      </c>
      <c r="Q3267" s="44">
        <f>JUL!P268</f>
        <v/>
      </c>
      <c r="R3267" s="44">
        <f>JUL!Q268</f>
        <v/>
      </c>
      <c r="S3267" s="46">
        <f>S3266+IF(X3267=0,0,M3267)</f>
        <v/>
      </c>
      <c r="T3267" s="47">
        <f>MAX(T3266,S3267)</f>
        <v/>
      </c>
      <c r="U3267" s="48">
        <f>S3267-T3267</f>
        <v/>
      </c>
      <c r="V3267" s="47">
        <f>IFERROR(SUMIFS(DATABASE!$M$5:$M$6004,DATABASE!$B$5:$B$6004,B3267,DATABASE!$X$5:$X$6004,1),0)</f>
        <v/>
      </c>
      <c r="W3267" s="31">
        <f>IFERROR(COUNTIFS(DATABASE!$B$5:$B$6004,B3267,DATABASE!$X$5:$X$6004,1),0)</f>
        <v/>
      </c>
      <c r="X3267" s="49">
        <f>--AND(ISNUMBER(B3267),C3267&lt;&gt;"",L3267&lt;&gt;"",M3267&lt;&gt;"")</f>
        <v/>
      </c>
    </row>
    <row r="3268" ht="15" customHeight="1" s="111">
      <c r="A3268" s="50" t="inlineStr">
        <is>
          <t>JUL</t>
        </is>
      </c>
      <c r="B3268" s="51">
        <f>JUL!A269</f>
        <v/>
      </c>
      <c r="C3268" s="52">
        <f>JUL!B269</f>
        <v/>
      </c>
      <c r="D3268" s="52">
        <f>JUL!C269</f>
        <v/>
      </c>
      <c r="E3268" s="52">
        <f>JUL!D269</f>
        <v/>
      </c>
      <c r="F3268" s="52">
        <f>JUL!E269</f>
        <v/>
      </c>
      <c r="G3268" s="52">
        <f>JUL!F269</f>
        <v/>
      </c>
      <c r="H3268" s="52">
        <f>JUL!G269</f>
        <v/>
      </c>
      <c r="I3268" s="53">
        <f>JUL!H269</f>
        <v/>
      </c>
      <c r="J3268" s="53">
        <f>JUL!I269</f>
        <v/>
      </c>
      <c r="K3268" s="52">
        <f>JUL!J269</f>
        <v/>
      </c>
      <c r="L3268" s="52">
        <f>JUL!K269</f>
        <v/>
      </c>
      <c r="M3268" s="54">
        <f>JUL!L269</f>
        <v/>
      </c>
      <c r="N3268" s="52">
        <f>JUL!M269</f>
        <v/>
      </c>
      <c r="O3268" s="52">
        <f>JUL!N269</f>
        <v/>
      </c>
      <c r="P3268" s="52">
        <f>JUL!O269</f>
        <v/>
      </c>
      <c r="Q3268" s="52">
        <f>JUL!P269</f>
        <v/>
      </c>
      <c r="R3268" s="52">
        <f>JUL!Q269</f>
        <v/>
      </c>
      <c r="S3268" s="54">
        <f>S3267+IF(X3268=0,0,M3268)</f>
        <v/>
      </c>
      <c r="T3268" s="55">
        <f>MAX(T3267,S3268)</f>
        <v/>
      </c>
      <c r="U3268" s="56">
        <f>S3268-T3268</f>
        <v/>
      </c>
      <c r="V3268" s="55">
        <f>IFERROR(SUMIFS(DATABASE!$M$5:$M$6004,DATABASE!$B$5:$B$6004,B3268,DATABASE!$X$5:$X$6004,1),0)</f>
        <v/>
      </c>
      <c r="W3268" s="57">
        <f>IFERROR(COUNTIFS(DATABASE!$B$5:$B$6004,B3268,DATABASE!$X$5:$X$6004,1),0)</f>
        <v/>
      </c>
      <c r="X3268" s="58">
        <f>--AND(ISNUMBER(B3268),C3268&lt;&gt;"",L3268&lt;&gt;"",M3268&lt;&gt;"")</f>
        <v/>
      </c>
    </row>
    <row r="3269" ht="15" customHeight="1" s="111">
      <c r="A3269" s="42" t="inlineStr">
        <is>
          <t>JUL</t>
        </is>
      </c>
      <c r="B3269" s="43">
        <f>JUL!A270</f>
        <v/>
      </c>
      <c r="C3269" s="44">
        <f>JUL!B270</f>
        <v/>
      </c>
      <c r="D3269" s="44">
        <f>JUL!C270</f>
        <v/>
      </c>
      <c r="E3269" s="44">
        <f>JUL!D270</f>
        <v/>
      </c>
      <c r="F3269" s="44">
        <f>JUL!E270</f>
        <v/>
      </c>
      <c r="G3269" s="44">
        <f>JUL!F270</f>
        <v/>
      </c>
      <c r="H3269" s="44">
        <f>JUL!G270</f>
        <v/>
      </c>
      <c r="I3269" s="45">
        <f>JUL!H270</f>
        <v/>
      </c>
      <c r="J3269" s="45">
        <f>JUL!I270</f>
        <v/>
      </c>
      <c r="K3269" s="44">
        <f>JUL!J270</f>
        <v/>
      </c>
      <c r="L3269" s="44">
        <f>JUL!K270</f>
        <v/>
      </c>
      <c r="M3269" s="46">
        <f>JUL!L270</f>
        <v/>
      </c>
      <c r="N3269" s="44">
        <f>JUL!M270</f>
        <v/>
      </c>
      <c r="O3269" s="44">
        <f>JUL!N270</f>
        <v/>
      </c>
      <c r="P3269" s="44">
        <f>JUL!O270</f>
        <v/>
      </c>
      <c r="Q3269" s="44">
        <f>JUL!P270</f>
        <v/>
      </c>
      <c r="R3269" s="44">
        <f>JUL!Q270</f>
        <v/>
      </c>
      <c r="S3269" s="46">
        <f>S3268+IF(X3269=0,0,M3269)</f>
        <v/>
      </c>
      <c r="T3269" s="47">
        <f>MAX(T3268,S3269)</f>
        <v/>
      </c>
      <c r="U3269" s="48">
        <f>S3269-T3269</f>
        <v/>
      </c>
      <c r="V3269" s="47">
        <f>IFERROR(SUMIFS(DATABASE!$M$5:$M$6004,DATABASE!$B$5:$B$6004,B3269,DATABASE!$X$5:$X$6004,1),0)</f>
        <v/>
      </c>
      <c r="W3269" s="31">
        <f>IFERROR(COUNTIFS(DATABASE!$B$5:$B$6004,B3269,DATABASE!$X$5:$X$6004,1),0)</f>
        <v/>
      </c>
      <c r="X3269" s="49">
        <f>--AND(ISNUMBER(B3269),C3269&lt;&gt;"",L3269&lt;&gt;"",M3269&lt;&gt;"")</f>
        <v/>
      </c>
    </row>
    <row r="3270" ht="15" customHeight="1" s="111">
      <c r="A3270" s="50" t="inlineStr">
        <is>
          <t>JUL</t>
        </is>
      </c>
      <c r="B3270" s="51">
        <f>JUL!A271</f>
        <v/>
      </c>
      <c r="C3270" s="52">
        <f>JUL!B271</f>
        <v/>
      </c>
      <c r="D3270" s="52">
        <f>JUL!C271</f>
        <v/>
      </c>
      <c r="E3270" s="52">
        <f>JUL!D271</f>
        <v/>
      </c>
      <c r="F3270" s="52">
        <f>JUL!E271</f>
        <v/>
      </c>
      <c r="G3270" s="52">
        <f>JUL!F271</f>
        <v/>
      </c>
      <c r="H3270" s="52">
        <f>JUL!G271</f>
        <v/>
      </c>
      <c r="I3270" s="53">
        <f>JUL!H271</f>
        <v/>
      </c>
      <c r="J3270" s="53">
        <f>JUL!I271</f>
        <v/>
      </c>
      <c r="K3270" s="52">
        <f>JUL!J271</f>
        <v/>
      </c>
      <c r="L3270" s="52">
        <f>JUL!K271</f>
        <v/>
      </c>
      <c r="M3270" s="54">
        <f>JUL!L271</f>
        <v/>
      </c>
      <c r="N3270" s="52">
        <f>JUL!M271</f>
        <v/>
      </c>
      <c r="O3270" s="52">
        <f>JUL!N271</f>
        <v/>
      </c>
      <c r="P3270" s="52">
        <f>JUL!O271</f>
        <v/>
      </c>
      <c r="Q3270" s="52">
        <f>JUL!P271</f>
        <v/>
      </c>
      <c r="R3270" s="52">
        <f>JUL!Q271</f>
        <v/>
      </c>
      <c r="S3270" s="54">
        <f>S3269+IF(X3270=0,0,M3270)</f>
        <v/>
      </c>
      <c r="T3270" s="55">
        <f>MAX(T3269,S3270)</f>
        <v/>
      </c>
      <c r="U3270" s="56">
        <f>S3270-T3270</f>
        <v/>
      </c>
      <c r="V3270" s="55">
        <f>IFERROR(SUMIFS(DATABASE!$M$5:$M$6004,DATABASE!$B$5:$B$6004,B3270,DATABASE!$X$5:$X$6004,1),0)</f>
        <v/>
      </c>
      <c r="W3270" s="57">
        <f>IFERROR(COUNTIFS(DATABASE!$B$5:$B$6004,B3270,DATABASE!$X$5:$X$6004,1),0)</f>
        <v/>
      </c>
      <c r="X3270" s="58">
        <f>--AND(ISNUMBER(B3270),C3270&lt;&gt;"",L3270&lt;&gt;"",M3270&lt;&gt;"")</f>
        <v/>
      </c>
    </row>
    <row r="3271" ht="15" customHeight="1" s="111">
      <c r="A3271" s="42" t="inlineStr">
        <is>
          <t>JUL</t>
        </is>
      </c>
      <c r="B3271" s="43">
        <f>JUL!A272</f>
        <v/>
      </c>
      <c r="C3271" s="44">
        <f>JUL!B272</f>
        <v/>
      </c>
      <c r="D3271" s="44">
        <f>JUL!C272</f>
        <v/>
      </c>
      <c r="E3271" s="44">
        <f>JUL!D272</f>
        <v/>
      </c>
      <c r="F3271" s="44">
        <f>JUL!E272</f>
        <v/>
      </c>
      <c r="G3271" s="44">
        <f>JUL!F272</f>
        <v/>
      </c>
      <c r="H3271" s="44">
        <f>JUL!G272</f>
        <v/>
      </c>
      <c r="I3271" s="45">
        <f>JUL!H272</f>
        <v/>
      </c>
      <c r="J3271" s="45">
        <f>JUL!I272</f>
        <v/>
      </c>
      <c r="K3271" s="44">
        <f>JUL!J272</f>
        <v/>
      </c>
      <c r="L3271" s="44">
        <f>JUL!K272</f>
        <v/>
      </c>
      <c r="M3271" s="46">
        <f>JUL!L272</f>
        <v/>
      </c>
      <c r="N3271" s="44">
        <f>JUL!M272</f>
        <v/>
      </c>
      <c r="O3271" s="44">
        <f>JUL!N272</f>
        <v/>
      </c>
      <c r="P3271" s="44">
        <f>JUL!O272</f>
        <v/>
      </c>
      <c r="Q3271" s="44">
        <f>JUL!P272</f>
        <v/>
      </c>
      <c r="R3271" s="44">
        <f>JUL!Q272</f>
        <v/>
      </c>
      <c r="S3271" s="46">
        <f>S3270+IF(X3271=0,0,M3271)</f>
        <v/>
      </c>
      <c r="T3271" s="47">
        <f>MAX(T3270,S3271)</f>
        <v/>
      </c>
      <c r="U3271" s="48">
        <f>S3271-T3271</f>
        <v/>
      </c>
      <c r="V3271" s="47">
        <f>IFERROR(SUMIFS(DATABASE!$M$5:$M$6004,DATABASE!$B$5:$B$6004,B3271,DATABASE!$X$5:$X$6004,1),0)</f>
        <v/>
      </c>
      <c r="W3271" s="31">
        <f>IFERROR(COUNTIFS(DATABASE!$B$5:$B$6004,B3271,DATABASE!$X$5:$X$6004,1),0)</f>
        <v/>
      </c>
      <c r="X3271" s="49">
        <f>--AND(ISNUMBER(B3271),C3271&lt;&gt;"",L3271&lt;&gt;"",M3271&lt;&gt;"")</f>
        <v/>
      </c>
    </row>
    <row r="3272" ht="15" customHeight="1" s="111">
      <c r="A3272" s="50" t="inlineStr">
        <is>
          <t>JUL</t>
        </is>
      </c>
      <c r="B3272" s="51">
        <f>JUL!A273</f>
        <v/>
      </c>
      <c r="C3272" s="52">
        <f>JUL!B273</f>
        <v/>
      </c>
      <c r="D3272" s="52">
        <f>JUL!C273</f>
        <v/>
      </c>
      <c r="E3272" s="52">
        <f>JUL!D273</f>
        <v/>
      </c>
      <c r="F3272" s="52">
        <f>JUL!E273</f>
        <v/>
      </c>
      <c r="G3272" s="52">
        <f>JUL!F273</f>
        <v/>
      </c>
      <c r="H3272" s="52">
        <f>JUL!G273</f>
        <v/>
      </c>
      <c r="I3272" s="53">
        <f>JUL!H273</f>
        <v/>
      </c>
      <c r="J3272" s="53">
        <f>JUL!I273</f>
        <v/>
      </c>
      <c r="K3272" s="52">
        <f>JUL!J273</f>
        <v/>
      </c>
      <c r="L3272" s="52">
        <f>JUL!K273</f>
        <v/>
      </c>
      <c r="M3272" s="54">
        <f>JUL!L273</f>
        <v/>
      </c>
      <c r="N3272" s="52">
        <f>JUL!M273</f>
        <v/>
      </c>
      <c r="O3272" s="52">
        <f>JUL!N273</f>
        <v/>
      </c>
      <c r="P3272" s="52">
        <f>JUL!O273</f>
        <v/>
      </c>
      <c r="Q3272" s="52">
        <f>JUL!P273</f>
        <v/>
      </c>
      <c r="R3272" s="52">
        <f>JUL!Q273</f>
        <v/>
      </c>
      <c r="S3272" s="54">
        <f>S3271+IF(X3272=0,0,M3272)</f>
        <v/>
      </c>
      <c r="T3272" s="55">
        <f>MAX(T3271,S3272)</f>
        <v/>
      </c>
      <c r="U3272" s="56">
        <f>S3272-T3272</f>
        <v/>
      </c>
      <c r="V3272" s="55">
        <f>IFERROR(SUMIFS(DATABASE!$M$5:$M$6004,DATABASE!$B$5:$B$6004,B3272,DATABASE!$X$5:$X$6004,1),0)</f>
        <v/>
      </c>
      <c r="W3272" s="57">
        <f>IFERROR(COUNTIFS(DATABASE!$B$5:$B$6004,B3272,DATABASE!$X$5:$X$6004,1),0)</f>
        <v/>
      </c>
      <c r="X3272" s="58">
        <f>--AND(ISNUMBER(B3272),C3272&lt;&gt;"",L3272&lt;&gt;"",M3272&lt;&gt;"")</f>
        <v/>
      </c>
    </row>
    <row r="3273" ht="15" customHeight="1" s="111">
      <c r="A3273" s="42" t="inlineStr">
        <is>
          <t>JUL</t>
        </is>
      </c>
      <c r="B3273" s="43">
        <f>JUL!A274</f>
        <v/>
      </c>
      <c r="C3273" s="44">
        <f>JUL!B274</f>
        <v/>
      </c>
      <c r="D3273" s="44">
        <f>JUL!C274</f>
        <v/>
      </c>
      <c r="E3273" s="44">
        <f>JUL!D274</f>
        <v/>
      </c>
      <c r="F3273" s="44">
        <f>JUL!E274</f>
        <v/>
      </c>
      <c r="G3273" s="44">
        <f>JUL!F274</f>
        <v/>
      </c>
      <c r="H3273" s="44">
        <f>JUL!G274</f>
        <v/>
      </c>
      <c r="I3273" s="45">
        <f>JUL!H274</f>
        <v/>
      </c>
      <c r="J3273" s="45">
        <f>JUL!I274</f>
        <v/>
      </c>
      <c r="K3273" s="44">
        <f>JUL!J274</f>
        <v/>
      </c>
      <c r="L3273" s="44">
        <f>JUL!K274</f>
        <v/>
      </c>
      <c r="M3273" s="46">
        <f>JUL!L274</f>
        <v/>
      </c>
      <c r="N3273" s="44">
        <f>JUL!M274</f>
        <v/>
      </c>
      <c r="O3273" s="44">
        <f>JUL!N274</f>
        <v/>
      </c>
      <c r="P3273" s="44">
        <f>JUL!O274</f>
        <v/>
      </c>
      <c r="Q3273" s="44">
        <f>JUL!P274</f>
        <v/>
      </c>
      <c r="R3273" s="44">
        <f>JUL!Q274</f>
        <v/>
      </c>
      <c r="S3273" s="46">
        <f>S3272+IF(X3273=0,0,M3273)</f>
        <v/>
      </c>
      <c r="T3273" s="47">
        <f>MAX(T3272,S3273)</f>
        <v/>
      </c>
      <c r="U3273" s="48">
        <f>S3273-T3273</f>
        <v/>
      </c>
      <c r="V3273" s="47">
        <f>IFERROR(SUMIFS(DATABASE!$M$5:$M$6004,DATABASE!$B$5:$B$6004,B3273,DATABASE!$X$5:$X$6004,1),0)</f>
        <v/>
      </c>
      <c r="W3273" s="31">
        <f>IFERROR(COUNTIFS(DATABASE!$B$5:$B$6004,B3273,DATABASE!$X$5:$X$6004,1),0)</f>
        <v/>
      </c>
      <c r="X3273" s="49">
        <f>--AND(ISNUMBER(B3273),C3273&lt;&gt;"",L3273&lt;&gt;"",M3273&lt;&gt;"")</f>
        <v/>
      </c>
    </row>
    <row r="3274" ht="15" customHeight="1" s="111">
      <c r="A3274" s="50" t="inlineStr">
        <is>
          <t>JUL</t>
        </is>
      </c>
      <c r="B3274" s="51">
        <f>JUL!A275</f>
        <v/>
      </c>
      <c r="C3274" s="52">
        <f>JUL!B275</f>
        <v/>
      </c>
      <c r="D3274" s="52">
        <f>JUL!C275</f>
        <v/>
      </c>
      <c r="E3274" s="52">
        <f>JUL!D275</f>
        <v/>
      </c>
      <c r="F3274" s="52">
        <f>JUL!E275</f>
        <v/>
      </c>
      <c r="G3274" s="52">
        <f>JUL!F275</f>
        <v/>
      </c>
      <c r="H3274" s="52">
        <f>JUL!G275</f>
        <v/>
      </c>
      <c r="I3274" s="53">
        <f>JUL!H275</f>
        <v/>
      </c>
      <c r="J3274" s="53">
        <f>JUL!I275</f>
        <v/>
      </c>
      <c r="K3274" s="52">
        <f>JUL!J275</f>
        <v/>
      </c>
      <c r="L3274" s="52">
        <f>JUL!K275</f>
        <v/>
      </c>
      <c r="M3274" s="54">
        <f>JUL!L275</f>
        <v/>
      </c>
      <c r="N3274" s="52">
        <f>JUL!M275</f>
        <v/>
      </c>
      <c r="O3274" s="52">
        <f>JUL!N275</f>
        <v/>
      </c>
      <c r="P3274" s="52">
        <f>JUL!O275</f>
        <v/>
      </c>
      <c r="Q3274" s="52">
        <f>JUL!P275</f>
        <v/>
      </c>
      <c r="R3274" s="52">
        <f>JUL!Q275</f>
        <v/>
      </c>
      <c r="S3274" s="54">
        <f>S3273+IF(X3274=0,0,M3274)</f>
        <v/>
      </c>
      <c r="T3274" s="55">
        <f>MAX(T3273,S3274)</f>
        <v/>
      </c>
      <c r="U3274" s="56">
        <f>S3274-T3274</f>
        <v/>
      </c>
      <c r="V3274" s="55">
        <f>IFERROR(SUMIFS(DATABASE!$M$5:$M$6004,DATABASE!$B$5:$B$6004,B3274,DATABASE!$X$5:$X$6004,1),0)</f>
        <v/>
      </c>
      <c r="W3274" s="57">
        <f>IFERROR(COUNTIFS(DATABASE!$B$5:$B$6004,B3274,DATABASE!$X$5:$X$6004,1),0)</f>
        <v/>
      </c>
      <c r="X3274" s="58">
        <f>--AND(ISNUMBER(B3274),C3274&lt;&gt;"",L3274&lt;&gt;"",M3274&lt;&gt;"")</f>
        <v/>
      </c>
    </row>
    <row r="3275" ht="15" customHeight="1" s="111">
      <c r="A3275" s="42" t="inlineStr">
        <is>
          <t>JUL</t>
        </is>
      </c>
      <c r="B3275" s="43">
        <f>JUL!A276</f>
        <v/>
      </c>
      <c r="C3275" s="44">
        <f>JUL!B276</f>
        <v/>
      </c>
      <c r="D3275" s="44">
        <f>JUL!C276</f>
        <v/>
      </c>
      <c r="E3275" s="44">
        <f>JUL!D276</f>
        <v/>
      </c>
      <c r="F3275" s="44">
        <f>JUL!E276</f>
        <v/>
      </c>
      <c r="G3275" s="44">
        <f>JUL!F276</f>
        <v/>
      </c>
      <c r="H3275" s="44">
        <f>JUL!G276</f>
        <v/>
      </c>
      <c r="I3275" s="45">
        <f>JUL!H276</f>
        <v/>
      </c>
      <c r="J3275" s="45">
        <f>JUL!I276</f>
        <v/>
      </c>
      <c r="K3275" s="44">
        <f>JUL!J276</f>
        <v/>
      </c>
      <c r="L3275" s="44">
        <f>JUL!K276</f>
        <v/>
      </c>
      <c r="M3275" s="46">
        <f>JUL!L276</f>
        <v/>
      </c>
      <c r="N3275" s="44">
        <f>JUL!M276</f>
        <v/>
      </c>
      <c r="O3275" s="44">
        <f>JUL!N276</f>
        <v/>
      </c>
      <c r="P3275" s="44">
        <f>JUL!O276</f>
        <v/>
      </c>
      <c r="Q3275" s="44">
        <f>JUL!P276</f>
        <v/>
      </c>
      <c r="R3275" s="44">
        <f>JUL!Q276</f>
        <v/>
      </c>
      <c r="S3275" s="46">
        <f>S3274+IF(X3275=0,0,M3275)</f>
        <v/>
      </c>
      <c r="T3275" s="47">
        <f>MAX(T3274,S3275)</f>
        <v/>
      </c>
      <c r="U3275" s="48">
        <f>S3275-T3275</f>
        <v/>
      </c>
      <c r="V3275" s="47">
        <f>IFERROR(SUMIFS(DATABASE!$M$5:$M$6004,DATABASE!$B$5:$B$6004,B3275,DATABASE!$X$5:$X$6004,1),0)</f>
        <v/>
      </c>
      <c r="W3275" s="31">
        <f>IFERROR(COUNTIFS(DATABASE!$B$5:$B$6004,B3275,DATABASE!$X$5:$X$6004,1),0)</f>
        <v/>
      </c>
      <c r="X3275" s="49">
        <f>--AND(ISNUMBER(B3275),C3275&lt;&gt;"",L3275&lt;&gt;"",M3275&lt;&gt;"")</f>
        <v/>
      </c>
    </row>
    <row r="3276" ht="15" customHeight="1" s="111">
      <c r="A3276" s="50" t="inlineStr">
        <is>
          <t>JUL</t>
        </is>
      </c>
      <c r="B3276" s="51">
        <f>JUL!A277</f>
        <v/>
      </c>
      <c r="C3276" s="52">
        <f>JUL!B277</f>
        <v/>
      </c>
      <c r="D3276" s="52">
        <f>JUL!C277</f>
        <v/>
      </c>
      <c r="E3276" s="52">
        <f>JUL!D277</f>
        <v/>
      </c>
      <c r="F3276" s="52">
        <f>JUL!E277</f>
        <v/>
      </c>
      <c r="G3276" s="52">
        <f>JUL!F277</f>
        <v/>
      </c>
      <c r="H3276" s="52">
        <f>JUL!G277</f>
        <v/>
      </c>
      <c r="I3276" s="53">
        <f>JUL!H277</f>
        <v/>
      </c>
      <c r="J3276" s="53">
        <f>JUL!I277</f>
        <v/>
      </c>
      <c r="K3276" s="52">
        <f>JUL!J277</f>
        <v/>
      </c>
      <c r="L3276" s="52">
        <f>JUL!K277</f>
        <v/>
      </c>
      <c r="M3276" s="54">
        <f>JUL!L277</f>
        <v/>
      </c>
      <c r="N3276" s="52">
        <f>JUL!M277</f>
        <v/>
      </c>
      <c r="O3276" s="52">
        <f>JUL!N277</f>
        <v/>
      </c>
      <c r="P3276" s="52">
        <f>JUL!O277</f>
        <v/>
      </c>
      <c r="Q3276" s="52">
        <f>JUL!P277</f>
        <v/>
      </c>
      <c r="R3276" s="52">
        <f>JUL!Q277</f>
        <v/>
      </c>
      <c r="S3276" s="54">
        <f>S3275+IF(X3276=0,0,M3276)</f>
        <v/>
      </c>
      <c r="T3276" s="55">
        <f>MAX(T3275,S3276)</f>
        <v/>
      </c>
      <c r="U3276" s="56">
        <f>S3276-T3276</f>
        <v/>
      </c>
      <c r="V3276" s="55">
        <f>IFERROR(SUMIFS(DATABASE!$M$5:$M$6004,DATABASE!$B$5:$B$6004,B3276,DATABASE!$X$5:$X$6004,1),0)</f>
        <v/>
      </c>
      <c r="W3276" s="57">
        <f>IFERROR(COUNTIFS(DATABASE!$B$5:$B$6004,B3276,DATABASE!$X$5:$X$6004,1),0)</f>
        <v/>
      </c>
      <c r="X3276" s="58">
        <f>--AND(ISNUMBER(B3276),C3276&lt;&gt;"",L3276&lt;&gt;"",M3276&lt;&gt;"")</f>
        <v/>
      </c>
    </row>
    <row r="3277" ht="15" customHeight="1" s="111">
      <c r="A3277" s="42" t="inlineStr">
        <is>
          <t>JUL</t>
        </is>
      </c>
      <c r="B3277" s="43">
        <f>JUL!A278</f>
        <v/>
      </c>
      <c r="C3277" s="44">
        <f>JUL!B278</f>
        <v/>
      </c>
      <c r="D3277" s="44">
        <f>JUL!C278</f>
        <v/>
      </c>
      <c r="E3277" s="44">
        <f>JUL!D278</f>
        <v/>
      </c>
      <c r="F3277" s="44">
        <f>JUL!E278</f>
        <v/>
      </c>
      <c r="G3277" s="44">
        <f>JUL!F278</f>
        <v/>
      </c>
      <c r="H3277" s="44">
        <f>JUL!G278</f>
        <v/>
      </c>
      <c r="I3277" s="45">
        <f>JUL!H278</f>
        <v/>
      </c>
      <c r="J3277" s="45">
        <f>JUL!I278</f>
        <v/>
      </c>
      <c r="K3277" s="44">
        <f>JUL!J278</f>
        <v/>
      </c>
      <c r="L3277" s="44">
        <f>JUL!K278</f>
        <v/>
      </c>
      <c r="M3277" s="46">
        <f>JUL!L278</f>
        <v/>
      </c>
      <c r="N3277" s="44">
        <f>JUL!M278</f>
        <v/>
      </c>
      <c r="O3277" s="44">
        <f>JUL!N278</f>
        <v/>
      </c>
      <c r="P3277" s="44">
        <f>JUL!O278</f>
        <v/>
      </c>
      <c r="Q3277" s="44">
        <f>JUL!P278</f>
        <v/>
      </c>
      <c r="R3277" s="44">
        <f>JUL!Q278</f>
        <v/>
      </c>
      <c r="S3277" s="46">
        <f>S3276+IF(X3277=0,0,M3277)</f>
        <v/>
      </c>
      <c r="T3277" s="47">
        <f>MAX(T3276,S3277)</f>
        <v/>
      </c>
      <c r="U3277" s="48">
        <f>S3277-T3277</f>
        <v/>
      </c>
      <c r="V3277" s="47">
        <f>IFERROR(SUMIFS(DATABASE!$M$5:$M$6004,DATABASE!$B$5:$B$6004,B3277,DATABASE!$X$5:$X$6004,1),0)</f>
        <v/>
      </c>
      <c r="W3277" s="31">
        <f>IFERROR(COUNTIFS(DATABASE!$B$5:$B$6004,B3277,DATABASE!$X$5:$X$6004,1),0)</f>
        <v/>
      </c>
      <c r="X3277" s="49">
        <f>--AND(ISNUMBER(B3277),C3277&lt;&gt;"",L3277&lt;&gt;"",M3277&lt;&gt;"")</f>
        <v/>
      </c>
    </row>
    <row r="3278" ht="15" customHeight="1" s="111">
      <c r="A3278" s="50" t="inlineStr">
        <is>
          <t>JUL</t>
        </is>
      </c>
      <c r="B3278" s="51">
        <f>JUL!A279</f>
        <v/>
      </c>
      <c r="C3278" s="52">
        <f>JUL!B279</f>
        <v/>
      </c>
      <c r="D3278" s="52">
        <f>JUL!C279</f>
        <v/>
      </c>
      <c r="E3278" s="52">
        <f>JUL!D279</f>
        <v/>
      </c>
      <c r="F3278" s="52">
        <f>JUL!E279</f>
        <v/>
      </c>
      <c r="G3278" s="52">
        <f>JUL!F279</f>
        <v/>
      </c>
      <c r="H3278" s="52">
        <f>JUL!G279</f>
        <v/>
      </c>
      <c r="I3278" s="53">
        <f>JUL!H279</f>
        <v/>
      </c>
      <c r="J3278" s="53">
        <f>JUL!I279</f>
        <v/>
      </c>
      <c r="K3278" s="52">
        <f>JUL!J279</f>
        <v/>
      </c>
      <c r="L3278" s="52">
        <f>JUL!K279</f>
        <v/>
      </c>
      <c r="M3278" s="54">
        <f>JUL!L279</f>
        <v/>
      </c>
      <c r="N3278" s="52">
        <f>JUL!M279</f>
        <v/>
      </c>
      <c r="O3278" s="52">
        <f>JUL!N279</f>
        <v/>
      </c>
      <c r="P3278" s="52">
        <f>JUL!O279</f>
        <v/>
      </c>
      <c r="Q3278" s="52">
        <f>JUL!P279</f>
        <v/>
      </c>
      <c r="R3278" s="52">
        <f>JUL!Q279</f>
        <v/>
      </c>
      <c r="S3278" s="54">
        <f>S3277+IF(X3278=0,0,M3278)</f>
        <v/>
      </c>
      <c r="T3278" s="55">
        <f>MAX(T3277,S3278)</f>
        <v/>
      </c>
      <c r="U3278" s="56">
        <f>S3278-T3278</f>
        <v/>
      </c>
      <c r="V3278" s="55">
        <f>IFERROR(SUMIFS(DATABASE!$M$5:$M$6004,DATABASE!$B$5:$B$6004,B3278,DATABASE!$X$5:$X$6004,1),0)</f>
        <v/>
      </c>
      <c r="W3278" s="57">
        <f>IFERROR(COUNTIFS(DATABASE!$B$5:$B$6004,B3278,DATABASE!$X$5:$X$6004,1),0)</f>
        <v/>
      </c>
      <c r="X3278" s="58">
        <f>--AND(ISNUMBER(B3278),C3278&lt;&gt;"",L3278&lt;&gt;"",M3278&lt;&gt;"")</f>
        <v/>
      </c>
    </row>
    <row r="3279" ht="15" customHeight="1" s="111">
      <c r="A3279" s="42" t="inlineStr">
        <is>
          <t>JUL</t>
        </is>
      </c>
      <c r="B3279" s="43">
        <f>JUL!A280</f>
        <v/>
      </c>
      <c r="C3279" s="44">
        <f>JUL!B280</f>
        <v/>
      </c>
      <c r="D3279" s="44">
        <f>JUL!C280</f>
        <v/>
      </c>
      <c r="E3279" s="44">
        <f>JUL!D280</f>
        <v/>
      </c>
      <c r="F3279" s="44">
        <f>JUL!E280</f>
        <v/>
      </c>
      <c r="G3279" s="44">
        <f>JUL!F280</f>
        <v/>
      </c>
      <c r="H3279" s="44">
        <f>JUL!G280</f>
        <v/>
      </c>
      <c r="I3279" s="45">
        <f>JUL!H280</f>
        <v/>
      </c>
      <c r="J3279" s="45">
        <f>JUL!I280</f>
        <v/>
      </c>
      <c r="K3279" s="44">
        <f>JUL!J280</f>
        <v/>
      </c>
      <c r="L3279" s="44">
        <f>JUL!K280</f>
        <v/>
      </c>
      <c r="M3279" s="46">
        <f>JUL!L280</f>
        <v/>
      </c>
      <c r="N3279" s="44">
        <f>JUL!M280</f>
        <v/>
      </c>
      <c r="O3279" s="44">
        <f>JUL!N280</f>
        <v/>
      </c>
      <c r="P3279" s="44">
        <f>JUL!O280</f>
        <v/>
      </c>
      <c r="Q3279" s="44">
        <f>JUL!P280</f>
        <v/>
      </c>
      <c r="R3279" s="44">
        <f>JUL!Q280</f>
        <v/>
      </c>
      <c r="S3279" s="46">
        <f>S3278+IF(X3279=0,0,M3279)</f>
        <v/>
      </c>
      <c r="T3279" s="47">
        <f>MAX(T3278,S3279)</f>
        <v/>
      </c>
      <c r="U3279" s="48">
        <f>S3279-T3279</f>
        <v/>
      </c>
      <c r="V3279" s="47">
        <f>IFERROR(SUMIFS(DATABASE!$M$5:$M$6004,DATABASE!$B$5:$B$6004,B3279,DATABASE!$X$5:$X$6004,1),0)</f>
        <v/>
      </c>
      <c r="W3279" s="31">
        <f>IFERROR(COUNTIFS(DATABASE!$B$5:$B$6004,B3279,DATABASE!$X$5:$X$6004,1),0)</f>
        <v/>
      </c>
      <c r="X3279" s="49">
        <f>--AND(ISNUMBER(B3279),C3279&lt;&gt;"",L3279&lt;&gt;"",M3279&lt;&gt;"")</f>
        <v/>
      </c>
    </row>
    <row r="3280" ht="15" customHeight="1" s="111">
      <c r="A3280" s="50" t="inlineStr">
        <is>
          <t>JUL</t>
        </is>
      </c>
      <c r="B3280" s="51">
        <f>JUL!A281</f>
        <v/>
      </c>
      <c r="C3280" s="52">
        <f>JUL!B281</f>
        <v/>
      </c>
      <c r="D3280" s="52">
        <f>JUL!C281</f>
        <v/>
      </c>
      <c r="E3280" s="52">
        <f>JUL!D281</f>
        <v/>
      </c>
      <c r="F3280" s="52">
        <f>JUL!E281</f>
        <v/>
      </c>
      <c r="G3280" s="52">
        <f>JUL!F281</f>
        <v/>
      </c>
      <c r="H3280" s="52">
        <f>JUL!G281</f>
        <v/>
      </c>
      <c r="I3280" s="53">
        <f>JUL!H281</f>
        <v/>
      </c>
      <c r="J3280" s="53">
        <f>JUL!I281</f>
        <v/>
      </c>
      <c r="K3280" s="52">
        <f>JUL!J281</f>
        <v/>
      </c>
      <c r="L3280" s="52">
        <f>JUL!K281</f>
        <v/>
      </c>
      <c r="M3280" s="54">
        <f>JUL!L281</f>
        <v/>
      </c>
      <c r="N3280" s="52">
        <f>JUL!M281</f>
        <v/>
      </c>
      <c r="O3280" s="52">
        <f>JUL!N281</f>
        <v/>
      </c>
      <c r="P3280" s="52">
        <f>JUL!O281</f>
        <v/>
      </c>
      <c r="Q3280" s="52">
        <f>JUL!P281</f>
        <v/>
      </c>
      <c r="R3280" s="52">
        <f>JUL!Q281</f>
        <v/>
      </c>
      <c r="S3280" s="54">
        <f>S3279+IF(X3280=0,0,M3280)</f>
        <v/>
      </c>
      <c r="T3280" s="55">
        <f>MAX(T3279,S3280)</f>
        <v/>
      </c>
      <c r="U3280" s="56">
        <f>S3280-T3280</f>
        <v/>
      </c>
      <c r="V3280" s="55">
        <f>IFERROR(SUMIFS(DATABASE!$M$5:$M$6004,DATABASE!$B$5:$B$6004,B3280,DATABASE!$X$5:$X$6004,1),0)</f>
        <v/>
      </c>
      <c r="W3280" s="57">
        <f>IFERROR(COUNTIFS(DATABASE!$B$5:$B$6004,B3280,DATABASE!$X$5:$X$6004,1),0)</f>
        <v/>
      </c>
      <c r="X3280" s="58">
        <f>--AND(ISNUMBER(B3280),C3280&lt;&gt;"",L3280&lt;&gt;"",M3280&lt;&gt;"")</f>
        <v/>
      </c>
    </row>
    <row r="3281" ht="15" customHeight="1" s="111">
      <c r="A3281" s="42" t="inlineStr">
        <is>
          <t>JUL</t>
        </is>
      </c>
      <c r="B3281" s="43">
        <f>JUL!A282</f>
        <v/>
      </c>
      <c r="C3281" s="44">
        <f>JUL!B282</f>
        <v/>
      </c>
      <c r="D3281" s="44">
        <f>JUL!C282</f>
        <v/>
      </c>
      <c r="E3281" s="44">
        <f>JUL!D282</f>
        <v/>
      </c>
      <c r="F3281" s="44">
        <f>JUL!E282</f>
        <v/>
      </c>
      <c r="G3281" s="44">
        <f>JUL!F282</f>
        <v/>
      </c>
      <c r="H3281" s="44">
        <f>JUL!G282</f>
        <v/>
      </c>
      <c r="I3281" s="45">
        <f>JUL!H282</f>
        <v/>
      </c>
      <c r="J3281" s="45">
        <f>JUL!I282</f>
        <v/>
      </c>
      <c r="K3281" s="44">
        <f>JUL!J282</f>
        <v/>
      </c>
      <c r="L3281" s="44">
        <f>JUL!K282</f>
        <v/>
      </c>
      <c r="M3281" s="46">
        <f>JUL!L282</f>
        <v/>
      </c>
      <c r="N3281" s="44">
        <f>JUL!M282</f>
        <v/>
      </c>
      <c r="O3281" s="44">
        <f>JUL!N282</f>
        <v/>
      </c>
      <c r="P3281" s="44">
        <f>JUL!O282</f>
        <v/>
      </c>
      <c r="Q3281" s="44">
        <f>JUL!P282</f>
        <v/>
      </c>
      <c r="R3281" s="44">
        <f>JUL!Q282</f>
        <v/>
      </c>
      <c r="S3281" s="46">
        <f>S3280+IF(X3281=0,0,M3281)</f>
        <v/>
      </c>
      <c r="T3281" s="47">
        <f>MAX(T3280,S3281)</f>
        <v/>
      </c>
      <c r="U3281" s="48">
        <f>S3281-T3281</f>
        <v/>
      </c>
      <c r="V3281" s="47">
        <f>IFERROR(SUMIFS(DATABASE!$M$5:$M$6004,DATABASE!$B$5:$B$6004,B3281,DATABASE!$X$5:$X$6004,1),0)</f>
        <v/>
      </c>
      <c r="W3281" s="31">
        <f>IFERROR(COUNTIFS(DATABASE!$B$5:$B$6004,B3281,DATABASE!$X$5:$X$6004,1),0)</f>
        <v/>
      </c>
      <c r="X3281" s="49">
        <f>--AND(ISNUMBER(B3281),C3281&lt;&gt;"",L3281&lt;&gt;"",M3281&lt;&gt;"")</f>
        <v/>
      </c>
    </row>
    <row r="3282" ht="15" customHeight="1" s="111">
      <c r="A3282" s="50" t="inlineStr">
        <is>
          <t>JUL</t>
        </is>
      </c>
      <c r="B3282" s="51">
        <f>JUL!A283</f>
        <v/>
      </c>
      <c r="C3282" s="52">
        <f>JUL!B283</f>
        <v/>
      </c>
      <c r="D3282" s="52">
        <f>JUL!C283</f>
        <v/>
      </c>
      <c r="E3282" s="52">
        <f>JUL!D283</f>
        <v/>
      </c>
      <c r="F3282" s="52">
        <f>JUL!E283</f>
        <v/>
      </c>
      <c r="G3282" s="52">
        <f>JUL!F283</f>
        <v/>
      </c>
      <c r="H3282" s="52">
        <f>JUL!G283</f>
        <v/>
      </c>
      <c r="I3282" s="53">
        <f>JUL!H283</f>
        <v/>
      </c>
      <c r="J3282" s="53">
        <f>JUL!I283</f>
        <v/>
      </c>
      <c r="K3282" s="52">
        <f>JUL!J283</f>
        <v/>
      </c>
      <c r="L3282" s="52">
        <f>JUL!K283</f>
        <v/>
      </c>
      <c r="M3282" s="54">
        <f>JUL!L283</f>
        <v/>
      </c>
      <c r="N3282" s="52">
        <f>JUL!M283</f>
        <v/>
      </c>
      <c r="O3282" s="52">
        <f>JUL!N283</f>
        <v/>
      </c>
      <c r="P3282" s="52">
        <f>JUL!O283</f>
        <v/>
      </c>
      <c r="Q3282" s="52">
        <f>JUL!P283</f>
        <v/>
      </c>
      <c r="R3282" s="52">
        <f>JUL!Q283</f>
        <v/>
      </c>
      <c r="S3282" s="54">
        <f>S3281+IF(X3282=0,0,M3282)</f>
        <v/>
      </c>
      <c r="T3282" s="55">
        <f>MAX(T3281,S3282)</f>
        <v/>
      </c>
      <c r="U3282" s="56">
        <f>S3282-T3282</f>
        <v/>
      </c>
      <c r="V3282" s="55">
        <f>IFERROR(SUMIFS(DATABASE!$M$5:$M$6004,DATABASE!$B$5:$B$6004,B3282,DATABASE!$X$5:$X$6004,1),0)</f>
        <v/>
      </c>
      <c r="W3282" s="57">
        <f>IFERROR(COUNTIFS(DATABASE!$B$5:$B$6004,B3282,DATABASE!$X$5:$X$6004,1),0)</f>
        <v/>
      </c>
      <c r="X3282" s="58">
        <f>--AND(ISNUMBER(B3282),C3282&lt;&gt;"",L3282&lt;&gt;"",M3282&lt;&gt;"")</f>
        <v/>
      </c>
    </row>
    <row r="3283" ht="15" customHeight="1" s="111">
      <c r="A3283" s="42" t="inlineStr">
        <is>
          <t>JUL</t>
        </is>
      </c>
      <c r="B3283" s="43">
        <f>JUL!A284</f>
        <v/>
      </c>
      <c r="C3283" s="44">
        <f>JUL!B284</f>
        <v/>
      </c>
      <c r="D3283" s="44">
        <f>JUL!C284</f>
        <v/>
      </c>
      <c r="E3283" s="44">
        <f>JUL!D284</f>
        <v/>
      </c>
      <c r="F3283" s="44">
        <f>JUL!E284</f>
        <v/>
      </c>
      <c r="G3283" s="44">
        <f>JUL!F284</f>
        <v/>
      </c>
      <c r="H3283" s="44">
        <f>JUL!G284</f>
        <v/>
      </c>
      <c r="I3283" s="45">
        <f>JUL!H284</f>
        <v/>
      </c>
      <c r="J3283" s="45">
        <f>JUL!I284</f>
        <v/>
      </c>
      <c r="K3283" s="44">
        <f>JUL!J284</f>
        <v/>
      </c>
      <c r="L3283" s="44">
        <f>JUL!K284</f>
        <v/>
      </c>
      <c r="M3283" s="46">
        <f>JUL!L284</f>
        <v/>
      </c>
      <c r="N3283" s="44">
        <f>JUL!M284</f>
        <v/>
      </c>
      <c r="O3283" s="44">
        <f>JUL!N284</f>
        <v/>
      </c>
      <c r="P3283" s="44">
        <f>JUL!O284</f>
        <v/>
      </c>
      <c r="Q3283" s="44">
        <f>JUL!P284</f>
        <v/>
      </c>
      <c r="R3283" s="44">
        <f>JUL!Q284</f>
        <v/>
      </c>
      <c r="S3283" s="46">
        <f>S3282+IF(X3283=0,0,M3283)</f>
        <v/>
      </c>
      <c r="T3283" s="47">
        <f>MAX(T3282,S3283)</f>
        <v/>
      </c>
      <c r="U3283" s="48">
        <f>S3283-T3283</f>
        <v/>
      </c>
      <c r="V3283" s="47">
        <f>IFERROR(SUMIFS(DATABASE!$M$5:$M$6004,DATABASE!$B$5:$B$6004,B3283,DATABASE!$X$5:$X$6004,1),0)</f>
        <v/>
      </c>
      <c r="W3283" s="31">
        <f>IFERROR(COUNTIFS(DATABASE!$B$5:$B$6004,B3283,DATABASE!$X$5:$X$6004,1),0)</f>
        <v/>
      </c>
      <c r="X3283" s="49">
        <f>--AND(ISNUMBER(B3283),C3283&lt;&gt;"",L3283&lt;&gt;"",M3283&lt;&gt;"")</f>
        <v/>
      </c>
    </row>
    <row r="3284" ht="15" customHeight="1" s="111">
      <c r="A3284" s="50" t="inlineStr">
        <is>
          <t>JUL</t>
        </is>
      </c>
      <c r="B3284" s="51">
        <f>JUL!A285</f>
        <v/>
      </c>
      <c r="C3284" s="52">
        <f>JUL!B285</f>
        <v/>
      </c>
      <c r="D3284" s="52">
        <f>JUL!C285</f>
        <v/>
      </c>
      <c r="E3284" s="52">
        <f>JUL!D285</f>
        <v/>
      </c>
      <c r="F3284" s="52">
        <f>JUL!E285</f>
        <v/>
      </c>
      <c r="G3284" s="52">
        <f>JUL!F285</f>
        <v/>
      </c>
      <c r="H3284" s="52">
        <f>JUL!G285</f>
        <v/>
      </c>
      <c r="I3284" s="53">
        <f>JUL!H285</f>
        <v/>
      </c>
      <c r="J3284" s="53">
        <f>JUL!I285</f>
        <v/>
      </c>
      <c r="K3284" s="52">
        <f>JUL!J285</f>
        <v/>
      </c>
      <c r="L3284" s="52">
        <f>JUL!K285</f>
        <v/>
      </c>
      <c r="M3284" s="54">
        <f>JUL!L285</f>
        <v/>
      </c>
      <c r="N3284" s="52">
        <f>JUL!M285</f>
        <v/>
      </c>
      <c r="O3284" s="52">
        <f>JUL!N285</f>
        <v/>
      </c>
      <c r="P3284" s="52">
        <f>JUL!O285</f>
        <v/>
      </c>
      <c r="Q3284" s="52">
        <f>JUL!P285</f>
        <v/>
      </c>
      <c r="R3284" s="52">
        <f>JUL!Q285</f>
        <v/>
      </c>
      <c r="S3284" s="54">
        <f>S3283+IF(X3284=0,0,M3284)</f>
        <v/>
      </c>
      <c r="T3284" s="55">
        <f>MAX(T3283,S3284)</f>
        <v/>
      </c>
      <c r="U3284" s="56">
        <f>S3284-T3284</f>
        <v/>
      </c>
      <c r="V3284" s="55">
        <f>IFERROR(SUMIFS(DATABASE!$M$5:$M$6004,DATABASE!$B$5:$B$6004,B3284,DATABASE!$X$5:$X$6004,1),0)</f>
        <v/>
      </c>
      <c r="W3284" s="57">
        <f>IFERROR(COUNTIFS(DATABASE!$B$5:$B$6004,B3284,DATABASE!$X$5:$X$6004,1),0)</f>
        <v/>
      </c>
      <c r="X3284" s="58">
        <f>--AND(ISNUMBER(B3284),C3284&lt;&gt;"",L3284&lt;&gt;"",M3284&lt;&gt;"")</f>
        <v/>
      </c>
    </row>
    <row r="3285" ht="15" customHeight="1" s="111">
      <c r="A3285" s="42" t="inlineStr">
        <is>
          <t>JUL</t>
        </is>
      </c>
      <c r="B3285" s="43">
        <f>JUL!A286</f>
        <v/>
      </c>
      <c r="C3285" s="44">
        <f>JUL!B286</f>
        <v/>
      </c>
      <c r="D3285" s="44">
        <f>JUL!C286</f>
        <v/>
      </c>
      <c r="E3285" s="44">
        <f>JUL!D286</f>
        <v/>
      </c>
      <c r="F3285" s="44">
        <f>JUL!E286</f>
        <v/>
      </c>
      <c r="G3285" s="44">
        <f>JUL!F286</f>
        <v/>
      </c>
      <c r="H3285" s="44">
        <f>JUL!G286</f>
        <v/>
      </c>
      <c r="I3285" s="45">
        <f>JUL!H286</f>
        <v/>
      </c>
      <c r="J3285" s="45">
        <f>JUL!I286</f>
        <v/>
      </c>
      <c r="K3285" s="44">
        <f>JUL!J286</f>
        <v/>
      </c>
      <c r="L3285" s="44">
        <f>JUL!K286</f>
        <v/>
      </c>
      <c r="M3285" s="46">
        <f>JUL!L286</f>
        <v/>
      </c>
      <c r="N3285" s="44">
        <f>JUL!M286</f>
        <v/>
      </c>
      <c r="O3285" s="44">
        <f>JUL!N286</f>
        <v/>
      </c>
      <c r="P3285" s="44">
        <f>JUL!O286</f>
        <v/>
      </c>
      <c r="Q3285" s="44">
        <f>JUL!P286</f>
        <v/>
      </c>
      <c r="R3285" s="44">
        <f>JUL!Q286</f>
        <v/>
      </c>
      <c r="S3285" s="46">
        <f>S3284+IF(X3285=0,0,M3285)</f>
        <v/>
      </c>
      <c r="T3285" s="47">
        <f>MAX(T3284,S3285)</f>
        <v/>
      </c>
      <c r="U3285" s="48">
        <f>S3285-T3285</f>
        <v/>
      </c>
      <c r="V3285" s="47">
        <f>IFERROR(SUMIFS(DATABASE!$M$5:$M$6004,DATABASE!$B$5:$B$6004,B3285,DATABASE!$X$5:$X$6004,1),0)</f>
        <v/>
      </c>
      <c r="W3285" s="31">
        <f>IFERROR(COUNTIFS(DATABASE!$B$5:$B$6004,B3285,DATABASE!$X$5:$X$6004,1),0)</f>
        <v/>
      </c>
      <c r="X3285" s="49">
        <f>--AND(ISNUMBER(B3285),C3285&lt;&gt;"",L3285&lt;&gt;"",M3285&lt;&gt;"")</f>
        <v/>
      </c>
    </row>
    <row r="3286" ht="15" customHeight="1" s="111">
      <c r="A3286" s="50" t="inlineStr">
        <is>
          <t>JUL</t>
        </is>
      </c>
      <c r="B3286" s="51">
        <f>JUL!A287</f>
        <v/>
      </c>
      <c r="C3286" s="52">
        <f>JUL!B287</f>
        <v/>
      </c>
      <c r="D3286" s="52">
        <f>JUL!C287</f>
        <v/>
      </c>
      <c r="E3286" s="52">
        <f>JUL!D287</f>
        <v/>
      </c>
      <c r="F3286" s="52">
        <f>JUL!E287</f>
        <v/>
      </c>
      <c r="G3286" s="52">
        <f>JUL!F287</f>
        <v/>
      </c>
      <c r="H3286" s="52">
        <f>JUL!G287</f>
        <v/>
      </c>
      <c r="I3286" s="53">
        <f>JUL!H287</f>
        <v/>
      </c>
      <c r="J3286" s="53">
        <f>JUL!I287</f>
        <v/>
      </c>
      <c r="K3286" s="52">
        <f>JUL!J287</f>
        <v/>
      </c>
      <c r="L3286" s="52">
        <f>JUL!K287</f>
        <v/>
      </c>
      <c r="M3286" s="54">
        <f>JUL!L287</f>
        <v/>
      </c>
      <c r="N3286" s="52">
        <f>JUL!M287</f>
        <v/>
      </c>
      <c r="O3286" s="52">
        <f>JUL!N287</f>
        <v/>
      </c>
      <c r="P3286" s="52">
        <f>JUL!O287</f>
        <v/>
      </c>
      <c r="Q3286" s="52">
        <f>JUL!P287</f>
        <v/>
      </c>
      <c r="R3286" s="52">
        <f>JUL!Q287</f>
        <v/>
      </c>
      <c r="S3286" s="54">
        <f>S3285+IF(X3286=0,0,M3286)</f>
        <v/>
      </c>
      <c r="T3286" s="55">
        <f>MAX(T3285,S3286)</f>
        <v/>
      </c>
      <c r="U3286" s="56">
        <f>S3286-T3286</f>
        <v/>
      </c>
      <c r="V3286" s="55">
        <f>IFERROR(SUMIFS(DATABASE!$M$5:$M$6004,DATABASE!$B$5:$B$6004,B3286,DATABASE!$X$5:$X$6004,1),0)</f>
        <v/>
      </c>
      <c r="W3286" s="57">
        <f>IFERROR(COUNTIFS(DATABASE!$B$5:$B$6004,B3286,DATABASE!$X$5:$X$6004,1),0)</f>
        <v/>
      </c>
      <c r="X3286" s="58">
        <f>--AND(ISNUMBER(B3286),C3286&lt;&gt;"",L3286&lt;&gt;"",M3286&lt;&gt;"")</f>
        <v/>
      </c>
    </row>
    <row r="3287" ht="15" customHeight="1" s="111">
      <c r="A3287" s="42" t="inlineStr">
        <is>
          <t>JUL</t>
        </is>
      </c>
      <c r="B3287" s="43">
        <f>JUL!A288</f>
        <v/>
      </c>
      <c r="C3287" s="44">
        <f>JUL!B288</f>
        <v/>
      </c>
      <c r="D3287" s="44">
        <f>JUL!C288</f>
        <v/>
      </c>
      <c r="E3287" s="44">
        <f>JUL!D288</f>
        <v/>
      </c>
      <c r="F3287" s="44">
        <f>JUL!E288</f>
        <v/>
      </c>
      <c r="G3287" s="44">
        <f>JUL!F288</f>
        <v/>
      </c>
      <c r="H3287" s="44">
        <f>JUL!G288</f>
        <v/>
      </c>
      <c r="I3287" s="45">
        <f>JUL!H288</f>
        <v/>
      </c>
      <c r="J3287" s="45">
        <f>JUL!I288</f>
        <v/>
      </c>
      <c r="K3287" s="44">
        <f>JUL!J288</f>
        <v/>
      </c>
      <c r="L3287" s="44">
        <f>JUL!K288</f>
        <v/>
      </c>
      <c r="M3287" s="46">
        <f>JUL!L288</f>
        <v/>
      </c>
      <c r="N3287" s="44">
        <f>JUL!M288</f>
        <v/>
      </c>
      <c r="O3287" s="44">
        <f>JUL!N288</f>
        <v/>
      </c>
      <c r="P3287" s="44">
        <f>JUL!O288</f>
        <v/>
      </c>
      <c r="Q3287" s="44">
        <f>JUL!P288</f>
        <v/>
      </c>
      <c r="R3287" s="44">
        <f>JUL!Q288</f>
        <v/>
      </c>
      <c r="S3287" s="46">
        <f>S3286+IF(X3287=0,0,M3287)</f>
        <v/>
      </c>
      <c r="T3287" s="47">
        <f>MAX(T3286,S3287)</f>
        <v/>
      </c>
      <c r="U3287" s="48">
        <f>S3287-T3287</f>
        <v/>
      </c>
      <c r="V3287" s="47">
        <f>IFERROR(SUMIFS(DATABASE!$M$5:$M$6004,DATABASE!$B$5:$B$6004,B3287,DATABASE!$X$5:$X$6004,1),0)</f>
        <v/>
      </c>
      <c r="W3287" s="31">
        <f>IFERROR(COUNTIFS(DATABASE!$B$5:$B$6004,B3287,DATABASE!$X$5:$X$6004,1),0)</f>
        <v/>
      </c>
      <c r="X3287" s="49">
        <f>--AND(ISNUMBER(B3287),C3287&lt;&gt;"",L3287&lt;&gt;"",M3287&lt;&gt;"")</f>
        <v/>
      </c>
    </row>
    <row r="3288" ht="15" customHeight="1" s="111">
      <c r="A3288" s="50" t="inlineStr">
        <is>
          <t>JUL</t>
        </is>
      </c>
      <c r="B3288" s="51">
        <f>JUL!A289</f>
        <v/>
      </c>
      <c r="C3288" s="52">
        <f>JUL!B289</f>
        <v/>
      </c>
      <c r="D3288" s="52">
        <f>JUL!C289</f>
        <v/>
      </c>
      <c r="E3288" s="52">
        <f>JUL!D289</f>
        <v/>
      </c>
      <c r="F3288" s="52">
        <f>JUL!E289</f>
        <v/>
      </c>
      <c r="G3288" s="52">
        <f>JUL!F289</f>
        <v/>
      </c>
      <c r="H3288" s="52">
        <f>JUL!G289</f>
        <v/>
      </c>
      <c r="I3288" s="53">
        <f>JUL!H289</f>
        <v/>
      </c>
      <c r="J3288" s="53">
        <f>JUL!I289</f>
        <v/>
      </c>
      <c r="K3288" s="52">
        <f>JUL!J289</f>
        <v/>
      </c>
      <c r="L3288" s="52">
        <f>JUL!K289</f>
        <v/>
      </c>
      <c r="M3288" s="54">
        <f>JUL!L289</f>
        <v/>
      </c>
      <c r="N3288" s="52">
        <f>JUL!M289</f>
        <v/>
      </c>
      <c r="O3288" s="52">
        <f>JUL!N289</f>
        <v/>
      </c>
      <c r="P3288" s="52">
        <f>JUL!O289</f>
        <v/>
      </c>
      <c r="Q3288" s="52">
        <f>JUL!P289</f>
        <v/>
      </c>
      <c r="R3288" s="52">
        <f>JUL!Q289</f>
        <v/>
      </c>
      <c r="S3288" s="54">
        <f>S3287+IF(X3288=0,0,M3288)</f>
        <v/>
      </c>
      <c r="T3288" s="55">
        <f>MAX(T3287,S3288)</f>
        <v/>
      </c>
      <c r="U3288" s="56">
        <f>S3288-T3288</f>
        <v/>
      </c>
      <c r="V3288" s="55">
        <f>IFERROR(SUMIFS(DATABASE!$M$5:$M$6004,DATABASE!$B$5:$B$6004,B3288,DATABASE!$X$5:$X$6004,1),0)</f>
        <v/>
      </c>
      <c r="W3288" s="57">
        <f>IFERROR(COUNTIFS(DATABASE!$B$5:$B$6004,B3288,DATABASE!$X$5:$X$6004,1),0)</f>
        <v/>
      </c>
      <c r="X3288" s="58">
        <f>--AND(ISNUMBER(B3288),C3288&lt;&gt;"",L3288&lt;&gt;"",M3288&lt;&gt;"")</f>
        <v/>
      </c>
    </row>
    <row r="3289" ht="15" customHeight="1" s="111">
      <c r="A3289" s="42" t="inlineStr">
        <is>
          <t>JUL</t>
        </is>
      </c>
      <c r="B3289" s="43">
        <f>JUL!A290</f>
        <v/>
      </c>
      <c r="C3289" s="44">
        <f>JUL!B290</f>
        <v/>
      </c>
      <c r="D3289" s="44">
        <f>JUL!C290</f>
        <v/>
      </c>
      <c r="E3289" s="44">
        <f>JUL!D290</f>
        <v/>
      </c>
      <c r="F3289" s="44">
        <f>JUL!E290</f>
        <v/>
      </c>
      <c r="G3289" s="44">
        <f>JUL!F290</f>
        <v/>
      </c>
      <c r="H3289" s="44">
        <f>JUL!G290</f>
        <v/>
      </c>
      <c r="I3289" s="45">
        <f>JUL!H290</f>
        <v/>
      </c>
      <c r="J3289" s="45">
        <f>JUL!I290</f>
        <v/>
      </c>
      <c r="K3289" s="44">
        <f>JUL!J290</f>
        <v/>
      </c>
      <c r="L3289" s="44">
        <f>JUL!K290</f>
        <v/>
      </c>
      <c r="M3289" s="46">
        <f>JUL!L290</f>
        <v/>
      </c>
      <c r="N3289" s="44">
        <f>JUL!M290</f>
        <v/>
      </c>
      <c r="O3289" s="44">
        <f>JUL!N290</f>
        <v/>
      </c>
      <c r="P3289" s="44">
        <f>JUL!O290</f>
        <v/>
      </c>
      <c r="Q3289" s="44">
        <f>JUL!P290</f>
        <v/>
      </c>
      <c r="R3289" s="44">
        <f>JUL!Q290</f>
        <v/>
      </c>
      <c r="S3289" s="46">
        <f>S3288+IF(X3289=0,0,M3289)</f>
        <v/>
      </c>
      <c r="T3289" s="47">
        <f>MAX(T3288,S3289)</f>
        <v/>
      </c>
      <c r="U3289" s="48">
        <f>S3289-T3289</f>
        <v/>
      </c>
      <c r="V3289" s="47">
        <f>IFERROR(SUMIFS(DATABASE!$M$5:$M$6004,DATABASE!$B$5:$B$6004,B3289,DATABASE!$X$5:$X$6004,1),0)</f>
        <v/>
      </c>
      <c r="W3289" s="31">
        <f>IFERROR(COUNTIFS(DATABASE!$B$5:$B$6004,B3289,DATABASE!$X$5:$X$6004,1),0)</f>
        <v/>
      </c>
      <c r="X3289" s="49">
        <f>--AND(ISNUMBER(B3289),C3289&lt;&gt;"",L3289&lt;&gt;"",M3289&lt;&gt;"")</f>
        <v/>
      </c>
    </row>
    <row r="3290" ht="15" customHeight="1" s="111">
      <c r="A3290" s="50" t="inlineStr">
        <is>
          <t>JUL</t>
        </is>
      </c>
      <c r="B3290" s="51">
        <f>JUL!A291</f>
        <v/>
      </c>
      <c r="C3290" s="52">
        <f>JUL!B291</f>
        <v/>
      </c>
      <c r="D3290" s="52">
        <f>JUL!C291</f>
        <v/>
      </c>
      <c r="E3290" s="52">
        <f>JUL!D291</f>
        <v/>
      </c>
      <c r="F3290" s="52">
        <f>JUL!E291</f>
        <v/>
      </c>
      <c r="G3290" s="52">
        <f>JUL!F291</f>
        <v/>
      </c>
      <c r="H3290" s="52">
        <f>JUL!G291</f>
        <v/>
      </c>
      <c r="I3290" s="53">
        <f>JUL!H291</f>
        <v/>
      </c>
      <c r="J3290" s="53">
        <f>JUL!I291</f>
        <v/>
      </c>
      <c r="K3290" s="52">
        <f>JUL!J291</f>
        <v/>
      </c>
      <c r="L3290" s="52">
        <f>JUL!K291</f>
        <v/>
      </c>
      <c r="M3290" s="54">
        <f>JUL!L291</f>
        <v/>
      </c>
      <c r="N3290" s="52">
        <f>JUL!M291</f>
        <v/>
      </c>
      <c r="O3290" s="52">
        <f>JUL!N291</f>
        <v/>
      </c>
      <c r="P3290" s="52">
        <f>JUL!O291</f>
        <v/>
      </c>
      <c r="Q3290" s="52">
        <f>JUL!P291</f>
        <v/>
      </c>
      <c r="R3290" s="52">
        <f>JUL!Q291</f>
        <v/>
      </c>
      <c r="S3290" s="54">
        <f>S3289+IF(X3290=0,0,M3290)</f>
        <v/>
      </c>
      <c r="T3290" s="55">
        <f>MAX(T3289,S3290)</f>
        <v/>
      </c>
      <c r="U3290" s="56">
        <f>S3290-T3290</f>
        <v/>
      </c>
      <c r="V3290" s="55">
        <f>IFERROR(SUMIFS(DATABASE!$M$5:$M$6004,DATABASE!$B$5:$B$6004,B3290,DATABASE!$X$5:$X$6004,1),0)</f>
        <v/>
      </c>
      <c r="W3290" s="57">
        <f>IFERROR(COUNTIFS(DATABASE!$B$5:$B$6004,B3290,DATABASE!$X$5:$X$6004,1),0)</f>
        <v/>
      </c>
      <c r="X3290" s="58">
        <f>--AND(ISNUMBER(B3290),C3290&lt;&gt;"",L3290&lt;&gt;"",M3290&lt;&gt;"")</f>
        <v/>
      </c>
    </row>
    <row r="3291" ht="15" customHeight="1" s="111">
      <c r="A3291" s="42" t="inlineStr">
        <is>
          <t>JUL</t>
        </is>
      </c>
      <c r="B3291" s="43">
        <f>JUL!A292</f>
        <v/>
      </c>
      <c r="C3291" s="44">
        <f>JUL!B292</f>
        <v/>
      </c>
      <c r="D3291" s="44">
        <f>JUL!C292</f>
        <v/>
      </c>
      <c r="E3291" s="44">
        <f>JUL!D292</f>
        <v/>
      </c>
      <c r="F3291" s="44">
        <f>JUL!E292</f>
        <v/>
      </c>
      <c r="G3291" s="44">
        <f>JUL!F292</f>
        <v/>
      </c>
      <c r="H3291" s="44">
        <f>JUL!G292</f>
        <v/>
      </c>
      <c r="I3291" s="45">
        <f>JUL!H292</f>
        <v/>
      </c>
      <c r="J3291" s="45">
        <f>JUL!I292</f>
        <v/>
      </c>
      <c r="K3291" s="44">
        <f>JUL!J292</f>
        <v/>
      </c>
      <c r="L3291" s="44">
        <f>JUL!K292</f>
        <v/>
      </c>
      <c r="M3291" s="46">
        <f>JUL!L292</f>
        <v/>
      </c>
      <c r="N3291" s="44">
        <f>JUL!M292</f>
        <v/>
      </c>
      <c r="O3291" s="44">
        <f>JUL!N292</f>
        <v/>
      </c>
      <c r="P3291" s="44">
        <f>JUL!O292</f>
        <v/>
      </c>
      <c r="Q3291" s="44">
        <f>JUL!P292</f>
        <v/>
      </c>
      <c r="R3291" s="44">
        <f>JUL!Q292</f>
        <v/>
      </c>
      <c r="S3291" s="46">
        <f>S3290+IF(X3291=0,0,M3291)</f>
        <v/>
      </c>
      <c r="T3291" s="47">
        <f>MAX(T3290,S3291)</f>
        <v/>
      </c>
      <c r="U3291" s="48">
        <f>S3291-T3291</f>
        <v/>
      </c>
      <c r="V3291" s="47">
        <f>IFERROR(SUMIFS(DATABASE!$M$5:$M$6004,DATABASE!$B$5:$B$6004,B3291,DATABASE!$X$5:$X$6004,1),0)</f>
        <v/>
      </c>
      <c r="W3291" s="31">
        <f>IFERROR(COUNTIFS(DATABASE!$B$5:$B$6004,B3291,DATABASE!$X$5:$X$6004,1),0)</f>
        <v/>
      </c>
      <c r="X3291" s="49">
        <f>--AND(ISNUMBER(B3291),C3291&lt;&gt;"",L3291&lt;&gt;"",M3291&lt;&gt;"")</f>
        <v/>
      </c>
    </row>
    <row r="3292" ht="15" customHeight="1" s="111">
      <c r="A3292" s="50" t="inlineStr">
        <is>
          <t>JUL</t>
        </is>
      </c>
      <c r="B3292" s="51">
        <f>JUL!A293</f>
        <v/>
      </c>
      <c r="C3292" s="52">
        <f>JUL!B293</f>
        <v/>
      </c>
      <c r="D3292" s="52">
        <f>JUL!C293</f>
        <v/>
      </c>
      <c r="E3292" s="52">
        <f>JUL!D293</f>
        <v/>
      </c>
      <c r="F3292" s="52">
        <f>JUL!E293</f>
        <v/>
      </c>
      <c r="G3292" s="52">
        <f>JUL!F293</f>
        <v/>
      </c>
      <c r="H3292" s="52">
        <f>JUL!G293</f>
        <v/>
      </c>
      <c r="I3292" s="53">
        <f>JUL!H293</f>
        <v/>
      </c>
      <c r="J3292" s="53">
        <f>JUL!I293</f>
        <v/>
      </c>
      <c r="K3292" s="52">
        <f>JUL!J293</f>
        <v/>
      </c>
      <c r="L3292" s="52">
        <f>JUL!K293</f>
        <v/>
      </c>
      <c r="M3292" s="54">
        <f>JUL!L293</f>
        <v/>
      </c>
      <c r="N3292" s="52">
        <f>JUL!M293</f>
        <v/>
      </c>
      <c r="O3292" s="52">
        <f>JUL!N293</f>
        <v/>
      </c>
      <c r="P3292" s="52">
        <f>JUL!O293</f>
        <v/>
      </c>
      <c r="Q3292" s="52">
        <f>JUL!P293</f>
        <v/>
      </c>
      <c r="R3292" s="52">
        <f>JUL!Q293</f>
        <v/>
      </c>
      <c r="S3292" s="54">
        <f>S3291+IF(X3292=0,0,M3292)</f>
        <v/>
      </c>
      <c r="T3292" s="55">
        <f>MAX(T3291,S3292)</f>
        <v/>
      </c>
      <c r="U3292" s="56">
        <f>S3292-T3292</f>
        <v/>
      </c>
      <c r="V3292" s="55">
        <f>IFERROR(SUMIFS(DATABASE!$M$5:$M$6004,DATABASE!$B$5:$B$6004,B3292,DATABASE!$X$5:$X$6004,1),0)</f>
        <v/>
      </c>
      <c r="W3292" s="57">
        <f>IFERROR(COUNTIFS(DATABASE!$B$5:$B$6004,B3292,DATABASE!$X$5:$X$6004,1),0)</f>
        <v/>
      </c>
      <c r="X3292" s="58">
        <f>--AND(ISNUMBER(B3292),C3292&lt;&gt;"",L3292&lt;&gt;"",M3292&lt;&gt;"")</f>
        <v/>
      </c>
    </row>
    <row r="3293" ht="15" customHeight="1" s="111">
      <c r="A3293" s="42" t="inlineStr">
        <is>
          <t>JUL</t>
        </is>
      </c>
      <c r="B3293" s="43">
        <f>JUL!A294</f>
        <v/>
      </c>
      <c r="C3293" s="44">
        <f>JUL!B294</f>
        <v/>
      </c>
      <c r="D3293" s="44">
        <f>JUL!C294</f>
        <v/>
      </c>
      <c r="E3293" s="44">
        <f>JUL!D294</f>
        <v/>
      </c>
      <c r="F3293" s="44">
        <f>JUL!E294</f>
        <v/>
      </c>
      <c r="G3293" s="44">
        <f>JUL!F294</f>
        <v/>
      </c>
      <c r="H3293" s="44">
        <f>JUL!G294</f>
        <v/>
      </c>
      <c r="I3293" s="45">
        <f>JUL!H294</f>
        <v/>
      </c>
      <c r="J3293" s="45">
        <f>JUL!I294</f>
        <v/>
      </c>
      <c r="K3293" s="44">
        <f>JUL!J294</f>
        <v/>
      </c>
      <c r="L3293" s="44">
        <f>JUL!K294</f>
        <v/>
      </c>
      <c r="M3293" s="46">
        <f>JUL!L294</f>
        <v/>
      </c>
      <c r="N3293" s="44">
        <f>JUL!M294</f>
        <v/>
      </c>
      <c r="O3293" s="44">
        <f>JUL!N294</f>
        <v/>
      </c>
      <c r="P3293" s="44">
        <f>JUL!O294</f>
        <v/>
      </c>
      <c r="Q3293" s="44">
        <f>JUL!P294</f>
        <v/>
      </c>
      <c r="R3293" s="44">
        <f>JUL!Q294</f>
        <v/>
      </c>
      <c r="S3293" s="46">
        <f>S3292+IF(X3293=0,0,M3293)</f>
        <v/>
      </c>
      <c r="T3293" s="47">
        <f>MAX(T3292,S3293)</f>
        <v/>
      </c>
      <c r="U3293" s="48">
        <f>S3293-T3293</f>
        <v/>
      </c>
      <c r="V3293" s="47">
        <f>IFERROR(SUMIFS(DATABASE!$M$5:$M$6004,DATABASE!$B$5:$B$6004,B3293,DATABASE!$X$5:$X$6004,1),0)</f>
        <v/>
      </c>
      <c r="W3293" s="31">
        <f>IFERROR(COUNTIFS(DATABASE!$B$5:$B$6004,B3293,DATABASE!$X$5:$X$6004,1),0)</f>
        <v/>
      </c>
      <c r="X3293" s="49">
        <f>--AND(ISNUMBER(B3293),C3293&lt;&gt;"",L3293&lt;&gt;"",M3293&lt;&gt;"")</f>
        <v/>
      </c>
    </row>
    <row r="3294" ht="15" customHeight="1" s="111">
      <c r="A3294" s="50" t="inlineStr">
        <is>
          <t>JUL</t>
        </is>
      </c>
      <c r="B3294" s="51">
        <f>JUL!A295</f>
        <v/>
      </c>
      <c r="C3294" s="52">
        <f>JUL!B295</f>
        <v/>
      </c>
      <c r="D3294" s="52">
        <f>JUL!C295</f>
        <v/>
      </c>
      <c r="E3294" s="52">
        <f>JUL!D295</f>
        <v/>
      </c>
      <c r="F3294" s="52">
        <f>JUL!E295</f>
        <v/>
      </c>
      <c r="G3294" s="52">
        <f>JUL!F295</f>
        <v/>
      </c>
      <c r="H3294" s="52">
        <f>JUL!G295</f>
        <v/>
      </c>
      <c r="I3294" s="53">
        <f>JUL!H295</f>
        <v/>
      </c>
      <c r="J3294" s="53">
        <f>JUL!I295</f>
        <v/>
      </c>
      <c r="K3294" s="52">
        <f>JUL!J295</f>
        <v/>
      </c>
      <c r="L3294" s="52">
        <f>JUL!K295</f>
        <v/>
      </c>
      <c r="M3294" s="54">
        <f>JUL!L295</f>
        <v/>
      </c>
      <c r="N3294" s="52">
        <f>JUL!M295</f>
        <v/>
      </c>
      <c r="O3294" s="52">
        <f>JUL!N295</f>
        <v/>
      </c>
      <c r="P3294" s="52">
        <f>JUL!O295</f>
        <v/>
      </c>
      <c r="Q3294" s="52">
        <f>JUL!P295</f>
        <v/>
      </c>
      <c r="R3294" s="52">
        <f>JUL!Q295</f>
        <v/>
      </c>
      <c r="S3294" s="54">
        <f>S3293+IF(X3294=0,0,M3294)</f>
        <v/>
      </c>
      <c r="T3294" s="55">
        <f>MAX(T3293,S3294)</f>
        <v/>
      </c>
      <c r="U3294" s="56">
        <f>S3294-T3294</f>
        <v/>
      </c>
      <c r="V3294" s="55">
        <f>IFERROR(SUMIFS(DATABASE!$M$5:$M$6004,DATABASE!$B$5:$B$6004,B3294,DATABASE!$X$5:$X$6004,1),0)</f>
        <v/>
      </c>
      <c r="W3294" s="57">
        <f>IFERROR(COUNTIFS(DATABASE!$B$5:$B$6004,B3294,DATABASE!$X$5:$X$6004,1),0)</f>
        <v/>
      </c>
      <c r="X3294" s="58">
        <f>--AND(ISNUMBER(B3294),C3294&lt;&gt;"",L3294&lt;&gt;"",M3294&lt;&gt;"")</f>
        <v/>
      </c>
    </row>
    <row r="3295" ht="15" customHeight="1" s="111">
      <c r="A3295" s="42" t="inlineStr">
        <is>
          <t>JUL</t>
        </is>
      </c>
      <c r="B3295" s="43">
        <f>JUL!A296</f>
        <v/>
      </c>
      <c r="C3295" s="44">
        <f>JUL!B296</f>
        <v/>
      </c>
      <c r="D3295" s="44">
        <f>JUL!C296</f>
        <v/>
      </c>
      <c r="E3295" s="44">
        <f>JUL!D296</f>
        <v/>
      </c>
      <c r="F3295" s="44">
        <f>JUL!E296</f>
        <v/>
      </c>
      <c r="G3295" s="44">
        <f>JUL!F296</f>
        <v/>
      </c>
      <c r="H3295" s="44">
        <f>JUL!G296</f>
        <v/>
      </c>
      <c r="I3295" s="45">
        <f>JUL!H296</f>
        <v/>
      </c>
      <c r="J3295" s="45">
        <f>JUL!I296</f>
        <v/>
      </c>
      <c r="K3295" s="44">
        <f>JUL!J296</f>
        <v/>
      </c>
      <c r="L3295" s="44">
        <f>JUL!K296</f>
        <v/>
      </c>
      <c r="M3295" s="46">
        <f>JUL!L296</f>
        <v/>
      </c>
      <c r="N3295" s="44">
        <f>JUL!M296</f>
        <v/>
      </c>
      <c r="O3295" s="44">
        <f>JUL!N296</f>
        <v/>
      </c>
      <c r="P3295" s="44">
        <f>JUL!O296</f>
        <v/>
      </c>
      <c r="Q3295" s="44">
        <f>JUL!P296</f>
        <v/>
      </c>
      <c r="R3295" s="44">
        <f>JUL!Q296</f>
        <v/>
      </c>
      <c r="S3295" s="46">
        <f>S3294+IF(X3295=0,0,M3295)</f>
        <v/>
      </c>
      <c r="T3295" s="47">
        <f>MAX(T3294,S3295)</f>
        <v/>
      </c>
      <c r="U3295" s="48">
        <f>S3295-T3295</f>
        <v/>
      </c>
      <c r="V3295" s="47">
        <f>IFERROR(SUMIFS(DATABASE!$M$5:$M$6004,DATABASE!$B$5:$B$6004,B3295,DATABASE!$X$5:$X$6004,1),0)</f>
        <v/>
      </c>
      <c r="W3295" s="31">
        <f>IFERROR(COUNTIFS(DATABASE!$B$5:$B$6004,B3295,DATABASE!$X$5:$X$6004,1),0)</f>
        <v/>
      </c>
      <c r="X3295" s="49">
        <f>--AND(ISNUMBER(B3295),C3295&lt;&gt;"",L3295&lt;&gt;"",M3295&lt;&gt;"")</f>
        <v/>
      </c>
    </row>
    <row r="3296" ht="15" customHeight="1" s="111">
      <c r="A3296" s="50" t="inlineStr">
        <is>
          <t>JUL</t>
        </is>
      </c>
      <c r="B3296" s="51">
        <f>JUL!A297</f>
        <v/>
      </c>
      <c r="C3296" s="52">
        <f>JUL!B297</f>
        <v/>
      </c>
      <c r="D3296" s="52">
        <f>JUL!C297</f>
        <v/>
      </c>
      <c r="E3296" s="52">
        <f>JUL!D297</f>
        <v/>
      </c>
      <c r="F3296" s="52">
        <f>JUL!E297</f>
        <v/>
      </c>
      <c r="G3296" s="52">
        <f>JUL!F297</f>
        <v/>
      </c>
      <c r="H3296" s="52">
        <f>JUL!G297</f>
        <v/>
      </c>
      <c r="I3296" s="53">
        <f>JUL!H297</f>
        <v/>
      </c>
      <c r="J3296" s="53">
        <f>JUL!I297</f>
        <v/>
      </c>
      <c r="K3296" s="52">
        <f>JUL!J297</f>
        <v/>
      </c>
      <c r="L3296" s="52">
        <f>JUL!K297</f>
        <v/>
      </c>
      <c r="M3296" s="54">
        <f>JUL!L297</f>
        <v/>
      </c>
      <c r="N3296" s="52">
        <f>JUL!M297</f>
        <v/>
      </c>
      <c r="O3296" s="52">
        <f>JUL!N297</f>
        <v/>
      </c>
      <c r="P3296" s="52">
        <f>JUL!O297</f>
        <v/>
      </c>
      <c r="Q3296" s="52">
        <f>JUL!P297</f>
        <v/>
      </c>
      <c r="R3296" s="52">
        <f>JUL!Q297</f>
        <v/>
      </c>
      <c r="S3296" s="54">
        <f>S3295+IF(X3296=0,0,M3296)</f>
        <v/>
      </c>
      <c r="T3296" s="55">
        <f>MAX(T3295,S3296)</f>
        <v/>
      </c>
      <c r="U3296" s="56">
        <f>S3296-T3296</f>
        <v/>
      </c>
      <c r="V3296" s="55">
        <f>IFERROR(SUMIFS(DATABASE!$M$5:$M$6004,DATABASE!$B$5:$B$6004,B3296,DATABASE!$X$5:$X$6004,1),0)</f>
        <v/>
      </c>
      <c r="W3296" s="57">
        <f>IFERROR(COUNTIFS(DATABASE!$B$5:$B$6004,B3296,DATABASE!$X$5:$X$6004,1),0)</f>
        <v/>
      </c>
      <c r="X3296" s="58">
        <f>--AND(ISNUMBER(B3296),C3296&lt;&gt;"",L3296&lt;&gt;"",M3296&lt;&gt;"")</f>
        <v/>
      </c>
    </row>
    <row r="3297" ht="15" customHeight="1" s="111">
      <c r="A3297" s="42" t="inlineStr">
        <is>
          <t>JUL</t>
        </is>
      </c>
      <c r="B3297" s="43">
        <f>JUL!A298</f>
        <v/>
      </c>
      <c r="C3297" s="44">
        <f>JUL!B298</f>
        <v/>
      </c>
      <c r="D3297" s="44">
        <f>JUL!C298</f>
        <v/>
      </c>
      <c r="E3297" s="44">
        <f>JUL!D298</f>
        <v/>
      </c>
      <c r="F3297" s="44">
        <f>JUL!E298</f>
        <v/>
      </c>
      <c r="G3297" s="44">
        <f>JUL!F298</f>
        <v/>
      </c>
      <c r="H3297" s="44">
        <f>JUL!G298</f>
        <v/>
      </c>
      <c r="I3297" s="45">
        <f>JUL!H298</f>
        <v/>
      </c>
      <c r="J3297" s="45">
        <f>JUL!I298</f>
        <v/>
      </c>
      <c r="K3297" s="44">
        <f>JUL!J298</f>
        <v/>
      </c>
      <c r="L3297" s="44">
        <f>JUL!K298</f>
        <v/>
      </c>
      <c r="M3297" s="46">
        <f>JUL!L298</f>
        <v/>
      </c>
      <c r="N3297" s="44">
        <f>JUL!M298</f>
        <v/>
      </c>
      <c r="O3297" s="44">
        <f>JUL!N298</f>
        <v/>
      </c>
      <c r="P3297" s="44">
        <f>JUL!O298</f>
        <v/>
      </c>
      <c r="Q3297" s="44">
        <f>JUL!P298</f>
        <v/>
      </c>
      <c r="R3297" s="44">
        <f>JUL!Q298</f>
        <v/>
      </c>
      <c r="S3297" s="46">
        <f>S3296+IF(X3297=0,0,M3297)</f>
        <v/>
      </c>
      <c r="T3297" s="47">
        <f>MAX(T3296,S3297)</f>
        <v/>
      </c>
      <c r="U3297" s="48">
        <f>S3297-T3297</f>
        <v/>
      </c>
      <c r="V3297" s="47">
        <f>IFERROR(SUMIFS(DATABASE!$M$5:$M$6004,DATABASE!$B$5:$B$6004,B3297,DATABASE!$X$5:$X$6004,1),0)</f>
        <v/>
      </c>
      <c r="W3297" s="31">
        <f>IFERROR(COUNTIFS(DATABASE!$B$5:$B$6004,B3297,DATABASE!$X$5:$X$6004,1),0)</f>
        <v/>
      </c>
      <c r="X3297" s="49">
        <f>--AND(ISNUMBER(B3297),C3297&lt;&gt;"",L3297&lt;&gt;"",M3297&lt;&gt;"")</f>
        <v/>
      </c>
    </row>
    <row r="3298" ht="15" customHeight="1" s="111">
      <c r="A3298" s="50" t="inlineStr">
        <is>
          <t>JUL</t>
        </is>
      </c>
      <c r="B3298" s="51">
        <f>JUL!A299</f>
        <v/>
      </c>
      <c r="C3298" s="52">
        <f>JUL!B299</f>
        <v/>
      </c>
      <c r="D3298" s="52">
        <f>JUL!C299</f>
        <v/>
      </c>
      <c r="E3298" s="52">
        <f>JUL!D299</f>
        <v/>
      </c>
      <c r="F3298" s="52">
        <f>JUL!E299</f>
        <v/>
      </c>
      <c r="G3298" s="52">
        <f>JUL!F299</f>
        <v/>
      </c>
      <c r="H3298" s="52">
        <f>JUL!G299</f>
        <v/>
      </c>
      <c r="I3298" s="53">
        <f>JUL!H299</f>
        <v/>
      </c>
      <c r="J3298" s="53">
        <f>JUL!I299</f>
        <v/>
      </c>
      <c r="K3298" s="52">
        <f>JUL!J299</f>
        <v/>
      </c>
      <c r="L3298" s="52">
        <f>JUL!K299</f>
        <v/>
      </c>
      <c r="M3298" s="54">
        <f>JUL!L299</f>
        <v/>
      </c>
      <c r="N3298" s="52">
        <f>JUL!M299</f>
        <v/>
      </c>
      <c r="O3298" s="52">
        <f>JUL!N299</f>
        <v/>
      </c>
      <c r="P3298" s="52">
        <f>JUL!O299</f>
        <v/>
      </c>
      <c r="Q3298" s="52">
        <f>JUL!P299</f>
        <v/>
      </c>
      <c r="R3298" s="52">
        <f>JUL!Q299</f>
        <v/>
      </c>
      <c r="S3298" s="54">
        <f>S3297+IF(X3298=0,0,M3298)</f>
        <v/>
      </c>
      <c r="T3298" s="55">
        <f>MAX(T3297,S3298)</f>
        <v/>
      </c>
      <c r="U3298" s="56">
        <f>S3298-T3298</f>
        <v/>
      </c>
      <c r="V3298" s="55">
        <f>IFERROR(SUMIFS(DATABASE!$M$5:$M$6004,DATABASE!$B$5:$B$6004,B3298,DATABASE!$X$5:$X$6004,1),0)</f>
        <v/>
      </c>
      <c r="W3298" s="57">
        <f>IFERROR(COUNTIFS(DATABASE!$B$5:$B$6004,B3298,DATABASE!$X$5:$X$6004,1),0)</f>
        <v/>
      </c>
      <c r="X3298" s="58">
        <f>--AND(ISNUMBER(B3298),C3298&lt;&gt;"",L3298&lt;&gt;"",M3298&lt;&gt;"")</f>
        <v/>
      </c>
    </row>
    <row r="3299" ht="15" customHeight="1" s="111">
      <c r="A3299" s="42" t="inlineStr">
        <is>
          <t>JUL</t>
        </is>
      </c>
      <c r="B3299" s="43">
        <f>JUL!A300</f>
        <v/>
      </c>
      <c r="C3299" s="44">
        <f>JUL!B300</f>
        <v/>
      </c>
      <c r="D3299" s="44">
        <f>JUL!C300</f>
        <v/>
      </c>
      <c r="E3299" s="44">
        <f>JUL!D300</f>
        <v/>
      </c>
      <c r="F3299" s="44">
        <f>JUL!E300</f>
        <v/>
      </c>
      <c r="G3299" s="44">
        <f>JUL!F300</f>
        <v/>
      </c>
      <c r="H3299" s="44">
        <f>JUL!G300</f>
        <v/>
      </c>
      <c r="I3299" s="45">
        <f>JUL!H300</f>
        <v/>
      </c>
      <c r="J3299" s="45">
        <f>JUL!I300</f>
        <v/>
      </c>
      <c r="K3299" s="44">
        <f>JUL!J300</f>
        <v/>
      </c>
      <c r="L3299" s="44">
        <f>JUL!K300</f>
        <v/>
      </c>
      <c r="M3299" s="46">
        <f>JUL!L300</f>
        <v/>
      </c>
      <c r="N3299" s="44">
        <f>JUL!M300</f>
        <v/>
      </c>
      <c r="O3299" s="44">
        <f>JUL!N300</f>
        <v/>
      </c>
      <c r="P3299" s="44">
        <f>JUL!O300</f>
        <v/>
      </c>
      <c r="Q3299" s="44">
        <f>JUL!P300</f>
        <v/>
      </c>
      <c r="R3299" s="44">
        <f>JUL!Q300</f>
        <v/>
      </c>
      <c r="S3299" s="46">
        <f>S3298+IF(X3299=0,0,M3299)</f>
        <v/>
      </c>
      <c r="T3299" s="47">
        <f>MAX(T3298,S3299)</f>
        <v/>
      </c>
      <c r="U3299" s="48">
        <f>S3299-T3299</f>
        <v/>
      </c>
      <c r="V3299" s="47">
        <f>IFERROR(SUMIFS(DATABASE!$M$5:$M$6004,DATABASE!$B$5:$B$6004,B3299,DATABASE!$X$5:$X$6004,1),0)</f>
        <v/>
      </c>
      <c r="W3299" s="31">
        <f>IFERROR(COUNTIFS(DATABASE!$B$5:$B$6004,B3299,DATABASE!$X$5:$X$6004,1),0)</f>
        <v/>
      </c>
      <c r="X3299" s="49">
        <f>--AND(ISNUMBER(B3299),C3299&lt;&gt;"",L3299&lt;&gt;"",M3299&lt;&gt;"")</f>
        <v/>
      </c>
    </row>
    <row r="3300" ht="15" customHeight="1" s="111">
      <c r="A3300" s="50" t="inlineStr">
        <is>
          <t>JUL</t>
        </is>
      </c>
      <c r="B3300" s="51">
        <f>JUL!A301</f>
        <v/>
      </c>
      <c r="C3300" s="52">
        <f>JUL!B301</f>
        <v/>
      </c>
      <c r="D3300" s="52">
        <f>JUL!C301</f>
        <v/>
      </c>
      <c r="E3300" s="52">
        <f>JUL!D301</f>
        <v/>
      </c>
      <c r="F3300" s="52">
        <f>JUL!E301</f>
        <v/>
      </c>
      <c r="G3300" s="52">
        <f>JUL!F301</f>
        <v/>
      </c>
      <c r="H3300" s="52">
        <f>JUL!G301</f>
        <v/>
      </c>
      <c r="I3300" s="53">
        <f>JUL!H301</f>
        <v/>
      </c>
      <c r="J3300" s="53">
        <f>JUL!I301</f>
        <v/>
      </c>
      <c r="K3300" s="52">
        <f>JUL!J301</f>
        <v/>
      </c>
      <c r="L3300" s="52">
        <f>JUL!K301</f>
        <v/>
      </c>
      <c r="M3300" s="54">
        <f>JUL!L301</f>
        <v/>
      </c>
      <c r="N3300" s="52">
        <f>JUL!M301</f>
        <v/>
      </c>
      <c r="O3300" s="52">
        <f>JUL!N301</f>
        <v/>
      </c>
      <c r="P3300" s="52">
        <f>JUL!O301</f>
        <v/>
      </c>
      <c r="Q3300" s="52">
        <f>JUL!P301</f>
        <v/>
      </c>
      <c r="R3300" s="52">
        <f>JUL!Q301</f>
        <v/>
      </c>
      <c r="S3300" s="54">
        <f>S3299+IF(X3300=0,0,M3300)</f>
        <v/>
      </c>
      <c r="T3300" s="55">
        <f>MAX(T3299,S3300)</f>
        <v/>
      </c>
      <c r="U3300" s="56">
        <f>S3300-T3300</f>
        <v/>
      </c>
      <c r="V3300" s="55">
        <f>IFERROR(SUMIFS(DATABASE!$M$5:$M$6004,DATABASE!$B$5:$B$6004,B3300,DATABASE!$X$5:$X$6004,1),0)</f>
        <v/>
      </c>
      <c r="W3300" s="57">
        <f>IFERROR(COUNTIFS(DATABASE!$B$5:$B$6004,B3300,DATABASE!$X$5:$X$6004,1),0)</f>
        <v/>
      </c>
      <c r="X3300" s="58">
        <f>--AND(ISNUMBER(B3300),C3300&lt;&gt;"",L3300&lt;&gt;"",M3300&lt;&gt;"")</f>
        <v/>
      </c>
    </row>
    <row r="3301" ht="15" customHeight="1" s="111">
      <c r="A3301" s="42" t="inlineStr">
        <is>
          <t>JUL</t>
        </is>
      </c>
      <c r="B3301" s="43">
        <f>JUL!A302</f>
        <v/>
      </c>
      <c r="C3301" s="44">
        <f>JUL!B302</f>
        <v/>
      </c>
      <c r="D3301" s="44">
        <f>JUL!C302</f>
        <v/>
      </c>
      <c r="E3301" s="44">
        <f>JUL!D302</f>
        <v/>
      </c>
      <c r="F3301" s="44">
        <f>JUL!E302</f>
        <v/>
      </c>
      <c r="G3301" s="44">
        <f>JUL!F302</f>
        <v/>
      </c>
      <c r="H3301" s="44">
        <f>JUL!G302</f>
        <v/>
      </c>
      <c r="I3301" s="45">
        <f>JUL!H302</f>
        <v/>
      </c>
      <c r="J3301" s="45">
        <f>JUL!I302</f>
        <v/>
      </c>
      <c r="K3301" s="44">
        <f>JUL!J302</f>
        <v/>
      </c>
      <c r="L3301" s="44">
        <f>JUL!K302</f>
        <v/>
      </c>
      <c r="M3301" s="46">
        <f>JUL!L302</f>
        <v/>
      </c>
      <c r="N3301" s="44">
        <f>JUL!M302</f>
        <v/>
      </c>
      <c r="O3301" s="44">
        <f>JUL!N302</f>
        <v/>
      </c>
      <c r="P3301" s="44">
        <f>JUL!O302</f>
        <v/>
      </c>
      <c r="Q3301" s="44">
        <f>JUL!P302</f>
        <v/>
      </c>
      <c r="R3301" s="44">
        <f>JUL!Q302</f>
        <v/>
      </c>
      <c r="S3301" s="46">
        <f>S3300+IF(X3301=0,0,M3301)</f>
        <v/>
      </c>
      <c r="T3301" s="47">
        <f>MAX(T3300,S3301)</f>
        <v/>
      </c>
      <c r="U3301" s="48">
        <f>S3301-T3301</f>
        <v/>
      </c>
      <c r="V3301" s="47">
        <f>IFERROR(SUMIFS(DATABASE!$M$5:$M$6004,DATABASE!$B$5:$B$6004,B3301,DATABASE!$X$5:$X$6004,1),0)</f>
        <v/>
      </c>
      <c r="W3301" s="31">
        <f>IFERROR(COUNTIFS(DATABASE!$B$5:$B$6004,B3301,DATABASE!$X$5:$X$6004,1),0)</f>
        <v/>
      </c>
      <c r="X3301" s="49">
        <f>--AND(ISNUMBER(B3301),C3301&lt;&gt;"",L3301&lt;&gt;"",M3301&lt;&gt;"")</f>
        <v/>
      </c>
    </row>
    <row r="3302" ht="15" customHeight="1" s="111">
      <c r="A3302" s="50" t="inlineStr">
        <is>
          <t>JUL</t>
        </is>
      </c>
      <c r="B3302" s="51">
        <f>JUL!A303</f>
        <v/>
      </c>
      <c r="C3302" s="52">
        <f>JUL!B303</f>
        <v/>
      </c>
      <c r="D3302" s="52">
        <f>JUL!C303</f>
        <v/>
      </c>
      <c r="E3302" s="52">
        <f>JUL!D303</f>
        <v/>
      </c>
      <c r="F3302" s="52">
        <f>JUL!E303</f>
        <v/>
      </c>
      <c r="G3302" s="52">
        <f>JUL!F303</f>
        <v/>
      </c>
      <c r="H3302" s="52">
        <f>JUL!G303</f>
        <v/>
      </c>
      <c r="I3302" s="53">
        <f>JUL!H303</f>
        <v/>
      </c>
      <c r="J3302" s="53">
        <f>JUL!I303</f>
        <v/>
      </c>
      <c r="K3302" s="52">
        <f>JUL!J303</f>
        <v/>
      </c>
      <c r="L3302" s="52">
        <f>JUL!K303</f>
        <v/>
      </c>
      <c r="M3302" s="54">
        <f>JUL!L303</f>
        <v/>
      </c>
      <c r="N3302" s="52">
        <f>JUL!M303</f>
        <v/>
      </c>
      <c r="O3302" s="52">
        <f>JUL!N303</f>
        <v/>
      </c>
      <c r="P3302" s="52">
        <f>JUL!O303</f>
        <v/>
      </c>
      <c r="Q3302" s="52">
        <f>JUL!P303</f>
        <v/>
      </c>
      <c r="R3302" s="52">
        <f>JUL!Q303</f>
        <v/>
      </c>
      <c r="S3302" s="54">
        <f>S3301+IF(X3302=0,0,M3302)</f>
        <v/>
      </c>
      <c r="T3302" s="55">
        <f>MAX(T3301,S3302)</f>
        <v/>
      </c>
      <c r="U3302" s="56">
        <f>S3302-T3302</f>
        <v/>
      </c>
      <c r="V3302" s="55">
        <f>IFERROR(SUMIFS(DATABASE!$M$5:$M$6004,DATABASE!$B$5:$B$6004,B3302,DATABASE!$X$5:$X$6004,1),0)</f>
        <v/>
      </c>
      <c r="W3302" s="57">
        <f>IFERROR(COUNTIFS(DATABASE!$B$5:$B$6004,B3302,DATABASE!$X$5:$X$6004,1),0)</f>
        <v/>
      </c>
      <c r="X3302" s="58">
        <f>--AND(ISNUMBER(B3302),C3302&lt;&gt;"",L3302&lt;&gt;"",M3302&lt;&gt;"")</f>
        <v/>
      </c>
    </row>
    <row r="3303" ht="15" customHeight="1" s="111">
      <c r="A3303" s="42" t="inlineStr">
        <is>
          <t>JUL</t>
        </is>
      </c>
      <c r="B3303" s="43">
        <f>JUL!A304</f>
        <v/>
      </c>
      <c r="C3303" s="44">
        <f>JUL!B304</f>
        <v/>
      </c>
      <c r="D3303" s="44">
        <f>JUL!C304</f>
        <v/>
      </c>
      <c r="E3303" s="44">
        <f>JUL!D304</f>
        <v/>
      </c>
      <c r="F3303" s="44">
        <f>JUL!E304</f>
        <v/>
      </c>
      <c r="G3303" s="44">
        <f>JUL!F304</f>
        <v/>
      </c>
      <c r="H3303" s="44">
        <f>JUL!G304</f>
        <v/>
      </c>
      <c r="I3303" s="45">
        <f>JUL!H304</f>
        <v/>
      </c>
      <c r="J3303" s="45">
        <f>JUL!I304</f>
        <v/>
      </c>
      <c r="K3303" s="44">
        <f>JUL!J304</f>
        <v/>
      </c>
      <c r="L3303" s="44">
        <f>JUL!K304</f>
        <v/>
      </c>
      <c r="M3303" s="46">
        <f>JUL!L304</f>
        <v/>
      </c>
      <c r="N3303" s="44">
        <f>JUL!M304</f>
        <v/>
      </c>
      <c r="O3303" s="44">
        <f>JUL!N304</f>
        <v/>
      </c>
      <c r="P3303" s="44">
        <f>JUL!O304</f>
        <v/>
      </c>
      <c r="Q3303" s="44">
        <f>JUL!P304</f>
        <v/>
      </c>
      <c r="R3303" s="44">
        <f>JUL!Q304</f>
        <v/>
      </c>
      <c r="S3303" s="46">
        <f>S3302+IF(X3303=0,0,M3303)</f>
        <v/>
      </c>
      <c r="T3303" s="47">
        <f>MAX(T3302,S3303)</f>
        <v/>
      </c>
      <c r="U3303" s="48">
        <f>S3303-T3303</f>
        <v/>
      </c>
      <c r="V3303" s="47">
        <f>IFERROR(SUMIFS(DATABASE!$M$5:$M$6004,DATABASE!$B$5:$B$6004,B3303,DATABASE!$X$5:$X$6004,1),0)</f>
        <v/>
      </c>
      <c r="W3303" s="31">
        <f>IFERROR(COUNTIFS(DATABASE!$B$5:$B$6004,B3303,DATABASE!$X$5:$X$6004,1),0)</f>
        <v/>
      </c>
      <c r="X3303" s="49">
        <f>--AND(ISNUMBER(B3303),C3303&lt;&gt;"",L3303&lt;&gt;"",M3303&lt;&gt;"")</f>
        <v/>
      </c>
    </row>
    <row r="3304" ht="15" customHeight="1" s="111">
      <c r="A3304" s="50" t="inlineStr">
        <is>
          <t>JUL</t>
        </is>
      </c>
      <c r="B3304" s="51">
        <f>JUL!A305</f>
        <v/>
      </c>
      <c r="C3304" s="52">
        <f>JUL!B305</f>
        <v/>
      </c>
      <c r="D3304" s="52">
        <f>JUL!C305</f>
        <v/>
      </c>
      <c r="E3304" s="52">
        <f>JUL!D305</f>
        <v/>
      </c>
      <c r="F3304" s="52">
        <f>JUL!E305</f>
        <v/>
      </c>
      <c r="G3304" s="52">
        <f>JUL!F305</f>
        <v/>
      </c>
      <c r="H3304" s="52">
        <f>JUL!G305</f>
        <v/>
      </c>
      <c r="I3304" s="53">
        <f>JUL!H305</f>
        <v/>
      </c>
      <c r="J3304" s="53">
        <f>JUL!I305</f>
        <v/>
      </c>
      <c r="K3304" s="52">
        <f>JUL!J305</f>
        <v/>
      </c>
      <c r="L3304" s="52">
        <f>JUL!K305</f>
        <v/>
      </c>
      <c r="M3304" s="54">
        <f>JUL!L305</f>
        <v/>
      </c>
      <c r="N3304" s="52">
        <f>JUL!M305</f>
        <v/>
      </c>
      <c r="O3304" s="52">
        <f>JUL!N305</f>
        <v/>
      </c>
      <c r="P3304" s="52">
        <f>JUL!O305</f>
        <v/>
      </c>
      <c r="Q3304" s="52">
        <f>JUL!P305</f>
        <v/>
      </c>
      <c r="R3304" s="52">
        <f>JUL!Q305</f>
        <v/>
      </c>
      <c r="S3304" s="54">
        <f>S3303+IF(X3304=0,0,M3304)</f>
        <v/>
      </c>
      <c r="T3304" s="55">
        <f>MAX(T3303,S3304)</f>
        <v/>
      </c>
      <c r="U3304" s="56">
        <f>S3304-T3304</f>
        <v/>
      </c>
      <c r="V3304" s="55">
        <f>IFERROR(SUMIFS(DATABASE!$M$5:$M$6004,DATABASE!$B$5:$B$6004,B3304,DATABASE!$X$5:$X$6004,1),0)</f>
        <v/>
      </c>
      <c r="W3304" s="57">
        <f>IFERROR(COUNTIFS(DATABASE!$B$5:$B$6004,B3304,DATABASE!$X$5:$X$6004,1),0)</f>
        <v/>
      </c>
      <c r="X3304" s="58">
        <f>--AND(ISNUMBER(B3304),C3304&lt;&gt;"",L3304&lt;&gt;"",M3304&lt;&gt;"")</f>
        <v/>
      </c>
    </row>
    <row r="3305" ht="15" customHeight="1" s="111">
      <c r="A3305" s="42" t="inlineStr">
        <is>
          <t>JUL</t>
        </is>
      </c>
      <c r="B3305" s="43">
        <f>JUL!A306</f>
        <v/>
      </c>
      <c r="C3305" s="44">
        <f>JUL!B306</f>
        <v/>
      </c>
      <c r="D3305" s="44">
        <f>JUL!C306</f>
        <v/>
      </c>
      <c r="E3305" s="44">
        <f>JUL!D306</f>
        <v/>
      </c>
      <c r="F3305" s="44">
        <f>JUL!E306</f>
        <v/>
      </c>
      <c r="G3305" s="44">
        <f>JUL!F306</f>
        <v/>
      </c>
      <c r="H3305" s="44">
        <f>JUL!G306</f>
        <v/>
      </c>
      <c r="I3305" s="45">
        <f>JUL!H306</f>
        <v/>
      </c>
      <c r="J3305" s="45">
        <f>JUL!I306</f>
        <v/>
      </c>
      <c r="K3305" s="44">
        <f>JUL!J306</f>
        <v/>
      </c>
      <c r="L3305" s="44">
        <f>JUL!K306</f>
        <v/>
      </c>
      <c r="M3305" s="46">
        <f>JUL!L306</f>
        <v/>
      </c>
      <c r="N3305" s="44">
        <f>JUL!M306</f>
        <v/>
      </c>
      <c r="O3305" s="44">
        <f>JUL!N306</f>
        <v/>
      </c>
      <c r="P3305" s="44">
        <f>JUL!O306</f>
        <v/>
      </c>
      <c r="Q3305" s="44">
        <f>JUL!P306</f>
        <v/>
      </c>
      <c r="R3305" s="44">
        <f>JUL!Q306</f>
        <v/>
      </c>
      <c r="S3305" s="46">
        <f>S3304+IF(X3305=0,0,M3305)</f>
        <v/>
      </c>
      <c r="T3305" s="47">
        <f>MAX(T3304,S3305)</f>
        <v/>
      </c>
      <c r="U3305" s="48">
        <f>S3305-T3305</f>
        <v/>
      </c>
      <c r="V3305" s="47">
        <f>IFERROR(SUMIFS(DATABASE!$M$5:$M$6004,DATABASE!$B$5:$B$6004,B3305,DATABASE!$X$5:$X$6004,1),0)</f>
        <v/>
      </c>
      <c r="W3305" s="31">
        <f>IFERROR(COUNTIFS(DATABASE!$B$5:$B$6004,B3305,DATABASE!$X$5:$X$6004,1),0)</f>
        <v/>
      </c>
      <c r="X3305" s="49">
        <f>--AND(ISNUMBER(B3305),C3305&lt;&gt;"",L3305&lt;&gt;"",M3305&lt;&gt;"")</f>
        <v/>
      </c>
    </row>
    <row r="3306" ht="15" customHeight="1" s="111">
      <c r="A3306" s="50" t="inlineStr">
        <is>
          <t>JUL</t>
        </is>
      </c>
      <c r="B3306" s="51">
        <f>JUL!A307</f>
        <v/>
      </c>
      <c r="C3306" s="52">
        <f>JUL!B307</f>
        <v/>
      </c>
      <c r="D3306" s="52">
        <f>JUL!C307</f>
        <v/>
      </c>
      <c r="E3306" s="52">
        <f>JUL!D307</f>
        <v/>
      </c>
      <c r="F3306" s="52">
        <f>JUL!E307</f>
        <v/>
      </c>
      <c r="G3306" s="52">
        <f>JUL!F307</f>
        <v/>
      </c>
      <c r="H3306" s="52">
        <f>JUL!G307</f>
        <v/>
      </c>
      <c r="I3306" s="53">
        <f>JUL!H307</f>
        <v/>
      </c>
      <c r="J3306" s="53">
        <f>JUL!I307</f>
        <v/>
      </c>
      <c r="K3306" s="52">
        <f>JUL!J307</f>
        <v/>
      </c>
      <c r="L3306" s="52">
        <f>JUL!K307</f>
        <v/>
      </c>
      <c r="M3306" s="54">
        <f>JUL!L307</f>
        <v/>
      </c>
      <c r="N3306" s="52">
        <f>JUL!M307</f>
        <v/>
      </c>
      <c r="O3306" s="52">
        <f>JUL!N307</f>
        <v/>
      </c>
      <c r="P3306" s="52">
        <f>JUL!O307</f>
        <v/>
      </c>
      <c r="Q3306" s="52">
        <f>JUL!P307</f>
        <v/>
      </c>
      <c r="R3306" s="52">
        <f>JUL!Q307</f>
        <v/>
      </c>
      <c r="S3306" s="54">
        <f>S3305+IF(X3306=0,0,M3306)</f>
        <v/>
      </c>
      <c r="T3306" s="55">
        <f>MAX(T3305,S3306)</f>
        <v/>
      </c>
      <c r="U3306" s="56">
        <f>S3306-T3306</f>
        <v/>
      </c>
      <c r="V3306" s="55">
        <f>IFERROR(SUMIFS(DATABASE!$M$5:$M$6004,DATABASE!$B$5:$B$6004,B3306,DATABASE!$X$5:$X$6004,1),0)</f>
        <v/>
      </c>
      <c r="W3306" s="57">
        <f>IFERROR(COUNTIFS(DATABASE!$B$5:$B$6004,B3306,DATABASE!$X$5:$X$6004,1),0)</f>
        <v/>
      </c>
      <c r="X3306" s="58">
        <f>--AND(ISNUMBER(B3306),C3306&lt;&gt;"",L3306&lt;&gt;"",M3306&lt;&gt;"")</f>
        <v/>
      </c>
    </row>
    <row r="3307" ht="15" customHeight="1" s="111">
      <c r="A3307" s="42" t="inlineStr">
        <is>
          <t>JUL</t>
        </is>
      </c>
      <c r="B3307" s="43">
        <f>JUL!A308</f>
        <v/>
      </c>
      <c r="C3307" s="44">
        <f>JUL!B308</f>
        <v/>
      </c>
      <c r="D3307" s="44">
        <f>JUL!C308</f>
        <v/>
      </c>
      <c r="E3307" s="44">
        <f>JUL!D308</f>
        <v/>
      </c>
      <c r="F3307" s="44">
        <f>JUL!E308</f>
        <v/>
      </c>
      <c r="G3307" s="44">
        <f>JUL!F308</f>
        <v/>
      </c>
      <c r="H3307" s="44">
        <f>JUL!G308</f>
        <v/>
      </c>
      <c r="I3307" s="45">
        <f>JUL!H308</f>
        <v/>
      </c>
      <c r="J3307" s="45">
        <f>JUL!I308</f>
        <v/>
      </c>
      <c r="K3307" s="44">
        <f>JUL!J308</f>
        <v/>
      </c>
      <c r="L3307" s="44">
        <f>JUL!K308</f>
        <v/>
      </c>
      <c r="M3307" s="46">
        <f>JUL!L308</f>
        <v/>
      </c>
      <c r="N3307" s="44">
        <f>JUL!M308</f>
        <v/>
      </c>
      <c r="O3307" s="44">
        <f>JUL!N308</f>
        <v/>
      </c>
      <c r="P3307" s="44">
        <f>JUL!O308</f>
        <v/>
      </c>
      <c r="Q3307" s="44">
        <f>JUL!P308</f>
        <v/>
      </c>
      <c r="R3307" s="44">
        <f>JUL!Q308</f>
        <v/>
      </c>
      <c r="S3307" s="46">
        <f>S3306+IF(X3307=0,0,M3307)</f>
        <v/>
      </c>
      <c r="T3307" s="47">
        <f>MAX(T3306,S3307)</f>
        <v/>
      </c>
      <c r="U3307" s="48">
        <f>S3307-T3307</f>
        <v/>
      </c>
      <c r="V3307" s="47">
        <f>IFERROR(SUMIFS(DATABASE!$M$5:$M$6004,DATABASE!$B$5:$B$6004,B3307,DATABASE!$X$5:$X$6004,1),0)</f>
        <v/>
      </c>
      <c r="W3307" s="31">
        <f>IFERROR(COUNTIFS(DATABASE!$B$5:$B$6004,B3307,DATABASE!$X$5:$X$6004,1),0)</f>
        <v/>
      </c>
      <c r="X3307" s="49">
        <f>--AND(ISNUMBER(B3307),C3307&lt;&gt;"",L3307&lt;&gt;"",M3307&lt;&gt;"")</f>
        <v/>
      </c>
    </row>
    <row r="3308" ht="15" customHeight="1" s="111">
      <c r="A3308" s="50" t="inlineStr">
        <is>
          <t>JUL</t>
        </is>
      </c>
      <c r="B3308" s="51">
        <f>JUL!A309</f>
        <v/>
      </c>
      <c r="C3308" s="52">
        <f>JUL!B309</f>
        <v/>
      </c>
      <c r="D3308" s="52">
        <f>JUL!C309</f>
        <v/>
      </c>
      <c r="E3308" s="52">
        <f>JUL!D309</f>
        <v/>
      </c>
      <c r="F3308" s="52">
        <f>JUL!E309</f>
        <v/>
      </c>
      <c r="G3308" s="52">
        <f>JUL!F309</f>
        <v/>
      </c>
      <c r="H3308" s="52">
        <f>JUL!G309</f>
        <v/>
      </c>
      <c r="I3308" s="53">
        <f>JUL!H309</f>
        <v/>
      </c>
      <c r="J3308" s="53">
        <f>JUL!I309</f>
        <v/>
      </c>
      <c r="K3308" s="52">
        <f>JUL!J309</f>
        <v/>
      </c>
      <c r="L3308" s="52">
        <f>JUL!K309</f>
        <v/>
      </c>
      <c r="M3308" s="54">
        <f>JUL!L309</f>
        <v/>
      </c>
      <c r="N3308" s="52">
        <f>JUL!M309</f>
        <v/>
      </c>
      <c r="O3308" s="52">
        <f>JUL!N309</f>
        <v/>
      </c>
      <c r="P3308" s="52">
        <f>JUL!O309</f>
        <v/>
      </c>
      <c r="Q3308" s="52">
        <f>JUL!P309</f>
        <v/>
      </c>
      <c r="R3308" s="52">
        <f>JUL!Q309</f>
        <v/>
      </c>
      <c r="S3308" s="54">
        <f>S3307+IF(X3308=0,0,M3308)</f>
        <v/>
      </c>
      <c r="T3308" s="55">
        <f>MAX(T3307,S3308)</f>
        <v/>
      </c>
      <c r="U3308" s="56">
        <f>S3308-T3308</f>
        <v/>
      </c>
      <c r="V3308" s="55">
        <f>IFERROR(SUMIFS(DATABASE!$M$5:$M$6004,DATABASE!$B$5:$B$6004,B3308,DATABASE!$X$5:$X$6004,1),0)</f>
        <v/>
      </c>
      <c r="W3308" s="57">
        <f>IFERROR(COUNTIFS(DATABASE!$B$5:$B$6004,B3308,DATABASE!$X$5:$X$6004,1),0)</f>
        <v/>
      </c>
      <c r="X3308" s="58">
        <f>--AND(ISNUMBER(B3308),C3308&lt;&gt;"",L3308&lt;&gt;"",M3308&lt;&gt;"")</f>
        <v/>
      </c>
    </row>
    <row r="3309" ht="15" customHeight="1" s="111">
      <c r="A3309" s="42" t="inlineStr">
        <is>
          <t>JUL</t>
        </is>
      </c>
      <c r="B3309" s="43">
        <f>JUL!A310</f>
        <v/>
      </c>
      <c r="C3309" s="44">
        <f>JUL!B310</f>
        <v/>
      </c>
      <c r="D3309" s="44">
        <f>JUL!C310</f>
        <v/>
      </c>
      <c r="E3309" s="44">
        <f>JUL!D310</f>
        <v/>
      </c>
      <c r="F3309" s="44">
        <f>JUL!E310</f>
        <v/>
      </c>
      <c r="G3309" s="44">
        <f>JUL!F310</f>
        <v/>
      </c>
      <c r="H3309" s="44">
        <f>JUL!G310</f>
        <v/>
      </c>
      <c r="I3309" s="45">
        <f>JUL!H310</f>
        <v/>
      </c>
      <c r="J3309" s="45">
        <f>JUL!I310</f>
        <v/>
      </c>
      <c r="K3309" s="44">
        <f>JUL!J310</f>
        <v/>
      </c>
      <c r="L3309" s="44">
        <f>JUL!K310</f>
        <v/>
      </c>
      <c r="M3309" s="46">
        <f>JUL!L310</f>
        <v/>
      </c>
      <c r="N3309" s="44">
        <f>JUL!M310</f>
        <v/>
      </c>
      <c r="O3309" s="44">
        <f>JUL!N310</f>
        <v/>
      </c>
      <c r="P3309" s="44">
        <f>JUL!O310</f>
        <v/>
      </c>
      <c r="Q3309" s="44">
        <f>JUL!P310</f>
        <v/>
      </c>
      <c r="R3309" s="44">
        <f>JUL!Q310</f>
        <v/>
      </c>
      <c r="S3309" s="46">
        <f>S3308+IF(X3309=0,0,M3309)</f>
        <v/>
      </c>
      <c r="T3309" s="47">
        <f>MAX(T3308,S3309)</f>
        <v/>
      </c>
      <c r="U3309" s="48">
        <f>S3309-T3309</f>
        <v/>
      </c>
      <c r="V3309" s="47">
        <f>IFERROR(SUMIFS(DATABASE!$M$5:$M$6004,DATABASE!$B$5:$B$6004,B3309,DATABASE!$X$5:$X$6004,1),0)</f>
        <v/>
      </c>
      <c r="W3309" s="31">
        <f>IFERROR(COUNTIFS(DATABASE!$B$5:$B$6004,B3309,DATABASE!$X$5:$X$6004,1),0)</f>
        <v/>
      </c>
      <c r="X3309" s="49">
        <f>--AND(ISNUMBER(B3309),C3309&lt;&gt;"",L3309&lt;&gt;"",M3309&lt;&gt;"")</f>
        <v/>
      </c>
    </row>
    <row r="3310" ht="15" customHeight="1" s="111">
      <c r="A3310" s="50" t="inlineStr">
        <is>
          <t>JUL</t>
        </is>
      </c>
      <c r="B3310" s="51">
        <f>JUL!A311</f>
        <v/>
      </c>
      <c r="C3310" s="52">
        <f>JUL!B311</f>
        <v/>
      </c>
      <c r="D3310" s="52">
        <f>JUL!C311</f>
        <v/>
      </c>
      <c r="E3310" s="52">
        <f>JUL!D311</f>
        <v/>
      </c>
      <c r="F3310" s="52">
        <f>JUL!E311</f>
        <v/>
      </c>
      <c r="G3310" s="52">
        <f>JUL!F311</f>
        <v/>
      </c>
      <c r="H3310" s="52">
        <f>JUL!G311</f>
        <v/>
      </c>
      <c r="I3310" s="53">
        <f>JUL!H311</f>
        <v/>
      </c>
      <c r="J3310" s="53">
        <f>JUL!I311</f>
        <v/>
      </c>
      <c r="K3310" s="52">
        <f>JUL!J311</f>
        <v/>
      </c>
      <c r="L3310" s="52">
        <f>JUL!K311</f>
        <v/>
      </c>
      <c r="M3310" s="54">
        <f>JUL!L311</f>
        <v/>
      </c>
      <c r="N3310" s="52">
        <f>JUL!M311</f>
        <v/>
      </c>
      <c r="O3310" s="52">
        <f>JUL!N311</f>
        <v/>
      </c>
      <c r="P3310" s="52">
        <f>JUL!O311</f>
        <v/>
      </c>
      <c r="Q3310" s="52">
        <f>JUL!P311</f>
        <v/>
      </c>
      <c r="R3310" s="52">
        <f>JUL!Q311</f>
        <v/>
      </c>
      <c r="S3310" s="54">
        <f>S3309+IF(X3310=0,0,M3310)</f>
        <v/>
      </c>
      <c r="T3310" s="55">
        <f>MAX(T3309,S3310)</f>
        <v/>
      </c>
      <c r="U3310" s="56">
        <f>S3310-T3310</f>
        <v/>
      </c>
      <c r="V3310" s="55">
        <f>IFERROR(SUMIFS(DATABASE!$M$5:$M$6004,DATABASE!$B$5:$B$6004,B3310,DATABASE!$X$5:$X$6004,1),0)</f>
        <v/>
      </c>
      <c r="W3310" s="57">
        <f>IFERROR(COUNTIFS(DATABASE!$B$5:$B$6004,B3310,DATABASE!$X$5:$X$6004,1),0)</f>
        <v/>
      </c>
      <c r="X3310" s="58">
        <f>--AND(ISNUMBER(B3310),C3310&lt;&gt;"",L3310&lt;&gt;"",M3310&lt;&gt;"")</f>
        <v/>
      </c>
    </row>
    <row r="3311" ht="15" customHeight="1" s="111">
      <c r="A3311" s="42" t="inlineStr">
        <is>
          <t>JUL</t>
        </is>
      </c>
      <c r="B3311" s="43">
        <f>JUL!A312</f>
        <v/>
      </c>
      <c r="C3311" s="44">
        <f>JUL!B312</f>
        <v/>
      </c>
      <c r="D3311" s="44">
        <f>JUL!C312</f>
        <v/>
      </c>
      <c r="E3311" s="44">
        <f>JUL!D312</f>
        <v/>
      </c>
      <c r="F3311" s="44">
        <f>JUL!E312</f>
        <v/>
      </c>
      <c r="G3311" s="44">
        <f>JUL!F312</f>
        <v/>
      </c>
      <c r="H3311" s="44">
        <f>JUL!G312</f>
        <v/>
      </c>
      <c r="I3311" s="45">
        <f>JUL!H312</f>
        <v/>
      </c>
      <c r="J3311" s="45">
        <f>JUL!I312</f>
        <v/>
      </c>
      <c r="K3311" s="44">
        <f>JUL!J312</f>
        <v/>
      </c>
      <c r="L3311" s="44">
        <f>JUL!K312</f>
        <v/>
      </c>
      <c r="M3311" s="46">
        <f>JUL!L312</f>
        <v/>
      </c>
      <c r="N3311" s="44">
        <f>JUL!M312</f>
        <v/>
      </c>
      <c r="O3311" s="44">
        <f>JUL!N312</f>
        <v/>
      </c>
      <c r="P3311" s="44">
        <f>JUL!O312</f>
        <v/>
      </c>
      <c r="Q3311" s="44">
        <f>JUL!P312</f>
        <v/>
      </c>
      <c r="R3311" s="44">
        <f>JUL!Q312</f>
        <v/>
      </c>
      <c r="S3311" s="46">
        <f>S3310+IF(X3311=0,0,M3311)</f>
        <v/>
      </c>
      <c r="T3311" s="47">
        <f>MAX(T3310,S3311)</f>
        <v/>
      </c>
      <c r="U3311" s="48">
        <f>S3311-T3311</f>
        <v/>
      </c>
      <c r="V3311" s="47">
        <f>IFERROR(SUMIFS(DATABASE!$M$5:$M$6004,DATABASE!$B$5:$B$6004,B3311,DATABASE!$X$5:$X$6004,1),0)</f>
        <v/>
      </c>
      <c r="W3311" s="31">
        <f>IFERROR(COUNTIFS(DATABASE!$B$5:$B$6004,B3311,DATABASE!$X$5:$X$6004,1),0)</f>
        <v/>
      </c>
      <c r="X3311" s="49">
        <f>--AND(ISNUMBER(B3311),C3311&lt;&gt;"",L3311&lt;&gt;"",M3311&lt;&gt;"")</f>
        <v/>
      </c>
    </row>
    <row r="3312" ht="15" customHeight="1" s="111">
      <c r="A3312" s="50" t="inlineStr">
        <is>
          <t>JUL</t>
        </is>
      </c>
      <c r="B3312" s="51">
        <f>JUL!A313</f>
        <v/>
      </c>
      <c r="C3312" s="52">
        <f>JUL!B313</f>
        <v/>
      </c>
      <c r="D3312" s="52">
        <f>JUL!C313</f>
        <v/>
      </c>
      <c r="E3312" s="52">
        <f>JUL!D313</f>
        <v/>
      </c>
      <c r="F3312" s="52">
        <f>JUL!E313</f>
        <v/>
      </c>
      <c r="G3312" s="52">
        <f>JUL!F313</f>
        <v/>
      </c>
      <c r="H3312" s="52">
        <f>JUL!G313</f>
        <v/>
      </c>
      <c r="I3312" s="53">
        <f>JUL!H313</f>
        <v/>
      </c>
      <c r="J3312" s="53">
        <f>JUL!I313</f>
        <v/>
      </c>
      <c r="K3312" s="52">
        <f>JUL!J313</f>
        <v/>
      </c>
      <c r="L3312" s="52">
        <f>JUL!K313</f>
        <v/>
      </c>
      <c r="M3312" s="54">
        <f>JUL!L313</f>
        <v/>
      </c>
      <c r="N3312" s="52">
        <f>JUL!M313</f>
        <v/>
      </c>
      <c r="O3312" s="52">
        <f>JUL!N313</f>
        <v/>
      </c>
      <c r="P3312" s="52">
        <f>JUL!O313</f>
        <v/>
      </c>
      <c r="Q3312" s="52">
        <f>JUL!P313</f>
        <v/>
      </c>
      <c r="R3312" s="52">
        <f>JUL!Q313</f>
        <v/>
      </c>
      <c r="S3312" s="54">
        <f>S3311+IF(X3312=0,0,M3312)</f>
        <v/>
      </c>
      <c r="T3312" s="55">
        <f>MAX(T3311,S3312)</f>
        <v/>
      </c>
      <c r="U3312" s="56">
        <f>S3312-T3312</f>
        <v/>
      </c>
      <c r="V3312" s="55">
        <f>IFERROR(SUMIFS(DATABASE!$M$5:$M$6004,DATABASE!$B$5:$B$6004,B3312,DATABASE!$X$5:$X$6004,1),0)</f>
        <v/>
      </c>
      <c r="W3312" s="57">
        <f>IFERROR(COUNTIFS(DATABASE!$B$5:$B$6004,B3312,DATABASE!$X$5:$X$6004,1),0)</f>
        <v/>
      </c>
      <c r="X3312" s="58">
        <f>--AND(ISNUMBER(B3312),C3312&lt;&gt;"",L3312&lt;&gt;"",M3312&lt;&gt;"")</f>
        <v/>
      </c>
    </row>
    <row r="3313" ht="15" customHeight="1" s="111">
      <c r="A3313" s="42" t="inlineStr">
        <is>
          <t>JUL</t>
        </is>
      </c>
      <c r="B3313" s="43">
        <f>JUL!A314</f>
        <v/>
      </c>
      <c r="C3313" s="44">
        <f>JUL!B314</f>
        <v/>
      </c>
      <c r="D3313" s="44">
        <f>JUL!C314</f>
        <v/>
      </c>
      <c r="E3313" s="44">
        <f>JUL!D314</f>
        <v/>
      </c>
      <c r="F3313" s="44">
        <f>JUL!E314</f>
        <v/>
      </c>
      <c r="G3313" s="44">
        <f>JUL!F314</f>
        <v/>
      </c>
      <c r="H3313" s="44">
        <f>JUL!G314</f>
        <v/>
      </c>
      <c r="I3313" s="45">
        <f>JUL!H314</f>
        <v/>
      </c>
      <c r="J3313" s="45">
        <f>JUL!I314</f>
        <v/>
      </c>
      <c r="K3313" s="44">
        <f>JUL!J314</f>
        <v/>
      </c>
      <c r="L3313" s="44">
        <f>JUL!K314</f>
        <v/>
      </c>
      <c r="M3313" s="46">
        <f>JUL!L314</f>
        <v/>
      </c>
      <c r="N3313" s="44">
        <f>JUL!M314</f>
        <v/>
      </c>
      <c r="O3313" s="44">
        <f>JUL!N314</f>
        <v/>
      </c>
      <c r="P3313" s="44">
        <f>JUL!O314</f>
        <v/>
      </c>
      <c r="Q3313" s="44">
        <f>JUL!P314</f>
        <v/>
      </c>
      <c r="R3313" s="44">
        <f>JUL!Q314</f>
        <v/>
      </c>
      <c r="S3313" s="46">
        <f>S3312+IF(X3313=0,0,M3313)</f>
        <v/>
      </c>
      <c r="T3313" s="47">
        <f>MAX(T3312,S3313)</f>
        <v/>
      </c>
      <c r="U3313" s="48">
        <f>S3313-T3313</f>
        <v/>
      </c>
      <c r="V3313" s="47">
        <f>IFERROR(SUMIFS(DATABASE!$M$5:$M$6004,DATABASE!$B$5:$B$6004,B3313,DATABASE!$X$5:$X$6004,1),0)</f>
        <v/>
      </c>
      <c r="W3313" s="31">
        <f>IFERROR(COUNTIFS(DATABASE!$B$5:$B$6004,B3313,DATABASE!$X$5:$X$6004,1),0)</f>
        <v/>
      </c>
      <c r="X3313" s="49">
        <f>--AND(ISNUMBER(B3313),C3313&lt;&gt;"",L3313&lt;&gt;"",M3313&lt;&gt;"")</f>
        <v/>
      </c>
    </row>
    <row r="3314" ht="15" customHeight="1" s="111">
      <c r="A3314" s="50" t="inlineStr">
        <is>
          <t>JUL</t>
        </is>
      </c>
      <c r="B3314" s="51">
        <f>JUL!A315</f>
        <v/>
      </c>
      <c r="C3314" s="52">
        <f>JUL!B315</f>
        <v/>
      </c>
      <c r="D3314" s="52">
        <f>JUL!C315</f>
        <v/>
      </c>
      <c r="E3314" s="52">
        <f>JUL!D315</f>
        <v/>
      </c>
      <c r="F3314" s="52">
        <f>JUL!E315</f>
        <v/>
      </c>
      <c r="G3314" s="52">
        <f>JUL!F315</f>
        <v/>
      </c>
      <c r="H3314" s="52">
        <f>JUL!G315</f>
        <v/>
      </c>
      <c r="I3314" s="53">
        <f>JUL!H315</f>
        <v/>
      </c>
      <c r="J3314" s="53">
        <f>JUL!I315</f>
        <v/>
      </c>
      <c r="K3314" s="52">
        <f>JUL!J315</f>
        <v/>
      </c>
      <c r="L3314" s="52">
        <f>JUL!K315</f>
        <v/>
      </c>
      <c r="M3314" s="54">
        <f>JUL!L315</f>
        <v/>
      </c>
      <c r="N3314" s="52">
        <f>JUL!M315</f>
        <v/>
      </c>
      <c r="O3314" s="52">
        <f>JUL!N315</f>
        <v/>
      </c>
      <c r="P3314" s="52">
        <f>JUL!O315</f>
        <v/>
      </c>
      <c r="Q3314" s="52">
        <f>JUL!P315</f>
        <v/>
      </c>
      <c r="R3314" s="52">
        <f>JUL!Q315</f>
        <v/>
      </c>
      <c r="S3314" s="54">
        <f>S3313+IF(X3314=0,0,M3314)</f>
        <v/>
      </c>
      <c r="T3314" s="55">
        <f>MAX(T3313,S3314)</f>
        <v/>
      </c>
      <c r="U3314" s="56">
        <f>S3314-T3314</f>
        <v/>
      </c>
      <c r="V3314" s="55">
        <f>IFERROR(SUMIFS(DATABASE!$M$5:$M$6004,DATABASE!$B$5:$B$6004,B3314,DATABASE!$X$5:$X$6004,1),0)</f>
        <v/>
      </c>
      <c r="W3314" s="57">
        <f>IFERROR(COUNTIFS(DATABASE!$B$5:$B$6004,B3314,DATABASE!$X$5:$X$6004,1),0)</f>
        <v/>
      </c>
      <c r="X3314" s="58">
        <f>--AND(ISNUMBER(B3314),C3314&lt;&gt;"",L3314&lt;&gt;"",M3314&lt;&gt;"")</f>
        <v/>
      </c>
    </row>
    <row r="3315" ht="15" customHeight="1" s="111">
      <c r="A3315" s="42" t="inlineStr">
        <is>
          <t>JUL</t>
        </is>
      </c>
      <c r="B3315" s="43">
        <f>JUL!A316</f>
        <v/>
      </c>
      <c r="C3315" s="44">
        <f>JUL!B316</f>
        <v/>
      </c>
      <c r="D3315" s="44">
        <f>JUL!C316</f>
        <v/>
      </c>
      <c r="E3315" s="44">
        <f>JUL!D316</f>
        <v/>
      </c>
      <c r="F3315" s="44">
        <f>JUL!E316</f>
        <v/>
      </c>
      <c r="G3315" s="44">
        <f>JUL!F316</f>
        <v/>
      </c>
      <c r="H3315" s="44">
        <f>JUL!G316</f>
        <v/>
      </c>
      <c r="I3315" s="45">
        <f>JUL!H316</f>
        <v/>
      </c>
      <c r="J3315" s="45">
        <f>JUL!I316</f>
        <v/>
      </c>
      <c r="K3315" s="44">
        <f>JUL!J316</f>
        <v/>
      </c>
      <c r="L3315" s="44">
        <f>JUL!K316</f>
        <v/>
      </c>
      <c r="M3315" s="46">
        <f>JUL!L316</f>
        <v/>
      </c>
      <c r="N3315" s="44">
        <f>JUL!M316</f>
        <v/>
      </c>
      <c r="O3315" s="44">
        <f>JUL!N316</f>
        <v/>
      </c>
      <c r="P3315" s="44">
        <f>JUL!O316</f>
        <v/>
      </c>
      <c r="Q3315" s="44">
        <f>JUL!P316</f>
        <v/>
      </c>
      <c r="R3315" s="44">
        <f>JUL!Q316</f>
        <v/>
      </c>
      <c r="S3315" s="46">
        <f>S3314+IF(X3315=0,0,M3315)</f>
        <v/>
      </c>
      <c r="T3315" s="47">
        <f>MAX(T3314,S3315)</f>
        <v/>
      </c>
      <c r="U3315" s="48">
        <f>S3315-T3315</f>
        <v/>
      </c>
      <c r="V3315" s="47">
        <f>IFERROR(SUMIFS(DATABASE!$M$5:$M$6004,DATABASE!$B$5:$B$6004,B3315,DATABASE!$X$5:$X$6004,1),0)</f>
        <v/>
      </c>
      <c r="W3315" s="31">
        <f>IFERROR(COUNTIFS(DATABASE!$B$5:$B$6004,B3315,DATABASE!$X$5:$X$6004,1),0)</f>
        <v/>
      </c>
      <c r="X3315" s="49">
        <f>--AND(ISNUMBER(B3315),C3315&lt;&gt;"",L3315&lt;&gt;"",M3315&lt;&gt;"")</f>
        <v/>
      </c>
    </row>
    <row r="3316" ht="15" customHeight="1" s="111">
      <c r="A3316" s="50" t="inlineStr">
        <is>
          <t>JUL</t>
        </is>
      </c>
      <c r="B3316" s="51">
        <f>JUL!A317</f>
        <v/>
      </c>
      <c r="C3316" s="52">
        <f>JUL!B317</f>
        <v/>
      </c>
      <c r="D3316" s="52">
        <f>JUL!C317</f>
        <v/>
      </c>
      <c r="E3316" s="52">
        <f>JUL!D317</f>
        <v/>
      </c>
      <c r="F3316" s="52">
        <f>JUL!E317</f>
        <v/>
      </c>
      <c r="G3316" s="52">
        <f>JUL!F317</f>
        <v/>
      </c>
      <c r="H3316" s="52">
        <f>JUL!G317</f>
        <v/>
      </c>
      <c r="I3316" s="53">
        <f>JUL!H317</f>
        <v/>
      </c>
      <c r="J3316" s="53">
        <f>JUL!I317</f>
        <v/>
      </c>
      <c r="K3316" s="52">
        <f>JUL!J317</f>
        <v/>
      </c>
      <c r="L3316" s="52">
        <f>JUL!K317</f>
        <v/>
      </c>
      <c r="M3316" s="54">
        <f>JUL!L317</f>
        <v/>
      </c>
      <c r="N3316" s="52">
        <f>JUL!M317</f>
        <v/>
      </c>
      <c r="O3316" s="52">
        <f>JUL!N317</f>
        <v/>
      </c>
      <c r="P3316" s="52">
        <f>JUL!O317</f>
        <v/>
      </c>
      <c r="Q3316" s="52">
        <f>JUL!P317</f>
        <v/>
      </c>
      <c r="R3316" s="52">
        <f>JUL!Q317</f>
        <v/>
      </c>
      <c r="S3316" s="54">
        <f>S3315+IF(X3316=0,0,M3316)</f>
        <v/>
      </c>
      <c r="T3316" s="55">
        <f>MAX(T3315,S3316)</f>
        <v/>
      </c>
      <c r="U3316" s="56">
        <f>S3316-T3316</f>
        <v/>
      </c>
      <c r="V3316" s="55">
        <f>IFERROR(SUMIFS(DATABASE!$M$5:$M$6004,DATABASE!$B$5:$B$6004,B3316,DATABASE!$X$5:$X$6004,1),0)</f>
        <v/>
      </c>
      <c r="W3316" s="57">
        <f>IFERROR(COUNTIFS(DATABASE!$B$5:$B$6004,B3316,DATABASE!$X$5:$X$6004,1),0)</f>
        <v/>
      </c>
      <c r="X3316" s="58">
        <f>--AND(ISNUMBER(B3316),C3316&lt;&gt;"",L3316&lt;&gt;"",M3316&lt;&gt;"")</f>
        <v/>
      </c>
    </row>
    <row r="3317" ht="15" customHeight="1" s="111">
      <c r="A3317" s="42" t="inlineStr">
        <is>
          <t>JUL</t>
        </is>
      </c>
      <c r="B3317" s="43">
        <f>JUL!A318</f>
        <v/>
      </c>
      <c r="C3317" s="44">
        <f>JUL!B318</f>
        <v/>
      </c>
      <c r="D3317" s="44">
        <f>JUL!C318</f>
        <v/>
      </c>
      <c r="E3317" s="44">
        <f>JUL!D318</f>
        <v/>
      </c>
      <c r="F3317" s="44">
        <f>JUL!E318</f>
        <v/>
      </c>
      <c r="G3317" s="44">
        <f>JUL!F318</f>
        <v/>
      </c>
      <c r="H3317" s="44">
        <f>JUL!G318</f>
        <v/>
      </c>
      <c r="I3317" s="45">
        <f>JUL!H318</f>
        <v/>
      </c>
      <c r="J3317" s="45">
        <f>JUL!I318</f>
        <v/>
      </c>
      <c r="K3317" s="44">
        <f>JUL!J318</f>
        <v/>
      </c>
      <c r="L3317" s="44">
        <f>JUL!K318</f>
        <v/>
      </c>
      <c r="M3317" s="46">
        <f>JUL!L318</f>
        <v/>
      </c>
      <c r="N3317" s="44">
        <f>JUL!M318</f>
        <v/>
      </c>
      <c r="O3317" s="44">
        <f>JUL!N318</f>
        <v/>
      </c>
      <c r="P3317" s="44">
        <f>JUL!O318</f>
        <v/>
      </c>
      <c r="Q3317" s="44">
        <f>JUL!P318</f>
        <v/>
      </c>
      <c r="R3317" s="44">
        <f>JUL!Q318</f>
        <v/>
      </c>
      <c r="S3317" s="46">
        <f>S3316+IF(X3317=0,0,M3317)</f>
        <v/>
      </c>
      <c r="T3317" s="47">
        <f>MAX(T3316,S3317)</f>
        <v/>
      </c>
      <c r="U3317" s="48">
        <f>S3317-T3317</f>
        <v/>
      </c>
      <c r="V3317" s="47">
        <f>IFERROR(SUMIFS(DATABASE!$M$5:$M$6004,DATABASE!$B$5:$B$6004,B3317,DATABASE!$X$5:$X$6004,1),0)</f>
        <v/>
      </c>
      <c r="W3317" s="31">
        <f>IFERROR(COUNTIFS(DATABASE!$B$5:$B$6004,B3317,DATABASE!$X$5:$X$6004,1),0)</f>
        <v/>
      </c>
      <c r="X3317" s="49">
        <f>--AND(ISNUMBER(B3317),C3317&lt;&gt;"",L3317&lt;&gt;"",M3317&lt;&gt;"")</f>
        <v/>
      </c>
    </row>
    <row r="3318" ht="15" customHeight="1" s="111">
      <c r="A3318" s="50" t="inlineStr">
        <is>
          <t>JUL</t>
        </is>
      </c>
      <c r="B3318" s="51">
        <f>JUL!A319</f>
        <v/>
      </c>
      <c r="C3318" s="52">
        <f>JUL!B319</f>
        <v/>
      </c>
      <c r="D3318" s="52">
        <f>JUL!C319</f>
        <v/>
      </c>
      <c r="E3318" s="52">
        <f>JUL!D319</f>
        <v/>
      </c>
      <c r="F3318" s="52">
        <f>JUL!E319</f>
        <v/>
      </c>
      <c r="G3318" s="52">
        <f>JUL!F319</f>
        <v/>
      </c>
      <c r="H3318" s="52">
        <f>JUL!G319</f>
        <v/>
      </c>
      <c r="I3318" s="53">
        <f>JUL!H319</f>
        <v/>
      </c>
      <c r="J3318" s="53">
        <f>JUL!I319</f>
        <v/>
      </c>
      <c r="K3318" s="52">
        <f>JUL!J319</f>
        <v/>
      </c>
      <c r="L3318" s="52">
        <f>JUL!K319</f>
        <v/>
      </c>
      <c r="M3318" s="54">
        <f>JUL!L319</f>
        <v/>
      </c>
      <c r="N3318" s="52">
        <f>JUL!M319</f>
        <v/>
      </c>
      <c r="O3318" s="52">
        <f>JUL!N319</f>
        <v/>
      </c>
      <c r="P3318" s="52">
        <f>JUL!O319</f>
        <v/>
      </c>
      <c r="Q3318" s="52">
        <f>JUL!P319</f>
        <v/>
      </c>
      <c r="R3318" s="52">
        <f>JUL!Q319</f>
        <v/>
      </c>
      <c r="S3318" s="54">
        <f>S3317+IF(X3318=0,0,M3318)</f>
        <v/>
      </c>
      <c r="T3318" s="55">
        <f>MAX(T3317,S3318)</f>
        <v/>
      </c>
      <c r="U3318" s="56">
        <f>S3318-T3318</f>
        <v/>
      </c>
      <c r="V3318" s="55">
        <f>IFERROR(SUMIFS(DATABASE!$M$5:$M$6004,DATABASE!$B$5:$B$6004,B3318,DATABASE!$X$5:$X$6004,1),0)</f>
        <v/>
      </c>
      <c r="W3318" s="57">
        <f>IFERROR(COUNTIFS(DATABASE!$B$5:$B$6004,B3318,DATABASE!$X$5:$X$6004,1),0)</f>
        <v/>
      </c>
      <c r="X3318" s="58">
        <f>--AND(ISNUMBER(B3318),C3318&lt;&gt;"",L3318&lt;&gt;"",M3318&lt;&gt;"")</f>
        <v/>
      </c>
    </row>
    <row r="3319" ht="15" customHeight="1" s="111">
      <c r="A3319" s="42" t="inlineStr">
        <is>
          <t>JUL</t>
        </is>
      </c>
      <c r="B3319" s="43">
        <f>JUL!A320</f>
        <v/>
      </c>
      <c r="C3319" s="44">
        <f>JUL!B320</f>
        <v/>
      </c>
      <c r="D3319" s="44">
        <f>JUL!C320</f>
        <v/>
      </c>
      <c r="E3319" s="44">
        <f>JUL!D320</f>
        <v/>
      </c>
      <c r="F3319" s="44">
        <f>JUL!E320</f>
        <v/>
      </c>
      <c r="G3319" s="44">
        <f>JUL!F320</f>
        <v/>
      </c>
      <c r="H3319" s="44">
        <f>JUL!G320</f>
        <v/>
      </c>
      <c r="I3319" s="45">
        <f>JUL!H320</f>
        <v/>
      </c>
      <c r="J3319" s="45">
        <f>JUL!I320</f>
        <v/>
      </c>
      <c r="K3319" s="44">
        <f>JUL!J320</f>
        <v/>
      </c>
      <c r="L3319" s="44">
        <f>JUL!K320</f>
        <v/>
      </c>
      <c r="M3319" s="46">
        <f>JUL!L320</f>
        <v/>
      </c>
      <c r="N3319" s="44">
        <f>JUL!M320</f>
        <v/>
      </c>
      <c r="O3319" s="44">
        <f>JUL!N320</f>
        <v/>
      </c>
      <c r="P3319" s="44">
        <f>JUL!O320</f>
        <v/>
      </c>
      <c r="Q3319" s="44">
        <f>JUL!P320</f>
        <v/>
      </c>
      <c r="R3319" s="44">
        <f>JUL!Q320</f>
        <v/>
      </c>
      <c r="S3319" s="46">
        <f>S3318+IF(X3319=0,0,M3319)</f>
        <v/>
      </c>
      <c r="T3319" s="47">
        <f>MAX(T3318,S3319)</f>
        <v/>
      </c>
      <c r="U3319" s="48">
        <f>S3319-T3319</f>
        <v/>
      </c>
      <c r="V3319" s="47">
        <f>IFERROR(SUMIFS(DATABASE!$M$5:$M$6004,DATABASE!$B$5:$B$6004,B3319,DATABASE!$X$5:$X$6004,1),0)</f>
        <v/>
      </c>
      <c r="W3319" s="31">
        <f>IFERROR(COUNTIFS(DATABASE!$B$5:$B$6004,B3319,DATABASE!$X$5:$X$6004,1),0)</f>
        <v/>
      </c>
      <c r="X3319" s="49">
        <f>--AND(ISNUMBER(B3319),C3319&lt;&gt;"",L3319&lt;&gt;"",M3319&lt;&gt;"")</f>
        <v/>
      </c>
    </row>
    <row r="3320" ht="15" customHeight="1" s="111">
      <c r="A3320" s="50" t="inlineStr">
        <is>
          <t>JUL</t>
        </is>
      </c>
      <c r="B3320" s="51">
        <f>JUL!A321</f>
        <v/>
      </c>
      <c r="C3320" s="52">
        <f>JUL!B321</f>
        <v/>
      </c>
      <c r="D3320" s="52">
        <f>JUL!C321</f>
        <v/>
      </c>
      <c r="E3320" s="52">
        <f>JUL!D321</f>
        <v/>
      </c>
      <c r="F3320" s="52">
        <f>JUL!E321</f>
        <v/>
      </c>
      <c r="G3320" s="52">
        <f>JUL!F321</f>
        <v/>
      </c>
      <c r="H3320" s="52">
        <f>JUL!G321</f>
        <v/>
      </c>
      <c r="I3320" s="53">
        <f>JUL!H321</f>
        <v/>
      </c>
      <c r="J3320" s="53">
        <f>JUL!I321</f>
        <v/>
      </c>
      <c r="K3320" s="52">
        <f>JUL!J321</f>
        <v/>
      </c>
      <c r="L3320" s="52">
        <f>JUL!K321</f>
        <v/>
      </c>
      <c r="M3320" s="54">
        <f>JUL!L321</f>
        <v/>
      </c>
      <c r="N3320" s="52">
        <f>JUL!M321</f>
        <v/>
      </c>
      <c r="O3320" s="52">
        <f>JUL!N321</f>
        <v/>
      </c>
      <c r="P3320" s="52">
        <f>JUL!O321</f>
        <v/>
      </c>
      <c r="Q3320" s="52">
        <f>JUL!P321</f>
        <v/>
      </c>
      <c r="R3320" s="52">
        <f>JUL!Q321</f>
        <v/>
      </c>
      <c r="S3320" s="54">
        <f>S3319+IF(X3320=0,0,M3320)</f>
        <v/>
      </c>
      <c r="T3320" s="55">
        <f>MAX(T3319,S3320)</f>
        <v/>
      </c>
      <c r="U3320" s="56">
        <f>S3320-T3320</f>
        <v/>
      </c>
      <c r="V3320" s="55">
        <f>IFERROR(SUMIFS(DATABASE!$M$5:$M$6004,DATABASE!$B$5:$B$6004,B3320,DATABASE!$X$5:$X$6004,1),0)</f>
        <v/>
      </c>
      <c r="W3320" s="57">
        <f>IFERROR(COUNTIFS(DATABASE!$B$5:$B$6004,B3320,DATABASE!$X$5:$X$6004,1),0)</f>
        <v/>
      </c>
      <c r="X3320" s="58">
        <f>--AND(ISNUMBER(B3320),C3320&lt;&gt;"",L3320&lt;&gt;"",M3320&lt;&gt;"")</f>
        <v/>
      </c>
    </row>
    <row r="3321" ht="15" customHeight="1" s="111">
      <c r="A3321" s="42" t="inlineStr">
        <is>
          <t>JUL</t>
        </is>
      </c>
      <c r="B3321" s="43">
        <f>JUL!A322</f>
        <v/>
      </c>
      <c r="C3321" s="44">
        <f>JUL!B322</f>
        <v/>
      </c>
      <c r="D3321" s="44">
        <f>JUL!C322</f>
        <v/>
      </c>
      <c r="E3321" s="44">
        <f>JUL!D322</f>
        <v/>
      </c>
      <c r="F3321" s="44">
        <f>JUL!E322</f>
        <v/>
      </c>
      <c r="G3321" s="44">
        <f>JUL!F322</f>
        <v/>
      </c>
      <c r="H3321" s="44">
        <f>JUL!G322</f>
        <v/>
      </c>
      <c r="I3321" s="45">
        <f>JUL!H322</f>
        <v/>
      </c>
      <c r="J3321" s="45">
        <f>JUL!I322</f>
        <v/>
      </c>
      <c r="K3321" s="44">
        <f>JUL!J322</f>
        <v/>
      </c>
      <c r="L3321" s="44">
        <f>JUL!K322</f>
        <v/>
      </c>
      <c r="M3321" s="46">
        <f>JUL!L322</f>
        <v/>
      </c>
      <c r="N3321" s="44">
        <f>JUL!M322</f>
        <v/>
      </c>
      <c r="O3321" s="44">
        <f>JUL!N322</f>
        <v/>
      </c>
      <c r="P3321" s="44">
        <f>JUL!O322</f>
        <v/>
      </c>
      <c r="Q3321" s="44">
        <f>JUL!P322</f>
        <v/>
      </c>
      <c r="R3321" s="44">
        <f>JUL!Q322</f>
        <v/>
      </c>
      <c r="S3321" s="46">
        <f>S3320+IF(X3321=0,0,M3321)</f>
        <v/>
      </c>
      <c r="T3321" s="47">
        <f>MAX(T3320,S3321)</f>
        <v/>
      </c>
      <c r="U3321" s="48">
        <f>S3321-T3321</f>
        <v/>
      </c>
      <c r="V3321" s="47">
        <f>IFERROR(SUMIFS(DATABASE!$M$5:$M$6004,DATABASE!$B$5:$B$6004,B3321,DATABASE!$X$5:$X$6004,1),0)</f>
        <v/>
      </c>
      <c r="W3321" s="31">
        <f>IFERROR(COUNTIFS(DATABASE!$B$5:$B$6004,B3321,DATABASE!$X$5:$X$6004,1),0)</f>
        <v/>
      </c>
      <c r="X3321" s="49">
        <f>--AND(ISNUMBER(B3321),C3321&lt;&gt;"",L3321&lt;&gt;"",M3321&lt;&gt;"")</f>
        <v/>
      </c>
    </row>
    <row r="3322" ht="15" customHeight="1" s="111">
      <c r="A3322" s="50" t="inlineStr">
        <is>
          <t>JUL</t>
        </is>
      </c>
      <c r="B3322" s="51">
        <f>JUL!A323</f>
        <v/>
      </c>
      <c r="C3322" s="52">
        <f>JUL!B323</f>
        <v/>
      </c>
      <c r="D3322" s="52">
        <f>JUL!C323</f>
        <v/>
      </c>
      <c r="E3322" s="52">
        <f>JUL!D323</f>
        <v/>
      </c>
      <c r="F3322" s="52">
        <f>JUL!E323</f>
        <v/>
      </c>
      <c r="G3322" s="52">
        <f>JUL!F323</f>
        <v/>
      </c>
      <c r="H3322" s="52">
        <f>JUL!G323</f>
        <v/>
      </c>
      <c r="I3322" s="53">
        <f>JUL!H323</f>
        <v/>
      </c>
      <c r="J3322" s="53">
        <f>JUL!I323</f>
        <v/>
      </c>
      <c r="K3322" s="52">
        <f>JUL!J323</f>
        <v/>
      </c>
      <c r="L3322" s="52">
        <f>JUL!K323</f>
        <v/>
      </c>
      <c r="M3322" s="54">
        <f>JUL!L323</f>
        <v/>
      </c>
      <c r="N3322" s="52">
        <f>JUL!M323</f>
        <v/>
      </c>
      <c r="O3322" s="52">
        <f>JUL!N323</f>
        <v/>
      </c>
      <c r="P3322" s="52">
        <f>JUL!O323</f>
        <v/>
      </c>
      <c r="Q3322" s="52">
        <f>JUL!P323</f>
        <v/>
      </c>
      <c r="R3322" s="52">
        <f>JUL!Q323</f>
        <v/>
      </c>
      <c r="S3322" s="54">
        <f>S3321+IF(X3322=0,0,M3322)</f>
        <v/>
      </c>
      <c r="T3322" s="55">
        <f>MAX(T3321,S3322)</f>
        <v/>
      </c>
      <c r="U3322" s="56">
        <f>S3322-T3322</f>
        <v/>
      </c>
      <c r="V3322" s="55">
        <f>IFERROR(SUMIFS(DATABASE!$M$5:$M$6004,DATABASE!$B$5:$B$6004,B3322,DATABASE!$X$5:$X$6004,1),0)</f>
        <v/>
      </c>
      <c r="W3322" s="57">
        <f>IFERROR(COUNTIFS(DATABASE!$B$5:$B$6004,B3322,DATABASE!$X$5:$X$6004,1),0)</f>
        <v/>
      </c>
      <c r="X3322" s="58">
        <f>--AND(ISNUMBER(B3322),C3322&lt;&gt;"",L3322&lt;&gt;"",M3322&lt;&gt;"")</f>
        <v/>
      </c>
    </row>
    <row r="3323" ht="15" customHeight="1" s="111">
      <c r="A3323" s="42" t="inlineStr">
        <is>
          <t>JUL</t>
        </is>
      </c>
      <c r="B3323" s="43">
        <f>JUL!A324</f>
        <v/>
      </c>
      <c r="C3323" s="44">
        <f>JUL!B324</f>
        <v/>
      </c>
      <c r="D3323" s="44">
        <f>JUL!C324</f>
        <v/>
      </c>
      <c r="E3323" s="44">
        <f>JUL!D324</f>
        <v/>
      </c>
      <c r="F3323" s="44">
        <f>JUL!E324</f>
        <v/>
      </c>
      <c r="G3323" s="44">
        <f>JUL!F324</f>
        <v/>
      </c>
      <c r="H3323" s="44">
        <f>JUL!G324</f>
        <v/>
      </c>
      <c r="I3323" s="45">
        <f>JUL!H324</f>
        <v/>
      </c>
      <c r="J3323" s="45">
        <f>JUL!I324</f>
        <v/>
      </c>
      <c r="K3323" s="44">
        <f>JUL!J324</f>
        <v/>
      </c>
      <c r="L3323" s="44">
        <f>JUL!K324</f>
        <v/>
      </c>
      <c r="M3323" s="46">
        <f>JUL!L324</f>
        <v/>
      </c>
      <c r="N3323" s="44">
        <f>JUL!M324</f>
        <v/>
      </c>
      <c r="O3323" s="44">
        <f>JUL!N324</f>
        <v/>
      </c>
      <c r="P3323" s="44">
        <f>JUL!O324</f>
        <v/>
      </c>
      <c r="Q3323" s="44">
        <f>JUL!P324</f>
        <v/>
      </c>
      <c r="R3323" s="44">
        <f>JUL!Q324</f>
        <v/>
      </c>
      <c r="S3323" s="46">
        <f>S3322+IF(X3323=0,0,M3323)</f>
        <v/>
      </c>
      <c r="T3323" s="47">
        <f>MAX(T3322,S3323)</f>
        <v/>
      </c>
      <c r="U3323" s="48">
        <f>S3323-T3323</f>
        <v/>
      </c>
      <c r="V3323" s="47">
        <f>IFERROR(SUMIFS(DATABASE!$M$5:$M$6004,DATABASE!$B$5:$B$6004,B3323,DATABASE!$X$5:$X$6004,1),0)</f>
        <v/>
      </c>
      <c r="W3323" s="31">
        <f>IFERROR(COUNTIFS(DATABASE!$B$5:$B$6004,B3323,DATABASE!$X$5:$X$6004,1),0)</f>
        <v/>
      </c>
      <c r="X3323" s="49">
        <f>--AND(ISNUMBER(B3323),C3323&lt;&gt;"",L3323&lt;&gt;"",M3323&lt;&gt;"")</f>
        <v/>
      </c>
    </row>
    <row r="3324" ht="15" customHeight="1" s="111">
      <c r="A3324" s="50" t="inlineStr">
        <is>
          <t>JUL</t>
        </is>
      </c>
      <c r="B3324" s="51">
        <f>JUL!A325</f>
        <v/>
      </c>
      <c r="C3324" s="52">
        <f>JUL!B325</f>
        <v/>
      </c>
      <c r="D3324" s="52">
        <f>JUL!C325</f>
        <v/>
      </c>
      <c r="E3324" s="52">
        <f>JUL!D325</f>
        <v/>
      </c>
      <c r="F3324" s="52">
        <f>JUL!E325</f>
        <v/>
      </c>
      <c r="G3324" s="52">
        <f>JUL!F325</f>
        <v/>
      </c>
      <c r="H3324" s="52">
        <f>JUL!G325</f>
        <v/>
      </c>
      <c r="I3324" s="53">
        <f>JUL!H325</f>
        <v/>
      </c>
      <c r="J3324" s="53">
        <f>JUL!I325</f>
        <v/>
      </c>
      <c r="K3324" s="52">
        <f>JUL!J325</f>
        <v/>
      </c>
      <c r="L3324" s="52">
        <f>JUL!K325</f>
        <v/>
      </c>
      <c r="M3324" s="54">
        <f>JUL!L325</f>
        <v/>
      </c>
      <c r="N3324" s="52">
        <f>JUL!M325</f>
        <v/>
      </c>
      <c r="O3324" s="52">
        <f>JUL!N325</f>
        <v/>
      </c>
      <c r="P3324" s="52">
        <f>JUL!O325</f>
        <v/>
      </c>
      <c r="Q3324" s="52">
        <f>JUL!P325</f>
        <v/>
      </c>
      <c r="R3324" s="52">
        <f>JUL!Q325</f>
        <v/>
      </c>
      <c r="S3324" s="54">
        <f>S3323+IF(X3324=0,0,M3324)</f>
        <v/>
      </c>
      <c r="T3324" s="55">
        <f>MAX(T3323,S3324)</f>
        <v/>
      </c>
      <c r="U3324" s="56">
        <f>S3324-T3324</f>
        <v/>
      </c>
      <c r="V3324" s="55">
        <f>IFERROR(SUMIFS(DATABASE!$M$5:$M$6004,DATABASE!$B$5:$B$6004,B3324,DATABASE!$X$5:$X$6004,1),0)</f>
        <v/>
      </c>
      <c r="W3324" s="57">
        <f>IFERROR(COUNTIFS(DATABASE!$B$5:$B$6004,B3324,DATABASE!$X$5:$X$6004,1),0)</f>
        <v/>
      </c>
      <c r="X3324" s="58">
        <f>--AND(ISNUMBER(B3324),C3324&lt;&gt;"",L3324&lt;&gt;"",M3324&lt;&gt;"")</f>
        <v/>
      </c>
    </row>
    <row r="3325" ht="15" customHeight="1" s="111">
      <c r="A3325" s="42" t="inlineStr">
        <is>
          <t>JUL</t>
        </is>
      </c>
      <c r="B3325" s="43">
        <f>JUL!A326</f>
        <v/>
      </c>
      <c r="C3325" s="44">
        <f>JUL!B326</f>
        <v/>
      </c>
      <c r="D3325" s="44">
        <f>JUL!C326</f>
        <v/>
      </c>
      <c r="E3325" s="44">
        <f>JUL!D326</f>
        <v/>
      </c>
      <c r="F3325" s="44">
        <f>JUL!E326</f>
        <v/>
      </c>
      <c r="G3325" s="44">
        <f>JUL!F326</f>
        <v/>
      </c>
      <c r="H3325" s="44">
        <f>JUL!G326</f>
        <v/>
      </c>
      <c r="I3325" s="45">
        <f>JUL!H326</f>
        <v/>
      </c>
      <c r="J3325" s="45">
        <f>JUL!I326</f>
        <v/>
      </c>
      <c r="K3325" s="44">
        <f>JUL!J326</f>
        <v/>
      </c>
      <c r="L3325" s="44">
        <f>JUL!K326</f>
        <v/>
      </c>
      <c r="M3325" s="46">
        <f>JUL!L326</f>
        <v/>
      </c>
      <c r="N3325" s="44">
        <f>JUL!M326</f>
        <v/>
      </c>
      <c r="O3325" s="44">
        <f>JUL!N326</f>
        <v/>
      </c>
      <c r="P3325" s="44">
        <f>JUL!O326</f>
        <v/>
      </c>
      <c r="Q3325" s="44">
        <f>JUL!P326</f>
        <v/>
      </c>
      <c r="R3325" s="44">
        <f>JUL!Q326</f>
        <v/>
      </c>
      <c r="S3325" s="46">
        <f>S3324+IF(X3325=0,0,M3325)</f>
        <v/>
      </c>
      <c r="T3325" s="47">
        <f>MAX(T3324,S3325)</f>
        <v/>
      </c>
      <c r="U3325" s="48">
        <f>S3325-T3325</f>
        <v/>
      </c>
      <c r="V3325" s="47">
        <f>IFERROR(SUMIFS(DATABASE!$M$5:$M$6004,DATABASE!$B$5:$B$6004,B3325,DATABASE!$X$5:$X$6004,1),0)</f>
        <v/>
      </c>
      <c r="W3325" s="31">
        <f>IFERROR(COUNTIFS(DATABASE!$B$5:$B$6004,B3325,DATABASE!$X$5:$X$6004,1),0)</f>
        <v/>
      </c>
      <c r="X3325" s="49">
        <f>--AND(ISNUMBER(B3325),C3325&lt;&gt;"",L3325&lt;&gt;"",M3325&lt;&gt;"")</f>
        <v/>
      </c>
    </row>
    <row r="3326" ht="15" customHeight="1" s="111">
      <c r="A3326" s="50" t="inlineStr">
        <is>
          <t>JUL</t>
        </is>
      </c>
      <c r="B3326" s="51">
        <f>JUL!A327</f>
        <v/>
      </c>
      <c r="C3326" s="52">
        <f>JUL!B327</f>
        <v/>
      </c>
      <c r="D3326" s="52">
        <f>JUL!C327</f>
        <v/>
      </c>
      <c r="E3326" s="52">
        <f>JUL!D327</f>
        <v/>
      </c>
      <c r="F3326" s="52">
        <f>JUL!E327</f>
        <v/>
      </c>
      <c r="G3326" s="52">
        <f>JUL!F327</f>
        <v/>
      </c>
      <c r="H3326" s="52">
        <f>JUL!G327</f>
        <v/>
      </c>
      <c r="I3326" s="53">
        <f>JUL!H327</f>
        <v/>
      </c>
      <c r="J3326" s="53">
        <f>JUL!I327</f>
        <v/>
      </c>
      <c r="K3326" s="52">
        <f>JUL!J327</f>
        <v/>
      </c>
      <c r="L3326" s="52">
        <f>JUL!K327</f>
        <v/>
      </c>
      <c r="M3326" s="54">
        <f>JUL!L327</f>
        <v/>
      </c>
      <c r="N3326" s="52">
        <f>JUL!M327</f>
        <v/>
      </c>
      <c r="O3326" s="52">
        <f>JUL!N327</f>
        <v/>
      </c>
      <c r="P3326" s="52">
        <f>JUL!O327</f>
        <v/>
      </c>
      <c r="Q3326" s="52">
        <f>JUL!P327</f>
        <v/>
      </c>
      <c r="R3326" s="52">
        <f>JUL!Q327</f>
        <v/>
      </c>
      <c r="S3326" s="54">
        <f>S3325+IF(X3326=0,0,M3326)</f>
        <v/>
      </c>
      <c r="T3326" s="55">
        <f>MAX(T3325,S3326)</f>
        <v/>
      </c>
      <c r="U3326" s="56">
        <f>S3326-T3326</f>
        <v/>
      </c>
      <c r="V3326" s="55">
        <f>IFERROR(SUMIFS(DATABASE!$M$5:$M$6004,DATABASE!$B$5:$B$6004,B3326,DATABASE!$X$5:$X$6004,1),0)</f>
        <v/>
      </c>
      <c r="W3326" s="57">
        <f>IFERROR(COUNTIFS(DATABASE!$B$5:$B$6004,B3326,DATABASE!$X$5:$X$6004,1),0)</f>
        <v/>
      </c>
      <c r="X3326" s="58">
        <f>--AND(ISNUMBER(B3326),C3326&lt;&gt;"",L3326&lt;&gt;"",M3326&lt;&gt;"")</f>
        <v/>
      </c>
    </row>
    <row r="3327" ht="15" customHeight="1" s="111">
      <c r="A3327" s="42" t="inlineStr">
        <is>
          <t>JUL</t>
        </is>
      </c>
      <c r="B3327" s="43">
        <f>JUL!A328</f>
        <v/>
      </c>
      <c r="C3327" s="44">
        <f>JUL!B328</f>
        <v/>
      </c>
      <c r="D3327" s="44">
        <f>JUL!C328</f>
        <v/>
      </c>
      <c r="E3327" s="44">
        <f>JUL!D328</f>
        <v/>
      </c>
      <c r="F3327" s="44">
        <f>JUL!E328</f>
        <v/>
      </c>
      <c r="G3327" s="44">
        <f>JUL!F328</f>
        <v/>
      </c>
      <c r="H3327" s="44">
        <f>JUL!G328</f>
        <v/>
      </c>
      <c r="I3327" s="45">
        <f>JUL!H328</f>
        <v/>
      </c>
      <c r="J3327" s="45">
        <f>JUL!I328</f>
        <v/>
      </c>
      <c r="K3327" s="44">
        <f>JUL!J328</f>
        <v/>
      </c>
      <c r="L3327" s="44">
        <f>JUL!K328</f>
        <v/>
      </c>
      <c r="M3327" s="46">
        <f>JUL!L328</f>
        <v/>
      </c>
      <c r="N3327" s="44">
        <f>JUL!M328</f>
        <v/>
      </c>
      <c r="O3327" s="44">
        <f>JUL!N328</f>
        <v/>
      </c>
      <c r="P3327" s="44">
        <f>JUL!O328</f>
        <v/>
      </c>
      <c r="Q3327" s="44">
        <f>JUL!P328</f>
        <v/>
      </c>
      <c r="R3327" s="44">
        <f>JUL!Q328</f>
        <v/>
      </c>
      <c r="S3327" s="46">
        <f>S3326+IF(X3327=0,0,M3327)</f>
        <v/>
      </c>
      <c r="T3327" s="47">
        <f>MAX(T3326,S3327)</f>
        <v/>
      </c>
      <c r="U3327" s="48">
        <f>S3327-T3327</f>
        <v/>
      </c>
      <c r="V3327" s="47">
        <f>IFERROR(SUMIFS(DATABASE!$M$5:$M$6004,DATABASE!$B$5:$B$6004,B3327,DATABASE!$X$5:$X$6004,1),0)</f>
        <v/>
      </c>
      <c r="W3327" s="31">
        <f>IFERROR(COUNTIFS(DATABASE!$B$5:$B$6004,B3327,DATABASE!$X$5:$X$6004,1),0)</f>
        <v/>
      </c>
      <c r="X3327" s="49">
        <f>--AND(ISNUMBER(B3327),C3327&lt;&gt;"",L3327&lt;&gt;"",M3327&lt;&gt;"")</f>
        <v/>
      </c>
    </row>
    <row r="3328" ht="15" customHeight="1" s="111">
      <c r="A3328" s="50" t="inlineStr">
        <is>
          <t>JUL</t>
        </is>
      </c>
      <c r="B3328" s="51">
        <f>JUL!A329</f>
        <v/>
      </c>
      <c r="C3328" s="52">
        <f>JUL!B329</f>
        <v/>
      </c>
      <c r="D3328" s="52">
        <f>JUL!C329</f>
        <v/>
      </c>
      <c r="E3328" s="52">
        <f>JUL!D329</f>
        <v/>
      </c>
      <c r="F3328" s="52">
        <f>JUL!E329</f>
        <v/>
      </c>
      <c r="G3328" s="52">
        <f>JUL!F329</f>
        <v/>
      </c>
      <c r="H3328" s="52">
        <f>JUL!G329</f>
        <v/>
      </c>
      <c r="I3328" s="53">
        <f>JUL!H329</f>
        <v/>
      </c>
      <c r="J3328" s="53">
        <f>JUL!I329</f>
        <v/>
      </c>
      <c r="K3328" s="52">
        <f>JUL!J329</f>
        <v/>
      </c>
      <c r="L3328" s="52">
        <f>JUL!K329</f>
        <v/>
      </c>
      <c r="M3328" s="54">
        <f>JUL!L329</f>
        <v/>
      </c>
      <c r="N3328" s="52">
        <f>JUL!M329</f>
        <v/>
      </c>
      <c r="O3328" s="52">
        <f>JUL!N329</f>
        <v/>
      </c>
      <c r="P3328" s="52">
        <f>JUL!O329</f>
        <v/>
      </c>
      <c r="Q3328" s="52">
        <f>JUL!P329</f>
        <v/>
      </c>
      <c r="R3328" s="52">
        <f>JUL!Q329</f>
        <v/>
      </c>
      <c r="S3328" s="54">
        <f>S3327+IF(X3328=0,0,M3328)</f>
        <v/>
      </c>
      <c r="T3328" s="55">
        <f>MAX(T3327,S3328)</f>
        <v/>
      </c>
      <c r="U3328" s="56">
        <f>S3328-T3328</f>
        <v/>
      </c>
      <c r="V3328" s="55">
        <f>IFERROR(SUMIFS(DATABASE!$M$5:$M$6004,DATABASE!$B$5:$B$6004,B3328,DATABASE!$X$5:$X$6004,1),0)</f>
        <v/>
      </c>
      <c r="W3328" s="57">
        <f>IFERROR(COUNTIFS(DATABASE!$B$5:$B$6004,B3328,DATABASE!$X$5:$X$6004,1),0)</f>
        <v/>
      </c>
      <c r="X3328" s="58">
        <f>--AND(ISNUMBER(B3328),C3328&lt;&gt;"",L3328&lt;&gt;"",M3328&lt;&gt;"")</f>
        <v/>
      </c>
    </row>
    <row r="3329" ht="15" customHeight="1" s="111">
      <c r="A3329" s="42" t="inlineStr">
        <is>
          <t>JUL</t>
        </is>
      </c>
      <c r="B3329" s="43">
        <f>JUL!A330</f>
        <v/>
      </c>
      <c r="C3329" s="44">
        <f>JUL!B330</f>
        <v/>
      </c>
      <c r="D3329" s="44">
        <f>JUL!C330</f>
        <v/>
      </c>
      <c r="E3329" s="44">
        <f>JUL!D330</f>
        <v/>
      </c>
      <c r="F3329" s="44">
        <f>JUL!E330</f>
        <v/>
      </c>
      <c r="G3329" s="44">
        <f>JUL!F330</f>
        <v/>
      </c>
      <c r="H3329" s="44">
        <f>JUL!G330</f>
        <v/>
      </c>
      <c r="I3329" s="45">
        <f>JUL!H330</f>
        <v/>
      </c>
      <c r="J3329" s="45">
        <f>JUL!I330</f>
        <v/>
      </c>
      <c r="K3329" s="44">
        <f>JUL!J330</f>
        <v/>
      </c>
      <c r="L3329" s="44">
        <f>JUL!K330</f>
        <v/>
      </c>
      <c r="M3329" s="46">
        <f>JUL!L330</f>
        <v/>
      </c>
      <c r="N3329" s="44">
        <f>JUL!M330</f>
        <v/>
      </c>
      <c r="O3329" s="44">
        <f>JUL!N330</f>
        <v/>
      </c>
      <c r="P3329" s="44">
        <f>JUL!O330</f>
        <v/>
      </c>
      <c r="Q3329" s="44">
        <f>JUL!P330</f>
        <v/>
      </c>
      <c r="R3329" s="44">
        <f>JUL!Q330</f>
        <v/>
      </c>
      <c r="S3329" s="46">
        <f>S3328+IF(X3329=0,0,M3329)</f>
        <v/>
      </c>
      <c r="T3329" s="47">
        <f>MAX(T3328,S3329)</f>
        <v/>
      </c>
      <c r="U3329" s="48">
        <f>S3329-T3329</f>
        <v/>
      </c>
      <c r="V3329" s="47">
        <f>IFERROR(SUMIFS(DATABASE!$M$5:$M$6004,DATABASE!$B$5:$B$6004,B3329,DATABASE!$X$5:$X$6004,1),0)</f>
        <v/>
      </c>
      <c r="W3329" s="31">
        <f>IFERROR(COUNTIFS(DATABASE!$B$5:$B$6004,B3329,DATABASE!$X$5:$X$6004,1),0)</f>
        <v/>
      </c>
      <c r="X3329" s="49">
        <f>--AND(ISNUMBER(B3329),C3329&lt;&gt;"",L3329&lt;&gt;"",M3329&lt;&gt;"")</f>
        <v/>
      </c>
    </row>
    <row r="3330" ht="15" customHeight="1" s="111">
      <c r="A3330" s="50" t="inlineStr">
        <is>
          <t>JUL</t>
        </is>
      </c>
      <c r="B3330" s="51">
        <f>JUL!A331</f>
        <v/>
      </c>
      <c r="C3330" s="52">
        <f>JUL!B331</f>
        <v/>
      </c>
      <c r="D3330" s="52">
        <f>JUL!C331</f>
        <v/>
      </c>
      <c r="E3330" s="52">
        <f>JUL!D331</f>
        <v/>
      </c>
      <c r="F3330" s="52">
        <f>JUL!E331</f>
        <v/>
      </c>
      <c r="G3330" s="52">
        <f>JUL!F331</f>
        <v/>
      </c>
      <c r="H3330" s="52">
        <f>JUL!G331</f>
        <v/>
      </c>
      <c r="I3330" s="53">
        <f>JUL!H331</f>
        <v/>
      </c>
      <c r="J3330" s="53">
        <f>JUL!I331</f>
        <v/>
      </c>
      <c r="K3330" s="52">
        <f>JUL!J331</f>
        <v/>
      </c>
      <c r="L3330" s="52">
        <f>JUL!K331</f>
        <v/>
      </c>
      <c r="M3330" s="54">
        <f>JUL!L331</f>
        <v/>
      </c>
      <c r="N3330" s="52">
        <f>JUL!M331</f>
        <v/>
      </c>
      <c r="O3330" s="52">
        <f>JUL!N331</f>
        <v/>
      </c>
      <c r="P3330" s="52">
        <f>JUL!O331</f>
        <v/>
      </c>
      <c r="Q3330" s="52">
        <f>JUL!P331</f>
        <v/>
      </c>
      <c r="R3330" s="52">
        <f>JUL!Q331</f>
        <v/>
      </c>
      <c r="S3330" s="54">
        <f>S3329+IF(X3330=0,0,M3330)</f>
        <v/>
      </c>
      <c r="T3330" s="55">
        <f>MAX(T3329,S3330)</f>
        <v/>
      </c>
      <c r="U3330" s="56">
        <f>S3330-T3330</f>
        <v/>
      </c>
      <c r="V3330" s="55">
        <f>IFERROR(SUMIFS(DATABASE!$M$5:$M$6004,DATABASE!$B$5:$B$6004,B3330,DATABASE!$X$5:$X$6004,1),0)</f>
        <v/>
      </c>
      <c r="W3330" s="57">
        <f>IFERROR(COUNTIFS(DATABASE!$B$5:$B$6004,B3330,DATABASE!$X$5:$X$6004,1),0)</f>
        <v/>
      </c>
      <c r="X3330" s="58">
        <f>--AND(ISNUMBER(B3330),C3330&lt;&gt;"",L3330&lt;&gt;"",M3330&lt;&gt;"")</f>
        <v/>
      </c>
    </row>
    <row r="3331" ht="15" customHeight="1" s="111">
      <c r="A3331" s="42" t="inlineStr">
        <is>
          <t>JUL</t>
        </is>
      </c>
      <c r="B3331" s="43">
        <f>JUL!A332</f>
        <v/>
      </c>
      <c r="C3331" s="44">
        <f>JUL!B332</f>
        <v/>
      </c>
      <c r="D3331" s="44">
        <f>JUL!C332</f>
        <v/>
      </c>
      <c r="E3331" s="44">
        <f>JUL!D332</f>
        <v/>
      </c>
      <c r="F3331" s="44">
        <f>JUL!E332</f>
        <v/>
      </c>
      <c r="G3331" s="44">
        <f>JUL!F332</f>
        <v/>
      </c>
      <c r="H3331" s="44">
        <f>JUL!G332</f>
        <v/>
      </c>
      <c r="I3331" s="45">
        <f>JUL!H332</f>
        <v/>
      </c>
      <c r="J3331" s="45">
        <f>JUL!I332</f>
        <v/>
      </c>
      <c r="K3331" s="44">
        <f>JUL!J332</f>
        <v/>
      </c>
      <c r="L3331" s="44">
        <f>JUL!K332</f>
        <v/>
      </c>
      <c r="M3331" s="46">
        <f>JUL!L332</f>
        <v/>
      </c>
      <c r="N3331" s="44">
        <f>JUL!M332</f>
        <v/>
      </c>
      <c r="O3331" s="44">
        <f>JUL!N332</f>
        <v/>
      </c>
      <c r="P3331" s="44">
        <f>JUL!O332</f>
        <v/>
      </c>
      <c r="Q3331" s="44">
        <f>JUL!P332</f>
        <v/>
      </c>
      <c r="R3331" s="44">
        <f>JUL!Q332</f>
        <v/>
      </c>
      <c r="S3331" s="46">
        <f>S3330+IF(X3331=0,0,M3331)</f>
        <v/>
      </c>
      <c r="T3331" s="47">
        <f>MAX(T3330,S3331)</f>
        <v/>
      </c>
      <c r="U3331" s="48">
        <f>S3331-T3331</f>
        <v/>
      </c>
      <c r="V3331" s="47">
        <f>IFERROR(SUMIFS(DATABASE!$M$5:$M$6004,DATABASE!$B$5:$B$6004,B3331,DATABASE!$X$5:$X$6004,1),0)</f>
        <v/>
      </c>
      <c r="W3331" s="31">
        <f>IFERROR(COUNTIFS(DATABASE!$B$5:$B$6004,B3331,DATABASE!$X$5:$X$6004,1),0)</f>
        <v/>
      </c>
      <c r="X3331" s="49">
        <f>--AND(ISNUMBER(B3331),C3331&lt;&gt;"",L3331&lt;&gt;"",M3331&lt;&gt;"")</f>
        <v/>
      </c>
    </row>
    <row r="3332" ht="15" customHeight="1" s="111">
      <c r="A3332" s="50" t="inlineStr">
        <is>
          <t>JUL</t>
        </is>
      </c>
      <c r="B3332" s="51">
        <f>JUL!A333</f>
        <v/>
      </c>
      <c r="C3332" s="52">
        <f>JUL!B333</f>
        <v/>
      </c>
      <c r="D3332" s="52">
        <f>JUL!C333</f>
        <v/>
      </c>
      <c r="E3332" s="52">
        <f>JUL!D333</f>
        <v/>
      </c>
      <c r="F3332" s="52">
        <f>JUL!E333</f>
        <v/>
      </c>
      <c r="G3332" s="52">
        <f>JUL!F333</f>
        <v/>
      </c>
      <c r="H3332" s="52">
        <f>JUL!G333</f>
        <v/>
      </c>
      <c r="I3332" s="53">
        <f>JUL!H333</f>
        <v/>
      </c>
      <c r="J3332" s="53">
        <f>JUL!I333</f>
        <v/>
      </c>
      <c r="K3332" s="52">
        <f>JUL!J333</f>
        <v/>
      </c>
      <c r="L3332" s="52">
        <f>JUL!K333</f>
        <v/>
      </c>
      <c r="M3332" s="54">
        <f>JUL!L333</f>
        <v/>
      </c>
      <c r="N3332" s="52">
        <f>JUL!M333</f>
        <v/>
      </c>
      <c r="O3332" s="52">
        <f>JUL!N333</f>
        <v/>
      </c>
      <c r="P3332" s="52">
        <f>JUL!O333</f>
        <v/>
      </c>
      <c r="Q3332" s="52">
        <f>JUL!P333</f>
        <v/>
      </c>
      <c r="R3332" s="52">
        <f>JUL!Q333</f>
        <v/>
      </c>
      <c r="S3332" s="54">
        <f>S3331+IF(X3332=0,0,M3332)</f>
        <v/>
      </c>
      <c r="T3332" s="55">
        <f>MAX(T3331,S3332)</f>
        <v/>
      </c>
      <c r="U3332" s="56">
        <f>S3332-T3332</f>
        <v/>
      </c>
      <c r="V3332" s="55">
        <f>IFERROR(SUMIFS(DATABASE!$M$5:$M$6004,DATABASE!$B$5:$B$6004,B3332,DATABASE!$X$5:$X$6004,1),0)</f>
        <v/>
      </c>
      <c r="W3332" s="57">
        <f>IFERROR(COUNTIFS(DATABASE!$B$5:$B$6004,B3332,DATABASE!$X$5:$X$6004,1),0)</f>
        <v/>
      </c>
      <c r="X3332" s="58">
        <f>--AND(ISNUMBER(B3332),C3332&lt;&gt;"",L3332&lt;&gt;"",M3332&lt;&gt;"")</f>
        <v/>
      </c>
    </row>
    <row r="3333" ht="15" customHeight="1" s="111">
      <c r="A3333" s="42" t="inlineStr">
        <is>
          <t>JUL</t>
        </is>
      </c>
      <c r="B3333" s="43">
        <f>JUL!A334</f>
        <v/>
      </c>
      <c r="C3333" s="44">
        <f>JUL!B334</f>
        <v/>
      </c>
      <c r="D3333" s="44">
        <f>JUL!C334</f>
        <v/>
      </c>
      <c r="E3333" s="44">
        <f>JUL!D334</f>
        <v/>
      </c>
      <c r="F3333" s="44">
        <f>JUL!E334</f>
        <v/>
      </c>
      <c r="G3333" s="44">
        <f>JUL!F334</f>
        <v/>
      </c>
      <c r="H3333" s="44">
        <f>JUL!G334</f>
        <v/>
      </c>
      <c r="I3333" s="45">
        <f>JUL!H334</f>
        <v/>
      </c>
      <c r="J3333" s="45">
        <f>JUL!I334</f>
        <v/>
      </c>
      <c r="K3333" s="44">
        <f>JUL!J334</f>
        <v/>
      </c>
      <c r="L3333" s="44">
        <f>JUL!K334</f>
        <v/>
      </c>
      <c r="M3333" s="46">
        <f>JUL!L334</f>
        <v/>
      </c>
      <c r="N3333" s="44">
        <f>JUL!M334</f>
        <v/>
      </c>
      <c r="O3333" s="44">
        <f>JUL!N334</f>
        <v/>
      </c>
      <c r="P3333" s="44">
        <f>JUL!O334</f>
        <v/>
      </c>
      <c r="Q3333" s="44">
        <f>JUL!P334</f>
        <v/>
      </c>
      <c r="R3333" s="44">
        <f>JUL!Q334</f>
        <v/>
      </c>
      <c r="S3333" s="46">
        <f>S3332+IF(X3333=0,0,M3333)</f>
        <v/>
      </c>
      <c r="T3333" s="47">
        <f>MAX(T3332,S3333)</f>
        <v/>
      </c>
      <c r="U3333" s="48">
        <f>S3333-T3333</f>
        <v/>
      </c>
      <c r="V3333" s="47">
        <f>IFERROR(SUMIFS(DATABASE!$M$5:$M$6004,DATABASE!$B$5:$B$6004,B3333,DATABASE!$X$5:$X$6004,1),0)</f>
        <v/>
      </c>
      <c r="W3333" s="31">
        <f>IFERROR(COUNTIFS(DATABASE!$B$5:$B$6004,B3333,DATABASE!$X$5:$X$6004,1),0)</f>
        <v/>
      </c>
      <c r="X3333" s="49">
        <f>--AND(ISNUMBER(B3333),C3333&lt;&gt;"",L3333&lt;&gt;"",M3333&lt;&gt;"")</f>
        <v/>
      </c>
    </row>
    <row r="3334" ht="15" customHeight="1" s="111">
      <c r="A3334" s="50" t="inlineStr">
        <is>
          <t>JUL</t>
        </is>
      </c>
      <c r="B3334" s="51">
        <f>JUL!A335</f>
        <v/>
      </c>
      <c r="C3334" s="52">
        <f>JUL!B335</f>
        <v/>
      </c>
      <c r="D3334" s="52">
        <f>JUL!C335</f>
        <v/>
      </c>
      <c r="E3334" s="52">
        <f>JUL!D335</f>
        <v/>
      </c>
      <c r="F3334" s="52">
        <f>JUL!E335</f>
        <v/>
      </c>
      <c r="G3334" s="52">
        <f>JUL!F335</f>
        <v/>
      </c>
      <c r="H3334" s="52">
        <f>JUL!G335</f>
        <v/>
      </c>
      <c r="I3334" s="53">
        <f>JUL!H335</f>
        <v/>
      </c>
      <c r="J3334" s="53">
        <f>JUL!I335</f>
        <v/>
      </c>
      <c r="K3334" s="52">
        <f>JUL!J335</f>
        <v/>
      </c>
      <c r="L3334" s="52">
        <f>JUL!K335</f>
        <v/>
      </c>
      <c r="M3334" s="54">
        <f>JUL!L335</f>
        <v/>
      </c>
      <c r="N3334" s="52">
        <f>JUL!M335</f>
        <v/>
      </c>
      <c r="O3334" s="52">
        <f>JUL!N335</f>
        <v/>
      </c>
      <c r="P3334" s="52">
        <f>JUL!O335</f>
        <v/>
      </c>
      <c r="Q3334" s="52">
        <f>JUL!P335</f>
        <v/>
      </c>
      <c r="R3334" s="52">
        <f>JUL!Q335</f>
        <v/>
      </c>
      <c r="S3334" s="54">
        <f>S3333+IF(X3334=0,0,M3334)</f>
        <v/>
      </c>
      <c r="T3334" s="55">
        <f>MAX(T3333,S3334)</f>
        <v/>
      </c>
      <c r="U3334" s="56">
        <f>S3334-T3334</f>
        <v/>
      </c>
      <c r="V3334" s="55">
        <f>IFERROR(SUMIFS(DATABASE!$M$5:$M$6004,DATABASE!$B$5:$B$6004,B3334,DATABASE!$X$5:$X$6004,1),0)</f>
        <v/>
      </c>
      <c r="W3334" s="57">
        <f>IFERROR(COUNTIFS(DATABASE!$B$5:$B$6004,B3334,DATABASE!$X$5:$X$6004,1),0)</f>
        <v/>
      </c>
      <c r="X3334" s="58">
        <f>--AND(ISNUMBER(B3334),C3334&lt;&gt;"",L3334&lt;&gt;"",M3334&lt;&gt;"")</f>
        <v/>
      </c>
    </row>
    <row r="3335" ht="15" customHeight="1" s="111">
      <c r="A3335" s="42" t="inlineStr">
        <is>
          <t>JUL</t>
        </is>
      </c>
      <c r="B3335" s="43">
        <f>JUL!A336</f>
        <v/>
      </c>
      <c r="C3335" s="44">
        <f>JUL!B336</f>
        <v/>
      </c>
      <c r="D3335" s="44">
        <f>JUL!C336</f>
        <v/>
      </c>
      <c r="E3335" s="44">
        <f>JUL!D336</f>
        <v/>
      </c>
      <c r="F3335" s="44">
        <f>JUL!E336</f>
        <v/>
      </c>
      <c r="G3335" s="44">
        <f>JUL!F336</f>
        <v/>
      </c>
      <c r="H3335" s="44">
        <f>JUL!G336</f>
        <v/>
      </c>
      <c r="I3335" s="45">
        <f>JUL!H336</f>
        <v/>
      </c>
      <c r="J3335" s="45">
        <f>JUL!I336</f>
        <v/>
      </c>
      <c r="K3335" s="44">
        <f>JUL!J336</f>
        <v/>
      </c>
      <c r="L3335" s="44">
        <f>JUL!K336</f>
        <v/>
      </c>
      <c r="M3335" s="46">
        <f>JUL!L336</f>
        <v/>
      </c>
      <c r="N3335" s="44">
        <f>JUL!M336</f>
        <v/>
      </c>
      <c r="O3335" s="44">
        <f>JUL!N336</f>
        <v/>
      </c>
      <c r="P3335" s="44">
        <f>JUL!O336</f>
        <v/>
      </c>
      <c r="Q3335" s="44">
        <f>JUL!P336</f>
        <v/>
      </c>
      <c r="R3335" s="44">
        <f>JUL!Q336</f>
        <v/>
      </c>
      <c r="S3335" s="46">
        <f>S3334+IF(X3335=0,0,M3335)</f>
        <v/>
      </c>
      <c r="T3335" s="47">
        <f>MAX(T3334,S3335)</f>
        <v/>
      </c>
      <c r="U3335" s="48">
        <f>S3335-T3335</f>
        <v/>
      </c>
      <c r="V3335" s="47">
        <f>IFERROR(SUMIFS(DATABASE!$M$5:$M$6004,DATABASE!$B$5:$B$6004,B3335,DATABASE!$X$5:$X$6004,1),0)</f>
        <v/>
      </c>
      <c r="W3335" s="31">
        <f>IFERROR(COUNTIFS(DATABASE!$B$5:$B$6004,B3335,DATABASE!$X$5:$X$6004,1),0)</f>
        <v/>
      </c>
      <c r="X3335" s="49">
        <f>--AND(ISNUMBER(B3335),C3335&lt;&gt;"",L3335&lt;&gt;"",M3335&lt;&gt;"")</f>
        <v/>
      </c>
    </row>
    <row r="3336" ht="15" customHeight="1" s="111">
      <c r="A3336" s="50" t="inlineStr">
        <is>
          <t>JUL</t>
        </is>
      </c>
      <c r="B3336" s="51">
        <f>JUL!A337</f>
        <v/>
      </c>
      <c r="C3336" s="52">
        <f>JUL!B337</f>
        <v/>
      </c>
      <c r="D3336" s="52">
        <f>JUL!C337</f>
        <v/>
      </c>
      <c r="E3336" s="52">
        <f>JUL!D337</f>
        <v/>
      </c>
      <c r="F3336" s="52">
        <f>JUL!E337</f>
        <v/>
      </c>
      <c r="G3336" s="52">
        <f>JUL!F337</f>
        <v/>
      </c>
      <c r="H3336" s="52">
        <f>JUL!G337</f>
        <v/>
      </c>
      <c r="I3336" s="53">
        <f>JUL!H337</f>
        <v/>
      </c>
      <c r="J3336" s="53">
        <f>JUL!I337</f>
        <v/>
      </c>
      <c r="K3336" s="52">
        <f>JUL!J337</f>
        <v/>
      </c>
      <c r="L3336" s="52">
        <f>JUL!K337</f>
        <v/>
      </c>
      <c r="M3336" s="54">
        <f>JUL!L337</f>
        <v/>
      </c>
      <c r="N3336" s="52">
        <f>JUL!M337</f>
        <v/>
      </c>
      <c r="O3336" s="52">
        <f>JUL!N337</f>
        <v/>
      </c>
      <c r="P3336" s="52">
        <f>JUL!O337</f>
        <v/>
      </c>
      <c r="Q3336" s="52">
        <f>JUL!P337</f>
        <v/>
      </c>
      <c r="R3336" s="52">
        <f>JUL!Q337</f>
        <v/>
      </c>
      <c r="S3336" s="54">
        <f>S3335+IF(X3336=0,0,M3336)</f>
        <v/>
      </c>
      <c r="T3336" s="55">
        <f>MAX(T3335,S3336)</f>
        <v/>
      </c>
      <c r="U3336" s="56">
        <f>S3336-T3336</f>
        <v/>
      </c>
      <c r="V3336" s="55">
        <f>IFERROR(SUMIFS(DATABASE!$M$5:$M$6004,DATABASE!$B$5:$B$6004,B3336,DATABASE!$X$5:$X$6004,1),0)</f>
        <v/>
      </c>
      <c r="W3336" s="57">
        <f>IFERROR(COUNTIFS(DATABASE!$B$5:$B$6004,B3336,DATABASE!$X$5:$X$6004,1),0)</f>
        <v/>
      </c>
      <c r="X3336" s="58">
        <f>--AND(ISNUMBER(B3336),C3336&lt;&gt;"",L3336&lt;&gt;"",M3336&lt;&gt;"")</f>
        <v/>
      </c>
    </row>
    <row r="3337" ht="15" customHeight="1" s="111">
      <c r="A3337" s="42" t="inlineStr">
        <is>
          <t>JUL</t>
        </is>
      </c>
      <c r="B3337" s="43">
        <f>JUL!A338</f>
        <v/>
      </c>
      <c r="C3337" s="44">
        <f>JUL!B338</f>
        <v/>
      </c>
      <c r="D3337" s="44">
        <f>JUL!C338</f>
        <v/>
      </c>
      <c r="E3337" s="44">
        <f>JUL!D338</f>
        <v/>
      </c>
      <c r="F3337" s="44">
        <f>JUL!E338</f>
        <v/>
      </c>
      <c r="G3337" s="44">
        <f>JUL!F338</f>
        <v/>
      </c>
      <c r="H3337" s="44">
        <f>JUL!G338</f>
        <v/>
      </c>
      <c r="I3337" s="45">
        <f>JUL!H338</f>
        <v/>
      </c>
      <c r="J3337" s="45">
        <f>JUL!I338</f>
        <v/>
      </c>
      <c r="K3337" s="44">
        <f>JUL!J338</f>
        <v/>
      </c>
      <c r="L3337" s="44">
        <f>JUL!K338</f>
        <v/>
      </c>
      <c r="M3337" s="46">
        <f>JUL!L338</f>
        <v/>
      </c>
      <c r="N3337" s="44">
        <f>JUL!M338</f>
        <v/>
      </c>
      <c r="O3337" s="44">
        <f>JUL!N338</f>
        <v/>
      </c>
      <c r="P3337" s="44">
        <f>JUL!O338</f>
        <v/>
      </c>
      <c r="Q3337" s="44">
        <f>JUL!P338</f>
        <v/>
      </c>
      <c r="R3337" s="44">
        <f>JUL!Q338</f>
        <v/>
      </c>
      <c r="S3337" s="46">
        <f>S3336+IF(X3337=0,0,M3337)</f>
        <v/>
      </c>
      <c r="T3337" s="47">
        <f>MAX(T3336,S3337)</f>
        <v/>
      </c>
      <c r="U3337" s="48">
        <f>S3337-T3337</f>
        <v/>
      </c>
      <c r="V3337" s="47">
        <f>IFERROR(SUMIFS(DATABASE!$M$5:$M$6004,DATABASE!$B$5:$B$6004,B3337,DATABASE!$X$5:$X$6004,1),0)</f>
        <v/>
      </c>
      <c r="W3337" s="31">
        <f>IFERROR(COUNTIFS(DATABASE!$B$5:$B$6004,B3337,DATABASE!$X$5:$X$6004,1),0)</f>
        <v/>
      </c>
      <c r="X3337" s="49">
        <f>--AND(ISNUMBER(B3337),C3337&lt;&gt;"",L3337&lt;&gt;"",M3337&lt;&gt;"")</f>
        <v/>
      </c>
    </row>
    <row r="3338" ht="15" customHeight="1" s="111">
      <c r="A3338" s="50" t="inlineStr">
        <is>
          <t>JUL</t>
        </is>
      </c>
      <c r="B3338" s="51">
        <f>JUL!A339</f>
        <v/>
      </c>
      <c r="C3338" s="52">
        <f>JUL!B339</f>
        <v/>
      </c>
      <c r="D3338" s="52">
        <f>JUL!C339</f>
        <v/>
      </c>
      <c r="E3338" s="52">
        <f>JUL!D339</f>
        <v/>
      </c>
      <c r="F3338" s="52">
        <f>JUL!E339</f>
        <v/>
      </c>
      <c r="G3338" s="52">
        <f>JUL!F339</f>
        <v/>
      </c>
      <c r="H3338" s="52">
        <f>JUL!G339</f>
        <v/>
      </c>
      <c r="I3338" s="53">
        <f>JUL!H339</f>
        <v/>
      </c>
      <c r="J3338" s="53">
        <f>JUL!I339</f>
        <v/>
      </c>
      <c r="K3338" s="52">
        <f>JUL!J339</f>
        <v/>
      </c>
      <c r="L3338" s="52">
        <f>JUL!K339</f>
        <v/>
      </c>
      <c r="M3338" s="54">
        <f>JUL!L339</f>
        <v/>
      </c>
      <c r="N3338" s="52">
        <f>JUL!M339</f>
        <v/>
      </c>
      <c r="O3338" s="52">
        <f>JUL!N339</f>
        <v/>
      </c>
      <c r="P3338" s="52">
        <f>JUL!O339</f>
        <v/>
      </c>
      <c r="Q3338" s="52">
        <f>JUL!P339</f>
        <v/>
      </c>
      <c r="R3338" s="52">
        <f>JUL!Q339</f>
        <v/>
      </c>
      <c r="S3338" s="54">
        <f>S3337+IF(X3338=0,0,M3338)</f>
        <v/>
      </c>
      <c r="T3338" s="55">
        <f>MAX(T3337,S3338)</f>
        <v/>
      </c>
      <c r="U3338" s="56">
        <f>S3338-T3338</f>
        <v/>
      </c>
      <c r="V3338" s="55">
        <f>IFERROR(SUMIFS(DATABASE!$M$5:$M$6004,DATABASE!$B$5:$B$6004,B3338,DATABASE!$X$5:$X$6004,1),0)</f>
        <v/>
      </c>
      <c r="W3338" s="57">
        <f>IFERROR(COUNTIFS(DATABASE!$B$5:$B$6004,B3338,DATABASE!$X$5:$X$6004,1),0)</f>
        <v/>
      </c>
      <c r="X3338" s="58">
        <f>--AND(ISNUMBER(B3338),C3338&lt;&gt;"",L3338&lt;&gt;"",M3338&lt;&gt;"")</f>
        <v/>
      </c>
    </row>
    <row r="3339" ht="15" customHeight="1" s="111">
      <c r="A3339" s="42" t="inlineStr">
        <is>
          <t>JUL</t>
        </is>
      </c>
      <c r="B3339" s="43">
        <f>JUL!A340</f>
        <v/>
      </c>
      <c r="C3339" s="44">
        <f>JUL!B340</f>
        <v/>
      </c>
      <c r="D3339" s="44">
        <f>JUL!C340</f>
        <v/>
      </c>
      <c r="E3339" s="44">
        <f>JUL!D340</f>
        <v/>
      </c>
      <c r="F3339" s="44">
        <f>JUL!E340</f>
        <v/>
      </c>
      <c r="G3339" s="44">
        <f>JUL!F340</f>
        <v/>
      </c>
      <c r="H3339" s="44">
        <f>JUL!G340</f>
        <v/>
      </c>
      <c r="I3339" s="45">
        <f>JUL!H340</f>
        <v/>
      </c>
      <c r="J3339" s="45">
        <f>JUL!I340</f>
        <v/>
      </c>
      <c r="K3339" s="44">
        <f>JUL!J340</f>
        <v/>
      </c>
      <c r="L3339" s="44">
        <f>JUL!K340</f>
        <v/>
      </c>
      <c r="M3339" s="46">
        <f>JUL!L340</f>
        <v/>
      </c>
      <c r="N3339" s="44">
        <f>JUL!M340</f>
        <v/>
      </c>
      <c r="O3339" s="44">
        <f>JUL!N340</f>
        <v/>
      </c>
      <c r="P3339" s="44">
        <f>JUL!O340</f>
        <v/>
      </c>
      <c r="Q3339" s="44">
        <f>JUL!P340</f>
        <v/>
      </c>
      <c r="R3339" s="44">
        <f>JUL!Q340</f>
        <v/>
      </c>
      <c r="S3339" s="46">
        <f>S3338+IF(X3339=0,0,M3339)</f>
        <v/>
      </c>
      <c r="T3339" s="47">
        <f>MAX(T3338,S3339)</f>
        <v/>
      </c>
      <c r="U3339" s="48">
        <f>S3339-T3339</f>
        <v/>
      </c>
      <c r="V3339" s="47">
        <f>IFERROR(SUMIFS(DATABASE!$M$5:$M$6004,DATABASE!$B$5:$B$6004,B3339,DATABASE!$X$5:$X$6004,1),0)</f>
        <v/>
      </c>
      <c r="W3339" s="31">
        <f>IFERROR(COUNTIFS(DATABASE!$B$5:$B$6004,B3339,DATABASE!$X$5:$X$6004,1),0)</f>
        <v/>
      </c>
      <c r="X3339" s="49">
        <f>--AND(ISNUMBER(B3339),C3339&lt;&gt;"",L3339&lt;&gt;"",M3339&lt;&gt;"")</f>
        <v/>
      </c>
    </row>
    <row r="3340" ht="15" customHeight="1" s="111">
      <c r="A3340" s="50" t="inlineStr">
        <is>
          <t>JUL</t>
        </is>
      </c>
      <c r="B3340" s="51">
        <f>JUL!A341</f>
        <v/>
      </c>
      <c r="C3340" s="52">
        <f>JUL!B341</f>
        <v/>
      </c>
      <c r="D3340" s="52">
        <f>JUL!C341</f>
        <v/>
      </c>
      <c r="E3340" s="52">
        <f>JUL!D341</f>
        <v/>
      </c>
      <c r="F3340" s="52">
        <f>JUL!E341</f>
        <v/>
      </c>
      <c r="G3340" s="52">
        <f>JUL!F341</f>
        <v/>
      </c>
      <c r="H3340" s="52">
        <f>JUL!G341</f>
        <v/>
      </c>
      <c r="I3340" s="53">
        <f>JUL!H341</f>
        <v/>
      </c>
      <c r="J3340" s="53">
        <f>JUL!I341</f>
        <v/>
      </c>
      <c r="K3340" s="52">
        <f>JUL!J341</f>
        <v/>
      </c>
      <c r="L3340" s="52">
        <f>JUL!K341</f>
        <v/>
      </c>
      <c r="M3340" s="54">
        <f>JUL!L341</f>
        <v/>
      </c>
      <c r="N3340" s="52">
        <f>JUL!M341</f>
        <v/>
      </c>
      <c r="O3340" s="52">
        <f>JUL!N341</f>
        <v/>
      </c>
      <c r="P3340" s="52">
        <f>JUL!O341</f>
        <v/>
      </c>
      <c r="Q3340" s="52">
        <f>JUL!P341</f>
        <v/>
      </c>
      <c r="R3340" s="52">
        <f>JUL!Q341</f>
        <v/>
      </c>
      <c r="S3340" s="54">
        <f>S3339+IF(X3340=0,0,M3340)</f>
        <v/>
      </c>
      <c r="T3340" s="55">
        <f>MAX(T3339,S3340)</f>
        <v/>
      </c>
      <c r="U3340" s="56">
        <f>S3340-T3340</f>
        <v/>
      </c>
      <c r="V3340" s="55">
        <f>IFERROR(SUMIFS(DATABASE!$M$5:$M$6004,DATABASE!$B$5:$B$6004,B3340,DATABASE!$X$5:$X$6004,1),0)</f>
        <v/>
      </c>
      <c r="W3340" s="57">
        <f>IFERROR(COUNTIFS(DATABASE!$B$5:$B$6004,B3340,DATABASE!$X$5:$X$6004,1),0)</f>
        <v/>
      </c>
      <c r="X3340" s="58">
        <f>--AND(ISNUMBER(B3340),C3340&lt;&gt;"",L3340&lt;&gt;"",M3340&lt;&gt;"")</f>
        <v/>
      </c>
    </row>
    <row r="3341" ht="15" customHeight="1" s="111">
      <c r="A3341" s="42" t="inlineStr">
        <is>
          <t>JUL</t>
        </is>
      </c>
      <c r="B3341" s="43">
        <f>JUL!A342</f>
        <v/>
      </c>
      <c r="C3341" s="44">
        <f>JUL!B342</f>
        <v/>
      </c>
      <c r="D3341" s="44">
        <f>JUL!C342</f>
        <v/>
      </c>
      <c r="E3341" s="44">
        <f>JUL!D342</f>
        <v/>
      </c>
      <c r="F3341" s="44">
        <f>JUL!E342</f>
        <v/>
      </c>
      <c r="G3341" s="44">
        <f>JUL!F342</f>
        <v/>
      </c>
      <c r="H3341" s="44">
        <f>JUL!G342</f>
        <v/>
      </c>
      <c r="I3341" s="45">
        <f>JUL!H342</f>
        <v/>
      </c>
      <c r="J3341" s="45">
        <f>JUL!I342</f>
        <v/>
      </c>
      <c r="K3341" s="44">
        <f>JUL!J342</f>
        <v/>
      </c>
      <c r="L3341" s="44">
        <f>JUL!K342</f>
        <v/>
      </c>
      <c r="M3341" s="46">
        <f>JUL!L342</f>
        <v/>
      </c>
      <c r="N3341" s="44">
        <f>JUL!M342</f>
        <v/>
      </c>
      <c r="O3341" s="44">
        <f>JUL!N342</f>
        <v/>
      </c>
      <c r="P3341" s="44">
        <f>JUL!O342</f>
        <v/>
      </c>
      <c r="Q3341" s="44">
        <f>JUL!P342</f>
        <v/>
      </c>
      <c r="R3341" s="44">
        <f>JUL!Q342</f>
        <v/>
      </c>
      <c r="S3341" s="46">
        <f>S3340+IF(X3341=0,0,M3341)</f>
        <v/>
      </c>
      <c r="T3341" s="47">
        <f>MAX(T3340,S3341)</f>
        <v/>
      </c>
      <c r="U3341" s="48">
        <f>S3341-T3341</f>
        <v/>
      </c>
      <c r="V3341" s="47">
        <f>IFERROR(SUMIFS(DATABASE!$M$5:$M$6004,DATABASE!$B$5:$B$6004,B3341,DATABASE!$X$5:$X$6004,1),0)</f>
        <v/>
      </c>
      <c r="W3341" s="31">
        <f>IFERROR(COUNTIFS(DATABASE!$B$5:$B$6004,B3341,DATABASE!$X$5:$X$6004,1),0)</f>
        <v/>
      </c>
      <c r="X3341" s="49">
        <f>--AND(ISNUMBER(B3341),C3341&lt;&gt;"",L3341&lt;&gt;"",M3341&lt;&gt;"")</f>
        <v/>
      </c>
    </row>
    <row r="3342" ht="15" customHeight="1" s="111">
      <c r="A3342" s="50" t="inlineStr">
        <is>
          <t>JUL</t>
        </is>
      </c>
      <c r="B3342" s="51">
        <f>JUL!A343</f>
        <v/>
      </c>
      <c r="C3342" s="52">
        <f>JUL!B343</f>
        <v/>
      </c>
      <c r="D3342" s="52">
        <f>JUL!C343</f>
        <v/>
      </c>
      <c r="E3342" s="52">
        <f>JUL!D343</f>
        <v/>
      </c>
      <c r="F3342" s="52">
        <f>JUL!E343</f>
        <v/>
      </c>
      <c r="G3342" s="52">
        <f>JUL!F343</f>
        <v/>
      </c>
      <c r="H3342" s="52">
        <f>JUL!G343</f>
        <v/>
      </c>
      <c r="I3342" s="53">
        <f>JUL!H343</f>
        <v/>
      </c>
      <c r="J3342" s="53">
        <f>JUL!I343</f>
        <v/>
      </c>
      <c r="K3342" s="52">
        <f>JUL!J343</f>
        <v/>
      </c>
      <c r="L3342" s="52">
        <f>JUL!K343</f>
        <v/>
      </c>
      <c r="M3342" s="54">
        <f>JUL!L343</f>
        <v/>
      </c>
      <c r="N3342" s="52">
        <f>JUL!M343</f>
        <v/>
      </c>
      <c r="O3342" s="52">
        <f>JUL!N343</f>
        <v/>
      </c>
      <c r="P3342" s="52">
        <f>JUL!O343</f>
        <v/>
      </c>
      <c r="Q3342" s="52">
        <f>JUL!P343</f>
        <v/>
      </c>
      <c r="R3342" s="52">
        <f>JUL!Q343</f>
        <v/>
      </c>
      <c r="S3342" s="54">
        <f>S3341+IF(X3342=0,0,M3342)</f>
        <v/>
      </c>
      <c r="T3342" s="55">
        <f>MAX(T3341,S3342)</f>
        <v/>
      </c>
      <c r="U3342" s="56">
        <f>S3342-T3342</f>
        <v/>
      </c>
      <c r="V3342" s="55">
        <f>IFERROR(SUMIFS(DATABASE!$M$5:$M$6004,DATABASE!$B$5:$B$6004,B3342,DATABASE!$X$5:$X$6004,1),0)</f>
        <v/>
      </c>
      <c r="W3342" s="57">
        <f>IFERROR(COUNTIFS(DATABASE!$B$5:$B$6004,B3342,DATABASE!$X$5:$X$6004,1),0)</f>
        <v/>
      </c>
      <c r="X3342" s="58">
        <f>--AND(ISNUMBER(B3342),C3342&lt;&gt;"",L3342&lt;&gt;"",M3342&lt;&gt;"")</f>
        <v/>
      </c>
    </row>
    <row r="3343" ht="15" customHeight="1" s="111">
      <c r="A3343" s="42" t="inlineStr">
        <is>
          <t>JUL</t>
        </is>
      </c>
      <c r="B3343" s="43">
        <f>JUL!A344</f>
        <v/>
      </c>
      <c r="C3343" s="44">
        <f>JUL!B344</f>
        <v/>
      </c>
      <c r="D3343" s="44">
        <f>JUL!C344</f>
        <v/>
      </c>
      <c r="E3343" s="44">
        <f>JUL!D344</f>
        <v/>
      </c>
      <c r="F3343" s="44">
        <f>JUL!E344</f>
        <v/>
      </c>
      <c r="G3343" s="44">
        <f>JUL!F344</f>
        <v/>
      </c>
      <c r="H3343" s="44">
        <f>JUL!G344</f>
        <v/>
      </c>
      <c r="I3343" s="45">
        <f>JUL!H344</f>
        <v/>
      </c>
      <c r="J3343" s="45">
        <f>JUL!I344</f>
        <v/>
      </c>
      <c r="K3343" s="44">
        <f>JUL!J344</f>
        <v/>
      </c>
      <c r="L3343" s="44">
        <f>JUL!K344</f>
        <v/>
      </c>
      <c r="M3343" s="46">
        <f>JUL!L344</f>
        <v/>
      </c>
      <c r="N3343" s="44">
        <f>JUL!M344</f>
        <v/>
      </c>
      <c r="O3343" s="44">
        <f>JUL!N344</f>
        <v/>
      </c>
      <c r="P3343" s="44">
        <f>JUL!O344</f>
        <v/>
      </c>
      <c r="Q3343" s="44">
        <f>JUL!P344</f>
        <v/>
      </c>
      <c r="R3343" s="44">
        <f>JUL!Q344</f>
        <v/>
      </c>
      <c r="S3343" s="46">
        <f>S3342+IF(X3343=0,0,M3343)</f>
        <v/>
      </c>
      <c r="T3343" s="47">
        <f>MAX(T3342,S3343)</f>
        <v/>
      </c>
      <c r="U3343" s="48">
        <f>S3343-T3343</f>
        <v/>
      </c>
      <c r="V3343" s="47">
        <f>IFERROR(SUMIFS(DATABASE!$M$5:$M$6004,DATABASE!$B$5:$B$6004,B3343,DATABASE!$X$5:$X$6004,1),0)</f>
        <v/>
      </c>
      <c r="W3343" s="31">
        <f>IFERROR(COUNTIFS(DATABASE!$B$5:$B$6004,B3343,DATABASE!$X$5:$X$6004,1),0)</f>
        <v/>
      </c>
      <c r="X3343" s="49">
        <f>--AND(ISNUMBER(B3343),C3343&lt;&gt;"",L3343&lt;&gt;"",M3343&lt;&gt;"")</f>
        <v/>
      </c>
    </row>
    <row r="3344" ht="15" customHeight="1" s="111">
      <c r="A3344" s="50" t="inlineStr">
        <is>
          <t>JUL</t>
        </is>
      </c>
      <c r="B3344" s="51">
        <f>JUL!A345</f>
        <v/>
      </c>
      <c r="C3344" s="52">
        <f>JUL!B345</f>
        <v/>
      </c>
      <c r="D3344" s="52">
        <f>JUL!C345</f>
        <v/>
      </c>
      <c r="E3344" s="52">
        <f>JUL!D345</f>
        <v/>
      </c>
      <c r="F3344" s="52">
        <f>JUL!E345</f>
        <v/>
      </c>
      <c r="G3344" s="52">
        <f>JUL!F345</f>
        <v/>
      </c>
      <c r="H3344" s="52">
        <f>JUL!G345</f>
        <v/>
      </c>
      <c r="I3344" s="53">
        <f>JUL!H345</f>
        <v/>
      </c>
      <c r="J3344" s="53">
        <f>JUL!I345</f>
        <v/>
      </c>
      <c r="K3344" s="52">
        <f>JUL!J345</f>
        <v/>
      </c>
      <c r="L3344" s="52">
        <f>JUL!K345</f>
        <v/>
      </c>
      <c r="M3344" s="54">
        <f>JUL!L345</f>
        <v/>
      </c>
      <c r="N3344" s="52">
        <f>JUL!M345</f>
        <v/>
      </c>
      <c r="O3344" s="52">
        <f>JUL!N345</f>
        <v/>
      </c>
      <c r="P3344" s="52">
        <f>JUL!O345</f>
        <v/>
      </c>
      <c r="Q3344" s="52">
        <f>JUL!P345</f>
        <v/>
      </c>
      <c r="R3344" s="52">
        <f>JUL!Q345</f>
        <v/>
      </c>
      <c r="S3344" s="54">
        <f>S3343+IF(X3344=0,0,M3344)</f>
        <v/>
      </c>
      <c r="T3344" s="55">
        <f>MAX(T3343,S3344)</f>
        <v/>
      </c>
      <c r="U3344" s="56">
        <f>S3344-T3344</f>
        <v/>
      </c>
      <c r="V3344" s="55">
        <f>IFERROR(SUMIFS(DATABASE!$M$5:$M$6004,DATABASE!$B$5:$B$6004,B3344,DATABASE!$X$5:$X$6004,1),0)</f>
        <v/>
      </c>
      <c r="W3344" s="57">
        <f>IFERROR(COUNTIFS(DATABASE!$B$5:$B$6004,B3344,DATABASE!$X$5:$X$6004,1),0)</f>
        <v/>
      </c>
      <c r="X3344" s="58">
        <f>--AND(ISNUMBER(B3344),C3344&lt;&gt;"",L3344&lt;&gt;"",M3344&lt;&gt;"")</f>
        <v/>
      </c>
    </row>
    <row r="3345" ht="15" customHeight="1" s="111">
      <c r="A3345" s="42" t="inlineStr">
        <is>
          <t>JUL</t>
        </is>
      </c>
      <c r="B3345" s="43">
        <f>JUL!A346</f>
        <v/>
      </c>
      <c r="C3345" s="44">
        <f>JUL!B346</f>
        <v/>
      </c>
      <c r="D3345" s="44">
        <f>JUL!C346</f>
        <v/>
      </c>
      <c r="E3345" s="44">
        <f>JUL!D346</f>
        <v/>
      </c>
      <c r="F3345" s="44">
        <f>JUL!E346</f>
        <v/>
      </c>
      <c r="G3345" s="44">
        <f>JUL!F346</f>
        <v/>
      </c>
      <c r="H3345" s="44">
        <f>JUL!G346</f>
        <v/>
      </c>
      <c r="I3345" s="45">
        <f>JUL!H346</f>
        <v/>
      </c>
      <c r="J3345" s="45">
        <f>JUL!I346</f>
        <v/>
      </c>
      <c r="K3345" s="44">
        <f>JUL!J346</f>
        <v/>
      </c>
      <c r="L3345" s="44">
        <f>JUL!K346</f>
        <v/>
      </c>
      <c r="M3345" s="46">
        <f>JUL!L346</f>
        <v/>
      </c>
      <c r="N3345" s="44">
        <f>JUL!M346</f>
        <v/>
      </c>
      <c r="O3345" s="44">
        <f>JUL!N346</f>
        <v/>
      </c>
      <c r="P3345" s="44">
        <f>JUL!O346</f>
        <v/>
      </c>
      <c r="Q3345" s="44">
        <f>JUL!P346</f>
        <v/>
      </c>
      <c r="R3345" s="44">
        <f>JUL!Q346</f>
        <v/>
      </c>
      <c r="S3345" s="46">
        <f>S3344+IF(X3345=0,0,M3345)</f>
        <v/>
      </c>
      <c r="T3345" s="47">
        <f>MAX(T3344,S3345)</f>
        <v/>
      </c>
      <c r="U3345" s="48">
        <f>S3345-T3345</f>
        <v/>
      </c>
      <c r="V3345" s="47">
        <f>IFERROR(SUMIFS(DATABASE!$M$5:$M$6004,DATABASE!$B$5:$B$6004,B3345,DATABASE!$X$5:$X$6004,1),0)</f>
        <v/>
      </c>
      <c r="W3345" s="31">
        <f>IFERROR(COUNTIFS(DATABASE!$B$5:$B$6004,B3345,DATABASE!$X$5:$X$6004,1),0)</f>
        <v/>
      </c>
      <c r="X3345" s="49">
        <f>--AND(ISNUMBER(B3345),C3345&lt;&gt;"",L3345&lt;&gt;"",M3345&lt;&gt;"")</f>
        <v/>
      </c>
    </row>
    <row r="3346" ht="15" customHeight="1" s="111">
      <c r="A3346" s="50" t="inlineStr">
        <is>
          <t>JUL</t>
        </is>
      </c>
      <c r="B3346" s="51">
        <f>JUL!A347</f>
        <v/>
      </c>
      <c r="C3346" s="52">
        <f>JUL!B347</f>
        <v/>
      </c>
      <c r="D3346" s="52">
        <f>JUL!C347</f>
        <v/>
      </c>
      <c r="E3346" s="52">
        <f>JUL!D347</f>
        <v/>
      </c>
      <c r="F3346" s="52">
        <f>JUL!E347</f>
        <v/>
      </c>
      <c r="G3346" s="52">
        <f>JUL!F347</f>
        <v/>
      </c>
      <c r="H3346" s="52">
        <f>JUL!G347</f>
        <v/>
      </c>
      <c r="I3346" s="53">
        <f>JUL!H347</f>
        <v/>
      </c>
      <c r="J3346" s="53">
        <f>JUL!I347</f>
        <v/>
      </c>
      <c r="K3346" s="52">
        <f>JUL!J347</f>
        <v/>
      </c>
      <c r="L3346" s="52">
        <f>JUL!K347</f>
        <v/>
      </c>
      <c r="M3346" s="54">
        <f>JUL!L347</f>
        <v/>
      </c>
      <c r="N3346" s="52">
        <f>JUL!M347</f>
        <v/>
      </c>
      <c r="O3346" s="52">
        <f>JUL!N347</f>
        <v/>
      </c>
      <c r="P3346" s="52">
        <f>JUL!O347</f>
        <v/>
      </c>
      <c r="Q3346" s="52">
        <f>JUL!P347</f>
        <v/>
      </c>
      <c r="R3346" s="52">
        <f>JUL!Q347</f>
        <v/>
      </c>
      <c r="S3346" s="54">
        <f>S3345+IF(X3346=0,0,M3346)</f>
        <v/>
      </c>
      <c r="T3346" s="55">
        <f>MAX(T3345,S3346)</f>
        <v/>
      </c>
      <c r="U3346" s="56">
        <f>S3346-T3346</f>
        <v/>
      </c>
      <c r="V3346" s="55">
        <f>IFERROR(SUMIFS(DATABASE!$M$5:$M$6004,DATABASE!$B$5:$B$6004,B3346,DATABASE!$X$5:$X$6004,1),0)</f>
        <v/>
      </c>
      <c r="W3346" s="57">
        <f>IFERROR(COUNTIFS(DATABASE!$B$5:$B$6004,B3346,DATABASE!$X$5:$X$6004,1),0)</f>
        <v/>
      </c>
      <c r="X3346" s="58">
        <f>--AND(ISNUMBER(B3346),C3346&lt;&gt;"",L3346&lt;&gt;"",M3346&lt;&gt;"")</f>
        <v/>
      </c>
    </row>
    <row r="3347" ht="15" customHeight="1" s="111">
      <c r="A3347" s="42" t="inlineStr">
        <is>
          <t>JUL</t>
        </is>
      </c>
      <c r="B3347" s="43">
        <f>JUL!A348</f>
        <v/>
      </c>
      <c r="C3347" s="44">
        <f>JUL!B348</f>
        <v/>
      </c>
      <c r="D3347" s="44">
        <f>JUL!C348</f>
        <v/>
      </c>
      <c r="E3347" s="44">
        <f>JUL!D348</f>
        <v/>
      </c>
      <c r="F3347" s="44">
        <f>JUL!E348</f>
        <v/>
      </c>
      <c r="G3347" s="44">
        <f>JUL!F348</f>
        <v/>
      </c>
      <c r="H3347" s="44">
        <f>JUL!G348</f>
        <v/>
      </c>
      <c r="I3347" s="45">
        <f>JUL!H348</f>
        <v/>
      </c>
      <c r="J3347" s="45">
        <f>JUL!I348</f>
        <v/>
      </c>
      <c r="K3347" s="44">
        <f>JUL!J348</f>
        <v/>
      </c>
      <c r="L3347" s="44">
        <f>JUL!K348</f>
        <v/>
      </c>
      <c r="M3347" s="46">
        <f>JUL!L348</f>
        <v/>
      </c>
      <c r="N3347" s="44">
        <f>JUL!M348</f>
        <v/>
      </c>
      <c r="O3347" s="44">
        <f>JUL!N348</f>
        <v/>
      </c>
      <c r="P3347" s="44">
        <f>JUL!O348</f>
        <v/>
      </c>
      <c r="Q3347" s="44">
        <f>JUL!P348</f>
        <v/>
      </c>
      <c r="R3347" s="44">
        <f>JUL!Q348</f>
        <v/>
      </c>
      <c r="S3347" s="46">
        <f>S3346+IF(X3347=0,0,M3347)</f>
        <v/>
      </c>
      <c r="T3347" s="47">
        <f>MAX(T3346,S3347)</f>
        <v/>
      </c>
      <c r="U3347" s="48">
        <f>S3347-T3347</f>
        <v/>
      </c>
      <c r="V3347" s="47">
        <f>IFERROR(SUMIFS(DATABASE!$M$5:$M$6004,DATABASE!$B$5:$B$6004,B3347,DATABASE!$X$5:$X$6004,1),0)</f>
        <v/>
      </c>
      <c r="W3347" s="31">
        <f>IFERROR(COUNTIFS(DATABASE!$B$5:$B$6004,B3347,DATABASE!$X$5:$X$6004,1),0)</f>
        <v/>
      </c>
      <c r="X3347" s="49">
        <f>--AND(ISNUMBER(B3347),C3347&lt;&gt;"",L3347&lt;&gt;"",M3347&lt;&gt;"")</f>
        <v/>
      </c>
    </row>
    <row r="3348" ht="15" customHeight="1" s="111">
      <c r="A3348" s="50" t="inlineStr">
        <is>
          <t>JUL</t>
        </is>
      </c>
      <c r="B3348" s="51">
        <f>JUL!A349</f>
        <v/>
      </c>
      <c r="C3348" s="52">
        <f>JUL!B349</f>
        <v/>
      </c>
      <c r="D3348" s="52">
        <f>JUL!C349</f>
        <v/>
      </c>
      <c r="E3348" s="52">
        <f>JUL!D349</f>
        <v/>
      </c>
      <c r="F3348" s="52">
        <f>JUL!E349</f>
        <v/>
      </c>
      <c r="G3348" s="52">
        <f>JUL!F349</f>
        <v/>
      </c>
      <c r="H3348" s="52">
        <f>JUL!G349</f>
        <v/>
      </c>
      <c r="I3348" s="53">
        <f>JUL!H349</f>
        <v/>
      </c>
      <c r="J3348" s="53">
        <f>JUL!I349</f>
        <v/>
      </c>
      <c r="K3348" s="52">
        <f>JUL!J349</f>
        <v/>
      </c>
      <c r="L3348" s="52">
        <f>JUL!K349</f>
        <v/>
      </c>
      <c r="M3348" s="54">
        <f>JUL!L349</f>
        <v/>
      </c>
      <c r="N3348" s="52">
        <f>JUL!M349</f>
        <v/>
      </c>
      <c r="O3348" s="52">
        <f>JUL!N349</f>
        <v/>
      </c>
      <c r="P3348" s="52">
        <f>JUL!O349</f>
        <v/>
      </c>
      <c r="Q3348" s="52">
        <f>JUL!P349</f>
        <v/>
      </c>
      <c r="R3348" s="52">
        <f>JUL!Q349</f>
        <v/>
      </c>
      <c r="S3348" s="54">
        <f>S3347+IF(X3348=0,0,M3348)</f>
        <v/>
      </c>
      <c r="T3348" s="55">
        <f>MAX(T3347,S3348)</f>
        <v/>
      </c>
      <c r="U3348" s="56">
        <f>S3348-T3348</f>
        <v/>
      </c>
      <c r="V3348" s="55">
        <f>IFERROR(SUMIFS(DATABASE!$M$5:$M$6004,DATABASE!$B$5:$B$6004,B3348,DATABASE!$X$5:$X$6004,1),0)</f>
        <v/>
      </c>
      <c r="W3348" s="57">
        <f>IFERROR(COUNTIFS(DATABASE!$B$5:$B$6004,B3348,DATABASE!$X$5:$X$6004,1),0)</f>
        <v/>
      </c>
      <c r="X3348" s="58">
        <f>--AND(ISNUMBER(B3348),C3348&lt;&gt;"",L3348&lt;&gt;"",M3348&lt;&gt;"")</f>
        <v/>
      </c>
    </row>
    <row r="3349" ht="15" customHeight="1" s="111">
      <c r="A3349" s="42" t="inlineStr">
        <is>
          <t>JUL</t>
        </is>
      </c>
      <c r="B3349" s="43">
        <f>JUL!A350</f>
        <v/>
      </c>
      <c r="C3349" s="44">
        <f>JUL!B350</f>
        <v/>
      </c>
      <c r="D3349" s="44">
        <f>JUL!C350</f>
        <v/>
      </c>
      <c r="E3349" s="44">
        <f>JUL!D350</f>
        <v/>
      </c>
      <c r="F3349" s="44">
        <f>JUL!E350</f>
        <v/>
      </c>
      <c r="G3349" s="44">
        <f>JUL!F350</f>
        <v/>
      </c>
      <c r="H3349" s="44">
        <f>JUL!G350</f>
        <v/>
      </c>
      <c r="I3349" s="45">
        <f>JUL!H350</f>
        <v/>
      </c>
      <c r="J3349" s="45">
        <f>JUL!I350</f>
        <v/>
      </c>
      <c r="K3349" s="44">
        <f>JUL!J350</f>
        <v/>
      </c>
      <c r="L3349" s="44">
        <f>JUL!K350</f>
        <v/>
      </c>
      <c r="M3349" s="46">
        <f>JUL!L350</f>
        <v/>
      </c>
      <c r="N3349" s="44">
        <f>JUL!M350</f>
        <v/>
      </c>
      <c r="O3349" s="44">
        <f>JUL!N350</f>
        <v/>
      </c>
      <c r="P3349" s="44">
        <f>JUL!O350</f>
        <v/>
      </c>
      <c r="Q3349" s="44">
        <f>JUL!P350</f>
        <v/>
      </c>
      <c r="R3349" s="44">
        <f>JUL!Q350</f>
        <v/>
      </c>
      <c r="S3349" s="46">
        <f>S3348+IF(X3349=0,0,M3349)</f>
        <v/>
      </c>
      <c r="T3349" s="47">
        <f>MAX(T3348,S3349)</f>
        <v/>
      </c>
      <c r="U3349" s="48">
        <f>S3349-T3349</f>
        <v/>
      </c>
      <c r="V3349" s="47">
        <f>IFERROR(SUMIFS(DATABASE!$M$5:$M$6004,DATABASE!$B$5:$B$6004,B3349,DATABASE!$X$5:$X$6004,1),0)</f>
        <v/>
      </c>
      <c r="W3349" s="31">
        <f>IFERROR(COUNTIFS(DATABASE!$B$5:$B$6004,B3349,DATABASE!$X$5:$X$6004,1),0)</f>
        <v/>
      </c>
      <c r="X3349" s="49">
        <f>--AND(ISNUMBER(B3349),C3349&lt;&gt;"",L3349&lt;&gt;"",M3349&lt;&gt;"")</f>
        <v/>
      </c>
    </row>
    <row r="3350" ht="15" customHeight="1" s="111">
      <c r="A3350" s="50" t="inlineStr">
        <is>
          <t>JUL</t>
        </is>
      </c>
      <c r="B3350" s="51">
        <f>JUL!A351</f>
        <v/>
      </c>
      <c r="C3350" s="52">
        <f>JUL!B351</f>
        <v/>
      </c>
      <c r="D3350" s="52">
        <f>JUL!C351</f>
        <v/>
      </c>
      <c r="E3350" s="52">
        <f>JUL!D351</f>
        <v/>
      </c>
      <c r="F3350" s="52">
        <f>JUL!E351</f>
        <v/>
      </c>
      <c r="G3350" s="52">
        <f>JUL!F351</f>
        <v/>
      </c>
      <c r="H3350" s="52">
        <f>JUL!G351</f>
        <v/>
      </c>
      <c r="I3350" s="53">
        <f>JUL!H351</f>
        <v/>
      </c>
      <c r="J3350" s="53">
        <f>JUL!I351</f>
        <v/>
      </c>
      <c r="K3350" s="52">
        <f>JUL!J351</f>
        <v/>
      </c>
      <c r="L3350" s="52">
        <f>JUL!K351</f>
        <v/>
      </c>
      <c r="M3350" s="54">
        <f>JUL!L351</f>
        <v/>
      </c>
      <c r="N3350" s="52">
        <f>JUL!M351</f>
        <v/>
      </c>
      <c r="O3350" s="52">
        <f>JUL!N351</f>
        <v/>
      </c>
      <c r="P3350" s="52">
        <f>JUL!O351</f>
        <v/>
      </c>
      <c r="Q3350" s="52">
        <f>JUL!P351</f>
        <v/>
      </c>
      <c r="R3350" s="52">
        <f>JUL!Q351</f>
        <v/>
      </c>
      <c r="S3350" s="54">
        <f>S3349+IF(X3350=0,0,M3350)</f>
        <v/>
      </c>
      <c r="T3350" s="55">
        <f>MAX(T3349,S3350)</f>
        <v/>
      </c>
      <c r="U3350" s="56">
        <f>S3350-T3350</f>
        <v/>
      </c>
      <c r="V3350" s="55">
        <f>IFERROR(SUMIFS(DATABASE!$M$5:$M$6004,DATABASE!$B$5:$B$6004,B3350,DATABASE!$X$5:$X$6004,1),0)</f>
        <v/>
      </c>
      <c r="W3350" s="57">
        <f>IFERROR(COUNTIFS(DATABASE!$B$5:$B$6004,B3350,DATABASE!$X$5:$X$6004,1),0)</f>
        <v/>
      </c>
      <c r="X3350" s="58">
        <f>--AND(ISNUMBER(B3350),C3350&lt;&gt;"",L3350&lt;&gt;"",M3350&lt;&gt;"")</f>
        <v/>
      </c>
    </row>
    <row r="3351" ht="15" customHeight="1" s="111">
      <c r="A3351" s="42" t="inlineStr">
        <is>
          <t>JUL</t>
        </is>
      </c>
      <c r="B3351" s="43">
        <f>JUL!A352</f>
        <v/>
      </c>
      <c r="C3351" s="44">
        <f>JUL!B352</f>
        <v/>
      </c>
      <c r="D3351" s="44">
        <f>JUL!C352</f>
        <v/>
      </c>
      <c r="E3351" s="44">
        <f>JUL!D352</f>
        <v/>
      </c>
      <c r="F3351" s="44">
        <f>JUL!E352</f>
        <v/>
      </c>
      <c r="G3351" s="44">
        <f>JUL!F352</f>
        <v/>
      </c>
      <c r="H3351" s="44">
        <f>JUL!G352</f>
        <v/>
      </c>
      <c r="I3351" s="45">
        <f>JUL!H352</f>
        <v/>
      </c>
      <c r="J3351" s="45">
        <f>JUL!I352</f>
        <v/>
      </c>
      <c r="K3351" s="44">
        <f>JUL!J352</f>
        <v/>
      </c>
      <c r="L3351" s="44">
        <f>JUL!K352</f>
        <v/>
      </c>
      <c r="M3351" s="46">
        <f>JUL!L352</f>
        <v/>
      </c>
      <c r="N3351" s="44">
        <f>JUL!M352</f>
        <v/>
      </c>
      <c r="O3351" s="44">
        <f>JUL!N352</f>
        <v/>
      </c>
      <c r="P3351" s="44">
        <f>JUL!O352</f>
        <v/>
      </c>
      <c r="Q3351" s="44">
        <f>JUL!P352</f>
        <v/>
      </c>
      <c r="R3351" s="44">
        <f>JUL!Q352</f>
        <v/>
      </c>
      <c r="S3351" s="46">
        <f>S3350+IF(X3351=0,0,M3351)</f>
        <v/>
      </c>
      <c r="T3351" s="47">
        <f>MAX(T3350,S3351)</f>
        <v/>
      </c>
      <c r="U3351" s="48">
        <f>S3351-T3351</f>
        <v/>
      </c>
      <c r="V3351" s="47">
        <f>IFERROR(SUMIFS(DATABASE!$M$5:$M$6004,DATABASE!$B$5:$B$6004,B3351,DATABASE!$X$5:$X$6004,1),0)</f>
        <v/>
      </c>
      <c r="W3351" s="31">
        <f>IFERROR(COUNTIFS(DATABASE!$B$5:$B$6004,B3351,DATABASE!$X$5:$X$6004,1),0)</f>
        <v/>
      </c>
      <c r="X3351" s="49">
        <f>--AND(ISNUMBER(B3351),C3351&lt;&gt;"",L3351&lt;&gt;"",M3351&lt;&gt;"")</f>
        <v/>
      </c>
    </row>
    <row r="3352" ht="15" customHeight="1" s="111">
      <c r="A3352" s="50" t="inlineStr">
        <is>
          <t>JUL</t>
        </is>
      </c>
      <c r="B3352" s="51">
        <f>JUL!A353</f>
        <v/>
      </c>
      <c r="C3352" s="52">
        <f>JUL!B353</f>
        <v/>
      </c>
      <c r="D3352" s="52">
        <f>JUL!C353</f>
        <v/>
      </c>
      <c r="E3352" s="52">
        <f>JUL!D353</f>
        <v/>
      </c>
      <c r="F3352" s="52">
        <f>JUL!E353</f>
        <v/>
      </c>
      <c r="G3352" s="52">
        <f>JUL!F353</f>
        <v/>
      </c>
      <c r="H3352" s="52">
        <f>JUL!G353</f>
        <v/>
      </c>
      <c r="I3352" s="53">
        <f>JUL!H353</f>
        <v/>
      </c>
      <c r="J3352" s="53">
        <f>JUL!I353</f>
        <v/>
      </c>
      <c r="K3352" s="52">
        <f>JUL!J353</f>
        <v/>
      </c>
      <c r="L3352" s="52">
        <f>JUL!K353</f>
        <v/>
      </c>
      <c r="M3352" s="54">
        <f>JUL!L353</f>
        <v/>
      </c>
      <c r="N3352" s="52">
        <f>JUL!M353</f>
        <v/>
      </c>
      <c r="O3352" s="52">
        <f>JUL!N353</f>
        <v/>
      </c>
      <c r="P3352" s="52">
        <f>JUL!O353</f>
        <v/>
      </c>
      <c r="Q3352" s="52">
        <f>JUL!P353</f>
        <v/>
      </c>
      <c r="R3352" s="52">
        <f>JUL!Q353</f>
        <v/>
      </c>
      <c r="S3352" s="54">
        <f>S3351+IF(X3352=0,0,M3352)</f>
        <v/>
      </c>
      <c r="T3352" s="55">
        <f>MAX(T3351,S3352)</f>
        <v/>
      </c>
      <c r="U3352" s="56">
        <f>S3352-T3352</f>
        <v/>
      </c>
      <c r="V3352" s="55">
        <f>IFERROR(SUMIFS(DATABASE!$M$5:$M$6004,DATABASE!$B$5:$B$6004,B3352,DATABASE!$X$5:$X$6004,1),0)</f>
        <v/>
      </c>
      <c r="W3352" s="57">
        <f>IFERROR(COUNTIFS(DATABASE!$B$5:$B$6004,B3352,DATABASE!$X$5:$X$6004,1),0)</f>
        <v/>
      </c>
      <c r="X3352" s="58">
        <f>--AND(ISNUMBER(B3352),C3352&lt;&gt;"",L3352&lt;&gt;"",M3352&lt;&gt;"")</f>
        <v/>
      </c>
    </row>
    <row r="3353" ht="15" customHeight="1" s="111">
      <c r="A3353" s="42" t="inlineStr">
        <is>
          <t>JUL</t>
        </is>
      </c>
      <c r="B3353" s="43">
        <f>JUL!A354</f>
        <v/>
      </c>
      <c r="C3353" s="44">
        <f>JUL!B354</f>
        <v/>
      </c>
      <c r="D3353" s="44">
        <f>JUL!C354</f>
        <v/>
      </c>
      <c r="E3353" s="44">
        <f>JUL!D354</f>
        <v/>
      </c>
      <c r="F3353" s="44">
        <f>JUL!E354</f>
        <v/>
      </c>
      <c r="G3353" s="44">
        <f>JUL!F354</f>
        <v/>
      </c>
      <c r="H3353" s="44">
        <f>JUL!G354</f>
        <v/>
      </c>
      <c r="I3353" s="45">
        <f>JUL!H354</f>
        <v/>
      </c>
      <c r="J3353" s="45">
        <f>JUL!I354</f>
        <v/>
      </c>
      <c r="K3353" s="44">
        <f>JUL!J354</f>
        <v/>
      </c>
      <c r="L3353" s="44">
        <f>JUL!K354</f>
        <v/>
      </c>
      <c r="M3353" s="46">
        <f>JUL!L354</f>
        <v/>
      </c>
      <c r="N3353" s="44">
        <f>JUL!M354</f>
        <v/>
      </c>
      <c r="O3353" s="44">
        <f>JUL!N354</f>
        <v/>
      </c>
      <c r="P3353" s="44">
        <f>JUL!O354</f>
        <v/>
      </c>
      <c r="Q3353" s="44">
        <f>JUL!P354</f>
        <v/>
      </c>
      <c r="R3353" s="44">
        <f>JUL!Q354</f>
        <v/>
      </c>
      <c r="S3353" s="46">
        <f>S3352+IF(X3353=0,0,M3353)</f>
        <v/>
      </c>
      <c r="T3353" s="47">
        <f>MAX(T3352,S3353)</f>
        <v/>
      </c>
      <c r="U3353" s="48">
        <f>S3353-T3353</f>
        <v/>
      </c>
      <c r="V3353" s="47">
        <f>IFERROR(SUMIFS(DATABASE!$M$5:$M$6004,DATABASE!$B$5:$B$6004,B3353,DATABASE!$X$5:$X$6004,1),0)</f>
        <v/>
      </c>
      <c r="W3353" s="31">
        <f>IFERROR(COUNTIFS(DATABASE!$B$5:$B$6004,B3353,DATABASE!$X$5:$X$6004,1),0)</f>
        <v/>
      </c>
      <c r="X3353" s="49">
        <f>--AND(ISNUMBER(B3353),C3353&lt;&gt;"",L3353&lt;&gt;"",M3353&lt;&gt;"")</f>
        <v/>
      </c>
    </row>
    <row r="3354" ht="15" customHeight="1" s="111">
      <c r="A3354" s="50" t="inlineStr">
        <is>
          <t>JUL</t>
        </is>
      </c>
      <c r="B3354" s="51">
        <f>JUL!A355</f>
        <v/>
      </c>
      <c r="C3354" s="52">
        <f>JUL!B355</f>
        <v/>
      </c>
      <c r="D3354" s="52">
        <f>JUL!C355</f>
        <v/>
      </c>
      <c r="E3354" s="52">
        <f>JUL!D355</f>
        <v/>
      </c>
      <c r="F3354" s="52">
        <f>JUL!E355</f>
        <v/>
      </c>
      <c r="G3354" s="52">
        <f>JUL!F355</f>
        <v/>
      </c>
      <c r="H3354" s="52">
        <f>JUL!G355</f>
        <v/>
      </c>
      <c r="I3354" s="53">
        <f>JUL!H355</f>
        <v/>
      </c>
      <c r="J3354" s="53">
        <f>JUL!I355</f>
        <v/>
      </c>
      <c r="K3354" s="52">
        <f>JUL!J355</f>
        <v/>
      </c>
      <c r="L3354" s="52">
        <f>JUL!K355</f>
        <v/>
      </c>
      <c r="M3354" s="54">
        <f>JUL!L355</f>
        <v/>
      </c>
      <c r="N3354" s="52">
        <f>JUL!M355</f>
        <v/>
      </c>
      <c r="O3354" s="52">
        <f>JUL!N355</f>
        <v/>
      </c>
      <c r="P3354" s="52">
        <f>JUL!O355</f>
        <v/>
      </c>
      <c r="Q3354" s="52">
        <f>JUL!P355</f>
        <v/>
      </c>
      <c r="R3354" s="52">
        <f>JUL!Q355</f>
        <v/>
      </c>
      <c r="S3354" s="54">
        <f>S3353+IF(X3354=0,0,M3354)</f>
        <v/>
      </c>
      <c r="T3354" s="55">
        <f>MAX(T3353,S3354)</f>
        <v/>
      </c>
      <c r="U3354" s="56">
        <f>S3354-T3354</f>
        <v/>
      </c>
      <c r="V3354" s="55">
        <f>IFERROR(SUMIFS(DATABASE!$M$5:$M$6004,DATABASE!$B$5:$B$6004,B3354,DATABASE!$X$5:$X$6004,1),0)</f>
        <v/>
      </c>
      <c r="W3354" s="57">
        <f>IFERROR(COUNTIFS(DATABASE!$B$5:$B$6004,B3354,DATABASE!$X$5:$X$6004,1),0)</f>
        <v/>
      </c>
      <c r="X3354" s="58">
        <f>--AND(ISNUMBER(B3354),C3354&lt;&gt;"",L3354&lt;&gt;"",M3354&lt;&gt;"")</f>
        <v/>
      </c>
    </row>
    <row r="3355" ht="15" customHeight="1" s="111">
      <c r="A3355" s="42" t="inlineStr">
        <is>
          <t>JUL</t>
        </is>
      </c>
      <c r="B3355" s="43">
        <f>JUL!A356</f>
        <v/>
      </c>
      <c r="C3355" s="44">
        <f>JUL!B356</f>
        <v/>
      </c>
      <c r="D3355" s="44">
        <f>JUL!C356</f>
        <v/>
      </c>
      <c r="E3355" s="44">
        <f>JUL!D356</f>
        <v/>
      </c>
      <c r="F3355" s="44">
        <f>JUL!E356</f>
        <v/>
      </c>
      <c r="G3355" s="44">
        <f>JUL!F356</f>
        <v/>
      </c>
      <c r="H3355" s="44">
        <f>JUL!G356</f>
        <v/>
      </c>
      <c r="I3355" s="45">
        <f>JUL!H356</f>
        <v/>
      </c>
      <c r="J3355" s="45">
        <f>JUL!I356</f>
        <v/>
      </c>
      <c r="K3355" s="44">
        <f>JUL!J356</f>
        <v/>
      </c>
      <c r="L3355" s="44">
        <f>JUL!K356</f>
        <v/>
      </c>
      <c r="M3355" s="46">
        <f>JUL!L356</f>
        <v/>
      </c>
      <c r="N3355" s="44">
        <f>JUL!M356</f>
        <v/>
      </c>
      <c r="O3355" s="44">
        <f>JUL!N356</f>
        <v/>
      </c>
      <c r="P3355" s="44">
        <f>JUL!O356</f>
        <v/>
      </c>
      <c r="Q3355" s="44">
        <f>JUL!P356</f>
        <v/>
      </c>
      <c r="R3355" s="44">
        <f>JUL!Q356</f>
        <v/>
      </c>
      <c r="S3355" s="46">
        <f>S3354+IF(X3355=0,0,M3355)</f>
        <v/>
      </c>
      <c r="T3355" s="47">
        <f>MAX(T3354,S3355)</f>
        <v/>
      </c>
      <c r="U3355" s="48">
        <f>S3355-T3355</f>
        <v/>
      </c>
      <c r="V3355" s="47">
        <f>IFERROR(SUMIFS(DATABASE!$M$5:$M$6004,DATABASE!$B$5:$B$6004,B3355,DATABASE!$X$5:$X$6004,1),0)</f>
        <v/>
      </c>
      <c r="W3355" s="31">
        <f>IFERROR(COUNTIFS(DATABASE!$B$5:$B$6004,B3355,DATABASE!$X$5:$X$6004,1),0)</f>
        <v/>
      </c>
      <c r="X3355" s="49">
        <f>--AND(ISNUMBER(B3355),C3355&lt;&gt;"",L3355&lt;&gt;"",M3355&lt;&gt;"")</f>
        <v/>
      </c>
    </row>
    <row r="3356" ht="15" customHeight="1" s="111">
      <c r="A3356" s="50" t="inlineStr">
        <is>
          <t>JUL</t>
        </is>
      </c>
      <c r="B3356" s="51">
        <f>JUL!A357</f>
        <v/>
      </c>
      <c r="C3356" s="52">
        <f>JUL!B357</f>
        <v/>
      </c>
      <c r="D3356" s="52">
        <f>JUL!C357</f>
        <v/>
      </c>
      <c r="E3356" s="52">
        <f>JUL!D357</f>
        <v/>
      </c>
      <c r="F3356" s="52">
        <f>JUL!E357</f>
        <v/>
      </c>
      <c r="G3356" s="52">
        <f>JUL!F357</f>
        <v/>
      </c>
      <c r="H3356" s="52">
        <f>JUL!G357</f>
        <v/>
      </c>
      <c r="I3356" s="53">
        <f>JUL!H357</f>
        <v/>
      </c>
      <c r="J3356" s="53">
        <f>JUL!I357</f>
        <v/>
      </c>
      <c r="K3356" s="52">
        <f>JUL!J357</f>
        <v/>
      </c>
      <c r="L3356" s="52">
        <f>JUL!K357</f>
        <v/>
      </c>
      <c r="M3356" s="54">
        <f>JUL!L357</f>
        <v/>
      </c>
      <c r="N3356" s="52">
        <f>JUL!M357</f>
        <v/>
      </c>
      <c r="O3356" s="52">
        <f>JUL!N357</f>
        <v/>
      </c>
      <c r="P3356" s="52">
        <f>JUL!O357</f>
        <v/>
      </c>
      <c r="Q3356" s="52">
        <f>JUL!P357</f>
        <v/>
      </c>
      <c r="R3356" s="52">
        <f>JUL!Q357</f>
        <v/>
      </c>
      <c r="S3356" s="54">
        <f>S3355+IF(X3356=0,0,M3356)</f>
        <v/>
      </c>
      <c r="T3356" s="55">
        <f>MAX(T3355,S3356)</f>
        <v/>
      </c>
      <c r="U3356" s="56">
        <f>S3356-T3356</f>
        <v/>
      </c>
      <c r="V3356" s="55">
        <f>IFERROR(SUMIFS(DATABASE!$M$5:$M$6004,DATABASE!$B$5:$B$6004,B3356,DATABASE!$X$5:$X$6004,1),0)</f>
        <v/>
      </c>
      <c r="W3356" s="57">
        <f>IFERROR(COUNTIFS(DATABASE!$B$5:$B$6004,B3356,DATABASE!$X$5:$X$6004,1),0)</f>
        <v/>
      </c>
      <c r="X3356" s="58">
        <f>--AND(ISNUMBER(B3356),C3356&lt;&gt;"",L3356&lt;&gt;"",M3356&lt;&gt;"")</f>
        <v/>
      </c>
    </row>
    <row r="3357" ht="15" customHeight="1" s="111">
      <c r="A3357" s="42" t="inlineStr">
        <is>
          <t>JUL</t>
        </is>
      </c>
      <c r="B3357" s="43">
        <f>JUL!A358</f>
        <v/>
      </c>
      <c r="C3357" s="44">
        <f>JUL!B358</f>
        <v/>
      </c>
      <c r="D3357" s="44">
        <f>JUL!C358</f>
        <v/>
      </c>
      <c r="E3357" s="44">
        <f>JUL!D358</f>
        <v/>
      </c>
      <c r="F3357" s="44">
        <f>JUL!E358</f>
        <v/>
      </c>
      <c r="G3357" s="44">
        <f>JUL!F358</f>
        <v/>
      </c>
      <c r="H3357" s="44">
        <f>JUL!G358</f>
        <v/>
      </c>
      <c r="I3357" s="45">
        <f>JUL!H358</f>
        <v/>
      </c>
      <c r="J3357" s="45">
        <f>JUL!I358</f>
        <v/>
      </c>
      <c r="K3357" s="44">
        <f>JUL!J358</f>
        <v/>
      </c>
      <c r="L3357" s="44">
        <f>JUL!K358</f>
        <v/>
      </c>
      <c r="M3357" s="46">
        <f>JUL!L358</f>
        <v/>
      </c>
      <c r="N3357" s="44">
        <f>JUL!M358</f>
        <v/>
      </c>
      <c r="O3357" s="44">
        <f>JUL!N358</f>
        <v/>
      </c>
      <c r="P3357" s="44">
        <f>JUL!O358</f>
        <v/>
      </c>
      <c r="Q3357" s="44">
        <f>JUL!P358</f>
        <v/>
      </c>
      <c r="R3357" s="44">
        <f>JUL!Q358</f>
        <v/>
      </c>
      <c r="S3357" s="46">
        <f>S3356+IF(X3357=0,0,M3357)</f>
        <v/>
      </c>
      <c r="T3357" s="47">
        <f>MAX(T3356,S3357)</f>
        <v/>
      </c>
      <c r="U3357" s="48">
        <f>S3357-T3357</f>
        <v/>
      </c>
      <c r="V3357" s="47">
        <f>IFERROR(SUMIFS(DATABASE!$M$5:$M$6004,DATABASE!$B$5:$B$6004,B3357,DATABASE!$X$5:$X$6004,1),0)</f>
        <v/>
      </c>
      <c r="W3357" s="31">
        <f>IFERROR(COUNTIFS(DATABASE!$B$5:$B$6004,B3357,DATABASE!$X$5:$X$6004,1),0)</f>
        <v/>
      </c>
      <c r="X3357" s="49">
        <f>--AND(ISNUMBER(B3357),C3357&lt;&gt;"",L3357&lt;&gt;"",M3357&lt;&gt;"")</f>
        <v/>
      </c>
    </row>
    <row r="3358" ht="15" customHeight="1" s="111">
      <c r="A3358" s="50" t="inlineStr">
        <is>
          <t>JUL</t>
        </is>
      </c>
      <c r="B3358" s="51">
        <f>JUL!A359</f>
        <v/>
      </c>
      <c r="C3358" s="52">
        <f>JUL!B359</f>
        <v/>
      </c>
      <c r="D3358" s="52">
        <f>JUL!C359</f>
        <v/>
      </c>
      <c r="E3358" s="52">
        <f>JUL!D359</f>
        <v/>
      </c>
      <c r="F3358" s="52">
        <f>JUL!E359</f>
        <v/>
      </c>
      <c r="G3358" s="52">
        <f>JUL!F359</f>
        <v/>
      </c>
      <c r="H3358" s="52">
        <f>JUL!G359</f>
        <v/>
      </c>
      <c r="I3358" s="53">
        <f>JUL!H359</f>
        <v/>
      </c>
      <c r="J3358" s="53">
        <f>JUL!I359</f>
        <v/>
      </c>
      <c r="K3358" s="52">
        <f>JUL!J359</f>
        <v/>
      </c>
      <c r="L3358" s="52">
        <f>JUL!K359</f>
        <v/>
      </c>
      <c r="M3358" s="54">
        <f>JUL!L359</f>
        <v/>
      </c>
      <c r="N3358" s="52">
        <f>JUL!M359</f>
        <v/>
      </c>
      <c r="O3358" s="52">
        <f>JUL!N359</f>
        <v/>
      </c>
      <c r="P3358" s="52">
        <f>JUL!O359</f>
        <v/>
      </c>
      <c r="Q3358" s="52">
        <f>JUL!P359</f>
        <v/>
      </c>
      <c r="R3358" s="52">
        <f>JUL!Q359</f>
        <v/>
      </c>
      <c r="S3358" s="54">
        <f>S3357+IF(X3358=0,0,M3358)</f>
        <v/>
      </c>
      <c r="T3358" s="55">
        <f>MAX(T3357,S3358)</f>
        <v/>
      </c>
      <c r="U3358" s="56">
        <f>S3358-T3358</f>
        <v/>
      </c>
      <c r="V3358" s="55">
        <f>IFERROR(SUMIFS(DATABASE!$M$5:$M$6004,DATABASE!$B$5:$B$6004,B3358,DATABASE!$X$5:$X$6004,1),0)</f>
        <v/>
      </c>
      <c r="W3358" s="57">
        <f>IFERROR(COUNTIFS(DATABASE!$B$5:$B$6004,B3358,DATABASE!$X$5:$X$6004,1),0)</f>
        <v/>
      </c>
      <c r="X3358" s="58">
        <f>--AND(ISNUMBER(B3358),C3358&lt;&gt;"",L3358&lt;&gt;"",M3358&lt;&gt;"")</f>
        <v/>
      </c>
    </row>
    <row r="3359" ht="15" customHeight="1" s="111">
      <c r="A3359" s="42" t="inlineStr">
        <is>
          <t>JUL</t>
        </is>
      </c>
      <c r="B3359" s="43">
        <f>JUL!A360</f>
        <v/>
      </c>
      <c r="C3359" s="44">
        <f>JUL!B360</f>
        <v/>
      </c>
      <c r="D3359" s="44">
        <f>JUL!C360</f>
        <v/>
      </c>
      <c r="E3359" s="44">
        <f>JUL!D360</f>
        <v/>
      </c>
      <c r="F3359" s="44">
        <f>JUL!E360</f>
        <v/>
      </c>
      <c r="G3359" s="44">
        <f>JUL!F360</f>
        <v/>
      </c>
      <c r="H3359" s="44">
        <f>JUL!G360</f>
        <v/>
      </c>
      <c r="I3359" s="45">
        <f>JUL!H360</f>
        <v/>
      </c>
      <c r="J3359" s="45">
        <f>JUL!I360</f>
        <v/>
      </c>
      <c r="K3359" s="44">
        <f>JUL!J360</f>
        <v/>
      </c>
      <c r="L3359" s="44">
        <f>JUL!K360</f>
        <v/>
      </c>
      <c r="M3359" s="46">
        <f>JUL!L360</f>
        <v/>
      </c>
      <c r="N3359" s="44">
        <f>JUL!M360</f>
        <v/>
      </c>
      <c r="O3359" s="44">
        <f>JUL!N360</f>
        <v/>
      </c>
      <c r="P3359" s="44">
        <f>JUL!O360</f>
        <v/>
      </c>
      <c r="Q3359" s="44">
        <f>JUL!P360</f>
        <v/>
      </c>
      <c r="R3359" s="44">
        <f>JUL!Q360</f>
        <v/>
      </c>
      <c r="S3359" s="46">
        <f>S3358+IF(X3359=0,0,M3359)</f>
        <v/>
      </c>
      <c r="T3359" s="47">
        <f>MAX(T3358,S3359)</f>
        <v/>
      </c>
      <c r="U3359" s="48">
        <f>S3359-T3359</f>
        <v/>
      </c>
      <c r="V3359" s="47">
        <f>IFERROR(SUMIFS(DATABASE!$M$5:$M$6004,DATABASE!$B$5:$B$6004,B3359,DATABASE!$X$5:$X$6004,1),0)</f>
        <v/>
      </c>
      <c r="W3359" s="31">
        <f>IFERROR(COUNTIFS(DATABASE!$B$5:$B$6004,B3359,DATABASE!$X$5:$X$6004,1),0)</f>
        <v/>
      </c>
      <c r="X3359" s="49">
        <f>--AND(ISNUMBER(B3359),C3359&lt;&gt;"",L3359&lt;&gt;"",M3359&lt;&gt;"")</f>
        <v/>
      </c>
    </row>
    <row r="3360" ht="15" customHeight="1" s="111">
      <c r="A3360" s="50" t="inlineStr">
        <is>
          <t>JUL</t>
        </is>
      </c>
      <c r="B3360" s="51">
        <f>JUL!A361</f>
        <v/>
      </c>
      <c r="C3360" s="52">
        <f>JUL!B361</f>
        <v/>
      </c>
      <c r="D3360" s="52">
        <f>JUL!C361</f>
        <v/>
      </c>
      <c r="E3360" s="52">
        <f>JUL!D361</f>
        <v/>
      </c>
      <c r="F3360" s="52">
        <f>JUL!E361</f>
        <v/>
      </c>
      <c r="G3360" s="52">
        <f>JUL!F361</f>
        <v/>
      </c>
      <c r="H3360" s="52">
        <f>JUL!G361</f>
        <v/>
      </c>
      <c r="I3360" s="53">
        <f>JUL!H361</f>
        <v/>
      </c>
      <c r="J3360" s="53">
        <f>JUL!I361</f>
        <v/>
      </c>
      <c r="K3360" s="52">
        <f>JUL!J361</f>
        <v/>
      </c>
      <c r="L3360" s="52">
        <f>JUL!K361</f>
        <v/>
      </c>
      <c r="M3360" s="54">
        <f>JUL!L361</f>
        <v/>
      </c>
      <c r="N3360" s="52">
        <f>JUL!M361</f>
        <v/>
      </c>
      <c r="O3360" s="52">
        <f>JUL!N361</f>
        <v/>
      </c>
      <c r="P3360" s="52">
        <f>JUL!O361</f>
        <v/>
      </c>
      <c r="Q3360" s="52">
        <f>JUL!P361</f>
        <v/>
      </c>
      <c r="R3360" s="52">
        <f>JUL!Q361</f>
        <v/>
      </c>
      <c r="S3360" s="54">
        <f>S3359+IF(X3360=0,0,M3360)</f>
        <v/>
      </c>
      <c r="T3360" s="55">
        <f>MAX(T3359,S3360)</f>
        <v/>
      </c>
      <c r="U3360" s="56">
        <f>S3360-T3360</f>
        <v/>
      </c>
      <c r="V3360" s="55">
        <f>IFERROR(SUMIFS(DATABASE!$M$5:$M$6004,DATABASE!$B$5:$B$6004,B3360,DATABASE!$X$5:$X$6004,1),0)</f>
        <v/>
      </c>
      <c r="W3360" s="57">
        <f>IFERROR(COUNTIFS(DATABASE!$B$5:$B$6004,B3360,DATABASE!$X$5:$X$6004,1),0)</f>
        <v/>
      </c>
      <c r="X3360" s="58">
        <f>--AND(ISNUMBER(B3360),C3360&lt;&gt;"",L3360&lt;&gt;"",M3360&lt;&gt;"")</f>
        <v/>
      </c>
    </row>
    <row r="3361" ht="15" customHeight="1" s="111">
      <c r="A3361" s="42" t="inlineStr">
        <is>
          <t>JUL</t>
        </is>
      </c>
      <c r="B3361" s="43">
        <f>JUL!A362</f>
        <v/>
      </c>
      <c r="C3361" s="44">
        <f>JUL!B362</f>
        <v/>
      </c>
      <c r="D3361" s="44">
        <f>JUL!C362</f>
        <v/>
      </c>
      <c r="E3361" s="44">
        <f>JUL!D362</f>
        <v/>
      </c>
      <c r="F3361" s="44">
        <f>JUL!E362</f>
        <v/>
      </c>
      <c r="G3361" s="44">
        <f>JUL!F362</f>
        <v/>
      </c>
      <c r="H3361" s="44">
        <f>JUL!G362</f>
        <v/>
      </c>
      <c r="I3361" s="45">
        <f>JUL!H362</f>
        <v/>
      </c>
      <c r="J3361" s="45">
        <f>JUL!I362</f>
        <v/>
      </c>
      <c r="K3361" s="44">
        <f>JUL!J362</f>
        <v/>
      </c>
      <c r="L3361" s="44">
        <f>JUL!K362</f>
        <v/>
      </c>
      <c r="M3361" s="46">
        <f>JUL!L362</f>
        <v/>
      </c>
      <c r="N3361" s="44">
        <f>JUL!M362</f>
        <v/>
      </c>
      <c r="O3361" s="44">
        <f>JUL!N362</f>
        <v/>
      </c>
      <c r="P3361" s="44">
        <f>JUL!O362</f>
        <v/>
      </c>
      <c r="Q3361" s="44">
        <f>JUL!P362</f>
        <v/>
      </c>
      <c r="R3361" s="44">
        <f>JUL!Q362</f>
        <v/>
      </c>
      <c r="S3361" s="46">
        <f>S3360+IF(X3361=0,0,M3361)</f>
        <v/>
      </c>
      <c r="T3361" s="47">
        <f>MAX(T3360,S3361)</f>
        <v/>
      </c>
      <c r="U3361" s="48">
        <f>S3361-T3361</f>
        <v/>
      </c>
      <c r="V3361" s="47">
        <f>IFERROR(SUMIFS(DATABASE!$M$5:$M$6004,DATABASE!$B$5:$B$6004,B3361,DATABASE!$X$5:$X$6004,1),0)</f>
        <v/>
      </c>
      <c r="W3361" s="31">
        <f>IFERROR(COUNTIFS(DATABASE!$B$5:$B$6004,B3361,DATABASE!$X$5:$X$6004,1),0)</f>
        <v/>
      </c>
      <c r="X3361" s="49">
        <f>--AND(ISNUMBER(B3361),C3361&lt;&gt;"",L3361&lt;&gt;"",M3361&lt;&gt;"")</f>
        <v/>
      </c>
    </row>
    <row r="3362" ht="15" customHeight="1" s="111">
      <c r="A3362" s="50" t="inlineStr">
        <is>
          <t>JUL</t>
        </is>
      </c>
      <c r="B3362" s="51">
        <f>JUL!A363</f>
        <v/>
      </c>
      <c r="C3362" s="52">
        <f>JUL!B363</f>
        <v/>
      </c>
      <c r="D3362" s="52">
        <f>JUL!C363</f>
        <v/>
      </c>
      <c r="E3362" s="52">
        <f>JUL!D363</f>
        <v/>
      </c>
      <c r="F3362" s="52">
        <f>JUL!E363</f>
        <v/>
      </c>
      <c r="G3362" s="52">
        <f>JUL!F363</f>
        <v/>
      </c>
      <c r="H3362" s="52">
        <f>JUL!G363</f>
        <v/>
      </c>
      <c r="I3362" s="53">
        <f>JUL!H363</f>
        <v/>
      </c>
      <c r="J3362" s="53">
        <f>JUL!I363</f>
        <v/>
      </c>
      <c r="K3362" s="52">
        <f>JUL!J363</f>
        <v/>
      </c>
      <c r="L3362" s="52">
        <f>JUL!K363</f>
        <v/>
      </c>
      <c r="M3362" s="54">
        <f>JUL!L363</f>
        <v/>
      </c>
      <c r="N3362" s="52">
        <f>JUL!M363</f>
        <v/>
      </c>
      <c r="O3362" s="52">
        <f>JUL!N363</f>
        <v/>
      </c>
      <c r="P3362" s="52">
        <f>JUL!O363</f>
        <v/>
      </c>
      <c r="Q3362" s="52">
        <f>JUL!P363</f>
        <v/>
      </c>
      <c r="R3362" s="52">
        <f>JUL!Q363</f>
        <v/>
      </c>
      <c r="S3362" s="54">
        <f>S3361+IF(X3362=0,0,M3362)</f>
        <v/>
      </c>
      <c r="T3362" s="55">
        <f>MAX(T3361,S3362)</f>
        <v/>
      </c>
      <c r="U3362" s="56">
        <f>S3362-T3362</f>
        <v/>
      </c>
      <c r="V3362" s="55">
        <f>IFERROR(SUMIFS(DATABASE!$M$5:$M$6004,DATABASE!$B$5:$B$6004,B3362,DATABASE!$X$5:$X$6004,1),0)</f>
        <v/>
      </c>
      <c r="W3362" s="57">
        <f>IFERROR(COUNTIFS(DATABASE!$B$5:$B$6004,B3362,DATABASE!$X$5:$X$6004,1),0)</f>
        <v/>
      </c>
      <c r="X3362" s="58">
        <f>--AND(ISNUMBER(B3362),C3362&lt;&gt;"",L3362&lt;&gt;"",M3362&lt;&gt;"")</f>
        <v/>
      </c>
    </row>
    <row r="3363" ht="15" customHeight="1" s="111">
      <c r="A3363" s="42" t="inlineStr">
        <is>
          <t>JUL</t>
        </is>
      </c>
      <c r="B3363" s="43">
        <f>JUL!A364</f>
        <v/>
      </c>
      <c r="C3363" s="44">
        <f>JUL!B364</f>
        <v/>
      </c>
      <c r="D3363" s="44">
        <f>JUL!C364</f>
        <v/>
      </c>
      <c r="E3363" s="44">
        <f>JUL!D364</f>
        <v/>
      </c>
      <c r="F3363" s="44">
        <f>JUL!E364</f>
        <v/>
      </c>
      <c r="G3363" s="44">
        <f>JUL!F364</f>
        <v/>
      </c>
      <c r="H3363" s="44">
        <f>JUL!G364</f>
        <v/>
      </c>
      <c r="I3363" s="45">
        <f>JUL!H364</f>
        <v/>
      </c>
      <c r="J3363" s="45">
        <f>JUL!I364</f>
        <v/>
      </c>
      <c r="K3363" s="44">
        <f>JUL!J364</f>
        <v/>
      </c>
      <c r="L3363" s="44">
        <f>JUL!K364</f>
        <v/>
      </c>
      <c r="M3363" s="46">
        <f>JUL!L364</f>
        <v/>
      </c>
      <c r="N3363" s="44">
        <f>JUL!M364</f>
        <v/>
      </c>
      <c r="O3363" s="44">
        <f>JUL!N364</f>
        <v/>
      </c>
      <c r="P3363" s="44">
        <f>JUL!O364</f>
        <v/>
      </c>
      <c r="Q3363" s="44">
        <f>JUL!P364</f>
        <v/>
      </c>
      <c r="R3363" s="44">
        <f>JUL!Q364</f>
        <v/>
      </c>
      <c r="S3363" s="46">
        <f>S3362+IF(X3363=0,0,M3363)</f>
        <v/>
      </c>
      <c r="T3363" s="47">
        <f>MAX(T3362,S3363)</f>
        <v/>
      </c>
      <c r="U3363" s="48">
        <f>S3363-T3363</f>
        <v/>
      </c>
      <c r="V3363" s="47">
        <f>IFERROR(SUMIFS(DATABASE!$M$5:$M$6004,DATABASE!$B$5:$B$6004,B3363,DATABASE!$X$5:$X$6004,1),0)</f>
        <v/>
      </c>
      <c r="W3363" s="31">
        <f>IFERROR(COUNTIFS(DATABASE!$B$5:$B$6004,B3363,DATABASE!$X$5:$X$6004,1),0)</f>
        <v/>
      </c>
      <c r="X3363" s="49">
        <f>--AND(ISNUMBER(B3363),C3363&lt;&gt;"",L3363&lt;&gt;"",M3363&lt;&gt;"")</f>
        <v/>
      </c>
    </row>
    <row r="3364" ht="15" customHeight="1" s="111">
      <c r="A3364" s="50" t="inlineStr">
        <is>
          <t>JUL</t>
        </is>
      </c>
      <c r="B3364" s="51">
        <f>JUL!A365</f>
        <v/>
      </c>
      <c r="C3364" s="52">
        <f>JUL!B365</f>
        <v/>
      </c>
      <c r="D3364" s="52">
        <f>JUL!C365</f>
        <v/>
      </c>
      <c r="E3364" s="52">
        <f>JUL!D365</f>
        <v/>
      </c>
      <c r="F3364" s="52">
        <f>JUL!E365</f>
        <v/>
      </c>
      <c r="G3364" s="52">
        <f>JUL!F365</f>
        <v/>
      </c>
      <c r="H3364" s="52">
        <f>JUL!G365</f>
        <v/>
      </c>
      <c r="I3364" s="53">
        <f>JUL!H365</f>
        <v/>
      </c>
      <c r="J3364" s="53">
        <f>JUL!I365</f>
        <v/>
      </c>
      <c r="K3364" s="52">
        <f>JUL!J365</f>
        <v/>
      </c>
      <c r="L3364" s="52">
        <f>JUL!K365</f>
        <v/>
      </c>
      <c r="M3364" s="54">
        <f>JUL!L365</f>
        <v/>
      </c>
      <c r="N3364" s="52">
        <f>JUL!M365</f>
        <v/>
      </c>
      <c r="O3364" s="52">
        <f>JUL!N365</f>
        <v/>
      </c>
      <c r="P3364" s="52">
        <f>JUL!O365</f>
        <v/>
      </c>
      <c r="Q3364" s="52">
        <f>JUL!P365</f>
        <v/>
      </c>
      <c r="R3364" s="52">
        <f>JUL!Q365</f>
        <v/>
      </c>
      <c r="S3364" s="54">
        <f>S3363+IF(X3364=0,0,M3364)</f>
        <v/>
      </c>
      <c r="T3364" s="55">
        <f>MAX(T3363,S3364)</f>
        <v/>
      </c>
      <c r="U3364" s="56">
        <f>S3364-T3364</f>
        <v/>
      </c>
      <c r="V3364" s="55">
        <f>IFERROR(SUMIFS(DATABASE!$M$5:$M$6004,DATABASE!$B$5:$B$6004,B3364,DATABASE!$X$5:$X$6004,1),0)</f>
        <v/>
      </c>
      <c r="W3364" s="57">
        <f>IFERROR(COUNTIFS(DATABASE!$B$5:$B$6004,B3364,DATABASE!$X$5:$X$6004,1),0)</f>
        <v/>
      </c>
      <c r="X3364" s="58">
        <f>--AND(ISNUMBER(B3364),C3364&lt;&gt;"",L3364&lt;&gt;"",M3364&lt;&gt;"")</f>
        <v/>
      </c>
    </row>
    <row r="3365" ht="15" customHeight="1" s="111">
      <c r="A3365" s="42" t="inlineStr">
        <is>
          <t>JUL</t>
        </is>
      </c>
      <c r="B3365" s="43">
        <f>JUL!A366</f>
        <v/>
      </c>
      <c r="C3365" s="44">
        <f>JUL!B366</f>
        <v/>
      </c>
      <c r="D3365" s="44">
        <f>JUL!C366</f>
        <v/>
      </c>
      <c r="E3365" s="44">
        <f>JUL!D366</f>
        <v/>
      </c>
      <c r="F3365" s="44">
        <f>JUL!E366</f>
        <v/>
      </c>
      <c r="G3365" s="44">
        <f>JUL!F366</f>
        <v/>
      </c>
      <c r="H3365" s="44">
        <f>JUL!G366</f>
        <v/>
      </c>
      <c r="I3365" s="45">
        <f>JUL!H366</f>
        <v/>
      </c>
      <c r="J3365" s="45">
        <f>JUL!I366</f>
        <v/>
      </c>
      <c r="K3365" s="44">
        <f>JUL!J366</f>
        <v/>
      </c>
      <c r="L3365" s="44">
        <f>JUL!K366</f>
        <v/>
      </c>
      <c r="M3365" s="46">
        <f>JUL!L366</f>
        <v/>
      </c>
      <c r="N3365" s="44">
        <f>JUL!M366</f>
        <v/>
      </c>
      <c r="O3365" s="44">
        <f>JUL!N366</f>
        <v/>
      </c>
      <c r="P3365" s="44">
        <f>JUL!O366</f>
        <v/>
      </c>
      <c r="Q3365" s="44">
        <f>JUL!P366</f>
        <v/>
      </c>
      <c r="R3365" s="44">
        <f>JUL!Q366</f>
        <v/>
      </c>
      <c r="S3365" s="46">
        <f>S3364+IF(X3365=0,0,M3365)</f>
        <v/>
      </c>
      <c r="T3365" s="47">
        <f>MAX(T3364,S3365)</f>
        <v/>
      </c>
      <c r="U3365" s="48">
        <f>S3365-T3365</f>
        <v/>
      </c>
      <c r="V3365" s="47">
        <f>IFERROR(SUMIFS(DATABASE!$M$5:$M$6004,DATABASE!$B$5:$B$6004,B3365,DATABASE!$X$5:$X$6004,1),0)</f>
        <v/>
      </c>
      <c r="W3365" s="31">
        <f>IFERROR(COUNTIFS(DATABASE!$B$5:$B$6004,B3365,DATABASE!$X$5:$X$6004,1),0)</f>
        <v/>
      </c>
      <c r="X3365" s="49">
        <f>--AND(ISNUMBER(B3365),C3365&lt;&gt;"",L3365&lt;&gt;"",M3365&lt;&gt;"")</f>
        <v/>
      </c>
    </row>
    <row r="3366" ht="15" customHeight="1" s="111">
      <c r="A3366" s="50" t="inlineStr">
        <is>
          <t>JUL</t>
        </is>
      </c>
      <c r="B3366" s="51">
        <f>JUL!A367</f>
        <v/>
      </c>
      <c r="C3366" s="52">
        <f>JUL!B367</f>
        <v/>
      </c>
      <c r="D3366" s="52">
        <f>JUL!C367</f>
        <v/>
      </c>
      <c r="E3366" s="52">
        <f>JUL!D367</f>
        <v/>
      </c>
      <c r="F3366" s="52">
        <f>JUL!E367</f>
        <v/>
      </c>
      <c r="G3366" s="52">
        <f>JUL!F367</f>
        <v/>
      </c>
      <c r="H3366" s="52">
        <f>JUL!G367</f>
        <v/>
      </c>
      <c r="I3366" s="53">
        <f>JUL!H367</f>
        <v/>
      </c>
      <c r="J3366" s="53">
        <f>JUL!I367</f>
        <v/>
      </c>
      <c r="K3366" s="52">
        <f>JUL!J367</f>
        <v/>
      </c>
      <c r="L3366" s="52">
        <f>JUL!K367</f>
        <v/>
      </c>
      <c r="M3366" s="54">
        <f>JUL!L367</f>
        <v/>
      </c>
      <c r="N3366" s="52">
        <f>JUL!M367</f>
        <v/>
      </c>
      <c r="O3366" s="52">
        <f>JUL!N367</f>
        <v/>
      </c>
      <c r="P3366" s="52">
        <f>JUL!O367</f>
        <v/>
      </c>
      <c r="Q3366" s="52">
        <f>JUL!P367</f>
        <v/>
      </c>
      <c r="R3366" s="52">
        <f>JUL!Q367</f>
        <v/>
      </c>
      <c r="S3366" s="54">
        <f>S3365+IF(X3366=0,0,M3366)</f>
        <v/>
      </c>
      <c r="T3366" s="55">
        <f>MAX(T3365,S3366)</f>
        <v/>
      </c>
      <c r="U3366" s="56">
        <f>S3366-T3366</f>
        <v/>
      </c>
      <c r="V3366" s="55">
        <f>IFERROR(SUMIFS(DATABASE!$M$5:$M$6004,DATABASE!$B$5:$B$6004,B3366,DATABASE!$X$5:$X$6004,1),0)</f>
        <v/>
      </c>
      <c r="W3366" s="57">
        <f>IFERROR(COUNTIFS(DATABASE!$B$5:$B$6004,B3366,DATABASE!$X$5:$X$6004,1),0)</f>
        <v/>
      </c>
      <c r="X3366" s="58">
        <f>--AND(ISNUMBER(B3366),C3366&lt;&gt;"",L3366&lt;&gt;"",M3366&lt;&gt;"")</f>
        <v/>
      </c>
    </row>
    <row r="3367" ht="15" customHeight="1" s="111">
      <c r="A3367" s="42" t="inlineStr">
        <is>
          <t>JUL</t>
        </is>
      </c>
      <c r="B3367" s="43">
        <f>JUL!A368</f>
        <v/>
      </c>
      <c r="C3367" s="44">
        <f>JUL!B368</f>
        <v/>
      </c>
      <c r="D3367" s="44">
        <f>JUL!C368</f>
        <v/>
      </c>
      <c r="E3367" s="44">
        <f>JUL!D368</f>
        <v/>
      </c>
      <c r="F3367" s="44">
        <f>JUL!E368</f>
        <v/>
      </c>
      <c r="G3367" s="44">
        <f>JUL!F368</f>
        <v/>
      </c>
      <c r="H3367" s="44">
        <f>JUL!G368</f>
        <v/>
      </c>
      <c r="I3367" s="45">
        <f>JUL!H368</f>
        <v/>
      </c>
      <c r="J3367" s="45">
        <f>JUL!I368</f>
        <v/>
      </c>
      <c r="K3367" s="44">
        <f>JUL!J368</f>
        <v/>
      </c>
      <c r="L3367" s="44">
        <f>JUL!K368</f>
        <v/>
      </c>
      <c r="M3367" s="46">
        <f>JUL!L368</f>
        <v/>
      </c>
      <c r="N3367" s="44">
        <f>JUL!M368</f>
        <v/>
      </c>
      <c r="O3367" s="44">
        <f>JUL!N368</f>
        <v/>
      </c>
      <c r="P3367" s="44">
        <f>JUL!O368</f>
        <v/>
      </c>
      <c r="Q3367" s="44">
        <f>JUL!P368</f>
        <v/>
      </c>
      <c r="R3367" s="44">
        <f>JUL!Q368</f>
        <v/>
      </c>
      <c r="S3367" s="46">
        <f>S3366+IF(X3367=0,0,M3367)</f>
        <v/>
      </c>
      <c r="T3367" s="47">
        <f>MAX(T3366,S3367)</f>
        <v/>
      </c>
      <c r="U3367" s="48">
        <f>S3367-T3367</f>
        <v/>
      </c>
      <c r="V3367" s="47">
        <f>IFERROR(SUMIFS(DATABASE!$M$5:$M$6004,DATABASE!$B$5:$B$6004,B3367,DATABASE!$X$5:$X$6004,1),0)</f>
        <v/>
      </c>
      <c r="W3367" s="31">
        <f>IFERROR(COUNTIFS(DATABASE!$B$5:$B$6004,B3367,DATABASE!$X$5:$X$6004,1),0)</f>
        <v/>
      </c>
      <c r="X3367" s="49">
        <f>--AND(ISNUMBER(B3367),C3367&lt;&gt;"",L3367&lt;&gt;"",M3367&lt;&gt;"")</f>
        <v/>
      </c>
    </row>
    <row r="3368" ht="15" customHeight="1" s="111">
      <c r="A3368" s="50" t="inlineStr">
        <is>
          <t>JUL</t>
        </is>
      </c>
      <c r="B3368" s="51">
        <f>JUL!A369</f>
        <v/>
      </c>
      <c r="C3368" s="52">
        <f>JUL!B369</f>
        <v/>
      </c>
      <c r="D3368" s="52">
        <f>JUL!C369</f>
        <v/>
      </c>
      <c r="E3368" s="52">
        <f>JUL!D369</f>
        <v/>
      </c>
      <c r="F3368" s="52">
        <f>JUL!E369</f>
        <v/>
      </c>
      <c r="G3368" s="52">
        <f>JUL!F369</f>
        <v/>
      </c>
      <c r="H3368" s="52">
        <f>JUL!G369</f>
        <v/>
      </c>
      <c r="I3368" s="53">
        <f>JUL!H369</f>
        <v/>
      </c>
      <c r="J3368" s="53">
        <f>JUL!I369</f>
        <v/>
      </c>
      <c r="K3368" s="52">
        <f>JUL!J369</f>
        <v/>
      </c>
      <c r="L3368" s="52">
        <f>JUL!K369</f>
        <v/>
      </c>
      <c r="M3368" s="54">
        <f>JUL!L369</f>
        <v/>
      </c>
      <c r="N3368" s="52">
        <f>JUL!M369</f>
        <v/>
      </c>
      <c r="O3368" s="52">
        <f>JUL!N369</f>
        <v/>
      </c>
      <c r="P3368" s="52">
        <f>JUL!O369</f>
        <v/>
      </c>
      <c r="Q3368" s="52">
        <f>JUL!P369</f>
        <v/>
      </c>
      <c r="R3368" s="52">
        <f>JUL!Q369</f>
        <v/>
      </c>
      <c r="S3368" s="54">
        <f>S3367+IF(X3368=0,0,M3368)</f>
        <v/>
      </c>
      <c r="T3368" s="55">
        <f>MAX(T3367,S3368)</f>
        <v/>
      </c>
      <c r="U3368" s="56">
        <f>S3368-T3368</f>
        <v/>
      </c>
      <c r="V3368" s="55">
        <f>IFERROR(SUMIFS(DATABASE!$M$5:$M$6004,DATABASE!$B$5:$B$6004,B3368,DATABASE!$X$5:$X$6004,1),0)</f>
        <v/>
      </c>
      <c r="W3368" s="57">
        <f>IFERROR(COUNTIFS(DATABASE!$B$5:$B$6004,B3368,DATABASE!$X$5:$X$6004,1),0)</f>
        <v/>
      </c>
      <c r="X3368" s="58">
        <f>--AND(ISNUMBER(B3368),C3368&lt;&gt;"",L3368&lt;&gt;"",M3368&lt;&gt;"")</f>
        <v/>
      </c>
    </row>
    <row r="3369" ht="15" customHeight="1" s="111">
      <c r="A3369" s="42" t="inlineStr">
        <is>
          <t>JUL</t>
        </is>
      </c>
      <c r="B3369" s="43">
        <f>JUL!A370</f>
        <v/>
      </c>
      <c r="C3369" s="44">
        <f>JUL!B370</f>
        <v/>
      </c>
      <c r="D3369" s="44">
        <f>JUL!C370</f>
        <v/>
      </c>
      <c r="E3369" s="44">
        <f>JUL!D370</f>
        <v/>
      </c>
      <c r="F3369" s="44">
        <f>JUL!E370</f>
        <v/>
      </c>
      <c r="G3369" s="44">
        <f>JUL!F370</f>
        <v/>
      </c>
      <c r="H3369" s="44">
        <f>JUL!G370</f>
        <v/>
      </c>
      <c r="I3369" s="45">
        <f>JUL!H370</f>
        <v/>
      </c>
      <c r="J3369" s="45">
        <f>JUL!I370</f>
        <v/>
      </c>
      <c r="K3369" s="44">
        <f>JUL!J370</f>
        <v/>
      </c>
      <c r="L3369" s="44">
        <f>JUL!K370</f>
        <v/>
      </c>
      <c r="M3369" s="46">
        <f>JUL!L370</f>
        <v/>
      </c>
      <c r="N3369" s="44">
        <f>JUL!M370</f>
        <v/>
      </c>
      <c r="O3369" s="44">
        <f>JUL!N370</f>
        <v/>
      </c>
      <c r="P3369" s="44">
        <f>JUL!O370</f>
        <v/>
      </c>
      <c r="Q3369" s="44">
        <f>JUL!P370</f>
        <v/>
      </c>
      <c r="R3369" s="44">
        <f>JUL!Q370</f>
        <v/>
      </c>
      <c r="S3369" s="46">
        <f>S3368+IF(X3369=0,0,M3369)</f>
        <v/>
      </c>
      <c r="T3369" s="47">
        <f>MAX(T3368,S3369)</f>
        <v/>
      </c>
      <c r="U3369" s="48">
        <f>S3369-T3369</f>
        <v/>
      </c>
      <c r="V3369" s="47">
        <f>IFERROR(SUMIFS(DATABASE!$M$5:$M$6004,DATABASE!$B$5:$B$6004,B3369,DATABASE!$X$5:$X$6004,1),0)</f>
        <v/>
      </c>
      <c r="W3369" s="31">
        <f>IFERROR(COUNTIFS(DATABASE!$B$5:$B$6004,B3369,DATABASE!$X$5:$X$6004,1),0)</f>
        <v/>
      </c>
      <c r="X3369" s="49">
        <f>--AND(ISNUMBER(B3369),C3369&lt;&gt;"",L3369&lt;&gt;"",M3369&lt;&gt;"")</f>
        <v/>
      </c>
    </row>
    <row r="3370" ht="15" customHeight="1" s="111">
      <c r="A3370" s="50" t="inlineStr">
        <is>
          <t>JUL</t>
        </is>
      </c>
      <c r="B3370" s="51">
        <f>JUL!A371</f>
        <v/>
      </c>
      <c r="C3370" s="52">
        <f>JUL!B371</f>
        <v/>
      </c>
      <c r="D3370" s="52">
        <f>JUL!C371</f>
        <v/>
      </c>
      <c r="E3370" s="52">
        <f>JUL!D371</f>
        <v/>
      </c>
      <c r="F3370" s="52">
        <f>JUL!E371</f>
        <v/>
      </c>
      <c r="G3370" s="52">
        <f>JUL!F371</f>
        <v/>
      </c>
      <c r="H3370" s="52">
        <f>JUL!G371</f>
        <v/>
      </c>
      <c r="I3370" s="53">
        <f>JUL!H371</f>
        <v/>
      </c>
      <c r="J3370" s="53">
        <f>JUL!I371</f>
        <v/>
      </c>
      <c r="K3370" s="52">
        <f>JUL!J371</f>
        <v/>
      </c>
      <c r="L3370" s="52">
        <f>JUL!K371</f>
        <v/>
      </c>
      <c r="M3370" s="54">
        <f>JUL!L371</f>
        <v/>
      </c>
      <c r="N3370" s="52">
        <f>JUL!M371</f>
        <v/>
      </c>
      <c r="O3370" s="52">
        <f>JUL!N371</f>
        <v/>
      </c>
      <c r="P3370" s="52">
        <f>JUL!O371</f>
        <v/>
      </c>
      <c r="Q3370" s="52">
        <f>JUL!P371</f>
        <v/>
      </c>
      <c r="R3370" s="52">
        <f>JUL!Q371</f>
        <v/>
      </c>
      <c r="S3370" s="54">
        <f>S3369+IF(X3370=0,0,M3370)</f>
        <v/>
      </c>
      <c r="T3370" s="55">
        <f>MAX(T3369,S3370)</f>
        <v/>
      </c>
      <c r="U3370" s="56">
        <f>S3370-T3370</f>
        <v/>
      </c>
      <c r="V3370" s="55">
        <f>IFERROR(SUMIFS(DATABASE!$M$5:$M$6004,DATABASE!$B$5:$B$6004,B3370,DATABASE!$X$5:$X$6004,1),0)</f>
        <v/>
      </c>
      <c r="W3370" s="57">
        <f>IFERROR(COUNTIFS(DATABASE!$B$5:$B$6004,B3370,DATABASE!$X$5:$X$6004,1),0)</f>
        <v/>
      </c>
      <c r="X3370" s="58">
        <f>--AND(ISNUMBER(B3370),C3370&lt;&gt;"",L3370&lt;&gt;"",M3370&lt;&gt;"")</f>
        <v/>
      </c>
    </row>
    <row r="3371" ht="15" customHeight="1" s="111">
      <c r="A3371" s="42" t="inlineStr">
        <is>
          <t>JUL</t>
        </is>
      </c>
      <c r="B3371" s="43">
        <f>JUL!A372</f>
        <v/>
      </c>
      <c r="C3371" s="44">
        <f>JUL!B372</f>
        <v/>
      </c>
      <c r="D3371" s="44">
        <f>JUL!C372</f>
        <v/>
      </c>
      <c r="E3371" s="44">
        <f>JUL!D372</f>
        <v/>
      </c>
      <c r="F3371" s="44">
        <f>JUL!E372</f>
        <v/>
      </c>
      <c r="G3371" s="44">
        <f>JUL!F372</f>
        <v/>
      </c>
      <c r="H3371" s="44">
        <f>JUL!G372</f>
        <v/>
      </c>
      <c r="I3371" s="45">
        <f>JUL!H372</f>
        <v/>
      </c>
      <c r="J3371" s="45">
        <f>JUL!I372</f>
        <v/>
      </c>
      <c r="K3371" s="44">
        <f>JUL!J372</f>
        <v/>
      </c>
      <c r="L3371" s="44">
        <f>JUL!K372</f>
        <v/>
      </c>
      <c r="M3371" s="46">
        <f>JUL!L372</f>
        <v/>
      </c>
      <c r="N3371" s="44">
        <f>JUL!M372</f>
        <v/>
      </c>
      <c r="O3371" s="44">
        <f>JUL!N372</f>
        <v/>
      </c>
      <c r="P3371" s="44">
        <f>JUL!O372</f>
        <v/>
      </c>
      <c r="Q3371" s="44">
        <f>JUL!P372</f>
        <v/>
      </c>
      <c r="R3371" s="44">
        <f>JUL!Q372</f>
        <v/>
      </c>
      <c r="S3371" s="46">
        <f>S3370+IF(X3371=0,0,M3371)</f>
        <v/>
      </c>
      <c r="T3371" s="47">
        <f>MAX(T3370,S3371)</f>
        <v/>
      </c>
      <c r="U3371" s="48">
        <f>S3371-T3371</f>
        <v/>
      </c>
      <c r="V3371" s="47">
        <f>IFERROR(SUMIFS(DATABASE!$M$5:$M$6004,DATABASE!$B$5:$B$6004,B3371,DATABASE!$X$5:$X$6004,1),0)</f>
        <v/>
      </c>
      <c r="W3371" s="31">
        <f>IFERROR(COUNTIFS(DATABASE!$B$5:$B$6004,B3371,DATABASE!$X$5:$X$6004,1),0)</f>
        <v/>
      </c>
      <c r="X3371" s="49">
        <f>--AND(ISNUMBER(B3371),C3371&lt;&gt;"",L3371&lt;&gt;"",M3371&lt;&gt;"")</f>
        <v/>
      </c>
    </row>
    <row r="3372" ht="15" customHeight="1" s="111">
      <c r="A3372" s="50" t="inlineStr">
        <is>
          <t>JUL</t>
        </is>
      </c>
      <c r="B3372" s="51">
        <f>JUL!A373</f>
        <v/>
      </c>
      <c r="C3372" s="52">
        <f>JUL!B373</f>
        <v/>
      </c>
      <c r="D3372" s="52">
        <f>JUL!C373</f>
        <v/>
      </c>
      <c r="E3372" s="52">
        <f>JUL!D373</f>
        <v/>
      </c>
      <c r="F3372" s="52">
        <f>JUL!E373</f>
        <v/>
      </c>
      <c r="G3372" s="52">
        <f>JUL!F373</f>
        <v/>
      </c>
      <c r="H3372" s="52">
        <f>JUL!G373</f>
        <v/>
      </c>
      <c r="I3372" s="53">
        <f>JUL!H373</f>
        <v/>
      </c>
      <c r="J3372" s="53">
        <f>JUL!I373</f>
        <v/>
      </c>
      <c r="K3372" s="52">
        <f>JUL!J373</f>
        <v/>
      </c>
      <c r="L3372" s="52">
        <f>JUL!K373</f>
        <v/>
      </c>
      <c r="M3372" s="54">
        <f>JUL!L373</f>
        <v/>
      </c>
      <c r="N3372" s="52">
        <f>JUL!M373</f>
        <v/>
      </c>
      <c r="O3372" s="52">
        <f>JUL!N373</f>
        <v/>
      </c>
      <c r="P3372" s="52">
        <f>JUL!O373</f>
        <v/>
      </c>
      <c r="Q3372" s="52">
        <f>JUL!P373</f>
        <v/>
      </c>
      <c r="R3372" s="52">
        <f>JUL!Q373</f>
        <v/>
      </c>
      <c r="S3372" s="54">
        <f>S3371+IF(X3372=0,0,M3372)</f>
        <v/>
      </c>
      <c r="T3372" s="55">
        <f>MAX(T3371,S3372)</f>
        <v/>
      </c>
      <c r="U3372" s="56">
        <f>S3372-T3372</f>
        <v/>
      </c>
      <c r="V3372" s="55">
        <f>IFERROR(SUMIFS(DATABASE!$M$5:$M$6004,DATABASE!$B$5:$B$6004,B3372,DATABASE!$X$5:$X$6004,1),0)</f>
        <v/>
      </c>
      <c r="W3372" s="57">
        <f>IFERROR(COUNTIFS(DATABASE!$B$5:$B$6004,B3372,DATABASE!$X$5:$X$6004,1),0)</f>
        <v/>
      </c>
      <c r="X3372" s="58">
        <f>--AND(ISNUMBER(B3372),C3372&lt;&gt;"",L3372&lt;&gt;"",M3372&lt;&gt;"")</f>
        <v/>
      </c>
    </row>
    <row r="3373" ht="15" customHeight="1" s="111">
      <c r="A3373" s="42" t="inlineStr">
        <is>
          <t>JUL</t>
        </is>
      </c>
      <c r="B3373" s="43">
        <f>JUL!A374</f>
        <v/>
      </c>
      <c r="C3373" s="44">
        <f>JUL!B374</f>
        <v/>
      </c>
      <c r="D3373" s="44">
        <f>JUL!C374</f>
        <v/>
      </c>
      <c r="E3373" s="44">
        <f>JUL!D374</f>
        <v/>
      </c>
      <c r="F3373" s="44">
        <f>JUL!E374</f>
        <v/>
      </c>
      <c r="G3373" s="44">
        <f>JUL!F374</f>
        <v/>
      </c>
      <c r="H3373" s="44">
        <f>JUL!G374</f>
        <v/>
      </c>
      <c r="I3373" s="45">
        <f>JUL!H374</f>
        <v/>
      </c>
      <c r="J3373" s="45">
        <f>JUL!I374</f>
        <v/>
      </c>
      <c r="K3373" s="44">
        <f>JUL!J374</f>
        <v/>
      </c>
      <c r="L3373" s="44">
        <f>JUL!K374</f>
        <v/>
      </c>
      <c r="M3373" s="46">
        <f>JUL!L374</f>
        <v/>
      </c>
      <c r="N3373" s="44">
        <f>JUL!M374</f>
        <v/>
      </c>
      <c r="O3373" s="44">
        <f>JUL!N374</f>
        <v/>
      </c>
      <c r="P3373" s="44">
        <f>JUL!O374</f>
        <v/>
      </c>
      <c r="Q3373" s="44">
        <f>JUL!P374</f>
        <v/>
      </c>
      <c r="R3373" s="44">
        <f>JUL!Q374</f>
        <v/>
      </c>
      <c r="S3373" s="46">
        <f>S3372+IF(X3373=0,0,M3373)</f>
        <v/>
      </c>
      <c r="T3373" s="47">
        <f>MAX(T3372,S3373)</f>
        <v/>
      </c>
      <c r="U3373" s="48">
        <f>S3373-T3373</f>
        <v/>
      </c>
      <c r="V3373" s="47">
        <f>IFERROR(SUMIFS(DATABASE!$M$5:$M$6004,DATABASE!$B$5:$B$6004,B3373,DATABASE!$X$5:$X$6004,1),0)</f>
        <v/>
      </c>
      <c r="W3373" s="31">
        <f>IFERROR(COUNTIFS(DATABASE!$B$5:$B$6004,B3373,DATABASE!$X$5:$X$6004,1),0)</f>
        <v/>
      </c>
      <c r="X3373" s="49">
        <f>--AND(ISNUMBER(B3373),C3373&lt;&gt;"",L3373&lt;&gt;"",M3373&lt;&gt;"")</f>
        <v/>
      </c>
    </row>
    <row r="3374" ht="15" customHeight="1" s="111">
      <c r="A3374" s="50" t="inlineStr">
        <is>
          <t>JUL</t>
        </is>
      </c>
      <c r="B3374" s="51">
        <f>JUL!A375</f>
        <v/>
      </c>
      <c r="C3374" s="52">
        <f>JUL!B375</f>
        <v/>
      </c>
      <c r="D3374" s="52">
        <f>JUL!C375</f>
        <v/>
      </c>
      <c r="E3374" s="52">
        <f>JUL!D375</f>
        <v/>
      </c>
      <c r="F3374" s="52">
        <f>JUL!E375</f>
        <v/>
      </c>
      <c r="G3374" s="52">
        <f>JUL!F375</f>
        <v/>
      </c>
      <c r="H3374" s="52">
        <f>JUL!G375</f>
        <v/>
      </c>
      <c r="I3374" s="53">
        <f>JUL!H375</f>
        <v/>
      </c>
      <c r="J3374" s="53">
        <f>JUL!I375</f>
        <v/>
      </c>
      <c r="K3374" s="52">
        <f>JUL!J375</f>
        <v/>
      </c>
      <c r="L3374" s="52">
        <f>JUL!K375</f>
        <v/>
      </c>
      <c r="M3374" s="54">
        <f>JUL!L375</f>
        <v/>
      </c>
      <c r="N3374" s="52">
        <f>JUL!M375</f>
        <v/>
      </c>
      <c r="O3374" s="52">
        <f>JUL!N375</f>
        <v/>
      </c>
      <c r="P3374" s="52">
        <f>JUL!O375</f>
        <v/>
      </c>
      <c r="Q3374" s="52">
        <f>JUL!P375</f>
        <v/>
      </c>
      <c r="R3374" s="52">
        <f>JUL!Q375</f>
        <v/>
      </c>
      <c r="S3374" s="54">
        <f>S3373+IF(X3374=0,0,M3374)</f>
        <v/>
      </c>
      <c r="T3374" s="55">
        <f>MAX(T3373,S3374)</f>
        <v/>
      </c>
      <c r="U3374" s="56">
        <f>S3374-T3374</f>
        <v/>
      </c>
      <c r="V3374" s="55">
        <f>IFERROR(SUMIFS(DATABASE!$M$5:$M$6004,DATABASE!$B$5:$B$6004,B3374,DATABASE!$X$5:$X$6004,1),0)</f>
        <v/>
      </c>
      <c r="W3374" s="57">
        <f>IFERROR(COUNTIFS(DATABASE!$B$5:$B$6004,B3374,DATABASE!$X$5:$X$6004,1),0)</f>
        <v/>
      </c>
      <c r="X3374" s="58">
        <f>--AND(ISNUMBER(B3374),C3374&lt;&gt;"",L3374&lt;&gt;"",M3374&lt;&gt;"")</f>
        <v/>
      </c>
    </row>
    <row r="3375" ht="15" customHeight="1" s="111">
      <c r="A3375" s="42" t="inlineStr">
        <is>
          <t>JUL</t>
        </is>
      </c>
      <c r="B3375" s="43">
        <f>JUL!A376</f>
        <v/>
      </c>
      <c r="C3375" s="44">
        <f>JUL!B376</f>
        <v/>
      </c>
      <c r="D3375" s="44">
        <f>JUL!C376</f>
        <v/>
      </c>
      <c r="E3375" s="44">
        <f>JUL!D376</f>
        <v/>
      </c>
      <c r="F3375" s="44">
        <f>JUL!E376</f>
        <v/>
      </c>
      <c r="G3375" s="44">
        <f>JUL!F376</f>
        <v/>
      </c>
      <c r="H3375" s="44">
        <f>JUL!G376</f>
        <v/>
      </c>
      <c r="I3375" s="45">
        <f>JUL!H376</f>
        <v/>
      </c>
      <c r="J3375" s="45">
        <f>JUL!I376</f>
        <v/>
      </c>
      <c r="K3375" s="44">
        <f>JUL!J376</f>
        <v/>
      </c>
      <c r="L3375" s="44">
        <f>JUL!K376</f>
        <v/>
      </c>
      <c r="M3375" s="46">
        <f>JUL!L376</f>
        <v/>
      </c>
      <c r="N3375" s="44">
        <f>JUL!M376</f>
        <v/>
      </c>
      <c r="O3375" s="44">
        <f>JUL!N376</f>
        <v/>
      </c>
      <c r="P3375" s="44">
        <f>JUL!O376</f>
        <v/>
      </c>
      <c r="Q3375" s="44">
        <f>JUL!P376</f>
        <v/>
      </c>
      <c r="R3375" s="44">
        <f>JUL!Q376</f>
        <v/>
      </c>
      <c r="S3375" s="46">
        <f>S3374+IF(X3375=0,0,M3375)</f>
        <v/>
      </c>
      <c r="T3375" s="47">
        <f>MAX(T3374,S3375)</f>
        <v/>
      </c>
      <c r="U3375" s="48">
        <f>S3375-T3375</f>
        <v/>
      </c>
      <c r="V3375" s="47">
        <f>IFERROR(SUMIFS(DATABASE!$M$5:$M$6004,DATABASE!$B$5:$B$6004,B3375,DATABASE!$X$5:$X$6004,1),0)</f>
        <v/>
      </c>
      <c r="W3375" s="31">
        <f>IFERROR(COUNTIFS(DATABASE!$B$5:$B$6004,B3375,DATABASE!$X$5:$X$6004,1),0)</f>
        <v/>
      </c>
      <c r="X3375" s="49">
        <f>--AND(ISNUMBER(B3375),C3375&lt;&gt;"",L3375&lt;&gt;"",M3375&lt;&gt;"")</f>
        <v/>
      </c>
    </row>
    <row r="3376" ht="15" customHeight="1" s="111">
      <c r="A3376" s="50" t="inlineStr">
        <is>
          <t>JUL</t>
        </is>
      </c>
      <c r="B3376" s="51">
        <f>JUL!A377</f>
        <v/>
      </c>
      <c r="C3376" s="52">
        <f>JUL!B377</f>
        <v/>
      </c>
      <c r="D3376" s="52">
        <f>JUL!C377</f>
        <v/>
      </c>
      <c r="E3376" s="52">
        <f>JUL!D377</f>
        <v/>
      </c>
      <c r="F3376" s="52">
        <f>JUL!E377</f>
        <v/>
      </c>
      <c r="G3376" s="52">
        <f>JUL!F377</f>
        <v/>
      </c>
      <c r="H3376" s="52">
        <f>JUL!G377</f>
        <v/>
      </c>
      <c r="I3376" s="53">
        <f>JUL!H377</f>
        <v/>
      </c>
      <c r="J3376" s="53">
        <f>JUL!I377</f>
        <v/>
      </c>
      <c r="K3376" s="52">
        <f>JUL!J377</f>
        <v/>
      </c>
      <c r="L3376" s="52">
        <f>JUL!K377</f>
        <v/>
      </c>
      <c r="M3376" s="54">
        <f>JUL!L377</f>
        <v/>
      </c>
      <c r="N3376" s="52">
        <f>JUL!M377</f>
        <v/>
      </c>
      <c r="O3376" s="52">
        <f>JUL!N377</f>
        <v/>
      </c>
      <c r="P3376" s="52">
        <f>JUL!O377</f>
        <v/>
      </c>
      <c r="Q3376" s="52">
        <f>JUL!P377</f>
        <v/>
      </c>
      <c r="R3376" s="52">
        <f>JUL!Q377</f>
        <v/>
      </c>
      <c r="S3376" s="54">
        <f>S3375+IF(X3376=0,0,M3376)</f>
        <v/>
      </c>
      <c r="T3376" s="55">
        <f>MAX(T3375,S3376)</f>
        <v/>
      </c>
      <c r="U3376" s="56">
        <f>S3376-T3376</f>
        <v/>
      </c>
      <c r="V3376" s="55">
        <f>IFERROR(SUMIFS(DATABASE!$M$5:$M$6004,DATABASE!$B$5:$B$6004,B3376,DATABASE!$X$5:$X$6004,1),0)</f>
        <v/>
      </c>
      <c r="W3376" s="57">
        <f>IFERROR(COUNTIFS(DATABASE!$B$5:$B$6004,B3376,DATABASE!$X$5:$X$6004,1),0)</f>
        <v/>
      </c>
      <c r="X3376" s="58">
        <f>--AND(ISNUMBER(B3376),C3376&lt;&gt;"",L3376&lt;&gt;"",M3376&lt;&gt;"")</f>
        <v/>
      </c>
    </row>
    <row r="3377" ht="15" customHeight="1" s="111">
      <c r="A3377" s="42" t="inlineStr">
        <is>
          <t>JUL</t>
        </is>
      </c>
      <c r="B3377" s="43">
        <f>JUL!A378</f>
        <v/>
      </c>
      <c r="C3377" s="44">
        <f>JUL!B378</f>
        <v/>
      </c>
      <c r="D3377" s="44">
        <f>JUL!C378</f>
        <v/>
      </c>
      <c r="E3377" s="44">
        <f>JUL!D378</f>
        <v/>
      </c>
      <c r="F3377" s="44">
        <f>JUL!E378</f>
        <v/>
      </c>
      <c r="G3377" s="44">
        <f>JUL!F378</f>
        <v/>
      </c>
      <c r="H3377" s="44">
        <f>JUL!G378</f>
        <v/>
      </c>
      <c r="I3377" s="45">
        <f>JUL!H378</f>
        <v/>
      </c>
      <c r="J3377" s="45">
        <f>JUL!I378</f>
        <v/>
      </c>
      <c r="K3377" s="44">
        <f>JUL!J378</f>
        <v/>
      </c>
      <c r="L3377" s="44">
        <f>JUL!K378</f>
        <v/>
      </c>
      <c r="M3377" s="46">
        <f>JUL!L378</f>
        <v/>
      </c>
      <c r="N3377" s="44">
        <f>JUL!M378</f>
        <v/>
      </c>
      <c r="O3377" s="44">
        <f>JUL!N378</f>
        <v/>
      </c>
      <c r="P3377" s="44">
        <f>JUL!O378</f>
        <v/>
      </c>
      <c r="Q3377" s="44">
        <f>JUL!P378</f>
        <v/>
      </c>
      <c r="R3377" s="44">
        <f>JUL!Q378</f>
        <v/>
      </c>
      <c r="S3377" s="46">
        <f>S3376+IF(X3377=0,0,M3377)</f>
        <v/>
      </c>
      <c r="T3377" s="47">
        <f>MAX(T3376,S3377)</f>
        <v/>
      </c>
      <c r="U3377" s="48">
        <f>S3377-T3377</f>
        <v/>
      </c>
      <c r="V3377" s="47">
        <f>IFERROR(SUMIFS(DATABASE!$M$5:$M$6004,DATABASE!$B$5:$B$6004,B3377,DATABASE!$X$5:$X$6004,1),0)</f>
        <v/>
      </c>
      <c r="W3377" s="31">
        <f>IFERROR(COUNTIFS(DATABASE!$B$5:$B$6004,B3377,DATABASE!$X$5:$X$6004,1),0)</f>
        <v/>
      </c>
      <c r="X3377" s="49">
        <f>--AND(ISNUMBER(B3377),C3377&lt;&gt;"",L3377&lt;&gt;"",M3377&lt;&gt;"")</f>
        <v/>
      </c>
    </row>
    <row r="3378" ht="15" customHeight="1" s="111">
      <c r="A3378" s="50" t="inlineStr">
        <is>
          <t>JUL</t>
        </is>
      </c>
      <c r="B3378" s="51">
        <f>JUL!A379</f>
        <v/>
      </c>
      <c r="C3378" s="52">
        <f>JUL!B379</f>
        <v/>
      </c>
      <c r="D3378" s="52">
        <f>JUL!C379</f>
        <v/>
      </c>
      <c r="E3378" s="52">
        <f>JUL!D379</f>
        <v/>
      </c>
      <c r="F3378" s="52">
        <f>JUL!E379</f>
        <v/>
      </c>
      <c r="G3378" s="52">
        <f>JUL!F379</f>
        <v/>
      </c>
      <c r="H3378" s="52">
        <f>JUL!G379</f>
        <v/>
      </c>
      <c r="I3378" s="53">
        <f>JUL!H379</f>
        <v/>
      </c>
      <c r="J3378" s="53">
        <f>JUL!I379</f>
        <v/>
      </c>
      <c r="K3378" s="52">
        <f>JUL!J379</f>
        <v/>
      </c>
      <c r="L3378" s="52">
        <f>JUL!K379</f>
        <v/>
      </c>
      <c r="M3378" s="54">
        <f>JUL!L379</f>
        <v/>
      </c>
      <c r="N3378" s="52">
        <f>JUL!M379</f>
        <v/>
      </c>
      <c r="O3378" s="52">
        <f>JUL!N379</f>
        <v/>
      </c>
      <c r="P3378" s="52">
        <f>JUL!O379</f>
        <v/>
      </c>
      <c r="Q3378" s="52">
        <f>JUL!P379</f>
        <v/>
      </c>
      <c r="R3378" s="52">
        <f>JUL!Q379</f>
        <v/>
      </c>
      <c r="S3378" s="54">
        <f>S3377+IF(X3378=0,0,M3378)</f>
        <v/>
      </c>
      <c r="T3378" s="55">
        <f>MAX(T3377,S3378)</f>
        <v/>
      </c>
      <c r="U3378" s="56">
        <f>S3378-T3378</f>
        <v/>
      </c>
      <c r="V3378" s="55">
        <f>IFERROR(SUMIFS(DATABASE!$M$5:$M$6004,DATABASE!$B$5:$B$6004,B3378,DATABASE!$X$5:$X$6004,1),0)</f>
        <v/>
      </c>
      <c r="W3378" s="57">
        <f>IFERROR(COUNTIFS(DATABASE!$B$5:$B$6004,B3378,DATABASE!$X$5:$X$6004,1),0)</f>
        <v/>
      </c>
      <c r="X3378" s="58">
        <f>--AND(ISNUMBER(B3378),C3378&lt;&gt;"",L3378&lt;&gt;"",M3378&lt;&gt;"")</f>
        <v/>
      </c>
    </row>
    <row r="3379" ht="15" customHeight="1" s="111">
      <c r="A3379" s="42" t="inlineStr">
        <is>
          <t>JUL</t>
        </is>
      </c>
      <c r="B3379" s="43">
        <f>JUL!A380</f>
        <v/>
      </c>
      <c r="C3379" s="44">
        <f>JUL!B380</f>
        <v/>
      </c>
      <c r="D3379" s="44">
        <f>JUL!C380</f>
        <v/>
      </c>
      <c r="E3379" s="44">
        <f>JUL!D380</f>
        <v/>
      </c>
      <c r="F3379" s="44">
        <f>JUL!E380</f>
        <v/>
      </c>
      <c r="G3379" s="44">
        <f>JUL!F380</f>
        <v/>
      </c>
      <c r="H3379" s="44">
        <f>JUL!G380</f>
        <v/>
      </c>
      <c r="I3379" s="45">
        <f>JUL!H380</f>
        <v/>
      </c>
      <c r="J3379" s="45">
        <f>JUL!I380</f>
        <v/>
      </c>
      <c r="K3379" s="44">
        <f>JUL!J380</f>
        <v/>
      </c>
      <c r="L3379" s="44">
        <f>JUL!K380</f>
        <v/>
      </c>
      <c r="M3379" s="46">
        <f>JUL!L380</f>
        <v/>
      </c>
      <c r="N3379" s="44">
        <f>JUL!M380</f>
        <v/>
      </c>
      <c r="O3379" s="44">
        <f>JUL!N380</f>
        <v/>
      </c>
      <c r="P3379" s="44">
        <f>JUL!O380</f>
        <v/>
      </c>
      <c r="Q3379" s="44">
        <f>JUL!P380</f>
        <v/>
      </c>
      <c r="R3379" s="44">
        <f>JUL!Q380</f>
        <v/>
      </c>
      <c r="S3379" s="46">
        <f>S3378+IF(X3379=0,0,M3379)</f>
        <v/>
      </c>
      <c r="T3379" s="47">
        <f>MAX(T3378,S3379)</f>
        <v/>
      </c>
      <c r="U3379" s="48">
        <f>S3379-T3379</f>
        <v/>
      </c>
      <c r="V3379" s="47">
        <f>IFERROR(SUMIFS(DATABASE!$M$5:$M$6004,DATABASE!$B$5:$B$6004,B3379,DATABASE!$X$5:$X$6004,1),0)</f>
        <v/>
      </c>
      <c r="W3379" s="31">
        <f>IFERROR(COUNTIFS(DATABASE!$B$5:$B$6004,B3379,DATABASE!$X$5:$X$6004,1),0)</f>
        <v/>
      </c>
      <c r="X3379" s="49">
        <f>--AND(ISNUMBER(B3379),C3379&lt;&gt;"",L3379&lt;&gt;"",M3379&lt;&gt;"")</f>
        <v/>
      </c>
    </row>
    <row r="3380" ht="15" customHeight="1" s="111">
      <c r="A3380" s="50" t="inlineStr">
        <is>
          <t>JUL</t>
        </is>
      </c>
      <c r="B3380" s="51">
        <f>JUL!A381</f>
        <v/>
      </c>
      <c r="C3380" s="52">
        <f>JUL!B381</f>
        <v/>
      </c>
      <c r="D3380" s="52">
        <f>JUL!C381</f>
        <v/>
      </c>
      <c r="E3380" s="52">
        <f>JUL!D381</f>
        <v/>
      </c>
      <c r="F3380" s="52">
        <f>JUL!E381</f>
        <v/>
      </c>
      <c r="G3380" s="52">
        <f>JUL!F381</f>
        <v/>
      </c>
      <c r="H3380" s="52">
        <f>JUL!G381</f>
        <v/>
      </c>
      <c r="I3380" s="53">
        <f>JUL!H381</f>
        <v/>
      </c>
      <c r="J3380" s="53">
        <f>JUL!I381</f>
        <v/>
      </c>
      <c r="K3380" s="52">
        <f>JUL!J381</f>
        <v/>
      </c>
      <c r="L3380" s="52">
        <f>JUL!K381</f>
        <v/>
      </c>
      <c r="M3380" s="54">
        <f>JUL!L381</f>
        <v/>
      </c>
      <c r="N3380" s="52">
        <f>JUL!M381</f>
        <v/>
      </c>
      <c r="O3380" s="52">
        <f>JUL!N381</f>
        <v/>
      </c>
      <c r="P3380" s="52">
        <f>JUL!O381</f>
        <v/>
      </c>
      <c r="Q3380" s="52">
        <f>JUL!P381</f>
        <v/>
      </c>
      <c r="R3380" s="52">
        <f>JUL!Q381</f>
        <v/>
      </c>
      <c r="S3380" s="54">
        <f>S3379+IF(X3380=0,0,M3380)</f>
        <v/>
      </c>
      <c r="T3380" s="55">
        <f>MAX(T3379,S3380)</f>
        <v/>
      </c>
      <c r="U3380" s="56">
        <f>S3380-T3380</f>
        <v/>
      </c>
      <c r="V3380" s="55">
        <f>IFERROR(SUMIFS(DATABASE!$M$5:$M$6004,DATABASE!$B$5:$B$6004,B3380,DATABASE!$X$5:$X$6004,1),0)</f>
        <v/>
      </c>
      <c r="W3380" s="57">
        <f>IFERROR(COUNTIFS(DATABASE!$B$5:$B$6004,B3380,DATABASE!$X$5:$X$6004,1),0)</f>
        <v/>
      </c>
      <c r="X3380" s="58">
        <f>--AND(ISNUMBER(B3380),C3380&lt;&gt;"",L3380&lt;&gt;"",M3380&lt;&gt;"")</f>
        <v/>
      </c>
    </row>
    <row r="3381" ht="15" customHeight="1" s="111">
      <c r="A3381" s="42" t="inlineStr">
        <is>
          <t>JUL</t>
        </is>
      </c>
      <c r="B3381" s="43">
        <f>JUL!A382</f>
        <v/>
      </c>
      <c r="C3381" s="44">
        <f>JUL!B382</f>
        <v/>
      </c>
      <c r="D3381" s="44">
        <f>JUL!C382</f>
        <v/>
      </c>
      <c r="E3381" s="44">
        <f>JUL!D382</f>
        <v/>
      </c>
      <c r="F3381" s="44">
        <f>JUL!E382</f>
        <v/>
      </c>
      <c r="G3381" s="44">
        <f>JUL!F382</f>
        <v/>
      </c>
      <c r="H3381" s="44">
        <f>JUL!G382</f>
        <v/>
      </c>
      <c r="I3381" s="45">
        <f>JUL!H382</f>
        <v/>
      </c>
      <c r="J3381" s="45">
        <f>JUL!I382</f>
        <v/>
      </c>
      <c r="K3381" s="44">
        <f>JUL!J382</f>
        <v/>
      </c>
      <c r="L3381" s="44">
        <f>JUL!K382</f>
        <v/>
      </c>
      <c r="M3381" s="46">
        <f>JUL!L382</f>
        <v/>
      </c>
      <c r="N3381" s="44">
        <f>JUL!M382</f>
        <v/>
      </c>
      <c r="O3381" s="44">
        <f>JUL!N382</f>
        <v/>
      </c>
      <c r="P3381" s="44">
        <f>JUL!O382</f>
        <v/>
      </c>
      <c r="Q3381" s="44">
        <f>JUL!P382</f>
        <v/>
      </c>
      <c r="R3381" s="44">
        <f>JUL!Q382</f>
        <v/>
      </c>
      <c r="S3381" s="46">
        <f>S3380+IF(X3381=0,0,M3381)</f>
        <v/>
      </c>
      <c r="T3381" s="47">
        <f>MAX(T3380,S3381)</f>
        <v/>
      </c>
      <c r="U3381" s="48">
        <f>S3381-T3381</f>
        <v/>
      </c>
      <c r="V3381" s="47">
        <f>IFERROR(SUMIFS(DATABASE!$M$5:$M$6004,DATABASE!$B$5:$B$6004,B3381,DATABASE!$X$5:$X$6004,1),0)</f>
        <v/>
      </c>
      <c r="W3381" s="31">
        <f>IFERROR(COUNTIFS(DATABASE!$B$5:$B$6004,B3381,DATABASE!$X$5:$X$6004,1),0)</f>
        <v/>
      </c>
      <c r="X3381" s="49">
        <f>--AND(ISNUMBER(B3381),C3381&lt;&gt;"",L3381&lt;&gt;"",M3381&lt;&gt;"")</f>
        <v/>
      </c>
    </row>
    <row r="3382" ht="15" customHeight="1" s="111">
      <c r="A3382" s="50" t="inlineStr">
        <is>
          <t>JUL</t>
        </is>
      </c>
      <c r="B3382" s="51">
        <f>JUL!A383</f>
        <v/>
      </c>
      <c r="C3382" s="52">
        <f>JUL!B383</f>
        <v/>
      </c>
      <c r="D3382" s="52">
        <f>JUL!C383</f>
        <v/>
      </c>
      <c r="E3382" s="52">
        <f>JUL!D383</f>
        <v/>
      </c>
      <c r="F3382" s="52">
        <f>JUL!E383</f>
        <v/>
      </c>
      <c r="G3382" s="52">
        <f>JUL!F383</f>
        <v/>
      </c>
      <c r="H3382" s="52">
        <f>JUL!G383</f>
        <v/>
      </c>
      <c r="I3382" s="53">
        <f>JUL!H383</f>
        <v/>
      </c>
      <c r="J3382" s="53">
        <f>JUL!I383</f>
        <v/>
      </c>
      <c r="K3382" s="52">
        <f>JUL!J383</f>
        <v/>
      </c>
      <c r="L3382" s="52">
        <f>JUL!K383</f>
        <v/>
      </c>
      <c r="M3382" s="54">
        <f>JUL!L383</f>
        <v/>
      </c>
      <c r="N3382" s="52">
        <f>JUL!M383</f>
        <v/>
      </c>
      <c r="O3382" s="52">
        <f>JUL!N383</f>
        <v/>
      </c>
      <c r="P3382" s="52">
        <f>JUL!O383</f>
        <v/>
      </c>
      <c r="Q3382" s="52">
        <f>JUL!P383</f>
        <v/>
      </c>
      <c r="R3382" s="52">
        <f>JUL!Q383</f>
        <v/>
      </c>
      <c r="S3382" s="54">
        <f>S3381+IF(X3382=0,0,M3382)</f>
        <v/>
      </c>
      <c r="T3382" s="55">
        <f>MAX(T3381,S3382)</f>
        <v/>
      </c>
      <c r="U3382" s="56">
        <f>S3382-T3382</f>
        <v/>
      </c>
      <c r="V3382" s="55">
        <f>IFERROR(SUMIFS(DATABASE!$M$5:$M$6004,DATABASE!$B$5:$B$6004,B3382,DATABASE!$X$5:$X$6004,1),0)</f>
        <v/>
      </c>
      <c r="W3382" s="57">
        <f>IFERROR(COUNTIFS(DATABASE!$B$5:$B$6004,B3382,DATABASE!$X$5:$X$6004,1),0)</f>
        <v/>
      </c>
      <c r="X3382" s="58">
        <f>--AND(ISNUMBER(B3382),C3382&lt;&gt;"",L3382&lt;&gt;"",M3382&lt;&gt;"")</f>
        <v/>
      </c>
    </row>
    <row r="3383" ht="15" customHeight="1" s="111">
      <c r="A3383" s="42" t="inlineStr">
        <is>
          <t>JUL</t>
        </is>
      </c>
      <c r="B3383" s="43">
        <f>JUL!A384</f>
        <v/>
      </c>
      <c r="C3383" s="44">
        <f>JUL!B384</f>
        <v/>
      </c>
      <c r="D3383" s="44">
        <f>JUL!C384</f>
        <v/>
      </c>
      <c r="E3383" s="44">
        <f>JUL!D384</f>
        <v/>
      </c>
      <c r="F3383" s="44">
        <f>JUL!E384</f>
        <v/>
      </c>
      <c r="G3383" s="44">
        <f>JUL!F384</f>
        <v/>
      </c>
      <c r="H3383" s="44">
        <f>JUL!G384</f>
        <v/>
      </c>
      <c r="I3383" s="45">
        <f>JUL!H384</f>
        <v/>
      </c>
      <c r="J3383" s="45">
        <f>JUL!I384</f>
        <v/>
      </c>
      <c r="K3383" s="44">
        <f>JUL!J384</f>
        <v/>
      </c>
      <c r="L3383" s="44">
        <f>JUL!K384</f>
        <v/>
      </c>
      <c r="M3383" s="46">
        <f>JUL!L384</f>
        <v/>
      </c>
      <c r="N3383" s="44">
        <f>JUL!M384</f>
        <v/>
      </c>
      <c r="O3383" s="44">
        <f>JUL!N384</f>
        <v/>
      </c>
      <c r="P3383" s="44">
        <f>JUL!O384</f>
        <v/>
      </c>
      <c r="Q3383" s="44">
        <f>JUL!P384</f>
        <v/>
      </c>
      <c r="R3383" s="44">
        <f>JUL!Q384</f>
        <v/>
      </c>
      <c r="S3383" s="46">
        <f>S3382+IF(X3383=0,0,M3383)</f>
        <v/>
      </c>
      <c r="T3383" s="47">
        <f>MAX(T3382,S3383)</f>
        <v/>
      </c>
      <c r="U3383" s="48">
        <f>S3383-T3383</f>
        <v/>
      </c>
      <c r="V3383" s="47">
        <f>IFERROR(SUMIFS(DATABASE!$M$5:$M$6004,DATABASE!$B$5:$B$6004,B3383,DATABASE!$X$5:$X$6004,1),0)</f>
        <v/>
      </c>
      <c r="W3383" s="31">
        <f>IFERROR(COUNTIFS(DATABASE!$B$5:$B$6004,B3383,DATABASE!$X$5:$X$6004,1),0)</f>
        <v/>
      </c>
      <c r="X3383" s="49">
        <f>--AND(ISNUMBER(B3383),C3383&lt;&gt;"",L3383&lt;&gt;"",M3383&lt;&gt;"")</f>
        <v/>
      </c>
    </row>
    <row r="3384" ht="15" customHeight="1" s="111">
      <c r="A3384" s="50" t="inlineStr">
        <is>
          <t>JUL</t>
        </is>
      </c>
      <c r="B3384" s="51">
        <f>JUL!A385</f>
        <v/>
      </c>
      <c r="C3384" s="52">
        <f>JUL!B385</f>
        <v/>
      </c>
      <c r="D3384" s="52">
        <f>JUL!C385</f>
        <v/>
      </c>
      <c r="E3384" s="52">
        <f>JUL!D385</f>
        <v/>
      </c>
      <c r="F3384" s="52">
        <f>JUL!E385</f>
        <v/>
      </c>
      <c r="G3384" s="52">
        <f>JUL!F385</f>
        <v/>
      </c>
      <c r="H3384" s="52">
        <f>JUL!G385</f>
        <v/>
      </c>
      <c r="I3384" s="53">
        <f>JUL!H385</f>
        <v/>
      </c>
      <c r="J3384" s="53">
        <f>JUL!I385</f>
        <v/>
      </c>
      <c r="K3384" s="52">
        <f>JUL!J385</f>
        <v/>
      </c>
      <c r="L3384" s="52">
        <f>JUL!K385</f>
        <v/>
      </c>
      <c r="M3384" s="54">
        <f>JUL!L385</f>
        <v/>
      </c>
      <c r="N3384" s="52">
        <f>JUL!M385</f>
        <v/>
      </c>
      <c r="O3384" s="52">
        <f>JUL!N385</f>
        <v/>
      </c>
      <c r="P3384" s="52">
        <f>JUL!O385</f>
        <v/>
      </c>
      <c r="Q3384" s="52">
        <f>JUL!P385</f>
        <v/>
      </c>
      <c r="R3384" s="52">
        <f>JUL!Q385</f>
        <v/>
      </c>
      <c r="S3384" s="54">
        <f>S3383+IF(X3384=0,0,M3384)</f>
        <v/>
      </c>
      <c r="T3384" s="55">
        <f>MAX(T3383,S3384)</f>
        <v/>
      </c>
      <c r="U3384" s="56">
        <f>S3384-T3384</f>
        <v/>
      </c>
      <c r="V3384" s="55">
        <f>IFERROR(SUMIFS(DATABASE!$M$5:$M$6004,DATABASE!$B$5:$B$6004,B3384,DATABASE!$X$5:$X$6004,1),0)</f>
        <v/>
      </c>
      <c r="W3384" s="57">
        <f>IFERROR(COUNTIFS(DATABASE!$B$5:$B$6004,B3384,DATABASE!$X$5:$X$6004,1),0)</f>
        <v/>
      </c>
      <c r="X3384" s="58">
        <f>--AND(ISNUMBER(B3384),C3384&lt;&gt;"",L3384&lt;&gt;"",M3384&lt;&gt;"")</f>
        <v/>
      </c>
    </row>
    <row r="3385" ht="15" customHeight="1" s="111">
      <c r="A3385" s="42" t="inlineStr">
        <is>
          <t>JUL</t>
        </is>
      </c>
      <c r="B3385" s="43">
        <f>JUL!A386</f>
        <v/>
      </c>
      <c r="C3385" s="44">
        <f>JUL!B386</f>
        <v/>
      </c>
      <c r="D3385" s="44">
        <f>JUL!C386</f>
        <v/>
      </c>
      <c r="E3385" s="44">
        <f>JUL!D386</f>
        <v/>
      </c>
      <c r="F3385" s="44">
        <f>JUL!E386</f>
        <v/>
      </c>
      <c r="G3385" s="44">
        <f>JUL!F386</f>
        <v/>
      </c>
      <c r="H3385" s="44">
        <f>JUL!G386</f>
        <v/>
      </c>
      <c r="I3385" s="45">
        <f>JUL!H386</f>
        <v/>
      </c>
      <c r="J3385" s="45">
        <f>JUL!I386</f>
        <v/>
      </c>
      <c r="K3385" s="44">
        <f>JUL!J386</f>
        <v/>
      </c>
      <c r="L3385" s="44">
        <f>JUL!K386</f>
        <v/>
      </c>
      <c r="M3385" s="46">
        <f>JUL!L386</f>
        <v/>
      </c>
      <c r="N3385" s="44">
        <f>JUL!M386</f>
        <v/>
      </c>
      <c r="O3385" s="44">
        <f>JUL!N386</f>
        <v/>
      </c>
      <c r="P3385" s="44">
        <f>JUL!O386</f>
        <v/>
      </c>
      <c r="Q3385" s="44">
        <f>JUL!P386</f>
        <v/>
      </c>
      <c r="R3385" s="44">
        <f>JUL!Q386</f>
        <v/>
      </c>
      <c r="S3385" s="46">
        <f>S3384+IF(X3385=0,0,M3385)</f>
        <v/>
      </c>
      <c r="T3385" s="47">
        <f>MAX(T3384,S3385)</f>
        <v/>
      </c>
      <c r="U3385" s="48">
        <f>S3385-T3385</f>
        <v/>
      </c>
      <c r="V3385" s="47">
        <f>IFERROR(SUMIFS(DATABASE!$M$5:$M$6004,DATABASE!$B$5:$B$6004,B3385,DATABASE!$X$5:$X$6004,1),0)</f>
        <v/>
      </c>
      <c r="W3385" s="31">
        <f>IFERROR(COUNTIFS(DATABASE!$B$5:$B$6004,B3385,DATABASE!$X$5:$X$6004,1),0)</f>
        <v/>
      </c>
      <c r="X3385" s="49">
        <f>--AND(ISNUMBER(B3385),C3385&lt;&gt;"",L3385&lt;&gt;"",M3385&lt;&gt;"")</f>
        <v/>
      </c>
    </row>
    <row r="3386" ht="15" customHeight="1" s="111">
      <c r="A3386" s="50" t="inlineStr">
        <is>
          <t>JUL</t>
        </is>
      </c>
      <c r="B3386" s="51">
        <f>JUL!A387</f>
        <v/>
      </c>
      <c r="C3386" s="52">
        <f>JUL!B387</f>
        <v/>
      </c>
      <c r="D3386" s="52">
        <f>JUL!C387</f>
        <v/>
      </c>
      <c r="E3386" s="52">
        <f>JUL!D387</f>
        <v/>
      </c>
      <c r="F3386" s="52">
        <f>JUL!E387</f>
        <v/>
      </c>
      <c r="G3386" s="52">
        <f>JUL!F387</f>
        <v/>
      </c>
      <c r="H3386" s="52">
        <f>JUL!G387</f>
        <v/>
      </c>
      <c r="I3386" s="53">
        <f>JUL!H387</f>
        <v/>
      </c>
      <c r="J3386" s="53">
        <f>JUL!I387</f>
        <v/>
      </c>
      <c r="K3386" s="52">
        <f>JUL!J387</f>
        <v/>
      </c>
      <c r="L3386" s="52">
        <f>JUL!K387</f>
        <v/>
      </c>
      <c r="M3386" s="54">
        <f>JUL!L387</f>
        <v/>
      </c>
      <c r="N3386" s="52">
        <f>JUL!M387</f>
        <v/>
      </c>
      <c r="O3386" s="52">
        <f>JUL!N387</f>
        <v/>
      </c>
      <c r="P3386" s="52">
        <f>JUL!O387</f>
        <v/>
      </c>
      <c r="Q3386" s="52">
        <f>JUL!P387</f>
        <v/>
      </c>
      <c r="R3386" s="52">
        <f>JUL!Q387</f>
        <v/>
      </c>
      <c r="S3386" s="54">
        <f>S3385+IF(X3386=0,0,M3386)</f>
        <v/>
      </c>
      <c r="T3386" s="55">
        <f>MAX(T3385,S3386)</f>
        <v/>
      </c>
      <c r="U3386" s="56">
        <f>S3386-T3386</f>
        <v/>
      </c>
      <c r="V3386" s="55">
        <f>IFERROR(SUMIFS(DATABASE!$M$5:$M$6004,DATABASE!$B$5:$B$6004,B3386,DATABASE!$X$5:$X$6004,1),0)</f>
        <v/>
      </c>
      <c r="W3386" s="57">
        <f>IFERROR(COUNTIFS(DATABASE!$B$5:$B$6004,B3386,DATABASE!$X$5:$X$6004,1),0)</f>
        <v/>
      </c>
      <c r="X3386" s="58">
        <f>--AND(ISNUMBER(B3386),C3386&lt;&gt;"",L3386&lt;&gt;"",M3386&lt;&gt;"")</f>
        <v/>
      </c>
    </row>
    <row r="3387" ht="15" customHeight="1" s="111">
      <c r="A3387" s="42" t="inlineStr">
        <is>
          <t>JUL</t>
        </is>
      </c>
      <c r="B3387" s="43">
        <f>JUL!A388</f>
        <v/>
      </c>
      <c r="C3387" s="44">
        <f>JUL!B388</f>
        <v/>
      </c>
      <c r="D3387" s="44">
        <f>JUL!C388</f>
        <v/>
      </c>
      <c r="E3387" s="44">
        <f>JUL!D388</f>
        <v/>
      </c>
      <c r="F3387" s="44">
        <f>JUL!E388</f>
        <v/>
      </c>
      <c r="G3387" s="44">
        <f>JUL!F388</f>
        <v/>
      </c>
      <c r="H3387" s="44">
        <f>JUL!G388</f>
        <v/>
      </c>
      <c r="I3387" s="45">
        <f>JUL!H388</f>
        <v/>
      </c>
      <c r="J3387" s="45">
        <f>JUL!I388</f>
        <v/>
      </c>
      <c r="K3387" s="44">
        <f>JUL!J388</f>
        <v/>
      </c>
      <c r="L3387" s="44">
        <f>JUL!K388</f>
        <v/>
      </c>
      <c r="M3387" s="46">
        <f>JUL!L388</f>
        <v/>
      </c>
      <c r="N3387" s="44">
        <f>JUL!M388</f>
        <v/>
      </c>
      <c r="O3387" s="44">
        <f>JUL!N388</f>
        <v/>
      </c>
      <c r="P3387" s="44">
        <f>JUL!O388</f>
        <v/>
      </c>
      <c r="Q3387" s="44">
        <f>JUL!P388</f>
        <v/>
      </c>
      <c r="R3387" s="44">
        <f>JUL!Q388</f>
        <v/>
      </c>
      <c r="S3387" s="46">
        <f>S3386+IF(X3387=0,0,M3387)</f>
        <v/>
      </c>
      <c r="T3387" s="47">
        <f>MAX(T3386,S3387)</f>
        <v/>
      </c>
      <c r="U3387" s="48">
        <f>S3387-T3387</f>
        <v/>
      </c>
      <c r="V3387" s="47">
        <f>IFERROR(SUMIFS(DATABASE!$M$5:$M$6004,DATABASE!$B$5:$B$6004,B3387,DATABASE!$X$5:$X$6004,1),0)</f>
        <v/>
      </c>
      <c r="W3387" s="31">
        <f>IFERROR(COUNTIFS(DATABASE!$B$5:$B$6004,B3387,DATABASE!$X$5:$X$6004,1),0)</f>
        <v/>
      </c>
      <c r="X3387" s="49">
        <f>--AND(ISNUMBER(B3387),C3387&lt;&gt;"",L3387&lt;&gt;"",M3387&lt;&gt;"")</f>
        <v/>
      </c>
    </row>
    <row r="3388" ht="15" customHeight="1" s="111">
      <c r="A3388" s="50" t="inlineStr">
        <is>
          <t>JUL</t>
        </is>
      </c>
      <c r="B3388" s="51">
        <f>JUL!A389</f>
        <v/>
      </c>
      <c r="C3388" s="52">
        <f>JUL!B389</f>
        <v/>
      </c>
      <c r="D3388" s="52">
        <f>JUL!C389</f>
        <v/>
      </c>
      <c r="E3388" s="52">
        <f>JUL!D389</f>
        <v/>
      </c>
      <c r="F3388" s="52">
        <f>JUL!E389</f>
        <v/>
      </c>
      <c r="G3388" s="52">
        <f>JUL!F389</f>
        <v/>
      </c>
      <c r="H3388" s="52">
        <f>JUL!G389</f>
        <v/>
      </c>
      <c r="I3388" s="53">
        <f>JUL!H389</f>
        <v/>
      </c>
      <c r="J3388" s="53">
        <f>JUL!I389</f>
        <v/>
      </c>
      <c r="K3388" s="52">
        <f>JUL!J389</f>
        <v/>
      </c>
      <c r="L3388" s="52">
        <f>JUL!K389</f>
        <v/>
      </c>
      <c r="M3388" s="54">
        <f>JUL!L389</f>
        <v/>
      </c>
      <c r="N3388" s="52">
        <f>JUL!M389</f>
        <v/>
      </c>
      <c r="O3388" s="52">
        <f>JUL!N389</f>
        <v/>
      </c>
      <c r="P3388" s="52">
        <f>JUL!O389</f>
        <v/>
      </c>
      <c r="Q3388" s="52">
        <f>JUL!P389</f>
        <v/>
      </c>
      <c r="R3388" s="52">
        <f>JUL!Q389</f>
        <v/>
      </c>
      <c r="S3388" s="54">
        <f>S3387+IF(X3388=0,0,M3388)</f>
        <v/>
      </c>
      <c r="T3388" s="55">
        <f>MAX(T3387,S3388)</f>
        <v/>
      </c>
      <c r="U3388" s="56">
        <f>S3388-T3388</f>
        <v/>
      </c>
      <c r="V3388" s="55">
        <f>IFERROR(SUMIFS(DATABASE!$M$5:$M$6004,DATABASE!$B$5:$B$6004,B3388,DATABASE!$X$5:$X$6004,1),0)</f>
        <v/>
      </c>
      <c r="W3388" s="57">
        <f>IFERROR(COUNTIFS(DATABASE!$B$5:$B$6004,B3388,DATABASE!$X$5:$X$6004,1),0)</f>
        <v/>
      </c>
      <c r="X3388" s="58">
        <f>--AND(ISNUMBER(B3388),C3388&lt;&gt;"",L3388&lt;&gt;"",M3388&lt;&gt;"")</f>
        <v/>
      </c>
    </row>
    <row r="3389" ht="15" customHeight="1" s="111">
      <c r="A3389" s="42" t="inlineStr">
        <is>
          <t>JUL</t>
        </is>
      </c>
      <c r="B3389" s="43">
        <f>JUL!A390</f>
        <v/>
      </c>
      <c r="C3389" s="44">
        <f>JUL!B390</f>
        <v/>
      </c>
      <c r="D3389" s="44">
        <f>JUL!C390</f>
        <v/>
      </c>
      <c r="E3389" s="44">
        <f>JUL!D390</f>
        <v/>
      </c>
      <c r="F3389" s="44">
        <f>JUL!E390</f>
        <v/>
      </c>
      <c r="G3389" s="44">
        <f>JUL!F390</f>
        <v/>
      </c>
      <c r="H3389" s="44">
        <f>JUL!G390</f>
        <v/>
      </c>
      <c r="I3389" s="45">
        <f>JUL!H390</f>
        <v/>
      </c>
      <c r="J3389" s="45">
        <f>JUL!I390</f>
        <v/>
      </c>
      <c r="K3389" s="44">
        <f>JUL!J390</f>
        <v/>
      </c>
      <c r="L3389" s="44">
        <f>JUL!K390</f>
        <v/>
      </c>
      <c r="M3389" s="46">
        <f>JUL!L390</f>
        <v/>
      </c>
      <c r="N3389" s="44">
        <f>JUL!M390</f>
        <v/>
      </c>
      <c r="O3389" s="44">
        <f>JUL!N390</f>
        <v/>
      </c>
      <c r="P3389" s="44">
        <f>JUL!O390</f>
        <v/>
      </c>
      <c r="Q3389" s="44">
        <f>JUL!P390</f>
        <v/>
      </c>
      <c r="R3389" s="44">
        <f>JUL!Q390</f>
        <v/>
      </c>
      <c r="S3389" s="46">
        <f>S3388+IF(X3389=0,0,M3389)</f>
        <v/>
      </c>
      <c r="T3389" s="47">
        <f>MAX(T3388,S3389)</f>
        <v/>
      </c>
      <c r="U3389" s="48">
        <f>S3389-T3389</f>
        <v/>
      </c>
      <c r="V3389" s="47">
        <f>IFERROR(SUMIFS(DATABASE!$M$5:$M$6004,DATABASE!$B$5:$B$6004,B3389,DATABASE!$X$5:$X$6004,1),0)</f>
        <v/>
      </c>
      <c r="W3389" s="31">
        <f>IFERROR(COUNTIFS(DATABASE!$B$5:$B$6004,B3389,DATABASE!$X$5:$X$6004,1),0)</f>
        <v/>
      </c>
      <c r="X3389" s="49">
        <f>--AND(ISNUMBER(B3389),C3389&lt;&gt;"",L3389&lt;&gt;"",M3389&lt;&gt;"")</f>
        <v/>
      </c>
    </row>
    <row r="3390" ht="15" customHeight="1" s="111">
      <c r="A3390" s="50" t="inlineStr">
        <is>
          <t>JUL</t>
        </is>
      </c>
      <c r="B3390" s="51">
        <f>JUL!A391</f>
        <v/>
      </c>
      <c r="C3390" s="52">
        <f>JUL!B391</f>
        <v/>
      </c>
      <c r="D3390" s="52">
        <f>JUL!C391</f>
        <v/>
      </c>
      <c r="E3390" s="52">
        <f>JUL!D391</f>
        <v/>
      </c>
      <c r="F3390" s="52">
        <f>JUL!E391</f>
        <v/>
      </c>
      <c r="G3390" s="52">
        <f>JUL!F391</f>
        <v/>
      </c>
      <c r="H3390" s="52">
        <f>JUL!G391</f>
        <v/>
      </c>
      <c r="I3390" s="53">
        <f>JUL!H391</f>
        <v/>
      </c>
      <c r="J3390" s="53">
        <f>JUL!I391</f>
        <v/>
      </c>
      <c r="K3390" s="52">
        <f>JUL!J391</f>
        <v/>
      </c>
      <c r="L3390" s="52">
        <f>JUL!K391</f>
        <v/>
      </c>
      <c r="M3390" s="54">
        <f>JUL!L391</f>
        <v/>
      </c>
      <c r="N3390" s="52">
        <f>JUL!M391</f>
        <v/>
      </c>
      <c r="O3390" s="52">
        <f>JUL!N391</f>
        <v/>
      </c>
      <c r="P3390" s="52">
        <f>JUL!O391</f>
        <v/>
      </c>
      <c r="Q3390" s="52">
        <f>JUL!P391</f>
        <v/>
      </c>
      <c r="R3390" s="52">
        <f>JUL!Q391</f>
        <v/>
      </c>
      <c r="S3390" s="54">
        <f>S3389+IF(X3390=0,0,M3390)</f>
        <v/>
      </c>
      <c r="T3390" s="55">
        <f>MAX(T3389,S3390)</f>
        <v/>
      </c>
      <c r="U3390" s="56">
        <f>S3390-T3390</f>
        <v/>
      </c>
      <c r="V3390" s="55">
        <f>IFERROR(SUMIFS(DATABASE!$M$5:$M$6004,DATABASE!$B$5:$B$6004,B3390,DATABASE!$X$5:$X$6004,1),0)</f>
        <v/>
      </c>
      <c r="W3390" s="57">
        <f>IFERROR(COUNTIFS(DATABASE!$B$5:$B$6004,B3390,DATABASE!$X$5:$X$6004,1),0)</f>
        <v/>
      </c>
      <c r="X3390" s="58">
        <f>--AND(ISNUMBER(B3390),C3390&lt;&gt;"",L3390&lt;&gt;"",M3390&lt;&gt;"")</f>
        <v/>
      </c>
    </row>
    <row r="3391" ht="15" customHeight="1" s="111">
      <c r="A3391" s="42" t="inlineStr">
        <is>
          <t>JUL</t>
        </is>
      </c>
      <c r="B3391" s="43">
        <f>JUL!A392</f>
        <v/>
      </c>
      <c r="C3391" s="44">
        <f>JUL!B392</f>
        <v/>
      </c>
      <c r="D3391" s="44">
        <f>JUL!C392</f>
        <v/>
      </c>
      <c r="E3391" s="44">
        <f>JUL!D392</f>
        <v/>
      </c>
      <c r="F3391" s="44">
        <f>JUL!E392</f>
        <v/>
      </c>
      <c r="G3391" s="44">
        <f>JUL!F392</f>
        <v/>
      </c>
      <c r="H3391" s="44">
        <f>JUL!G392</f>
        <v/>
      </c>
      <c r="I3391" s="45">
        <f>JUL!H392</f>
        <v/>
      </c>
      <c r="J3391" s="45">
        <f>JUL!I392</f>
        <v/>
      </c>
      <c r="K3391" s="44">
        <f>JUL!J392</f>
        <v/>
      </c>
      <c r="L3391" s="44">
        <f>JUL!K392</f>
        <v/>
      </c>
      <c r="M3391" s="46">
        <f>JUL!L392</f>
        <v/>
      </c>
      <c r="N3391" s="44">
        <f>JUL!M392</f>
        <v/>
      </c>
      <c r="O3391" s="44">
        <f>JUL!N392</f>
        <v/>
      </c>
      <c r="P3391" s="44">
        <f>JUL!O392</f>
        <v/>
      </c>
      <c r="Q3391" s="44">
        <f>JUL!P392</f>
        <v/>
      </c>
      <c r="R3391" s="44">
        <f>JUL!Q392</f>
        <v/>
      </c>
      <c r="S3391" s="46">
        <f>S3390+IF(X3391=0,0,M3391)</f>
        <v/>
      </c>
      <c r="T3391" s="47">
        <f>MAX(T3390,S3391)</f>
        <v/>
      </c>
      <c r="U3391" s="48">
        <f>S3391-T3391</f>
        <v/>
      </c>
      <c r="V3391" s="47">
        <f>IFERROR(SUMIFS(DATABASE!$M$5:$M$6004,DATABASE!$B$5:$B$6004,B3391,DATABASE!$X$5:$X$6004,1),0)</f>
        <v/>
      </c>
      <c r="W3391" s="31">
        <f>IFERROR(COUNTIFS(DATABASE!$B$5:$B$6004,B3391,DATABASE!$X$5:$X$6004,1),0)</f>
        <v/>
      </c>
      <c r="X3391" s="49">
        <f>--AND(ISNUMBER(B3391),C3391&lt;&gt;"",L3391&lt;&gt;"",M3391&lt;&gt;"")</f>
        <v/>
      </c>
    </row>
    <row r="3392" ht="15" customHeight="1" s="111">
      <c r="A3392" s="50" t="inlineStr">
        <is>
          <t>JUL</t>
        </is>
      </c>
      <c r="B3392" s="51">
        <f>JUL!A393</f>
        <v/>
      </c>
      <c r="C3392" s="52">
        <f>JUL!B393</f>
        <v/>
      </c>
      <c r="D3392" s="52">
        <f>JUL!C393</f>
        <v/>
      </c>
      <c r="E3392" s="52">
        <f>JUL!D393</f>
        <v/>
      </c>
      <c r="F3392" s="52">
        <f>JUL!E393</f>
        <v/>
      </c>
      <c r="G3392" s="52">
        <f>JUL!F393</f>
        <v/>
      </c>
      <c r="H3392" s="52">
        <f>JUL!G393</f>
        <v/>
      </c>
      <c r="I3392" s="53">
        <f>JUL!H393</f>
        <v/>
      </c>
      <c r="J3392" s="53">
        <f>JUL!I393</f>
        <v/>
      </c>
      <c r="K3392" s="52">
        <f>JUL!J393</f>
        <v/>
      </c>
      <c r="L3392" s="52">
        <f>JUL!K393</f>
        <v/>
      </c>
      <c r="M3392" s="54">
        <f>JUL!L393</f>
        <v/>
      </c>
      <c r="N3392" s="52">
        <f>JUL!M393</f>
        <v/>
      </c>
      <c r="O3392" s="52">
        <f>JUL!N393</f>
        <v/>
      </c>
      <c r="P3392" s="52">
        <f>JUL!O393</f>
        <v/>
      </c>
      <c r="Q3392" s="52">
        <f>JUL!P393</f>
        <v/>
      </c>
      <c r="R3392" s="52">
        <f>JUL!Q393</f>
        <v/>
      </c>
      <c r="S3392" s="54">
        <f>S3391+IF(X3392=0,0,M3392)</f>
        <v/>
      </c>
      <c r="T3392" s="55">
        <f>MAX(T3391,S3392)</f>
        <v/>
      </c>
      <c r="U3392" s="56">
        <f>S3392-T3392</f>
        <v/>
      </c>
      <c r="V3392" s="55">
        <f>IFERROR(SUMIFS(DATABASE!$M$5:$M$6004,DATABASE!$B$5:$B$6004,B3392,DATABASE!$X$5:$X$6004,1),0)</f>
        <v/>
      </c>
      <c r="W3392" s="57">
        <f>IFERROR(COUNTIFS(DATABASE!$B$5:$B$6004,B3392,DATABASE!$X$5:$X$6004,1),0)</f>
        <v/>
      </c>
      <c r="X3392" s="58">
        <f>--AND(ISNUMBER(B3392),C3392&lt;&gt;"",L3392&lt;&gt;"",M3392&lt;&gt;"")</f>
        <v/>
      </c>
    </row>
    <row r="3393" ht="15" customHeight="1" s="111">
      <c r="A3393" s="42" t="inlineStr">
        <is>
          <t>JUL</t>
        </is>
      </c>
      <c r="B3393" s="43">
        <f>JUL!A394</f>
        <v/>
      </c>
      <c r="C3393" s="44">
        <f>JUL!B394</f>
        <v/>
      </c>
      <c r="D3393" s="44">
        <f>JUL!C394</f>
        <v/>
      </c>
      <c r="E3393" s="44">
        <f>JUL!D394</f>
        <v/>
      </c>
      <c r="F3393" s="44">
        <f>JUL!E394</f>
        <v/>
      </c>
      <c r="G3393" s="44">
        <f>JUL!F394</f>
        <v/>
      </c>
      <c r="H3393" s="44">
        <f>JUL!G394</f>
        <v/>
      </c>
      <c r="I3393" s="45">
        <f>JUL!H394</f>
        <v/>
      </c>
      <c r="J3393" s="45">
        <f>JUL!I394</f>
        <v/>
      </c>
      <c r="K3393" s="44">
        <f>JUL!J394</f>
        <v/>
      </c>
      <c r="L3393" s="44">
        <f>JUL!K394</f>
        <v/>
      </c>
      <c r="M3393" s="46">
        <f>JUL!L394</f>
        <v/>
      </c>
      <c r="N3393" s="44">
        <f>JUL!M394</f>
        <v/>
      </c>
      <c r="O3393" s="44">
        <f>JUL!N394</f>
        <v/>
      </c>
      <c r="P3393" s="44">
        <f>JUL!O394</f>
        <v/>
      </c>
      <c r="Q3393" s="44">
        <f>JUL!P394</f>
        <v/>
      </c>
      <c r="R3393" s="44">
        <f>JUL!Q394</f>
        <v/>
      </c>
      <c r="S3393" s="46">
        <f>S3392+IF(X3393=0,0,M3393)</f>
        <v/>
      </c>
      <c r="T3393" s="47">
        <f>MAX(T3392,S3393)</f>
        <v/>
      </c>
      <c r="U3393" s="48">
        <f>S3393-T3393</f>
        <v/>
      </c>
      <c r="V3393" s="47">
        <f>IFERROR(SUMIFS(DATABASE!$M$5:$M$6004,DATABASE!$B$5:$B$6004,B3393,DATABASE!$X$5:$X$6004,1),0)</f>
        <v/>
      </c>
      <c r="W3393" s="31">
        <f>IFERROR(COUNTIFS(DATABASE!$B$5:$B$6004,B3393,DATABASE!$X$5:$X$6004,1),0)</f>
        <v/>
      </c>
      <c r="X3393" s="49">
        <f>--AND(ISNUMBER(B3393),C3393&lt;&gt;"",L3393&lt;&gt;"",M3393&lt;&gt;"")</f>
        <v/>
      </c>
    </row>
    <row r="3394" ht="15" customHeight="1" s="111">
      <c r="A3394" s="50" t="inlineStr">
        <is>
          <t>JUL</t>
        </is>
      </c>
      <c r="B3394" s="51">
        <f>JUL!A395</f>
        <v/>
      </c>
      <c r="C3394" s="52">
        <f>JUL!B395</f>
        <v/>
      </c>
      <c r="D3394" s="52">
        <f>JUL!C395</f>
        <v/>
      </c>
      <c r="E3394" s="52">
        <f>JUL!D395</f>
        <v/>
      </c>
      <c r="F3394" s="52">
        <f>JUL!E395</f>
        <v/>
      </c>
      <c r="G3394" s="52">
        <f>JUL!F395</f>
        <v/>
      </c>
      <c r="H3394" s="52">
        <f>JUL!G395</f>
        <v/>
      </c>
      <c r="I3394" s="53">
        <f>JUL!H395</f>
        <v/>
      </c>
      <c r="J3394" s="53">
        <f>JUL!I395</f>
        <v/>
      </c>
      <c r="K3394" s="52">
        <f>JUL!J395</f>
        <v/>
      </c>
      <c r="L3394" s="52">
        <f>JUL!K395</f>
        <v/>
      </c>
      <c r="M3394" s="54">
        <f>JUL!L395</f>
        <v/>
      </c>
      <c r="N3394" s="52">
        <f>JUL!M395</f>
        <v/>
      </c>
      <c r="O3394" s="52">
        <f>JUL!N395</f>
        <v/>
      </c>
      <c r="P3394" s="52">
        <f>JUL!O395</f>
        <v/>
      </c>
      <c r="Q3394" s="52">
        <f>JUL!P395</f>
        <v/>
      </c>
      <c r="R3394" s="52">
        <f>JUL!Q395</f>
        <v/>
      </c>
      <c r="S3394" s="54">
        <f>S3393+IF(X3394=0,0,M3394)</f>
        <v/>
      </c>
      <c r="T3394" s="55">
        <f>MAX(T3393,S3394)</f>
        <v/>
      </c>
      <c r="U3394" s="56">
        <f>S3394-T3394</f>
        <v/>
      </c>
      <c r="V3394" s="55">
        <f>IFERROR(SUMIFS(DATABASE!$M$5:$M$6004,DATABASE!$B$5:$B$6004,B3394,DATABASE!$X$5:$X$6004,1),0)</f>
        <v/>
      </c>
      <c r="W3394" s="57">
        <f>IFERROR(COUNTIFS(DATABASE!$B$5:$B$6004,B3394,DATABASE!$X$5:$X$6004,1),0)</f>
        <v/>
      </c>
      <c r="X3394" s="58">
        <f>--AND(ISNUMBER(B3394),C3394&lt;&gt;"",L3394&lt;&gt;"",M3394&lt;&gt;"")</f>
        <v/>
      </c>
    </row>
    <row r="3395" ht="15" customHeight="1" s="111">
      <c r="A3395" s="42" t="inlineStr">
        <is>
          <t>JUL</t>
        </is>
      </c>
      <c r="B3395" s="43">
        <f>JUL!A396</f>
        <v/>
      </c>
      <c r="C3395" s="44">
        <f>JUL!B396</f>
        <v/>
      </c>
      <c r="D3395" s="44">
        <f>JUL!C396</f>
        <v/>
      </c>
      <c r="E3395" s="44">
        <f>JUL!D396</f>
        <v/>
      </c>
      <c r="F3395" s="44">
        <f>JUL!E396</f>
        <v/>
      </c>
      <c r="G3395" s="44">
        <f>JUL!F396</f>
        <v/>
      </c>
      <c r="H3395" s="44">
        <f>JUL!G396</f>
        <v/>
      </c>
      <c r="I3395" s="45">
        <f>JUL!H396</f>
        <v/>
      </c>
      <c r="J3395" s="45">
        <f>JUL!I396</f>
        <v/>
      </c>
      <c r="K3395" s="44">
        <f>JUL!J396</f>
        <v/>
      </c>
      <c r="L3395" s="44">
        <f>JUL!K396</f>
        <v/>
      </c>
      <c r="M3395" s="46">
        <f>JUL!L396</f>
        <v/>
      </c>
      <c r="N3395" s="44">
        <f>JUL!M396</f>
        <v/>
      </c>
      <c r="O3395" s="44">
        <f>JUL!N396</f>
        <v/>
      </c>
      <c r="P3395" s="44">
        <f>JUL!O396</f>
        <v/>
      </c>
      <c r="Q3395" s="44">
        <f>JUL!P396</f>
        <v/>
      </c>
      <c r="R3395" s="44">
        <f>JUL!Q396</f>
        <v/>
      </c>
      <c r="S3395" s="46">
        <f>S3394+IF(X3395=0,0,M3395)</f>
        <v/>
      </c>
      <c r="T3395" s="47">
        <f>MAX(T3394,S3395)</f>
        <v/>
      </c>
      <c r="U3395" s="48">
        <f>S3395-T3395</f>
        <v/>
      </c>
      <c r="V3395" s="47">
        <f>IFERROR(SUMIFS(DATABASE!$M$5:$M$6004,DATABASE!$B$5:$B$6004,B3395,DATABASE!$X$5:$X$6004,1),0)</f>
        <v/>
      </c>
      <c r="W3395" s="31">
        <f>IFERROR(COUNTIFS(DATABASE!$B$5:$B$6004,B3395,DATABASE!$X$5:$X$6004,1),0)</f>
        <v/>
      </c>
      <c r="X3395" s="49">
        <f>--AND(ISNUMBER(B3395),C3395&lt;&gt;"",L3395&lt;&gt;"",M3395&lt;&gt;"")</f>
        <v/>
      </c>
    </row>
    <row r="3396" ht="15" customHeight="1" s="111">
      <c r="A3396" s="50" t="inlineStr">
        <is>
          <t>JUL</t>
        </is>
      </c>
      <c r="B3396" s="51">
        <f>JUL!A397</f>
        <v/>
      </c>
      <c r="C3396" s="52">
        <f>JUL!B397</f>
        <v/>
      </c>
      <c r="D3396" s="52">
        <f>JUL!C397</f>
        <v/>
      </c>
      <c r="E3396" s="52">
        <f>JUL!D397</f>
        <v/>
      </c>
      <c r="F3396" s="52">
        <f>JUL!E397</f>
        <v/>
      </c>
      <c r="G3396" s="52">
        <f>JUL!F397</f>
        <v/>
      </c>
      <c r="H3396" s="52">
        <f>JUL!G397</f>
        <v/>
      </c>
      <c r="I3396" s="53">
        <f>JUL!H397</f>
        <v/>
      </c>
      <c r="J3396" s="53">
        <f>JUL!I397</f>
        <v/>
      </c>
      <c r="K3396" s="52">
        <f>JUL!J397</f>
        <v/>
      </c>
      <c r="L3396" s="52">
        <f>JUL!K397</f>
        <v/>
      </c>
      <c r="M3396" s="54">
        <f>JUL!L397</f>
        <v/>
      </c>
      <c r="N3396" s="52">
        <f>JUL!M397</f>
        <v/>
      </c>
      <c r="O3396" s="52">
        <f>JUL!N397</f>
        <v/>
      </c>
      <c r="P3396" s="52">
        <f>JUL!O397</f>
        <v/>
      </c>
      <c r="Q3396" s="52">
        <f>JUL!P397</f>
        <v/>
      </c>
      <c r="R3396" s="52">
        <f>JUL!Q397</f>
        <v/>
      </c>
      <c r="S3396" s="54">
        <f>S3395+IF(X3396=0,0,M3396)</f>
        <v/>
      </c>
      <c r="T3396" s="55">
        <f>MAX(T3395,S3396)</f>
        <v/>
      </c>
      <c r="U3396" s="56">
        <f>S3396-T3396</f>
        <v/>
      </c>
      <c r="V3396" s="55">
        <f>IFERROR(SUMIFS(DATABASE!$M$5:$M$6004,DATABASE!$B$5:$B$6004,B3396,DATABASE!$X$5:$X$6004,1),0)</f>
        <v/>
      </c>
      <c r="W3396" s="57">
        <f>IFERROR(COUNTIFS(DATABASE!$B$5:$B$6004,B3396,DATABASE!$X$5:$X$6004,1),0)</f>
        <v/>
      </c>
      <c r="X3396" s="58">
        <f>--AND(ISNUMBER(B3396),C3396&lt;&gt;"",L3396&lt;&gt;"",M3396&lt;&gt;"")</f>
        <v/>
      </c>
    </row>
    <row r="3397" ht="15" customHeight="1" s="111">
      <c r="A3397" s="42" t="inlineStr">
        <is>
          <t>JUL</t>
        </is>
      </c>
      <c r="B3397" s="43">
        <f>JUL!A398</f>
        <v/>
      </c>
      <c r="C3397" s="44">
        <f>JUL!B398</f>
        <v/>
      </c>
      <c r="D3397" s="44">
        <f>JUL!C398</f>
        <v/>
      </c>
      <c r="E3397" s="44">
        <f>JUL!D398</f>
        <v/>
      </c>
      <c r="F3397" s="44">
        <f>JUL!E398</f>
        <v/>
      </c>
      <c r="G3397" s="44">
        <f>JUL!F398</f>
        <v/>
      </c>
      <c r="H3397" s="44">
        <f>JUL!G398</f>
        <v/>
      </c>
      <c r="I3397" s="45">
        <f>JUL!H398</f>
        <v/>
      </c>
      <c r="J3397" s="45">
        <f>JUL!I398</f>
        <v/>
      </c>
      <c r="K3397" s="44">
        <f>JUL!J398</f>
        <v/>
      </c>
      <c r="L3397" s="44">
        <f>JUL!K398</f>
        <v/>
      </c>
      <c r="M3397" s="46">
        <f>JUL!L398</f>
        <v/>
      </c>
      <c r="N3397" s="44">
        <f>JUL!M398</f>
        <v/>
      </c>
      <c r="O3397" s="44">
        <f>JUL!N398</f>
        <v/>
      </c>
      <c r="P3397" s="44">
        <f>JUL!O398</f>
        <v/>
      </c>
      <c r="Q3397" s="44">
        <f>JUL!P398</f>
        <v/>
      </c>
      <c r="R3397" s="44">
        <f>JUL!Q398</f>
        <v/>
      </c>
      <c r="S3397" s="46">
        <f>S3396+IF(X3397=0,0,M3397)</f>
        <v/>
      </c>
      <c r="T3397" s="47">
        <f>MAX(T3396,S3397)</f>
        <v/>
      </c>
      <c r="U3397" s="48">
        <f>S3397-T3397</f>
        <v/>
      </c>
      <c r="V3397" s="47">
        <f>IFERROR(SUMIFS(DATABASE!$M$5:$M$6004,DATABASE!$B$5:$B$6004,B3397,DATABASE!$X$5:$X$6004,1),0)</f>
        <v/>
      </c>
      <c r="W3397" s="31">
        <f>IFERROR(COUNTIFS(DATABASE!$B$5:$B$6004,B3397,DATABASE!$X$5:$X$6004,1),0)</f>
        <v/>
      </c>
      <c r="X3397" s="49">
        <f>--AND(ISNUMBER(B3397),C3397&lt;&gt;"",L3397&lt;&gt;"",M3397&lt;&gt;"")</f>
        <v/>
      </c>
    </row>
    <row r="3398" ht="15" customHeight="1" s="111">
      <c r="A3398" s="50" t="inlineStr">
        <is>
          <t>JUL</t>
        </is>
      </c>
      <c r="B3398" s="51">
        <f>JUL!A399</f>
        <v/>
      </c>
      <c r="C3398" s="52">
        <f>JUL!B399</f>
        <v/>
      </c>
      <c r="D3398" s="52">
        <f>JUL!C399</f>
        <v/>
      </c>
      <c r="E3398" s="52">
        <f>JUL!D399</f>
        <v/>
      </c>
      <c r="F3398" s="52">
        <f>JUL!E399</f>
        <v/>
      </c>
      <c r="G3398" s="52">
        <f>JUL!F399</f>
        <v/>
      </c>
      <c r="H3398" s="52">
        <f>JUL!G399</f>
        <v/>
      </c>
      <c r="I3398" s="53">
        <f>JUL!H399</f>
        <v/>
      </c>
      <c r="J3398" s="53">
        <f>JUL!I399</f>
        <v/>
      </c>
      <c r="K3398" s="52">
        <f>JUL!J399</f>
        <v/>
      </c>
      <c r="L3398" s="52">
        <f>JUL!K399</f>
        <v/>
      </c>
      <c r="M3398" s="54">
        <f>JUL!L399</f>
        <v/>
      </c>
      <c r="N3398" s="52">
        <f>JUL!M399</f>
        <v/>
      </c>
      <c r="O3398" s="52">
        <f>JUL!N399</f>
        <v/>
      </c>
      <c r="P3398" s="52">
        <f>JUL!O399</f>
        <v/>
      </c>
      <c r="Q3398" s="52">
        <f>JUL!P399</f>
        <v/>
      </c>
      <c r="R3398" s="52">
        <f>JUL!Q399</f>
        <v/>
      </c>
      <c r="S3398" s="54">
        <f>S3397+IF(X3398=0,0,M3398)</f>
        <v/>
      </c>
      <c r="T3398" s="55">
        <f>MAX(T3397,S3398)</f>
        <v/>
      </c>
      <c r="U3398" s="56">
        <f>S3398-T3398</f>
        <v/>
      </c>
      <c r="V3398" s="55">
        <f>IFERROR(SUMIFS(DATABASE!$M$5:$M$6004,DATABASE!$B$5:$B$6004,B3398,DATABASE!$X$5:$X$6004,1),0)</f>
        <v/>
      </c>
      <c r="W3398" s="57">
        <f>IFERROR(COUNTIFS(DATABASE!$B$5:$B$6004,B3398,DATABASE!$X$5:$X$6004,1),0)</f>
        <v/>
      </c>
      <c r="X3398" s="58">
        <f>--AND(ISNUMBER(B3398),C3398&lt;&gt;"",L3398&lt;&gt;"",M3398&lt;&gt;"")</f>
        <v/>
      </c>
    </row>
    <row r="3399" ht="15" customHeight="1" s="111">
      <c r="A3399" s="42" t="inlineStr">
        <is>
          <t>JUL</t>
        </is>
      </c>
      <c r="B3399" s="43">
        <f>JUL!A400</f>
        <v/>
      </c>
      <c r="C3399" s="44">
        <f>JUL!B400</f>
        <v/>
      </c>
      <c r="D3399" s="44">
        <f>JUL!C400</f>
        <v/>
      </c>
      <c r="E3399" s="44">
        <f>JUL!D400</f>
        <v/>
      </c>
      <c r="F3399" s="44">
        <f>JUL!E400</f>
        <v/>
      </c>
      <c r="G3399" s="44">
        <f>JUL!F400</f>
        <v/>
      </c>
      <c r="H3399" s="44">
        <f>JUL!G400</f>
        <v/>
      </c>
      <c r="I3399" s="45">
        <f>JUL!H400</f>
        <v/>
      </c>
      <c r="J3399" s="45">
        <f>JUL!I400</f>
        <v/>
      </c>
      <c r="K3399" s="44">
        <f>JUL!J400</f>
        <v/>
      </c>
      <c r="L3399" s="44">
        <f>JUL!K400</f>
        <v/>
      </c>
      <c r="M3399" s="46">
        <f>JUL!L400</f>
        <v/>
      </c>
      <c r="N3399" s="44">
        <f>JUL!M400</f>
        <v/>
      </c>
      <c r="O3399" s="44">
        <f>JUL!N400</f>
        <v/>
      </c>
      <c r="P3399" s="44">
        <f>JUL!O400</f>
        <v/>
      </c>
      <c r="Q3399" s="44">
        <f>JUL!P400</f>
        <v/>
      </c>
      <c r="R3399" s="44">
        <f>JUL!Q400</f>
        <v/>
      </c>
      <c r="S3399" s="46">
        <f>S3398+IF(X3399=0,0,M3399)</f>
        <v/>
      </c>
      <c r="T3399" s="47">
        <f>MAX(T3398,S3399)</f>
        <v/>
      </c>
      <c r="U3399" s="48">
        <f>S3399-T3399</f>
        <v/>
      </c>
      <c r="V3399" s="47">
        <f>IFERROR(SUMIFS(DATABASE!$M$5:$M$6004,DATABASE!$B$5:$B$6004,B3399,DATABASE!$X$5:$X$6004,1),0)</f>
        <v/>
      </c>
      <c r="W3399" s="31">
        <f>IFERROR(COUNTIFS(DATABASE!$B$5:$B$6004,B3399,DATABASE!$X$5:$X$6004,1),0)</f>
        <v/>
      </c>
      <c r="X3399" s="49">
        <f>--AND(ISNUMBER(B3399),C3399&lt;&gt;"",L3399&lt;&gt;"",M3399&lt;&gt;"")</f>
        <v/>
      </c>
    </row>
    <row r="3400" ht="15" customHeight="1" s="111">
      <c r="A3400" s="50" t="inlineStr">
        <is>
          <t>JUL</t>
        </is>
      </c>
      <c r="B3400" s="51">
        <f>JUL!A401</f>
        <v/>
      </c>
      <c r="C3400" s="52">
        <f>JUL!B401</f>
        <v/>
      </c>
      <c r="D3400" s="52">
        <f>JUL!C401</f>
        <v/>
      </c>
      <c r="E3400" s="52">
        <f>JUL!D401</f>
        <v/>
      </c>
      <c r="F3400" s="52">
        <f>JUL!E401</f>
        <v/>
      </c>
      <c r="G3400" s="52">
        <f>JUL!F401</f>
        <v/>
      </c>
      <c r="H3400" s="52">
        <f>JUL!G401</f>
        <v/>
      </c>
      <c r="I3400" s="53">
        <f>JUL!H401</f>
        <v/>
      </c>
      <c r="J3400" s="53">
        <f>JUL!I401</f>
        <v/>
      </c>
      <c r="K3400" s="52">
        <f>JUL!J401</f>
        <v/>
      </c>
      <c r="L3400" s="52">
        <f>JUL!K401</f>
        <v/>
      </c>
      <c r="M3400" s="54">
        <f>JUL!L401</f>
        <v/>
      </c>
      <c r="N3400" s="52">
        <f>JUL!M401</f>
        <v/>
      </c>
      <c r="O3400" s="52">
        <f>JUL!N401</f>
        <v/>
      </c>
      <c r="P3400" s="52">
        <f>JUL!O401</f>
        <v/>
      </c>
      <c r="Q3400" s="52">
        <f>JUL!P401</f>
        <v/>
      </c>
      <c r="R3400" s="52">
        <f>JUL!Q401</f>
        <v/>
      </c>
      <c r="S3400" s="54">
        <f>S3399+IF(X3400=0,0,M3400)</f>
        <v/>
      </c>
      <c r="T3400" s="55">
        <f>MAX(T3399,S3400)</f>
        <v/>
      </c>
      <c r="U3400" s="56">
        <f>S3400-T3400</f>
        <v/>
      </c>
      <c r="V3400" s="55">
        <f>IFERROR(SUMIFS(DATABASE!$M$5:$M$6004,DATABASE!$B$5:$B$6004,B3400,DATABASE!$X$5:$X$6004,1),0)</f>
        <v/>
      </c>
      <c r="W3400" s="57">
        <f>IFERROR(COUNTIFS(DATABASE!$B$5:$B$6004,B3400,DATABASE!$X$5:$X$6004,1),0)</f>
        <v/>
      </c>
      <c r="X3400" s="58">
        <f>--AND(ISNUMBER(B3400),C3400&lt;&gt;"",L3400&lt;&gt;"",M3400&lt;&gt;"")</f>
        <v/>
      </c>
    </row>
    <row r="3401" ht="15" customHeight="1" s="111">
      <c r="A3401" s="42" t="inlineStr">
        <is>
          <t>JUL</t>
        </is>
      </c>
      <c r="B3401" s="43">
        <f>JUL!A402</f>
        <v/>
      </c>
      <c r="C3401" s="44">
        <f>JUL!B402</f>
        <v/>
      </c>
      <c r="D3401" s="44">
        <f>JUL!C402</f>
        <v/>
      </c>
      <c r="E3401" s="44">
        <f>JUL!D402</f>
        <v/>
      </c>
      <c r="F3401" s="44">
        <f>JUL!E402</f>
        <v/>
      </c>
      <c r="G3401" s="44">
        <f>JUL!F402</f>
        <v/>
      </c>
      <c r="H3401" s="44">
        <f>JUL!G402</f>
        <v/>
      </c>
      <c r="I3401" s="45">
        <f>JUL!H402</f>
        <v/>
      </c>
      <c r="J3401" s="45">
        <f>JUL!I402</f>
        <v/>
      </c>
      <c r="K3401" s="44">
        <f>JUL!J402</f>
        <v/>
      </c>
      <c r="L3401" s="44">
        <f>JUL!K402</f>
        <v/>
      </c>
      <c r="M3401" s="46">
        <f>JUL!L402</f>
        <v/>
      </c>
      <c r="N3401" s="44">
        <f>JUL!M402</f>
        <v/>
      </c>
      <c r="O3401" s="44">
        <f>JUL!N402</f>
        <v/>
      </c>
      <c r="P3401" s="44">
        <f>JUL!O402</f>
        <v/>
      </c>
      <c r="Q3401" s="44">
        <f>JUL!P402</f>
        <v/>
      </c>
      <c r="R3401" s="44">
        <f>JUL!Q402</f>
        <v/>
      </c>
      <c r="S3401" s="46">
        <f>S3400+IF(X3401=0,0,M3401)</f>
        <v/>
      </c>
      <c r="T3401" s="47">
        <f>MAX(T3400,S3401)</f>
        <v/>
      </c>
      <c r="U3401" s="48">
        <f>S3401-T3401</f>
        <v/>
      </c>
      <c r="V3401" s="47">
        <f>IFERROR(SUMIFS(DATABASE!$M$5:$M$6004,DATABASE!$B$5:$B$6004,B3401,DATABASE!$X$5:$X$6004,1),0)</f>
        <v/>
      </c>
      <c r="W3401" s="31">
        <f>IFERROR(COUNTIFS(DATABASE!$B$5:$B$6004,B3401,DATABASE!$X$5:$X$6004,1),0)</f>
        <v/>
      </c>
      <c r="X3401" s="49">
        <f>--AND(ISNUMBER(B3401),C3401&lt;&gt;"",L3401&lt;&gt;"",M3401&lt;&gt;"")</f>
        <v/>
      </c>
    </row>
    <row r="3402" ht="15" customHeight="1" s="111">
      <c r="A3402" s="50" t="inlineStr">
        <is>
          <t>JUL</t>
        </is>
      </c>
      <c r="B3402" s="51">
        <f>JUL!A403</f>
        <v/>
      </c>
      <c r="C3402" s="52">
        <f>JUL!B403</f>
        <v/>
      </c>
      <c r="D3402" s="52">
        <f>JUL!C403</f>
        <v/>
      </c>
      <c r="E3402" s="52">
        <f>JUL!D403</f>
        <v/>
      </c>
      <c r="F3402" s="52">
        <f>JUL!E403</f>
        <v/>
      </c>
      <c r="G3402" s="52">
        <f>JUL!F403</f>
        <v/>
      </c>
      <c r="H3402" s="52">
        <f>JUL!G403</f>
        <v/>
      </c>
      <c r="I3402" s="53">
        <f>JUL!H403</f>
        <v/>
      </c>
      <c r="J3402" s="53">
        <f>JUL!I403</f>
        <v/>
      </c>
      <c r="K3402" s="52">
        <f>JUL!J403</f>
        <v/>
      </c>
      <c r="L3402" s="52">
        <f>JUL!K403</f>
        <v/>
      </c>
      <c r="M3402" s="54">
        <f>JUL!L403</f>
        <v/>
      </c>
      <c r="N3402" s="52">
        <f>JUL!M403</f>
        <v/>
      </c>
      <c r="O3402" s="52">
        <f>JUL!N403</f>
        <v/>
      </c>
      <c r="P3402" s="52">
        <f>JUL!O403</f>
        <v/>
      </c>
      <c r="Q3402" s="52">
        <f>JUL!P403</f>
        <v/>
      </c>
      <c r="R3402" s="52">
        <f>JUL!Q403</f>
        <v/>
      </c>
      <c r="S3402" s="54">
        <f>S3401+IF(X3402=0,0,M3402)</f>
        <v/>
      </c>
      <c r="T3402" s="55">
        <f>MAX(T3401,S3402)</f>
        <v/>
      </c>
      <c r="U3402" s="56">
        <f>S3402-T3402</f>
        <v/>
      </c>
      <c r="V3402" s="55">
        <f>IFERROR(SUMIFS(DATABASE!$M$5:$M$6004,DATABASE!$B$5:$B$6004,B3402,DATABASE!$X$5:$X$6004,1),0)</f>
        <v/>
      </c>
      <c r="W3402" s="57">
        <f>IFERROR(COUNTIFS(DATABASE!$B$5:$B$6004,B3402,DATABASE!$X$5:$X$6004,1),0)</f>
        <v/>
      </c>
      <c r="X3402" s="58">
        <f>--AND(ISNUMBER(B3402),C3402&lt;&gt;"",L3402&lt;&gt;"",M3402&lt;&gt;"")</f>
        <v/>
      </c>
    </row>
    <row r="3403" ht="15" customHeight="1" s="111">
      <c r="A3403" s="42" t="inlineStr">
        <is>
          <t>JUL</t>
        </is>
      </c>
      <c r="B3403" s="43">
        <f>JUL!A404</f>
        <v/>
      </c>
      <c r="C3403" s="44">
        <f>JUL!B404</f>
        <v/>
      </c>
      <c r="D3403" s="44">
        <f>JUL!C404</f>
        <v/>
      </c>
      <c r="E3403" s="44">
        <f>JUL!D404</f>
        <v/>
      </c>
      <c r="F3403" s="44">
        <f>JUL!E404</f>
        <v/>
      </c>
      <c r="G3403" s="44">
        <f>JUL!F404</f>
        <v/>
      </c>
      <c r="H3403" s="44">
        <f>JUL!G404</f>
        <v/>
      </c>
      <c r="I3403" s="45">
        <f>JUL!H404</f>
        <v/>
      </c>
      <c r="J3403" s="45">
        <f>JUL!I404</f>
        <v/>
      </c>
      <c r="K3403" s="44">
        <f>JUL!J404</f>
        <v/>
      </c>
      <c r="L3403" s="44">
        <f>JUL!K404</f>
        <v/>
      </c>
      <c r="M3403" s="46">
        <f>JUL!L404</f>
        <v/>
      </c>
      <c r="N3403" s="44">
        <f>JUL!M404</f>
        <v/>
      </c>
      <c r="O3403" s="44">
        <f>JUL!N404</f>
        <v/>
      </c>
      <c r="P3403" s="44">
        <f>JUL!O404</f>
        <v/>
      </c>
      <c r="Q3403" s="44">
        <f>JUL!P404</f>
        <v/>
      </c>
      <c r="R3403" s="44">
        <f>JUL!Q404</f>
        <v/>
      </c>
      <c r="S3403" s="46">
        <f>S3402+IF(X3403=0,0,M3403)</f>
        <v/>
      </c>
      <c r="T3403" s="47">
        <f>MAX(T3402,S3403)</f>
        <v/>
      </c>
      <c r="U3403" s="48">
        <f>S3403-T3403</f>
        <v/>
      </c>
      <c r="V3403" s="47">
        <f>IFERROR(SUMIFS(DATABASE!$M$5:$M$6004,DATABASE!$B$5:$B$6004,B3403,DATABASE!$X$5:$X$6004,1),0)</f>
        <v/>
      </c>
      <c r="W3403" s="31">
        <f>IFERROR(COUNTIFS(DATABASE!$B$5:$B$6004,B3403,DATABASE!$X$5:$X$6004,1),0)</f>
        <v/>
      </c>
      <c r="X3403" s="49">
        <f>--AND(ISNUMBER(B3403),C3403&lt;&gt;"",L3403&lt;&gt;"",M3403&lt;&gt;"")</f>
        <v/>
      </c>
    </row>
    <row r="3404" ht="15" customHeight="1" s="111">
      <c r="A3404" s="50" t="inlineStr">
        <is>
          <t>JUL</t>
        </is>
      </c>
      <c r="B3404" s="51">
        <f>JUL!A405</f>
        <v/>
      </c>
      <c r="C3404" s="52">
        <f>JUL!B405</f>
        <v/>
      </c>
      <c r="D3404" s="52">
        <f>JUL!C405</f>
        <v/>
      </c>
      <c r="E3404" s="52">
        <f>JUL!D405</f>
        <v/>
      </c>
      <c r="F3404" s="52">
        <f>JUL!E405</f>
        <v/>
      </c>
      <c r="G3404" s="52">
        <f>JUL!F405</f>
        <v/>
      </c>
      <c r="H3404" s="52">
        <f>JUL!G405</f>
        <v/>
      </c>
      <c r="I3404" s="53">
        <f>JUL!H405</f>
        <v/>
      </c>
      <c r="J3404" s="53">
        <f>JUL!I405</f>
        <v/>
      </c>
      <c r="K3404" s="52">
        <f>JUL!J405</f>
        <v/>
      </c>
      <c r="L3404" s="52">
        <f>JUL!K405</f>
        <v/>
      </c>
      <c r="M3404" s="54">
        <f>JUL!L405</f>
        <v/>
      </c>
      <c r="N3404" s="52">
        <f>JUL!M405</f>
        <v/>
      </c>
      <c r="O3404" s="52">
        <f>JUL!N405</f>
        <v/>
      </c>
      <c r="P3404" s="52">
        <f>JUL!O405</f>
        <v/>
      </c>
      <c r="Q3404" s="52">
        <f>JUL!P405</f>
        <v/>
      </c>
      <c r="R3404" s="52">
        <f>JUL!Q405</f>
        <v/>
      </c>
      <c r="S3404" s="54">
        <f>S3403+IF(X3404=0,0,M3404)</f>
        <v/>
      </c>
      <c r="T3404" s="55">
        <f>MAX(T3403,S3404)</f>
        <v/>
      </c>
      <c r="U3404" s="56">
        <f>S3404-T3404</f>
        <v/>
      </c>
      <c r="V3404" s="55">
        <f>IFERROR(SUMIFS(DATABASE!$M$5:$M$6004,DATABASE!$B$5:$B$6004,B3404,DATABASE!$X$5:$X$6004,1),0)</f>
        <v/>
      </c>
      <c r="W3404" s="57">
        <f>IFERROR(COUNTIFS(DATABASE!$B$5:$B$6004,B3404,DATABASE!$X$5:$X$6004,1),0)</f>
        <v/>
      </c>
      <c r="X3404" s="58">
        <f>--AND(ISNUMBER(B3404),C3404&lt;&gt;"",L3404&lt;&gt;"",M3404&lt;&gt;"")</f>
        <v/>
      </c>
    </row>
    <row r="3405" ht="15" customHeight="1" s="111">
      <c r="A3405" s="42" t="inlineStr">
        <is>
          <t>JUL</t>
        </is>
      </c>
      <c r="B3405" s="43">
        <f>JUL!A406</f>
        <v/>
      </c>
      <c r="C3405" s="44">
        <f>JUL!B406</f>
        <v/>
      </c>
      <c r="D3405" s="44">
        <f>JUL!C406</f>
        <v/>
      </c>
      <c r="E3405" s="44">
        <f>JUL!D406</f>
        <v/>
      </c>
      <c r="F3405" s="44">
        <f>JUL!E406</f>
        <v/>
      </c>
      <c r="G3405" s="44">
        <f>JUL!F406</f>
        <v/>
      </c>
      <c r="H3405" s="44">
        <f>JUL!G406</f>
        <v/>
      </c>
      <c r="I3405" s="45">
        <f>JUL!H406</f>
        <v/>
      </c>
      <c r="J3405" s="45">
        <f>JUL!I406</f>
        <v/>
      </c>
      <c r="K3405" s="44">
        <f>JUL!J406</f>
        <v/>
      </c>
      <c r="L3405" s="44">
        <f>JUL!K406</f>
        <v/>
      </c>
      <c r="M3405" s="46">
        <f>JUL!L406</f>
        <v/>
      </c>
      <c r="N3405" s="44">
        <f>JUL!M406</f>
        <v/>
      </c>
      <c r="O3405" s="44">
        <f>JUL!N406</f>
        <v/>
      </c>
      <c r="P3405" s="44">
        <f>JUL!O406</f>
        <v/>
      </c>
      <c r="Q3405" s="44">
        <f>JUL!P406</f>
        <v/>
      </c>
      <c r="R3405" s="44">
        <f>JUL!Q406</f>
        <v/>
      </c>
      <c r="S3405" s="46">
        <f>S3404+IF(X3405=0,0,M3405)</f>
        <v/>
      </c>
      <c r="T3405" s="47">
        <f>MAX(T3404,S3405)</f>
        <v/>
      </c>
      <c r="U3405" s="48">
        <f>S3405-T3405</f>
        <v/>
      </c>
      <c r="V3405" s="47">
        <f>IFERROR(SUMIFS(DATABASE!$M$5:$M$6004,DATABASE!$B$5:$B$6004,B3405,DATABASE!$X$5:$X$6004,1),0)</f>
        <v/>
      </c>
      <c r="W3405" s="31">
        <f>IFERROR(COUNTIFS(DATABASE!$B$5:$B$6004,B3405,DATABASE!$X$5:$X$6004,1),0)</f>
        <v/>
      </c>
      <c r="X3405" s="49">
        <f>--AND(ISNUMBER(B3405),C3405&lt;&gt;"",L3405&lt;&gt;"",M3405&lt;&gt;"")</f>
        <v/>
      </c>
    </row>
    <row r="3406" ht="15" customHeight="1" s="111">
      <c r="A3406" s="50" t="inlineStr">
        <is>
          <t>JUL</t>
        </is>
      </c>
      <c r="B3406" s="51">
        <f>JUL!A407</f>
        <v/>
      </c>
      <c r="C3406" s="52">
        <f>JUL!B407</f>
        <v/>
      </c>
      <c r="D3406" s="52">
        <f>JUL!C407</f>
        <v/>
      </c>
      <c r="E3406" s="52">
        <f>JUL!D407</f>
        <v/>
      </c>
      <c r="F3406" s="52">
        <f>JUL!E407</f>
        <v/>
      </c>
      <c r="G3406" s="52">
        <f>JUL!F407</f>
        <v/>
      </c>
      <c r="H3406" s="52">
        <f>JUL!G407</f>
        <v/>
      </c>
      <c r="I3406" s="53">
        <f>JUL!H407</f>
        <v/>
      </c>
      <c r="J3406" s="53">
        <f>JUL!I407</f>
        <v/>
      </c>
      <c r="K3406" s="52">
        <f>JUL!J407</f>
        <v/>
      </c>
      <c r="L3406" s="52">
        <f>JUL!K407</f>
        <v/>
      </c>
      <c r="M3406" s="54">
        <f>JUL!L407</f>
        <v/>
      </c>
      <c r="N3406" s="52">
        <f>JUL!M407</f>
        <v/>
      </c>
      <c r="O3406" s="52">
        <f>JUL!N407</f>
        <v/>
      </c>
      <c r="P3406" s="52">
        <f>JUL!O407</f>
        <v/>
      </c>
      <c r="Q3406" s="52">
        <f>JUL!P407</f>
        <v/>
      </c>
      <c r="R3406" s="52">
        <f>JUL!Q407</f>
        <v/>
      </c>
      <c r="S3406" s="54">
        <f>S3405+IF(X3406=0,0,M3406)</f>
        <v/>
      </c>
      <c r="T3406" s="55">
        <f>MAX(T3405,S3406)</f>
        <v/>
      </c>
      <c r="U3406" s="56">
        <f>S3406-T3406</f>
        <v/>
      </c>
      <c r="V3406" s="55">
        <f>IFERROR(SUMIFS(DATABASE!$M$5:$M$6004,DATABASE!$B$5:$B$6004,B3406,DATABASE!$X$5:$X$6004,1),0)</f>
        <v/>
      </c>
      <c r="W3406" s="57">
        <f>IFERROR(COUNTIFS(DATABASE!$B$5:$B$6004,B3406,DATABASE!$X$5:$X$6004,1),0)</f>
        <v/>
      </c>
      <c r="X3406" s="58">
        <f>--AND(ISNUMBER(B3406),C3406&lt;&gt;"",L3406&lt;&gt;"",M3406&lt;&gt;"")</f>
        <v/>
      </c>
    </row>
    <row r="3407" ht="15" customHeight="1" s="111">
      <c r="A3407" s="42" t="inlineStr">
        <is>
          <t>JUL</t>
        </is>
      </c>
      <c r="B3407" s="43">
        <f>JUL!A408</f>
        <v/>
      </c>
      <c r="C3407" s="44">
        <f>JUL!B408</f>
        <v/>
      </c>
      <c r="D3407" s="44">
        <f>JUL!C408</f>
        <v/>
      </c>
      <c r="E3407" s="44">
        <f>JUL!D408</f>
        <v/>
      </c>
      <c r="F3407" s="44">
        <f>JUL!E408</f>
        <v/>
      </c>
      <c r="G3407" s="44">
        <f>JUL!F408</f>
        <v/>
      </c>
      <c r="H3407" s="44">
        <f>JUL!G408</f>
        <v/>
      </c>
      <c r="I3407" s="45">
        <f>JUL!H408</f>
        <v/>
      </c>
      <c r="J3407" s="45">
        <f>JUL!I408</f>
        <v/>
      </c>
      <c r="K3407" s="44">
        <f>JUL!J408</f>
        <v/>
      </c>
      <c r="L3407" s="44">
        <f>JUL!K408</f>
        <v/>
      </c>
      <c r="M3407" s="46">
        <f>JUL!L408</f>
        <v/>
      </c>
      <c r="N3407" s="44">
        <f>JUL!M408</f>
        <v/>
      </c>
      <c r="O3407" s="44">
        <f>JUL!N408</f>
        <v/>
      </c>
      <c r="P3407" s="44">
        <f>JUL!O408</f>
        <v/>
      </c>
      <c r="Q3407" s="44">
        <f>JUL!P408</f>
        <v/>
      </c>
      <c r="R3407" s="44">
        <f>JUL!Q408</f>
        <v/>
      </c>
      <c r="S3407" s="46">
        <f>S3406+IF(X3407=0,0,M3407)</f>
        <v/>
      </c>
      <c r="T3407" s="47">
        <f>MAX(T3406,S3407)</f>
        <v/>
      </c>
      <c r="U3407" s="48">
        <f>S3407-T3407</f>
        <v/>
      </c>
      <c r="V3407" s="47">
        <f>IFERROR(SUMIFS(DATABASE!$M$5:$M$6004,DATABASE!$B$5:$B$6004,B3407,DATABASE!$X$5:$X$6004,1),0)</f>
        <v/>
      </c>
      <c r="W3407" s="31">
        <f>IFERROR(COUNTIFS(DATABASE!$B$5:$B$6004,B3407,DATABASE!$X$5:$X$6004,1),0)</f>
        <v/>
      </c>
      <c r="X3407" s="49">
        <f>--AND(ISNUMBER(B3407),C3407&lt;&gt;"",L3407&lt;&gt;"",M3407&lt;&gt;"")</f>
        <v/>
      </c>
    </row>
    <row r="3408" ht="15" customHeight="1" s="111">
      <c r="A3408" s="50" t="inlineStr">
        <is>
          <t>JUL</t>
        </is>
      </c>
      <c r="B3408" s="51">
        <f>JUL!A409</f>
        <v/>
      </c>
      <c r="C3408" s="52">
        <f>JUL!B409</f>
        <v/>
      </c>
      <c r="D3408" s="52">
        <f>JUL!C409</f>
        <v/>
      </c>
      <c r="E3408" s="52">
        <f>JUL!D409</f>
        <v/>
      </c>
      <c r="F3408" s="52">
        <f>JUL!E409</f>
        <v/>
      </c>
      <c r="G3408" s="52">
        <f>JUL!F409</f>
        <v/>
      </c>
      <c r="H3408" s="52">
        <f>JUL!G409</f>
        <v/>
      </c>
      <c r="I3408" s="53">
        <f>JUL!H409</f>
        <v/>
      </c>
      <c r="J3408" s="53">
        <f>JUL!I409</f>
        <v/>
      </c>
      <c r="K3408" s="52">
        <f>JUL!J409</f>
        <v/>
      </c>
      <c r="L3408" s="52">
        <f>JUL!K409</f>
        <v/>
      </c>
      <c r="M3408" s="54">
        <f>JUL!L409</f>
        <v/>
      </c>
      <c r="N3408" s="52">
        <f>JUL!M409</f>
        <v/>
      </c>
      <c r="O3408" s="52">
        <f>JUL!N409</f>
        <v/>
      </c>
      <c r="P3408" s="52">
        <f>JUL!O409</f>
        <v/>
      </c>
      <c r="Q3408" s="52">
        <f>JUL!P409</f>
        <v/>
      </c>
      <c r="R3408" s="52">
        <f>JUL!Q409</f>
        <v/>
      </c>
      <c r="S3408" s="54">
        <f>S3407+IF(X3408=0,0,M3408)</f>
        <v/>
      </c>
      <c r="T3408" s="55">
        <f>MAX(T3407,S3408)</f>
        <v/>
      </c>
      <c r="U3408" s="56">
        <f>S3408-T3408</f>
        <v/>
      </c>
      <c r="V3408" s="55">
        <f>IFERROR(SUMIFS(DATABASE!$M$5:$M$6004,DATABASE!$B$5:$B$6004,B3408,DATABASE!$X$5:$X$6004,1),0)</f>
        <v/>
      </c>
      <c r="W3408" s="57">
        <f>IFERROR(COUNTIFS(DATABASE!$B$5:$B$6004,B3408,DATABASE!$X$5:$X$6004,1),0)</f>
        <v/>
      </c>
      <c r="X3408" s="58">
        <f>--AND(ISNUMBER(B3408),C3408&lt;&gt;"",L3408&lt;&gt;"",M3408&lt;&gt;"")</f>
        <v/>
      </c>
    </row>
    <row r="3409" ht="15" customHeight="1" s="111">
      <c r="A3409" s="42" t="inlineStr">
        <is>
          <t>JUL</t>
        </is>
      </c>
      <c r="B3409" s="43">
        <f>JUL!A410</f>
        <v/>
      </c>
      <c r="C3409" s="44">
        <f>JUL!B410</f>
        <v/>
      </c>
      <c r="D3409" s="44">
        <f>JUL!C410</f>
        <v/>
      </c>
      <c r="E3409" s="44">
        <f>JUL!D410</f>
        <v/>
      </c>
      <c r="F3409" s="44">
        <f>JUL!E410</f>
        <v/>
      </c>
      <c r="G3409" s="44">
        <f>JUL!F410</f>
        <v/>
      </c>
      <c r="H3409" s="44">
        <f>JUL!G410</f>
        <v/>
      </c>
      <c r="I3409" s="45">
        <f>JUL!H410</f>
        <v/>
      </c>
      <c r="J3409" s="45">
        <f>JUL!I410</f>
        <v/>
      </c>
      <c r="K3409" s="44">
        <f>JUL!J410</f>
        <v/>
      </c>
      <c r="L3409" s="44">
        <f>JUL!K410</f>
        <v/>
      </c>
      <c r="M3409" s="46">
        <f>JUL!L410</f>
        <v/>
      </c>
      <c r="N3409" s="44">
        <f>JUL!M410</f>
        <v/>
      </c>
      <c r="O3409" s="44">
        <f>JUL!N410</f>
        <v/>
      </c>
      <c r="P3409" s="44">
        <f>JUL!O410</f>
        <v/>
      </c>
      <c r="Q3409" s="44">
        <f>JUL!P410</f>
        <v/>
      </c>
      <c r="R3409" s="44">
        <f>JUL!Q410</f>
        <v/>
      </c>
      <c r="S3409" s="46">
        <f>S3408+IF(X3409=0,0,M3409)</f>
        <v/>
      </c>
      <c r="T3409" s="47">
        <f>MAX(T3408,S3409)</f>
        <v/>
      </c>
      <c r="U3409" s="48">
        <f>S3409-T3409</f>
        <v/>
      </c>
      <c r="V3409" s="47">
        <f>IFERROR(SUMIFS(DATABASE!$M$5:$M$6004,DATABASE!$B$5:$B$6004,B3409,DATABASE!$X$5:$X$6004,1),0)</f>
        <v/>
      </c>
      <c r="W3409" s="31">
        <f>IFERROR(COUNTIFS(DATABASE!$B$5:$B$6004,B3409,DATABASE!$X$5:$X$6004,1),0)</f>
        <v/>
      </c>
      <c r="X3409" s="49">
        <f>--AND(ISNUMBER(B3409),C3409&lt;&gt;"",L3409&lt;&gt;"",M3409&lt;&gt;"")</f>
        <v/>
      </c>
    </row>
    <row r="3410" ht="15" customHeight="1" s="111">
      <c r="A3410" s="50" t="inlineStr">
        <is>
          <t>JUL</t>
        </is>
      </c>
      <c r="B3410" s="51">
        <f>JUL!A411</f>
        <v/>
      </c>
      <c r="C3410" s="52">
        <f>JUL!B411</f>
        <v/>
      </c>
      <c r="D3410" s="52">
        <f>JUL!C411</f>
        <v/>
      </c>
      <c r="E3410" s="52">
        <f>JUL!D411</f>
        <v/>
      </c>
      <c r="F3410" s="52">
        <f>JUL!E411</f>
        <v/>
      </c>
      <c r="G3410" s="52">
        <f>JUL!F411</f>
        <v/>
      </c>
      <c r="H3410" s="52">
        <f>JUL!G411</f>
        <v/>
      </c>
      <c r="I3410" s="53">
        <f>JUL!H411</f>
        <v/>
      </c>
      <c r="J3410" s="53">
        <f>JUL!I411</f>
        <v/>
      </c>
      <c r="K3410" s="52">
        <f>JUL!J411</f>
        <v/>
      </c>
      <c r="L3410" s="52">
        <f>JUL!K411</f>
        <v/>
      </c>
      <c r="M3410" s="54">
        <f>JUL!L411</f>
        <v/>
      </c>
      <c r="N3410" s="52">
        <f>JUL!M411</f>
        <v/>
      </c>
      <c r="O3410" s="52">
        <f>JUL!N411</f>
        <v/>
      </c>
      <c r="P3410" s="52">
        <f>JUL!O411</f>
        <v/>
      </c>
      <c r="Q3410" s="52">
        <f>JUL!P411</f>
        <v/>
      </c>
      <c r="R3410" s="52">
        <f>JUL!Q411</f>
        <v/>
      </c>
      <c r="S3410" s="54">
        <f>S3409+IF(X3410=0,0,M3410)</f>
        <v/>
      </c>
      <c r="T3410" s="55">
        <f>MAX(T3409,S3410)</f>
        <v/>
      </c>
      <c r="U3410" s="56">
        <f>S3410-T3410</f>
        <v/>
      </c>
      <c r="V3410" s="55">
        <f>IFERROR(SUMIFS(DATABASE!$M$5:$M$6004,DATABASE!$B$5:$B$6004,B3410,DATABASE!$X$5:$X$6004,1),0)</f>
        <v/>
      </c>
      <c r="W3410" s="57">
        <f>IFERROR(COUNTIFS(DATABASE!$B$5:$B$6004,B3410,DATABASE!$X$5:$X$6004,1),0)</f>
        <v/>
      </c>
      <c r="X3410" s="58">
        <f>--AND(ISNUMBER(B3410),C3410&lt;&gt;"",L3410&lt;&gt;"",M3410&lt;&gt;"")</f>
        <v/>
      </c>
    </row>
    <row r="3411" ht="15" customHeight="1" s="111">
      <c r="A3411" s="42" t="inlineStr">
        <is>
          <t>JUL</t>
        </is>
      </c>
      <c r="B3411" s="43">
        <f>JUL!A412</f>
        <v/>
      </c>
      <c r="C3411" s="44">
        <f>JUL!B412</f>
        <v/>
      </c>
      <c r="D3411" s="44">
        <f>JUL!C412</f>
        <v/>
      </c>
      <c r="E3411" s="44">
        <f>JUL!D412</f>
        <v/>
      </c>
      <c r="F3411" s="44">
        <f>JUL!E412</f>
        <v/>
      </c>
      <c r="G3411" s="44">
        <f>JUL!F412</f>
        <v/>
      </c>
      <c r="H3411" s="44">
        <f>JUL!G412</f>
        <v/>
      </c>
      <c r="I3411" s="45">
        <f>JUL!H412</f>
        <v/>
      </c>
      <c r="J3411" s="45">
        <f>JUL!I412</f>
        <v/>
      </c>
      <c r="K3411" s="44">
        <f>JUL!J412</f>
        <v/>
      </c>
      <c r="L3411" s="44">
        <f>JUL!K412</f>
        <v/>
      </c>
      <c r="M3411" s="46">
        <f>JUL!L412</f>
        <v/>
      </c>
      <c r="N3411" s="44">
        <f>JUL!M412</f>
        <v/>
      </c>
      <c r="O3411" s="44">
        <f>JUL!N412</f>
        <v/>
      </c>
      <c r="P3411" s="44">
        <f>JUL!O412</f>
        <v/>
      </c>
      <c r="Q3411" s="44">
        <f>JUL!P412</f>
        <v/>
      </c>
      <c r="R3411" s="44">
        <f>JUL!Q412</f>
        <v/>
      </c>
      <c r="S3411" s="46">
        <f>S3410+IF(X3411=0,0,M3411)</f>
        <v/>
      </c>
      <c r="T3411" s="47">
        <f>MAX(T3410,S3411)</f>
        <v/>
      </c>
      <c r="U3411" s="48">
        <f>S3411-T3411</f>
        <v/>
      </c>
      <c r="V3411" s="47">
        <f>IFERROR(SUMIFS(DATABASE!$M$5:$M$6004,DATABASE!$B$5:$B$6004,B3411,DATABASE!$X$5:$X$6004,1),0)</f>
        <v/>
      </c>
      <c r="W3411" s="31">
        <f>IFERROR(COUNTIFS(DATABASE!$B$5:$B$6004,B3411,DATABASE!$X$5:$X$6004,1),0)</f>
        <v/>
      </c>
      <c r="X3411" s="49">
        <f>--AND(ISNUMBER(B3411),C3411&lt;&gt;"",L3411&lt;&gt;"",M3411&lt;&gt;"")</f>
        <v/>
      </c>
    </row>
    <row r="3412" ht="15" customHeight="1" s="111">
      <c r="A3412" s="50" t="inlineStr">
        <is>
          <t>JUL</t>
        </is>
      </c>
      <c r="B3412" s="51">
        <f>JUL!A413</f>
        <v/>
      </c>
      <c r="C3412" s="52">
        <f>JUL!B413</f>
        <v/>
      </c>
      <c r="D3412" s="52">
        <f>JUL!C413</f>
        <v/>
      </c>
      <c r="E3412" s="52">
        <f>JUL!D413</f>
        <v/>
      </c>
      <c r="F3412" s="52">
        <f>JUL!E413</f>
        <v/>
      </c>
      <c r="G3412" s="52">
        <f>JUL!F413</f>
        <v/>
      </c>
      <c r="H3412" s="52">
        <f>JUL!G413</f>
        <v/>
      </c>
      <c r="I3412" s="53">
        <f>JUL!H413</f>
        <v/>
      </c>
      <c r="J3412" s="53">
        <f>JUL!I413</f>
        <v/>
      </c>
      <c r="K3412" s="52">
        <f>JUL!J413</f>
        <v/>
      </c>
      <c r="L3412" s="52">
        <f>JUL!K413</f>
        <v/>
      </c>
      <c r="M3412" s="54">
        <f>JUL!L413</f>
        <v/>
      </c>
      <c r="N3412" s="52">
        <f>JUL!M413</f>
        <v/>
      </c>
      <c r="O3412" s="52">
        <f>JUL!N413</f>
        <v/>
      </c>
      <c r="P3412" s="52">
        <f>JUL!O413</f>
        <v/>
      </c>
      <c r="Q3412" s="52">
        <f>JUL!P413</f>
        <v/>
      </c>
      <c r="R3412" s="52">
        <f>JUL!Q413</f>
        <v/>
      </c>
      <c r="S3412" s="54">
        <f>S3411+IF(X3412=0,0,M3412)</f>
        <v/>
      </c>
      <c r="T3412" s="55">
        <f>MAX(T3411,S3412)</f>
        <v/>
      </c>
      <c r="U3412" s="56">
        <f>S3412-T3412</f>
        <v/>
      </c>
      <c r="V3412" s="55">
        <f>IFERROR(SUMIFS(DATABASE!$M$5:$M$6004,DATABASE!$B$5:$B$6004,B3412,DATABASE!$X$5:$X$6004,1),0)</f>
        <v/>
      </c>
      <c r="W3412" s="57">
        <f>IFERROR(COUNTIFS(DATABASE!$B$5:$B$6004,B3412,DATABASE!$X$5:$X$6004,1),0)</f>
        <v/>
      </c>
      <c r="X3412" s="58">
        <f>--AND(ISNUMBER(B3412),C3412&lt;&gt;"",L3412&lt;&gt;"",M3412&lt;&gt;"")</f>
        <v/>
      </c>
    </row>
    <row r="3413" ht="15" customHeight="1" s="111">
      <c r="A3413" s="42" t="inlineStr">
        <is>
          <t>JUL</t>
        </is>
      </c>
      <c r="B3413" s="43">
        <f>JUL!A414</f>
        <v/>
      </c>
      <c r="C3413" s="44">
        <f>JUL!B414</f>
        <v/>
      </c>
      <c r="D3413" s="44">
        <f>JUL!C414</f>
        <v/>
      </c>
      <c r="E3413" s="44">
        <f>JUL!D414</f>
        <v/>
      </c>
      <c r="F3413" s="44">
        <f>JUL!E414</f>
        <v/>
      </c>
      <c r="G3413" s="44">
        <f>JUL!F414</f>
        <v/>
      </c>
      <c r="H3413" s="44">
        <f>JUL!G414</f>
        <v/>
      </c>
      <c r="I3413" s="45">
        <f>JUL!H414</f>
        <v/>
      </c>
      <c r="J3413" s="45">
        <f>JUL!I414</f>
        <v/>
      </c>
      <c r="K3413" s="44">
        <f>JUL!J414</f>
        <v/>
      </c>
      <c r="L3413" s="44">
        <f>JUL!K414</f>
        <v/>
      </c>
      <c r="M3413" s="46">
        <f>JUL!L414</f>
        <v/>
      </c>
      <c r="N3413" s="44">
        <f>JUL!M414</f>
        <v/>
      </c>
      <c r="O3413" s="44">
        <f>JUL!N414</f>
        <v/>
      </c>
      <c r="P3413" s="44">
        <f>JUL!O414</f>
        <v/>
      </c>
      <c r="Q3413" s="44">
        <f>JUL!P414</f>
        <v/>
      </c>
      <c r="R3413" s="44">
        <f>JUL!Q414</f>
        <v/>
      </c>
      <c r="S3413" s="46">
        <f>S3412+IF(X3413=0,0,M3413)</f>
        <v/>
      </c>
      <c r="T3413" s="47">
        <f>MAX(T3412,S3413)</f>
        <v/>
      </c>
      <c r="U3413" s="48">
        <f>S3413-T3413</f>
        <v/>
      </c>
      <c r="V3413" s="47">
        <f>IFERROR(SUMIFS(DATABASE!$M$5:$M$6004,DATABASE!$B$5:$B$6004,B3413,DATABASE!$X$5:$X$6004,1),0)</f>
        <v/>
      </c>
      <c r="W3413" s="31">
        <f>IFERROR(COUNTIFS(DATABASE!$B$5:$B$6004,B3413,DATABASE!$X$5:$X$6004,1),0)</f>
        <v/>
      </c>
      <c r="X3413" s="49">
        <f>--AND(ISNUMBER(B3413),C3413&lt;&gt;"",L3413&lt;&gt;"",M3413&lt;&gt;"")</f>
        <v/>
      </c>
    </row>
    <row r="3414" ht="15" customHeight="1" s="111">
      <c r="A3414" s="50" t="inlineStr">
        <is>
          <t>JUL</t>
        </is>
      </c>
      <c r="B3414" s="51">
        <f>JUL!A415</f>
        <v/>
      </c>
      <c r="C3414" s="52">
        <f>JUL!B415</f>
        <v/>
      </c>
      <c r="D3414" s="52">
        <f>JUL!C415</f>
        <v/>
      </c>
      <c r="E3414" s="52">
        <f>JUL!D415</f>
        <v/>
      </c>
      <c r="F3414" s="52">
        <f>JUL!E415</f>
        <v/>
      </c>
      <c r="G3414" s="52">
        <f>JUL!F415</f>
        <v/>
      </c>
      <c r="H3414" s="52">
        <f>JUL!G415</f>
        <v/>
      </c>
      <c r="I3414" s="53">
        <f>JUL!H415</f>
        <v/>
      </c>
      <c r="J3414" s="53">
        <f>JUL!I415</f>
        <v/>
      </c>
      <c r="K3414" s="52">
        <f>JUL!J415</f>
        <v/>
      </c>
      <c r="L3414" s="52">
        <f>JUL!K415</f>
        <v/>
      </c>
      <c r="M3414" s="54">
        <f>JUL!L415</f>
        <v/>
      </c>
      <c r="N3414" s="52">
        <f>JUL!M415</f>
        <v/>
      </c>
      <c r="O3414" s="52">
        <f>JUL!N415</f>
        <v/>
      </c>
      <c r="P3414" s="52">
        <f>JUL!O415</f>
        <v/>
      </c>
      <c r="Q3414" s="52">
        <f>JUL!P415</f>
        <v/>
      </c>
      <c r="R3414" s="52">
        <f>JUL!Q415</f>
        <v/>
      </c>
      <c r="S3414" s="54">
        <f>S3413+IF(X3414=0,0,M3414)</f>
        <v/>
      </c>
      <c r="T3414" s="55">
        <f>MAX(T3413,S3414)</f>
        <v/>
      </c>
      <c r="U3414" s="56">
        <f>S3414-T3414</f>
        <v/>
      </c>
      <c r="V3414" s="55">
        <f>IFERROR(SUMIFS(DATABASE!$M$5:$M$6004,DATABASE!$B$5:$B$6004,B3414,DATABASE!$X$5:$X$6004,1),0)</f>
        <v/>
      </c>
      <c r="W3414" s="57">
        <f>IFERROR(COUNTIFS(DATABASE!$B$5:$B$6004,B3414,DATABASE!$X$5:$X$6004,1),0)</f>
        <v/>
      </c>
      <c r="X3414" s="58">
        <f>--AND(ISNUMBER(B3414),C3414&lt;&gt;"",L3414&lt;&gt;"",M3414&lt;&gt;"")</f>
        <v/>
      </c>
    </row>
    <row r="3415" ht="15" customHeight="1" s="111">
      <c r="A3415" s="42" t="inlineStr">
        <is>
          <t>JUL</t>
        </is>
      </c>
      <c r="B3415" s="43">
        <f>JUL!A416</f>
        <v/>
      </c>
      <c r="C3415" s="44">
        <f>JUL!B416</f>
        <v/>
      </c>
      <c r="D3415" s="44">
        <f>JUL!C416</f>
        <v/>
      </c>
      <c r="E3415" s="44">
        <f>JUL!D416</f>
        <v/>
      </c>
      <c r="F3415" s="44">
        <f>JUL!E416</f>
        <v/>
      </c>
      <c r="G3415" s="44">
        <f>JUL!F416</f>
        <v/>
      </c>
      <c r="H3415" s="44">
        <f>JUL!G416</f>
        <v/>
      </c>
      <c r="I3415" s="45">
        <f>JUL!H416</f>
        <v/>
      </c>
      <c r="J3415" s="45">
        <f>JUL!I416</f>
        <v/>
      </c>
      <c r="K3415" s="44">
        <f>JUL!J416</f>
        <v/>
      </c>
      <c r="L3415" s="44">
        <f>JUL!K416</f>
        <v/>
      </c>
      <c r="M3415" s="46">
        <f>JUL!L416</f>
        <v/>
      </c>
      <c r="N3415" s="44">
        <f>JUL!M416</f>
        <v/>
      </c>
      <c r="O3415" s="44">
        <f>JUL!N416</f>
        <v/>
      </c>
      <c r="P3415" s="44">
        <f>JUL!O416</f>
        <v/>
      </c>
      <c r="Q3415" s="44">
        <f>JUL!P416</f>
        <v/>
      </c>
      <c r="R3415" s="44">
        <f>JUL!Q416</f>
        <v/>
      </c>
      <c r="S3415" s="46">
        <f>S3414+IF(X3415=0,0,M3415)</f>
        <v/>
      </c>
      <c r="T3415" s="47">
        <f>MAX(T3414,S3415)</f>
        <v/>
      </c>
      <c r="U3415" s="48">
        <f>S3415-T3415</f>
        <v/>
      </c>
      <c r="V3415" s="47">
        <f>IFERROR(SUMIFS(DATABASE!$M$5:$M$6004,DATABASE!$B$5:$B$6004,B3415,DATABASE!$X$5:$X$6004,1),0)</f>
        <v/>
      </c>
      <c r="W3415" s="31">
        <f>IFERROR(COUNTIFS(DATABASE!$B$5:$B$6004,B3415,DATABASE!$X$5:$X$6004,1),0)</f>
        <v/>
      </c>
      <c r="X3415" s="49">
        <f>--AND(ISNUMBER(B3415),C3415&lt;&gt;"",L3415&lt;&gt;"",M3415&lt;&gt;"")</f>
        <v/>
      </c>
    </row>
    <row r="3416" ht="15" customHeight="1" s="111">
      <c r="A3416" s="50" t="inlineStr">
        <is>
          <t>JUL</t>
        </is>
      </c>
      <c r="B3416" s="51">
        <f>JUL!A417</f>
        <v/>
      </c>
      <c r="C3416" s="52">
        <f>JUL!B417</f>
        <v/>
      </c>
      <c r="D3416" s="52">
        <f>JUL!C417</f>
        <v/>
      </c>
      <c r="E3416" s="52">
        <f>JUL!D417</f>
        <v/>
      </c>
      <c r="F3416" s="52">
        <f>JUL!E417</f>
        <v/>
      </c>
      <c r="G3416" s="52">
        <f>JUL!F417</f>
        <v/>
      </c>
      <c r="H3416" s="52">
        <f>JUL!G417</f>
        <v/>
      </c>
      <c r="I3416" s="53">
        <f>JUL!H417</f>
        <v/>
      </c>
      <c r="J3416" s="53">
        <f>JUL!I417</f>
        <v/>
      </c>
      <c r="K3416" s="52">
        <f>JUL!J417</f>
        <v/>
      </c>
      <c r="L3416" s="52">
        <f>JUL!K417</f>
        <v/>
      </c>
      <c r="M3416" s="54">
        <f>JUL!L417</f>
        <v/>
      </c>
      <c r="N3416" s="52">
        <f>JUL!M417</f>
        <v/>
      </c>
      <c r="O3416" s="52">
        <f>JUL!N417</f>
        <v/>
      </c>
      <c r="P3416" s="52">
        <f>JUL!O417</f>
        <v/>
      </c>
      <c r="Q3416" s="52">
        <f>JUL!P417</f>
        <v/>
      </c>
      <c r="R3416" s="52">
        <f>JUL!Q417</f>
        <v/>
      </c>
      <c r="S3416" s="54">
        <f>S3415+IF(X3416=0,0,M3416)</f>
        <v/>
      </c>
      <c r="T3416" s="55">
        <f>MAX(T3415,S3416)</f>
        <v/>
      </c>
      <c r="U3416" s="56">
        <f>S3416-T3416</f>
        <v/>
      </c>
      <c r="V3416" s="55">
        <f>IFERROR(SUMIFS(DATABASE!$M$5:$M$6004,DATABASE!$B$5:$B$6004,B3416,DATABASE!$X$5:$X$6004,1),0)</f>
        <v/>
      </c>
      <c r="W3416" s="57">
        <f>IFERROR(COUNTIFS(DATABASE!$B$5:$B$6004,B3416,DATABASE!$X$5:$X$6004,1),0)</f>
        <v/>
      </c>
      <c r="X3416" s="58">
        <f>--AND(ISNUMBER(B3416),C3416&lt;&gt;"",L3416&lt;&gt;"",M3416&lt;&gt;"")</f>
        <v/>
      </c>
    </row>
    <row r="3417" ht="15" customHeight="1" s="111">
      <c r="A3417" s="42" t="inlineStr">
        <is>
          <t>JUL</t>
        </is>
      </c>
      <c r="B3417" s="43">
        <f>JUL!A418</f>
        <v/>
      </c>
      <c r="C3417" s="44">
        <f>JUL!B418</f>
        <v/>
      </c>
      <c r="D3417" s="44">
        <f>JUL!C418</f>
        <v/>
      </c>
      <c r="E3417" s="44">
        <f>JUL!D418</f>
        <v/>
      </c>
      <c r="F3417" s="44">
        <f>JUL!E418</f>
        <v/>
      </c>
      <c r="G3417" s="44">
        <f>JUL!F418</f>
        <v/>
      </c>
      <c r="H3417" s="44">
        <f>JUL!G418</f>
        <v/>
      </c>
      <c r="I3417" s="45">
        <f>JUL!H418</f>
        <v/>
      </c>
      <c r="J3417" s="45">
        <f>JUL!I418</f>
        <v/>
      </c>
      <c r="K3417" s="44">
        <f>JUL!J418</f>
        <v/>
      </c>
      <c r="L3417" s="44">
        <f>JUL!K418</f>
        <v/>
      </c>
      <c r="M3417" s="46">
        <f>JUL!L418</f>
        <v/>
      </c>
      <c r="N3417" s="44">
        <f>JUL!M418</f>
        <v/>
      </c>
      <c r="O3417" s="44">
        <f>JUL!N418</f>
        <v/>
      </c>
      <c r="P3417" s="44">
        <f>JUL!O418</f>
        <v/>
      </c>
      <c r="Q3417" s="44">
        <f>JUL!P418</f>
        <v/>
      </c>
      <c r="R3417" s="44">
        <f>JUL!Q418</f>
        <v/>
      </c>
      <c r="S3417" s="46">
        <f>S3416+IF(X3417=0,0,M3417)</f>
        <v/>
      </c>
      <c r="T3417" s="47">
        <f>MAX(T3416,S3417)</f>
        <v/>
      </c>
      <c r="U3417" s="48">
        <f>S3417-T3417</f>
        <v/>
      </c>
      <c r="V3417" s="47">
        <f>IFERROR(SUMIFS(DATABASE!$M$5:$M$6004,DATABASE!$B$5:$B$6004,B3417,DATABASE!$X$5:$X$6004,1),0)</f>
        <v/>
      </c>
      <c r="W3417" s="31">
        <f>IFERROR(COUNTIFS(DATABASE!$B$5:$B$6004,B3417,DATABASE!$X$5:$X$6004,1),0)</f>
        <v/>
      </c>
      <c r="X3417" s="49">
        <f>--AND(ISNUMBER(B3417),C3417&lt;&gt;"",L3417&lt;&gt;"",M3417&lt;&gt;"")</f>
        <v/>
      </c>
    </row>
    <row r="3418" ht="15" customHeight="1" s="111">
      <c r="A3418" s="50" t="inlineStr">
        <is>
          <t>JUL</t>
        </is>
      </c>
      <c r="B3418" s="51">
        <f>JUL!A419</f>
        <v/>
      </c>
      <c r="C3418" s="52">
        <f>JUL!B419</f>
        <v/>
      </c>
      <c r="D3418" s="52">
        <f>JUL!C419</f>
        <v/>
      </c>
      <c r="E3418" s="52">
        <f>JUL!D419</f>
        <v/>
      </c>
      <c r="F3418" s="52">
        <f>JUL!E419</f>
        <v/>
      </c>
      <c r="G3418" s="52">
        <f>JUL!F419</f>
        <v/>
      </c>
      <c r="H3418" s="52">
        <f>JUL!G419</f>
        <v/>
      </c>
      <c r="I3418" s="53">
        <f>JUL!H419</f>
        <v/>
      </c>
      <c r="J3418" s="53">
        <f>JUL!I419</f>
        <v/>
      </c>
      <c r="K3418" s="52">
        <f>JUL!J419</f>
        <v/>
      </c>
      <c r="L3418" s="52">
        <f>JUL!K419</f>
        <v/>
      </c>
      <c r="M3418" s="54">
        <f>JUL!L419</f>
        <v/>
      </c>
      <c r="N3418" s="52">
        <f>JUL!M419</f>
        <v/>
      </c>
      <c r="O3418" s="52">
        <f>JUL!N419</f>
        <v/>
      </c>
      <c r="P3418" s="52">
        <f>JUL!O419</f>
        <v/>
      </c>
      <c r="Q3418" s="52">
        <f>JUL!P419</f>
        <v/>
      </c>
      <c r="R3418" s="52">
        <f>JUL!Q419</f>
        <v/>
      </c>
      <c r="S3418" s="54">
        <f>S3417+IF(X3418=0,0,M3418)</f>
        <v/>
      </c>
      <c r="T3418" s="55">
        <f>MAX(T3417,S3418)</f>
        <v/>
      </c>
      <c r="U3418" s="56">
        <f>S3418-T3418</f>
        <v/>
      </c>
      <c r="V3418" s="55">
        <f>IFERROR(SUMIFS(DATABASE!$M$5:$M$6004,DATABASE!$B$5:$B$6004,B3418,DATABASE!$X$5:$X$6004,1),0)</f>
        <v/>
      </c>
      <c r="W3418" s="57">
        <f>IFERROR(COUNTIFS(DATABASE!$B$5:$B$6004,B3418,DATABASE!$X$5:$X$6004,1),0)</f>
        <v/>
      </c>
      <c r="X3418" s="58">
        <f>--AND(ISNUMBER(B3418),C3418&lt;&gt;"",L3418&lt;&gt;"",M3418&lt;&gt;"")</f>
        <v/>
      </c>
    </row>
    <row r="3419" ht="15" customHeight="1" s="111">
      <c r="A3419" s="42" t="inlineStr">
        <is>
          <t>JUL</t>
        </is>
      </c>
      <c r="B3419" s="43">
        <f>JUL!A420</f>
        <v/>
      </c>
      <c r="C3419" s="44">
        <f>JUL!B420</f>
        <v/>
      </c>
      <c r="D3419" s="44">
        <f>JUL!C420</f>
        <v/>
      </c>
      <c r="E3419" s="44">
        <f>JUL!D420</f>
        <v/>
      </c>
      <c r="F3419" s="44">
        <f>JUL!E420</f>
        <v/>
      </c>
      <c r="G3419" s="44">
        <f>JUL!F420</f>
        <v/>
      </c>
      <c r="H3419" s="44">
        <f>JUL!G420</f>
        <v/>
      </c>
      <c r="I3419" s="45">
        <f>JUL!H420</f>
        <v/>
      </c>
      <c r="J3419" s="45">
        <f>JUL!I420</f>
        <v/>
      </c>
      <c r="K3419" s="44">
        <f>JUL!J420</f>
        <v/>
      </c>
      <c r="L3419" s="44">
        <f>JUL!K420</f>
        <v/>
      </c>
      <c r="M3419" s="46">
        <f>JUL!L420</f>
        <v/>
      </c>
      <c r="N3419" s="44">
        <f>JUL!M420</f>
        <v/>
      </c>
      <c r="O3419" s="44">
        <f>JUL!N420</f>
        <v/>
      </c>
      <c r="P3419" s="44">
        <f>JUL!O420</f>
        <v/>
      </c>
      <c r="Q3419" s="44">
        <f>JUL!P420</f>
        <v/>
      </c>
      <c r="R3419" s="44">
        <f>JUL!Q420</f>
        <v/>
      </c>
      <c r="S3419" s="46">
        <f>S3418+IF(X3419=0,0,M3419)</f>
        <v/>
      </c>
      <c r="T3419" s="47">
        <f>MAX(T3418,S3419)</f>
        <v/>
      </c>
      <c r="U3419" s="48">
        <f>S3419-T3419</f>
        <v/>
      </c>
      <c r="V3419" s="47">
        <f>IFERROR(SUMIFS(DATABASE!$M$5:$M$6004,DATABASE!$B$5:$B$6004,B3419,DATABASE!$X$5:$X$6004,1),0)</f>
        <v/>
      </c>
      <c r="W3419" s="31">
        <f>IFERROR(COUNTIFS(DATABASE!$B$5:$B$6004,B3419,DATABASE!$X$5:$X$6004,1),0)</f>
        <v/>
      </c>
      <c r="X3419" s="49">
        <f>--AND(ISNUMBER(B3419),C3419&lt;&gt;"",L3419&lt;&gt;"",M3419&lt;&gt;"")</f>
        <v/>
      </c>
    </row>
    <row r="3420" ht="15" customHeight="1" s="111">
      <c r="A3420" s="50" t="inlineStr">
        <is>
          <t>JUL</t>
        </is>
      </c>
      <c r="B3420" s="51">
        <f>JUL!A421</f>
        <v/>
      </c>
      <c r="C3420" s="52">
        <f>JUL!B421</f>
        <v/>
      </c>
      <c r="D3420" s="52">
        <f>JUL!C421</f>
        <v/>
      </c>
      <c r="E3420" s="52">
        <f>JUL!D421</f>
        <v/>
      </c>
      <c r="F3420" s="52">
        <f>JUL!E421</f>
        <v/>
      </c>
      <c r="G3420" s="52">
        <f>JUL!F421</f>
        <v/>
      </c>
      <c r="H3420" s="52">
        <f>JUL!G421</f>
        <v/>
      </c>
      <c r="I3420" s="53">
        <f>JUL!H421</f>
        <v/>
      </c>
      <c r="J3420" s="53">
        <f>JUL!I421</f>
        <v/>
      </c>
      <c r="K3420" s="52">
        <f>JUL!J421</f>
        <v/>
      </c>
      <c r="L3420" s="52">
        <f>JUL!K421</f>
        <v/>
      </c>
      <c r="M3420" s="54">
        <f>JUL!L421</f>
        <v/>
      </c>
      <c r="N3420" s="52">
        <f>JUL!M421</f>
        <v/>
      </c>
      <c r="O3420" s="52">
        <f>JUL!N421</f>
        <v/>
      </c>
      <c r="P3420" s="52">
        <f>JUL!O421</f>
        <v/>
      </c>
      <c r="Q3420" s="52">
        <f>JUL!P421</f>
        <v/>
      </c>
      <c r="R3420" s="52">
        <f>JUL!Q421</f>
        <v/>
      </c>
      <c r="S3420" s="54">
        <f>S3419+IF(X3420=0,0,M3420)</f>
        <v/>
      </c>
      <c r="T3420" s="55">
        <f>MAX(T3419,S3420)</f>
        <v/>
      </c>
      <c r="U3420" s="56">
        <f>S3420-T3420</f>
        <v/>
      </c>
      <c r="V3420" s="55">
        <f>IFERROR(SUMIFS(DATABASE!$M$5:$M$6004,DATABASE!$B$5:$B$6004,B3420,DATABASE!$X$5:$X$6004,1),0)</f>
        <v/>
      </c>
      <c r="W3420" s="57">
        <f>IFERROR(COUNTIFS(DATABASE!$B$5:$B$6004,B3420,DATABASE!$X$5:$X$6004,1),0)</f>
        <v/>
      </c>
      <c r="X3420" s="58">
        <f>--AND(ISNUMBER(B3420),C3420&lt;&gt;"",L3420&lt;&gt;"",M3420&lt;&gt;"")</f>
        <v/>
      </c>
    </row>
    <row r="3421" ht="15" customHeight="1" s="111">
      <c r="A3421" s="42" t="inlineStr">
        <is>
          <t>JUL</t>
        </is>
      </c>
      <c r="B3421" s="43">
        <f>JUL!A422</f>
        <v/>
      </c>
      <c r="C3421" s="44">
        <f>JUL!B422</f>
        <v/>
      </c>
      <c r="D3421" s="44">
        <f>JUL!C422</f>
        <v/>
      </c>
      <c r="E3421" s="44">
        <f>JUL!D422</f>
        <v/>
      </c>
      <c r="F3421" s="44">
        <f>JUL!E422</f>
        <v/>
      </c>
      <c r="G3421" s="44">
        <f>JUL!F422</f>
        <v/>
      </c>
      <c r="H3421" s="44">
        <f>JUL!G422</f>
        <v/>
      </c>
      <c r="I3421" s="45">
        <f>JUL!H422</f>
        <v/>
      </c>
      <c r="J3421" s="45">
        <f>JUL!I422</f>
        <v/>
      </c>
      <c r="K3421" s="44">
        <f>JUL!J422</f>
        <v/>
      </c>
      <c r="L3421" s="44">
        <f>JUL!K422</f>
        <v/>
      </c>
      <c r="M3421" s="46">
        <f>JUL!L422</f>
        <v/>
      </c>
      <c r="N3421" s="44">
        <f>JUL!M422</f>
        <v/>
      </c>
      <c r="O3421" s="44">
        <f>JUL!N422</f>
        <v/>
      </c>
      <c r="P3421" s="44">
        <f>JUL!O422</f>
        <v/>
      </c>
      <c r="Q3421" s="44">
        <f>JUL!P422</f>
        <v/>
      </c>
      <c r="R3421" s="44">
        <f>JUL!Q422</f>
        <v/>
      </c>
      <c r="S3421" s="46">
        <f>S3420+IF(X3421=0,0,M3421)</f>
        <v/>
      </c>
      <c r="T3421" s="47">
        <f>MAX(T3420,S3421)</f>
        <v/>
      </c>
      <c r="U3421" s="48">
        <f>S3421-T3421</f>
        <v/>
      </c>
      <c r="V3421" s="47">
        <f>IFERROR(SUMIFS(DATABASE!$M$5:$M$6004,DATABASE!$B$5:$B$6004,B3421,DATABASE!$X$5:$X$6004,1),0)</f>
        <v/>
      </c>
      <c r="W3421" s="31">
        <f>IFERROR(COUNTIFS(DATABASE!$B$5:$B$6004,B3421,DATABASE!$X$5:$X$6004,1),0)</f>
        <v/>
      </c>
      <c r="X3421" s="49">
        <f>--AND(ISNUMBER(B3421),C3421&lt;&gt;"",L3421&lt;&gt;"",M3421&lt;&gt;"")</f>
        <v/>
      </c>
    </row>
    <row r="3422" ht="15" customHeight="1" s="111">
      <c r="A3422" s="50" t="inlineStr">
        <is>
          <t>JUL</t>
        </is>
      </c>
      <c r="B3422" s="51">
        <f>JUL!A423</f>
        <v/>
      </c>
      <c r="C3422" s="52">
        <f>JUL!B423</f>
        <v/>
      </c>
      <c r="D3422" s="52">
        <f>JUL!C423</f>
        <v/>
      </c>
      <c r="E3422" s="52">
        <f>JUL!D423</f>
        <v/>
      </c>
      <c r="F3422" s="52">
        <f>JUL!E423</f>
        <v/>
      </c>
      <c r="G3422" s="52">
        <f>JUL!F423</f>
        <v/>
      </c>
      <c r="H3422" s="52">
        <f>JUL!G423</f>
        <v/>
      </c>
      <c r="I3422" s="53">
        <f>JUL!H423</f>
        <v/>
      </c>
      <c r="J3422" s="53">
        <f>JUL!I423</f>
        <v/>
      </c>
      <c r="K3422" s="52">
        <f>JUL!J423</f>
        <v/>
      </c>
      <c r="L3422" s="52">
        <f>JUL!K423</f>
        <v/>
      </c>
      <c r="M3422" s="54">
        <f>JUL!L423</f>
        <v/>
      </c>
      <c r="N3422" s="52">
        <f>JUL!M423</f>
        <v/>
      </c>
      <c r="O3422" s="52">
        <f>JUL!N423</f>
        <v/>
      </c>
      <c r="P3422" s="52">
        <f>JUL!O423</f>
        <v/>
      </c>
      <c r="Q3422" s="52">
        <f>JUL!P423</f>
        <v/>
      </c>
      <c r="R3422" s="52">
        <f>JUL!Q423</f>
        <v/>
      </c>
      <c r="S3422" s="54">
        <f>S3421+IF(X3422=0,0,M3422)</f>
        <v/>
      </c>
      <c r="T3422" s="55">
        <f>MAX(T3421,S3422)</f>
        <v/>
      </c>
      <c r="U3422" s="56">
        <f>S3422-T3422</f>
        <v/>
      </c>
      <c r="V3422" s="55">
        <f>IFERROR(SUMIFS(DATABASE!$M$5:$M$6004,DATABASE!$B$5:$B$6004,B3422,DATABASE!$X$5:$X$6004,1),0)</f>
        <v/>
      </c>
      <c r="W3422" s="57">
        <f>IFERROR(COUNTIFS(DATABASE!$B$5:$B$6004,B3422,DATABASE!$X$5:$X$6004,1),0)</f>
        <v/>
      </c>
      <c r="X3422" s="58">
        <f>--AND(ISNUMBER(B3422),C3422&lt;&gt;"",L3422&lt;&gt;"",M3422&lt;&gt;"")</f>
        <v/>
      </c>
    </row>
    <row r="3423" ht="15" customHeight="1" s="111">
      <c r="A3423" s="42" t="inlineStr">
        <is>
          <t>JUL</t>
        </is>
      </c>
      <c r="B3423" s="43">
        <f>JUL!A424</f>
        <v/>
      </c>
      <c r="C3423" s="44">
        <f>JUL!B424</f>
        <v/>
      </c>
      <c r="D3423" s="44">
        <f>JUL!C424</f>
        <v/>
      </c>
      <c r="E3423" s="44">
        <f>JUL!D424</f>
        <v/>
      </c>
      <c r="F3423" s="44">
        <f>JUL!E424</f>
        <v/>
      </c>
      <c r="G3423" s="44">
        <f>JUL!F424</f>
        <v/>
      </c>
      <c r="H3423" s="44">
        <f>JUL!G424</f>
        <v/>
      </c>
      <c r="I3423" s="45">
        <f>JUL!H424</f>
        <v/>
      </c>
      <c r="J3423" s="45">
        <f>JUL!I424</f>
        <v/>
      </c>
      <c r="K3423" s="44">
        <f>JUL!J424</f>
        <v/>
      </c>
      <c r="L3423" s="44">
        <f>JUL!K424</f>
        <v/>
      </c>
      <c r="M3423" s="46">
        <f>JUL!L424</f>
        <v/>
      </c>
      <c r="N3423" s="44">
        <f>JUL!M424</f>
        <v/>
      </c>
      <c r="O3423" s="44">
        <f>JUL!N424</f>
        <v/>
      </c>
      <c r="P3423" s="44">
        <f>JUL!O424</f>
        <v/>
      </c>
      <c r="Q3423" s="44">
        <f>JUL!P424</f>
        <v/>
      </c>
      <c r="R3423" s="44">
        <f>JUL!Q424</f>
        <v/>
      </c>
      <c r="S3423" s="46">
        <f>S3422+IF(X3423=0,0,M3423)</f>
        <v/>
      </c>
      <c r="T3423" s="47">
        <f>MAX(T3422,S3423)</f>
        <v/>
      </c>
      <c r="U3423" s="48">
        <f>S3423-T3423</f>
        <v/>
      </c>
      <c r="V3423" s="47">
        <f>IFERROR(SUMIFS(DATABASE!$M$5:$M$6004,DATABASE!$B$5:$B$6004,B3423,DATABASE!$X$5:$X$6004,1),0)</f>
        <v/>
      </c>
      <c r="W3423" s="31">
        <f>IFERROR(COUNTIFS(DATABASE!$B$5:$B$6004,B3423,DATABASE!$X$5:$X$6004,1),0)</f>
        <v/>
      </c>
      <c r="X3423" s="49">
        <f>--AND(ISNUMBER(B3423),C3423&lt;&gt;"",L3423&lt;&gt;"",M3423&lt;&gt;"")</f>
        <v/>
      </c>
    </row>
    <row r="3424" ht="15" customHeight="1" s="111">
      <c r="A3424" s="50" t="inlineStr">
        <is>
          <t>JUL</t>
        </is>
      </c>
      <c r="B3424" s="51">
        <f>JUL!A425</f>
        <v/>
      </c>
      <c r="C3424" s="52">
        <f>JUL!B425</f>
        <v/>
      </c>
      <c r="D3424" s="52">
        <f>JUL!C425</f>
        <v/>
      </c>
      <c r="E3424" s="52">
        <f>JUL!D425</f>
        <v/>
      </c>
      <c r="F3424" s="52">
        <f>JUL!E425</f>
        <v/>
      </c>
      <c r="G3424" s="52">
        <f>JUL!F425</f>
        <v/>
      </c>
      <c r="H3424" s="52">
        <f>JUL!G425</f>
        <v/>
      </c>
      <c r="I3424" s="53">
        <f>JUL!H425</f>
        <v/>
      </c>
      <c r="J3424" s="53">
        <f>JUL!I425</f>
        <v/>
      </c>
      <c r="K3424" s="52">
        <f>JUL!J425</f>
        <v/>
      </c>
      <c r="L3424" s="52">
        <f>JUL!K425</f>
        <v/>
      </c>
      <c r="M3424" s="54">
        <f>JUL!L425</f>
        <v/>
      </c>
      <c r="N3424" s="52">
        <f>JUL!M425</f>
        <v/>
      </c>
      <c r="O3424" s="52">
        <f>JUL!N425</f>
        <v/>
      </c>
      <c r="P3424" s="52">
        <f>JUL!O425</f>
        <v/>
      </c>
      <c r="Q3424" s="52">
        <f>JUL!P425</f>
        <v/>
      </c>
      <c r="R3424" s="52">
        <f>JUL!Q425</f>
        <v/>
      </c>
      <c r="S3424" s="54">
        <f>S3423+IF(X3424=0,0,M3424)</f>
        <v/>
      </c>
      <c r="T3424" s="55">
        <f>MAX(T3423,S3424)</f>
        <v/>
      </c>
      <c r="U3424" s="56">
        <f>S3424-T3424</f>
        <v/>
      </c>
      <c r="V3424" s="55">
        <f>IFERROR(SUMIFS(DATABASE!$M$5:$M$6004,DATABASE!$B$5:$B$6004,B3424,DATABASE!$X$5:$X$6004,1),0)</f>
        <v/>
      </c>
      <c r="W3424" s="57">
        <f>IFERROR(COUNTIFS(DATABASE!$B$5:$B$6004,B3424,DATABASE!$X$5:$X$6004,1),0)</f>
        <v/>
      </c>
      <c r="X3424" s="58">
        <f>--AND(ISNUMBER(B3424),C3424&lt;&gt;"",L3424&lt;&gt;"",M3424&lt;&gt;"")</f>
        <v/>
      </c>
    </row>
    <row r="3425" ht="15" customHeight="1" s="111">
      <c r="A3425" s="42" t="inlineStr">
        <is>
          <t>JUL</t>
        </is>
      </c>
      <c r="B3425" s="43">
        <f>JUL!A426</f>
        <v/>
      </c>
      <c r="C3425" s="44">
        <f>JUL!B426</f>
        <v/>
      </c>
      <c r="D3425" s="44">
        <f>JUL!C426</f>
        <v/>
      </c>
      <c r="E3425" s="44">
        <f>JUL!D426</f>
        <v/>
      </c>
      <c r="F3425" s="44">
        <f>JUL!E426</f>
        <v/>
      </c>
      <c r="G3425" s="44">
        <f>JUL!F426</f>
        <v/>
      </c>
      <c r="H3425" s="44">
        <f>JUL!G426</f>
        <v/>
      </c>
      <c r="I3425" s="45">
        <f>JUL!H426</f>
        <v/>
      </c>
      <c r="J3425" s="45">
        <f>JUL!I426</f>
        <v/>
      </c>
      <c r="K3425" s="44">
        <f>JUL!J426</f>
        <v/>
      </c>
      <c r="L3425" s="44">
        <f>JUL!K426</f>
        <v/>
      </c>
      <c r="M3425" s="46">
        <f>JUL!L426</f>
        <v/>
      </c>
      <c r="N3425" s="44">
        <f>JUL!M426</f>
        <v/>
      </c>
      <c r="O3425" s="44">
        <f>JUL!N426</f>
        <v/>
      </c>
      <c r="P3425" s="44">
        <f>JUL!O426</f>
        <v/>
      </c>
      <c r="Q3425" s="44">
        <f>JUL!P426</f>
        <v/>
      </c>
      <c r="R3425" s="44">
        <f>JUL!Q426</f>
        <v/>
      </c>
      <c r="S3425" s="46">
        <f>S3424+IF(X3425=0,0,M3425)</f>
        <v/>
      </c>
      <c r="T3425" s="47">
        <f>MAX(T3424,S3425)</f>
        <v/>
      </c>
      <c r="U3425" s="48">
        <f>S3425-T3425</f>
        <v/>
      </c>
      <c r="V3425" s="47">
        <f>IFERROR(SUMIFS(DATABASE!$M$5:$M$6004,DATABASE!$B$5:$B$6004,B3425,DATABASE!$X$5:$X$6004,1),0)</f>
        <v/>
      </c>
      <c r="W3425" s="31">
        <f>IFERROR(COUNTIFS(DATABASE!$B$5:$B$6004,B3425,DATABASE!$X$5:$X$6004,1),0)</f>
        <v/>
      </c>
      <c r="X3425" s="49">
        <f>--AND(ISNUMBER(B3425),C3425&lt;&gt;"",L3425&lt;&gt;"",M3425&lt;&gt;"")</f>
        <v/>
      </c>
    </row>
    <row r="3426" ht="15" customHeight="1" s="111">
      <c r="A3426" s="50" t="inlineStr">
        <is>
          <t>JUL</t>
        </is>
      </c>
      <c r="B3426" s="51">
        <f>JUL!A427</f>
        <v/>
      </c>
      <c r="C3426" s="52">
        <f>JUL!B427</f>
        <v/>
      </c>
      <c r="D3426" s="52">
        <f>JUL!C427</f>
        <v/>
      </c>
      <c r="E3426" s="52">
        <f>JUL!D427</f>
        <v/>
      </c>
      <c r="F3426" s="52">
        <f>JUL!E427</f>
        <v/>
      </c>
      <c r="G3426" s="52">
        <f>JUL!F427</f>
        <v/>
      </c>
      <c r="H3426" s="52">
        <f>JUL!G427</f>
        <v/>
      </c>
      <c r="I3426" s="53">
        <f>JUL!H427</f>
        <v/>
      </c>
      <c r="J3426" s="53">
        <f>JUL!I427</f>
        <v/>
      </c>
      <c r="K3426" s="52">
        <f>JUL!J427</f>
        <v/>
      </c>
      <c r="L3426" s="52">
        <f>JUL!K427</f>
        <v/>
      </c>
      <c r="M3426" s="54">
        <f>JUL!L427</f>
        <v/>
      </c>
      <c r="N3426" s="52">
        <f>JUL!M427</f>
        <v/>
      </c>
      <c r="O3426" s="52">
        <f>JUL!N427</f>
        <v/>
      </c>
      <c r="P3426" s="52">
        <f>JUL!O427</f>
        <v/>
      </c>
      <c r="Q3426" s="52">
        <f>JUL!P427</f>
        <v/>
      </c>
      <c r="R3426" s="52">
        <f>JUL!Q427</f>
        <v/>
      </c>
      <c r="S3426" s="54">
        <f>S3425+IF(X3426=0,0,M3426)</f>
        <v/>
      </c>
      <c r="T3426" s="55">
        <f>MAX(T3425,S3426)</f>
        <v/>
      </c>
      <c r="U3426" s="56">
        <f>S3426-T3426</f>
        <v/>
      </c>
      <c r="V3426" s="55">
        <f>IFERROR(SUMIFS(DATABASE!$M$5:$M$6004,DATABASE!$B$5:$B$6004,B3426,DATABASE!$X$5:$X$6004,1),0)</f>
        <v/>
      </c>
      <c r="W3426" s="57">
        <f>IFERROR(COUNTIFS(DATABASE!$B$5:$B$6004,B3426,DATABASE!$X$5:$X$6004,1),0)</f>
        <v/>
      </c>
      <c r="X3426" s="58">
        <f>--AND(ISNUMBER(B3426),C3426&lt;&gt;"",L3426&lt;&gt;"",M3426&lt;&gt;"")</f>
        <v/>
      </c>
    </row>
    <row r="3427" ht="15" customHeight="1" s="111">
      <c r="A3427" s="42" t="inlineStr">
        <is>
          <t>JUL</t>
        </is>
      </c>
      <c r="B3427" s="43">
        <f>JUL!A428</f>
        <v/>
      </c>
      <c r="C3427" s="44">
        <f>JUL!B428</f>
        <v/>
      </c>
      <c r="D3427" s="44">
        <f>JUL!C428</f>
        <v/>
      </c>
      <c r="E3427" s="44">
        <f>JUL!D428</f>
        <v/>
      </c>
      <c r="F3427" s="44">
        <f>JUL!E428</f>
        <v/>
      </c>
      <c r="G3427" s="44">
        <f>JUL!F428</f>
        <v/>
      </c>
      <c r="H3427" s="44">
        <f>JUL!G428</f>
        <v/>
      </c>
      <c r="I3427" s="45">
        <f>JUL!H428</f>
        <v/>
      </c>
      <c r="J3427" s="45">
        <f>JUL!I428</f>
        <v/>
      </c>
      <c r="K3427" s="44">
        <f>JUL!J428</f>
        <v/>
      </c>
      <c r="L3427" s="44">
        <f>JUL!K428</f>
        <v/>
      </c>
      <c r="M3427" s="46">
        <f>JUL!L428</f>
        <v/>
      </c>
      <c r="N3427" s="44">
        <f>JUL!M428</f>
        <v/>
      </c>
      <c r="O3427" s="44">
        <f>JUL!N428</f>
        <v/>
      </c>
      <c r="P3427" s="44">
        <f>JUL!O428</f>
        <v/>
      </c>
      <c r="Q3427" s="44">
        <f>JUL!P428</f>
        <v/>
      </c>
      <c r="R3427" s="44">
        <f>JUL!Q428</f>
        <v/>
      </c>
      <c r="S3427" s="46">
        <f>S3426+IF(X3427=0,0,M3427)</f>
        <v/>
      </c>
      <c r="T3427" s="47">
        <f>MAX(T3426,S3427)</f>
        <v/>
      </c>
      <c r="U3427" s="48">
        <f>S3427-T3427</f>
        <v/>
      </c>
      <c r="V3427" s="47">
        <f>IFERROR(SUMIFS(DATABASE!$M$5:$M$6004,DATABASE!$B$5:$B$6004,B3427,DATABASE!$X$5:$X$6004,1),0)</f>
        <v/>
      </c>
      <c r="W3427" s="31">
        <f>IFERROR(COUNTIFS(DATABASE!$B$5:$B$6004,B3427,DATABASE!$X$5:$X$6004,1),0)</f>
        <v/>
      </c>
      <c r="X3427" s="49">
        <f>--AND(ISNUMBER(B3427),C3427&lt;&gt;"",L3427&lt;&gt;"",M3427&lt;&gt;"")</f>
        <v/>
      </c>
    </row>
    <row r="3428" ht="15" customHeight="1" s="111">
      <c r="A3428" s="50" t="inlineStr">
        <is>
          <t>JUL</t>
        </is>
      </c>
      <c r="B3428" s="51">
        <f>JUL!A429</f>
        <v/>
      </c>
      <c r="C3428" s="52">
        <f>JUL!B429</f>
        <v/>
      </c>
      <c r="D3428" s="52">
        <f>JUL!C429</f>
        <v/>
      </c>
      <c r="E3428" s="52">
        <f>JUL!D429</f>
        <v/>
      </c>
      <c r="F3428" s="52">
        <f>JUL!E429</f>
        <v/>
      </c>
      <c r="G3428" s="52">
        <f>JUL!F429</f>
        <v/>
      </c>
      <c r="H3428" s="52">
        <f>JUL!G429</f>
        <v/>
      </c>
      <c r="I3428" s="53">
        <f>JUL!H429</f>
        <v/>
      </c>
      <c r="J3428" s="53">
        <f>JUL!I429</f>
        <v/>
      </c>
      <c r="K3428" s="52">
        <f>JUL!J429</f>
        <v/>
      </c>
      <c r="L3428" s="52">
        <f>JUL!K429</f>
        <v/>
      </c>
      <c r="M3428" s="54">
        <f>JUL!L429</f>
        <v/>
      </c>
      <c r="N3428" s="52">
        <f>JUL!M429</f>
        <v/>
      </c>
      <c r="O3428" s="52">
        <f>JUL!N429</f>
        <v/>
      </c>
      <c r="P3428" s="52">
        <f>JUL!O429</f>
        <v/>
      </c>
      <c r="Q3428" s="52">
        <f>JUL!P429</f>
        <v/>
      </c>
      <c r="R3428" s="52">
        <f>JUL!Q429</f>
        <v/>
      </c>
      <c r="S3428" s="54">
        <f>S3427+IF(X3428=0,0,M3428)</f>
        <v/>
      </c>
      <c r="T3428" s="55">
        <f>MAX(T3427,S3428)</f>
        <v/>
      </c>
      <c r="U3428" s="56">
        <f>S3428-T3428</f>
        <v/>
      </c>
      <c r="V3428" s="55">
        <f>IFERROR(SUMIFS(DATABASE!$M$5:$M$6004,DATABASE!$B$5:$B$6004,B3428,DATABASE!$X$5:$X$6004,1),0)</f>
        <v/>
      </c>
      <c r="W3428" s="57">
        <f>IFERROR(COUNTIFS(DATABASE!$B$5:$B$6004,B3428,DATABASE!$X$5:$X$6004,1),0)</f>
        <v/>
      </c>
      <c r="X3428" s="58">
        <f>--AND(ISNUMBER(B3428),C3428&lt;&gt;"",L3428&lt;&gt;"",M3428&lt;&gt;"")</f>
        <v/>
      </c>
    </row>
    <row r="3429" ht="15" customHeight="1" s="111">
      <c r="A3429" s="42" t="inlineStr">
        <is>
          <t>JUL</t>
        </is>
      </c>
      <c r="B3429" s="43">
        <f>JUL!A430</f>
        <v/>
      </c>
      <c r="C3429" s="44">
        <f>JUL!B430</f>
        <v/>
      </c>
      <c r="D3429" s="44">
        <f>JUL!C430</f>
        <v/>
      </c>
      <c r="E3429" s="44">
        <f>JUL!D430</f>
        <v/>
      </c>
      <c r="F3429" s="44">
        <f>JUL!E430</f>
        <v/>
      </c>
      <c r="G3429" s="44">
        <f>JUL!F430</f>
        <v/>
      </c>
      <c r="H3429" s="44">
        <f>JUL!G430</f>
        <v/>
      </c>
      <c r="I3429" s="45">
        <f>JUL!H430</f>
        <v/>
      </c>
      <c r="J3429" s="45">
        <f>JUL!I430</f>
        <v/>
      </c>
      <c r="K3429" s="44">
        <f>JUL!J430</f>
        <v/>
      </c>
      <c r="L3429" s="44">
        <f>JUL!K430</f>
        <v/>
      </c>
      <c r="M3429" s="46">
        <f>JUL!L430</f>
        <v/>
      </c>
      <c r="N3429" s="44">
        <f>JUL!M430</f>
        <v/>
      </c>
      <c r="O3429" s="44">
        <f>JUL!N430</f>
        <v/>
      </c>
      <c r="P3429" s="44">
        <f>JUL!O430</f>
        <v/>
      </c>
      <c r="Q3429" s="44">
        <f>JUL!P430</f>
        <v/>
      </c>
      <c r="R3429" s="44">
        <f>JUL!Q430</f>
        <v/>
      </c>
      <c r="S3429" s="46">
        <f>S3428+IF(X3429=0,0,M3429)</f>
        <v/>
      </c>
      <c r="T3429" s="47">
        <f>MAX(T3428,S3429)</f>
        <v/>
      </c>
      <c r="U3429" s="48">
        <f>S3429-T3429</f>
        <v/>
      </c>
      <c r="V3429" s="47">
        <f>IFERROR(SUMIFS(DATABASE!$M$5:$M$6004,DATABASE!$B$5:$B$6004,B3429,DATABASE!$X$5:$X$6004,1),0)</f>
        <v/>
      </c>
      <c r="W3429" s="31">
        <f>IFERROR(COUNTIFS(DATABASE!$B$5:$B$6004,B3429,DATABASE!$X$5:$X$6004,1),0)</f>
        <v/>
      </c>
      <c r="X3429" s="49">
        <f>--AND(ISNUMBER(B3429),C3429&lt;&gt;"",L3429&lt;&gt;"",M3429&lt;&gt;"")</f>
        <v/>
      </c>
    </row>
    <row r="3430" ht="15" customHeight="1" s="111">
      <c r="A3430" s="50" t="inlineStr">
        <is>
          <t>JUL</t>
        </is>
      </c>
      <c r="B3430" s="51">
        <f>JUL!A431</f>
        <v/>
      </c>
      <c r="C3430" s="52">
        <f>JUL!B431</f>
        <v/>
      </c>
      <c r="D3430" s="52">
        <f>JUL!C431</f>
        <v/>
      </c>
      <c r="E3430" s="52">
        <f>JUL!D431</f>
        <v/>
      </c>
      <c r="F3430" s="52">
        <f>JUL!E431</f>
        <v/>
      </c>
      <c r="G3430" s="52">
        <f>JUL!F431</f>
        <v/>
      </c>
      <c r="H3430" s="52">
        <f>JUL!G431</f>
        <v/>
      </c>
      <c r="I3430" s="53">
        <f>JUL!H431</f>
        <v/>
      </c>
      <c r="J3430" s="53">
        <f>JUL!I431</f>
        <v/>
      </c>
      <c r="K3430" s="52">
        <f>JUL!J431</f>
        <v/>
      </c>
      <c r="L3430" s="52">
        <f>JUL!K431</f>
        <v/>
      </c>
      <c r="M3430" s="54">
        <f>JUL!L431</f>
        <v/>
      </c>
      <c r="N3430" s="52">
        <f>JUL!M431</f>
        <v/>
      </c>
      <c r="O3430" s="52">
        <f>JUL!N431</f>
        <v/>
      </c>
      <c r="P3430" s="52">
        <f>JUL!O431</f>
        <v/>
      </c>
      <c r="Q3430" s="52">
        <f>JUL!P431</f>
        <v/>
      </c>
      <c r="R3430" s="52">
        <f>JUL!Q431</f>
        <v/>
      </c>
      <c r="S3430" s="54">
        <f>S3429+IF(X3430=0,0,M3430)</f>
        <v/>
      </c>
      <c r="T3430" s="55">
        <f>MAX(T3429,S3430)</f>
        <v/>
      </c>
      <c r="U3430" s="56">
        <f>S3430-T3430</f>
        <v/>
      </c>
      <c r="V3430" s="55">
        <f>IFERROR(SUMIFS(DATABASE!$M$5:$M$6004,DATABASE!$B$5:$B$6004,B3430,DATABASE!$X$5:$X$6004,1),0)</f>
        <v/>
      </c>
      <c r="W3430" s="57">
        <f>IFERROR(COUNTIFS(DATABASE!$B$5:$B$6004,B3430,DATABASE!$X$5:$X$6004,1),0)</f>
        <v/>
      </c>
      <c r="X3430" s="58">
        <f>--AND(ISNUMBER(B3430),C3430&lt;&gt;"",L3430&lt;&gt;"",M3430&lt;&gt;"")</f>
        <v/>
      </c>
    </row>
    <row r="3431" ht="15" customHeight="1" s="111">
      <c r="A3431" s="42" t="inlineStr">
        <is>
          <t>JUL</t>
        </is>
      </c>
      <c r="B3431" s="43">
        <f>JUL!A432</f>
        <v/>
      </c>
      <c r="C3431" s="44">
        <f>JUL!B432</f>
        <v/>
      </c>
      <c r="D3431" s="44">
        <f>JUL!C432</f>
        <v/>
      </c>
      <c r="E3431" s="44">
        <f>JUL!D432</f>
        <v/>
      </c>
      <c r="F3431" s="44">
        <f>JUL!E432</f>
        <v/>
      </c>
      <c r="G3431" s="44">
        <f>JUL!F432</f>
        <v/>
      </c>
      <c r="H3431" s="44">
        <f>JUL!G432</f>
        <v/>
      </c>
      <c r="I3431" s="45">
        <f>JUL!H432</f>
        <v/>
      </c>
      <c r="J3431" s="45">
        <f>JUL!I432</f>
        <v/>
      </c>
      <c r="K3431" s="44">
        <f>JUL!J432</f>
        <v/>
      </c>
      <c r="L3431" s="44">
        <f>JUL!K432</f>
        <v/>
      </c>
      <c r="M3431" s="46">
        <f>JUL!L432</f>
        <v/>
      </c>
      <c r="N3431" s="44">
        <f>JUL!M432</f>
        <v/>
      </c>
      <c r="O3431" s="44">
        <f>JUL!N432</f>
        <v/>
      </c>
      <c r="P3431" s="44">
        <f>JUL!O432</f>
        <v/>
      </c>
      <c r="Q3431" s="44">
        <f>JUL!P432</f>
        <v/>
      </c>
      <c r="R3431" s="44">
        <f>JUL!Q432</f>
        <v/>
      </c>
      <c r="S3431" s="46">
        <f>S3430+IF(X3431=0,0,M3431)</f>
        <v/>
      </c>
      <c r="T3431" s="47">
        <f>MAX(T3430,S3431)</f>
        <v/>
      </c>
      <c r="U3431" s="48">
        <f>S3431-T3431</f>
        <v/>
      </c>
      <c r="V3431" s="47">
        <f>IFERROR(SUMIFS(DATABASE!$M$5:$M$6004,DATABASE!$B$5:$B$6004,B3431,DATABASE!$X$5:$X$6004,1),0)</f>
        <v/>
      </c>
      <c r="W3431" s="31">
        <f>IFERROR(COUNTIFS(DATABASE!$B$5:$B$6004,B3431,DATABASE!$X$5:$X$6004,1),0)</f>
        <v/>
      </c>
      <c r="X3431" s="49">
        <f>--AND(ISNUMBER(B3431),C3431&lt;&gt;"",L3431&lt;&gt;"",M3431&lt;&gt;"")</f>
        <v/>
      </c>
    </row>
    <row r="3432" ht="15" customHeight="1" s="111">
      <c r="A3432" s="50" t="inlineStr">
        <is>
          <t>JUL</t>
        </is>
      </c>
      <c r="B3432" s="51">
        <f>JUL!A433</f>
        <v/>
      </c>
      <c r="C3432" s="52">
        <f>JUL!B433</f>
        <v/>
      </c>
      <c r="D3432" s="52">
        <f>JUL!C433</f>
        <v/>
      </c>
      <c r="E3432" s="52">
        <f>JUL!D433</f>
        <v/>
      </c>
      <c r="F3432" s="52">
        <f>JUL!E433</f>
        <v/>
      </c>
      <c r="G3432" s="52">
        <f>JUL!F433</f>
        <v/>
      </c>
      <c r="H3432" s="52">
        <f>JUL!G433</f>
        <v/>
      </c>
      <c r="I3432" s="53">
        <f>JUL!H433</f>
        <v/>
      </c>
      <c r="J3432" s="53">
        <f>JUL!I433</f>
        <v/>
      </c>
      <c r="K3432" s="52">
        <f>JUL!J433</f>
        <v/>
      </c>
      <c r="L3432" s="52">
        <f>JUL!K433</f>
        <v/>
      </c>
      <c r="M3432" s="54">
        <f>JUL!L433</f>
        <v/>
      </c>
      <c r="N3432" s="52">
        <f>JUL!M433</f>
        <v/>
      </c>
      <c r="O3432" s="52">
        <f>JUL!N433</f>
        <v/>
      </c>
      <c r="P3432" s="52">
        <f>JUL!O433</f>
        <v/>
      </c>
      <c r="Q3432" s="52">
        <f>JUL!P433</f>
        <v/>
      </c>
      <c r="R3432" s="52">
        <f>JUL!Q433</f>
        <v/>
      </c>
      <c r="S3432" s="54">
        <f>S3431+IF(X3432=0,0,M3432)</f>
        <v/>
      </c>
      <c r="T3432" s="55">
        <f>MAX(T3431,S3432)</f>
        <v/>
      </c>
      <c r="U3432" s="56">
        <f>S3432-T3432</f>
        <v/>
      </c>
      <c r="V3432" s="55">
        <f>IFERROR(SUMIFS(DATABASE!$M$5:$M$6004,DATABASE!$B$5:$B$6004,B3432,DATABASE!$X$5:$X$6004,1),0)</f>
        <v/>
      </c>
      <c r="W3432" s="57">
        <f>IFERROR(COUNTIFS(DATABASE!$B$5:$B$6004,B3432,DATABASE!$X$5:$X$6004,1),0)</f>
        <v/>
      </c>
      <c r="X3432" s="58">
        <f>--AND(ISNUMBER(B3432),C3432&lt;&gt;"",L3432&lt;&gt;"",M3432&lt;&gt;"")</f>
        <v/>
      </c>
    </row>
    <row r="3433" ht="15" customHeight="1" s="111">
      <c r="A3433" s="42" t="inlineStr">
        <is>
          <t>JUL</t>
        </is>
      </c>
      <c r="B3433" s="43">
        <f>JUL!A434</f>
        <v/>
      </c>
      <c r="C3433" s="44">
        <f>JUL!B434</f>
        <v/>
      </c>
      <c r="D3433" s="44">
        <f>JUL!C434</f>
        <v/>
      </c>
      <c r="E3433" s="44">
        <f>JUL!D434</f>
        <v/>
      </c>
      <c r="F3433" s="44">
        <f>JUL!E434</f>
        <v/>
      </c>
      <c r="G3433" s="44">
        <f>JUL!F434</f>
        <v/>
      </c>
      <c r="H3433" s="44">
        <f>JUL!G434</f>
        <v/>
      </c>
      <c r="I3433" s="45">
        <f>JUL!H434</f>
        <v/>
      </c>
      <c r="J3433" s="45">
        <f>JUL!I434</f>
        <v/>
      </c>
      <c r="K3433" s="44">
        <f>JUL!J434</f>
        <v/>
      </c>
      <c r="L3433" s="44">
        <f>JUL!K434</f>
        <v/>
      </c>
      <c r="M3433" s="46">
        <f>JUL!L434</f>
        <v/>
      </c>
      <c r="N3433" s="44">
        <f>JUL!M434</f>
        <v/>
      </c>
      <c r="O3433" s="44">
        <f>JUL!N434</f>
        <v/>
      </c>
      <c r="P3433" s="44">
        <f>JUL!O434</f>
        <v/>
      </c>
      <c r="Q3433" s="44">
        <f>JUL!P434</f>
        <v/>
      </c>
      <c r="R3433" s="44">
        <f>JUL!Q434</f>
        <v/>
      </c>
      <c r="S3433" s="46">
        <f>S3432+IF(X3433=0,0,M3433)</f>
        <v/>
      </c>
      <c r="T3433" s="47">
        <f>MAX(T3432,S3433)</f>
        <v/>
      </c>
      <c r="U3433" s="48">
        <f>S3433-T3433</f>
        <v/>
      </c>
      <c r="V3433" s="47">
        <f>IFERROR(SUMIFS(DATABASE!$M$5:$M$6004,DATABASE!$B$5:$B$6004,B3433,DATABASE!$X$5:$X$6004,1),0)</f>
        <v/>
      </c>
      <c r="W3433" s="31">
        <f>IFERROR(COUNTIFS(DATABASE!$B$5:$B$6004,B3433,DATABASE!$X$5:$X$6004,1),0)</f>
        <v/>
      </c>
      <c r="X3433" s="49">
        <f>--AND(ISNUMBER(B3433),C3433&lt;&gt;"",L3433&lt;&gt;"",M3433&lt;&gt;"")</f>
        <v/>
      </c>
    </row>
    <row r="3434" ht="15" customHeight="1" s="111">
      <c r="A3434" s="50" t="inlineStr">
        <is>
          <t>JUL</t>
        </is>
      </c>
      <c r="B3434" s="51">
        <f>JUL!A435</f>
        <v/>
      </c>
      <c r="C3434" s="52">
        <f>JUL!B435</f>
        <v/>
      </c>
      <c r="D3434" s="52">
        <f>JUL!C435</f>
        <v/>
      </c>
      <c r="E3434" s="52">
        <f>JUL!D435</f>
        <v/>
      </c>
      <c r="F3434" s="52">
        <f>JUL!E435</f>
        <v/>
      </c>
      <c r="G3434" s="52">
        <f>JUL!F435</f>
        <v/>
      </c>
      <c r="H3434" s="52">
        <f>JUL!G435</f>
        <v/>
      </c>
      <c r="I3434" s="53">
        <f>JUL!H435</f>
        <v/>
      </c>
      <c r="J3434" s="53">
        <f>JUL!I435</f>
        <v/>
      </c>
      <c r="K3434" s="52">
        <f>JUL!J435</f>
        <v/>
      </c>
      <c r="L3434" s="52">
        <f>JUL!K435</f>
        <v/>
      </c>
      <c r="M3434" s="54">
        <f>JUL!L435</f>
        <v/>
      </c>
      <c r="N3434" s="52">
        <f>JUL!M435</f>
        <v/>
      </c>
      <c r="O3434" s="52">
        <f>JUL!N435</f>
        <v/>
      </c>
      <c r="P3434" s="52">
        <f>JUL!O435</f>
        <v/>
      </c>
      <c r="Q3434" s="52">
        <f>JUL!P435</f>
        <v/>
      </c>
      <c r="R3434" s="52">
        <f>JUL!Q435</f>
        <v/>
      </c>
      <c r="S3434" s="54">
        <f>S3433+IF(X3434=0,0,M3434)</f>
        <v/>
      </c>
      <c r="T3434" s="55">
        <f>MAX(T3433,S3434)</f>
        <v/>
      </c>
      <c r="U3434" s="56">
        <f>S3434-T3434</f>
        <v/>
      </c>
      <c r="V3434" s="55">
        <f>IFERROR(SUMIFS(DATABASE!$M$5:$M$6004,DATABASE!$B$5:$B$6004,B3434,DATABASE!$X$5:$X$6004,1),0)</f>
        <v/>
      </c>
      <c r="W3434" s="57">
        <f>IFERROR(COUNTIFS(DATABASE!$B$5:$B$6004,B3434,DATABASE!$X$5:$X$6004,1),0)</f>
        <v/>
      </c>
      <c r="X3434" s="58">
        <f>--AND(ISNUMBER(B3434),C3434&lt;&gt;"",L3434&lt;&gt;"",M3434&lt;&gt;"")</f>
        <v/>
      </c>
    </row>
    <row r="3435" ht="15" customHeight="1" s="111">
      <c r="A3435" s="42" t="inlineStr">
        <is>
          <t>JUL</t>
        </is>
      </c>
      <c r="B3435" s="43">
        <f>JUL!A436</f>
        <v/>
      </c>
      <c r="C3435" s="44">
        <f>JUL!B436</f>
        <v/>
      </c>
      <c r="D3435" s="44">
        <f>JUL!C436</f>
        <v/>
      </c>
      <c r="E3435" s="44">
        <f>JUL!D436</f>
        <v/>
      </c>
      <c r="F3435" s="44">
        <f>JUL!E436</f>
        <v/>
      </c>
      <c r="G3435" s="44">
        <f>JUL!F436</f>
        <v/>
      </c>
      <c r="H3435" s="44">
        <f>JUL!G436</f>
        <v/>
      </c>
      <c r="I3435" s="45">
        <f>JUL!H436</f>
        <v/>
      </c>
      <c r="J3435" s="45">
        <f>JUL!I436</f>
        <v/>
      </c>
      <c r="K3435" s="44">
        <f>JUL!J436</f>
        <v/>
      </c>
      <c r="L3435" s="44">
        <f>JUL!K436</f>
        <v/>
      </c>
      <c r="M3435" s="46">
        <f>JUL!L436</f>
        <v/>
      </c>
      <c r="N3435" s="44">
        <f>JUL!M436</f>
        <v/>
      </c>
      <c r="O3435" s="44">
        <f>JUL!N436</f>
        <v/>
      </c>
      <c r="P3435" s="44">
        <f>JUL!O436</f>
        <v/>
      </c>
      <c r="Q3435" s="44">
        <f>JUL!P436</f>
        <v/>
      </c>
      <c r="R3435" s="44">
        <f>JUL!Q436</f>
        <v/>
      </c>
      <c r="S3435" s="46">
        <f>S3434+IF(X3435=0,0,M3435)</f>
        <v/>
      </c>
      <c r="T3435" s="47">
        <f>MAX(T3434,S3435)</f>
        <v/>
      </c>
      <c r="U3435" s="48">
        <f>S3435-T3435</f>
        <v/>
      </c>
      <c r="V3435" s="47">
        <f>IFERROR(SUMIFS(DATABASE!$M$5:$M$6004,DATABASE!$B$5:$B$6004,B3435,DATABASE!$X$5:$X$6004,1),0)</f>
        <v/>
      </c>
      <c r="W3435" s="31">
        <f>IFERROR(COUNTIFS(DATABASE!$B$5:$B$6004,B3435,DATABASE!$X$5:$X$6004,1),0)</f>
        <v/>
      </c>
      <c r="X3435" s="49">
        <f>--AND(ISNUMBER(B3435),C3435&lt;&gt;"",L3435&lt;&gt;"",M3435&lt;&gt;"")</f>
        <v/>
      </c>
    </row>
    <row r="3436" ht="15" customHeight="1" s="111">
      <c r="A3436" s="50" t="inlineStr">
        <is>
          <t>JUL</t>
        </is>
      </c>
      <c r="B3436" s="51">
        <f>JUL!A437</f>
        <v/>
      </c>
      <c r="C3436" s="52">
        <f>JUL!B437</f>
        <v/>
      </c>
      <c r="D3436" s="52">
        <f>JUL!C437</f>
        <v/>
      </c>
      <c r="E3436" s="52">
        <f>JUL!D437</f>
        <v/>
      </c>
      <c r="F3436" s="52">
        <f>JUL!E437</f>
        <v/>
      </c>
      <c r="G3436" s="52">
        <f>JUL!F437</f>
        <v/>
      </c>
      <c r="H3436" s="52">
        <f>JUL!G437</f>
        <v/>
      </c>
      <c r="I3436" s="53">
        <f>JUL!H437</f>
        <v/>
      </c>
      <c r="J3436" s="53">
        <f>JUL!I437</f>
        <v/>
      </c>
      <c r="K3436" s="52">
        <f>JUL!J437</f>
        <v/>
      </c>
      <c r="L3436" s="52">
        <f>JUL!K437</f>
        <v/>
      </c>
      <c r="M3436" s="54">
        <f>JUL!L437</f>
        <v/>
      </c>
      <c r="N3436" s="52">
        <f>JUL!M437</f>
        <v/>
      </c>
      <c r="O3436" s="52">
        <f>JUL!N437</f>
        <v/>
      </c>
      <c r="P3436" s="52">
        <f>JUL!O437</f>
        <v/>
      </c>
      <c r="Q3436" s="52">
        <f>JUL!P437</f>
        <v/>
      </c>
      <c r="R3436" s="52">
        <f>JUL!Q437</f>
        <v/>
      </c>
      <c r="S3436" s="54">
        <f>S3435+IF(X3436=0,0,M3436)</f>
        <v/>
      </c>
      <c r="T3436" s="55">
        <f>MAX(T3435,S3436)</f>
        <v/>
      </c>
      <c r="U3436" s="56">
        <f>S3436-T3436</f>
        <v/>
      </c>
      <c r="V3436" s="55">
        <f>IFERROR(SUMIFS(DATABASE!$M$5:$M$6004,DATABASE!$B$5:$B$6004,B3436,DATABASE!$X$5:$X$6004,1),0)</f>
        <v/>
      </c>
      <c r="W3436" s="57">
        <f>IFERROR(COUNTIFS(DATABASE!$B$5:$B$6004,B3436,DATABASE!$X$5:$X$6004,1),0)</f>
        <v/>
      </c>
      <c r="X3436" s="58">
        <f>--AND(ISNUMBER(B3436),C3436&lt;&gt;"",L3436&lt;&gt;"",M3436&lt;&gt;"")</f>
        <v/>
      </c>
    </row>
    <row r="3437" ht="15" customHeight="1" s="111">
      <c r="A3437" s="42" t="inlineStr">
        <is>
          <t>JUL</t>
        </is>
      </c>
      <c r="B3437" s="43">
        <f>JUL!A438</f>
        <v/>
      </c>
      <c r="C3437" s="44">
        <f>JUL!B438</f>
        <v/>
      </c>
      <c r="D3437" s="44">
        <f>JUL!C438</f>
        <v/>
      </c>
      <c r="E3437" s="44">
        <f>JUL!D438</f>
        <v/>
      </c>
      <c r="F3437" s="44">
        <f>JUL!E438</f>
        <v/>
      </c>
      <c r="G3437" s="44">
        <f>JUL!F438</f>
        <v/>
      </c>
      <c r="H3437" s="44">
        <f>JUL!G438</f>
        <v/>
      </c>
      <c r="I3437" s="45">
        <f>JUL!H438</f>
        <v/>
      </c>
      <c r="J3437" s="45">
        <f>JUL!I438</f>
        <v/>
      </c>
      <c r="K3437" s="44">
        <f>JUL!J438</f>
        <v/>
      </c>
      <c r="L3437" s="44">
        <f>JUL!K438</f>
        <v/>
      </c>
      <c r="M3437" s="46">
        <f>JUL!L438</f>
        <v/>
      </c>
      <c r="N3437" s="44">
        <f>JUL!M438</f>
        <v/>
      </c>
      <c r="O3437" s="44">
        <f>JUL!N438</f>
        <v/>
      </c>
      <c r="P3437" s="44">
        <f>JUL!O438</f>
        <v/>
      </c>
      <c r="Q3437" s="44">
        <f>JUL!P438</f>
        <v/>
      </c>
      <c r="R3437" s="44">
        <f>JUL!Q438</f>
        <v/>
      </c>
      <c r="S3437" s="46">
        <f>S3436+IF(X3437=0,0,M3437)</f>
        <v/>
      </c>
      <c r="T3437" s="47">
        <f>MAX(T3436,S3437)</f>
        <v/>
      </c>
      <c r="U3437" s="48">
        <f>S3437-T3437</f>
        <v/>
      </c>
      <c r="V3437" s="47">
        <f>IFERROR(SUMIFS(DATABASE!$M$5:$M$6004,DATABASE!$B$5:$B$6004,B3437,DATABASE!$X$5:$X$6004,1),0)</f>
        <v/>
      </c>
      <c r="W3437" s="31">
        <f>IFERROR(COUNTIFS(DATABASE!$B$5:$B$6004,B3437,DATABASE!$X$5:$X$6004,1),0)</f>
        <v/>
      </c>
      <c r="X3437" s="49">
        <f>--AND(ISNUMBER(B3437),C3437&lt;&gt;"",L3437&lt;&gt;"",M3437&lt;&gt;"")</f>
        <v/>
      </c>
    </row>
    <row r="3438" ht="15" customHeight="1" s="111">
      <c r="A3438" s="50" t="inlineStr">
        <is>
          <t>JUL</t>
        </is>
      </c>
      <c r="B3438" s="51">
        <f>JUL!A439</f>
        <v/>
      </c>
      <c r="C3438" s="52">
        <f>JUL!B439</f>
        <v/>
      </c>
      <c r="D3438" s="52">
        <f>JUL!C439</f>
        <v/>
      </c>
      <c r="E3438" s="52">
        <f>JUL!D439</f>
        <v/>
      </c>
      <c r="F3438" s="52">
        <f>JUL!E439</f>
        <v/>
      </c>
      <c r="G3438" s="52">
        <f>JUL!F439</f>
        <v/>
      </c>
      <c r="H3438" s="52">
        <f>JUL!G439</f>
        <v/>
      </c>
      <c r="I3438" s="53">
        <f>JUL!H439</f>
        <v/>
      </c>
      <c r="J3438" s="53">
        <f>JUL!I439</f>
        <v/>
      </c>
      <c r="K3438" s="52">
        <f>JUL!J439</f>
        <v/>
      </c>
      <c r="L3438" s="52">
        <f>JUL!K439</f>
        <v/>
      </c>
      <c r="M3438" s="54">
        <f>JUL!L439</f>
        <v/>
      </c>
      <c r="N3438" s="52">
        <f>JUL!M439</f>
        <v/>
      </c>
      <c r="O3438" s="52">
        <f>JUL!N439</f>
        <v/>
      </c>
      <c r="P3438" s="52">
        <f>JUL!O439</f>
        <v/>
      </c>
      <c r="Q3438" s="52">
        <f>JUL!P439</f>
        <v/>
      </c>
      <c r="R3438" s="52">
        <f>JUL!Q439</f>
        <v/>
      </c>
      <c r="S3438" s="54">
        <f>S3437+IF(X3438=0,0,M3438)</f>
        <v/>
      </c>
      <c r="T3438" s="55">
        <f>MAX(T3437,S3438)</f>
        <v/>
      </c>
      <c r="U3438" s="56">
        <f>S3438-T3438</f>
        <v/>
      </c>
      <c r="V3438" s="55">
        <f>IFERROR(SUMIFS(DATABASE!$M$5:$M$6004,DATABASE!$B$5:$B$6004,B3438,DATABASE!$X$5:$X$6004,1),0)</f>
        <v/>
      </c>
      <c r="W3438" s="57">
        <f>IFERROR(COUNTIFS(DATABASE!$B$5:$B$6004,B3438,DATABASE!$X$5:$X$6004,1),0)</f>
        <v/>
      </c>
      <c r="X3438" s="58">
        <f>--AND(ISNUMBER(B3438),C3438&lt;&gt;"",L3438&lt;&gt;"",M3438&lt;&gt;"")</f>
        <v/>
      </c>
    </row>
    <row r="3439" ht="15" customHeight="1" s="111">
      <c r="A3439" s="42" t="inlineStr">
        <is>
          <t>JUL</t>
        </is>
      </c>
      <c r="B3439" s="43">
        <f>JUL!A440</f>
        <v/>
      </c>
      <c r="C3439" s="44">
        <f>JUL!B440</f>
        <v/>
      </c>
      <c r="D3439" s="44">
        <f>JUL!C440</f>
        <v/>
      </c>
      <c r="E3439" s="44">
        <f>JUL!D440</f>
        <v/>
      </c>
      <c r="F3439" s="44">
        <f>JUL!E440</f>
        <v/>
      </c>
      <c r="G3439" s="44">
        <f>JUL!F440</f>
        <v/>
      </c>
      <c r="H3439" s="44">
        <f>JUL!G440</f>
        <v/>
      </c>
      <c r="I3439" s="45">
        <f>JUL!H440</f>
        <v/>
      </c>
      <c r="J3439" s="45">
        <f>JUL!I440</f>
        <v/>
      </c>
      <c r="K3439" s="44">
        <f>JUL!J440</f>
        <v/>
      </c>
      <c r="L3439" s="44">
        <f>JUL!K440</f>
        <v/>
      </c>
      <c r="M3439" s="46">
        <f>JUL!L440</f>
        <v/>
      </c>
      <c r="N3439" s="44">
        <f>JUL!M440</f>
        <v/>
      </c>
      <c r="O3439" s="44">
        <f>JUL!N440</f>
        <v/>
      </c>
      <c r="P3439" s="44">
        <f>JUL!O440</f>
        <v/>
      </c>
      <c r="Q3439" s="44">
        <f>JUL!P440</f>
        <v/>
      </c>
      <c r="R3439" s="44">
        <f>JUL!Q440</f>
        <v/>
      </c>
      <c r="S3439" s="46">
        <f>S3438+IF(X3439=0,0,M3439)</f>
        <v/>
      </c>
      <c r="T3439" s="47">
        <f>MAX(T3438,S3439)</f>
        <v/>
      </c>
      <c r="U3439" s="48">
        <f>S3439-T3439</f>
        <v/>
      </c>
      <c r="V3439" s="47">
        <f>IFERROR(SUMIFS(DATABASE!$M$5:$M$6004,DATABASE!$B$5:$B$6004,B3439,DATABASE!$X$5:$X$6004,1),0)</f>
        <v/>
      </c>
      <c r="W3439" s="31">
        <f>IFERROR(COUNTIFS(DATABASE!$B$5:$B$6004,B3439,DATABASE!$X$5:$X$6004,1),0)</f>
        <v/>
      </c>
      <c r="X3439" s="49">
        <f>--AND(ISNUMBER(B3439),C3439&lt;&gt;"",L3439&lt;&gt;"",M3439&lt;&gt;"")</f>
        <v/>
      </c>
    </row>
    <row r="3440" ht="15" customHeight="1" s="111">
      <c r="A3440" s="50" t="inlineStr">
        <is>
          <t>JUL</t>
        </is>
      </c>
      <c r="B3440" s="51">
        <f>JUL!A441</f>
        <v/>
      </c>
      <c r="C3440" s="52">
        <f>JUL!B441</f>
        <v/>
      </c>
      <c r="D3440" s="52">
        <f>JUL!C441</f>
        <v/>
      </c>
      <c r="E3440" s="52">
        <f>JUL!D441</f>
        <v/>
      </c>
      <c r="F3440" s="52">
        <f>JUL!E441</f>
        <v/>
      </c>
      <c r="G3440" s="52">
        <f>JUL!F441</f>
        <v/>
      </c>
      <c r="H3440" s="52">
        <f>JUL!G441</f>
        <v/>
      </c>
      <c r="I3440" s="53">
        <f>JUL!H441</f>
        <v/>
      </c>
      <c r="J3440" s="53">
        <f>JUL!I441</f>
        <v/>
      </c>
      <c r="K3440" s="52">
        <f>JUL!J441</f>
        <v/>
      </c>
      <c r="L3440" s="52">
        <f>JUL!K441</f>
        <v/>
      </c>
      <c r="M3440" s="54">
        <f>JUL!L441</f>
        <v/>
      </c>
      <c r="N3440" s="52">
        <f>JUL!M441</f>
        <v/>
      </c>
      <c r="O3440" s="52">
        <f>JUL!N441</f>
        <v/>
      </c>
      <c r="P3440" s="52">
        <f>JUL!O441</f>
        <v/>
      </c>
      <c r="Q3440" s="52">
        <f>JUL!P441</f>
        <v/>
      </c>
      <c r="R3440" s="52">
        <f>JUL!Q441</f>
        <v/>
      </c>
      <c r="S3440" s="54">
        <f>S3439+IF(X3440=0,0,M3440)</f>
        <v/>
      </c>
      <c r="T3440" s="55">
        <f>MAX(T3439,S3440)</f>
        <v/>
      </c>
      <c r="U3440" s="56">
        <f>S3440-T3440</f>
        <v/>
      </c>
      <c r="V3440" s="55">
        <f>IFERROR(SUMIFS(DATABASE!$M$5:$M$6004,DATABASE!$B$5:$B$6004,B3440,DATABASE!$X$5:$X$6004,1),0)</f>
        <v/>
      </c>
      <c r="W3440" s="57">
        <f>IFERROR(COUNTIFS(DATABASE!$B$5:$B$6004,B3440,DATABASE!$X$5:$X$6004,1),0)</f>
        <v/>
      </c>
      <c r="X3440" s="58">
        <f>--AND(ISNUMBER(B3440),C3440&lt;&gt;"",L3440&lt;&gt;"",M3440&lt;&gt;"")</f>
        <v/>
      </c>
    </row>
    <row r="3441" ht="15" customHeight="1" s="111">
      <c r="A3441" s="42" t="inlineStr">
        <is>
          <t>JUL</t>
        </is>
      </c>
      <c r="B3441" s="43">
        <f>JUL!A442</f>
        <v/>
      </c>
      <c r="C3441" s="44">
        <f>JUL!B442</f>
        <v/>
      </c>
      <c r="D3441" s="44">
        <f>JUL!C442</f>
        <v/>
      </c>
      <c r="E3441" s="44">
        <f>JUL!D442</f>
        <v/>
      </c>
      <c r="F3441" s="44">
        <f>JUL!E442</f>
        <v/>
      </c>
      <c r="G3441" s="44">
        <f>JUL!F442</f>
        <v/>
      </c>
      <c r="H3441" s="44">
        <f>JUL!G442</f>
        <v/>
      </c>
      <c r="I3441" s="45">
        <f>JUL!H442</f>
        <v/>
      </c>
      <c r="J3441" s="45">
        <f>JUL!I442</f>
        <v/>
      </c>
      <c r="K3441" s="44">
        <f>JUL!J442</f>
        <v/>
      </c>
      <c r="L3441" s="44">
        <f>JUL!K442</f>
        <v/>
      </c>
      <c r="M3441" s="46">
        <f>JUL!L442</f>
        <v/>
      </c>
      <c r="N3441" s="44">
        <f>JUL!M442</f>
        <v/>
      </c>
      <c r="O3441" s="44">
        <f>JUL!N442</f>
        <v/>
      </c>
      <c r="P3441" s="44">
        <f>JUL!O442</f>
        <v/>
      </c>
      <c r="Q3441" s="44">
        <f>JUL!P442</f>
        <v/>
      </c>
      <c r="R3441" s="44">
        <f>JUL!Q442</f>
        <v/>
      </c>
      <c r="S3441" s="46">
        <f>S3440+IF(X3441=0,0,M3441)</f>
        <v/>
      </c>
      <c r="T3441" s="47">
        <f>MAX(T3440,S3441)</f>
        <v/>
      </c>
      <c r="U3441" s="48">
        <f>S3441-T3441</f>
        <v/>
      </c>
      <c r="V3441" s="47">
        <f>IFERROR(SUMIFS(DATABASE!$M$5:$M$6004,DATABASE!$B$5:$B$6004,B3441,DATABASE!$X$5:$X$6004,1),0)</f>
        <v/>
      </c>
      <c r="W3441" s="31">
        <f>IFERROR(COUNTIFS(DATABASE!$B$5:$B$6004,B3441,DATABASE!$X$5:$X$6004,1),0)</f>
        <v/>
      </c>
      <c r="X3441" s="49">
        <f>--AND(ISNUMBER(B3441),C3441&lt;&gt;"",L3441&lt;&gt;"",M3441&lt;&gt;"")</f>
        <v/>
      </c>
    </row>
    <row r="3442" ht="15" customHeight="1" s="111">
      <c r="A3442" s="50" t="inlineStr">
        <is>
          <t>JUL</t>
        </is>
      </c>
      <c r="B3442" s="51">
        <f>JUL!A443</f>
        <v/>
      </c>
      <c r="C3442" s="52">
        <f>JUL!B443</f>
        <v/>
      </c>
      <c r="D3442" s="52">
        <f>JUL!C443</f>
        <v/>
      </c>
      <c r="E3442" s="52">
        <f>JUL!D443</f>
        <v/>
      </c>
      <c r="F3442" s="52">
        <f>JUL!E443</f>
        <v/>
      </c>
      <c r="G3442" s="52">
        <f>JUL!F443</f>
        <v/>
      </c>
      <c r="H3442" s="52">
        <f>JUL!G443</f>
        <v/>
      </c>
      <c r="I3442" s="53">
        <f>JUL!H443</f>
        <v/>
      </c>
      <c r="J3442" s="53">
        <f>JUL!I443</f>
        <v/>
      </c>
      <c r="K3442" s="52">
        <f>JUL!J443</f>
        <v/>
      </c>
      <c r="L3442" s="52">
        <f>JUL!K443</f>
        <v/>
      </c>
      <c r="M3442" s="54">
        <f>JUL!L443</f>
        <v/>
      </c>
      <c r="N3442" s="52">
        <f>JUL!M443</f>
        <v/>
      </c>
      <c r="O3442" s="52">
        <f>JUL!N443</f>
        <v/>
      </c>
      <c r="P3442" s="52">
        <f>JUL!O443</f>
        <v/>
      </c>
      <c r="Q3442" s="52">
        <f>JUL!P443</f>
        <v/>
      </c>
      <c r="R3442" s="52">
        <f>JUL!Q443</f>
        <v/>
      </c>
      <c r="S3442" s="54">
        <f>S3441+IF(X3442=0,0,M3442)</f>
        <v/>
      </c>
      <c r="T3442" s="55">
        <f>MAX(T3441,S3442)</f>
        <v/>
      </c>
      <c r="U3442" s="56">
        <f>S3442-T3442</f>
        <v/>
      </c>
      <c r="V3442" s="55">
        <f>IFERROR(SUMIFS(DATABASE!$M$5:$M$6004,DATABASE!$B$5:$B$6004,B3442,DATABASE!$X$5:$X$6004,1),0)</f>
        <v/>
      </c>
      <c r="W3442" s="57">
        <f>IFERROR(COUNTIFS(DATABASE!$B$5:$B$6004,B3442,DATABASE!$X$5:$X$6004,1),0)</f>
        <v/>
      </c>
      <c r="X3442" s="58">
        <f>--AND(ISNUMBER(B3442),C3442&lt;&gt;"",L3442&lt;&gt;"",M3442&lt;&gt;"")</f>
        <v/>
      </c>
    </row>
    <row r="3443" ht="15" customHeight="1" s="111">
      <c r="A3443" s="42" t="inlineStr">
        <is>
          <t>JUL</t>
        </is>
      </c>
      <c r="B3443" s="43">
        <f>JUL!A444</f>
        <v/>
      </c>
      <c r="C3443" s="44">
        <f>JUL!B444</f>
        <v/>
      </c>
      <c r="D3443" s="44">
        <f>JUL!C444</f>
        <v/>
      </c>
      <c r="E3443" s="44">
        <f>JUL!D444</f>
        <v/>
      </c>
      <c r="F3443" s="44">
        <f>JUL!E444</f>
        <v/>
      </c>
      <c r="G3443" s="44">
        <f>JUL!F444</f>
        <v/>
      </c>
      <c r="H3443" s="44">
        <f>JUL!G444</f>
        <v/>
      </c>
      <c r="I3443" s="45">
        <f>JUL!H444</f>
        <v/>
      </c>
      <c r="J3443" s="45">
        <f>JUL!I444</f>
        <v/>
      </c>
      <c r="K3443" s="44">
        <f>JUL!J444</f>
        <v/>
      </c>
      <c r="L3443" s="44">
        <f>JUL!K444</f>
        <v/>
      </c>
      <c r="M3443" s="46">
        <f>JUL!L444</f>
        <v/>
      </c>
      <c r="N3443" s="44">
        <f>JUL!M444</f>
        <v/>
      </c>
      <c r="O3443" s="44">
        <f>JUL!N444</f>
        <v/>
      </c>
      <c r="P3443" s="44">
        <f>JUL!O444</f>
        <v/>
      </c>
      <c r="Q3443" s="44">
        <f>JUL!P444</f>
        <v/>
      </c>
      <c r="R3443" s="44">
        <f>JUL!Q444</f>
        <v/>
      </c>
      <c r="S3443" s="46">
        <f>S3442+IF(X3443=0,0,M3443)</f>
        <v/>
      </c>
      <c r="T3443" s="47">
        <f>MAX(T3442,S3443)</f>
        <v/>
      </c>
      <c r="U3443" s="48">
        <f>S3443-T3443</f>
        <v/>
      </c>
      <c r="V3443" s="47">
        <f>IFERROR(SUMIFS(DATABASE!$M$5:$M$6004,DATABASE!$B$5:$B$6004,B3443,DATABASE!$X$5:$X$6004,1),0)</f>
        <v/>
      </c>
      <c r="W3443" s="31">
        <f>IFERROR(COUNTIFS(DATABASE!$B$5:$B$6004,B3443,DATABASE!$X$5:$X$6004,1),0)</f>
        <v/>
      </c>
      <c r="X3443" s="49">
        <f>--AND(ISNUMBER(B3443),C3443&lt;&gt;"",L3443&lt;&gt;"",M3443&lt;&gt;"")</f>
        <v/>
      </c>
    </row>
    <row r="3444" ht="15" customHeight="1" s="111">
      <c r="A3444" s="50" t="inlineStr">
        <is>
          <t>JUL</t>
        </is>
      </c>
      <c r="B3444" s="51">
        <f>JUL!A445</f>
        <v/>
      </c>
      <c r="C3444" s="52">
        <f>JUL!B445</f>
        <v/>
      </c>
      <c r="D3444" s="52">
        <f>JUL!C445</f>
        <v/>
      </c>
      <c r="E3444" s="52">
        <f>JUL!D445</f>
        <v/>
      </c>
      <c r="F3444" s="52">
        <f>JUL!E445</f>
        <v/>
      </c>
      <c r="G3444" s="52">
        <f>JUL!F445</f>
        <v/>
      </c>
      <c r="H3444" s="52">
        <f>JUL!G445</f>
        <v/>
      </c>
      <c r="I3444" s="53">
        <f>JUL!H445</f>
        <v/>
      </c>
      <c r="J3444" s="53">
        <f>JUL!I445</f>
        <v/>
      </c>
      <c r="K3444" s="52">
        <f>JUL!J445</f>
        <v/>
      </c>
      <c r="L3444" s="52">
        <f>JUL!K445</f>
        <v/>
      </c>
      <c r="M3444" s="54">
        <f>JUL!L445</f>
        <v/>
      </c>
      <c r="N3444" s="52">
        <f>JUL!M445</f>
        <v/>
      </c>
      <c r="O3444" s="52">
        <f>JUL!N445</f>
        <v/>
      </c>
      <c r="P3444" s="52">
        <f>JUL!O445</f>
        <v/>
      </c>
      <c r="Q3444" s="52">
        <f>JUL!P445</f>
        <v/>
      </c>
      <c r="R3444" s="52">
        <f>JUL!Q445</f>
        <v/>
      </c>
      <c r="S3444" s="54">
        <f>S3443+IF(X3444=0,0,M3444)</f>
        <v/>
      </c>
      <c r="T3444" s="55">
        <f>MAX(T3443,S3444)</f>
        <v/>
      </c>
      <c r="U3444" s="56">
        <f>S3444-T3444</f>
        <v/>
      </c>
      <c r="V3444" s="55">
        <f>IFERROR(SUMIFS(DATABASE!$M$5:$M$6004,DATABASE!$B$5:$B$6004,B3444,DATABASE!$X$5:$X$6004,1),0)</f>
        <v/>
      </c>
      <c r="W3444" s="57">
        <f>IFERROR(COUNTIFS(DATABASE!$B$5:$B$6004,B3444,DATABASE!$X$5:$X$6004,1),0)</f>
        <v/>
      </c>
      <c r="X3444" s="58">
        <f>--AND(ISNUMBER(B3444),C3444&lt;&gt;"",L3444&lt;&gt;"",M3444&lt;&gt;"")</f>
        <v/>
      </c>
    </row>
    <row r="3445" ht="15" customHeight="1" s="111">
      <c r="A3445" s="42" t="inlineStr">
        <is>
          <t>JUL</t>
        </is>
      </c>
      <c r="B3445" s="43">
        <f>JUL!A446</f>
        <v/>
      </c>
      <c r="C3445" s="44">
        <f>JUL!B446</f>
        <v/>
      </c>
      <c r="D3445" s="44">
        <f>JUL!C446</f>
        <v/>
      </c>
      <c r="E3445" s="44">
        <f>JUL!D446</f>
        <v/>
      </c>
      <c r="F3445" s="44">
        <f>JUL!E446</f>
        <v/>
      </c>
      <c r="G3445" s="44">
        <f>JUL!F446</f>
        <v/>
      </c>
      <c r="H3445" s="44">
        <f>JUL!G446</f>
        <v/>
      </c>
      <c r="I3445" s="45">
        <f>JUL!H446</f>
        <v/>
      </c>
      <c r="J3445" s="45">
        <f>JUL!I446</f>
        <v/>
      </c>
      <c r="K3445" s="44">
        <f>JUL!J446</f>
        <v/>
      </c>
      <c r="L3445" s="44">
        <f>JUL!K446</f>
        <v/>
      </c>
      <c r="M3445" s="46">
        <f>JUL!L446</f>
        <v/>
      </c>
      <c r="N3445" s="44">
        <f>JUL!M446</f>
        <v/>
      </c>
      <c r="O3445" s="44">
        <f>JUL!N446</f>
        <v/>
      </c>
      <c r="P3445" s="44">
        <f>JUL!O446</f>
        <v/>
      </c>
      <c r="Q3445" s="44">
        <f>JUL!P446</f>
        <v/>
      </c>
      <c r="R3445" s="44">
        <f>JUL!Q446</f>
        <v/>
      </c>
      <c r="S3445" s="46">
        <f>S3444+IF(X3445=0,0,M3445)</f>
        <v/>
      </c>
      <c r="T3445" s="47">
        <f>MAX(T3444,S3445)</f>
        <v/>
      </c>
      <c r="U3445" s="48">
        <f>S3445-T3445</f>
        <v/>
      </c>
      <c r="V3445" s="47">
        <f>IFERROR(SUMIFS(DATABASE!$M$5:$M$6004,DATABASE!$B$5:$B$6004,B3445,DATABASE!$X$5:$X$6004,1),0)</f>
        <v/>
      </c>
      <c r="W3445" s="31">
        <f>IFERROR(COUNTIFS(DATABASE!$B$5:$B$6004,B3445,DATABASE!$X$5:$X$6004,1),0)</f>
        <v/>
      </c>
      <c r="X3445" s="49">
        <f>--AND(ISNUMBER(B3445),C3445&lt;&gt;"",L3445&lt;&gt;"",M3445&lt;&gt;"")</f>
        <v/>
      </c>
    </row>
    <row r="3446" ht="15" customHeight="1" s="111">
      <c r="A3446" s="50" t="inlineStr">
        <is>
          <t>JUL</t>
        </is>
      </c>
      <c r="B3446" s="51">
        <f>JUL!A447</f>
        <v/>
      </c>
      <c r="C3446" s="52">
        <f>JUL!B447</f>
        <v/>
      </c>
      <c r="D3446" s="52">
        <f>JUL!C447</f>
        <v/>
      </c>
      <c r="E3446" s="52">
        <f>JUL!D447</f>
        <v/>
      </c>
      <c r="F3446" s="52">
        <f>JUL!E447</f>
        <v/>
      </c>
      <c r="G3446" s="52">
        <f>JUL!F447</f>
        <v/>
      </c>
      <c r="H3446" s="52">
        <f>JUL!G447</f>
        <v/>
      </c>
      <c r="I3446" s="53">
        <f>JUL!H447</f>
        <v/>
      </c>
      <c r="J3446" s="53">
        <f>JUL!I447</f>
        <v/>
      </c>
      <c r="K3446" s="52">
        <f>JUL!J447</f>
        <v/>
      </c>
      <c r="L3446" s="52">
        <f>JUL!K447</f>
        <v/>
      </c>
      <c r="M3446" s="54">
        <f>JUL!L447</f>
        <v/>
      </c>
      <c r="N3446" s="52">
        <f>JUL!M447</f>
        <v/>
      </c>
      <c r="O3446" s="52">
        <f>JUL!N447</f>
        <v/>
      </c>
      <c r="P3446" s="52">
        <f>JUL!O447</f>
        <v/>
      </c>
      <c r="Q3446" s="52">
        <f>JUL!P447</f>
        <v/>
      </c>
      <c r="R3446" s="52">
        <f>JUL!Q447</f>
        <v/>
      </c>
      <c r="S3446" s="54">
        <f>S3445+IF(X3446=0,0,M3446)</f>
        <v/>
      </c>
      <c r="T3446" s="55">
        <f>MAX(T3445,S3446)</f>
        <v/>
      </c>
      <c r="U3446" s="56">
        <f>S3446-T3446</f>
        <v/>
      </c>
      <c r="V3446" s="55">
        <f>IFERROR(SUMIFS(DATABASE!$M$5:$M$6004,DATABASE!$B$5:$B$6004,B3446,DATABASE!$X$5:$X$6004,1),0)</f>
        <v/>
      </c>
      <c r="W3446" s="57">
        <f>IFERROR(COUNTIFS(DATABASE!$B$5:$B$6004,B3446,DATABASE!$X$5:$X$6004,1),0)</f>
        <v/>
      </c>
      <c r="X3446" s="58">
        <f>--AND(ISNUMBER(B3446),C3446&lt;&gt;"",L3446&lt;&gt;"",M3446&lt;&gt;"")</f>
        <v/>
      </c>
    </row>
    <row r="3447" ht="15" customHeight="1" s="111">
      <c r="A3447" s="42" t="inlineStr">
        <is>
          <t>JUL</t>
        </is>
      </c>
      <c r="B3447" s="43">
        <f>JUL!A448</f>
        <v/>
      </c>
      <c r="C3447" s="44">
        <f>JUL!B448</f>
        <v/>
      </c>
      <c r="D3447" s="44">
        <f>JUL!C448</f>
        <v/>
      </c>
      <c r="E3447" s="44">
        <f>JUL!D448</f>
        <v/>
      </c>
      <c r="F3447" s="44">
        <f>JUL!E448</f>
        <v/>
      </c>
      <c r="G3447" s="44">
        <f>JUL!F448</f>
        <v/>
      </c>
      <c r="H3447" s="44">
        <f>JUL!G448</f>
        <v/>
      </c>
      <c r="I3447" s="45">
        <f>JUL!H448</f>
        <v/>
      </c>
      <c r="J3447" s="45">
        <f>JUL!I448</f>
        <v/>
      </c>
      <c r="K3447" s="44">
        <f>JUL!J448</f>
        <v/>
      </c>
      <c r="L3447" s="44">
        <f>JUL!K448</f>
        <v/>
      </c>
      <c r="M3447" s="46">
        <f>JUL!L448</f>
        <v/>
      </c>
      <c r="N3447" s="44">
        <f>JUL!M448</f>
        <v/>
      </c>
      <c r="O3447" s="44">
        <f>JUL!N448</f>
        <v/>
      </c>
      <c r="P3447" s="44">
        <f>JUL!O448</f>
        <v/>
      </c>
      <c r="Q3447" s="44">
        <f>JUL!P448</f>
        <v/>
      </c>
      <c r="R3447" s="44">
        <f>JUL!Q448</f>
        <v/>
      </c>
      <c r="S3447" s="46">
        <f>S3446+IF(X3447=0,0,M3447)</f>
        <v/>
      </c>
      <c r="T3447" s="47">
        <f>MAX(T3446,S3447)</f>
        <v/>
      </c>
      <c r="U3447" s="48">
        <f>S3447-T3447</f>
        <v/>
      </c>
      <c r="V3447" s="47">
        <f>IFERROR(SUMIFS(DATABASE!$M$5:$M$6004,DATABASE!$B$5:$B$6004,B3447,DATABASE!$X$5:$X$6004,1),0)</f>
        <v/>
      </c>
      <c r="W3447" s="31">
        <f>IFERROR(COUNTIFS(DATABASE!$B$5:$B$6004,B3447,DATABASE!$X$5:$X$6004,1),0)</f>
        <v/>
      </c>
      <c r="X3447" s="49">
        <f>--AND(ISNUMBER(B3447),C3447&lt;&gt;"",L3447&lt;&gt;"",M3447&lt;&gt;"")</f>
        <v/>
      </c>
    </row>
    <row r="3448" ht="15" customHeight="1" s="111">
      <c r="A3448" s="50" t="inlineStr">
        <is>
          <t>JUL</t>
        </is>
      </c>
      <c r="B3448" s="51">
        <f>JUL!A449</f>
        <v/>
      </c>
      <c r="C3448" s="52">
        <f>JUL!B449</f>
        <v/>
      </c>
      <c r="D3448" s="52">
        <f>JUL!C449</f>
        <v/>
      </c>
      <c r="E3448" s="52">
        <f>JUL!D449</f>
        <v/>
      </c>
      <c r="F3448" s="52">
        <f>JUL!E449</f>
        <v/>
      </c>
      <c r="G3448" s="52">
        <f>JUL!F449</f>
        <v/>
      </c>
      <c r="H3448" s="52">
        <f>JUL!G449</f>
        <v/>
      </c>
      <c r="I3448" s="53">
        <f>JUL!H449</f>
        <v/>
      </c>
      <c r="J3448" s="53">
        <f>JUL!I449</f>
        <v/>
      </c>
      <c r="K3448" s="52">
        <f>JUL!J449</f>
        <v/>
      </c>
      <c r="L3448" s="52">
        <f>JUL!K449</f>
        <v/>
      </c>
      <c r="M3448" s="54">
        <f>JUL!L449</f>
        <v/>
      </c>
      <c r="N3448" s="52">
        <f>JUL!M449</f>
        <v/>
      </c>
      <c r="O3448" s="52">
        <f>JUL!N449</f>
        <v/>
      </c>
      <c r="P3448" s="52">
        <f>JUL!O449</f>
        <v/>
      </c>
      <c r="Q3448" s="52">
        <f>JUL!P449</f>
        <v/>
      </c>
      <c r="R3448" s="52">
        <f>JUL!Q449</f>
        <v/>
      </c>
      <c r="S3448" s="54">
        <f>S3447+IF(X3448=0,0,M3448)</f>
        <v/>
      </c>
      <c r="T3448" s="55">
        <f>MAX(T3447,S3448)</f>
        <v/>
      </c>
      <c r="U3448" s="56">
        <f>S3448-T3448</f>
        <v/>
      </c>
      <c r="V3448" s="55">
        <f>IFERROR(SUMIFS(DATABASE!$M$5:$M$6004,DATABASE!$B$5:$B$6004,B3448,DATABASE!$X$5:$X$6004,1),0)</f>
        <v/>
      </c>
      <c r="W3448" s="57">
        <f>IFERROR(COUNTIFS(DATABASE!$B$5:$B$6004,B3448,DATABASE!$X$5:$X$6004,1),0)</f>
        <v/>
      </c>
      <c r="X3448" s="58">
        <f>--AND(ISNUMBER(B3448),C3448&lt;&gt;"",L3448&lt;&gt;"",M3448&lt;&gt;"")</f>
        <v/>
      </c>
    </row>
    <row r="3449" ht="15" customHeight="1" s="111">
      <c r="A3449" s="42" t="inlineStr">
        <is>
          <t>JUL</t>
        </is>
      </c>
      <c r="B3449" s="43">
        <f>JUL!A450</f>
        <v/>
      </c>
      <c r="C3449" s="44">
        <f>JUL!B450</f>
        <v/>
      </c>
      <c r="D3449" s="44">
        <f>JUL!C450</f>
        <v/>
      </c>
      <c r="E3449" s="44">
        <f>JUL!D450</f>
        <v/>
      </c>
      <c r="F3449" s="44">
        <f>JUL!E450</f>
        <v/>
      </c>
      <c r="G3449" s="44">
        <f>JUL!F450</f>
        <v/>
      </c>
      <c r="H3449" s="44">
        <f>JUL!G450</f>
        <v/>
      </c>
      <c r="I3449" s="45">
        <f>JUL!H450</f>
        <v/>
      </c>
      <c r="J3449" s="45">
        <f>JUL!I450</f>
        <v/>
      </c>
      <c r="K3449" s="44">
        <f>JUL!J450</f>
        <v/>
      </c>
      <c r="L3449" s="44">
        <f>JUL!K450</f>
        <v/>
      </c>
      <c r="M3449" s="46">
        <f>JUL!L450</f>
        <v/>
      </c>
      <c r="N3449" s="44">
        <f>JUL!M450</f>
        <v/>
      </c>
      <c r="O3449" s="44">
        <f>JUL!N450</f>
        <v/>
      </c>
      <c r="P3449" s="44">
        <f>JUL!O450</f>
        <v/>
      </c>
      <c r="Q3449" s="44">
        <f>JUL!P450</f>
        <v/>
      </c>
      <c r="R3449" s="44">
        <f>JUL!Q450</f>
        <v/>
      </c>
      <c r="S3449" s="46">
        <f>S3448+IF(X3449=0,0,M3449)</f>
        <v/>
      </c>
      <c r="T3449" s="47">
        <f>MAX(T3448,S3449)</f>
        <v/>
      </c>
      <c r="U3449" s="48">
        <f>S3449-T3449</f>
        <v/>
      </c>
      <c r="V3449" s="47">
        <f>IFERROR(SUMIFS(DATABASE!$M$5:$M$6004,DATABASE!$B$5:$B$6004,B3449,DATABASE!$X$5:$X$6004,1),0)</f>
        <v/>
      </c>
      <c r="W3449" s="31">
        <f>IFERROR(COUNTIFS(DATABASE!$B$5:$B$6004,B3449,DATABASE!$X$5:$X$6004,1),0)</f>
        <v/>
      </c>
      <c r="X3449" s="49">
        <f>--AND(ISNUMBER(B3449),C3449&lt;&gt;"",L3449&lt;&gt;"",M3449&lt;&gt;"")</f>
        <v/>
      </c>
    </row>
    <row r="3450" ht="15" customHeight="1" s="111">
      <c r="A3450" s="50" t="inlineStr">
        <is>
          <t>JUL</t>
        </is>
      </c>
      <c r="B3450" s="51">
        <f>JUL!A451</f>
        <v/>
      </c>
      <c r="C3450" s="52">
        <f>JUL!B451</f>
        <v/>
      </c>
      <c r="D3450" s="52">
        <f>JUL!C451</f>
        <v/>
      </c>
      <c r="E3450" s="52">
        <f>JUL!D451</f>
        <v/>
      </c>
      <c r="F3450" s="52">
        <f>JUL!E451</f>
        <v/>
      </c>
      <c r="G3450" s="52">
        <f>JUL!F451</f>
        <v/>
      </c>
      <c r="H3450" s="52">
        <f>JUL!G451</f>
        <v/>
      </c>
      <c r="I3450" s="53">
        <f>JUL!H451</f>
        <v/>
      </c>
      <c r="J3450" s="53">
        <f>JUL!I451</f>
        <v/>
      </c>
      <c r="K3450" s="52">
        <f>JUL!J451</f>
        <v/>
      </c>
      <c r="L3450" s="52">
        <f>JUL!K451</f>
        <v/>
      </c>
      <c r="M3450" s="54">
        <f>JUL!L451</f>
        <v/>
      </c>
      <c r="N3450" s="52">
        <f>JUL!M451</f>
        <v/>
      </c>
      <c r="O3450" s="52">
        <f>JUL!N451</f>
        <v/>
      </c>
      <c r="P3450" s="52">
        <f>JUL!O451</f>
        <v/>
      </c>
      <c r="Q3450" s="52">
        <f>JUL!P451</f>
        <v/>
      </c>
      <c r="R3450" s="52">
        <f>JUL!Q451</f>
        <v/>
      </c>
      <c r="S3450" s="54">
        <f>S3449+IF(X3450=0,0,M3450)</f>
        <v/>
      </c>
      <c r="T3450" s="55">
        <f>MAX(T3449,S3450)</f>
        <v/>
      </c>
      <c r="U3450" s="56">
        <f>S3450-T3450</f>
        <v/>
      </c>
      <c r="V3450" s="55">
        <f>IFERROR(SUMIFS(DATABASE!$M$5:$M$6004,DATABASE!$B$5:$B$6004,B3450,DATABASE!$X$5:$X$6004,1),0)</f>
        <v/>
      </c>
      <c r="W3450" s="57">
        <f>IFERROR(COUNTIFS(DATABASE!$B$5:$B$6004,B3450,DATABASE!$X$5:$X$6004,1),0)</f>
        <v/>
      </c>
      <c r="X3450" s="58">
        <f>--AND(ISNUMBER(B3450),C3450&lt;&gt;"",L3450&lt;&gt;"",M3450&lt;&gt;"")</f>
        <v/>
      </c>
    </row>
    <row r="3451" ht="15" customHeight="1" s="111">
      <c r="A3451" s="42" t="inlineStr">
        <is>
          <t>JUL</t>
        </is>
      </c>
      <c r="B3451" s="43">
        <f>JUL!A452</f>
        <v/>
      </c>
      <c r="C3451" s="44">
        <f>JUL!B452</f>
        <v/>
      </c>
      <c r="D3451" s="44">
        <f>JUL!C452</f>
        <v/>
      </c>
      <c r="E3451" s="44">
        <f>JUL!D452</f>
        <v/>
      </c>
      <c r="F3451" s="44">
        <f>JUL!E452</f>
        <v/>
      </c>
      <c r="G3451" s="44">
        <f>JUL!F452</f>
        <v/>
      </c>
      <c r="H3451" s="44">
        <f>JUL!G452</f>
        <v/>
      </c>
      <c r="I3451" s="45">
        <f>JUL!H452</f>
        <v/>
      </c>
      <c r="J3451" s="45">
        <f>JUL!I452</f>
        <v/>
      </c>
      <c r="K3451" s="44">
        <f>JUL!J452</f>
        <v/>
      </c>
      <c r="L3451" s="44">
        <f>JUL!K452</f>
        <v/>
      </c>
      <c r="M3451" s="46">
        <f>JUL!L452</f>
        <v/>
      </c>
      <c r="N3451" s="44">
        <f>JUL!M452</f>
        <v/>
      </c>
      <c r="O3451" s="44">
        <f>JUL!N452</f>
        <v/>
      </c>
      <c r="P3451" s="44">
        <f>JUL!O452</f>
        <v/>
      </c>
      <c r="Q3451" s="44">
        <f>JUL!P452</f>
        <v/>
      </c>
      <c r="R3451" s="44">
        <f>JUL!Q452</f>
        <v/>
      </c>
      <c r="S3451" s="46">
        <f>S3450+IF(X3451=0,0,M3451)</f>
        <v/>
      </c>
      <c r="T3451" s="47">
        <f>MAX(T3450,S3451)</f>
        <v/>
      </c>
      <c r="U3451" s="48">
        <f>S3451-T3451</f>
        <v/>
      </c>
      <c r="V3451" s="47">
        <f>IFERROR(SUMIFS(DATABASE!$M$5:$M$6004,DATABASE!$B$5:$B$6004,B3451,DATABASE!$X$5:$X$6004,1),0)</f>
        <v/>
      </c>
      <c r="W3451" s="31">
        <f>IFERROR(COUNTIFS(DATABASE!$B$5:$B$6004,B3451,DATABASE!$X$5:$X$6004,1),0)</f>
        <v/>
      </c>
      <c r="X3451" s="49">
        <f>--AND(ISNUMBER(B3451),C3451&lt;&gt;"",L3451&lt;&gt;"",M3451&lt;&gt;"")</f>
        <v/>
      </c>
    </row>
    <row r="3452" ht="15" customHeight="1" s="111">
      <c r="A3452" s="50" t="inlineStr">
        <is>
          <t>JUL</t>
        </is>
      </c>
      <c r="B3452" s="51">
        <f>JUL!A453</f>
        <v/>
      </c>
      <c r="C3452" s="52">
        <f>JUL!B453</f>
        <v/>
      </c>
      <c r="D3452" s="52">
        <f>JUL!C453</f>
        <v/>
      </c>
      <c r="E3452" s="52">
        <f>JUL!D453</f>
        <v/>
      </c>
      <c r="F3452" s="52">
        <f>JUL!E453</f>
        <v/>
      </c>
      <c r="G3452" s="52">
        <f>JUL!F453</f>
        <v/>
      </c>
      <c r="H3452" s="52">
        <f>JUL!G453</f>
        <v/>
      </c>
      <c r="I3452" s="53">
        <f>JUL!H453</f>
        <v/>
      </c>
      <c r="J3452" s="53">
        <f>JUL!I453</f>
        <v/>
      </c>
      <c r="K3452" s="52">
        <f>JUL!J453</f>
        <v/>
      </c>
      <c r="L3452" s="52">
        <f>JUL!K453</f>
        <v/>
      </c>
      <c r="M3452" s="54">
        <f>JUL!L453</f>
        <v/>
      </c>
      <c r="N3452" s="52">
        <f>JUL!M453</f>
        <v/>
      </c>
      <c r="O3452" s="52">
        <f>JUL!N453</f>
        <v/>
      </c>
      <c r="P3452" s="52">
        <f>JUL!O453</f>
        <v/>
      </c>
      <c r="Q3452" s="52">
        <f>JUL!P453</f>
        <v/>
      </c>
      <c r="R3452" s="52">
        <f>JUL!Q453</f>
        <v/>
      </c>
      <c r="S3452" s="54">
        <f>S3451+IF(X3452=0,0,M3452)</f>
        <v/>
      </c>
      <c r="T3452" s="55">
        <f>MAX(T3451,S3452)</f>
        <v/>
      </c>
      <c r="U3452" s="56">
        <f>S3452-T3452</f>
        <v/>
      </c>
      <c r="V3452" s="55">
        <f>IFERROR(SUMIFS(DATABASE!$M$5:$M$6004,DATABASE!$B$5:$B$6004,B3452,DATABASE!$X$5:$X$6004,1),0)</f>
        <v/>
      </c>
      <c r="W3452" s="57">
        <f>IFERROR(COUNTIFS(DATABASE!$B$5:$B$6004,B3452,DATABASE!$X$5:$X$6004,1),0)</f>
        <v/>
      </c>
      <c r="X3452" s="58">
        <f>--AND(ISNUMBER(B3452),C3452&lt;&gt;"",L3452&lt;&gt;"",M3452&lt;&gt;"")</f>
        <v/>
      </c>
    </row>
    <row r="3453" ht="15" customHeight="1" s="111">
      <c r="A3453" s="42" t="inlineStr">
        <is>
          <t>JUL</t>
        </is>
      </c>
      <c r="B3453" s="43">
        <f>JUL!A454</f>
        <v/>
      </c>
      <c r="C3453" s="44">
        <f>JUL!B454</f>
        <v/>
      </c>
      <c r="D3453" s="44">
        <f>JUL!C454</f>
        <v/>
      </c>
      <c r="E3453" s="44">
        <f>JUL!D454</f>
        <v/>
      </c>
      <c r="F3453" s="44">
        <f>JUL!E454</f>
        <v/>
      </c>
      <c r="G3453" s="44">
        <f>JUL!F454</f>
        <v/>
      </c>
      <c r="H3453" s="44">
        <f>JUL!G454</f>
        <v/>
      </c>
      <c r="I3453" s="45">
        <f>JUL!H454</f>
        <v/>
      </c>
      <c r="J3453" s="45">
        <f>JUL!I454</f>
        <v/>
      </c>
      <c r="K3453" s="44">
        <f>JUL!J454</f>
        <v/>
      </c>
      <c r="L3453" s="44">
        <f>JUL!K454</f>
        <v/>
      </c>
      <c r="M3453" s="46">
        <f>JUL!L454</f>
        <v/>
      </c>
      <c r="N3453" s="44">
        <f>JUL!M454</f>
        <v/>
      </c>
      <c r="O3453" s="44">
        <f>JUL!N454</f>
        <v/>
      </c>
      <c r="P3453" s="44">
        <f>JUL!O454</f>
        <v/>
      </c>
      <c r="Q3453" s="44">
        <f>JUL!P454</f>
        <v/>
      </c>
      <c r="R3453" s="44">
        <f>JUL!Q454</f>
        <v/>
      </c>
      <c r="S3453" s="46">
        <f>S3452+IF(X3453=0,0,M3453)</f>
        <v/>
      </c>
      <c r="T3453" s="47">
        <f>MAX(T3452,S3453)</f>
        <v/>
      </c>
      <c r="U3453" s="48">
        <f>S3453-T3453</f>
        <v/>
      </c>
      <c r="V3453" s="47">
        <f>IFERROR(SUMIFS(DATABASE!$M$5:$M$6004,DATABASE!$B$5:$B$6004,B3453,DATABASE!$X$5:$X$6004,1),0)</f>
        <v/>
      </c>
      <c r="W3453" s="31">
        <f>IFERROR(COUNTIFS(DATABASE!$B$5:$B$6004,B3453,DATABASE!$X$5:$X$6004,1),0)</f>
        <v/>
      </c>
      <c r="X3453" s="49">
        <f>--AND(ISNUMBER(B3453),C3453&lt;&gt;"",L3453&lt;&gt;"",M3453&lt;&gt;"")</f>
        <v/>
      </c>
    </row>
    <row r="3454" ht="15" customHeight="1" s="111">
      <c r="A3454" s="50" t="inlineStr">
        <is>
          <t>JUL</t>
        </is>
      </c>
      <c r="B3454" s="51">
        <f>JUL!A455</f>
        <v/>
      </c>
      <c r="C3454" s="52">
        <f>JUL!B455</f>
        <v/>
      </c>
      <c r="D3454" s="52">
        <f>JUL!C455</f>
        <v/>
      </c>
      <c r="E3454" s="52">
        <f>JUL!D455</f>
        <v/>
      </c>
      <c r="F3454" s="52">
        <f>JUL!E455</f>
        <v/>
      </c>
      <c r="G3454" s="52">
        <f>JUL!F455</f>
        <v/>
      </c>
      <c r="H3454" s="52">
        <f>JUL!G455</f>
        <v/>
      </c>
      <c r="I3454" s="53">
        <f>JUL!H455</f>
        <v/>
      </c>
      <c r="J3454" s="53">
        <f>JUL!I455</f>
        <v/>
      </c>
      <c r="K3454" s="52">
        <f>JUL!J455</f>
        <v/>
      </c>
      <c r="L3454" s="52">
        <f>JUL!K455</f>
        <v/>
      </c>
      <c r="M3454" s="54">
        <f>JUL!L455</f>
        <v/>
      </c>
      <c r="N3454" s="52">
        <f>JUL!M455</f>
        <v/>
      </c>
      <c r="O3454" s="52">
        <f>JUL!N455</f>
        <v/>
      </c>
      <c r="P3454" s="52">
        <f>JUL!O455</f>
        <v/>
      </c>
      <c r="Q3454" s="52">
        <f>JUL!P455</f>
        <v/>
      </c>
      <c r="R3454" s="52">
        <f>JUL!Q455</f>
        <v/>
      </c>
      <c r="S3454" s="54">
        <f>S3453+IF(X3454=0,0,M3454)</f>
        <v/>
      </c>
      <c r="T3454" s="55">
        <f>MAX(T3453,S3454)</f>
        <v/>
      </c>
      <c r="U3454" s="56">
        <f>S3454-T3454</f>
        <v/>
      </c>
      <c r="V3454" s="55">
        <f>IFERROR(SUMIFS(DATABASE!$M$5:$M$6004,DATABASE!$B$5:$B$6004,B3454,DATABASE!$X$5:$X$6004,1),0)</f>
        <v/>
      </c>
      <c r="W3454" s="57">
        <f>IFERROR(COUNTIFS(DATABASE!$B$5:$B$6004,B3454,DATABASE!$X$5:$X$6004,1),0)</f>
        <v/>
      </c>
      <c r="X3454" s="58">
        <f>--AND(ISNUMBER(B3454),C3454&lt;&gt;"",L3454&lt;&gt;"",M3454&lt;&gt;"")</f>
        <v/>
      </c>
    </row>
    <row r="3455" ht="15" customHeight="1" s="111">
      <c r="A3455" s="42" t="inlineStr">
        <is>
          <t>JUL</t>
        </is>
      </c>
      <c r="B3455" s="43">
        <f>JUL!A456</f>
        <v/>
      </c>
      <c r="C3455" s="44">
        <f>JUL!B456</f>
        <v/>
      </c>
      <c r="D3455" s="44">
        <f>JUL!C456</f>
        <v/>
      </c>
      <c r="E3455" s="44">
        <f>JUL!D456</f>
        <v/>
      </c>
      <c r="F3455" s="44">
        <f>JUL!E456</f>
        <v/>
      </c>
      <c r="G3455" s="44">
        <f>JUL!F456</f>
        <v/>
      </c>
      <c r="H3455" s="44">
        <f>JUL!G456</f>
        <v/>
      </c>
      <c r="I3455" s="45">
        <f>JUL!H456</f>
        <v/>
      </c>
      <c r="J3455" s="45">
        <f>JUL!I456</f>
        <v/>
      </c>
      <c r="K3455" s="44">
        <f>JUL!J456</f>
        <v/>
      </c>
      <c r="L3455" s="44">
        <f>JUL!K456</f>
        <v/>
      </c>
      <c r="M3455" s="46">
        <f>JUL!L456</f>
        <v/>
      </c>
      <c r="N3455" s="44">
        <f>JUL!M456</f>
        <v/>
      </c>
      <c r="O3455" s="44">
        <f>JUL!N456</f>
        <v/>
      </c>
      <c r="P3455" s="44">
        <f>JUL!O456</f>
        <v/>
      </c>
      <c r="Q3455" s="44">
        <f>JUL!P456</f>
        <v/>
      </c>
      <c r="R3455" s="44">
        <f>JUL!Q456</f>
        <v/>
      </c>
      <c r="S3455" s="46">
        <f>S3454+IF(X3455=0,0,M3455)</f>
        <v/>
      </c>
      <c r="T3455" s="47">
        <f>MAX(T3454,S3455)</f>
        <v/>
      </c>
      <c r="U3455" s="48">
        <f>S3455-T3455</f>
        <v/>
      </c>
      <c r="V3455" s="47">
        <f>IFERROR(SUMIFS(DATABASE!$M$5:$M$6004,DATABASE!$B$5:$B$6004,B3455,DATABASE!$X$5:$X$6004,1),0)</f>
        <v/>
      </c>
      <c r="W3455" s="31">
        <f>IFERROR(COUNTIFS(DATABASE!$B$5:$B$6004,B3455,DATABASE!$X$5:$X$6004,1),0)</f>
        <v/>
      </c>
      <c r="X3455" s="49">
        <f>--AND(ISNUMBER(B3455),C3455&lt;&gt;"",L3455&lt;&gt;"",M3455&lt;&gt;"")</f>
        <v/>
      </c>
    </row>
    <row r="3456" ht="15" customHeight="1" s="111">
      <c r="A3456" s="50" t="inlineStr">
        <is>
          <t>JUL</t>
        </is>
      </c>
      <c r="B3456" s="51">
        <f>JUL!A457</f>
        <v/>
      </c>
      <c r="C3456" s="52">
        <f>JUL!B457</f>
        <v/>
      </c>
      <c r="D3456" s="52">
        <f>JUL!C457</f>
        <v/>
      </c>
      <c r="E3456" s="52">
        <f>JUL!D457</f>
        <v/>
      </c>
      <c r="F3456" s="52">
        <f>JUL!E457</f>
        <v/>
      </c>
      <c r="G3456" s="52">
        <f>JUL!F457</f>
        <v/>
      </c>
      <c r="H3456" s="52">
        <f>JUL!G457</f>
        <v/>
      </c>
      <c r="I3456" s="53">
        <f>JUL!H457</f>
        <v/>
      </c>
      <c r="J3456" s="53">
        <f>JUL!I457</f>
        <v/>
      </c>
      <c r="K3456" s="52">
        <f>JUL!J457</f>
        <v/>
      </c>
      <c r="L3456" s="52">
        <f>JUL!K457</f>
        <v/>
      </c>
      <c r="M3456" s="54">
        <f>JUL!L457</f>
        <v/>
      </c>
      <c r="N3456" s="52">
        <f>JUL!M457</f>
        <v/>
      </c>
      <c r="O3456" s="52">
        <f>JUL!N457</f>
        <v/>
      </c>
      <c r="P3456" s="52">
        <f>JUL!O457</f>
        <v/>
      </c>
      <c r="Q3456" s="52">
        <f>JUL!P457</f>
        <v/>
      </c>
      <c r="R3456" s="52">
        <f>JUL!Q457</f>
        <v/>
      </c>
      <c r="S3456" s="54">
        <f>S3455+IF(X3456=0,0,M3456)</f>
        <v/>
      </c>
      <c r="T3456" s="55">
        <f>MAX(T3455,S3456)</f>
        <v/>
      </c>
      <c r="U3456" s="56">
        <f>S3456-T3456</f>
        <v/>
      </c>
      <c r="V3456" s="55">
        <f>IFERROR(SUMIFS(DATABASE!$M$5:$M$6004,DATABASE!$B$5:$B$6004,B3456,DATABASE!$X$5:$X$6004,1),0)</f>
        <v/>
      </c>
      <c r="W3456" s="57">
        <f>IFERROR(COUNTIFS(DATABASE!$B$5:$B$6004,B3456,DATABASE!$X$5:$X$6004,1),0)</f>
        <v/>
      </c>
      <c r="X3456" s="58">
        <f>--AND(ISNUMBER(B3456),C3456&lt;&gt;"",L3456&lt;&gt;"",M3456&lt;&gt;"")</f>
        <v/>
      </c>
    </row>
    <row r="3457" ht="15" customHeight="1" s="111">
      <c r="A3457" s="42" t="inlineStr">
        <is>
          <t>JUL</t>
        </is>
      </c>
      <c r="B3457" s="43">
        <f>JUL!A458</f>
        <v/>
      </c>
      <c r="C3457" s="44">
        <f>JUL!B458</f>
        <v/>
      </c>
      <c r="D3457" s="44">
        <f>JUL!C458</f>
        <v/>
      </c>
      <c r="E3457" s="44">
        <f>JUL!D458</f>
        <v/>
      </c>
      <c r="F3457" s="44">
        <f>JUL!E458</f>
        <v/>
      </c>
      <c r="G3457" s="44">
        <f>JUL!F458</f>
        <v/>
      </c>
      <c r="H3457" s="44">
        <f>JUL!G458</f>
        <v/>
      </c>
      <c r="I3457" s="45">
        <f>JUL!H458</f>
        <v/>
      </c>
      <c r="J3457" s="45">
        <f>JUL!I458</f>
        <v/>
      </c>
      <c r="K3457" s="44">
        <f>JUL!J458</f>
        <v/>
      </c>
      <c r="L3457" s="44">
        <f>JUL!K458</f>
        <v/>
      </c>
      <c r="M3457" s="46">
        <f>JUL!L458</f>
        <v/>
      </c>
      <c r="N3457" s="44">
        <f>JUL!M458</f>
        <v/>
      </c>
      <c r="O3457" s="44">
        <f>JUL!N458</f>
        <v/>
      </c>
      <c r="P3457" s="44">
        <f>JUL!O458</f>
        <v/>
      </c>
      <c r="Q3457" s="44">
        <f>JUL!P458</f>
        <v/>
      </c>
      <c r="R3457" s="44">
        <f>JUL!Q458</f>
        <v/>
      </c>
      <c r="S3457" s="46">
        <f>S3456+IF(X3457=0,0,M3457)</f>
        <v/>
      </c>
      <c r="T3457" s="47">
        <f>MAX(T3456,S3457)</f>
        <v/>
      </c>
      <c r="U3457" s="48">
        <f>S3457-T3457</f>
        <v/>
      </c>
      <c r="V3457" s="47">
        <f>IFERROR(SUMIFS(DATABASE!$M$5:$M$6004,DATABASE!$B$5:$B$6004,B3457,DATABASE!$X$5:$X$6004,1),0)</f>
        <v/>
      </c>
      <c r="W3457" s="31">
        <f>IFERROR(COUNTIFS(DATABASE!$B$5:$B$6004,B3457,DATABASE!$X$5:$X$6004,1),0)</f>
        <v/>
      </c>
      <c r="X3457" s="49">
        <f>--AND(ISNUMBER(B3457),C3457&lt;&gt;"",L3457&lt;&gt;"",M3457&lt;&gt;"")</f>
        <v/>
      </c>
    </row>
    <row r="3458" ht="15" customHeight="1" s="111">
      <c r="A3458" s="50" t="inlineStr">
        <is>
          <t>JUL</t>
        </is>
      </c>
      <c r="B3458" s="51">
        <f>JUL!A459</f>
        <v/>
      </c>
      <c r="C3458" s="52">
        <f>JUL!B459</f>
        <v/>
      </c>
      <c r="D3458" s="52">
        <f>JUL!C459</f>
        <v/>
      </c>
      <c r="E3458" s="52">
        <f>JUL!D459</f>
        <v/>
      </c>
      <c r="F3458" s="52">
        <f>JUL!E459</f>
        <v/>
      </c>
      <c r="G3458" s="52">
        <f>JUL!F459</f>
        <v/>
      </c>
      <c r="H3458" s="52">
        <f>JUL!G459</f>
        <v/>
      </c>
      <c r="I3458" s="53">
        <f>JUL!H459</f>
        <v/>
      </c>
      <c r="J3458" s="53">
        <f>JUL!I459</f>
        <v/>
      </c>
      <c r="K3458" s="52">
        <f>JUL!J459</f>
        <v/>
      </c>
      <c r="L3458" s="52">
        <f>JUL!K459</f>
        <v/>
      </c>
      <c r="M3458" s="54">
        <f>JUL!L459</f>
        <v/>
      </c>
      <c r="N3458" s="52">
        <f>JUL!M459</f>
        <v/>
      </c>
      <c r="O3458" s="52">
        <f>JUL!N459</f>
        <v/>
      </c>
      <c r="P3458" s="52">
        <f>JUL!O459</f>
        <v/>
      </c>
      <c r="Q3458" s="52">
        <f>JUL!P459</f>
        <v/>
      </c>
      <c r="R3458" s="52">
        <f>JUL!Q459</f>
        <v/>
      </c>
      <c r="S3458" s="54">
        <f>S3457+IF(X3458=0,0,M3458)</f>
        <v/>
      </c>
      <c r="T3458" s="55">
        <f>MAX(T3457,S3458)</f>
        <v/>
      </c>
      <c r="U3458" s="56">
        <f>S3458-T3458</f>
        <v/>
      </c>
      <c r="V3458" s="55">
        <f>IFERROR(SUMIFS(DATABASE!$M$5:$M$6004,DATABASE!$B$5:$B$6004,B3458,DATABASE!$X$5:$X$6004,1),0)</f>
        <v/>
      </c>
      <c r="W3458" s="57">
        <f>IFERROR(COUNTIFS(DATABASE!$B$5:$B$6004,B3458,DATABASE!$X$5:$X$6004,1),0)</f>
        <v/>
      </c>
      <c r="X3458" s="58">
        <f>--AND(ISNUMBER(B3458),C3458&lt;&gt;"",L3458&lt;&gt;"",M3458&lt;&gt;"")</f>
        <v/>
      </c>
    </row>
    <row r="3459" ht="15" customHeight="1" s="111">
      <c r="A3459" s="42" t="inlineStr">
        <is>
          <t>JUL</t>
        </is>
      </c>
      <c r="B3459" s="43">
        <f>JUL!A460</f>
        <v/>
      </c>
      <c r="C3459" s="44">
        <f>JUL!B460</f>
        <v/>
      </c>
      <c r="D3459" s="44">
        <f>JUL!C460</f>
        <v/>
      </c>
      <c r="E3459" s="44">
        <f>JUL!D460</f>
        <v/>
      </c>
      <c r="F3459" s="44">
        <f>JUL!E460</f>
        <v/>
      </c>
      <c r="G3459" s="44">
        <f>JUL!F460</f>
        <v/>
      </c>
      <c r="H3459" s="44">
        <f>JUL!G460</f>
        <v/>
      </c>
      <c r="I3459" s="45">
        <f>JUL!H460</f>
        <v/>
      </c>
      <c r="J3459" s="45">
        <f>JUL!I460</f>
        <v/>
      </c>
      <c r="K3459" s="44">
        <f>JUL!J460</f>
        <v/>
      </c>
      <c r="L3459" s="44">
        <f>JUL!K460</f>
        <v/>
      </c>
      <c r="M3459" s="46">
        <f>JUL!L460</f>
        <v/>
      </c>
      <c r="N3459" s="44">
        <f>JUL!M460</f>
        <v/>
      </c>
      <c r="O3459" s="44">
        <f>JUL!N460</f>
        <v/>
      </c>
      <c r="P3459" s="44">
        <f>JUL!O460</f>
        <v/>
      </c>
      <c r="Q3459" s="44">
        <f>JUL!P460</f>
        <v/>
      </c>
      <c r="R3459" s="44">
        <f>JUL!Q460</f>
        <v/>
      </c>
      <c r="S3459" s="46">
        <f>S3458+IF(X3459=0,0,M3459)</f>
        <v/>
      </c>
      <c r="T3459" s="47">
        <f>MAX(T3458,S3459)</f>
        <v/>
      </c>
      <c r="U3459" s="48">
        <f>S3459-T3459</f>
        <v/>
      </c>
      <c r="V3459" s="47">
        <f>IFERROR(SUMIFS(DATABASE!$M$5:$M$6004,DATABASE!$B$5:$B$6004,B3459,DATABASE!$X$5:$X$6004,1),0)</f>
        <v/>
      </c>
      <c r="W3459" s="31">
        <f>IFERROR(COUNTIFS(DATABASE!$B$5:$B$6004,B3459,DATABASE!$X$5:$X$6004,1),0)</f>
        <v/>
      </c>
      <c r="X3459" s="49">
        <f>--AND(ISNUMBER(B3459),C3459&lt;&gt;"",L3459&lt;&gt;"",M3459&lt;&gt;"")</f>
        <v/>
      </c>
    </row>
    <row r="3460" ht="15" customHeight="1" s="111">
      <c r="A3460" s="50" t="inlineStr">
        <is>
          <t>JUL</t>
        </is>
      </c>
      <c r="B3460" s="51">
        <f>JUL!A461</f>
        <v/>
      </c>
      <c r="C3460" s="52">
        <f>JUL!B461</f>
        <v/>
      </c>
      <c r="D3460" s="52">
        <f>JUL!C461</f>
        <v/>
      </c>
      <c r="E3460" s="52">
        <f>JUL!D461</f>
        <v/>
      </c>
      <c r="F3460" s="52">
        <f>JUL!E461</f>
        <v/>
      </c>
      <c r="G3460" s="52">
        <f>JUL!F461</f>
        <v/>
      </c>
      <c r="H3460" s="52">
        <f>JUL!G461</f>
        <v/>
      </c>
      <c r="I3460" s="53">
        <f>JUL!H461</f>
        <v/>
      </c>
      <c r="J3460" s="53">
        <f>JUL!I461</f>
        <v/>
      </c>
      <c r="K3460" s="52">
        <f>JUL!J461</f>
        <v/>
      </c>
      <c r="L3460" s="52">
        <f>JUL!K461</f>
        <v/>
      </c>
      <c r="M3460" s="54">
        <f>JUL!L461</f>
        <v/>
      </c>
      <c r="N3460" s="52">
        <f>JUL!M461</f>
        <v/>
      </c>
      <c r="O3460" s="52">
        <f>JUL!N461</f>
        <v/>
      </c>
      <c r="P3460" s="52">
        <f>JUL!O461</f>
        <v/>
      </c>
      <c r="Q3460" s="52">
        <f>JUL!P461</f>
        <v/>
      </c>
      <c r="R3460" s="52">
        <f>JUL!Q461</f>
        <v/>
      </c>
      <c r="S3460" s="54">
        <f>S3459+IF(X3460=0,0,M3460)</f>
        <v/>
      </c>
      <c r="T3460" s="55">
        <f>MAX(T3459,S3460)</f>
        <v/>
      </c>
      <c r="U3460" s="56">
        <f>S3460-T3460</f>
        <v/>
      </c>
      <c r="V3460" s="55">
        <f>IFERROR(SUMIFS(DATABASE!$M$5:$M$6004,DATABASE!$B$5:$B$6004,B3460,DATABASE!$X$5:$X$6004,1),0)</f>
        <v/>
      </c>
      <c r="W3460" s="57">
        <f>IFERROR(COUNTIFS(DATABASE!$B$5:$B$6004,B3460,DATABASE!$X$5:$X$6004,1),0)</f>
        <v/>
      </c>
      <c r="X3460" s="58">
        <f>--AND(ISNUMBER(B3460),C3460&lt;&gt;"",L3460&lt;&gt;"",M3460&lt;&gt;"")</f>
        <v/>
      </c>
    </row>
    <row r="3461" ht="15" customHeight="1" s="111">
      <c r="A3461" s="42" t="inlineStr">
        <is>
          <t>JUL</t>
        </is>
      </c>
      <c r="B3461" s="43">
        <f>JUL!A462</f>
        <v/>
      </c>
      <c r="C3461" s="44">
        <f>JUL!B462</f>
        <v/>
      </c>
      <c r="D3461" s="44">
        <f>JUL!C462</f>
        <v/>
      </c>
      <c r="E3461" s="44">
        <f>JUL!D462</f>
        <v/>
      </c>
      <c r="F3461" s="44">
        <f>JUL!E462</f>
        <v/>
      </c>
      <c r="G3461" s="44">
        <f>JUL!F462</f>
        <v/>
      </c>
      <c r="H3461" s="44">
        <f>JUL!G462</f>
        <v/>
      </c>
      <c r="I3461" s="45">
        <f>JUL!H462</f>
        <v/>
      </c>
      <c r="J3461" s="45">
        <f>JUL!I462</f>
        <v/>
      </c>
      <c r="K3461" s="44">
        <f>JUL!J462</f>
        <v/>
      </c>
      <c r="L3461" s="44">
        <f>JUL!K462</f>
        <v/>
      </c>
      <c r="M3461" s="46">
        <f>JUL!L462</f>
        <v/>
      </c>
      <c r="N3461" s="44">
        <f>JUL!M462</f>
        <v/>
      </c>
      <c r="O3461" s="44">
        <f>JUL!N462</f>
        <v/>
      </c>
      <c r="P3461" s="44">
        <f>JUL!O462</f>
        <v/>
      </c>
      <c r="Q3461" s="44">
        <f>JUL!P462</f>
        <v/>
      </c>
      <c r="R3461" s="44">
        <f>JUL!Q462</f>
        <v/>
      </c>
      <c r="S3461" s="46">
        <f>S3460+IF(X3461=0,0,M3461)</f>
        <v/>
      </c>
      <c r="T3461" s="47">
        <f>MAX(T3460,S3461)</f>
        <v/>
      </c>
      <c r="U3461" s="48">
        <f>S3461-T3461</f>
        <v/>
      </c>
      <c r="V3461" s="47">
        <f>IFERROR(SUMIFS(DATABASE!$M$5:$M$6004,DATABASE!$B$5:$B$6004,B3461,DATABASE!$X$5:$X$6004,1),0)</f>
        <v/>
      </c>
      <c r="W3461" s="31">
        <f>IFERROR(COUNTIFS(DATABASE!$B$5:$B$6004,B3461,DATABASE!$X$5:$X$6004,1),0)</f>
        <v/>
      </c>
      <c r="X3461" s="49">
        <f>--AND(ISNUMBER(B3461),C3461&lt;&gt;"",L3461&lt;&gt;"",M3461&lt;&gt;"")</f>
        <v/>
      </c>
    </row>
    <row r="3462" ht="15" customHeight="1" s="111">
      <c r="A3462" s="50" t="inlineStr">
        <is>
          <t>JUL</t>
        </is>
      </c>
      <c r="B3462" s="51">
        <f>JUL!A463</f>
        <v/>
      </c>
      <c r="C3462" s="52">
        <f>JUL!B463</f>
        <v/>
      </c>
      <c r="D3462" s="52">
        <f>JUL!C463</f>
        <v/>
      </c>
      <c r="E3462" s="52">
        <f>JUL!D463</f>
        <v/>
      </c>
      <c r="F3462" s="52">
        <f>JUL!E463</f>
        <v/>
      </c>
      <c r="G3462" s="52">
        <f>JUL!F463</f>
        <v/>
      </c>
      <c r="H3462" s="52">
        <f>JUL!G463</f>
        <v/>
      </c>
      <c r="I3462" s="53">
        <f>JUL!H463</f>
        <v/>
      </c>
      <c r="J3462" s="53">
        <f>JUL!I463</f>
        <v/>
      </c>
      <c r="K3462" s="52">
        <f>JUL!J463</f>
        <v/>
      </c>
      <c r="L3462" s="52">
        <f>JUL!K463</f>
        <v/>
      </c>
      <c r="M3462" s="54">
        <f>JUL!L463</f>
        <v/>
      </c>
      <c r="N3462" s="52">
        <f>JUL!M463</f>
        <v/>
      </c>
      <c r="O3462" s="52">
        <f>JUL!N463</f>
        <v/>
      </c>
      <c r="P3462" s="52">
        <f>JUL!O463</f>
        <v/>
      </c>
      <c r="Q3462" s="52">
        <f>JUL!P463</f>
        <v/>
      </c>
      <c r="R3462" s="52">
        <f>JUL!Q463</f>
        <v/>
      </c>
      <c r="S3462" s="54">
        <f>S3461+IF(X3462=0,0,M3462)</f>
        <v/>
      </c>
      <c r="T3462" s="55">
        <f>MAX(T3461,S3462)</f>
        <v/>
      </c>
      <c r="U3462" s="56">
        <f>S3462-T3462</f>
        <v/>
      </c>
      <c r="V3462" s="55">
        <f>IFERROR(SUMIFS(DATABASE!$M$5:$M$6004,DATABASE!$B$5:$B$6004,B3462,DATABASE!$X$5:$X$6004,1),0)</f>
        <v/>
      </c>
      <c r="W3462" s="57">
        <f>IFERROR(COUNTIFS(DATABASE!$B$5:$B$6004,B3462,DATABASE!$X$5:$X$6004,1),0)</f>
        <v/>
      </c>
      <c r="X3462" s="58">
        <f>--AND(ISNUMBER(B3462),C3462&lt;&gt;"",L3462&lt;&gt;"",M3462&lt;&gt;"")</f>
        <v/>
      </c>
    </row>
    <row r="3463" ht="15" customHeight="1" s="111">
      <c r="A3463" s="42" t="inlineStr">
        <is>
          <t>JUL</t>
        </is>
      </c>
      <c r="B3463" s="43">
        <f>JUL!A464</f>
        <v/>
      </c>
      <c r="C3463" s="44">
        <f>JUL!B464</f>
        <v/>
      </c>
      <c r="D3463" s="44">
        <f>JUL!C464</f>
        <v/>
      </c>
      <c r="E3463" s="44">
        <f>JUL!D464</f>
        <v/>
      </c>
      <c r="F3463" s="44">
        <f>JUL!E464</f>
        <v/>
      </c>
      <c r="G3463" s="44">
        <f>JUL!F464</f>
        <v/>
      </c>
      <c r="H3463" s="44">
        <f>JUL!G464</f>
        <v/>
      </c>
      <c r="I3463" s="45">
        <f>JUL!H464</f>
        <v/>
      </c>
      <c r="J3463" s="45">
        <f>JUL!I464</f>
        <v/>
      </c>
      <c r="K3463" s="44">
        <f>JUL!J464</f>
        <v/>
      </c>
      <c r="L3463" s="44">
        <f>JUL!K464</f>
        <v/>
      </c>
      <c r="M3463" s="46">
        <f>JUL!L464</f>
        <v/>
      </c>
      <c r="N3463" s="44">
        <f>JUL!M464</f>
        <v/>
      </c>
      <c r="O3463" s="44">
        <f>JUL!N464</f>
        <v/>
      </c>
      <c r="P3463" s="44">
        <f>JUL!O464</f>
        <v/>
      </c>
      <c r="Q3463" s="44">
        <f>JUL!P464</f>
        <v/>
      </c>
      <c r="R3463" s="44">
        <f>JUL!Q464</f>
        <v/>
      </c>
      <c r="S3463" s="46">
        <f>S3462+IF(X3463=0,0,M3463)</f>
        <v/>
      </c>
      <c r="T3463" s="47">
        <f>MAX(T3462,S3463)</f>
        <v/>
      </c>
      <c r="U3463" s="48">
        <f>S3463-T3463</f>
        <v/>
      </c>
      <c r="V3463" s="47">
        <f>IFERROR(SUMIFS(DATABASE!$M$5:$M$6004,DATABASE!$B$5:$B$6004,B3463,DATABASE!$X$5:$X$6004,1),0)</f>
        <v/>
      </c>
      <c r="W3463" s="31">
        <f>IFERROR(COUNTIFS(DATABASE!$B$5:$B$6004,B3463,DATABASE!$X$5:$X$6004,1),0)</f>
        <v/>
      </c>
      <c r="X3463" s="49">
        <f>--AND(ISNUMBER(B3463),C3463&lt;&gt;"",L3463&lt;&gt;"",M3463&lt;&gt;"")</f>
        <v/>
      </c>
    </row>
    <row r="3464" ht="15" customHeight="1" s="111">
      <c r="A3464" s="50" t="inlineStr">
        <is>
          <t>JUL</t>
        </is>
      </c>
      <c r="B3464" s="51">
        <f>JUL!A465</f>
        <v/>
      </c>
      <c r="C3464" s="52">
        <f>JUL!B465</f>
        <v/>
      </c>
      <c r="D3464" s="52">
        <f>JUL!C465</f>
        <v/>
      </c>
      <c r="E3464" s="52">
        <f>JUL!D465</f>
        <v/>
      </c>
      <c r="F3464" s="52">
        <f>JUL!E465</f>
        <v/>
      </c>
      <c r="G3464" s="52">
        <f>JUL!F465</f>
        <v/>
      </c>
      <c r="H3464" s="52">
        <f>JUL!G465</f>
        <v/>
      </c>
      <c r="I3464" s="53">
        <f>JUL!H465</f>
        <v/>
      </c>
      <c r="J3464" s="53">
        <f>JUL!I465</f>
        <v/>
      </c>
      <c r="K3464" s="52">
        <f>JUL!J465</f>
        <v/>
      </c>
      <c r="L3464" s="52">
        <f>JUL!K465</f>
        <v/>
      </c>
      <c r="M3464" s="54">
        <f>JUL!L465</f>
        <v/>
      </c>
      <c r="N3464" s="52">
        <f>JUL!M465</f>
        <v/>
      </c>
      <c r="O3464" s="52">
        <f>JUL!N465</f>
        <v/>
      </c>
      <c r="P3464" s="52">
        <f>JUL!O465</f>
        <v/>
      </c>
      <c r="Q3464" s="52">
        <f>JUL!P465</f>
        <v/>
      </c>
      <c r="R3464" s="52">
        <f>JUL!Q465</f>
        <v/>
      </c>
      <c r="S3464" s="54">
        <f>S3463+IF(X3464=0,0,M3464)</f>
        <v/>
      </c>
      <c r="T3464" s="55">
        <f>MAX(T3463,S3464)</f>
        <v/>
      </c>
      <c r="U3464" s="56">
        <f>S3464-T3464</f>
        <v/>
      </c>
      <c r="V3464" s="55">
        <f>IFERROR(SUMIFS(DATABASE!$M$5:$M$6004,DATABASE!$B$5:$B$6004,B3464,DATABASE!$X$5:$X$6004,1),0)</f>
        <v/>
      </c>
      <c r="W3464" s="57">
        <f>IFERROR(COUNTIFS(DATABASE!$B$5:$B$6004,B3464,DATABASE!$X$5:$X$6004,1),0)</f>
        <v/>
      </c>
      <c r="X3464" s="58">
        <f>--AND(ISNUMBER(B3464),C3464&lt;&gt;"",L3464&lt;&gt;"",M3464&lt;&gt;"")</f>
        <v/>
      </c>
    </row>
    <row r="3465" ht="15" customHeight="1" s="111">
      <c r="A3465" s="42" t="inlineStr">
        <is>
          <t>JUL</t>
        </is>
      </c>
      <c r="B3465" s="43">
        <f>JUL!A466</f>
        <v/>
      </c>
      <c r="C3465" s="44">
        <f>JUL!B466</f>
        <v/>
      </c>
      <c r="D3465" s="44">
        <f>JUL!C466</f>
        <v/>
      </c>
      <c r="E3465" s="44">
        <f>JUL!D466</f>
        <v/>
      </c>
      <c r="F3465" s="44">
        <f>JUL!E466</f>
        <v/>
      </c>
      <c r="G3465" s="44">
        <f>JUL!F466</f>
        <v/>
      </c>
      <c r="H3465" s="44">
        <f>JUL!G466</f>
        <v/>
      </c>
      <c r="I3465" s="45">
        <f>JUL!H466</f>
        <v/>
      </c>
      <c r="J3465" s="45">
        <f>JUL!I466</f>
        <v/>
      </c>
      <c r="K3465" s="44">
        <f>JUL!J466</f>
        <v/>
      </c>
      <c r="L3465" s="44">
        <f>JUL!K466</f>
        <v/>
      </c>
      <c r="M3465" s="46">
        <f>JUL!L466</f>
        <v/>
      </c>
      <c r="N3465" s="44">
        <f>JUL!M466</f>
        <v/>
      </c>
      <c r="O3465" s="44">
        <f>JUL!N466</f>
        <v/>
      </c>
      <c r="P3465" s="44">
        <f>JUL!O466</f>
        <v/>
      </c>
      <c r="Q3465" s="44">
        <f>JUL!P466</f>
        <v/>
      </c>
      <c r="R3465" s="44">
        <f>JUL!Q466</f>
        <v/>
      </c>
      <c r="S3465" s="46">
        <f>S3464+IF(X3465=0,0,M3465)</f>
        <v/>
      </c>
      <c r="T3465" s="47">
        <f>MAX(T3464,S3465)</f>
        <v/>
      </c>
      <c r="U3465" s="48">
        <f>S3465-T3465</f>
        <v/>
      </c>
      <c r="V3465" s="47">
        <f>IFERROR(SUMIFS(DATABASE!$M$5:$M$6004,DATABASE!$B$5:$B$6004,B3465,DATABASE!$X$5:$X$6004,1),0)</f>
        <v/>
      </c>
      <c r="W3465" s="31">
        <f>IFERROR(COUNTIFS(DATABASE!$B$5:$B$6004,B3465,DATABASE!$X$5:$X$6004,1),0)</f>
        <v/>
      </c>
      <c r="X3465" s="49">
        <f>--AND(ISNUMBER(B3465),C3465&lt;&gt;"",L3465&lt;&gt;"",M3465&lt;&gt;"")</f>
        <v/>
      </c>
    </row>
    <row r="3466" ht="15" customHeight="1" s="111">
      <c r="A3466" s="50" t="inlineStr">
        <is>
          <t>JUL</t>
        </is>
      </c>
      <c r="B3466" s="51">
        <f>JUL!A467</f>
        <v/>
      </c>
      <c r="C3466" s="52">
        <f>JUL!B467</f>
        <v/>
      </c>
      <c r="D3466" s="52">
        <f>JUL!C467</f>
        <v/>
      </c>
      <c r="E3466" s="52">
        <f>JUL!D467</f>
        <v/>
      </c>
      <c r="F3466" s="52">
        <f>JUL!E467</f>
        <v/>
      </c>
      <c r="G3466" s="52">
        <f>JUL!F467</f>
        <v/>
      </c>
      <c r="H3466" s="52">
        <f>JUL!G467</f>
        <v/>
      </c>
      <c r="I3466" s="53">
        <f>JUL!H467</f>
        <v/>
      </c>
      <c r="J3466" s="53">
        <f>JUL!I467</f>
        <v/>
      </c>
      <c r="K3466" s="52">
        <f>JUL!J467</f>
        <v/>
      </c>
      <c r="L3466" s="52">
        <f>JUL!K467</f>
        <v/>
      </c>
      <c r="M3466" s="54">
        <f>JUL!L467</f>
        <v/>
      </c>
      <c r="N3466" s="52">
        <f>JUL!M467</f>
        <v/>
      </c>
      <c r="O3466" s="52">
        <f>JUL!N467</f>
        <v/>
      </c>
      <c r="P3466" s="52">
        <f>JUL!O467</f>
        <v/>
      </c>
      <c r="Q3466" s="52">
        <f>JUL!P467</f>
        <v/>
      </c>
      <c r="R3466" s="52">
        <f>JUL!Q467</f>
        <v/>
      </c>
      <c r="S3466" s="54">
        <f>S3465+IF(X3466=0,0,M3466)</f>
        <v/>
      </c>
      <c r="T3466" s="55">
        <f>MAX(T3465,S3466)</f>
        <v/>
      </c>
      <c r="U3466" s="56">
        <f>S3466-T3466</f>
        <v/>
      </c>
      <c r="V3466" s="55">
        <f>IFERROR(SUMIFS(DATABASE!$M$5:$M$6004,DATABASE!$B$5:$B$6004,B3466,DATABASE!$X$5:$X$6004,1),0)</f>
        <v/>
      </c>
      <c r="W3466" s="57">
        <f>IFERROR(COUNTIFS(DATABASE!$B$5:$B$6004,B3466,DATABASE!$X$5:$X$6004,1),0)</f>
        <v/>
      </c>
      <c r="X3466" s="58">
        <f>--AND(ISNUMBER(B3466),C3466&lt;&gt;"",L3466&lt;&gt;"",M3466&lt;&gt;"")</f>
        <v/>
      </c>
    </row>
    <row r="3467" ht="15" customHeight="1" s="111">
      <c r="A3467" s="42" t="inlineStr">
        <is>
          <t>JUL</t>
        </is>
      </c>
      <c r="B3467" s="43">
        <f>JUL!A468</f>
        <v/>
      </c>
      <c r="C3467" s="44">
        <f>JUL!B468</f>
        <v/>
      </c>
      <c r="D3467" s="44">
        <f>JUL!C468</f>
        <v/>
      </c>
      <c r="E3467" s="44">
        <f>JUL!D468</f>
        <v/>
      </c>
      <c r="F3467" s="44">
        <f>JUL!E468</f>
        <v/>
      </c>
      <c r="G3467" s="44">
        <f>JUL!F468</f>
        <v/>
      </c>
      <c r="H3467" s="44">
        <f>JUL!G468</f>
        <v/>
      </c>
      <c r="I3467" s="45">
        <f>JUL!H468</f>
        <v/>
      </c>
      <c r="J3467" s="45">
        <f>JUL!I468</f>
        <v/>
      </c>
      <c r="K3467" s="44">
        <f>JUL!J468</f>
        <v/>
      </c>
      <c r="L3467" s="44">
        <f>JUL!K468</f>
        <v/>
      </c>
      <c r="M3467" s="46">
        <f>JUL!L468</f>
        <v/>
      </c>
      <c r="N3467" s="44">
        <f>JUL!M468</f>
        <v/>
      </c>
      <c r="O3467" s="44">
        <f>JUL!N468</f>
        <v/>
      </c>
      <c r="P3467" s="44">
        <f>JUL!O468</f>
        <v/>
      </c>
      <c r="Q3467" s="44">
        <f>JUL!P468</f>
        <v/>
      </c>
      <c r="R3467" s="44">
        <f>JUL!Q468</f>
        <v/>
      </c>
      <c r="S3467" s="46">
        <f>S3466+IF(X3467=0,0,M3467)</f>
        <v/>
      </c>
      <c r="T3467" s="47">
        <f>MAX(T3466,S3467)</f>
        <v/>
      </c>
      <c r="U3467" s="48">
        <f>S3467-T3467</f>
        <v/>
      </c>
      <c r="V3467" s="47">
        <f>IFERROR(SUMIFS(DATABASE!$M$5:$M$6004,DATABASE!$B$5:$B$6004,B3467,DATABASE!$X$5:$X$6004,1),0)</f>
        <v/>
      </c>
      <c r="W3467" s="31">
        <f>IFERROR(COUNTIFS(DATABASE!$B$5:$B$6004,B3467,DATABASE!$X$5:$X$6004,1),0)</f>
        <v/>
      </c>
      <c r="X3467" s="49">
        <f>--AND(ISNUMBER(B3467),C3467&lt;&gt;"",L3467&lt;&gt;"",M3467&lt;&gt;"")</f>
        <v/>
      </c>
    </row>
    <row r="3468" ht="15" customHeight="1" s="111">
      <c r="A3468" s="50" t="inlineStr">
        <is>
          <t>JUL</t>
        </is>
      </c>
      <c r="B3468" s="51">
        <f>JUL!A469</f>
        <v/>
      </c>
      <c r="C3468" s="52">
        <f>JUL!B469</f>
        <v/>
      </c>
      <c r="D3468" s="52">
        <f>JUL!C469</f>
        <v/>
      </c>
      <c r="E3468" s="52">
        <f>JUL!D469</f>
        <v/>
      </c>
      <c r="F3468" s="52">
        <f>JUL!E469</f>
        <v/>
      </c>
      <c r="G3468" s="52">
        <f>JUL!F469</f>
        <v/>
      </c>
      <c r="H3468" s="52">
        <f>JUL!G469</f>
        <v/>
      </c>
      <c r="I3468" s="53">
        <f>JUL!H469</f>
        <v/>
      </c>
      <c r="J3468" s="53">
        <f>JUL!I469</f>
        <v/>
      </c>
      <c r="K3468" s="52">
        <f>JUL!J469</f>
        <v/>
      </c>
      <c r="L3468" s="52">
        <f>JUL!K469</f>
        <v/>
      </c>
      <c r="M3468" s="54">
        <f>JUL!L469</f>
        <v/>
      </c>
      <c r="N3468" s="52">
        <f>JUL!M469</f>
        <v/>
      </c>
      <c r="O3468" s="52">
        <f>JUL!N469</f>
        <v/>
      </c>
      <c r="P3468" s="52">
        <f>JUL!O469</f>
        <v/>
      </c>
      <c r="Q3468" s="52">
        <f>JUL!P469</f>
        <v/>
      </c>
      <c r="R3468" s="52">
        <f>JUL!Q469</f>
        <v/>
      </c>
      <c r="S3468" s="54">
        <f>S3467+IF(X3468=0,0,M3468)</f>
        <v/>
      </c>
      <c r="T3468" s="55">
        <f>MAX(T3467,S3468)</f>
        <v/>
      </c>
      <c r="U3468" s="56">
        <f>S3468-T3468</f>
        <v/>
      </c>
      <c r="V3468" s="55">
        <f>IFERROR(SUMIFS(DATABASE!$M$5:$M$6004,DATABASE!$B$5:$B$6004,B3468,DATABASE!$X$5:$X$6004,1),0)</f>
        <v/>
      </c>
      <c r="W3468" s="57">
        <f>IFERROR(COUNTIFS(DATABASE!$B$5:$B$6004,B3468,DATABASE!$X$5:$X$6004,1),0)</f>
        <v/>
      </c>
      <c r="X3468" s="58">
        <f>--AND(ISNUMBER(B3468),C3468&lt;&gt;"",L3468&lt;&gt;"",M3468&lt;&gt;"")</f>
        <v/>
      </c>
    </row>
    <row r="3469" ht="15" customHeight="1" s="111">
      <c r="A3469" s="42" t="inlineStr">
        <is>
          <t>JUL</t>
        </is>
      </c>
      <c r="B3469" s="43">
        <f>JUL!A470</f>
        <v/>
      </c>
      <c r="C3469" s="44">
        <f>JUL!B470</f>
        <v/>
      </c>
      <c r="D3469" s="44">
        <f>JUL!C470</f>
        <v/>
      </c>
      <c r="E3469" s="44">
        <f>JUL!D470</f>
        <v/>
      </c>
      <c r="F3469" s="44">
        <f>JUL!E470</f>
        <v/>
      </c>
      <c r="G3469" s="44">
        <f>JUL!F470</f>
        <v/>
      </c>
      <c r="H3469" s="44">
        <f>JUL!G470</f>
        <v/>
      </c>
      <c r="I3469" s="45">
        <f>JUL!H470</f>
        <v/>
      </c>
      <c r="J3469" s="45">
        <f>JUL!I470</f>
        <v/>
      </c>
      <c r="K3469" s="44">
        <f>JUL!J470</f>
        <v/>
      </c>
      <c r="L3469" s="44">
        <f>JUL!K470</f>
        <v/>
      </c>
      <c r="M3469" s="46">
        <f>JUL!L470</f>
        <v/>
      </c>
      <c r="N3469" s="44">
        <f>JUL!M470</f>
        <v/>
      </c>
      <c r="O3469" s="44">
        <f>JUL!N470</f>
        <v/>
      </c>
      <c r="P3469" s="44">
        <f>JUL!O470</f>
        <v/>
      </c>
      <c r="Q3469" s="44">
        <f>JUL!P470</f>
        <v/>
      </c>
      <c r="R3469" s="44">
        <f>JUL!Q470</f>
        <v/>
      </c>
      <c r="S3469" s="46">
        <f>S3468+IF(X3469=0,0,M3469)</f>
        <v/>
      </c>
      <c r="T3469" s="47">
        <f>MAX(T3468,S3469)</f>
        <v/>
      </c>
      <c r="U3469" s="48">
        <f>S3469-T3469</f>
        <v/>
      </c>
      <c r="V3469" s="47">
        <f>IFERROR(SUMIFS(DATABASE!$M$5:$M$6004,DATABASE!$B$5:$B$6004,B3469,DATABASE!$X$5:$X$6004,1),0)</f>
        <v/>
      </c>
      <c r="W3469" s="31">
        <f>IFERROR(COUNTIFS(DATABASE!$B$5:$B$6004,B3469,DATABASE!$X$5:$X$6004,1),0)</f>
        <v/>
      </c>
      <c r="X3469" s="49">
        <f>--AND(ISNUMBER(B3469),C3469&lt;&gt;"",L3469&lt;&gt;"",M3469&lt;&gt;"")</f>
        <v/>
      </c>
    </row>
    <row r="3470" ht="15" customHeight="1" s="111">
      <c r="A3470" s="50" t="inlineStr">
        <is>
          <t>JUL</t>
        </is>
      </c>
      <c r="B3470" s="51">
        <f>JUL!A471</f>
        <v/>
      </c>
      <c r="C3470" s="52">
        <f>JUL!B471</f>
        <v/>
      </c>
      <c r="D3470" s="52">
        <f>JUL!C471</f>
        <v/>
      </c>
      <c r="E3470" s="52">
        <f>JUL!D471</f>
        <v/>
      </c>
      <c r="F3470" s="52">
        <f>JUL!E471</f>
        <v/>
      </c>
      <c r="G3470" s="52">
        <f>JUL!F471</f>
        <v/>
      </c>
      <c r="H3470" s="52">
        <f>JUL!G471</f>
        <v/>
      </c>
      <c r="I3470" s="53">
        <f>JUL!H471</f>
        <v/>
      </c>
      <c r="J3470" s="53">
        <f>JUL!I471</f>
        <v/>
      </c>
      <c r="K3470" s="52">
        <f>JUL!J471</f>
        <v/>
      </c>
      <c r="L3470" s="52">
        <f>JUL!K471</f>
        <v/>
      </c>
      <c r="M3470" s="54">
        <f>JUL!L471</f>
        <v/>
      </c>
      <c r="N3470" s="52">
        <f>JUL!M471</f>
        <v/>
      </c>
      <c r="O3470" s="52">
        <f>JUL!N471</f>
        <v/>
      </c>
      <c r="P3470" s="52">
        <f>JUL!O471</f>
        <v/>
      </c>
      <c r="Q3470" s="52">
        <f>JUL!P471</f>
        <v/>
      </c>
      <c r="R3470" s="52">
        <f>JUL!Q471</f>
        <v/>
      </c>
      <c r="S3470" s="54">
        <f>S3469+IF(X3470=0,0,M3470)</f>
        <v/>
      </c>
      <c r="T3470" s="55">
        <f>MAX(T3469,S3470)</f>
        <v/>
      </c>
      <c r="U3470" s="56">
        <f>S3470-T3470</f>
        <v/>
      </c>
      <c r="V3470" s="55">
        <f>IFERROR(SUMIFS(DATABASE!$M$5:$M$6004,DATABASE!$B$5:$B$6004,B3470,DATABASE!$X$5:$X$6004,1),0)</f>
        <v/>
      </c>
      <c r="W3470" s="57">
        <f>IFERROR(COUNTIFS(DATABASE!$B$5:$B$6004,B3470,DATABASE!$X$5:$X$6004,1),0)</f>
        <v/>
      </c>
      <c r="X3470" s="58">
        <f>--AND(ISNUMBER(B3470),C3470&lt;&gt;"",L3470&lt;&gt;"",M3470&lt;&gt;"")</f>
        <v/>
      </c>
    </row>
    <row r="3471" ht="15" customHeight="1" s="111">
      <c r="A3471" s="42" t="inlineStr">
        <is>
          <t>JUL</t>
        </is>
      </c>
      <c r="B3471" s="43">
        <f>JUL!A472</f>
        <v/>
      </c>
      <c r="C3471" s="44">
        <f>JUL!B472</f>
        <v/>
      </c>
      <c r="D3471" s="44">
        <f>JUL!C472</f>
        <v/>
      </c>
      <c r="E3471" s="44">
        <f>JUL!D472</f>
        <v/>
      </c>
      <c r="F3471" s="44">
        <f>JUL!E472</f>
        <v/>
      </c>
      <c r="G3471" s="44">
        <f>JUL!F472</f>
        <v/>
      </c>
      <c r="H3471" s="44">
        <f>JUL!G472</f>
        <v/>
      </c>
      <c r="I3471" s="45">
        <f>JUL!H472</f>
        <v/>
      </c>
      <c r="J3471" s="45">
        <f>JUL!I472</f>
        <v/>
      </c>
      <c r="K3471" s="44">
        <f>JUL!J472</f>
        <v/>
      </c>
      <c r="L3471" s="44">
        <f>JUL!K472</f>
        <v/>
      </c>
      <c r="M3471" s="46">
        <f>JUL!L472</f>
        <v/>
      </c>
      <c r="N3471" s="44">
        <f>JUL!M472</f>
        <v/>
      </c>
      <c r="O3471" s="44">
        <f>JUL!N472</f>
        <v/>
      </c>
      <c r="P3471" s="44">
        <f>JUL!O472</f>
        <v/>
      </c>
      <c r="Q3471" s="44">
        <f>JUL!P472</f>
        <v/>
      </c>
      <c r="R3471" s="44">
        <f>JUL!Q472</f>
        <v/>
      </c>
      <c r="S3471" s="46">
        <f>S3470+IF(X3471=0,0,M3471)</f>
        <v/>
      </c>
      <c r="T3471" s="47">
        <f>MAX(T3470,S3471)</f>
        <v/>
      </c>
      <c r="U3471" s="48">
        <f>S3471-T3471</f>
        <v/>
      </c>
      <c r="V3471" s="47">
        <f>IFERROR(SUMIFS(DATABASE!$M$5:$M$6004,DATABASE!$B$5:$B$6004,B3471,DATABASE!$X$5:$X$6004,1),0)</f>
        <v/>
      </c>
      <c r="W3471" s="31">
        <f>IFERROR(COUNTIFS(DATABASE!$B$5:$B$6004,B3471,DATABASE!$X$5:$X$6004,1),0)</f>
        <v/>
      </c>
      <c r="X3471" s="49">
        <f>--AND(ISNUMBER(B3471),C3471&lt;&gt;"",L3471&lt;&gt;"",M3471&lt;&gt;"")</f>
        <v/>
      </c>
    </row>
    <row r="3472" ht="15" customHeight="1" s="111">
      <c r="A3472" s="50" t="inlineStr">
        <is>
          <t>JUL</t>
        </is>
      </c>
      <c r="B3472" s="51">
        <f>JUL!A473</f>
        <v/>
      </c>
      <c r="C3472" s="52">
        <f>JUL!B473</f>
        <v/>
      </c>
      <c r="D3472" s="52">
        <f>JUL!C473</f>
        <v/>
      </c>
      <c r="E3472" s="52">
        <f>JUL!D473</f>
        <v/>
      </c>
      <c r="F3472" s="52">
        <f>JUL!E473</f>
        <v/>
      </c>
      <c r="G3472" s="52">
        <f>JUL!F473</f>
        <v/>
      </c>
      <c r="H3472" s="52">
        <f>JUL!G473</f>
        <v/>
      </c>
      <c r="I3472" s="53">
        <f>JUL!H473</f>
        <v/>
      </c>
      <c r="J3472" s="53">
        <f>JUL!I473</f>
        <v/>
      </c>
      <c r="K3472" s="52">
        <f>JUL!J473</f>
        <v/>
      </c>
      <c r="L3472" s="52">
        <f>JUL!K473</f>
        <v/>
      </c>
      <c r="M3472" s="54">
        <f>JUL!L473</f>
        <v/>
      </c>
      <c r="N3472" s="52">
        <f>JUL!M473</f>
        <v/>
      </c>
      <c r="O3472" s="52">
        <f>JUL!N473</f>
        <v/>
      </c>
      <c r="P3472" s="52">
        <f>JUL!O473</f>
        <v/>
      </c>
      <c r="Q3472" s="52">
        <f>JUL!P473</f>
        <v/>
      </c>
      <c r="R3472" s="52">
        <f>JUL!Q473</f>
        <v/>
      </c>
      <c r="S3472" s="54">
        <f>S3471+IF(X3472=0,0,M3472)</f>
        <v/>
      </c>
      <c r="T3472" s="55">
        <f>MAX(T3471,S3472)</f>
        <v/>
      </c>
      <c r="U3472" s="56">
        <f>S3472-T3472</f>
        <v/>
      </c>
      <c r="V3472" s="55">
        <f>IFERROR(SUMIFS(DATABASE!$M$5:$M$6004,DATABASE!$B$5:$B$6004,B3472,DATABASE!$X$5:$X$6004,1),0)</f>
        <v/>
      </c>
      <c r="W3472" s="57">
        <f>IFERROR(COUNTIFS(DATABASE!$B$5:$B$6004,B3472,DATABASE!$X$5:$X$6004,1),0)</f>
        <v/>
      </c>
      <c r="X3472" s="58">
        <f>--AND(ISNUMBER(B3472),C3472&lt;&gt;"",L3472&lt;&gt;"",M3472&lt;&gt;"")</f>
        <v/>
      </c>
    </row>
    <row r="3473" ht="15" customHeight="1" s="111">
      <c r="A3473" s="42" t="inlineStr">
        <is>
          <t>JUL</t>
        </is>
      </c>
      <c r="B3473" s="43">
        <f>JUL!A474</f>
        <v/>
      </c>
      <c r="C3473" s="44">
        <f>JUL!B474</f>
        <v/>
      </c>
      <c r="D3473" s="44">
        <f>JUL!C474</f>
        <v/>
      </c>
      <c r="E3473" s="44">
        <f>JUL!D474</f>
        <v/>
      </c>
      <c r="F3473" s="44">
        <f>JUL!E474</f>
        <v/>
      </c>
      <c r="G3473" s="44">
        <f>JUL!F474</f>
        <v/>
      </c>
      <c r="H3473" s="44">
        <f>JUL!G474</f>
        <v/>
      </c>
      <c r="I3473" s="45">
        <f>JUL!H474</f>
        <v/>
      </c>
      <c r="J3473" s="45">
        <f>JUL!I474</f>
        <v/>
      </c>
      <c r="K3473" s="44">
        <f>JUL!J474</f>
        <v/>
      </c>
      <c r="L3473" s="44">
        <f>JUL!K474</f>
        <v/>
      </c>
      <c r="M3473" s="46">
        <f>JUL!L474</f>
        <v/>
      </c>
      <c r="N3473" s="44">
        <f>JUL!M474</f>
        <v/>
      </c>
      <c r="O3473" s="44">
        <f>JUL!N474</f>
        <v/>
      </c>
      <c r="P3473" s="44">
        <f>JUL!O474</f>
        <v/>
      </c>
      <c r="Q3473" s="44">
        <f>JUL!P474</f>
        <v/>
      </c>
      <c r="R3473" s="44">
        <f>JUL!Q474</f>
        <v/>
      </c>
      <c r="S3473" s="46">
        <f>S3472+IF(X3473=0,0,M3473)</f>
        <v/>
      </c>
      <c r="T3473" s="47">
        <f>MAX(T3472,S3473)</f>
        <v/>
      </c>
      <c r="U3473" s="48">
        <f>S3473-T3473</f>
        <v/>
      </c>
      <c r="V3473" s="47">
        <f>IFERROR(SUMIFS(DATABASE!$M$5:$M$6004,DATABASE!$B$5:$B$6004,B3473,DATABASE!$X$5:$X$6004,1),0)</f>
        <v/>
      </c>
      <c r="W3473" s="31">
        <f>IFERROR(COUNTIFS(DATABASE!$B$5:$B$6004,B3473,DATABASE!$X$5:$X$6004,1),0)</f>
        <v/>
      </c>
      <c r="X3473" s="49">
        <f>--AND(ISNUMBER(B3473),C3473&lt;&gt;"",L3473&lt;&gt;"",M3473&lt;&gt;"")</f>
        <v/>
      </c>
    </row>
    <row r="3474" ht="15" customHeight="1" s="111">
      <c r="A3474" s="50" t="inlineStr">
        <is>
          <t>JUL</t>
        </is>
      </c>
      <c r="B3474" s="51">
        <f>JUL!A475</f>
        <v/>
      </c>
      <c r="C3474" s="52">
        <f>JUL!B475</f>
        <v/>
      </c>
      <c r="D3474" s="52">
        <f>JUL!C475</f>
        <v/>
      </c>
      <c r="E3474" s="52">
        <f>JUL!D475</f>
        <v/>
      </c>
      <c r="F3474" s="52">
        <f>JUL!E475</f>
        <v/>
      </c>
      <c r="G3474" s="52">
        <f>JUL!F475</f>
        <v/>
      </c>
      <c r="H3474" s="52">
        <f>JUL!G475</f>
        <v/>
      </c>
      <c r="I3474" s="53">
        <f>JUL!H475</f>
        <v/>
      </c>
      <c r="J3474" s="53">
        <f>JUL!I475</f>
        <v/>
      </c>
      <c r="K3474" s="52">
        <f>JUL!J475</f>
        <v/>
      </c>
      <c r="L3474" s="52">
        <f>JUL!K475</f>
        <v/>
      </c>
      <c r="M3474" s="54">
        <f>JUL!L475</f>
        <v/>
      </c>
      <c r="N3474" s="52">
        <f>JUL!M475</f>
        <v/>
      </c>
      <c r="O3474" s="52">
        <f>JUL!N475</f>
        <v/>
      </c>
      <c r="P3474" s="52">
        <f>JUL!O475</f>
        <v/>
      </c>
      <c r="Q3474" s="52">
        <f>JUL!P475</f>
        <v/>
      </c>
      <c r="R3474" s="52">
        <f>JUL!Q475</f>
        <v/>
      </c>
      <c r="S3474" s="54">
        <f>S3473+IF(X3474=0,0,M3474)</f>
        <v/>
      </c>
      <c r="T3474" s="55">
        <f>MAX(T3473,S3474)</f>
        <v/>
      </c>
      <c r="U3474" s="56">
        <f>S3474-T3474</f>
        <v/>
      </c>
      <c r="V3474" s="55">
        <f>IFERROR(SUMIFS(DATABASE!$M$5:$M$6004,DATABASE!$B$5:$B$6004,B3474,DATABASE!$X$5:$X$6004,1),0)</f>
        <v/>
      </c>
      <c r="W3474" s="57">
        <f>IFERROR(COUNTIFS(DATABASE!$B$5:$B$6004,B3474,DATABASE!$X$5:$X$6004,1),0)</f>
        <v/>
      </c>
      <c r="X3474" s="58">
        <f>--AND(ISNUMBER(B3474),C3474&lt;&gt;"",L3474&lt;&gt;"",M3474&lt;&gt;"")</f>
        <v/>
      </c>
    </row>
    <row r="3475" ht="15" customHeight="1" s="111">
      <c r="A3475" s="42" t="inlineStr">
        <is>
          <t>JUL</t>
        </is>
      </c>
      <c r="B3475" s="43">
        <f>JUL!A476</f>
        <v/>
      </c>
      <c r="C3475" s="44">
        <f>JUL!B476</f>
        <v/>
      </c>
      <c r="D3475" s="44">
        <f>JUL!C476</f>
        <v/>
      </c>
      <c r="E3475" s="44">
        <f>JUL!D476</f>
        <v/>
      </c>
      <c r="F3475" s="44">
        <f>JUL!E476</f>
        <v/>
      </c>
      <c r="G3475" s="44">
        <f>JUL!F476</f>
        <v/>
      </c>
      <c r="H3475" s="44">
        <f>JUL!G476</f>
        <v/>
      </c>
      <c r="I3475" s="45">
        <f>JUL!H476</f>
        <v/>
      </c>
      <c r="J3475" s="45">
        <f>JUL!I476</f>
        <v/>
      </c>
      <c r="K3475" s="44">
        <f>JUL!J476</f>
        <v/>
      </c>
      <c r="L3475" s="44">
        <f>JUL!K476</f>
        <v/>
      </c>
      <c r="M3475" s="46">
        <f>JUL!L476</f>
        <v/>
      </c>
      <c r="N3475" s="44">
        <f>JUL!M476</f>
        <v/>
      </c>
      <c r="O3475" s="44">
        <f>JUL!N476</f>
        <v/>
      </c>
      <c r="P3475" s="44">
        <f>JUL!O476</f>
        <v/>
      </c>
      <c r="Q3475" s="44">
        <f>JUL!P476</f>
        <v/>
      </c>
      <c r="R3475" s="44">
        <f>JUL!Q476</f>
        <v/>
      </c>
      <c r="S3475" s="46">
        <f>S3474+IF(X3475=0,0,M3475)</f>
        <v/>
      </c>
      <c r="T3475" s="47">
        <f>MAX(T3474,S3475)</f>
        <v/>
      </c>
      <c r="U3475" s="48">
        <f>S3475-T3475</f>
        <v/>
      </c>
      <c r="V3475" s="47">
        <f>IFERROR(SUMIFS(DATABASE!$M$5:$M$6004,DATABASE!$B$5:$B$6004,B3475,DATABASE!$X$5:$X$6004,1),0)</f>
        <v/>
      </c>
      <c r="W3475" s="31">
        <f>IFERROR(COUNTIFS(DATABASE!$B$5:$B$6004,B3475,DATABASE!$X$5:$X$6004,1),0)</f>
        <v/>
      </c>
      <c r="X3475" s="49">
        <f>--AND(ISNUMBER(B3475),C3475&lt;&gt;"",L3475&lt;&gt;"",M3475&lt;&gt;"")</f>
        <v/>
      </c>
    </row>
    <row r="3476" ht="15" customHeight="1" s="111">
      <c r="A3476" s="50" t="inlineStr">
        <is>
          <t>JUL</t>
        </is>
      </c>
      <c r="B3476" s="51">
        <f>JUL!A477</f>
        <v/>
      </c>
      <c r="C3476" s="52">
        <f>JUL!B477</f>
        <v/>
      </c>
      <c r="D3476" s="52">
        <f>JUL!C477</f>
        <v/>
      </c>
      <c r="E3476" s="52">
        <f>JUL!D477</f>
        <v/>
      </c>
      <c r="F3476" s="52">
        <f>JUL!E477</f>
        <v/>
      </c>
      <c r="G3476" s="52">
        <f>JUL!F477</f>
        <v/>
      </c>
      <c r="H3476" s="52">
        <f>JUL!G477</f>
        <v/>
      </c>
      <c r="I3476" s="53">
        <f>JUL!H477</f>
        <v/>
      </c>
      <c r="J3476" s="53">
        <f>JUL!I477</f>
        <v/>
      </c>
      <c r="K3476" s="52">
        <f>JUL!J477</f>
        <v/>
      </c>
      <c r="L3476" s="52">
        <f>JUL!K477</f>
        <v/>
      </c>
      <c r="M3476" s="54">
        <f>JUL!L477</f>
        <v/>
      </c>
      <c r="N3476" s="52">
        <f>JUL!M477</f>
        <v/>
      </c>
      <c r="O3476" s="52">
        <f>JUL!N477</f>
        <v/>
      </c>
      <c r="P3476" s="52">
        <f>JUL!O477</f>
        <v/>
      </c>
      <c r="Q3476" s="52">
        <f>JUL!P477</f>
        <v/>
      </c>
      <c r="R3476" s="52">
        <f>JUL!Q477</f>
        <v/>
      </c>
      <c r="S3476" s="54">
        <f>S3475+IF(X3476=0,0,M3476)</f>
        <v/>
      </c>
      <c r="T3476" s="55">
        <f>MAX(T3475,S3476)</f>
        <v/>
      </c>
      <c r="U3476" s="56">
        <f>S3476-T3476</f>
        <v/>
      </c>
      <c r="V3476" s="55">
        <f>IFERROR(SUMIFS(DATABASE!$M$5:$M$6004,DATABASE!$B$5:$B$6004,B3476,DATABASE!$X$5:$X$6004,1),0)</f>
        <v/>
      </c>
      <c r="W3476" s="57">
        <f>IFERROR(COUNTIFS(DATABASE!$B$5:$B$6004,B3476,DATABASE!$X$5:$X$6004,1),0)</f>
        <v/>
      </c>
      <c r="X3476" s="58">
        <f>--AND(ISNUMBER(B3476),C3476&lt;&gt;"",L3476&lt;&gt;"",M3476&lt;&gt;"")</f>
        <v/>
      </c>
    </row>
    <row r="3477" ht="15" customHeight="1" s="111">
      <c r="A3477" s="42" t="inlineStr">
        <is>
          <t>JUL</t>
        </is>
      </c>
      <c r="B3477" s="43">
        <f>JUL!A478</f>
        <v/>
      </c>
      <c r="C3477" s="44">
        <f>JUL!B478</f>
        <v/>
      </c>
      <c r="D3477" s="44">
        <f>JUL!C478</f>
        <v/>
      </c>
      <c r="E3477" s="44">
        <f>JUL!D478</f>
        <v/>
      </c>
      <c r="F3477" s="44">
        <f>JUL!E478</f>
        <v/>
      </c>
      <c r="G3477" s="44">
        <f>JUL!F478</f>
        <v/>
      </c>
      <c r="H3477" s="44">
        <f>JUL!G478</f>
        <v/>
      </c>
      <c r="I3477" s="45">
        <f>JUL!H478</f>
        <v/>
      </c>
      <c r="J3477" s="45">
        <f>JUL!I478</f>
        <v/>
      </c>
      <c r="K3477" s="44">
        <f>JUL!J478</f>
        <v/>
      </c>
      <c r="L3477" s="44">
        <f>JUL!K478</f>
        <v/>
      </c>
      <c r="M3477" s="46">
        <f>JUL!L478</f>
        <v/>
      </c>
      <c r="N3477" s="44">
        <f>JUL!M478</f>
        <v/>
      </c>
      <c r="O3477" s="44">
        <f>JUL!N478</f>
        <v/>
      </c>
      <c r="P3477" s="44">
        <f>JUL!O478</f>
        <v/>
      </c>
      <c r="Q3477" s="44">
        <f>JUL!P478</f>
        <v/>
      </c>
      <c r="R3477" s="44">
        <f>JUL!Q478</f>
        <v/>
      </c>
      <c r="S3477" s="46">
        <f>S3476+IF(X3477=0,0,M3477)</f>
        <v/>
      </c>
      <c r="T3477" s="47">
        <f>MAX(T3476,S3477)</f>
        <v/>
      </c>
      <c r="U3477" s="48">
        <f>S3477-T3477</f>
        <v/>
      </c>
      <c r="V3477" s="47">
        <f>IFERROR(SUMIFS(DATABASE!$M$5:$M$6004,DATABASE!$B$5:$B$6004,B3477,DATABASE!$X$5:$X$6004,1),0)</f>
        <v/>
      </c>
      <c r="W3477" s="31">
        <f>IFERROR(COUNTIFS(DATABASE!$B$5:$B$6004,B3477,DATABASE!$X$5:$X$6004,1),0)</f>
        <v/>
      </c>
      <c r="X3477" s="49">
        <f>--AND(ISNUMBER(B3477),C3477&lt;&gt;"",L3477&lt;&gt;"",M3477&lt;&gt;"")</f>
        <v/>
      </c>
    </row>
    <row r="3478" ht="15" customHeight="1" s="111">
      <c r="A3478" s="50" t="inlineStr">
        <is>
          <t>JUL</t>
        </is>
      </c>
      <c r="B3478" s="51">
        <f>JUL!A479</f>
        <v/>
      </c>
      <c r="C3478" s="52">
        <f>JUL!B479</f>
        <v/>
      </c>
      <c r="D3478" s="52">
        <f>JUL!C479</f>
        <v/>
      </c>
      <c r="E3478" s="52">
        <f>JUL!D479</f>
        <v/>
      </c>
      <c r="F3478" s="52">
        <f>JUL!E479</f>
        <v/>
      </c>
      <c r="G3478" s="52">
        <f>JUL!F479</f>
        <v/>
      </c>
      <c r="H3478" s="52">
        <f>JUL!G479</f>
        <v/>
      </c>
      <c r="I3478" s="53">
        <f>JUL!H479</f>
        <v/>
      </c>
      <c r="J3478" s="53">
        <f>JUL!I479</f>
        <v/>
      </c>
      <c r="K3478" s="52">
        <f>JUL!J479</f>
        <v/>
      </c>
      <c r="L3478" s="52">
        <f>JUL!K479</f>
        <v/>
      </c>
      <c r="M3478" s="54">
        <f>JUL!L479</f>
        <v/>
      </c>
      <c r="N3478" s="52">
        <f>JUL!M479</f>
        <v/>
      </c>
      <c r="O3478" s="52">
        <f>JUL!N479</f>
        <v/>
      </c>
      <c r="P3478" s="52">
        <f>JUL!O479</f>
        <v/>
      </c>
      <c r="Q3478" s="52">
        <f>JUL!P479</f>
        <v/>
      </c>
      <c r="R3478" s="52">
        <f>JUL!Q479</f>
        <v/>
      </c>
      <c r="S3478" s="54">
        <f>S3477+IF(X3478=0,0,M3478)</f>
        <v/>
      </c>
      <c r="T3478" s="55">
        <f>MAX(T3477,S3478)</f>
        <v/>
      </c>
      <c r="U3478" s="56">
        <f>S3478-T3478</f>
        <v/>
      </c>
      <c r="V3478" s="55">
        <f>IFERROR(SUMIFS(DATABASE!$M$5:$M$6004,DATABASE!$B$5:$B$6004,B3478,DATABASE!$X$5:$X$6004,1),0)</f>
        <v/>
      </c>
      <c r="W3478" s="57">
        <f>IFERROR(COUNTIFS(DATABASE!$B$5:$B$6004,B3478,DATABASE!$X$5:$X$6004,1),0)</f>
        <v/>
      </c>
      <c r="X3478" s="58">
        <f>--AND(ISNUMBER(B3478),C3478&lt;&gt;"",L3478&lt;&gt;"",M3478&lt;&gt;"")</f>
        <v/>
      </c>
    </row>
    <row r="3479" ht="15" customHeight="1" s="111">
      <c r="A3479" s="42" t="inlineStr">
        <is>
          <t>JUL</t>
        </is>
      </c>
      <c r="B3479" s="43">
        <f>JUL!A480</f>
        <v/>
      </c>
      <c r="C3479" s="44">
        <f>JUL!B480</f>
        <v/>
      </c>
      <c r="D3479" s="44">
        <f>JUL!C480</f>
        <v/>
      </c>
      <c r="E3479" s="44">
        <f>JUL!D480</f>
        <v/>
      </c>
      <c r="F3479" s="44">
        <f>JUL!E480</f>
        <v/>
      </c>
      <c r="G3479" s="44">
        <f>JUL!F480</f>
        <v/>
      </c>
      <c r="H3479" s="44">
        <f>JUL!G480</f>
        <v/>
      </c>
      <c r="I3479" s="45">
        <f>JUL!H480</f>
        <v/>
      </c>
      <c r="J3479" s="45">
        <f>JUL!I480</f>
        <v/>
      </c>
      <c r="K3479" s="44">
        <f>JUL!J480</f>
        <v/>
      </c>
      <c r="L3479" s="44">
        <f>JUL!K480</f>
        <v/>
      </c>
      <c r="M3479" s="46">
        <f>JUL!L480</f>
        <v/>
      </c>
      <c r="N3479" s="44">
        <f>JUL!M480</f>
        <v/>
      </c>
      <c r="O3479" s="44">
        <f>JUL!N480</f>
        <v/>
      </c>
      <c r="P3479" s="44">
        <f>JUL!O480</f>
        <v/>
      </c>
      <c r="Q3479" s="44">
        <f>JUL!P480</f>
        <v/>
      </c>
      <c r="R3479" s="44">
        <f>JUL!Q480</f>
        <v/>
      </c>
      <c r="S3479" s="46">
        <f>S3478+IF(X3479=0,0,M3479)</f>
        <v/>
      </c>
      <c r="T3479" s="47">
        <f>MAX(T3478,S3479)</f>
        <v/>
      </c>
      <c r="U3479" s="48">
        <f>S3479-T3479</f>
        <v/>
      </c>
      <c r="V3479" s="47">
        <f>IFERROR(SUMIFS(DATABASE!$M$5:$M$6004,DATABASE!$B$5:$B$6004,B3479,DATABASE!$X$5:$X$6004,1),0)</f>
        <v/>
      </c>
      <c r="W3479" s="31">
        <f>IFERROR(COUNTIFS(DATABASE!$B$5:$B$6004,B3479,DATABASE!$X$5:$X$6004,1),0)</f>
        <v/>
      </c>
      <c r="X3479" s="49">
        <f>--AND(ISNUMBER(B3479),C3479&lt;&gt;"",L3479&lt;&gt;"",M3479&lt;&gt;"")</f>
        <v/>
      </c>
    </row>
    <row r="3480" ht="15" customHeight="1" s="111">
      <c r="A3480" s="50" t="inlineStr">
        <is>
          <t>JUL</t>
        </is>
      </c>
      <c r="B3480" s="51">
        <f>JUL!A481</f>
        <v/>
      </c>
      <c r="C3480" s="52">
        <f>JUL!B481</f>
        <v/>
      </c>
      <c r="D3480" s="52">
        <f>JUL!C481</f>
        <v/>
      </c>
      <c r="E3480" s="52">
        <f>JUL!D481</f>
        <v/>
      </c>
      <c r="F3480" s="52">
        <f>JUL!E481</f>
        <v/>
      </c>
      <c r="G3480" s="52">
        <f>JUL!F481</f>
        <v/>
      </c>
      <c r="H3480" s="52">
        <f>JUL!G481</f>
        <v/>
      </c>
      <c r="I3480" s="53">
        <f>JUL!H481</f>
        <v/>
      </c>
      <c r="J3480" s="53">
        <f>JUL!I481</f>
        <v/>
      </c>
      <c r="K3480" s="52">
        <f>JUL!J481</f>
        <v/>
      </c>
      <c r="L3480" s="52">
        <f>JUL!K481</f>
        <v/>
      </c>
      <c r="M3480" s="54">
        <f>JUL!L481</f>
        <v/>
      </c>
      <c r="N3480" s="52">
        <f>JUL!M481</f>
        <v/>
      </c>
      <c r="O3480" s="52">
        <f>JUL!N481</f>
        <v/>
      </c>
      <c r="P3480" s="52">
        <f>JUL!O481</f>
        <v/>
      </c>
      <c r="Q3480" s="52">
        <f>JUL!P481</f>
        <v/>
      </c>
      <c r="R3480" s="52">
        <f>JUL!Q481</f>
        <v/>
      </c>
      <c r="S3480" s="54">
        <f>S3479+IF(X3480=0,0,M3480)</f>
        <v/>
      </c>
      <c r="T3480" s="55">
        <f>MAX(T3479,S3480)</f>
        <v/>
      </c>
      <c r="U3480" s="56">
        <f>S3480-T3480</f>
        <v/>
      </c>
      <c r="V3480" s="55">
        <f>IFERROR(SUMIFS(DATABASE!$M$5:$M$6004,DATABASE!$B$5:$B$6004,B3480,DATABASE!$X$5:$X$6004,1),0)</f>
        <v/>
      </c>
      <c r="W3480" s="57">
        <f>IFERROR(COUNTIFS(DATABASE!$B$5:$B$6004,B3480,DATABASE!$X$5:$X$6004,1),0)</f>
        <v/>
      </c>
      <c r="X3480" s="58">
        <f>--AND(ISNUMBER(B3480),C3480&lt;&gt;"",L3480&lt;&gt;"",M3480&lt;&gt;"")</f>
        <v/>
      </c>
    </row>
    <row r="3481" ht="15" customHeight="1" s="111">
      <c r="A3481" s="42" t="inlineStr">
        <is>
          <t>JUL</t>
        </is>
      </c>
      <c r="B3481" s="43">
        <f>JUL!A482</f>
        <v/>
      </c>
      <c r="C3481" s="44">
        <f>JUL!B482</f>
        <v/>
      </c>
      <c r="D3481" s="44">
        <f>JUL!C482</f>
        <v/>
      </c>
      <c r="E3481" s="44">
        <f>JUL!D482</f>
        <v/>
      </c>
      <c r="F3481" s="44">
        <f>JUL!E482</f>
        <v/>
      </c>
      <c r="G3481" s="44">
        <f>JUL!F482</f>
        <v/>
      </c>
      <c r="H3481" s="44">
        <f>JUL!G482</f>
        <v/>
      </c>
      <c r="I3481" s="45">
        <f>JUL!H482</f>
        <v/>
      </c>
      <c r="J3481" s="45">
        <f>JUL!I482</f>
        <v/>
      </c>
      <c r="K3481" s="44">
        <f>JUL!J482</f>
        <v/>
      </c>
      <c r="L3481" s="44">
        <f>JUL!K482</f>
        <v/>
      </c>
      <c r="M3481" s="46">
        <f>JUL!L482</f>
        <v/>
      </c>
      <c r="N3481" s="44">
        <f>JUL!M482</f>
        <v/>
      </c>
      <c r="O3481" s="44">
        <f>JUL!N482</f>
        <v/>
      </c>
      <c r="P3481" s="44">
        <f>JUL!O482</f>
        <v/>
      </c>
      <c r="Q3481" s="44">
        <f>JUL!P482</f>
        <v/>
      </c>
      <c r="R3481" s="44">
        <f>JUL!Q482</f>
        <v/>
      </c>
      <c r="S3481" s="46">
        <f>S3480+IF(X3481=0,0,M3481)</f>
        <v/>
      </c>
      <c r="T3481" s="47">
        <f>MAX(T3480,S3481)</f>
        <v/>
      </c>
      <c r="U3481" s="48">
        <f>S3481-T3481</f>
        <v/>
      </c>
      <c r="V3481" s="47">
        <f>IFERROR(SUMIFS(DATABASE!$M$5:$M$6004,DATABASE!$B$5:$B$6004,B3481,DATABASE!$X$5:$X$6004,1),0)</f>
        <v/>
      </c>
      <c r="W3481" s="31">
        <f>IFERROR(COUNTIFS(DATABASE!$B$5:$B$6004,B3481,DATABASE!$X$5:$X$6004,1),0)</f>
        <v/>
      </c>
      <c r="X3481" s="49">
        <f>--AND(ISNUMBER(B3481),C3481&lt;&gt;"",L3481&lt;&gt;"",M3481&lt;&gt;"")</f>
        <v/>
      </c>
    </row>
    <row r="3482" ht="15" customHeight="1" s="111">
      <c r="A3482" s="50" t="inlineStr">
        <is>
          <t>JUL</t>
        </is>
      </c>
      <c r="B3482" s="51">
        <f>JUL!A483</f>
        <v/>
      </c>
      <c r="C3482" s="52">
        <f>JUL!B483</f>
        <v/>
      </c>
      <c r="D3482" s="52">
        <f>JUL!C483</f>
        <v/>
      </c>
      <c r="E3482" s="52">
        <f>JUL!D483</f>
        <v/>
      </c>
      <c r="F3482" s="52">
        <f>JUL!E483</f>
        <v/>
      </c>
      <c r="G3482" s="52">
        <f>JUL!F483</f>
        <v/>
      </c>
      <c r="H3482" s="52">
        <f>JUL!G483</f>
        <v/>
      </c>
      <c r="I3482" s="53">
        <f>JUL!H483</f>
        <v/>
      </c>
      <c r="J3482" s="53">
        <f>JUL!I483</f>
        <v/>
      </c>
      <c r="K3482" s="52">
        <f>JUL!J483</f>
        <v/>
      </c>
      <c r="L3482" s="52">
        <f>JUL!K483</f>
        <v/>
      </c>
      <c r="M3482" s="54">
        <f>JUL!L483</f>
        <v/>
      </c>
      <c r="N3482" s="52">
        <f>JUL!M483</f>
        <v/>
      </c>
      <c r="O3482" s="52">
        <f>JUL!N483</f>
        <v/>
      </c>
      <c r="P3482" s="52">
        <f>JUL!O483</f>
        <v/>
      </c>
      <c r="Q3482" s="52">
        <f>JUL!P483</f>
        <v/>
      </c>
      <c r="R3482" s="52">
        <f>JUL!Q483</f>
        <v/>
      </c>
      <c r="S3482" s="54">
        <f>S3481+IF(X3482=0,0,M3482)</f>
        <v/>
      </c>
      <c r="T3482" s="55">
        <f>MAX(T3481,S3482)</f>
        <v/>
      </c>
      <c r="U3482" s="56">
        <f>S3482-T3482</f>
        <v/>
      </c>
      <c r="V3482" s="55">
        <f>IFERROR(SUMIFS(DATABASE!$M$5:$M$6004,DATABASE!$B$5:$B$6004,B3482,DATABASE!$X$5:$X$6004,1),0)</f>
        <v/>
      </c>
      <c r="W3482" s="57">
        <f>IFERROR(COUNTIFS(DATABASE!$B$5:$B$6004,B3482,DATABASE!$X$5:$X$6004,1),0)</f>
        <v/>
      </c>
      <c r="X3482" s="58">
        <f>--AND(ISNUMBER(B3482),C3482&lt;&gt;"",L3482&lt;&gt;"",M3482&lt;&gt;"")</f>
        <v/>
      </c>
    </row>
    <row r="3483" ht="15" customHeight="1" s="111">
      <c r="A3483" s="42" t="inlineStr">
        <is>
          <t>JUL</t>
        </is>
      </c>
      <c r="B3483" s="43">
        <f>JUL!A484</f>
        <v/>
      </c>
      <c r="C3483" s="44">
        <f>JUL!B484</f>
        <v/>
      </c>
      <c r="D3483" s="44">
        <f>JUL!C484</f>
        <v/>
      </c>
      <c r="E3483" s="44">
        <f>JUL!D484</f>
        <v/>
      </c>
      <c r="F3483" s="44">
        <f>JUL!E484</f>
        <v/>
      </c>
      <c r="G3483" s="44">
        <f>JUL!F484</f>
        <v/>
      </c>
      <c r="H3483" s="44">
        <f>JUL!G484</f>
        <v/>
      </c>
      <c r="I3483" s="45">
        <f>JUL!H484</f>
        <v/>
      </c>
      <c r="J3483" s="45">
        <f>JUL!I484</f>
        <v/>
      </c>
      <c r="K3483" s="44">
        <f>JUL!J484</f>
        <v/>
      </c>
      <c r="L3483" s="44">
        <f>JUL!K484</f>
        <v/>
      </c>
      <c r="M3483" s="46">
        <f>JUL!L484</f>
        <v/>
      </c>
      <c r="N3483" s="44">
        <f>JUL!M484</f>
        <v/>
      </c>
      <c r="O3483" s="44">
        <f>JUL!N484</f>
        <v/>
      </c>
      <c r="P3483" s="44">
        <f>JUL!O484</f>
        <v/>
      </c>
      <c r="Q3483" s="44">
        <f>JUL!P484</f>
        <v/>
      </c>
      <c r="R3483" s="44">
        <f>JUL!Q484</f>
        <v/>
      </c>
      <c r="S3483" s="46">
        <f>S3482+IF(X3483=0,0,M3483)</f>
        <v/>
      </c>
      <c r="T3483" s="47">
        <f>MAX(T3482,S3483)</f>
        <v/>
      </c>
      <c r="U3483" s="48">
        <f>S3483-T3483</f>
        <v/>
      </c>
      <c r="V3483" s="47">
        <f>IFERROR(SUMIFS(DATABASE!$M$5:$M$6004,DATABASE!$B$5:$B$6004,B3483,DATABASE!$X$5:$X$6004,1),0)</f>
        <v/>
      </c>
      <c r="W3483" s="31">
        <f>IFERROR(COUNTIFS(DATABASE!$B$5:$B$6004,B3483,DATABASE!$X$5:$X$6004,1),0)</f>
        <v/>
      </c>
      <c r="X3483" s="49">
        <f>--AND(ISNUMBER(B3483),C3483&lt;&gt;"",L3483&lt;&gt;"",M3483&lt;&gt;"")</f>
        <v/>
      </c>
    </row>
    <row r="3484" ht="15" customHeight="1" s="111">
      <c r="A3484" s="50" t="inlineStr">
        <is>
          <t>JUL</t>
        </is>
      </c>
      <c r="B3484" s="51">
        <f>JUL!A485</f>
        <v/>
      </c>
      <c r="C3484" s="52">
        <f>JUL!B485</f>
        <v/>
      </c>
      <c r="D3484" s="52">
        <f>JUL!C485</f>
        <v/>
      </c>
      <c r="E3484" s="52">
        <f>JUL!D485</f>
        <v/>
      </c>
      <c r="F3484" s="52">
        <f>JUL!E485</f>
        <v/>
      </c>
      <c r="G3484" s="52">
        <f>JUL!F485</f>
        <v/>
      </c>
      <c r="H3484" s="52">
        <f>JUL!G485</f>
        <v/>
      </c>
      <c r="I3484" s="53">
        <f>JUL!H485</f>
        <v/>
      </c>
      <c r="J3484" s="53">
        <f>JUL!I485</f>
        <v/>
      </c>
      <c r="K3484" s="52">
        <f>JUL!J485</f>
        <v/>
      </c>
      <c r="L3484" s="52">
        <f>JUL!K485</f>
        <v/>
      </c>
      <c r="M3484" s="54">
        <f>JUL!L485</f>
        <v/>
      </c>
      <c r="N3484" s="52">
        <f>JUL!M485</f>
        <v/>
      </c>
      <c r="O3484" s="52">
        <f>JUL!N485</f>
        <v/>
      </c>
      <c r="P3484" s="52">
        <f>JUL!O485</f>
        <v/>
      </c>
      <c r="Q3484" s="52">
        <f>JUL!P485</f>
        <v/>
      </c>
      <c r="R3484" s="52">
        <f>JUL!Q485</f>
        <v/>
      </c>
      <c r="S3484" s="54">
        <f>S3483+IF(X3484=0,0,M3484)</f>
        <v/>
      </c>
      <c r="T3484" s="55">
        <f>MAX(T3483,S3484)</f>
        <v/>
      </c>
      <c r="U3484" s="56">
        <f>S3484-T3484</f>
        <v/>
      </c>
      <c r="V3484" s="55">
        <f>IFERROR(SUMIFS(DATABASE!$M$5:$M$6004,DATABASE!$B$5:$B$6004,B3484,DATABASE!$X$5:$X$6004,1),0)</f>
        <v/>
      </c>
      <c r="W3484" s="57">
        <f>IFERROR(COUNTIFS(DATABASE!$B$5:$B$6004,B3484,DATABASE!$X$5:$X$6004,1),0)</f>
        <v/>
      </c>
      <c r="X3484" s="58">
        <f>--AND(ISNUMBER(B3484),C3484&lt;&gt;"",L3484&lt;&gt;"",M3484&lt;&gt;"")</f>
        <v/>
      </c>
    </row>
    <row r="3485" ht="15" customHeight="1" s="111">
      <c r="A3485" s="42" t="inlineStr">
        <is>
          <t>JUL</t>
        </is>
      </c>
      <c r="B3485" s="43">
        <f>JUL!A486</f>
        <v/>
      </c>
      <c r="C3485" s="44">
        <f>JUL!B486</f>
        <v/>
      </c>
      <c r="D3485" s="44">
        <f>JUL!C486</f>
        <v/>
      </c>
      <c r="E3485" s="44">
        <f>JUL!D486</f>
        <v/>
      </c>
      <c r="F3485" s="44">
        <f>JUL!E486</f>
        <v/>
      </c>
      <c r="G3485" s="44">
        <f>JUL!F486</f>
        <v/>
      </c>
      <c r="H3485" s="44">
        <f>JUL!G486</f>
        <v/>
      </c>
      <c r="I3485" s="45">
        <f>JUL!H486</f>
        <v/>
      </c>
      <c r="J3485" s="45">
        <f>JUL!I486</f>
        <v/>
      </c>
      <c r="K3485" s="44">
        <f>JUL!J486</f>
        <v/>
      </c>
      <c r="L3485" s="44">
        <f>JUL!K486</f>
        <v/>
      </c>
      <c r="M3485" s="46">
        <f>JUL!L486</f>
        <v/>
      </c>
      <c r="N3485" s="44">
        <f>JUL!M486</f>
        <v/>
      </c>
      <c r="O3485" s="44">
        <f>JUL!N486</f>
        <v/>
      </c>
      <c r="P3485" s="44">
        <f>JUL!O486</f>
        <v/>
      </c>
      <c r="Q3485" s="44">
        <f>JUL!P486</f>
        <v/>
      </c>
      <c r="R3485" s="44">
        <f>JUL!Q486</f>
        <v/>
      </c>
      <c r="S3485" s="46">
        <f>S3484+IF(X3485=0,0,M3485)</f>
        <v/>
      </c>
      <c r="T3485" s="47">
        <f>MAX(T3484,S3485)</f>
        <v/>
      </c>
      <c r="U3485" s="48">
        <f>S3485-T3485</f>
        <v/>
      </c>
      <c r="V3485" s="47">
        <f>IFERROR(SUMIFS(DATABASE!$M$5:$M$6004,DATABASE!$B$5:$B$6004,B3485,DATABASE!$X$5:$X$6004,1),0)</f>
        <v/>
      </c>
      <c r="W3485" s="31">
        <f>IFERROR(COUNTIFS(DATABASE!$B$5:$B$6004,B3485,DATABASE!$X$5:$X$6004,1),0)</f>
        <v/>
      </c>
      <c r="X3485" s="49">
        <f>--AND(ISNUMBER(B3485),C3485&lt;&gt;"",L3485&lt;&gt;"",M3485&lt;&gt;"")</f>
        <v/>
      </c>
    </row>
    <row r="3486" ht="15" customHeight="1" s="111">
      <c r="A3486" s="50" t="inlineStr">
        <is>
          <t>JUL</t>
        </is>
      </c>
      <c r="B3486" s="51">
        <f>JUL!A487</f>
        <v/>
      </c>
      <c r="C3486" s="52">
        <f>JUL!B487</f>
        <v/>
      </c>
      <c r="D3486" s="52">
        <f>JUL!C487</f>
        <v/>
      </c>
      <c r="E3486" s="52">
        <f>JUL!D487</f>
        <v/>
      </c>
      <c r="F3486" s="52">
        <f>JUL!E487</f>
        <v/>
      </c>
      <c r="G3486" s="52">
        <f>JUL!F487</f>
        <v/>
      </c>
      <c r="H3486" s="52">
        <f>JUL!G487</f>
        <v/>
      </c>
      <c r="I3486" s="53">
        <f>JUL!H487</f>
        <v/>
      </c>
      <c r="J3486" s="53">
        <f>JUL!I487</f>
        <v/>
      </c>
      <c r="K3486" s="52">
        <f>JUL!J487</f>
        <v/>
      </c>
      <c r="L3486" s="52">
        <f>JUL!K487</f>
        <v/>
      </c>
      <c r="M3486" s="54">
        <f>JUL!L487</f>
        <v/>
      </c>
      <c r="N3486" s="52">
        <f>JUL!M487</f>
        <v/>
      </c>
      <c r="O3486" s="52">
        <f>JUL!N487</f>
        <v/>
      </c>
      <c r="P3486" s="52">
        <f>JUL!O487</f>
        <v/>
      </c>
      <c r="Q3486" s="52">
        <f>JUL!P487</f>
        <v/>
      </c>
      <c r="R3486" s="52">
        <f>JUL!Q487</f>
        <v/>
      </c>
      <c r="S3486" s="54">
        <f>S3485+IF(X3486=0,0,M3486)</f>
        <v/>
      </c>
      <c r="T3486" s="55">
        <f>MAX(T3485,S3486)</f>
        <v/>
      </c>
      <c r="U3486" s="56">
        <f>S3486-T3486</f>
        <v/>
      </c>
      <c r="V3486" s="55">
        <f>IFERROR(SUMIFS(DATABASE!$M$5:$M$6004,DATABASE!$B$5:$B$6004,B3486,DATABASE!$X$5:$X$6004,1),0)</f>
        <v/>
      </c>
      <c r="W3486" s="57">
        <f>IFERROR(COUNTIFS(DATABASE!$B$5:$B$6004,B3486,DATABASE!$X$5:$X$6004,1),0)</f>
        <v/>
      </c>
      <c r="X3486" s="58">
        <f>--AND(ISNUMBER(B3486),C3486&lt;&gt;"",L3486&lt;&gt;"",M3486&lt;&gt;"")</f>
        <v/>
      </c>
    </row>
    <row r="3487" ht="15" customHeight="1" s="111">
      <c r="A3487" s="42" t="inlineStr">
        <is>
          <t>JUL</t>
        </is>
      </c>
      <c r="B3487" s="43">
        <f>JUL!A488</f>
        <v/>
      </c>
      <c r="C3487" s="44">
        <f>JUL!B488</f>
        <v/>
      </c>
      <c r="D3487" s="44">
        <f>JUL!C488</f>
        <v/>
      </c>
      <c r="E3487" s="44">
        <f>JUL!D488</f>
        <v/>
      </c>
      <c r="F3487" s="44">
        <f>JUL!E488</f>
        <v/>
      </c>
      <c r="G3487" s="44">
        <f>JUL!F488</f>
        <v/>
      </c>
      <c r="H3487" s="44">
        <f>JUL!G488</f>
        <v/>
      </c>
      <c r="I3487" s="45">
        <f>JUL!H488</f>
        <v/>
      </c>
      <c r="J3487" s="45">
        <f>JUL!I488</f>
        <v/>
      </c>
      <c r="K3487" s="44">
        <f>JUL!J488</f>
        <v/>
      </c>
      <c r="L3487" s="44">
        <f>JUL!K488</f>
        <v/>
      </c>
      <c r="M3487" s="46">
        <f>JUL!L488</f>
        <v/>
      </c>
      <c r="N3487" s="44">
        <f>JUL!M488</f>
        <v/>
      </c>
      <c r="O3487" s="44">
        <f>JUL!N488</f>
        <v/>
      </c>
      <c r="P3487" s="44">
        <f>JUL!O488</f>
        <v/>
      </c>
      <c r="Q3487" s="44">
        <f>JUL!P488</f>
        <v/>
      </c>
      <c r="R3487" s="44">
        <f>JUL!Q488</f>
        <v/>
      </c>
      <c r="S3487" s="46">
        <f>S3486+IF(X3487=0,0,M3487)</f>
        <v/>
      </c>
      <c r="T3487" s="47">
        <f>MAX(T3486,S3487)</f>
        <v/>
      </c>
      <c r="U3487" s="48">
        <f>S3487-T3487</f>
        <v/>
      </c>
      <c r="V3487" s="47">
        <f>IFERROR(SUMIFS(DATABASE!$M$5:$M$6004,DATABASE!$B$5:$B$6004,B3487,DATABASE!$X$5:$X$6004,1),0)</f>
        <v/>
      </c>
      <c r="W3487" s="31">
        <f>IFERROR(COUNTIFS(DATABASE!$B$5:$B$6004,B3487,DATABASE!$X$5:$X$6004,1),0)</f>
        <v/>
      </c>
      <c r="X3487" s="49">
        <f>--AND(ISNUMBER(B3487),C3487&lt;&gt;"",L3487&lt;&gt;"",M3487&lt;&gt;"")</f>
        <v/>
      </c>
    </row>
    <row r="3488" ht="15" customHeight="1" s="111">
      <c r="A3488" s="50" t="inlineStr">
        <is>
          <t>JUL</t>
        </is>
      </c>
      <c r="B3488" s="51">
        <f>JUL!A489</f>
        <v/>
      </c>
      <c r="C3488" s="52">
        <f>JUL!B489</f>
        <v/>
      </c>
      <c r="D3488" s="52">
        <f>JUL!C489</f>
        <v/>
      </c>
      <c r="E3488" s="52">
        <f>JUL!D489</f>
        <v/>
      </c>
      <c r="F3488" s="52">
        <f>JUL!E489</f>
        <v/>
      </c>
      <c r="G3488" s="52">
        <f>JUL!F489</f>
        <v/>
      </c>
      <c r="H3488" s="52">
        <f>JUL!G489</f>
        <v/>
      </c>
      <c r="I3488" s="53">
        <f>JUL!H489</f>
        <v/>
      </c>
      <c r="J3488" s="53">
        <f>JUL!I489</f>
        <v/>
      </c>
      <c r="K3488" s="52">
        <f>JUL!J489</f>
        <v/>
      </c>
      <c r="L3488" s="52">
        <f>JUL!K489</f>
        <v/>
      </c>
      <c r="M3488" s="54">
        <f>JUL!L489</f>
        <v/>
      </c>
      <c r="N3488" s="52">
        <f>JUL!M489</f>
        <v/>
      </c>
      <c r="O3488" s="52">
        <f>JUL!N489</f>
        <v/>
      </c>
      <c r="P3488" s="52">
        <f>JUL!O489</f>
        <v/>
      </c>
      <c r="Q3488" s="52">
        <f>JUL!P489</f>
        <v/>
      </c>
      <c r="R3488" s="52">
        <f>JUL!Q489</f>
        <v/>
      </c>
      <c r="S3488" s="54">
        <f>S3487+IF(X3488=0,0,M3488)</f>
        <v/>
      </c>
      <c r="T3488" s="55">
        <f>MAX(T3487,S3488)</f>
        <v/>
      </c>
      <c r="U3488" s="56">
        <f>S3488-T3488</f>
        <v/>
      </c>
      <c r="V3488" s="55">
        <f>IFERROR(SUMIFS(DATABASE!$M$5:$M$6004,DATABASE!$B$5:$B$6004,B3488,DATABASE!$X$5:$X$6004,1),0)</f>
        <v/>
      </c>
      <c r="W3488" s="57">
        <f>IFERROR(COUNTIFS(DATABASE!$B$5:$B$6004,B3488,DATABASE!$X$5:$X$6004,1),0)</f>
        <v/>
      </c>
      <c r="X3488" s="58">
        <f>--AND(ISNUMBER(B3488),C3488&lt;&gt;"",L3488&lt;&gt;"",M3488&lt;&gt;"")</f>
        <v/>
      </c>
    </row>
    <row r="3489" ht="15" customHeight="1" s="111">
      <c r="A3489" s="42" t="inlineStr">
        <is>
          <t>JUL</t>
        </is>
      </c>
      <c r="B3489" s="43">
        <f>JUL!A490</f>
        <v/>
      </c>
      <c r="C3489" s="44">
        <f>JUL!B490</f>
        <v/>
      </c>
      <c r="D3489" s="44">
        <f>JUL!C490</f>
        <v/>
      </c>
      <c r="E3489" s="44">
        <f>JUL!D490</f>
        <v/>
      </c>
      <c r="F3489" s="44">
        <f>JUL!E490</f>
        <v/>
      </c>
      <c r="G3489" s="44">
        <f>JUL!F490</f>
        <v/>
      </c>
      <c r="H3489" s="44">
        <f>JUL!G490</f>
        <v/>
      </c>
      <c r="I3489" s="45">
        <f>JUL!H490</f>
        <v/>
      </c>
      <c r="J3489" s="45">
        <f>JUL!I490</f>
        <v/>
      </c>
      <c r="K3489" s="44">
        <f>JUL!J490</f>
        <v/>
      </c>
      <c r="L3489" s="44">
        <f>JUL!K490</f>
        <v/>
      </c>
      <c r="M3489" s="46">
        <f>JUL!L490</f>
        <v/>
      </c>
      <c r="N3489" s="44">
        <f>JUL!M490</f>
        <v/>
      </c>
      <c r="O3489" s="44">
        <f>JUL!N490</f>
        <v/>
      </c>
      <c r="P3489" s="44">
        <f>JUL!O490</f>
        <v/>
      </c>
      <c r="Q3489" s="44">
        <f>JUL!P490</f>
        <v/>
      </c>
      <c r="R3489" s="44">
        <f>JUL!Q490</f>
        <v/>
      </c>
      <c r="S3489" s="46">
        <f>S3488+IF(X3489=0,0,M3489)</f>
        <v/>
      </c>
      <c r="T3489" s="47">
        <f>MAX(T3488,S3489)</f>
        <v/>
      </c>
      <c r="U3489" s="48">
        <f>S3489-T3489</f>
        <v/>
      </c>
      <c r="V3489" s="47">
        <f>IFERROR(SUMIFS(DATABASE!$M$5:$M$6004,DATABASE!$B$5:$B$6004,B3489,DATABASE!$X$5:$X$6004,1),0)</f>
        <v/>
      </c>
      <c r="W3489" s="31">
        <f>IFERROR(COUNTIFS(DATABASE!$B$5:$B$6004,B3489,DATABASE!$X$5:$X$6004,1),0)</f>
        <v/>
      </c>
      <c r="X3489" s="49">
        <f>--AND(ISNUMBER(B3489),C3489&lt;&gt;"",L3489&lt;&gt;"",M3489&lt;&gt;"")</f>
        <v/>
      </c>
    </row>
    <row r="3490" ht="15" customHeight="1" s="111">
      <c r="A3490" s="50" t="inlineStr">
        <is>
          <t>JUL</t>
        </is>
      </c>
      <c r="B3490" s="51">
        <f>JUL!A491</f>
        <v/>
      </c>
      <c r="C3490" s="52">
        <f>JUL!B491</f>
        <v/>
      </c>
      <c r="D3490" s="52">
        <f>JUL!C491</f>
        <v/>
      </c>
      <c r="E3490" s="52">
        <f>JUL!D491</f>
        <v/>
      </c>
      <c r="F3490" s="52">
        <f>JUL!E491</f>
        <v/>
      </c>
      <c r="G3490" s="52">
        <f>JUL!F491</f>
        <v/>
      </c>
      <c r="H3490" s="52">
        <f>JUL!G491</f>
        <v/>
      </c>
      <c r="I3490" s="53">
        <f>JUL!H491</f>
        <v/>
      </c>
      <c r="J3490" s="53">
        <f>JUL!I491</f>
        <v/>
      </c>
      <c r="K3490" s="52">
        <f>JUL!J491</f>
        <v/>
      </c>
      <c r="L3490" s="52">
        <f>JUL!K491</f>
        <v/>
      </c>
      <c r="M3490" s="54">
        <f>JUL!L491</f>
        <v/>
      </c>
      <c r="N3490" s="52">
        <f>JUL!M491</f>
        <v/>
      </c>
      <c r="O3490" s="52">
        <f>JUL!N491</f>
        <v/>
      </c>
      <c r="P3490" s="52">
        <f>JUL!O491</f>
        <v/>
      </c>
      <c r="Q3490" s="52">
        <f>JUL!P491</f>
        <v/>
      </c>
      <c r="R3490" s="52">
        <f>JUL!Q491</f>
        <v/>
      </c>
      <c r="S3490" s="54">
        <f>S3489+IF(X3490=0,0,M3490)</f>
        <v/>
      </c>
      <c r="T3490" s="55">
        <f>MAX(T3489,S3490)</f>
        <v/>
      </c>
      <c r="U3490" s="56">
        <f>S3490-T3490</f>
        <v/>
      </c>
      <c r="V3490" s="55">
        <f>IFERROR(SUMIFS(DATABASE!$M$5:$M$6004,DATABASE!$B$5:$B$6004,B3490,DATABASE!$X$5:$X$6004,1),0)</f>
        <v/>
      </c>
      <c r="W3490" s="57">
        <f>IFERROR(COUNTIFS(DATABASE!$B$5:$B$6004,B3490,DATABASE!$X$5:$X$6004,1),0)</f>
        <v/>
      </c>
      <c r="X3490" s="58">
        <f>--AND(ISNUMBER(B3490),C3490&lt;&gt;"",L3490&lt;&gt;"",M3490&lt;&gt;"")</f>
        <v/>
      </c>
    </row>
    <row r="3491" ht="15" customHeight="1" s="111">
      <c r="A3491" s="42" t="inlineStr">
        <is>
          <t>JUL</t>
        </is>
      </c>
      <c r="B3491" s="43">
        <f>JUL!A492</f>
        <v/>
      </c>
      <c r="C3491" s="44">
        <f>JUL!B492</f>
        <v/>
      </c>
      <c r="D3491" s="44">
        <f>JUL!C492</f>
        <v/>
      </c>
      <c r="E3491" s="44">
        <f>JUL!D492</f>
        <v/>
      </c>
      <c r="F3491" s="44">
        <f>JUL!E492</f>
        <v/>
      </c>
      <c r="G3491" s="44">
        <f>JUL!F492</f>
        <v/>
      </c>
      <c r="H3491" s="44">
        <f>JUL!G492</f>
        <v/>
      </c>
      <c r="I3491" s="45">
        <f>JUL!H492</f>
        <v/>
      </c>
      <c r="J3491" s="45">
        <f>JUL!I492</f>
        <v/>
      </c>
      <c r="K3491" s="44">
        <f>JUL!J492</f>
        <v/>
      </c>
      <c r="L3491" s="44">
        <f>JUL!K492</f>
        <v/>
      </c>
      <c r="M3491" s="46">
        <f>JUL!L492</f>
        <v/>
      </c>
      <c r="N3491" s="44">
        <f>JUL!M492</f>
        <v/>
      </c>
      <c r="O3491" s="44">
        <f>JUL!N492</f>
        <v/>
      </c>
      <c r="P3491" s="44">
        <f>JUL!O492</f>
        <v/>
      </c>
      <c r="Q3491" s="44">
        <f>JUL!P492</f>
        <v/>
      </c>
      <c r="R3491" s="44">
        <f>JUL!Q492</f>
        <v/>
      </c>
      <c r="S3491" s="46">
        <f>S3490+IF(X3491=0,0,M3491)</f>
        <v/>
      </c>
      <c r="T3491" s="47">
        <f>MAX(T3490,S3491)</f>
        <v/>
      </c>
      <c r="U3491" s="48">
        <f>S3491-T3491</f>
        <v/>
      </c>
      <c r="V3491" s="47">
        <f>IFERROR(SUMIFS(DATABASE!$M$5:$M$6004,DATABASE!$B$5:$B$6004,B3491,DATABASE!$X$5:$X$6004,1),0)</f>
        <v/>
      </c>
      <c r="W3491" s="31">
        <f>IFERROR(COUNTIFS(DATABASE!$B$5:$B$6004,B3491,DATABASE!$X$5:$X$6004,1),0)</f>
        <v/>
      </c>
      <c r="X3491" s="49">
        <f>--AND(ISNUMBER(B3491),C3491&lt;&gt;"",L3491&lt;&gt;"",M3491&lt;&gt;"")</f>
        <v/>
      </c>
    </row>
    <row r="3492" ht="15" customHeight="1" s="111">
      <c r="A3492" s="50" t="inlineStr">
        <is>
          <t>JUL</t>
        </is>
      </c>
      <c r="B3492" s="51">
        <f>JUL!A493</f>
        <v/>
      </c>
      <c r="C3492" s="52">
        <f>JUL!B493</f>
        <v/>
      </c>
      <c r="D3492" s="52">
        <f>JUL!C493</f>
        <v/>
      </c>
      <c r="E3492" s="52">
        <f>JUL!D493</f>
        <v/>
      </c>
      <c r="F3492" s="52">
        <f>JUL!E493</f>
        <v/>
      </c>
      <c r="G3492" s="52">
        <f>JUL!F493</f>
        <v/>
      </c>
      <c r="H3492" s="52">
        <f>JUL!G493</f>
        <v/>
      </c>
      <c r="I3492" s="53">
        <f>JUL!H493</f>
        <v/>
      </c>
      <c r="J3492" s="53">
        <f>JUL!I493</f>
        <v/>
      </c>
      <c r="K3492" s="52">
        <f>JUL!J493</f>
        <v/>
      </c>
      <c r="L3492" s="52">
        <f>JUL!K493</f>
        <v/>
      </c>
      <c r="M3492" s="54">
        <f>JUL!L493</f>
        <v/>
      </c>
      <c r="N3492" s="52">
        <f>JUL!M493</f>
        <v/>
      </c>
      <c r="O3492" s="52">
        <f>JUL!N493</f>
        <v/>
      </c>
      <c r="P3492" s="52">
        <f>JUL!O493</f>
        <v/>
      </c>
      <c r="Q3492" s="52">
        <f>JUL!P493</f>
        <v/>
      </c>
      <c r="R3492" s="52">
        <f>JUL!Q493</f>
        <v/>
      </c>
      <c r="S3492" s="54">
        <f>S3491+IF(X3492=0,0,M3492)</f>
        <v/>
      </c>
      <c r="T3492" s="55">
        <f>MAX(T3491,S3492)</f>
        <v/>
      </c>
      <c r="U3492" s="56">
        <f>S3492-T3492</f>
        <v/>
      </c>
      <c r="V3492" s="55">
        <f>IFERROR(SUMIFS(DATABASE!$M$5:$M$6004,DATABASE!$B$5:$B$6004,B3492,DATABASE!$X$5:$X$6004,1),0)</f>
        <v/>
      </c>
      <c r="W3492" s="57">
        <f>IFERROR(COUNTIFS(DATABASE!$B$5:$B$6004,B3492,DATABASE!$X$5:$X$6004,1),0)</f>
        <v/>
      </c>
      <c r="X3492" s="58">
        <f>--AND(ISNUMBER(B3492),C3492&lt;&gt;"",L3492&lt;&gt;"",M3492&lt;&gt;"")</f>
        <v/>
      </c>
    </row>
    <row r="3493" ht="15" customHeight="1" s="111">
      <c r="A3493" s="42" t="inlineStr">
        <is>
          <t>JUL</t>
        </is>
      </c>
      <c r="B3493" s="43">
        <f>JUL!A494</f>
        <v/>
      </c>
      <c r="C3493" s="44">
        <f>JUL!B494</f>
        <v/>
      </c>
      <c r="D3493" s="44">
        <f>JUL!C494</f>
        <v/>
      </c>
      <c r="E3493" s="44">
        <f>JUL!D494</f>
        <v/>
      </c>
      <c r="F3493" s="44">
        <f>JUL!E494</f>
        <v/>
      </c>
      <c r="G3493" s="44">
        <f>JUL!F494</f>
        <v/>
      </c>
      <c r="H3493" s="44">
        <f>JUL!G494</f>
        <v/>
      </c>
      <c r="I3493" s="45">
        <f>JUL!H494</f>
        <v/>
      </c>
      <c r="J3493" s="45">
        <f>JUL!I494</f>
        <v/>
      </c>
      <c r="K3493" s="44">
        <f>JUL!J494</f>
        <v/>
      </c>
      <c r="L3493" s="44">
        <f>JUL!K494</f>
        <v/>
      </c>
      <c r="M3493" s="46">
        <f>JUL!L494</f>
        <v/>
      </c>
      <c r="N3493" s="44">
        <f>JUL!M494</f>
        <v/>
      </c>
      <c r="O3493" s="44">
        <f>JUL!N494</f>
        <v/>
      </c>
      <c r="P3493" s="44">
        <f>JUL!O494</f>
        <v/>
      </c>
      <c r="Q3493" s="44">
        <f>JUL!P494</f>
        <v/>
      </c>
      <c r="R3493" s="44">
        <f>JUL!Q494</f>
        <v/>
      </c>
      <c r="S3493" s="46">
        <f>S3492+IF(X3493=0,0,M3493)</f>
        <v/>
      </c>
      <c r="T3493" s="47">
        <f>MAX(T3492,S3493)</f>
        <v/>
      </c>
      <c r="U3493" s="48">
        <f>S3493-T3493</f>
        <v/>
      </c>
      <c r="V3493" s="47">
        <f>IFERROR(SUMIFS(DATABASE!$M$5:$M$6004,DATABASE!$B$5:$B$6004,B3493,DATABASE!$X$5:$X$6004,1),0)</f>
        <v/>
      </c>
      <c r="W3493" s="31">
        <f>IFERROR(COUNTIFS(DATABASE!$B$5:$B$6004,B3493,DATABASE!$X$5:$X$6004,1),0)</f>
        <v/>
      </c>
      <c r="X3493" s="49">
        <f>--AND(ISNUMBER(B3493),C3493&lt;&gt;"",L3493&lt;&gt;"",M3493&lt;&gt;"")</f>
        <v/>
      </c>
    </row>
    <row r="3494" ht="15" customHeight="1" s="111">
      <c r="A3494" s="50" t="inlineStr">
        <is>
          <t>JUL</t>
        </is>
      </c>
      <c r="B3494" s="51">
        <f>JUL!A495</f>
        <v/>
      </c>
      <c r="C3494" s="52">
        <f>JUL!B495</f>
        <v/>
      </c>
      <c r="D3494" s="52">
        <f>JUL!C495</f>
        <v/>
      </c>
      <c r="E3494" s="52">
        <f>JUL!D495</f>
        <v/>
      </c>
      <c r="F3494" s="52">
        <f>JUL!E495</f>
        <v/>
      </c>
      <c r="G3494" s="52">
        <f>JUL!F495</f>
        <v/>
      </c>
      <c r="H3494" s="52">
        <f>JUL!G495</f>
        <v/>
      </c>
      <c r="I3494" s="53">
        <f>JUL!H495</f>
        <v/>
      </c>
      <c r="J3494" s="53">
        <f>JUL!I495</f>
        <v/>
      </c>
      <c r="K3494" s="52">
        <f>JUL!J495</f>
        <v/>
      </c>
      <c r="L3494" s="52">
        <f>JUL!K495</f>
        <v/>
      </c>
      <c r="M3494" s="54">
        <f>JUL!L495</f>
        <v/>
      </c>
      <c r="N3494" s="52">
        <f>JUL!M495</f>
        <v/>
      </c>
      <c r="O3494" s="52">
        <f>JUL!N495</f>
        <v/>
      </c>
      <c r="P3494" s="52">
        <f>JUL!O495</f>
        <v/>
      </c>
      <c r="Q3494" s="52">
        <f>JUL!P495</f>
        <v/>
      </c>
      <c r="R3494" s="52">
        <f>JUL!Q495</f>
        <v/>
      </c>
      <c r="S3494" s="54">
        <f>S3493+IF(X3494=0,0,M3494)</f>
        <v/>
      </c>
      <c r="T3494" s="55">
        <f>MAX(T3493,S3494)</f>
        <v/>
      </c>
      <c r="U3494" s="56">
        <f>S3494-T3494</f>
        <v/>
      </c>
      <c r="V3494" s="55">
        <f>IFERROR(SUMIFS(DATABASE!$M$5:$M$6004,DATABASE!$B$5:$B$6004,B3494,DATABASE!$X$5:$X$6004,1),0)</f>
        <v/>
      </c>
      <c r="W3494" s="57">
        <f>IFERROR(COUNTIFS(DATABASE!$B$5:$B$6004,B3494,DATABASE!$X$5:$X$6004,1),0)</f>
        <v/>
      </c>
      <c r="X3494" s="58">
        <f>--AND(ISNUMBER(B3494),C3494&lt;&gt;"",L3494&lt;&gt;"",M3494&lt;&gt;"")</f>
        <v/>
      </c>
    </row>
    <row r="3495" ht="15" customHeight="1" s="111">
      <c r="A3495" s="42" t="inlineStr">
        <is>
          <t>JUL</t>
        </is>
      </c>
      <c r="B3495" s="43">
        <f>JUL!A496</f>
        <v/>
      </c>
      <c r="C3495" s="44">
        <f>JUL!B496</f>
        <v/>
      </c>
      <c r="D3495" s="44">
        <f>JUL!C496</f>
        <v/>
      </c>
      <c r="E3495" s="44">
        <f>JUL!D496</f>
        <v/>
      </c>
      <c r="F3495" s="44">
        <f>JUL!E496</f>
        <v/>
      </c>
      <c r="G3495" s="44">
        <f>JUL!F496</f>
        <v/>
      </c>
      <c r="H3495" s="44">
        <f>JUL!G496</f>
        <v/>
      </c>
      <c r="I3495" s="45">
        <f>JUL!H496</f>
        <v/>
      </c>
      <c r="J3495" s="45">
        <f>JUL!I496</f>
        <v/>
      </c>
      <c r="K3495" s="44">
        <f>JUL!J496</f>
        <v/>
      </c>
      <c r="L3495" s="44">
        <f>JUL!K496</f>
        <v/>
      </c>
      <c r="M3495" s="46">
        <f>JUL!L496</f>
        <v/>
      </c>
      <c r="N3495" s="44">
        <f>JUL!M496</f>
        <v/>
      </c>
      <c r="O3495" s="44">
        <f>JUL!N496</f>
        <v/>
      </c>
      <c r="P3495" s="44">
        <f>JUL!O496</f>
        <v/>
      </c>
      <c r="Q3495" s="44">
        <f>JUL!P496</f>
        <v/>
      </c>
      <c r="R3495" s="44">
        <f>JUL!Q496</f>
        <v/>
      </c>
      <c r="S3495" s="46">
        <f>S3494+IF(X3495=0,0,M3495)</f>
        <v/>
      </c>
      <c r="T3495" s="47">
        <f>MAX(T3494,S3495)</f>
        <v/>
      </c>
      <c r="U3495" s="48">
        <f>S3495-T3495</f>
        <v/>
      </c>
      <c r="V3495" s="47">
        <f>IFERROR(SUMIFS(DATABASE!$M$5:$M$6004,DATABASE!$B$5:$B$6004,B3495,DATABASE!$X$5:$X$6004,1),0)</f>
        <v/>
      </c>
      <c r="W3495" s="31">
        <f>IFERROR(COUNTIFS(DATABASE!$B$5:$B$6004,B3495,DATABASE!$X$5:$X$6004,1),0)</f>
        <v/>
      </c>
      <c r="X3495" s="49">
        <f>--AND(ISNUMBER(B3495),C3495&lt;&gt;"",L3495&lt;&gt;"",M3495&lt;&gt;"")</f>
        <v/>
      </c>
    </row>
    <row r="3496" ht="15" customHeight="1" s="111">
      <c r="A3496" s="50" t="inlineStr">
        <is>
          <t>JUL</t>
        </is>
      </c>
      <c r="B3496" s="51">
        <f>JUL!A497</f>
        <v/>
      </c>
      <c r="C3496" s="52">
        <f>JUL!B497</f>
        <v/>
      </c>
      <c r="D3496" s="52">
        <f>JUL!C497</f>
        <v/>
      </c>
      <c r="E3496" s="52">
        <f>JUL!D497</f>
        <v/>
      </c>
      <c r="F3496" s="52">
        <f>JUL!E497</f>
        <v/>
      </c>
      <c r="G3496" s="52">
        <f>JUL!F497</f>
        <v/>
      </c>
      <c r="H3496" s="52">
        <f>JUL!G497</f>
        <v/>
      </c>
      <c r="I3496" s="53">
        <f>JUL!H497</f>
        <v/>
      </c>
      <c r="J3496" s="53">
        <f>JUL!I497</f>
        <v/>
      </c>
      <c r="K3496" s="52">
        <f>JUL!J497</f>
        <v/>
      </c>
      <c r="L3496" s="52">
        <f>JUL!K497</f>
        <v/>
      </c>
      <c r="M3496" s="54">
        <f>JUL!L497</f>
        <v/>
      </c>
      <c r="N3496" s="52">
        <f>JUL!M497</f>
        <v/>
      </c>
      <c r="O3496" s="52">
        <f>JUL!N497</f>
        <v/>
      </c>
      <c r="P3496" s="52">
        <f>JUL!O497</f>
        <v/>
      </c>
      <c r="Q3496" s="52">
        <f>JUL!P497</f>
        <v/>
      </c>
      <c r="R3496" s="52">
        <f>JUL!Q497</f>
        <v/>
      </c>
      <c r="S3496" s="54">
        <f>S3495+IF(X3496=0,0,M3496)</f>
        <v/>
      </c>
      <c r="T3496" s="55">
        <f>MAX(T3495,S3496)</f>
        <v/>
      </c>
      <c r="U3496" s="56">
        <f>S3496-T3496</f>
        <v/>
      </c>
      <c r="V3496" s="55">
        <f>IFERROR(SUMIFS(DATABASE!$M$5:$M$6004,DATABASE!$B$5:$B$6004,B3496,DATABASE!$X$5:$X$6004,1),0)</f>
        <v/>
      </c>
      <c r="W3496" s="57">
        <f>IFERROR(COUNTIFS(DATABASE!$B$5:$B$6004,B3496,DATABASE!$X$5:$X$6004,1),0)</f>
        <v/>
      </c>
      <c r="X3496" s="58">
        <f>--AND(ISNUMBER(B3496),C3496&lt;&gt;"",L3496&lt;&gt;"",M3496&lt;&gt;"")</f>
        <v/>
      </c>
    </row>
    <row r="3497" ht="15" customHeight="1" s="111">
      <c r="A3497" s="42" t="inlineStr">
        <is>
          <t>JUL</t>
        </is>
      </c>
      <c r="B3497" s="43">
        <f>JUL!A498</f>
        <v/>
      </c>
      <c r="C3497" s="44">
        <f>JUL!B498</f>
        <v/>
      </c>
      <c r="D3497" s="44">
        <f>JUL!C498</f>
        <v/>
      </c>
      <c r="E3497" s="44">
        <f>JUL!D498</f>
        <v/>
      </c>
      <c r="F3497" s="44">
        <f>JUL!E498</f>
        <v/>
      </c>
      <c r="G3497" s="44">
        <f>JUL!F498</f>
        <v/>
      </c>
      <c r="H3497" s="44">
        <f>JUL!G498</f>
        <v/>
      </c>
      <c r="I3497" s="45">
        <f>JUL!H498</f>
        <v/>
      </c>
      <c r="J3497" s="45">
        <f>JUL!I498</f>
        <v/>
      </c>
      <c r="K3497" s="44">
        <f>JUL!J498</f>
        <v/>
      </c>
      <c r="L3497" s="44">
        <f>JUL!K498</f>
        <v/>
      </c>
      <c r="M3497" s="46">
        <f>JUL!L498</f>
        <v/>
      </c>
      <c r="N3497" s="44">
        <f>JUL!M498</f>
        <v/>
      </c>
      <c r="O3497" s="44">
        <f>JUL!N498</f>
        <v/>
      </c>
      <c r="P3497" s="44">
        <f>JUL!O498</f>
        <v/>
      </c>
      <c r="Q3497" s="44">
        <f>JUL!P498</f>
        <v/>
      </c>
      <c r="R3497" s="44">
        <f>JUL!Q498</f>
        <v/>
      </c>
      <c r="S3497" s="46">
        <f>S3496+IF(X3497=0,0,M3497)</f>
        <v/>
      </c>
      <c r="T3497" s="47">
        <f>MAX(T3496,S3497)</f>
        <v/>
      </c>
      <c r="U3497" s="48">
        <f>S3497-T3497</f>
        <v/>
      </c>
      <c r="V3497" s="47">
        <f>IFERROR(SUMIFS(DATABASE!$M$5:$M$6004,DATABASE!$B$5:$B$6004,B3497,DATABASE!$X$5:$X$6004,1),0)</f>
        <v/>
      </c>
      <c r="W3497" s="31">
        <f>IFERROR(COUNTIFS(DATABASE!$B$5:$B$6004,B3497,DATABASE!$X$5:$X$6004,1),0)</f>
        <v/>
      </c>
      <c r="X3497" s="49">
        <f>--AND(ISNUMBER(B3497),C3497&lt;&gt;"",L3497&lt;&gt;"",M3497&lt;&gt;"")</f>
        <v/>
      </c>
    </row>
    <row r="3498" ht="15" customHeight="1" s="111">
      <c r="A3498" s="50" t="inlineStr">
        <is>
          <t>JUL</t>
        </is>
      </c>
      <c r="B3498" s="51">
        <f>JUL!A499</f>
        <v/>
      </c>
      <c r="C3498" s="52">
        <f>JUL!B499</f>
        <v/>
      </c>
      <c r="D3498" s="52">
        <f>JUL!C499</f>
        <v/>
      </c>
      <c r="E3498" s="52">
        <f>JUL!D499</f>
        <v/>
      </c>
      <c r="F3498" s="52">
        <f>JUL!E499</f>
        <v/>
      </c>
      <c r="G3498" s="52">
        <f>JUL!F499</f>
        <v/>
      </c>
      <c r="H3498" s="52">
        <f>JUL!G499</f>
        <v/>
      </c>
      <c r="I3498" s="53">
        <f>JUL!H499</f>
        <v/>
      </c>
      <c r="J3498" s="53">
        <f>JUL!I499</f>
        <v/>
      </c>
      <c r="K3498" s="52">
        <f>JUL!J499</f>
        <v/>
      </c>
      <c r="L3498" s="52">
        <f>JUL!K499</f>
        <v/>
      </c>
      <c r="M3498" s="54">
        <f>JUL!L499</f>
        <v/>
      </c>
      <c r="N3498" s="52">
        <f>JUL!M499</f>
        <v/>
      </c>
      <c r="O3498" s="52">
        <f>JUL!N499</f>
        <v/>
      </c>
      <c r="P3498" s="52">
        <f>JUL!O499</f>
        <v/>
      </c>
      <c r="Q3498" s="52">
        <f>JUL!P499</f>
        <v/>
      </c>
      <c r="R3498" s="52">
        <f>JUL!Q499</f>
        <v/>
      </c>
      <c r="S3498" s="54">
        <f>S3497+IF(X3498=0,0,M3498)</f>
        <v/>
      </c>
      <c r="T3498" s="55">
        <f>MAX(T3497,S3498)</f>
        <v/>
      </c>
      <c r="U3498" s="56">
        <f>S3498-T3498</f>
        <v/>
      </c>
      <c r="V3498" s="55">
        <f>IFERROR(SUMIFS(DATABASE!$M$5:$M$6004,DATABASE!$B$5:$B$6004,B3498,DATABASE!$X$5:$X$6004,1),0)</f>
        <v/>
      </c>
      <c r="W3498" s="57">
        <f>IFERROR(COUNTIFS(DATABASE!$B$5:$B$6004,B3498,DATABASE!$X$5:$X$6004,1),0)</f>
        <v/>
      </c>
      <c r="X3498" s="58">
        <f>--AND(ISNUMBER(B3498),C3498&lt;&gt;"",L3498&lt;&gt;"",M3498&lt;&gt;"")</f>
        <v/>
      </c>
    </row>
    <row r="3499" ht="15" customHeight="1" s="111">
      <c r="A3499" s="42" t="inlineStr">
        <is>
          <t>JUL</t>
        </is>
      </c>
      <c r="B3499" s="43">
        <f>JUL!A500</f>
        <v/>
      </c>
      <c r="C3499" s="44">
        <f>JUL!B500</f>
        <v/>
      </c>
      <c r="D3499" s="44">
        <f>JUL!C500</f>
        <v/>
      </c>
      <c r="E3499" s="44">
        <f>JUL!D500</f>
        <v/>
      </c>
      <c r="F3499" s="44">
        <f>JUL!E500</f>
        <v/>
      </c>
      <c r="G3499" s="44">
        <f>JUL!F500</f>
        <v/>
      </c>
      <c r="H3499" s="44">
        <f>JUL!G500</f>
        <v/>
      </c>
      <c r="I3499" s="45">
        <f>JUL!H500</f>
        <v/>
      </c>
      <c r="J3499" s="45">
        <f>JUL!I500</f>
        <v/>
      </c>
      <c r="K3499" s="44">
        <f>JUL!J500</f>
        <v/>
      </c>
      <c r="L3499" s="44">
        <f>JUL!K500</f>
        <v/>
      </c>
      <c r="M3499" s="46">
        <f>JUL!L500</f>
        <v/>
      </c>
      <c r="N3499" s="44">
        <f>JUL!M500</f>
        <v/>
      </c>
      <c r="O3499" s="44">
        <f>JUL!N500</f>
        <v/>
      </c>
      <c r="P3499" s="44">
        <f>JUL!O500</f>
        <v/>
      </c>
      <c r="Q3499" s="44">
        <f>JUL!P500</f>
        <v/>
      </c>
      <c r="R3499" s="44">
        <f>JUL!Q500</f>
        <v/>
      </c>
      <c r="S3499" s="46">
        <f>S3498+IF(X3499=0,0,M3499)</f>
        <v/>
      </c>
      <c r="T3499" s="47">
        <f>MAX(T3498,S3499)</f>
        <v/>
      </c>
      <c r="U3499" s="48">
        <f>S3499-T3499</f>
        <v/>
      </c>
      <c r="V3499" s="47">
        <f>IFERROR(SUMIFS(DATABASE!$M$5:$M$6004,DATABASE!$B$5:$B$6004,B3499,DATABASE!$X$5:$X$6004,1),0)</f>
        <v/>
      </c>
      <c r="W3499" s="31">
        <f>IFERROR(COUNTIFS(DATABASE!$B$5:$B$6004,B3499,DATABASE!$X$5:$X$6004,1),0)</f>
        <v/>
      </c>
      <c r="X3499" s="49">
        <f>--AND(ISNUMBER(B3499),C3499&lt;&gt;"",L3499&lt;&gt;"",M3499&lt;&gt;"")</f>
        <v/>
      </c>
    </row>
    <row r="3500" ht="15" customHeight="1" s="111">
      <c r="A3500" s="50" t="inlineStr">
        <is>
          <t>JUL</t>
        </is>
      </c>
      <c r="B3500" s="51">
        <f>JUL!A501</f>
        <v/>
      </c>
      <c r="C3500" s="52">
        <f>JUL!B501</f>
        <v/>
      </c>
      <c r="D3500" s="52">
        <f>JUL!C501</f>
        <v/>
      </c>
      <c r="E3500" s="52">
        <f>JUL!D501</f>
        <v/>
      </c>
      <c r="F3500" s="52">
        <f>JUL!E501</f>
        <v/>
      </c>
      <c r="G3500" s="52">
        <f>JUL!F501</f>
        <v/>
      </c>
      <c r="H3500" s="52">
        <f>JUL!G501</f>
        <v/>
      </c>
      <c r="I3500" s="53">
        <f>JUL!H501</f>
        <v/>
      </c>
      <c r="J3500" s="53">
        <f>JUL!I501</f>
        <v/>
      </c>
      <c r="K3500" s="52">
        <f>JUL!J501</f>
        <v/>
      </c>
      <c r="L3500" s="52">
        <f>JUL!K501</f>
        <v/>
      </c>
      <c r="M3500" s="54">
        <f>JUL!L501</f>
        <v/>
      </c>
      <c r="N3500" s="52">
        <f>JUL!M501</f>
        <v/>
      </c>
      <c r="O3500" s="52">
        <f>JUL!N501</f>
        <v/>
      </c>
      <c r="P3500" s="52">
        <f>JUL!O501</f>
        <v/>
      </c>
      <c r="Q3500" s="52">
        <f>JUL!P501</f>
        <v/>
      </c>
      <c r="R3500" s="52">
        <f>JUL!Q501</f>
        <v/>
      </c>
      <c r="S3500" s="54">
        <f>S3499+IF(X3500=0,0,M3500)</f>
        <v/>
      </c>
      <c r="T3500" s="55">
        <f>MAX(T3499,S3500)</f>
        <v/>
      </c>
      <c r="U3500" s="56">
        <f>S3500-T3500</f>
        <v/>
      </c>
      <c r="V3500" s="55">
        <f>IFERROR(SUMIFS(DATABASE!$M$5:$M$6004,DATABASE!$B$5:$B$6004,B3500,DATABASE!$X$5:$X$6004,1),0)</f>
        <v/>
      </c>
      <c r="W3500" s="57">
        <f>IFERROR(COUNTIFS(DATABASE!$B$5:$B$6004,B3500,DATABASE!$X$5:$X$6004,1),0)</f>
        <v/>
      </c>
      <c r="X3500" s="58">
        <f>--AND(ISNUMBER(B3500),C3500&lt;&gt;"",L3500&lt;&gt;"",M3500&lt;&gt;"")</f>
        <v/>
      </c>
    </row>
    <row r="3501" ht="15" customHeight="1" s="111">
      <c r="A3501" s="42" t="inlineStr">
        <is>
          <t>JUL</t>
        </is>
      </c>
      <c r="B3501" s="43">
        <f>JUL!A502</f>
        <v/>
      </c>
      <c r="C3501" s="44">
        <f>JUL!B502</f>
        <v/>
      </c>
      <c r="D3501" s="44">
        <f>JUL!C502</f>
        <v/>
      </c>
      <c r="E3501" s="44">
        <f>JUL!D502</f>
        <v/>
      </c>
      <c r="F3501" s="44">
        <f>JUL!E502</f>
        <v/>
      </c>
      <c r="G3501" s="44">
        <f>JUL!F502</f>
        <v/>
      </c>
      <c r="H3501" s="44">
        <f>JUL!G502</f>
        <v/>
      </c>
      <c r="I3501" s="45">
        <f>JUL!H502</f>
        <v/>
      </c>
      <c r="J3501" s="45">
        <f>JUL!I502</f>
        <v/>
      </c>
      <c r="K3501" s="44">
        <f>JUL!J502</f>
        <v/>
      </c>
      <c r="L3501" s="44">
        <f>JUL!K502</f>
        <v/>
      </c>
      <c r="M3501" s="46">
        <f>JUL!L502</f>
        <v/>
      </c>
      <c r="N3501" s="44">
        <f>JUL!M502</f>
        <v/>
      </c>
      <c r="O3501" s="44">
        <f>JUL!N502</f>
        <v/>
      </c>
      <c r="P3501" s="44">
        <f>JUL!O502</f>
        <v/>
      </c>
      <c r="Q3501" s="44">
        <f>JUL!P502</f>
        <v/>
      </c>
      <c r="R3501" s="44">
        <f>JUL!Q502</f>
        <v/>
      </c>
      <c r="S3501" s="46">
        <f>S3500+IF(X3501=0,0,M3501)</f>
        <v/>
      </c>
      <c r="T3501" s="47">
        <f>MAX(T3500,S3501)</f>
        <v/>
      </c>
      <c r="U3501" s="48">
        <f>S3501-T3501</f>
        <v/>
      </c>
      <c r="V3501" s="47">
        <f>IFERROR(SUMIFS(DATABASE!$M$5:$M$6004,DATABASE!$B$5:$B$6004,B3501,DATABASE!$X$5:$X$6004,1),0)</f>
        <v/>
      </c>
      <c r="W3501" s="31">
        <f>IFERROR(COUNTIFS(DATABASE!$B$5:$B$6004,B3501,DATABASE!$X$5:$X$6004,1),0)</f>
        <v/>
      </c>
      <c r="X3501" s="49">
        <f>--AND(ISNUMBER(B3501),C3501&lt;&gt;"",L3501&lt;&gt;"",M3501&lt;&gt;"")</f>
        <v/>
      </c>
    </row>
    <row r="3502" ht="15" customHeight="1" s="111">
      <c r="A3502" s="50" t="inlineStr">
        <is>
          <t>JUL</t>
        </is>
      </c>
      <c r="B3502" s="51">
        <f>JUL!A503</f>
        <v/>
      </c>
      <c r="C3502" s="52">
        <f>JUL!B503</f>
        <v/>
      </c>
      <c r="D3502" s="52">
        <f>JUL!C503</f>
        <v/>
      </c>
      <c r="E3502" s="52">
        <f>JUL!D503</f>
        <v/>
      </c>
      <c r="F3502" s="52">
        <f>JUL!E503</f>
        <v/>
      </c>
      <c r="G3502" s="52">
        <f>JUL!F503</f>
        <v/>
      </c>
      <c r="H3502" s="52">
        <f>JUL!G503</f>
        <v/>
      </c>
      <c r="I3502" s="53">
        <f>JUL!H503</f>
        <v/>
      </c>
      <c r="J3502" s="53">
        <f>JUL!I503</f>
        <v/>
      </c>
      <c r="K3502" s="52">
        <f>JUL!J503</f>
        <v/>
      </c>
      <c r="L3502" s="52">
        <f>JUL!K503</f>
        <v/>
      </c>
      <c r="M3502" s="54">
        <f>JUL!L503</f>
        <v/>
      </c>
      <c r="N3502" s="52">
        <f>JUL!M503</f>
        <v/>
      </c>
      <c r="O3502" s="52">
        <f>JUL!N503</f>
        <v/>
      </c>
      <c r="P3502" s="52">
        <f>JUL!O503</f>
        <v/>
      </c>
      <c r="Q3502" s="52">
        <f>JUL!P503</f>
        <v/>
      </c>
      <c r="R3502" s="52">
        <f>JUL!Q503</f>
        <v/>
      </c>
      <c r="S3502" s="54">
        <f>S3501+IF(X3502=0,0,M3502)</f>
        <v/>
      </c>
      <c r="T3502" s="55">
        <f>MAX(T3501,S3502)</f>
        <v/>
      </c>
      <c r="U3502" s="56">
        <f>S3502-T3502</f>
        <v/>
      </c>
      <c r="V3502" s="55">
        <f>IFERROR(SUMIFS(DATABASE!$M$5:$M$6004,DATABASE!$B$5:$B$6004,B3502,DATABASE!$X$5:$X$6004,1),0)</f>
        <v/>
      </c>
      <c r="W3502" s="57">
        <f>IFERROR(COUNTIFS(DATABASE!$B$5:$B$6004,B3502,DATABASE!$X$5:$X$6004,1),0)</f>
        <v/>
      </c>
      <c r="X3502" s="58">
        <f>--AND(ISNUMBER(B3502),C3502&lt;&gt;"",L3502&lt;&gt;"",M3502&lt;&gt;"")</f>
        <v/>
      </c>
    </row>
    <row r="3503" ht="15" customHeight="1" s="111">
      <c r="A3503" s="42" t="inlineStr">
        <is>
          <t>JUL</t>
        </is>
      </c>
      <c r="B3503" s="43">
        <f>JUL!A504</f>
        <v/>
      </c>
      <c r="C3503" s="44">
        <f>JUL!B504</f>
        <v/>
      </c>
      <c r="D3503" s="44">
        <f>JUL!C504</f>
        <v/>
      </c>
      <c r="E3503" s="44">
        <f>JUL!D504</f>
        <v/>
      </c>
      <c r="F3503" s="44">
        <f>JUL!E504</f>
        <v/>
      </c>
      <c r="G3503" s="44">
        <f>JUL!F504</f>
        <v/>
      </c>
      <c r="H3503" s="44">
        <f>JUL!G504</f>
        <v/>
      </c>
      <c r="I3503" s="45">
        <f>JUL!H504</f>
        <v/>
      </c>
      <c r="J3503" s="45">
        <f>JUL!I504</f>
        <v/>
      </c>
      <c r="K3503" s="44">
        <f>JUL!J504</f>
        <v/>
      </c>
      <c r="L3503" s="44">
        <f>JUL!K504</f>
        <v/>
      </c>
      <c r="M3503" s="46">
        <f>JUL!L504</f>
        <v/>
      </c>
      <c r="N3503" s="44">
        <f>JUL!M504</f>
        <v/>
      </c>
      <c r="O3503" s="44">
        <f>JUL!N504</f>
        <v/>
      </c>
      <c r="P3503" s="44">
        <f>JUL!O504</f>
        <v/>
      </c>
      <c r="Q3503" s="44">
        <f>JUL!P504</f>
        <v/>
      </c>
      <c r="R3503" s="44">
        <f>JUL!Q504</f>
        <v/>
      </c>
      <c r="S3503" s="46">
        <f>S3502+IF(X3503=0,0,M3503)</f>
        <v/>
      </c>
      <c r="T3503" s="47">
        <f>MAX(T3502,S3503)</f>
        <v/>
      </c>
      <c r="U3503" s="48">
        <f>S3503-T3503</f>
        <v/>
      </c>
      <c r="V3503" s="47">
        <f>IFERROR(SUMIFS(DATABASE!$M$5:$M$6004,DATABASE!$B$5:$B$6004,B3503,DATABASE!$X$5:$X$6004,1),0)</f>
        <v/>
      </c>
      <c r="W3503" s="31">
        <f>IFERROR(COUNTIFS(DATABASE!$B$5:$B$6004,B3503,DATABASE!$X$5:$X$6004,1),0)</f>
        <v/>
      </c>
      <c r="X3503" s="49">
        <f>--AND(ISNUMBER(B3503),C3503&lt;&gt;"",L3503&lt;&gt;"",M3503&lt;&gt;"")</f>
        <v/>
      </c>
    </row>
    <row r="3504" ht="15" customHeight="1" s="111">
      <c r="A3504" s="50" t="inlineStr">
        <is>
          <t>JUL</t>
        </is>
      </c>
      <c r="B3504" s="51">
        <f>JUL!A505</f>
        <v/>
      </c>
      <c r="C3504" s="52">
        <f>JUL!B505</f>
        <v/>
      </c>
      <c r="D3504" s="52">
        <f>JUL!C505</f>
        <v/>
      </c>
      <c r="E3504" s="52">
        <f>JUL!D505</f>
        <v/>
      </c>
      <c r="F3504" s="52">
        <f>JUL!E505</f>
        <v/>
      </c>
      <c r="G3504" s="52">
        <f>JUL!F505</f>
        <v/>
      </c>
      <c r="H3504" s="52">
        <f>JUL!G505</f>
        <v/>
      </c>
      <c r="I3504" s="53">
        <f>JUL!H505</f>
        <v/>
      </c>
      <c r="J3504" s="53">
        <f>JUL!I505</f>
        <v/>
      </c>
      <c r="K3504" s="52">
        <f>JUL!J505</f>
        <v/>
      </c>
      <c r="L3504" s="52">
        <f>JUL!K505</f>
        <v/>
      </c>
      <c r="M3504" s="54">
        <f>JUL!L505</f>
        <v/>
      </c>
      <c r="N3504" s="52">
        <f>JUL!M505</f>
        <v/>
      </c>
      <c r="O3504" s="52">
        <f>JUL!N505</f>
        <v/>
      </c>
      <c r="P3504" s="52">
        <f>JUL!O505</f>
        <v/>
      </c>
      <c r="Q3504" s="52">
        <f>JUL!P505</f>
        <v/>
      </c>
      <c r="R3504" s="52">
        <f>JUL!Q505</f>
        <v/>
      </c>
      <c r="S3504" s="54">
        <f>S3503+IF(X3504=0,0,M3504)</f>
        <v/>
      </c>
      <c r="T3504" s="55">
        <f>MAX(T3503,S3504)</f>
        <v/>
      </c>
      <c r="U3504" s="56">
        <f>S3504-T3504</f>
        <v/>
      </c>
      <c r="V3504" s="55">
        <f>IFERROR(SUMIFS(DATABASE!$M$5:$M$6004,DATABASE!$B$5:$B$6004,B3504,DATABASE!$X$5:$X$6004,1),0)</f>
        <v/>
      </c>
      <c r="W3504" s="57">
        <f>IFERROR(COUNTIFS(DATABASE!$B$5:$B$6004,B3504,DATABASE!$X$5:$X$6004,1),0)</f>
        <v/>
      </c>
      <c r="X3504" s="58">
        <f>--AND(ISNUMBER(B3504),C3504&lt;&gt;"",L3504&lt;&gt;"",M3504&lt;&gt;"")</f>
        <v/>
      </c>
    </row>
    <row r="3505" ht="15" customHeight="1" s="111">
      <c r="A3505" s="42" t="inlineStr">
        <is>
          <t>AUG</t>
        </is>
      </c>
      <c r="B3505" s="43">
        <f>AUG!A6</f>
        <v/>
      </c>
      <c r="C3505" s="44">
        <f>AUG!B6</f>
        <v/>
      </c>
      <c r="D3505" s="44">
        <f>AUG!C6</f>
        <v/>
      </c>
      <c r="E3505" s="44">
        <f>AUG!D6</f>
        <v/>
      </c>
      <c r="F3505" s="44">
        <f>AUG!E6</f>
        <v/>
      </c>
      <c r="G3505" s="44">
        <f>AUG!F6</f>
        <v/>
      </c>
      <c r="H3505" s="44">
        <f>AUG!G6</f>
        <v/>
      </c>
      <c r="I3505" s="45">
        <f>AUG!H6</f>
        <v/>
      </c>
      <c r="J3505" s="45">
        <f>AUG!I6</f>
        <v/>
      </c>
      <c r="K3505" s="44">
        <f>AUG!J6</f>
        <v/>
      </c>
      <c r="L3505" s="44">
        <f>AUG!K6</f>
        <v/>
      </c>
      <c r="M3505" s="46">
        <f>AUG!L6</f>
        <v/>
      </c>
      <c r="N3505" s="44">
        <f>AUG!M6</f>
        <v/>
      </c>
      <c r="O3505" s="44">
        <f>AUG!N6</f>
        <v/>
      </c>
      <c r="P3505" s="44">
        <f>AUG!O6</f>
        <v/>
      </c>
      <c r="Q3505" s="44">
        <f>AUG!P6</f>
        <v/>
      </c>
      <c r="R3505" s="44">
        <f>AUG!Q6</f>
        <v/>
      </c>
      <c r="S3505" s="46">
        <f>S3504+IF(X3505=0,0,M3505)</f>
        <v/>
      </c>
      <c r="T3505" s="47">
        <f>MAX(T3504,S3505)</f>
        <v/>
      </c>
      <c r="U3505" s="48">
        <f>S3505-T3505</f>
        <v/>
      </c>
      <c r="V3505" s="47">
        <f>IFERROR(SUMIFS(DATABASE!$M$5:$M$6004,DATABASE!$B$5:$B$6004,B3505,DATABASE!$X$5:$X$6004,1),0)</f>
        <v/>
      </c>
      <c r="W3505" s="31">
        <f>IFERROR(COUNTIFS(DATABASE!$B$5:$B$6004,B3505,DATABASE!$X$5:$X$6004,1),0)</f>
        <v/>
      </c>
      <c r="X3505" s="49">
        <f>--AND(ISNUMBER(B3505),C3505&lt;&gt;"",L3505&lt;&gt;"",M3505&lt;&gt;"")</f>
        <v/>
      </c>
    </row>
    <row r="3506" ht="15" customHeight="1" s="111">
      <c r="A3506" s="50" t="inlineStr">
        <is>
          <t>AUG</t>
        </is>
      </c>
      <c r="B3506" s="51">
        <f>AUG!A7</f>
        <v/>
      </c>
      <c r="C3506" s="52">
        <f>AUG!B7</f>
        <v/>
      </c>
      <c r="D3506" s="52">
        <f>AUG!C7</f>
        <v/>
      </c>
      <c r="E3506" s="52">
        <f>AUG!D7</f>
        <v/>
      </c>
      <c r="F3506" s="52">
        <f>AUG!E7</f>
        <v/>
      </c>
      <c r="G3506" s="52">
        <f>AUG!F7</f>
        <v/>
      </c>
      <c r="H3506" s="52">
        <f>AUG!G7</f>
        <v/>
      </c>
      <c r="I3506" s="53">
        <f>AUG!H7</f>
        <v/>
      </c>
      <c r="J3506" s="53">
        <f>AUG!I7</f>
        <v/>
      </c>
      <c r="K3506" s="52">
        <f>AUG!J7</f>
        <v/>
      </c>
      <c r="L3506" s="52">
        <f>AUG!K7</f>
        <v/>
      </c>
      <c r="M3506" s="54">
        <f>AUG!L7</f>
        <v/>
      </c>
      <c r="N3506" s="52">
        <f>AUG!M7</f>
        <v/>
      </c>
      <c r="O3506" s="52">
        <f>AUG!N7</f>
        <v/>
      </c>
      <c r="P3506" s="52">
        <f>AUG!O7</f>
        <v/>
      </c>
      <c r="Q3506" s="52">
        <f>AUG!P7</f>
        <v/>
      </c>
      <c r="R3506" s="52">
        <f>AUG!Q7</f>
        <v/>
      </c>
      <c r="S3506" s="54">
        <f>S3505+IF(X3506=0,0,M3506)</f>
        <v/>
      </c>
      <c r="T3506" s="55">
        <f>MAX(T3505,S3506)</f>
        <v/>
      </c>
      <c r="U3506" s="56">
        <f>S3506-T3506</f>
        <v/>
      </c>
      <c r="V3506" s="55">
        <f>IFERROR(SUMIFS(DATABASE!$M$5:$M$6004,DATABASE!$B$5:$B$6004,B3506,DATABASE!$X$5:$X$6004,1),0)</f>
        <v/>
      </c>
      <c r="W3506" s="57">
        <f>IFERROR(COUNTIFS(DATABASE!$B$5:$B$6004,B3506,DATABASE!$X$5:$X$6004,1),0)</f>
        <v/>
      </c>
      <c r="X3506" s="58">
        <f>--AND(ISNUMBER(B3506),C3506&lt;&gt;"",L3506&lt;&gt;"",M3506&lt;&gt;"")</f>
        <v/>
      </c>
    </row>
    <row r="3507" ht="15" customHeight="1" s="111">
      <c r="A3507" s="42" t="inlineStr">
        <is>
          <t>AUG</t>
        </is>
      </c>
      <c r="B3507" s="43">
        <f>AUG!A8</f>
        <v/>
      </c>
      <c r="C3507" s="44">
        <f>AUG!B8</f>
        <v/>
      </c>
      <c r="D3507" s="44">
        <f>AUG!C8</f>
        <v/>
      </c>
      <c r="E3507" s="44">
        <f>AUG!D8</f>
        <v/>
      </c>
      <c r="F3507" s="44">
        <f>AUG!E8</f>
        <v/>
      </c>
      <c r="G3507" s="44">
        <f>AUG!F8</f>
        <v/>
      </c>
      <c r="H3507" s="44">
        <f>AUG!G8</f>
        <v/>
      </c>
      <c r="I3507" s="45">
        <f>AUG!H8</f>
        <v/>
      </c>
      <c r="J3507" s="45">
        <f>AUG!I8</f>
        <v/>
      </c>
      <c r="K3507" s="44">
        <f>AUG!J8</f>
        <v/>
      </c>
      <c r="L3507" s="44">
        <f>AUG!K8</f>
        <v/>
      </c>
      <c r="M3507" s="46">
        <f>AUG!L8</f>
        <v/>
      </c>
      <c r="N3507" s="44">
        <f>AUG!M8</f>
        <v/>
      </c>
      <c r="O3507" s="44">
        <f>AUG!N8</f>
        <v/>
      </c>
      <c r="P3507" s="44">
        <f>AUG!O8</f>
        <v/>
      </c>
      <c r="Q3507" s="44">
        <f>AUG!P8</f>
        <v/>
      </c>
      <c r="R3507" s="44">
        <f>AUG!Q8</f>
        <v/>
      </c>
      <c r="S3507" s="46">
        <f>S3506+IF(X3507=0,0,M3507)</f>
        <v/>
      </c>
      <c r="T3507" s="47">
        <f>MAX(T3506,S3507)</f>
        <v/>
      </c>
      <c r="U3507" s="48">
        <f>S3507-T3507</f>
        <v/>
      </c>
      <c r="V3507" s="47">
        <f>IFERROR(SUMIFS(DATABASE!$M$5:$M$6004,DATABASE!$B$5:$B$6004,B3507,DATABASE!$X$5:$X$6004,1),0)</f>
        <v/>
      </c>
      <c r="W3507" s="31">
        <f>IFERROR(COUNTIFS(DATABASE!$B$5:$B$6004,B3507,DATABASE!$X$5:$X$6004,1),0)</f>
        <v/>
      </c>
      <c r="X3507" s="49">
        <f>--AND(ISNUMBER(B3507),C3507&lt;&gt;"",L3507&lt;&gt;"",M3507&lt;&gt;"")</f>
        <v/>
      </c>
    </row>
    <row r="3508" ht="15" customHeight="1" s="111">
      <c r="A3508" s="50" t="inlineStr">
        <is>
          <t>AUG</t>
        </is>
      </c>
      <c r="B3508" s="51">
        <f>AUG!A9</f>
        <v/>
      </c>
      <c r="C3508" s="52">
        <f>AUG!B9</f>
        <v/>
      </c>
      <c r="D3508" s="52">
        <f>AUG!C9</f>
        <v/>
      </c>
      <c r="E3508" s="52">
        <f>AUG!D9</f>
        <v/>
      </c>
      <c r="F3508" s="52">
        <f>AUG!E9</f>
        <v/>
      </c>
      <c r="G3508" s="52">
        <f>AUG!F9</f>
        <v/>
      </c>
      <c r="H3508" s="52">
        <f>AUG!G9</f>
        <v/>
      </c>
      <c r="I3508" s="53">
        <f>AUG!H9</f>
        <v/>
      </c>
      <c r="J3508" s="53">
        <f>AUG!I9</f>
        <v/>
      </c>
      <c r="K3508" s="52">
        <f>AUG!J9</f>
        <v/>
      </c>
      <c r="L3508" s="52">
        <f>AUG!K9</f>
        <v/>
      </c>
      <c r="M3508" s="54">
        <f>AUG!L9</f>
        <v/>
      </c>
      <c r="N3508" s="52">
        <f>AUG!M9</f>
        <v/>
      </c>
      <c r="O3508" s="52">
        <f>AUG!N9</f>
        <v/>
      </c>
      <c r="P3508" s="52">
        <f>AUG!O9</f>
        <v/>
      </c>
      <c r="Q3508" s="52">
        <f>AUG!P9</f>
        <v/>
      </c>
      <c r="R3508" s="52">
        <f>AUG!Q9</f>
        <v/>
      </c>
      <c r="S3508" s="54">
        <f>S3507+IF(X3508=0,0,M3508)</f>
        <v/>
      </c>
      <c r="T3508" s="55">
        <f>MAX(T3507,S3508)</f>
        <v/>
      </c>
      <c r="U3508" s="56">
        <f>S3508-T3508</f>
        <v/>
      </c>
      <c r="V3508" s="55">
        <f>IFERROR(SUMIFS(DATABASE!$M$5:$M$6004,DATABASE!$B$5:$B$6004,B3508,DATABASE!$X$5:$X$6004,1),0)</f>
        <v/>
      </c>
      <c r="W3508" s="57">
        <f>IFERROR(COUNTIFS(DATABASE!$B$5:$B$6004,B3508,DATABASE!$X$5:$X$6004,1),0)</f>
        <v/>
      </c>
      <c r="X3508" s="58">
        <f>--AND(ISNUMBER(B3508),C3508&lt;&gt;"",L3508&lt;&gt;"",M3508&lt;&gt;"")</f>
        <v/>
      </c>
    </row>
    <row r="3509" ht="15" customHeight="1" s="111">
      <c r="A3509" s="42" t="inlineStr">
        <is>
          <t>AUG</t>
        </is>
      </c>
      <c r="B3509" s="43">
        <f>AUG!A10</f>
        <v/>
      </c>
      <c r="C3509" s="44">
        <f>AUG!B10</f>
        <v/>
      </c>
      <c r="D3509" s="44">
        <f>AUG!C10</f>
        <v/>
      </c>
      <c r="E3509" s="44">
        <f>AUG!D10</f>
        <v/>
      </c>
      <c r="F3509" s="44">
        <f>AUG!E10</f>
        <v/>
      </c>
      <c r="G3509" s="44">
        <f>AUG!F10</f>
        <v/>
      </c>
      <c r="H3509" s="44">
        <f>AUG!G10</f>
        <v/>
      </c>
      <c r="I3509" s="45">
        <f>AUG!H10</f>
        <v/>
      </c>
      <c r="J3509" s="45">
        <f>AUG!I10</f>
        <v/>
      </c>
      <c r="K3509" s="44">
        <f>AUG!J10</f>
        <v/>
      </c>
      <c r="L3509" s="44">
        <f>AUG!K10</f>
        <v/>
      </c>
      <c r="M3509" s="46">
        <f>AUG!L10</f>
        <v/>
      </c>
      <c r="N3509" s="44">
        <f>AUG!M10</f>
        <v/>
      </c>
      <c r="O3509" s="44">
        <f>AUG!N10</f>
        <v/>
      </c>
      <c r="P3509" s="44">
        <f>AUG!O10</f>
        <v/>
      </c>
      <c r="Q3509" s="44">
        <f>AUG!P10</f>
        <v/>
      </c>
      <c r="R3509" s="44">
        <f>AUG!Q10</f>
        <v/>
      </c>
      <c r="S3509" s="46">
        <f>S3508+IF(X3509=0,0,M3509)</f>
        <v/>
      </c>
      <c r="T3509" s="47">
        <f>MAX(T3508,S3509)</f>
        <v/>
      </c>
      <c r="U3509" s="48">
        <f>S3509-T3509</f>
        <v/>
      </c>
      <c r="V3509" s="47">
        <f>IFERROR(SUMIFS(DATABASE!$M$5:$M$6004,DATABASE!$B$5:$B$6004,B3509,DATABASE!$X$5:$X$6004,1),0)</f>
        <v/>
      </c>
      <c r="W3509" s="31">
        <f>IFERROR(COUNTIFS(DATABASE!$B$5:$B$6004,B3509,DATABASE!$X$5:$X$6004,1),0)</f>
        <v/>
      </c>
      <c r="X3509" s="49">
        <f>--AND(ISNUMBER(B3509),C3509&lt;&gt;"",L3509&lt;&gt;"",M3509&lt;&gt;"")</f>
        <v/>
      </c>
    </row>
    <row r="3510" ht="15" customHeight="1" s="111">
      <c r="A3510" s="50" t="inlineStr">
        <is>
          <t>AUG</t>
        </is>
      </c>
      <c r="B3510" s="51">
        <f>AUG!A11</f>
        <v/>
      </c>
      <c r="C3510" s="52">
        <f>AUG!B11</f>
        <v/>
      </c>
      <c r="D3510" s="52">
        <f>AUG!C11</f>
        <v/>
      </c>
      <c r="E3510" s="52">
        <f>AUG!D11</f>
        <v/>
      </c>
      <c r="F3510" s="52">
        <f>AUG!E11</f>
        <v/>
      </c>
      <c r="G3510" s="52">
        <f>AUG!F11</f>
        <v/>
      </c>
      <c r="H3510" s="52">
        <f>AUG!G11</f>
        <v/>
      </c>
      <c r="I3510" s="53">
        <f>AUG!H11</f>
        <v/>
      </c>
      <c r="J3510" s="53">
        <f>AUG!I11</f>
        <v/>
      </c>
      <c r="K3510" s="52">
        <f>AUG!J11</f>
        <v/>
      </c>
      <c r="L3510" s="52">
        <f>AUG!K11</f>
        <v/>
      </c>
      <c r="M3510" s="54">
        <f>AUG!L11</f>
        <v/>
      </c>
      <c r="N3510" s="52">
        <f>AUG!M11</f>
        <v/>
      </c>
      <c r="O3510" s="52">
        <f>AUG!N11</f>
        <v/>
      </c>
      <c r="P3510" s="52">
        <f>AUG!O11</f>
        <v/>
      </c>
      <c r="Q3510" s="52">
        <f>AUG!P11</f>
        <v/>
      </c>
      <c r="R3510" s="52">
        <f>AUG!Q11</f>
        <v/>
      </c>
      <c r="S3510" s="54">
        <f>S3509+IF(X3510=0,0,M3510)</f>
        <v/>
      </c>
      <c r="T3510" s="55">
        <f>MAX(T3509,S3510)</f>
        <v/>
      </c>
      <c r="U3510" s="56">
        <f>S3510-T3510</f>
        <v/>
      </c>
      <c r="V3510" s="55">
        <f>IFERROR(SUMIFS(DATABASE!$M$5:$M$6004,DATABASE!$B$5:$B$6004,B3510,DATABASE!$X$5:$X$6004,1),0)</f>
        <v/>
      </c>
      <c r="W3510" s="57">
        <f>IFERROR(COUNTIFS(DATABASE!$B$5:$B$6004,B3510,DATABASE!$X$5:$X$6004,1),0)</f>
        <v/>
      </c>
      <c r="X3510" s="58">
        <f>--AND(ISNUMBER(B3510),C3510&lt;&gt;"",L3510&lt;&gt;"",M3510&lt;&gt;"")</f>
        <v/>
      </c>
    </row>
    <row r="3511" ht="15" customHeight="1" s="111">
      <c r="A3511" s="42" t="inlineStr">
        <is>
          <t>AUG</t>
        </is>
      </c>
      <c r="B3511" s="43">
        <f>AUG!A12</f>
        <v/>
      </c>
      <c r="C3511" s="44">
        <f>AUG!B12</f>
        <v/>
      </c>
      <c r="D3511" s="44">
        <f>AUG!C12</f>
        <v/>
      </c>
      <c r="E3511" s="44">
        <f>AUG!D12</f>
        <v/>
      </c>
      <c r="F3511" s="44">
        <f>AUG!E12</f>
        <v/>
      </c>
      <c r="G3511" s="44">
        <f>AUG!F12</f>
        <v/>
      </c>
      <c r="H3511" s="44">
        <f>AUG!G12</f>
        <v/>
      </c>
      <c r="I3511" s="45">
        <f>AUG!H12</f>
        <v/>
      </c>
      <c r="J3511" s="45">
        <f>AUG!I12</f>
        <v/>
      </c>
      <c r="K3511" s="44">
        <f>AUG!J12</f>
        <v/>
      </c>
      <c r="L3511" s="44">
        <f>AUG!K12</f>
        <v/>
      </c>
      <c r="M3511" s="46">
        <f>AUG!L12</f>
        <v/>
      </c>
      <c r="N3511" s="44">
        <f>AUG!M12</f>
        <v/>
      </c>
      <c r="O3511" s="44">
        <f>AUG!N12</f>
        <v/>
      </c>
      <c r="P3511" s="44">
        <f>AUG!O12</f>
        <v/>
      </c>
      <c r="Q3511" s="44">
        <f>AUG!P12</f>
        <v/>
      </c>
      <c r="R3511" s="44">
        <f>AUG!Q12</f>
        <v/>
      </c>
      <c r="S3511" s="46">
        <f>S3510+IF(X3511=0,0,M3511)</f>
        <v/>
      </c>
      <c r="T3511" s="47">
        <f>MAX(T3510,S3511)</f>
        <v/>
      </c>
      <c r="U3511" s="48">
        <f>S3511-T3511</f>
        <v/>
      </c>
      <c r="V3511" s="47">
        <f>IFERROR(SUMIFS(DATABASE!$M$5:$M$6004,DATABASE!$B$5:$B$6004,B3511,DATABASE!$X$5:$X$6004,1),0)</f>
        <v/>
      </c>
      <c r="W3511" s="31">
        <f>IFERROR(COUNTIFS(DATABASE!$B$5:$B$6004,B3511,DATABASE!$X$5:$X$6004,1),0)</f>
        <v/>
      </c>
      <c r="X3511" s="49">
        <f>--AND(ISNUMBER(B3511),C3511&lt;&gt;"",L3511&lt;&gt;"",M3511&lt;&gt;"")</f>
        <v/>
      </c>
    </row>
    <row r="3512" ht="15" customHeight="1" s="111">
      <c r="A3512" s="50" t="inlineStr">
        <is>
          <t>AUG</t>
        </is>
      </c>
      <c r="B3512" s="51">
        <f>AUG!A13</f>
        <v/>
      </c>
      <c r="C3512" s="52">
        <f>AUG!B13</f>
        <v/>
      </c>
      <c r="D3512" s="52">
        <f>AUG!C13</f>
        <v/>
      </c>
      <c r="E3512" s="52">
        <f>AUG!D13</f>
        <v/>
      </c>
      <c r="F3512" s="52">
        <f>AUG!E13</f>
        <v/>
      </c>
      <c r="G3512" s="52">
        <f>AUG!F13</f>
        <v/>
      </c>
      <c r="H3512" s="52">
        <f>AUG!G13</f>
        <v/>
      </c>
      <c r="I3512" s="53">
        <f>AUG!H13</f>
        <v/>
      </c>
      <c r="J3512" s="53">
        <f>AUG!I13</f>
        <v/>
      </c>
      <c r="K3512" s="52">
        <f>AUG!J13</f>
        <v/>
      </c>
      <c r="L3512" s="52">
        <f>AUG!K13</f>
        <v/>
      </c>
      <c r="M3512" s="54">
        <f>AUG!L13</f>
        <v/>
      </c>
      <c r="N3512" s="52">
        <f>AUG!M13</f>
        <v/>
      </c>
      <c r="O3512" s="52">
        <f>AUG!N13</f>
        <v/>
      </c>
      <c r="P3512" s="52">
        <f>AUG!O13</f>
        <v/>
      </c>
      <c r="Q3512" s="52">
        <f>AUG!P13</f>
        <v/>
      </c>
      <c r="R3512" s="52">
        <f>AUG!Q13</f>
        <v/>
      </c>
      <c r="S3512" s="54">
        <f>S3511+IF(X3512=0,0,M3512)</f>
        <v/>
      </c>
      <c r="T3512" s="55">
        <f>MAX(T3511,S3512)</f>
        <v/>
      </c>
      <c r="U3512" s="56">
        <f>S3512-T3512</f>
        <v/>
      </c>
      <c r="V3512" s="55">
        <f>IFERROR(SUMIFS(DATABASE!$M$5:$M$6004,DATABASE!$B$5:$B$6004,B3512,DATABASE!$X$5:$X$6004,1),0)</f>
        <v/>
      </c>
      <c r="W3512" s="57">
        <f>IFERROR(COUNTIFS(DATABASE!$B$5:$B$6004,B3512,DATABASE!$X$5:$X$6004,1),0)</f>
        <v/>
      </c>
      <c r="X3512" s="58">
        <f>--AND(ISNUMBER(B3512),C3512&lt;&gt;"",L3512&lt;&gt;"",M3512&lt;&gt;"")</f>
        <v/>
      </c>
    </row>
    <row r="3513" ht="15" customHeight="1" s="111">
      <c r="A3513" s="42" t="inlineStr">
        <is>
          <t>AUG</t>
        </is>
      </c>
      <c r="B3513" s="43">
        <f>AUG!A14</f>
        <v/>
      </c>
      <c r="C3513" s="44">
        <f>AUG!B14</f>
        <v/>
      </c>
      <c r="D3513" s="44">
        <f>AUG!C14</f>
        <v/>
      </c>
      <c r="E3513" s="44">
        <f>AUG!D14</f>
        <v/>
      </c>
      <c r="F3513" s="44">
        <f>AUG!E14</f>
        <v/>
      </c>
      <c r="G3513" s="44">
        <f>AUG!F14</f>
        <v/>
      </c>
      <c r="H3513" s="44">
        <f>AUG!G14</f>
        <v/>
      </c>
      <c r="I3513" s="45">
        <f>AUG!H14</f>
        <v/>
      </c>
      <c r="J3513" s="45">
        <f>AUG!I14</f>
        <v/>
      </c>
      <c r="K3513" s="44">
        <f>AUG!J14</f>
        <v/>
      </c>
      <c r="L3513" s="44">
        <f>AUG!K14</f>
        <v/>
      </c>
      <c r="M3513" s="46">
        <f>AUG!L14</f>
        <v/>
      </c>
      <c r="N3513" s="44">
        <f>AUG!M14</f>
        <v/>
      </c>
      <c r="O3513" s="44">
        <f>AUG!N14</f>
        <v/>
      </c>
      <c r="P3513" s="44">
        <f>AUG!O14</f>
        <v/>
      </c>
      <c r="Q3513" s="44">
        <f>AUG!P14</f>
        <v/>
      </c>
      <c r="R3513" s="44">
        <f>AUG!Q14</f>
        <v/>
      </c>
      <c r="S3513" s="46">
        <f>S3512+IF(X3513=0,0,M3513)</f>
        <v/>
      </c>
      <c r="T3513" s="47">
        <f>MAX(T3512,S3513)</f>
        <v/>
      </c>
      <c r="U3513" s="48">
        <f>S3513-T3513</f>
        <v/>
      </c>
      <c r="V3513" s="47">
        <f>IFERROR(SUMIFS(DATABASE!$M$5:$M$6004,DATABASE!$B$5:$B$6004,B3513,DATABASE!$X$5:$X$6004,1),0)</f>
        <v/>
      </c>
      <c r="W3513" s="31">
        <f>IFERROR(COUNTIFS(DATABASE!$B$5:$B$6004,B3513,DATABASE!$X$5:$X$6004,1),0)</f>
        <v/>
      </c>
      <c r="X3513" s="49">
        <f>--AND(ISNUMBER(B3513),C3513&lt;&gt;"",L3513&lt;&gt;"",M3513&lt;&gt;"")</f>
        <v/>
      </c>
    </row>
    <row r="3514" ht="15" customHeight="1" s="111">
      <c r="A3514" s="50" t="inlineStr">
        <is>
          <t>AUG</t>
        </is>
      </c>
      <c r="B3514" s="51">
        <f>AUG!A15</f>
        <v/>
      </c>
      <c r="C3514" s="52">
        <f>AUG!B15</f>
        <v/>
      </c>
      <c r="D3514" s="52">
        <f>AUG!C15</f>
        <v/>
      </c>
      <c r="E3514" s="52">
        <f>AUG!D15</f>
        <v/>
      </c>
      <c r="F3514" s="52">
        <f>AUG!E15</f>
        <v/>
      </c>
      <c r="G3514" s="52">
        <f>AUG!F15</f>
        <v/>
      </c>
      <c r="H3514" s="52">
        <f>AUG!G15</f>
        <v/>
      </c>
      <c r="I3514" s="53">
        <f>AUG!H15</f>
        <v/>
      </c>
      <c r="J3514" s="53">
        <f>AUG!I15</f>
        <v/>
      </c>
      <c r="K3514" s="52">
        <f>AUG!J15</f>
        <v/>
      </c>
      <c r="L3514" s="52">
        <f>AUG!K15</f>
        <v/>
      </c>
      <c r="M3514" s="54">
        <f>AUG!L15</f>
        <v/>
      </c>
      <c r="N3514" s="52">
        <f>AUG!M15</f>
        <v/>
      </c>
      <c r="O3514" s="52">
        <f>AUG!N15</f>
        <v/>
      </c>
      <c r="P3514" s="52">
        <f>AUG!O15</f>
        <v/>
      </c>
      <c r="Q3514" s="52">
        <f>AUG!P15</f>
        <v/>
      </c>
      <c r="R3514" s="52">
        <f>AUG!Q15</f>
        <v/>
      </c>
      <c r="S3514" s="54">
        <f>S3513+IF(X3514=0,0,M3514)</f>
        <v/>
      </c>
      <c r="T3514" s="55">
        <f>MAX(T3513,S3514)</f>
        <v/>
      </c>
      <c r="U3514" s="56">
        <f>S3514-T3514</f>
        <v/>
      </c>
      <c r="V3514" s="55">
        <f>IFERROR(SUMIFS(DATABASE!$M$5:$M$6004,DATABASE!$B$5:$B$6004,B3514,DATABASE!$X$5:$X$6004,1),0)</f>
        <v/>
      </c>
      <c r="W3514" s="57">
        <f>IFERROR(COUNTIFS(DATABASE!$B$5:$B$6004,B3514,DATABASE!$X$5:$X$6004,1),0)</f>
        <v/>
      </c>
      <c r="X3514" s="58">
        <f>--AND(ISNUMBER(B3514),C3514&lt;&gt;"",L3514&lt;&gt;"",M3514&lt;&gt;"")</f>
        <v/>
      </c>
    </row>
    <row r="3515" ht="15" customHeight="1" s="111">
      <c r="A3515" s="42" t="inlineStr">
        <is>
          <t>AUG</t>
        </is>
      </c>
      <c r="B3515" s="43">
        <f>AUG!A16</f>
        <v/>
      </c>
      <c r="C3515" s="44">
        <f>AUG!B16</f>
        <v/>
      </c>
      <c r="D3515" s="44">
        <f>AUG!C16</f>
        <v/>
      </c>
      <c r="E3515" s="44">
        <f>AUG!D16</f>
        <v/>
      </c>
      <c r="F3515" s="44">
        <f>AUG!E16</f>
        <v/>
      </c>
      <c r="G3515" s="44">
        <f>AUG!F16</f>
        <v/>
      </c>
      <c r="H3515" s="44">
        <f>AUG!G16</f>
        <v/>
      </c>
      <c r="I3515" s="45">
        <f>AUG!H16</f>
        <v/>
      </c>
      <c r="J3515" s="45">
        <f>AUG!I16</f>
        <v/>
      </c>
      <c r="K3515" s="44">
        <f>AUG!J16</f>
        <v/>
      </c>
      <c r="L3515" s="44">
        <f>AUG!K16</f>
        <v/>
      </c>
      <c r="M3515" s="46">
        <f>AUG!L16</f>
        <v/>
      </c>
      <c r="N3515" s="44">
        <f>AUG!M16</f>
        <v/>
      </c>
      <c r="O3515" s="44">
        <f>AUG!N16</f>
        <v/>
      </c>
      <c r="P3515" s="44">
        <f>AUG!O16</f>
        <v/>
      </c>
      <c r="Q3515" s="44">
        <f>AUG!P16</f>
        <v/>
      </c>
      <c r="R3515" s="44">
        <f>AUG!Q16</f>
        <v/>
      </c>
      <c r="S3515" s="46">
        <f>S3514+IF(X3515=0,0,M3515)</f>
        <v/>
      </c>
      <c r="T3515" s="47">
        <f>MAX(T3514,S3515)</f>
        <v/>
      </c>
      <c r="U3515" s="48">
        <f>S3515-T3515</f>
        <v/>
      </c>
      <c r="V3515" s="47">
        <f>IFERROR(SUMIFS(DATABASE!$M$5:$M$6004,DATABASE!$B$5:$B$6004,B3515,DATABASE!$X$5:$X$6004,1),0)</f>
        <v/>
      </c>
      <c r="W3515" s="31">
        <f>IFERROR(COUNTIFS(DATABASE!$B$5:$B$6004,B3515,DATABASE!$X$5:$X$6004,1),0)</f>
        <v/>
      </c>
      <c r="X3515" s="49">
        <f>--AND(ISNUMBER(B3515),C3515&lt;&gt;"",L3515&lt;&gt;"",M3515&lt;&gt;"")</f>
        <v/>
      </c>
    </row>
    <row r="3516" ht="15" customHeight="1" s="111">
      <c r="A3516" s="50" t="inlineStr">
        <is>
          <t>AUG</t>
        </is>
      </c>
      <c r="B3516" s="51">
        <f>AUG!A17</f>
        <v/>
      </c>
      <c r="C3516" s="52">
        <f>AUG!B17</f>
        <v/>
      </c>
      <c r="D3516" s="52">
        <f>AUG!C17</f>
        <v/>
      </c>
      <c r="E3516" s="52">
        <f>AUG!D17</f>
        <v/>
      </c>
      <c r="F3516" s="52">
        <f>AUG!E17</f>
        <v/>
      </c>
      <c r="G3516" s="52">
        <f>AUG!F17</f>
        <v/>
      </c>
      <c r="H3516" s="52">
        <f>AUG!G17</f>
        <v/>
      </c>
      <c r="I3516" s="53">
        <f>AUG!H17</f>
        <v/>
      </c>
      <c r="J3516" s="53">
        <f>AUG!I17</f>
        <v/>
      </c>
      <c r="K3516" s="52">
        <f>AUG!J17</f>
        <v/>
      </c>
      <c r="L3516" s="52">
        <f>AUG!K17</f>
        <v/>
      </c>
      <c r="M3516" s="54">
        <f>AUG!L17</f>
        <v/>
      </c>
      <c r="N3516" s="52">
        <f>AUG!M17</f>
        <v/>
      </c>
      <c r="O3516" s="52">
        <f>AUG!N17</f>
        <v/>
      </c>
      <c r="P3516" s="52">
        <f>AUG!O17</f>
        <v/>
      </c>
      <c r="Q3516" s="52">
        <f>AUG!P17</f>
        <v/>
      </c>
      <c r="R3516" s="52">
        <f>AUG!Q17</f>
        <v/>
      </c>
      <c r="S3516" s="54">
        <f>S3515+IF(X3516=0,0,M3516)</f>
        <v/>
      </c>
      <c r="T3516" s="55">
        <f>MAX(T3515,S3516)</f>
        <v/>
      </c>
      <c r="U3516" s="56">
        <f>S3516-T3516</f>
        <v/>
      </c>
      <c r="V3516" s="55">
        <f>IFERROR(SUMIFS(DATABASE!$M$5:$M$6004,DATABASE!$B$5:$B$6004,B3516,DATABASE!$X$5:$X$6004,1),0)</f>
        <v/>
      </c>
      <c r="W3516" s="57">
        <f>IFERROR(COUNTIFS(DATABASE!$B$5:$B$6004,B3516,DATABASE!$X$5:$X$6004,1),0)</f>
        <v/>
      </c>
      <c r="X3516" s="58">
        <f>--AND(ISNUMBER(B3516),C3516&lt;&gt;"",L3516&lt;&gt;"",M3516&lt;&gt;"")</f>
        <v/>
      </c>
    </row>
    <row r="3517" ht="15" customHeight="1" s="111">
      <c r="A3517" s="42" t="inlineStr">
        <is>
          <t>AUG</t>
        </is>
      </c>
      <c r="B3517" s="43">
        <f>AUG!A18</f>
        <v/>
      </c>
      <c r="C3517" s="44">
        <f>AUG!B18</f>
        <v/>
      </c>
      <c r="D3517" s="44">
        <f>AUG!C18</f>
        <v/>
      </c>
      <c r="E3517" s="44">
        <f>AUG!D18</f>
        <v/>
      </c>
      <c r="F3517" s="44">
        <f>AUG!E18</f>
        <v/>
      </c>
      <c r="G3517" s="44">
        <f>AUG!F18</f>
        <v/>
      </c>
      <c r="H3517" s="44">
        <f>AUG!G18</f>
        <v/>
      </c>
      <c r="I3517" s="45">
        <f>AUG!H18</f>
        <v/>
      </c>
      <c r="J3517" s="45">
        <f>AUG!I18</f>
        <v/>
      </c>
      <c r="K3517" s="44">
        <f>AUG!J18</f>
        <v/>
      </c>
      <c r="L3517" s="44">
        <f>AUG!K18</f>
        <v/>
      </c>
      <c r="M3517" s="46">
        <f>AUG!L18</f>
        <v/>
      </c>
      <c r="N3517" s="44">
        <f>AUG!M18</f>
        <v/>
      </c>
      <c r="O3517" s="44">
        <f>AUG!N18</f>
        <v/>
      </c>
      <c r="P3517" s="44">
        <f>AUG!O18</f>
        <v/>
      </c>
      <c r="Q3517" s="44">
        <f>AUG!P18</f>
        <v/>
      </c>
      <c r="R3517" s="44">
        <f>AUG!Q18</f>
        <v/>
      </c>
      <c r="S3517" s="46">
        <f>S3516+IF(X3517=0,0,M3517)</f>
        <v/>
      </c>
      <c r="T3517" s="47">
        <f>MAX(T3516,S3517)</f>
        <v/>
      </c>
      <c r="U3517" s="48">
        <f>S3517-T3517</f>
        <v/>
      </c>
      <c r="V3517" s="47">
        <f>IFERROR(SUMIFS(DATABASE!$M$5:$M$6004,DATABASE!$B$5:$B$6004,B3517,DATABASE!$X$5:$X$6004,1),0)</f>
        <v/>
      </c>
      <c r="W3517" s="31">
        <f>IFERROR(COUNTIFS(DATABASE!$B$5:$B$6004,B3517,DATABASE!$X$5:$X$6004,1),0)</f>
        <v/>
      </c>
      <c r="X3517" s="49">
        <f>--AND(ISNUMBER(B3517),C3517&lt;&gt;"",L3517&lt;&gt;"",M3517&lt;&gt;"")</f>
        <v/>
      </c>
    </row>
    <row r="3518" ht="15" customHeight="1" s="111">
      <c r="A3518" s="50" t="inlineStr">
        <is>
          <t>AUG</t>
        </is>
      </c>
      <c r="B3518" s="51">
        <f>AUG!A19</f>
        <v/>
      </c>
      <c r="C3518" s="52">
        <f>AUG!B19</f>
        <v/>
      </c>
      <c r="D3518" s="52">
        <f>AUG!C19</f>
        <v/>
      </c>
      <c r="E3518" s="52">
        <f>AUG!D19</f>
        <v/>
      </c>
      <c r="F3518" s="52">
        <f>AUG!E19</f>
        <v/>
      </c>
      <c r="G3518" s="52">
        <f>AUG!F19</f>
        <v/>
      </c>
      <c r="H3518" s="52">
        <f>AUG!G19</f>
        <v/>
      </c>
      <c r="I3518" s="53">
        <f>AUG!H19</f>
        <v/>
      </c>
      <c r="J3518" s="53">
        <f>AUG!I19</f>
        <v/>
      </c>
      <c r="K3518" s="52">
        <f>AUG!J19</f>
        <v/>
      </c>
      <c r="L3518" s="52">
        <f>AUG!K19</f>
        <v/>
      </c>
      <c r="M3518" s="54">
        <f>AUG!L19</f>
        <v/>
      </c>
      <c r="N3518" s="52">
        <f>AUG!M19</f>
        <v/>
      </c>
      <c r="O3518" s="52">
        <f>AUG!N19</f>
        <v/>
      </c>
      <c r="P3518" s="52">
        <f>AUG!O19</f>
        <v/>
      </c>
      <c r="Q3518" s="52">
        <f>AUG!P19</f>
        <v/>
      </c>
      <c r="R3518" s="52">
        <f>AUG!Q19</f>
        <v/>
      </c>
      <c r="S3518" s="54">
        <f>S3517+IF(X3518=0,0,M3518)</f>
        <v/>
      </c>
      <c r="T3518" s="55">
        <f>MAX(T3517,S3518)</f>
        <v/>
      </c>
      <c r="U3518" s="56">
        <f>S3518-T3518</f>
        <v/>
      </c>
      <c r="V3518" s="55">
        <f>IFERROR(SUMIFS(DATABASE!$M$5:$M$6004,DATABASE!$B$5:$B$6004,B3518,DATABASE!$X$5:$X$6004,1),0)</f>
        <v/>
      </c>
      <c r="W3518" s="57">
        <f>IFERROR(COUNTIFS(DATABASE!$B$5:$B$6004,B3518,DATABASE!$X$5:$X$6004,1),0)</f>
        <v/>
      </c>
      <c r="X3518" s="58">
        <f>--AND(ISNUMBER(B3518),C3518&lt;&gt;"",L3518&lt;&gt;"",M3518&lt;&gt;"")</f>
        <v/>
      </c>
    </row>
    <row r="3519" ht="15" customHeight="1" s="111">
      <c r="A3519" s="42" t="inlineStr">
        <is>
          <t>AUG</t>
        </is>
      </c>
      <c r="B3519" s="43">
        <f>AUG!A20</f>
        <v/>
      </c>
      <c r="C3519" s="44">
        <f>AUG!B20</f>
        <v/>
      </c>
      <c r="D3519" s="44">
        <f>AUG!C20</f>
        <v/>
      </c>
      <c r="E3519" s="44">
        <f>AUG!D20</f>
        <v/>
      </c>
      <c r="F3519" s="44">
        <f>AUG!E20</f>
        <v/>
      </c>
      <c r="G3519" s="44">
        <f>AUG!F20</f>
        <v/>
      </c>
      <c r="H3519" s="44">
        <f>AUG!G20</f>
        <v/>
      </c>
      <c r="I3519" s="45">
        <f>AUG!H20</f>
        <v/>
      </c>
      <c r="J3519" s="45">
        <f>AUG!I20</f>
        <v/>
      </c>
      <c r="K3519" s="44">
        <f>AUG!J20</f>
        <v/>
      </c>
      <c r="L3519" s="44">
        <f>AUG!K20</f>
        <v/>
      </c>
      <c r="M3519" s="46">
        <f>AUG!L20</f>
        <v/>
      </c>
      <c r="N3519" s="44">
        <f>AUG!M20</f>
        <v/>
      </c>
      <c r="O3519" s="44">
        <f>AUG!N20</f>
        <v/>
      </c>
      <c r="P3519" s="44">
        <f>AUG!O20</f>
        <v/>
      </c>
      <c r="Q3519" s="44">
        <f>AUG!P20</f>
        <v/>
      </c>
      <c r="R3519" s="44">
        <f>AUG!Q20</f>
        <v/>
      </c>
      <c r="S3519" s="46">
        <f>S3518+IF(X3519=0,0,M3519)</f>
        <v/>
      </c>
      <c r="T3519" s="47">
        <f>MAX(T3518,S3519)</f>
        <v/>
      </c>
      <c r="U3519" s="48">
        <f>S3519-T3519</f>
        <v/>
      </c>
      <c r="V3519" s="47">
        <f>IFERROR(SUMIFS(DATABASE!$M$5:$M$6004,DATABASE!$B$5:$B$6004,B3519,DATABASE!$X$5:$X$6004,1),0)</f>
        <v/>
      </c>
      <c r="W3519" s="31">
        <f>IFERROR(COUNTIFS(DATABASE!$B$5:$B$6004,B3519,DATABASE!$X$5:$X$6004,1),0)</f>
        <v/>
      </c>
      <c r="X3519" s="49">
        <f>--AND(ISNUMBER(B3519),C3519&lt;&gt;"",L3519&lt;&gt;"",M3519&lt;&gt;"")</f>
        <v/>
      </c>
    </row>
    <row r="3520" ht="15" customHeight="1" s="111">
      <c r="A3520" s="50" t="inlineStr">
        <is>
          <t>AUG</t>
        </is>
      </c>
      <c r="B3520" s="51">
        <f>AUG!A21</f>
        <v/>
      </c>
      <c r="C3520" s="52">
        <f>AUG!B21</f>
        <v/>
      </c>
      <c r="D3520" s="52">
        <f>AUG!C21</f>
        <v/>
      </c>
      <c r="E3520" s="52">
        <f>AUG!D21</f>
        <v/>
      </c>
      <c r="F3520" s="52">
        <f>AUG!E21</f>
        <v/>
      </c>
      <c r="G3520" s="52">
        <f>AUG!F21</f>
        <v/>
      </c>
      <c r="H3520" s="52">
        <f>AUG!G21</f>
        <v/>
      </c>
      <c r="I3520" s="53">
        <f>AUG!H21</f>
        <v/>
      </c>
      <c r="J3520" s="53">
        <f>AUG!I21</f>
        <v/>
      </c>
      <c r="K3520" s="52">
        <f>AUG!J21</f>
        <v/>
      </c>
      <c r="L3520" s="52">
        <f>AUG!K21</f>
        <v/>
      </c>
      <c r="M3520" s="54">
        <f>AUG!L21</f>
        <v/>
      </c>
      <c r="N3520" s="52">
        <f>AUG!M21</f>
        <v/>
      </c>
      <c r="O3520" s="52">
        <f>AUG!N21</f>
        <v/>
      </c>
      <c r="P3520" s="52">
        <f>AUG!O21</f>
        <v/>
      </c>
      <c r="Q3520" s="52">
        <f>AUG!P21</f>
        <v/>
      </c>
      <c r="R3520" s="52">
        <f>AUG!Q21</f>
        <v/>
      </c>
      <c r="S3520" s="54">
        <f>S3519+IF(X3520=0,0,M3520)</f>
        <v/>
      </c>
      <c r="T3520" s="55">
        <f>MAX(T3519,S3520)</f>
        <v/>
      </c>
      <c r="U3520" s="56">
        <f>S3520-T3520</f>
        <v/>
      </c>
      <c r="V3520" s="55">
        <f>IFERROR(SUMIFS(DATABASE!$M$5:$M$6004,DATABASE!$B$5:$B$6004,B3520,DATABASE!$X$5:$X$6004,1),0)</f>
        <v/>
      </c>
      <c r="W3520" s="57">
        <f>IFERROR(COUNTIFS(DATABASE!$B$5:$B$6004,B3520,DATABASE!$X$5:$X$6004,1),0)</f>
        <v/>
      </c>
      <c r="X3520" s="58">
        <f>--AND(ISNUMBER(B3520),C3520&lt;&gt;"",L3520&lt;&gt;"",M3520&lt;&gt;"")</f>
        <v/>
      </c>
    </row>
    <row r="3521" ht="15" customHeight="1" s="111">
      <c r="A3521" s="42" t="inlineStr">
        <is>
          <t>AUG</t>
        </is>
      </c>
      <c r="B3521" s="43">
        <f>AUG!A22</f>
        <v/>
      </c>
      <c r="C3521" s="44">
        <f>AUG!B22</f>
        <v/>
      </c>
      <c r="D3521" s="44">
        <f>AUG!C22</f>
        <v/>
      </c>
      <c r="E3521" s="44">
        <f>AUG!D22</f>
        <v/>
      </c>
      <c r="F3521" s="44">
        <f>AUG!E22</f>
        <v/>
      </c>
      <c r="G3521" s="44">
        <f>AUG!F22</f>
        <v/>
      </c>
      <c r="H3521" s="44">
        <f>AUG!G22</f>
        <v/>
      </c>
      <c r="I3521" s="45">
        <f>AUG!H22</f>
        <v/>
      </c>
      <c r="J3521" s="45">
        <f>AUG!I22</f>
        <v/>
      </c>
      <c r="K3521" s="44">
        <f>AUG!J22</f>
        <v/>
      </c>
      <c r="L3521" s="44">
        <f>AUG!K22</f>
        <v/>
      </c>
      <c r="M3521" s="46">
        <f>AUG!L22</f>
        <v/>
      </c>
      <c r="N3521" s="44">
        <f>AUG!M22</f>
        <v/>
      </c>
      <c r="O3521" s="44">
        <f>AUG!N22</f>
        <v/>
      </c>
      <c r="P3521" s="44">
        <f>AUG!O22</f>
        <v/>
      </c>
      <c r="Q3521" s="44">
        <f>AUG!P22</f>
        <v/>
      </c>
      <c r="R3521" s="44">
        <f>AUG!Q22</f>
        <v/>
      </c>
      <c r="S3521" s="46">
        <f>S3520+IF(X3521=0,0,M3521)</f>
        <v/>
      </c>
      <c r="T3521" s="47">
        <f>MAX(T3520,S3521)</f>
        <v/>
      </c>
      <c r="U3521" s="48">
        <f>S3521-T3521</f>
        <v/>
      </c>
      <c r="V3521" s="47">
        <f>IFERROR(SUMIFS(DATABASE!$M$5:$M$6004,DATABASE!$B$5:$B$6004,B3521,DATABASE!$X$5:$X$6004,1),0)</f>
        <v/>
      </c>
      <c r="W3521" s="31">
        <f>IFERROR(COUNTIFS(DATABASE!$B$5:$B$6004,B3521,DATABASE!$X$5:$X$6004,1),0)</f>
        <v/>
      </c>
      <c r="X3521" s="49">
        <f>--AND(ISNUMBER(B3521),C3521&lt;&gt;"",L3521&lt;&gt;"",M3521&lt;&gt;"")</f>
        <v/>
      </c>
    </row>
    <row r="3522" ht="15" customHeight="1" s="111">
      <c r="A3522" s="50" t="inlineStr">
        <is>
          <t>AUG</t>
        </is>
      </c>
      <c r="B3522" s="51">
        <f>AUG!A23</f>
        <v/>
      </c>
      <c r="C3522" s="52">
        <f>AUG!B23</f>
        <v/>
      </c>
      <c r="D3522" s="52">
        <f>AUG!C23</f>
        <v/>
      </c>
      <c r="E3522" s="52">
        <f>AUG!D23</f>
        <v/>
      </c>
      <c r="F3522" s="52">
        <f>AUG!E23</f>
        <v/>
      </c>
      <c r="G3522" s="52">
        <f>AUG!F23</f>
        <v/>
      </c>
      <c r="H3522" s="52">
        <f>AUG!G23</f>
        <v/>
      </c>
      <c r="I3522" s="53">
        <f>AUG!H23</f>
        <v/>
      </c>
      <c r="J3522" s="53">
        <f>AUG!I23</f>
        <v/>
      </c>
      <c r="K3522" s="52">
        <f>AUG!J23</f>
        <v/>
      </c>
      <c r="L3522" s="52">
        <f>AUG!K23</f>
        <v/>
      </c>
      <c r="M3522" s="54">
        <f>AUG!L23</f>
        <v/>
      </c>
      <c r="N3522" s="52">
        <f>AUG!M23</f>
        <v/>
      </c>
      <c r="O3522" s="52">
        <f>AUG!N23</f>
        <v/>
      </c>
      <c r="P3522" s="52">
        <f>AUG!O23</f>
        <v/>
      </c>
      <c r="Q3522" s="52">
        <f>AUG!P23</f>
        <v/>
      </c>
      <c r="R3522" s="52">
        <f>AUG!Q23</f>
        <v/>
      </c>
      <c r="S3522" s="54">
        <f>S3521+IF(X3522=0,0,M3522)</f>
        <v/>
      </c>
      <c r="T3522" s="55">
        <f>MAX(T3521,S3522)</f>
        <v/>
      </c>
      <c r="U3522" s="56">
        <f>S3522-T3522</f>
        <v/>
      </c>
      <c r="V3522" s="55">
        <f>IFERROR(SUMIFS(DATABASE!$M$5:$M$6004,DATABASE!$B$5:$B$6004,B3522,DATABASE!$X$5:$X$6004,1),0)</f>
        <v/>
      </c>
      <c r="W3522" s="57">
        <f>IFERROR(COUNTIFS(DATABASE!$B$5:$B$6004,B3522,DATABASE!$X$5:$X$6004,1),0)</f>
        <v/>
      </c>
      <c r="X3522" s="58">
        <f>--AND(ISNUMBER(B3522),C3522&lt;&gt;"",L3522&lt;&gt;"",M3522&lt;&gt;"")</f>
        <v/>
      </c>
    </row>
    <row r="3523" ht="15" customHeight="1" s="111">
      <c r="A3523" s="42" t="inlineStr">
        <is>
          <t>AUG</t>
        </is>
      </c>
      <c r="B3523" s="43">
        <f>AUG!A24</f>
        <v/>
      </c>
      <c r="C3523" s="44">
        <f>AUG!B24</f>
        <v/>
      </c>
      <c r="D3523" s="44">
        <f>AUG!C24</f>
        <v/>
      </c>
      <c r="E3523" s="44">
        <f>AUG!D24</f>
        <v/>
      </c>
      <c r="F3523" s="44">
        <f>AUG!E24</f>
        <v/>
      </c>
      <c r="G3523" s="44">
        <f>AUG!F24</f>
        <v/>
      </c>
      <c r="H3523" s="44">
        <f>AUG!G24</f>
        <v/>
      </c>
      <c r="I3523" s="45">
        <f>AUG!H24</f>
        <v/>
      </c>
      <c r="J3523" s="45">
        <f>AUG!I24</f>
        <v/>
      </c>
      <c r="K3523" s="44">
        <f>AUG!J24</f>
        <v/>
      </c>
      <c r="L3523" s="44">
        <f>AUG!K24</f>
        <v/>
      </c>
      <c r="M3523" s="46">
        <f>AUG!L24</f>
        <v/>
      </c>
      <c r="N3523" s="44">
        <f>AUG!M24</f>
        <v/>
      </c>
      <c r="O3523" s="44">
        <f>AUG!N24</f>
        <v/>
      </c>
      <c r="P3523" s="44">
        <f>AUG!O24</f>
        <v/>
      </c>
      <c r="Q3523" s="44">
        <f>AUG!P24</f>
        <v/>
      </c>
      <c r="R3523" s="44">
        <f>AUG!Q24</f>
        <v/>
      </c>
      <c r="S3523" s="46">
        <f>S3522+IF(X3523=0,0,M3523)</f>
        <v/>
      </c>
      <c r="T3523" s="47">
        <f>MAX(T3522,S3523)</f>
        <v/>
      </c>
      <c r="U3523" s="48">
        <f>S3523-T3523</f>
        <v/>
      </c>
      <c r="V3523" s="47">
        <f>IFERROR(SUMIFS(DATABASE!$M$5:$M$6004,DATABASE!$B$5:$B$6004,B3523,DATABASE!$X$5:$X$6004,1),0)</f>
        <v/>
      </c>
      <c r="W3523" s="31">
        <f>IFERROR(COUNTIFS(DATABASE!$B$5:$B$6004,B3523,DATABASE!$X$5:$X$6004,1),0)</f>
        <v/>
      </c>
      <c r="X3523" s="49">
        <f>--AND(ISNUMBER(B3523),C3523&lt;&gt;"",L3523&lt;&gt;"",M3523&lt;&gt;"")</f>
        <v/>
      </c>
    </row>
    <row r="3524" ht="15" customHeight="1" s="111">
      <c r="A3524" s="50" t="inlineStr">
        <is>
          <t>AUG</t>
        </is>
      </c>
      <c r="B3524" s="51">
        <f>AUG!A25</f>
        <v/>
      </c>
      <c r="C3524" s="52">
        <f>AUG!B25</f>
        <v/>
      </c>
      <c r="D3524" s="52">
        <f>AUG!C25</f>
        <v/>
      </c>
      <c r="E3524" s="52">
        <f>AUG!D25</f>
        <v/>
      </c>
      <c r="F3524" s="52">
        <f>AUG!E25</f>
        <v/>
      </c>
      <c r="G3524" s="52">
        <f>AUG!F25</f>
        <v/>
      </c>
      <c r="H3524" s="52">
        <f>AUG!G25</f>
        <v/>
      </c>
      <c r="I3524" s="53">
        <f>AUG!H25</f>
        <v/>
      </c>
      <c r="J3524" s="53">
        <f>AUG!I25</f>
        <v/>
      </c>
      <c r="K3524" s="52">
        <f>AUG!J25</f>
        <v/>
      </c>
      <c r="L3524" s="52">
        <f>AUG!K25</f>
        <v/>
      </c>
      <c r="M3524" s="54">
        <f>AUG!L25</f>
        <v/>
      </c>
      <c r="N3524" s="52">
        <f>AUG!M25</f>
        <v/>
      </c>
      <c r="O3524" s="52">
        <f>AUG!N25</f>
        <v/>
      </c>
      <c r="P3524" s="52">
        <f>AUG!O25</f>
        <v/>
      </c>
      <c r="Q3524" s="52">
        <f>AUG!P25</f>
        <v/>
      </c>
      <c r="R3524" s="52">
        <f>AUG!Q25</f>
        <v/>
      </c>
      <c r="S3524" s="54">
        <f>S3523+IF(X3524=0,0,M3524)</f>
        <v/>
      </c>
      <c r="T3524" s="55">
        <f>MAX(T3523,S3524)</f>
        <v/>
      </c>
      <c r="U3524" s="56">
        <f>S3524-T3524</f>
        <v/>
      </c>
      <c r="V3524" s="55">
        <f>IFERROR(SUMIFS(DATABASE!$M$5:$M$6004,DATABASE!$B$5:$B$6004,B3524,DATABASE!$X$5:$X$6004,1),0)</f>
        <v/>
      </c>
      <c r="W3524" s="57">
        <f>IFERROR(COUNTIFS(DATABASE!$B$5:$B$6004,B3524,DATABASE!$X$5:$X$6004,1),0)</f>
        <v/>
      </c>
      <c r="X3524" s="58">
        <f>--AND(ISNUMBER(B3524),C3524&lt;&gt;"",L3524&lt;&gt;"",M3524&lt;&gt;"")</f>
        <v/>
      </c>
    </row>
    <row r="3525" ht="15" customHeight="1" s="111">
      <c r="A3525" s="42" t="inlineStr">
        <is>
          <t>AUG</t>
        </is>
      </c>
      <c r="B3525" s="43">
        <f>AUG!A26</f>
        <v/>
      </c>
      <c r="C3525" s="44">
        <f>AUG!B26</f>
        <v/>
      </c>
      <c r="D3525" s="44">
        <f>AUG!C26</f>
        <v/>
      </c>
      <c r="E3525" s="44">
        <f>AUG!D26</f>
        <v/>
      </c>
      <c r="F3525" s="44">
        <f>AUG!E26</f>
        <v/>
      </c>
      <c r="G3525" s="44">
        <f>AUG!F26</f>
        <v/>
      </c>
      <c r="H3525" s="44">
        <f>AUG!G26</f>
        <v/>
      </c>
      <c r="I3525" s="45">
        <f>AUG!H26</f>
        <v/>
      </c>
      <c r="J3525" s="45">
        <f>AUG!I26</f>
        <v/>
      </c>
      <c r="K3525" s="44">
        <f>AUG!J26</f>
        <v/>
      </c>
      <c r="L3525" s="44">
        <f>AUG!K26</f>
        <v/>
      </c>
      <c r="M3525" s="46">
        <f>AUG!L26</f>
        <v/>
      </c>
      <c r="N3525" s="44">
        <f>AUG!M26</f>
        <v/>
      </c>
      <c r="O3525" s="44">
        <f>AUG!N26</f>
        <v/>
      </c>
      <c r="P3525" s="44">
        <f>AUG!O26</f>
        <v/>
      </c>
      <c r="Q3525" s="44">
        <f>AUG!P26</f>
        <v/>
      </c>
      <c r="R3525" s="44">
        <f>AUG!Q26</f>
        <v/>
      </c>
      <c r="S3525" s="46">
        <f>S3524+IF(X3525=0,0,M3525)</f>
        <v/>
      </c>
      <c r="T3525" s="47">
        <f>MAX(T3524,S3525)</f>
        <v/>
      </c>
      <c r="U3525" s="48">
        <f>S3525-T3525</f>
        <v/>
      </c>
      <c r="V3525" s="47">
        <f>IFERROR(SUMIFS(DATABASE!$M$5:$M$6004,DATABASE!$B$5:$B$6004,B3525,DATABASE!$X$5:$X$6004,1),0)</f>
        <v/>
      </c>
      <c r="W3525" s="31">
        <f>IFERROR(COUNTIFS(DATABASE!$B$5:$B$6004,B3525,DATABASE!$X$5:$X$6004,1),0)</f>
        <v/>
      </c>
      <c r="X3525" s="49">
        <f>--AND(ISNUMBER(B3525),C3525&lt;&gt;"",L3525&lt;&gt;"",M3525&lt;&gt;"")</f>
        <v/>
      </c>
    </row>
    <row r="3526" ht="15" customHeight="1" s="111">
      <c r="A3526" s="50" t="inlineStr">
        <is>
          <t>AUG</t>
        </is>
      </c>
      <c r="B3526" s="51">
        <f>AUG!A27</f>
        <v/>
      </c>
      <c r="C3526" s="52">
        <f>AUG!B27</f>
        <v/>
      </c>
      <c r="D3526" s="52">
        <f>AUG!C27</f>
        <v/>
      </c>
      <c r="E3526" s="52">
        <f>AUG!D27</f>
        <v/>
      </c>
      <c r="F3526" s="52">
        <f>AUG!E27</f>
        <v/>
      </c>
      <c r="G3526" s="52">
        <f>AUG!F27</f>
        <v/>
      </c>
      <c r="H3526" s="52">
        <f>AUG!G27</f>
        <v/>
      </c>
      <c r="I3526" s="53">
        <f>AUG!H27</f>
        <v/>
      </c>
      <c r="J3526" s="53">
        <f>AUG!I27</f>
        <v/>
      </c>
      <c r="K3526" s="52">
        <f>AUG!J27</f>
        <v/>
      </c>
      <c r="L3526" s="52">
        <f>AUG!K27</f>
        <v/>
      </c>
      <c r="M3526" s="54">
        <f>AUG!L27</f>
        <v/>
      </c>
      <c r="N3526" s="52">
        <f>AUG!M27</f>
        <v/>
      </c>
      <c r="O3526" s="52">
        <f>AUG!N27</f>
        <v/>
      </c>
      <c r="P3526" s="52">
        <f>AUG!O27</f>
        <v/>
      </c>
      <c r="Q3526" s="52">
        <f>AUG!P27</f>
        <v/>
      </c>
      <c r="R3526" s="52">
        <f>AUG!Q27</f>
        <v/>
      </c>
      <c r="S3526" s="54">
        <f>S3525+IF(X3526=0,0,M3526)</f>
        <v/>
      </c>
      <c r="T3526" s="55">
        <f>MAX(T3525,S3526)</f>
        <v/>
      </c>
      <c r="U3526" s="56">
        <f>S3526-T3526</f>
        <v/>
      </c>
      <c r="V3526" s="55">
        <f>IFERROR(SUMIFS(DATABASE!$M$5:$M$6004,DATABASE!$B$5:$B$6004,B3526,DATABASE!$X$5:$X$6004,1),0)</f>
        <v/>
      </c>
      <c r="W3526" s="57">
        <f>IFERROR(COUNTIFS(DATABASE!$B$5:$B$6004,B3526,DATABASE!$X$5:$X$6004,1),0)</f>
        <v/>
      </c>
      <c r="X3526" s="58">
        <f>--AND(ISNUMBER(B3526),C3526&lt;&gt;"",L3526&lt;&gt;"",M3526&lt;&gt;"")</f>
        <v/>
      </c>
    </row>
    <row r="3527" ht="15" customHeight="1" s="111">
      <c r="A3527" s="42" t="inlineStr">
        <is>
          <t>AUG</t>
        </is>
      </c>
      <c r="B3527" s="43">
        <f>AUG!A28</f>
        <v/>
      </c>
      <c r="C3527" s="44">
        <f>AUG!B28</f>
        <v/>
      </c>
      <c r="D3527" s="44">
        <f>AUG!C28</f>
        <v/>
      </c>
      <c r="E3527" s="44">
        <f>AUG!D28</f>
        <v/>
      </c>
      <c r="F3527" s="44">
        <f>AUG!E28</f>
        <v/>
      </c>
      <c r="G3527" s="44">
        <f>AUG!F28</f>
        <v/>
      </c>
      <c r="H3527" s="44">
        <f>AUG!G28</f>
        <v/>
      </c>
      <c r="I3527" s="45">
        <f>AUG!H28</f>
        <v/>
      </c>
      <c r="J3527" s="45">
        <f>AUG!I28</f>
        <v/>
      </c>
      <c r="K3527" s="44">
        <f>AUG!J28</f>
        <v/>
      </c>
      <c r="L3527" s="44">
        <f>AUG!K28</f>
        <v/>
      </c>
      <c r="M3527" s="46">
        <f>AUG!L28</f>
        <v/>
      </c>
      <c r="N3527" s="44">
        <f>AUG!M28</f>
        <v/>
      </c>
      <c r="O3527" s="44">
        <f>AUG!N28</f>
        <v/>
      </c>
      <c r="P3527" s="44">
        <f>AUG!O28</f>
        <v/>
      </c>
      <c r="Q3527" s="44">
        <f>AUG!P28</f>
        <v/>
      </c>
      <c r="R3527" s="44">
        <f>AUG!Q28</f>
        <v/>
      </c>
      <c r="S3527" s="46">
        <f>S3526+IF(X3527=0,0,M3527)</f>
        <v/>
      </c>
      <c r="T3527" s="47">
        <f>MAX(T3526,S3527)</f>
        <v/>
      </c>
      <c r="U3527" s="48">
        <f>S3527-T3527</f>
        <v/>
      </c>
      <c r="V3527" s="47">
        <f>IFERROR(SUMIFS(DATABASE!$M$5:$M$6004,DATABASE!$B$5:$B$6004,B3527,DATABASE!$X$5:$X$6004,1),0)</f>
        <v/>
      </c>
      <c r="W3527" s="31">
        <f>IFERROR(COUNTIFS(DATABASE!$B$5:$B$6004,B3527,DATABASE!$X$5:$X$6004,1),0)</f>
        <v/>
      </c>
      <c r="X3527" s="49">
        <f>--AND(ISNUMBER(B3527),C3527&lt;&gt;"",L3527&lt;&gt;"",M3527&lt;&gt;"")</f>
        <v/>
      </c>
    </row>
    <row r="3528" ht="15" customHeight="1" s="111">
      <c r="A3528" s="50" t="inlineStr">
        <is>
          <t>AUG</t>
        </is>
      </c>
      <c r="B3528" s="51">
        <f>AUG!A29</f>
        <v/>
      </c>
      <c r="C3528" s="52">
        <f>AUG!B29</f>
        <v/>
      </c>
      <c r="D3528" s="52">
        <f>AUG!C29</f>
        <v/>
      </c>
      <c r="E3528" s="52">
        <f>AUG!D29</f>
        <v/>
      </c>
      <c r="F3528" s="52">
        <f>AUG!E29</f>
        <v/>
      </c>
      <c r="G3528" s="52">
        <f>AUG!F29</f>
        <v/>
      </c>
      <c r="H3528" s="52">
        <f>AUG!G29</f>
        <v/>
      </c>
      <c r="I3528" s="53">
        <f>AUG!H29</f>
        <v/>
      </c>
      <c r="J3528" s="53">
        <f>AUG!I29</f>
        <v/>
      </c>
      <c r="K3528" s="52">
        <f>AUG!J29</f>
        <v/>
      </c>
      <c r="L3528" s="52">
        <f>AUG!K29</f>
        <v/>
      </c>
      <c r="M3528" s="54">
        <f>AUG!L29</f>
        <v/>
      </c>
      <c r="N3528" s="52">
        <f>AUG!M29</f>
        <v/>
      </c>
      <c r="O3528" s="52">
        <f>AUG!N29</f>
        <v/>
      </c>
      <c r="P3528" s="52">
        <f>AUG!O29</f>
        <v/>
      </c>
      <c r="Q3528" s="52">
        <f>AUG!P29</f>
        <v/>
      </c>
      <c r="R3528" s="52">
        <f>AUG!Q29</f>
        <v/>
      </c>
      <c r="S3528" s="54">
        <f>S3527+IF(X3528=0,0,M3528)</f>
        <v/>
      </c>
      <c r="T3528" s="55">
        <f>MAX(T3527,S3528)</f>
        <v/>
      </c>
      <c r="U3528" s="56">
        <f>S3528-T3528</f>
        <v/>
      </c>
      <c r="V3528" s="55">
        <f>IFERROR(SUMIFS(DATABASE!$M$5:$M$6004,DATABASE!$B$5:$B$6004,B3528,DATABASE!$X$5:$X$6004,1),0)</f>
        <v/>
      </c>
      <c r="W3528" s="57">
        <f>IFERROR(COUNTIFS(DATABASE!$B$5:$B$6004,B3528,DATABASE!$X$5:$X$6004,1),0)</f>
        <v/>
      </c>
      <c r="X3528" s="58">
        <f>--AND(ISNUMBER(B3528),C3528&lt;&gt;"",L3528&lt;&gt;"",M3528&lt;&gt;"")</f>
        <v/>
      </c>
    </row>
    <row r="3529" ht="15" customHeight="1" s="111">
      <c r="A3529" s="42" t="inlineStr">
        <is>
          <t>AUG</t>
        </is>
      </c>
      <c r="B3529" s="43">
        <f>AUG!A30</f>
        <v/>
      </c>
      <c r="C3529" s="44">
        <f>AUG!B30</f>
        <v/>
      </c>
      <c r="D3529" s="44">
        <f>AUG!C30</f>
        <v/>
      </c>
      <c r="E3529" s="44">
        <f>AUG!D30</f>
        <v/>
      </c>
      <c r="F3529" s="44">
        <f>AUG!E30</f>
        <v/>
      </c>
      <c r="G3529" s="44">
        <f>AUG!F30</f>
        <v/>
      </c>
      <c r="H3529" s="44">
        <f>AUG!G30</f>
        <v/>
      </c>
      <c r="I3529" s="45">
        <f>AUG!H30</f>
        <v/>
      </c>
      <c r="J3529" s="45">
        <f>AUG!I30</f>
        <v/>
      </c>
      <c r="K3529" s="44">
        <f>AUG!J30</f>
        <v/>
      </c>
      <c r="L3529" s="44">
        <f>AUG!K30</f>
        <v/>
      </c>
      <c r="M3529" s="46">
        <f>AUG!L30</f>
        <v/>
      </c>
      <c r="N3529" s="44">
        <f>AUG!M30</f>
        <v/>
      </c>
      <c r="O3529" s="44">
        <f>AUG!N30</f>
        <v/>
      </c>
      <c r="P3529" s="44">
        <f>AUG!O30</f>
        <v/>
      </c>
      <c r="Q3529" s="44">
        <f>AUG!P30</f>
        <v/>
      </c>
      <c r="R3529" s="44">
        <f>AUG!Q30</f>
        <v/>
      </c>
      <c r="S3529" s="46">
        <f>S3528+IF(X3529=0,0,M3529)</f>
        <v/>
      </c>
      <c r="T3529" s="47">
        <f>MAX(T3528,S3529)</f>
        <v/>
      </c>
      <c r="U3529" s="48">
        <f>S3529-T3529</f>
        <v/>
      </c>
      <c r="V3529" s="47">
        <f>IFERROR(SUMIFS(DATABASE!$M$5:$M$6004,DATABASE!$B$5:$B$6004,B3529,DATABASE!$X$5:$X$6004,1),0)</f>
        <v/>
      </c>
      <c r="W3529" s="31">
        <f>IFERROR(COUNTIFS(DATABASE!$B$5:$B$6004,B3529,DATABASE!$X$5:$X$6004,1),0)</f>
        <v/>
      </c>
      <c r="X3529" s="49">
        <f>--AND(ISNUMBER(B3529),C3529&lt;&gt;"",L3529&lt;&gt;"",M3529&lt;&gt;"")</f>
        <v/>
      </c>
    </row>
    <row r="3530" ht="15" customHeight="1" s="111">
      <c r="A3530" s="50" t="inlineStr">
        <is>
          <t>AUG</t>
        </is>
      </c>
      <c r="B3530" s="51">
        <f>AUG!A31</f>
        <v/>
      </c>
      <c r="C3530" s="52">
        <f>AUG!B31</f>
        <v/>
      </c>
      <c r="D3530" s="52">
        <f>AUG!C31</f>
        <v/>
      </c>
      <c r="E3530" s="52">
        <f>AUG!D31</f>
        <v/>
      </c>
      <c r="F3530" s="52">
        <f>AUG!E31</f>
        <v/>
      </c>
      <c r="G3530" s="52">
        <f>AUG!F31</f>
        <v/>
      </c>
      <c r="H3530" s="52">
        <f>AUG!G31</f>
        <v/>
      </c>
      <c r="I3530" s="53">
        <f>AUG!H31</f>
        <v/>
      </c>
      <c r="J3530" s="53">
        <f>AUG!I31</f>
        <v/>
      </c>
      <c r="K3530" s="52">
        <f>AUG!J31</f>
        <v/>
      </c>
      <c r="L3530" s="52">
        <f>AUG!K31</f>
        <v/>
      </c>
      <c r="M3530" s="54">
        <f>AUG!L31</f>
        <v/>
      </c>
      <c r="N3530" s="52">
        <f>AUG!M31</f>
        <v/>
      </c>
      <c r="O3530" s="52">
        <f>AUG!N31</f>
        <v/>
      </c>
      <c r="P3530" s="52">
        <f>AUG!O31</f>
        <v/>
      </c>
      <c r="Q3530" s="52">
        <f>AUG!P31</f>
        <v/>
      </c>
      <c r="R3530" s="52">
        <f>AUG!Q31</f>
        <v/>
      </c>
      <c r="S3530" s="54">
        <f>S3529+IF(X3530=0,0,M3530)</f>
        <v/>
      </c>
      <c r="T3530" s="55">
        <f>MAX(T3529,S3530)</f>
        <v/>
      </c>
      <c r="U3530" s="56">
        <f>S3530-T3530</f>
        <v/>
      </c>
      <c r="V3530" s="55">
        <f>IFERROR(SUMIFS(DATABASE!$M$5:$M$6004,DATABASE!$B$5:$B$6004,B3530,DATABASE!$X$5:$X$6004,1),0)</f>
        <v/>
      </c>
      <c r="W3530" s="57">
        <f>IFERROR(COUNTIFS(DATABASE!$B$5:$B$6004,B3530,DATABASE!$X$5:$X$6004,1),0)</f>
        <v/>
      </c>
      <c r="X3530" s="58">
        <f>--AND(ISNUMBER(B3530),C3530&lt;&gt;"",L3530&lt;&gt;"",M3530&lt;&gt;"")</f>
        <v/>
      </c>
    </row>
    <row r="3531" ht="15" customHeight="1" s="111">
      <c r="A3531" s="42" t="inlineStr">
        <is>
          <t>AUG</t>
        </is>
      </c>
      <c r="B3531" s="43">
        <f>AUG!A32</f>
        <v/>
      </c>
      <c r="C3531" s="44">
        <f>AUG!B32</f>
        <v/>
      </c>
      <c r="D3531" s="44">
        <f>AUG!C32</f>
        <v/>
      </c>
      <c r="E3531" s="44">
        <f>AUG!D32</f>
        <v/>
      </c>
      <c r="F3531" s="44">
        <f>AUG!E32</f>
        <v/>
      </c>
      <c r="G3531" s="44">
        <f>AUG!F32</f>
        <v/>
      </c>
      <c r="H3531" s="44">
        <f>AUG!G32</f>
        <v/>
      </c>
      <c r="I3531" s="45">
        <f>AUG!H32</f>
        <v/>
      </c>
      <c r="J3531" s="45">
        <f>AUG!I32</f>
        <v/>
      </c>
      <c r="K3531" s="44">
        <f>AUG!J32</f>
        <v/>
      </c>
      <c r="L3531" s="44">
        <f>AUG!K32</f>
        <v/>
      </c>
      <c r="M3531" s="46">
        <f>AUG!L32</f>
        <v/>
      </c>
      <c r="N3531" s="44">
        <f>AUG!M32</f>
        <v/>
      </c>
      <c r="O3531" s="44">
        <f>AUG!N32</f>
        <v/>
      </c>
      <c r="P3531" s="44">
        <f>AUG!O32</f>
        <v/>
      </c>
      <c r="Q3531" s="44">
        <f>AUG!P32</f>
        <v/>
      </c>
      <c r="R3531" s="44">
        <f>AUG!Q32</f>
        <v/>
      </c>
      <c r="S3531" s="46">
        <f>S3530+IF(X3531=0,0,M3531)</f>
        <v/>
      </c>
      <c r="T3531" s="47">
        <f>MAX(T3530,S3531)</f>
        <v/>
      </c>
      <c r="U3531" s="48">
        <f>S3531-T3531</f>
        <v/>
      </c>
      <c r="V3531" s="47">
        <f>IFERROR(SUMIFS(DATABASE!$M$5:$M$6004,DATABASE!$B$5:$B$6004,B3531,DATABASE!$X$5:$X$6004,1),0)</f>
        <v/>
      </c>
      <c r="W3531" s="31">
        <f>IFERROR(COUNTIFS(DATABASE!$B$5:$B$6004,B3531,DATABASE!$X$5:$X$6004,1),0)</f>
        <v/>
      </c>
      <c r="X3531" s="49">
        <f>--AND(ISNUMBER(B3531),C3531&lt;&gt;"",L3531&lt;&gt;"",M3531&lt;&gt;"")</f>
        <v/>
      </c>
    </row>
    <row r="3532" ht="15" customHeight="1" s="111">
      <c r="A3532" s="50" t="inlineStr">
        <is>
          <t>AUG</t>
        </is>
      </c>
      <c r="B3532" s="51">
        <f>AUG!A33</f>
        <v/>
      </c>
      <c r="C3532" s="52">
        <f>AUG!B33</f>
        <v/>
      </c>
      <c r="D3532" s="52">
        <f>AUG!C33</f>
        <v/>
      </c>
      <c r="E3532" s="52">
        <f>AUG!D33</f>
        <v/>
      </c>
      <c r="F3532" s="52">
        <f>AUG!E33</f>
        <v/>
      </c>
      <c r="G3532" s="52">
        <f>AUG!F33</f>
        <v/>
      </c>
      <c r="H3532" s="52">
        <f>AUG!G33</f>
        <v/>
      </c>
      <c r="I3532" s="53">
        <f>AUG!H33</f>
        <v/>
      </c>
      <c r="J3532" s="53">
        <f>AUG!I33</f>
        <v/>
      </c>
      <c r="K3532" s="52">
        <f>AUG!J33</f>
        <v/>
      </c>
      <c r="L3532" s="52">
        <f>AUG!K33</f>
        <v/>
      </c>
      <c r="M3532" s="54">
        <f>AUG!L33</f>
        <v/>
      </c>
      <c r="N3532" s="52">
        <f>AUG!M33</f>
        <v/>
      </c>
      <c r="O3532" s="52">
        <f>AUG!N33</f>
        <v/>
      </c>
      <c r="P3532" s="52">
        <f>AUG!O33</f>
        <v/>
      </c>
      <c r="Q3532" s="52">
        <f>AUG!P33</f>
        <v/>
      </c>
      <c r="R3532" s="52">
        <f>AUG!Q33</f>
        <v/>
      </c>
      <c r="S3532" s="54">
        <f>S3531+IF(X3532=0,0,M3532)</f>
        <v/>
      </c>
      <c r="T3532" s="55">
        <f>MAX(T3531,S3532)</f>
        <v/>
      </c>
      <c r="U3532" s="56">
        <f>S3532-T3532</f>
        <v/>
      </c>
      <c r="V3532" s="55">
        <f>IFERROR(SUMIFS(DATABASE!$M$5:$M$6004,DATABASE!$B$5:$B$6004,B3532,DATABASE!$X$5:$X$6004,1),0)</f>
        <v/>
      </c>
      <c r="W3532" s="57">
        <f>IFERROR(COUNTIFS(DATABASE!$B$5:$B$6004,B3532,DATABASE!$X$5:$X$6004,1),0)</f>
        <v/>
      </c>
      <c r="X3532" s="58">
        <f>--AND(ISNUMBER(B3532),C3532&lt;&gt;"",L3532&lt;&gt;"",M3532&lt;&gt;"")</f>
        <v/>
      </c>
    </row>
    <row r="3533" ht="15" customHeight="1" s="111">
      <c r="A3533" s="42" t="inlineStr">
        <is>
          <t>AUG</t>
        </is>
      </c>
      <c r="B3533" s="43">
        <f>AUG!A34</f>
        <v/>
      </c>
      <c r="C3533" s="44">
        <f>AUG!B34</f>
        <v/>
      </c>
      <c r="D3533" s="44">
        <f>AUG!C34</f>
        <v/>
      </c>
      <c r="E3533" s="44">
        <f>AUG!D34</f>
        <v/>
      </c>
      <c r="F3533" s="44">
        <f>AUG!E34</f>
        <v/>
      </c>
      <c r="G3533" s="44">
        <f>AUG!F34</f>
        <v/>
      </c>
      <c r="H3533" s="44">
        <f>AUG!G34</f>
        <v/>
      </c>
      <c r="I3533" s="45">
        <f>AUG!H34</f>
        <v/>
      </c>
      <c r="J3533" s="45">
        <f>AUG!I34</f>
        <v/>
      </c>
      <c r="K3533" s="44">
        <f>AUG!J34</f>
        <v/>
      </c>
      <c r="L3533" s="44">
        <f>AUG!K34</f>
        <v/>
      </c>
      <c r="M3533" s="46">
        <f>AUG!L34</f>
        <v/>
      </c>
      <c r="N3533" s="44">
        <f>AUG!M34</f>
        <v/>
      </c>
      <c r="O3533" s="44">
        <f>AUG!N34</f>
        <v/>
      </c>
      <c r="P3533" s="44">
        <f>AUG!O34</f>
        <v/>
      </c>
      <c r="Q3533" s="44">
        <f>AUG!P34</f>
        <v/>
      </c>
      <c r="R3533" s="44">
        <f>AUG!Q34</f>
        <v/>
      </c>
      <c r="S3533" s="46">
        <f>S3532+IF(X3533=0,0,M3533)</f>
        <v/>
      </c>
      <c r="T3533" s="47">
        <f>MAX(T3532,S3533)</f>
        <v/>
      </c>
      <c r="U3533" s="48">
        <f>S3533-T3533</f>
        <v/>
      </c>
      <c r="V3533" s="47">
        <f>IFERROR(SUMIFS(DATABASE!$M$5:$M$6004,DATABASE!$B$5:$B$6004,B3533,DATABASE!$X$5:$X$6004,1),0)</f>
        <v/>
      </c>
      <c r="W3533" s="31">
        <f>IFERROR(COUNTIFS(DATABASE!$B$5:$B$6004,B3533,DATABASE!$X$5:$X$6004,1),0)</f>
        <v/>
      </c>
      <c r="X3533" s="49">
        <f>--AND(ISNUMBER(B3533),C3533&lt;&gt;"",L3533&lt;&gt;"",M3533&lt;&gt;"")</f>
        <v/>
      </c>
    </row>
    <row r="3534" ht="15" customHeight="1" s="111">
      <c r="A3534" s="50" t="inlineStr">
        <is>
          <t>AUG</t>
        </is>
      </c>
      <c r="B3534" s="51">
        <f>AUG!A35</f>
        <v/>
      </c>
      <c r="C3534" s="52">
        <f>AUG!B35</f>
        <v/>
      </c>
      <c r="D3534" s="52">
        <f>AUG!C35</f>
        <v/>
      </c>
      <c r="E3534" s="52">
        <f>AUG!D35</f>
        <v/>
      </c>
      <c r="F3534" s="52">
        <f>AUG!E35</f>
        <v/>
      </c>
      <c r="G3534" s="52">
        <f>AUG!F35</f>
        <v/>
      </c>
      <c r="H3534" s="52">
        <f>AUG!G35</f>
        <v/>
      </c>
      <c r="I3534" s="53">
        <f>AUG!H35</f>
        <v/>
      </c>
      <c r="J3534" s="53">
        <f>AUG!I35</f>
        <v/>
      </c>
      <c r="K3534" s="52">
        <f>AUG!J35</f>
        <v/>
      </c>
      <c r="L3534" s="52">
        <f>AUG!K35</f>
        <v/>
      </c>
      <c r="M3534" s="54">
        <f>AUG!L35</f>
        <v/>
      </c>
      <c r="N3534" s="52">
        <f>AUG!M35</f>
        <v/>
      </c>
      <c r="O3534" s="52">
        <f>AUG!N35</f>
        <v/>
      </c>
      <c r="P3534" s="52">
        <f>AUG!O35</f>
        <v/>
      </c>
      <c r="Q3534" s="52">
        <f>AUG!P35</f>
        <v/>
      </c>
      <c r="R3534" s="52">
        <f>AUG!Q35</f>
        <v/>
      </c>
      <c r="S3534" s="54">
        <f>S3533+IF(X3534=0,0,M3534)</f>
        <v/>
      </c>
      <c r="T3534" s="55">
        <f>MAX(T3533,S3534)</f>
        <v/>
      </c>
      <c r="U3534" s="56">
        <f>S3534-T3534</f>
        <v/>
      </c>
      <c r="V3534" s="55">
        <f>IFERROR(SUMIFS(DATABASE!$M$5:$M$6004,DATABASE!$B$5:$B$6004,B3534,DATABASE!$X$5:$X$6004,1),0)</f>
        <v/>
      </c>
      <c r="W3534" s="57">
        <f>IFERROR(COUNTIFS(DATABASE!$B$5:$B$6004,B3534,DATABASE!$X$5:$X$6004,1),0)</f>
        <v/>
      </c>
      <c r="X3534" s="58">
        <f>--AND(ISNUMBER(B3534),C3534&lt;&gt;"",L3534&lt;&gt;"",M3534&lt;&gt;"")</f>
        <v/>
      </c>
    </row>
    <row r="3535" ht="15" customHeight="1" s="111">
      <c r="A3535" s="42" t="inlineStr">
        <is>
          <t>AUG</t>
        </is>
      </c>
      <c r="B3535" s="43">
        <f>AUG!A36</f>
        <v/>
      </c>
      <c r="C3535" s="44">
        <f>AUG!B36</f>
        <v/>
      </c>
      <c r="D3535" s="44">
        <f>AUG!C36</f>
        <v/>
      </c>
      <c r="E3535" s="44">
        <f>AUG!D36</f>
        <v/>
      </c>
      <c r="F3535" s="44">
        <f>AUG!E36</f>
        <v/>
      </c>
      <c r="G3535" s="44">
        <f>AUG!F36</f>
        <v/>
      </c>
      <c r="H3535" s="44">
        <f>AUG!G36</f>
        <v/>
      </c>
      <c r="I3535" s="45">
        <f>AUG!H36</f>
        <v/>
      </c>
      <c r="J3535" s="45">
        <f>AUG!I36</f>
        <v/>
      </c>
      <c r="K3535" s="44">
        <f>AUG!J36</f>
        <v/>
      </c>
      <c r="L3535" s="44">
        <f>AUG!K36</f>
        <v/>
      </c>
      <c r="M3535" s="46">
        <f>AUG!L36</f>
        <v/>
      </c>
      <c r="N3535" s="44">
        <f>AUG!M36</f>
        <v/>
      </c>
      <c r="O3535" s="44">
        <f>AUG!N36</f>
        <v/>
      </c>
      <c r="P3535" s="44">
        <f>AUG!O36</f>
        <v/>
      </c>
      <c r="Q3535" s="44">
        <f>AUG!P36</f>
        <v/>
      </c>
      <c r="R3535" s="44">
        <f>AUG!Q36</f>
        <v/>
      </c>
      <c r="S3535" s="46">
        <f>S3534+IF(X3535=0,0,M3535)</f>
        <v/>
      </c>
      <c r="T3535" s="47">
        <f>MAX(T3534,S3535)</f>
        <v/>
      </c>
      <c r="U3535" s="48">
        <f>S3535-T3535</f>
        <v/>
      </c>
      <c r="V3535" s="47">
        <f>IFERROR(SUMIFS(DATABASE!$M$5:$M$6004,DATABASE!$B$5:$B$6004,B3535,DATABASE!$X$5:$X$6004,1),0)</f>
        <v/>
      </c>
      <c r="W3535" s="31">
        <f>IFERROR(COUNTIFS(DATABASE!$B$5:$B$6004,B3535,DATABASE!$X$5:$X$6004,1),0)</f>
        <v/>
      </c>
      <c r="X3535" s="49">
        <f>--AND(ISNUMBER(B3535),C3535&lt;&gt;"",L3535&lt;&gt;"",M3535&lt;&gt;"")</f>
        <v/>
      </c>
    </row>
    <row r="3536" ht="15" customHeight="1" s="111">
      <c r="A3536" s="50" t="inlineStr">
        <is>
          <t>AUG</t>
        </is>
      </c>
      <c r="B3536" s="51">
        <f>AUG!A37</f>
        <v/>
      </c>
      <c r="C3536" s="52">
        <f>AUG!B37</f>
        <v/>
      </c>
      <c r="D3536" s="52">
        <f>AUG!C37</f>
        <v/>
      </c>
      <c r="E3536" s="52">
        <f>AUG!D37</f>
        <v/>
      </c>
      <c r="F3536" s="52">
        <f>AUG!E37</f>
        <v/>
      </c>
      <c r="G3536" s="52">
        <f>AUG!F37</f>
        <v/>
      </c>
      <c r="H3536" s="52">
        <f>AUG!G37</f>
        <v/>
      </c>
      <c r="I3536" s="53">
        <f>AUG!H37</f>
        <v/>
      </c>
      <c r="J3536" s="53">
        <f>AUG!I37</f>
        <v/>
      </c>
      <c r="K3536" s="52">
        <f>AUG!J37</f>
        <v/>
      </c>
      <c r="L3536" s="52">
        <f>AUG!K37</f>
        <v/>
      </c>
      <c r="M3536" s="54">
        <f>AUG!L37</f>
        <v/>
      </c>
      <c r="N3536" s="52">
        <f>AUG!M37</f>
        <v/>
      </c>
      <c r="O3536" s="52">
        <f>AUG!N37</f>
        <v/>
      </c>
      <c r="P3536" s="52">
        <f>AUG!O37</f>
        <v/>
      </c>
      <c r="Q3536" s="52">
        <f>AUG!P37</f>
        <v/>
      </c>
      <c r="R3536" s="52">
        <f>AUG!Q37</f>
        <v/>
      </c>
      <c r="S3536" s="54">
        <f>S3535+IF(X3536=0,0,M3536)</f>
        <v/>
      </c>
      <c r="T3536" s="55">
        <f>MAX(T3535,S3536)</f>
        <v/>
      </c>
      <c r="U3536" s="56">
        <f>S3536-T3536</f>
        <v/>
      </c>
      <c r="V3536" s="55">
        <f>IFERROR(SUMIFS(DATABASE!$M$5:$M$6004,DATABASE!$B$5:$B$6004,B3536,DATABASE!$X$5:$X$6004,1),0)</f>
        <v/>
      </c>
      <c r="W3536" s="57">
        <f>IFERROR(COUNTIFS(DATABASE!$B$5:$B$6004,B3536,DATABASE!$X$5:$X$6004,1),0)</f>
        <v/>
      </c>
      <c r="X3536" s="58">
        <f>--AND(ISNUMBER(B3536),C3536&lt;&gt;"",L3536&lt;&gt;"",M3536&lt;&gt;"")</f>
        <v/>
      </c>
    </row>
    <row r="3537" ht="15" customHeight="1" s="111">
      <c r="A3537" s="42" t="inlineStr">
        <is>
          <t>AUG</t>
        </is>
      </c>
      <c r="B3537" s="43">
        <f>AUG!A38</f>
        <v/>
      </c>
      <c r="C3537" s="44">
        <f>AUG!B38</f>
        <v/>
      </c>
      <c r="D3537" s="44">
        <f>AUG!C38</f>
        <v/>
      </c>
      <c r="E3537" s="44">
        <f>AUG!D38</f>
        <v/>
      </c>
      <c r="F3537" s="44">
        <f>AUG!E38</f>
        <v/>
      </c>
      <c r="G3537" s="44">
        <f>AUG!F38</f>
        <v/>
      </c>
      <c r="H3537" s="44">
        <f>AUG!G38</f>
        <v/>
      </c>
      <c r="I3537" s="45">
        <f>AUG!H38</f>
        <v/>
      </c>
      <c r="J3537" s="45">
        <f>AUG!I38</f>
        <v/>
      </c>
      <c r="K3537" s="44">
        <f>AUG!J38</f>
        <v/>
      </c>
      <c r="L3537" s="44">
        <f>AUG!K38</f>
        <v/>
      </c>
      <c r="M3537" s="46">
        <f>AUG!L38</f>
        <v/>
      </c>
      <c r="N3537" s="44">
        <f>AUG!M38</f>
        <v/>
      </c>
      <c r="O3537" s="44">
        <f>AUG!N38</f>
        <v/>
      </c>
      <c r="P3537" s="44">
        <f>AUG!O38</f>
        <v/>
      </c>
      <c r="Q3537" s="44">
        <f>AUG!P38</f>
        <v/>
      </c>
      <c r="R3537" s="44">
        <f>AUG!Q38</f>
        <v/>
      </c>
      <c r="S3537" s="46">
        <f>S3536+IF(X3537=0,0,M3537)</f>
        <v/>
      </c>
      <c r="T3537" s="47">
        <f>MAX(T3536,S3537)</f>
        <v/>
      </c>
      <c r="U3537" s="48">
        <f>S3537-T3537</f>
        <v/>
      </c>
      <c r="V3537" s="47">
        <f>IFERROR(SUMIFS(DATABASE!$M$5:$M$6004,DATABASE!$B$5:$B$6004,B3537,DATABASE!$X$5:$X$6004,1),0)</f>
        <v/>
      </c>
      <c r="W3537" s="31">
        <f>IFERROR(COUNTIFS(DATABASE!$B$5:$B$6004,B3537,DATABASE!$X$5:$X$6004,1),0)</f>
        <v/>
      </c>
      <c r="X3537" s="49">
        <f>--AND(ISNUMBER(B3537),C3537&lt;&gt;"",L3537&lt;&gt;"",M3537&lt;&gt;"")</f>
        <v/>
      </c>
    </row>
    <row r="3538" ht="15" customHeight="1" s="111">
      <c r="A3538" s="50" t="inlineStr">
        <is>
          <t>AUG</t>
        </is>
      </c>
      <c r="B3538" s="51">
        <f>AUG!A39</f>
        <v/>
      </c>
      <c r="C3538" s="52">
        <f>AUG!B39</f>
        <v/>
      </c>
      <c r="D3538" s="52">
        <f>AUG!C39</f>
        <v/>
      </c>
      <c r="E3538" s="52">
        <f>AUG!D39</f>
        <v/>
      </c>
      <c r="F3538" s="52">
        <f>AUG!E39</f>
        <v/>
      </c>
      <c r="G3538" s="52">
        <f>AUG!F39</f>
        <v/>
      </c>
      <c r="H3538" s="52">
        <f>AUG!G39</f>
        <v/>
      </c>
      <c r="I3538" s="53">
        <f>AUG!H39</f>
        <v/>
      </c>
      <c r="J3538" s="53">
        <f>AUG!I39</f>
        <v/>
      </c>
      <c r="K3538" s="52">
        <f>AUG!J39</f>
        <v/>
      </c>
      <c r="L3538" s="52">
        <f>AUG!K39</f>
        <v/>
      </c>
      <c r="M3538" s="54">
        <f>AUG!L39</f>
        <v/>
      </c>
      <c r="N3538" s="52">
        <f>AUG!M39</f>
        <v/>
      </c>
      <c r="O3538" s="52">
        <f>AUG!N39</f>
        <v/>
      </c>
      <c r="P3538" s="52">
        <f>AUG!O39</f>
        <v/>
      </c>
      <c r="Q3538" s="52">
        <f>AUG!P39</f>
        <v/>
      </c>
      <c r="R3538" s="52">
        <f>AUG!Q39</f>
        <v/>
      </c>
      <c r="S3538" s="54">
        <f>S3537+IF(X3538=0,0,M3538)</f>
        <v/>
      </c>
      <c r="T3538" s="55">
        <f>MAX(T3537,S3538)</f>
        <v/>
      </c>
      <c r="U3538" s="56">
        <f>S3538-T3538</f>
        <v/>
      </c>
      <c r="V3538" s="55">
        <f>IFERROR(SUMIFS(DATABASE!$M$5:$M$6004,DATABASE!$B$5:$B$6004,B3538,DATABASE!$X$5:$X$6004,1),0)</f>
        <v/>
      </c>
      <c r="W3538" s="57">
        <f>IFERROR(COUNTIFS(DATABASE!$B$5:$B$6004,B3538,DATABASE!$X$5:$X$6004,1),0)</f>
        <v/>
      </c>
      <c r="X3538" s="58">
        <f>--AND(ISNUMBER(B3538),C3538&lt;&gt;"",L3538&lt;&gt;"",M3538&lt;&gt;"")</f>
        <v/>
      </c>
    </row>
    <row r="3539" ht="15" customHeight="1" s="111">
      <c r="A3539" s="42" t="inlineStr">
        <is>
          <t>AUG</t>
        </is>
      </c>
      <c r="B3539" s="43">
        <f>AUG!A40</f>
        <v/>
      </c>
      <c r="C3539" s="44">
        <f>AUG!B40</f>
        <v/>
      </c>
      <c r="D3539" s="44">
        <f>AUG!C40</f>
        <v/>
      </c>
      <c r="E3539" s="44">
        <f>AUG!D40</f>
        <v/>
      </c>
      <c r="F3539" s="44">
        <f>AUG!E40</f>
        <v/>
      </c>
      <c r="G3539" s="44">
        <f>AUG!F40</f>
        <v/>
      </c>
      <c r="H3539" s="44">
        <f>AUG!G40</f>
        <v/>
      </c>
      <c r="I3539" s="45">
        <f>AUG!H40</f>
        <v/>
      </c>
      <c r="J3539" s="45">
        <f>AUG!I40</f>
        <v/>
      </c>
      <c r="K3539" s="44">
        <f>AUG!J40</f>
        <v/>
      </c>
      <c r="L3539" s="44">
        <f>AUG!K40</f>
        <v/>
      </c>
      <c r="M3539" s="46">
        <f>AUG!L40</f>
        <v/>
      </c>
      <c r="N3539" s="44">
        <f>AUG!M40</f>
        <v/>
      </c>
      <c r="O3539" s="44">
        <f>AUG!N40</f>
        <v/>
      </c>
      <c r="P3539" s="44">
        <f>AUG!O40</f>
        <v/>
      </c>
      <c r="Q3539" s="44">
        <f>AUG!P40</f>
        <v/>
      </c>
      <c r="R3539" s="44">
        <f>AUG!Q40</f>
        <v/>
      </c>
      <c r="S3539" s="46">
        <f>S3538+IF(X3539=0,0,M3539)</f>
        <v/>
      </c>
      <c r="T3539" s="47">
        <f>MAX(T3538,S3539)</f>
        <v/>
      </c>
      <c r="U3539" s="48">
        <f>S3539-T3539</f>
        <v/>
      </c>
      <c r="V3539" s="47">
        <f>IFERROR(SUMIFS(DATABASE!$M$5:$M$6004,DATABASE!$B$5:$B$6004,B3539,DATABASE!$X$5:$X$6004,1),0)</f>
        <v/>
      </c>
      <c r="W3539" s="31">
        <f>IFERROR(COUNTIFS(DATABASE!$B$5:$B$6004,B3539,DATABASE!$X$5:$X$6004,1),0)</f>
        <v/>
      </c>
      <c r="X3539" s="49">
        <f>--AND(ISNUMBER(B3539),C3539&lt;&gt;"",L3539&lt;&gt;"",M3539&lt;&gt;"")</f>
        <v/>
      </c>
    </row>
    <row r="3540" ht="15" customHeight="1" s="111">
      <c r="A3540" s="50" t="inlineStr">
        <is>
          <t>AUG</t>
        </is>
      </c>
      <c r="B3540" s="51">
        <f>AUG!A41</f>
        <v/>
      </c>
      <c r="C3540" s="52">
        <f>AUG!B41</f>
        <v/>
      </c>
      <c r="D3540" s="52">
        <f>AUG!C41</f>
        <v/>
      </c>
      <c r="E3540" s="52">
        <f>AUG!D41</f>
        <v/>
      </c>
      <c r="F3540" s="52">
        <f>AUG!E41</f>
        <v/>
      </c>
      <c r="G3540" s="52">
        <f>AUG!F41</f>
        <v/>
      </c>
      <c r="H3540" s="52">
        <f>AUG!G41</f>
        <v/>
      </c>
      <c r="I3540" s="53">
        <f>AUG!H41</f>
        <v/>
      </c>
      <c r="J3540" s="53">
        <f>AUG!I41</f>
        <v/>
      </c>
      <c r="K3540" s="52">
        <f>AUG!J41</f>
        <v/>
      </c>
      <c r="L3540" s="52">
        <f>AUG!K41</f>
        <v/>
      </c>
      <c r="M3540" s="54">
        <f>AUG!L41</f>
        <v/>
      </c>
      <c r="N3540" s="52">
        <f>AUG!M41</f>
        <v/>
      </c>
      <c r="O3540" s="52">
        <f>AUG!N41</f>
        <v/>
      </c>
      <c r="P3540" s="52">
        <f>AUG!O41</f>
        <v/>
      </c>
      <c r="Q3540" s="52">
        <f>AUG!P41</f>
        <v/>
      </c>
      <c r="R3540" s="52">
        <f>AUG!Q41</f>
        <v/>
      </c>
      <c r="S3540" s="54">
        <f>S3539+IF(X3540=0,0,M3540)</f>
        <v/>
      </c>
      <c r="T3540" s="55">
        <f>MAX(T3539,S3540)</f>
        <v/>
      </c>
      <c r="U3540" s="56">
        <f>S3540-T3540</f>
        <v/>
      </c>
      <c r="V3540" s="55">
        <f>IFERROR(SUMIFS(DATABASE!$M$5:$M$6004,DATABASE!$B$5:$B$6004,B3540,DATABASE!$X$5:$X$6004,1),0)</f>
        <v/>
      </c>
      <c r="W3540" s="57">
        <f>IFERROR(COUNTIFS(DATABASE!$B$5:$B$6004,B3540,DATABASE!$X$5:$X$6004,1),0)</f>
        <v/>
      </c>
      <c r="X3540" s="58">
        <f>--AND(ISNUMBER(B3540),C3540&lt;&gt;"",L3540&lt;&gt;"",M3540&lt;&gt;"")</f>
        <v/>
      </c>
    </row>
    <row r="3541" ht="15" customHeight="1" s="111">
      <c r="A3541" s="42" t="inlineStr">
        <is>
          <t>AUG</t>
        </is>
      </c>
      <c r="B3541" s="43">
        <f>AUG!A42</f>
        <v/>
      </c>
      <c r="C3541" s="44">
        <f>AUG!B42</f>
        <v/>
      </c>
      <c r="D3541" s="44">
        <f>AUG!C42</f>
        <v/>
      </c>
      <c r="E3541" s="44">
        <f>AUG!D42</f>
        <v/>
      </c>
      <c r="F3541" s="44">
        <f>AUG!E42</f>
        <v/>
      </c>
      <c r="G3541" s="44">
        <f>AUG!F42</f>
        <v/>
      </c>
      <c r="H3541" s="44">
        <f>AUG!G42</f>
        <v/>
      </c>
      <c r="I3541" s="45">
        <f>AUG!H42</f>
        <v/>
      </c>
      <c r="J3541" s="45">
        <f>AUG!I42</f>
        <v/>
      </c>
      <c r="K3541" s="44">
        <f>AUG!J42</f>
        <v/>
      </c>
      <c r="L3541" s="44">
        <f>AUG!K42</f>
        <v/>
      </c>
      <c r="M3541" s="46">
        <f>AUG!L42</f>
        <v/>
      </c>
      <c r="N3541" s="44">
        <f>AUG!M42</f>
        <v/>
      </c>
      <c r="O3541" s="44">
        <f>AUG!N42</f>
        <v/>
      </c>
      <c r="P3541" s="44">
        <f>AUG!O42</f>
        <v/>
      </c>
      <c r="Q3541" s="44">
        <f>AUG!P42</f>
        <v/>
      </c>
      <c r="R3541" s="44">
        <f>AUG!Q42</f>
        <v/>
      </c>
      <c r="S3541" s="46">
        <f>S3540+IF(X3541=0,0,M3541)</f>
        <v/>
      </c>
      <c r="T3541" s="47">
        <f>MAX(T3540,S3541)</f>
        <v/>
      </c>
      <c r="U3541" s="48">
        <f>S3541-T3541</f>
        <v/>
      </c>
      <c r="V3541" s="47">
        <f>IFERROR(SUMIFS(DATABASE!$M$5:$M$6004,DATABASE!$B$5:$B$6004,B3541,DATABASE!$X$5:$X$6004,1),0)</f>
        <v/>
      </c>
      <c r="W3541" s="31">
        <f>IFERROR(COUNTIFS(DATABASE!$B$5:$B$6004,B3541,DATABASE!$X$5:$X$6004,1),0)</f>
        <v/>
      </c>
      <c r="X3541" s="49">
        <f>--AND(ISNUMBER(B3541),C3541&lt;&gt;"",L3541&lt;&gt;"",M3541&lt;&gt;"")</f>
        <v/>
      </c>
    </row>
    <row r="3542" ht="15" customHeight="1" s="111">
      <c r="A3542" s="50" t="inlineStr">
        <is>
          <t>AUG</t>
        </is>
      </c>
      <c r="B3542" s="51">
        <f>AUG!A43</f>
        <v/>
      </c>
      <c r="C3542" s="52">
        <f>AUG!B43</f>
        <v/>
      </c>
      <c r="D3542" s="52">
        <f>AUG!C43</f>
        <v/>
      </c>
      <c r="E3542" s="52">
        <f>AUG!D43</f>
        <v/>
      </c>
      <c r="F3542" s="52">
        <f>AUG!E43</f>
        <v/>
      </c>
      <c r="G3542" s="52">
        <f>AUG!F43</f>
        <v/>
      </c>
      <c r="H3542" s="52">
        <f>AUG!G43</f>
        <v/>
      </c>
      <c r="I3542" s="53">
        <f>AUG!H43</f>
        <v/>
      </c>
      <c r="J3542" s="53">
        <f>AUG!I43</f>
        <v/>
      </c>
      <c r="K3542" s="52">
        <f>AUG!J43</f>
        <v/>
      </c>
      <c r="L3542" s="52">
        <f>AUG!K43</f>
        <v/>
      </c>
      <c r="M3542" s="54">
        <f>AUG!L43</f>
        <v/>
      </c>
      <c r="N3542" s="52">
        <f>AUG!M43</f>
        <v/>
      </c>
      <c r="O3542" s="52">
        <f>AUG!N43</f>
        <v/>
      </c>
      <c r="P3542" s="52">
        <f>AUG!O43</f>
        <v/>
      </c>
      <c r="Q3542" s="52">
        <f>AUG!P43</f>
        <v/>
      </c>
      <c r="R3542" s="52">
        <f>AUG!Q43</f>
        <v/>
      </c>
      <c r="S3542" s="54">
        <f>S3541+IF(X3542=0,0,M3542)</f>
        <v/>
      </c>
      <c r="T3542" s="55">
        <f>MAX(T3541,S3542)</f>
        <v/>
      </c>
      <c r="U3542" s="56">
        <f>S3542-T3542</f>
        <v/>
      </c>
      <c r="V3542" s="55">
        <f>IFERROR(SUMIFS(DATABASE!$M$5:$M$6004,DATABASE!$B$5:$B$6004,B3542,DATABASE!$X$5:$X$6004,1),0)</f>
        <v/>
      </c>
      <c r="W3542" s="57">
        <f>IFERROR(COUNTIFS(DATABASE!$B$5:$B$6004,B3542,DATABASE!$X$5:$X$6004,1),0)</f>
        <v/>
      </c>
      <c r="X3542" s="58">
        <f>--AND(ISNUMBER(B3542),C3542&lt;&gt;"",L3542&lt;&gt;"",M3542&lt;&gt;"")</f>
        <v/>
      </c>
    </row>
    <row r="3543" ht="15" customHeight="1" s="111">
      <c r="A3543" s="42" t="inlineStr">
        <is>
          <t>AUG</t>
        </is>
      </c>
      <c r="B3543" s="43">
        <f>AUG!A44</f>
        <v/>
      </c>
      <c r="C3543" s="44">
        <f>AUG!B44</f>
        <v/>
      </c>
      <c r="D3543" s="44">
        <f>AUG!C44</f>
        <v/>
      </c>
      <c r="E3543" s="44">
        <f>AUG!D44</f>
        <v/>
      </c>
      <c r="F3543" s="44">
        <f>AUG!E44</f>
        <v/>
      </c>
      <c r="G3543" s="44">
        <f>AUG!F44</f>
        <v/>
      </c>
      <c r="H3543" s="44">
        <f>AUG!G44</f>
        <v/>
      </c>
      <c r="I3543" s="45">
        <f>AUG!H44</f>
        <v/>
      </c>
      <c r="J3543" s="45">
        <f>AUG!I44</f>
        <v/>
      </c>
      <c r="K3543" s="44">
        <f>AUG!J44</f>
        <v/>
      </c>
      <c r="L3543" s="44">
        <f>AUG!K44</f>
        <v/>
      </c>
      <c r="M3543" s="46">
        <f>AUG!L44</f>
        <v/>
      </c>
      <c r="N3543" s="44">
        <f>AUG!M44</f>
        <v/>
      </c>
      <c r="O3543" s="44">
        <f>AUG!N44</f>
        <v/>
      </c>
      <c r="P3543" s="44">
        <f>AUG!O44</f>
        <v/>
      </c>
      <c r="Q3543" s="44">
        <f>AUG!P44</f>
        <v/>
      </c>
      <c r="R3543" s="44">
        <f>AUG!Q44</f>
        <v/>
      </c>
      <c r="S3543" s="46">
        <f>S3542+IF(X3543=0,0,M3543)</f>
        <v/>
      </c>
      <c r="T3543" s="47">
        <f>MAX(T3542,S3543)</f>
        <v/>
      </c>
      <c r="U3543" s="48">
        <f>S3543-T3543</f>
        <v/>
      </c>
      <c r="V3543" s="47">
        <f>IFERROR(SUMIFS(DATABASE!$M$5:$M$6004,DATABASE!$B$5:$B$6004,B3543,DATABASE!$X$5:$X$6004,1),0)</f>
        <v/>
      </c>
      <c r="W3543" s="31">
        <f>IFERROR(COUNTIFS(DATABASE!$B$5:$B$6004,B3543,DATABASE!$X$5:$X$6004,1),0)</f>
        <v/>
      </c>
      <c r="X3543" s="49">
        <f>--AND(ISNUMBER(B3543),C3543&lt;&gt;"",L3543&lt;&gt;"",M3543&lt;&gt;"")</f>
        <v/>
      </c>
    </row>
    <row r="3544" ht="15" customHeight="1" s="111">
      <c r="A3544" s="50" t="inlineStr">
        <is>
          <t>AUG</t>
        </is>
      </c>
      <c r="B3544" s="51">
        <f>AUG!A45</f>
        <v/>
      </c>
      <c r="C3544" s="52">
        <f>AUG!B45</f>
        <v/>
      </c>
      <c r="D3544" s="52">
        <f>AUG!C45</f>
        <v/>
      </c>
      <c r="E3544" s="52">
        <f>AUG!D45</f>
        <v/>
      </c>
      <c r="F3544" s="52">
        <f>AUG!E45</f>
        <v/>
      </c>
      <c r="G3544" s="52">
        <f>AUG!F45</f>
        <v/>
      </c>
      <c r="H3544" s="52">
        <f>AUG!G45</f>
        <v/>
      </c>
      <c r="I3544" s="53">
        <f>AUG!H45</f>
        <v/>
      </c>
      <c r="J3544" s="53">
        <f>AUG!I45</f>
        <v/>
      </c>
      <c r="K3544" s="52">
        <f>AUG!J45</f>
        <v/>
      </c>
      <c r="L3544" s="52">
        <f>AUG!K45</f>
        <v/>
      </c>
      <c r="M3544" s="54">
        <f>AUG!L45</f>
        <v/>
      </c>
      <c r="N3544" s="52">
        <f>AUG!M45</f>
        <v/>
      </c>
      <c r="O3544" s="52">
        <f>AUG!N45</f>
        <v/>
      </c>
      <c r="P3544" s="52">
        <f>AUG!O45</f>
        <v/>
      </c>
      <c r="Q3544" s="52">
        <f>AUG!P45</f>
        <v/>
      </c>
      <c r="R3544" s="52">
        <f>AUG!Q45</f>
        <v/>
      </c>
      <c r="S3544" s="54">
        <f>S3543+IF(X3544=0,0,M3544)</f>
        <v/>
      </c>
      <c r="T3544" s="55">
        <f>MAX(T3543,S3544)</f>
        <v/>
      </c>
      <c r="U3544" s="56">
        <f>S3544-T3544</f>
        <v/>
      </c>
      <c r="V3544" s="55">
        <f>IFERROR(SUMIFS(DATABASE!$M$5:$M$6004,DATABASE!$B$5:$B$6004,B3544,DATABASE!$X$5:$X$6004,1),0)</f>
        <v/>
      </c>
      <c r="W3544" s="57">
        <f>IFERROR(COUNTIFS(DATABASE!$B$5:$B$6004,B3544,DATABASE!$X$5:$X$6004,1),0)</f>
        <v/>
      </c>
      <c r="X3544" s="58">
        <f>--AND(ISNUMBER(B3544),C3544&lt;&gt;"",L3544&lt;&gt;"",M3544&lt;&gt;"")</f>
        <v/>
      </c>
    </row>
    <row r="3545" ht="15" customHeight="1" s="111">
      <c r="A3545" s="42" t="inlineStr">
        <is>
          <t>AUG</t>
        </is>
      </c>
      <c r="B3545" s="43">
        <f>AUG!A46</f>
        <v/>
      </c>
      <c r="C3545" s="44">
        <f>AUG!B46</f>
        <v/>
      </c>
      <c r="D3545" s="44">
        <f>AUG!C46</f>
        <v/>
      </c>
      <c r="E3545" s="44">
        <f>AUG!D46</f>
        <v/>
      </c>
      <c r="F3545" s="44">
        <f>AUG!E46</f>
        <v/>
      </c>
      <c r="G3545" s="44">
        <f>AUG!F46</f>
        <v/>
      </c>
      <c r="H3545" s="44">
        <f>AUG!G46</f>
        <v/>
      </c>
      <c r="I3545" s="45">
        <f>AUG!H46</f>
        <v/>
      </c>
      <c r="J3545" s="45">
        <f>AUG!I46</f>
        <v/>
      </c>
      <c r="K3545" s="44">
        <f>AUG!J46</f>
        <v/>
      </c>
      <c r="L3545" s="44">
        <f>AUG!K46</f>
        <v/>
      </c>
      <c r="M3545" s="46">
        <f>AUG!L46</f>
        <v/>
      </c>
      <c r="N3545" s="44">
        <f>AUG!M46</f>
        <v/>
      </c>
      <c r="O3545" s="44">
        <f>AUG!N46</f>
        <v/>
      </c>
      <c r="P3545" s="44">
        <f>AUG!O46</f>
        <v/>
      </c>
      <c r="Q3545" s="44">
        <f>AUG!P46</f>
        <v/>
      </c>
      <c r="R3545" s="44">
        <f>AUG!Q46</f>
        <v/>
      </c>
      <c r="S3545" s="46">
        <f>S3544+IF(X3545=0,0,M3545)</f>
        <v/>
      </c>
      <c r="T3545" s="47">
        <f>MAX(T3544,S3545)</f>
        <v/>
      </c>
      <c r="U3545" s="48">
        <f>S3545-T3545</f>
        <v/>
      </c>
      <c r="V3545" s="47">
        <f>IFERROR(SUMIFS(DATABASE!$M$5:$M$6004,DATABASE!$B$5:$B$6004,B3545,DATABASE!$X$5:$X$6004,1),0)</f>
        <v/>
      </c>
      <c r="W3545" s="31">
        <f>IFERROR(COUNTIFS(DATABASE!$B$5:$B$6004,B3545,DATABASE!$X$5:$X$6004,1),0)</f>
        <v/>
      </c>
      <c r="X3545" s="49">
        <f>--AND(ISNUMBER(B3545),C3545&lt;&gt;"",L3545&lt;&gt;"",M3545&lt;&gt;"")</f>
        <v/>
      </c>
    </row>
    <row r="3546" ht="15" customHeight="1" s="111">
      <c r="A3546" s="50" t="inlineStr">
        <is>
          <t>AUG</t>
        </is>
      </c>
      <c r="B3546" s="51">
        <f>AUG!A47</f>
        <v/>
      </c>
      <c r="C3546" s="52">
        <f>AUG!B47</f>
        <v/>
      </c>
      <c r="D3546" s="52">
        <f>AUG!C47</f>
        <v/>
      </c>
      <c r="E3546" s="52">
        <f>AUG!D47</f>
        <v/>
      </c>
      <c r="F3546" s="52">
        <f>AUG!E47</f>
        <v/>
      </c>
      <c r="G3546" s="52">
        <f>AUG!F47</f>
        <v/>
      </c>
      <c r="H3546" s="52">
        <f>AUG!G47</f>
        <v/>
      </c>
      <c r="I3546" s="53">
        <f>AUG!H47</f>
        <v/>
      </c>
      <c r="J3546" s="53">
        <f>AUG!I47</f>
        <v/>
      </c>
      <c r="K3546" s="52">
        <f>AUG!J47</f>
        <v/>
      </c>
      <c r="L3546" s="52">
        <f>AUG!K47</f>
        <v/>
      </c>
      <c r="M3546" s="54">
        <f>AUG!L47</f>
        <v/>
      </c>
      <c r="N3546" s="52">
        <f>AUG!M47</f>
        <v/>
      </c>
      <c r="O3546" s="52">
        <f>AUG!N47</f>
        <v/>
      </c>
      <c r="P3546" s="52">
        <f>AUG!O47</f>
        <v/>
      </c>
      <c r="Q3546" s="52">
        <f>AUG!P47</f>
        <v/>
      </c>
      <c r="R3546" s="52">
        <f>AUG!Q47</f>
        <v/>
      </c>
      <c r="S3546" s="54">
        <f>S3545+IF(X3546=0,0,M3546)</f>
        <v/>
      </c>
      <c r="T3546" s="55">
        <f>MAX(T3545,S3546)</f>
        <v/>
      </c>
      <c r="U3546" s="56">
        <f>S3546-T3546</f>
        <v/>
      </c>
      <c r="V3546" s="55">
        <f>IFERROR(SUMIFS(DATABASE!$M$5:$M$6004,DATABASE!$B$5:$B$6004,B3546,DATABASE!$X$5:$X$6004,1),0)</f>
        <v/>
      </c>
      <c r="W3546" s="57">
        <f>IFERROR(COUNTIFS(DATABASE!$B$5:$B$6004,B3546,DATABASE!$X$5:$X$6004,1),0)</f>
        <v/>
      </c>
      <c r="X3546" s="58">
        <f>--AND(ISNUMBER(B3546),C3546&lt;&gt;"",L3546&lt;&gt;"",M3546&lt;&gt;"")</f>
        <v/>
      </c>
    </row>
    <row r="3547" ht="15" customHeight="1" s="111">
      <c r="A3547" s="42" t="inlineStr">
        <is>
          <t>AUG</t>
        </is>
      </c>
      <c r="B3547" s="43">
        <f>AUG!A48</f>
        <v/>
      </c>
      <c r="C3547" s="44">
        <f>AUG!B48</f>
        <v/>
      </c>
      <c r="D3547" s="44">
        <f>AUG!C48</f>
        <v/>
      </c>
      <c r="E3547" s="44">
        <f>AUG!D48</f>
        <v/>
      </c>
      <c r="F3547" s="44">
        <f>AUG!E48</f>
        <v/>
      </c>
      <c r="G3547" s="44">
        <f>AUG!F48</f>
        <v/>
      </c>
      <c r="H3547" s="44">
        <f>AUG!G48</f>
        <v/>
      </c>
      <c r="I3547" s="45">
        <f>AUG!H48</f>
        <v/>
      </c>
      <c r="J3547" s="45">
        <f>AUG!I48</f>
        <v/>
      </c>
      <c r="K3547" s="44">
        <f>AUG!J48</f>
        <v/>
      </c>
      <c r="L3547" s="44">
        <f>AUG!K48</f>
        <v/>
      </c>
      <c r="M3547" s="46">
        <f>AUG!L48</f>
        <v/>
      </c>
      <c r="N3547" s="44">
        <f>AUG!M48</f>
        <v/>
      </c>
      <c r="O3547" s="44">
        <f>AUG!N48</f>
        <v/>
      </c>
      <c r="P3547" s="44">
        <f>AUG!O48</f>
        <v/>
      </c>
      <c r="Q3547" s="44">
        <f>AUG!P48</f>
        <v/>
      </c>
      <c r="R3547" s="44">
        <f>AUG!Q48</f>
        <v/>
      </c>
      <c r="S3547" s="46">
        <f>S3546+IF(X3547=0,0,M3547)</f>
        <v/>
      </c>
      <c r="T3547" s="47">
        <f>MAX(T3546,S3547)</f>
        <v/>
      </c>
      <c r="U3547" s="48">
        <f>S3547-T3547</f>
        <v/>
      </c>
      <c r="V3547" s="47">
        <f>IFERROR(SUMIFS(DATABASE!$M$5:$M$6004,DATABASE!$B$5:$B$6004,B3547,DATABASE!$X$5:$X$6004,1),0)</f>
        <v/>
      </c>
      <c r="W3547" s="31">
        <f>IFERROR(COUNTIFS(DATABASE!$B$5:$B$6004,B3547,DATABASE!$X$5:$X$6004,1),0)</f>
        <v/>
      </c>
      <c r="X3547" s="49">
        <f>--AND(ISNUMBER(B3547),C3547&lt;&gt;"",L3547&lt;&gt;"",M3547&lt;&gt;"")</f>
        <v/>
      </c>
    </row>
    <row r="3548" ht="15" customHeight="1" s="111">
      <c r="A3548" s="50" t="inlineStr">
        <is>
          <t>AUG</t>
        </is>
      </c>
      <c r="B3548" s="51">
        <f>AUG!A49</f>
        <v/>
      </c>
      <c r="C3548" s="52">
        <f>AUG!B49</f>
        <v/>
      </c>
      <c r="D3548" s="52">
        <f>AUG!C49</f>
        <v/>
      </c>
      <c r="E3548" s="52">
        <f>AUG!D49</f>
        <v/>
      </c>
      <c r="F3548" s="52">
        <f>AUG!E49</f>
        <v/>
      </c>
      <c r="G3548" s="52">
        <f>AUG!F49</f>
        <v/>
      </c>
      <c r="H3548" s="52">
        <f>AUG!G49</f>
        <v/>
      </c>
      <c r="I3548" s="53">
        <f>AUG!H49</f>
        <v/>
      </c>
      <c r="J3548" s="53">
        <f>AUG!I49</f>
        <v/>
      </c>
      <c r="K3548" s="52">
        <f>AUG!J49</f>
        <v/>
      </c>
      <c r="L3548" s="52">
        <f>AUG!K49</f>
        <v/>
      </c>
      <c r="M3548" s="54">
        <f>AUG!L49</f>
        <v/>
      </c>
      <c r="N3548" s="52">
        <f>AUG!M49</f>
        <v/>
      </c>
      <c r="O3548" s="52">
        <f>AUG!N49</f>
        <v/>
      </c>
      <c r="P3548" s="52">
        <f>AUG!O49</f>
        <v/>
      </c>
      <c r="Q3548" s="52">
        <f>AUG!P49</f>
        <v/>
      </c>
      <c r="R3548" s="52">
        <f>AUG!Q49</f>
        <v/>
      </c>
      <c r="S3548" s="54">
        <f>S3547+IF(X3548=0,0,M3548)</f>
        <v/>
      </c>
      <c r="T3548" s="55">
        <f>MAX(T3547,S3548)</f>
        <v/>
      </c>
      <c r="U3548" s="56">
        <f>S3548-T3548</f>
        <v/>
      </c>
      <c r="V3548" s="55">
        <f>IFERROR(SUMIFS(DATABASE!$M$5:$M$6004,DATABASE!$B$5:$B$6004,B3548,DATABASE!$X$5:$X$6004,1),0)</f>
        <v/>
      </c>
      <c r="W3548" s="57">
        <f>IFERROR(COUNTIFS(DATABASE!$B$5:$B$6004,B3548,DATABASE!$X$5:$X$6004,1),0)</f>
        <v/>
      </c>
      <c r="X3548" s="58">
        <f>--AND(ISNUMBER(B3548),C3548&lt;&gt;"",L3548&lt;&gt;"",M3548&lt;&gt;"")</f>
        <v/>
      </c>
    </row>
    <row r="3549" ht="15" customHeight="1" s="111">
      <c r="A3549" s="42" t="inlineStr">
        <is>
          <t>AUG</t>
        </is>
      </c>
      <c r="B3549" s="43">
        <f>AUG!A50</f>
        <v/>
      </c>
      <c r="C3549" s="44">
        <f>AUG!B50</f>
        <v/>
      </c>
      <c r="D3549" s="44">
        <f>AUG!C50</f>
        <v/>
      </c>
      <c r="E3549" s="44">
        <f>AUG!D50</f>
        <v/>
      </c>
      <c r="F3549" s="44">
        <f>AUG!E50</f>
        <v/>
      </c>
      <c r="G3549" s="44">
        <f>AUG!F50</f>
        <v/>
      </c>
      <c r="H3549" s="44">
        <f>AUG!G50</f>
        <v/>
      </c>
      <c r="I3549" s="45">
        <f>AUG!H50</f>
        <v/>
      </c>
      <c r="J3549" s="45">
        <f>AUG!I50</f>
        <v/>
      </c>
      <c r="K3549" s="44">
        <f>AUG!J50</f>
        <v/>
      </c>
      <c r="L3549" s="44">
        <f>AUG!K50</f>
        <v/>
      </c>
      <c r="M3549" s="46">
        <f>AUG!L50</f>
        <v/>
      </c>
      <c r="N3549" s="44">
        <f>AUG!M50</f>
        <v/>
      </c>
      <c r="O3549" s="44">
        <f>AUG!N50</f>
        <v/>
      </c>
      <c r="P3549" s="44">
        <f>AUG!O50</f>
        <v/>
      </c>
      <c r="Q3549" s="44">
        <f>AUG!P50</f>
        <v/>
      </c>
      <c r="R3549" s="44">
        <f>AUG!Q50</f>
        <v/>
      </c>
      <c r="S3549" s="46">
        <f>S3548+IF(X3549=0,0,M3549)</f>
        <v/>
      </c>
      <c r="T3549" s="47">
        <f>MAX(T3548,S3549)</f>
        <v/>
      </c>
      <c r="U3549" s="48">
        <f>S3549-T3549</f>
        <v/>
      </c>
      <c r="V3549" s="47">
        <f>IFERROR(SUMIFS(DATABASE!$M$5:$M$6004,DATABASE!$B$5:$B$6004,B3549,DATABASE!$X$5:$X$6004,1),0)</f>
        <v/>
      </c>
      <c r="W3549" s="31">
        <f>IFERROR(COUNTIFS(DATABASE!$B$5:$B$6004,B3549,DATABASE!$X$5:$X$6004,1),0)</f>
        <v/>
      </c>
      <c r="X3549" s="49">
        <f>--AND(ISNUMBER(B3549),C3549&lt;&gt;"",L3549&lt;&gt;"",M3549&lt;&gt;"")</f>
        <v/>
      </c>
    </row>
    <row r="3550" ht="15" customHeight="1" s="111">
      <c r="A3550" s="50" t="inlineStr">
        <is>
          <t>AUG</t>
        </is>
      </c>
      <c r="B3550" s="51">
        <f>AUG!A51</f>
        <v/>
      </c>
      <c r="C3550" s="52">
        <f>AUG!B51</f>
        <v/>
      </c>
      <c r="D3550" s="52">
        <f>AUG!C51</f>
        <v/>
      </c>
      <c r="E3550" s="52">
        <f>AUG!D51</f>
        <v/>
      </c>
      <c r="F3550" s="52">
        <f>AUG!E51</f>
        <v/>
      </c>
      <c r="G3550" s="52">
        <f>AUG!F51</f>
        <v/>
      </c>
      <c r="H3550" s="52">
        <f>AUG!G51</f>
        <v/>
      </c>
      <c r="I3550" s="53">
        <f>AUG!H51</f>
        <v/>
      </c>
      <c r="J3550" s="53">
        <f>AUG!I51</f>
        <v/>
      </c>
      <c r="K3550" s="52">
        <f>AUG!J51</f>
        <v/>
      </c>
      <c r="L3550" s="52">
        <f>AUG!K51</f>
        <v/>
      </c>
      <c r="M3550" s="54">
        <f>AUG!L51</f>
        <v/>
      </c>
      <c r="N3550" s="52">
        <f>AUG!M51</f>
        <v/>
      </c>
      <c r="O3550" s="52">
        <f>AUG!N51</f>
        <v/>
      </c>
      <c r="P3550" s="52">
        <f>AUG!O51</f>
        <v/>
      </c>
      <c r="Q3550" s="52">
        <f>AUG!P51</f>
        <v/>
      </c>
      <c r="R3550" s="52">
        <f>AUG!Q51</f>
        <v/>
      </c>
      <c r="S3550" s="54">
        <f>S3549+IF(X3550=0,0,M3550)</f>
        <v/>
      </c>
      <c r="T3550" s="55">
        <f>MAX(T3549,S3550)</f>
        <v/>
      </c>
      <c r="U3550" s="56">
        <f>S3550-T3550</f>
        <v/>
      </c>
      <c r="V3550" s="55">
        <f>IFERROR(SUMIFS(DATABASE!$M$5:$M$6004,DATABASE!$B$5:$B$6004,B3550,DATABASE!$X$5:$X$6004,1),0)</f>
        <v/>
      </c>
      <c r="W3550" s="57">
        <f>IFERROR(COUNTIFS(DATABASE!$B$5:$B$6004,B3550,DATABASE!$X$5:$X$6004,1),0)</f>
        <v/>
      </c>
      <c r="X3550" s="58">
        <f>--AND(ISNUMBER(B3550),C3550&lt;&gt;"",L3550&lt;&gt;"",M3550&lt;&gt;"")</f>
        <v/>
      </c>
    </row>
    <row r="3551" ht="15" customHeight="1" s="111">
      <c r="A3551" s="42" t="inlineStr">
        <is>
          <t>AUG</t>
        </is>
      </c>
      <c r="B3551" s="43">
        <f>AUG!A52</f>
        <v/>
      </c>
      <c r="C3551" s="44">
        <f>AUG!B52</f>
        <v/>
      </c>
      <c r="D3551" s="44">
        <f>AUG!C52</f>
        <v/>
      </c>
      <c r="E3551" s="44">
        <f>AUG!D52</f>
        <v/>
      </c>
      <c r="F3551" s="44">
        <f>AUG!E52</f>
        <v/>
      </c>
      <c r="G3551" s="44">
        <f>AUG!F52</f>
        <v/>
      </c>
      <c r="H3551" s="44">
        <f>AUG!G52</f>
        <v/>
      </c>
      <c r="I3551" s="45">
        <f>AUG!H52</f>
        <v/>
      </c>
      <c r="J3551" s="45">
        <f>AUG!I52</f>
        <v/>
      </c>
      <c r="K3551" s="44">
        <f>AUG!J52</f>
        <v/>
      </c>
      <c r="L3551" s="44">
        <f>AUG!K52</f>
        <v/>
      </c>
      <c r="M3551" s="46">
        <f>AUG!L52</f>
        <v/>
      </c>
      <c r="N3551" s="44">
        <f>AUG!M52</f>
        <v/>
      </c>
      <c r="O3551" s="44">
        <f>AUG!N52</f>
        <v/>
      </c>
      <c r="P3551" s="44">
        <f>AUG!O52</f>
        <v/>
      </c>
      <c r="Q3551" s="44">
        <f>AUG!P52</f>
        <v/>
      </c>
      <c r="R3551" s="44">
        <f>AUG!Q52</f>
        <v/>
      </c>
      <c r="S3551" s="46">
        <f>S3550+IF(X3551=0,0,M3551)</f>
        <v/>
      </c>
      <c r="T3551" s="47">
        <f>MAX(T3550,S3551)</f>
        <v/>
      </c>
      <c r="U3551" s="48">
        <f>S3551-T3551</f>
        <v/>
      </c>
      <c r="V3551" s="47">
        <f>IFERROR(SUMIFS(DATABASE!$M$5:$M$6004,DATABASE!$B$5:$B$6004,B3551,DATABASE!$X$5:$X$6004,1),0)</f>
        <v/>
      </c>
      <c r="W3551" s="31">
        <f>IFERROR(COUNTIFS(DATABASE!$B$5:$B$6004,B3551,DATABASE!$X$5:$X$6004,1),0)</f>
        <v/>
      </c>
      <c r="X3551" s="49">
        <f>--AND(ISNUMBER(B3551),C3551&lt;&gt;"",L3551&lt;&gt;"",M3551&lt;&gt;"")</f>
        <v/>
      </c>
    </row>
    <row r="3552" ht="15" customHeight="1" s="111">
      <c r="A3552" s="50" t="inlineStr">
        <is>
          <t>AUG</t>
        </is>
      </c>
      <c r="B3552" s="51">
        <f>AUG!A53</f>
        <v/>
      </c>
      <c r="C3552" s="52">
        <f>AUG!B53</f>
        <v/>
      </c>
      <c r="D3552" s="52">
        <f>AUG!C53</f>
        <v/>
      </c>
      <c r="E3552" s="52">
        <f>AUG!D53</f>
        <v/>
      </c>
      <c r="F3552" s="52">
        <f>AUG!E53</f>
        <v/>
      </c>
      <c r="G3552" s="52">
        <f>AUG!F53</f>
        <v/>
      </c>
      <c r="H3552" s="52">
        <f>AUG!G53</f>
        <v/>
      </c>
      <c r="I3552" s="53">
        <f>AUG!H53</f>
        <v/>
      </c>
      <c r="J3552" s="53">
        <f>AUG!I53</f>
        <v/>
      </c>
      <c r="K3552" s="52">
        <f>AUG!J53</f>
        <v/>
      </c>
      <c r="L3552" s="52">
        <f>AUG!K53</f>
        <v/>
      </c>
      <c r="M3552" s="54">
        <f>AUG!L53</f>
        <v/>
      </c>
      <c r="N3552" s="52">
        <f>AUG!M53</f>
        <v/>
      </c>
      <c r="O3552" s="52">
        <f>AUG!N53</f>
        <v/>
      </c>
      <c r="P3552" s="52">
        <f>AUG!O53</f>
        <v/>
      </c>
      <c r="Q3552" s="52">
        <f>AUG!P53</f>
        <v/>
      </c>
      <c r="R3552" s="52">
        <f>AUG!Q53</f>
        <v/>
      </c>
      <c r="S3552" s="54">
        <f>S3551+IF(X3552=0,0,M3552)</f>
        <v/>
      </c>
      <c r="T3552" s="55">
        <f>MAX(T3551,S3552)</f>
        <v/>
      </c>
      <c r="U3552" s="56">
        <f>S3552-T3552</f>
        <v/>
      </c>
      <c r="V3552" s="55">
        <f>IFERROR(SUMIFS(DATABASE!$M$5:$M$6004,DATABASE!$B$5:$B$6004,B3552,DATABASE!$X$5:$X$6004,1),0)</f>
        <v/>
      </c>
      <c r="W3552" s="57">
        <f>IFERROR(COUNTIFS(DATABASE!$B$5:$B$6004,B3552,DATABASE!$X$5:$X$6004,1),0)</f>
        <v/>
      </c>
      <c r="X3552" s="58">
        <f>--AND(ISNUMBER(B3552),C3552&lt;&gt;"",L3552&lt;&gt;"",M3552&lt;&gt;"")</f>
        <v/>
      </c>
    </row>
    <row r="3553" ht="15" customHeight="1" s="111">
      <c r="A3553" s="42" t="inlineStr">
        <is>
          <t>AUG</t>
        </is>
      </c>
      <c r="B3553" s="43">
        <f>AUG!A54</f>
        <v/>
      </c>
      <c r="C3553" s="44">
        <f>AUG!B54</f>
        <v/>
      </c>
      <c r="D3553" s="44">
        <f>AUG!C54</f>
        <v/>
      </c>
      <c r="E3553" s="44">
        <f>AUG!D54</f>
        <v/>
      </c>
      <c r="F3553" s="44">
        <f>AUG!E54</f>
        <v/>
      </c>
      <c r="G3553" s="44">
        <f>AUG!F54</f>
        <v/>
      </c>
      <c r="H3553" s="44">
        <f>AUG!G54</f>
        <v/>
      </c>
      <c r="I3553" s="45">
        <f>AUG!H54</f>
        <v/>
      </c>
      <c r="J3553" s="45">
        <f>AUG!I54</f>
        <v/>
      </c>
      <c r="K3553" s="44">
        <f>AUG!J54</f>
        <v/>
      </c>
      <c r="L3553" s="44">
        <f>AUG!K54</f>
        <v/>
      </c>
      <c r="M3553" s="46">
        <f>AUG!L54</f>
        <v/>
      </c>
      <c r="N3553" s="44">
        <f>AUG!M54</f>
        <v/>
      </c>
      <c r="O3553" s="44">
        <f>AUG!N54</f>
        <v/>
      </c>
      <c r="P3553" s="44">
        <f>AUG!O54</f>
        <v/>
      </c>
      <c r="Q3553" s="44">
        <f>AUG!P54</f>
        <v/>
      </c>
      <c r="R3553" s="44">
        <f>AUG!Q54</f>
        <v/>
      </c>
      <c r="S3553" s="46">
        <f>S3552+IF(X3553=0,0,M3553)</f>
        <v/>
      </c>
      <c r="T3553" s="47">
        <f>MAX(T3552,S3553)</f>
        <v/>
      </c>
      <c r="U3553" s="48">
        <f>S3553-T3553</f>
        <v/>
      </c>
      <c r="V3553" s="47">
        <f>IFERROR(SUMIFS(DATABASE!$M$5:$M$6004,DATABASE!$B$5:$B$6004,B3553,DATABASE!$X$5:$X$6004,1),0)</f>
        <v/>
      </c>
      <c r="W3553" s="31">
        <f>IFERROR(COUNTIFS(DATABASE!$B$5:$B$6004,B3553,DATABASE!$X$5:$X$6004,1),0)</f>
        <v/>
      </c>
      <c r="X3553" s="49">
        <f>--AND(ISNUMBER(B3553),C3553&lt;&gt;"",L3553&lt;&gt;"",M3553&lt;&gt;"")</f>
        <v/>
      </c>
    </row>
    <row r="3554" ht="15" customHeight="1" s="111">
      <c r="A3554" s="50" t="inlineStr">
        <is>
          <t>AUG</t>
        </is>
      </c>
      <c r="B3554" s="51">
        <f>AUG!A55</f>
        <v/>
      </c>
      <c r="C3554" s="52">
        <f>AUG!B55</f>
        <v/>
      </c>
      <c r="D3554" s="52">
        <f>AUG!C55</f>
        <v/>
      </c>
      <c r="E3554" s="52">
        <f>AUG!D55</f>
        <v/>
      </c>
      <c r="F3554" s="52">
        <f>AUG!E55</f>
        <v/>
      </c>
      <c r="G3554" s="52">
        <f>AUG!F55</f>
        <v/>
      </c>
      <c r="H3554" s="52">
        <f>AUG!G55</f>
        <v/>
      </c>
      <c r="I3554" s="53">
        <f>AUG!H55</f>
        <v/>
      </c>
      <c r="J3554" s="53">
        <f>AUG!I55</f>
        <v/>
      </c>
      <c r="K3554" s="52">
        <f>AUG!J55</f>
        <v/>
      </c>
      <c r="L3554" s="52">
        <f>AUG!K55</f>
        <v/>
      </c>
      <c r="M3554" s="54">
        <f>AUG!L55</f>
        <v/>
      </c>
      <c r="N3554" s="52">
        <f>AUG!M55</f>
        <v/>
      </c>
      <c r="O3554" s="52">
        <f>AUG!N55</f>
        <v/>
      </c>
      <c r="P3554" s="52">
        <f>AUG!O55</f>
        <v/>
      </c>
      <c r="Q3554" s="52">
        <f>AUG!P55</f>
        <v/>
      </c>
      <c r="R3554" s="52">
        <f>AUG!Q55</f>
        <v/>
      </c>
      <c r="S3554" s="54">
        <f>S3553+IF(X3554=0,0,M3554)</f>
        <v/>
      </c>
      <c r="T3554" s="55">
        <f>MAX(T3553,S3554)</f>
        <v/>
      </c>
      <c r="U3554" s="56">
        <f>S3554-T3554</f>
        <v/>
      </c>
      <c r="V3554" s="55">
        <f>IFERROR(SUMIFS(DATABASE!$M$5:$M$6004,DATABASE!$B$5:$B$6004,B3554,DATABASE!$X$5:$X$6004,1),0)</f>
        <v/>
      </c>
      <c r="W3554" s="57">
        <f>IFERROR(COUNTIFS(DATABASE!$B$5:$B$6004,B3554,DATABASE!$X$5:$X$6004,1),0)</f>
        <v/>
      </c>
      <c r="X3554" s="58">
        <f>--AND(ISNUMBER(B3554),C3554&lt;&gt;"",L3554&lt;&gt;"",M3554&lt;&gt;"")</f>
        <v/>
      </c>
    </row>
    <row r="3555" ht="15" customHeight="1" s="111">
      <c r="A3555" s="42" t="inlineStr">
        <is>
          <t>AUG</t>
        </is>
      </c>
      <c r="B3555" s="43">
        <f>AUG!A56</f>
        <v/>
      </c>
      <c r="C3555" s="44">
        <f>AUG!B56</f>
        <v/>
      </c>
      <c r="D3555" s="44">
        <f>AUG!C56</f>
        <v/>
      </c>
      <c r="E3555" s="44">
        <f>AUG!D56</f>
        <v/>
      </c>
      <c r="F3555" s="44">
        <f>AUG!E56</f>
        <v/>
      </c>
      <c r="G3555" s="44">
        <f>AUG!F56</f>
        <v/>
      </c>
      <c r="H3555" s="44">
        <f>AUG!G56</f>
        <v/>
      </c>
      <c r="I3555" s="45">
        <f>AUG!H56</f>
        <v/>
      </c>
      <c r="J3555" s="45">
        <f>AUG!I56</f>
        <v/>
      </c>
      <c r="K3555" s="44">
        <f>AUG!J56</f>
        <v/>
      </c>
      <c r="L3555" s="44">
        <f>AUG!K56</f>
        <v/>
      </c>
      <c r="M3555" s="46">
        <f>AUG!L56</f>
        <v/>
      </c>
      <c r="N3555" s="44">
        <f>AUG!M56</f>
        <v/>
      </c>
      <c r="O3555" s="44">
        <f>AUG!N56</f>
        <v/>
      </c>
      <c r="P3555" s="44">
        <f>AUG!O56</f>
        <v/>
      </c>
      <c r="Q3555" s="44">
        <f>AUG!P56</f>
        <v/>
      </c>
      <c r="R3555" s="44">
        <f>AUG!Q56</f>
        <v/>
      </c>
      <c r="S3555" s="46">
        <f>S3554+IF(X3555=0,0,M3555)</f>
        <v/>
      </c>
      <c r="T3555" s="47">
        <f>MAX(T3554,S3555)</f>
        <v/>
      </c>
      <c r="U3555" s="48">
        <f>S3555-T3555</f>
        <v/>
      </c>
      <c r="V3555" s="47">
        <f>IFERROR(SUMIFS(DATABASE!$M$5:$M$6004,DATABASE!$B$5:$B$6004,B3555,DATABASE!$X$5:$X$6004,1),0)</f>
        <v/>
      </c>
      <c r="W3555" s="31">
        <f>IFERROR(COUNTIFS(DATABASE!$B$5:$B$6004,B3555,DATABASE!$X$5:$X$6004,1),0)</f>
        <v/>
      </c>
      <c r="X3555" s="49">
        <f>--AND(ISNUMBER(B3555),C3555&lt;&gt;"",L3555&lt;&gt;"",M3555&lt;&gt;"")</f>
        <v/>
      </c>
    </row>
    <row r="3556" ht="15" customHeight="1" s="111">
      <c r="A3556" s="50" t="inlineStr">
        <is>
          <t>AUG</t>
        </is>
      </c>
      <c r="B3556" s="51">
        <f>AUG!A57</f>
        <v/>
      </c>
      <c r="C3556" s="52">
        <f>AUG!B57</f>
        <v/>
      </c>
      <c r="D3556" s="52">
        <f>AUG!C57</f>
        <v/>
      </c>
      <c r="E3556" s="52">
        <f>AUG!D57</f>
        <v/>
      </c>
      <c r="F3556" s="52">
        <f>AUG!E57</f>
        <v/>
      </c>
      <c r="G3556" s="52">
        <f>AUG!F57</f>
        <v/>
      </c>
      <c r="H3556" s="52">
        <f>AUG!G57</f>
        <v/>
      </c>
      <c r="I3556" s="53">
        <f>AUG!H57</f>
        <v/>
      </c>
      <c r="J3556" s="53">
        <f>AUG!I57</f>
        <v/>
      </c>
      <c r="K3556" s="52">
        <f>AUG!J57</f>
        <v/>
      </c>
      <c r="L3556" s="52">
        <f>AUG!K57</f>
        <v/>
      </c>
      <c r="M3556" s="54">
        <f>AUG!L57</f>
        <v/>
      </c>
      <c r="N3556" s="52">
        <f>AUG!M57</f>
        <v/>
      </c>
      <c r="O3556" s="52">
        <f>AUG!N57</f>
        <v/>
      </c>
      <c r="P3556" s="52">
        <f>AUG!O57</f>
        <v/>
      </c>
      <c r="Q3556" s="52">
        <f>AUG!P57</f>
        <v/>
      </c>
      <c r="R3556" s="52">
        <f>AUG!Q57</f>
        <v/>
      </c>
      <c r="S3556" s="54">
        <f>S3555+IF(X3556=0,0,M3556)</f>
        <v/>
      </c>
      <c r="T3556" s="55">
        <f>MAX(T3555,S3556)</f>
        <v/>
      </c>
      <c r="U3556" s="56">
        <f>S3556-T3556</f>
        <v/>
      </c>
      <c r="V3556" s="55">
        <f>IFERROR(SUMIFS(DATABASE!$M$5:$M$6004,DATABASE!$B$5:$B$6004,B3556,DATABASE!$X$5:$X$6004,1),0)</f>
        <v/>
      </c>
      <c r="W3556" s="57">
        <f>IFERROR(COUNTIFS(DATABASE!$B$5:$B$6004,B3556,DATABASE!$X$5:$X$6004,1),0)</f>
        <v/>
      </c>
      <c r="X3556" s="58">
        <f>--AND(ISNUMBER(B3556),C3556&lt;&gt;"",L3556&lt;&gt;"",M3556&lt;&gt;"")</f>
        <v/>
      </c>
    </row>
    <row r="3557" ht="15" customHeight="1" s="111">
      <c r="A3557" s="42" t="inlineStr">
        <is>
          <t>AUG</t>
        </is>
      </c>
      <c r="B3557" s="43">
        <f>AUG!A58</f>
        <v/>
      </c>
      <c r="C3557" s="44">
        <f>AUG!B58</f>
        <v/>
      </c>
      <c r="D3557" s="44">
        <f>AUG!C58</f>
        <v/>
      </c>
      <c r="E3557" s="44">
        <f>AUG!D58</f>
        <v/>
      </c>
      <c r="F3557" s="44">
        <f>AUG!E58</f>
        <v/>
      </c>
      <c r="G3557" s="44">
        <f>AUG!F58</f>
        <v/>
      </c>
      <c r="H3557" s="44">
        <f>AUG!G58</f>
        <v/>
      </c>
      <c r="I3557" s="45">
        <f>AUG!H58</f>
        <v/>
      </c>
      <c r="J3557" s="45">
        <f>AUG!I58</f>
        <v/>
      </c>
      <c r="K3557" s="44">
        <f>AUG!J58</f>
        <v/>
      </c>
      <c r="L3557" s="44">
        <f>AUG!K58</f>
        <v/>
      </c>
      <c r="M3557" s="46">
        <f>AUG!L58</f>
        <v/>
      </c>
      <c r="N3557" s="44">
        <f>AUG!M58</f>
        <v/>
      </c>
      <c r="O3557" s="44">
        <f>AUG!N58</f>
        <v/>
      </c>
      <c r="P3557" s="44">
        <f>AUG!O58</f>
        <v/>
      </c>
      <c r="Q3557" s="44">
        <f>AUG!P58</f>
        <v/>
      </c>
      <c r="R3557" s="44">
        <f>AUG!Q58</f>
        <v/>
      </c>
      <c r="S3557" s="46">
        <f>S3556+IF(X3557=0,0,M3557)</f>
        <v/>
      </c>
      <c r="T3557" s="47">
        <f>MAX(T3556,S3557)</f>
        <v/>
      </c>
      <c r="U3557" s="48">
        <f>S3557-T3557</f>
        <v/>
      </c>
      <c r="V3557" s="47">
        <f>IFERROR(SUMIFS(DATABASE!$M$5:$M$6004,DATABASE!$B$5:$B$6004,B3557,DATABASE!$X$5:$X$6004,1),0)</f>
        <v/>
      </c>
      <c r="W3557" s="31">
        <f>IFERROR(COUNTIFS(DATABASE!$B$5:$B$6004,B3557,DATABASE!$X$5:$X$6004,1),0)</f>
        <v/>
      </c>
      <c r="X3557" s="49">
        <f>--AND(ISNUMBER(B3557),C3557&lt;&gt;"",L3557&lt;&gt;"",M3557&lt;&gt;"")</f>
        <v/>
      </c>
    </row>
    <row r="3558" ht="15" customHeight="1" s="111">
      <c r="A3558" s="50" t="inlineStr">
        <is>
          <t>AUG</t>
        </is>
      </c>
      <c r="B3558" s="51">
        <f>AUG!A59</f>
        <v/>
      </c>
      <c r="C3558" s="52">
        <f>AUG!B59</f>
        <v/>
      </c>
      <c r="D3558" s="52">
        <f>AUG!C59</f>
        <v/>
      </c>
      <c r="E3558" s="52">
        <f>AUG!D59</f>
        <v/>
      </c>
      <c r="F3558" s="52">
        <f>AUG!E59</f>
        <v/>
      </c>
      <c r="G3558" s="52">
        <f>AUG!F59</f>
        <v/>
      </c>
      <c r="H3558" s="52">
        <f>AUG!G59</f>
        <v/>
      </c>
      <c r="I3558" s="53">
        <f>AUG!H59</f>
        <v/>
      </c>
      <c r="J3558" s="53">
        <f>AUG!I59</f>
        <v/>
      </c>
      <c r="K3558" s="52">
        <f>AUG!J59</f>
        <v/>
      </c>
      <c r="L3558" s="52">
        <f>AUG!K59</f>
        <v/>
      </c>
      <c r="M3558" s="54">
        <f>AUG!L59</f>
        <v/>
      </c>
      <c r="N3558" s="52">
        <f>AUG!M59</f>
        <v/>
      </c>
      <c r="O3558" s="52">
        <f>AUG!N59</f>
        <v/>
      </c>
      <c r="P3558" s="52">
        <f>AUG!O59</f>
        <v/>
      </c>
      <c r="Q3558" s="52">
        <f>AUG!P59</f>
        <v/>
      </c>
      <c r="R3558" s="52">
        <f>AUG!Q59</f>
        <v/>
      </c>
      <c r="S3558" s="54">
        <f>S3557+IF(X3558=0,0,M3558)</f>
        <v/>
      </c>
      <c r="T3558" s="55">
        <f>MAX(T3557,S3558)</f>
        <v/>
      </c>
      <c r="U3558" s="56">
        <f>S3558-T3558</f>
        <v/>
      </c>
      <c r="V3558" s="55">
        <f>IFERROR(SUMIFS(DATABASE!$M$5:$M$6004,DATABASE!$B$5:$B$6004,B3558,DATABASE!$X$5:$X$6004,1),0)</f>
        <v/>
      </c>
      <c r="W3558" s="57">
        <f>IFERROR(COUNTIFS(DATABASE!$B$5:$B$6004,B3558,DATABASE!$X$5:$X$6004,1),0)</f>
        <v/>
      </c>
      <c r="X3558" s="58">
        <f>--AND(ISNUMBER(B3558),C3558&lt;&gt;"",L3558&lt;&gt;"",M3558&lt;&gt;"")</f>
        <v/>
      </c>
    </row>
    <row r="3559" ht="15" customHeight="1" s="111">
      <c r="A3559" s="42" t="inlineStr">
        <is>
          <t>AUG</t>
        </is>
      </c>
      <c r="B3559" s="43">
        <f>AUG!A60</f>
        <v/>
      </c>
      <c r="C3559" s="44">
        <f>AUG!B60</f>
        <v/>
      </c>
      <c r="D3559" s="44">
        <f>AUG!C60</f>
        <v/>
      </c>
      <c r="E3559" s="44">
        <f>AUG!D60</f>
        <v/>
      </c>
      <c r="F3559" s="44">
        <f>AUG!E60</f>
        <v/>
      </c>
      <c r="G3559" s="44">
        <f>AUG!F60</f>
        <v/>
      </c>
      <c r="H3559" s="44">
        <f>AUG!G60</f>
        <v/>
      </c>
      <c r="I3559" s="45">
        <f>AUG!H60</f>
        <v/>
      </c>
      <c r="J3559" s="45">
        <f>AUG!I60</f>
        <v/>
      </c>
      <c r="K3559" s="44">
        <f>AUG!J60</f>
        <v/>
      </c>
      <c r="L3559" s="44">
        <f>AUG!K60</f>
        <v/>
      </c>
      <c r="M3559" s="46">
        <f>AUG!L60</f>
        <v/>
      </c>
      <c r="N3559" s="44">
        <f>AUG!M60</f>
        <v/>
      </c>
      <c r="O3559" s="44">
        <f>AUG!N60</f>
        <v/>
      </c>
      <c r="P3559" s="44">
        <f>AUG!O60</f>
        <v/>
      </c>
      <c r="Q3559" s="44">
        <f>AUG!P60</f>
        <v/>
      </c>
      <c r="R3559" s="44">
        <f>AUG!Q60</f>
        <v/>
      </c>
      <c r="S3559" s="46">
        <f>S3558+IF(X3559=0,0,M3559)</f>
        <v/>
      </c>
      <c r="T3559" s="47">
        <f>MAX(T3558,S3559)</f>
        <v/>
      </c>
      <c r="U3559" s="48">
        <f>S3559-T3559</f>
        <v/>
      </c>
      <c r="V3559" s="47">
        <f>IFERROR(SUMIFS(DATABASE!$M$5:$M$6004,DATABASE!$B$5:$B$6004,B3559,DATABASE!$X$5:$X$6004,1),0)</f>
        <v/>
      </c>
      <c r="W3559" s="31">
        <f>IFERROR(COUNTIFS(DATABASE!$B$5:$B$6004,B3559,DATABASE!$X$5:$X$6004,1),0)</f>
        <v/>
      </c>
      <c r="X3559" s="49">
        <f>--AND(ISNUMBER(B3559),C3559&lt;&gt;"",L3559&lt;&gt;"",M3559&lt;&gt;"")</f>
        <v/>
      </c>
    </row>
    <row r="3560" ht="15" customHeight="1" s="111">
      <c r="A3560" s="50" t="inlineStr">
        <is>
          <t>AUG</t>
        </is>
      </c>
      <c r="B3560" s="51">
        <f>AUG!A61</f>
        <v/>
      </c>
      <c r="C3560" s="52">
        <f>AUG!B61</f>
        <v/>
      </c>
      <c r="D3560" s="52">
        <f>AUG!C61</f>
        <v/>
      </c>
      <c r="E3560" s="52">
        <f>AUG!D61</f>
        <v/>
      </c>
      <c r="F3560" s="52">
        <f>AUG!E61</f>
        <v/>
      </c>
      <c r="G3560" s="52">
        <f>AUG!F61</f>
        <v/>
      </c>
      <c r="H3560" s="52">
        <f>AUG!G61</f>
        <v/>
      </c>
      <c r="I3560" s="53">
        <f>AUG!H61</f>
        <v/>
      </c>
      <c r="J3560" s="53">
        <f>AUG!I61</f>
        <v/>
      </c>
      <c r="K3560" s="52">
        <f>AUG!J61</f>
        <v/>
      </c>
      <c r="L3560" s="52">
        <f>AUG!K61</f>
        <v/>
      </c>
      <c r="M3560" s="54">
        <f>AUG!L61</f>
        <v/>
      </c>
      <c r="N3560" s="52">
        <f>AUG!M61</f>
        <v/>
      </c>
      <c r="O3560" s="52">
        <f>AUG!N61</f>
        <v/>
      </c>
      <c r="P3560" s="52">
        <f>AUG!O61</f>
        <v/>
      </c>
      <c r="Q3560" s="52">
        <f>AUG!P61</f>
        <v/>
      </c>
      <c r="R3560" s="52">
        <f>AUG!Q61</f>
        <v/>
      </c>
      <c r="S3560" s="54">
        <f>S3559+IF(X3560=0,0,M3560)</f>
        <v/>
      </c>
      <c r="T3560" s="55">
        <f>MAX(T3559,S3560)</f>
        <v/>
      </c>
      <c r="U3560" s="56">
        <f>S3560-T3560</f>
        <v/>
      </c>
      <c r="V3560" s="55">
        <f>IFERROR(SUMIFS(DATABASE!$M$5:$M$6004,DATABASE!$B$5:$B$6004,B3560,DATABASE!$X$5:$X$6004,1),0)</f>
        <v/>
      </c>
      <c r="W3560" s="57">
        <f>IFERROR(COUNTIFS(DATABASE!$B$5:$B$6004,B3560,DATABASE!$X$5:$X$6004,1),0)</f>
        <v/>
      </c>
      <c r="X3560" s="58">
        <f>--AND(ISNUMBER(B3560),C3560&lt;&gt;"",L3560&lt;&gt;"",M3560&lt;&gt;"")</f>
        <v/>
      </c>
    </row>
    <row r="3561" ht="15" customHeight="1" s="111">
      <c r="A3561" s="42" t="inlineStr">
        <is>
          <t>AUG</t>
        </is>
      </c>
      <c r="B3561" s="43">
        <f>AUG!A62</f>
        <v/>
      </c>
      <c r="C3561" s="44">
        <f>AUG!B62</f>
        <v/>
      </c>
      <c r="D3561" s="44">
        <f>AUG!C62</f>
        <v/>
      </c>
      <c r="E3561" s="44">
        <f>AUG!D62</f>
        <v/>
      </c>
      <c r="F3561" s="44">
        <f>AUG!E62</f>
        <v/>
      </c>
      <c r="G3561" s="44">
        <f>AUG!F62</f>
        <v/>
      </c>
      <c r="H3561" s="44">
        <f>AUG!G62</f>
        <v/>
      </c>
      <c r="I3561" s="45">
        <f>AUG!H62</f>
        <v/>
      </c>
      <c r="J3561" s="45">
        <f>AUG!I62</f>
        <v/>
      </c>
      <c r="K3561" s="44">
        <f>AUG!J62</f>
        <v/>
      </c>
      <c r="L3561" s="44">
        <f>AUG!K62</f>
        <v/>
      </c>
      <c r="M3561" s="46">
        <f>AUG!L62</f>
        <v/>
      </c>
      <c r="N3561" s="44">
        <f>AUG!M62</f>
        <v/>
      </c>
      <c r="O3561" s="44">
        <f>AUG!N62</f>
        <v/>
      </c>
      <c r="P3561" s="44">
        <f>AUG!O62</f>
        <v/>
      </c>
      <c r="Q3561" s="44">
        <f>AUG!P62</f>
        <v/>
      </c>
      <c r="R3561" s="44">
        <f>AUG!Q62</f>
        <v/>
      </c>
      <c r="S3561" s="46">
        <f>S3560+IF(X3561=0,0,M3561)</f>
        <v/>
      </c>
      <c r="T3561" s="47">
        <f>MAX(T3560,S3561)</f>
        <v/>
      </c>
      <c r="U3561" s="48">
        <f>S3561-T3561</f>
        <v/>
      </c>
      <c r="V3561" s="47">
        <f>IFERROR(SUMIFS(DATABASE!$M$5:$M$6004,DATABASE!$B$5:$B$6004,B3561,DATABASE!$X$5:$X$6004,1),0)</f>
        <v/>
      </c>
      <c r="W3561" s="31">
        <f>IFERROR(COUNTIFS(DATABASE!$B$5:$B$6004,B3561,DATABASE!$X$5:$X$6004,1),0)</f>
        <v/>
      </c>
      <c r="X3561" s="49">
        <f>--AND(ISNUMBER(B3561),C3561&lt;&gt;"",L3561&lt;&gt;"",M3561&lt;&gt;"")</f>
        <v/>
      </c>
    </row>
    <row r="3562" ht="15" customHeight="1" s="111">
      <c r="A3562" s="50" t="inlineStr">
        <is>
          <t>AUG</t>
        </is>
      </c>
      <c r="B3562" s="51">
        <f>AUG!A63</f>
        <v/>
      </c>
      <c r="C3562" s="52">
        <f>AUG!B63</f>
        <v/>
      </c>
      <c r="D3562" s="52">
        <f>AUG!C63</f>
        <v/>
      </c>
      <c r="E3562" s="52">
        <f>AUG!D63</f>
        <v/>
      </c>
      <c r="F3562" s="52">
        <f>AUG!E63</f>
        <v/>
      </c>
      <c r="G3562" s="52">
        <f>AUG!F63</f>
        <v/>
      </c>
      <c r="H3562" s="52">
        <f>AUG!G63</f>
        <v/>
      </c>
      <c r="I3562" s="53">
        <f>AUG!H63</f>
        <v/>
      </c>
      <c r="J3562" s="53">
        <f>AUG!I63</f>
        <v/>
      </c>
      <c r="K3562" s="52">
        <f>AUG!J63</f>
        <v/>
      </c>
      <c r="L3562" s="52">
        <f>AUG!K63</f>
        <v/>
      </c>
      <c r="M3562" s="54">
        <f>AUG!L63</f>
        <v/>
      </c>
      <c r="N3562" s="52">
        <f>AUG!M63</f>
        <v/>
      </c>
      <c r="O3562" s="52">
        <f>AUG!N63</f>
        <v/>
      </c>
      <c r="P3562" s="52">
        <f>AUG!O63</f>
        <v/>
      </c>
      <c r="Q3562" s="52">
        <f>AUG!P63</f>
        <v/>
      </c>
      <c r="R3562" s="52">
        <f>AUG!Q63</f>
        <v/>
      </c>
      <c r="S3562" s="54">
        <f>S3561+IF(X3562=0,0,M3562)</f>
        <v/>
      </c>
      <c r="T3562" s="55">
        <f>MAX(T3561,S3562)</f>
        <v/>
      </c>
      <c r="U3562" s="56">
        <f>S3562-T3562</f>
        <v/>
      </c>
      <c r="V3562" s="55">
        <f>IFERROR(SUMIFS(DATABASE!$M$5:$M$6004,DATABASE!$B$5:$B$6004,B3562,DATABASE!$X$5:$X$6004,1),0)</f>
        <v/>
      </c>
      <c r="W3562" s="57">
        <f>IFERROR(COUNTIFS(DATABASE!$B$5:$B$6004,B3562,DATABASE!$X$5:$X$6004,1),0)</f>
        <v/>
      </c>
      <c r="X3562" s="58">
        <f>--AND(ISNUMBER(B3562),C3562&lt;&gt;"",L3562&lt;&gt;"",M3562&lt;&gt;"")</f>
        <v/>
      </c>
    </row>
    <row r="3563" ht="15" customHeight="1" s="111">
      <c r="A3563" s="42" t="inlineStr">
        <is>
          <t>AUG</t>
        </is>
      </c>
      <c r="B3563" s="43">
        <f>AUG!A64</f>
        <v/>
      </c>
      <c r="C3563" s="44">
        <f>AUG!B64</f>
        <v/>
      </c>
      <c r="D3563" s="44">
        <f>AUG!C64</f>
        <v/>
      </c>
      <c r="E3563" s="44">
        <f>AUG!D64</f>
        <v/>
      </c>
      <c r="F3563" s="44">
        <f>AUG!E64</f>
        <v/>
      </c>
      <c r="G3563" s="44">
        <f>AUG!F64</f>
        <v/>
      </c>
      <c r="H3563" s="44">
        <f>AUG!G64</f>
        <v/>
      </c>
      <c r="I3563" s="45">
        <f>AUG!H64</f>
        <v/>
      </c>
      <c r="J3563" s="45">
        <f>AUG!I64</f>
        <v/>
      </c>
      <c r="K3563" s="44">
        <f>AUG!J64</f>
        <v/>
      </c>
      <c r="L3563" s="44">
        <f>AUG!K64</f>
        <v/>
      </c>
      <c r="M3563" s="46">
        <f>AUG!L64</f>
        <v/>
      </c>
      <c r="N3563" s="44">
        <f>AUG!M64</f>
        <v/>
      </c>
      <c r="O3563" s="44">
        <f>AUG!N64</f>
        <v/>
      </c>
      <c r="P3563" s="44">
        <f>AUG!O64</f>
        <v/>
      </c>
      <c r="Q3563" s="44">
        <f>AUG!P64</f>
        <v/>
      </c>
      <c r="R3563" s="44">
        <f>AUG!Q64</f>
        <v/>
      </c>
      <c r="S3563" s="46">
        <f>S3562+IF(X3563=0,0,M3563)</f>
        <v/>
      </c>
      <c r="T3563" s="47">
        <f>MAX(T3562,S3563)</f>
        <v/>
      </c>
      <c r="U3563" s="48">
        <f>S3563-T3563</f>
        <v/>
      </c>
      <c r="V3563" s="47">
        <f>IFERROR(SUMIFS(DATABASE!$M$5:$M$6004,DATABASE!$B$5:$B$6004,B3563,DATABASE!$X$5:$X$6004,1),0)</f>
        <v/>
      </c>
      <c r="W3563" s="31">
        <f>IFERROR(COUNTIFS(DATABASE!$B$5:$B$6004,B3563,DATABASE!$X$5:$X$6004,1),0)</f>
        <v/>
      </c>
      <c r="X3563" s="49">
        <f>--AND(ISNUMBER(B3563),C3563&lt;&gt;"",L3563&lt;&gt;"",M3563&lt;&gt;"")</f>
        <v/>
      </c>
    </row>
    <row r="3564" ht="15" customHeight="1" s="111">
      <c r="A3564" s="50" t="inlineStr">
        <is>
          <t>AUG</t>
        </is>
      </c>
      <c r="B3564" s="51">
        <f>AUG!A65</f>
        <v/>
      </c>
      <c r="C3564" s="52">
        <f>AUG!B65</f>
        <v/>
      </c>
      <c r="D3564" s="52">
        <f>AUG!C65</f>
        <v/>
      </c>
      <c r="E3564" s="52">
        <f>AUG!D65</f>
        <v/>
      </c>
      <c r="F3564" s="52">
        <f>AUG!E65</f>
        <v/>
      </c>
      <c r="G3564" s="52">
        <f>AUG!F65</f>
        <v/>
      </c>
      <c r="H3564" s="52">
        <f>AUG!G65</f>
        <v/>
      </c>
      <c r="I3564" s="53">
        <f>AUG!H65</f>
        <v/>
      </c>
      <c r="J3564" s="53">
        <f>AUG!I65</f>
        <v/>
      </c>
      <c r="K3564" s="52">
        <f>AUG!J65</f>
        <v/>
      </c>
      <c r="L3564" s="52">
        <f>AUG!K65</f>
        <v/>
      </c>
      <c r="M3564" s="54">
        <f>AUG!L65</f>
        <v/>
      </c>
      <c r="N3564" s="52">
        <f>AUG!M65</f>
        <v/>
      </c>
      <c r="O3564" s="52">
        <f>AUG!N65</f>
        <v/>
      </c>
      <c r="P3564" s="52">
        <f>AUG!O65</f>
        <v/>
      </c>
      <c r="Q3564" s="52">
        <f>AUG!P65</f>
        <v/>
      </c>
      <c r="R3564" s="52">
        <f>AUG!Q65</f>
        <v/>
      </c>
      <c r="S3564" s="54">
        <f>S3563+IF(X3564=0,0,M3564)</f>
        <v/>
      </c>
      <c r="T3564" s="55">
        <f>MAX(T3563,S3564)</f>
        <v/>
      </c>
      <c r="U3564" s="56">
        <f>S3564-T3564</f>
        <v/>
      </c>
      <c r="V3564" s="55">
        <f>IFERROR(SUMIFS(DATABASE!$M$5:$M$6004,DATABASE!$B$5:$B$6004,B3564,DATABASE!$X$5:$X$6004,1),0)</f>
        <v/>
      </c>
      <c r="W3564" s="57">
        <f>IFERROR(COUNTIFS(DATABASE!$B$5:$B$6004,B3564,DATABASE!$X$5:$X$6004,1),0)</f>
        <v/>
      </c>
      <c r="X3564" s="58">
        <f>--AND(ISNUMBER(B3564),C3564&lt;&gt;"",L3564&lt;&gt;"",M3564&lt;&gt;"")</f>
        <v/>
      </c>
    </row>
    <row r="3565" ht="15" customHeight="1" s="111">
      <c r="A3565" s="42" t="inlineStr">
        <is>
          <t>AUG</t>
        </is>
      </c>
      <c r="B3565" s="43">
        <f>AUG!A66</f>
        <v/>
      </c>
      <c r="C3565" s="44">
        <f>AUG!B66</f>
        <v/>
      </c>
      <c r="D3565" s="44">
        <f>AUG!C66</f>
        <v/>
      </c>
      <c r="E3565" s="44">
        <f>AUG!D66</f>
        <v/>
      </c>
      <c r="F3565" s="44">
        <f>AUG!E66</f>
        <v/>
      </c>
      <c r="G3565" s="44">
        <f>AUG!F66</f>
        <v/>
      </c>
      <c r="H3565" s="44">
        <f>AUG!G66</f>
        <v/>
      </c>
      <c r="I3565" s="45">
        <f>AUG!H66</f>
        <v/>
      </c>
      <c r="J3565" s="45">
        <f>AUG!I66</f>
        <v/>
      </c>
      <c r="K3565" s="44">
        <f>AUG!J66</f>
        <v/>
      </c>
      <c r="L3565" s="44">
        <f>AUG!K66</f>
        <v/>
      </c>
      <c r="M3565" s="46">
        <f>AUG!L66</f>
        <v/>
      </c>
      <c r="N3565" s="44">
        <f>AUG!M66</f>
        <v/>
      </c>
      <c r="O3565" s="44">
        <f>AUG!N66</f>
        <v/>
      </c>
      <c r="P3565" s="44">
        <f>AUG!O66</f>
        <v/>
      </c>
      <c r="Q3565" s="44">
        <f>AUG!P66</f>
        <v/>
      </c>
      <c r="R3565" s="44">
        <f>AUG!Q66</f>
        <v/>
      </c>
      <c r="S3565" s="46">
        <f>S3564+IF(X3565=0,0,M3565)</f>
        <v/>
      </c>
      <c r="T3565" s="47">
        <f>MAX(T3564,S3565)</f>
        <v/>
      </c>
      <c r="U3565" s="48">
        <f>S3565-T3565</f>
        <v/>
      </c>
      <c r="V3565" s="47">
        <f>IFERROR(SUMIFS(DATABASE!$M$5:$M$6004,DATABASE!$B$5:$B$6004,B3565,DATABASE!$X$5:$X$6004,1),0)</f>
        <v/>
      </c>
      <c r="W3565" s="31">
        <f>IFERROR(COUNTIFS(DATABASE!$B$5:$B$6004,B3565,DATABASE!$X$5:$X$6004,1),0)</f>
        <v/>
      </c>
      <c r="X3565" s="49">
        <f>--AND(ISNUMBER(B3565),C3565&lt;&gt;"",L3565&lt;&gt;"",M3565&lt;&gt;"")</f>
        <v/>
      </c>
    </row>
    <row r="3566" ht="15" customHeight="1" s="111">
      <c r="A3566" s="50" t="inlineStr">
        <is>
          <t>AUG</t>
        </is>
      </c>
      <c r="B3566" s="51">
        <f>AUG!A67</f>
        <v/>
      </c>
      <c r="C3566" s="52">
        <f>AUG!B67</f>
        <v/>
      </c>
      <c r="D3566" s="52">
        <f>AUG!C67</f>
        <v/>
      </c>
      <c r="E3566" s="52">
        <f>AUG!D67</f>
        <v/>
      </c>
      <c r="F3566" s="52">
        <f>AUG!E67</f>
        <v/>
      </c>
      <c r="G3566" s="52">
        <f>AUG!F67</f>
        <v/>
      </c>
      <c r="H3566" s="52">
        <f>AUG!G67</f>
        <v/>
      </c>
      <c r="I3566" s="53">
        <f>AUG!H67</f>
        <v/>
      </c>
      <c r="J3566" s="53">
        <f>AUG!I67</f>
        <v/>
      </c>
      <c r="K3566" s="52">
        <f>AUG!J67</f>
        <v/>
      </c>
      <c r="L3566" s="52">
        <f>AUG!K67</f>
        <v/>
      </c>
      <c r="M3566" s="54">
        <f>AUG!L67</f>
        <v/>
      </c>
      <c r="N3566" s="52">
        <f>AUG!M67</f>
        <v/>
      </c>
      <c r="O3566" s="52">
        <f>AUG!N67</f>
        <v/>
      </c>
      <c r="P3566" s="52">
        <f>AUG!O67</f>
        <v/>
      </c>
      <c r="Q3566" s="52">
        <f>AUG!P67</f>
        <v/>
      </c>
      <c r="R3566" s="52">
        <f>AUG!Q67</f>
        <v/>
      </c>
      <c r="S3566" s="54">
        <f>S3565+IF(X3566=0,0,M3566)</f>
        <v/>
      </c>
      <c r="T3566" s="55">
        <f>MAX(T3565,S3566)</f>
        <v/>
      </c>
      <c r="U3566" s="56">
        <f>S3566-T3566</f>
        <v/>
      </c>
      <c r="V3566" s="55">
        <f>IFERROR(SUMIFS(DATABASE!$M$5:$M$6004,DATABASE!$B$5:$B$6004,B3566,DATABASE!$X$5:$X$6004,1),0)</f>
        <v/>
      </c>
      <c r="W3566" s="57">
        <f>IFERROR(COUNTIFS(DATABASE!$B$5:$B$6004,B3566,DATABASE!$X$5:$X$6004,1),0)</f>
        <v/>
      </c>
      <c r="X3566" s="58">
        <f>--AND(ISNUMBER(B3566),C3566&lt;&gt;"",L3566&lt;&gt;"",M3566&lt;&gt;"")</f>
        <v/>
      </c>
    </row>
    <row r="3567" ht="15" customHeight="1" s="111">
      <c r="A3567" s="42" t="inlineStr">
        <is>
          <t>AUG</t>
        </is>
      </c>
      <c r="B3567" s="43">
        <f>AUG!A68</f>
        <v/>
      </c>
      <c r="C3567" s="44">
        <f>AUG!B68</f>
        <v/>
      </c>
      <c r="D3567" s="44">
        <f>AUG!C68</f>
        <v/>
      </c>
      <c r="E3567" s="44">
        <f>AUG!D68</f>
        <v/>
      </c>
      <c r="F3567" s="44">
        <f>AUG!E68</f>
        <v/>
      </c>
      <c r="G3567" s="44">
        <f>AUG!F68</f>
        <v/>
      </c>
      <c r="H3567" s="44">
        <f>AUG!G68</f>
        <v/>
      </c>
      <c r="I3567" s="45">
        <f>AUG!H68</f>
        <v/>
      </c>
      <c r="J3567" s="45">
        <f>AUG!I68</f>
        <v/>
      </c>
      <c r="K3567" s="44">
        <f>AUG!J68</f>
        <v/>
      </c>
      <c r="L3567" s="44">
        <f>AUG!K68</f>
        <v/>
      </c>
      <c r="M3567" s="46">
        <f>AUG!L68</f>
        <v/>
      </c>
      <c r="N3567" s="44">
        <f>AUG!M68</f>
        <v/>
      </c>
      <c r="O3567" s="44">
        <f>AUG!N68</f>
        <v/>
      </c>
      <c r="P3567" s="44">
        <f>AUG!O68</f>
        <v/>
      </c>
      <c r="Q3567" s="44">
        <f>AUG!P68</f>
        <v/>
      </c>
      <c r="R3567" s="44">
        <f>AUG!Q68</f>
        <v/>
      </c>
      <c r="S3567" s="46">
        <f>S3566+IF(X3567=0,0,M3567)</f>
        <v/>
      </c>
      <c r="T3567" s="47">
        <f>MAX(T3566,S3567)</f>
        <v/>
      </c>
      <c r="U3567" s="48">
        <f>S3567-T3567</f>
        <v/>
      </c>
      <c r="V3567" s="47">
        <f>IFERROR(SUMIFS(DATABASE!$M$5:$M$6004,DATABASE!$B$5:$B$6004,B3567,DATABASE!$X$5:$X$6004,1),0)</f>
        <v/>
      </c>
      <c r="W3567" s="31">
        <f>IFERROR(COUNTIFS(DATABASE!$B$5:$B$6004,B3567,DATABASE!$X$5:$X$6004,1),0)</f>
        <v/>
      </c>
      <c r="X3567" s="49">
        <f>--AND(ISNUMBER(B3567),C3567&lt;&gt;"",L3567&lt;&gt;"",M3567&lt;&gt;"")</f>
        <v/>
      </c>
    </row>
    <row r="3568" ht="15" customHeight="1" s="111">
      <c r="A3568" s="50" t="inlineStr">
        <is>
          <t>AUG</t>
        </is>
      </c>
      <c r="B3568" s="51">
        <f>AUG!A69</f>
        <v/>
      </c>
      <c r="C3568" s="52">
        <f>AUG!B69</f>
        <v/>
      </c>
      <c r="D3568" s="52">
        <f>AUG!C69</f>
        <v/>
      </c>
      <c r="E3568" s="52">
        <f>AUG!D69</f>
        <v/>
      </c>
      <c r="F3568" s="52">
        <f>AUG!E69</f>
        <v/>
      </c>
      <c r="G3568" s="52">
        <f>AUG!F69</f>
        <v/>
      </c>
      <c r="H3568" s="52">
        <f>AUG!G69</f>
        <v/>
      </c>
      <c r="I3568" s="53">
        <f>AUG!H69</f>
        <v/>
      </c>
      <c r="J3568" s="53">
        <f>AUG!I69</f>
        <v/>
      </c>
      <c r="K3568" s="52">
        <f>AUG!J69</f>
        <v/>
      </c>
      <c r="L3568" s="52">
        <f>AUG!K69</f>
        <v/>
      </c>
      <c r="M3568" s="54">
        <f>AUG!L69</f>
        <v/>
      </c>
      <c r="N3568" s="52">
        <f>AUG!M69</f>
        <v/>
      </c>
      <c r="O3568" s="52">
        <f>AUG!N69</f>
        <v/>
      </c>
      <c r="P3568" s="52">
        <f>AUG!O69</f>
        <v/>
      </c>
      <c r="Q3568" s="52">
        <f>AUG!P69</f>
        <v/>
      </c>
      <c r="R3568" s="52">
        <f>AUG!Q69</f>
        <v/>
      </c>
      <c r="S3568" s="54">
        <f>S3567+IF(X3568=0,0,M3568)</f>
        <v/>
      </c>
      <c r="T3568" s="55">
        <f>MAX(T3567,S3568)</f>
        <v/>
      </c>
      <c r="U3568" s="56">
        <f>S3568-T3568</f>
        <v/>
      </c>
      <c r="V3568" s="55">
        <f>IFERROR(SUMIFS(DATABASE!$M$5:$M$6004,DATABASE!$B$5:$B$6004,B3568,DATABASE!$X$5:$X$6004,1),0)</f>
        <v/>
      </c>
      <c r="W3568" s="57">
        <f>IFERROR(COUNTIFS(DATABASE!$B$5:$B$6004,B3568,DATABASE!$X$5:$X$6004,1),0)</f>
        <v/>
      </c>
      <c r="X3568" s="58">
        <f>--AND(ISNUMBER(B3568),C3568&lt;&gt;"",L3568&lt;&gt;"",M3568&lt;&gt;"")</f>
        <v/>
      </c>
    </row>
    <row r="3569" ht="15" customHeight="1" s="111">
      <c r="A3569" s="42" t="inlineStr">
        <is>
          <t>AUG</t>
        </is>
      </c>
      <c r="B3569" s="43">
        <f>AUG!A70</f>
        <v/>
      </c>
      <c r="C3569" s="44">
        <f>AUG!B70</f>
        <v/>
      </c>
      <c r="D3569" s="44">
        <f>AUG!C70</f>
        <v/>
      </c>
      <c r="E3569" s="44">
        <f>AUG!D70</f>
        <v/>
      </c>
      <c r="F3569" s="44">
        <f>AUG!E70</f>
        <v/>
      </c>
      <c r="G3569" s="44">
        <f>AUG!F70</f>
        <v/>
      </c>
      <c r="H3569" s="44">
        <f>AUG!G70</f>
        <v/>
      </c>
      <c r="I3569" s="45">
        <f>AUG!H70</f>
        <v/>
      </c>
      <c r="J3569" s="45">
        <f>AUG!I70</f>
        <v/>
      </c>
      <c r="K3569" s="44">
        <f>AUG!J70</f>
        <v/>
      </c>
      <c r="L3569" s="44">
        <f>AUG!K70</f>
        <v/>
      </c>
      <c r="M3569" s="46">
        <f>AUG!L70</f>
        <v/>
      </c>
      <c r="N3569" s="44">
        <f>AUG!M70</f>
        <v/>
      </c>
      <c r="O3569" s="44">
        <f>AUG!N70</f>
        <v/>
      </c>
      <c r="P3569" s="44">
        <f>AUG!O70</f>
        <v/>
      </c>
      <c r="Q3569" s="44">
        <f>AUG!P70</f>
        <v/>
      </c>
      <c r="R3569" s="44">
        <f>AUG!Q70</f>
        <v/>
      </c>
      <c r="S3569" s="46">
        <f>S3568+IF(X3569=0,0,M3569)</f>
        <v/>
      </c>
      <c r="T3569" s="47">
        <f>MAX(T3568,S3569)</f>
        <v/>
      </c>
      <c r="U3569" s="48">
        <f>S3569-T3569</f>
        <v/>
      </c>
      <c r="V3569" s="47">
        <f>IFERROR(SUMIFS(DATABASE!$M$5:$M$6004,DATABASE!$B$5:$B$6004,B3569,DATABASE!$X$5:$X$6004,1),0)</f>
        <v/>
      </c>
      <c r="W3569" s="31">
        <f>IFERROR(COUNTIFS(DATABASE!$B$5:$B$6004,B3569,DATABASE!$X$5:$X$6004,1),0)</f>
        <v/>
      </c>
      <c r="X3569" s="49">
        <f>--AND(ISNUMBER(B3569),C3569&lt;&gt;"",L3569&lt;&gt;"",M3569&lt;&gt;"")</f>
        <v/>
      </c>
    </row>
    <row r="3570" ht="15" customHeight="1" s="111">
      <c r="A3570" s="50" t="inlineStr">
        <is>
          <t>AUG</t>
        </is>
      </c>
      <c r="B3570" s="51">
        <f>AUG!A71</f>
        <v/>
      </c>
      <c r="C3570" s="52">
        <f>AUG!B71</f>
        <v/>
      </c>
      <c r="D3570" s="52">
        <f>AUG!C71</f>
        <v/>
      </c>
      <c r="E3570" s="52">
        <f>AUG!D71</f>
        <v/>
      </c>
      <c r="F3570" s="52">
        <f>AUG!E71</f>
        <v/>
      </c>
      <c r="G3570" s="52">
        <f>AUG!F71</f>
        <v/>
      </c>
      <c r="H3570" s="52">
        <f>AUG!G71</f>
        <v/>
      </c>
      <c r="I3570" s="53">
        <f>AUG!H71</f>
        <v/>
      </c>
      <c r="J3570" s="53">
        <f>AUG!I71</f>
        <v/>
      </c>
      <c r="K3570" s="52">
        <f>AUG!J71</f>
        <v/>
      </c>
      <c r="L3570" s="52">
        <f>AUG!K71</f>
        <v/>
      </c>
      <c r="M3570" s="54">
        <f>AUG!L71</f>
        <v/>
      </c>
      <c r="N3570" s="52">
        <f>AUG!M71</f>
        <v/>
      </c>
      <c r="O3570" s="52">
        <f>AUG!N71</f>
        <v/>
      </c>
      <c r="P3570" s="52">
        <f>AUG!O71</f>
        <v/>
      </c>
      <c r="Q3570" s="52">
        <f>AUG!P71</f>
        <v/>
      </c>
      <c r="R3570" s="52">
        <f>AUG!Q71</f>
        <v/>
      </c>
      <c r="S3570" s="54">
        <f>S3569+IF(X3570=0,0,M3570)</f>
        <v/>
      </c>
      <c r="T3570" s="55">
        <f>MAX(T3569,S3570)</f>
        <v/>
      </c>
      <c r="U3570" s="56">
        <f>S3570-T3570</f>
        <v/>
      </c>
      <c r="V3570" s="55">
        <f>IFERROR(SUMIFS(DATABASE!$M$5:$M$6004,DATABASE!$B$5:$B$6004,B3570,DATABASE!$X$5:$X$6004,1),0)</f>
        <v/>
      </c>
      <c r="W3570" s="57">
        <f>IFERROR(COUNTIFS(DATABASE!$B$5:$B$6004,B3570,DATABASE!$X$5:$X$6004,1),0)</f>
        <v/>
      </c>
      <c r="X3570" s="58">
        <f>--AND(ISNUMBER(B3570),C3570&lt;&gt;"",L3570&lt;&gt;"",M3570&lt;&gt;"")</f>
        <v/>
      </c>
    </row>
    <row r="3571" ht="15" customHeight="1" s="111">
      <c r="A3571" s="42" t="inlineStr">
        <is>
          <t>AUG</t>
        </is>
      </c>
      <c r="B3571" s="43">
        <f>AUG!A72</f>
        <v/>
      </c>
      <c r="C3571" s="44">
        <f>AUG!B72</f>
        <v/>
      </c>
      <c r="D3571" s="44">
        <f>AUG!C72</f>
        <v/>
      </c>
      <c r="E3571" s="44">
        <f>AUG!D72</f>
        <v/>
      </c>
      <c r="F3571" s="44">
        <f>AUG!E72</f>
        <v/>
      </c>
      <c r="G3571" s="44">
        <f>AUG!F72</f>
        <v/>
      </c>
      <c r="H3571" s="44">
        <f>AUG!G72</f>
        <v/>
      </c>
      <c r="I3571" s="45">
        <f>AUG!H72</f>
        <v/>
      </c>
      <c r="J3571" s="45">
        <f>AUG!I72</f>
        <v/>
      </c>
      <c r="K3571" s="44">
        <f>AUG!J72</f>
        <v/>
      </c>
      <c r="L3571" s="44">
        <f>AUG!K72</f>
        <v/>
      </c>
      <c r="M3571" s="46">
        <f>AUG!L72</f>
        <v/>
      </c>
      <c r="N3571" s="44">
        <f>AUG!M72</f>
        <v/>
      </c>
      <c r="O3571" s="44">
        <f>AUG!N72</f>
        <v/>
      </c>
      <c r="P3571" s="44">
        <f>AUG!O72</f>
        <v/>
      </c>
      <c r="Q3571" s="44">
        <f>AUG!P72</f>
        <v/>
      </c>
      <c r="R3571" s="44">
        <f>AUG!Q72</f>
        <v/>
      </c>
      <c r="S3571" s="46">
        <f>S3570+IF(X3571=0,0,M3571)</f>
        <v/>
      </c>
      <c r="T3571" s="47">
        <f>MAX(T3570,S3571)</f>
        <v/>
      </c>
      <c r="U3571" s="48">
        <f>S3571-T3571</f>
        <v/>
      </c>
      <c r="V3571" s="47">
        <f>IFERROR(SUMIFS(DATABASE!$M$5:$M$6004,DATABASE!$B$5:$B$6004,B3571,DATABASE!$X$5:$X$6004,1),0)</f>
        <v/>
      </c>
      <c r="W3571" s="31">
        <f>IFERROR(COUNTIFS(DATABASE!$B$5:$B$6004,B3571,DATABASE!$X$5:$X$6004,1),0)</f>
        <v/>
      </c>
      <c r="X3571" s="49">
        <f>--AND(ISNUMBER(B3571),C3571&lt;&gt;"",L3571&lt;&gt;"",M3571&lt;&gt;"")</f>
        <v/>
      </c>
    </row>
    <row r="3572" ht="15" customHeight="1" s="111">
      <c r="A3572" s="50" t="inlineStr">
        <is>
          <t>AUG</t>
        </is>
      </c>
      <c r="B3572" s="51">
        <f>AUG!A73</f>
        <v/>
      </c>
      <c r="C3572" s="52">
        <f>AUG!B73</f>
        <v/>
      </c>
      <c r="D3572" s="52">
        <f>AUG!C73</f>
        <v/>
      </c>
      <c r="E3572" s="52">
        <f>AUG!D73</f>
        <v/>
      </c>
      <c r="F3572" s="52">
        <f>AUG!E73</f>
        <v/>
      </c>
      <c r="G3572" s="52">
        <f>AUG!F73</f>
        <v/>
      </c>
      <c r="H3572" s="52">
        <f>AUG!G73</f>
        <v/>
      </c>
      <c r="I3572" s="53">
        <f>AUG!H73</f>
        <v/>
      </c>
      <c r="J3572" s="53">
        <f>AUG!I73</f>
        <v/>
      </c>
      <c r="K3572" s="52">
        <f>AUG!J73</f>
        <v/>
      </c>
      <c r="L3572" s="52">
        <f>AUG!K73</f>
        <v/>
      </c>
      <c r="M3572" s="54">
        <f>AUG!L73</f>
        <v/>
      </c>
      <c r="N3572" s="52">
        <f>AUG!M73</f>
        <v/>
      </c>
      <c r="O3572" s="52">
        <f>AUG!N73</f>
        <v/>
      </c>
      <c r="P3572" s="52">
        <f>AUG!O73</f>
        <v/>
      </c>
      <c r="Q3572" s="52">
        <f>AUG!P73</f>
        <v/>
      </c>
      <c r="R3572" s="52">
        <f>AUG!Q73</f>
        <v/>
      </c>
      <c r="S3572" s="54">
        <f>S3571+IF(X3572=0,0,M3572)</f>
        <v/>
      </c>
      <c r="T3572" s="55">
        <f>MAX(T3571,S3572)</f>
        <v/>
      </c>
      <c r="U3572" s="56">
        <f>S3572-T3572</f>
        <v/>
      </c>
      <c r="V3572" s="55">
        <f>IFERROR(SUMIFS(DATABASE!$M$5:$M$6004,DATABASE!$B$5:$B$6004,B3572,DATABASE!$X$5:$X$6004,1),0)</f>
        <v/>
      </c>
      <c r="W3572" s="57">
        <f>IFERROR(COUNTIFS(DATABASE!$B$5:$B$6004,B3572,DATABASE!$X$5:$X$6004,1),0)</f>
        <v/>
      </c>
      <c r="X3572" s="58">
        <f>--AND(ISNUMBER(B3572),C3572&lt;&gt;"",L3572&lt;&gt;"",M3572&lt;&gt;"")</f>
        <v/>
      </c>
    </row>
    <row r="3573" ht="15" customHeight="1" s="111">
      <c r="A3573" s="42" t="inlineStr">
        <is>
          <t>AUG</t>
        </is>
      </c>
      <c r="B3573" s="43">
        <f>AUG!A74</f>
        <v/>
      </c>
      <c r="C3573" s="44">
        <f>AUG!B74</f>
        <v/>
      </c>
      <c r="D3573" s="44">
        <f>AUG!C74</f>
        <v/>
      </c>
      <c r="E3573" s="44">
        <f>AUG!D74</f>
        <v/>
      </c>
      <c r="F3573" s="44">
        <f>AUG!E74</f>
        <v/>
      </c>
      <c r="G3573" s="44">
        <f>AUG!F74</f>
        <v/>
      </c>
      <c r="H3573" s="44">
        <f>AUG!G74</f>
        <v/>
      </c>
      <c r="I3573" s="45">
        <f>AUG!H74</f>
        <v/>
      </c>
      <c r="J3573" s="45">
        <f>AUG!I74</f>
        <v/>
      </c>
      <c r="K3573" s="44">
        <f>AUG!J74</f>
        <v/>
      </c>
      <c r="L3573" s="44">
        <f>AUG!K74</f>
        <v/>
      </c>
      <c r="M3573" s="46">
        <f>AUG!L74</f>
        <v/>
      </c>
      <c r="N3573" s="44">
        <f>AUG!M74</f>
        <v/>
      </c>
      <c r="O3573" s="44">
        <f>AUG!N74</f>
        <v/>
      </c>
      <c r="P3573" s="44">
        <f>AUG!O74</f>
        <v/>
      </c>
      <c r="Q3573" s="44">
        <f>AUG!P74</f>
        <v/>
      </c>
      <c r="R3573" s="44">
        <f>AUG!Q74</f>
        <v/>
      </c>
      <c r="S3573" s="46">
        <f>S3572+IF(X3573=0,0,M3573)</f>
        <v/>
      </c>
      <c r="T3573" s="47">
        <f>MAX(T3572,S3573)</f>
        <v/>
      </c>
      <c r="U3573" s="48">
        <f>S3573-T3573</f>
        <v/>
      </c>
      <c r="V3573" s="47">
        <f>IFERROR(SUMIFS(DATABASE!$M$5:$M$6004,DATABASE!$B$5:$B$6004,B3573,DATABASE!$X$5:$X$6004,1),0)</f>
        <v/>
      </c>
      <c r="W3573" s="31">
        <f>IFERROR(COUNTIFS(DATABASE!$B$5:$B$6004,B3573,DATABASE!$X$5:$X$6004,1),0)</f>
        <v/>
      </c>
      <c r="X3573" s="49">
        <f>--AND(ISNUMBER(B3573),C3573&lt;&gt;"",L3573&lt;&gt;"",M3573&lt;&gt;"")</f>
        <v/>
      </c>
    </row>
    <row r="3574" ht="15" customHeight="1" s="111">
      <c r="A3574" s="50" t="inlineStr">
        <is>
          <t>AUG</t>
        </is>
      </c>
      <c r="B3574" s="51">
        <f>AUG!A75</f>
        <v/>
      </c>
      <c r="C3574" s="52">
        <f>AUG!B75</f>
        <v/>
      </c>
      <c r="D3574" s="52">
        <f>AUG!C75</f>
        <v/>
      </c>
      <c r="E3574" s="52">
        <f>AUG!D75</f>
        <v/>
      </c>
      <c r="F3574" s="52">
        <f>AUG!E75</f>
        <v/>
      </c>
      <c r="G3574" s="52">
        <f>AUG!F75</f>
        <v/>
      </c>
      <c r="H3574" s="52">
        <f>AUG!G75</f>
        <v/>
      </c>
      <c r="I3574" s="53">
        <f>AUG!H75</f>
        <v/>
      </c>
      <c r="J3574" s="53">
        <f>AUG!I75</f>
        <v/>
      </c>
      <c r="K3574" s="52">
        <f>AUG!J75</f>
        <v/>
      </c>
      <c r="L3574" s="52">
        <f>AUG!K75</f>
        <v/>
      </c>
      <c r="M3574" s="54">
        <f>AUG!L75</f>
        <v/>
      </c>
      <c r="N3574" s="52">
        <f>AUG!M75</f>
        <v/>
      </c>
      <c r="O3574" s="52">
        <f>AUG!N75</f>
        <v/>
      </c>
      <c r="P3574" s="52">
        <f>AUG!O75</f>
        <v/>
      </c>
      <c r="Q3574" s="52">
        <f>AUG!P75</f>
        <v/>
      </c>
      <c r="R3574" s="52">
        <f>AUG!Q75</f>
        <v/>
      </c>
      <c r="S3574" s="54">
        <f>S3573+IF(X3574=0,0,M3574)</f>
        <v/>
      </c>
      <c r="T3574" s="55">
        <f>MAX(T3573,S3574)</f>
        <v/>
      </c>
      <c r="U3574" s="56">
        <f>S3574-T3574</f>
        <v/>
      </c>
      <c r="V3574" s="55">
        <f>IFERROR(SUMIFS(DATABASE!$M$5:$M$6004,DATABASE!$B$5:$B$6004,B3574,DATABASE!$X$5:$X$6004,1),0)</f>
        <v/>
      </c>
      <c r="W3574" s="57">
        <f>IFERROR(COUNTIFS(DATABASE!$B$5:$B$6004,B3574,DATABASE!$X$5:$X$6004,1),0)</f>
        <v/>
      </c>
      <c r="X3574" s="58">
        <f>--AND(ISNUMBER(B3574),C3574&lt;&gt;"",L3574&lt;&gt;"",M3574&lt;&gt;"")</f>
        <v/>
      </c>
    </row>
    <row r="3575" ht="15" customHeight="1" s="111">
      <c r="A3575" s="42" t="inlineStr">
        <is>
          <t>AUG</t>
        </is>
      </c>
      <c r="B3575" s="43">
        <f>AUG!A76</f>
        <v/>
      </c>
      <c r="C3575" s="44">
        <f>AUG!B76</f>
        <v/>
      </c>
      <c r="D3575" s="44">
        <f>AUG!C76</f>
        <v/>
      </c>
      <c r="E3575" s="44">
        <f>AUG!D76</f>
        <v/>
      </c>
      <c r="F3575" s="44">
        <f>AUG!E76</f>
        <v/>
      </c>
      <c r="G3575" s="44">
        <f>AUG!F76</f>
        <v/>
      </c>
      <c r="H3575" s="44">
        <f>AUG!G76</f>
        <v/>
      </c>
      <c r="I3575" s="45">
        <f>AUG!H76</f>
        <v/>
      </c>
      <c r="J3575" s="45">
        <f>AUG!I76</f>
        <v/>
      </c>
      <c r="K3575" s="44">
        <f>AUG!J76</f>
        <v/>
      </c>
      <c r="L3575" s="44">
        <f>AUG!K76</f>
        <v/>
      </c>
      <c r="M3575" s="46">
        <f>AUG!L76</f>
        <v/>
      </c>
      <c r="N3575" s="44">
        <f>AUG!M76</f>
        <v/>
      </c>
      <c r="O3575" s="44">
        <f>AUG!N76</f>
        <v/>
      </c>
      <c r="P3575" s="44">
        <f>AUG!O76</f>
        <v/>
      </c>
      <c r="Q3575" s="44">
        <f>AUG!P76</f>
        <v/>
      </c>
      <c r="R3575" s="44">
        <f>AUG!Q76</f>
        <v/>
      </c>
      <c r="S3575" s="46">
        <f>S3574+IF(X3575=0,0,M3575)</f>
        <v/>
      </c>
      <c r="T3575" s="47">
        <f>MAX(T3574,S3575)</f>
        <v/>
      </c>
      <c r="U3575" s="48">
        <f>S3575-T3575</f>
        <v/>
      </c>
      <c r="V3575" s="47">
        <f>IFERROR(SUMIFS(DATABASE!$M$5:$M$6004,DATABASE!$B$5:$B$6004,B3575,DATABASE!$X$5:$X$6004,1),0)</f>
        <v/>
      </c>
      <c r="W3575" s="31">
        <f>IFERROR(COUNTIFS(DATABASE!$B$5:$B$6004,B3575,DATABASE!$X$5:$X$6004,1),0)</f>
        <v/>
      </c>
      <c r="X3575" s="49">
        <f>--AND(ISNUMBER(B3575),C3575&lt;&gt;"",L3575&lt;&gt;"",M3575&lt;&gt;"")</f>
        <v/>
      </c>
    </row>
    <row r="3576" ht="15" customHeight="1" s="111">
      <c r="A3576" s="50" t="inlineStr">
        <is>
          <t>AUG</t>
        </is>
      </c>
      <c r="B3576" s="51">
        <f>AUG!A77</f>
        <v/>
      </c>
      <c r="C3576" s="52">
        <f>AUG!B77</f>
        <v/>
      </c>
      <c r="D3576" s="52">
        <f>AUG!C77</f>
        <v/>
      </c>
      <c r="E3576" s="52">
        <f>AUG!D77</f>
        <v/>
      </c>
      <c r="F3576" s="52">
        <f>AUG!E77</f>
        <v/>
      </c>
      <c r="G3576" s="52">
        <f>AUG!F77</f>
        <v/>
      </c>
      <c r="H3576" s="52">
        <f>AUG!G77</f>
        <v/>
      </c>
      <c r="I3576" s="53">
        <f>AUG!H77</f>
        <v/>
      </c>
      <c r="J3576" s="53">
        <f>AUG!I77</f>
        <v/>
      </c>
      <c r="K3576" s="52">
        <f>AUG!J77</f>
        <v/>
      </c>
      <c r="L3576" s="52">
        <f>AUG!K77</f>
        <v/>
      </c>
      <c r="M3576" s="54">
        <f>AUG!L77</f>
        <v/>
      </c>
      <c r="N3576" s="52">
        <f>AUG!M77</f>
        <v/>
      </c>
      <c r="O3576" s="52">
        <f>AUG!N77</f>
        <v/>
      </c>
      <c r="P3576" s="52">
        <f>AUG!O77</f>
        <v/>
      </c>
      <c r="Q3576" s="52">
        <f>AUG!P77</f>
        <v/>
      </c>
      <c r="R3576" s="52">
        <f>AUG!Q77</f>
        <v/>
      </c>
      <c r="S3576" s="54">
        <f>S3575+IF(X3576=0,0,M3576)</f>
        <v/>
      </c>
      <c r="T3576" s="55">
        <f>MAX(T3575,S3576)</f>
        <v/>
      </c>
      <c r="U3576" s="56">
        <f>S3576-T3576</f>
        <v/>
      </c>
      <c r="V3576" s="55">
        <f>IFERROR(SUMIFS(DATABASE!$M$5:$M$6004,DATABASE!$B$5:$B$6004,B3576,DATABASE!$X$5:$X$6004,1),0)</f>
        <v/>
      </c>
      <c r="W3576" s="57">
        <f>IFERROR(COUNTIFS(DATABASE!$B$5:$B$6004,B3576,DATABASE!$X$5:$X$6004,1),0)</f>
        <v/>
      </c>
      <c r="X3576" s="58">
        <f>--AND(ISNUMBER(B3576),C3576&lt;&gt;"",L3576&lt;&gt;"",M3576&lt;&gt;"")</f>
        <v/>
      </c>
    </row>
    <row r="3577" ht="15" customHeight="1" s="111">
      <c r="A3577" s="42" t="inlineStr">
        <is>
          <t>AUG</t>
        </is>
      </c>
      <c r="B3577" s="43">
        <f>AUG!A78</f>
        <v/>
      </c>
      <c r="C3577" s="44">
        <f>AUG!B78</f>
        <v/>
      </c>
      <c r="D3577" s="44">
        <f>AUG!C78</f>
        <v/>
      </c>
      <c r="E3577" s="44">
        <f>AUG!D78</f>
        <v/>
      </c>
      <c r="F3577" s="44">
        <f>AUG!E78</f>
        <v/>
      </c>
      <c r="G3577" s="44">
        <f>AUG!F78</f>
        <v/>
      </c>
      <c r="H3577" s="44">
        <f>AUG!G78</f>
        <v/>
      </c>
      <c r="I3577" s="45">
        <f>AUG!H78</f>
        <v/>
      </c>
      <c r="J3577" s="45">
        <f>AUG!I78</f>
        <v/>
      </c>
      <c r="K3577" s="44">
        <f>AUG!J78</f>
        <v/>
      </c>
      <c r="L3577" s="44">
        <f>AUG!K78</f>
        <v/>
      </c>
      <c r="M3577" s="46">
        <f>AUG!L78</f>
        <v/>
      </c>
      <c r="N3577" s="44">
        <f>AUG!M78</f>
        <v/>
      </c>
      <c r="O3577" s="44">
        <f>AUG!N78</f>
        <v/>
      </c>
      <c r="P3577" s="44">
        <f>AUG!O78</f>
        <v/>
      </c>
      <c r="Q3577" s="44">
        <f>AUG!P78</f>
        <v/>
      </c>
      <c r="R3577" s="44">
        <f>AUG!Q78</f>
        <v/>
      </c>
      <c r="S3577" s="46">
        <f>S3576+IF(X3577=0,0,M3577)</f>
        <v/>
      </c>
      <c r="T3577" s="47">
        <f>MAX(T3576,S3577)</f>
        <v/>
      </c>
      <c r="U3577" s="48">
        <f>S3577-T3577</f>
        <v/>
      </c>
      <c r="V3577" s="47">
        <f>IFERROR(SUMIFS(DATABASE!$M$5:$M$6004,DATABASE!$B$5:$B$6004,B3577,DATABASE!$X$5:$X$6004,1),0)</f>
        <v/>
      </c>
      <c r="W3577" s="31">
        <f>IFERROR(COUNTIFS(DATABASE!$B$5:$B$6004,B3577,DATABASE!$X$5:$X$6004,1),0)</f>
        <v/>
      </c>
      <c r="X3577" s="49">
        <f>--AND(ISNUMBER(B3577),C3577&lt;&gt;"",L3577&lt;&gt;"",M3577&lt;&gt;"")</f>
        <v/>
      </c>
    </row>
    <row r="3578" ht="15" customHeight="1" s="111">
      <c r="A3578" s="50" t="inlineStr">
        <is>
          <t>AUG</t>
        </is>
      </c>
      <c r="B3578" s="51">
        <f>AUG!A79</f>
        <v/>
      </c>
      <c r="C3578" s="52">
        <f>AUG!B79</f>
        <v/>
      </c>
      <c r="D3578" s="52">
        <f>AUG!C79</f>
        <v/>
      </c>
      <c r="E3578" s="52">
        <f>AUG!D79</f>
        <v/>
      </c>
      <c r="F3578" s="52">
        <f>AUG!E79</f>
        <v/>
      </c>
      <c r="G3578" s="52">
        <f>AUG!F79</f>
        <v/>
      </c>
      <c r="H3578" s="52">
        <f>AUG!G79</f>
        <v/>
      </c>
      <c r="I3578" s="53">
        <f>AUG!H79</f>
        <v/>
      </c>
      <c r="J3578" s="53">
        <f>AUG!I79</f>
        <v/>
      </c>
      <c r="K3578" s="52">
        <f>AUG!J79</f>
        <v/>
      </c>
      <c r="L3578" s="52">
        <f>AUG!K79</f>
        <v/>
      </c>
      <c r="M3578" s="54">
        <f>AUG!L79</f>
        <v/>
      </c>
      <c r="N3578" s="52">
        <f>AUG!M79</f>
        <v/>
      </c>
      <c r="O3578" s="52">
        <f>AUG!N79</f>
        <v/>
      </c>
      <c r="P3578" s="52">
        <f>AUG!O79</f>
        <v/>
      </c>
      <c r="Q3578" s="52">
        <f>AUG!P79</f>
        <v/>
      </c>
      <c r="R3578" s="52">
        <f>AUG!Q79</f>
        <v/>
      </c>
      <c r="S3578" s="54">
        <f>S3577+IF(X3578=0,0,M3578)</f>
        <v/>
      </c>
      <c r="T3578" s="55">
        <f>MAX(T3577,S3578)</f>
        <v/>
      </c>
      <c r="U3578" s="56">
        <f>S3578-T3578</f>
        <v/>
      </c>
      <c r="V3578" s="55">
        <f>IFERROR(SUMIFS(DATABASE!$M$5:$M$6004,DATABASE!$B$5:$B$6004,B3578,DATABASE!$X$5:$X$6004,1),0)</f>
        <v/>
      </c>
      <c r="W3578" s="57">
        <f>IFERROR(COUNTIFS(DATABASE!$B$5:$B$6004,B3578,DATABASE!$X$5:$X$6004,1),0)</f>
        <v/>
      </c>
      <c r="X3578" s="58">
        <f>--AND(ISNUMBER(B3578),C3578&lt;&gt;"",L3578&lt;&gt;"",M3578&lt;&gt;"")</f>
        <v/>
      </c>
    </row>
    <row r="3579" ht="15" customHeight="1" s="111">
      <c r="A3579" s="42" t="inlineStr">
        <is>
          <t>AUG</t>
        </is>
      </c>
      <c r="B3579" s="43">
        <f>AUG!A80</f>
        <v/>
      </c>
      <c r="C3579" s="44">
        <f>AUG!B80</f>
        <v/>
      </c>
      <c r="D3579" s="44">
        <f>AUG!C80</f>
        <v/>
      </c>
      <c r="E3579" s="44">
        <f>AUG!D80</f>
        <v/>
      </c>
      <c r="F3579" s="44">
        <f>AUG!E80</f>
        <v/>
      </c>
      <c r="G3579" s="44">
        <f>AUG!F80</f>
        <v/>
      </c>
      <c r="H3579" s="44">
        <f>AUG!G80</f>
        <v/>
      </c>
      <c r="I3579" s="45">
        <f>AUG!H80</f>
        <v/>
      </c>
      <c r="J3579" s="45">
        <f>AUG!I80</f>
        <v/>
      </c>
      <c r="K3579" s="44">
        <f>AUG!J80</f>
        <v/>
      </c>
      <c r="L3579" s="44">
        <f>AUG!K80</f>
        <v/>
      </c>
      <c r="M3579" s="46">
        <f>AUG!L80</f>
        <v/>
      </c>
      <c r="N3579" s="44">
        <f>AUG!M80</f>
        <v/>
      </c>
      <c r="O3579" s="44">
        <f>AUG!N80</f>
        <v/>
      </c>
      <c r="P3579" s="44">
        <f>AUG!O80</f>
        <v/>
      </c>
      <c r="Q3579" s="44">
        <f>AUG!P80</f>
        <v/>
      </c>
      <c r="R3579" s="44">
        <f>AUG!Q80</f>
        <v/>
      </c>
      <c r="S3579" s="46">
        <f>S3578+IF(X3579=0,0,M3579)</f>
        <v/>
      </c>
      <c r="T3579" s="47">
        <f>MAX(T3578,S3579)</f>
        <v/>
      </c>
      <c r="U3579" s="48">
        <f>S3579-T3579</f>
        <v/>
      </c>
      <c r="V3579" s="47">
        <f>IFERROR(SUMIFS(DATABASE!$M$5:$M$6004,DATABASE!$B$5:$B$6004,B3579,DATABASE!$X$5:$X$6004,1),0)</f>
        <v/>
      </c>
      <c r="W3579" s="31">
        <f>IFERROR(COUNTIFS(DATABASE!$B$5:$B$6004,B3579,DATABASE!$X$5:$X$6004,1),0)</f>
        <v/>
      </c>
      <c r="X3579" s="49">
        <f>--AND(ISNUMBER(B3579),C3579&lt;&gt;"",L3579&lt;&gt;"",M3579&lt;&gt;"")</f>
        <v/>
      </c>
    </row>
    <row r="3580" ht="15" customHeight="1" s="111">
      <c r="A3580" s="50" t="inlineStr">
        <is>
          <t>AUG</t>
        </is>
      </c>
      <c r="B3580" s="51">
        <f>AUG!A81</f>
        <v/>
      </c>
      <c r="C3580" s="52">
        <f>AUG!B81</f>
        <v/>
      </c>
      <c r="D3580" s="52">
        <f>AUG!C81</f>
        <v/>
      </c>
      <c r="E3580" s="52">
        <f>AUG!D81</f>
        <v/>
      </c>
      <c r="F3580" s="52">
        <f>AUG!E81</f>
        <v/>
      </c>
      <c r="G3580" s="52">
        <f>AUG!F81</f>
        <v/>
      </c>
      <c r="H3580" s="52">
        <f>AUG!G81</f>
        <v/>
      </c>
      <c r="I3580" s="53">
        <f>AUG!H81</f>
        <v/>
      </c>
      <c r="J3580" s="53">
        <f>AUG!I81</f>
        <v/>
      </c>
      <c r="K3580" s="52">
        <f>AUG!J81</f>
        <v/>
      </c>
      <c r="L3580" s="52">
        <f>AUG!K81</f>
        <v/>
      </c>
      <c r="M3580" s="54">
        <f>AUG!L81</f>
        <v/>
      </c>
      <c r="N3580" s="52">
        <f>AUG!M81</f>
        <v/>
      </c>
      <c r="O3580" s="52">
        <f>AUG!N81</f>
        <v/>
      </c>
      <c r="P3580" s="52">
        <f>AUG!O81</f>
        <v/>
      </c>
      <c r="Q3580" s="52">
        <f>AUG!P81</f>
        <v/>
      </c>
      <c r="R3580" s="52">
        <f>AUG!Q81</f>
        <v/>
      </c>
      <c r="S3580" s="54">
        <f>S3579+IF(X3580=0,0,M3580)</f>
        <v/>
      </c>
      <c r="T3580" s="55">
        <f>MAX(T3579,S3580)</f>
        <v/>
      </c>
      <c r="U3580" s="56">
        <f>S3580-T3580</f>
        <v/>
      </c>
      <c r="V3580" s="55">
        <f>IFERROR(SUMIFS(DATABASE!$M$5:$M$6004,DATABASE!$B$5:$B$6004,B3580,DATABASE!$X$5:$X$6004,1),0)</f>
        <v/>
      </c>
      <c r="W3580" s="57">
        <f>IFERROR(COUNTIFS(DATABASE!$B$5:$B$6004,B3580,DATABASE!$X$5:$X$6004,1),0)</f>
        <v/>
      </c>
      <c r="X3580" s="58">
        <f>--AND(ISNUMBER(B3580),C3580&lt;&gt;"",L3580&lt;&gt;"",M3580&lt;&gt;"")</f>
        <v/>
      </c>
    </row>
    <row r="3581" ht="15" customHeight="1" s="111">
      <c r="A3581" s="42" t="inlineStr">
        <is>
          <t>AUG</t>
        </is>
      </c>
      <c r="B3581" s="43">
        <f>AUG!A82</f>
        <v/>
      </c>
      <c r="C3581" s="44">
        <f>AUG!B82</f>
        <v/>
      </c>
      <c r="D3581" s="44">
        <f>AUG!C82</f>
        <v/>
      </c>
      <c r="E3581" s="44">
        <f>AUG!D82</f>
        <v/>
      </c>
      <c r="F3581" s="44">
        <f>AUG!E82</f>
        <v/>
      </c>
      <c r="G3581" s="44">
        <f>AUG!F82</f>
        <v/>
      </c>
      <c r="H3581" s="44">
        <f>AUG!G82</f>
        <v/>
      </c>
      <c r="I3581" s="45">
        <f>AUG!H82</f>
        <v/>
      </c>
      <c r="J3581" s="45">
        <f>AUG!I82</f>
        <v/>
      </c>
      <c r="K3581" s="44">
        <f>AUG!J82</f>
        <v/>
      </c>
      <c r="L3581" s="44">
        <f>AUG!K82</f>
        <v/>
      </c>
      <c r="M3581" s="46">
        <f>AUG!L82</f>
        <v/>
      </c>
      <c r="N3581" s="44">
        <f>AUG!M82</f>
        <v/>
      </c>
      <c r="O3581" s="44">
        <f>AUG!N82</f>
        <v/>
      </c>
      <c r="P3581" s="44">
        <f>AUG!O82</f>
        <v/>
      </c>
      <c r="Q3581" s="44">
        <f>AUG!P82</f>
        <v/>
      </c>
      <c r="R3581" s="44">
        <f>AUG!Q82</f>
        <v/>
      </c>
      <c r="S3581" s="46">
        <f>S3580+IF(X3581=0,0,M3581)</f>
        <v/>
      </c>
      <c r="T3581" s="47">
        <f>MAX(T3580,S3581)</f>
        <v/>
      </c>
      <c r="U3581" s="48">
        <f>S3581-T3581</f>
        <v/>
      </c>
      <c r="V3581" s="47">
        <f>IFERROR(SUMIFS(DATABASE!$M$5:$M$6004,DATABASE!$B$5:$B$6004,B3581,DATABASE!$X$5:$X$6004,1),0)</f>
        <v/>
      </c>
      <c r="W3581" s="31">
        <f>IFERROR(COUNTIFS(DATABASE!$B$5:$B$6004,B3581,DATABASE!$X$5:$X$6004,1),0)</f>
        <v/>
      </c>
      <c r="X3581" s="49">
        <f>--AND(ISNUMBER(B3581),C3581&lt;&gt;"",L3581&lt;&gt;"",M3581&lt;&gt;"")</f>
        <v/>
      </c>
    </row>
    <row r="3582" ht="15" customHeight="1" s="111">
      <c r="A3582" s="50" t="inlineStr">
        <is>
          <t>AUG</t>
        </is>
      </c>
      <c r="B3582" s="51">
        <f>AUG!A83</f>
        <v/>
      </c>
      <c r="C3582" s="52">
        <f>AUG!B83</f>
        <v/>
      </c>
      <c r="D3582" s="52">
        <f>AUG!C83</f>
        <v/>
      </c>
      <c r="E3582" s="52">
        <f>AUG!D83</f>
        <v/>
      </c>
      <c r="F3582" s="52">
        <f>AUG!E83</f>
        <v/>
      </c>
      <c r="G3582" s="52">
        <f>AUG!F83</f>
        <v/>
      </c>
      <c r="H3582" s="52">
        <f>AUG!G83</f>
        <v/>
      </c>
      <c r="I3582" s="53">
        <f>AUG!H83</f>
        <v/>
      </c>
      <c r="J3582" s="53">
        <f>AUG!I83</f>
        <v/>
      </c>
      <c r="K3582" s="52">
        <f>AUG!J83</f>
        <v/>
      </c>
      <c r="L3582" s="52">
        <f>AUG!K83</f>
        <v/>
      </c>
      <c r="M3582" s="54">
        <f>AUG!L83</f>
        <v/>
      </c>
      <c r="N3582" s="52">
        <f>AUG!M83</f>
        <v/>
      </c>
      <c r="O3582" s="52">
        <f>AUG!N83</f>
        <v/>
      </c>
      <c r="P3582" s="52">
        <f>AUG!O83</f>
        <v/>
      </c>
      <c r="Q3582" s="52">
        <f>AUG!P83</f>
        <v/>
      </c>
      <c r="R3582" s="52">
        <f>AUG!Q83</f>
        <v/>
      </c>
      <c r="S3582" s="54">
        <f>S3581+IF(X3582=0,0,M3582)</f>
        <v/>
      </c>
      <c r="T3582" s="55">
        <f>MAX(T3581,S3582)</f>
        <v/>
      </c>
      <c r="U3582" s="56">
        <f>S3582-T3582</f>
        <v/>
      </c>
      <c r="V3582" s="55">
        <f>IFERROR(SUMIFS(DATABASE!$M$5:$M$6004,DATABASE!$B$5:$B$6004,B3582,DATABASE!$X$5:$X$6004,1),0)</f>
        <v/>
      </c>
      <c r="W3582" s="57">
        <f>IFERROR(COUNTIFS(DATABASE!$B$5:$B$6004,B3582,DATABASE!$X$5:$X$6004,1),0)</f>
        <v/>
      </c>
      <c r="X3582" s="58">
        <f>--AND(ISNUMBER(B3582),C3582&lt;&gt;"",L3582&lt;&gt;"",M3582&lt;&gt;"")</f>
        <v/>
      </c>
    </row>
    <row r="3583" ht="15" customHeight="1" s="111">
      <c r="A3583" s="42" t="inlineStr">
        <is>
          <t>AUG</t>
        </is>
      </c>
      <c r="B3583" s="43">
        <f>AUG!A84</f>
        <v/>
      </c>
      <c r="C3583" s="44">
        <f>AUG!B84</f>
        <v/>
      </c>
      <c r="D3583" s="44">
        <f>AUG!C84</f>
        <v/>
      </c>
      <c r="E3583" s="44">
        <f>AUG!D84</f>
        <v/>
      </c>
      <c r="F3583" s="44">
        <f>AUG!E84</f>
        <v/>
      </c>
      <c r="G3583" s="44">
        <f>AUG!F84</f>
        <v/>
      </c>
      <c r="H3583" s="44">
        <f>AUG!G84</f>
        <v/>
      </c>
      <c r="I3583" s="45">
        <f>AUG!H84</f>
        <v/>
      </c>
      <c r="J3583" s="45">
        <f>AUG!I84</f>
        <v/>
      </c>
      <c r="K3583" s="44">
        <f>AUG!J84</f>
        <v/>
      </c>
      <c r="L3583" s="44">
        <f>AUG!K84</f>
        <v/>
      </c>
      <c r="M3583" s="46">
        <f>AUG!L84</f>
        <v/>
      </c>
      <c r="N3583" s="44">
        <f>AUG!M84</f>
        <v/>
      </c>
      <c r="O3583" s="44">
        <f>AUG!N84</f>
        <v/>
      </c>
      <c r="P3583" s="44">
        <f>AUG!O84</f>
        <v/>
      </c>
      <c r="Q3583" s="44">
        <f>AUG!P84</f>
        <v/>
      </c>
      <c r="R3583" s="44">
        <f>AUG!Q84</f>
        <v/>
      </c>
      <c r="S3583" s="46">
        <f>S3582+IF(X3583=0,0,M3583)</f>
        <v/>
      </c>
      <c r="T3583" s="47">
        <f>MAX(T3582,S3583)</f>
        <v/>
      </c>
      <c r="U3583" s="48">
        <f>S3583-T3583</f>
        <v/>
      </c>
      <c r="V3583" s="47">
        <f>IFERROR(SUMIFS(DATABASE!$M$5:$M$6004,DATABASE!$B$5:$B$6004,B3583,DATABASE!$X$5:$X$6004,1),0)</f>
        <v/>
      </c>
      <c r="W3583" s="31">
        <f>IFERROR(COUNTIFS(DATABASE!$B$5:$B$6004,B3583,DATABASE!$X$5:$X$6004,1),0)</f>
        <v/>
      </c>
      <c r="X3583" s="49">
        <f>--AND(ISNUMBER(B3583),C3583&lt;&gt;"",L3583&lt;&gt;"",M3583&lt;&gt;"")</f>
        <v/>
      </c>
    </row>
    <row r="3584" ht="15" customHeight="1" s="111">
      <c r="A3584" s="50" t="inlineStr">
        <is>
          <t>AUG</t>
        </is>
      </c>
      <c r="B3584" s="51">
        <f>AUG!A85</f>
        <v/>
      </c>
      <c r="C3584" s="52">
        <f>AUG!B85</f>
        <v/>
      </c>
      <c r="D3584" s="52">
        <f>AUG!C85</f>
        <v/>
      </c>
      <c r="E3584" s="52">
        <f>AUG!D85</f>
        <v/>
      </c>
      <c r="F3584" s="52">
        <f>AUG!E85</f>
        <v/>
      </c>
      <c r="G3584" s="52">
        <f>AUG!F85</f>
        <v/>
      </c>
      <c r="H3584" s="52">
        <f>AUG!G85</f>
        <v/>
      </c>
      <c r="I3584" s="53">
        <f>AUG!H85</f>
        <v/>
      </c>
      <c r="J3584" s="53">
        <f>AUG!I85</f>
        <v/>
      </c>
      <c r="K3584" s="52">
        <f>AUG!J85</f>
        <v/>
      </c>
      <c r="L3584" s="52">
        <f>AUG!K85</f>
        <v/>
      </c>
      <c r="M3584" s="54">
        <f>AUG!L85</f>
        <v/>
      </c>
      <c r="N3584" s="52">
        <f>AUG!M85</f>
        <v/>
      </c>
      <c r="O3584" s="52">
        <f>AUG!N85</f>
        <v/>
      </c>
      <c r="P3584" s="52">
        <f>AUG!O85</f>
        <v/>
      </c>
      <c r="Q3584" s="52">
        <f>AUG!P85</f>
        <v/>
      </c>
      <c r="R3584" s="52">
        <f>AUG!Q85</f>
        <v/>
      </c>
      <c r="S3584" s="54">
        <f>S3583+IF(X3584=0,0,M3584)</f>
        <v/>
      </c>
      <c r="T3584" s="55">
        <f>MAX(T3583,S3584)</f>
        <v/>
      </c>
      <c r="U3584" s="56">
        <f>S3584-T3584</f>
        <v/>
      </c>
      <c r="V3584" s="55">
        <f>IFERROR(SUMIFS(DATABASE!$M$5:$M$6004,DATABASE!$B$5:$B$6004,B3584,DATABASE!$X$5:$X$6004,1),0)</f>
        <v/>
      </c>
      <c r="W3584" s="57">
        <f>IFERROR(COUNTIFS(DATABASE!$B$5:$B$6004,B3584,DATABASE!$X$5:$X$6004,1),0)</f>
        <v/>
      </c>
      <c r="X3584" s="58">
        <f>--AND(ISNUMBER(B3584),C3584&lt;&gt;"",L3584&lt;&gt;"",M3584&lt;&gt;"")</f>
        <v/>
      </c>
    </row>
    <row r="3585" ht="15" customHeight="1" s="111">
      <c r="A3585" s="42" t="inlineStr">
        <is>
          <t>AUG</t>
        </is>
      </c>
      <c r="B3585" s="43">
        <f>AUG!A86</f>
        <v/>
      </c>
      <c r="C3585" s="44">
        <f>AUG!B86</f>
        <v/>
      </c>
      <c r="D3585" s="44">
        <f>AUG!C86</f>
        <v/>
      </c>
      <c r="E3585" s="44">
        <f>AUG!D86</f>
        <v/>
      </c>
      <c r="F3585" s="44">
        <f>AUG!E86</f>
        <v/>
      </c>
      <c r="G3585" s="44">
        <f>AUG!F86</f>
        <v/>
      </c>
      <c r="H3585" s="44">
        <f>AUG!G86</f>
        <v/>
      </c>
      <c r="I3585" s="45">
        <f>AUG!H86</f>
        <v/>
      </c>
      <c r="J3585" s="45">
        <f>AUG!I86</f>
        <v/>
      </c>
      <c r="K3585" s="44">
        <f>AUG!J86</f>
        <v/>
      </c>
      <c r="L3585" s="44">
        <f>AUG!K86</f>
        <v/>
      </c>
      <c r="M3585" s="46">
        <f>AUG!L86</f>
        <v/>
      </c>
      <c r="N3585" s="44">
        <f>AUG!M86</f>
        <v/>
      </c>
      <c r="O3585" s="44">
        <f>AUG!N86</f>
        <v/>
      </c>
      <c r="P3585" s="44">
        <f>AUG!O86</f>
        <v/>
      </c>
      <c r="Q3585" s="44">
        <f>AUG!P86</f>
        <v/>
      </c>
      <c r="R3585" s="44">
        <f>AUG!Q86</f>
        <v/>
      </c>
      <c r="S3585" s="46">
        <f>S3584+IF(X3585=0,0,M3585)</f>
        <v/>
      </c>
      <c r="T3585" s="47">
        <f>MAX(T3584,S3585)</f>
        <v/>
      </c>
      <c r="U3585" s="48">
        <f>S3585-T3585</f>
        <v/>
      </c>
      <c r="V3585" s="47">
        <f>IFERROR(SUMIFS(DATABASE!$M$5:$M$6004,DATABASE!$B$5:$B$6004,B3585,DATABASE!$X$5:$X$6004,1),0)</f>
        <v/>
      </c>
      <c r="W3585" s="31">
        <f>IFERROR(COUNTIFS(DATABASE!$B$5:$B$6004,B3585,DATABASE!$X$5:$X$6004,1),0)</f>
        <v/>
      </c>
      <c r="X3585" s="49">
        <f>--AND(ISNUMBER(B3585),C3585&lt;&gt;"",L3585&lt;&gt;"",M3585&lt;&gt;"")</f>
        <v/>
      </c>
    </row>
    <row r="3586" ht="15" customHeight="1" s="111">
      <c r="A3586" s="50" t="inlineStr">
        <is>
          <t>AUG</t>
        </is>
      </c>
      <c r="B3586" s="51">
        <f>AUG!A87</f>
        <v/>
      </c>
      <c r="C3586" s="52">
        <f>AUG!B87</f>
        <v/>
      </c>
      <c r="D3586" s="52">
        <f>AUG!C87</f>
        <v/>
      </c>
      <c r="E3586" s="52">
        <f>AUG!D87</f>
        <v/>
      </c>
      <c r="F3586" s="52">
        <f>AUG!E87</f>
        <v/>
      </c>
      <c r="G3586" s="52">
        <f>AUG!F87</f>
        <v/>
      </c>
      <c r="H3586" s="52">
        <f>AUG!G87</f>
        <v/>
      </c>
      <c r="I3586" s="53">
        <f>AUG!H87</f>
        <v/>
      </c>
      <c r="J3586" s="53">
        <f>AUG!I87</f>
        <v/>
      </c>
      <c r="K3586" s="52">
        <f>AUG!J87</f>
        <v/>
      </c>
      <c r="L3586" s="52">
        <f>AUG!K87</f>
        <v/>
      </c>
      <c r="M3586" s="54">
        <f>AUG!L87</f>
        <v/>
      </c>
      <c r="N3586" s="52">
        <f>AUG!M87</f>
        <v/>
      </c>
      <c r="O3586" s="52">
        <f>AUG!N87</f>
        <v/>
      </c>
      <c r="P3586" s="52">
        <f>AUG!O87</f>
        <v/>
      </c>
      <c r="Q3586" s="52">
        <f>AUG!P87</f>
        <v/>
      </c>
      <c r="R3586" s="52">
        <f>AUG!Q87</f>
        <v/>
      </c>
      <c r="S3586" s="54">
        <f>S3585+IF(X3586=0,0,M3586)</f>
        <v/>
      </c>
      <c r="T3586" s="55">
        <f>MAX(T3585,S3586)</f>
        <v/>
      </c>
      <c r="U3586" s="56">
        <f>S3586-T3586</f>
        <v/>
      </c>
      <c r="V3586" s="55">
        <f>IFERROR(SUMIFS(DATABASE!$M$5:$M$6004,DATABASE!$B$5:$B$6004,B3586,DATABASE!$X$5:$X$6004,1),0)</f>
        <v/>
      </c>
      <c r="W3586" s="57">
        <f>IFERROR(COUNTIFS(DATABASE!$B$5:$B$6004,B3586,DATABASE!$X$5:$X$6004,1),0)</f>
        <v/>
      </c>
      <c r="X3586" s="58">
        <f>--AND(ISNUMBER(B3586),C3586&lt;&gt;"",L3586&lt;&gt;"",M3586&lt;&gt;"")</f>
        <v/>
      </c>
    </row>
    <row r="3587" ht="15" customHeight="1" s="111">
      <c r="A3587" s="42" t="inlineStr">
        <is>
          <t>AUG</t>
        </is>
      </c>
      <c r="B3587" s="43">
        <f>AUG!A88</f>
        <v/>
      </c>
      <c r="C3587" s="44">
        <f>AUG!B88</f>
        <v/>
      </c>
      <c r="D3587" s="44">
        <f>AUG!C88</f>
        <v/>
      </c>
      <c r="E3587" s="44">
        <f>AUG!D88</f>
        <v/>
      </c>
      <c r="F3587" s="44">
        <f>AUG!E88</f>
        <v/>
      </c>
      <c r="G3587" s="44">
        <f>AUG!F88</f>
        <v/>
      </c>
      <c r="H3587" s="44">
        <f>AUG!G88</f>
        <v/>
      </c>
      <c r="I3587" s="45">
        <f>AUG!H88</f>
        <v/>
      </c>
      <c r="J3587" s="45">
        <f>AUG!I88</f>
        <v/>
      </c>
      <c r="K3587" s="44">
        <f>AUG!J88</f>
        <v/>
      </c>
      <c r="L3587" s="44">
        <f>AUG!K88</f>
        <v/>
      </c>
      <c r="M3587" s="46">
        <f>AUG!L88</f>
        <v/>
      </c>
      <c r="N3587" s="44">
        <f>AUG!M88</f>
        <v/>
      </c>
      <c r="O3587" s="44">
        <f>AUG!N88</f>
        <v/>
      </c>
      <c r="P3587" s="44">
        <f>AUG!O88</f>
        <v/>
      </c>
      <c r="Q3587" s="44">
        <f>AUG!P88</f>
        <v/>
      </c>
      <c r="R3587" s="44">
        <f>AUG!Q88</f>
        <v/>
      </c>
      <c r="S3587" s="46">
        <f>S3586+IF(X3587=0,0,M3587)</f>
        <v/>
      </c>
      <c r="T3587" s="47">
        <f>MAX(T3586,S3587)</f>
        <v/>
      </c>
      <c r="U3587" s="48">
        <f>S3587-T3587</f>
        <v/>
      </c>
      <c r="V3587" s="47">
        <f>IFERROR(SUMIFS(DATABASE!$M$5:$M$6004,DATABASE!$B$5:$B$6004,B3587,DATABASE!$X$5:$X$6004,1),0)</f>
        <v/>
      </c>
      <c r="W3587" s="31">
        <f>IFERROR(COUNTIFS(DATABASE!$B$5:$B$6004,B3587,DATABASE!$X$5:$X$6004,1),0)</f>
        <v/>
      </c>
      <c r="X3587" s="49">
        <f>--AND(ISNUMBER(B3587),C3587&lt;&gt;"",L3587&lt;&gt;"",M3587&lt;&gt;"")</f>
        <v/>
      </c>
    </row>
    <row r="3588" ht="15" customHeight="1" s="111">
      <c r="A3588" s="50" t="inlineStr">
        <is>
          <t>AUG</t>
        </is>
      </c>
      <c r="B3588" s="51">
        <f>AUG!A89</f>
        <v/>
      </c>
      <c r="C3588" s="52">
        <f>AUG!B89</f>
        <v/>
      </c>
      <c r="D3588" s="52">
        <f>AUG!C89</f>
        <v/>
      </c>
      <c r="E3588" s="52">
        <f>AUG!D89</f>
        <v/>
      </c>
      <c r="F3588" s="52">
        <f>AUG!E89</f>
        <v/>
      </c>
      <c r="G3588" s="52">
        <f>AUG!F89</f>
        <v/>
      </c>
      <c r="H3588" s="52">
        <f>AUG!G89</f>
        <v/>
      </c>
      <c r="I3588" s="53">
        <f>AUG!H89</f>
        <v/>
      </c>
      <c r="J3588" s="53">
        <f>AUG!I89</f>
        <v/>
      </c>
      <c r="K3588" s="52">
        <f>AUG!J89</f>
        <v/>
      </c>
      <c r="L3588" s="52">
        <f>AUG!K89</f>
        <v/>
      </c>
      <c r="M3588" s="54">
        <f>AUG!L89</f>
        <v/>
      </c>
      <c r="N3588" s="52">
        <f>AUG!M89</f>
        <v/>
      </c>
      <c r="O3588" s="52">
        <f>AUG!N89</f>
        <v/>
      </c>
      <c r="P3588" s="52">
        <f>AUG!O89</f>
        <v/>
      </c>
      <c r="Q3588" s="52">
        <f>AUG!P89</f>
        <v/>
      </c>
      <c r="R3588" s="52">
        <f>AUG!Q89</f>
        <v/>
      </c>
      <c r="S3588" s="54">
        <f>S3587+IF(X3588=0,0,M3588)</f>
        <v/>
      </c>
      <c r="T3588" s="55">
        <f>MAX(T3587,S3588)</f>
        <v/>
      </c>
      <c r="U3588" s="56">
        <f>S3588-T3588</f>
        <v/>
      </c>
      <c r="V3588" s="55">
        <f>IFERROR(SUMIFS(DATABASE!$M$5:$M$6004,DATABASE!$B$5:$B$6004,B3588,DATABASE!$X$5:$X$6004,1),0)</f>
        <v/>
      </c>
      <c r="W3588" s="57">
        <f>IFERROR(COUNTIFS(DATABASE!$B$5:$B$6004,B3588,DATABASE!$X$5:$X$6004,1),0)</f>
        <v/>
      </c>
      <c r="X3588" s="58">
        <f>--AND(ISNUMBER(B3588),C3588&lt;&gt;"",L3588&lt;&gt;"",M3588&lt;&gt;"")</f>
        <v/>
      </c>
    </row>
    <row r="3589" ht="15" customHeight="1" s="111">
      <c r="A3589" s="42" t="inlineStr">
        <is>
          <t>AUG</t>
        </is>
      </c>
      <c r="B3589" s="43">
        <f>AUG!A90</f>
        <v/>
      </c>
      <c r="C3589" s="44">
        <f>AUG!B90</f>
        <v/>
      </c>
      <c r="D3589" s="44">
        <f>AUG!C90</f>
        <v/>
      </c>
      <c r="E3589" s="44">
        <f>AUG!D90</f>
        <v/>
      </c>
      <c r="F3589" s="44">
        <f>AUG!E90</f>
        <v/>
      </c>
      <c r="G3589" s="44">
        <f>AUG!F90</f>
        <v/>
      </c>
      <c r="H3589" s="44">
        <f>AUG!G90</f>
        <v/>
      </c>
      <c r="I3589" s="45">
        <f>AUG!H90</f>
        <v/>
      </c>
      <c r="J3589" s="45">
        <f>AUG!I90</f>
        <v/>
      </c>
      <c r="K3589" s="44">
        <f>AUG!J90</f>
        <v/>
      </c>
      <c r="L3589" s="44">
        <f>AUG!K90</f>
        <v/>
      </c>
      <c r="M3589" s="46">
        <f>AUG!L90</f>
        <v/>
      </c>
      <c r="N3589" s="44">
        <f>AUG!M90</f>
        <v/>
      </c>
      <c r="O3589" s="44">
        <f>AUG!N90</f>
        <v/>
      </c>
      <c r="P3589" s="44">
        <f>AUG!O90</f>
        <v/>
      </c>
      <c r="Q3589" s="44">
        <f>AUG!P90</f>
        <v/>
      </c>
      <c r="R3589" s="44">
        <f>AUG!Q90</f>
        <v/>
      </c>
      <c r="S3589" s="46">
        <f>S3588+IF(X3589=0,0,M3589)</f>
        <v/>
      </c>
      <c r="T3589" s="47">
        <f>MAX(T3588,S3589)</f>
        <v/>
      </c>
      <c r="U3589" s="48">
        <f>S3589-T3589</f>
        <v/>
      </c>
      <c r="V3589" s="47">
        <f>IFERROR(SUMIFS(DATABASE!$M$5:$M$6004,DATABASE!$B$5:$B$6004,B3589,DATABASE!$X$5:$X$6004,1),0)</f>
        <v/>
      </c>
      <c r="W3589" s="31">
        <f>IFERROR(COUNTIFS(DATABASE!$B$5:$B$6004,B3589,DATABASE!$X$5:$X$6004,1),0)</f>
        <v/>
      </c>
      <c r="X3589" s="49">
        <f>--AND(ISNUMBER(B3589),C3589&lt;&gt;"",L3589&lt;&gt;"",M3589&lt;&gt;"")</f>
        <v/>
      </c>
    </row>
    <row r="3590" ht="15" customHeight="1" s="111">
      <c r="A3590" s="50" t="inlineStr">
        <is>
          <t>AUG</t>
        </is>
      </c>
      <c r="B3590" s="51">
        <f>AUG!A91</f>
        <v/>
      </c>
      <c r="C3590" s="52">
        <f>AUG!B91</f>
        <v/>
      </c>
      <c r="D3590" s="52">
        <f>AUG!C91</f>
        <v/>
      </c>
      <c r="E3590" s="52">
        <f>AUG!D91</f>
        <v/>
      </c>
      <c r="F3590" s="52">
        <f>AUG!E91</f>
        <v/>
      </c>
      <c r="G3590" s="52">
        <f>AUG!F91</f>
        <v/>
      </c>
      <c r="H3590" s="52">
        <f>AUG!G91</f>
        <v/>
      </c>
      <c r="I3590" s="53">
        <f>AUG!H91</f>
        <v/>
      </c>
      <c r="J3590" s="53">
        <f>AUG!I91</f>
        <v/>
      </c>
      <c r="K3590" s="52">
        <f>AUG!J91</f>
        <v/>
      </c>
      <c r="L3590" s="52">
        <f>AUG!K91</f>
        <v/>
      </c>
      <c r="M3590" s="54">
        <f>AUG!L91</f>
        <v/>
      </c>
      <c r="N3590" s="52">
        <f>AUG!M91</f>
        <v/>
      </c>
      <c r="O3590" s="52">
        <f>AUG!N91</f>
        <v/>
      </c>
      <c r="P3590" s="52">
        <f>AUG!O91</f>
        <v/>
      </c>
      <c r="Q3590" s="52">
        <f>AUG!P91</f>
        <v/>
      </c>
      <c r="R3590" s="52">
        <f>AUG!Q91</f>
        <v/>
      </c>
      <c r="S3590" s="54">
        <f>S3589+IF(X3590=0,0,M3590)</f>
        <v/>
      </c>
      <c r="T3590" s="55">
        <f>MAX(T3589,S3590)</f>
        <v/>
      </c>
      <c r="U3590" s="56">
        <f>S3590-T3590</f>
        <v/>
      </c>
      <c r="V3590" s="55">
        <f>IFERROR(SUMIFS(DATABASE!$M$5:$M$6004,DATABASE!$B$5:$B$6004,B3590,DATABASE!$X$5:$X$6004,1),0)</f>
        <v/>
      </c>
      <c r="W3590" s="57">
        <f>IFERROR(COUNTIFS(DATABASE!$B$5:$B$6004,B3590,DATABASE!$X$5:$X$6004,1),0)</f>
        <v/>
      </c>
      <c r="X3590" s="58">
        <f>--AND(ISNUMBER(B3590),C3590&lt;&gt;"",L3590&lt;&gt;"",M3590&lt;&gt;"")</f>
        <v/>
      </c>
    </row>
    <row r="3591" ht="15" customHeight="1" s="111">
      <c r="A3591" s="42" t="inlineStr">
        <is>
          <t>AUG</t>
        </is>
      </c>
      <c r="B3591" s="43">
        <f>AUG!A92</f>
        <v/>
      </c>
      <c r="C3591" s="44">
        <f>AUG!B92</f>
        <v/>
      </c>
      <c r="D3591" s="44">
        <f>AUG!C92</f>
        <v/>
      </c>
      <c r="E3591" s="44">
        <f>AUG!D92</f>
        <v/>
      </c>
      <c r="F3591" s="44">
        <f>AUG!E92</f>
        <v/>
      </c>
      <c r="G3591" s="44">
        <f>AUG!F92</f>
        <v/>
      </c>
      <c r="H3591" s="44">
        <f>AUG!G92</f>
        <v/>
      </c>
      <c r="I3591" s="45">
        <f>AUG!H92</f>
        <v/>
      </c>
      <c r="J3591" s="45">
        <f>AUG!I92</f>
        <v/>
      </c>
      <c r="K3591" s="44">
        <f>AUG!J92</f>
        <v/>
      </c>
      <c r="L3591" s="44">
        <f>AUG!K92</f>
        <v/>
      </c>
      <c r="M3591" s="46">
        <f>AUG!L92</f>
        <v/>
      </c>
      <c r="N3591" s="44">
        <f>AUG!M92</f>
        <v/>
      </c>
      <c r="O3591" s="44">
        <f>AUG!N92</f>
        <v/>
      </c>
      <c r="P3591" s="44">
        <f>AUG!O92</f>
        <v/>
      </c>
      <c r="Q3591" s="44">
        <f>AUG!P92</f>
        <v/>
      </c>
      <c r="R3591" s="44">
        <f>AUG!Q92</f>
        <v/>
      </c>
      <c r="S3591" s="46">
        <f>S3590+IF(X3591=0,0,M3591)</f>
        <v/>
      </c>
      <c r="T3591" s="47">
        <f>MAX(T3590,S3591)</f>
        <v/>
      </c>
      <c r="U3591" s="48">
        <f>S3591-T3591</f>
        <v/>
      </c>
      <c r="V3591" s="47">
        <f>IFERROR(SUMIFS(DATABASE!$M$5:$M$6004,DATABASE!$B$5:$B$6004,B3591,DATABASE!$X$5:$X$6004,1),0)</f>
        <v/>
      </c>
      <c r="W3591" s="31">
        <f>IFERROR(COUNTIFS(DATABASE!$B$5:$B$6004,B3591,DATABASE!$X$5:$X$6004,1),0)</f>
        <v/>
      </c>
      <c r="X3591" s="49">
        <f>--AND(ISNUMBER(B3591),C3591&lt;&gt;"",L3591&lt;&gt;"",M3591&lt;&gt;"")</f>
        <v/>
      </c>
    </row>
    <row r="3592" ht="15" customHeight="1" s="111">
      <c r="A3592" s="50" t="inlineStr">
        <is>
          <t>AUG</t>
        </is>
      </c>
      <c r="B3592" s="51">
        <f>AUG!A93</f>
        <v/>
      </c>
      <c r="C3592" s="52">
        <f>AUG!B93</f>
        <v/>
      </c>
      <c r="D3592" s="52">
        <f>AUG!C93</f>
        <v/>
      </c>
      <c r="E3592" s="52">
        <f>AUG!D93</f>
        <v/>
      </c>
      <c r="F3592" s="52">
        <f>AUG!E93</f>
        <v/>
      </c>
      <c r="G3592" s="52">
        <f>AUG!F93</f>
        <v/>
      </c>
      <c r="H3592" s="52">
        <f>AUG!G93</f>
        <v/>
      </c>
      <c r="I3592" s="53">
        <f>AUG!H93</f>
        <v/>
      </c>
      <c r="J3592" s="53">
        <f>AUG!I93</f>
        <v/>
      </c>
      <c r="K3592" s="52">
        <f>AUG!J93</f>
        <v/>
      </c>
      <c r="L3592" s="52">
        <f>AUG!K93</f>
        <v/>
      </c>
      <c r="M3592" s="54">
        <f>AUG!L93</f>
        <v/>
      </c>
      <c r="N3592" s="52">
        <f>AUG!M93</f>
        <v/>
      </c>
      <c r="O3592" s="52">
        <f>AUG!N93</f>
        <v/>
      </c>
      <c r="P3592" s="52">
        <f>AUG!O93</f>
        <v/>
      </c>
      <c r="Q3592" s="52">
        <f>AUG!P93</f>
        <v/>
      </c>
      <c r="R3592" s="52">
        <f>AUG!Q93</f>
        <v/>
      </c>
      <c r="S3592" s="54">
        <f>S3591+IF(X3592=0,0,M3592)</f>
        <v/>
      </c>
      <c r="T3592" s="55">
        <f>MAX(T3591,S3592)</f>
        <v/>
      </c>
      <c r="U3592" s="56">
        <f>S3592-T3592</f>
        <v/>
      </c>
      <c r="V3592" s="55">
        <f>IFERROR(SUMIFS(DATABASE!$M$5:$M$6004,DATABASE!$B$5:$B$6004,B3592,DATABASE!$X$5:$X$6004,1),0)</f>
        <v/>
      </c>
      <c r="W3592" s="57">
        <f>IFERROR(COUNTIFS(DATABASE!$B$5:$B$6004,B3592,DATABASE!$X$5:$X$6004,1),0)</f>
        <v/>
      </c>
      <c r="X3592" s="58">
        <f>--AND(ISNUMBER(B3592),C3592&lt;&gt;"",L3592&lt;&gt;"",M3592&lt;&gt;"")</f>
        <v/>
      </c>
    </row>
    <row r="3593" ht="15" customHeight="1" s="111">
      <c r="A3593" s="42" t="inlineStr">
        <is>
          <t>AUG</t>
        </is>
      </c>
      <c r="B3593" s="43">
        <f>AUG!A94</f>
        <v/>
      </c>
      <c r="C3593" s="44">
        <f>AUG!B94</f>
        <v/>
      </c>
      <c r="D3593" s="44">
        <f>AUG!C94</f>
        <v/>
      </c>
      <c r="E3593" s="44">
        <f>AUG!D94</f>
        <v/>
      </c>
      <c r="F3593" s="44">
        <f>AUG!E94</f>
        <v/>
      </c>
      <c r="G3593" s="44">
        <f>AUG!F94</f>
        <v/>
      </c>
      <c r="H3593" s="44">
        <f>AUG!G94</f>
        <v/>
      </c>
      <c r="I3593" s="45">
        <f>AUG!H94</f>
        <v/>
      </c>
      <c r="J3593" s="45">
        <f>AUG!I94</f>
        <v/>
      </c>
      <c r="K3593" s="44">
        <f>AUG!J94</f>
        <v/>
      </c>
      <c r="L3593" s="44">
        <f>AUG!K94</f>
        <v/>
      </c>
      <c r="M3593" s="46">
        <f>AUG!L94</f>
        <v/>
      </c>
      <c r="N3593" s="44">
        <f>AUG!M94</f>
        <v/>
      </c>
      <c r="O3593" s="44">
        <f>AUG!N94</f>
        <v/>
      </c>
      <c r="P3593" s="44">
        <f>AUG!O94</f>
        <v/>
      </c>
      <c r="Q3593" s="44">
        <f>AUG!P94</f>
        <v/>
      </c>
      <c r="R3593" s="44">
        <f>AUG!Q94</f>
        <v/>
      </c>
      <c r="S3593" s="46">
        <f>S3592+IF(X3593=0,0,M3593)</f>
        <v/>
      </c>
      <c r="T3593" s="47">
        <f>MAX(T3592,S3593)</f>
        <v/>
      </c>
      <c r="U3593" s="48">
        <f>S3593-T3593</f>
        <v/>
      </c>
      <c r="V3593" s="47">
        <f>IFERROR(SUMIFS(DATABASE!$M$5:$M$6004,DATABASE!$B$5:$B$6004,B3593,DATABASE!$X$5:$X$6004,1),0)</f>
        <v/>
      </c>
      <c r="W3593" s="31">
        <f>IFERROR(COUNTIFS(DATABASE!$B$5:$B$6004,B3593,DATABASE!$X$5:$X$6004,1),0)</f>
        <v/>
      </c>
      <c r="X3593" s="49">
        <f>--AND(ISNUMBER(B3593),C3593&lt;&gt;"",L3593&lt;&gt;"",M3593&lt;&gt;"")</f>
        <v/>
      </c>
    </row>
    <row r="3594" ht="15" customHeight="1" s="111">
      <c r="A3594" s="50" t="inlineStr">
        <is>
          <t>AUG</t>
        </is>
      </c>
      <c r="B3594" s="51">
        <f>AUG!A95</f>
        <v/>
      </c>
      <c r="C3594" s="52">
        <f>AUG!B95</f>
        <v/>
      </c>
      <c r="D3594" s="52">
        <f>AUG!C95</f>
        <v/>
      </c>
      <c r="E3594" s="52">
        <f>AUG!D95</f>
        <v/>
      </c>
      <c r="F3594" s="52">
        <f>AUG!E95</f>
        <v/>
      </c>
      <c r="G3594" s="52">
        <f>AUG!F95</f>
        <v/>
      </c>
      <c r="H3594" s="52">
        <f>AUG!G95</f>
        <v/>
      </c>
      <c r="I3594" s="53">
        <f>AUG!H95</f>
        <v/>
      </c>
      <c r="J3594" s="53">
        <f>AUG!I95</f>
        <v/>
      </c>
      <c r="K3594" s="52">
        <f>AUG!J95</f>
        <v/>
      </c>
      <c r="L3594" s="52">
        <f>AUG!K95</f>
        <v/>
      </c>
      <c r="M3594" s="54">
        <f>AUG!L95</f>
        <v/>
      </c>
      <c r="N3594" s="52">
        <f>AUG!M95</f>
        <v/>
      </c>
      <c r="O3594" s="52">
        <f>AUG!N95</f>
        <v/>
      </c>
      <c r="P3594" s="52">
        <f>AUG!O95</f>
        <v/>
      </c>
      <c r="Q3594" s="52">
        <f>AUG!P95</f>
        <v/>
      </c>
      <c r="R3594" s="52">
        <f>AUG!Q95</f>
        <v/>
      </c>
      <c r="S3594" s="54">
        <f>S3593+IF(X3594=0,0,M3594)</f>
        <v/>
      </c>
      <c r="T3594" s="55">
        <f>MAX(T3593,S3594)</f>
        <v/>
      </c>
      <c r="U3594" s="56">
        <f>S3594-T3594</f>
        <v/>
      </c>
      <c r="V3594" s="55">
        <f>IFERROR(SUMIFS(DATABASE!$M$5:$M$6004,DATABASE!$B$5:$B$6004,B3594,DATABASE!$X$5:$X$6004,1),0)</f>
        <v/>
      </c>
      <c r="W3594" s="57">
        <f>IFERROR(COUNTIFS(DATABASE!$B$5:$B$6004,B3594,DATABASE!$X$5:$X$6004,1),0)</f>
        <v/>
      </c>
      <c r="X3594" s="58">
        <f>--AND(ISNUMBER(B3594),C3594&lt;&gt;"",L3594&lt;&gt;"",M3594&lt;&gt;"")</f>
        <v/>
      </c>
    </row>
    <row r="3595" ht="15" customHeight="1" s="111">
      <c r="A3595" s="42" t="inlineStr">
        <is>
          <t>AUG</t>
        </is>
      </c>
      <c r="B3595" s="43">
        <f>AUG!A96</f>
        <v/>
      </c>
      <c r="C3595" s="44">
        <f>AUG!B96</f>
        <v/>
      </c>
      <c r="D3595" s="44">
        <f>AUG!C96</f>
        <v/>
      </c>
      <c r="E3595" s="44">
        <f>AUG!D96</f>
        <v/>
      </c>
      <c r="F3595" s="44">
        <f>AUG!E96</f>
        <v/>
      </c>
      <c r="G3595" s="44">
        <f>AUG!F96</f>
        <v/>
      </c>
      <c r="H3595" s="44">
        <f>AUG!G96</f>
        <v/>
      </c>
      <c r="I3595" s="45">
        <f>AUG!H96</f>
        <v/>
      </c>
      <c r="J3595" s="45">
        <f>AUG!I96</f>
        <v/>
      </c>
      <c r="K3595" s="44">
        <f>AUG!J96</f>
        <v/>
      </c>
      <c r="L3595" s="44">
        <f>AUG!K96</f>
        <v/>
      </c>
      <c r="M3595" s="46">
        <f>AUG!L96</f>
        <v/>
      </c>
      <c r="N3595" s="44">
        <f>AUG!M96</f>
        <v/>
      </c>
      <c r="O3595" s="44">
        <f>AUG!N96</f>
        <v/>
      </c>
      <c r="P3595" s="44">
        <f>AUG!O96</f>
        <v/>
      </c>
      <c r="Q3595" s="44">
        <f>AUG!P96</f>
        <v/>
      </c>
      <c r="R3595" s="44">
        <f>AUG!Q96</f>
        <v/>
      </c>
      <c r="S3595" s="46">
        <f>S3594+IF(X3595=0,0,M3595)</f>
        <v/>
      </c>
      <c r="T3595" s="47">
        <f>MAX(T3594,S3595)</f>
        <v/>
      </c>
      <c r="U3595" s="48">
        <f>S3595-T3595</f>
        <v/>
      </c>
      <c r="V3595" s="47">
        <f>IFERROR(SUMIFS(DATABASE!$M$5:$M$6004,DATABASE!$B$5:$B$6004,B3595,DATABASE!$X$5:$X$6004,1),0)</f>
        <v/>
      </c>
      <c r="W3595" s="31">
        <f>IFERROR(COUNTIFS(DATABASE!$B$5:$B$6004,B3595,DATABASE!$X$5:$X$6004,1),0)</f>
        <v/>
      </c>
      <c r="X3595" s="49">
        <f>--AND(ISNUMBER(B3595),C3595&lt;&gt;"",L3595&lt;&gt;"",M3595&lt;&gt;"")</f>
        <v/>
      </c>
    </row>
    <row r="3596" ht="15" customHeight="1" s="111">
      <c r="A3596" s="50" t="inlineStr">
        <is>
          <t>AUG</t>
        </is>
      </c>
      <c r="B3596" s="51">
        <f>AUG!A97</f>
        <v/>
      </c>
      <c r="C3596" s="52">
        <f>AUG!B97</f>
        <v/>
      </c>
      <c r="D3596" s="52">
        <f>AUG!C97</f>
        <v/>
      </c>
      <c r="E3596" s="52">
        <f>AUG!D97</f>
        <v/>
      </c>
      <c r="F3596" s="52">
        <f>AUG!E97</f>
        <v/>
      </c>
      <c r="G3596" s="52">
        <f>AUG!F97</f>
        <v/>
      </c>
      <c r="H3596" s="52">
        <f>AUG!G97</f>
        <v/>
      </c>
      <c r="I3596" s="53">
        <f>AUG!H97</f>
        <v/>
      </c>
      <c r="J3596" s="53">
        <f>AUG!I97</f>
        <v/>
      </c>
      <c r="K3596" s="52">
        <f>AUG!J97</f>
        <v/>
      </c>
      <c r="L3596" s="52">
        <f>AUG!K97</f>
        <v/>
      </c>
      <c r="M3596" s="54">
        <f>AUG!L97</f>
        <v/>
      </c>
      <c r="N3596" s="52">
        <f>AUG!M97</f>
        <v/>
      </c>
      <c r="O3596" s="52">
        <f>AUG!N97</f>
        <v/>
      </c>
      <c r="P3596" s="52">
        <f>AUG!O97</f>
        <v/>
      </c>
      <c r="Q3596" s="52">
        <f>AUG!P97</f>
        <v/>
      </c>
      <c r="R3596" s="52">
        <f>AUG!Q97</f>
        <v/>
      </c>
      <c r="S3596" s="54">
        <f>S3595+IF(X3596=0,0,M3596)</f>
        <v/>
      </c>
      <c r="T3596" s="55">
        <f>MAX(T3595,S3596)</f>
        <v/>
      </c>
      <c r="U3596" s="56">
        <f>S3596-T3596</f>
        <v/>
      </c>
      <c r="V3596" s="55">
        <f>IFERROR(SUMIFS(DATABASE!$M$5:$M$6004,DATABASE!$B$5:$B$6004,B3596,DATABASE!$X$5:$X$6004,1),0)</f>
        <v/>
      </c>
      <c r="W3596" s="57">
        <f>IFERROR(COUNTIFS(DATABASE!$B$5:$B$6004,B3596,DATABASE!$X$5:$X$6004,1),0)</f>
        <v/>
      </c>
      <c r="X3596" s="58">
        <f>--AND(ISNUMBER(B3596),C3596&lt;&gt;"",L3596&lt;&gt;"",M3596&lt;&gt;"")</f>
        <v/>
      </c>
    </row>
    <row r="3597" ht="15" customHeight="1" s="111">
      <c r="A3597" s="42" t="inlineStr">
        <is>
          <t>AUG</t>
        </is>
      </c>
      <c r="B3597" s="43">
        <f>AUG!A98</f>
        <v/>
      </c>
      <c r="C3597" s="44">
        <f>AUG!B98</f>
        <v/>
      </c>
      <c r="D3597" s="44">
        <f>AUG!C98</f>
        <v/>
      </c>
      <c r="E3597" s="44">
        <f>AUG!D98</f>
        <v/>
      </c>
      <c r="F3597" s="44">
        <f>AUG!E98</f>
        <v/>
      </c>
      <c r="G3597" s="44">
        <f>AUG!F98</f>
        <v/>
      </c>
      <c r="H3597" s="44">
        <f>AUG!G98</f>
        <v/>
      </c>
      <c r="I3597" s="45">
        <f>AUG!H98</f>
        <v/>
      </c>
      <c r="J3597" s="45">
        <f>AUG!I98</f>
        <v/>
      </c>
      <c r="K3597" s="44">
        <f>AUG!J98</f>
        <v/>
      </c>
      <c r="L3597" s="44">
        <f>AUG!K98</f>
        <v/>
      </c>
      <c r="M3597" s="46">
        <f>AUG!L98</f>
        <v/>
      </c>
      <c r="N3597" s="44">
        <f>AUG!M98</f>
        <v/>
      </c>
      <c r="O3597" s="44">
        <f>AUG!N98</f>
        <v/>
      </c>
      <c r="P3597" s="44">
        <f>AUG!O98</f>
        <v/>
      </c>
      <c r="Q3597" s="44">
        <f>AUG!P98</f>
        <v/>
      </c>
      <c r="R3597" s="44">
        <f>AUG!Q98</f>
        <v/>
      </c>
      <c r="S3597" s="46">
        <f>S3596+IF(X3597=0,0,M3597)</f>
        <v/>
      </c>
      <c r="T3597" s="47">
        <f>MAX(T3596,S3597)</f>
        <v/>
      </c>
      <c r="U3597" s="48">
        <f>S3597-T3597</f>
        <v/>
      </c>
      <c r="V3597" s="47">
        <f>IFERROR(SUMIFS(DATABASE!$M$5:$M$6004,DATABASE!$B$5:$B$6004,B3597,DATABASE!$X$5:$X$6004,1),0)</f>
        <v/>
      </c>
      <c r="W3597" s="31">
        <f>IFERROR(COUNTIFS(DATABASE!$B$5:$B$6004,B3597,DATABASE!$X$5:$X$6004,1),0)</f>
        <v/>
      </c>
      <c r="X3597" s="49">
        <f>--AND(ISNUMBER(B3597),C3597&lt;&gt;"",L3597&lt;&gt;"",M3597&lt;&gt;"")</f>
        <v/>
      </c>
    </row>
    <row r="3598" ht="15" customHeight="1" s="111">
      <c r="A3598" s="50" t="inlineStr">
        <is>
          <t>AUG</t>
        </is>
      </c>
      <c r="B3598" s="51">
        <f>AUG!A99</f>
        <v/>
      </c>
      <c r="C3598" s="52">
        <f>AUG!B99</f>
        <v/>
      </c>
      <c r="D3598" s="52">
        <f>AUG!C99</f>
        <v/>
      </c>
      <c r="E3598" s="52">
        <f>AUG!D99</f>
        <v/>
      </c>
      <c r="F3598" s="52">
        <f>AUG!E99</f>
        <v/>
      </c>
      <c r="G3598" s="52">
        <f>AUG!F99</f>
        <v/>
      </c>
      <c r="H3598" s="52">
        <f>AUG!G99</f>
        <v/>
      </c>
      <c r="I3598" s="53">
        <f>AUG!H99</f>
        <v/>
      </c>
      <c r="J3598" s="53">
        <f>AUG!I99</f>
        <v/>
      </c>
      <c r="K3598" s="52">
        <f>AUG!J99</f>
        <v/>
      </c>
      <c r="L3598" s="52">
        <f>AUG!K99</f>
        <v/>
      </c>
      <c r="M3598" s="54">
        <f>AUG!L99</f>
        <v/>
      </c>
      <c r="N3598" s="52">
        <f>AUG!M99</f>
        <v/>
      </c>
      <c r="O3598" s="52">
        <f>AUG!N99</f>
        <v/>
      </c>
      <c r="P3598" s="52">
        <f>AUG!O99</f>
        <v/>
      </c>
      <c r="Q3598" s="52">
        <f>AUG!P99</f>
        <v/>
      </c>
      <c r="R3598" s="52">
        <f>AUG!Q99</f>
        <v/>
      </c>
      <c r="S3598" s="54">
        <f>S3597+IF(X3598=0,0,M3598)</f>
        <v/>
      </c>
      <c r="T3598" s="55">
        <f>MAX(T3597,S3598)</f>
        <v/>
      </c>
      <c r="U3598" s="56">
        <f>S3598-T3598</f>
        <v/>
      </c>
      <c r="V3598" s="55">
        <f>IFERROR(SUMIFS(DATABASE!$M$5:$M$6004,DATABASE!$B$5:$B$6004,B3598,DATABASE!$X$5:$X$6004,1),0)</f>
        <v/>
      </c>
      <c r="W3598" s="57">
        <f>IFERROR(COUNTIFS(DATABASE!$B$5:$B$6004,B3598,DATABASE!$X$5:$X$6004,1),0)</f>
        <v/>
      </c>
      <c r="X3598" s="58">
        <f>--AND(ISNUMBER(B3598),C3598&lt;&gt;"",L3598&lt;&gt;"",M3598&lt;&gt;"")</f>
        <v/>
      </c>
    </row>
    <row r="3599" ht="15" customHeight="1" s="111">
      <c r="A3599" s="42" t="inlineStr">
        <is>
          <t>AUG</t>
        </is>
      </c>
      <c r="B3599" s="43">
        <f>AUG!A100</f>
        <v/>
      </c>
      <c r="C3599" s="44">
        <f>AUG!B100</f>
        <v/>
      </c>
      <c r="D3599" s="44">
        <f>AUG!C100</f>
        <v/>
      </c>
      <c r="E3599" s="44">
        <f>AUG!D100</f>
        <v/>
      </c>
      <c r="F3599" s="44">
        <f>AUG!E100</f>
        <v/>
      </c>
      <c r="G3599" s="44">
        <f>AUG!F100</f>
        <v/>
      </c>
      <c r="H3599" s="44">
        <f>AUG!G100</f>
        <v/>
      </c>
      <c r="I3599" s="45">
        <f>AUG!H100</f>
        <v/>
      </c>
      <c r="J3599" s="45">
        <f>AUG!I100</f>
        <v/>
      </c>
      <c r="K3599" s="44">
        <f>AUG!J100</f>
        <v/>
      </c>
      <c r="L3599" s="44">
        <f>AUG!K100</f>
        <v/>
      </c>
      <c r="M3599" s="46">
        <f>AUG!L100</f>
        <v/>
      </c>
      <c r="N3599" s="44">
        <f>AUG!M100</f>
        <v/>
      </c>
      <c r="O3599" s="44">
        <f>AUG!N100</f>
        <v/>
      </c>
      <c r="P3599" s="44">
        <f>AUG!O100</f>
        <v/>
      </c>
      <c r="Q3599" s="44">
        <f>AUG!P100</f>
        <v/>
      </c>
      <c r="R3599" s="44">
        <f>AUG!Q100</f>
        <v/>
      </c>
      <c r="S3599" s="46">
        <f>S3598+IF(X3599=0,0,M3599)</f>
        <v/>
      </c>
      <c r="T3599" s="47">
        <f>MAX(T3598,S3599)</f>
        <v/>
      </c>
      <c r="U3599" s="48">
        <f>S3599-T3599</f>
        <v/>
      </c>
      <c r="V3599" s="47">
        <f>IFERROR(SUMIFS(DATABASE!$M$5:$M$6004,DATABASE!$B$5:$B$6004,B3599,DATABASE!$X$5:$X$6004,1),0)</f>
        <v/>
      </c>
      <c r="W3599" s="31">
        <f>IFERROR(COUNTIFS(DATABASE!$B$5:$B$6004,B3599,DATABASE!$X$5:$X$6004,1),0)</f>
        <v/>
      </c>
      <c r="X3599" s="49">
        <f>--AND(ISNUMBER(B3599),C3599&lt;&gt;"",L3599&lt;&gt;"",M3599&lt;&gt;"")</f>
        <v/>
      </c>
    </row>
    <row r="3600" ht="15" customHeight="1" s="111">
      <c r="A3600" s="50" t="inlineStr">
        <is>
          <t>AUG</t>
        </is>
      </c>
      <c r="B3600" s="51">
        <f>AUG!A101</f>
        <v/>
      </c>
      <c r="C3600" s="52">
        <f>AUG!B101</f>
        <v/>
      </c>
      <c r="D3600" s="52">
        <f>AUG!C101</f>
        <v/>
      </c>
      <c r="E3600" s="52">
        <f>AUG!D101</f>
        <v/>
      </c>
      <c r="F3600" s="52">
        <f>AUG!E101</f>
        <v/>
      </c>
      <c r="G3600" s="52">
        <f>AUG!F101</f>
        <v/>
      </c>
      <c r="H3600" s="52">
        <f>AUG!G101</f>
        <v/>
      </c>
      <c r="I3600" s="53">
        <f>AUG!H101</f>
        <v/>
      </c>
      <c r="J3600" s="53">
        <f>AUG!I101</f>
        <v/>
      </c>
      <c r="K3600" s="52">
        <f>AUG!J101</f>
        <v/>
      </c>
      <c r="L3600" s="52">
        <f>AUG!K101</f>
        <v/>
      </c>
      <c r="M3600" s="54">
        <f>AUG!L101</f>
        <v/>
      </c>
      <c r="N3600" s="52">
        <f>AUG!M101</f>
        <v/>
      </c>
      <c r="O3600" s="52">
        <f>AUG!N101</f>
        <v/>
      </c>
      <c r="P3600" s="52">
        <f>AUG!O101</f>
        <v/>
      </c>
      <c r="Q3600" s="52">
        <f>AUG!P101</f>
        <v/>
      </c>
      <c r="R3600" s="52">
        <f>AUG!Q101</f>
        <v/>
      </c>
      <c r="S3600" s="54">
        <f>S3599+IF(X3600=0,0,M3600)</f>
        <v/>
      </c>
      <c r="T3600" s="55">
        <f>MAX(T3599,S3600)</f>
        <v/>
      </c>
      <c r="U3600" s="56">
        <f>S3600-T3600</f>
        <v/>
      </c>
      <c r="V3600" s="55">
        <f>IFERROR(SUMIFS(DATABASE!$M$5:$M$6004,DATABASE!$B$5:$B$6004,B3600,DATABASE!$X$5:$X$6004,1),0)</f>
        <v/>
      </c>
      <c r="W3600" s="57">
        <f>IFERROR(COUNTIFS(DATABASE!$B$5:$B$6004,B3600,DATABASE!$X$5:$X$6004,1),0)</f>
        <v/>
      </c>
      <c r="X3600" s="58">
        <f>--AND(ISNUMBER(B3600),C3600&lt;&gt;"",L3600&lt;&gt;"",M3600&lt;&gt;"")</f>
        <v/>
      </c>
    </row>
    <row r="3601" ht="15" customHeight="1" s="111">
      <c r="A3601" s="42" t="inlineStr">
        <is>
          <t>AUG</t>
        </is>
      </c>
      <c r="B3601" s="43">
        <f>AUG!A102</f>
        <v/>
      </c>
      <c r="C3601" s="44">
        <f>AUG!B102</f>
        <v/>
      </c>
      <c r="D3601" s="44">
        <f>AUG!C102</f>
        <v/>
      </c>
      <c r="E3601" s="44">
        <f>AUG!D102</f>
        <v/>
      </c>
      <c r="F3601" s="44">
        <f>AUG!E102</f>
        <v/>
      </c>
      <c r="G3601" s="44">
        <f>AUG!F102</f>
        <v/>
      </c>
      <c r="H3601" s="44">
        <f>AUG!G102</f>
        <v/>
      </c>
      <c r="I3601" s="45">
        <f>AUG!H102</f>
        <v/>
      </c>
      <c r="J3601" s="45">
        <f>AUG!I102</f>
        <v/>
      </c>
      <c r="K3601" s="44">
        <f>AUG!J102</f>
        <v/>
      </c>
      <c r="L3601" s="44">
        <f>AUG!K102</f>
        <v/>
      </c>
      <c r="M3601" s="46">
        <f>AUG!L102</f>
        <v/>
      </c>
      <c r="N3601" s="44">
        <f>AUG!M102</f>
        <v/>
      </c>
      <c r="O3601" s="44">
        <f>AUG!N102</f>
        <v/>
      </c>
      <c r="P3601" s="44">
        <f>AUG!O102</f>
        <v/>
      </c>
      <c r="Q3601" s="44">
        <f>AUG!P102</f>
        <v/>
      </c>
      <c r="R3601" s="44">
        <f>AUG!Q102</f>
        <v/>
      </c>
      <c r="S3601" s="46">
        <f>S3600+IF(X3601=0,0,M3601)</f>
        <v/>
      </c>
      <c r="T3601" s="47">
        <f>MAX(T3600,S3601)</f>
        <v/>
      </c>
      <c r="U3601" s="48">
        <f>S3601-T3601</f>
        <v/>
      </c>
      <c r="V3601" s="47">
        <f>IFERROR(SUMIFS(DATABASE!$M$5:$M$6004,DATABASE!$B$5:$B$6004,B3601,DATABASE!$X$5:$X$6004,1),0)</f>
        <v/>
      </c>
      <c r="W3601" s="31">
        <f>IFERROR(COUNTIFS(DATABASE!$B$5:$B$6004,B3601,DATABASE!$X$5:$X$6004,1),0)</f>
        <v/>
      </c>
      <c r="X3601" s="49">
        <f>--AND(ISNUMBER(B3601),C3601&lt;&gt;"",L3601&lt;&gt;"",M3601&lt;&gt;"")</f>
        <v/>
      </c>
    </row>
    <row r="3602" ht="15" customHeight="1" s="111">
      <c r="A3602" s="50" t="inlineStr">
        <is>
          <t>AUG</t>
        </is>
      </c>
      <c r="B3602" s="51">
        <f>AUG!A103</f>
        <v/>
      </c>
      <c r="C3602" s="52">
        <f>AUG!B103</f>
        <v/>
      </c>
      <c r="D3602" s="52">
        <f>AUG!C103</f>
        <v/>
      </c>
      <c r="E3602" s="52">
        <f>AUG!D103</f>
        <v/>
      </c>
      <c r="F3602" s="52">
        <f>AUG!E103</f>
        <v/>
      </c>
      <c r="G3602" s="52">
        <f>AUG!F103</f>
        <v/>
      </c>
      <c r="H3602" s="52">
        <f>AUG!G103</f>
        <v/>
      </c>
      <c r="I3602" s="53">
        <f>AUG!H103</f>
        <v/>
      </c>
      <c r="J3602" s="53">
        <f>AUG!I103</f>
        <v/>
      </c>
      <c r="K3602" s="52">
        <f>AUG!J103</f>
        <v/>
      </c>
      <c r="L3602" s="52">
        <f>AUG!K103</f>
        <v/>
      </c>
      <c r="M3602" s="54">
        <f>AUG!L103</f>
        <v/>
      </c>
      <c r="N3602" s="52">
        <f>AUG!M103</f>
        <v/>
      </c>
      <c r="O3602" s="52">
        <f>AUG!N103</f>
        <v/>
      </c>
      <c r="P3602" s="52">
        <f>AUG!O103</f>
        <v/>
      </c>
      <c r="Q3602" s="52">
        <f>AUG!P103</f>
        <v/>
      </c>
      <c r="R3602" s="52">
        <f>AUG!Q103</f>
        <v/>
      </c>
      <c r="S3602" s="54">
        <f>S3601+IF(X3602=0,0,M3602)</f>
        <v/>
      </c>
      <c r="T3602" s="55">
        <f>MAX(T3601,S3602)</f>
        <v/>
      </c>
      <c r="U3602" s="56">
        <f>S3602-T3602</f>
        <v/>
      </c>
      <c r="V3602" s="55">
        <f>IFERROR(SUMIFS(DATABASE!$M$5:$M$6004,DATABASE!$B$5:$B$6004,B3602,DATABASE!$X$5:$X$6004,1),0)</f>
        <v/>
      </c>
      <c r="W3602" s="57">
        <f>IFERROR(COUNTIFS(DATABASE!$B$5:$B$6004,B3602,DATABASE!$X$5:$X$6004,1),0)</f>
        <v/>
      </c>
      <c r="X3602" s="58">
        <f>--AND(ISNUMBER(B3602),C3602&lt;&gt;"",L3602&lt;&gt;"",M3602&lt;&gt;"")</f>
        <v/>
      </c>
    </row>
    <row r="3603" ht="15" customHeight="1" s="111">
      <c r="A3603" s="42" t="inlineStr">
        <is>
          <t>AUG</t>
        </is>
      </c>
      <c r="B3603" s="43">
        <f>AUG!A104</f>
        <v/>
      </c>
      <c r="C3603" s="44">
        <f>AUG!B104</f>
        <v/>
      </c>
      <c r="D3603" s="44">
        <f>AUG!C104</f>
        <v/>
      </c>
      <c r="E3603" s="44">
        <f>AUG!D104</f>
        <v/>
      </c>
      <c r="F3603" s="44">
        <f>AUG!E104</f>
        <v/>
      </c>
      <c r="G3603" s="44">
        <f>AUG!F104</f>
        <v/>
      </c>
      <c r="H3603" s="44">
        <f>AUG!G104</f>
        <v/>
      </c>
      <c r="I3603" s="45">
        <f>AUG!H104</f>
        <v/>
      </c>
      <c r="J3603" s="45">
        <f>AUG!I104</f>
        <v/>
      </c>
      <c r="K3603" s="44">
        <f>AUG!J104</f>
        <v/>
      </c>
      <c r="L3603" s="44">
        <f>AUG!K104</f>
        <v/>
      </c>
      <c r="M3603" s="46">
        <f>AUG!L104</f>
        <v/>
      </c>
      <c r="N3603" s="44">
        <f>AUG!M104</f>
        <v/>
      </c>
      <c r="O3603" s="44">
        <f>AUG!N104</f>
        <v/>
      </c>
      <c r="P3603" s="44">
        <f>AUG!O104</f>
        <v/>
      </c>
      <c r="Q3603" s="44">
        <f>AUG!P104</f>
        <v/>
      </c>
      <c r="R3603" s="44">
        <f>AUG!Q104</f>
        <v/>
      </c>
      <c r="S3603" s="46">
        <f>S3602+IF(X3603=0,0,M3603)</f>
        <v/>
      </c>
      <c r="T3603" s="47">
        <f>MAX(T3602,S3603)</f>
        <v/>
      </c>
      <c r="U3603" s="48">
        <f>S3603-T3603</f>
        <v/>
      </c>
      <c r="V3603" s="47">
        <f>IFERROR(SUMIFS(DATABASE!$M$5:$M$6004,DATABASE!$B$5:$B$6004,B3603,DATABASE!$X$5:$X$6004,1),0)</f>
        <v/>
      </c>
      <c r="W3603" s="31">
        <f>IFERROR(COUNTIFS(DATABASE!$B$5:$B$6004,B3603,DATABASE!$X$5:$X$6004,1),0)</f>
        <v/>
      </c>
      <c r="X3603" s="49">
        <f>--AND(ISNUMBER(B3603),C3603&lt;&gt;"",L3603&lt;&gt;"",M3603&lt;&gt;"")</f>
        <v/>
      </c>
    </row>
    <row r="3604" ht="15" customHeight="1" s="111">
      <c r="A3604" s="50" t="inlineStr">
        <is>
          <t>AUG</t>
        </is>
      </c>
      <c r="B3604" s="51">
        <f>AUG!A105</f>
        <v/>
      </c>
      <c r="C3604" s="52">
        <f>AUG!B105</f>
        <v/>
      </c>
      <c r="D3604" s="52">
        <f>AUG!C105</f>
        <v/>
      </c>
      <c r="E3604" s="52">
        <f>AUG!D105</f>
        <v/>
      </c>
      <c r="F3604" s="52">
        <f>AUG!E105</f>
        <v/>
      </c>
      <c r="G3604" s="52">
        <f>AUG!F105</f>
        <v/>
      </c>
      <c r="H3604" s="52">
        <f>AUG!G105</f>
        <v/>
      </c>
      <c r="I3604" s="53">
        <f>AUG!H105</f>
        <v/>
      </c>
      <c r="J3604" s="53">
        <f>AUG!I105</f>
        <v/>
      </c>
      <c r="K3604" s="52">
        <f>AUG!J105</f>
        <v/>
      </c>
      <c r="L3604" s="52">
        <f>AUG!K105</f>
        <v/>
      </c>
      <c r="M3604" s="54">
        <f>AUG!L105</f>
        <v/>
      </c>
      <c r="N3604" s="52">
        <f>AUG!M105</f>
        <v/>
      </c>
      <c r="O3604" s="52">
        <f>AUG!N105</f>
        <v/>
      </c>
      <c r="P3604" s="52">
        <f>AUG!O105</f>
        <v/>
      </c>
      <c r="Q3604" s="52">
        <f>AUG!P105</f>
        <v/>
      </c>
      <c r="R3604" s="52">
        <f>AUG!Q105</f>
        <v/>
      </c>
      <c r="S3604" s="54">
        <f>S3603+IF(X3604=0,0,M3604)</f>
        <v/>
      </c>
      <c r="T3604" s="55">
        <f>MAX(T3603,S3604)</f>
        <v/>
      </c>
      <c r="U3604" s="56">
        <f>S3604-T3604</f>
        <v/>
      </c>
      <c r="V3604" s="55">
        <f>IFERROR(SUMIFS(DATABASE!$M$5:$M$6004,DATABASE!$B$5:$B$6004,B3604,DATABASE!$X$5:$X$6004,1),0)</f>
        <v/>
      </c>
      <c r="W3604" s="57">
        <f>IFERROR(COUNTIFS(DATABASE!$B$5:$B$6004,B3604,DATABASE!$X$5:$X$6004,1),0)</f>
        <v/>
      </c>
      <c r="X3604" s="58">
        <f>--AND(ISNUMBER(B3604),C3604&lt;&gt;"",L3604&lt;&gt;"",M3604&lt;&gt;"")</f>
        <v/>
      </c>
    </row>
    <row r="3605" ht="15" customHeight="1" s="111">
      <c r="A3605" s="42" t="inlineStr">
        <is>
          <t>AUG</t>
        </is>
      </c>
      <c r="B3605" s="43">
        <f>AUG!A106</f>
        <v/>
      </c>
      <c r="C3605" s="44">
        <f>AUG!B106</f>
        <v/>
      </c>
      <c r="D3605" s="44">
        <f>AUG!C106</f>
        <v/>
      </c>
      <c r="E3605" s="44">
        <f>AUG!D106</f>
        <v/>
      </c>
      <c r="F3605" s="44">
        <f>AUG!E106</f>
        <v/>
      </c>
      <c r="G3605" s="44">
        <f>AUG!F106</f>
        <v/>
      </c>
      <c r="H3605" s="44">
        <f>AUG!G106</f>
        <v/>
      </c>
      <c r="I3605" s="45">
        <f>AUG!H106</f>
        <v/>
      </c>
      <c r="J3605" s="45">
        <f>AUG!I106</f>
        <v/>
      </c>
      <c r="K3605" s="44">
        <f>AUG!J106</f>
        <v/>
      </c>
      <c r="L3605" s="44">
        <f>AUG!K106</f>
        <v/>
      </c>
      <c r="M3605" s="46">
        <f>AUG!L106</f>
        <v/>
      </c>
      <c r="N3605" s="44">
        <f>AUG!M106</f>
        <v/>
      </c>
      <c r="O3605" s="44">
        <f>AUG!N106</f>
        <v/>
      </c>
      <c r="P3605" s="44">
        <f>AUG!O106</f>
        <v/>
      </c>
      <c r="Q3605" s="44">
        <f>AUG!P106</f>
        <v/>
      </c>
      <c r="R3605" s="44">
        <f>AUG!Q106</f>
        <v/>
      </c>
      <c r="S3605" s="46">
        <f>S3604+IF(X3605=0,0,M3605)</f>
        <v/>
      </c>
      <c r="T3605" s="47">
        <f>MAX(T3604,S3605)</f>
        <v/>
      </c>
      <c r="U3605" s="48">
        <f>S3605-T3605</f>
        <v/>
      </c>
      <c r="V3605" s="47">
        <f>IFERROR(SUMIFS(DATABASE!$M$5:$M$6004,DATABASE!$B$5:$B$6004,B3605,DATABASE!$X$5:$X$6004,1),0)</f>
        <v/>
      </c>
      <c r="W3605" s="31">
        <f>IFERROR(COUNTIFS(DATABASE!$B$5:$B$6004,B3605,DATABASE!$X$5:$X$6004,1),0)</f>
        <v/>
      </c>
      <c r="X3605" s="49">
        <f>--AND(ISNUMBER(B3605),C3605&lt;&gt;"",L3605&lt;&gt;"",M3605&lt;&gt;"")</f>
        <v/>
      </c>
    </row>
    <row r="3606" ht="15" customHeight="1" s="111">
      <c r="A3606" s="50" t="inlineStr">
        <is>
          <t>AUG</t>
        </is>
      </c>
      <c r="B3606" s="51">
        <f>AUG!A107</f>
        <v/>
      </c>
      <c r="C3606" s="52">
        <f>AUG!B107</f>
        <v/>
      </c>
      <c r="D3606" s="52">
        <f>AUG!C107</f>
        <v/>
      </c>
      <c r="E3606" s="52">
        <f>AUG!D107</f>
        <v/>
      </c>
      <c r="F3606" s="52">
        <f>AUG!E107</f>
        <v/>
      </c>
      <c r="G3606" s="52">
        <f>AUG!F107</f>
        <v/>
      </c>
      <c r="H3606" s="52">
        <f>AUG!G107</f>
        <v/>
      </c>
      <c r="I3606" s="53">
        <f>AUG!H107</f>
        <v/>
      </c>
      <c r="J3606" s="53">
        <f>AUG!I107</f>
        <v/>
      </c>
      <c r="K3606" s="52">
        <f>AUG!J107</f>
        <v/>
      </c>
      <c r="L3606" s="52">
        <f>AUG!K107</f>
        <v/>
      </c>
      <c r="M3606" s="54">
        <f>AUG!L107</f>
        <v/>
      </c>
      <c r="N3606" s="52">
        <f>AUG!M107</f>
        <v/>
      </c>
      <c r="O3606" s="52">
        <f>AUG!N107</f>
        <v/>
      </c>
      <c r="P3606" s="52">
        <f>AUG!O107</f>
        <v/>
      </c>
      <c r="Q3606" s="52">
        <f>AUG!P107</f>
        <v/>
      </c>
      <c r="R3606" s="52">
        <f>AUG!Q107</f>
        <v/>
      </c>
      <c r="S3606" s="54">
        <f>S3605+IF(X3606=0,0,M3606)</f>
        <v/>
      </c>
      <c r="T3606" s="55">
        <f>MAX(T3605,S3606)</f>
        <v/>
      </c>
      <c r="U3606" s="56">
        <f>S3606-T3606</f>
        <v/>
      </c>
      <c r="V3606" s="55">
        <f>IFERROR(SUMIFS(DATABASE!$M$5:$M$6004,DATABASE!$B$5:$B$6004,B3606,DATABASE!$X$5:$X$6004,1),0)</f>
        <v/>
      </c>
      <c r="W3606" s="57">
        <f>IFERROR(COUNTIFS(DATABASE!$B$5:$B$6004,B3606,DATABASE!$X$5:$X$6004,1),0)</f>
        <v/>
      </c>
      <c r="X3606" s="58">
        <f>--AND(ISNUMBER(B3606),C3606&lt;&gt;"",L3606&lt;&gt;"",M3606&lt;&gt;"")</f>
        <v/>
      </c>
    </row>
    <row r="3607" ht="15" customHeight="1" s="111">
      <c r="A3607" s="42" t="inlineStr">
        <is>
          <t>AUG</t>
        </is>
      </c>
      <c r="B3607" s="43">
        <f>AUG!A108</f>
        <v/>
      </c>
      <c r="C3607" s="44">
        <f>AUG!B108</f>
        <v/>
      </c>
      <c r="D3607" s="44">
        <f>AUG!C108</f>
        <v/>
      </c>
      <c r="E3607" s="44">
        <f>AUG!D108</f>
        <v/>
      </c>
      <c r="F3607" s="44">
        <f>AUG!E108</f>
        <v/>
      </c>
      <c r="G3607" s="44">
        <f>AUG!F108</f>
        <v/>
      </c>
      <c r="H3607" s="44">
        <f>AUG!G108</f>
        <v/>
      </c>
      <c r="I3607" s="45">
        <f>AUG!H108</f>
        <v/>
      </c>
      <c r="J3607" s="45">
        <f>AUG!I108</f>
        <v/>
      </c>
      <c r="K3607" s="44">
        <f>AUG!J108</f>
        <v/>
      </c>
      <c r="L3607" s="44">
        <f>AUG!K108</f>
        <v/>
      </c>
      <c r="M3607" s="46">
        <f>AUG!L108</f>
        <v/>
      </c>
      <c r="N3607" s="44">
        <f>AUG!M108</f>
        <v/>
      </c>
      <c r="O3607" s="44">
        <f>AUG!N108</f>
        <v/>
      </c>
      <c r="P3607" s="44">
        <f>AUG!O108</f>
        <v/>
      </c>
      <c r="Q3607" s="44">
        <f>AUG!P108</f>
        <v/>
      </c>
      <c r="R3607" s="44">
        <f>AUG!Q108</f>
        <v/>
      </c>
      <c r="S3607" s="46">
        <f>S3606+IF(X3607=0,0,M3607)</f>
        <v/>
      </c>
      <c r="T3607" s="47">
        <f>MAX(T3606,S3607)</f>
        <v/>
      </c>
      <c r="U3607" s="48">
        <f>S3607-T3607</f>
        <v/>
      </c>
      <c r="V3607" s="47">
        <f>IFERROR(SUMIFS(DATABASE!$M$5:$M$6004,DATABASE!$B$5:$B$6004,B3607,DATABASE!$X$5:$X$6004,1),0)</f>
        <v/>
      </c>
      <c r="W3607" s="31">
        <f>IFERROR(COUNTIFS(DATABASE!$B$5:$B$6004,B3607,DATABASE!$X$5:$X$6004,1),0)</f>
        <v/>
      </c>
      <c r="X3607" s="49">
        <f>--AND(ISNUMBER(B3607),C3607&lt;&gt;"",L3607&lt;&gt;"",M3607&lt;&gt;"")</f>
        <v/>
      </c>
    </row>
    <row r="3608" ht="15" customHeight="1" s="111">
      <c r="A3608" s="50" t="inlineStr">
        <is>
          <t>AUG</t>
        </is>
      </c>
      <c r="B3608" s="51">
        <f>AUG!A109</f>
        <v/>
      </c>
      <c r="C3608" s="52">
        <f>AUG!B109</f>
        <v/>
      </c>
      <c r="D3608" s="52">
        <f>AUG!C109</f>
        <v/>
      </c>
      <c r="E3608" s="52">
        <f>AUG!D109</f>
        <v/>
      </c>
      <c r="F3608" s="52">
        <f>AUG!E109</f>
        <v/>
      </c>
      <c r="G3608" s="52">
        <f>AUG!F109</f>
        <v/>
      </c>
      <c r="H3608" s="52">
        <f>AUG!G109</f>
        <v/>
      </c>
      <c r="I3608" s="53">
        <f>AUG!H109</f>
        <v/>
      </c>
      <c r="J3608" s="53">
        <f>AUG!I109</f>
        <v/>
      </c>
      <c r="K3608" s="52">
        <f>AUG!J109</f>
        <v/>
      </c>
      <c r="L3608" s="52">
        <f>AUG!K109</f>
        <v/>
      </c>
      <c r="M3608" s="54">
        <f>AUG!L109</f>
        <v/>
      </c>
      <c r="N3608" s="52">
        <f>AUG!M109</f>
        <v/>
      </c>
      <c r="O3608" s="52">
        <f>AUG!N109</f>
        <v/>
      </c>
      <c r="P3608" s="52">
        <f>AUG!O109</f>
        <v/>
      </c>
      <c r="Q3608" s="52">
        <f>AUG!P109</f>
        <v/>
      </c>
      <c r="R3608" s="52">
        <f>AUG!Q109</f>
        <v/>
      </c>
      <c r="S3608" s="54">
        <f>S3607+IF(X3608=0,0,M3608)</f>
        <v/>
      </c>
      <c r="T3608" s="55">
        <f>MAX(T3607,S3608)</f>
        <v/>
      </c>
      <c r="U3608" s="56">
        <f>S3608-T3608</f>
        <v/>
      </c>
      <c r="V3608" s="55">
        <f>IFERROR(SUMIFS(DATABASE!$M$5:$M$6004,DATABASE!$B$5:$B$6004,B3608,DATABASE!$X$5:$X$6004,1),0)</f>
        <v/>
      </c>
      <c r="W3608" s="57">
        <f>IFERROR(COUNTIFS(DATABASE!$B$5:$B$6004,B3608,DATABASE!$X$5:$X$6004,1),0)</f>
        <v/>
      </c>
      <c r="X3608" s="58">
        <f>--AND(ISNUMBER(B3608),C3608&lt;&gt;"",L3608&lt;&gt;"",M3608&lt;&gt;"")</f>
        <v/>
      </c>
    </row>
    <row r="3609" ht="15" customHeight="1" s="111">
      <c r="A3609" s="42" t="inlineStr">
        <is>
          <t>AUG</t>
        </is>
      </c>
      <c r="B3609" s="43">
        <f>AUG!A110</f>
        <v/>
      </c>
      <c r="C3609" s="44">
        <f>AUG!B110</f>
        <v/>
      </c>
      <c r="D3609" s="44">
        <f>AUG!C110</f>
        <v/>
      </c>
      <c r="E3609" s="44">
        <f>AUG!D110</f>
        <v/>
      </c>
      <c r="F3609" s="44">
        <f>AUG!E110</f>
        <v/>
      </c>
      <c r="G3609" s="44">
        <f>AUG!F110</f>
        <v/>
      </c>
      <c r="H3609" s="44">
        <f>AUG!G110</f>
        <v/>
      </c>
      <c r="I3609" s="45">
        <f>AUG!H110</f>
        <v/>
      </c>
      <c r="J3609" s="45">
        <f>AUG!I110</f>
        <v/>
      </c>
      <c r="K3609" s="44">
        <f>AUG!J110</f>
        <v/>
      </c>
      <c r="L3609" s="44">
        <f>AUG!K110</f>
        <v/>
      </c>
      <c r="M3609" s="46">
        <f>AUG!L110</f>
        <v/>
      </c>
      <c r="N3609" s="44">
        <f>AUG!M110</f>
        <v/>
      </c>
      <c r="O3609" s="44">
        <f>AUG!N110</f>
        <v/>
      </c>
      <c r="P3609" s="44">
        <f>AUG!O110</f>
        <v/>
      </c>
      <c r="Q3609" s="44">
        <f>AUG!P110</f>
        <v/>
      </c>
      <c r="R3609" s="44">
        <f>AUG!Q110</f>
        <v/>
      </c>
      <c r="S3609" s="46">
        <f>S3608+IF(X3609=0,0,M3609)</f>
        <v/>
      </c>
      <c r="T3609" s="47">
        <f>MAX(T3608,S3609)</f>
        <v/>
      </c>
      <c r="U3609" s="48">
        <f>S3609-T3609</f>
        <v/>
      </c>
      <c r="V3609" s="47">
        <f>IFERROR(SUMIFS(DATABASE!$M$5:$M$6004,DATABASE!$B$5:$B$6004,B3609,DATABASE!$X$5:$X$6004,1),0)</f>
        <v/>
      </c>
      <c r="W3609" s="31">
        <f>IFERROR(COUNTIFS(DATABASE!$B$5:$B$6004,B3609,DATABASE!$X$5:$X$6004,1),0)</f>
        <v/>
      </c>
      <c r="X3609" s="49">
        <f>--AND(ISNUMBER(B3609),C3609&lt;&gt;"",L3609&lt;&gt;"",M3609&lt;&gt;"")</f>
        <v/>
      </c>
    </row>
    <row r="3610" ht="15" customHeight="1" s="111">
      <c r="A3610" s="50" t="inlineStr">
        <is>
          <t>AUG</t>
        </is>
      </c>
      <c r="B3610" s="51">
        <f>AUG!A111</f>
        <v/>
      </c>
      <c r="C3610" s="52">
        <f>AUG!B111</f>
        <v/>
      </c>
      <c r="D3610" s="52">
        <f>AUG!C111</f>
        <v/>
      </c>
      <c r="E3610" s="52">
        <f>AUG!D111</f>
        <v/>
      </c>
      <c r="F3610" s="52">
        <f>AUG!E111</f>
        <v/>
      </c>
      <c r="G3610" s="52">
        <f>AUG!F111</f>
        <v/>
      </c>
      <c r="H3610" s="52">
        <f>AUG!G111</f>
        <v/>
      </c>
      <c r="I3610" s="53">
        <f>AUG!H111</f>
        <v/>
      </c>
      <c r="J3610" s="53">
        <f>AUG!I111</f>
        <v/>
      </c>
      <c r="K3610" s="52">
        <f>AUG!J111</f>
        <v/>
      </c>
      <c r="L3610" s="52">
        <f>AUG!K111</f>
        <v/>
      </c>
      <c r="M3610" s="54">
        <f>AUG!L111</f>
        <v/>
      </c>
      <c r="N3610" s="52">
        <f>AUG!M111</f>
        <v/>
      </c>
      <c r="O3610" s="52">
        <f>AUG!N111</f>
        <v/>
      </c>
      <c r="P3610" s="52">
        <f>AUG!O111</f>
        <v/>
      </c>
      <c r="Q3610" s="52">
        <f>AUG!P111</f>
        <v/>
      </c>
      <c r="R3610" s="52">
        <f>AUG!Q111</f>
        <v/>
      </c>
      <c r="S3610" s="54">
        <f>S3609+IF(X3610=0,0,M3610)</f>
        <v/>
      </c>
      <c r="T3610" s="55">
        <f>MAX(T3609,S3610)</f>
        <v/>
      </c>
      <c r="U3610" s="56">
        <f>S3610-T3610</f>
        <v/>
      </c>
      <c r="V3610" s="55">
        <f>IFERROR(SUMIFS(DATABASE!$M$5:$M$6004,DATABASE!$B$5:$B$6004,B3610,DATABASE!$X$5:$X$6004,1),0)</f>
        <v/>
      </c>
      <c r="W3610" s="57">
        <f>IFERROR(COUNTIFS(DATABASE!$B$5:$B$6004,B3610,DATABASE!$X$5:$X$6004,1),0)</f>
        <v/>
      </c>
      <c r="X3610" s="58">
        <f>--AND(ISNUMBER(B3610),C3610&lt;&gt;"",L3610&lt;&gt;"",M3610&lt;&gt;"")</f>
        <v/>
      </c>
    </row>
    <row r="3611" ht="15" customHeight="1" s="111">
      <c r="A3611" s="42" t="inlineStr">
        <is>
          <t>AUG</t>
        </is>
      </c>
      <c r="B3611" s="43">
        <f>AUG!A112</f>
        <v/>
      </c>
      <c r="C3611" s="44">
        <f>AUG!B112</f>
        <v/>
      </c>
      <c r="D3611" s="44">
        <f>AUG!C112</f>
        <v/>
      </c>
      <c r="E3611" s="44">
        <f>AUG!D112</f>
        <v/>
      </c>
      <c r="F3611" s="44">
        <f>AUG!E112</f>
        <v/>
      </c>
      <c r="G3611" s="44">
        <f>AUG!F112</f>
        <v/>
      </c>
      <c r="H3611" s="44">
        <f>AUG!G112</f>
        <v/>
      </c>
      <c r="I3611" s="45">
        <f>AUG!H112</f>
        <v/>
      </c>
      <c r="J3611" s="45">
        <f>AUG!I112</f>
        <v/>
      </c>
      <c r="K3611" s="44">
        <f>AUG!J112</f>
        <v/>
      </c>
      <c r="L3611" s="44">
        <f>AUG!K112</f>
        <v/>
      </c>
      <c r="M3611" s="46">
        <f>AUG!L112</f>
        <v/>
      </c>
      <c r="N3611" s="44">
        <f>AUG!M112</f>
        <v/>
      </c>
      <c r="O3611" s="44">
        <f>AUG!N112</f>
        <v/>
      </c>
      <c r="P3611" s="44">
        <f>AUG!O112</f>
        <v/>
      </c>
      <c r="Q3611" s="44">
        <f>AUG!P112</f>
        <v/>
      </c>
      <c r="R3611" s="44">
        <f>AUG!Q112</f>
        <v/>
      </c>
      <c r="S3611" s="46">
        <f>S3610+IF(X3611=0,0,M3611)</f>
        <v/>
      </c>
      <c r="T3611" s="47">
        <f>MAX(T3610,S3611)</f>
        <v/>
      </c>
      <c r="U3611" s="48">
        <f>S3611-T3611</f>
        <v/>
      </c>
      <c r="V3611" s="47">
        <f>IFERROR(SUMIFS(DATABASE!$M$5:$M$6004,DATABASE!$B$5:$B$6004,B3611,DATABASE!$X$5:$X$6004,1),0)</f>
        <v/>
      </c>
      <c r="W3611" s="31">
        <f>IFERROR(COUNTIFS(DATABASE!$B$5:$B$6004,B3611,DATABASE!$X$5:$X$6004,1),0)</f>
        <v/>
      </c>
      <c r="X3611" s="49">
        <f>--AND(ISNUMBER(B3611),C3611&lt;&gt;"",L3611&lt;&gt;"",M3611&lt;&gt;"")</f>
        <v/>
      </c>
    </row>
    <row r="3612" ht="15" customHeight="1" s="111">
      <c r="A3612" s="50" t="inlineStr">
        <is>
          <t>AUG</t>
        </is>
      </c>
      <c r="B3612" s="51">
        <f>AUG!A113</f>
        <v/>
      </c>
      <c r="C3612" s="52">
        <f>AUG!B113</f>
        <v/>
      </c>
      <c r="D3612" s="52">
        <f>AUG!C113</f>
        <v/>
      </c>
      <c r="E3612" s="52">
        <f>AUG!D113</f>
        <v/>
      </c>
      <c r="F3612" s="52">
        <f>AUG!E113</f>
        <v/>
      </c>
      <c r="G3612" s="52">
        <f>AUG!F113</f>
        <v/>
      </c>
      <c r="H3612" s="52">
        <f>AUG!G113</f>
        <v/>
      </c>
      <c r="I3612" s="53">
        <f>AUG!H113</f>
        <v/>
      </c>
      <c r="J3612" s="53">
        <f>AUG!I113</f>
        <v/>
      </c>
      <c r="K3612" s="52">
        <f>AUG!J113</f>
        <v/>
      </c>
      <c r="L3612" s="52">
        <f>AUG!K113</f>
        <v/>
      </c>
      <c r="M3612" s="54">
        <f>AUG!L113</f>
        <v/>
      </c>
      <c r="N3612" s="52">
        <f>AUG!M113</f>
        <v/>
      </c>
      <c r="O3612" s="52">
        <f>AUG!N113</f>
        <v/>
      </c>
      <c r="P3612" s="52">
        <f>AUG!O113</f>
        <v/>
      </c>
      <c r="Q3612" s="52">
        <f>AUG!P113</f>
        <v/>
      </c>
      <c r="R3612" s="52">
        <f>AUG!Q113</f>
        <v/>
      </c>
      <c r="S3612" s="54">
        <f>S3611+IF(X3612=0,0,M3612)</f>
        <v/>
      </c>
      <c r="T3612" s="55">
        <f>MAX(T3611,S3612)</f>
        <v/>
      </c>
      <c r="U3612" s="56">
        <f>S3612-T3612</f>
        <v/>
      </c>
      <c r="V3612" s="55">
        <f>IFERROR(SUMIFS(DATABASE!$M$5:$M$6004,DATABASE!$B$5:$B$6004,B3612,DATABASE!$X$5:$X$6004,1),0)</f>
        <v/>
      </c>
      <c r="W3612" s="57">
        <f>IFERROR(COUNTIFS(DATABASE!$B$5:$B$6004,B3612,DATABASE!$X$5:$X$6004,1),0)</f>
        <v/>
      </c>
      <c r="X3612" s="58">
        <f>--AND(ISNUMBER(B3612),C3612&lt;&gt;"",L3612&lt;&gt;"",M3612&lt;&gt;"")</f>
        <v/>
      </c>
    </row>
    <row r="3613" ht="15" customHeight="1" s="111">
      <c r="A3613" s="42" t="inlineStr">
        <is>
          <t>AUG</t>
        </is>
      </c>
      <c r="B3613" s="43">
        <f>AUG!A114</f>
        <v/>
      </c>
      <c r="C3613" s="44">
        <f>AUG!B114</f>
        <v/>
      </c>
      <c r="D3613" s="44">
        <f>AUG!C114</f>
        <v/>
      </c>
      <c r="E3613" s="44">
        <f>AUG!D114</f>
        <v/>
      </c>
      <c r="F3613" s="44">
        <f>AUG!E114</f>
        <v/>
      </c>
      <c r="G3613" s="44">
        <f>AUG!F114</f>
        <v/>
      </c>
      <c r="H3613" s="44">
        <f>AUG!G114</f>
        <v/>
      </c>
      <c r="I3613" s="45">
        <f>AUG!H114</f>
        <v/>
      </c>
      <c r="J3613" s="45">
        <f>AUG!I114</f>
        <v/>
      </c>
      <c r="K3613" s="44">
        <f>AUG!J114</f>
        <v/>
      </c>
      <c r="L3613" s="44">
        <f>AUG!K114</f>
        <v/>
      </c>
      <c r="M3613" s="46">
        <f>AUG!L114</f>
        <v/>
      </c>
      <c r="N3613" s="44">
        <f>AUG!M114</f>
        <v/>
      </c>
      <c r="O3613" s="44">
        <f>AUG!N114</f>
        <v/>
      </c>
      <c r="P3613" s="44">
        <f>AUG!O114</f>
        <v/>
      </c>
      <c r="Q3613" s="44">
        <f>AUG!P114</f>
        <v/>
      </c>
      <c r="R3613" s="44">
        <f>AUG!Q114</f>
        <v/>
      </c>
      <c r="S3613" s="46">
        <f>S3612+IF(X3613=0,0,M3613)</f>
        <v/>
      </c>
      <c r="T3613" s="47">
        <f>MAX(T3612,S3613)</f>
        <v/>
      </c>
      <c r="U3613" s="48">
        <f>S3613-T3613</f>
        <v/>
      </c>
      <c r="V3613" s="47">
        <f>IFERROR(SUMIFS(DATABASE!$M$5:$M$6004,DATABASE!$B$5:$B$6004,B3613,DATABASE!$X$5:$X$6004,1),0)</f>
        <v/>
      </c>
      <c r="W3613" s="31">
        <f>IFERROR(COUNTIFS(DATABASE!$B$5:$B$6004,B3613,DATABASE!$X$5:$X$6004,1),0)</f>
        <v/>
      </c>
      <c r="X3613" s="49">
        <f>--AND(ISNUMBER(B3613),C3613&lt;&gt;"",L3613&lt;&gt;"",M3613&lt;&gt;"")</f>
        <v/>
      </c>
    </row>
    <row r="3614" ht="15" customHeight="1" s="111">
      <c r="A3614" s="50" t="inlineStr">
        <is>
          <t>AUG</t>
        </is>
      </c>
      <c r="B3614" s="51">
        <f>AUG!A115</f>
        <v/>
      </c>
      <c r="C3614" s="52">
        <f>AUG!B115</f>
        <v/>
      </c>
      <c r="D3614" s="52">
        <f>AUG!C115</f>
        <v/>
      </c>
      <c r="E3614" s="52">
        <f>AUG!D115</f>
        <v/>
      </c>
      <c r="F3614" s="52">
        <f>AUG!E115</f>
        <v/>
      </c>
      <c r="G3614" s="52">
        <f>AUG!F115</f>
        <v/>
      </c>
      <c r="H3614" s="52">
        <f>AUG!G115</f>
        <v/>
      </c>
      <c r="I3614" s="53">
        <f>AUG!H115</f>
        <v/>
      </c>
      <c r="J3614" s="53">
        <f>AUG!I115</f>
        <v/>
      </c>
      <c r="K3614" s="52">
        <f>AUG!J115</f>
        <v/>
      </c>
      <c r="L3614" s="52">
        <f>AUG!K115</f>
        <v/>
      </c>
      <c r="M3614" s="54">
        <f>AUG!L115</f>
        <v/>
      </c>
      <c r="N3614" s="52">
        <f>AUG!M115</f>
        <v/>
      </c>
      <c r="O3614" s="52">
        <f>AUG!N115</f>
        <v/>
      </c>
      <c r="P3614" s="52">
        <f>AUG!O115</f>
        <v/>
      </c>
      <c r="Q3614" s="52">
        <f>AUG!P115</f>
        <v/>
      </c>
      <c r="R3614" s="52">
        <f>AUG!Q115</f>
        <v/>
      </c>
      <c r="S3614" s="54">
        <f>S3613+IF(X3614=0,0,M3614)</f>
        <v/>
      </c>
      <c r="T3614" s="55">
        <f>MAX(T3613,S3614)</f>
        <v/>
      </c>
      <c r="U3614" s="56">
        <f>S3614-T3614</f>
        <v/>
      </c>
      <c r="V3614" s="55">
        <f>IFERROR(SUMIFS(DATABASE!$M$5:$M$6004,DATABASE!$B$5:$B$6004,B3614,DATABASE!$X$5:$X$6004,1),0)</f>
        <v/>
      </c>
      <c r="W3614" s="57">
        <f>IFERROR(COUNTIFS(DATABASE!$B$5:$B$6004,B3614,DATABASE!$X$5:$X$6004,1),0)</f>
        <v/>
      </c>
      <c r="X3614" s="58">
        <f>--AND(ISNUMBER(B3614),C3614&lt;&gt;"",L3614&lt;&gt;"",M3614&lt;&gt;"")</f>
        <v/>
      </c>
    </row>
    <row r="3615" ht="15" customHeight="1" s="111">
      <c r="A3615" s="42" t="inlineStr">
        <is>
          <t>AUG</t>
        </is>
      </c>
      <c r="B3615" s="43">
        <f>AUG!A116</f>
        <v/>
      </c>
      <c r="C3615" s="44">
        <f>AUG!B116</f>
        <v/>
      </c>
      <c r="D3615" s="44">
        <f>AUG!C116</f>
        <v/>
      </c>
      <c r="E3615" s="44">
        <f>AUG!D116</f>
        <v/>
      </c>
      <c r="F3615" s="44">
        <f>AUG!E116</f>
        <v/>
      </c>
      <c r="G3615" s="44">
        <f>AUG!F116</f>
        <v/>
      </c>
      <c r="H3615" s="44">
        <f>AUG!G116</f>
        <v/>
      </c>
      <c r="I3615" s="45">
        <f>AUG!H116</f>
        <v/>
      </c>
      <c r="J3615" s="45">
        <f>AUG!I116</f>
        <v/>
      </c>
      <c r="K3615" s="44">
        <f>AUG!J116</f>
        <v/>
      </c>
      <c r="L3615" s="44">
        <f>AUG!K116</f>
        <v/>
      </c>
      <c r="M3615" s="46">
        <f>AUG!L116</f>
        <v/>
      </c>
      <c r="N3615" s="44">
        <f>AUG!M116</f>
        <v/>
      </c>
      <c r="O3615" s="44">
        <f>AUG!N116</f>
        <v/>
      </c>
      <c r="P3615" s="44">
        <f>AUG!O116</f>
        <v/>
      </c>
      <c r="Q3615" s="44">
        <f>AUG!P116</f>
        <v/>
      </c>
      <c r="R3615" s="44">
        <f>AUG!Q116</f>
        <v/>
      </c>
      <c r="S3615" s="46">
        <f>S3614+IF(X3615=0,0,M3615)</f>
        <v/>
      </c>
      <c r="T3615" s="47">
        <f>MAX(T3614,S3615)</f>
        <v/>
      </c>
      <c r="U3615" s="48">
        <f>S3615-T3615</f>
        <v/>
      </c>
      <c r="V3615" s="47">
        <f>IFERROR(SUMIFS(DATABASE!$M$5:$M$6004,DATABASE!$B$5:$B$6004,B3615,DATABASE!$X$5:$X$6004,1),0)</f>
        <v/>
      </c>
      <c r="W3615" s="31">
        <f>IFERROR(COUNTIFS(DATABASE!$B$5:$B$6004,B3615,DATABASE!$X$5:$X$6004,1),0)</f>
        <v/>
      </c>
      <c r="X3615" s="49">
        <f>--AND(ISNUMBER(B3615),C3615&lt;&gt;"",L3615&lt;&gt;"",M3615&lt;&gt;"")</f>
        <v/>
      </c>
    </row>
    <row r="3616" ht="15" customHeight="1" s="111">
      <c r="A3616" s="50" t="inlineStr">
        <is>
          <t>AUG</t>
        </is>
      </c>
      <c r="B3616" s="51">
        <f>AUG!A117</f>
        <v/>
      </c>
      <c r="C3616" s="52">
        <f>AUG!B117</f>
        <v/>
      </c>
      <c r="D3616" s="52">
        <f>AUG!C117</f>
        <v/>
      </c>
      <c r="E3616" s="52">
        <f>AUG!D117</f>
        <v/>
      </c>
      <c r="F3616" s="52">
        <f>AUG!E117</f>
        <v/>
      </c>
      <c r="G3616" s="52">
        <f>AUG!F117</f>
        <v/>
      </c>
      <c r="H3616" s="52">
        <f>AUG!G117</f>
        <v/>
      </c>
      <c r="I3616" s="53">
        <f>AUG!H117</f>
        <v/>
      </c>
      <c r="J3616" s="53">
        <f>AUG!I117</f>
        <v/>
      </c>
      <c r="K3616" s="52">
        <f>AUG!J117</f>
        <v/>
      </c>
      <c r="L3616" s="52">
        <f>AUG!K117</f>
        <v/>
      </c>
      <c r="M3616" s="54">
        <f>AUG!L117</f>
        <v/>
      </c>
      <c r="N3616" s="52">
        <f>AUG!M117</f>
        <v/>
      </c>
      <c r="O3616" s="52">
        <f>AUG!N117</f>
        <v/>
      </c>
      <c r="P3616" s="52">
        <f>AUG!O117</f>
        <v/>
      </c>
      <c r="Q3616" s="52">
        <f>AUG!P117</f>
        <v/>
      </c>
      <c r="R3616" s="52">
        <f>AUG!Q117</f>
        <v/>
      </c>
      <c r="S3616" s="54">
        <f>S3615+IF(X3616=0,0,M3616)</f>
        <v/>
      </c>
      <c r="T3616" s="55">
        <f>MAX(T3615,S3616)</f>
        <v/>
      </c>
      <c r="U3616" s="56">
        <f>S3616-T3616</f>
        <v/>
      </c>
      <c r="V3616" s="55">
        <f>IFERROR(SUMIFS(DATABASE!$M$5:$M$6004,DATABASE!$B$5:$B$6004,B3616,DATABASE!$X$5:$X$6004,1),0)</f>
        <v/>
      </c>
      <c r="W3616" s="57">
        <f>IFERROR(COUNTIFS(DATABASE!$B$5:$B$6004,B3616,DATABASE!$X$5:$X$6004,1),0)</f>
        <v/>
      </c>
      <c r="X3616" s="58">
        <f>--AND(ISNUMBER(B3616),C3616&lt;&gt;"",L3616&lt;&gt;"",M3616&lt;&gt;"")</f>
        <v/>
      </c>
    </row>
    <row r="3617" ht="15" customHeight="1" s="111">
      <c r="A3617" s="42" t="inlineStr">
        <is>
          <t>AUG</t>
        </is>
      </c>
      <c r="B3617" s="43">
        <f>AUG!A118</f>
        <v/>
      </c>
      <c r="C3617" s="44">
        <f>AUG!B118</f>
        <v/>
      </c>
      <c r="D3617" s="44">
        <f>AUG!C118</f>
        <v/>
      </c>
      <c r="E3617" s="44">
        <f>AUG!D118</f>
        <v/>
      </c>
      <c r="F3617" s="44">
        <f>AUG!E118</f>
        <v/>
      </c>
      <c r="G3617" s="44">
        <f>AUG!F118</f>
        <v/>
      </c>
      <c r="H3617" s="44">
        <f>AUG!G118</f>
        <v/>
      </c>
      <c r="I3617" s="45">
        <f>AUG!H118</f>
        <v/>
      </c>
      <c r="J3617" s="45">
        <f>AUG!I118</f>
        <v/>
      </c>
      <c r="K3617" s="44">
        <f>AUG!J118</f>
        <v/>
      </c>
      <c r="L3617" s="44">
        <f>AUG!K118</f>
        <v/>
      </c>
      <c r="M3617" s="46">
        <f>AUG!L118</f>
        <v/>
      </c>
      <c r="N3617" s="44">
        <f>AUG!M118</f>
        <v/>
      </c>
      <c r="O3617" s="44">
        <f>AUG!N118</f>
        <v/>
      </c>
      <c r="P3617" s="44">
        <f>AUG!O118</f>
        <v/>
      </c>
      <c r="Q3617" s="44">
        <f>AUG!P118</f>
        <v/>
      </c>
      <c r="R3617" s="44">
        <f>AUG!Q118</f>
        <v/>
      </c>
      <c r="S3617" s="46">
        <f>S3616+IF(X3617=0,0,M3617)</f>
        <v/>
      </c>
      <c r="T3617" s="47">
        <f>MAX(T3616,S3617)</f>
        <v/>
      </c>
      <c r="U3617" s="48">
        <f>S3617-T3617</f>
        <v/>
      </c>
      <c r="V3617" s="47">
        <f>IFERROR(SUMIFS(DATABASE!$M$5:$M$6004,DATABASE!$B$5:$B$6004,B3617,DATABASE!$X$5:$X$6004,1),0)</f>
        <v/>
      </c>
      <c r="W3617" s="31">
        <f>IFERROR(COUNTIFS(DATABASE!$B$5:$B$6004,B3617,DATABASE!$X$5:$X$6004,1),0)</f>
        <v/>
      </c>
      <c r="X3617" s="49">
        <f>--AND(ISNUMBER(B3617),C3617&lt;&gt;"",L3617&lt;&gt;"",M3617&lt;&gt;"")</f>
        <v/>
      </c>
    </row>
    <row r="3618" ht="15" customHeight="1" s="111">
      <c r="A3618" s="50" t="inlineStr">
        <is>
          <t>AUG</t>
        </is>
      </c>
      <c r="B3618" s="51">
        <f>AUG!A119</f>
        <v/>
      </c>
      <c r="C3618" s="52">
        <f>AUG!B119</f>
        <v/>
      </c>
      <c r="D3618" s="52">
        <f>AUG!C119</f>
        <v/>
      </c>
      <c r="E3618" s="52">
        <f>AUG!D119</f>
        <v/>
      </c>
      <c r="F3618" s="52">
        <f>AUG!E119</f>
        <v/>
      </c>
      <c r="G3618" s="52">
        <f>AUG!F119</f>
        <v/>
      </c>
      <c r="H3618" s="52">
        <f>AUG!G119</f>
        <v/>
      </c>
      <c r="I3618" s="53">
        <f>AUG!H119</f>
        <v/>
      </c>
      <c r="J3618" s="53">
        <f>AUG!I119</f>
        <v/>
      </c>
      <c r="K3618" s="52">
        <f>AUG!J119</f>
        <v/>
      </c>
      <c r="L3618" s="52">
        <f>AUG!K119</f>
        <v/>
      </c>
      <c r="M3618" s="54">
        <f>AUG!L119</f>
        <v/>
      </c>
      <c r="N3618" s="52">
        <f>AUG!M119</f>
        <v/>
      </c>
      <c r="O3618" s="52">
        <f>AUG!N119</f>
        <v/>
      </c>
      <c r="P3618" s="52">
        <f>AUG!O119</f>
        <v/>
      </c>
      <c r="Q3618" s="52">
        <f>AUG!P119</f>
        <v/>
      </c>
      <c r="R3618" s="52">
        <f>AUG!Q119</f>
        <v/>
      </c>
      <c r="S3618" s="54">
        <f>S3617+IF(X3618=0,0,M3618)</f>
        <v/>
      </c>
      <c r="T3618" s="55">
        <f>MAX(T3617,S3618)</f>
        <v/>
      </c>
      <c r="U3618" s="56">
        <f>S3618-T3618</f>
        <v/>
      </c>
      <c r="V3618" s="55">
        <f>IFERROR(SUMIFS(DATABASE!$M$5:$M$6004,DATABASE!$B$5:$B$6004,B3618,DATABASE!$X$5:$X$6004,1),0)</f>
        <v/>
      </c>
      <c r="W3618" s="57">
        <f>IFERROR(COUNTIFS(DATABASE!$B$5:$B$6004,B3618,DATABASE!$X$5:$X$6004,1),0)</f>
        <v/>
      </c>
      <c r="X3618" s="58">
        <f>--AND(ISNUMBER(B3618),C3618&lt;&gt;"",L3618&lt;&gt;"",M3618&lt;&gt;"")</f>
        <v/>
      </c>
    </row>
    <row r="3619" ht="15" customHeight="1" s="111">
      <c r="A3619" s="42" t="inlineStr">
        <is>
          <t>AUG</t>
        </is>
      </c>
      <c r="B3619" s="43">
        <f>AUG!A120</f>
        <v/>
      </c>
      <c r="C3619" s="44">
        <f>AUG!B120</f>
        <v/>
      </c>
      <c r="D3619" s="44">
        <f>AUG!C120</f>
        <v/>
      </c>
      <c r="E3619" s="44">
        <f>AUG!D120</f>
        <v/>
      </c>
      <c r="F3619" s="44">
        <f>AUG!E120</f>
        <v/>
      </c>
      <c r="G3619" s="44">
        <f>AUG!F120</f>
        <v/>
      </c>
      <c r="H3619" s="44">
        <f>AUG!G120</f>
        <v/>
      </c>
      <c r="I3619" s="45">
        <f>AUG!H120</f>
        <v/>
      </c>
      <c r="J3619" s="45">
        <f>AUG!I120</f>
        <v/>
      </c>
      <c r="K3619" s="44">
        <f>AUG!J120</f>
        <v/>
      </c>
      <c r="L3619" s="44">
        <f>AUG!K120</f>
        <v/>
      </c>
      <c r="M3619" s="46">
        <f>AUG!L120</f>
        <v/>
      </c>
      <c r="N3619" s="44">
        <f>AUG!M120</f>
        <v/>
      </c>
      <c r="O3619" s="44">
        <f>AUG!N120</f>
        <v/>
      </c>
      <c r="P3619" s="44">
        <f>AUG!O120</f>
        <v/>
      </c>
      <c r="Q3619" s="44">
        <f>AUG!P120</f>
        <v/>
      </c>
      <c r="R3619" s="44">
        <f>AUG!Q120</f>
        <v/>
      </c>
      <c r="S3619" s="46">
        <f>S3618+IF(X3619=0,0,M3619)</f>
        <v/>
      </c>
      <c r="T3619" s="47">
        <f>MAX(T3618,S3619)</f>
        <v/>
      </c>
      <c r="U3619" s="48">
        <f>S3619-T3619</f>
        <v/>
      </c>
      <c r="V3619" s="47">
        <f>IFERROR(SUMIFS(DATABASE!$M$5:$M$6004,DATABASE!$B$5:$B$6004,B3619,DATABASE!$X$5:$X$6004,1),0)</f>
        <v/>
      </c>
      <c r="W3619" s="31">
        <f>IFERROR(COUNTIFS(DATABASE!$B$5:$B$6004,B3619,DATABASE!$X$5:$X$6004,1),0)</f>
        <v/>
      </c>
      <c r="X3619" s="49">
        <f>--AND(ISNUMBER(B3619),C3619&lt;&gt;"",L3619&lt;&gt;"",M3619&lt;&gt;"")</f>
        <v/>
      </c>
    </row>
    <row r="3620" ht="15" customHeight="1" s="111">
      <c r="A3620" s="50" t="inlineStr">
        <is>
          <t>AUG</t>
        </is>
      </c>
      <c r="B3620" s="51">
        <f>AUG!A121</f>
        <v/>
      </c>
      <c r="C3620" s="52">
        <f>AUG!B121</f>
        <v/>
      </c>
      <c r="D3620" s="52">
        <f>AUG!C121</f>
        <v/>
      </c>
      <c r="E3620" s="52">
        <f>AUG!D121</f>
        <v/>
      </c>
      <c r="F3620" s="52">
        <f>AUG!E121</f>
        <v/>
      </c>
      <c r="G3620" s="52">
        <f>AUG!F121</f>
        <v/>
      </c>
      <c r="H3620" s="52">
        <f>AUG!G121</f>
        <v/>
      </c>
      <c r="I3620" s="53">
        <f>AUG!H121</f>
        <v/>
      </c>
      <c r="J3620" s="53">
        <f>AUG!I121</f>
        <v/>
      </c>
      <c r="K3620" s="52">
        <f>AUG!J121</f>
        <v/>
      </c>
      <c r="L3620" s="52">
        <f>AUG!K121</f>
        <v/>
      </c>
      <c r="M3620" s="54">
        <f>AUG!L121</f>
        <v/>
      </c>
      <c r="N3620" s="52">
        <f>AUG!M121</f>
        <v/>
      </c>
      <c r="O3620" s="52">
        <f>AUG!N121</f>
        <v/>
      </c>
      <c r="P3620" s="52">
        <f>AUG!O121</f>
        <v/>
      </c>
      <c r="Q3620" s="52">
        <f>AUG!P121</f>
        <v/>
      </c>
      <c r="R3620" s="52">
        <f>AUG!Q121</f>
        <v/>
      </c>
      <c r="S3620" s="54">
        <f>S3619+IF(X3620=0,0,M3620)</f>
        <v/>
      </c>
      <c r="T3620" s="55">
        <f>MAX(T3619,S3620)</f>
        <v/>
      </c>
      <c r="U3620" s="56">
        <f>S3620-T3620</f>
        <v/>
      </c>
      <c r="V3620" s="55">
        <f>IFERROR(SUMIFS(DATABASE!$M$5:$M$6004,DATABASE!$B$5:$B$6004,B3620,DATABASE!$X$5:$X$6004,1),0)</f>
        <v/>
      </c>
      <c r="W3620" s="57">
        <f>IFERROR(COUNTIFS(DATABASE!$B$5:$B$6004,B3620,DATABASE!$X$5:$X$6004,1),0)</f>
        <v/>
      </c>
      <c r="X3620" s="58">
        <f>--AND(ISNUMBER(B3620),C3620&lt;&gt;"",L3620&lt;&gt;"",M3620&lt;&gt;"")</f>
        <v/>
      </c>
    </row>
    <row r="3621" ht="15" customHeight="1" s="111">
      <c r="A3621" s="42" t="inlineStr">
        <is>
          <t>AUG</t>
        </is>
      </c>
      <c r="B3621" s="43">
        <f>AUG!A122</f>
        <v/>
      </c>
      <c r="C3621" s="44">
        <f>AUG!B122</f>
        <v/>
      </c>
      <c r="D3621" s="44">
        <f>AUG!C122</f>
        <v/>
      </c>
      <c r="E3621" s="44">
        <f>AUG!D122</f>
        <v/>
      </c>
      <c r="F3621" s="44">
        <f>AUG!E122</f>
        <v/>
      </c>
      <c r="G3621" s="44">
        <f>AUG!F122</f>
        <v/>
      </c>
      <c r="H3621" s="44">
        <f>AUG!G122</f>
        <v/>
      </c>
      <c r="I3621" s="45">
        <f>AUG!H122</f>
        <v/>
      </c>
      <c r="J3621" s="45">
        <f>AUG!I122</f>
        <v/>
      </c>
      <c r="K3621" s="44">
        <f>AUG!J122</f>
        <v/>
      </c>
      <c r="L3621" s="44">
        <f>AUG!K122</f>
        <v/>
      </c>
      <c r="M3621" s="46">
        <f>AUG!L122</f>
        <v/>
      </c>
      <c r="N3621" s="44">
        <f>AUG!M122</f>
        <v/>
      </c>
      <c r="O3621" s="44">
        <f>AUG!N122</f>
        <v/>
      </c>
      <c r="P3621" s="44">
        <f>AUG!O122</f>
        <v/>
      </c>
      <c r="Q3621" s="44">
        <f>AUG!P122</f>
        <v/>
      </c>
      <c r="R3621" s="44">
        <f>AUG!Q122</f>
        <v/>
      </c>
      <c r="S3621" s="46">
        <f>S3620+IF(X3621=0,0,M3621)</f>
        <v/>
      </c>
      <c r="T3621" s="47">
        <f>MAX(T3620,S3621)</f>
        <v/>
      </c>
      <c r="U3621" s="48">
        <f>S3621-T3621</f>
        <v/>
      </c>
      <c r="V3621" s="47">
        <f>IFERROR(SUMIFS(DATABASE!$M$5:$M$6004,DATABASE!$B$5:$B$6004,B3621,DATABASE!$X$5:$X$6004,1),0)</f>
        <v/>
      </c>
      <c r="W3621" s="31">
        <f>IFERROR(COUNTIFS(DATABASE!$B$5:$B$6004,B3621,DATABASE!$X$5:$X$6004,1),0)</f>
        <v/>
      </c>
      <c r="X3621" s="49">
        <f>--AND(ISNUMBER(B3621),C3621&lt;&gt;"",L3621&lt;&gt;"",M3621&lt;&gt;"")</f>
        <v/>
      </c>
    </row>
    <row r="3622" ht="15" customHeight="1" s="111">
      <c r="A3622" s="50" t="inlineStr">
        <is>
          <t>AUG</t>
        </is>
      </c>
      <c r="B3622" s="51">
        <f>AUG!A123</f>
        <v/>
      </c>
      <c r="C3622" s="52">
        <f>AUG!B123</f>
        <v/>
      </c>
      <c r="D3622" s="52">
        <f>AUG!C123</f>
        <v/>
      </c>
      <c r="E3622" s="52">
        <f>AUG!D123</f>
        <v/>
      </c>
      <c r="F3622" s="52">
        <f>AUG!E123</f>
        <v/>
      </c>
      <c r="G3622" s="52">
        <f>AUG!F123</f>
        <v/>
      </c>
      <c r="H3622" s="52">
        <f>AUG!G123</f>
        <v/>
      </c>
      <c r="I3622" s="53">
        <f>AUG!H123</f>
        <v/>
      </c>
      <c r="J3622" s="53">
        <f>AUG!I123</f>
        <v/>
      </c>
      <c r="K3622" s="52">
        <f>AUG!J123</f>
        <v/>
      </c>
      <c r="L3622" s="52">
        <f>AUG!K123</f>
        <v/>
      </c>
      <c r="M3622" s="54">
        <f>AUG!L123</f>
        <v/>
      </c>
      <c r="N3622" s="52">
        <f>AUG!M123</f>
        <v/>
      </c>
      <c r="O3622" s="52">
        <f>AUG!N123</f>
        <v/>
      </c>
      <c r="P3622" s="52">
        <f>AUG!O123</f>
        <v/>
      </c>
      <c r="Q3622" s="52">
        <f>AUG!P123</f>
        <v/>
      </c>
      <c r="R3622" s="52">
        <f>AUG!Q123</f>
        <v/>
      </c>
      <c r="S3622" s="54">
        <f>S3621+IF(X3622=0,0,M3622)</f>
        <v/>
      </c>
      <c r="T3622" s="55">
        <f>MAX(T3621,S3622)</f>
        <v/>
      </c>
      <c r="U3622" s="56">
        <f>S3622-T3622</f>
        <v/>
      </c>
      <c r="V3622" s="55">
        <f>IFERROR(SUMIFS(DATABASE!$M$5:$M$6004,DATABASE!$B$5:$B$6004,B3622,DATABASE!$X$5:$X$6004,1),0)</f>
        <v/>
      </c>
      <c r="W3622" s="57">
        <f>IFERROR(COUNTIFS(DATABASE!$B$5:$B$6004,B3622,DATABASE!$X$5:$X$6004,1),0)</f>
        <v/>
      </c>
      <c r="X3622" s="58">
        <f>--AND(ISNUMBER(B3622),C3622&lt;&gt;"",L3622&lt;&gt;"",M3622&lt;&gt;"")</f>
        <v/>
      </c>
    </row>
    <row r="3623" ht="15" customHeight="1" s="111">
      <c r="A3623" s="42" t="inlineStr">
        <is>
          <t>AUG</t>
        </is>
      </c>
      <c r="B3623" s="43">
        <f>AUG!A124</f>
        <v/>
      </c>
      <c r="C3623" s="44">
        <f>AUG!B124</f>
        <v/>
      </c>
      <c r="D3623" s="44">
        <f>AUG!C124</f>
        <v/>
      </c>
      <c r="E3623" s="44">
        <f>AUG!D124</f>
        <v/>
      </c>
      <c r="F3623" s="44">
        <f>AUG!E124</f>
        <v/>
      </c>
      <c r="G3623" s="44">
        <f>AUG!F124</f>
        <v/>
      </c>
      <c r="H3623" s="44">
        <f>AUG!G124</f>
        <v/>
      </c>
      <c r="I3623" s="45">
        <f>AUG!H124</f>
        <v/>
      </c>
      <c r="J3623" s="45">
        <f>AUG!I124</f>
        <v/>
      </c>
      <c r="K3623" s="44">
        <f>AUG!J124</f>
        <v/>
      </c>
      <c r="L3623" s="44">
        <f>AUG!K124</f>
        <v/>
      </c>
      <c r="M3623" s="46">
        <f>AUG!L124</f>
        <v/>
      </c>
      <c r="N3623" s="44">
        <f>AUG!M124</f>
        <v/>
      </c>
      <c r="O3623" s="44">
        <f>AUG!N124</f>
        <v/>
      </c>
      <c r="P3623" s="44">
        <f>AUG!O124</f>
        <v/>
      </c>
      <c r="Q3623" s="44">
        <f>AUG!P124</f>
        <v/>
      </c>
      <c r="R3623" s="44">
        <f>AUG!Q124</f>
        <v/>
      </c>
      <c r="S3623" s="46">
        <f>S3622+IF(X3623=0,0,M3623)</f>
        <v/>
      </c>
      <c r="T3623" s="47">
        <f>MAX(T3622,S3623)</f>
        <v/>
      </c>
      <c r="U3623" s="48">
        <f>S3623-T3623</f>
        <v/>
      </c>
      <c r="V3623" s="47">
        <f>IFERROR(SUMIFS(DATABASE!$M$5:$M$6004,DATABASE!$B$5:$B$6004,B3623,DATABASE!$X$5:$X$6004,1),0)</f>
        <v/>
      </c>
      <c r="W3623" s="31">
        <f>IFERROR(COUNTIFS(DATABASE!$B$5:$B$6004,B3623,DATABASE!$X$5:$X$6004,1),0)</f>
        <v/>
      </c>
      <c r="X3623" s="49">
        <f>--AND(ISNUMBER(B3623),C3623&lt;&gt;"",L3623&lt;&gt;"",M3623&lt;&gt;"")</f>
        <v/>
      </c>
    </row>
    <row r="3624" ht="15" customHeight="1" s="111">
      <c r="A3624" s="50" t="inlineStr">
        <is>
          <t>AUG</t>
        </is>
      </c>
      <c r="B3624" s="51">
        <f>AUG!A125</f>
        <v/>
      </c>
      <c r="C3624" s="52">
        <f>AUG!B125</f>
        <v/>
      </c>
      <c r="D3624" s="52">
        <f>AUG!C125</f>
        <v/>
      </c>
      <c r="E3624" s="52">
        <f>AUG!D125</f>
        <v/>
      </c>
      <c r="F3624" s="52">
        <f>AUG!E125</f>
        <v/>
      </c>
      <c r="G3624" s="52">
        <f>AUG!F125</f>
        <v/>
      </c>
      <c r="H3624" s="52">
        <f>AUG!G125</f>
        <v/>
      </c>
      <c r="I3624" s="53">
        <f>AUG!H125</f>
        <v/>
      </c>
      <c r="J3624" s="53">
        <f>AUG!I125</f>
        <v/>
      </c>
      <c r="K3624" s="52">
        <f>AUG!J125</f>
        <v/>
      </c>
      <c r="L3624" s="52">
        <f>AUG!K125</f>
        <v/>
      </c>
      <c r="M3624" s="54">
        <f>AUG!L125</f>
        <v/>
      </c>
      <c r="N3624" s="52">
        <f>AUG!M125</f>
        <v/>
      </c>
      <c r="O3624" s="52">
        <f>AUG!N125</f>
        <v/>
      </c>
      <c r="P3624" s="52">
        <f>AUG!O125</f>
        <v/>
      </c>
      <c r="Q3624" s="52">
        <f>AUG!P125</f>
        <v/>
      </c>
      <c r="R3624" s="52">
        <f>AUG!Q125</f>
        <v/>
      </c>
      <c r="S3624" s="54">
        <f>S3623+IF(X3624=0,0,M3624)</f>
        <v/>
      </c>
      <c r="T3624" s="55">
        <f>MAX(T3623,S3624)</f>
        <v/>
      </c>
      <c r="U3624" s="56">
        <f>S3624-T3624</f>
        <v/>
      </c>
      <c r="V3624" s="55">
        <f>IFERROR(SUMIFS(DATABASE!$M$5:$M$6004,DATABASE!$B$5:$B$6004,B3624,DATABASE!$X$5:$X$6004,1),0)</f>
        <v/>
      </c>
      <c r="W3624" s="57">
        <f>IFERROR(COUNTIFS(DATABASE!$B$5:$B$6004,B3624,DATABASE!$X$5:$X$6004,1),0)</f>
        <v/>
      </c>
      <c r="X3624" s="58">
        <f>--AND(ISNUMBER(B3624),C3624&lt;&gt;"",L3624&lt;&gt;"",M3624&lt;&gt;"")</f>
        <v/>
      </c>
    </row>
    <row r="3625" ht="15" customHeight="1" s="111">
      <c r="A3625" s="42" t="inlineStr">
        <is>
          <t>AUG</t>
        </is>
      </c>
      <c r="B3625" s="43">
        <f>AUG!A126</f>
        <v/>
      </c>
      <c r="C3625" s="44">
        <f>AUG!B126</f>
        <v/>
      </c>
      <c r="D3625" s="44">
        <f>AUG!C126</f>
        <v/>
      </c>
      <c r="E3625" s="44">
        <f>AUG!D126</f>
        <v/>
      </c>
      <c r="F3625" s="44">
        <f>AUG!E126</f>
        <v/>
      </c>
      <c r="G3625" s="44">
        <f>AUG!F126</f>
        <v/>
      </c>
      <c r="H3625" s="44">
        <f>AUG!G126</f>
        <v/>
      </c>
      <c r="I3625" s="45">
        <f>AUG!H126</f>
        <v/>
      </c>
      <c r="J3625" s="45">
        <f>AUG!I126</f>
        <v/>
      </c>
      <c r="K3625" s="44">
        <f>AUG!J126</f>
        <v/>
      </c>
      <c r="L3625" s="44">
        <f>AUG!K126</f>
        <v/>
      </c>
      <c r="M3625" s="46">
        <f>AUG!L126</f>
        <v/>
      </c>
      <c r="N3625" s="44">
        <f>AUG!M126</f>
        <v/>
      </c>
      <c r="O3625" s="44">
        <f>AUG!N126</f>
        <v/>
      </c>
      <c r="P3625" s="44">
        <f>AUG!O126</f>
        <v/>
      </c>
      <c r="Q3625" s="44">
        <f>AUG!P126</f>
        <v/>
      </c>
      <c r="R3625" s="44">
        <f>AUG!Q126</f>
        <v/>
      </c>
      <c r="S3625" s="46">
        <f>S3624+IF(X3625=0,0,M3625)</f>
        <v/>
      </c>
      <c r="T3625" s="47">
        <f>MAX(T3624,S3625)</f>
        <v/>
      </c>
      <c r="U3625" s="48">
        <f>S3625-T3625</f>
        <v/>
      </c>
      <c r="V3625" s="47">
        <f>IFERROR(SUMIFS(DATABASE!$M$5:$M$6004,DATABASE!$B$5:$B$6004,B3625,DATABASE!$X$5:$X$6004,1),0)</f>
        <v/>
      </c>
      <c r="W3625" s="31">
        <f>IFERROR(COUNTIFS(DATABASE!$B$5:$B$6004,B3625,DATABASE!$X$5:$X$6004,1),0)</f>
        <v/>
      </c>
      <c r="X3625" s="49">
        <f>--AND(ISNUMBER(B3625),C3625&lt;&gt;"",L3625&lt;&gt;"",M3625&lt;&gt;"")</f>
        <v/>
      </c>
    </row>
    <row r="3626" ht="15" customHeight="1" s="111">
      <c r="A3626" s="50" t="inlineStr">
        <is>
          <t>AUG</t>
        </is>
      </c>
      <c r="B3626" s="51">
        <f>AUG!A127</f>
        <v/>
      </c>
      <c r="C3626" s="52">
        <f>AUG!B127</f>
        <v/>
      </c>
      <c r="D3626" s="52">
        <f>AUG!C127</f>
        <v/>
      </c>
      <c r="E3626" s="52">
        <f>AUG!D127</f>
        <v/>
      </c>
      <c r="F3626" s="52">
        <f>AUG!E127</f>
        <v/>
      </c>
      <c r="G3626" s="52">
        <f>AUG!F127</f>
        <v/>
      </c>
      <c r="H3626" s="52">
        <f>AUG!G127</f>
        <v/>
      </c>
      <c r="I3626" s="53">
        <f>AUG!H127</f>
        <v/>
      </c>
      <c r="J3626" s="53">
        <f>AUG!I127</f>
        <v/>
      </c>
      <c r="K3626" s="52">
        <f>AUG!J127</f>
        <v/>
      </c>
      <c r="L3626" s="52">
        <f>AUG!K127</f>
        <v/>
      </c>
      <c r="M3626" s="54">
        <f>AUG!L127</f>
        <v/>
      </c>
      <c r="N3626" s="52">
        <f>AUG!M127</f>
        <v/>
      </c>
      <c r="O3626" s="52">
        <f>AUG!N127</f>
        <v/>
      </c>
      <c r="P3626" s="52">
        <f>AUG!O127</f>
        <v/>
      </c>
      <c r="Q3626" s="52">
        <f>AUG!P127</f>
        <v/>
      </c>
      <c r="R3626" s="52">
        <f>AUG!Q127</f>
        <v/>
      </c>
      <c r="S3626" s="54">
        <f>S3625+IF(X3626=0,0,M3626)</f>
        <v/>
      </c>
      <c r="T3626" s="55">
        <f>MAX(T3625,S3626)</f>
        <v/>
      </c>
      <c r="U3626" s="56">
        <f>S3626-T3626</f>
        <v/>
      </c>
      <c r="V3626" s="55">
        <f>IFERROR(SUMIFS(DATABASE!$M$5:$M$6004,DATABASE!$B$5:$B$6004,B3626,DATABASE!$X$5:$X$6004,1),0)</f>
        <v/>
      </c>
      <c r="W3626" s="57">
        <f>IFERROR(COUNTIFS(DATABASE!$B$5:$B$6004,B3626,DATABASE!$X$5:$X$6004,1),0)</f>
        <v/>
      </c>
      <c r="X3626" s="58">
        <f>--AND(ISNUMBER(B3626),C3626&lt;&gt;"",L3626&lt;&gt;"",M3626&lt;&gt;"")</f>
        <v/>
      </c>
    </row>
    <row r="3627" ht="15" customHeight="1" s="111">
      <c r="A3627" s="42" t="inlineStr">
        <is>
          <t>AUG</t>
        </is>
      </c>
      <c r="B3627" s="43">
        <f>AUG!A128</f>
        <v/>
      </c>
      <c r="C3627" s="44">
        <f>AUG!B128</f>
        <v/>
      </c>
      <c r="D3627" s="44">
        <f>AUG!C128</f>
        <v/>
      </c>
      <c r="E3627" s="44">
        <f>AUG!D128</f>
        <v/>
      </c>
      <c r="F3627" s="44">
        <f>AUG!E128</f>
        <v/>
      </c>
      <c r="G3627" s="44">
        <f>AUG!F128</f>
        <v/>
      </c>
      <c r="H3627" s="44">
        <f>AUG!G128</f>
        <v/>
      </c>
      <c r="I3627" s="45">
        <f>AUG!H128</f>
        <v/>
      </c>
      <c r="J3627" s="45">
        <f>AUG!I128</f>
        <v/>
      </c>
      <c r="K3627" s="44">
        <f>AUG!J128</f>
        <v/>
      </c>
      <c r="L3627" s="44">
        <f>AUG!K128</f>
        <v/>
      </c>
      <c r="M3627" s="46">
        <f>AUG!L128</f>
        <v/>
      </c>
      <c r="N3627" s="44">
        <f>AUG!M128</f>
        <v/>
      </c>
      <c r="O3627" s="44">
        <f>AUG!N128</f>
        <v/>
      </c>
      <c r="P3627" s="44">
        <f>AUG!O128</f>
        <v/>
      </c>
      <c r="Q3627" s="44">
        <f>AUG!P128</f>
        <v/>
      </c>
      <c r="R3627" s="44">
        <f>AUG!Q128</f>
        <v/>
      </c>
      <c r="S3627" s="46">
        <f>S3626+IF(X3627=0,0,M3627)</f>
        <v/>
      </c>
      <c r="T3627" s="47">
        <f>MAX(T3626,S3627)</f>
        <v/>
      </c>
      <c r="U3627" s="48">
        <f>S3627-T3627</f>
        <v/>
      </c>
      <c r="V3627" s="47">
        <f>IFERROR(SUMIFS(DATABASE!$M$5:$M$6004,DATABASE!$B$5:$B$6004,B3627,DATABASE!$X$5:$X$6004,1),0)</f>
        <v/>
      </c>
      <c r="W3627" s="31">
        <f>IFERROR(COUNTIFS(DATABASE!$B$5:$B$6004,B3627,DATABASE!$X$5:$X$6004,1),0)</f>
        <v/>
      </c>
      <c r="X3627" s="49">
        <f>--AND(ISNUMBER(B3627),C3627&lt;&gt;"",L3627&lt;&gt;"",M3627&lt;&gt;"")</f>
        <v/>
      </c>
    </row>
    <row r="3628" ht="15" customHeight="1" s="111">
      <c r="A3628" s="50" t="inlineStr">
        <is>
          <t>AUG</t>
        </is>
      </c>
      <c r="B3628" s="51">
        <f>AUG!A129</f>
        <v/>
      </c>
      <c r="C3628" s="52">
        <f>AUG!B129</f>
        <v/>
      </c>
      <c r="D3628" s="52">
        <f>AUG!C129</f>
        <v/>
      </c>
      <c r="E3628" s="52">
        <f>AUG!D129</f>
        <v/>
      </c>
      <c r="F3628" s="52">
        <f>AUG!E129</f>
        <v/>
      </c>
      <c r="G3628" s="52">
        <f>AUG!F129</f>
        <v/>
      </c>
      <c r="H3628" s="52">
        <f>AUG!G129</f>
        <v/>
      </c>
      <c r="I3628" s="53">
        <f>AUG!H129</f>
        <v/>
      </c>
      <c r="J3628" s="53">
        <f>AUG!I129</f>
        <v/>
      </c>
      <c r="K3628" s="52">
        <f>AUG!J129</f>
        <v/>
      </c>
      <c r="L3628" s="52">
        <f>AUG!K129</f>
        <v/>
      </c>
      <c r="M3628" s="54">
        <f>AUG!L129</f>
        <v/>
      </c>
      <c r="N3628" s="52">
        <f>AUG!M129</f>
        <v/>
      </c>
      <c r="O3628" s="52">
        <f>AUG!N129</f>
        <v/>
      </c>
      <c r="P3628" s="52">
        <f>AUG!O129</f>
        <v/>
      </c>
      <c r="Q3628" s="52">
        <f>AUG!P129</f>
        <v/>
      </c>
      <c r="R3628" s="52">
        <f>AUG!Q129</f>
        <v/>
      </c>
      <c r="S3628" s="54">
        <f>S3627+IF(X3628=0,0,M3628)</f>
        <v/>
      </c>
      <c r="T3628" s="55">
        <f>MAX(T3627,S3628)</f>
        <v/>
      </c>
      <c r="U3628" s="56">
        <f>S3628-T3628</f>
        <v/>
      </c>
      <c r="V3628" s="55">
        <f>IFERROR(SUMIFS(DATABASE!$M$5:$M$6004,DATABASE!$B$5:$B$6004,B3628,DATABASE!$X$5:$X$6004,1),0)</f>
        <v/>
      </c>
      <c r="W3628" s="57">
        <f>IFERROR(COUNTIFS(DATABASE!$B$5:$B$6004,B3628,DATABASE!$X$5:$X$6004,1),0)</f>
        <v/>
      </c>
      <c r="X3628" s="58">
        <f>--AND(ISNUMBER(B3628),C3628&lt;&gt;"",L3628&lt;&gt;"",M3628&lt;&gt;"")</f>
        <v/>
      </c>
    </row>
    <row r="3629" ht="15" customHeight="1" s="111">
      <c r="A3629" s="42" t="inlineStr">
        <is>
          <t>AUG</t>
        </is>
      </c>
      <c r="B3629" s="43">
        <f>AUG!A130</f>
        <v/>
      </c>
      <c r="C3629" s="44">
        <f>AUG!B130</f>
        <v/>
      </c>
      <c r="D3629" s="44">
        <f>AUG!C130</f>
        <v/>
      </c>
      <c r="E3629" s="44">
        <f>AUG!D130</f>
        <v/>
      </c>
      <c r="F3629" s="44">
        <f>AUG!E130</f>
        <v/>
      </c>
      <c r="G3629" s="44">
        <f>AUG!F130</f>
        <v/>
      </c>
      <c r="H3629" s="44">
        <f>AUG!G130</f>
        <v/>
      </c>
      <c r="I3629" s="45">
        <f>AUG!H130</f>
        <v/>
      </c>
      <c r="J3629" s="45">
        <f>AUG!I130</f>
        <v/>
      </c>
      <c r="K3629" s="44">
        <f>AUG!J130</f>
        <v/>
      </c>
      <c r="L3629" s="44">
        <f>AUG!K130</f>
        <v/>
      </c>
      <c r="M3629" s="46">
        <f>AUG!L130</f>
        <v/>
      </c>
      <c r="N3629" s="44">
        <f>AUG!M130</f>
        <v/>
      </c>
      <c r="O3629" s="44">
        <f>AUG!N130</f>
        <v/>
      </c>
      <c r="P3629" s="44">
        <f>AUG!O130</f>
        <v/>
      </c>
      <c r="Q3629" s="44">
        <f>AUG!P130</f>
        <v/>
      </c>
      <c r="R3629" s="44">
        <f>AUG!Q130</f>
        <v/>
      </c>
      <c r="S3629" s="46">
        <f>S3628+IF(X3629=0,0,M3629)</f>
        <v/>
      </c>
      <c r="T3629" s="47">
        <f>MAX(T3628,S3629)</f>
        <v/>
      </c>
      <c r="U3629" s="48">
        <f>S3629-T3629</f>
        <v/>
      </c>
      <c r="V3629" s="47">
        <f>IFERROR(SUMIFS(DATABASE!$M$5:$M$6004,DATABASE!$B$5:$B$6004,B3629,DATABASE!$X$5:$X$6004,1),0)</f>
        <v/>
      </c>
      <c r="W3629" s="31">
        <f>IFERROR(COUNTIFS(DATABASE!$B$5:$B$6004,B3629,DATABASE!$X$5:$X$6004,1),0)</f>
        <v/>
      </c>
      <c r="X3629" s="49">
        <f>--AND(ISNUMBER(B3629),C3629&lt;&gt;"",L3629&lt;&gt;"",M3629&lt;&gt;"")</f>
        <v/>
      </c>
    </row>
    <row r="3630" ht="15" customHeight="1" s="111">
      <c r="A3630" s="50" t="inlineStr">
        <is>
          <t>AUG</t>
        </is>
      </c>
      <c r="B3630" s="51">
        <f>AUG!A131</f>
        <v/>
      </c>
      <c r="C3630" s="52">
        <f>AUG!B131</f>
        <v/>
      </c>
      <c r="D3630" s="52">
        <f>AUG!C131</f>
        <v/>
      </c>
      <c r="E3630" s="52">
        <f>AUG!D131</f>
        <v/>
      </c>
      <c r="F3630" s="52">
        <f>AUG!E131</f>
        <v/>
      </c>
      <c r="G3630" s="52">
        <f>AUG!F131</f>
        <v/>
      </c>
      <c r="H3630" s="52">
        <f>AUG!G131</f>
        <v/>
      </c>
      <c r="I3630" s="53">
        <f>AUG!H131</f>
        <v/>
      </c>
      <c r="J3630" s="53">
        <f>AUG!I131</f>
        <v/>
      </c>
      <c r="K3630" s="52">
        <f>AUG!J131</f>
        <v/>
      </c>
      <c r="L3630" s="52">
        <f>AUG!K131</f>
        <v/>
      </c>
      <c r="M3630" s="54">
        <f>AUG!L131</f>
        <v/>
      </c>
      <c r="N3630" s="52">
        <f>AUG!M131</f>
        <v/>
      </c>
      <c r="O3630" s="52">
        <f>AUG!N131</f>
        <v/>
      </c>
      <c r="P3630" s="52">
        <f>AUG!O131</f>
        <v/>
      </c>
      <c r="Q3630" s="52">
        <f>AUG!P131</f>
        <v/>
      </c>
      <c r="R3630" s="52">
        <f>AUG!Q131</f>
        <v/>
      </c>
      <c r="S3630" s="54">
        <f>S3629+IF(X3630=0,0,M3630)</f>
        <v/>
      </c>
      <c r="T3630" s="55">
        <f>MAX(T3629,S3630)</f>
        <v/>
      </c>
      <c r="U3630" s="56">
        <f>S3630-T3630</f>
        <v/>
      </c>
      <c r="V3630" s="55">
        <f>IFERROR(SUMIFS(DATABASE!$M$5:$M$6004,DATABASE!$B$5:$B$6004,B3630,DATABASE!$X$5:$X$6004,1),0)</f>
        <v/>
      </c>
      <c r="W3630" s="57">
        <f>IFERROR(COUNTIFS(DATABASE!$B$5:$B$6004,B3630,DATABASE!$X$5:$X$6004,1),0)</f>
        <v/>
      </c>
      <c r="X3630" s="58">
        <f>--AND(ISNUMBER(B3630),C3630&lt;&gt;"",L3630&lt;&gt;"",M3630&lt;&gt;"")</f>
        <v/>
      </c>
    </row>
    <row r="3631" ht="15" customHeight="1" s="111">
      <c r="A3631" s="42" t="inlineStr">
        <is>
          <t>AUG</t>
        </is>
      </c>
      <c r="B3631" s="43">
        <f>AUG!A132</f>
        <v/>
      </c>
      <c r="C3631" s="44">
        <f>AUG!B132</f>
        <v/>
      </c>
      <c r="D3631" s="44">
        <f>AUG!C132</f>
        <v/>
      </c>
      <c r="E3631" s="44">
        <f>AUG!D132</f>
        <v/>
      </c>
      <c r="F3631" s="44">
        <f>AUG!E132</f>
        <v/>
      </c>
      <c r="G3631" s="44">
        <f>AUG!F132</f>
        <v/>
      </c>
      <c r="H3631" s="44">
        <f>AUG!G132</f>
        <v/>
      </c>
      <c r="I3631" s="45">
        <f>AUG!H132</f>
        <v/>
      </c>
      <c r="J3631" s="45">
        <f>AUG!I132</f>
        <v/>
      </c>
      <c r="K3631" s="44">
        <f>AUG!J132</f>
        <v/>
      </c>
      <c r="L3631" s="44">
        <f>AUG!K132</f>
        <v/>
      </c>
      <c r="M3631" s="46">
        <f>AUG!L132</f>
        <v/>
      </c>
      <c r="N3631" s="44">
        <f>AUG!M132</f>
        <v/>
      </c>
      <c r="O3631" s="44">
        <f>AUG!N132</f>
        <v/>
      </c>
      <c r="P3631" s="44">
        <f>AUG!O132</f>
        <v/>
      </c>
      <c r="Q3631" s="44">
        <f>AUG!P132</f>
        <v/>
      </c>
      <c r="R3631" s="44">
        <f>AUG!Q132</f>
        <v/>
      </c>
      <c r="S3631" s="46">
        <f>S3630+IF(X3631=0,0,M3631)</f>
        <v/>
      </c>
      <c r="T3631" s="47">
        <f>MAX(T3630,S3631)</f>
        <v/>
      </c>
      <c r="U3631" s="48">
        <f>S3631-T3631</f>
        <v/>
      </c>
      <c r="V3631" s="47">
        <f>IFERROR(SUMIFS(DATABASE!$M$5:$M$6004,DATABASE!$B$5:$B$6004,B3631,DATABASE!$X$5:$X$6004,1),0)</f>
        <v/>
      </c>
      <c r="W3631" s="31">
        <f>IFERROR(COUNTIFS(DATABASE!$B$5:$B$6004,B3631,DATABASE!$X$5:$X$6004,1),0)</f>
        <v/>
      </c>
      <c r="X3631" s="49">
        <f>--AND(ISNUMBER(B3631),C3631&lt;&gt;"",L3631&lt;&gt;"",M3631&lt;&gt;"")</f>
        <v/>
      </c>
    </row>
    <row r="3632" ht="15" customHeight="1" s="111">
      <c r="A3632" s="50" t="inlineStr">
        <is>
          <t>AUG</t>
        </is>
      </c>
      <c r="B3632" s="51">
        <f>AUG!A133</f>
        <v/>
      </c>
      <c r="C3632" s="52">
        <f>AUG!B133</f>
        <v/>
      </c>
      <c r="D3632" s="52">
        <f>AUG!C133</f>
        <v/>
      </c>
      <c r="E3632" s="52">
        <f>AUG!D133</f>
        <v/>
      </c>
      <c r="F3632" s="52">
        <f>AUG!E133</f>
        <v/>
      </c>
      <c r="G3632" s="52">
        <f>AUG!F133</f>
        <v/>
      </c>
      <c r="H3632" s="52">
        <f>AUG!G133</f>
        <v/>
      </c>
      <c r="I3632" s="53">
        <f>AUG!H133</f>
        <v/>
      </c>
      <c r="J3632" s="53">
        <f>AUG!I133</f>
        <v/>
      </c>
      <c r="K3632" s="52">
        <f>AUG!J133</f>
        <v/>
      </c>
      <c r="L3632" s="52">
        <f>AUG!K133</f>
        <v/>
      </c>
      <c r="M3632" s="54">
        <f>AUG!L133</f>
        <v/>
      </c>
      <c r="N3632" s="52">
        <f>AUG!M133</f>
        <v/>
      </c>
      <c r="O3632" s="52">
        <f>AUG!N133</f>
        <v/>
      </c>
      <c r="P3632" s="52">
        <f>AUG!O133</f>
        <v/>
      </c>
      <c r="Q3632" s="52">
        <f>AUG!P133</f>
        <v/>
      </c>
      <c r="R3632" s="52">
        <f>AUG!Q133</f>
        <v/>
      </c>
      <c r="S3632" s="54">
        <f>S3631+IF(X3632=0,0,M3632)</f>
        <v/>
      </c>
      <c r="T3632" s="55">
        <f>MAX(T3631,S3632)</f>
        <v/>
      </c>
      <c r="U3632" s="56">
        <f>S3632-T3632</f>
        <v/>
      </c>
      <c r="V3632" s="55">
        <f>IFERROR(SUMIFS(DATABASE!$M$5:$M$6004,DATABASE!$B$5:$B$6004,B3632,DATABASE!$X$5:$X$6004,1),0)</f>
        <v/>
      </c>
      <c r="W3632" s="57">
        <f>IFERROR(COUNTIFS(DATABASE!$B$5:$B$6004,B3632,DATABASE!$X$5:$X$6004,1),0)</f>
        <v/>
      </c>
      <c r="X3632" s="58">
        <f>--AND(ISNUMBER(B3632),C3632&lt;&gt;"",L3632&lt;&gt;"",M3632&lt;&gt;"")</f>
        <v/>
      </c>
    </row>
    <row r="3633" ht="15" customHeight="1" s="111">
      <c r="A3633" s="42" t="inlineStr">
        <is>
          <t>AUG</t>
        </is>
      </c>
      <c r="B3633" s="43">
        <f>AUG!A134</f>
        <v/>
      </c>
      <c r="C3633" s="44">
        <f>AUG!B134</f>
        <v/>
      </c>
      <c r="D3633" s="44">
        <f>AUG!C134</f>
        <v/>
      </c>
      <c r="E3633" s="44">
        <f>AUG!D134</f>
        <v/>
      </c>
      <c r="F3633" s="44">
        <f>AUG!E134</f>
        <v/>
      </c>
      <c r="G3633" s="44">
        <f>AUG!F134</f>
        <v/>
      </c>
      <c r="H3633" s="44">
        <f>AUG!G134</f>
        <v/>
      </c>
      <c r="I3633" s="45">
        <f>AUG!H134</f>
        <v/>
      </c>
      <c r="J3633" s="45">
        <f>AUG!I134</f>
        <v/>
      </c>
      <c r="K3633" s="44">
        <f>AUG!J134</f>
        <v/>
      </c>
      <c r="L3633" s="44">
        <f>AUG!K134</f>
        <v/>
      </c>
      <c r="M3633" s="46">
        <f>AUG!L134</f>
        <v/>
      </c>
      <c r="N3633" s="44">
        <f>AUG!M134</f>
        <v/>
      </c>
      <c r="O3633" s="44">
        <f>AUG!N134</f>
        <v/>
      </c>
      <c r="P3633" s="44">
        <f>AUG!O134</f>
        <v/>
      </c>
      <c r="Q3633" s="44">
        <f>AUG!P134</f>
        <v/>
      </c>
      <c r="R3633" s="44">
        <f>AUG!Q134</f>
        <v/>
      </c>
      <c r="S3633" s="46">
        <f>S3632+IF(X3633=0,0,M3633)</f>
        <v/>
      </c>
      <c r="T3633" s="47">
        <f>MAX(T3632,S3633)</f>
        <v/>
      </c>
      <c r="U3633" s="48">
        <f>S3633-T3633</f>
        <v/>
      </c>
      <c r="V3633" s="47">
        <f>IFERROR(SUMIFS(DATABASE!$M$5:$M$6004,DATABASE!$B$5:$B$6004,B3633,DATABASE!$X$5:$X$6004,1),0)</f>
        <v/>
      </c>
      <c r="W3633" s="31">
        <f>IFERROR(COUNTIFS(DATABASE!$B$5:$B$6004,B3633,DATABASE!$X$5:$X$6004,1),0)</f>
        <v/>
      </c>
      <c r="X3633" s="49">
        <f>--AND(ISNUMBER(B3633),C3633&lt;&gt;"",L3633&lt;&gt;"",M3633&lt;&gt;"")</f>
        <v/>
      </c>
    </row>
    <row r="3634" ht="15" customHeight="1" s="111">
      <c r="A3634" s="50" t="inlineStr">
        <is>
          <t>AUG</t>
        </is>
      </c>
      <c r="B3634" s="51">
        <f>AUG!A135</f>
        <v/>
      </c>
      <c r="C3634" s="52">
        <f>AUG!B135</f>
        <v/>
      </c>
      <c r="D3634" s="52">
        <f>AUG!C135</f>
        <v/>
      </c>
      <c r="E3634" s="52">
        <f>AUG!D135</f>
        <v/>
      </c>
      <c r="F3634" s="52">
        <f>AUG!E135</f>
        <v/>
      </c>
      <c r="G3634" s="52">
        <f>AUG!F135</f>
        <v/>
      </c>
      <c r="H3634" s="52">
        <f>AUG!G135</f>
        <v/>
      </c>
      <c r="I3634" s="53">
        <f>AUG!H135</f>
        <v/>
      </c>
      <c r="J3634" s="53">
        <f>AUG!I135</f>
        <v/>
      </c>
      <c r="K3634" s="52">
        <f>AUG!J135</f>
        <v/>
      </c>
      <c r="L3634" s="52">
        <f>AUG!K135</f>
        <v/>
      </c>
      <c r="M3634" s="54">
        <f>AUG!L135</f>
        <v/>
      </c>
      <c r="N3634" s="52">
        <f>AUG!M135</f>
        <v/>
      </c>
      <c r="O3634" s="52">
        <f>AUG!N135</f>
        <v/>
      </c>
      <c r="P3634" s="52">
        <f>AUG!O135</f>
        <v/>
      </c>
      <c r="Q3634" s="52">
        <f>AUG!P135</f>
        <v/>
      </c>
      <c r="R3634" s="52">
        <f>AUG!Q135</f>
        <v/>
      </c>
      <c r="S3634" s="54">
        <f>S3633+IF(X3634=0,0,M3634)</f>
        <v/>
      </c>
      <c r="T3634" s="55">
        <f>MAX(T3633,S3634)</f>
        <v/>
      </c>
      <c r="U3634" s="56">
        <f>S3634-T3634</f>
        <v/>
      </c>
      <c r="V3634" s="55">
        <f>IFERROR(SUMIFS(DATABASE!$M$5:$M$6004,DATABASE!$B$5:$B$6004,B3634,DATABASE!$X$5:$X$6004,1),0)</f>
        <v/>
      </c>
      <c r="W3634" s="57">
        <f>IFERROR(COUNTIFS(DATABASE!$B$5:$B$6004,B3634,DATABASE!$X$5:$X$6004,1),0)</f>
        <v/>
      </c>
      <c r="X3634" s="58">
        <f>--AND(ISNUMBER(B3634),C3634&lt;&gt;"",L3634&lt;&gt;"",M3634&lt;&gt;"")</f>
        <v/>
      </c>
    </row>
    <row r="3635" ht="15" customHeight="1" s="111">
      <c r="A3635" s="42" t="inlineStr">
        <is>
          <t>AUG</t>
        </is>
      </c>
      <c r="B3635" s="43">
        <f>AUG!A136</f>
        <v/>
      </c>
      <c r="C3635" s="44">
        <f>AUG!B136</f>
        <v/>
      </c>
      <c r="D3635" s="44">
        <f>AUG!C136</f>
        <v/>
      </c>
      <c r="E3635" s="44">
        <f>AUG!D136</f>
        <v/>
      </c>
      <c r="F3635" s="44">
        <f>AUG!E136</f>
        <v/>
      </c>
      <c r="G3635" s="44">
        <f>AUG!F136</f>
        <v/>
      </c>
      <c r="H3635" s="44">
        <f>AUG!G136</f>
        <v/>
      </c>
      <c r="I3635" s="45">
        <f>AUG!H136</f>
        <v/>
      </c>
      <c r="J3635" s="45">
        <f>AUG!I136</f>
        <v/>
      </c>
      <c r="K3635" s="44">
        <f>AUG!J136</f>
        <v/>
      </c>
      <c r="L3635" s="44">
        <f>AUG!K136</f>
        <v/>
      </c>
      <c r="M3635" s="46">
        <f>AUG!L136</f>
        <v/>
      </c>
      <c r="N3635" s="44">
        <f>AUG!M136</f>
        <v/>
      </c>
      <c r="O3635" s="44">
        <f>AUG!N136</f>
        <v/>
      </c>
      <c r="P3635" s="44">
        <f>AUG!O136</f>
        <v/>
      </c>
      <c r="Q3635" s="44">
        <f>AUG!P136</f>
        <v/>
      </c>
      <c r="R3635" s="44">
        <f>AUG!Q136</f>
        <v/>
      </c>
      <c r="S3635" s="46">
        <f>S3634+IF(X3635=0,0,M3635)</f>
        <v/>
      </c>
      <c r="T3635" s="47">
        <f>MAX(T3634,S3635)</f>
        <v/>
      </c>
      <c r="U3635" s="48">
        <f>S3635-T3635</f>
        <v/>
      </c>
      <c r="V3635" s="47">
        <f>IFERROR(SUMIFS(DATABASE!$M$5:$M$6004,DATABASE!$B$5:$B$6004,B3635,DATABASE!$X$5:$X$6004,1),0)</f>
        <v/>
      </c>
      <c r="W3635" s="31">
        <f>IFERROR(COUNTIFS(DATABASE!$B$5:$B$6004,B3635,DATABASE!$X$5:$X$6004,1),0)</f>
        <v/>
      </c>
      <c r="X3635" s="49">
        <f>--AND(ISNUMBER(B3635),C3635&lt;&gt;"",L3635&lt;&gt;"",M3635&lt;&gt;"")</f>
        <v/>
      </c>
    </row>
    <row r="3636" ht="15" customHeight="1" s="111">
      <c r="A3636" s="50" t="inlineStr">
        <is>
          <t>AUG</t>
        </is>
      </c>
      <c r="B3636" s="51">
        <f>AUG!A137</f>
        <v/>
      </c>
      <c r="C3636" s="52">
        <f>AUG!B137</f>
        <v/>
      </c>
      <c r="D3636" s="52">
        <f>AUG!C137</f>
        <v/>
      </c>
      <c r="E3636" s="52">
        <f>AUG!D137</f>
        <v/>
      </c>
      <c r="F3636" s="52">
        <f>AUG!E137</f>
        <v/>
      </c>
      <c r="G3636" s="52">
        <f>AUG!F137</f>
        <v/>
      </c>
      <c r="H3636" s="52">
        <f>AUG!G137</f>
        <v/>
      </c>
      <c r="I3636" s="53">
        <f>AUG!H137</f>
        <v/>
      </c>
      <c r="J3636" s="53">
        <f>AUG!I137</f>
        <v/>
      </c>
      <c r="K3636" s="52">
        <f>AUG!J137</f>
        <v/>
      </c>
      <c r="L3636" s="52">
        <f>AUG!K137</f>
        <v/>
      </c>
      <c r="M3636" s="54">
        <f>AUG!L137</f>
        <v/>
      </c>
      <c r="N3636" s="52">
        <f>AUG!M137</f>
        <v/>
      </c>
      <c r="O3636" s="52">
        <f>AUG!N137</f>
        <v/>
      </c>
      <c r="P3636" s="52">
        <f>AUG!O137</f>
        <v/>
      </c>
      <c r="Q3636" s="52">
        <f>AUG!P137</f>
        <v/>
      </c>
      <c r="R3636" s="52">
        <f>AUG!Q137</f>
        <v/>
      </c>
      <c r="S3636" s="54">
        <f>S3635+IF(X3636=0,0,M3636)</f>
        <v/>
      </c>
      <c r="T3636" s="55">
        <f>MAX(T3635,S3636)</f>
        <v/>
      </c>
      <c r="U3636" s="56">
        <f>S3636-T3636</f>
        <v/>
      </c>
      <c r="V3636" s="55">
        <f>IFERROR(SUMIFS(DATABASE!$M$5:$M$6004,DATABASE!$B$5:$B$6004,B3636,DATABASE!$X$5:$X$6004,1),0)</f>
        <v/>
      </c>
      <c r="W3636" s="57">
        <f>IFERROR(COUNTIFS(DATABASE!$B$5:$B$6004,B3636,DATABASE!$X$5:$X$6004,1),0)</f>
        <v/>
      </c>
      <c r="X3636" s="58">
        <f>--AND(ISNUMBER(B3636),C3636&lt;&gt;"",L3636&lt;&gt;"",M3636&lt;&gt;"")</f>
        <v/>
      </c>
    </row>
    <row r="3637" ht="15" customHeight="1" s="111">
      <c r="A3637" s="42" t="inlineStr">
        <is>
          <t>AUG</t>
        </is>
      </c>
      <c r="B3637" s="43">
        <f>AUG!A138</f>
        <v/>
      </c>
      <c r="C3637" s="44">
        <f>AUG!B138</f>
        <v/>
      </c>
      <c r="D3637" s="44">
        <f>AUG!C138</f>
        <v/>
      </c>
      <c r="E3637" s="44">
        <f>AUG!D138</f>
        <v/>
      </c>
      <c r="F3637" s="44">
        <f>AUG!E138</f>
        <v/>
      </c>
      <c r="G3637" s="44">
        <f>AUG!F138</f>
        <v/>
      </c>
      <c r="H3637" s="44">
        <f>AUG!G138</f>
        <v/>
      </c>
      <c r="I3637" s="45">
        <f>AUG!H138</f>
        <v/>
      </c>
      <c r="J3637" s="45">
        <f>AUG!I138</f>
        <v/>
      </c>
      <c r="K3637" s="44">
        <f>AUG!J138</f>
        <v/>
      </c>
      <c r="L3637" s="44">
        <f>AUG!K138</f>
        <v/>
      </c>
      <c r="M3637" s="46">
        <f>AUG!L138</f>
        <v/>
      </c>
      <c r="N3637" s="44">
        <f>AUG!M138</f>
        <v/>
      </c>
      <c r="O3637" s="44">
        <f>AUG!N138</f>
        <v/>
      </c>
      <c r="P3637" s="44">
        <f>AUG!O138</f>
        <v/>
      </c>
      <c r="Q3637" s="44">
        <f>AUG!P138</f>
        <v/>
      </c>
      <c r="R3637" s="44">
        <f>AUG!Q138</f>
        <v/>
      </c>
      <c r="S3637" s="46">
        <f>S3636+IF(X3637=0,0,M3637)</f>
        <v/>
      </c>
      <c r="T3637" s="47">
        <f>MAX(T3636,S3637)</f>
        <v/>
      </c>
      <c r="U3637" s="48">
        <f>S3637-T3637</f>
        <v/>
      </c>
      <c r="V3637" s="47">
        <f>IFERROR(SUMIFS(DATABASE!$M$5:$M$6004,DATABASE!$B$5:$B$6004,B3637,DATABASE!$X$5:$X$6004,1),0)</f>
        <v/>
      </c>
      <c r="W3637" s="31">
        <f>IFERROR(COUNTIFS(DATABASE!$B$5:$B$6004,B3637,DATABASE!$X$5:$X$6004,1),0)</f>
        <v/>
      </c>
      <c r="X3637" s="49">
        <f>--AND(ISNUMBER(B3637),C3637&lt;&gt;"",L3637&lt;&gt;"",M3637&lt;&gt;"")</f>
        <v/>
      </c>
    </row>
    <row r="3638" ht="15" customHeight="1" s="111">
      <c r="A3638" s="50" t="inlineStr">
        <is>
          <t>AUG</t>
        </is>
      </c>
      <c r="B3638" s="51">
        <f>AUG!A139</f>
        <v/>
      </c>
      <c r="C3638" s="52">
        <f>AUG!B139</f>
        <v/>
      </c>
      <c r="D3638" s="52">
        <f>AUG!C139</f>
        <v/>
      </c>
      <c r="E3638" s="52">
        <f>AUG!D139</f>
        <v/>
      </c>
      <c r="F3638" s="52">
        <f>AUG!E139</f>
        <v/>
      </c>
      <c r="G3638" s="52">
        <f>AUG!F139</f>
        <v/>
      </c>
      <c r="H3638" s="52">
        <f>AUG!G139</f>
        <v/>
      </c>
      <c r="I3638" s="53">
        <f>AUG!H139</f>
        <v/>
      </c>
      <c r="J3638" s="53">
        <f>AUG!I139</f>
        <v/>
      </c>
      <c r="K3638" s="52">
        <f>AUG!J139</f>
        <v/>
      </c>
      <c r="L3638" s="52">
        <f>AUG!K139</f>
        <v/>
      </c>
      <c r="M3638" s="54">
        <f>AUG!L139</f>
        <v/>
      </c>
      <c r="N3638" s="52">
        <f>AUG!M139</f>
        <v/>
      </c>
      <c r="O3638" s="52">
        <f>AUG!N139</f>
        <v/>
      </c>
      <c r="P3638" s="52">
        <f>AUG!O139</f>
        <v/>
      </c>
      <c r="Q3638" s="52">
        <f>AUG!P139</f>
        <v/>
      </c>
      <c r="R3638" s="52">
        <f>AUG!Q139</f>
        <v/>
      </c>
      <c r="S3638" s="54">
        <f>S3637+IF(X3638=0,0,M3638)</f>
        <v/>
      </c>
      <c r="T3638" s="55">
        <f>MAX(T3637,S3638)</f>
        <v/>
      </c>
      <c r="U3638" s="56">
        <f>S3638-T3638</f>
        <v/>
      </c>
      <c r="V3638" s="55">
        <f>IFERROR(SUMIFS(DATABASE!$M$5:$M$6004,DATABASE!$B$5:$B$6004,B3638,DATABASE!$X$5:$X$6004,1),0)</f>
        <v/>
      </c>
      <c r="W3638" s="57">
        <f>IFERROR(COUNTIFS(DATABASE!$B$5:$B$6004,B3638,DATABASE!$X$5:$X$6004,1),0)</f>
        <v/>
      </c>
      <c r="X3638" s="58">
        <f>--AND(ISNUMBER(B3638),C3638&lt;&gt;"",L3638&lt;&gt;"",M3638&lt;&gt;"")</f>
        <v/>
      </c>
    </row>
    <row r="3639" ht="15" customHeight="1" s="111">
      <c r="A3639" s="42" t="inlineStr">
        <is>
          <t>AUG</t>
        </is>
      </c>
      <c r="B3639" s="43">
        <f>AUG!A140</f>
        <v/>
      </c>
      <c r="C3639" s="44">
        <f>AUG!B140</f>
        <v/>
      </c>
      <c r="D3639" s="44">
        <f>AUG!C140</f>
        <v/>
      </c>
      <c r="E3639" s="44">
        <f>AUG!D140</f>
        <v/>
      </c>
      <c r="F3639" s="44">
        <f>AUG!E140</f>
        <v/>
      </c>
      <c r="G3639" s="44">
        <f>AUG!F140</f>
        <v/>
      </c>
      <c r="H3639" s="44">
        <f>AUG!G140</f>
        <v/>
      </c>
      <c r="I3639" s="45">
        <f>AUG!H140</f>
        <v/>
      </c>
      <c r="J3639" s="45">
        <f>AUG!I140</f>
        <v/>
      </c>
      <c r="K3639" s="44">
        <f>AUG!J140</f>
        <v/>
      </c>
      <c r="L3639" s="44">
        <f>AUG!K140</f>
        <v/>
      </c>
      <c r="M3639" s="46">
        <f>AUG!L140</f>
        <v/>
      </c>
      <c r="N3639" s="44">
        <f>AUG!M140</f>
        <v/>
      </c>
      <c r="O3639" s="44">
        <f>AUG!N140</f>
        <v/>
      </c>
      <c r="P3639" s="44">
        <f>AUG!O140</f>
        <v/>
      </c>
      <c r="Q3639" s="44">
        <f>AUG!P140</f>
        <v/>
      </c>
      <c r="R3639" s="44">
        <f>AUG!Q140</f>
        <v/>
      </c>
      <c r="S3639" s="46">
        <f>S3638+IF(X3639=0,0,M3639)</f>
        <v/>
      </c>
      <c r="T3639" s="47">
        <f>MAX(T3638,S3639)</f>
        <v/>
      </c>
      <c r="U3639" s="48">
        <f>S3639-T3639</f>
        <v/>
      </c>
      <c r="V3639" s="47">
        <f>IFERROR(SUMIFS(DATABASE!$M$5:$M$6004,DATABASE!$B$5:$B$6004,B3639,DATABASE!$X$5:$X$6004,1),0)</f>
        <v/>
      </c>
      <c r="W3639" s="31">
        <f>IFERROR(COUNTIFS(DATABASE!$B$5:$B$6004,B3639,DATABASE!$X$5:$X$6004,1),0)</f>
        <v/>
      </c>
      <c r="X3639" s="49">
        <f>--AND(ISNUMBER(B3639),C3639&lt;&gt;"",L3639&lt;&gt;"",M3639&lt;&gt;"")</f>
        <v/>
      </c>
    </row>
    <row r="3640" ht="15" customHeight="1" s="111">
      <c r="A3640" s="50" t="inlineStr">
        <is>
          <t>AUG</t>
        </is>
      </c>
      <c r="B3640" s="51">
        <f>AUG!A141</f>
        <v/>
      </c>
      <c r="C3640" s="52">
        <f>AUG!B141</f>
        <v/>
      </c>
      <c r="D3640" s="52">
        <f>AUG!C141</f>
        <v/>
      </c>
      <c r="E3640" s="52">
        <f>AUG!D141</f>
        <v/>
      </c>
      <c r="F3640" s="52">
        <f>AUG!E141</f>
        <v/>
      </c>
      <c r="G3640" s="52">
        <f>AUG!F141</f>
        <v/>
      </c>
      <c r="H3640" s="52">
        <f>AUG!G141</f>
        <v/>
      </c>
      <c r="I3640" s="53">
        <f>AUG!H141</f>
        <v/>
      </c>
      <c r="J3640" s="53">
        <f>AUG!I141</f>
        <v/>
      </c>
      <c r="K3640" s="52">
        <f>AUG!J141</f>
        <v/>
      </c>
      <c r="L3640" s="52">
        <f>AUG!K141</f>
        <v/>
      </c>
      <c r="M3640" s="54">
        <f>AUG!L141</f>
        <v/>
      </c>
      <c r="N3640" s="52">
        <f>AUG!M141</f>
        <v/>
      </c>
      <c r="O3640" s="52">
        <f>AUG!N141</f>
        <v/>
      </c>
      <c r="P3640" s="52">
        <f>AUG!O141</f>
        <v/>
      </c>
      <c r="Q3640" s="52">
        <f>AUG!P141</f>
        <v/>
      </c>
      <c r="R3640" s="52">
        <f>AUG!Q141</f>
        <v/>
      </c>
      <c r="S3640" s="54">
        <f>S3639+IF(X3640=0,0,M3640)</f>
        <v/>
      </c>
      <c r="T3640" s="55">
        <f>MAX(T3639,S3640)</f>
        <v/>
      </c>
      <c r="U3640" s="56">
        <f>S3640-T3640</f>
        <v/>
      </c>
      <c r="V3640" s="55">
        <f>IFERROR(SUMIFS(DATABASE!$M$5:$M$6004,DATABASE!$B$5:$B$6004,B3640,DATABASE!$X$5:$X$6004,1),0)</f>
        <v/>
      </c>
      <c r="W3640" s="57">
        <f>IFERROR(COUNTIFS(DATABASE!$B$5:$B$6004,B3640,DATABASE!$X$5:$X$6004,1),0)</f>
        <v/>
      </c>
      <c r="X3640" s="58">
        <f>--AND(ISNUMBER(B3640),C3640&lt;&gt;"",L3640&lt;&gt;"",M3640&lt;&gt;"")</f>
        <v/>
      </c>
    </row>
    <row r="3641" ht="15" customHeight="1" s="111">
      <c r="A3641" s="42" t="inlineStr">
        <is>
          <t>AUG</t>
        </is>
      </c>
      <c r="B3641" s="43">
        <f>AUG!A142</f>
        <v/>
      </c>
      <c r="C3641" s="44">
        <f>AUG!B142</f>
        <v/>
      </c>
      <c r="D3641" s="44">
        <f>AUG!C142</f>
        <v/>
      </c>
      <c r="E3641" s="44">
        <f>AUG!D142</f>
        <v/>
      </c>
      <c r="F3641" s="44">
        <f>AUG!E142</f>
        <v/>
      </c>
      <c r="G3641" s="44">
        <f>AUG!F142</f>
        <v/>
      </c>
      <c r="H3641" s="44">
        <f>AUG!G142</f>
        <v/>
      </c>
      <c r="I3641" s="45">
        <f>AUG!H142</f>
        <v/>
      </c>
      <c r="J3641" s="45">
        <f>AUG!I142</f>
        <v/>
      </c>
      <c r="K3641" s="44">
        <f>AUG!J142</f>
        <v/>
      </c>
      <c r="L3641" s="44">
        <f>AUG!K142</f>
        <v/>
      </c>
      <c r="M3641" s="46">
        <f>AUG!L142</f>
        <v/>
      </c>
      <c r="N3641" s="44">
        <f>AUG!M142</f>
        <v/>
      </c>
      <c r="O3641" s="44">
        <f>AUG!N142</f>
        <v/>
      </c>
      <c r="P3641" s="44">
        <f>AUG!O142</f>
        <v/>
      </c>
      <c r="Q3641" s="44">
        <f>AUG!P142</f>
        <v/>
      </c>
      <c r="R3641" s="44">
        <f>AUG!Q142</f>
        <v/>
      </c>
      <c r="S3641" s="46">
        <f>S3640+IF(X3641=0,0,M3641)</f>
        <v/>
      </c>
      <c r="T3641" s="47">
        <f>MAX(T3640,S3641)</f>
        <v/>
      </c>
      <c r="U3641" s="48">
        <f>S3641-T3641</f>
        <v/>
      </c>
      <c r="V3641" s="47">
        <f>IFERROR(SUMIFS(DATABASE!$M$5:$M$6004,DATABASE!$B$5:$B$6004,B3641,DATABASE!$X$5:$X$6004,1),0)</f>
        <v/>
      </c>
      <c r="W3641" s="31">
        <f>IFERROR(COUNTIFS(DATABASE!$B$5:$B$6004,B3641,DATABASE!$X$5:$X$6004,1),0)</f>
        <v/>
      </c>
      <c r="X3641" s="49">
        <f>--AND(ISNUMBER(B3641),C3641&lt;&gt;"",L3641&lt;&gt;"",M3641&lt;&gt;"")</f>
        <v/>
      </c>
    </row>
    <row r="3642" ht="15" customHeight="1" s="111">
      <c r="A3642" s="50" t="inlineStr">
        <is>
          <t>AUG</t>
        </is>
      </c>
      <c r="B3642" s="51">
        <f>AUG!A143</f>
        <v/>
      </c>
      <c r="C3642" s="52">
        <f>AUG!B143</f>
        <v/>
      </c>
      <c r="D3642" s="52">
        <f>AUG!C143</f>
        <v/>
      </c>
      <c r="E3642" s="52">
        <f>AUG!D143</f>
        <v/>
      </c>
      <c r="F3642" s="52">
        <f>AUG!E143</f>
        <v/>
      </c>
      <c r="G3642" s="52">
        <f>AUG!F143</f>
        <v/>
      </c>
      <c r="H3642" s="52">
        <f>AUG!G143</f>
        <v/>
      </c>
      <c r="I3642" s="53">
        <f>AUG!H143</f>
        <v/>
      </c>
      <c r="J3642" s="53">
        <f>AUG!I143</f>
        <v/>
      </c>
      <c r="K3642" s="52">
        <f>AUG!J143</f>
        <v/>
      </c>
      <c r="L3642" s="52">
        <f>AUG!K143</f>
        <v/>
      </c>
      <c r="M3642" s="54">
        <f>AUG!L143</f>
        <v/>
      </c>
      <c r="N3642" s="52">
        <f>AUG!M143</f>
        <v/>
      </c>
      <c r="O3642" s="52">
        <f>AUG!N143</f>
        <v/>
      </c>
      <c r="P3642" s="52">
        <f>AUG!O143</f>
        <v/>
      </c>
      <c r="Q3642" s="52">
        <f>AUG!P143</f>
        <v/>
      </c>
      <c r="R3642" s="52">
        <f>AUG!Q143</f>
        <v/>
      </c>
      <c r="S3642" s="54">
        <f>S3641+IF(X3642=0,0,M3642)</f>
        <v/>
      </c>
      <c r="T3642" s="55">
        <f>MAX(T3641,S3642)</f>
        <v/>
      </c>
      <c r="U3642" s="56">
        <f>S3642-T3642</f>
        <v/>
      </c>
      <c r="V3642" s="55">
        <f>IFERROR(SUMIFS(DATABASE!$M$5:$M$6004,DATABASE!$B$5:$B$6004,B3642,DATABASE!$X$5:$X$6004,1),0)</f>
        <v/>
      </c>
      <c r="W3642" s="57">
        <f>IFERROR(COUNTIFS(DATABASE!$B$5:$B$6004,B3642,DATABASE!$X$5:$X$6004,1),0)</f>
        <v/>
      </c>
      <c r="X3642" s="58">
        <f>--AND(ISNUMBER(B3642),C3642&lt;&gt;"",L3642&lt;&gt;"",M3642&lt;&gt;"")</f>
        <v/>
      </c>
    </row>
    <row r="3643" ht="15" customHeight="1" s="111">
      <c r="A3643" s="42" t="inlineStr">
        <is>
          <t>AUG</t>
        </is>
      </c>
      <c r="B3643" s="43">
        <f>AUG!A144</f>
        <v/>
      </c>
      <c r="C3643" s="44">
        <f>AUG!B144</f>
        <v/>
      </c>
      <c r="D3643" s="44">
        <f>AUG!C144</f>
        <v/>
      </c>
      <c r="E3643" s="44">
        <f>AUG!D144</f>
        <v/>
      </c>
      <c r="F3643" s="44">
        <f>AUG!E144</f>
        <v/>
      </c>
      <c r="G3643" s="44">
        <f>AUG!F144</f>
        <v/>
      </c>
      <c r="H3643" s="44">
        <f>AUG!G144</f>
        <v/>
      </c>
      <c r="I3643" s="45">
        <f>AUG!H144</f>
        <v/>
      </c>
      <c r="J3643" s="45">
        <f>AUG!I144</f>
        <v/>
      </c>
      <c r="K3643" s="44">
        <f>AUG!J144</f>
        <v/>
      </c>
      <c r="L3643" s="44">
        <f>AUG!K144</f>
        <v/>
      </c>
      <c r="M3643" s="46">
        <f>AUG!L144</f>
        <v/>
      </c>
      <c r="N3643" s="44">
        <f>AUG!M144</f>
        <v/>
      </c>
      <c r="O3643" s="44">
        <f>AUG!N144</f>
        <v/>
      </c>
      <c r="P3643" s="44">
        <f>AUG!O144</f>
        <v/>
      </c>
      <c r="Q3643" s="44">
        <f>AUG!P144</f>
        <v/>
      </c>
      <c r="R3643" s="44">
        <f>AUG!Q144</f>
        <v/>
      </c>
      <c r="S3643" s="46">
        <f>S3642+IF(X3643=0,0,M3643)</f>
        <v/>
      </c>
      <c r="T3643" s="47">
        <f>MAX(T3642,S3643)</f>
        <v/>
      </c>
      <c r="U3643" s="48">
        <f>S3643-T3643</f>
        <v/>
      </c>
      <c r="V3643" s="47">
        <f>IFERROR(SUMIFS(DATABASE!$M$5:$M$6004,DATABASE!$B$5:$B$6004,B3643,DATABASE!$X$5:$X$6004,1),0)</f>
        <v/>
      </c>
      <c r="W3643" s="31">
        <f>IFERROR(COUNTIFS(DATABASE!$B$5:$B$6004,B3643,DATABASE!$X$5:$X$6004,1),0)</f>
        <v/>
      </c>
      <c r="X3643" s="49">
        <f>--AND(ISNUMBER(B3643),C3643&lt;&gt;"",L3643&lt;&gt;"",M3643&lt;&gt;"")</f>
        <v/>
      </c>
    </row>
    <row r="3644" ht="15" customHeight="1" s="111">
      <c r="A3644" s="50" t="inlineStr">
        <is>
          <t>AUG</t>
        </is>
      </c>
      <c r="B3644" s="51">
        <f>AUG!A145</f>
        <v/>
      </c>
      <c r="C3644" s="52">
        <f>AUG!B145</f>
        <v/>
      </c>
      <c r="D3644" s="52">
        <f>AUG!C145</f>
        <v/>
      </c>
      <c r="E3644" s="52">
        <f>AUG!D145</f>
        <v/>
      </c>
      <c r="F3644" s="52">
        <f>AUG!E145</f>
        <v/>
      </c>
      <c r="G3644" s="52">
        <f>AUG!F145</f>
        <v/>
      </c>
      <c r="H3644" s="52">
        <f>AUG!G145</f>
        <v/>
      </c>
      <c r="I3644" s="53">
        <f>AUG!H145</f>
        <v/>
      </c>
      <c r="J3644" s="53">
        <f>AUG!I145</f>
        <v/>
      </c>
      <c r="K3644" s="52">
        <f>AUG!J145</f>
        <v/>
      </c>
      <c r="L3644" s="52">
        <f>AUG!K145</f>
        <v/>
      </c>
      <c r="M3644" s="54">
        <f>AUG!L145</f>
        <v/>
      </c>
      <c r="N3644" s="52">
        <f>AUG!M145</f>
        <v/>
      </c>
      <c r="O3644" s="52">
        <f>AUG!N145</f>
        <v/>
      </c>
      <c r="P3644" s="52">
        <f>AUG!O145</f>
        <v/>
      </c>
      <c r="Q3644" s="52">
        <f>AUG!P145</f>
        <v/>
      </c>
      <c r="R3644" s="52">
        <f>AUG!Q145</f>
        <v/>
      </c>
      <c r="S3644" s="54">
        <f>S3643+IF(X3644=0,0,M3644)</f>
        <v/>
      </c>
      <c r="T3644" s="55">
        <f>MAX(T3643,S3644)</f>
        <v/>
      </c>
      <c r="U3644" s="56">
        <f>S3644-T3644</f>
        <v/>
      </c>
      <c r="V3644" s="55">
        <f>IFERROR(SUMIFS(DATABASE!$M$5:$M$6004,DATABASE!$B$5:$B$6004,B3644,DATABASE!$X$5:$X$6004,1),0)</f>
        <v/>
      </c>
      <c r="W3644" s="57">
        <f>IFERROR(COUNTIFS(DATABASE!$B$5:$B$6004,B3644,DATABASE!$X$5:$X$6004,1),0)</f>
        <v/>
      </c>
      <c r="X3644" s="58">
        <f>--AND(ISNUMBER(B3644),C3644&lt;&gt;"",L3644&lt;&gt;"",M3644&lt;&gt;"")</f>
        <v/>
      </c>
    </row>
    <row r="3645" ht="15" customHeight="1" s="111">
      <c r="A3645" s="42" t="inlineStr">
        <is>
          <t>AUG</t>
        </is>
      </c>
      <c r="B3645" s="43">
        <f>AUG!A146</f>
        <v/>
      </c>
      <c r="C3645" s="44">
        <f>AUG!B146</f>
        <v/>
      </c>
      <c r="D3645" s="44">
        <f>AUG!C146</f>
        <v/>
      </c>
      <c r="E3645" s="44">
        <f>AUG!D146</f>
        <v/>
      </c>
      <c r="F3645" s="44">
        <f>AUG!E146</f>
        <v/>
      </c>
      <c r="G3645" s="44">
        <f>AUG!F146</f>
        <v/>
      </c>
      <c r="H3645" s="44">
        <f>AUG!G146</f>
        <v/>
      </c>
      <c r="I3645" s="45">
        <f>AUG!H146</f>
        <v/>
      </c>
      <c r="J3645" s="45">
        <f>AUG!I146</f>
        <v/>
      </c>
      <c r="K3645" s="44">
        <f>AUG!J146</f>
        <v/>
      </c>
      <c r="L3645" s="44">
        <f>AUG!K146</f>
        <v/>
      </c>
      <c r="M3645" s="46">
        <f>AUG!L146</f>
        <v/>
      </c>
      <c r="N3645" s="44">
        <f>AUG!M146</f>
        <v/>
      </c>
      <c r="O3645" s="44">
        <f>AUG!N146</f>
        <v/>
      </c>
      <c r="P3645" s="44">
        <f>AUG!O146</f>
        <v/>
      </c>
      <c r="Q3645" s="44">
        <f>AUG!P146</f>
        <v/>
      </c>
      <c r="R3645" s="44">
        <f>AUG!Q146</f>
        <v/>
      </c>
      <c r="S3645" s="46">
        <f>S3644+IF(X3645=0,0,M3645)</f>
        <v/>
      </c>
      <c r="T3645" s="47">
        <f>MAX(T3644,S3645)</f>
        <v/>
      </c>
      <c r="U3645" s="48">
        <f>S3645-T3645</f>
        <v/>
      </c>
      <c r="V3645" s="47">
        <f>IFERROR(SUMIFS(DATABASE!$M$5:$M$6004,DATABASE!$B$5:$B$6004,B3645,DATABASE!$X$5:$X$6004,1),0)</f>
        <v/>
      </c>
      <c r="W3645" s="31">
        <f>IFERROR(COUNTIFS(DATABASE!$B$5:$B$6004,B3645,DATABASE!$X$5:$X$6004,1),0)</f>
        <v/>
      </c>
      <c r="X3645" s="49">
        <f>--AND(ISNUMBER(B3645),C3645&lt;&gt;"",L3645&lt;&gt;"",M3645&lt;&gt;"")</f>
        <v/>
      </c>
    </row>
    <row r="3646" ht="15" customHeight="1" s="111">
      <c r="A3646" s="50" t="inlineStr">
        <is>
          <t>AUG</t>
        </is>
      </c>
      <c r="B3646" s="51">
        <f>AUG!A147</f>
        <v/>
      </c>
      <c r="C3646" s="52">
        <f>AUG!B147</f>
        <v/>
      </c>
      <c r="D3646" s="52">
        <f>AUG!C147</f>
        <v/>
      </c>
      <c r="E3646" s="52">
        <f>AUG!D147</f>
        <v/>
      </c>
      <c r="F3646" s="52">
        <f>AUG!E147</f>
        <v/>
      </c>
      <c r="G3646" s="52">
        <f>AUG!F147</f>
        <v/>
      </c>
      <c r="H3646" s="52">
        <f>AUG!G147</f>
        <v/>
      </c>
      <c r="I3646" s="53">
        <f>AUG!H147</f>
        <v/>
      </c>
      <c r="J3646" s="53">
        <f>AUG!I147</f>
        <v/>
      </c>
      <c r="K3646" s="52">
        <f>AUG!J147</f>
        <v/>
      </c>
      <c r="L3646" s="52">
        <f>AUG!K147</f>
        <v/>
      </c>
      <c r="M3646" s="54">
        <f>AUG!L147</f>
        <v/>
      </c>
      <c r="N3646" s="52">
        <f>AUG!M147</f>
        <v/>
      </c>
      <c r="O3646" s="52">
        <f>AUG!N147</f>
        <v/>
      </c>
      <c r="P3646" s="52">
        <f>AUG!O147</f>
        <v/>
      </c>
      <c r="Q3646" s="52">
        <f>AUG!P147</f>
        <v/>
      </c>
      <c r="R3646" s="52">
        <f>AUG!Q147</f>
        <v/>
      </c>
      <c r="S3646" s="54">
        <f>S3645+IF(X3646=0,0,M3646)</f>
        <v/>
      </c>
      <c r="T3646" s="55">
        <f>MAX(T3645,S3646)</f>
        <v/>
      </c>
      <c r="U3646" s="56">
        <f>S3646-T3646</f>
        <v/>
      </c>
      <c r="V3646" s="55">
        <f>IFERROR(SUMIFS(DATABASE!$M$5:$M$6004,DATABASE!$B$5:$B$6004,B3646,DATABASE!$X$5:$X$6004,1),0)</f>
        <v/>
      </c>
      <c r="W3646" s="57">
        <f>IFERROR(COUNTIFS(DATABASE!$B$5:$B$6004,B3646,DATABASE!$X$5:$X$6004,1),0)</f>
        <v/>
      </c>
      <c r="X3646" s="58">
        <f>--AND(ISNUMBER(B3646),C3646&lt;&gt;"",L3646&lt;&gt;"",M3646&lt;&gt;"")</f>
        <v/>
      </c>
    </row>
    <row r="3647" ht="15" customHeight="1" s="111">
      <c r="A3647" s="42" t="inlineStr">
        <is>
          <t>AUG</t>
        </is>
      </c>
      <c r="B3647" s="43">
        <f>AUG!A148</f>
        <v/>
      </c>
      <c r="C3647" s="44">
        <f>AUG!B148</f>
        <v/>
      </c>
      <c r="D3647" s="44">
        <f>AUG!C148</f>
        <v/>
      </c>
      <c r="E3647" s="44">
        <f>AUG!D148</f>
        <v/>
      </c>
      <c r="F3647" s="44">
        <f>AUG!E148</f>
        <v/>
      </c>
      <c r="G3647" s="44">
        <f>AUG!F148</f>
        <v/>
      </c>
      <c r="H3647" s="44">
        <f>AUG!G148</f>
        <v/>
      </c>
      <c r="I3647" s="45">
        <f>AUG!H148</f>
        <v/>
      </c>
      <c r="J3647" s="45">
        <f>AUG!I148</f>
        <v/>
      </c>
      <c r="K3647" s="44">
        <f>AUG!J148</f>
        <v/>
      </c>
      <c r="L3647" s="44">
        <f>AUG!K148</f>
        <v/>
      </c>
      <c r="M3647" s="46">
        <f>AUG!L148</f>
        <v/>
      </c>
      <c r="N3647" s="44">
        <f>AUG!M148</f>
        <v/>
      </c>
      <c r="O3647" s="44">
        <f>AUG!N148</f>
        <v/>
      </c>
      <c r="P3647" s="44">
        <f>AUG!O148</f>
        <v/>
      </c>
      <c r="Q3647" s="44">
        <f>AUG!P148</f>
        <v/>
      </c>
      <c r="R3647" s="44">
        <f>AUG!Q148</f>
        <v/>
      </c>
      <c r="S3647" s="46">
        <f>S3646+IF(X3647=0,0,M3647)</f>
        <v/>
      </c>
      <c r="T3647" s="47">
        <f>MAX(T3646,S3647)</f>
        <v/>
      </c>
      <c r="U3647" s="48">
        <f>S3647-T3647</f>
        <v/>
      </c>
      <c r="V3647" s="47">
        <f>IFERROR(SUMIFS(DATABASE!$M$5:$M$6004,DATABASE!$B$5:$B$6004,B3647,DATABASE!$X$5:$X$6004,1),0)</f>
        <v/>
      </c>
      <c r="W3647" s="31">
        <f>IFERROR(COUNTIFS(DATABASE!$B$5:$B$6004,B3647,DATABASE!$X$5:$X$6004,1),0)</f>
        <v/>
      </c>
      <c r="X3647" s="49">
        <f>--AND(ISNUMBER(B3647),C3647&lt;&gt;"",L3647&lt;&gt;"",M3647&lt;&gt;"")</f>
        <v/>
      </c>
    </row>
    <row r="3648" ht="15" customHeight="1" s="111">
      <c r="A3648" s="50" t="inlineStr">
        <is>
          <t>AUG</t>
        </is>
      </c>
      <c r="B3648" s="51">
        <f>AUG!A149</f>
        <v/>
      </c>
      <c r="C3648" s="52">
        <f>AUG!B149</f>
        <v/>
      </c>
      <c r="D3648" s="52">
        <f>AUG!C149</f>
        <v/>
      </c>
      <c r="E3648" s="52">
        <f>AUG!D149</f>
        <v/>
      </c>
      <c r="F3648" s="52">
        <f>AUG!E149</f>
        <v/>
      </c>
      <c r="G3648" s="52">
        <f>AUG!F149</f>
        <v/>
      </c>
      <c r="H3648" s="52">
        <f>AUG!G149</f>
        <v/>
      </c>
      <c r="I3648" s="53">
        <f>AUG!H149</f>
        <v/>
      </c>
      <c r="J3648" s="53">
        <f>AUG!I149</f>
        <v/>
      </c>
      <c r="K3648" s="52">
        <f>AUG!J149</f>
        <v/>
      </c>
      <c r="L3648" s="52">
        <f>AUG!K149</f>
        <v/>
      </c>
      <c r="M3648" s="54">
        <f>AUG!L149</f>
        <v/>
      </c>
      <c r="N3648" s="52">
        <f>AUG!M149</f>
        <v/>
      </c>
      <c r="O3648" s="52">
        <f>AUG!N149</f>
        <v/>
      </c>
      <c r="P3648" s="52">
        <f>AUG!O149</f>
        <v/>
      </c>
      <c r="Q3648" s="52">
        <f>AUG!P149</f>
        <v/>
      </c>
      <c r="R3648" s="52">
        <f>AUG!Q149</f>
        <v/>
      </c>
      <c r="S3648" s="54">
        <f>S3647+IF(X3648=0,0,M3648)</f>
        <v/>
      </c>
      <c r="T3648" s="55">
        <f>MAX(T3647,S3648)</f>
        <v/>
      </c>
      <c r="U3648" s="56">
        <f>S3648-T3648</f>
        <v/>
      </c>
      <c r="V3648" s="55">
        <f>IFERROR(SUMIFS(DATABASE!$M$5:$M$6004,DATABASE!$B$5:$B$6004,B3648,DATABASE!$X$5:$X$6004,1),0)</f>
        <v/>
      </c>
      <c r="W3648" s="57">
        <f>IFERROR(COUNTIFS(DATABASE!$B$5:$B$6004,B3648,DATABASE!$X$5:$X$6004,1),0)</f>
        <v/>
      </c>
      <c r="X3648" s="58">
        <f>--AND(ISNUMBER(B3648),C3648&lt;&gt;"",L3648&lt;&gt;"",M3648&lt;&gt;"")</f>
        <v/>
      </c>
    </row>
    <row r="3649" ht="15" customHeight="1" s="111">
      <c r="A3649" s="42" t="inlineStr">
        <is>
          <t>AUG</t>
        </is>
      </c>
      <c r="B3649" s="43">
        <f>AUG!A150</f>
        <v/>
      </c>
      <c r="C3649" s="44">
        <f>AUG!B150</f>
        <v/>
      </c>
      <c r="D3649" s="44">
        <f>AUG!C150</f>
        <v/>
      </c>
      <c r="E3649" s="44">
        <f>AUG!D150</f>
        <v/>
      </c>
      <c r="F3649" s="44">
        <f>AUG!E150</f>
        <v/>
      </c>
      <c r="G3649" s="44">
        <f>AUG!F150</f>
        <v/>
      </c>
      <c r="H3649" s="44">
        <f>AUG!G150</f>
        <v/>
      </c>
      <c r="I3649" s="45">
        <f>AUG!H150</f>
        <v/>
      </c>
      <c r="J3649" s="45">
        <f>AUG!I150</f>
        <v/>
      </c>
      <c r="K3649" s="44">
        <f>AUG!J150</f>
        <v/>
      </c>
      <c r="L3649" s="44">
        <f>AUG!K150</f>
        <v/>
      </c>
      <c r="M3649" s="46">
        <f>AUG!L150</f>
        <v/>
      </c>
      <c r="N3649" s="44">
        <f>AUG!M150</f>
        <v/>
      </c>
      <c r="O3649" s="44">
        <f>AUG!N150</f>
        <v/>
      </c>
      <c r="P3649" s="44">
        <f>AUG!O150</f>
        <v/>
      </c>
      <c r="Q3649" s="44">
        <f>AUG!P150</f>
        <v/>
      </c>
      <c r="R3649" s="44">
        <f>AUG!Q150</f>
        <v/>
      </c>
      <c r="S3649" s="46">
        <f>S3648+IF(X3649=0,0,M3649)</f>
        <v/>
      </c>
      <c r="T3649" s="47">
        <f>MAX(T3648,S3649)</f>
        <v/>
      </c>
      <c r="U3649" s="48">
        <f>S3649-T3649</f>
        <v/>
      </c>
      <c r="V3649" s="47">
        <f>IFERROR(SUMIFS(DATABASE!$M$5:$M$6004,DATABASE!$B$5:$B$6004,B3649,DATABASE!$X$5:$X$6004,1),0)</f>
        <v/>
      </c>
      <c r="W3649" s="31">
        <f>IFERROR(COUNTIFS(DATABASE!$B$5:$B$6004,B3649,DATABASE!$X$5:$X$6004,1),0)</f>
        <v/>
      </c>
      <c r="X3649" s="49">
        <f>--AND(ISNUMBER(B3649),C3649&lt;&gt;"",L3649&lt;&gt;"",M3649&lt;&gt;"")</f>
        <v/>
      </c>
    </row>
    <row r="3650" ht="15" customHeight="1" s="111">
      <c r="A3650" s="50" t="inlineStr">
        <is>
          <t>AUG</t>
        </is>
      </c>
      <c r="B3650" s="51">
        <f>AUG!A151</f>
        <v/>
      </c>
      <c r="C3650" s="52">
        <f>AUG!B151</f>
        <v/>
      </c>
      <c r="D3650" s="52">
        <f>AUG!C151</f>
        <v/>
      </c>
      <c r="E3650" s="52">
        <f>AUG!D151</f>
        <v/>
      </c>
      <c r="F3650" s="52">
        <f>AUG!E151</f>
        <v/>
      </c>
      <c r="G3650" s="52">
        <f>AUG!F151</f>
        <v/>
      </c>
      <c r="H3650" s="52">
        <f>AUG!G151</f>
        <v/>
      </c>
      <c r="I3650" s="53">
        <f>AUG!H151</f>
        <v/>
      </c>
      <c r="J3650" s="53">
        <f>AUG!I151</f>
        <v/>
      </c>
      <c r="K3650" s="52">
        <f>AUG!J151</f>
        <v/>
      </c>
      <c r="L3650" s="52">
        <f>AUG!K151</f>
        <v/>
      </c>
      <c r="M3650" s="54">
        <f>AUG!L151</f>
        <v/>
      </c>
      <c r="N3650" s="52">
        <f>AUG!M151</f>
        <v/>
      </c>
      <c r="O3650" s="52">
        <f>AUG!N151</f>
        <v/>
      </c>
      <c r="P3650" s="52">
        <f>AUG!O151</f>
        <v/>
      </c>
      <c r="Q3650" s="52">
        <f>AUG!P151</f>
        <v/>
      </c>
      <c r="R3650" s="52">
        <f>AUG!Q151</f>
        <v/>
      </c>
      <c r="S3650" s="54">
        <f>S3649+IF(X3650=0,0,M3650)</f>
        <v/>
      </c>
      <c r="T3650" s="55">
        <f>MAX(T3649,S3650)</f>
        <v/>
      </c>
      <c r="U3650" s="56">
        <f>S3650-T3650</f>
        <v/>
      </c>
      <c r="V3650" s="55">
        <f>IFERROR(SUMIFS(DATABASE!$M$5:$M$6004,DATABASE!$B$5:$B$6004,B3650,DATABASE!$X$5:$X$6004,1),0)</f>
        <v/>
      </c>
      <c r="W3650" s="57">
        <f>IFERROR(COUNTIFS(DATABASE!$B$5:$B$6004,B3650,DATABASE!$X$5:$X$6004,1),0)</f>
        <v/>
      </c>
      <c r="X3650" s="58">
        <f>--AND(ISNUMBER(B3650),C3650&lt;&gt;"",L3650&lt;&gt;"",M3650&lt;&gt;"")</f>
        <v/>
      </c>
    </row>
    <row r="3651" ht="15" customHeight="1" s="111">
      <c r="A3651" s="42" t="inlineStr">
        <is>
          <t>AUG</t>
        </is>
      </c>
      <c r="B3651" s="43">
        <f>AUG!A152</f>
        <v/>
      </c>
      <c r="C3651" s="44">
        <f>AUG!B152</f>
        <v/>
      </c>
      <c r="D3651" s="44">
        <f>AUG!C152</f>
        <v/>
      </c>
      <c r="E3651" s="44">
        <f>AUG!D152</f>
        <v/>
      </c>
      <c r="F3651" s="44">
        <f>AUG!E152</f>
        <v/>
      </c>
      <c r="G3651" s="44">
        <f>AUG!F152</f>
        <v/>
      </c>
      <c r="H3651" s="44">
        <f>AUG!G152</f>
        <v/>
      </c>
      <c r="I3651" s="45">
        <f>AUG!H152</f>
        <v/>
      </c>
      <c r="J3651" s="45">
        <f>AUG!I152</f>
        <v/>
      </c>
      <c r="K3651" s="44">
        <f>AUG!J152</f>
        <v/>
      </c>
      <c r="L3651" s="44">
        <f>AUG!K152</f>
        <v/>
      </c>
      <c r="M3651" s="46">
        <f>AUG!L152</f>
        <v/>
      </c>
      <c r="N3651" s="44">
        <f>AUG!M152</f>
        <v/>
      </c>
      <c r="O3651" s="44">
        <f>AUG!N152</f>
        <v/>
      </c>
      <c r="P3651" s="44">
        <f>AUG!O152</f>
        <v/>
      </c>
      <c r="Q3651" s="44">
        <f>AUG!P152</f>
        <v/>
      </c>
      <c r="R3651" s="44">
        <f>AUG!Q152</f>
        <v/>
      </c>
      <c r="S3651" s="46">
        <f>S3650+IF(X3651=0,0,M3651)</f>
        <v/>
      </c>
      <c r="T3651" s="47">
        <f>MAX(T3650,S3651)</f>
        <v/>
      </c>
      <c r="U3651" s="48">
        <f>S3651-T3651</f>
        <v/>
      </c>
      <c r="V3651" s="47">
        <f>IFERROR(SUMIFS(DATABASE!$M$5:$M$6004,DATABASE!$B$5:$B$6004,B3651,DATABASE!$X$5:$X$6004,1),0)</f>
        <v/>
      </c>
      <c r="W3651" s="31">
        <f>IFERROR(COUNTIFS(DATABASE!$B$5:$B$6004,B3651,DATABASE!$X$5:$X$6004,1),0)</f>
        <v/>
      </c>
      <c r="X3651" s="49">
        <f>--AND(ISNUMBER(B3651),C3651&lt;&gt;"",L3651&lt;&gt;"",M3651&lt;&gt;"")</f>
        <v/>
      </c>
    </row>
    <row r="3652" ht="15" customHeight="1" s="111">
      <c r="A3652" s="50" t="inlineStr">
        <is>
          <t>AUG</t>
        </is>
      </c>
      <c r="B3652" s="51">
        <f>AUG!A153</f>
        <v/>
      </c>
      <c r="C3652" s="52">
        <f>AUG!B153</f>
        <v/>
      </c>
      <c r="D3652" s="52">
        <f>AUG!C153</f>
        <v/>
      </c>
      <c r="E3652" s="52">
        <f>AUG!D153</f>
        <v/>
      </c>
      <c r="F3652" s="52">
        <f>AUG!E153</f>
        <v/>
      </c>
      <c r="G3652" s="52">
        <f>AUG!F153</f>
        <v/>
      </c>
      <c r="H3652" s="52">
        <f>AUG!G153</f>
        <v/>
      </c>
      <c r="I3652" s="53">
        <f>AUG!H153</f>
        <v/>
      </c>
      <c r="J3652" s="53">
        <f>AUG!I153</f>
        <v/>
      </c>
      <c r="K3652" s="52">
        <f>AUG!J153</f>
        <v/>
      </c>
      <c r="L3652" s="52">
        <f>AUG!K153</f>
        <v/>
      </c>
      <c r="M3652" s="54">
        <f>AUG!L153</f>
        <v/>
      </c>
      <c r="N3652" s="52">
        <f>AUG!M153</f>
        <v/>
      </c>
      <c r="O3652" s="52">
        <f>AUG!N153</f>
        <v/>
      </c>
      <c r="P3652" s="52">
        <f>AUG!O153</f>
        <v/>
      </c>
      <c r="Q3652" s="52">
        <f>AUG!P153</f>
        <v/>
      </c>
      <c r="R3652" s="52">
        <f>AUG!Q153</f>
        <v/>
      </c>
      <c r="S3652" s="54">
        <f>S3651+IF(X3652=0,0,M3652)</f>
        <v/>
      </c>
      <c r="T3652" s="55">
        <f>MAX(T3651,S3652)</f>
        <v/>
      </c>
      <c r="U3652" s="56">
        <f>S3652-T3652</f>
        <v/>
      </c>
      <c r="V3652" s="55">
        <f>IFERROR(SUMIFS(DATABASE!$M$5:$M$6004,DATABASE!$B$5:$B$6004,B3652,DATABASE!$X$5:$X$6004,1),0)</f>
        <v/>
      </c>
      <c r="W3652" s="57">
        <f>IFERROR(COUNTIFS(DATABASE!$B$5:$B$6004,B3652,DATABASE!$X$5:$X$6004,1),0)</f>
        <v/>
      </c>
      <c r="X3652" s="58">
        <f>--AND(ISNUMBER(B3652),C3652&lt;&gt;"",L3652&lt;&gt;"",M3652&lt;&gt;"")</f>
        <v/>
      </c>
    </row>
    <row r="3653" ht="15" customHeight="1" s="111">
      <c r="A3653" s="42" t="inlineStr">
        <is>
          <t>AUG</t>
        </is>
      </c>
      <c r="B3653" s="43">
        <f>AUG!A154</f>
        <v/>
      </c>
      <c r="C3653" s="44">
        <f>AUG!B154</f>
        <v/>
      </c>
      <c r="D3653" s="44">
        <f>AUG!C154</f>
        <v/>
      </c>
      <c r="E3653" s="44">
        <f>AUG!D154</f>
        <v/>
      </c>
      <c r="F3653" s="44">
        <f>AUG!E154</f>
        <v/>
      </c>
      <c r="G3653" s="44">
        <f>AUG!F154</f>
        <v/>
      </c>
      <c r="H3653" s="44">
        <f>AUG!G154</f>
        <v/>
      </c>
      <c r="I3653" s="45">
        <f>AUG!H154</f>
        <v/>
      </c>
      <c r="J3653" s="45">
        <f>AUG!I154</f>
        <v/>
      </c>
      <c r="K3653" s="44">
        <f>AUG!J154</f>
        <v/>
      </c>
      <c r="L3653" s="44">
        <f>AUG!K154</f>
        <v/>
      </c>
      <c r="M3653" s="46">
        <f>AUG!L154</f>
        <v/>
      </c>
      <c r="N3653" s="44">
        <f>AUG!M154</f>
        <v/>
      </c>
      <c r="O3653" s="44">
        <f>AUG!N154</f>
        <v/>
      </c>
      <c r="P3653" s="44">
        <f>AUG!O154</f>
        <v/>
      </c>
      <c r="Q3653" s="44">
        <f>AUG!P154</f>
        <v/>
      </c>
      <c r="R3653" s="44">
        <f>AUG!Q154</f>
        <v/>
      </c>
      <c r="S3653" s="46">
        <f>S3652+IF(X3653=0,0,M3653)</f>
        <v/>
      </c>
      <c r="T3653" s="47">
        <f>MAX(T3652,S3653)</f>
        <v/>
      </c>
      <c r="U3653" s="48">
        <f>S3653-T3653</f>
        <v/>
      </c>
      <c r="V3653" s="47">
        <f>IFERROR(SUMIFS(DATABASE!$M$5:$M$6004,DATABASE!$B$5:$B$6004,B3653,DATABASE!$X$5:$X$6004,1),0)</f>
        <v/>
      </c>
      <c r="W3653" s="31">
        <f>IFERROR(COUNTIFS(DATABASE!$B$5:$B$6004,B3653,DATABASE!$X$5:$X$6004,1),0)</f>
        <v/>
      </c>
      <c r="X3653" s="49">
        <f>--AND(ISNUMBER(B3653),C3653&lt;&gt;"",L3653&lt;&gt;"",M3653&lt;&gt;"")</f>
        <v/>
      </c>
    </row>
    <row r="3654" ht="15" customHeight="1" s="111">
      <c r="A3654" s="50" t="inlineStr">
        <is>
          <t>AUG</t>
        </is>
      </c>
      <c r="B3654" s="51">
        <f>AUG!A155</f>
        <v/>
      </c>
      <c r="C3654" s="52">
        <f>AUG!B155</f>
        <v/>
      </c>
      <c r="D3654" s="52">
        <f>AUG!C155</f>
        <v/>
      </c>
      <c r="E3654" s="52">
        <f>AUG!D155</f>
        <v/>
      </c>
      <c r="F3654" s="52">
        <f>AUG!E155</f>
        <v/>
      </c>
      <c r="G3654" s="52">
        <f>AUG!F155</f>
        <v/>
      </c>
      <c r="H3654" s="52">
        <f>AUG!G155</f>
        <v/>
      </c>
      <c r="I3654" s="53">
        <f>AUG!H155</f>
        <v/>
      </c>
      <c r="J3654" s="53">
        <f>AUG!I155</f>
        <v/>
      </c>
      <c r="K3654" s="52">
        <f>AUG!J155</f>
        <v/>
      </c>
      <c r="L3654" s="52">
        <f>AUG!K155</f>
        <v/>
      </c>
      <c r="M3654" s="54">
        <f>AUG!L155</f>
        <v/>
      </c>
      <c r="N3654" s="52">
        <f>AUG!M155</f>
        <v/>
      </c>
      <c r="O3654" s="52">
        <f>AUG!N155</f>
        <v/>
      </c>
      <c r="P3654" s="52">
        <f>AUG!O155</f>
        <v/>
      </c>
      <c r="Q3654" s="52">
        <f>AUG!P155</f>
        <v/>
      </c>
      <c r="R3654" s="52">
        <f>AUG!Q155</f>
        <v/>
      </c>
      <c r="S3654" s="54">
        <f>S3653+IF(X3654=0,0,M3654)</f>
        <v/>
      </c>
      <c r="T3654" s="55">
        <f>MAX(T3653,S3654)</f>
        <v/>
      </c>
      <c r="U3654" s="56">
        <f>S3654-T3654</f>
        <v/>
      </c>
      <c r="V3654" s="55">
        <f>IFERROR(SUMIFS(DATABASE!$M$5:$M$6004,DATABASE!$B$5:$B$6004,B3654,DATABASE!$X$5:$X$6004,1),0)</f>
        <v/>
      </c>
      <c r="W3654" s="57">
        <f>IFERROR(COUNTIFS(DATABASE!$B$5:$B$6004,B3654,DATABASE!$X$5:$X$6004,1),0)</f>
        <v/>
      </c>
      <c r="X3654" s="58">
        <f>--AND(ISNUMBER(B3654),C3654&lt;&gt;"",L3654&lt;&gt;"",M3654&lt;&gt;"")</f>
        <v/>
      </c>
    </row>
    <row r="3655" ht="15" customHeight="1" s="111">
      <c r="A3655" s="42" t="inlineStr">
        <is>
          <t>AUG</t>
        </is>
      </c>
      <c r="B3655" s="43">
        <f>AUG!A156</f>
        <v/>
      </c>
      <c r="C3655" s="44">
        <f>AUG!B156</f>
        <v/>
      </c>
      <c r="D3655" s="44">
        <f>AUG!C156</f>
        <v/>
      </c>
      <c r="E3655" s="44">
        <f>AUG!D156</f>
        <v/>
      </c>
      <c r="F3655" s="44">
        <f>AUG!E156</f>
        <v/>
      </c>
      <c r="G3655" s="44">
        <f>AUG!F156</f>
        <v/>
      </c>
      <c r="H3655" s="44">
        <f>AUG!G156</f>
        <v/>
      </c>
      <c r="I3655" s="45">
        <f>AUG!H156</f>
        <v/>
      </c>
      <c r="J3655" s="45">
        <f>AUG!I156</f>
        <v/>
      </c>
      <c r="K3655" s="44">
        <f>AUG!J156</f>
        <v/>
      </c>
      <c r="L3655" s="44">
        <f>AUG!K156</f>
        <v/>
      </c>
      <c r="M3655" s="46">
        <f>AUG!L156</f>
        <v/>
      </c>
      <c r="N3655" s="44">
        <f>AUG!M156</f>
        <v/>
      </c>
      <c r="O3655" s="44">
        <f>AUG!N156</f>
        <v/>
      </c>
      <c r="P3655" s="44">
        <f>AUG!O156</f>
        <v/>
      </c>
      <c r="Q3655" s="44">
        <f>AUG!P156</f>
        <v/>
      </c>
      <c r="R3655" s="44">
        <f>AUG!Q156</f>
        <v/>
      </c>
      <c r="S3655" s="46">
        <f>S3654+IF(X3655=0,0,M3655)</f>
        <v/>
      </c>
      <c r="T3655" s="47">
        <f>MAX(T3654,S3655)</f>
        <v/>
      </c>
      <c r="U3655" s="48">
        <f>S3655-T3655</f>
        <v/>
      </c>
      <c r="V3655" s="47">
        <f>IFERROR(SUMIFS(DATABASE!$M$5:$M$6004,DATABASE!$B$5:$B$6004,B3655,DATABASE!$X$5:$X$6004,1),0)</f>
        <v/>
      </c>
      <c r="W3655" s="31">
        <f>IFERROR(COUNTIFS(DATABASE!$B$5:$B$6004,B3655,DATABASE!$X$5:$X$6004,1),0)</f>
        <v/>
      </c>
      <c r="X3655" s="49">
        <f>--AND(ISNUMBER(B3655),C3655&lt;&gt;"",L3655&lt;&gt;"",M3655&lt;&gt;"")</f>
        <v/>
      </c>
    </row>
    <row r="3656" ht="15" customHeight="1" s="111">
      <c r="A3656" s="50" t="inlineStr">
        <is>
          <t>AUG</t>
        </is>
      </c>
      <c r="B3656" s="51">
        <f>AUG!A157</f>
        <v/>
      </c>
      <c r="C3656" s="52">
        <f>AUG!B157</f>
        <v/>
      </c>
      <c r="D3656" s="52">
        <f>AUG!C157</f>
        <v/>
      </c>
      <c r="E3656" s="52">
        <f>AUG!D157</f>
        <v/>
      </c>
      <c r="F3656" s="52">
        <f>AUG!E157</f>
        <v/>
      </c>
      <c r="G3656" s="52">
        <f>AUG!F157</f>
        <v/>
      </c>
      <c r="H3656" s="52">
        <f>AUG!G157</f>
        <v/>
      </c>
      <c r="I3656" s="53">
        <f>AUG!H157</f>
        <v/>
      </c>
      <c r="J3656" s="53">
        <f>AUG!I157</f>
        <v/>
      </c>
      <c r="K3656" s="52">
        <f>AUG!J157</f>
        <v/>
      </c>
      <c r="L3656" s="52">
        <f>AUG!K157</f>
        <v/>
      </c>
      <c r="M3656" s="54">
        <f>AUG!L157</f>
        <v/>
      </c>
      <c r="N3656" s="52">
        <f>AUG!M157</f>
        <v/>
      </c>
      <c r="O3656" s="52">
        <f>AUG!N157</f>
        <v/>
      </c>
      <c r="P3656" s="52">
        <f>AUG!O157</f>
        <v/>
      </c>
      <c r="Q3656" s="52">
        <f>AUG!P157</f>
        <v/>
      </c>
      <c r="R3656" s="52">
        <f>AUG!Q157</f>
        <v/>
      </c>
      <c r="S3656" s="54">
        <f>S3655+IF(X3656=0,0,M3656)</f>
        <v/>
      </c>
      <c r="T3656" s="55">
        <f>MAX(T3655,S3656)</f>
        <v/>
      </c>
      <c r="U3656" s="56">
        <f>S3656-T3656</f>
        <v/>
      </c>
      <c r="V3656" s="55">
        <f>IFERROR(SUMIFS(DATABASE!$M$5:$M$6004,DATABASE!$B$5:$B$6004,B3656,DATABASE!$X$5:$X$6004,1),0)</f>
        <v/>
      </c>
      <c r="W3656" s="57">
        <f>IFERROR(COUNTIFS(DATABASE!$B$5:$B$6004,B3656,DATABASE!$X$5:$X$6004,1),0)</f>
        <v/>
      </c>
      <c r="X3656" s="58">
        <f>--AND(ISNUMBER(B3656),C3656&lt;&gt;"",L3656&lt;&gt;"",M3656&lt;&gt;"")</f>
        <v/>
      </c>
    </row>
    <row r="3657" ht="15" customHeight="1" s="111">
      <c r="A3657" s="42" t="inlineStr">
        <is>
          <t>AUG</t>
        </is>
      </c>
      <c r="B3657" s="43">
        <f>AUG!A158</f>
        <v/>
      </c>
      <c r="C3657" s="44">
        <f>AUG!B158</f>
        <v/>
      </c>
      <c r="D3657" s="44">
        <f>AUG!C158</f>
        <v/>
      </c>
      <c r="E3657" s="44">
        <f>AUG!D158</f>
        <v/>
      </c>
      <c r="F3657" s="44">
        <f>AUG!E158</f>
        <v/>
      </c>
      <c r="G3657" s="44">
        <f>AUG!F158</f>
        <v/>
      </c>
      <c r="H3657" s="44">
        <f>AUG!G158</f>
        <v/>
      </c>
      <c r="I3657" s="45">
        <f>AUG!H158</f>
        <v/>
      </c>
      <c r="J3657" s="45">
        <f>AUG!I158</f>
        <v/>
      </c>
      <c r="K3657" s="44">
        <f>AUG!J158</f>
        <v/>
      </c>
      <c r="L3657" s="44">
        <f>AUG!K158</f>
        <v/>
      </c>
      <c r="M3657" s="46">
        <f>AUG!L158</f>
        <v/>
      </c>
      <c r="N3657" s="44">
        <f>AUG!M158</f>
        <v/>
      </c>
      <c r="O3657" s="44">
        <f>AUG!N158</f>
        <v/>
      </c>
      <c r="P3657" s="44">
        <f>AUG!O158</f>
        <v/>
      </c>
      <c r="Q3657" s="44">
        <f>AUG!P158</f>
        <v/>
      </c>
      <c r="R3657" s="44">
        <f>AUG!Q158</f>
        <v/>
      </c>
      <c r="S3657" s="46">
        <f>S3656+IF(X3657=0,0,M3657)</f>
        <v/>
      </c>
      <c r="T3657" s="47">
        <f>MAX(T3656,S3657)</f>
        <v/>
      </c>
      <c r="U3657" s="48">
        <f>S3657-T3657</f>
        <v/>
      </c>
      <c r="V3657" s="47">
        <f>IFERROR(SUMIFS(DATABASE!$M$5:$M$6004,DATABASE!$B$5:$B$6004,B3657,DATABASE!$X$5:$X$6004,1),0)</f>
        <v/>
      </c>
      <c r="W3657" s="31">
        <f>IFERROR(COUNTIFS(DATABASE!$B$5:$B$6004,B3657,DATABASE!$X$5:$X$6004,1),0)</f>
        <v/>
      </c>
      <c r="X3657" s="49">
        <f>--AND(ISNUMBER(B3657),C3657&lt;&gt;"",L3657&lt;&gt;"",M3657&lt;&gt;"")</f>
        <v/>
      </c>
    </row>
    <row r="3658" ht="15" customHeight="1" s="111">
      <c r="A3658" s="50" t="inlineStr">
        <is>
          <t>AUG</t>
        </is>
      </c>
      <c r="B3658" s="51">
        <f>AUG!A159</f>
        <v/>
      </c>
      <c r="C3658" s="52">
        <f>AUG!B159</f>
        <v/>
      </c>
      <c r="D3658" s="52">
        <f>AUG!C159</f>
        <v/>
      </c>
      <c r="E3658" s="52">
        <f>AUG!D159</f>
        <v/>
      </c>
      <c r="F3658" s="52">
        <f>AUG!E159</f>
        <v/>
      </c>
      <c r="G3658" s="52">
        <f>AUG!F159</f>
        <v/>
      </c>
      <c r="H3658" s="52">
        <f>AUG!G159</f>
        <v/>
      </c>
      <c r="I3658" s="53">
        <f>AUG!H159</f>
        <v/>
      </c>
      <c r="J3658" s="53">
        <f>AUG!I159</f>
        <v/>
      </c>
      <c r="K3658" s="52">
        <f>AUG!J159</f>
        <v/>
      </c>
      <c r="L3658" s="52">
        <f>AUG!K159</f>
        <v/>
      </c>
      <c r="M3658" s="54">
        <f>AUG!L159</f>
        <v/>
      </c>
      <c r="N3658" s="52">
        <f>AUG!M159</f>
        <v/>
      </c>
      <c r="O3658" s="52">
        <f>AUG!N159</f>
        <v/>
      </c>
      <c r="P3658" s="52">
        <f>AUG!O159</f>
        <v/>
      </c>
      <c r="Q3658" s="52">
        <f>AUG!P159</f>
        <v/>
      </c>
      <c r="R3658" s="52">
        <f>AUG!Q159</f>
        <v/>
      </c>
      <c r="S3658" s="54">
        <f>S3657+IF(X3658=0,0,M3658)</f>
        <v/>
      </c>
      <c r="T3658" s="55">
        <f>MAX(T3657,S3658)</f>
        <v/>
      </c>
      <c r="U3658" s="56">
        <f>S3658-T3658</f>
        <v/>
      </c>
      <c r="V3658" s="55">
        <f>IFERROR(SUMIFS(DATABASE!$M$5:$M$6004,DATABASE!$B$5:$B$6004,B3658,DATABASE!$X$5:$X$6004,1),0)</f>
        <v/>
      </c>
      <c r="W3658" s="57">
        <f>IFERROR(COUNTIFS(DATABASE!$B$5:$B$6004,B3658,DATABASE!$X$5:$X$6004,1),0)</f>
        <v/>
      </c>
      <c r="X3658" s="58">
        <f>--AND(ISNUMBER(B3658),C3658&lt;&gt;"",L3658&lt;&gt;"",M3658&lt;&gt;"")</f>
        <v/>
      </c>
    </row>
    <row r="3659" ht="15" customHeight="1" s="111">
      <c r="A3659" s="42" t="inlineStr">
        <is>
          <t>AUG</t>
        </is>
      </c>
      <c r="B3659" s="43">
        <f>AUG!A160</f>
        <v/>
      </c>
      <c r="C3659" s="44">
        <f>AUG!B160</f>
        <v/>
      </c>
      <c r="D3659" s="44">
        <f>AUG!C160</f>
        <v/>
      </c>
      <c r="E3659" s="44">
        <f>AUG!D160</f>
        <v/>
      </c>
      <c r="F3659" s="44">
        <f>AUG!E160</f>
        <v/>
      </c>
      <c r="G3659" s="44">
        <f>AUG!F160</f>
        <v/>
      </c>
      <c r="H3659" s="44">
        <f>AUG!G160</f>
        <v/>
      </c>
      <c r="I3659" s="45">
        <f>AUG!H160</f>
        <v/>
      </c>
      <c r="J3659" s="45">
        <f>AUG!I160</f>
        <v/>
      </c>
      <c r="K3659" s="44">
        <f>AUG!J160</f>
        <v/>
      </c>
      <c r="L3659" s="44">
        <f>AUG!K160</f>
        <v/>
      </c>
      <c r="M3659" s="46">
        <f>AUG!L160</f>
        <v/>
      </c>
      <c r="N3659" s="44">
        <f>AUG!M160</f>
        <v/>
      </c>
      <c r="O3659" s="44">
        <f>AUG!N160</f>
        <v/>
      </c>
      <c r="P3659" s="44">
        <f>AUG!O160</f>
        <v/>
      </c>
      <c r="Q3659" s="44">
        <f>AUG!P160</f>
        <v/>
      </c>
      <c r="R3659" s="44">
        <f>AUG!Q160</f>
        <v/>
      </c>
      <c r="S3659" s="46">
        <f>S3658+IF(X3659=0,0,M3659)</f>
        <v/>
      </c>
      <c r="T3659" s="47">
        <f>MAX(T3658,S3659)</f>
        <v/>
      </c>
      <c r="U3659" s="48">
        <f>S3659-T3659</f>
        <v/>
      </c>
      <c r="V3659" s="47">
        <f>IFERROR(SUMIFS(DATABASE!$M$5:$M$6004,DATABASE!$B$5:$B$6004,B3659,DATABASE!$X$5:$X$6004,1),0)</f>
        <v/>
      </c>
      <c r="W3659" s="31">
        <f>IFERROR(COUNTIFS(DATABASE!$B$5:$B$6004,B3659,DATABASE!$X$5:$X$6004,1),0)</f>
        <v/>
      </c>
      <c r="X3659" s="49">
        <f>--AND(ISNUMBER(B3659),C3659&lt;&gt;"",L3659&lt;&gt;"",M3659&lt;&gt;"")</f>
        <v/>
      </c>
    </row>
    <row r="3660" ht="15" customHeight="1" s="111">
      <c r="A3660" s="50" t="inlineStr">
        <is>
          <t>AUG</t>
        </is>
      </c>
      <c r="B3660" s="51">
        <f>AUG!A161</f>
        <v/>
      </c>
      <c r="C3660" s="52">
        <f>AUG!B161</f>
        <v/>
      </c>
      <c r="D3660" s="52">
        <f>AUG!C161</f>
        <v/>
      </c>
      <c r="E3660" s="52">
        <f>AUG!D161</f>
        <v/>
      </c>
      <c r="F3660" s="52">
        <f>AUG!E161</f>
        <v/>
      </c>
      <c r="G3660" s="52">
        <f>AUG!F161</f>
        <v/>
      </c>
      <c r="H3660" s="52">
        <f>AUG!G161</f>
        <v/>
      </c>
      <c r="I3660" s="53">
        <f>AUG!H161</f>
        <v/>
      </c>
      <c r="J3660" s="53">
        <f>AUG!I161</f>
        <v/>
      </c>
      <c r="K3660" s="52">
        <f>AUG!J161</f>
        <v/>
      </c>
      <c r="L3660" s="52">
        <f>AUG!K161</f>
        <v/>
      </c>
      <c r="M3660" s="54">
        <f>AUG!L161</f>
        <v/>
      </c>
      <c r="N3660" s="52">
        <f>AUG!M161</f>
        <v/>
      </c>
      <c r="O3660" s="52">
        <f>AUG!N161</f>
        <v/>
      </c>
      <c r="P3660" s="52">
        <f>AUG!O161</f>
        <v/>
      </c>
      <c r="Q3660" s="52">
        <f>AUG!P161</f>
        <v/>
      </c>
      <c r="R3660" s="52">
        <f>AUG!Q161</f>
        <v/>
      </c>
      <c r="S3660" s="54">
        <f>S3659+IF(X3660=0,0,M3660)</f>
        <v/>
      </c>
      <c r="T3660" s="55">
        <f>MAX(T3659,S3660)</f>
        <v/>
      </c>
      <c r="U3660" s="56">
        <f>S3660-T3660</f>
        <v/>
      </c>
      <c r="V3660" s="55">
        <f>IFERROR(SUMIFS(DATABASE!$M$5:$M$6004,DATABASE!$B$5:$B$6004,B3660,DATABASE!$X$5:$X$6004,1),0)</f>
        <v/>
      </c>
      <c r="W3660" s="57">
        <f>IFERROR(COUNTIFS(DATABASE!$B$5:$B$6004,B3660,DATABASE!$X$5:$X$6004,1),0)</f>
        <v/>
      </c>
      <c r="X3660" s="58">
        <f>--AND(ISNUMBER(B3660),C3660&lt;&gt;"",L3660&lt;&gt;"",M3660&lt;&gt;"")</f>
        <v/>
      </c>
    </row>
    <row r="3661" ht="15" customHeight="1" s="111">
      <c r="A3661" s="42" t="inlineStr">
        <is>
          <t>AUG</t>
        </is>
      </c>
      <c r="B3661" s="43">
        <f>AUG!A162</f>
        <v/>
      </c>
      <c r="C3661" s="44">
        <f>AUG!B162</f>
        <v/>
      </c>
      <c r="D3661" s="44">
        <f>AUG!C162</f>
        <v/>
      </c>
      <c r="E3661" s="44">
        <f>AUG!D162</f>
        <v/>
      </c>
      <c r="F3661" s="44">
        <f>AUG!E162</f>
        <v/>
      </c>
      <c r="G3661" s="44">
        <f>AUG!F162</f>
        <v/>
      </c>
      <c r="H3661" s="44">
        <f>AUG!G162</f>
        <v/>
      </c>
      <c r="I3661" s="45">
        <f>AUG!H162</f>
        <v/>
      </c>
      <c r="J3661" s="45">
        <f>AUG!I162</f>
        <v/>
      </c>
      <c r="K3661" s="44">
        <f>AUG!J162</f>
        <v/>
      </c>
      <c r="L3661" s="44">
        <f>AUG!K162</f>
        <v/>
      </c>
      <c r="M3661" s="46">
        <f>AUG!L162</f>
        <v/>
      </c>
      <c r="N3661" s="44">
        <f>AUG!M162</f>
        <v/>
      </c>
      <c r="O3661" s="44">
        <f>AUG!N162</f>
        <v/>
      </c>
      <c r="P3661" s="44">
        <f>AUG!O162</f>
        <v/>
      </c>
      <c r="Q3661" s="44">
        <f>AUG!P162</f>
        <v/>
      </c>
      <c r="R3661" s="44">
        <f>AUG!Q162</f>
        <v/>
      </c>
      <c r="S3661" s="46">
        <f>S3660+IF(X3661=0,0,M3661)</f>
        <v/>
      </c>
      <c r="T3661" s="47">
        <f>MAX(T3660,S3661)</f>
        <v/>
      </c>
      <c r="U3661" s="48">
        <f>S3661-T3661</f>
        <v/>
      </c>
      <c r="V3661" s="47">
        <f>IFERROR(SUMIFS(DATABASE!$M$5:$M$6004,DATABASE!$B$5:$B$6004,B3661,DATABASE!$X$5:$X$6004,1),0)</f>
        <v/>
      </c>
      <c r="W3661" s="31">
        <f>IFERROR(COUNTIFS(DATABASE!$B$5:$B$6004,B3661,DATABASE!$X$5:$X$6004,1),0)</f>
        <v/>
      </c>
      <c r="X3661" s="49">
        <f>--AND(ISNUMBER(B3661),C3661&lt;&gt;"",L3661&lt;&gt;"",M3661&lt;&gt;"")</f>
        <v/>
      </c>
    </row>
    <row r="3662" ht="15" customHeight="1" s="111">
      <c r="A3662" s="50" t="inlineStr">
        <is>
          <t>AUG</t>
        </is>
      </c>
      <c r="B3662" s="51">
        <f>AUG!A163</f>
        <v/>
      </c>
      <c r="C3662" s="52">
        <f>AUG!B163</f>
        <v/>
      </c>
      <c r="D3662" s="52">
        <f>AUG!C163</f>
        <v/>
      </c>
      <c r="E3662" s="52">
        <f>AUG!D163</f>
        <v/>
      </c>
      <c r="F3662" s="52">
        <f>AUG!E163</f>
        <v/>
      </c>
      <c r="G3662" s="52">
        <f>AUG!F163</f>
        <v/>
      </c>
      <c r="H3662" s="52">
        <f>AUG!G163</f>
        <v/>
      </c>
      <c r="I3662" s="53">
        <f>AUG!H163</f>
        <v/>
      </c>
      <c r="J3662" s="53">
        <f>AUG!I163</f>
        <v/>
      </c>
      <c r="K3662" s="52">
        <f>AUG!J163</f>
        <v/>
      </c>
      <c r="L3662" s="52">
        <f>AUG!K163</f>
        <v/>
      </c>
      <c r="M3662" s="54">
        <f>AUG!L163</f>
        <v/>
      </c>
      <c r="N3662" s="52">
        <f>AUG!M163</f>
        <v/>
      </c>
      <c r="O3662" s="52">
        <f>AUG!N163</f>
        <v/>
      </c>
      <c r="P3662" s="52">
        <f>AUG!O163</f>
        <v/>
      </c>
      <c r="Q3662" s="52">
        <f>AUG!P163</f>
        <v/>
      </c>
      <c r="R3662" s="52">
        <f>AUG!Q163</f>
        <v/>
      </c>
      <c r="S3662" s="54">
        <f>S3661+IF(X3662=0,0,M3662)</f>
        <v/>
      </c>
      <c r="T3662" s="55">
        <f>MAX(T3661,S3662)</f>
        <v/>
      </c>
      <c r="U3662" s="56">
        <f>S3662-T3662</f>
        <v/>
      </c>
      <c r="V3662" s="55">
        <f>IFERROR(SUMIFS(DATABASE!$M$5:$M$6004,DATABASE!$B$5:$B$6004,B3662,DATABASE!$X$5:$X$6004,1),0)</f>
        <v/>
      </c>
      <c r="W3662" s="57">
        <f>IFERROR(COUNTIFS(DATABASE!$B$5:$B$6004,B3662,DATABASE!$X$5:$X$6004,1),0)</f>
        <v/>
      </c>
      <c r="X3662" s="58">
        <f>--AND(ISNUMBER(B3662),C3662&lt;&gt;"",L3662&lt;&gt;"",M3662&lt;&gt;"")</f>
        <v/>
      </c>
    </row>
    <row r="3663" ht="15" customHeight="1" s="111">
      <c r="A3663" s="42" t="inlineStr">
        <is>
          <t>AUG</t>
        </is>
      </c>
      <c r="B3663" s="43">
        <f>AUG!A164</f>
        <v/>
      </c>
      <c r="C3663" s="44">
        <f>AUG!B164</f>
        <v/>
      </c>
      <c r="D3663" s="44">
        <f>AUG!C164</f>
        <v/>
      </c>
      <c r="E3663" s="44">
        <f>AUG!D164</f>
        <v/>
      </c>
      <c r="F3663" s="44">
        <f>AUG!E164</f>
        <v/>
      </c>
      <c r="G3663" s="44">
        <f>AUG!F164</f>
        <v/>
      </c>
      <c r="H3663" s="44">
        <f>AUG!G164</f>
        <v/>
      </c>
      <c r="I3663" s="45">
        <f>AUG!H164</f>
        <v/>
      </c>
      <c r="J3663" s="45">
        <f>AUG!I164</f>
        <v/>
      </c>
      <c r="K3663" s="44">
        <f>AUG!J164</f>
        <v/>
      </c>
      <c r="L3663" s="44">
        <f>AUG!K164</f>
        <v/>
      </c>
      <c r="M3663" s="46">
        <f>AUG!L164</f>
        <v/>
      </c>
      <c r="N3663" s="44">
        <f>AUG!M164</f>
        <v/>
      </c>
      <c r="O3663" s="44">
        <f>AUG!N164</f>
        <v/>
      </c>
      <c r="P3663" s="44">
        <f>AUG!O164</f>
        <v/>
      </c>
      <c r="Q3663" s="44">
        <f>AUG!P164</f>
        <v/>
      </c>
      <c r="R3663" s="44">
        <f>AUG!Q164</f>
        <v/>
      </c>
      <c r="S3663" s="46">
        <f>S3662+IF(X3663=0,0,M3663)</f>
        <v/>
      </c>
      <c r="T3663" s="47">
        <f>MAX(T3662,S3663)</f>
        <v/>
      </c>
      <c r="U3663" s="48">
        <f>S3663-T3663</f>
        <v/>
      </c>
      <c r="V3663" s="47">
        <f>IFERROR(SUMIFS(DATABASE!$M$5:$M$6004,DATABASE!$B$5:$B$6004,B3663,DATABASE!$X$5:$X$6004,1),0)</f>
        <v/>
      </c>
      <c r="W3663" s="31">
        <f>IFERROR(COUNTIFS(DATABASE!$B$5:$B$6004,B3663,DATABASE!$X$5:$X$6004,1),0)</f>
        <v/>
      </c>
      <c r="X3663" s="49">
        <f>--AND(ISNUMBER(B3663),C3663&lt;&gt;"",L3663&lt;&gt;"",M3663&lt;&gt;"")</f>
        <v/>
      </c>
    </row>
    <row r="3664" ht="15" customHeight="1" s="111">
      <c r="A3664" s="50" t="inlineStr">
        <is>
          <t>AUG</t>
        </is>
      </c>
      <c r="B3664" s="51">
        <f>AUG!A165</f>
        <v/>
      </c>
      <c r="C3664" s="52">
        <f>AUG!B165</f>
        <v/>
      </c>
      <c r="D3664" s="52">
        <f>AUG!C165</f>
        <v/>
      </c>
      <c r="E3664" s="52">
        <f>AUG!D165</f>
        <v/>
      </c>
      <c r="F3664" s="52">
        <f>AUG!E165</f>
        <v/>
      </c>
      <c r="G3664" s="52">
        <f>AUG!F165</f>
        <v/>
      </c>
      <c r="H3664" s="52">
        <f>AUG!G165</f>
        <v/>
      </c>
      <c r="I3664" s="53">
        <f>AUG!H165</f>
        <v/>
      </c>
      <c r="J3664" s="53">
        <f>AUG!I165</f>
        <v/>
      </c>
      <c r="K3664" s="52">
        <f>AUG!J165</f>
        <v/>
      </c>
      <c r="L3664" s="52">
        <f>AUG!K165</f>
        <v/>
      </c>
      <c r="M3664" s="54">
        <f>AUG!L165</f>
        <v/>
      </c>
      <c r="N3664" s="52">
        <f>AUG!M165</f>
        <v/>
      </c>
      <c r="O3664" s="52">
        <f>AUG!N165</f>
        <v/>
      </c>
      <c r="P3664" s="52">
        <f>AUG!O165</f>
        <v/>
      </c>
      <c r="Q3664" s="52">
        <f>AUG!P165</f>
        <v/>
      </c>
      <c r="R3664" s="52">
        <f>AUG!Q165</f>
        <v/>
      </c>
      <c r="S3664" s="54">
        <f>S3663+IF(X3664=0,0,M3664)</f>
        <v/>
      </c>
      <c r="T3664" s="55">
        <f>MAX(T3663,S3664)</f>
        <v/>
      </c>
      <c r="U3664" s="56">
        <f>S3664-T3664</f>
        <v/>
      </c>
      <c r="V3664" s="55">
        <f>IFERROR(SUMIFS(DATABASE!$M$5:$M$6004,DATABASE!$B$5:$B$6004,B3664,DATABASE!$X$5:$X$6004,1),0)</f>
        <v/>
      </c>
      <c r="W3664" s="57">
        <f>IFERROR(COUNTIFS(DATABASE!$B$5:$B$6004,B3664,DATABASE!$X$5:$X$6004,1),0)</f>
        <v/>
      </c>
      <c r="X3664" s="58">
        <f>--AND(ISNUMBER(B3664),C3664&lt;&gt;"",L3664&lt;&gt;"",M3664&lt;&gt;"")</f>
        <v/>
      </c>
    </row>
    <row r="3665" ht="15" customHeight="1" s="111">
      <c r="A3665" s="42" t="inlineStr">
        <is>
          <t>AUG</t>
        </is>
      </c>
      <c r="B3665" s="43">
        <f>AUG!A166</f>
        <v/>
      </c>
      <c r="C3665" s="44">
        <f>AUG!B166</f>
        <v/>
      </c>
      <c r="D3665" s="44">
        <f>AUG!C166</f>
        <v/>
      </c>
      <c r="E3665" s="44">
        <f>AUG!D166</f>
        <v/>
      </c>
      <c r="F3665" s="44">
        <f>AUG!E166</f>
        <v/>
      </c>
      <c r="G3665" s="44">
        <f>AUG!F166</f>
        <v/>
      </c>
      <c r="H3665" s="44">
        <f>AUG!G166</f>
        <v/>
      </c>
      <c r="I3665" s="45">
        <f>AUG!H166</f>
        <v/>
      </c>
      <c r="J3665" s="45">
        <f>AUG!I166</f>
        <v/>
      </c>
      <c r="K3665" s="44">
        <f>AUG!J166</f>
        <v/>
      </c>
      <c r="L3665" s="44">
        <f>AUG!K166</f>
        <v/>
      </c>
      <c r="M3665" s="46">
        <f>AUG!L166</f>
        <v/>
      </c>
      <c r="N3665" s="44">
        <f>AUG!M166</f>
        <v/>
      </c>
      <c r="O3665" s="44">
        <f>AUG!N166</f>
        <v/>
      </c>
      <c r="P3665" s="44">
        <f>AUG!O166</f>
        <v/>
      </c>
      <c r="Q3665" s="44">
        <f>AUG!P166</f>
        <v/>
      </c>
      <c r="R3665" s="44">
        <f>AUG!Q166</f>
        <v/>
      </c>
      <c r="S3665" s="46">
        <f>S3664+IF(X3665=0,0,M3665)</f>
        <v/>
      </c>
      <c r="T3665" s="47">
        <f>MAX(T3664,S3665)</f>
        <v/>
      </c>
      <c r="U3665" s="48">
        <f>S3665-T3665</f>
        <v/>
      </c>
      <c r="V3665" s="47">
        <f>IFERROR(SUMIFS(DATABASE!$M$5:$M$6004,DATABASE!$B$5:$B$6004,B3665,DATABASE!$X$5:$X$6004,1),0)</f>
        <v/>
      </c>
      <c r="W3665" s="31">
        <f>IFERROR(COUNTIFS(DATABASE!$B$5:$B$6004,B3665,DATABASE!$X$5:$X$6004,1),0)</f>
        <v/>
      </c>
      <c r="X3665" s="49">
        <f>--AND(ISNUMBER(B3665),C3665&lt;&gt;"",L3665&lt;&gt;"",M3665&lt;&gt;"")</f>
        <v/>
      </c>
    </row>
    <row r="3666" ht="15" customHeight="1" s="111">
      <c r="A3666" s="50" t="inlineStr">
        <is>
          <t>AUG</t>
        </is>
      </c>
      <c r="B3666" s="51">
        <f>AUG!A167</f>
        <v/>
      </c>
      <c r="C3666" s="52">
        <f>AUG!B167</f>
        <v/>
      </c>
      <c r="D3666" s="52">
        <f>AUG!C167</f>
        <v/>
      </c>
      <c r="E3666" s="52">
        <f>AUG!D167</f>
        <v/>
      </c>
      <c r="F3666" s="52">
        <f>AUG!E167</f>
        <v/>
      </c>
      <c r="G3666" s="52">
        <f>AUG!F167</f>
        <v/>
      </c>
      <c r="H3666" s="52">
        <f>AUG!G167</f>
        <v/>
      </c>
      <c r="I3666" s="53">
        <f>AUG!H167</f>
        <v/>
      </c>
      <c r="J3666" s="53">
        <f>AUG!I167</f>
        <v/>
      </c>
      <c r="K3666" s="52">
        <f>AUG!J167</f>
        <v/>
      </c>
      <c r="L3666" s="52">
        <f>AUG!K167</f>
        <v/>
      </c>
      <c r="M3666" s="54">
        <f>AUG!L167</f>
        <v/>
      </c>
      <c r="N3666" s="52">
        <f>AUG!M167</f>
        <v/>
      </c>
      <c r="O3666" s="52">
        <f>AUG!N167</f>
        <v/>
      </c>
      <c r="P3666" s="52">
        <f>AUG!O167</f>
        <v/>
      </c>
      <c r="Q3666" s="52">
        <f>AUG!P167</f>
        <v/>
      </c>
      <c r="R3666" s="52">
        <f>AUG!Q167</f>
        <v/>
      </c>
      <c r="S3666" s="54">
        <f>S3665+IF(X3666=0,0,M3666)</f>
        <v/>
      </c>
      <c r="T3666" s="55">
        <f>MAX(T3665,S3666)</f>
        <v/>
      </c>
      <c r="U3666" s="56">
        <f>S3666-T3666</f>
        <v/>
      </c>
      <c r="V3666" s="55">
        <f>IFERROR(SUMIFS(DATABASE!$M$5:$M$6004,DATABASE!$B$5:$B$6004,B3666,DATABASE!$X$5:$X$6004,1),0)</f>
        <v/>
      </c>
      <c r="W3666" s="57">
        <f>IFERROR(COUNTIFS(DATABASE!$B$5:$B$6004,B3666,DATABASE!$X$5:$X$6004,1),0)</f>
        <v/>
      </c>
      <c r="X3666" s="58">
        <f>--AND(ISNUMBER(B3666),C3666&lt;&gt;"",L3666&lt;&gt;"",M3666&lt;&gt;"")</f>
        <v/>
      </c>
    </row>
    <row r="3667" ht="15" customHeight="1" s="111">
      <c r="A3667" s="42" t="inlineStr">
        <is>
          <t>AUG</t>
        </is>
      </c>
      <c r="B3667" s="43">
        <f>AUG!A168</f>
        <v/>
      </c>
      <c r="C3667" s="44">
        <f>AUG!B168</f>
        <v/>
      </c>
      <c r="D3667" s="44">
        <f>AUG!C168</f>
        <v/>
      </c>
      <c r="E3667" s="44">
        <f>AUG!D168</f>
        <v/>
      </c>
      <c r="F3667" s="44">
        <f>AUG!E168</f>
        <v/>
      </c>
      <c r="G3667" s="44">
        <f>AUG!F168</f>
        <v/>
      </c>
      <c r="H3667" s="44">
        <f>AUG!G168</f>
        <v/>
      </c>
      <c r="I3667" s="45">
        <f>AUG!H168</f>
        <v/>
      </c>
      <c r="J3667" s="45">
        <f>AUG!I168</f>
        <v/>
      </c>
      <c r="K3667" s="44">
        <f>AUG!J168</f>
        <v/>
      </c>
      <c r="L3667" s="44">
        <f>AUG!K168</f>
        <v/>
      </c>
      <c r="M3667" s="46">
        <f>AUG!L168</f>
        <v/>
      </c>
      <c r="N3667" s="44">
        <f>AUG!M168</f>
        <v/>
      </c>
      <c r="O3667" s="44">
        <f>AUG!N168</f>
        <v/>
      </c>
      <c r="P3667" s="44">
        <f>AUG!O168</f>
        <v/>
      </c>
      <c r="Q3667" s="44">
        <f>AUG!P168</f>
        <v/>
      </c>
      <c r="R3667" s="44">
        <f>AUG!Q168</f>
        <v/>
      </c>
      <c r="S3667" s="46">
        <f>S3666+IF(X3667=0,0,M3667)</f>
        <v/>
      </c>
      <c r="T3667" s="47">
        <f>MAX(T3666,S3667)</f>
        <v/>
      </c>
      <c r="U3667" s="48">
        <f>S3667-T3667</f>
        <v/>
      </c>
      <c r="V3667" s="47">
        <f>IFERROR(SUMIFS(DATABASE!$M$5:$M$6004,DATABASE!$B$5:$B$6004,B3667,DATABASE!$X$5:$X$6004,1),0)</f>
        <v/>
      </c>
      <c r="W3667" s="31">
        <f>IFERROR(COUNTIFS(DATABASE!$B$5:$B$6004,B3667,DATABASE!$X$5:$X$6004,1),0)</f>
        <v/>
      </c>
      <c r="X3667" s="49">
        <f>--AND(ISNUMBER(B3667),C3667&lt;&gt;"",L3667&lt;&gt;"",M3667&lt;&gt;"")</f>
        <v/>
      </c>
    </row>
    <row r="3668" ht="15" customHeight="1" s="111">
      <c r="A3668" s="50" t="inlineStr">
        <is>
          <t>AUG</t>
        </is>
      </c>
      <c r="B3668" s="51">
        <f>AUG!A169</f>
        <v/>
      </c>
      <c r="C3668" s="52">
        <f>AUG!B169</f>
        <v/>
      </c>
      <c r="D3668" s="52">
        <f>AUG!C169</f>
        <v/>
      </c>
      <c r="E3668" s="52">
        <f>AUG!D169</f>
        <v/>
      </c>
      <c r="F3668" s="52">
        <f>AUG!E169</f>
        <v/>
      </c>
      <c r="G3668" s="52">
        <f>AUG!F169</f>
        <v/>
      </c>
      <c r="H3668" s="52">
        <f>AUG!G169</f>
        <v/>
      </c>
      <c r="I3668" s="53">
        <f>AUG!H169</f>
        <v/>
      </c>
      <c r="J3668" s="53">
        <f>AUG!I169</f>
        <v/>
      </c>
      <c r="K3668" s="52">
        <f>AUG!J169</f>
        <v/>
      </c>
      <c r="L3668" s="52">
        <f>AUG!K169</f>
        <v/>
      </c>
      <c r="M3668" s="54">
        <f>AUG!L169</f>
        <v/>
      </c>
      <c r="N3668" s="52">
        <f>AUG!M169</f>
        <v/>
      </c>
      <c r="O3668" s="52">
        <f>AUG!N169</f>
        <v/>
      </c>
      <c r="P3668" s="52">
        <f>AUG!O169</f>
        <v/>
      </c>
      <c r="Q3668" s="52">
        <f>AUG!P169</f>
        <v/>
      </c>
      <c r="R3668" s="52">
        <f>AUG!Q169</f>
        <v/>
      </c>
      <c r="S3668" s="54">
        <f>S3667+IF(X3668=0,0,M3668)</f>
        <v/>
      </c>
      <c r="T3668" s="55">
        <f>MAX(T3667,S3668)</f>
        <v/>
      </c>
      <c r="U3668" s="56">
        <f>S3668-T3668</f>
        <v/>
      </c>
      <c r="V3668" s="55">
        <f>IFERROR(SUMIFS(DATABASE!$M$5:$M$6004,DATABASE!$B$5:$B$6004,B3668,DATABASE!$X$5:$X$6004,1),0)</f>
        <v/>
      </c>
      <c r="W3668" s="57">
        <f>IFERROR(COUNTIFS(DATABASE!$B$5:$B$6004,B3668,DATABASE!$X$5:$X$6004,1),0)</f>
        <v/>
      </c>
      <c r="X3668" s="58">
        <f>--AND(ISNUMBER(B3668),C3668&lt;&gt;"",L3668&lt;&gt;"",M3668&lt;&gt;"")</f>
        <v/>
      </c>
    </row>
    <row r="3669" ht="15" customHeight="1" s="111">
      <c r="A3669" s="42" t="inlineStr">
        <is>
          <t>AUG</t>
        </is>
      </c>
      <c r="B3669" s="43">
        <f>AUG!A170</f>
        <v/>
      </c>
      <c r="C3669" s="44">
        <f>AUG!B170</f>
        <v/>
      </c>
      <c r="D3669" s="44">
        <f>AUG!C170</f>
        <v/>
      </c>
      <c r="E3669" s="44">
        <f>AUG!D170</f>
        <v/>
      </c>
      <c r="F3669" s="44">
        <f>AUG!E170</f>
        <v/>
      </c>
      <c r="G3669" s="44">
        <f>AUG!F170</f>
        <v/>
      </c>
      <c r="H3669" s="44">
        <f>AUG!G170</f>
        <v/>
      </c>
      <c r="I3669" s="45">
        <f>AUG!H170</f>
        <v/>
      </c>
      <c r="J3669" s="45">
        <f>AUG!I170</f>
        <v/>
      </c>
      <c r="K3669" s="44">
        <f>AUG!J170</f>
        <v/>
      </c>
      <c r="L3669" s="44">
        <f>AUG!K170</f>
        <v/>
      </c>
      <c r="M3669" s="46">
        <f>AUG!L170</f>
        <v/>
      </c>
      <c r="N3669" s="44">
        <f>AUG!M170</f>
        <v/>
      </c>
      <c r="O3669" s="44">
        <f>AUG!N170</f>
        <v/>
      </c>
      <c r="P3669" s="44">
        <f>AUG!O170</f>
        <v/>
      </c>
      <c r="Q3669" s="44">
        <f>AUG!P170</f>
        <v/>
      </c>
      <c r="R3669" s="44">
        <f>AUG!Q170</f>
        <v/>
      </c>
      <c r="S3669" s="46">
        <f>S3668+IF(X3669=0,0,M3669)</f>
        <v/>
      </c>
      <c r="T3669" s="47">
        <f>MAX(T3668,S3669)</f>
        <v/>
      </c>
      <c r="U3669" s="48">
        <f>S3669-T3669</f>
        <v/>
      </c>
      <c r="V3669" s="47">
        <f>IFERROR(SUMIFS(DATABASE!$M$5:$M$6004,DATABASE!$B$5:$B$6004,B3669,DATABASE!$X$5:$X$6004,1),0)</f>
        <v/>
      </c>
      <c r="W3669" s="31">
        <f>IFERROR(COUNTIFS(DATABASE!$B$5:$B$6004,B3669,DATABASE!$X$5:$X$6004,1),0)</f>
        <v/>
      </c>
      <c r="X3669" s="49">
        <f>--AND(ISNUMBER(B3669),C3669&lt;&gt;"",L3669&lt;&gt;"",M3669&lt;&gt;"")</f>
        <v/>
      </c>
    </row>
    <row r="3670" ht="15" customHeight="1" s="111">
      <c r="A3670" s="50" t="inlineStr">
        <is>
          <t>AUG</t>
        </is>
      </c>
      <c r="B3670" s="51">
        <f>AUG!A171</f>
        <v/>
      </c>
      <c r="C3670" s="52">
        <f>AUG!B171</f>
        <v/>
      </c>
      <c r="D3670" s="52">
        <f>AUG!C171</f>
        <v/>
      </c>
      <c r="E3670" s="52">
        <f>AUG!D171</f>
        <v/>
      </c>
      <c r="F3670" s="52">
        <f>AUG!E171</f>
        <v/>
      </c>
      <c r="G3670" s="52">
        <f>AUG!F171</f>
        <v/>
      </c>
      <c r="H3670" s="52">
        <f>AUG!G171</f>
        <v/>
      </c>
      <c r="I3670" s="53">
        <f>AUG!H171</f>
        <v/>
      </c>
      <c r="J3670" s="53">
        <f>AUG!I171</f>
        <v/>
      </c>
      <c r="K3670" s="52">
        <f>AUG!J171</f>
        <v/>
      </c>
      <c r="L3670" s="52">
        <f>AUG!K171</f>
        <v/>
      </c>
      <c r="M3670" s="54">
        <f>AUG!L171</f>
        <v/>
      </c>
      <c r="N3670" s="52">
        <f>AUG!M171</f>
        <v/>
      </c>
      <c r="O3670" s="52">
        <f>AUG!N171</f>
        <v/>
      </c>
      <c r="P3670" s="52">
        <f>AUG!O171</f>
        <v/>
      </c>
      <c r="Q3670" s="52">
        <f>AUG!P171</f>
        <v/>
      </c>
      <c r="R3670" s="52">
        <f>AUG!Q171</f>
        <v/>
      </c>
      <c r="S3670" s="54">
        <f>S3669+IF(X3670=0,0,M3670)</f>
        <v/>
      </c>
      <c r="T3670" s="55">
        <f>MAX(T3669,S3670)</f>
        <v/>
      </c>
      <c r="U3670" s="56">
        <f>S3670-T3670</f>
        <v/>
      </c>
      <c r="V3670" s="55">
        <f>IFERROR(SUMIFS(DATABASE!$M$5:$M$6004,DATABASE!$B$5:$B$6004,B3670,DATABASE!$X$5:$X$6004,1),0)</f>
        <v/>
      </c>
      <c r="W3670" s="57">
        <f>IFERROR(COUNTIFS(DATABASE!$B$5:$B$6004,B3670,DATABASE!$X$5:$X$6004,1),0)</f>
        <v/>
      </c>
      <c r="X3670" s="58">
        <f>--AND(ISNUMBER(B3670),C3670&lt;&gt;"",L3670&lt;&gt;"",M3670&lt;&gt;"")</f>
        <v/>
      </c>
    </row>
    <row r="3671" ht="15" customHeight="1" s="111">
      <c r="A3671" s="42" t="inlineStr">
        <is>
          <t>AUG</t>
        </is>
      </c>
      <c r="B3671" s="43">
        <f>AUG!A172</f>
        <v/>
      </c>
      <c r="C3671" s="44">
        <f>AUG!B172</f>
        <v/>
      </c>
      <c r="D3671" s="44">
        <f>AUG!C172</f>
        <v/>
      </c>
      <c r="E3671" s="44">
        <f>AUG!D172</f>
        <v/>
      </c>
      <c r="F3671" s="44">
        <f>AUG!E172</f>
        <v/>
      </c>
      <c r="G3671" s="44">
        <f>AUG!F172</f>
        <v/>
      </c>
      <c r="H3671" s="44">
        <f>AUG!G172</f>
        <v/>
      </c>
      <c r="I3671" s="45">
        <f>AUG!H172</f>
        <v/>
      </c>
      <c r="J3671" s="45">
        <f>AUG!I172</f>
        <v/>
      </c>
      <c r="K3671" s="44">
        <f>AUG!J172</f>
        <v/>
      </c>
      <c r="L3671" s="44">
        <f>AUG!K172</f>
        <v/>
      </c>
      <c r="M3671" s="46">
        <f>AUG!L172</f>
        <v/>
      </c>
      <c r="N3671" s="44">
        <f>AUG!M172</f>
        <v/>
      </c>
      <c r="O3671" s="44">
        <f>AUG!N172</f>
        <v/>
      </c>
      <c r="P3671" s="44">
        <f>AUG!O172</f>
        <v/>
      </c>
      <c r="Q3671" s="44">
        <f>AUG!P172</f>
        <v/>
      </c>
      <c r="R3671" s="44">
        <f>AUG!Q172</f>
        <v/>
      </c>
      <c r="S3671" s="46">
        <f>S3670+IF(X3671=0,0,M3671)</f>
        <v/>
      </c>
      <c r="T3671" s="47">
        <f>MAX(T3670,S3671)</f>
        <v/>
      </c>
      <c r="U3671" s="48">
        <f>S3671-T3671</f>
        <v/>
      </c>
      <c r="V3671" s="47">
        <f>IFERROR(SUMIFS(DATABASE!$M$5:$M$6004,DATABASE!$B$5:$B$6004,B3671,DATABASE!$X$5:$X$6004,1),0)</f>
        <v/>
      </c>
      <c r="W3671" s="31">
        <f>IFERROR(COUNTIFS(DATABASE!$B$5:$B$6004,B3671,DATABASE!$X$5:$X$6004,1),0)</f>
        <v/>
      </c>
      <c r="X3671" s="49">
        <f>--AND(ISNUMBER(B3671),C3671&lt;&gt;"",L3671&lt;&gt;"",M3671&lt;&gt;"")</f>
        <v/>
      </c>
    </row>
    <row r="3672" ht="15" customHeight="1" s="111">
      <c r="A3672" s="50" t="inlineStr">
        <is>
          <t>AUG</t>
        </is>
      </c>
      <c r="B3672" s="51">
        <f>AUG!A173</f>
        <v/>
      </c>
      <c r="C3672" s="52">
        <f>AUG!B173</f>
        <v/>
      </c>
      <c r="D3672" s="52">
        <f>AUG!C173</f>
        <v/>
      </c>
      <c r="E3672" s="52">
        <f>AUG!D173</f>
        <v/>
      </c>
      <c r="F3672" s="52">
        <f>AUG!E173</f>
        <v/>
      </c>
      <c r="G3672" s="52">
        <f>AUG!F173</f>
        <v/>
      </c>
      <c r="H3672" s="52">
        <f>AUG!G173</f>
        <v/>
      </c>
      <c r="I3672" s="53">
        <f>AUG!H173</f>
        <v/>
      </c>
      <c r="J3672" s="53">
        <f>AUG!I173</f>
        <v/>
      </c>
      <c r="K3672" s="52">
        <f>AUG!J173</f>
        <v/>
      </c>
      <c r="L3672" s="52">
        <f>AUG!K173</f>
        <v/>
      </c>
      <c r="M3672" s="54">
        <f>AUG!L173</f>
        <v/>
      </c>
      <c r="N3672" s="52">
        <f>AUG!M173</f>
        <v/>
      </c>
      <c r="O3672" s="52">
        <f>AUG!N173</f>
        <v/>
      </c>
      <c r="P3672" s="52">
        <f>AUG!O173</f>
        <v/>
      </c>
      <c r="Q3672" s="52">
        <f>AUG!P173</f>
        <v/>
      </c>
      <c r="R3672" s="52">
        <f>AUG!Q173</f>
        <v/>
      </c>
      <c r="S3672" s="54">
        <f>S3671+IF(X3672=0,0,M3672)</f>
        <v/>
      </c>
      <c r="T3672" s="55">
        <f>MAX(T3671,S3672)</f>
        <v/>
      </c>
      <c r="U3672" s="56">
        <f>S3672-T3672</f>
        <v/>
      </c>
      <c r="V3672" s="55">
        <f>IFERROR(SUMIFS(DATABASE!$M$5:$M$6004,DATABASE!$B$5:$B$6004,B3672,DATABASE!$X$5:$X$6004,1),0)</f>
        <v/>
      </c>
      <c r="W3672" s="57">
        <f>IFERROR(COUNTIFS(DATABASE!$B$5:$B$6004,B3672,DATABASE!$X$5:$X$6004,1),0)</f>
        <v/>
      </c>
      <c r="X3672" s="58">
        <f>--AND(ISNUMBER(B3672),C3672&lt;&gt;"",L3672&lt;&gt;"",M3672&lt;&gt;"")</f>
        <v/>
      </c>
    </row>
    <row r="3673" ht="15" customHeight="1" s="111">
      <c r="A3673" s="42" t="inlineStr">
        <is>
          <t>AUG</t>
        </is>
      </c>
      <c r="B3673" s="43">
        <f>AUG!A174</f>
        <v/>
      </c>
      <c r="C3673" s="44">
        <f>AUG!B174</f>
        <v/>
      </c>
      <c r="D3673" s="44">
        <f>AUG!C174</f>
        <v/>
      </c>
      <c r="E3673" s="44">
        <f>AUG!D174</f>
        <v/>
      </c>
      <c r="F3673" s="44">
        <f>AUG!E174</f>
        <v/>
      </c>
      <c r="G3673" s="44">
        <f>AUG!F174</f>
        <v/>
      </c>
      <c r="H3673" s="44">
        <f>AUG!G174</f>
        <v/>
      </c>
      <c r="I3673" s="45">
        <f>AUG!H174</f>
        <v/>
      </c>
      <c r="J3673" s="45">
        <f>AUG!I174</f>
        <v/>
      </c>
      <c r="K3673" s="44">
        <f>AUG!J174</f>
        <v/>
      </c>
      <c r="L3673" s="44">
        <f>AUG!K174</f>
        <v/>
      </c>
      <c r="M3673" s="46">
        <f>AUG!L174</f>
        <v/>
      </c>
      <c r="N3673" s="44">
        <f>AUG!M174</f>
        <v/>
      </c>
      <c r="O3673" s="44">
        <f>AUG!N174</f>
        <v/>
      </c>
      <c r="P3673" s="44">
        <f>AUG!O174</f>
        <v/>
      </c>
      <c r="Q3673" s="44">
        <f>AUG!P174</f>
        <v/>
      </c>
      <c r="R3673" s="44">
        <f>AUG!Q174</f>
        <v/>
      </c>
      <c r="S3673" s="46">
        <f>S3672+IF(X3673=0,0,M3673)</f>
        <v/>
      </c>
      <c r="T3673" s="47">
        <f>MAX(T3672,S3673)</f>
        <v/>
      </c>
      <c r="U3673" s="48">
        <f>S3673-T3673</f>
        <v/>
      </c>
      <c r="V3673" s="47">
        <f>IFERROR(SUMIFS(DATABASE!$M$5:$M$6004,DATABASE!$B$5:$B$6004,B3673,DATABASE!$X$5:$X$6004,1),0)</f>
        <v/>
      </c>
      <c r="W3673" s="31">
        <f>IFERROR(COUNTIFS(DATABASE!$B$5:$B$6004,B3673,DATABASE!$X$5:$X$6004,1),0)</f>
        <v/>
      </c>
      <c r="X3673" s="49">
        <f>--AND(ISNUMBER(B3673),C3673&lt;&gt;"",L3673&lt;&gt;"",M3673&lt;&gt;"")</f>
        <v/>
      </c>
    </row>
    <row r="3674" ht="15" customHeight="1" s="111">
      <c r="A3674" s="50" t="inlineStr">
        <is>
          <t>AUG</t>
        </is>
      </c>
      <c r="B3674" s="51">
        <f>AUG!A175</f>
        <v/>
      </c>
      <c r="C3674" s="52">
        <f>AUG!B175</f>
        <v/>
      </c>
      <c r="D3674" s="52">
        <f>AUG!C175</f>
        <v/>
      </c>
      <c r="E3674" s="52">
        <f>AUG!D175</f>
        <v/>
      </c>
      <c r="F3674" s="52">
        <f>AUG!E175</f>
        <v/>
      </c>
      <c r="G3674" s="52">
        <f>AUG!F175</f>
        <v/>
      </c>
      <c r="H3674" s="52">
        <f>AUG!G175</f>
        <v/>
      </c>
      <c r="I3674" s="53">
        <f>AUG!H175</f>
        <v/>
      </c>
      <c r="J3674" s="53">
        <f>AUG!I175</f>
        <v/>
      </c>
      <c r="K3674" s="52">
        <f>AUG!J175</f>
        <v/>
      </c>
      <c r="L3674" s="52">
        <f>AUG!K175</f>
        <v/>
      </c>
      <c r="M3674" s="54">
        <f>AUG!L175</f>
        <v/>
      </c>
      <c r="N3674" s="52">
        <f>AUG!M175</f>
        <v/>
      </c>
      <c r="O3674" s="52">
        <f>AUG!N175</f>
        <v/>
      </c>
      <c r="P3674" s="52">
        <f>AUG!O175</f>
        <v/>
      </c>
      <c r="Q3674" s="52">
        <f>AUG!P175</f>
        <v/>
      </c>
      <c r="R3674" s="52">
        <f>AUG!Q175</f>
        <v/>
      </c>
      <c r="S3674" s="54">
        <f>S3673+IF(X3674=0,0,M3674)</f>
        <v/>
      </c>
      <c r="T3674" s="55">
        <f>MAX(T3673,S3674)</f>
        <v/>
      </c>
      <c r="U3674" s="56">
        <f>S3674-T3674</f>
        <v/>
      </c>
      <c r="V3674" s="55">
        <f>IFERROR(SUMIFS(DATABASE!$M$5:$M$6004,DATABASE!$B$5:$B$6004,B3674,DATABASE!$X$5:$X$6004,1),0)</f>
        <v/>
      </c>
      <c r="W3674" s="57">
        <f>IFERROR(COUNTIFS(DATABASE!$B$5:$B$6004,B3674,DATABASE!$X$5:$X$6004,1),0)</f>
        <v/>
      </c>
      <c r="X3674" s="58">
        <f>--AND(ISNUMBER(B3674),C3674&lt;&gt;"",L3674&lt;&gt;"",M3674&lt;&gt;"")</f>
        <v/>
      </c>
    </row>
    <row r="3675" ht="15" customHeight="1" s="111">
      <c r="A3675" s="42" t="inlineStr">
        <is>
          <t>AUG</t>
        </is>
      </c>
      <c r="B3675" s="43">
        <f>AUG!A176</f>
        <v/>
      </c>
      <c r="C3675" s="44">
        <f>AUG!B176</f>
        <v/>
      </c>
      <c r="D3675" s="44">
        <f>AUG!C176</f>
        <v/>
      </c>
      <c r="E3675" s="44">
        <f>AUG!D176</f>
        <v/>
      </c>
      <c r="F3675" s="44">
        <f>AUG!E176</f>
        <v/>
      </c>
      <c r="G3675" s="44">
        <f>AUG!F176</f>
        <v/>
      </c>
      <c r="H3675" s="44">
        <f>AUG!G176</f>
        <v/>
      </c>
      <c r="I3675" s="45">
        <f>AUG!H176</f>
        <v/>
      </c>
      <c r="J3675" s="45">
        <f>AUG!I176</f>
        <v/>
      </c>
      <c r="K3675" s="44">
        <f>AUG!J176</f>
        <v/>
      </c>
      <c r="L3675" s="44">
        <f>AUG!K176</f>
        <v/>
      </c>
      <c r="M3675" s="46">
        <f>AUG!L176</f>
        <v/>
      </c>
      <c r="N3675" s="44">
        <f>AUG!M176</f>
        <v/>
      </c>
      <c r="O3675" s="44">
        <f>AUG!N176</f>
        <v/>
      </c>
      <c r="P3675" s="44">
        <f>AUG!O176</f>
        <v/>
      </c>
      <c r="Q3675" s="44">
        <f>AUG!P176</f>
        <v/>
      </c>
      <c r="R3675" s="44">
        <f>AUG!Q176</f>
        <v/>
      </c>
      <c r="S3675" s="46">
        <f>S3674+IF(X3675=0,0,M3675)</f>
        <v/>
      </c>
      <c r="T3675" s="47">
        <f>MAX(T3674,S3675)</f>
        <v/>
      </c>
      <c r="U3675" s="48">
        <f>S3675-T3675</f>
        <v/>
      </c>
      <c r="V3675" s="47">
        <f>IFERROR(SUMIFS(DATABASE!$M$5:$M$6004,DATABASE!$B$5:$B$6004,B3675,DATABASE!$X$5:$X$6004,1),0)</f>
        <v/>
      </c>
      <c r="W3675" s="31">
        <f>IFERROR(COUNTIFS(DATABASE!$B$5:$B$6004,B3675,DATABASE!$X$5:$X$6004,1),0)</f>
        <v/>
      </c>
      <c r="X3675" s="49">
        <f>--AND(ISNUMBER(B3675),C3675&lt;&gt;"",L3675&lt;&gt;"",M3675&lt;&gt;"")</f>
        <v/>
      </c>
    </row>
    <row r="3676" ht="15" customHeight="1" s="111">
      <c r="A3676" s="50" t="inlineStr">
        <is>
          <t>AUG</t>
        </is>
      </c>
      <c r="B3676" s="51">
        <f>AUG!A177</f>
        <v/>
      </c>
      <c r="C3676" s="52">
        <f>AUG!B177</f>
        <v/>
      </c>
      <c r="D3676" s="52">
        <f>AUG!C177</f>
        <v/>
      </c>
      <c r="E3676" s="52">
        <f>AUG!D177</f>
        <v/>
      </c>
      <c r="F3676" s="52">
        <f>AUG!E177</f>
        <v/>
      </c>
      <c r="G3676" s="52">
        <f>AUG!F177</f>
        <v/>
      </c>
      <c r="H3676" s="52">
        <f>AUG!G177</f>
        <v/>
      </c>
      <c r="I3676" s="53">
        <f>AUG!H177</f>
        <v/>
      </c>
      <c r="J3676" s="53">
        <f>AUG!I177</f>
        <v/>
      </c>
      <c r="K3676" s="52">
        <f>AUG!J177</f>
        <v/>
      </c>
      <c r="L3676" s="52">
        <f>AUG!K177</f>
        <v/>
      </c>
      <c r="M3676" s="54">
        <f>AUG!L177</f>
        <v/>
      </c>
      <c r="N3676" s="52">
        <f>AUG!M177</f>
        <v/>
      </c>
      <c r="O3676" s="52">
        <f>AUG!N177</f>
        <v/>
      </c>
      <c r="P3676" s="52">
        <f>AUG!O177</f>
        <v/>
      </c>
      <c r="Q3676" s="52">
        <f>AUG!P177</f>
        <v/>
      </c>
      <c r="R3676" s="52">
        <f>AUG!Q177</f>
        <v/>
      </c>
      <c r="S3676" s="54">
        <f>S3675+IF(X3676=0,0,M3676)</f>
        <v/>
      </c>
      <c r="T3676" s="55">
        <f>MAX(T3675,S3676)</f>
        <v/>
      </c>
      <c r="U3676" s="56">
        <f>S3676-T3676</f>
        <v/>
      </c>
      <c r="V3676" s="55">
        <f>IFERROR(SUMIFS(DATABASE!$M$5:$M$6004,DATABASE!$B$5:$B$6004,B3676,DATABASE!$X$5:$X$6004,1),0)</f>
        <v/>
      </c>
      <c r="W3676" s="57">
        <f>IFERROR(COUNTIFS(DATABASE!$B$5:$B$6004,B3676,DATABASE!$X$5:$X$6004,1),0)</f>
        <v/>
      </c>
      <c r="X3676" s="58">
        <f>--AND(ISNUMBER(B3676),C3676&lt;&gt;"",L3676&lt;&gt;"",M3676&lt;&gt;"")</f>
        <v/>
      </c>
    </row>
    <row r="3677" ht="15" customHeight="1" s="111">
      <c r="A3677" s="42" t="inlineStr">
        <is>
          <t>AUG</t>
        </is>
      </c>
      <c r="B3677" s="43">
        <f>AUG!A178</f>
        <v/>
      </c>
      <c r="C3677" s="44">
        <f>AUG!B178</f>
        <v/>
      </c>
      <c r="D3677" s="44">
        <f>AUG!C178</f>
        <v/>
      </c>
      <c r="E3677" s="44">
        <f>AUG!D178</f>
        <v/>
      </c>
      <c r="F3677" s="44">
        <f>AUG!E178</f>
        <v/>
      </c>
      <c r="G3677" s="44">
        <f>AUG!F178</f>
        <v/>
      </c>
      <c r="H3677" s="44">
        <f>AUG!G178</f>
        <v/>
      </c>
      <c r="I3677" s="45">
        <f>AUG!H178</f>
        <v/>
      </c>
      <c r="J3677" s="45">
        <f>AUG!I178</f>
        <v/>
      </c>
      <c r="K3677" s="44">
        <f>AUG!J178</f>
        <v/>
      </c>
      <c r="L3677" s="44">
        <f>AUG!K178</f>
        <v/>
      </c>
      <c r="M3677" s="46">
        <f>AUG!L178</f>
        <v/>
      </c>
      <c r="N3677" s="44">
        <f>AUG!M178</f>
        <v/>
      </c>
      <c r="O3677" s="44">
        <f>AUG!N178</f>
        <v/>
      </c>
      <c r="P3677" s="44">
        <f>AUG!O178</f>
        <v/>
      </c>
      <c r="Q3677" s="44">
        <f>AUG!P178</f>
        <v/>
      </c>
      <c r="R3677" s="44">
        <f>AUG!Q178</f>
        <v/>
      </c>
      <c r="S3677" s="46">
        <f>S3676+IF(X3677=0,0,M3677)</f>
        <v/>
      </c>
      <c r="T3677" s="47">
        <f>MAX(T3676,S3677)</f>
        <v/>
      </c>
      <c r="U3677" s="48">
        <f>S3677-T3677</f>
        <v/>
      </c>
      <c r="V3677" s="47">
        <f>IFERROR(SUMIFS(DATABASE!$M$5:$M$6004,DATABASE!$B$5:$B$6004,B3677,DATABASE!$X$5:$X$6004,1),0)</f>
        <v/>
      </c>
      <c r="W3677" s="31">
        <f>IFERROR(COUNTIFS(DATABASE!$B$5:$B$6004,B3677,DATABASE!$X$5:$X$6004,1),0)</f>
        <v/>
      </c>
      <c r="X3677" s="49">
        <f>--AND(ISNUMBER(B3677),C3677&lt;&gt;"",L3677&lt;&gt;"",M3677&lt;&gt;"")</f>
        <v/>
      </c>
    </row>
    <row r="3678" ht="15" customHeight="1" s="111">
      <c r="A3678" s="50" t="inlineStr">
        <is>
          <t>AUG</t>
        </is>
      </c>
      <c r="B3678" s="51">
        <f>AUG!A179</f>
        <v/>
      </c>
      <c r="C3678" s="52">
        <f>AUG!B179</f>
        <v/>
      </c>
      <c r="D3678" s="52">
        <f>AUG!C179</f>
        <v/>
      </c>
      <c r="E3678" s="52">
        <f>AUG!D179</f>
        <v/>
      </c>
      <c r="F3678" s="52">
        <f>AUG!E179</f>
        <v/>
      </c>
      <c r="G3678" s="52">
        <f>AUG!F179</f>
        <v/>
      </c>
      <c r="H3678" s="52">
        <f>AUG!G179</f>
        <v/>
      </c>
      <c r="I3678" s="53">
        <f>AUG!H179</f>
        <v/>
      </c>
      <c r="J3678" s="53">
        <f>AUG!I179</f>
        <v/>
      </c>
      <c r="K3678" s="52">
        <f>AUG!J179</f>
        <v/>
      </c>
      <c r="L3678" s="52">
        <f>AUG!K179</f>
        <v/>
      </c>
      <c r="M3678" s="54">
        <f>AUG!L179</f>
        <v/>
      </c>
      <c r="N3678" s="52">
        <f>AUG!M179</f>
        <v/>
      </c>
      <c r="O3678" s="52">
        <f>AUG!N179</f>
        <v/>
      </c>
      <c r="P3678" s="52">
        <f>AUG!O179</f>
        <v/>
      </c>
      <c r="Q3678" s="52">
        <f>AUG!P179</f>
        <v/>
      </c>
      <c r="R3678" s="52">
        <f>AUG!Q179</f>
        <v/>
      </c>
      <c r="S3678" s="54">
        <f>S3677+IF(X3678=0,0,M3678)</f>
        <v/>
      </c>
      <c r="T3678" s="55">
        <f>MAX(T3677,S3678)</f>
        <v/>
      </c>
      <c r="U3678" s="56">
        <f>S3678-T3678</f>
        <v/>
      </c>
      <c r="V3678" s="55">
        <f>IFERROR(SUMIFS(DATABASE!$M$5:$M$6004,DATABASE!$B$5:$B$6004,B3678,DATABASE!$X$5:$X$6004,1),0)</f>
        <v/>
      </c>
      <c r="W3678" s="57">
        <f>IFERROR(COUNTIFS(DATABASE!$B$5:$B$6004,B3678,DATABASE!$X$5:$X$6004,1),0)</f>
        <v/>
      </c>
      <c r="X3678" s="58">
        <f>--AND(ISNUMBER(B3678),C3678&lt;&gt;"",L3678&lt;&gt;"",M3678&lt;&gt;"")</f>
        <v/>
      </c>
    </row>
    <row r="3679" ht="15" customHeight="1" s="111">
      <c r="A3679" s="42" t="inlineStr">
        <is>
          <t>AUG</t>
        </is>
      </c>
      <c r="B3679" s="43">
        <f>AUG!A180</f>
        <v/>
      </c>
      <c r="C3679" s="44">
        <f>AUG!B180</f>
        <v/>
      </c>
      <c r="D3679" s="44">
        <f>AUG!C180</f>
        <v/>
      </c>
      <c r="E3679" s="44">
        <f>AUG!D180</f>
        <v/>
      </c>
      <c r="F3679" s="44">
        <f>AUG!E180</f>
        <v/>
      </c>
      <c r="G3679" s="44">
        <f>AUG!F180</f>
        <v/>
      </c>
      <c r="H3679" s="44">
        <f>AUG!G180</f>
        <v/>
      </c>
      <c r="I3679" s="45">
        <f>AUG!H180</f>
        <v/>
      </c>
      <c r="J3679" s="45">
        <f>AUG!I180</f>
        <v/>
      </c>
      <c r="K3679" s="44">
        <f>AUG!J180</f>
        <v/>
      </c>
      <c r="L3679" s="44">
        <f>AUG!K180</f>
        <v/>
      </c>
      <c r="M3679" s="46">
        <f>AUG!L180</f>
        <v/>
      </c>
      <c r="N3679" s="44">
        <f>AUG!M180</f>
        <v/>
      </c>
      <c r="O3679" s="44">
        <f>AUG!N180</f>
        <v/>
      </c>
      <c r="P3679" s="44">
        <f>AUG!O180</f>
        <v/>
      </c>
      <c r="Q3679" s="44">
        <f>AUG!P180</f>
        <v/>
      </c>
      <c r="R3679" s="44">
        <f>AUG!Q180</f>
        <v/>
      </c>
      <c r="S3679" s="46">
        <f>S3678+IF(X3679=0,0,M3679)</f>
        <v/>
      </c>
      <c r="T3679" s="47">
        <f>MAX(T3678,S3679)</f>
        <v/>
      </c>
      <c r="U3679" s="48">
        <f>S3679-T3679</f>
        <v/>
      </c>
      <c r="V3679" s="47">
        <f>IFERROR(SUMIFS(DATABASE!$M$5:$M$6004,DATABASE!$B$5:$B$6004,B3679,DATABASE!$X$5:$X$6004,1),0)</f>
        <v/>
      </c>
      <c r="W3679" s="31">
        <f>IFERROR(COUNTIFS(DATABASE!$B$5:$B$6004,B3679,DATABASE!$X$5:$X$6004,1),0)</f>
        <v/>
      </c>
      <c r="X3679" s="49">
        <f>--AND(ISNUMBER(B3679),C3679&lt;&gt;"",L3679&lt;&gt;"",M3679&lt;&gt;"")</f>
        <v/>
      </c>
    </row>
    <row r="3680" ht="15" customHeight="1" s="111">
      <c r="A3680" s="50" t="inlineStr">
        <is>
          <t>AUG</t>
        </is>
      </c>
      <c r="B3680" s="51">
        <f>AUG!A181</f>
        <v/>
      </c>
      <c r="C3680" s="52">
        <f>AUG!B181</f>
        <v/>
      </c>
      <c r="D3680" s="52">
        <f>AUG!C181</f>
        <v/>
      </c>
      <c r="E3680" s="52">
        <f>AUG!D181</f>
        <v/>
      </c>
      <c r="F3680" s="52">
        <f>AUG!E181</f>
        <v/>
      </c>
      <c r="G3680" s="52">
        <f>AUG!F181</f>
        <v/>
      </c>
      <c r="H3680" s="52">
        <f>AUG!G181</f>
        <v/>
      </c>
      <c r="I3680" s="53">
        <f>AUG!H181</f>
        <v/>
      </c>
      <c r="J3680" s="53">
        <f>AUG!I181</f>
        <v/>
      </c>
      <c r="K3680" s="52">
        <f>AUG!J181</f>
        <v/>
      </c>
      <c r="L3680" s="52">
        <f>AUG!K181</f>
        <v/>
      </c>
      <c r="M3680" s="54">
        <f>AUG!L181</f>
        <v/>
      </c>
      <c r="N3680" s="52">
        <f>AUG!M181</f>
        <v/>
      </c>
      <c r="O3680" s="52">
        <f>AUG!N181</f>
        <v/>
      </c>
      <c r="P3680" s="52">
        <f>AUG!O181</f>
        <v/>
      </c>
      <c r="Q3680" s="52">
        <f>AUG!P181</f>
        <v/>
      </c>
      <c r="R3680" s="52">
        <f>AUG!Q181</f>
        <v/>
      </c>
      <c r="S3680" s="54">
        <f>S3679+IF(X3680=0,0,M3680)</f>
        <v/>
      </c>
      <c r="T3680" s="55">
        <f>MAX(T3679,S3680)</f>
        <v/>
      </c>
      <c r="U3680" s="56">
        <f>S3680-T3680</f>
        <v/>
      </c>
      <c r="V3680" s="55">
        <f>IFERROR(SUMIFS(DATABASE!$M$5:$M$6004,DATABASE!$B$5:$B$6004,B3680,DATABASE!$X$5:$X$6004,1),0)</f>
        <v/>
      </c>
      <c r="W3680" s="57">
        <f>IFERROR(COUNTIFS(DATABASE!$B$5:$B$6004,B3680,DATABASE!$X$5:$X$6004,1),0)</f>
        <v/>
      </c>
      <c r="X3680" s="58">
        <f>--AND(ISNUMBER(B3680),C3680&lt;&gt;"",L3680&lt;&gt;"",M3680&lt;&gt;"")</f>
        <v/>
      </c>
    </row>
    <row r="3681" ht="15" customHeight="1" s="111">
      <c r="A3681" s="42" t="inlineStr">
        <is>
          <t>AUG</t>
        </is>
      </c>
      <c r="B3681" s="43">
        <f>AUG!A182</f>
        <v/>
      </c>
      <c r="C3681" s="44">
        <f>AUG!B182</f>
        <v/>
      </c>
      <c r="D3681" s="44">
        <f>AUG!C182</f>
        <v/>
      </c>
      <c r="E3681" s="44">
        <f>AUG!D182</f>
        <v/>
      </c>
      <c r="F3681" s="44">
        <f>AUG!E182</f>
        <v/>
      </c>
      <c r="G3681" s="44">
        <f>AUG!F182</f>
        <v/>
      </c>
      <c r="H3681" s="44">
        <f>AUG!G182</f>
        <v/>
      </c>
      <c r="I3681" s="45">
        <f>AUG!H182</f>
        <v/>
      </c>
      <c r="J3681" s="45">
        <f>AUG!I182</f>
        <v/>
      </c>
      <c r="K3681" s="44">
        <f>AUG!J182</f>
        <v/>
      </c>
      <c r="L3681" s="44">
        <f>AUG!K182</f>
        <v/>
      </c>
      <c r="M3681" s="46">
        <f>AUG!L182</f>
        <v/>
      </c>
      <c r="N3681" s="44">
        <f>AUG!M182</f>
        <v/>
      </c>
      <c r="O3681" s="44">
        <f>AUG!N182</f>
        <v/>
      </c>
      <c r="P3681" s="44">
        <f>AUG!O182</f>
        <v/>
      </c>
      <c r="Q3681" s="44">
        <f>AUG!P182</f>
        <v/>
      </c>
      <c r="R3681" s="44">
        <f>AUG!Q182</f>
        <v/>
      </c>
      <c r="S3681" s="46">
        <f>S3680+IF(X3681=0,0,M3681)</f>
        <v/>
      </c>
      <c r="T3681" s="47">
        <f>MAX(T3680,S3681)</f>
        <v/>
      </c>
      <c r="U3681" s="48">
        <f>S3681-T3681</f>
        <v/>
      </c>
      <c r="V3681" s="47">
        <f>IFERROR(SUMIFS(DATABASE!$M$5:$M$6004,DATABASE!$B$5:$B$6004,B3681,DATABASE!$X$5:$X$6004,1),0)</f>
        <v/>
      </c>
      <c r="W3681" s="31">
        <f>IFERROR(COUNTIFS(DATABASE!$B$5:$B$6004,B3681,DATABASE!$X$5:$X$6004,1),0)</f>
        <v/>
      </c>
      <c r="X3681" s="49">
        <f>--AND(ISNUMBER(B3681),C3681&lt;&gt;"",L3681&lt;&gt;"",M3681&lt;&gt;"")</f>
        <v/>
      </c>
    </row>
    <row r="3682" ht="15" customHeight="1" s="111">
      <c r="A3682" s="50" t="inlineStr">
        <is>
          <t>AUG</t>
        </is>
      </c>
      <c r="B3682" s="51">
        <f>AUG!A183</f>
        <v/>
      </c>
      <c r="C3682" s="52">
        <f>AUG!B183</f>
        <v/>
      </c>
      <c r="D3682" s="52">
        <f>AUG!C183</f>
        <v/>
      </c>
      <c r="E3682" s="52">
        <f>AUG!D183</f>
        <v/>
      </c>
      <c r="F3682" s="52">
        <f>AUG!E183</f>
        <v/>
      </c>
      <c r="G3682" s="52">
        <f>AUG!F183</f>
        <v/>
      </c>
      <c r="H3682" s="52">
        <f>AUG!G183</f>
        <v/>
      </c>
      <c r="I3682" s="53">
        <f>AUG!H183</f>
        <v/>
      </c>
      <c r="J3682" s="53">
        <f>AUG!I183</f>
        <v/>
      </c>
      <c r="K3682" s="52">
        <f>AUG!J183</f>
        <v/>
      </c>
      <c r="L3682" s="52">
        <f>AUG!K183</f>
        <v/>
      </c>
      <c r="M3682" s="54">
        <f>AUG!L183</f>
        <v/>
      </c>
      <c r="N3682" s="52">
        <f>AUG!M183</f>
        <v/>
      </c>
      <c r="O3682" s="52">
        <f>AUG!N183</f>
        <v/>
      </c>
      <c r="P3682" s="52">
        <f>AUG!O183</f>
        <v/>
      </c>
      <c r="Q3682" s="52">
        <f>AUG!P183</f>
        <v/>
      </c>
      <c r="R3682" s="52">
        <f>AUG!Q183</f>
        <v/>
      </c>
      <c r="S3682" s="54">
        <f>S3681+IF(X3682=0,0,M3682)</f>
        <v/>
      </c>
      <c r="T3682" s="55">
        <f>MAX(T3681,S3682)</f>
        <v/>
      </c>
      <c r="U3682" s="56">
        <f>S3682-T3682</f>
        <v/>
      </c>
      <c r="V3682" s="55">
        <f>IFERROR(SUMIFS(DATABASE!$M$5:$M$6004,DATABASE!$B$5:$B$6004,B3682,DATABASE!$X$5:$X$6004,1),0)</f>
        <v/>
      </c>
      <c r="W3682" s="57">
        <f>IFERROR(COUNTIFS(DATABASE!$B$5:$B$6004,B3682,DATABASE!$X$5:$X$6004,1),0)</f>
        <v/>
      </c>
      <c r="X3682" s="58">
        <f>--AND(ISNUMBER(B3682),C3682&lt;&gt;"",L3682&lt;&gt;"",M3682&lt;&gt;"")</f>
        <v/>
      </c>
    </row>
    <row r="3683" ht="15" customHeight="1" s="111">
      <c r="A3683" s="42" t="inlineStr">
        <is>
          <t>AUG</t>
        </is>
      </c>
      <c r="B3683" s="43">
        <f>AUG!A184</f>
        <v/>
      </c>
      <c r="C3683" s="44">
        <f>AUG!B184</f>
        <v/>
      </c>
      <c r="D3683" s="44">
        <f>AUG!C184</f>
        <v/>
      </c>
      <c r="E3683" s="44">
        <f>AUG!D184</f>
        <v/>
      </c>
      <c r="F3683" s="44">
        <f>AUG!E184</f>
        <v/>
      </c>
      <c r="G3683" s="44">
        <f>AUG!F184</f>
        <v/>
      </c>
      <c r="H3683" s="44">
        <f>AUG!G184</f>
        <v/>
      </c>
      <c r="I3683" s="45">
        <f>AUG!H184</f>
        <v/>
      </c>
      <c r="J3683" s="45">
        <f>AUG!I184</f>
        <v/>
      </c>
      <c r="K3683" s="44">
        <f>AUG!J184</f>
        <v/>
      </c>
      <c r="L3683" s="44">
        <f>AUG!K184</f>
        <v/>
      </c>
      <c r="M3683" s="46">
        <f>AUG!L184</f>
        <v/>
      </c>
      <c r="N3683" s="44">
        <f>AUG!M184</f>
        <v/>
      </c>
      <c r="O3683" s="44">
        <f>AUG!N184</f>
        <v/>
      </c>
      <c r="P3683" s="44">
        <f>AUG!O184</f>
        <v/>
      </c>
      <c r="Q3683" s="44">
        <f>AUG!P184</f>
        <v/>
      </c>
      <c r="R3683" s="44">
        <f>AUG!Q184</f>
        <v/>
      </c>
      <c r="S3683" s="46">
        <f>S3682+IF(X3683=0,0,M3683)</f>
        <v/>
      </c>
      <c r="T3683" s="47">
        <f>MAX(T3682,S3683)</f>
        <v/>
      </c>
      <c r="U3683" s="48">
        <f>S3683-T3683</f>
        <v/>
      </c>
      <c r="V3683" s="47">
        <f>IFERROR(SUMIFS(DATABASE!$M$5:$M$6004,DATABASE!$B$5:$B$6004,B3683,DATABASE!$X$5:$X$6004,1),0)</f>
        <v/>
      </c>
      <c r="W3683" s="31">
        <f>IFERROR(COUNTIFS(DATABASE!$B$5:$B$6004,B3683,DATABASE!$X$5:$X$6004,1),0)</f>
        <v/>
      </c>
      <c r="X3683" s="49">
        <f>--AND(ISNUMBER(B3683),C3683&lt;&gt;"",L3683&lt;&gt;"",M3683&lt;&gt;"")</f>
        <v/>
      </c>
    </row>
    <row r="3684" ht="15" customHeight="1" s="111">
      <c r="A3684" s="50" t="inlineStr">
        <is>
          <t>AUG</t>
        </is>
      </c>
      <c r="B3684" s="51">
        <f>AUG!A185</f>
        <v/>
      </c>
      <c r="C3684" s="52">
        <f>AUG!B185</f>
        <v/>
      </c>
      <c r="D3684" s="52">
        <f>AUG!C185</f>
        <v/>
      </c>
      <c r="E3684" s="52">
        <f>AUG!D185</f>
        <v/>
      </c>
      <c r="F3684" s="52">
        <f>AUG!E185</f>
        <v/>
      </c>
      <c r="G3684" s="52">
        <f>AUG!F185</f>
        <v/>
      </c>
      <c r="H3684" s="52">
        <f>AUG!G185</f>
        <v/>
      </c>
      <c r="I3684" s="53">
        <f>AUG!H185</f>
        <v/>
      </c>
      <c r="J3684" s="53">
        <f>AUG!I185</f>
        <v/>
      </c>
      <c r="K3684" s="52">
        <f>AUG!J185</f>
        <v/>
      </c>
      <c r="L3684" s="52">
        <f>AUG!K185</f>
        <v/>
      </c>
      <c r="M3684" s="54">
        <f>AUG!L185</f>
        <v/>
      </c>
      <c r="N3684" s="52">
        <f>AUG!M185</f>
        <v/>
      </c>
      <c r="O3684" s="52">
        <f>AUG!N185</f>
        <v/>
      </c>
      <c r="P3684" s="52">
        <f>AUG!O185</f>
        <v/>
      </c>
      <c r="Q3684" s="52">
        <f>AUG!P185</f>
        <v/>
      </c>
      <c r="R3684" s="52">
        <f>AUG!Q185</f>
        <v/>
      </c>
      <c r="S3684" s="54">
        <f>S3683+IF(X3684=0,0,M3684)</f>
        <v/>
      </c>
      <c r="T3684" s="55">
        <f>MAX(T3683,S3684)</f>
        <v/>
      </c>
      <c r="U3684" s="56">
        <f>S3684-T3684</f>
        <v/>
      </c>
      <c r="V3684" s="55">
        <f>IFERROR(SUMIFS(DATABASE!$M$5:$M$6004,DATABASE!$B$5:$B$6004,B3684,DATABASE!$X$5:$X$6004,1),0)</f>
        <v/>
      </c>
      <c r="W3684" s="57">
        <f>IFERROR(COUNTIFS(DATABASE!$B$5:$B$6004,B3684,DATABASE!$X$5:$X$6004,1),0)</f>
        <v/>
      </c>
      <c r="X3684" s="58">
        <f>--AND(ISNUMBER(B3684),C3684&lt;&gt;"",L3684&lt;&gt;"",M3684&lt;&gt;"")</f>
        <v/>
      </c>
    </row>
    <row r="3685" ht="15" customHeight="1" s="111">
      <c r="A3685" s="42" t="inlineStr">
        <is>
          <t>AUG</t>
        </is>
      </c>
      <c r="B3685" s="43">
        <f>AUG!A186</f>
        <v/>
      </c>
      <c r="C3685" s="44">
        <f>AUG!B186</f>
        <v/>
      </c>
      <c r="D3685" s="44">
        <f>AUG!C186</f>
        <v/>
      </c>
      <c r="E3685" s="44">
        <f>AUG!D186</f>
        <v/>
      </c>
      <c r="F3685" s="44">
        <f>AUG!E186</f>
        <v/>
      </c>
      <c r="G3685" s="44">
        <f>AUG!F186</f>
        <v/>
      </c>
      <c r="H3685" s="44">
        <f>AUG!G186</f>
        <v/>
      </c>
      <c r="I3685" s="45">
        <f>AUG!H186</f>
        <v/>
      </c>
      <c r="J3685" s="45">
        <f>AUG!I186</f>
        <v/>
      </c>
      <c r="K3685" s="44">
        <f>AUG!J186</f>
        <v/>
      </c>
      <c r="L3685" s="44">
        <f>AUG!K186</f>
        <v/>
      </c>
      <c r="M3685" s="46">
        <f>AUG!L186</f>
        <v/>
      </c>
      <c r="N3685" s="44">
        <f>AUG!M186</f>
        <v/>
      </c>
      <c r="O3685" s="44">
        <f>AUG!N186</f>
        <v/>
      </c>
      <c r="P3685" s="44">
        <f>AUG!O186</f>
        <v/>
      </c>
      <c r="Q3685" s="44">
        <f>AUG!P186</f>
        <v/>
      </c>
      <c r="R3685" s="44">
        <f>AUG!Q186</f>
        <v/>
      </c>
      <c r="S3685" s="46">
        <f>S3684+IF(X3685=0,0,M3685)</f>
        <v/>
      </c>
      <c r="T3685" s="47">
        <f>MAX(T3684,S3685)</f>
        <v/>
      </c>
      <c r="U3685" s="48">
        <f>S3685-T3685</f>
        <v/>
      </c>
      <c r="V3685" s="47">
        <f>IFERROR(SUMIFS(DATABASE!$M$5:$M$6004,DATABASE!$B$5:$B$6004,B3685,DATABASE!$X$5:$X$6004,1),0)</f>
        <v/>
      </c>
      <c r="W3685" s="31">
        <f>IFERROR(COUNTIFS(DATABASE!$B$5:$B$6004,B3685,DATABASE!$X$5:$X$6004,1),0)</f>
        <v/>
      </c>
      <c r="X3685" s="49">
        <f>--AND(ISNUMBER(B3685),C3685&lt;&gt;"",L3685&lt;&gt;"",M3685&lt;&gt;"")</f>
        <v/>
      </c>
    </row>
    <row r="3686" ht="15" customHeight="1" s="111">
      <c r="A3686" s="50" t="inlineStr">
        <is>
          <t>AUG</t>
        </is>
      </c>
      <c r="B3686" s="51">
        <f>AUG!A187</f>
        <v/>
      </c>
      <c r="C3686" s="52">
        <f>AUG!B187</f>
        <v/>
      </c>
      <c r="D3686" s="52">
        <f>AUG!C187</f>
        <v/>
      </c>
      <c r="E3686" s="52">
        <f>AUG!D187</f>
        <v/>
      </c>
      <c r="F3686" s="52">
        <f>AUG!E187</f>
        <v/>
      </c>
      <c r="G3686" s="52">
        <f>AUG!F187</f>
        <v/>
      </c>
      <c r="H3686" s="52">
        <f>AUG!G187</f>
        <v/>
      </c>
      <c r="I3686" s="53">
        <f>AUG!H187</f>
        <v/>
      </c>
      <c r="J3686" s="53">
        <f>AUG!I187</f>
        <v/>
      </c>
      <c r="K3686" s="52">
        <f>AUG!J187</f>
        <v/>
      </c>
      <c r="L3686" s="52">
        <f>AUG!K187</f>
        <v/>
      </c>
      <c r="M3686" s="54">
        <f>AUG!L187</f>
        <v/>
      </c>
      <c r="N3686" s="52">
        <f>AUG!M187</f>
        <v/>
      </c>
      <c r="O3686" s="52">
        <f>AUG!N187</f>
        <v/>
      </c>
      <c r="P3686" s="52">
        <f>AUG!O187</f>
        <v/>
      </c>
      <c r="Q3686" s="52">
        <f>AUG!P187</f>
        <v/>
      </c>
      <c r="R3686" s="52">
        <f>AUG!Q187</f>
        <v/>
      </c>
      <c r="S3686" s="54">
        <f>S3685+IF(X3686=0,0,M3686)</f>
        <v/>
      </c>
      <c r="T3686" s="55">
        <f>MAX(T3685,S3686)</f>
        <v/>
      </c>
      <c r="U3686" s="56">
        <f>S3686-T3686</f>
        <v/>
      </c>
      <c r="V3686" s="55">
        <f>IFERROR(SUMIFS(DATABASE!$M$5:$M$6004,DATABASE!$B$5:$B$6004,B3686,DATABASE!$X$5:$X$6004,1),0)</f>
        <v/>
      </c>
      <c r="W3686" s="57">
        <f>IFERROR(COUNTIFS(DATABASE!$B$5:$B$6004,B3686,DATABASE!$X$5:$X$6004,1),0)</f>
        <v/>
      </c>
      <c r="X3686" s="58">
        <f>--AND(ISNUMBER(B3686),C3686&lt;&gt;"",L3686&lt;&gt;"",M3686&lt;&gt;"")</f>
        <v/>
      </c>
    </row>
    <row r="3687" ht="15" customHeight="1" s="111">
      <c r="A3687" s="42" t="inlineStr">
        <is>
          <t>AUG</t>
        </is>
      </c>
      <c r="B3687" s="43">
        <f>AUG!A188</f>
        <v/>
      </c>
      <c r="C3687" s="44">
        <f>AUG!B188</f>
        <v/>
      </c>
      <c r="D3687" s="44">
        <f>AUG!C188</f>
        <v/>
      </c>
      <c r="E3687" s="44">
        <f>AUG!D188</f>
        <v/>
      </c>
      <c r="F3687" s="44">
        <f>AUG!E188</f>
        <v/>
      </c>
      <c r="G3687" s="44">
        <f>AUG!F188</f>
        <v/>
      </c>
      <c r="H3687" s="44">
        <f>AUG!G188</f>
        <v/>
      </c>
      <c r="I3687" s="45">
        <f>AUG!H188</f>
        <v/>
      </c>
      <c r="J3687" s="45">
        <f>AUG!I188</f>
        <v/>
      </c>
      <c r="K3687" s="44">
        <f>AUG!J188</f>
        <v/>
      </c>
      <c r="L3687" s="44">
        <f>AUG!K188</f>
        <v/>
      </c>
      <c r="M3687" s="46">
        <f>AUG!L188</f>
        <v/>
      </c>
      <c r="N3687" s="44">
        <f>AUG!M188</f>
        <v/>
      </c>
      <c r="O3687" s="44">
        <f>AUG!N188</f>
        <v/>
      </c>
      <c r="P3687" s="44">
        <f>AUG!O188</f>
        <v/>
      </c>
      <c r="Q3687" s="44">
        <f>AUG!P188</f>
        <v/>
      </c>
      <c r="R3687" s="44">
        <f>AUG!Q188</f>
        <v/>
      </c>
      <c r="S3687" s="46">
        <f>S3686+IF(X3687=0,0,M3687)</f>
        <v/>
      </c>
      <c r="T3687" s="47">
        <f>MAX(T3686,S3687)</f>
        <v/>
      </c>
      <c r="U3687" s="48">
        <f>S3687-T3687</f>
        <v/>
      </c>
      <c r="V3687" s="47">
        <f>IFERROR(SUMIFS(DATABASE!$M$5:$M$6004,DATABASE!$B$5:$B$6004,B3687,DATABASE!$X$5:$X$6004,1),0)</f>
        <v/>
      </c>
      <c r="W3687" s="31">
        <f>IFERROR(COUNTIFS(DATABASE!$B$5:$B$6004,B3687,DATABASE!$X$5:$X$6004,1),0)</f>
        <v/>
      </c>
      <c r="X3687" s="49">
        <f>--AND(ISNUMBER(B3687),C3687&lt;&gt;"",L3687&lt;&gt;"",M3687&lt;&gt;"")</f>
        <v/>
      </c>
    </row>
    <row r="3688" ht="15" customHeight="1" s="111">
      <c r="A3688" s="50" t="inlineStr">
        <is>
          <t>AUG</t>
        </is>
      </c>
      <c r="B3688" s="51">
        <f>AUG!A189</f>
        <v/>
      </c>
      <c r="C3688" s="52">
        <f>AUG!B189</f>
        <v/>
      </c>
      <c r="D3688" s="52">
        <f>AUG!C189</f>
        <v/>
      </c>
      <c r="E3688" s="52">
        <f>AUG!D189</f>
        <v/>
      </c>
      <c r="F3688" s="52">
        <f>AUG!E189</f>
        <v/>
      </c>
      <c r="G3688" s="52">
        <f>AUG!F189</f>
        <v/>
      </c>
      <c r="H3688" s="52">
        <f>AUG!G189</f>
        <v/>
      </c>
      <c r="I3688" s="53">
        <f>AUG!H189</f>
        <v/>
      </c>
      <c r="J3688" s="53">
        <f>AUG!I189</f>
        <v/>
      </c>
      <c r="K3688" s="52">
        <f>AUG!J189</f>
        <v/>
      </c>
      <c r="L3688" s="52">
        <f>AUG!K189</f>
        <v/>
      </c>
      <c r="M3688" s="54">
        <f>AUG!L189</f>
        <v/>
      </c>
      <c r="N3688" s="52">
        <f>AUG!M189</f>
        <v/>
      </c>
      <c r="O3688" s="52">
        <f>AUG!N189</f>
        <v/>
      </c>
      <c r="P3688" s="52">
        <f>AUG!O189</f>
        <v/>
      </c>
      <c r="Q3688" s="52">
        <f>AUG!P189</f>
        <v/>
      </c>
      <c r="R3688" s="52">
        <f>AUG!Q189</f>
        <v/>
      </c>
      <c r="S3688" s="54">
        <f>S3687+IF(X3688=0,0,M3688)</f>
        <v/>
      </c>
      <c r="T3688" s="55">
        <f>MAX(T3687,S3688)</f>
        <v/>
      </c>
      <c r="U3688" s="56">
        <f>S3688-T3688</f>
        <v/>
      </c>
      <c r="V3688" s="55">
        <f>IFERROR(SUMIFS(DATABASE!$M$5:$M$6004,DATABASE!$B$5:$B$6004,B3688,DATABASE!$X$5:$X$6004,1),0)</f>
        <v/>
      </c>
      <c r="W3688" s="57">
        <f>IFERROR(COUNTIFS(DATABASE!$B$5:$B$6004,B3688,DATABASE!$X$5:$X$6004,1),0)</f>
        <v/>
      </c>
      <c r="X3688" s="58">
        <f>--AND(ISNUMBER(B3688),C3688&lt;&gt;"",L3688&lt;&gt;"",M3688&lt;&gt;"")</f>
        <v/>
      </c>
    </row>
    <row r="3689" ht="15" customHeight="1" s="111">
      <c r="A3689" s="42" t="inlineStr">
        <is>
          <t>AUG</t>
        </is>
      </c>
      <c r="B3689" s="43">
        <f>AUG!A190</f>
        <v/>
      </c>
      <c r="C3689" s="44">
        <f>AUG!B190</f>
        <v/>
      </c>
      <c r="D3689" s="44">
        <f>AUG!C190</f>
        <v/>
      </c>
      <c r="E3689" s="44">
        <f>AUG!D190</f>
        <v/>
      </c>
      <c r="F3689" s="44">
        <f>AUG!E190</f>
        <v/>
      </c>
      <c r="G3689" s="44">
        <f>AUG!F190</f>
        <v/>
      </c>
      <c r="H3689" s="44">
        <f>AUG!G190</f>
        <v/>
      </c>
      <c r="I3689" s="45">
        <f>AUG!H190</f>
        <v/>
      </c>
      <c r="J3689" s="45">
        <f>AUG!I190</f>
        <v/>
      </c>
      <c r="K3689" s="44">
        <f>AUG!J190</f>
        <v/>
      </c>
      <c r="L3689" s="44">
        <f>AUG!K190</f>
        <v/>
      </c>
      <c r="M3689" s="46">
        <f>AUG!L190</f>
        <v/>
      </c>
      <c r="N3689" s="44">
        <f>AUG!M190</f>
        <v/>
      </c>
      <c r="O3689" s="44">
        <f>AUG!N190</f>
        <v/>
      </c>
      <c r="P3689" s="44">
        <f>AUG!O190</f>
        <v/>
      </c>
      <c r="Q3689" s="44">
        <f>AUG!P190</f>
        <v/>
      </c>
      <c r="R3689" s="44">
        <f>AUG!Q190</f>
        <v/>
      </c>
      <c r="S3689" s="46">
        <f>S3688+IF(X3689=0,0,M3689)</f>
        <v/>
      </c>
      <c r="T3689" s="47">
        <f>MAX(T3688,S3689)</f>
        <v/>
      </c>
      <c r="U3689" s="48">
        <f>S3689-T3689</f>
        <v/>
      </c>
      <c r="V3689" s="47">
        <f>IFERROR(SUMIFS(DATABASE!$M$5:$M$6004,DATABASE!$B$5:$B$6004,B3689,DATABASE!$X$5:$X$6004,1),0)</f>
        <v/>
      </c>
      <c r="W3689" s="31">
        <f>IFERROR(COUNTIFS(DATABASE!$B$5:$B$6004,B3689,DATABASE!$X$5:$X$6004,1),0)</f>
        <v/>
      </c>
      <c r="X3689" s="49">
        <f>--AND(ISNUMBER(B3689),C3689&lt;&gt;"",L3689&lt;&gt;"",M3689&lt;&gt;"")</f>
        <v/>
      </c>
    </row>
    <row r="3690" ht="15" customHeight="1" s="111">
      <c r="A3690" s="50" t="inlineStr">
        <is>
          <t>AUG</t>
        </is>
      </c>
      <c r="B3690" s="51">
        <f>AUG!A191</f>
        <v/>
      </c>
      <c r="C3690" s="52">
        <f>AUG!B191</f>
        <v/>
      </c>
      <c r="D3690" s="52">
        <f>AUG!C191</f>
        <v/>
      </c>
      <c r="E3690" s="52">
        <f>AUG!D191</f>
        <v/>
      </c>
      <c r="F3690" s="52">
        <f>AUG!E191</f>
        <v/>
      </c>
      <c r="G3690" s="52">
        <f>AUG!F191</f>
        <v/>
      </c>
      <c r="H3690" s="52">
        <f>AUG!G191</f>
        <v/>
      </c>
      <c r="I3690" s="53">
        <f>AUG!H191</f>
        <v/>
      </c>
      <c r="J3690" s="53">
        <f>AUG!I191</f>
        <v/>
      </c>
      <c r="K3690" s="52">
        <f>AUG!J191</f>
        <v/>
      </c>
      <c r="L3690" s="52">
        <f>AUG!K191</f>
        <v/>
      </c>
      <c r="M3690" s="54">
        <f>AUG!L191</f>
        <v/>
      </c>
      <c r="N3690" s="52">
        <f>AUG!M191</f>
        <v/>
      </c>
      <c r="O3690" s="52">
        <f>AUG!N191</f>
        <v/>
      </c>
      <c r="P3690" s="52">
        <f>AUG!O191</f>
        <v/>
      </c>
      <c r="Q3690" s="52">
        <f>AUG!P191</f>
        <v/>
      </c>
      <c r="R3690" s="52">
        <f>AUG!Q191</f>
        <v/>
      </c>
      <c r="S3690" s="54">
        <f>S3689+IF(X3690=0,0,M3690)</f>
        <v/>
      </c>
      <c r="T3690" s="55">
        <f>MAX(T3689,S3690)</f>
        <v/>
      </c>
      <c r="U3690" s="56">
        <f>S3690-T3690</f>
        <v/>
      </c>
      <c r="V3690" s="55">
        <f>IFERROR(SUMIFS(DATABASE!$M$5:$M$6004,DATABASE!$B$5:$B$6004,B3690,DATABASE!$X$5:$X$6004,1),0)</f>
        <v/>
      </c>
      <c r="W3690" s="57">
        <f>IFERROR(COUNTIFS(DATABASE!$B$5:$B$6004,B3690,DATABASE!$X$5:$X$6004,1),0)</f>
        <v/>
      </c>
      <c r="X3690" s="58">
        <f>--AND(ISNUMBER(B3690),C3690&lt;&gt;"",L3690&lt;&gt;"",M3690&lt;&gt;"")</f>
        <v/>
      </c>
    </row>
    <row r="3691" ht="15" customHeight="1" s="111">
      <c r="A3691" s="42" t="inlineStr">
        <is>
          <t>AUG</t>
        </is>
      </c>
      <c r="B3691" s="43">
        <f>AUG!A192</f>
        <v/>
      </c>
      <c r="C3691" s="44">
        <f>AUG!B192</f>
        <v/>
      </c>
      <c r="D3691" s="44">
        <f>AUG!C192</f>
        <v/>
      </c>
      <c r="E3691" s="44">
        <f>AUG!D192</f>
        <v/>
      </c>
      <c r="F3691" s="44">
        <f>AUG!E192</f>
        <v/>
      </c>
      <c r="G3691" s="44">
        <f>AUG!F192</f>
        <v/>
      </c>
      <c r="H3691" s="44">
        <f>AUG!G192</f>
        <v/>
      </c>
      <c r="I3691" s="45">
        <f>AUG!H192</f>
        <v/>
      </c>
      <c r="J3691" s="45">
        <f>AUG!I192</f>
        <v/>
      </c>
      <c r="K3691" s="44">
        <f>AUG!J192</f>
        <v/>
      </c>
      <c r="L3691" s="44">
        <f>AUG!K192</f>
        <v/>
      </c>
      <c r="M3691" s="46">
        <f>AUG!L192</f>
        <v/>
      </c>
      <c r="N3691" s="44">
        <f>AUG!M192</f>
        <v/>
      </c>
      <c r="O3691" s="44">
        <f>AUG!N192</f>
        <v/>
      </c>
      <c r="P3691" s="44">
        <f>AUG!O192</f>
        <v/>
      </c>
      <c r="Q3691" s="44">
        <f>AUG!P192</f>
        <v/>
      </c>
      <c r="R3691" s="44">
        <f>AUG!Q192</f>
        <v/>
      </c>
      <c r="S3691" s="46">
        <f>S3690+IF(X3691=0,0,M3691)</f>
        <v/>
      </c>
      <c r="T3691" s="47">
        <f>MAX(T3690,S3691)</f>
        <v/>
      </c>
      <c r="U3691" s="48">
        <f>S3691-T3691</f>
        <v/>
      </c>
      <c r="V3691" s="47">
        <f>IFERROR(SUMIFS(DATABASE!$M$5:$M$6004,DATABASE!$B$5:$B$6004,B3691,DATABASE!$X$5:$X$6004,1),0)</f>
        <v/>
      </c>
      <c r="W3691" s="31">
        <f>IFERROR(COUNTIFS(DATABASE!$B$5:$B$6004,B3691,DATABASE!$X$5:$X$6004,1),0)</f>
        <v/>
      </c>
      <c r="X3691" s="49">
        <f>--AND(ISNUMBER(B3691),C3691&lt;&gt;"",L3691&lt;&gt;"",M3691&lt;&gt;"")</f>
        <v/>
      </c>
    </row>
    <row r="3692" ht="15" customHeight="1" s="111">
      <c r="A3692" s="50" t="inlineStr">
        <is>
          <t>AUG</t>
        </is>
      </c>
      <c r="B3692" s="51">
        <f>AUG!A193</f>
        <v/>
      </c>
      <c r="C3692" s="52">
        <f>AUG!B193</f>
        <v/>
      </c>
      <c r="D3692" s="52">
        <f>AUG!C193</f>
        <v/>
      </c>
      <c r="E3692" s="52">
        <f>AUG!D193</f>
        <v/>
      </c>
      <c r="F3692" s="52">
        <f>AUG!E193</f>
        <v/>
      </c>
      <c r="G3692" s="52">
        <f>AUG!F193</f>
        <v/>
      </c>
      <c r="H3692" s="52">
        <f>AUG!G193</f>
        <v/>
      </c>
      <c r="I3692" s="53">
        <f>AUG!H193</f>
        <v/>
      </c>
      <c r="J3692" s="53">
        <f>AUG!I193</f>
        <v/>
      </c>
      <c r="K3692" s="52">
        <f>AUG!J193</f>
        <v/>
      </c>
      <c r="L3692" s="52">
        <f>AUG!K193</f>
        <v/>
      </c>
      <c r="M3692" s="54">
        <f>AUG!L193</f>
        <v/>
      </c>
      <c r="N3692" s="52">
        <f>AUG!M193</f>
        <v/>
      </c>
      <c r="O3692" s="52">
        <f>AUG!N193</f>
        <v/>
      </c>
      <c r="P3692" s="52">
        <f>AUG!O193</f>
        <v/>
      </c>
      <c r="Q3692" s="52">
        <f>AUG!P193</f>
        <v/>
      </c>
      <c r="R3692" s="52">
        <f>AUG!Q193</f>
        <v/>
      </c>
      <c r="S3692" s="54">
        <f>S3691+IF(X3692=0,0,M3692)</f>
        <v/>
      </c>
      <c r="T3692" s="55">
        <f>MAX(T3691,S3692)</f>
        <v/>
      </c>
      <c r="U3692" s="56">
        <f>S3692-T3692</f>
        <v/>
      </c>
      <c r="V3692" s="55">
        <f>IFERROR(SUMIFS(DATABASE!$M$5:$M$6004,DATABASE!$B$5:$B$6004,B3692,DATABASE!$X$5:$X$6004,1),0)</f>
        <v/>
      </c>
      <c r="W3692" s="57">
        <f>IFERROR(COUNTIFS(DATABASE!$B$5:$B$6004,B3692,DATABASE!$X$5:$X$6004,1),0)</f>
        <v/>
      </c>
      <c r="X3692" s="58">
        <f>--AND(ISNUMBER(B3692),C3692&lt;&gt;"",L3692&lt;&gt;"",M3692&lt;&gt;"")</f>
        <v/>
      </c>
    </row>
    <row r="3693" ht="15" customHeight="1" s="111">
      <c r="A3693" s="42" t="inlineStr">
        <is>
          <t>AUG</t>
        </is>
      </c>
      <c r="B3693" s="43">
        <f>AUG!A194</f>
        <v/>
      </c>
      <c r="C3693" s="44">
        <f>AUG!B194</f>
        <v/>
      </c>
      <c r="D3693" s="44">
        <f>AUG!C194</f>
        <v/>
      </c>
      <c r="E3693" s="44">
        <f>AUG!D194</f>
        <v/>
      </c>
      <c r="F3693" s="44">
        <f>AUG!E194</f>
        <v/>
      </c>
      <c r="G3693" s="44">
        <f>AUG!F194</f>
        <v/>
      </c>
      <c r="H3693" s="44">
        <f>AUG!G194</f>
        <v/>
      </c>
      <c r="I3693" s="45">
        <f>AUG!H194</f>
        <v/>
      </c>
      <c r="J3693" s="45">
        <f>AUG!I194</f>
        <v/>
      </c>
      <c r="K3693" s="44">
        <f>AUG!J194</f>
        <v/>
      </c>
      <c r="L3693" s="44">
        <f>AUG!K194</f>
        <v/>
      </c>
      <c r="M3693" s="46">
        <f>AUG!L194</f>
        <v/>
      </c>
      <c r="N3693" s="44">
        <f>AUG!M194</f>
        <v/>
      </c>
      <c r="O3693" s="44">
        <f>AUG!N194</f>
        <v/>
      </c>
      <c r="P3693" s="44">
        <f>AUG!O194</f>
        <v/>
      </c>
      <c r="Q3693" s="44">
        <f>AUG!P194</f>
        <v/>
      </c>
      <c r="R3693" s="44">
        <f>AUG!Q194</f>
        <v/>
      </c>
      <c r="S3693" s="46">
        <f>S3692+IF(X3693=0,0,M3693)</f>
        <v/>
      </c>
      <c r="T3693" s="47">
        <f>MAX(T3692,S3693)</f>
        <v/>
      </c>
      <c r="U3693" s="48">
        <f>S3693-T3693</f>
        <v/>
      </c>
      <c r="V3693" s="47">
        <f>IFERROR(SUMIFS(DATABASE!$M$5:$M$6004,DATABASE!$B$5:$B$6004,B3693,DATABASE!$X$5:$X$6004,1),0)</f>
        <v/>
      </c>
      <c r="W3693" s="31">
        <f>IFERROR(COUNTIFS(DATABASE!$B$5:$B$6004,B3693,DATABASE!$X$5:$X$6004,1),0)</f>
        <v/>
      </c>
      <c r="X3693" s="49">
        <f>--AND(ISNUMBER(B3693),C3693&lt;&gt;"",L3693&lt;&gt;"",M3693&lt;&gt;"")</f>
        <v/>
      </c>
    </row>
    <row r="3694" ht="15" customHeight="1" s="111">
      <c r="A3694" s="50" t="inlineStr">
        <is>
          <t>AUG</t>
        </is>
      </c>
      <c r="B3694" s="51">
        <f>AUG!A195</f>
        <v/>
      </c>
      <c r="C3694" s="52">
        <f>AUG!B195</f>
        <v/>
      </c>
      <c r="D3694" s="52">
        <f>AUG!C195</f>
        <v/>
      </c>
      <c r="E3694" s="52">
        <f>AUG!D195</f>
        <v/>
      </c>
      <c r="F3694" s="52">
        <f>AUG!E195</f>
        <v/>
      </c>
      <c r="G3694" s="52">
        <f>AUG!F195</f>
        <v/>
      </c>
      <c r="H3694" s="52">
        <f>AUG!G195</f>
        <v/>
      </c>
      <c r="I3694" s="53">
        <f>AUG!H195</f>
        <v/>
      </c>
      <c r="J3694" s="53">
        <f>AUG!I195</f>
        <v/>
      </c>
      <c r="K3694" s="52">
        <f>AUG!J195</f>
        <v/>
      </c>
      <c r="L3694" s="52">
        <f>AUG!K195</f>
        <v/>
      </c>
      <c r="M3694" s="54">
        <f>AUG!L195</f>
        <v/>
      </c>
      <c r="N3694" s="52">
        <f>AUG!M195</f>
        <v/>
      </c>
      <c r="O3694" s="52">
        <f>AUG!N195</f>
        <v/>
      </c>
      <c r="P3694" s="52">
        <f>AUG!O195</f>
        <v/>
      </c>
      <c r="Q3694" s="52">
        <f>AUG!P195</f>
        <v/>
      </c>
      <c r="R3694" s="52">
        <f>AUG!Q195</f>
        <v/>
      </c>
      <c r="S3694" s="54">
        <f>S3693+IF(X3694=0,0,M3694)</f>
        <v/>
      </c>
      <c r="T3694" s="55">
        <f>MAX(T3693,S3694)</f>
        <v/>
      </c>
      <c r="U3694" s="56">
        <f>S3694-T3694</f>
        <v/>
      </c>
      <c r="V3694" s="55">
        <f>IFERROR(SUMIFS(DATABASE!$M$5:$M$6004,DATABASE!$B$5:$B$6004,B3694,DATABASE!$X$5:$X$6004,1),0)</f>
        <v/>
      </c>
      <c r="W3694" s="57">
        <f>IFERROR(COUNTIFS(DATABASE!$B$5:$B$6004,B3694,DATABASE!$X$5:$X$6004,1),0)</f>
        <v/>
      </c>
      <c r="X3694" s="58">
        <f>--AND(ISNUMBER(B3694),C3694&lt;&gt;"",L3694&lt;&gt;"",M3694&lt;&gt;"")</f>
        <v/>
      </c>
    </row>
    <row r="3695" ht="15" customHeight="1" s="111">
      <c r="A3695" s="42" t="inlineStr">
        <is>
          <t>AUG</t>
        </is>
      </c>
      <c r="B3695" s="43">
        <f>AUG!A196</f>
        <v/>
      </c>
      <c r="C3695" s="44">
        <f>AUG!B196</f>
        <v/>
      </c>
      <c r="D3695" s="44">
        <f>AUG!C196</f>
        <v/>
      </c>
      <c r="E3695" s="44">
        <f>AUG!D196</f>
        <v/>
      </c>
      <c r="F3695" s="44">
        <f>AUG!E196</f>
        <v/>
      </c>
      <c r="G3695" s="44">
        <f>AUG!F196</f>
        <v/>
      </c>
      <c r="H3695" s="44">
        <f>AUG!G196</f>
        <v/>
      </c>
      <c r="I3695" s="45">
        <f>AUG!H196</f>
        <v/>
      </c>
      <c r="J3695" s="45">
        <f>AUG!I196</f>
        <v/>
      </c>
      <c r="K3695" s="44">
        <f>AUG!J196</f>
        <v/>
      </c>
      <c r="L3695" s="44">
        <f>AUG!K196</f>
        <v/>
      </c>
      <c r="M3695" s="46">
        <f>AUG!L196</f>
        <v/>
      </c>
      <c r="N3695" s="44">
        <f>AUG!M196</f>
        <v/>
      </c>
      <c r="O3695" s="44">
        <f>AUG!N196</f>
        <v/>
      </c>
      <c r="P3695" s="44">
        <f>AUG!O196</f>
        <v/>
      </c>
      <c r="Q3695" s="44">
        <f>AUG!P196</f>
        <v/>
      </c>
      <c r="R3695" s="44">
        <f>AUG!Q196</f>
        <v/>
      </c>
      <c r="S3695" s="46">
        <f>S3694+IF(X3695=0,0,M3695)</f>
        <v/>
      </c>
      <c r="T3695" s="47">
        <f>MAX(T3694,S3695)</f>
        <v/>
      </c>
      <c r="U3695" s="48">
        <f>S3695-T3695</f>
        <v/>
      </c>
      <c r="V3695" s="47">
        <f>IFERROR(SUMIFS(DATABASE!$M$5:$M$6004,DATABASE!$B$5:$B$6004,B3695,DATABASE!$X$5:$X$6004,1),0)</f>
        <v/>
      </c>
      <c r="W3695" s="31">
        <f>IFERROR(COUNTIFS(DATABASE!$B$5:$B$6004,B3695,DATABASE!$X$5:$X$6004,1),0)</f>
        <v/>
      </c>
      <c r="X3695" s="49">
        <f>--AND(ISNUMBER(B3695),C3695&lt;&gt;"",L3695&lt;&gt;"",M3695&lt;&gt;"")</f>
        <v/>
      </c>
    </row>
    <row r="3696" ht="15" customHeight="1" s="111">
      <c r="A3696" s="50" t="inlineStr">
        <is>
          <t>AUG</t>
        </is>
      </c>
      <c r="B3696" s="51">
        <f>AUG!A197</f>
        <v/>
      </c>
      <c r="C3696" s="52">
        <f>AUG!B197</f>
        <v/>
      </c>
      <c r="D3696" s="52">
        <f>AUG!C197</f>
        <v/>
      </c>
      <c r="E3696" s="52">
        <f>AUG!D197</f>
        <v/>
      </c>
      <c r="F3696" s="52">
        <f>AUG!E197</f>
        <v/>
      </c>
      <c r="G3696" s="52">
        <f>AUG!F197</f>
        <v/>
      </c>
      <c r="H3696" s="52">
        <f>AUG!G197</f>
        <v/>
      </c>
      <c r="I3696" s="53">
        <f>AUG!H197</f>
        <v/>
      </c>
      <c r="J3696" s="53">
        <f>AUG!I197</f>
        <v/>
      </c>
      <c r="K3696" s="52">
        <f>AUG!J197</f>
        <v/>
      </c>
      <c r="L3696" s="52">
        <f>AUG!K197</f>
        <v/>
      </c>
      <c r="M3696" s="54">
        <f>AUG!L197</f>
        <v/>
      </c>
      <c r="N3696" s="52">
        <f>AUG!M197</f>
        <v/>
      </c>
      <c r="O3696" s="52">
        <f>AUG!N197</f>
        <v/>
      </c>
      <c r="P3696" s="52">
        <f>AUG!O197</f>
        <v/>
      </c>
      <c r="Q3696" s="52">
        <f>AUG!P197</f>
        <v/>
      </c>
      <c r="R3696" s="52">
        <f>AUG!Q197</f>
        <v/>
      </c>
      <c r="S3696" s="54">
        <f>S3695+IF(X3696=0,0,M3696)</f>
        <v/>
      </c>
      <c r="T3696" s="55">
        <f>MAX(T3695,S3696)</f>
        <v/>
      </c>
      <c r="U3696" s="56">
        <f>S3696-T3696</f>
        <v/>
      </c>
      <c r="V3696" s="55">
        <f>IFERROR(SUMIFS(DATABASE!$M$5:$M$6004,DATABASE!$B$5:$B$6004,B3696,DATABASE!$X$5:$X$6004,1),0)</f>
        <v/>
      </c>
      <c r="W3696" s="57">
        <f>IFERROR(COUNTIFS(DATABASE!$B$5:$B$6004,B3696,DATABASE!$X$5:$X$6004,1),0)</f>
        <v/>
      </c>
      <c r="X3696" s="58">
        <f>--AND(ISNUMBER(B3696),C3696&lt;&gt;"",L3696&lt;&gt;"",M3696&lt;&gt;"")</f>
        <v/>
      </c>
    </row>
    <row r="3697" ht="15" customHeight="1" s="111">
      <c r="A3697" s="42" t="inlineStr">
        <is>
          <t>AUG</t>
        </is>
      </c>
      <c r="B3697" s="43">
        <f>AUG!A198</f>
        <v/>
      </c>
      <c r="C3697" s="44">
        <f>AUG!B198</f>
        <v/>
      </c>
      <c r="D3697" s="44">
        <f>AUG!C198</f>
        <v/>
      </c>
      <c r="E3697" s="44">
        <f>AUG!D198</f>
        <v/>
      </c>
      <c r="F3697" s="44">
        <f>AUG!E198</f>
        <v/>
      </c>
      <c r="G3697" s="44">
        <f>AUG!F198</f>
        <v/>
      </c>
      <c r="H3697" s="44">
        <f>AUG!G198</f>
        <v/>
      </c>
      <c r="I3697" s="45">
        <f>AUG!H198</f>
        <v/>
      </c>
      <c r="J3697" s="45">
        <f>AUG!I198</f>
        <v/>
      </c>
      <c r="K3697" s="44">
        <f>AUG!J198</f>
        <v/>
      </c>
      <c r="L3697" s="44">
        <f>AUG!K198</f>
        <v/>
      </c>
      <c r="M3697" s="46">
        <f>AUG!L198</f>
        <v/>
      </c>
      <c r="N3697" s="44">
        <f>AUG!M198</f>
        <v/>
      </c>
      <c r="O3697" s="44">
        <f>AUG!N198</f>
        <v/>
      </c>
      <c r="P3697" s="44">
        <f>AUG!O198</f>
        <v/>
      </c>
      <c r="Q3697" s="44">
        <f>AUG!P198</f>
        <v/>
      </c>
      <c r="R3697" s="44">
        <f>AUG!Q198</f>
        <v/>
      </c>
      <c r="S3697" s="46">
        <f>S3696+IF(X3697=0,0,M3697)</f>
        <v/>
      </c>
      <c r="T3697" s="47">
        <f>MAX(T3696,S3697)</f>
        <v/>
      </c>
      <c r="U3697" s="48">
        <f>S3697-T3697</f>
        <v/>
      </c>
      <c r="V3697" s="47">
        <f>IFERROR(SUMIFS(DATABASE!$M$5:$M$6004,DATABASE!$B$5:$B$6004,B3697,DATABASE!$X$5:$X$6004,1),0)</f>
        <v/>
      </c>
      <c r="W3697" s="31">
        <f>IFERROR(COUNTIFS(DATABASE!$B$5:$B$6004,B3697,DATABASE!$X$5:$X$6004,1),0)</f>
        <v/>
      </c>
      <c r="X3697" s="49">
        <f>--AND(ISNUMBER(B3697),C3697&lt;&gt;"",L3697&lt;&gt;"",M3697&lt;&gt;"")</f>
        <v/>
      </c>
    </row>
    <row r="3698" ht="15" customHeight="1" s="111">
      <c r="A3698" s="50" t="inlineStr">
        <is>
          <t>AUG</t>
        </is>
      </c>
      <c r="B3698" s="51">
        <f>AUG!A199</f>
        <v/>
      </c>
      <c r="C3698" s="52">
        <f>AUG!B199</f>
        <v/>
      </c>
      <c r="D3698" s="52">
        <f>AUG!C199</f>
        <v/>
      </c>
      <c r="E3698" s="52">
        <f>AUG!D199</f>
        <v/>
      </c>
      <c r="F3698" s="52">
        <f>AUG!E199</f>
        <v/>
      </c>
      <c r="G3698" s="52">
        <f>AUG!F199</f>
        <v/>
      </c>
      <c r="H3698" s="52">
        <f>AUG!G199</f>
        <v/>
      </c>
      <c r="I3698" s="53">
        <f>AUG!H199</f>
        <v/>
      </c>
      <c r="J3698" s="53">
        <f>AUG!I199</f>
        <v/>
      </c>
      <c r="K3698" s="52">
        <f>AUG!J199</f>
        <v/>
      </c>
      <c r="L3698" s="52">
        <f>AUG!K199</f>
        <v/>
      </c>
      <c r="M3698" s="54">
        <f>AUG!L199</f>
        <v/>
      </c>
      <c r="N3698" s="52">
        <f>AUG!M199</f>
        <v/>
      </c>
      <c r="O3698" s="52">
        <f>AUG!N199</f>
        <v/>
      </c>
      <c r="P3698" s="52">
        <f>AUG!O199</f>
        <v/>
      </c>
      <c r="Q3698" s="52">
        <f>AUG!P199</f>
        <v/>
      </c>
      <c r="R3698" s="52">
        <f>AUG!Q199</f>
        <v/>
      </c>
      <c r="S3698" s="54">
        <f>S3697+IF(X3698=0,0,M3698)</f>
        <v/>
      </c>
      <c r="T3698" s="55">
        <f>MAX(T3697,S3698)</f>
        <v/>
      </c>
      <c r="U3698" s="56">
        <f>S3698-T3698</f>
        <v/>
      </c>
      <c r="V3698" s="55">
        <f>IFERROR(SUMIFS(DATABASE!$M$5:$M$6004,DATABASE!$B$5:$B$6004,B3698,DATABASE!$X$5:$X$6004,1),0)</f>
        <v/>
      </c>
      <c r="W3698" s="57">
        <f>IFERROR(COUNTIFS(DATABASE!$B$5:$B$6004,B3698,DATABASE!$X$5:$X$6004,1),0)</f>
        <v/>
      </c>
      <c r="X3698" s="58">
        <f>--AND(ISNUMBER(B3698),C3698&lt;&gt;"",L3698&lt;&gt;"",M3698&lt;&gt;"")</f>
        <v/>
      </c>
    </row>
    <row r="3699" ht="15" customHeight="1" s="111">
      <c r="A3699" s="42" t="inlineStr">
        <is>
          <t>AUG</t>
        </is>
      </c>
      <c r="B3699" s="43">
        <f>AUG!A200</f>
        <v/>
      </c>
      <c r="C3699" s="44">
        <f>AUG!B200</f>
        <v/>
      </c>
      <c r="D3699" s="44">
        <f>AUG!C200</f>
        <v/>
      </c>
      <c r="E3699" s="44">
        <f>AUG!D200</f>
        <v/>
      </c>
      <c r="F3699" s="44">
        <f>AUG!E200</f>
        <v/>
      </c>
      <c r="G3699" s="44">
        <f>AUG!F200</f>
        <v/>
      </c>
      <c r="H3699" s="44">
        <f>AUG!G200</f>
        <v/>
      </c>
      <c r="I3699" s="45">
        <f>AUG!H200</f>
        <v/>
      </c>
      <c r="J3699" s="45">
        <f>AUG!I200</f>
        <v/>
      </c>
      <c r="K3699" s="44">
        <f>AUG!J200</f>
        <v/>
      </c>
      <c r="L3699" s="44">
        <f>AUG!K200</f>
        <v/>
      </c>
      <c r="M3699" s="46">
        <f>AUG!L200</f>
        <v/>
      </c>
      <c r="N3699" s="44">
        <f>AUG!M200</f>
        <v/>
      </c>
      <c r="O3699" s="44">
        <f>AUG!N200</f>
        <v/>
      </c>
      <c r="P3699" s="44">
        <f>AUG!O200</f>
        <v/>
      </c>
      <c r="Q3699" s="44">
        <f>AUG!P200</f>
        <v/>
      </c>
      <c r="R3699" s="44">
        <f>AUG!Q200</f>
        <v/>
      </c>
      <c r="S3699" s="46">
        <f>S3698+IF(X3699=0,0,M3699)</f>
        <v/>
      </c>
      <c r="T3699" s="47">
        <f>MAX(T3698,S3699)</f>
        <v/>
      </c>
      <c r="U3699" s="48">
        <f>S3699-T3699</f>
        <v/>
      </c>
      <c r="V3699" s="47">
        <f>IFERROR(SUMIFS(DATABASE!$M$5:$M$6004,DATABASE!$B$5:$B$6004,B3699,DATABASE!$X$5:$X$6004,1),0)</f>
        <v/>
      </c>
      <c r="W3699" s="31">
        <f>IFERROR(COUNTIFS(DATABASE!$B$5:$B$6004,B3699,DATABASE!$X$5:$X$6004,1),0)</f>
        <v/>
      </c>
      <c r="X3699" s="49">
        <f>--AND(ISNUMBER(B3699),C3699&lt;&gt;"",L3699&lt;&gt;"",M3699&lt;&gt;"")</f>
        <v/>
      </c>
    </row>
    <row r="3700" ht="15" customHeight="1" s="111">
      <c r="A3700" s="50" t="inlineStr">
        <is>
          <t>AUG</t>
        </is>
      </c>
      <c r="B3700" s="51">
        <f>AUG!A201</f>
        <v/>
      </c>
      <c r="C3700" s="52">
        <f>AUG!B201</f>
        <v/>
      </c>
      <c r="D3700" s="52">
        <f>AUG!C201</f>
        <v/>
      </c>
      <c r="E3700" s="52">
        <f>AUG!D201</f>
        <v/>
      </c>
      <c r="F3700" s="52">
        <f>AUG!E201</f>
        <v/>
      </c>
      <c r="G3700" s="52">
        <f>AUG!F201</f>
        <v/>
      </c>
      <c r="H3700" s="52">
        <f>AUG!G201</f>
        <v/>
      </c>
      <c r="I3700" s="53">
        <f>AUG!H201</f>
        <v/>
      </c>
      <c r="J3700" s="53">
        <f>AUG!I201</f>
        <v/>
      </c>
      <c r="K3700" s="52">
        <f>AUG!J201</f>
        <v/>
      </c>
      <c r="L3700" s="52">
        <f>AUG!K201</f>
        <v/>
      </c>
      <c r="M3700" s="54">
        <f>AUG!L201</f>
        <v/>
      </c>
      <c r="N3700" s="52">
        <f>AUG!M201</f>
        <v/>
      </c>
      <c r="O3700" s="52">
        <f>AUG!N201</f>
        <v/>
      </c>
      <c r="P3700" s="52">
        <f>AUG!O201</f>
        <v/>
      </c>
      <c r="Q3700" s="52">
        <f>AUG!P201</f>
        <v/>
      </c>
      <c r="R3700" s="52">
        <f>AUG!Q201</f>
        <v/>
      </c>
      <c r="S3700" s="54">
        <f>S3699+IF(X3700=0,0,M3700)</f>
        <v/>
      </c>
      <c r="T3700" s="55">
        <f>MAX(T3699,S3700)</f>
        <v/>
      </c>
      <c r="U3700" s="56">
        <f>S3700-T3700</f>
        <v/>
      </c>
      <c r="V3700" s="55">
        <f>IFERROR(SUMIFS(DATABASE!$M$5:$M$6004,DATABASE!$B$5:$B$6004,B3700,DATABASE!$X$5:$X$6004,1),0)</f>
        <v/>
      </c>
      <c r="W3700" s="57">
        <f>IFERROR(COUNTIFS(DATABASE!$B$5:$B$6004,B3700,DATABASE!$X$5:$X$6004,1),0)</f>
        <v/>
      </c>
      <c r="X3700" s="58">
        <f>--AND(ISNUMBER(B3700),C3700&lt;&gt;"",L3700&lt;&gt;"",M3700&lt;&gt;"")</f>
        <v/>
      </c>
    </row>
    <row r="3701" ht="15" customHeight="1" s="111">
      <c r="A3701" s="42" t="inlineStr">
        <is>
          <t>AUG</t>
        </is>
      </c>
      <c r="B3701" s="43">
        <f>AUG!A202</f>
        <v/>
      </c>
      <c r="C3701" s="44">
        <f>AUG!B202</f>
        <v/>
      </c>
      <c r="D3701" s="44">
        <f>AUG!C202</f>
        <v/>
      </c>
      <c r="E3701" s="44">
        <f>AUG!D202</f>
        <v/>
      </c>
      <c r="F3701" s="44">
        <f>AUG!E202</f>
        <v/>
      </c>
      <c r="G3701" s="44">
        <f>AUG!F202</f>
        <v/>
      </c>
      <c r="H3701" s="44">
        <f>AUG!G202</f>
        <v/>
      </c>
      <c r="I3701" s="45">
        <f>AUG!H202</f>
        <v/>
      </c>
      <c r="J3701" s="45">
        <f>AUG!I202</f>
        <v/>
      </c>
      <c r="K3701" s="44">
        <f>AUG!J202</f>
        <v/>
      </c>
      <c r="L3701" s="44">
        <f>AUG!K202</f>
        <v/>
      </c>
      <c r="M3701" s="46">
        <f>AUG!L202</f>
        <v/>
      </c>
      <c r="N3701" s="44">
        <f>AUG!M202</f>
        <v/>
      </c>
      <c r="O3701" s="44">
        <f>AUG!N202</f>
        <v/>
      </c>
      <c r="P3701" s="44">
        <f>AUG!O202</f>
        <v/>
      </c>
      <c r="Q3701" s="44">
        <f>AUG!P202</f>
        <v/>
      </c>
      <c r="R3701" s="44">
        <f>AUG!Q202</f>
        <v/>
      </c>
      <c r="S3701" s="46">
        <f>S3700+IF(X3701=0,0,M3701)</f>
        <v/>
      </c>
      <c r="T3701" s="47">
        <f>MAX(T3700,S3701)</f>
        <v/>
      </c>
      <c r="U3701" s="48">
        <f>S3701-T3701</f>
        <v/>
      </c>
      <c r="V3701" s="47">
        <f>IFERROR(SUMIFS(DATABASE!$M$5:$M$6004,DATABASE!$B$5:$B$6004,B3701,DATABASE!$X$5:$X$6004,1),0)</f>
        <v/>
      </c>
      <c r="W3701" s="31">
        <f>IFERROR(COUNTIFS(DATABASE!$B$5:$B$6004,B3701,DATABASE!$X$5:$X$6004,1),0)</f>
        <v/>
      </c>
      <c r="X3701" s="49">
        <f>--AND(ISNUMBER(B3701),C3701&lt;&gt;"",L3701&lt;&gt;"",M3701&lt;&gt;"")</f>
        <v/>
      </c>
    </row>
    <row r="3702" ht="15" customHeight="1" s="111">
      <c r="A3702" s="50" t="inlineStr">
        <is>
          <t>AUG</t>
        </is>
      </c>
      <c r="B3702" s="51">
        <f>AUG!A203</f>
        <v/>
      </c>
      <c r="C3702" s="52">
        <f>AUG!B203</f>
        <v/>
      </c>
      <c r="D3702" s="52">
        <f>AUG!C203</f>
        <v/>
      </c>
      <c r="E3702" s="52">
        <f>AUG!D203</f>
        <v/>
      </c>
      <c r="F3702" s="52">
        <f>AUG!E203</f>
        <v/>
      </c>
      <c r="G3702" s="52">
        <f>AUG!F203</f>
        <v/>
      </c>
      <c r="H3702" s="52">
        <f>AUG!G203</f>
        <v/>
      </c>
      <c r="I3702" s="53">
        <f>AUG!H203</f>
        <v/>
      </c>
      <c r="J3702" s="53">
        <f>AUG!I203</f>
        <v/>
      </c>
      <c r="K3702" s="52">
        <f>AUG!J203</f>
        <v/>
      </c>
      <c r="L3702" s="52">
        <f>AUG!K203</f>
        <v/>
      </c>
      <c r="M3702" s="54">
        <f>AUG!L203</f>
        <v/>
      </c>
      <c r="N3702" s="52">
        <f>AUG!M203</f>
        <v/>
      </c>
      <c r="O3702" s="52">
        <f>AUG!N203</f>
        <v/>
      </c>
      <c r="P3702" s="52">
        <f>AUG!O203</f>
        <v/>
      </c>
      <c r="Q3702" s="52">
        <f>AUG!P203</f>
        <v/>
      </c>
      <c r="R3702" s="52">
        <f>AUG!Q203</f>
        <v/>
      </c>
      <c r="S3702" s="54">
        <f>S3701+IF(X3702=0,0,M3702)</f>
        <v/>
      </c>
      <c r="T3702" s="55">
        <f>MAX(T3701,S3702)</f>
        <v/>
      </c>
      <c r="U3702" s="56">
        <f>S3702-T3702</f>
        <v/>
      </c>
      <c r="V3702" s="55">
        <f>IFERROR(SUMIFS(DATABASE!$M$5:$M$6004,DATABASE!$B$5:$B$6004,B3702,DATABASE!$X$5:$X$6004,1),0)</f>
        <v/>
      </c>
      <c r="W3702" s="57">
        <f>IFERROR(COUNTIFS(DATABASE!$B$5:$B$6004,B3702,DATABASE!$X$5:$X$6004,1),0)</f>
        <v/>
      </c>
      <c r="X3702" s="58">
        <f>--AND(ISNUMBER(B3702),C3702&lt;&gt;"",L3702&lt;&gt;"",M3702&lt;&gt;"")</f>
        <v/>
      </c>
    </row>
    <row r="3703" ht="15" customHeight="1" s="111">
      <c r="A3703" s="42" t="inlineStr">
        <is>
          <t>AUG</t>
        </is>
      </c>
      <c r="B3703" s="43">
        <f>AUG!A204</f>
        <v/>
      </c>
      <c r="C3703" s="44">
        <f>AUG!B204</f>
        <v/>
      </c>
      <c r="D3703" s="44">
        <f>AUG!C204</f>
        <v/>
      </c>
      <c r="E3703" s="44">
        <f>AUG!D204</f>
        <v/>
      </c>
      <c r="F3703" s="44">
        <f>AUG!E204</f>
        <v/>
      </c>
      <c r="G3703" s="44">
        <f>AUG!F204</f>
        <v/>
      </c>
      <c r="H3703" s="44">
        <f>AUG!G204</f>
        <v/>
      </c>
      <c r="I3703" s="45">
        <f>AUG!H204</f>
        <v/>
      </c>
      <c r="J3703" s="45">
        <f>AUG!I204</f>
        <v/>
      </c>
      <c r="K3703" s="44">
        <f>AUG!J204</f>
        <v/>
      </c>
      <c r="L3703" s="44">
        <f>AUG!K204</f>
        <v/>
      </c>
      <c r="M3703" s="46">
        <f>AUG!L204</f>
        <v/>
      </c>
      <c r="N3703" s="44">
        <f>AUG!M204</f>
        <v/>
      </c>
      <c r="O3703" s="44">
        <f>AUG!N204</f>
        <v/>
      </c>
      <c r="P3703" s="44">
        <f>AUG!O204</f>
        <v/>
      </c>
      <c r="Q3703" s="44">
        <f>AUG!P204</f>
        <v/>
      </c>
      <c r="R3703" s="44">
        <f>AUG!Q204</f>
        <v/>
      </c>
      <c r="S3703" s="46">
        <f>S3702+IF(X3703=0,0,M3703)</f>
        <v/>
      </c>
      <c r="T3703" s="47">
        <f>MAX(T3702,S3703)</f>
        <v/>
      </c>
      <c r="U3703" s="48">
        <f>S3703-T3703</f>
        <v/>
      </c>
      <c r="V3703" s="47">
        <f>IFERROR(SUMIFS(DATABASE!$M$5:$M$6004,DATABASE!$B$5:$B$6004,B3703,DATABASE!$X$5:$X$6004,1),0)</f>
        <v/>
      </c>
      <c r="W3703" s="31">
        <f>IFERROR(COUNTIFS(DATABASE!$B$5:$B$6004,B3703,DATABASE!$X$5:$X$6004,1),0)</f>
        <v/>
      </c>
      <c r="X3703" s="49">
        <f>--AND(ISNUMBER(B3703),C3703&lt;&gt;"",L3703&lt;&gt;"",M3703&lt;&gt;"")</f>
        <v/>
      </c>
    </row>
    <row r="3704" ht="15" customHeight="1" s="111">
      <c r="A3704" s="50" t="inlineStr">
        <is>
          <t>AUG</t>
        </is>
      </c>
      <c r="B3704" s="51">
        <f>AUG!A205</f>
        <v/>
      </c>
      <c r="C3704" s="52">
        <f>AUG!B205</f>
        <v/>
      </c>
      <c r="D3704" s="52">
        <f>AUG!C205</f>
        <v/>
      </c>
      <c r="E3704" s="52">
        <f>AUG!D205</f>
        <v/>
      </c>
      <c r="F3704" s="52">
        <f>AUG!E205</f>
        <v/>
      </c>
      <c r="G3704" s="52">
        <f>AUG!F205</f>
        <v/>
      </c>
      <c r="H3704" s="52">
        <f>AUG!G205</f>
        <v/>
      </c>
      <c r="I3704" s="53">
        <f>AUG!H205</f>
        <v/>
      </c>
      <c r="J3704" s="53">
        <f>AUG!I205</f>
        <v/>
      </c>
      <c r="K3704" s="52">
        <f>AUG!J205</f>
        <v/>
      </c>
      <c r="L3704" s="52">
        <f>AUG!K205</f>
        <v/>
      </c>
      <c r="M3704" s="54">
        <f>AUG!L205</f>
        <v/>
      </c>
      <c r="N3704" s="52">
        <f>AUG!M205</f>
        <v/>
      </c>
      <c r="O3704" s="52">
        <f>AUG!N205</f>
        <v/>
      </c>
      <c r="P3704" s="52">
        <f>AUG!O205</f>
        <v/>
      </c>
      <c r="Q3704" s="52">
        <f>AUG!P205</f>
        <v/>
      </c>
      <c r="R3704" s="52">
        <f>AUG!Q205</f>
        <v/>
      </c>
      <c r="S3704" s="54">
        <f>S3703+IF(X3704=0,0,M3704)</f>
        <v/>
      </c>
      <c r="T3704" s="55">
        <f>MAX(T3703,S3704)</f>
        <v/>
      </c>
      <c r="U3704" s="56">
        <f>S3704-T3704</f>
        <v/>
      </c>
      <c r="V3704" s="55">
        <f>IFERROR(SUMIFS(DATABASE!$M$5:$M$6004,DATABASE!$B$5:$B$6004,B3704,DATABASE!$X$5:$X$6004,1),0)</f>
        <v/>
      </c>
      <c r="W3704" s="57">
        <f>IFERROR(COUNTIFS(DATABASE!$B$5:$B$6004,B3704,DATABASE!$X$5:$X$6004,1),0)</f>
        <v/>
      </c>
      <c r="X3704" s="58">
        <f>--AND(ISNUMBER(B3704),C3704&lt;&gt;"",L3704&lt;&gt;"",M3704&lt;&gt;"")</f>
        <v/>
      </c>
    </row>
    <row r="3705" ht="15" customHeight="1" s="111">
      <c r="A3705" s="42" t="inlineStr">
        <is>
          <t>AUG</t>
        </is>
      </c>
      <c r="B3705" s="43">
        <f>AUG!A206</f>
        <v/>
      </c>
      <c r="C3705" s="44">
        <f>AUG!B206</f>
        <v/>
      </c>
      <c r="D3705" s="44">
        <f>AUG!C206</f>
        <v/>
      </c>
      <c r="E3705" s="44">
        <f>AUG!D206</f>
        <v/>
      </c>
      <c r="F3705" s="44">
        <f>AUG!E206</f>
        <v/>
      </c>
      <c r="G3705" s="44">
        <f>AUG!F206</f>
        <v/>
      </c>
      <c r="H3705" s="44">
        <f>AUG!G206</f>
        <v/>
      </c>
      <c r="I3705" s="45">
        <f>AUG!H206</f>
        <v/>
      </c>
      <c r="J3705" s="45">
        <f>AUG!I206</f>
        <v/>
      </c>
      <c r="K3705" s="44">
        <f>AUG!J206</f>
        <v/>
      </c>
      <c r="L3705" s="44">
        <f>AUG!K206</f>
        <v/>
      </c>
      <c r="M3705" s="46">
        <f>AUG!L206</f>
        <v/>
      </c>
      <c r="N3705" s="44">
        <f>AUG!M206</f>
        <v/>
      </c>
      <c r="O3705" s="44">
        <f>AUG!N206</f>
        <v/>
      </c>
      <c r="P3705" s="44">
        <f>AUG!O206</f>
        <v/>
      </c>
      <c r="Q3705" s="44">
        <f>AUG!P206</f>
        <v/>
      </c>
      <c r="R3705" s="44">
        <f>AUG!Q206</f>
        <v/>
      </c>
      <c r="S3705" s="46">
        <f>S3704+IF(X3705=0,0,M3705)</f>
        <v/>
      </c>
      <c r="T3705" s="47">
        <f>MAX(T3704,S3705)</f>
        <v/>
      </c>
      <c r="U3705" s="48">
        <f>S3705-T3705</f>
        <v/>
      </c>
      <c r="V3705" s="47">
        <f>IFERROR(SUMIFS(DATABASE!$M$5:$M$6004,DATABASE!$B$5:$B$6004,B3705,DATABASE!$X$5:$X$6004,1),0)</f>
        <v/>
      </c>
      <c r="W3705" s="31">
        <f>IFERROR(COUNTIFS(DATABASE!$B$5:$B$6004,B3705,DATABASE!$X$5:$X$6004,1),0)</f>
        <v/>
      </c>
      <c r="X3705" s="49">
        <f>--AND(ISNUMBER(B3705),C3705&lt;&gt;"",L3705&lt;&gt;"",M3705&lt;&gt;"")</f>
        <v/>
      </c>
    </row>
    <row r="3706" ht="15" customHeight="1" s="111">
      <c r="A3706" s="50" t="inlineStr">
        <is>
          <t>AUG</t>
        </is>
      </c>
      <c r="B3706" s="51">
        <f>AUG!A207</f>
        <v/>
      </c>
      <c r="C3706" s="52">
        <f>AUG!B207</f>
        <v/>
      </c>
      <c r="D3706" s="52">
        <f>AUG!C207</f>
        <v/>
      </c>
      <c r="E3706" s="52">
        <f>AUG!D207</f>
        <v/>
      </c>
      <c r="F3706" s="52">
        <f>AUG!E207</f>
        <v/>
      </c>
      <c r="G3706" s="52">
        <f>AUG!F207</f>
        <v/>
      </c>
      <c r="H3706" s="52">
        <f>AUG!G207</f>
        <v/>
      </c>
      <c r="I3706" s="53">
        <f>AUG!H207</f>
        <v/>
      </c>
      <c r="J3706" s="53">
        <f>AUG!I207</f>
        <v/>
      </c>
      <c r="K3706" s="52">
        <f>AUG!J207</f>
        <v/>
      </c>
      <c r="L3706" s="52">
        <f>AUG!K207</f>
        <v/>
      </c>
      <c r="M3706" s="54">
        <f>AUG!L207</f>
        <v/>
      </c>
      <c r="N3706" s="52">
        <f>AUG!M207</f>
        <v/>
      </c>
      <c r="O3706" s="52">
        <f>AUG!N207</f>
        <v/>
      </c>
      <c r="P3706" s="52">
        <f>AUG!O207</f>
        <v/>
      </c>
      <c r="Q3706" s="52">
        <f>AUG!P207</f>
        <v/>
      </c>
      <c r="R3706" s="52">
        <f>AUG!Q207</f>
        <v/>
      </c>
      <c r="S3706" s="54">
        <f>S3705+IF(X3706=0,0,M3706)</f>
        <v/>
      </c>
      <c r="T3706" s="55">
        <f>MAX(T3705,S3706)</f>
        <v/>
      </c>
      <c r="U3706" s="56">
        <f>S3706-T3706</f>
        <v/>
      </c>
      <c r="V3706" s="55">
        <f>IFERROR(SUMIFS(DATABASE!$M$5:$M$6004,DATABASE!$B$5:$B$6004,B3706,DATABASE!$X$5:$X$6004,1),0)</f>
        <v/>
      </c>
      <c r="W3706" s="57">
        <f>IFERROR(COUNTIFS(DATABASE!$B$5:$B$6004,B3706,DATABASE!$X$5:$X$6004,1),0)</f>
        <v/>
      </c>
      <c r="X3706" s="58">
        <f>--AND(ISNUMBER(B3706),C3706&lt;&gt;"",L3706&lt;&gt;"",M3706&lt;&gt;"")</f>
        <v/>
      </c>
    </row>
    <row r="3707" ht="15" customHeight="1" s="111">
      <c r="A3707" s="42" t="inlineStr">
        <is>
          <t>AUG</t>
        </is>
      </c>
      <c r="B3707" s="43">
        <f>AUG!A208</f>
        <v/>
      </c>
      <c r="C3707" s="44">
        <f>AUG!B208</f>
        <v/>
      </c>
      <c r="D3707" s="44">
        <f>AUG!C208</f>
        <v/>
      </c>
      <c r="E3707" s="44">
        <f>AUG!D208</f>
        <v/>
      </c>
      <c r="F3707" s="44">
        <f>AUG!E208</f>
        <v/>
      </c>
      <c r="G3707" s="44">
        <f>AUG!F208</f>
        <v/>
      </c>
      <c r="H3707" s="44">
        <f>AUG!G208</f>
        <v/>
      </c>
      <c r="I3707" s="45">
        <f>AUG!H208</f>
        <v/>
      </c>
      <c r="J3707" s="45">
        <f>AUG!I208</f>
        <v/>
      </c>
      <c r="K3707" s="44">
        <f>AUG!J208</f>
        <v/>
      </c>
      <c r="L3707" s="44">
        <f>AUG!K208</f>
        <v/>
      </c>
      <c r="M3707" s="46">
        <f>AUG!L208</f>
        <v/>
      </c>
      <c r="N3707" s="44">
        <f>AUG!M208</f>
        <v/>
      </c>
      <c r="O3707" s="44">
        <f>AUG!N208</f>
        <v/>
      </c>
      <c r="P3707" s="44">
        <f>AUG!O208</f>
        <v/>
      </c>
      <c r="Q3707" s="44">
        <f>AUG!P208</f>
        <v/>
      </c>
      <c r="R3707" s="44">
        <f>AUG!Q208</f>
        <v/>
      </c>
      <c r="S3707" s="46">
        <f>S3706+IF(X3707=0,0,M3707)</f>
        <v/>
      </c>
      <c r="T3707" s="47">
        <f>MAX(T3706,S3707)</f>
        <v/>
      </c>
      <c r="U3707" s="48">
        <f>S3707-T3707</f>
        <v/>
      </c>
      <c r="V3707" s="47">
        <f>IFERROR(SUMIFS(DATABASE!$M$5:$M$6004,DATABASE!$B$5:$B$6004,B3707,DATABASE!$X$5:$X$6004,1),0)</f>
        <v/>
      </c>
      <c r="W3707" s="31">
        <f>IFERROR(COUNTIFS(DATABASE!$B$5:$B$6004,B3707,DATABASE!$X$5:$X$6004,1),0)</f>
        <v/>
      </c>
      <c r="X3707" s="49">
        <f>--AND(ISNUMBER(B3707),C3707&lt;&gt;"",L3707&lt;&gt;"",M3707&lt;&gt;"")</f>
        <v/>
      </c>
    </row>
    <row r="3708" ht="15" customHeight="1" s="111">
      <c r="A3708" s="50" t="inlineStr">
        <is>
          <t>AUG</t>
        </is>
      </c>
      <c r="B3708" s="51">
        <f>AUG!A209</f>
        <v/>
      </c>
      <c r="C3708" s="52">
        <f>AUG!B209</f>
        <v/>
      </c>
      <c r="D3708" s="52">
        <f>AUG!C209</f>
        <v/>
      </c>
      <c r="E3708" s="52">
        <f>AUG!D209</f>
        <v/>
      </c>
      <c r="F3708" s="52">
        <f>AUG!E209</f>
        <v/>
      </c>
      <c r="G3708" s="52">
        <f>AUG!F209</f>
        <v/>
      </c>
      <c r="H3708" s="52">
        <f>AUG!G209</f>
        <v/>
      </c>
      <c r="I3708" s="53">
        <f>AUG!H209</f>
        <v/>
      </c>
      <c r="J3708" s="53">
        <f>AUG!I209</f>
        <v/>
      </c>
      <c r="K3708" s="52">
        <f>AUG!J209</f>
        <v/>
      </c>
      <c r="L3708" s="52">
        <f>AUG!K209</f>
        <v/>
      </c>
      <c r="M3708" s="54">
        <f>AUG!L209</f>
        <v/>
      </c>
      <c r="N3708" s="52">
        <f>AUG!M209</f>
        <v/>
      </c>
      <c r="O3708" s="52">
        <f>AUG!N209</f>
        <v/>
      </c>
      <c r="P3708" s="52">
        <f>AUG!O209</f>
        <v/>
      </c>
      <c r="Q3708" s="52">
        <f>AUG!P209</f>
        <v/>
      </c>
      <c r="R3708" s="52">
        <f>AUG!Q209</f>
        <v/>
      </c>
      <c r="S3708" s="54">
        <f>S3707+IF(X3708=0,0,M3708)</f>
        <v/>
      </c>
      <c r="T3708" s="55">
        <f>MAX(T3707,S3708)</f>
        <v/>
      </c>
      <c r="U3708" s="56">
        <f>S3708-T3708</f>
        <v/>
      </c>
      <c r="V3708" s="55">
        <f>IFERROR(SUMIFS(DATABASE!$M$5:$M$6004,DATABASE!$B$5:$B$6004,B3708,DATABASE!$X$5:$X$6004,1),0)</f>
        <v/>
      </c>
      <c r="W3708" s="57">
        <f>IFERROR(COUNTIFS(DATABASE!$B$5:$B$6004,B3708,DATABASE!$X$5:$X$6004,1),0)</f>
        <v/>
      </c>
      <c r="X3708" s="58">
        <f>--AND(ISNUMBER(B3708),C3708&lt;&gt;"",L3708&lt;&gt;"",M3708&lt;&gt;"")</f>
        <v/>
      </c>
    </row>
    <row r="3709" ht="15" customHeight="1" s="111">
      <c r="A3709" s="42" t="inlineStr">
        <is>
          <t>AUG</t>
        </is>
      </c>
      <c r="B3709" s="43">
        <f>AUG!A210</f>
        <v/>
      </c>
      <c r="C3709" s="44">
        <f>AUG!B210</f>
        <v/>
      </c>
      <c r="D3709" s="44">
        <f>AUG!C210</f>
        <v/>
      </c>
      <c r="E3709" s="44">
        <f>AUG!D210</f>
        <v/>
      </c>
      <c r="F3709" s="44">
        <f>AUG!E210</f>
        <v/>
      </c>
      <c r="G3709" s="44">
        <f>AUG!F210</f>
        <v/>
      </c>
      <c r="H3709" s="44">
        <f>AUG!G210</f>
        <v/>
      </c>
      <c r="I3709" s="45">
        <f>AUG!H210</f>
        <v/>
      </c>
      <c r="J3709" s="45">
        <f>AUG!I210</f>
        <v/>
      </c>
      <c r="K3709" s="44">
        <f>AUG!J210</f>
        <v/>
      </c>
      <c r="L3709" s="44">
        <f>AUG!K210</f>
        <v/>
      </c>
      <c r="M3709" s="46">
        <f>AUG!L210</f>
        <v/>
      </c>
      <c r="N3709" s="44">
        <f>AUG!M210</f>
        <v/>
      </c>
      <c r="O3709" s="44">
        <f>AUG!N210</f>
        <v/>
      </c>
      <c r="P3709" s="44">
        <f>AUG!O210</f>
        <v/>
      </c>
      <c r="Q3709" s="44">
        <f>AUG!P210</f>
        <v/>
      </c>
      <c r="R3709" s="44">
        <f>AUG!Q210</f>
        <v/>
      </c>
      <c r="S3709" s="46">
        <f>S3708+IF(X3709=0,0,M3709)</f>
        <v/>
      </c>
      <c r="T3709" s="47">
        <f>MAX(T3708,S3709)</f>
        <v/>
      </c>
      <c r="U3709" s="48">
        <f>S3709-T3709</f>
        <v/>
      </c>
      <c r="V3709" s="47">
        <f>IFERROR(SUMIFS(DATABASE!$M$5:$M$6004,DATABASE!$B$5:$B$6004,B3709,DATABASE!$X$5:$X$6004,1),0)</f>
        <v/>
      </c>
      <c r="W3709" s="31">
        <f>IFERROR(COUNTIFS(DATABASE!$B$5:$B$6004,B3709,DATABASE!$X$5:$X$6004,1),0)</f>
        <v/>
      </c>
      <c r="X3709" s="49">
        <f>--AND(ISNUMBER(B3709),C3709&lt;&gt;"",L3709&lt;&gt;"",M3709&lt;&gt;"")</f>
        <v/>
      </c>
    </row>
    <row r="3710" ht="15" customHeight="1" s="111">
      <c r="A3710" s="50" t="inlineStr">
        <is>
          <t>AUG</t>
        </is>
      </c>
      <c r="B3710" s="51">
        <f>AUG!A211</f>
        <v/>
      </c>
      <c r="C3710" s="52">
        <f>AUG!B211</f>
        <v/>
      </c>
      <c r="D3710" s="52">
        <f>AUG!C211</f>
        <v/>
      </c>
      <c r="E3710" s="52">
        <f>AUG!D211</f>
        <v/>
      </c>
      <c r="F3710" s="52">
        <f>AUG!E211</f>
        <v/>
      </c>
      <c r="G3710" s="52">
        <f>AUG!F211</f>
        <v/>
      </c>
      <c r="H3710" s="52">
        <f>AUG!G211</f>
        <v/>
      </c>
      <c r="I3710" s="53">
        <f>AUG!H211</f>
        <v/>
      </c>
      <c r="J3710" s="53">
        <f>AUG!I211</f>
        <v/>
      </c>
      <c r="K3710" s="52">
        <f>AUG!J211</f>
        <v/>
      </c>
      <c r="L3710" s="52">
        <f>AUG!K211</f>
        <v/>
      </c>
      <c r="M3710" s="54">
        <f>AUG!L211</f>
        <v/>
      </c>
      <c r="N3710" s="52">
        <f>AUG!M211</f>
        <v/>
      </c>
      <c r="O3710" s="52">
        <f>AUG!N211</f>
        <v/>
      </c>
      <c r="P3710" s="52">
        <f>AUG!O211</f>
        <v/>
      </c>
      <c r="Q3710" s="52">
        <f>AUG!P211</f>
        <v/>
      </c>
      <c r="R3710" s="52">
        <f>AUG!Q211</f>
        <v/>
      </c>
      <c r="S3710" s="54">
        <f>S3709+IF(X3710=0,0,M3710)</f>
        <v/>
      </c>
      <c r="T3710" s="55">
        <f>MAX(T3709,S3710)</f>
        <v/>
      </c>
      <c r="U3710" s="56">
        <f>S3710-T3710</f>
        <v/>
      </c>
      <c r="V3710" s="55">
        <f>IFERROR(SUMIFS(DATABASE!$M$5:$M$6004,DATABASE!$B$5:$B$6004,B3710,DATABASE!$X$5:$X$6004,1),0)</f>
        <v/>
      </c>
      <c r="W3710" s="57">
        <f>IFERROR(COUNTIFS(DATABASE!$B$5:$B$6004,B3710,DATABASE!$X$5:$X$6004,1),0)</f>
        <v/>
      </c>
      <c r="X3710" s="58">
        <f>--AND(ISNUMBER(B3710),C3710&lt;&gt;"",L3710&lt;&gt;"",M3710&lt;&gt;"")</f>
        <v/>
      </c>
    </row>
    <row r="3711" ht="15" customHeight="1" s="111">
      <c r="A3711" s="42" t="inlineStr">
        <is>
          <t>AUG</t>
        </is>
      </c>
      <c r="B3711" s="43">
        <f>AUG!A212</f>
        <v/>
      </c>
      <c r="C3711" s="44">
        <f>AUG!B212</f>
        <v/>
      </c>
      <c r="D3711" s="44">
        <f>AUG!C212</f>
        <v/>
      </c>
      <c r="E3711" s="44">
        <f>AUG!D212</f>
        <v/>
      </c>
      <c r="F3711" s="44">
        <f>AUG!E212</f>
        <v/>
      </c>
      <c r="G3711" s="44">
        <f>AUG!F212</f>
        <v/>
      </c>
      <c r="H3711" s="44">
        <f>AUG!G212</f>
        <v/>
      </c>
      <c r="I3711" s="45">
        <f>AUG!H212</f>
        <v/>
      </c>
      <c r="J3711" s="45">
        <f>AUG!I212</f>
        <v/>
      </c>
      <c r="K3711" s="44">
        <f>AUG!J212</f>
        <v/>
      </c>
      <c r="L3711" s="44">
        <f>AUG!K212</f>
        <v/>
      </c>
      <c r="M3711" s="46">
        <f>AUG!L212</f>
        <v/>
      </c>
      <c r="N3711" s="44">
        <f>AUG!M212</f>
        <v/>
      </c>
      <c r="O3711" s="44">
        <f>AUG!N212</f>
        <v/>
      </c>
      <c r="P3711" s="44">
        <f>AUG!O212</f>
        <v/>
      </c>
      <c r="Q3711" s="44">
        <f>AUG!P212</f>
        <v/>
      </c>
      <c r="R3711" s="44">
        <f>AUG!Q212</f>
        <v/>
      </c>
      <c r="S3711" s="46">
        <f>S3710+IF(X3711=0,0,M3711)</f>
        <v/>
      </c>
      <c r="T3711" s="47">
        <f>MAX(T3710,S3711)</f>
        <v/>
      </c>
      <c r="U3711" s="48">
        <f>S3711-T3711</f>
        <v/>
      </c>
      <c r="V3711" s="47">
        <f>IFERROR(SUMIFS(DATABASE!$M$5:$M$6004,DATABASE!$B$5:$B$6004,B3711,DATABASE!$X$5:$X$6004,1),0)</f>
        <v/>
      </c>
      <c r="W3711" s="31">
        <f>IFERROR(COUNTIFS(DATABASE!$B$5:$B$6004,B3711,DATABASE!$X$5:$X$6004,1),0)</f>
        <v/>
      </c>
      <c r="X3711" s="49">
        <f>--AND(ISNUMBER(B3711),C3711&lt;&gt;"",L3711&lt;&gt;"",M3711&lt;&gt;"")</f>
        <v/>
      </c>
    </row>
    <row r="3712" ht="15" customHeight="1" s="111">
      <c r="A3712" s="50" t="inlineStr">
        <is>
          <t>AUG</t>
        </is>
      </c>
      <c r="B3712" s="51">
        <f>AUG!A213</f>
        <v/>
      </c>
      <c r="C3712" s="52">
        <f>AUG!B213</f>
        <v/>
      </c>
      <c r="D3712" s="52">
        <f>AUG!C213</f>
        <v/>
      </c>
      <c r="E3712" s="52">
        <f>AUG!D213</f>
        <v/>
      </c>
      <c r="F3712" s="52">
        <f>AUG!E213</f>
        <v/>
      </c>
      <c r="G3712" s="52">
        <f>AUG!F213</f>
        <v/>
      </c>
      <c r="H3712" s="52">
        <f>AUG!G213</f>
        <v/>
      </c>
      <c r="I3712" s="53">
        <f>AUG!H213</f>
        <v/>
      </c>
      <c r="J3712" s="53">
        <f>AUG!I213</f>
        <v/>
      </c>
      <c r="K3712" s="52">
        <f>AUG!J213</f>
        <v/>
      </c>
      <c r="L3712" s="52">
        <f>AUG!K213</f>
        <v/>
      </c>
      <c r="M3712" s="54">
        <f>AUG!L213</f>
        <v/>
      </c>
      <c r="N3712" s="52">
        <f>AUG!M213</f>
        <v/>
      </c>
      <c r="O3712" s="52">
        <f>AUG!N213</f>
        <v/>
      </c>
      <c r="P3712" s="52">
        <f>AUG!O213</f>
        <v/>
      </c>
      <c r="Q3712" s="52">
        <f>AUG!P213</f>
        <v/>
      </c>
      <c r="R3712" s="52">
        <f>AUG!Q213</f>
        <v/>
      </c>
      <c r="S3712" s="54">
        <f>S3711+IF(X3712=0,0,M3712)</f>
        <v/>
      </c>
      <c r="T3712" s="55">
        <f>MAX(T3711,S3712)</f>
        <v/>
      </c>
      <c r="U3712" s="56">
        <f>S3712-T3712</f>
        <v/>
      </c>
      <c r="V3712" s="55">
        <f>IFERROR(SUMIFS(DATABASE!$M$5:$M$6004,DATABASE!$B$5:$B$6004,B3712,DATABASE!$X$5:$X$6004,1),0)</f>
        <v/>
      </c>
      <c r="W3712" s="57">
        <f>IFERROR(COUNTIFS(DATABASE!$B$5:$B$6004,B3712,DATABASE!$X$5:$X$6004,1),0)</f>
        <v/>
      </c>
      <c r="X3712" s="58">
        <f>--AND(ISNUMBER(B3712),C3712&lt;&gt;"",L3712&lt;&gt;"",M3712&lt;&gt;"")</f>
        <v/>
      </c>
    </row>
    <row r="3713" ht="15" customHeight="1" s="111">
      <c r="A3713" s="42" t="inlineStr">
        <is>
          <t>AUG</t>
        </is>
      </c>
      <c r="B3713" s="43">
        <f>AUG!A214</f>
        <v/>
      </c>
      <c r="C3713" s="44">
        <f>AUG!B214</f>
        <v/>
      </c>
      <c r="D3713" s="44">
        <f>AUG!C214</f>
        <v/>
      </c>
      <c r="E3713" s="44">
        <f>AUG!D214</f>
        <v/>
      </c>
      <c r="F3713" s="44">
        <f>AUG!E214</f>
        <v/>
      </c>
      <c r="G3713" s="44">
        <f>AUG!F214</f>
        <v/>
      </c>
      <c r="H3713" s="44">
        <f>AUG!G214</f>
        <v/>
      </c>
      <c r="I3713" s="45">
        <f>AUG!H214</f>
        <v/>
      </c>
      <c r="J3713" s="45">
        <f>AUG!I214</f>
        <v/>
      </c>
      <c r="K3713" s="44">
        <f>AUG!J214</f>
        <v/>
      </c>
      <c r="L3713" s="44">
        <f>AUG!K214</f>
        <v/>
      </c>
      <c r="M3713" s="46">
        <f>AUG!L214</f>
        <v/>
      </c>
      <c r="N3713" s="44">
        <f>AUG!M214</f>
        <v/>
      </c>
      <c r="O3713" s="44">
        <f>AUG!N214</f>
        <v/>
      </c>
      <c r="P3713" s="44">
        <f>AUG!O214</f>
        <v/>
      </c>
      <c r="Q3713" s="44">
        <f>AUG!P214</f>
        <v/>
      </c>
      <c r="R3713" s="44">
        <f>AUG!Q214</f>
        <v/>
      </c>
      <c r="S3713" s="46">
        <f>S3712+IF(X3713=0,0,M3713)</f>
        <v/>
      </c>
      <c r="T3713" s="47">
        <f>MAX(T3712,S3713)</f>
        <v/>
      </c>
      <c r="U3713" s="48">
        <f>S3713-T3713</f>
        <v/>
      </c>
      <c r="V3713" s="47">
        <f>IFERROR(SUMIFS(DATABASE!$M$5:$M$6004,DATABASE!$B$5:$B$6004,B3713,DATABASE!$X$5:$X$6004,1),0)</f>
        <v/>
      </c>
      <c r="W3713" s="31">
        <f>IFERROR(COUNTIFS(DATABASE!$B$5:$B$6004,B3713,DATABASE!$X$5:$X$6004,1),0)</f>
        <v/>
      </c>
      <c r="X3713" s="49">
        <f>--AND(ISNUMBER(B3713),C3713&lt;&gt;"",L3713&lt;&gt;"",M3713&lt;&gt;"")</f>
        <v/>
      </c>
    </row>
    <row r="3714" ht="15" customHeight="1" s="111">
      <c r="A3714" s="50" t="inlineStr">
        <is>
          <t>AUG</t>
        </is>
      </c>
      <c r="B3714" s="51">
        <f>AUG!A215</f>
        <v/>
      </c>
      <c r="C3714" s="52">
        <f>AUG!B215</f>
        <v/>
      </c>
      <c r="D3714" s="52">
        <f>AUG!C215</f>
        <v/>
      </c>
      <c r="E3714" s="52">
        <f>AUG!D215</f>
        <v/>
      </c>
      <c r="F3714" s="52">
        <f>AUG!E215</f>
        <v/>
      </c>
      <c r="G3714" s="52">
        <f>AUG!F215</f>
        <v/>
      </c>
      <c r="H3714" s="52">
        <f>AUG!G215</f>
        <v/>
      </c>
      <c r="I3714" s="53">
        <f>AUG!H215</f>
        <v/>
      </c>
      <c r="J3714" s="53">
        <f>AUG!I215</f>
        <v/>
      </c>
      <c r="K3714" s="52">
        <f>AUG!J215</f>
        <v/>
      </c>
      <c r="L3714" s="52">
        <f>AUG!K215</f>
        <v/>
      </c>
      <c r="M3714" s="54">
        <f>AUG!L215</f>
        <v/>
      </c>
      <c r="N3714" s="52">
        <f>AUG!M215</f>
        <v/>
      </c>
      <c r="O3714" s="52">
        <f>AUG!N215</f>
        <v/>
      </c>
      <c r="P3714" s="52">
        <f>AUG!O215</f>
        <v/>
      </c>
      <c r="Q3714" s="52">
        <f>AUG!P215</f>
        <v/>
      </c>
      <c r="R3714" s="52">
        <f>AUG!Q215</f>
        <v/>
      </c>
      <c r="S3714" s="54">
        <f>S3713+IF(X3714=0,0,M3714)</f>
        <v/>
      </c>
      <c r="T3714" s="55">
        <f>MAX(T3713,S3714)</f>
        <v/>
      </c>
      <c r="U3714" s="56">
        <f>S3714-T3714</f>
        <v/>
      </c>
      <c r="V3714" s="55">
        <f>IFERROR(SUMIFS(DATABASE!$M$5:$M$6004,DATABASE!$B$5:$B$6004,B3714,DATABASE!$X$5:$X$6004,1),0)</f>
        <v/>
      </c>
      <c r="W3714" s="57">
        <f>IFERROR(COUNTIFS(DATABASE!$B$5:$B$6004,B3714,DATABASE!$X$5:$X$6004,1),0)</f>
        <v/>
      </c>
      <c r="X3714" s="58">
        <f>--AND(ISNUMBER(B3714),C3714&lt;&gt;"",L3714&lt;&gt;"",M3714&lt;&gt;"")</f>
        <v/>
      </c>
    </row>
    <row r="3715" ht="15" customHeight="1" s="111">
      <c r="A3715" s="42" t="inlineStr">
        <is>
          <t>AUG</t>
        </is>
      </c>
      <c r="B3715" s="43">
        <f>AUG!A216</f>
        <v/>
      </c>
      <c r="C3715" s="44">
        <f>AUG!B216</f>
        <v/>
      </c>
      <c r="D3715" s="44">
        <f>AUG!C216</f>
        <v/>
      </c>
      <c r="E3715" s="44">
        <f>AUG!D216</f>
        <v/>
      </c>
      <c r="F3715" s="44">
        <f>AUG!E216</f>
        <v/>
      </c>
      <c r="G3715" s="44">
        <f>AUG!F216</f>
        <v/>
      </c>
      <c r="H3715" s="44">
        <f>AUG!G216</f>
        <v/>
      </c>
      <c r="I3715" s="45">
        <f>AUG!H216</f>
        <v/>
      </c>
      <c r="J3715" s="45">
        <f>AUG!I216</f>
        <v/>
      </c>
      <c r="K3715" s="44">
        <f>AUG!J216</f>
        <v/>
      </c>
      <c r="L3715" s="44">
        <f>AUG!K216</f>
        <v/>
      </c>
      <c r="M3715" s="46">
        <f>AUG!L216</f>
        <v/>
      </c>
      <c r="N3715" s="44">
        <f>AUG!M216</f>
        <v/>
      </c>
      <c r="O3715" s="44">
        <f>AUG!N216</f>
        <v/>
      </c>
      <c r="P3715" s="44">
        <f>AUG!O216</f>
        <v/>
      </c>
      <c r="Q3715" s="44">
        <f>AUG!P216</f>
        <v/>
      </c>
      <c r="R3715" s="44">
        <f>AUG!Q216</f>
        <v/>
      </c>
      <c r="S3715" s="46">
        <f>S3714+IF(X3715=0,0,M3715)</f>
        <v/>
      </c>
      <c r="T3715" s="47">
        <f>MAX(T3714,S3715)</f>
        <v/>
      </c>
      <c r="U3715" s="48">
        <f>S3715-T3715</f>
        <v/>
      </c>
      <c r="V3715" s="47">
        <f>IFERROR(SUMIFS(DATABASE!$M$5:$M$6004,DATABASE!$B$5:$B$6004,B3715,DATABASE!$X$5:$X$6004,1),0)</f>
        <v/>
      </c>
      <c r="W3715" s="31">
        <f>IFERROR(COUNTIFS(DATABASE!$B$5:$B$6004,B3715,DATABASE!$X$5:$X$6004,1),0)</f>
        <v/>
      </c>
      <c r="X3715" s="49">
        <f>--AND(ISNUMBER(B3715),C3715&lt;&gt;"",L3715&lt;&gt;"",M3715&lt;&gt;"")</f>
        <v/>
      </c>
    </row>
    <row r="3716" ht="15" customHeight="1" s="111">
      <c r="A3716" s="50" t="inlineStr">
        <is>
          <t>AUG</t>
        </is>
      </c>
      <c r="B3716" s="51">
        <f>AUG!A217</f>
        <v/>
      </c>
      <c r="C3716" s="52">
        <f>AUG!B217</f>
        <v/>
      </c>
      <c r="D3716" s="52">
        <f>AUG!C217</f>
        <v/>
      </c>
      <c r="E3716" s="52">
        <f>AUG!D217</f>
        <v/>
      </c>
      <c r="F3716" s="52">
        <f>AUG!E217</f>
        <v/>
      </c>
      <c r="G3716" s="52">
        <f>AUG!F217</f>
        <v/>
      </c>
      <c r="H3716" s="52">
        <f>AUG!G217</f>
        <v/>
      </c>
      <c r="I3716" s="53">
        <f>AUG!H217</f>
        <v/>
      </c>
      <c r="J3716" s="53">
        <f>AUG!I217</f>
        <v/>
      </c>
      <c r="K3716" s="52">
        <f>AUG!J217</f>
        <v/>
      </c>
      <c r="L3716" s="52">
        <f>AUG!K217</f>
        <v/>
      </c>
      <c r="M3716" s="54">
        <f>AUG!L217</f>
        <v/>
      </c>
      <c r="N3716" s="52">
        <f>AUG!M217</f>
        <v/>
      </c>
      <c r="O3716" s="52">
        <f>AUG!N217</f>
        <v/>
      </c>
      <c r="P3716" s="52">
        <f>AUG!O217</f>
        <v/>
      </c>
      <c r="Q3716" s="52">
        <f>AUG!P217</f>
        <v/>
      </c>
      <c r="R3716" s="52">
        <f>AUG!Q217</f>
        <v/>
      </c>
      <c r="S3716" s="54">
        <f>S3715+IF(X3716=0,0,M3716)</f>
        <v/>
      </c>
      <c r="T3716" s="55">
        <f>MAX(T3715,S3716)</f>
        <v/>
      </c>
      <c r="U3716" s="56">
        <f>S3716-T3716</f>
        <v/>
      </c>
      <c r="V3716" s="55">
        <f>IFERROR(SUMIFS(DATABASE!$M$5:$M$6004,DATABASE!$B$5:$B$6004,B3716,DATABASE!$X$5:$X$6004,1),0)</f>
        <v/>
      </c>
      <c r="W3716" s="57">
        <f>IFERROR(COUNTIFS(DATABASE!$B$5:$B$6004,B3716,DATABASE!$X$5:$X$6004,1),0)</f>
        <v/>
      </c>
      <c r="X3716" s="58">
        <f>--AND(ISNUMBER(B3716),C3716&lt;&gt;"",L3716&lt;&gt;"",M3716&lt;&gt;"")</f>
        <v/>
      </c>
    </row>
    <row r="3717" ht="15" customHeight="1" s="111">
      <c r="A3717" s="42" t="inlineStr">
        <is>
          <t>AUG</t>
        </is>
      </c>
      <c r="B3717" s="43">
        <f>AUG!A218</f>
        <v/>
      </c>
      <c r="C3717" s="44">
        <f>AUG!B218</f>
        <v/>
      </c>
      <c r="D3717" s="44">
        <f>AUG!C218</f>
        <v/>
      </c>
      <c r="E3717" s="44">
        <f>AUG!D218</f>
        <v/>
      </c>
      <c r="F3717" s="44">
        <f>AUG!E218</f>
        <v/>
      </c>
      <c r="G3717" s="44">
        <f>AUG!F218</f>
        <v/>
      </c>
      <c r="H3717" s="44">
        <f>AUG!G218</f>
        <v/>
      </c>
      <c r="I3717" s="45">
        <f>AUG!H218</f>
        <v/>
      </c>
      <c r="J3717" s="45">
        <f>AUG!I218</f>
        <v/>
      </c>
      <c r="K3717" s="44">
        <f>AUG!J218</f>
        <v/>
      </c>
      <c r="L3717" s="44">
        <f>AUG!K218</f>
        <v/>
      </c>
      <c r="M3717" s="46">
        <f>AUG!L218</f>
        <v/>
      </c>
      <c r="N3717" s="44">
        <f>AUG!M218</f>
        <v/>
      </c>
      <c r="O3717" s="44">
        <f>AUG!N218</f>
        <v/>
      </c>
      <c r="P3717" s="44">
        <f>AUG!O218</f>
        <v/>
      </c>
      <c r="Q3717" s="44">
        <f>AUG!P218</f>
        <v/>
      </c>
      <c r="R3717" s="44">
        <f>AUG!Q218</f>
        <v/>
      </c>
      <c r="S3717" s="46">
        <f>S3716+IF(X3717=0,0,M3717)</f>
        <v/>
      </c>
      <c r="T3717" s="47">
        <f>MAX(T3716,S3717)</f>
        <v/>
      </c>
      <c r="U3717" s="48">
        <f>S3717-T3717</f>
        <v/>
      </c>
      <c r="V3717" s="47">
        <f>IFERROR(SUMIFS(DATABASE!$M$5:$M$6004,DATABASE!$B$5:$B$6004,B3717,DATABASE!$X$5:$X$6004,1),0)</f>
        <v/>
      </c>
      <c r="W3717" s="31">
        <f>IFERROR(COUNTIFS(DATABASE!$B$5:$B$6004,B3717,DATABASE!$X$5:$X$6004,1),0)</f>
        <v/>
      </c>
      <c r="X3717" s="49">
        <f>--AND(ISNUMBER(B3717),C3717&lt;&gt;"",L3717&lt;&gt;"",M3717&lt;&gt;"")</f>
        <v/>
      </c>
    </row>
    <row r="3718" ht="15" customHeight="1" s="111">
      <c r="A3718" s="50" t="inlineStr">
        <is>
          <t>AUG</t>
        </is>
      </c>
      <c r="B3718" s="51">
        <f>AUG!A219</f>
        <v/>
      </c>
      <c r="C3718" s="52">
        <f>AUG!B219</f>
        <v/>
      </c>
      <c r="D3718" s="52">
        <f>AUG!C219</f>
        <v/>
      </c>
      <c r="E3718" s="52">
        <f>AUG!D219</f>
        <v/>
      </c>
      <c r="F3718" s="52">
        <f>AUG!E219</f>
        <v/>
      </c>
      <c r="G3718" s="52">
        <f>AUG!F219</f>
        <v/>
      </c>
      <c r="H3718" s="52">
        <f>AUG!G219</f>
        <v/>
      </c>
      <c r="I3718" s="53">
        <f>AUG!H219</f>
        <v/>
      </c>
      <c r="J3718" s="53">
        <f>AUG!I219</f>
        <v/>
      </c>
      <c r="K3718" s="52">
        <f>AUG!J219</f>
        <v/>
      </c>
      <c r="L3718" s="52">
        <f>AUG!K219</f>
        <v/>
      </c>
      <c r="M3718" s="54">
        <f>AUG!L219</f>
        <v/>
      </c>
      <c r="N3718" s="52">
        <f>AUG!M219</f>
        <v/>
      </c>
      <c r="O3718" s="52">
        <f>AUG!N219</f>
        <v/>
      </c>
      <c r="P3718" s="52">
        <f>AUG!O219</f>
        <v/>
      </c>
      <c r="Q3718" s="52">
        <f>AUG!P219</f>
        <v/>
      </c>
      <c r="R3718" s="52">
        <f>AUG!Q219</f>
        <v/>
      </c>
      <c r="S3718" s="54">
        <f>S3717+IF(X3718=0,0,M3718)</f>
        <v/>
      </c>
      <c r="T3718" s="55">
        <f>MAX(T3717,S3718)</f>
        <v/>
      </c>
      <c r="U3718" s="56">
        <f>S3718-T3718</f>
        <v/>
      </c>
      <c r="V3718" s="55">
        <f>IFERROR(SUMIFS(DATABASE!$M$5:$M$6004,DATABASE!$B$5:$B$6004,B3718,DATABASE!$X$5:$X$6004,1),0)</f>
        <v/>
      </c>
      <c r="W3718" s="57">
        <f>IFERROR(COUNTIFS(DATABASE!$B$5:$B$6004,B3718,DATABASE!$X$5:$X$6004,1),0)</f>
        <v/>
      </c>
      <c r="X3718" s="58">
        <f>--AND(ISNUMBER(B3718),C3718&lt;&gt;"",L3718&lt;&gt;"",M3718&lt;&gt;"")</f>
        <v/>
      </c>
    </row>
    <row r="3719" ht="15" customHeight="1" s="111">
      <c r="A3719" s="42" t="inlineStr">
        <is>
          <t>AUG</t>
        </is>
      </c>
      <c r="B3719" s="43">
        <f>AUG!A220</f>
        <v/>
      </c>
      <c r="C3719" s="44">
        <f>AUG!B220</f>
        <v/>
      </c>
      <c r="D3719" s="44">
        <f>AUG!C220</f>
        <v/>
      </c>
      <c r="E3719" s="44">
        <f>AUG!D220</f>
        <v/>
      </c>
      <c r="F3719" s="44">
        <f>AUG!E220</f>
        <v/>
      </c>
      <c r="G3719" s="44">
        <f>AUG!F220</f>
        <v/>
      </c>
      <c r="H3719" s="44">
        <f>AUG!G220</f>
        <v/>
      </c>
      <c r="I3719" s="45">
        <f>AUG!H220</f>
        <v/>
      </c>
      <c r="J3719" s="45">
        <f>AUG!I220</f>
        <v/>
      </c>
      <c r="K3719" s="44">
        <f>AUG!J220</f>
        <v/>
      </c>
      <c r="L3719" s="44">
        <f>AUG!K220</f>
        <v/>
      </c>
      <c r="M3719" s="46">
        <f>AUG!L220</f>
        <v/>
      </c>
      <c r="N3719" s="44">
        <f>AUG!M220</f>
        <v/>
      </c>
      <c r="O3719" s="44">
        <f>AUG!N220</f>
        <v/>
      </c>
      <c r="P3719" s="44">
        <f>AUG!O220</f>
        <v/>
      </c>
      <c r="Q3719" s="44">
        <f>AUG!P220</f>
        <v/>
      </c>
      <c r="R3719" s="44">
        <f>AUG!Q220</f>
        <v/>
      </c>
      <c r="S3719" s="46">
        <f>S3718+IF(X3719=0,0,M3719)</f>
        <v/>
      </c>
      <c r="T3719" s="47">
        <f>MAX(T3718,S3719)</f>
        <v/>
      </c>
      <c r="U3719" s="48">
        <f>S3719-T3719</f>
        <v/>
      </c>
      <c r="V3719" s="47">
        <f>IFERROR(SUMIFS(DATABASE!$M$5:$M$6004,DATABASE!$B$5:$B$6004,B3719,DATABASE!$X$5:$X$6004,1),0)</f>
        <v/>
      </c>
      <c r="W3719" s="31">
        <f>IFERROR(COUNTIFS(DATABASE!$B$5:$B$6004,B3719,DATABASE!$X$5:$X$6004,1),0)</f>
        <v/>
      </c>
      <c r="X3719" s="49">
        <f>--AND(ISNUMBER(B3719),C3719&lt;&gt;"",L3719&lt;&gt;"",M3719&lt;&gt;"")</f>
        <v/>
      </c>
    </row>
    <row r="3720" ht="15" customHeight="1" s="111">
      <c r="A3720" s="50" t="inlineStr">
        <is>
          <t>AUG</t>
        </is>
      </c>
      <c r="B3720" s="51">
        <f>AUG!A221</f>
        <v/>
      </c>
      <c r="C3720" s="52">
        <f>AUG!B221</f>
        <v/>
      </c>
      <c r="D3720" s="52">
        <f>AUG!C221</f>
        <v/>
      </c>
      <c r="E3720" s="52">
        <f>AUG!D221</f>
        <v/>
      </c>
      <c r="F3720" s="52">
        <f>AUG!E221</f>
        <v/>
      </c>
      <c r="G3720" s="52">
        <f>AUG!F221</f>
        <v/>
      </c>
      <c r="H3720" s="52">
        <f>AUG!G221</f>
        <v/>
      </c>
      <c r="I3720" s="53">
        <f>AUG!H221</f>
        <v/>
      </c>
      <c r="J3720" s="53">
        <f>AUG!I221</f>
        <v/>
      </c>
      <c r="K3720" s="52">
        <f>AUG!J221</f>
        <v/>
      </c>
      <c r="L3720" s="52">
        <f>AUG!K221</f>
        <v/>
      </c>
      <c r="M3720" s="54">
        <f>AUG!L221</f>
        <v/>
      </c>
      <c r="N3720" s="52">
        <f>AUG!M221</f>
        <v/>
      </c>
      <c r="O3720" s="52">
        <f>AUG!N221</f>
        <v/>
      </c>
      <c r="P3720" s="52">
        <f>AUG!O221</f>
        <v/>
      </c>
      <c r="Q3720" s="52">
        <f>AUG!P221</f>
        <v/>
      </c>
      <c r="R3720" s="52">
        <f>AUG!Q221</f>
        <v/>
      </c>
      <c r="S3720" s="54">
        <f>S3719+IF(X3720=0,0,M3720)</f>
        <v/>
      </c>
      <c r="T3720" s="55">
        <f>MAX(T3719,S3720)</f>
        <v/>
      </c>
      <c r="U3720" s="56">
        <f>S3720-T3720</f>
        <v/>
      </c>
      <c r="V3720" s="55">
        <f>IFERROR(SUMIFS(DATABASE!$M$5:$M$6004,DATABASE!$B$5:$B$6004,B3720,DATABASE!$X$5:$X$6004,1),0)</f>
        <v/>
      </c>
      <c r="W3720" s="57">
        <f>IFERROR(COUNTIFS(DATABASE!$B$5:$B$6004,B3720,DATABASE!$X$5:$X$6004,1),0)</f>
        <v/>
      </c>
      <c r="X3720" s="58">
        <f>--AND(ISNUMBER(B3720),C3720&lt;&gt;"",L3720&lt;&gt;"",M3720&lt;&gt;"")</f>
        <v/>
      </c>
    </row>
    <row r="3721" ht="15" customHeight="1" s="111">
      <c r="A3721" s="42" t="inlineStr">
        <is>
          <t>AUG</t>
        </is>
      </c>
      <c r="B3721" s="43">
        <f>AUG!A222</f>
        <v/>
      </c>
      <c r="C3721" s="44">
        <f>AUG!B222</f>
        <v/>
      </c>
      <c r="D3721" s="44">
        <f>AUG!C222</f>
        <v/>
      </c>
      <c r="E3721" s="44">
        <f>AUG!D222</f>
        <v/>
      </c>
      <c r="F3721" s="44">
        <f>AUG!E222</f>
        <v/>
      </c>
      <c r="G3721" s="44">
        <f>AUG!F222</f>
        <v/>
      </c>
      <c r="H3721" s="44">
        <f>AUG!G222</f>
        <v/>
      </c>
      <c r="I3721" s="45">
        <f>AUG!H222</f>
        <v/>
      </c>
      <c r="J3721" s="45">
        <f>AUG!I222</f>
        <v/>
      </c>
      <c r="K3721" s="44">
        <f>AUG!J222</f>
        <v/>
      </c>
      <c r="L3721" s="44">
        <f>AUG!K222</f>
        <v/>
      </c>
      <c r="M3721" s="46">
        <f>AUG!L222</f>
        <v/>
      </c>
      <c r="N3721" s="44">
        <f>AUG!M222</f>
        <v/>
      </c>
      <c r="O3721" s="44">
        <f>AUG!N222</f>
        <v/>
      </c>
      <c r="P3721" s="44">
        <f>AUG!O222</f>
        <v/>
      </c>
      <c r="Q3721" s="44">
        <f>AUG!P222</f>
        <v/>
      </c>
      <c r="R3721" s="44">
        <f>AUG!Q222</f>
        <v/>
      </c>
      <c r="S3721" s="46">
        <f>S3720+IF(X3721=0,0,M3721)</f>
        <v/>
      </c>
      <c r="T3721" s="47">
        <f>MAX(T3720,S3721)</f>
        <v/>
      </c>
      <c r="U3721" s="48">
        <f>S3721-T3721</f>
        <v/>
      </c>
      <c r="V3721" s="47">
        <f>IFERROR(SUMIFS(DATABASE!$M$5:$M$6004,DATABASE!$B$5:$B$6004,B3721,DATABASE!$X$5:$X$6004,1),0)</f>
        <v/>
      </c>
      <c r="W3721" s="31">
        <f>IFERROR(COUNTIFS(DATABASE!$B$5:$B$6004,B3721,DATABASE!$X$5:$X$6004,1),0)</f>
        <v/>
      </c>
      <c r="X3721" s="49">
        <f>--AND(ISNUMBER(B3721),C3721&lt;&gt;"",L3721&lt;&gt;"",M3721&lt;&gt;"")</f>
        <v/>
      </c>
    </row>
    <row r="3722" ht="15" customHeight="1" s="111">
      <c r="A3722" s="50" t="inlineStr">
        <is>
          <t>AUG</t>
        </is>
      </c>
      <c r="B3722" s="51">
        <f>AUG!A223</f>
        <v/>
      </c>
      <c r="C3722" s="52">
        <f>AUG!B223</f>
        <v/>
      </c>
      <c r="D3722" s="52">
        <f>AUG!C223</f>
        <v/>
      </c>
      <c r="E3722" s="52">
        <f>AUG!D223</f>
        <v/>
      </c>
      <c r="F3722" s="52">
        <f>AUG!E223</f>
        <v/>
      </c>
      <c r="G3722" s="52">
        <f>AUG!F223</f>
        <v/>
      </c>
      <c r="H3722" s="52">
        <f>AUG!G223</f>
        <v/>
      </c>
      <c r="I3722" s="53">
        <f>AUG!H223</f>
        <v/>
      </c>
      <c r="J3722" s="53">
        <f>AUG!I223</f>
        <v/>
      </c>
      <c r="K3722" s="52">
        <f>AUG!J223</f>
        <v/>
      </c>
      <c r="L3722" s="52">
        <f>AUG!K223</f>
        <v/>
      </c>
      <c r="M3722" s="54">
        <f>AUG!L223</f>
        <v/>
      </c>
      <c r="N3722" s="52">
        <f>AUG!M223</f>
        <v/>
      </c>
      <c r="O3722" s="52">
        <f>AUG!N223</f>
        <v/>
      </c>
      <c r="P3722" s="52">
        <f>AUG!O223</f>
        <v/>
      </c>
      <c r="Q3722" s="52">
        <f>AUG!P223</f>
        <v/>
      </c>
      <c r="R3722" s="52">
        <f>AUG!Q223</f>
        <v/>
      </c>
      <c r="S3722" s="54">
        <f>S3721+IF(X3722=0,0,M3722)</f>
        <v/>
      </c>
      <c r="T3722" s="55">
        <f>MAX(T3721,S3722)</f>
        <v/>
      </c>
      <c r="U3722" s="56">
        <f>S3722-T3722</f>
        <v/>
      </c>
      <c r="V3722" s="55">
        <f>IFERROR(SUMIFS(DATABASE!$M$5:$M$6004,DATABASE!$B$5:$B$6004,B3722,DATABASE!$X$5:$X$6004,1),0)</f>
        <v/>
      </c>
      <c r="W3722" s="57">
        <f>IFERROR(COUNTIFS(DATABASE!$B$5:$B$6004,B3722,DATABASE!$X$5:$X$6004,1),0)</f>
        <v/>
      </c>
      <c r="X3722" s="58">
        <f>--AND(ISNUMBER(B3722),C3722&lt;&gt;"",L3722&lt;&gt;"",M3722&lt;&gt;"")</f>
        <v/>
      </c>
    </row>
    <row r="3723" ht="15" customHeight="1" s="111">
      <c r="A3723" s="42" t="inlineStr">
        <is>
          <t>AUG</t>
        </is>
      </c>
      <c r="B3723" s="43">
        <f>AUG!A224</f>
        <v/>
      </c>
      <c r="C3723" s="44">
        <f>AUG!B224</f>
        <v/>
      </c>
      <c r="D3723" s="44">
        <f>AUG!C224</f>
        <v/>
      </c>
      <c r="E3723" s="44">
        <f>AUG!D224</f>
        <v/>
      </c>
      <c r="F3723" s="44">
        <f>AUG!E224</f>
        <v/>
      </c>
      <c r="G3723" s="44">
        <f>AUG!F224</f>
        <v/>
      </c>
      <c r="H3723" s="44">
        <f>AUG!G224</f>
        <v/>
      </c>
      <c r="I3723" s="45">
        <f>AUG!H224</f>
        <v/>
      </c>
      <c r="J3723" s="45">
        <f>AUG!I224</f>
        <v/>
      </c>
      <c r="K3723" s="44">
        <f>AUG!J224</f>
        <v/>
      </c>
      <c r="L3723" s="44">
        <f>AUG!K224</f>
        <v/>
      </c>
      <c r="M3723" s="46">
        <f>AUG!L224</f>
        <v/>
      </c>
      <c r="N3723" s="44">
        <f>AUG!M224</f>
        <v/>
      </c>
      <c r="O3723" s="44">
        <f>AUG!N224</f>
        <v/>
      </c>
      <c r="P3723" s="44">
        <f>AUG!O224</f>
        <v/>
      </c>
      <c r="Q3723" s="44">
        <f>AUG!P224</f>
        <v/>
      </c>
      <c r="R3723" s="44">
        <f>AUG!Q224</f>
        <v/>
      </c>
      <c r="S3723" s="46">
        <f>S3722+IF(X3723=0,0,M3723)</f>
        <v/>
      </c>
      <c r="T3723" s="47">
        <f>MAX(T3722,S3723)</f>
        <v/>
      </c>
      <c r="U3723" s="48">
        <f>S3723-T3723</f>
        <v/>
      </c>
      <c r="V3723" s="47">
        <f>IFERROR(SUMIFS(DATABASE!$M$5:$M$6004,DATABASE!$B$5:$B$6004,B3723,DATABASE!$X$5:$X$6004,1),0)</f>
        <v/>
      </c>
      <c r="W3723" s="31">
        <f>IFERROR(COUNTIFS(DATABASE!$B$5:$B$6004,B3723,DATABASE!$X$5:$X$6004,1),0)</f>
        <v/>
      </c>
      <c r="X3723" s="49">
        <f>--AND(ISNUMBER(B3723),C3723&lt;&gt;"",L3723&lt;&gt;"",M3723&lt;&gt;"")</f>
        <v/>
      </c>
    </row>
    <row r="3724" ht="15" customHeight="1" s="111">
      <c r="A3724" s="50" t="inlineStr">
        <is>
          <t>AUG</t>
        </is>
      </c>
      <c r="B3724" s="51">
        <f>AUG!A225</f>
        <v/>
      </c>
      <c r="C3724" s="52">
        <f>AUG!B225</f>
        <v/>
      </c>
      <c r="D3724" s="52">
        <f>AUG!C225</f>
        <v/>
      </c>
      <c r="E3724" s="52">
        <f>AUG!D225</f>
        <v/>
      </c>
      <c r="F3724" s="52">
        <f>AUG!E225</f>
        <v/>
      </c>
      <c r="G3724" s="52">
        <f>AUG!F225</f>
        <v/>
      </c>
      <c r="H3724" s="52">
        <f>AUG!G225</f>
        <v/>
      </c>
      <c r="I3724" s="53">
        <f>AUG!H225</f>
        <v/>
      </c>
      <c r="J3724" s="53">
        <f>AUG!I225</f>
        <v/>
      </c>
      <c r="K3724" s="52">
        <f>AUG!J225</f>
        <v/>
      </c>
      <c r="L3724" s="52">
        <f>AUG!K225</f>
        <v/>
      </c>
      <c r="M3724" s="54">
        <f>AUG!L225</f>
        <v/>
      </c>
      <c r="N3724" s="52">
        <f>AUG!M225</f>
        <v/>
      </c>
      <c r="O3724" s="52">
        <f>AUG!N225</f>
        <v/>
      </c>
      <c r="P3724" s="52">
        <f>AUG!O225</f>
        <v/>
      </c>
      <c r="Q3724" s="52">
        <f>AUG!P225</f>
        <v/>
      </c>
      <c r="R3724" s="52">
        <f>AUG!Q225</f>
        <v/>
      </c>
      <c r="S3724" s="54">
        <f>S3723+IF(X3724=0,0,M3724)</f>
        <v/>
      </c>
      <c r="T3724" s="55">
        <f>MAX(T3723,S3724)</f>
        <v/>
      </c>
      <c r="U3724" s="56">
        <f>S3724-T3724</f>
        <v/>
      </c>
      <c r="V3724" s="55">
        <f>IFERROR(SUMIFS(DATABASE!$M$5:$M$6004,DATABASE!$B$5:$B$6004,B3724,DATABASE!$X$5:$X$6004,1),0)</f>
        <v/>
      </c>
      <c r="W3724" s="57">
        <f>IFERROR(COUNTIFS(DATABASE!$B$5:$B$6004,B3724,DATABASE!$X$5:$X$6004,1),0)</f>
        <v/>
      </c>
      <c r="X3724" s="58">
        <f>--AND(ISNUMBER(B3724),C3724&lt;&gt;"",L3724&lt;&gt;"",M3724&lt;&gt;"")</f>
        <v/>
      </c>
    </row>
    <row r="3725" ht="15" customHeight="1" s="111">
      <c r="A3725" s="42" t="inlineStr">
        <is>
          <t>AUG</t>
        </is>
      </c>
      <c r="B3725" s="43">
        <f>AUG!A226</f>
        <v/>
      </c>
      <c r="C3725" s="44">
        <f>AUG!B226</f>
        <v/>
      </c>
      <c r="D3725" s="44">
        <f>AUG!C226</f>
        <v/>
      </c>
      <c r="E3725" s="44">
        <f>AUG!D226</f>
        <v/>
      </c>
      <c r="F3725" s="44">
        <f>AUG!E226</f>
        <v/>
      </c>
      <c r="G3725" s="44">
        <f>AUG!F226</f>
        <v/>
      </c>
      <c r="H3725" s="44">
        <f>AUG!G226</f>
        <v/>
      </c>
      <c r="I3725" s="45">
        <f>AUG!H226</f>
        <v/>
      </c>
      <c r="J3725" s="45">
        <f>AUG!I226</f>
        <v/>
      </c>
      <c r="K3725" s="44">
        <f>AUG!J226</f>
        <v/>
      </c>
      <c r="L3725" s="44">
        <f>AUG!K226</f>
        <v/>
      </c>
      <c r="M3725" s="46">
        <f>AUG!L226</f>
        <v/>
      </c>
      <c r="N3725" s="44">
        <f>AUG!M226</f>
        <v/>
      </c>
      <c r="O3725" s="44">
        <f>AUG!N226</f>
        <v/>
      </c>
      <c r="P3725" s="44">
        <f>AUG!O226</f>
        <v/>
      </c>
      <c r="Q3725" s="44">
        <f>AUG!P226</f>
        <v/>
      </c>
      <c r="R3725" s="44">
        <f>AUG!Q226</f>
        <v/>
      </c>
      <c r="S3725" s="46">
        <f>S3724+IF(X3725=0,0,M3725)</f>
        <v/>
      </c>
      <c r="T3725" s="47">
        <f>MAX(T3724,S3725)</f>
        <v/>
      </c>
      <c r="U3725" s="48">
        <f>S3725-T3725</f>
        <v/>
      </c>
      <c r="V3725" s="47">
        <f>IFERROR(SUMIFS(DATABASE!$M$5:$M$6004,DATABASE!$B$5:$B$6004,B3725,DATABASE!$X$5:$X$6004,1),0)</f>
        <v/>
      </c>
      <c r="W3725" s="31">
        <f>IFERROR(COUNTIFS(DATABASE!$B$5:$B$6004,B3725,DATABASE!$X$5:$X$6004,1),0)</f>
        <v/>
      </c>
      <c r="X3725" s="49">
        <f>--AND(ISNUMBER(B3725),C3725&lt;&gt;"",L3725&lt;&gt;"",M3725&lt;&gt;"")</f>
        <v/>
      </c>
    </row>
    <row r="3726" ht="15" customHeight="1" s="111">
      <c r="A3726" s="50" t="inlineStr">
        <is>
          <t>AUG</t>
        </is>
      </c>
      <c r="B3726" s="51">
        <f>AUG!A227</f>
        <v/>
      </c>
      <c r="C3726" s="52">
        <f>AUG!B227</f>
        <v/>
      </c>
      <c r="D3726" s="52">
        <f>AUG!C227</f>
        <v/>
      </c>
      <c r="E3726" s="52">
        <f>AUG!D227</f>
        <v/>
      </c>
      <c r="F3726" s="52">
        <f>AUG!E227</f>
        <v/>
      </c>
      <c r="G3726" s="52">
        <f>AUG!F227</f>
        <v/>
      </c>
      <c r="H3726" s="52">
        <f>AUG!G227</f>
        <v/>
      </c>
      <c r="I3726" s="53">
        <f>AUG!H227</f>
        <v/>
      </c>
      <c r="J3726" s="53">
        <f>AUG!I227</f>
        <v/>
      </c>
      <c r="K3726" s="52">
        <f>AUG!J227</f>
        <v/>
      </c>
      <c r="L3726" s="52">
        <f>AUG!K227</f>
        <v/>
      </c>
      <c r="M3726" s="54">
        <f>AUG!L227</f>
        <v/>
      </c>
      <c r="N3726" s="52">
        <f>AUG!M227</f>
        <v/>
      </c>
      <c r="O3726" s="52">
        <f>AUG!N227</f>
        <v/>
      </c>
      <c r="P3726" s="52">
        <f>AUG!O227</f>
        <v/>
      </c>
      <c r="Q3726" s="52">
        <f>AUG!P227</f>
        <v/>
      </c>
      <c r="R3726" s="52">
        <f>AUG!Q227</f>
        <v/>
      </c>
      <c r="S3726" s="54">
        <f>S3725+IF(X3726=0,0,M3726)</f>
        <v/>
      </c>
      <c r="T3726" s="55">
        <f>MAX(T3725,S3726)</f>
        <v/>
      </c>
      <c r="U3726" s="56">
        <f>S3726-T3726</f>
        <v/>
      </c>
      <c r="V3726" s="55">
        <f>IFERROR(SUMIFS(DATABASE!$M$5:$M$6004,DATABASE!$B$5:$B$6004,B3726,DATABASE!$X$5:$X$6004,1),0)</f>
        <v/>
      </c>
      <c r="W3726" s="57">
        <f>IFERROR(COUNTIFS(DATABASE!$B$5:$B$6004,B3726,DATABASE!$X$5:$X$6004,1),0)</f>
        <v/>
      </c>
      <c r="X3726" s="58">
        <f>--AND(ISNUMBER(B3726),C3726&lt;&gt;"",L3726&lt;&gt;"",M3726&lt;&gt;"")</f>
        <v/>
      </c>
    </row>
    <row r="3727" ht="15" customHeight="1" s="111">
      <c r="A3727" s="42" t="inlineStr">
        <is>
          <t>AUG</t>
        </is>
      </c>
      <c r="B3727" s="43">
        <f>AUG!A228</f>
        <v/>
      </c>
      <c r="C3727" s="44">
        <f>AUG!B228</f>
        <v/>
      </c>
      <c r="D3727" s="44">
        <f>AUG!C228</f>
        <v/>
      </c>
      <c r="E3727" s="44">
        <f>AUG!D228</f>
        <v/>
      </c>
      <c r="F3727" s="44">
        <f>AUG!E228</f>
        <v/>
      </c>
      <c r="G3727" s="44">
        <f>AUG!F228</f>
        <v/>
      </c>
      <c r="H3727" s="44">
        <f>AUG!G228</f>
        <v/>
      </c>
      <c r="I3727" s="45">
        <f>AUG!H228</f>
        <v/>
      </c>
      <c r="J3727" s="45">
        <f>AUG!I228</f>
        <v/>
      </c>
      <c r="K3727" s="44">
        <f>AUG!J228</f>
        <v/>
      </c>
      <c r="L3727" s="44">
        <f>AUG!K228</f>
        <v/>
      </c>
      <c r="M3727" s="46">
        <f>AUG!L228</f>
        <v/>
      </c>
      <c r="N3727" s="44">
        <f>AUG!M228</f>
        <v/>
      </c>
      <c r="O3727" s="44">
        <f>AUG!N228</f>
        <v/>
      </c>
      <c r="P3727" s="44">
        <f>AUG!O228</f>
        <v/>
      </c>
      <c r="Q3727" s="44">
        <f>AUG!P228</f>
        <v/>
      </c>
      <c r="R3727" s="44">
        <f>AUG!Q228</f>
        <v/>
      </c>
      <c r="S3727" s="46">
        <f>S3726+IF(X3727=0,0,M3727)</f>
        <v/>
      </c>
      <c r="T3727" s="47">
        <f>MAX(T3726,S3727)</f>
        <v/>
      </c>
      <c r="U3727" s="48">
        <f>S3727-T3727</f>
        <v/>
      </c>
      <c r="V3727" s="47">
        <f>IFERROR(SUMIFS(DATABASE!$M$5:$M$6004,DATABASE!$B$5:$B$6004,B3727,DATABASE!$X$5:$X$6004,1),0)</f>
        <v/>
      </c>
      <c r="W3727" s="31">
        <f>IFERROR(COUNTIFS(DATABASE!$B$5:$B$6004,B3727,DATABASE!$X$5:$X$6004,1),0)</f>
        <v/>
      </c>
      <c r="X3727" s="49">
        <f>--AND(ISNUMBER(B3727),C3727&lt;&gt;"",L3727&lt;&gt;"",M3727&lt;&gt;"")</f>
        <v/>
      </c>
    </row>
    <row r="3728" ht="15" customHeight="1" s="111">
      <c r="A3728" s="50" t="inlineStr">
        <is>
          <t>AUG</t>
        </is>
      </c>
      <c r="B3728" s="51">
        <f>AUG!A229</f>
        <v/>
      </c>
      <c r="C3728" s="52">
        <f>AUG!B229</f>
        <v/>
      </c>
      <c r="D3728" s="52">
        <f>AUG!C229</f>
        <v/>
      </c>
      <c r="E3728" s="52">
        <f>AUG!D229</f>
        <v/>
      </c>
      <c r="F3728" s="52">
        <f>AUG!E229</f>
        <v/>
      </c>
      <c r="G3728" s="52">
        <f>AUG!F229</f>
        <v/>
      </c>
      <c r="H3728" s="52">
        <f>AUG!G229</f>
        <v/>
      </c>
      <c r="I3728" s="53">
        <f>AUG!H229</f>
        <v/>
      </c>
      <c r="J3728" s="53">
        <f>AUG!I229</f>
        <v/>
      </c>
      <c r="K3728" s="52">
        <f>AUG!J229</f>
        <v/>
      </c>
      <c r="L3728" s="52">
        <f>AUG!K229</f>
        <v/>
      </c>
      <c r="M3728" s="54">
        <f>AUG!L229</f>
        <v/>
      </c>
      <c r="N3728" s="52">
        <f>AUG!M229</f>
        <v/>
      </c>
      <c r="O3728" s="52">
        <f>AUG!N229</f>
        <v/>
      </c>
      <c r="P3728" s="52">
        <f>AUG!O229</f>
        <v/>
      </c>
      <c r="Q3728" s="52">
        <f>AUG!P229</f>
        <v/>
      </c>
      <c r="R3728" s="52">
        <f>AUG!Q229</f>
        <v/>
      </c>
      <c r="S3728" s="54">
        <f>S3727+IF(X3728=0,0,M3728)</f>
        <v/>
      </c>
      <c r="T3728" s="55">
        <f>MAX(T3727,S3728)</f>
        <v/>
      </c>
      <c r="U3728" s="56">
        <f>S3728-T3728</f>
        <v/>
      </c>
      <c r="V3728" s="55">
        <f>IFERROR(SUMIFS(DATABASE!$M$5:$M$6004,DATABASE!$B$5:$B$6004,B3728,DATABASE!$X$5:$X$6004,1),0)</f>
        <v/>
      </c>
      <c r="W3728" s="57">
        <f>IFERROR(COUNTIFS(DATABASE!$B$5:$B$6004,B3728,DATABASE!$X$5:$X$6004,1),0)</f>
        <v/>
      </c>
      <c r="X3728" s="58">
        <f>--AND(ISNUMBER(B3728),C3728&lt;&gt;"",L3728&lt;&gt;"",M3728&lt;&gt;"")</f>
        <v/>
      </c>
    </row>
    <row r="3729" ht="15" customHeight="1" s="111">
      <c r="A3729" s="42" t="inlineStr">
        <is>
          <t>AUG</t>
        </is>
      </c>
      <c r="B3729" s="43">
        <f>AUG!A230</f>
        <v/>
      </c>
      <c r="C3729" s="44">
        <f>AUG!B230</f>
        <v/>
      </c>
      <c r="D3729" s="44">
        <f>AUG!C230</f>
        <v/>
      </c>
      <c r="E3729" s="44">
        <f>AUG!D230</f>
        <v/>
      </c>
      <c r="F3729" s="44">
        <f>AUG!E230</f>
        <v/>
      </c>
      <c r="G3729" s="44">
        <f>AUG!F230</f>
        <v/>
      </c>
      <c r="H3729" s="44">
        <f>AUG!G230</f>
        <v/>
      </c>
      <c r="I3729" s="45">
        <f>AUG!H230</f>
        <v/>
      </c>
      <c r="J3729" s="45">
        <f>AUG!I230</f>
        <v/>
      </c>
      <c r="K3729" s="44">
        <f>AUG!J230</f>
        <v/>
      </c>
      <c r="L3729" s="44">
        <f>AUG!K230</f>
        <v/>
      </c>
      <c r="M3729" s="46">
        <f>AUG!L230</f>
        <v/>
      </c>
      <c r="N3729" s="44">
        <f>AUG!M230</f>
        <v/>
      </c>
      <c r="O3729" s="44">
        <f>AUG!N230</f>
        <v/>
      </c>
      <c r="P3729" s="44">
        <f>AUG!O230</f>
        <v/>
      </c>
      <c r="Q3729" s="44">
        <f>AUG!P230</f>
        <v/>
      </c>
      <c r="R3729" s="44">
        <f>AUG!Q230</f>
        <v/>
      </c>
      <c r="S3729" s="46">
        <f>S3728+IF(X3729=0,0,M3729)</f>
        <v/>
      </c>
      <c r="T3729" s="47">
        <f>MAX(T3728,S3729)</f>
        <v/>
      </c>
      <c r="U3729" s="48">
        <f>S3729-T3729</f>
        <v/>
      </c>
      <c r="V3729" s="47">
        <f>IFERROR(SUMIFS(DATABASE!$M$5:$M$6004,DATABASE!$B$5:$B$6004,B3729,DATABASE!$X$5:$X$6004,1),0)</f>
        <v/>
      </c>
      <c r="W3729" s="31">
        <f>IFERROR(COUNTIFS(DATABASE!$B$5:$B$6004,B3729,DATABASE!$X$5:$X$6004,1),0)</f>
        <v/>
      </c>
      <c r="X3729" s="49">
        <f>--AND(ISNUMBER(B3729),C3729&lt;&gt;"",L3729&lt;&gt;"",M3729&lt;&gt;"")</f>
        <v/>
      </c>
    </row>
    <row r="3730" ht="15" customHeight="1" s="111">
      <c r="A3730" s="50" t="inlineStr">
        <is>
          <t>AUG</t>
        </is>
      </c>
      <c r="B3730" s="51">
        <f>AUG!A231</f>
        <v/>
      </c>
      <c r="C3730" s="52">
        <f>AUG!B231</f>
        <v/>
      </c>
      <c r="D3730" s="52">
        <f>AUG!C231</f>
        <v/>
      </c>
      <c r="E3730" s="52">
        <f>AUG!D231</f>
        <v/>
      </c>
      <c r="F3730" s="52">
        <f>AUG!E231</f>
        <v/>
      </c>
      <c r="G3730" s="52">
        <f>AUG!F231</f>
        <v/>
      </c>
      <c r="H3730" s="52">
        <f>AUG!G231</f>
        <v/>
      </c>
      <c r="I3730" s="53">
        <f>AUG!H231</f>
        <v/>
      </c>
      <c r="J3730" s="53">
        <f>AUG!I231</f>
        <v/>
      </c>
      <c r="K3730" s="52">
        <f>AUG!J231</f>
        <v/>
      </c>
      <c r="L3730" s="52">
        <f>AUG!K231</f>
        <v/>
      </c>
      <c r="M3730" s="54">
        <f>AUG!L231</f>
        <v/>
      </c>
      <c r="N3730" s="52">
        <f>AUG!M231</f>
        <v/>
      </c>
      <c r="O3730" s="52">
        <f>AUG!N231</f>
        <v/>
      </c>
      <c r="P3730" s="52">
        <f>AUG!O231</f>
        <v/>
      </c>
      <c r="Q3730" s="52">
        <f>AUG!P231</f>
        <v/>
      </c>
      <c r="R3730" s="52">
        <f>AUG!Q231</f>
        <v/>
      </c>
      <c r="S3730" s="54">
        <f>S3729+IF(X3730=0,0,M3730)</f>
        <v/>
      </c>
      <c r="T3730" s="55">
        <f>MAX(T3729,S3730)</f>
        <v/>
      </c>
      <c r="U3730" s="56">
        <f>S3730-T3730</f>
        <v/>
      </c>
      <c r="V3730" s="55">
        <f>IFERROR(SUMIFS(DATABASE!$M$5:$M$6004,DATABASE!$B$5:$B$6004,B3730,DATABASE!$X$5:$X$6004,1),0)</f>
        <v/>
      </c>
      <c r="W3730" s="57">
        <f>IFERROR(COUNTIFS(DATABASE!$B$5:$B$6004,B3730,DATABASE!$X$5:$X$6004,1),0)</f>
        <v/>
      </c>
      <c r="X3730" s="58">
        <f>--AND(ISNUMBER(B3730),C3730&lt;&gt;"",L3730&lt;&gt;"",M3730&lt;&gt;"")</f>
        <v/>
      </c>
    </row>
    <row r="3731" ht="15" customHeight="1" s="111">
      <c r="A3731" s="42" t="inlineStr">
        <is>
          <t>AUG</t>
        </is>
      </c>
      <c r="B3731" s="43">
        <f>AUG!A232</f>
        <v/>
      </c>
      <c r="C3731" s="44">
        <f>AUG!B232</f>
        <v/>
      </c>
      <c r="D3731" s="44">
        <f>AUG!C232</f>
        <v/>
      </c>
      <c r="E3731" s="44">
        <f>AUG!D232</f>
        <v/>
      </c>
      <c r="F3731" s="44">
        <f>AUG!E232</f>
        <v/>
      </c>
      <c r="G3731" s="44">
        <f>AUG!F232</f>
        <v/>
      </c>
      <c r="H3731" s="44">
        <f>AUG!G232</f>
        <v/>
      </c>
      <c r="I3731" s="45">
        <f>AUG!H232</f>
        <v/>
      </c>
      <c r="J3731" s="45">
        <f>AUG!I232</f>
        <v/>
      </c>
      <c r="K3731" s="44">
        <f>AUG!J232</f>
        <v/>
      </c>
      <c r="L3731" s="44">
        <f>AUG!K232</f>
        <v/>
      </c>
      <c r="M3731" s="46">
        <f>AUG!L232</f>
        <v/>
      </c>
      <c r="N3731" s="44">
        <f>AUG!M232</f>
        <v/>
      </c>
      <c r="O3731" s="44">
        <f>AUG!N232</f>
        <v/>
      </c>
      <c r="P3731" s="44">
        <f>AUG!O232</f>
        <v/>
      </c>
      <c r="Q3731" s="44">
        <f>AUG!P232</f>
        <v/>
      </c>
      <c r="R3731" s="44">
        <f>AUG!Q232</f>
        <v/>
      </c>
      <c r="S3731" s="46">
        <f>S3730+IF(X3731=0,0,M3731)</f>
        <v/>
      </c>
      <c r="T3731" s="47">
        <f>MAX(T3730,S3731)</f>
        <v/>
      </c>
      <c r="U3731" s="48">
        <f>S3731-T3731</f>
        <v/>
      </c>
      <c r="V3731" s="47">
        <f>IFERROR(SUMIFS(DATABASE!$M$5:$M$6004,DATABASE!$B$5:$B$6004,B3731,DATABASE!$X$5:$X$6004,1),0)</f>
        <v/>
      </c>
      <c r="W3731" s="31">
        <f>IFERROR(COUNTIFS(DATABASE!$B$5:$B$6004,B3731,DATABASE!$X$5:$X$6004,1),0)</f>
        <v/>
      </c>
      <c r="X3731" s="49">
        <f>--AND(ISNUMBER(B3731),C3731&lt;&gt;"",L3731&lt;&gt;"",M3731&lt;&gt;"")</f>
        <v/>
      </c>
    </row>
    <row r="3732" ht="15" customHeight="1" s="111">
      <c r="A3732" s="50" t="inlineStr">
        <is>
          <t>AUG</t>
        </is>
      </c>
      <c r="B3732" s="51">
        <f>AUG!A233</f>
        <v/>
      </c>
      <c r="C3732" s="52">
        <f>AUG!B233</f>
        <v/>
      </c>
      <c r="D3732" s="52">
        <f>AUG!C233</f>
        <v/>
      </c>
      <c r="E3732" s="52">
        <f>AUG!D233</f>
        <v/>
      </c>
      <c r="F3732" s="52">
        <f>AUG!E233</f>
        <v/>
      </c>
      <c r="G3732" s="52">
        <f>AUG!F233</f>
        <v/>
      </c>
      <c r="H3732" s="52">
        <f>AUG!G233</f>
        <v/>
      </c>
      <c r="I3732" s="53">
        <f>AUG!H233</f>
        <v/>
      </c>
      <c r="J3732" s="53">
        <f>AUG!I233</f>
        <v/>
      </c>
      <c r="K3732" s="52">
        <f>AUG!J233</f>
        <v/>
      </c>
      <c r="L3732" s="52">
        <f>AUG!K233</f>
        <v/>
      </c>
      <c r="M3732" s="54">
        <f>AUG!L233</f>
        <v/>
      </c>
      <c r="N3732" s="52">
        <f>AUG!M233</f>
        <v/>
      </c>
      <c r="O3732" s="52">
        <f>AUG!N233</f>
        <v/>
      </c>
      <c r="P3732" s="52">
        <f>AUG!O233</f>
        <v/>
      </c>
      <c r="Q3732" s="52">
        <f>AUG!P233</f>
        <v/>
      </c>
      <c r="R3732" s="52">
        <f>AUG!Q233</f>
        <v/>
      </c>
      <c r="S3732" s="54">
        <f>S3731+IF(X3732=0,0,M3732)</f>
        <v/>
      </c>
      <c r="T3732" s="55">
        <f>MAX(T3731,S3732)</f>
        <v/>
      </c>
      <c r="U3732" s="56">
        <f>S3732-T3732</f>
        <v/>
      </c>
      <c r="V3732" s="55">
        <f>IFERROR(SUMIFS(DATABASE!$M$5:$M$6004,DATABASE!$B$5:$B$6004,B3732,DATABASE!$X$5:$X$6004,1),0)</f>
        <v/>
      </c>
      <c r="W3732" s="57">
        <f>IFERROR(COUNTIFS(DATABASE!$B$5:$B$6004,B3732,DATABASE!$X$5:$X$6004,1),0)</f>
        <v/>
      </c>
      <c r="X3732" s="58">
        <f>--AND(ISNUMBER(B3732),C3732&lt;&gt;"",L3732&lt;&gt;"",M3732&lt;&gt;"")</f>
        <v/>
      </c>
    </row>
    <row r="3733" ht="15" customHeight="1" s="111">
      <c r="A3733" s="42" t="inlineStr">
        <is>
          <t>AUG</t>
        </is>
      </c>
      <c r="B3733" s="43">
        <f>AUG!A234</f>
        <v/>
      </c>
      <c r="C3733" s="44">
        <f>AUG!B234</f>
        <v/>
      </c>
      <c r="D3733" s="44">
        <f>AUG!C234</f>
        <v/>
      </c>
      <c r="E3733" s="44">
        <f>AUG!D234</f>
        <v/>
      </c>
      <c r="F3733" s="44">
        <f>AUG!E234</f>
        <v/>
      </c>
      <c r="G3733" s="44">
        <f>AUG!F234</f>
        <v/>
      </c>
      <c r="H3733" s="44">
        <f>AUG!G234</f>
        <v/>
      </c>
      <c r="I3733" s="45">
        <f>AUG!H234</f>
        <v/>
      </c>
      <c r="J3733" s="45">
        <f>AUG!I234</f>
        <v/>
      </c>
      <c r="K3733" s="44">
        <f>AUG!J234</f>
        <v/>
      </c>
      <c r="L3733" s="44">
        <f>AUG!K234</f>
        <v/>
      </c>
      <c r="M3733" s="46">
        <f>AUG!L234</f>
        <v/>
      </c>
      <c r="N3733" s="44">
        <f>AUG!M234</f>
        <v/>
      </c>
      <c r="O3733" s="44">
        <f>AUG!N234</f>
        <v/>
      </c>
      <c r="P3733" s="44">
        <f>AUG!O234</f>
        <v/>
      </c>
      <c r="Q3733" s="44">
        <f>AUG!P234</f>
        <v/>
      </c>
      <c r="R3733" s="44">
        <f>AUG!Q234</f>
        <v/>
      </c>
      <c r="S3733" s="46">
        <f>S3732+IF(X3733=0,0,M3733)</f>
        <v/>
      </c>
      <c r="T3733" s="47">
        <f>MAX(T3732,S3733)</f>
        <v/>
      </c>
      <c r="U3733" s="48">
        <f>S3733-T3733</f>
        <v/>
      </c>
      <c r="V3733" s="47">
        <f>IFERROR(SUMIFS(DATABASE!$M$5:$M$6004,DATABASE!$B$5:$B$6004,B3733,DATABASE!$X$5:$X$6004,1),0)</f>
        <v/>
      </c>
      <c r="W3733" s="31">
        <f>IFERROR(COUNTIFS(DATABASE!$B$5:$B$6004,B3733,DATABASE!$X$5:$X$6004,1),0)</f>
        <v/>
      </c>
      <c r="X3733" s="49">
        <f>--AND(ISNUMBER(B3733),C3733&lt;&gt;"",L3733&lt;&gt;"",M3733&lt;&gt;"")</f>
        <v/>
      </c>
    </row>
    <row r="3734" ht="15" customHeight="1" s="111">
      <c r="A3734" s="50" t="inlineStr">
        <is>
          <t>AUG</t>
        </is>
      </c>
      <c r="B3734" s="51">
        <f>AUG!A235</f>
        <v/>
      </c>
      <c r="C3734" s="52">
        <f>AUG!B235</f>
        <v/>
      </c>
      <c r="D3734" s="52">
        <f>AUG!C235</f>
        <v/>
      </c>
      <c r="E3734" s="52">
        <f>AUG!D235</f>
        <v/>
      </c>
      <c r="F3734" s="52">
        <f>AUG!E235</f>
        <v/>
      </c>
      <c r="G3734" s="52">
        <f>AUG!F235</f>
        <v/>
      </c>
      <c r="H3734" s="52">
        <f>AUG!G235</f>
        <v/>
      </c>
      <c r="I3734" s="53">
        <f>AUG!H235</f>
        <v/>
      </c>
      <c r="J3734" s="53">
        <f>AUG!I235</f>
        <v/>
      </c>
      <c r="K3734" s="52">
        <f>AUG!J235</f>
        <v/>
      </c>
      <c r="L3734" s="52">
        <f>AUG!K235</f>
        <v/>
      </c>
      <c r="M3734" s="54">
        <f>AUG!L235</f>
        <v/>
      </c>
      <c r="N3734" s="52">
        <f>AUG!M235</f>
        <v/>
      </c>
      <c r="O3734" s="52">
        <f>AUG!N235</f>
        <v/>
      </c>
      <c r="P3734" s="52">
        <f>AUG!O235</f>
        <v/>
      </c>
      <c r="Q3734" s="52">
        <f>AUG!P235</f>
        <v/>
      </c>
      <c r="R3734" s="52">
        <f>AUG!Q235</f>
        <v/>
      </c>
      <c r="S3734" s="54">
        <f>S3733+IF(X3734=0,0,M3734)</f>
        <v/>
      </c>
      <c r="T3734" s="55">
        <f>MAX(T3733,S3734)</f>
        <v/>
      </c>
      <c r="U3734" s="56">
        <f>S3734-T3734</f>
        <v/>
      </c>
      <c r="V3734" s="55">
        <f>IFERROR(SUMIFS(DATABASE!$M$5:$M$6004,DATABASE!$B$5:$B$6004,B3734,DATABASE!$X$5:$X$6004,1),0)</f>
        <v/>
      </c>
      <c r="W3734" s="57">
        <f>IFERROR(COUNTIFS(DATABASE!$B$5:$B$6004,B3734,DATABASE!$X$5:$X$6004,1),0)</f>
        <v/>
      </c>
      <c r="X3734" s="58">
        <f>--AND(ISNUMBER(B3734),C3734&lt;&gt;"",L3734&lt;&gt;"",M3734&lt;&gt;"")</f>
        <v/>
      </c>
    </row>
    <row r="3735" ht="15" customHeight="1" s="111">
      <c r="A3735" s="42" t="inlineStr">
        <is>
          <t>AUG</t>
        </is>
      </c>
      <c r="B3735" s="43">
        <f>AUG!A236</f>
        <v/>
      </c>
      <c r="C3735" s="44">
        <f>AUG!B236</f>
        <v/>
      </c>
      <c r="D3735" s="44">
        <f>AUG!C236</f>
        <v/>
      </c>
      <c r="E3735" s="44">
        <f>AUG!D236</f>
        <v/>
      </c>
      <c r="F3735" s="44">
        <f>AUG!E236</f>
        <v/>
      </c>
      <c r="G3735" s="44">
        <f>AUG!F236</f>
        <v/>
      </c>
      <c r="H3735" s="44">
        <f>AUG!G236</f>
        <v/>
      </c>
      <c r="I3735" s="45">
        <f>AUG!H236</f>
        <v/>
      </c>
      <c r="J3735" s="45">
        <f>AUG!I236</f>
        <v/>
      </c>
      <c r="K3735" s="44">
        <f>AUG!J236</f>
        <v/>
      </c>
      <c r="L3735" s="44">
        <f>AUG!K236</f>
        <v/>
      </c>
      <c r="M3735" s="46">
        <f>AUG!L236</f>
        <v/>
      </c>
      <c r="N3735" s="44">
        <f>AUG!M236</f>
        <v/>
      </c>
      <c r="O3735" s="44">
        <f>AUG!N236</f>
        <v/>
      </c>
      <c r="P3735" s="44">
        <f>AUG!O236</f>
        <v/>
      </c>
      <c r="Q3735" s="44">
        <f>AUG!P236</f>
        <v/>
      </c>
      <c r="R3735" s="44">
        <f>AUG!Q236</f>
        <v/>
      </c>
      <c r="S3735" s="46">
        <f>S3734+IF(X3735=0,0,M3735)</f>
        <v/>
      </c>
      <c r="T3735" s="47">
        <f>MAX(T3734,S3735)</f>
        <v/>
      </c>
      <c r="U3735" s="48">
        <f>S3735-T3735</f>
        <v/>
      </c>
      <c r="V3735" s="47">
        <f>IFERROR(SUMIFS(DATABASE!$M$5:$M$6004,DATABASE!$B$5:$B$6004,B3735,DATABASE!$X$5:$X$6004,1),0)</f>
        <v/>
      </c>
      <c r="W3735" s="31">
        <f>IFERROR(COUNTIFS(DATABASE!$B$5:$B$6004,B3735,DATABASE!$X$5:$X$6004,1),0)</f>
        <v/>
      </c>
      <c r="X3735" s="49">
        <f>--AND(ISNUMBER(B3735),C3735&lt;&gt;"",L3735&lt;&gt;"",M3735&lt;&gt;"")</f>
        <v/>
      </c>
    </row>
    <row r="3736" ht="15" customHeight="1" s="111">
      <c r="A3736" s="50" t="inlineStr">
        <is>
          <t>AUG</t>
        </is>
      </c>
      <c r="B3736" s="51">
        <f>AUG!A237</f>
        <v/>
      </c>
      <c r="C3736" s="52">
        <f>AUG!B237</f>
        <v/>
      </c>
      <c r="D3736" s="52">
        <f>AUG!C237</f>
        <v/>
      </c>
      <c r="E3736" s="52">
        <f>AUG!D237</f>
        <v/>
      </c>
      <c r="F3736" s="52">
        <f>AUG!E237</f>
        <v/>
      </c>
      <c r="G3736" s="52">
        <f>AUG!F237</f>
        <v/>
      </c>
      <c r="H3736" s="52">
        <f>AUG!G237</f>
        <v/>
      </c>
      <c r="I3736" s="53">
        <f>AUG!H237</f>
        <v/>
      </c>
      <c r="J3736" s="53">
        <f>AUG!I237</f>
        <v/>
      </c>
      <c r="K3736" s="52">
        <f>AUG!J237</f>
        <v/>
      </c>
      <c r="L3736" s="52">
        <f>AUG!K237</f>
        <v/>
      </c>
      <c r="M3736" s="54">
        <f>AUG!L237</f>
        <v/>
      </c>
      <c r="N3736" s="52">
        <f>AUG!M237</f>
        <v/>
      </c>
      <c r="O3736" s="52">
        <f>AUG!N237</f>
        <v/>
      </c>
      <c r="P3736" s="52">
        <f>AUG!O237</f>
        <v/>
      </c>
      <c r="Q3736" s="52">
        <f>AUG!P237</f>
        <v/>
      </c>
      <c r="R3736" s="52">
        <f>AUG!Q237</f>
        <v/>
      </c>
      <c r="S3736" s="54">
        <f>S3735+IF(X3736=0,0,M3736)</f>
        <v/>
      </c>
      <c r="T3736" s="55">
        <f>MAX(T3735,S3736)</f>
        <v/>
      </c>
      <c r="U3736" s="56">
        <f>S3736-T3736</f>
        <v/>
      </c>
      <c r="V3736" s="55">
        <f>IFERROR(SUMIFS(DATABASE!$M$5:$M$6004,DATABASE!$B$5:$B$6004,B3736,DATABASE!$X$5:$X$6004,1),0)</f>
        <v/>
      </c>
      <c r="W3736" s="57">
        <f>IFERROR(COUNTIFS(DATABASE!$B$5:$B$6004,B3736,DATABASE!$X$5:$X$6004,1),0)</f>
        <v/>
      </c>
      <c r="X3736" s="58">
        <f>--AND(ISNUMBER(B3736),C3736&lt;&gt;"",L3736&lt;&gt;"",M3736&lt;&gt;"")</f>
        <v/>
      </c>
    </row>
    <row r="3737" ht="15" customHeight="1" s="111">
      <c r="A3737" s="42" t="inlineStr">
        <is>
          <t>AUG</t>
        </is>
      </c>
      <c r="B3737" s="43">
        <f>AUG!A238</f>
        <v/>
      </c>
      <c r="C3737" s="44">
        <f>AUG!B238</f>
        <v/>
      </c>
      <c r="D3737" s="44">
        <f>AUG!C238</f>
        <v/>
      </c>
      <c r="E3737" s="44">
        <f>AUG!D238</f>
        <v/>
      </c>
      <c r="F3737" s="44">
        <f>AUG!E238</f>
        <v/>
      </c>
      <c r="G3737" s="44">
        <f>AUG!F238</f>
        <v/>
      </c>
      <c r="H3737" s="44">
        <f>AUG!G238</f>
        <v/>
      </c>
      <c r="I3737" s="45">
        <f>AUG!H238</f>
        <v/>
      </c>
      <c r="J3737" s="45">
        <f>AUG!I238</f>
        <v/>
      </c>
      <c r="K3737" s="44">
        <f>AUG!J238</f>
        <v/>
      </c>
      <c r="L3737" s="44">
        <f>AUG!K238</f>
        <v/>
      </c>
      <c r="M3737" s="46">
        <f>AUG!L238</f>
        <v/>
      </c>
      <c r="N3737" s="44">
        <f>AUG!M238</f>
        <v/>
      </c>
      <c r="O3737" s="44">
        <f>AUG!N238</f>
        <v/>
      </c>
      <c r="P3737" s="44">
        <f>AUG!O238</f>
        <v/>
      </c>
      <c r="Q3737" s="44">
        <f>AUG!P238</f>
        <v/>
      </c>
      <c r="R3737" s="44">
        <f>AUG!Q238</f>
        <v/>
      </c>
      <c r="S3737" s="46">
        <f>S3736+IF(X3737=0,0,M3737)</f>
        <v/>
      </c>
      <c r="T3737" s="47">
        <f>MAX(T3736,S3737)</f>
        <v/>
      </c>
      <c r="U3737" s="48">
        <f>S3737-T3737</f>
        <v/>
      </c>
      <c r="V3737" s="47">
        <f>IFERROR(SUMIFS(DATABASE!$M$5:$M$6004,DATABASE!$B$5:$B$6004,B3737,DATABASE!$X$5:$X$6004,1),0)</f>
        <v/>
      </c>
      <c r="W3737" s="31">
        <f>IFERROR(COUNTIFS(DATABASE!$B$5:$B$6004,B3737,DATABASE!$X$5:$X$6004,1),0)</f>
        <v/>
      </c>
      <c r="X3737" s="49">
        <f>--AND(ISNUMBER(B3737),C3737&lt;&gt;"",L3737&lt;&gt;"",M3737&lt;&gt;"")</f>
        <v/>
      </c>
    </row>
    <row r="3738" ht="15" customHeight="1" s="111">
      <c r="A3738" s="50" t="inlineStr">
        <is>
          <t>AUG</t>
        </is>
      </c>
      <c r="B3738" s="51">
        <f>AUG!A239</f>
        <v/>
      </c>
      <c r="C3738" s="52">
        <f>AUG!B239</f>
        <v/>
      </c>
      <c r="D3738" s="52">
        <f>AUG!C239</f>
        <v/>
      </c>
      <c r="E3738" s="52">
        <f>AUG!D239</f>
        <v/>
      </c>
      <c r="F3738" s="52">
        <f>AUG!E239</f>
        <v/>
      </c>
      <c r="G3738" s="52">
        <f>AUG!F239</f>
        <v/>
      </c>
      <c r="H3738" s="52">
        <f>AUG!G239</f>
        <v/>
      </c>
      <c r="I3738" s="53">
        <f>AUG!H239</f>
        <v/>
      </c>
      <c r="J3738" s="53">
        <f>AUG!I239</f>
        <v/>
      </c>
      <c r="K3738" s="52">
        <f>AUG!J239</f>
        <v/>
      </c>
      <c r="L3738" s="52">
        <f>AUG!K239</f>
        <v/>
      </c>
      <c r="M3738" s="54">
        <f>AUG!L239</f>
        <v/>
      </c>
      <c r="N3738" s="52">
        <f>AUG!M239</f>
        <v/>
      </c>
      <c r="O3738" s="52">
        <f>AUG!N239</f>
        <v/>
      </c>
      <c r="P3738" s="52">
        <f>AUG!O239</f>
        <v/>
      </c>
      <c r="Q3738" s="52">
        <f>AUG!P239</f>
        <v/>
      </c>
      <c r="R3738" s="52">
        <f>AUG!Q239</f>
        <v/>
      </c>
      <c r="S3738" s="54">
        <f>S3737+IF(X3738=0,0,M3738)</f>
        <v/>
      </c>
      <c r="T3738" s="55">
        <f>MAX(T3737,S3738)</f>
        <v/>
      </c>
      <c r="U3738" s="56">
        <f>S3738-T3738</f>
        <v/>
      </c>
      <c r="V3738" s="55">
        <f>IFERROR(SUMIFS(DATABASE!$M$5:$M$6004,DATABASE!$B$5:$B$6004,B3738,DATABASE!$X$5:$X$6004,1),0)</f>
        <v/>
      </c>
      <c r="W3738" s="57">
        <f>IFERROR(COUNTIFS(DATABASE!$B$5:$B$6004,B3738,DATABASE!$X$5:$X$6004,1),0)</f>
        <v/>
      </c>
      <c r="X3738" s="58">
        <f>--AND(ISNUMBER(B3738),C3738&lt;&gt;"",L3738&lt;&gt;"",M3738&lt;&gt;"")</f>
        <v/>
      </c>
    </row>
    <row r="3739" ht="15" customHeight="1" s="111">
      <c r="A3739" s="42" t="inlineStr">
        <is>
          <t>AUG</t>
        </is>
      </c>
      <c r="B3739" s="43">
        <f>AUG!A240</f>
        <v/>
      </c>
      <c r="C3739" s="44">
        <f>AUG!B240</f>
        <v/>
      </c>
      <c r="D3739" s="44">
        <f>AUG!C240</f>
        <v/>
      </c>
      <c r="E3739" s="44">
        <f>AUG!D240</f>
        <v/>
      </c>
      <c r="F3739" s="44">
        <f>AUG!E240</f>
        <v/>
      </c>
      <c r="G3739" s="44">
        <f>AUG!F240</f>
        <v/>
      </c>
      <c r="H3739" s="44">
        <f>AUG!G240</f>
        <v/>
      </c>
      <c r="I3739" s="45">
        <f>AUG!H240</f>
        <v/>
      </c>
      <c r="J3739" s="45">
        <f>AUG!I240</f>
        <v/>
      </c>
      <c r="K3739" s="44">
        <f>AUG!J240</f>
        <v/>
      </c>
      <c r="L3739" s="44">
        <f>AUG!K240</f>
        <v/>
      </c>
      <c r="M3739" s="46">
        <f>AUG!L240</f>
        <v/>
      </c>
      <c r="N3739" s="44">
        <f>AUG!M240</f>
        <v/>
      </c>
      <c r="O3739" s="44">
        <f>AUG!N240</f>
        <v/>
      </c>
      <c r="P3739" s="44">
        <f>AUG!O240</f>
        <v/>
      </c>
      <c r="Q3739" s="44">
        <f>AUG!P240</f>
        <v/>
      </c>
      <c r="R3739" s="44">
        <f>AUG!Q240</f>
        <v/>
      </c>
      <c r="S3739" s="46">
        <f>S3738+IF(X3739=0,0,M3739)</f>
        <v/>
      </c>
      <c r="T3739" s="47">
        <f>MAX(T3738,S3739)</f>
        <v/>
      </c>
      <c r="U3739" s="48">
        <f>S3739-T3739</f>
        <v/>
      </c>
      <c r="V3739" s="47">
        <f>IFERROR(SUMIFS(DATABASE!$M$5:$M$6004,DATABASE!$B$5:$B$6004,B3739,DATABASE!$X$5:$X$6004,1),0)</f>
        <v/>
      </c>
      <c r="W3739" s="31">
        <f>IFERROR(COUNTIFS(DATABASE!$B$5:$B$6004,B3739,DATABASE!$X$5:$X$6004,1),0)</f>
        <v/>
      </c>
      <c r="X3739" s="49">
        <f>--AND(ISNUMBER(B3739),C3739&lt;&gt;"",L3739&lt;&gt;"",M3739&lt;&gt;"")</f>
        <v/>
      </c>
    </row>
    <row r="3740" ht="15" customHeight="1" s="111">
      <c r="A3740" s="50" t="inlineStr">
        <is>
          <t>AUG</t>
        </is>
      </c>
      <c r="B3740" s="51">
        <f>AUG!A241</f>
        <v/>
      </c>
      <c r="C3740" s="52">
        <f>AUG!B241</f>
        <v/>
      </c>
      <c r="D3740" s="52">
        <f>AUG!C241</f>
        <v/>
      </c>
      <c r="E3740" s="52">
        <f>AUG!D241</f>
        <v/>
      </c>
      <c r="F3740" s="52">
        <f>AUG!E241</f>
        <v/>
      </c>
      <c r="G3740" s="52">
        <f>AUG!F241</f>
        <v/>
      </c>
      <c r="H3740" s="52">
        <f>AUG!G241</f>
        <v/>
      </c>
      <c r="I3740" s="53">
        <f>AUG!H241</f>
        <v/>
      </c>
      <c r="J3740" s="53">
        <f>AUG!I241</f>
        <v/>
      </c>
      <c r="K3740" s="52">
        <f>AUG!J241</f>
        <v/>
      </c>
      <c r="L3740" s="52">
        <f>AUG!K241</f>
        <v/>
      </c>
      <c r="M3740" s="54">
        <f>AUG!L241</f>
        <v/>
      </c>
      <c r="N3740" s="52">
        <f>AUG!M241</f>
        <v/>
      </c>
      <c r="O3740" s="52">
        <f>AUG!N241</f>
        <v/>
      </c>
      <c r="P3740" s="52">
        <f>AUG!O241</f>
        <v/>
      </c>
      <c r="Q3740" s="52">
        <f>AUG!P241</f>
        <v/>
      </c>
      <c r="R3740" s="52">
        <f>AUG!Q241</f>
        <v/>
      </c>
      <c r="S3740" s="54">
        <f>S3739+IF(X3740=0,0,M3740)</f>
        <v/>
      </c>
      <c r="T3740" s="55">
        <f>MAX(T3739,S3740)</f>
        <v/>
      </c>
      <c r="U3740" s="56">
        <f>S3740-T3740</f>
        <v/>
      </c>
      <c r="V3740" s="55">
        <f>IFERROR(SUMIFS(DATABASE!$M$5:$M$6004,DATABASE!$B$5:$B$6004,B3740,DATABASE!$X$5:$X$6004,1),0)</f>
        <v/>
      </c>
      <c r="W3740" s="57">
        <f>IFERROR(COUNTIFS(DATABASE!$B$5:$B$6004,B3740,DATABASE!$X$5:$X$6004,1),0)</f>
        <v/>
      </c>
      <c r="X3740" s="58">
        <f>--AND(ISNUMBER(B3740),C3740&lt;&gt;"",L3740&lt;&gt;"",M3740&lt;&gt;"")</f>
        <v/>
      </c>
    </row>
    <row r="3741" ht="15" customHeight="1" s="111">
      <c r="A3741" s="42" t="inlineStr">
        <is>
          <t>AUG</t>
        </is>
      </c>
      <c r="B3741" s="43">
        <f>AUG!A242</f>
        <v/>
      </c>
      <c r="C3741" s="44">
        <f>AUG!B242</f>
        <v/>
      </c>
      <c r="D3741" s="44">
        <f>AUG!C242</f>
        <v/>
      </c>
      <c r="E3741" s="44">
        <f>AUG!D242</f>
        <v/>
      </c>
      <c r="F3741" s="44">
        <f>AUG!E242</f>
        <v/>
      </c>
      <c r="G3741" s="44">
        <f>AUG!F242</f>
        <v/>
      </c>
      <c r="H3741" s="44">
        <f>AUG!G242</f>
        <v/>
      </c>
      <c r="I3741" s="45">
        <f>AUG!H242</f>
        <v/>
      </c>
      <c r="J3741" s="45">
        <f>AUG!I242</f>
        <v/>
      </c>
      <c r="K3741" s="44">
        <f>AUG!J242</f>
        <v/>
      </c>
      <c r="L3741" s="44">
        <f>AUG!K242</f>
        <v/>
      </c>
      <c r="M3741" s="46">
        <f>AUG!L242</f>
        <v/>
      </c>
      <c r="N3741" s="44">
        <f>AUG!M242</f>
        <v/>
      </c>
      <c r="O3741" s="44">
        <f>AUG!N242</f>
        <v/>
      </c>
      <c r="P3741" s="44">
        <f>AUG!O242</f>
        <v/>
      </c>
      <c r="Q3741" s="44">
        <f>AUG!P242</f>
        <v/>
      </c>
      <c r="R3741" s="44">
        <f>AUG!Q242</f>
        <v/>
      </c>
      <c r="S3741" s="46">
        <f>S3740+IF(X3741=0,0,M3741)</f>
        <v/>
      </c>
      <c r="T3741" s="47">
        <f>MAX(T3740,S3741)</f>
        <v/>
      </c>
      <c r="U3741" s="48">
        <f>S3741-T3741</f>
        <v/>
      </c>
      <c r="V3741" s="47">
        <f>IFERROR(SUMIFS(DATABASE!$M$5:$M$6004,DATABASE!$B$5:$B$6004,B3741,DATABASE!$X$5:$X$6004,1),0)</f>
        <v/>
      </c>
      <c r="W3741" s="31">
        <f>IFERROR(COUNTIFS(DATABASE!$B$5:$B$6004,B3741,DATABASE!$X$5:$X$6004,1),0)</f>
        <v/>
      </c>
      <c r="X3741" s="49">
        <f>--AND(ISNUMBER(B3741),C3741&lt;&gt;"",L3741&lt;&gt;"",M3741&lt;&gt;"")</f>
        <v/>
      </c>
    </row>
    <row r="3742" ht="15" customHeight="1" s="111">
      <c r="A3742" s="50" t="inlineStr">
        <is>
          <t>AUG</t>
        </is>
      </c>
      <c r="B3742" s="51">
        <f>AUG!A243</f>
        <v/>
      </c>
      <c r="C3742" s="52">
        <f>AUG!B243</f>
        <v/>
      </c>
      <c r="D3742" s="52">
        <f>AUG!C243</f>
        <v/>
      </c>
      <c r="E3742" s="52">
        <f>AUG!D243</f>
        <v/>
      </c>
      <c r="F3742" s="52">
        <f>AUG!E243</f>
        <v/>
      </c>
      <c r="G3742" s="52">
        <f>AUG!F243</f>
        <v/>
      </c>
      <c r="H3742" s="52">
        <f>AUG!G243</f>
        <v/>
      </c>
      <c r="I3742" s="53">
        <f>AUG!H243</f>
        <v/>
      </c>
      <c r="J3742" s="53">
        <f>AUG!I243</f>
        <v/>
      </c>
      <c r="K3742" s="52">
        <f>AUG!J243</f>
        <v/>
      </c>
      <c r="L3742" s="52">
        <f>AUG!K243</f>
        <v/>
      </c>
      <c r="M3742" s="54">
        <f>AUG!L243</f>
        <v/>
      </c>
      <c r="N3742" s="52">
        <f>AUG!M243</f>
        <v/>
      </c>
      <c r="O3742" s="52">
        <f>AUG!N243</f>
        <v/>
      </c>
      <c r="P3742" s="52">
        <f>AUG!O243</f>
        <v/>
      </c>
      <c r="Q3742" s="52">
        <f>AUG!P243</f>
        <v/>
      </c>
      <c r="R3742" s="52">
        <f>AUG!Q243</f>
        <v/>
      </c>
      <c r="S3742" s="54">
        <f>S3741+IF(X3742=0,0,M3742)</f>
        <v/>
      </c>
      <c r="T3742" s="55">
        <f>MAX(T3741,S3742)</f>
        <v/>
      </c>
      <c r="U3742" s="56">
        <f>S3742-T3742</f>
        <v/>
      </c>
      <c r="V3742" s="55">
        <f>IFERROR(SUMIFS(DATABASE!$M$5:$M$6004,DATABASE!$B$5:$B$6004,B3742,DATABASE!$X$5:$X$6004,1),0)</f>
        <v/>
      </c>
      <c r="W3742" s="57">
        <f>IFERROR(COUNTIFS(DATABASE!$B$5:$B$6004,B3742,DATABASE!$X$5:$X$6004,1),0)</f>
        <v/>
      </c>
      <c r="X3742" s="58">
        <f>--AND(ISNUMBER(B3742),C3742&lt;&gt;"",L3742&lt;&gt;"",M3742&lt;&gt;"")</f>
        <v/>
      </c>
    </row>
    <row r="3743" ht="15" customHeight="1" s="111">
      <c r="A3743" s="42" t="inlineStr">
        <is>
          <t>AUG</t>
        </is>
      </c>
      <c r="B3743" s="43">
        <f>AUG!A244</f>
        <v/>
      </c>
      <c r="C3743" s="44">
        <f>AUG!B244</f>
        <v/>
      </c>
      <c r="D3743" s="44">
        <f>AUG!C244</f>
        <v/>
      </c>
      <c r="E3743" s="44">
        <f>AUG!D244</f>
        <v/>
      </c>
      <c r="F3743" s="44">
        <f>AUG!E244</f>
        <v/>
      </c>
      <c r="G3743" s="44">
        <f>AUG!F244</f>
        <v/>
      </c>
      <c r="H3743" s="44">
        <f>AUG!G244</f>
        <v/>
      </c>
      <c r="I3743" s="45">
        <f>AUG!H244</f>
        <v/>
      </c>
      <c r="J3743" s="45">
        <f>AUG!I244</f>
        <v/>
      </c>
      <c r="K3743" s="44">
        <f>AUG!J244</f>
        <v/>
      </c>
      <c r="L3743" s="44">
        <f>AUG!K244</f>
        <v/>
      </c>
      <c r="M3743" s="46">
        <f>AUG!L244</f>
        <v/>
      </c>
      <c r="N3743" s="44">
        <f>AUG!M244</f>
        <v/>
      </c>
      <c r="O3743" s="44">
        <f>AUG!N244</f>
        <v/>
      </c>
      <c r="P3743" s="44">
        <f>AUG!O244</f>
        <v/>
      </c>
      <c r="Q3743" s="44">
        <f>AUG!P244</f>
        <v/>
      </c>
      <c r="R3743" s="44">
        <f>AUG!Q244</f>
        <v/>
      </c>
      <c r="S3743" s="46">
        <f>S3742+IF(X3743=0,0,M3743)</f>
        <v/>
      </c>
      <c r="T3743" s="47">
        <f>MAX(T3742,S3743)</f>
        <v/>
      </c>
      <c r="U3743" s="48">
        <f>S3743-T3743</f>
        <v/>
      </c>
      <c r="V3743" s="47">
        <f>IFERROR(SUMIFS(DATABASE!$M$5:$M$6004,DATABASE!$B$5:$B$6004,B3743,DATABASE!$X$5:$X$6004,1),0)</f>
        <v/>
      </c>
      <c r="W3743" s="31">
        <f>IFERROR(COUNTIFS(DATABASE!$B$5:$B$6004,B3743,DATABASE!$X$5:$X$6004,1),0)</f>
        <v/>
      </c>
      <c r="X3743" s="49">
        <f>--AND(ISNUMBER(B3743),C3743&lt;&gt;"",L3743&lt;&gt;"",M3743&lt;&gt;"")</f>
        <v/>
      </c>
    </row>
    <row r="3744" ht="15" customHeight="1" s="111">
      <c r="A3744" s="50" t="inlineStr">
        <is>
          <t>AUG</t>
        </is>
      </c>
      <c r="B3744" s="51">
        <f>AUG!A245</f>
        <v/>
      </c>
      <c r="C3744" s="52">
        <f>AUG!B245</f>
        <v/>
      </c>
      <c r="D3744" s="52">
        <f>AUG!C245</f>
        <v/>
      </c>
      <c r="E3744" s="52">
        <f>AUG!D245</f>
        <v/>
      </c>
      <c r="F3744" s="52">
        <f>AUG!E245</f>
        <v/>
      </c>
      <c r="G3744" s="52">
        <f>AUG!F245</f>
        <v/>
      </c>
      <c r="H3744" s="52">
        <f>AUG!G245</f>
        <v/>
      </c>
      <c r="I3744" s="53">
        <f>AUG!H245</f>
        <v/>
      </c>
      <c r="J3744" s="53">
        <f>AUG!I245</f>
        <v/>
      </c>
      <c r="K3744" s="52">
        <f>AUG!J245</f>
        <v/>
      </c>
      <c r="L3744" s="52">
        <f>AUG!K245</f>
        <v/>
      </c>
      <c r="M3744" s="54">
        <f>AUG!L245</f>
        <v/>
      </c>
      <c r="N3744" s="52">
        <f>AUG!M245</f>
        <v/>
      </c>
      <c r="O3744" s="52">
        <f>AUG!N245</f>
        <v/>
      </c>
      <c r="P3744" s="52">
        <f>AUG!O245</f>
        <v/>
      </c>
      <c r="Q3744" s="52">
        <f>AUG!P245</f>
        <v/>
      </c>
      <c r="R3744" s="52">
        <f>AUG!Q245</f>
        <v/>
      </c>
      <c r="S3744" s="54">
        <f>S3743+IF(X3744=0,0,M3744)</f>
        <v/>
      </c>
      <c r="T3744" s="55">
        <f>MAX(T3743,S3744)</f>
        <v/>
      </c>
      <c r="U3744" s="56">
        <f>S3744-T3744</f>
        <v/>
      </c>
      <c r="V3744" s="55">
        <f>IFERROR(SUMIFS(DATABASE!$M$5:$M$6004,DATABASE!$B$5:$B$6004,B3744,DATABASE!$X$5:$X$6004,1),0)</f>
        <v/>
      </c>
      <c r="W3744" s="57">
        <f>IFERROR(COUNTIFS(DATABASE!$B$5:$B$6004,B3744,DATABASE!$X$5:$X$6004,1),0)</f>
        <v/>
      </c>
      <c r="X3744" s="58">
        <f>--AND(ISNUMBER(B3744),C3744&lt;&gt;"",L3744&lt;&gt;"",M3744&lt;&gt;"")</f>
        <v/>
      </c>
    </row>
    <row r="3745" ht="15" customHeight="1" s="111">
      <c r="A3745" s="42" t="inlineStr">
        <is>
          <t>AUG</t>
        </is>
      </c>
      <c r="B3745" s="43">
        <f>AUG!A246</f>
        <v/>
      </c>
      <c r="C3745" s="44">
        <f>AUG!B246</f>
        <v/>
      </c>
      <c r="D3745" s="44">
        <f>AUG!C246</f>
        <v/>
      </c>
      <c r="E3745" s="44">
        <f>AUG!D246</f>
        <v/>
      </c>
      <c r="F3745" s="44">
        <f>AUG!E246</f>
        <v/>
      </c>
      <c r="G3745" s="44">
        <f>AUG!F246</f>
        <v/>
      </c>
      <c r="H3745" s="44">
        <f>AUG!G246</f>
        <v/>
      </c>
      <c r="I3745" s="45">
        <f>AUG!H246</f>
        <v/>
      </c>
      <c r="J3745" s="45">
        <f>AUG!I246</f>
        <v/>
      </c>
      <c r="K3745" s="44">
        <f>AUG!J246</f>
        <v/>
      </c>
      <c r="L3745" s="44">
        <f>AUG!K246</f>
        <v/>
      </c>
      <c r="M3745" s="46">
        <f>AUG!L246</f>
        <v/>
      </c>
      <c r="N3745" s="44">
        <f>AUG!M246</f>
        <v/>
      </c>
      <c r="O3745" s="44">
        <f>AUG!N246</f>
        <v/>
      </c>
      <c r="P3745" s="44">
        <f>AUG!O246</f>
        <v/>
      </c>
      <c r="Q3745" s="44">
        <f>AUG!P246</f>
        <v/>
      </c>
      <c r="R3745" s="44">
        <f>AUG!Q246</f>
        <v/>
      </c>
      <c r="S3745" s="46">
        <f>S3744+IF(X3745=0,0,M3745)</f>
        <v/>
      </c>
      <c r="T3745" s="47">
        <f>MAX(T3744,S3745)</f>
        <v/>
      </c>
      <c r="U3745" s="48">
        <f>S3745-T3745</f>
        <v/>
      </c>
      <c r="V3745" s="47">
        <f>IFERROR(SUMIFS(DATABASE!$M$5:$M$6004,DATABASE!$B$5:$B$6004,B3745,DATABASE!$X$5:$X$6004,1),0)</f>
        <v/>
      </c>
      <c r="W3745" s="31">
        <f>IFERROR(COUNTIFS(DATABASE!$B$5:$B$6004,B3745,DATABASE!$X$5:$X$6004,1),0)</f>
        <v/>
      </c>
      <c r="X3745" s="49">
        <f>--AND(ISNUMBER(B3745),C3745&lt;&gt;"",L3745&lt;&gt;"",M3745&lt;&gt;"")</f>
        <v/>
      </c>
    </row>
    <row r="3746" ht="15" customHeight="1" s="111">
      <c r="A3746" s="50" t="inlineStr">
        <is>
          <t>AUG</t>
        </is>
      </c>
      <c r="B3746" s="51">
        <f>AUG!A247</f>
        <v/>
      </c>
      <c r="C3746" s="52">
        <f>AUG!B247</f>
        <v/>
      </c>
      <c r="D3746" s="52">
        <f>AUG!C247</f>
        <v/>
      </c>
      <c r="E3746" s="52">
        <f>AUG!D247</f>
        <v/>
      </c>
      <c r="F3746" s="52">
        <f>AUG!E247</f>
        <v/>
      </c>
      <c r="G3746" s="52">
        <f>AUG!F247</f>
        <v/>
      </c>
      <c r="H3746" s="52">
        <f>AUG!G247</f>
        <v/>
      </c>
      <c r="I3746" s="53">
        <f>AUG!H247</f>
        <v/>
      </c>
      <c r="J3746" s="53">
        <f>AUG!I247</f>
        <v/>
      </c>
      <c r="K3746" s="52">
        <f>AUG!J247</f>
        <v/>
      </c>
      <c r="L3746" s="52">
        <f>AUG!K247</f>
        <v/>
      </c>
      <c r="M3746" s="54">
        <f>AUG!L247</f>
        <v/>
      </c>
      <c r="N3746" s="52">
        <f>AUG!M247</f>
        <v/>
      </c>
      <c r="O3746" s="52">
        <f>AUG!N247</f>
        <v/>
      </c>
      <c r="P3746" s="52">
        <f>AUG!O247</f>
        <v/>
      </c>
      <c r="Q3746" s="52">
        <f>AUG!P247</f>
        <v/>
      </c>
      <c r="R3746" s="52">
        <f>AUG!Q247</f>
        <v/>
      </c>
      <c r="S3746" s="54">
        <f>S3745+IF(X3746=0,0,M3746)</f>
        <v/>
      </c>
      <c r="T3746" s="55">
        <f>MAX(T3745,S3746)</f>
        <v/>
      </c>
      <c r="U3746" s="56">
        <f>S3746-T3746</f>
        <v/>
      </c>
      <c r="V3746" s="55">
        <f>IFERROR(SUMIFS(DATABASE!$M$5:$M$6004,DATABASE!$B$5:$B$6004,B3746,DATABASE!$X$5:$X$6004,1),0)</f>
        <v/>
      </c>
      <c r="W3746" s="57">
        <f>IFERROR(COUNTIFS(DATABASE!$B$5:$B$6004,B3746,DATABASE!$X$5:$X$6004,1),0)</f>
        <v/>
      </c>
      <c r="X3746" s="58">
        <f>--AND(ISNUMBER(B3746),C3746&lt;&gt;"",L3746&lt;&gt;"",M3746&lt;&gt;"")</f>
        <v/>
      </c>
    </row>
    <row r="3747" ht="15" customHeight="1" s="111">
      <c r="A3747" s="42" t="inlineStr">
        <is>
          <t>AUG</t>
        </is>
      </c>
      <c r="B3747" s="43">
        <f>AUG!A248</f>
        <v/>
      </c>
      <c r="C3747" s="44">
        <f>AUG!B248</f>
        <v/>
      </c>
      <c r="D3747" s="44">
        <f>AUG!C248</f>
        <v/>
      </c>
      <c r="E3747" s="44">
        <f>AUG!D248</f>
        <v/>
      </c>
      <c r="F3747" s="44">
        <f>AUG!E248</f>
        <v/>
      </c>
      <c r="G3747" s="44">
        <f>AUG!F248</f>
        <v/>
      </c>
      <c r="H3747" s="44">
        <f>AUG!G248</f>
        <v/>
      </c>
      <c r="I3747" s="45">
        <f>AUG!H248</f>
        <v/>
      </c>
      <c r="J3747" s="45">
        <f>AUG!I248</f>
        <v/>
      </c>
      <c r="K3747" s="44">
        <f>AUG!J248</f>
        <v/>
      </c>
      <c r="L3747" s="44">
        <f>AUG!K248</f>
        <v/>
      </c>
      <c r="M3747" s="46">
        <f>AUG!L248</f>
        <v/>
      </c>
      <c r="N3747" s="44">
        <f>AUG!M248</f>
        <v/>
      </c>
      <c r="O3747" s="44">
        <f>AUG!N248</f>
        <v/>
      </c>
      <c r="P3747" s="44">
        <f>AUG!O248</f>
        <v/>
      </c>
      <c r="Q3747" s="44">
        <f>AUG!P248</f>
        <v/>
      </c>
      <c r="R3747" s="44">
        <f>AUG!Q248</f>
        <v/>
      </c>
      <c r="S3747" s="46">
        <f>S3746+IF(X3747=0,0,M3747)</f>
        <v/>
      </c>
      <c r="T3747" s="47">
        <f>MAX(T3746,S3747)</f>
        <v/>
      </c>
      <c r="U3747" s="48">
        <f>S3747-T3747</f>
        <v/>
      </c>
      <c r="V3747" s="47">
        <f>IFERROR(SUMIFS(DATABASE!$M$5:$M$6004,DATABASE!$B$5:$B$6004,B3747,DATABASE!$X$5:$X$6004,1),0)</f>
        <v/>
      </c>
      <c r="W3747" s="31">
        <f>IFERROR(COUNTIFS(DATABASE!$B$5:$B$6004,B3747,DATABASE!$X$5:$X$6004,1),0)</f>
        <v/>
      </c>
      <c r="X3747" s="49">
        <f>--AND(ISNUMBER(B3747),C3747&lt;&gt;"",L3747&lt;&gt;"",M3747&lt;&gt;"")</f>
        <v/>
      </c>
    </row>
    <row r="3748" ht="15" customHeight="1" s="111">
      <c r="A3748" s="50" t="inlineStr">
        <is>
          <t>AUG</t>
        </is>
      </c>
      <c r="B3748" s="51">
        <f>AUG!A249</f>
        <v/>
      </c>
      <c r="C3748" s="52">
        <f>AUG!B249</f>
        <v/>
      </c>
      <c r="D3748" s="52">
        <f>AUG!C249</f>
        <v/>
      </c>
      <c r="E3748" s="52">
        <f>AUG!D249</f>
        <v/>
      </c>
      <c r="F3748" s="52">
        <f>AUG!E249</f>
        <v/>
      </c>
      <c r="G3748" s="52">
        <f>AUG!F249</f>
        <v/>
      </c>
      <c r="H3748" s="52">
        <f>AUG!G249</f>
        <v/>
      </c>
      <c r="I3748" s="53">
        <f>AUG!H249</f>
        <v/>
      </c>
      <c r="J3748" s="53">
        <f>AUG!I249</f>
        <v/>
      </c>
      <c r="K3748" s="52">
        <f>AUG!J249</f>
        <v/>
      </c>
      <c r="L3748" s="52">
        <f>AUG!K249</f>
        <v/>
      </c>
      <c r="M3748" s="54">
        <f>AUG!L249</f>
        <v/>
      </c>
      <c r="N3748" s="52">
        <f>AUG!M249</f>
        <v/>
      </c>
      <c r="O3748" s="52">
        <f>AUG!N249</f>
        <v/>
      </c>
      <c r="P3748" s="52">
        <f>AUG!O249</f>
        <v/>
      </c>
      <c r="Q3748" s="52">
        <f>AUG!P249</f>
        <v/>
      </c>
      <c r="R3748" s="52">
        <f>AUG!Q249</f>
        <v/>
      </c>
      <c r="S3748" s="54">
        <f>S3747+IF(X3748=0,0,M3748)</f>
        <v/>
      </c>
      <c r="T3748" s="55">
        <f>MAX(T3747,S3748)</f>
        <v/>
      </c>
      <c r="U3748" s="56">
        <f>S3748-T3748</f>
        <v/>
      </c>
      <c r="V3748" s="55">
        <f>IFERROR(SUMIFS(DATABASE!$M$5:$M$6004,DATABASE!$B$5:$B$6004,B3748,DATABASE!$X$5:$X$6004,1),0)</f>
        <v/>
      </c>
      <c r="W3748" s="57">
        <f>IFERROR(COUNTIFS(DATABASE!$B$5:$B$6004,B3748,DATABASE!$X$5:$X$6004,1),0)</f>
        <v/>
      </c>
      <c r="X3748" s="58">
        <f>--AND(ISNUMBER(B3748),C3748&lt;&gt;"",L3748&lt;&gt;"",M3748&lt;&gt;"")</f>
        <v/>
      </c>
    </row>
    <row r="3749" ht="15" customHeight="1" s="111">
      <c r="A3749" s="42" t="inlineStr">
        <is>
          <t>AUG</t>
        </is>
      </c>
      <c r="B3749" s="43">
        <f>AUG!A250</f>
        <v/>
      </c>
      <c r="C3749" s="44">
        <f>AUG!B250</f>
        <v/>
      </c>
      <c r="D3749" s="44">
        <f>AUG!C250</f>
        <v/>
      </c>
      <c r="E3749" s="44">
        <f>AUG!D250</f>
        <v/>
      </c>
      <c r="F3749" s="44">
        <f>AUG!E250</f>
        <v/>
      </c>
      <c r="G3749" s="44">
        <f>AUG!F250</f>
        <v/>
      </c>
      <c r="H3749" s="44">
        <f>AUG!G250</f>
        <v/>
      </c>
      <c r="I3749" s="45">
        <f>AUG!H250</f>
        <v/>
      </c>
      <c r="J3749" s="45">
        <f>AUG!I250</f>
        <v/>
      </c>
      <c r="K3749" s="44">
        <f>AUG!J250</f>
        <v/>
      </c>
      <c r="L3749" s="44">
        <f>AUG!K250</f>
        <v/>
      </c>
      <c r="M3749" s="46">
        <f>AUG!L250</f>
        <v/>
      </c>
      <c r="N3749" s="44">
        <f>AUG!M250</f>
        <v/>
      </c>
      <c r="O3749" s="44">
        <f>AUG!N250</f>
        <v/>
      </c>
      <c r="P3749" s="44">
        <f>AUG!O250</f>
        <v/>
      </c>
      <c r="Q3749" s="44">
        <f>AUG!P250</f>
        <v/>
      </c>
      <c r="R3749" s="44">
        <f>AUG!Q250</f>
        <v/>
      </c>
      <c r="S3749" s="46">
        <f>S3748+IF(X3749=0,0,M3749)</f>
        <v/>
      </c>
      <c r="T3749" s="47">
        <f>MAX(T3748,S3749)</f>
        <v/>
      </c>
      <c r="U3749" s="48">
        <f>S3749-T3749</f>
        <v/>
      </c>
      <c r="V3749" s="47">
        <f>IFERROR(SUMIFS(DATABASE!$M$5:$M$6004,DATABASE!$B$5:$B$6004,B3749,DATABASE!$X$5:$X$6004,1),0)</f>
        <v/>
      </c>
      <c r="W3749" s="31">
        <f>IFERROR(COUNTIFS(DATABASE!$B$5:$B$6004,B3749,DATABASE!$X$5:$X$6004,1),0)</f>
        <v/>
      </c>
      <c r="X3749" s="49">
        <f>--AND(ISNUMBER(B3749),C3749&lt;&gt;"",L3749&lt;&gt;"",M3749&lt;&gt;"")</f>
        <v/>
      </c>
    </row>
    <row r="3750" ht="15" customHeight="1" s="111">
      <c r="A3750" s="50" t="inlineStr">
        <is>
          <t>AUG</t>
        </is>
      </c>
      <c r="B3750" s="51">
        <f>AUG!A251</f>
        <v/>
      </c>
      <c r="C3750" s="52">
        <f>AUG!B251</f>
        <v/>
      </c>
      <c r="D3750" s="52">
        <f>AUG!C251</f>
        <v/>
      </c>
      <c r="E3750" s="52">
        <f>AUG!D251</f>
        <v/>
      </c>
      <c r="F3750" s="52">
        <f>AUG!E251</f>
        <v/>
      </c>
      <c r="G3750" s="52">
        <f>AUG!F251</f>
        <v/>
      </c>
      <c r="H3750" s="52">
        <f>AUG!G251</f>
        <v/>
      </c>
      <c r="I3750" s="53">
        <f>AUG!H251</f>
        <v/>
      </c>
      <c r="J3750" s="53">
        <f>AUG!I251</f>
        <v/>
      </c>
      <c r="K3750" s="52">
        <f>AUG!J251</f>
        <v/>
      </c>
      <c r="L3750" s="52">
        <f>AUG!K251</f>
        <v/>
      </c>
      <c r="M3750" s="54">
        <f>AUG!L251</f>
        <v/>
      </c>
      <c r="N3750" s="52">
        <f>AUG!M251</f>
        <v/>
      </c>
      <c r="O3750" s="52">
        <f>AUG!N251</f>
        <v/>
      </c>
      <c r="P3750" s="52">
        <f>AUG!O251</f>
        <v/>
      </c>
      <c r="Q3750" s="52">
        <f>AUG!P251</f>
        <v/>
      </c>
      <c r="R3750" s="52">
        <f>AUG!Q251</f>
        <v/>
      </c>
      <c r="S3750" s="54">
        <f>S3749+IF(X3750=0,0,M3750)</f>
        <v/>
      </c>
      <c r="T3750" s="55">
        <f>MAX(T3749,S3750)</f>
        <v/>
      </c>
      <c r="U3750" s="56">
        <f>S3750-T3750</f>
        <v/>
      </c>
      <c r="V3750" s="55">
        <f>IFERROR(SUMIFS(DATABASE!$M$5:$M$6004,DATABASE!$B$5:$B$6004,B3750,DATABASE!$X$5:$X$6004,1),0)</f>
        <v/>
      </c>
      <c r="W3750" s="57">
        <f>IFERROR(COUNTIFS(DATABASE!$B$5:$B$6004,B3750,DATABASE!$X$5:$X$6004,1),0)</f>
        <v/>
      </c>
      <c r="X3750" s="58">
        <f>--AND(ISNUMBER(B3750),C3750&lt;&gt;"",L3750&lt;&gt;"",M3750&lt;&gt;"")</f>
        <v/>
      </c>
    </row>
    <row r="3751" ht="15" customHeight="1" s="111">
      <c r="A3751" s="42" t="inlineStr">
        <is>
          <t>AUG</t>
        </is>
      </c>
      <c r="B3751" s="43">
        <f>AUG!A252</f>
        <v/>
      </c>
      <c r="C3751" s="44">
        <f>AUG!B252</f>
        <v/>
      </c>
      <c r="D3751" s="44">
        <f>AUG!C252</f>
        <v/>
      </c>
      <c r="E3751" s="44">
        <f>AUG!D252</f>
        <v/>
      </c>
      <c r="F3751" s="44">
        <f>AUG!E252</f>
        <v/>
      </c>
      <c r="G3751" s="44">
        <f>AUG!F252</f>
        <v/>
      </c>
      <c r="H3751" s="44">
        <f>AUG!G252</f>
        <v/>
      </c>
      <c r="I3751" s="45">
        <f>AUG!H252</f>
        <v/>
      </c>
      <c r="J3751" s="45">
        <f>AUG!I252</f>
        <v/>
      </c>
      <c r="K3751" s="44">
        <f>AUG!J252</f>
        <v/>
      </c>
      <c r="L3751" s="44">
        <f>AUG!K252</f>
        <v/>
      </c>
      <c r="M3751" s="46">
        <f>AUG!L252</f>
        <v/>
      </c>
      <c r="N3751" s="44">
        <f>AUG!M252</f>
        <v/>
      </c>
      <c r="O3751" s="44">
        <f>AUG!N252</f>
        <v/>
      </c>
      <c r="P3751" s="44">
        <f>AUG!O252</f>
        <v/>
      </c>
      <c r="Q3751" s="44">
        <f>AUG!P252</f>
        <v/>
      </c>
      <c r="R3751" s="44">
        <f>AUG!Q252</f>
        <v/>
      </c>
      <c r="S3751" s="46">
        <f>S3750+IF(X3751=0,0,M3751)</f>
        <v/>
      </c>
      <c r="T3751" s="47">
        <f>MAX(T3750,S3751)</f>
        <v/>
      </c>
      <c r="U3751" s="48">
        <f>S3751-T3751</f>
        <v/>
      </c>
      <c r="V3751" s="47">
        <f>IFERROR(SUMIFS(DATABASE!$M$5:$M$6004,DATABASE!$B$5:$B$6004,B3751,DATABASE!$X$5:$X$6004,1),0)</f>
        <v/>
      </c>
      <c r="W3751" s="31">
        <f>IFERROR(COUNTIFS(DATABASE!$B$5:$B$6004,B3751,DATABASE!$X$5:$X$6004,1),0)</f>
        <v/>
      </c>
      <c r="X3751" s="49">
        <f>--AND(ISNUMBER(B3751),C3751&lt;&gt;"",L3751&lt;&gt;"",M3751&lt;&gt;"")</f>
        <v/>
      </c>
    </row>
    <row r="3752" ht="15" customHeight="1" s="111">
      <c r="A3752" s="50" t="inlineStr">
        <is>
          <t>AUG</t>
        </is>
      </c>
      <c r="B3752" s="51">
        <f>AUG!A253</f>
        <v/>
      </c>
      <c r="C3752" s="52">
        <f>AUG!B253</f>
        <v/>
      </c>
      <c r="D3752" s="52">
        <f>AUG!C253</f>
        <v/>
      </c>
      <c r="E3752" s="52">
        <f>AUG!D253</f>
        <v/>
      </c>
      <c r="F3752" s="52">
        <f>AUG!E253</f>
        <v/>
      </c>
      <c r="G3752" s="52">
        <f>AUG!F253</f>
        <v/>
      </c>
      <c r="H3752" s="52">
        <f>AUG!G253</f>
        <v/>
      </c>
      <c r="I3752" s="53">
        <f>AUG!H253</f>
        <v/>
      </c>
      <c r="J3752" s="53">
        <f>AUG!I253</f>
        <v/>
      </c>
      <c r="K3752" s="52">
        <f>AUG!J253</f>
        <v/>
      </c>
      <c r="L3752" s="52">
        <f>AUG!K253</f>
        <v/>
      </c>
      <c r="M3752" s="54">
        <f>AUG!L253</f>
        <v/>
      </c>
      <c r="N3752" s="52">
        <f>AUG!M253</f>
        <v/>
      </c>
      <c r="O3752" s="52">
        <f>AUG!N253</f>
        <v/>
      </c>
      <c r="P3752" s="52">
        <f>AUG!O253</f>
        <v/>
      </c>
      <c r="Q3752" s="52">
        <f>AUG!P253</f>
        <v/>
      </c>
      <c r="R3752" s="52">
        <f>AUG!Q253</f>
        <v/>
      </c>
      <c r="S3752" s="54">
        <f>S3751+IF(X3752=0,0,M3752)</f>
        <v/>
      </c>
      <c r="T3752" s="55">
        <f>MAX(T3751,S3752)</f>
        <v/>
      </c>
      <c r="U3752" s="56">
        <f>S3752-T3752</f>
        <v/>
      </c>
      <c r="V3752" s="55">
        <f>IFERROR(SUMIFS(DATABASE!$M$5:$M$6004,DATABASE!$B$5:$B$6004,B3752,DATABASE!$X$5:$X$6004,1),0)</f>
        <v/>
      </c>
      <c r="W3752" s="57">
        <f>IFERROR(COUNTIFS(DATABASE!$B$5:$B$6004,B3752,DATABASE!$X$5:$X$6004,1),0)</f>
        <v/>
      </c>
      <c r="X3752" s="58">
        <f>--AND(ISNUMBER(B3752),C3752&lt;&gt;"",L3752&lt;&gt;"",M3752&lt;&gt;"")</f>
        <v/>
      </c>
    </row>
    <row r="3753" ht="15" customHeight="1" s="111">
      <c r="A3753" s="42" t="inlineStr">
        <is>
          <t>AUG</t>
        </is>
      </c>
      <c r="B3753" s="43">
        <f>AUG!A254</f>
        <v/>
      </c>
      <c r="C3753" s="44">
        <f>AUG!B254</f>
        <v/>
      </c>
      <c r="D3753" s="44">
        <f>AUG!C254</f>
        <v/>
      </c>
      <c r="E3753" s="44">
        <f>AUG!D254</f>
        <v/>
      </c>
      <c r="F3753" s="44">
        <f>AUG!E254</f>
        <v/>
      </c>
      <c r="G3753" s="44">
        <f>AUG!F254</f>
        <v/>
      </c>
      <c r="H3753" s="44">
        <f>AUG!G254</f>
        <v/>
      </c>
      <c r="I3753" s="45">
        <f>AUG!H254</f>
        <v/>
      </c>
      <c r="J3753" s="45">
        <f>AUG!I254</f>
        <v/>
      </c>
      <c r="K3753" s="44">
        <f>AUG!J254</f>
        <v/>
      </c>
      <c r="L3753" s="44">
        <f>AUG!K254</f>
        <v/>
      </c>
      <c r="M3753" s="46">
        <f>AUG!L254</f>
        <v/>
      </c>
      <c r="N3753" s="44">
        <f>AUG!M254</f>
        <v/>
      </c>
      <c r="O3753" s="44">
        <f>AUG!N254</f>
        <v/>
      </c>
      <c r="P3753" s="44">
        <f>AUG!O254</f>
        <v/>
      </c>
      <c r="Q3753" s="44">
        <f>AUG!P254</f>
        <v/>
      </c>
      <c r="R3753" s="44">
        <f>AUG!Q254</f>
        <v/>
      </c>
      <c r="S3753" s="46">
        <f>S3752+IF(X3753=0,0,M3753)</f>
        <v/>
      </c>
      <c r="T3753" s="47">
        <f>MAX(T3752,S3753)</f>
        <v/>
      </c>
      <c r="U3753" s="48">
        <f>S3753-T3753</f>
        <v/>
      </c>
      <c r="V3753" s="47">
        <f>IFERROR(SUMIFS(DATABASE!$M$5:$M$6004,DATABASE!$B$5:$B$6004,B3753,DATABASE!$X$5:$X$6004,1),0)</f>
        <v/>
      </c>
      <c r="W3753" s="31">
        <f>IFERROR(COUNTIFS(DATABASE!$B$5:$B$6004,B3753,DATABASE!$X$5:$X$6004,1),0)</f>
        <v/>
      </c>
      <c r="X3753" s="49">
        <f>--AND(ISNUMBER(B3753),C3753&lt;&gt;"",L3753&lt;&gt;"",M3753&lt;&gt;"")</f>
        <v/>
      </c>
    </row>
    <row r="3754" ht="15" customHeight="1" s="111">
      <c r="A3754" s="50" t="inlineStr">
        <is>
          <t>AUG</t>
        </is>
      </c>
      <c r="B3754" s="51">
        <f>AUG!A255</f>
        <v/>
      </c>
      <c r="C3754" s="52">
        <f>AUG!B255</f>
        <v/>
      </c>
      <c r="D3754" s="52">
        <f>AUG!C255</f>
        <v/>
      </c>
      <c r="E3754" s="52">
        <f>AUG!D255</f>
        <v/>
      </c>
      <c r="F3754" s="52">
        <f>AUG!E255</f>
        <v/>
      </c>
      <c r="G3754" s="52">
        <f>AUG!F255</f>
        <v/>
      </c>
      <c r="H3754" s="52">
        <f>AUG!G255</f>
        <v/>
      </c>
      <c r="I3754" s="53">
        <f>AUG!H255</f>
        <v/>
      </c>
      <c r="J3754" s="53">
        <f>AUG!I255</f>
        <v/>
      </c>
      <c r="K3754" s="52">
        <f>AUG!J255</f>
        <v/>
      </c>
      <c r="L3754" s="52">
        <f>AUG!K255</f>
        <v/>
      </c>
      <c r="M3754" s="54">
        <f>AUG!L255</f>
        <v/>
      </c>
      <c r="N3754" s="52">
        <f>AUG!M255</f>
        <v/>
      </c>
      <c r="O3754" s="52">
        <f>AUG!N255</f>
        <v/>
      </c>
      <c r="P3754" s="52">
        <f>AUG!O255</f>
        <v/>
      </c>
      <c r="Q3754" s="52">
        <f>AUG!P255</f>
        <v/>
      </c>
      <c r="R3754" s="52">
        <f>AUG!Q255</f>
        <v/>
      </c>
      <c r="S3754" s="54">
        <f>S3753+IF(X3754=0,0,M3754)</f>
        <v/>
      </c>
      <c r="T3754" s="55">
        <f>MAX(T3753,S3754)</f>
        <v/>
      </c>
      <c r="U3754" s="56">
        <f>S3754-T3754</f>
        <v/>
      </c>
      <c r="V3754" s="55">
        <f>IFERROR(SUMIFS(DATABASE!$M$5:$M$6004,DATABASE!$B$5:$B$6004,B3754,DATABASE!$X$5:$X$6004,1),0)</f>
        <v/>
      </c>
      <c r="W3754" s="57">
        <f>IFERROR(COUNTIFS(DATABASE!$B$5:$B$6004,B3754,DATABASE!$X$5:$X$6004,1),0)</f>
        <v/>
      </c>
      <c r="X3754" s="58">
        <f>--AND(ISNUMBER(B3754),C3754&lt;&gt;"",L3754&lt;&gt;"",M3754&lt;&gt;"")</f>
        <v/>
      </c>
    </row>
    <row r="3755" ht="15" customHeight="1" s="111">
      <c r="A3755" s="42" t="inlineStr">
        <is>
          <t>AUG</t>
        </is>
      </c>
      <c r="B3755" s="43">
        <f>AUG!A256</f>
        <v/>
      </c>
      <c r="C3755" s="44">
        <f>AUG!B256</f>
        <v/>
      </c>
      <c r="D3755" s="44">
        <f>AUG!C256</f>
        <v/>
      </c>
      <c r="E3755" s="44">
        <f>AUG!D256</f>
        <v/>
      </c>
      <c r="F3755" s="44">
        <f>AUG!E256</f>
        <v/>
      </c>
      <c r="G3755" s="44">
        <f>AUG!F256</f>
        <v/>
      </c>
      <c r="H3755" s="44">
        <f>AUG!G256</f>
        <v/>
      </c>
      <c r="I3755" s="45">
        <f>AUG!H256</f>
        <v/>
      </c>
      <c r="J3755" s="45">
        <f>AUG!I256</f>
        <v/>
      </c>
      <c r="K3755" s="44">
        <f>AUG!J256</f>
        <v/>
      </c>
      <c r="L3755" s="44">
        <f>AUG!K256</f>
        <v/>
      </c>
      <c r="M3755" s="46">
        <f>AUG!L256</f>
        <v/>
      </c>
      <c r="N3755" s="44">
        <f>AUG!M256</f>
        <v/>
      </c>
      <c r="O3755" s="44">
        <f>AUG!N256</f>
        <v/>
      </c>
      <c r="P3755" s="44">
        <f>AUG!O256</f>
        <v/>
      </c>
      <c r="Q3755" s="44">
        <f>AUG!P256</f>
        <v/>
      </c>
      <c r="R3755" s="44">
        <f>AUG!Q256</f>
        <v/>
      </c>
      <c r="S3755" s="46">
        <f>S3754+IF(X3755=0,0,M3755)</f>
        <v/>
      </c>
      <c r="T3755" s="47">
        <f>MAX(T3754,S3755)</f>
        <v/>
      </c>
      <c r="U3755" s="48">
        <f>S3755-T3755</f>
        <v/>
      </c>
      <c r="V3755" s="47">
        <f>IFERROR(SUMIFS(DATABASE!$M$5:$M$6004,DATABASE!$B$5:$B$6004,B3755,DATABASE!$X$5:$X$6004,1),0)</f>
        <v/>
      </c>
      <c r="W3755" s="31">
        <f>IFERROR(COUNTIFS(DATABASE!$B$5:$B$6004,B3755,DATABASE!$X$5:$X$6004,1),0)</f>
        <v/>
      </c>
      <c r="X3755" s="49">
        <f>--AND(ISNUMBER(B3755),C3755&lt;&gt;"",L3755&lt;&gt;"",M3755&lt;&gt;"")</f>
        <v/>
      </c>
    </row>
    <row r="3756" ht="15" customHeight="1" s="111">
      <c r="A3756" s="50" t="inlineStr">
        <is>
          <t>AUG</t>
        </is>
      </c>
      <c r="B3756" s="51">
        <f>AUG!A257</f>
        <v/>
      </c>
      <c r="C3756" s="52">
        <f>AUG!B257</f>
        <v/>
      </c>
      <c r="D3756" s="52">
        <f>AUG!C257</f>
        <v/>
      </c>
      <c r="E3756" s="52">
        <f>AUG!D257</f>
        <v/>
      </c>
      <c r="F3756" s="52">
        <f>AUG!E257</f>
        <v/>
      </c>
      <c r="G3756" s="52">
        <f>AUG!F257</f>
        <v/>
      </c>
      <c r="H3756" s="52">
        <f>AUG!G257</f>
        <v/>
      </c>
      <c r="I3756" s="53">
        <f>AUG!H257</f>
        <v/>
      </c>
      <c r="J3756" s="53">
        <f>AUG!I257</f>
        <v/>
      </c>
      <c r="K3756" s="52">
        <f>AUG!J257</f>
        <v/>
      </c>
      <c r="L3756" s="52">
        <f>AUG!K257</f>
        <v/>
      </c>
      <c r="M3756" s="54">
        <f>AUG!L257</f>
        <v/>
      </c>
      <c r="N3756" s="52">
        <f>AUG!M257</f>
        <v/>
      </c>
      <c r="O3756" s="52">
        <f>AUG!N257</f>
        <v/>
      </c>
      <c r="P3756" s="52">
        <f>AUG!O257</f>
        <v/>
      </c>
      <c r="Q3756" s="52">
        <f>AUG!P257</f>
        <v/>
      </c>
      <c r="R3756" s="52">
        <f>AUG!Q257</f>
        <v/>
      </c>
      <c r="S3756" s="54">
        <f>S3755+IF(X3756=0,0,M3756)</f>
        <v/>
      </c>
      <c r="T3756" s="55">
        <f>MAX(T3755,S3756)</f>
        <v/>
      </c>
      <c r="U3756" s="56">
        <f>S3756-T3756</f>
        <v/>
      </c>
      <c r="V3756" s="55">
        <f>IFERROR(SUMIFS(DATABASE!$M$5:$M$6004,DATABASE!$B$5:$B$6004,B3756,DATABASE!$X$5:$X$6004,1),0)</f>
        <v/>
      </c>
      <c r="W3756" s="57">
        <f>IFERROR(COUNTIFS(DATABASE!$B$5:$B$6004,B3756,DATABASE!$X$5:$X$6004,1),0)</f>
        <v/>
      </c>
      <c r="X3756" s="58">
        <f>--AND(ISNUMBER(B3756),C3756&lt;&gt;"",L3756&lt;&gt;"",M3756&lt;&gt;"")</f>
        <v/>
      </c>
    </row>
    <row r="3757" ht="15" customHeight="1" s="111">
      <c r="A3757" s="42" t="inlineStr">
        <is>
          <t>AUG</t>
        </is>
      </c>
      <c r="B3757" s="43">
        <f>AUG!A258</f>
        <v/>
      </c>
      <c r="C3757" s="44">
        <f>AUG!B258</f>
        <v/>
      </c>
      <c r="D3757" s="44">
        <f>AUG!C258</f>
        <v/>
      </c>
      <c r="E3757" s="44">
        <f>AUG!D258</f>
        <v/>
      </c>
      <c r="F3757" s="44">
        <f>AUG!E258</f>
        <v/>
      </c>
      <c r="G3757" s="44">
        <f>AUG!F258</f>
        <v/>
      </c>
      <c r="H3757" s="44">
        <f>AUG!G258</f>
        <v/>
      </c>
      <c r="I3757" s="45">
        <f>AUG!H258</f>
        <v/>
      </c>
      <c r="J3757" s="45">
        <f>AUG!I258</f>
        <v/>
      </c>
      <c r="K3757" s="44">
        <f>AUG!J258</f>
        <v/>
      </c>
      <c r="L3757" s="44">
        <f>AUG!K258</f>
        <v/>
      </c>
      <c r="M3757" s="46">
        <f>AUG!L258</f>
        <v/>
      </c>
      <c r="N3757" s="44">
        <f>AUG!M258</f>
        <v/>
      </c>
      <c r="O3757" s="44">
        <f>AUG!N258</f>
        <v/>
      </c>
      <c r="P3757" s="44">
        <f>AUG!O258</f>
        <v/>
      </c>
      <c r="Q3757" s="44">
        <f>AUG!P258</f>
        <v/>
      </c>
      <c r="R3757" s="44">
        <f>AUG!Q258</f>
        <v/>
      </c>
      <c r="S3757" s="46">
        <f>S3756+IF(X3757=0,0,M3757)</f>
        <v/>
      </c>
      <c r="T3757" s="47">
        <f>MAX(T3756,S3757)</f>
        <v/>
      </c>
      <c r="U3757" s="48">
        <f>S3757-T3757</f>
        <v/>
      </c>
      <c r="V3757" s="47">
        <f>IFERROR(SUMIFS(DATABASE!$M$5:$M$6004,DATABASE!$B$5:$B$6004,B3757,DATABASE!$X$5:$X$6004,1),0)</f>
        <v/>
      </c>
      <c r="W3757" s="31">
        <f>IFERROR(COUNTIFS(DATABASE!$B$5:$B$6004,B3757,DATABASE!$X$5:$X$6004,1),0)</f>
        <v/>
      </c>
      <c r="X3757" s="49">
        <f>--AND(ISNUMBER(B3757),C3757&lt;&gt;"",L3757&lt;&gt;"",M3757&lt;&gt;"")</f>
        <v/>
      </c>
    </row>
    <row r="3758" ht="15" customHeight="1" s="111">
      <c r="A3758" s="50" t="inlineStr">
        <is>
          <t>AUG</t>
        </is>
      </c>
      <c r="B3758" s="51">
        <f>AUG!A259</f>
        <v/>
      </c>
      <c r="C3758" s="52">
        <f>AUG!B259</f>
        <v/>
      </c>
      <c r="D3758" s="52">
        <f>AUG!C259</f>
        <v/>
      </c>
      <c r="E3758" s="52">
        <f>AUG!D259</f>
        <v/>
      </c>
      <c r="F3758" s="52">
        <f>AUG!E259</f>
        <v/>
      </c>
      <c r="G3758" s="52">
        <f>AUG!F259</f>
        <v/>
      </c>
      <c r="H3758" s="52">
        <f>AUG!G259</f>
        <v/>
      </c>
      <c r="I3758" s="53">
        <f>AUG!H259</f>
        <v/>
      </c>
      <c r="J3758" s="53">
        <f>AUG!I259</f>
        <v/>
      </c>
      <c r="K3758" s="52">
        <f>AUG!J259</f>
        <v/>
      </c>
      <c r="L3758" s="52">
        <f>AUG!K259</f>
        <v/>
      </c>
      <c r="M3758" s="54">
        <f>AUG!L259</f>
        <v/>
      </c>
      <c r="N3758" s="52">
        <f>AUG!M259</f>
        <v/>
      </c>
      <c r="O3758" s="52">
        <f>AUG!N259</f>
        <v/>
      </c>
      <c r="P3758" s="52">
        <f>AUG!O259</f>
        <v/>
      </c>
      <c r="Q3758" s="52">
        <f>AUG!P259</f>
        <v/>
      </c>
      <c r="R3758" s="52">
        <f>AUG!Q259</f>
        <v/>
      </c>
      <c r="S3758" s="54">
        <f>S3757+IF(X3758=0,0,M3758)</f>
        <v/>
      </c>
      <c r="T3758" s="55">
        <f>MAX(T3757,S3758)</f>
        <v/>
      </c>
      <c r="U3758" s="56">
        <f>S3758-T3758</f>
        <v/>
      </c>
      <c r="V3758" s="55">
        <f>IFERROR(SUMIFS(DATABASE!$M$5:$M$6004,DATABASE!$B$5:$B$6004,B3758,DATABASE!$X$5:$X$6004,1),0)</f>
        <v/>
      </c>
      <c r="W3758" s="57">
        <f>IFERROR(COUNTIFS(DATABASE!$B$5:$B$6004,B3758,DATABASE!$X$5:$X$6004,1),0)</f>
        <v/>
      </c>
      <c r="X3758" s="58">
        <f>--AND(ISNUMBER(B3758),C3758&lt;&gt;"",L3758&lt;&gt;"",M3758&lt;&gt;"")</f>
        <v/>
      </c>
    </row>
    <row r="3759" ht="15" customHeight="1" s="111">
      <c r="A3759" s="42" t="inlineStr">
        <is>
          <t>AUG</t>
        </is>
      </c>
      <c r="B3759" s="43">
        <f>AUG!A260</f>
        <v/>
      </c>
      <c r="C3759" s="44">
        <f>AUG!B260</f>
        <v/>
      </c>
      <c r="D3759" s="44">
        <f>AUG!C260</f>
        <v/>
      </c>
      <c r="E3759" s="44">
        <f>AUG!D260</f>
        <v/>
      </c>
      <c r="F3759" s="44">
        <f>AUG!E260</f>
        <v/>
      </c>
      <c r="G3759" s="44">
        <f>AUG!F260</f>
        <v/>
      </c>
      <c r="H3759" s="44">
        <f>AUG!G260</f>
        <v/>
      </c>
      <c r="I3759" s="45">
        <f>AUG!H260</f>
        <v/>
      </c>
      <c r="J3759" s="45">
        <f>AUG!I260</f>
        <v/>
      </c>
      <c r="K3759" s="44">
        <f>AUG!J260</f>
        <v/>
      </c>
      <c r="L3759" s="44">
        <f>AUG!K260</f>
        <v/>
      </c>
      <c r="M3759" s="46">
        <f>AUG!L260</f>
        <v/>
      </c>
      <c r="N3759" s="44">
        <f>AUG!M260</f>
        <v/>
      </c>
      <c r="O3759" s="44">
        <f>AUG!N260</f>
        <v/>
      </c>
      <c r="P3759" s="44">
        <f>AUG!O260</f>
        <v/>
      </c>
      <c r="Q3759" s="44">
        <f>AUG!P260</f>
        <v/>
      </c>
      <c r="R3759" s="44">
        <f>AUG!Q260</f>
        <v/>
      </c>
      <c r="S3759" s="46">
        <f>S3758+IF(X3759=0,0,M3759)</f>
        <v/>
      </c>
      <c r="T3759" s="47">
        <f>MAX(T3758,S3759)</f>
        <v/>
      </c>
      <c r="U3759" s="48">
        <f>S3759-T3759</f>
        <v/>
      </c>
      <c r="V3759" s="47">
        <f>IFERROR(SUMIFS(DATABASE!$M$5:$M$6004,DATABASE!$B$5:$B$6004,B3759,DATABASE!$X$5:$X$6004,1),0)</f>
        <v/>
      </c>
      <c r="W3759" s="31">
        <f>IFERROR(COUNTIFS(DATABASE!$B$5:$B$6004,B3759,DATABASE!$X$5:$X$6004,1),0)</f>
        <v/>
      </c>
      <c r="X3759" s="49">
        <f>--AND(ISNUMBER(B3759),C3759&lt;&gt;"",L3759&lt;&gt;"",M3759&lt;&gt;"")</f>
        <v/>
      </c>
    </row>
    <row r="3760" ht="15" customHeight="1" s="111">
      <c r="A3760" s="50" t="inlineStr">
        <is>
          <t>AUG</t>
        </is>
      </c>
      <c r="B3760" s="51">
        <f>AUG!A261</f>
        <v/>
      </c>
      <c r="C3760" s="52">
        <f>AUG!B261</f>
        <v/>
      </c>
      <c r="D3760" s="52">
        <f>AUG!C261</f>
        <v/>
      </c>
      <c r="E3760" s="52">
        <f>AUG!D261</f>
        <v/>
      </c>
      <c r="F3760" s="52">
        <f>AUG!E261</f>
        <v/>
      </c>
      <c r="G3760" s="52">
        <f>AUG!F261</f>
        <v/>
      </c>
      <c r="H3760" s="52">
        <f>AUG!G261</f>
        <v/>
      </c>
      <c r="I3760" s="53">
        <f>AUG!H261</f>
        <v/>
      </c>
      <c r="J3760" s="53">
        <f>AUG!I261</f>
        <v/>
      </c>
      <c r="K3760" s="52">
        <f>AUG!J261</f>
        <v/>
      </c>
      <c r="L3760" s="52">
        <f>AUG!K261</f>
        <v/>
      </c>
      <c r="M3760" s="54">
        <f>AUG!L261</f>
        <v/>
      </c>
      <c r="N3760" s="52">
        <f>AUG!M261</f>
        <v/>
      </c>
      <c r="O3760" s="52">
        <f>AUG!N261</f>
        <v/>
      </c>
      <c r="P3760" s="52">
        <f>AUG!O261</f>
        <v/>
      </c>
      <c r="Q3760" s="52">
        <f>AUG!P261</f>
        <v/>
      </c>
      <c r="R3760" s="52">
        <f>AUG!Q261</f>
        <v/>
      </c>
      <c r="S3760" s="54">
        <f>S3759+IF(X3760=0,0,M3760)</f>
        <v/>
      </c>
      <c r="T3760" s="55">
        <f>MAX(T3759,S3760)</f>
        <v/>
      </c>
      <c r="U3760" s="56">
        <f>S3760-T3760</f>
        <v/>
      </c>
      <c r="V3760" s="55">
        <f>IFERROR(SUMIFS(DATABASE!$M$5:$M$6004,DATABASE!$B$5:$B$6004,B3760,DATABASE!$X$5:$X$6004,1),0)</f>
        <v/>
      </c>
      <c r="W3760" s="57">
        <f>IFERROR(COUNTIFS(DATABASE!$B$5:$B$6004,B3760,DATABASE!$X$5:$X$6004,1),0)</f>
        <v/>
      </c>
      <c r="X3760" s="58">
        <f>--AND(ISNUMBER(B3760),C3760&lt;&gt;"",L3760&lt;&gt;"",M3760&lt;&gt;"")</f>
        <v/>
      </c>
    </row>
    <row r="3761" ht="15" customHeight="1" s="111">
      <c r="A3761" s="42" t="inlineStr">
        <is>
          <t>AUG</t>
        </is>
      </c>
      <c r="B3761" s="43">
        <f>AUG!A262</f>
        <v/>
      </c>
      <c r="C3761" s="44">
        <f>AUG!B262</f>
        <v/>
      </c>
      <c r="D3761" s="44">
        <f>AUG!C262</f>
        <v/>
      </c>
      <c r="E3761" s="44">
        <f>AUG!D262</f>
        <v/>
      </c>
      <c r="F3761" s="44">
        <f>AUG!E262</f>
        <v/>
      </c>
      <c r="G3761" s="44">
        <f>AUG!F262</f>
        <v/>
      </c>
      <c r="H3761" s="44">
        <f>AUG!G262</f>
        <v/>
      </c>
      <c r="I3761" s="45">
        <f>AUG!H262</f>
        <v/>
      </c>
      <c r="J3761" s="45">
        <f>AUG!I262</f>
        <v/>
      </c>
      <c r="K3761" s="44">
        <f>AUG!J262</f>
        <v/>
      </c>
      <c r="L3761" s="44">
        <f>AUG!K262</f>
        <v/>
      </c>
      <c r="M3761" s="46">
        <f>AUG!L262</f>
        <v/>
      </c>
      <c r="N3761" s="44">
        <f>AUG!M262</f>
        <v/>
      </c>
      <c r="O3761" s="44">
        <f>AUG!N262</f>
        <v/>
      </c>
      <c r="P3761" s="44">
        <f>AUG!O262</f>
        <v/>
      </c>
      <c r="Q3761" s="44">
        <f>AUG!P262</f>
        <v/>
      </c>
      <c r="R3761" s="44">
        <f>AUG!Q262</f>
        <v/>
      </c>
      <c r="S3761" s="46">
        <f>S3760+IF(X3761=0,0,M3761)</f>
        <v/>
      </c>
      <c r="T3761" s="47">
        <f>MAX(T3760,S3761)</f>
        <v/>
      </c>
      <c r="U3761" s="48">
        <f>S3761-T3761</f>
        <v/>
      </c>
      <c r="V3761" s="47">
        <f>IFERROR(SUMIFS(DATABASE!$M$5:$M$6004,DATABASE!$B$5:$B$6004,B3761,DATABASE!$X$5:$X$6004,1),0)</f>
        <v/>
      </c>
      <c r="W3761" s="31">
        <f>IFERROR(COUNTIFS(DATABASE!$B$5:$B$6004,B3761,DATABASE!$X$5:$X$6004,1),0)</f>
        <v/>
      </c>
      <c r="X3761" s="49">
        <f>--AND(ISNUMBER(B3761),C3761&lt;&gt;"",L3761&lt;&gt;"",M3761&lt;&gt;"")</f>
        <v/>
      </c>
    </row>
    <row r="3762" ht="15" customHeight="1" s="111">
      <c r="A3762" s="50" t="inlineStr">
        <is>
          <t>AUG</t>
        </is>
      </c>
      <c r="B3762" s="51">
        <f>AUG!A263</f>
        <v/>
      </c>
      <c r="C3762" s="52">
        <f>AUG!B263</f>
        <v/>
      </c>
      <c r="D3762" s="52">
        <f>AUG!C263</f>
        <v/>
      </c>
      <c r="E3762" s="52">
        <f>AUG!D263</f>
        <v/>
      </c>
      <c r="F3762" s="52">
        <f>AUG!E263</f>
        <v/>
      </c>
      <c r="G3762" s="52">
        <f>AUG!F263</f>
        <v/>
      </c>
      <c r="H3762" s="52">
        <f>AUG!G263</f>
        <v/>
      </c>
      <c r="I3762" s="53">
        <f>AUG!H263</f>
        <v/>
      </c>
      <c r="J3762" s="53">
        <f>AUG!I263</f>
        <v/>
      </c>
      <c r="K3762" s="52">
        <f>AUG!J263</f>
        <v/>
      </c>
      <c r="L3762" s="52">
        <f>AUG!K263</f>
        <v/>
      </c>
      <c r="M3762" s="54">
        <f>AUG!L263</f>
        <v/>
      </c>
      <c r="N3762" s="52">
        <f>AUG!M263</f>
        <v/>
      </c>
      <c r="O3762" s="52">
        <f>AUG!N263</f>
        <v/>
      </c>
      <c r="P3762" s="52">
        <f>AUG!O263</f>
        <v/>
      </c>
      <c r="Q3762" s="52">
        <f>AUG!P263</f>
        <v/>
      </c>
      <c r="R3762" s="52">
        <f>AUG!Q263</f>
        <v/>
      </c>
      <c r="S3762" s="54">
        <f>S3761+IF(X3762=0,0,M3762)</f>
        <v/>
      </c>
      <c r="T3762" s="55">
        <f>MAX(T3761,S3762)</f>
        <v/>
      </c>
      <c r="U3762" s="56">
        <f>S3762-T3762</f>
        <v/>
      </c>
      <c r="V3762" s="55">
        <f>IFERROR(SUMIFS(DATABASE!$M$5:$M$6004,DATABASE!$B$5:$B$6004,B3762,DATABASE!$X$5:$X$6004,1),0)</f>
        <v/>
      </c>
      <c r="W3762" s="57">
        <f>IFERROR(COUNTIFS(DATABASE!$B$5:$B$6004,B3762,DATABASE!$X$5:$X$6004,1),0)</f>
        <v/>
      </c>
      <c r="X3762" s="58">
        <f>--AND(ISNUMBER(B3762),C3762&lt;&gt;"",L3762&lt;&gt;"",M3762&lt;&gt;"")</f>
        <v/>
      </c>
    </row>
    <row r="3763" ht="15" customHeight="1" s="111">
      <c r="A3763" s="42" t="inlineStr">
        <is>
          <t>AUG</t>
        </is>
      </c>
      <c r="B3763" s="43">
        <f>AUG!A264</f>
        <v/>
      </c>
      <c r="C3763" s="44">
        <f>AUG!B264</f>
        <v/>
      </c>
      <c r="D3763" s="44">
        <f>AUG!C264</f>
        <v/>
      </c>
      <c r="E3763" s="44">
        <f>AUG!D264</f>
        <v/>
      </c>
      <c r="F3763" s="44">
        <f>AUG!E264</f>
        <v/>
      </c>
      <c r="G3763" s="44">
        <f>AUG!F264</f>
        <v/>
      </c>
      <c r="H3763" s="44">
        <f>AUG!G264</f>
        <v/>
      </c>
      <c r="I3763" s="45">
        <f>AUG!H264</f>
        <v/>
      </c>
      <c r="J3763" s="45">
        <f>AUG!I264</f>
        <v/>
      </c>
      <c r="K3763" s="44">
        <f>AUG!J264</f>
        <v/>
      </c>
      <c r="L3763" s="44">
        <f>AUG!K264</f>
        <v/>
      </c>
      <c r="M3763" s="46">
        <f>AUG!L264</f>
        <v/>
      </c>
      <c r="N3763" s="44">
        <f>AUG!M264</f>
        <v/>
      </c>
      <c r="O3763" s="44">
        <f>AUG!N264</f>
        <v/>
      </c>
      <c r="P3763" s="44">
        <f>AUG!O264</f>
        <v/>
      </c>
      <c r="Q3763" s="44">
        <f>AUG!P264</f>
        <v/>
      </c>
      <c r="R3763" s="44">
        <f>AUG!Q264</f>
        <v/>
      </c>
      <c r="S3763" s="46">
        <f>S3762+IF(X3763=0,0,M3763)</f>
        <v/>
      </c>
      <c r="T3763" s="47">
        <f>MAX(T3762,S3763)</f>
        <v/>
      </c>
      <c r="U3763" s="48">
        <f>S3763-T3763</f>
        <v/>
      </c>
      <c r="V3763" s="47">
        <f>IFERROR(SUMIFS(DATABASE!$M$5:$M$6004,DATABASE!$B$5:$B$6004,B3763,DATABASE!$X$5:$X$6004,1),0)</f>
        <v/>
      </c>
      <c r="W3763" s="31">
        <f>IFERROR(COUNTIFS(DATABASE!$B$5:$B$6004,B3763,DATABASE!$X$5:$X$6004,1),0)</f>
        <v/>
      </c>
      <c r="X3763" s="49">
        <f>--AND(ISNUMBER(B3763),C3763&lt;&gt;"",L3763&lt;&gt;"",M3763&lt;&gt;"")</f>
        <v/>
      </c>
    </row>
    <row r="3764" ht="15" customHeight="1" s="111">
      <c r="A3764" s="50" t="inlineStr">
        <is>
          <t>AUG</t>
        </is>
      </c>
      <c r="B3764" s="51">
        <f>AUG!A265</f>
        <v/>
      </c>
      <c r="C3764" s="52">
        <f>AUG!B265</f>
        <v/>
      </c>
      <c r="D3764" s="52">
        <f>AUG!C265</f>
        <v/>
      </c>
      <c r="E3764" s="52">
        <f>AUG!D265</f>
        <v/>
      </c>
      <c r="F3764" s="52">
        <f>AUG!E265</f>
        <v/>
      </c>
      <c r="G3764" s="52">
        <f>AUG!F265</f>
        <v/>
      </c>
      <c r="H3764" s="52">
        <f>AUG!G265</f>
        <v/>
      </c>
      <c r="I3764" s="53">
        <f>AUG!H265</f>
        <v/>
      </c>
      <c r="J3764" s="53">
        <f>AUG!I265</f>
        <v/>
      </c>
      <c r="K3764" s="52">
        <f>AUG!J265</f>
        <v/>
      </c>
      <c r="L3764" s="52">
        <f>AUG!K265</f>
        <v/>
      </c>
      <c r="M3764" s="54">
        <f>AUG!L265</f>
        <v/>
      </c>
      <c r="N3764" s="52">
        <f>AUG!M265</f>
        <v/>
      </c>
      <c r="O3764" s="52">
        <f>AUG!N265</f>
        <v/>
      </c>
      <c r="P3764" s="52">
        <f>AUG!O265</f>
        <v/>
      </c>
      <c r="Q3764" s="52">
        <f>AUG!P265</f>
        <v/>
      </c>
      <c r="R3764" s="52">
        <f>AUG!Q265</f>
        <v/>
      </c>
      <c r="S3764" s="54">
        <f>S3763+IF(X3764=0,0,M3764)</f>
        <v/>
      </c>
      <c r="T3764" s="55">
        <f>MAX(T3763,S3764)</f>
        <v/>
      </c>
      <c r="U3764" s="56">
        <f>S3764-T3764</f>
        <v/>
      </c>
      <c r="V3764" s="55">
        <f>IFERROR(SUMIFS(DATABASE!$M$5:$M$6004,DATABASE!$B$5:$B$6004,B3764,DATABASE!$X$5:$X$6004,1),0)</f>
        <v/>
      </c>
      <c r="W3764" s="57">
        <f>IFERROR(COUNTIFS(DATABASE!$B$5:$B$6004,B3764,DATABASE!$X$5:$X$6004,1),0)</f>
        <v/>
      </c>
      <c r="X3764" s="58">
        <f>--AND(ISNUMBER(B3764),C3764&lt;&gt;"",L3764&lt;&gt;"",M3764&lt;&gt;"")</f>
        <v/>
      </c>
    </row>
    <row r="3765" ht="15" customHeight="1" s="111">
      <c r="A3765" s="42" t="inlineStr">
        <is>
          <t>AUG</t>
        </is>
      </c>
      <c r="B3765" s="43">
        <f>AUG!A266</f>
        <v/>
      </c>
      <c r="C3765" s="44">
        <f>AUG!B266</f>
        <v/>
      </c>
      <c r="D3765" s="44">
        <f>AUG!C266</f>
        <v/>
      </c>
      <c r="E3765" s="44">
        <f>AUG!D266</f>
        <v/>
      </c>
      <c r="F3765" s="44">
        <f>AUG!E266</f>
        <v/>
      </c>
      <c r="G3765" s="44">
        <f>AUG!F266</f>
        <v/>
      </c>
      <c r="H3765" s="44">
        <f>AUG!G266</f>
        <v/>
      </c>
      <c r="I3765" s="45">
        <f>AUG!H266</f>
        <v/>
      </c>
      <c r="J3765" s="45">
        <f>AUG!I266</f>
        <v/>
      </c>
      <c r="K3765" s="44">
        <f>AUG!J266</f>
        <v/>
      </c>
      <c r="L3765" s="44">
        <f>AUG!K266</f>
        <v/>
      </c>
      <c r="M3765" s="46">
        <f>AUG!L266</f>
        <v/>
      </c>
      <c r="N3765" s="44">
        <f>AUG!M266</f>
        <v/>
      </c>
      <c r="O3765" s="44">
        <f>AUG!N266</f>
        <v/>
      </c>
      <c r="P3765" s="44">
        <f>AUG!O266</f>
        <v/>
      </c>
      <c r="Q3765" s="44">
        <f>AUG!P266</f>
        <v/>
      </c>
      <c r="R3765" s="44">
        <f>AUG!Q266</f>
        <v/>
      </c>
      <c r="S3765" s="46">
        <f>S3764+IF(X3765=0,0,M3765)</f>
        <v/>
      </c>
      <c r="T3765" s="47">
        <f>MAX(T3764,S3765)</f>
        <v/>
      </c>
      <c r="U3765" s="48">
        <f>S3765-T3765</f>
        <v/>
      </c>
      <c r="V3765" s="47">
        <f>IFERROR(SUMIFS(DATABASE!$M$5:$M$6004,DATABASE!$B$5:$B$6004,B3765,DATABASE!$X$5:$X$6004,1),0)</f>
        <v/>
      </c>
      <c r="W3765" s="31">
        <f>IFERROR(COUNTIFS(DATABASE!$B$5:$B$6004,B3765,DATABASE!$X$5:$X$6004,1),0)</f>
        <v/>
      </c>
      <c r="X3765" s="49">
        <f>--AND(ISNUMBER(B3765),C3765&lt;&gt;"",L3765&lt;&gt;"",M3765&lt;&gt;"")</f>
        <v/>
      </c>
    </row>
    <row r="3766" ht="15" customHeight="1" s="111">
      <c r="A3766" s="50" t="inlineStr">
        <is>
          <t>AUG</t>
        </is>
      </c>
      <c r="B3766" s="51">
        <f>AUG!A267</f>
        <v/>
      </c>
      <c r="C3766" s="52">
        <f>AUG!B267</f>
        <v/>
      </c>
      <c r="D3766" s="52">
        <f>AUG!C267</f>
        <v/>
      </c>
      <c r="E3766" s="52">
        <f>AUG!D267</f>
        <v/>
      </c>
      <c r="F3766" s="52">
        <f>AUG!E267</f>
        <v/>
      </c>
      <c r="G3766" s="52">
        <f>AUG!F267</f>
        <v/>
      </c>
      <c r="H3766" s="52">
        <f>AUG!G267</f>
        <v/>
      </c>
      <c r="I3766" s="53">
        <f>AUG!H267</f>
        <v/>
      </c>
      <c r="J3766" s="53">
        <f>AUG!I267</f>
        <v/>
      </c>
      <c r="K3766" s="52">
        <f>AUG!J267</f>
        <v/>
      </c>
      <c r="L3766" s="52">
        <f>AUG!K267</f>
        <v/>
      </c>
      <c r="M3766" s="54">
        <f>AUG!L267</f>
        <v/>
      </c>
      <c r="N3766" s="52">
        <f>AUG!M267</f>
        <v/>
      </c>
      <c r="O3766" s="52">
        <f>AUG!N267</f>
        <v/>
      </c>
      <c r="P3766" s="52">
        <f>AUG!O267</f>
        <v/>
      </c>
      <c r="Q3766" s="52">
        <f>AUG!P267</f>
        <v/>
      </c>
      <c r="R3766" s="52">
        <f>AUG!Q267</f>
        <v/>
      </c>
      <c r="S3766" s="54">
        <f>S3765+IF(X3766=0,0,M3766)</f>
        <v/>
      </c>
      <c r="T3766" s="55">
        <f>MAX(T3765,S3766)</f>
        <v/>
      </c>
      <c r="U3766" s="56">
        <f>S3766-T3766</f>
        <v/>
      </c>
      <c r="V3766" s="55">
        <f>IFERROR(SUMIFS(DATABASE!$M$5:$M$6004,DATABASE!$B$5:$B$6004,B3766,DATABASE!$X$5:$X$6004,1),0)</f>
        <v/>
      </c>
      <c r="W3766" s="57">
        <f>IFERROR(COUNTIFS(DATABASE!$B$5:$B$6004,B3766,DATABASE!$X$5:$X$6004,1),0)</f>
        <v/>
      </c>
      <c r="X3766" s="58">
        <f>--AND(ISNUMBER(B3766),C3766&lt;&gt;"",L3766&lt;&gt;"",M3766&lt;&gt;"")</f>
        <v/>
      </c>
    </row>
    <row r="3767" ht="15" customHeight="1" s="111">
      <c r="A3767" s="42" t="inlineStr">
        <is>
          <t>AUG</t>
        </is>
      </c>
      <c r="B3767" s="43">
        <f>AUG!A268</f>
        <v/>
      </c>
      <c r="C3767" s="44">
        <f>AUG!B268</f>
        <v/>
      </c>
      <c r="D3767" s="44">
        <f>AUG!C268</f>
        <v/>
      </c>
      <c r="E3767" s="44">
        <f>AUG!D268</f>
        <v/>
      </c>
      <c r="F3767" s="44">
        <f>AUG!E268</f>
        <v/>
      </c>
      <c r="G3767" s="44">
        <f>AUG!F268</f>
        <v/>
      </c>
      <c r="H3767" s="44">
        <f>AUG!G268</f>
        <v/>
      </c>
      <c r="I3767" s="45">
        <f>AUG!H268</f>
        <v/>
      </c>
      <c r="J3767" s="45">
        <f>AUG!I268</f>
        <v/>
      </c>
      <c r="K3767" s="44">
        <f>AUG!J268</f>
        <v/>
      </c>
      <c r="L3767" s="44">
        <f>AUG!K268</f>
        <v/>
      </c>
      <c r="M3767" s="46">
        <f>AUG!L268</f>
        <v/>
      </c>
      <c r="N3767" s="44">
        <f>AUG!M268</f>
        <v/>
      </c>
      <c r="O3767" s="44">
        <f>AUG!N268</f>
        <v/>
      </c>
      <c r="P3767" s="44">
        <f>AUG!O268</f>
        <v/>
      </c>
      <c r="Q3767" s="44">
        <f>AUG!P268</f>
        <v/>
      </c>
      <c r="R3767" s="44">
        <f>AUG!Q268</f>
        <v/>
      </c>
      <c r="S3767" s="46">
        <f>S3766+IF(X3767=0,0,M3767)</f>
        <v/>
      </c>
      <c r="T3767" s="47">
        <f>MAX(T3766,S3767)</f>
        <v/>
      </c>
      <c r="U3767" s="48">
        <f>S3767-T3767</f>
        <v/>
      </c>
      <c r="V3767" s="47">
        <f>IFERROR(SUMIFS(DATABASE!$M$5:$M$6004,DATABASE!$B$5:$B$6004,B3767,DATABASE!$X$5:$X$6004,1),0)</f>
        <v/>
      </c>
      <c r="W3767" s="31">
        <f>IFERROR(COUNTIFS(DATABASE!$B$5:$B$6004,B3767,DATABASE!$X$5:$X$6004,1),0)</f>
        <v/>
      </c>
      <c r="X3767" s="49">
        <f>--AND(ISNUMBER(B3767),C3767&lt;&gt;"",L3767&lt;&gt;"",M3767&lt;&gt;"")</f>
        <v/>
      </c>
    </row>
    <row r="3768" ht="15" customHeight="1" s="111">
      <c r="A3768" s="50" t="inlineStr">
        <is>
          <t>AUG</t>
        </is>
      </c>
      <c r="B3768" s="51">
        <f>AUG!A269</f>
        <v/>
      </c>
      <c r="C3768" s="52">
        <f>AUG!B269</f>
        <v/>
      </c>
      <c r="D3768" s="52">
        <f>AUG!C269</f>
        <v/>
      </c>
      <c r="E3768" s="52">
        <f>AUG!D269</f>
        <v/>
      </c>
      <c r="F3768" s="52">
        <f>AUG!E269</f>
        <v/>
      </c>
      <c r="G3768" s="52">
        <f>AUG!F269</f>
        <v/>
      </c>
      <c r="H3768" s="52">
        <f>AUG!G269</f>
        <v/>
      </c>
      <c r="I3768" s="53">
        <f>AUG!H269</f>
        <v/>
      </c>
      <c r="J3768" s="53">
        <f>AUG!I269</f>
        <v/>
      </c>
      <c r="K3768" s="52">
        <f>AUG!J269</f>
        <v/>
      </c>
      <c r="L3768" s="52">
        <f>AUG!K269</f>
        <v/>
      </c>
      <c r="M3768" s="54">
        <f>AUG!L269</f>
        <v/>
      </c>
      <c r="N3768" s="52">
        <f>AUG!M269</f>
        <v/>
      </c>
      <c r="O3768" s="52">
        <f>AUG!N269</f>
        <v/>
      </c>
      <c r="P3768" s="52">
        <f>AUG!O269</f>
        <v/>
      </c>
      <c r="Q3768" s="52">
        <f>AUG!P269</f>
        <v/>
      </c>
      <c r="R3768" s="52">
        <f>AUG!Q269</f>
        <v/>
      </c>
      <c r="S3768" s="54">
        <f>S3767+IF(X3768=0,0,M3768)</f>
        <v/>
      </c>
      <c r="T3768" s="55">
        <f>MAX(T3767,S3768)</f>
        <v/>
      </c>
      <c r="U3768" s="56">
        <f>S3768-T3768</f>
        <v/>
      </c>
      <c r="V3768" s="55">
        <f>IFERROR(SUMIFS(DATABASE!$M$5:$M$6004,DATABASE!$B$5:$B$6004,B3768,DATABASE!$X$5:$X$6004,1),0)</f>
        <v/>
      </c>
      <c r="W3768" s="57">
        <f>IFERROR(COUNTIFS(DATABASE!$B$5:$B$6004,B3768,DATABASE!$X$5:$X$6004,1),0)</f>
        <v/>
      </c>
      <c r="X3768" s="58">
        <f>--AND(ISNUMBER(B3768),C3768&lt;&gt;"",L3768&lt;&gt;"",M3768&lt;&gt;"")</f>
        <v/>
      </c>
    </row>
    <row r="3769" ht="15" customHeight="1" s="111">
      <c r="A3769" s="42" t="inlineStr">
        <is>
          <t>AUG</t>
        </is>
      </c>
      <c r="B3769" s="43">
        <f>AUG!A270</f>
        <v/>
      </c>
      <c r="C3769" s="44">
        <f>AUG!B270</f>
        <v/>
      </c>
      <c r="D3769" s="44">
        <f>AUG!C270</f>
        <v/>
      </c>
      <c r="E3769" s="44">
        <f>AUG!D270</f>
        <v/>
      </c>
      <c r="F3769" s="44">
        <f>AUG!E270</f>
        <v/>
      </c>
      <c r="G3769" s="44">
        <f>AUG!F270</f>
        <v/>
      </c>
      <c r="H3769" s="44">
        <f>AUG!G270</f>
        <v/>
      </c>
      <c r="I3769" s="45">
        <f>AUG!H270</f>
        <v/>
      </c>
      <c r="J3769" s="45">
        <f>AUG!I270</f>
        <v/>
      </c>
      <c r="K3769" s="44">
        <f>AUG!J270</f>
        <v/>
      </c>
      <c r="L3769" s="44">
        <f>AUG!K270</f>
        <v/>
      </c>
      <c r="M3769" s="46">
        <f>AUG!L270</f>
        <v/>
      </c>
      <c r="N3769" s="44">
        <f>AUG!M270</f>
        <v/>
      </c>
      <c r="O3769" s="44">
        <f>AUG!N270</f>
        <v/>
      </c>
      <c r="P3769" s="44">
        <f>AUG!O270</f>
        <v/>
      </c>
      <c r="Q3769" s="44">
        <f>AUG!P270</f>
        <v/>
      </c>
      <c r="R3769" s="44">
        <f>AUG!Q270</f>
        <v/>
      </c>
      <c r="S3769" s="46">
        <f>S3768+IF(X3769=0,0,M3769)</f>
        <v/>
      </c>
      <c r="T3769" s="47">
        <f>MAX(T3768,S3769)</f>
        <v/>
      </c>
      <c r="U3769" s="48">
        <f>S3769-T3769</f>
        <v/>
      </c>
      <c r="V3769" s="47">
        <f>IFERROR(SUMIFS(DATABASE!$M$5:$M$6004,DATABASE!$B$5:$B$6004,B3769,DATABASE!$X$5:$X$6004,1),0)</f>
        <v/>
      </c>
      <c r="W3769" s="31">
        <f>IFERROR(COUNTIFS(DATABASE!$B$5:$B$6004,B3769,DATABASE!$X$5:$X$6004,1),0)</f>
        <v/>
      </c>
      <c r="X3769" s="49">
        <f>--AND(ISNUMBER(B3769),C3769&lt;&gt;"",L3769&lt;&gt;"",M3769&lt;&gt;"")</f>
        <v/>
      </c>
    </row>
    <row r="3770" ht="15" customHeight="1" s="111">
      <c r="A3770" s="50" t="inlineStr">
        <is>
          <t>AUG</t>
        </is>
      </c>
      <c r="B3770" s="51">
        <f>AUG!A271</f>
        <v/>
      </c>
      <c r="C3770" s="52">
        <f>AUG!B271</f>
        <v/>
      </c>
      <c r="D3770" s="52">
        <f>AUG!C271</f>
        <v/>
      </c>
      <c r="E3770" s="52">
        <f>AUG!D271</f>
        <v/>
      </c>
      <c r="F3770" s="52">
        <f>AUG!E271</f>
        <v/>
      </c>
      <c r="G3770" s="52">
        <f>AUG!F271</f>
        <v/>
      </c>
      <c r="H3770" s="52">
        <f>AUG!G271</f>
        <v/>
      </c>
      <c r="I3770" s="53">
        <f>AUG!H271</f>
        <v/>
      </c>
      <c r="J3770" s="53">
        <f>AUG!I271</f>
        <v/>
      </c>
      <c r="K3770" s="52">
        <f>AUG!J271</f>
        <v/>
      </c>
      <c r="L3770" s="52">
        <f>AUG!K271</f>
        <v/>
      </c>
      <c r="M3770" s="54">
        <f>AUG!L271</f>
        <v/>
      </c>
      <c r="N3770" s="52">
        <f>AUG!M271</f>
        <v/>
      </c>
      <c r="O3770" s="52">
        <f>AUG!N271</f>
        <v/>
      </c>
      <c r="P3770" s="52">
        <f>AUG!O271</f>
        <v/>
      </c>
      <c r="Q3770" s="52">
        <f>AUG!P271</f>
        <v/>
      </c>
      <c r="R3770" s="52">
        <f>AUG!Q271</f>
        <v/>
      </c>
      <c r="S3770" s="54">
        <f>S3769+IF(X3770=0,0,M3770)</f>
        <v/>
      </c>
      <c r="T3770" s="55">
        <f>MAX(T3769,S3770)</f>
        <v/>
      </c>
      <c r="U3770" s="56">
        <f>S3770-T3770</f>
        <v/>
      </c>
      <c r="V3770" s="55">
        <f>IFERROR(SUMIFS(DATABASE!$M$5:$M$6004,DATABASE!$B$5:$B$6004,B3770,DATABASE!$X$5:$X$6004,1),0)</f>
        <v/>
      </c>
      <c r="W3770" s="57">
        <f>IFERROR(COUNTIFS(DATABASE!$B$5:$B$6004,B3770,DATABASE!$X$5:$X$6004,1),0)</f>
        <v/>
      </c>
      <c r="X3770" s="58">
        <f>--AND(ISNUMBER(B3770),C3770&lt;&gt;"",L3770&lt;&gt;"",M3770&lt;&gt;"")</f>
        <v/>
      </c>
    </row>
    <row r="3771" ht="15" customHeight="1" s="111">
      <c r="A3771" s="42" t="inlineStr">
        <is>
          <t>AUG</t>
        </is>
      </c>
      <c r="B3771" s="43">
        <f>AUG!A272</f>
        <v/>
      </c>
      <c r="C3771" s="44">
        <f>AUG!B272</f>
        <v/>
      </c>
      <c r="D3771" s="44">
        <f>AUG!C272</f>
        <v/>
      </c>
      <c r="E3771" s="44">
        <f>AUG!D272</f>
        <v/>
      </c>
      <c r="F3771" s="44">
        <f>AUG!E272</f>
        <v/>
      </c>
      <c r="G3771" s="44">
        <f>AUG!F272</f>
        <v/>
      </c>
      <c r="H3771" s="44">
        <f>AUG!G272</f>
        <v/>
      </c>
      <c r="I3771" s="45">
        <f>AUG!H272</f>
        <v/>
      </c>
      <c r="J3771" s="45">
        <f>AUG!I272</f>
        <v/>
      </c>
      <c r="K3771" s="44">
        <f>AUG!J272</f>
        <v/>
      </c>
      <c r="L3771" s="44">
        <f>AUG!K272</f>
        <v/>
      </c>
      <c r="M3771" s="46">
        <f>AUG!L272</f>
        <v/>
      </c>
      <c r="N3771" s="44">
        <f>AUG!M272</f>
        <v/>
      </c>
      <c r="O3771" s="44">
        <f>AUG!N272</f>
        <v/>
      </c>
      <c r="P3771" s="44">
        <f>AUG!O272</f>
        <v/>
      </c>
      <c r="Q3771" s="44">
        <f>AUG!P272</f>
        <v/>
      </c>
      <c r="R3771" s="44">
        <f>AUG!Q272</f>
        <v/>
      </c>
      <c r="S3771" s="46">
        <f>S3770+IF(X3771=0,0,M3771)</f>
        <v/>
      </c>
      <c r="T3771" s="47">
        <f>MAX(T3770,S3771)</f>
        <v/>
      </c>
      <c r="U3771" s="48">
        <f>S3771-T3771</f>
        <v/>
      </c>
      <c r="V3771" s="47">
        <f>IFERROR(SUMIFS(DATABASE!$M$5:$M$6004,DATABASE!$B$5:$B$6004,B3771,DATABASE!$X$5:$X$6004,1),0)</f>
        <v/>
      </c>
      <c r="W3771" s="31">
        <f>IFERROR(COUNTIFS(DATABASE!$B$5:$B$6004,B3771,DATABASE!$X$5:$X$6004,1),0)</f>
        <v/>
      </c>
      <c r="X3771" s="49">
        <f>--AND(ISNUMBER(B3771),C3771&lt;&gt;"",L3771&lt;&gt;"",M3771&lt;&gt;"")</f>
        <v/>
      </c>
    </row>
    <row r="3772" ht="15" customHeight="1" s="111">
      <c r="A3772" s="50" t="inlineStr">
        <is>
          <t>AUG</t>
        </is>
      </c>
      <c r="B3772" s="51">
        <f>AUG!A273</f>
        <v/>
      </c>
      <c r="C3772" s="52">
        <f>AUG!B273</f>
        <v/>
      </c>
      <c r="D3772" s="52">
        <f>AUG!C273</f>
        <v/>
      </c>
      <c r="E3772" s="52">
        <f>AUG!D273</f>
        <v/>
      </c>
      <c r="F3772" s="52">
        <f>AUG!E273</f>
        <v/>
      </c>
      <c r="G3772" s="52">
        <f>AUG!F273</f>
        <v/>
      </c>
      <c r="H3772" s="52">
        <f>AUG!G273</f>
        <v/>
      </c>
      <c r="I3772" s="53">
        <f>AUG!H273</f>
        <v/>
      </c>
      <c r="J3772" s="53">
        <f>AUG!I273</f>
        <v/>
      </c>
      <c r="K3772" s="52">
        <f>AUG!J273</f>
        <v/>
      </c>
      <c r="L3772" s="52">
        <f>AUG!K273</f>
        <v/>
      </c>
      <c r="M3772" s="54">
        <f>AUG!L273</f>
        <v/>
      </c>
      <c r="N3772" s="52">
        <f>AUG!M273</f>
        <v/>
      </c>
      <c r="O3772" s="52">
        <f>AUG!N273</f>
        <v/>
      </c>
      <c r="P3772" s="52">
        <f>AUG!O273</f>
        <v/>
      </c>
      <c r="Q3772" s="52">
        <f>AUG!P273</f>
        <v/>
      </c>
      <c r="R3772" s="52">
        <f>AUG!Q273</f>
        <v/>
      </c>
      <c r="S3772" s="54">
        <f>S3771+IF(X3772=0,0,M3772)</f>
        <v/>
      </c>
      <c r="T3772" s="55">
        <f>MAX(T3771,S3772)</f>
        <v/>
      </c>
      <c r="U3772" s="56">
        <f>S3772-T3772</f>
        <v/>
      </c>
      <c r="V3772" s="55">
        <f>IFERROR(SUMIFS(DATABASE!$M$5:$M$6004,DATABASE!$B$5:$B$6004,B3772,DATABASE!$X$5:$X$6004,1),0)</f>
        <v/>
      </c>
      <c r="W3772" s="57">
        <f>IFERROR(COUNTIFS(DATABASE!$B$5:$B$6004,B3772,DATABASE!$X$5:$X$6004,1),0)</f>
        <v/>
      </c>
      <c r="X3772" s="58">
        <f>--AND(ISNUMBER(B3772),C3772&lt;&gt;"",L3772&lt;&gt;"",M3772&lt;&gt;"")</f>
        <v/>
      </c>
    </row>
    <row r="3773" ht="15" customHeight="1" s="111">
      <c r="A3773" s="42" t="inlineStr">
        <is>
          <t>AUG</t>
        </is>
      </c>
      <c r="B3773" s="43">
        <f>AUG!A274</f>
        <v/>
      </c>
      <c r="C3773" s="44">
        <f>AUG!B274</f>
        <v/>
      </c>
      <c r="D3773" s="44">
        <f>AUG!C274</f>
        <v/>
      </c>
      <c r="E3773" s="44">
        <f>AUG!D274</f>
        <v/>
      </c>
      <c r="F3773" s="44">
        <f>AUG!E274</f>
        <v/>
      </c>
      <c r="G3773" s="44">
        <f>AUG!F274</f>
        <v/>
      </c>
      <c r="H3773" s="44">
        <f>AUG!G274</f>
        <v/>
      </c>
      <c r="I3773" s="45">
        <f>AUG!H274</f>
        <v/>
      </c>
      <c r="J3773" s="45">
        <f>AUG!I274</f>
        <v/>
      </c>
      <c r="K3773" s="44">
        <f>AUG!J274</f>
        <v/>
      </c>
      <c r="L3773" s="44">
        <f>AUG!K274</f>
        <v/>
      </c>
      <c r="M3773" s="46">
        <f>AUG!L274</f>
        <v/>
      </c>
      <c r="N3773" s="44">
        <f>AUG!M274</f>
        <v/>
      </c>
      <c r="O3773" s="44">
        <f>AUG!N274</f>
        <v/>
      </c>
      <c r="P3773" s="44">
        <f>AUG!O274</f>
        <v/>
      </c>
      <c r="Q3773" s="44">
        <f>AUG!P274</f>
        <v/>
      </c>
      <c r="R3773" s="44">
        <f>AUG!Q274</f>
        <v/>
      </c>
      <c r="S3773" s="46">
        <f>S3772+IF(X3773=0,0,M3773)</f>
        <v/>
      </c>
      <c r="T3773" s="47">
        <f>MAX(T3772,S3773)</f>
        <v/>
      </c>
      <c r="U3773" s="48">
        <f>S3773-T3773</f>
        <v/>
      </c>
      <c r="V3773" s="47">
        <f>IFERROR(SUMIFS(DATABASE!$M$5:$M$6004,DATABASE!$B$5:$B$6004,B3773,DATABASE!$X$5:$X$6004,1),0)</f>
        <v/>
      </c>
      <c r="W3773" s="31">
        <f>IFERROR(COUNTIFS(DATABASE!$B$5:$B$6004,B3773,DATABASE!$X$5:$X$6004,1),0)</f>
        <v/>
      </c>
      <c r="X3773" s="49">
        <f>--AND(ISNUMBER(B3773),C3773&lt;&gt;"",L3773&lt;&gt;"",M3773&lt;&gt;"")</f>
        <v/>
      </c>
    </row>
    <row r="3774" ht="15" customHeight="1" s="111">
      <c r="A3774" s="50" t="inlineStr">
        <is>
          <t>AUG</t>
        </is>
      </c>
      <c r="B3774" s="51">
        <f>AUG!A275</f>
        <v/>
      </c>
      <c r="C3774" s="52">
        <f>AUG!B275</f>
        <v/>
      </c>
      <c r="D3774" s="52">
        <f>AUG!C275</f>
        <v/>
      </c>
      <c r="E3774" s="52">
        <f>AUG!D275</f>
        <v/>
      </c>
      <c r="F3774" s="52">
        <f>AUG!E275</f>
        <v/>
      </c>
      <c r="G3774" s="52">
        <f>AUG!F275</f>
        <v/>
      </c>
      <c r="H3774" s="52">
        <f>AUG!G275</f>
        <v/>
      </c>
      <c r="I3774" s="53">
        <f>AUG!H275</f>
        <v/>
      </c>
      <c r="J3774" s="53">
        <f>AUG!I275</f>
        <v/>
      </c>
      <c r="K3774" s="52">
        <f>AUG!J275</f>
        <v/>
      </c>
      <c r="L3774" s="52">
        <f>AUG!K275</f>
        <v/>
      </c>
      <c r="M3774" s="54">
        <f>AUG!L275</f>
        <v/>
      </c>
      <c r="N3774" s="52">
        <f>AUG!M275</f>
        <v/>
      </c>
      <c r="O3774" s="52">
        <f>AUG!N275</f>
        <v/>
      </c>
      <c r="P3774" s="52">
        <f>AUG!O275</f>
        <v/>
      </c>
      <c r="Q3774" s="52">
        <f>AUG!P275</f>
        <v/>
      </c>
      <c r="R3774" s="52">
        <f>AUG!Q275</f>
        <v/>
      </c>
      <c r="S3774" s="54">
        <f>S3773+IF(X3774=0,0,M3774)</f>
        <v/>
      </c>
      <c r="T3774" s="55">
        <f>MAX(T3773,S3774)</f>
        <v/>
      </c>
      <c r="U3774" s="56">
        <f>S3774-T3774</f>
        <v/>
      </c>
      <c r="V3774" s="55">
        <f>IFERROR(SUMIFS(DATABASE!$M$5:$M$6004,DATABASE!$B$5:$B$6004,B3774,DATABASE!$X$5:$X$6004,1),0)</f>
        <v/>
      </c>
      <c r="W3774" s="57">
        <f>IFERROR(COUNTIFS(DATABASE!$B$5:$B$6004,B3774,DATABASE!$X$5:$X$6004,1),0)</f>
        <v/>
      </c>
      <c r="X3774" s="58">
        <f>--AND(ISNUMBER(B3774),C3774&lt;&gt;"",L3774&lt;&gt;"",M3774&lt;&gt;"")</f>
        <v/>
      </c>
    </row>
    <row r="3775" ht="15" customHeight="1" s="111">
      <c r="A3775" s="42" t="inlineStr">
        <is>
          <t>AUG</t>
        </is>
      </c>
      <c r="B3775" s="43">
        <f>AUG!A276</f>
        <v/>
      </c>
      <c r="C3775" s="44">
        <f>AUG!B276</f>
        <v/>
      </c>
      <c r="D3775" s="44">
        <f>AUG!C276</f>
        <v/>
      </c>
      <c r="E3775" s="44">
        <f>AUG!D276</f>
        <v/>
      </c>
      <c r="F3775" s="44">
        <f>AUG!E276</f>
        <v/>
      </c>
      <c r="G3775" s="44">
        <f>AUG!F276</f>
        <v/>
      </c>
      <c r="H3775" s="44">
        <f>AUG!G276</f>
        <v/>
      </c>
      <c r="I3775" s="45">
        <f>AUG!H276</f>
        <v/>
      </c>
      <c r="J3775" s="45">
        <f>AUG!I276</f>
        <v/>
      </c>
      <c r="K3775" s="44">
        <f>AUG!J276</f>
        <v/>
      </c>
      <c r="L3775" s="44">
        <f>AUG!K276</f>
        <v/>
      </c>
      <c r="M3775" s="46">
        <f>AUG!L276</f>
        <v/>
      </c>
      <c r="N3775" s="44">
        <f>AUG!M276</f>
        <v/>
      </c>
      <c r="O3775" s="44">
        <f>AUG!N276</f>
        <v/>
      </c>
      <c r="P3775" s="44">
        <f>AUG!O276</f>
        <v/>
      </c>
      <c r="Q3775" s="44">
        <f>AUG!P276</f>
        <v/>
      </c>
      <c r="R3775" s="44">
        <f>AUG!Q276</f>
        <v/>
      </c>
      <c r="S3775" s="46">
        <f>S3774+IF(X3775=0,0,M3775)</f>
        <v/>
      </c>
      <c r="T3775" s="47">
        <f>MAX(T3774,S3775)</f>
        <v/>
      </c>
      <c r="U3775" s="48">
        <f>S3775-T3775</f>
        <v/>
      </c>
      <c r="V3775" s="47">
        <f>IFERROR(SUMIFS(DATABASE!$M$5:$M$6004,DATABASE!$B$5:$B$6004,B3775,DATABASE!$X$5:$X$6004,1),0)</f>
        <v/>
      </c>
      <c r="W3775" s="31">
        <f>IFERROR(COUNTIFS(DATABASE!$B$5:$B$6004,B3775,DATABASE!$X$5:$X$6004,1),0)</f>
        <v/>
      </c>
      <c r="X3775" s="49">
        <f>--AND(ISNUMBER(B3775),C3775&lt;&gt;"",L3775&lt;&gt;"",M3775&lt;&gt;"")</f>
        <v/>
      </c>
    </row>
    <row r="3776" ht="15" customHeight="1" s="111">
      <c r="A3776" s="50" t="inlineStr">
        <is>
          <t>AUG</t>
        </is>
      </c>
      <c r="B3776" s="51">
        <f>AUG!A277</f>
        <v/>
      </c>
      <c r="C3776" s="52">
        <f>AUG!B277</f>
        <v/>
      </c>
      <c r="D3776" s="52">
        <f>AUG!C277</f>
        <v/>
      </c>
      <c r="E3776" s="52">
        <f>AUG!D277</f>
        <v/>
      </c>
      <c r="F3776" s="52">
        <f>AUG!E277</f>
        <v/>
      </c>
      <c r="G3776" s="52">
        <f>AUG!F277</f>
        <v/>
      </c>
      <c r="H3776" s="52">
        <f>AUG!G277</f>
        <v/>
      </c>
      <c r="I3776" s="53">
        <f>AUG!H277</f>
        <v/>
      </c>
      <c r="J3776" s="53">
        <f>AUG!I277</f>
        <v/>
      </c>
      <c r="K3776" s="52">
        <f>AUG!J277</f>
        <v/>
      </c>
      <c r="L3776" s="52">
        <f>AUG!K277</f>
        <v/>
      </c>
      <c r="M3776" s="54">
        <f>AUG!L277</f>
        <v/>
      </c>
      <c r="N3776" s="52">
        <f>AUG!M277</f>
        <v/>
      </c>
      <c r="O3776" s="52">
        <f>AUG!N277</f>
        <v/>
      </c>
      <c r="P3776" s="52">
        <f>AUG!O277</f>
        <v/>
      </c>
      <c r="Q3776" s="52">
        <f>AUG!P277</f>
        <v/>
      </c>
      <c r="R3776" s="52">
        <f>AUG!Q277</f>
        <v/>
      </c>
      <c r="S3776" s="54">
        <f>S3775+IF(X3776=0,0,M3776)</f>
        <v/>
      </c>
      <c r="T3776" s="55">
        <f>MAX(T3775,S3776)</f>
        <v/>
      </c>
      <c r="U3776" s="56">
        <f>S3776-T3776</f>
        <v/>
      </c>
      <c r="V3776" s="55">
        <f>IFERROR(SUMIFS(DATABASE!$M$5:$M$6004,DATABASE!$B$5:$B$6004,B3776,DATABASE!$X$5:$X$6004,1),0)</f>
        <v/>
      </c>
      <c r="W3776" s="57">
        <f>IFERROR(COUNTIFS(DATABASE!$B$5:$B$6004,B3776,DATABASE!$X$5:$X$6004,1),0)</f>
        <v/>
      </c>
      <c r="X3776" s="58">
        <f>--AND(ISNUMBER(B3776),C3776&lt;&gt;"",L3776&lt;&gt;"",M3776&lt;&gt;"")</f>
        <v/>
      </c>
    </row>
    <row r="3777" ht="15" customHeight="1" s="111">
      <c r="A3777" s="42" t="inlineStr">
        <is>
          <t>AUG</t>
        </is>
      </c>
      <c r="B3777" s="43">
        <f>AUG!A278</f>
        <v/>
      </c>
      <c r="C3777" s="44">
        <f>AUG!B278</f>
        <v/>
      </c>
      <c r="D3777" s="44">
        <f>AUG!C278</f>
        <v/>
      </c>
      <c r="E3777" s="44">
        <f>AUG!D278</f>
        <v/>
      </c>
      <c r="F3777" s="44">
        <f>AUG!E278</f>
        <v/>
      </c>
      <c r="G3777" s="44">
        <f>AUG!F278</f>
        <v/>
      </c>
      <c r="H3777" s="44">
        <f>AUG!G278</f>
        <v/>
      </c>
      <c r="I3777" s="45">
        <f>AUG!H278</f>
        <v/>
      </c>
      <c r="J3777" s="45">
        <f>AUG!I278</f>
        <v/>
      </c>
      <c r="K3777" s="44">
        <f>AUG!J278</f>
        <v/>
      </c>
      <c r="L3777" s="44">
        <f>AUG!K278</f>
        <v/>
      </c>
      <c r="M3777" s="46">
        <f>AUG!L278</f>
        <v/>
      </c>
      <c r="N3777" s="44">
        <f>AUG!M278</f>
        <v/>
      </c>
      <c r="O3777" s="44">
        <f>AUG!N278</f>
        <v/>
      </c>
      <c r="P3777" s="44">
        <f>AUG!O278</f>
        <v/>
      </c>
      <c r="Q3777" s="44">
        <f>AUG!P278</f>
        <v/>
      </c>
      <c r="R3777" s="44">
        <f>AUG!Q278</f>
        <v/>
      </c>
      <c r="S3777" s="46">
        <f>S3776+IF(X3777=0,0,M3777)</f>
        <v/>
      </c>
      <c r="T3777" s="47">
        <f>MAX(T3776,S3777)</f>
        <v/>
      </c>
      <c r="U3777" s="48">
        <f>S3777-T3777</f>
        <v/>
      </c>
      <c r="V3777" s="47">
        <f>IFERROR(SUMIFS(DATABASE!$M$5:$M$6004,DATABASE!$B$5:$B$6004,B3777,DATABASE!$X$5:$X$6004,1),0)</f>
        <v/>
      </c>
      <c r="W3777" s="31">
        <f>IFERROR(COUNTIFS(DATABASE!$B$5:$B$6004,B3777,DATABASE!$X$5:$X$6004,1),0)</f>
        <v/>
      </c>
      <c r="X3777" s="49">
        <f>--AND(ISNUMBER(B3777),C3777&lt;&gt;"",L3777&lt;&gt;"",M3777&lt;&gt;"")</f>
        <v/>
      </c>
    </row>
    <row r="3778" ht="15" customHeight="1" s="111">
      <c r="A3778" s="50" t="inlineStr">
        <is>
          <t>AUG</t>
        </is>
      </c>
      <c r="B3778" s="51">
        <f>AUG!A279</f>
        <v/>
      </c>
      <c r="C3778" s="52">
        <f>AUG!B279</f>
        <v/>
      </c>
      <c r="D3778" s="52">
        <f>AUG!C279</f>
        <v/>
      </c>
      <c r="E3778" s="52">
        <f>AUG!D279</f>
        <v/>
      </c>
      <c r="F3778" s="52">
        <f>AUG!E279</f>
        <v/>
      </c>
      <c r="G3778" s="52">
        <f>AUG!F279</f>
        <v/>
      </c>
      <c r="H3778" s="52">
        <f>AUG!G279</f>
        <v/>
      </c>
      <c r="I3778" s="53">
        <f>AUG!H279</f>
        <v/>
      </c>
      <c r="J3778" s="53">
        <f>AUG!I279</f>
        <v/>
      </c>
      <c r="K3778" s="52">
        <f>AUG!J279</f>
        <v/>
      </c>
      <c r="L3778" s="52">
        <f>AUG!K279</f>
        <v/>
      </c>
      <c r="M3778" s="54">
        <f>AUG!L279</f>
        <v/>
      </c>
      <c r="N3778" s="52">
        <f>AUG!M279</f>
        <v/>
      </c>
      <c r="O3778" s="52">
        <f>AUG!N279</f>
        <v/>
      </c>
      <c r="P3778" s="52">
        <f>AUG!O279</f>
        <v/>
      </c>
      <c r="Q3778" s="52">
        <f>AUG!P279</f>
        <v/>
      </c>
      <c r="R3778" s="52">
        <f>AUG!Q279</f>
        <v/>
      </c>
      <c r="S3778" s="54">
        <f>S3777+IF(X3778=0,0,M3778)</f>
        <v/>
      </c>
      <c r="T3778" s="55">
        <f>MAX(T3777,S3778)</f>
        <v/>
      </c>
      <c r="U3778" s="56">
        <f>S3778-T3778</f>
        <v/>
      </c>
      <c r="V3778" s="55">
        <f>IFERROR(SUMIFS(DATABASE!$M$5:$M$6004,DATABASE!$B$5:$B$6004,B3778,DATABASE!$X$5:$X$6004,1),0)</f>
        <v/>
      </c>
      <c r="W3778" s="57">
        <f>IFERROR(COUNTIFS(DATABASE!$B$5:$B$6004,B3778,DATABASE!$X$5:$X$6004,1),0)</f>
        <v/>
      </c>
      <c r="X3778" s="58">
        <f>--AND(ISNUMBER(B3778),C3778&lt;&gt;"",L3778&lt;&gt;"",M3778&lt;&gt;"")</f>
        <v/>
      </c>
    </row>
    <row r="3779" ht="15" customHeight="1" s="111">
      <c r="A3779" s="42" t="inlineStr">
        <is>
          <t>AUG</t>
        </is>
      </c>
      <c r="B3779" s="43">
        <f>AUG!A280</f>
        <v/>
      </c>
      <c r="C3779" s="44">
        <f>AUG!B280</f>
        <v/>
      </c>
      <c r="D3779" s="44">
        <f>AUG!C280</f>
        <v/>
      </c>
      <c r="E3779" s="44">
        <f>AUG!D280</f>
        <v/>
      </c>
      <c r="F3779" s="44">
        <f>AUG!E280</f>
        <v/>
      </c>
      <c r="G3779" s="44">
        <f>AUG!F280</f>
        <v/>
      </c>
      <c r="H3779" s="44">
        <f>AUG!G280</f>
        <v/>
      </c>
      <c r="I3779" s="45">
        <f>AUG!H280</f>
        <v/>
      </c>
      <c r="J3779" s="45">
        <f>AUG!I280</f>
        <v/>
      </c>
      <c r="K3779" s="44">
        <f>AUG!J280</f>
        <v/>
      </c>
      <c r="L3779" s="44">
        <f>AUG!K280</f>
        <v/>
      </c>
      <c r="M3779" s="46">
        <f>AUG!L280</f>
        <v/>
      </c>
      <c r="N3779" s="44">
        <f>AUG!M280</f>
        <v/>
      </c>
      <c r="O3779" s="44">
        <f>AUG!N280</f>
        <v/>
      </c>
      <c r="P3779" s="44">
        <f>AUG!O280</f>
        <v/>
      </c>
      <c r="Q3779" s="44">
        <f>AUG!P280</f>
        <v/>
      </c>
      <c r="R3779" s="44">
        <f>AUG!Q280</f>
        <v/>
      </c>
      <c r="S3779" s="46">
        <f>S3778+IF(X3779=0,0,M3779)</f>
        <v/>
      </c>
      <c r="T3779" s="47">
        <f>MAX(T3778,S3779)</f>
        <v/>
      </c>
      <c r="U3779" s="48">
        <f>S3779-T3779</f>
        <v/>
      </c>
      <c r="V3779" s="47">
        <f>IFERROR(SUMIFS(DATABASE!$M$5:$M$6004,DATABASE!$B$5:$B$6004,B3779,DATABASE!$X$5:$X$6004,1),0)</f>
        <v/>
      </c>
      <c r="W3779" s="31">
        <f>IFERROR(COUNTIFS(DATABASE!$B$5:$B$6004,B3779,DATABASE!$X$5:$X$6004,1),0)</f>
        <v/>
      </c>
      <c r="X3779" s="49">
        <f>--AND(ISNUMBER(B3779),C3779&lt;&gt;"",L3779&lt;&gt;"",M3779&lt;&gt;"")</f>
        <v/>
      </c>
    </row>
    <row r="3780" ht="15" customHeight="1" s="111">
      <c r="A3780" s="50" t="inlineStr">
        <is>
          <t>AUG</t>
        </is>
      </c>
      <c r="B3780" s="51">
        <f>AUG!A281</f>
        <v/>
      </c>
      <c r="C3780" s="52">
        <f>AUG!B281</f>
        <v/>
      </c>
      <c r="D3780" s="52">
        <f>AUG!C281</f>
        <v/>
      </c>
      <c r="E3780" s="52">
        <f>AUG!D281</f>
        <v/>
      </c>
      <c r="F3780" s="52">
        <f>AUG!E281</f>
        <v/>
      </c>
      <c r="G3780" s="52">
        <f>AUG!F281</f>
        <v/>
      </c>
      <c r="H3780" s="52">
        <f>AUG!G281</f>
        <v/>
      </c>
      <c r="I3780" s="53">
        <f>AUG!H281</f>
        <v/>
      </c>
      <c r="J3780" s="53">
        <f>AUG!I281</f>
        <v/>
      </c>
      <c r="K3780" s="52">
        <f>AUG!J281</f>
        <v/>
      </c>
      <c r="L3780" s="52">
        <f>AUG!K281</f>
        <v/>
      </c>
      <c r="M3780" s="54">
        <f>AUG!L281</f>
        <v/>
      </c>
      <c r="N3780" s="52">
        <f>AUG!M281</f>
        <v/>
      </c>
      <c r="O3780" s="52">
        <f>AUG!N281</f>
        <v/>
      </c>
      <c r="P3780" s="52">
        <f>AUG!O281</f>
        <v/>
      </c>
      <c r="Q3780" s="52">
        <f>AUG!P281</f>
        <v/>
      </c>
      <c r="R3780" s="52">
        <f>AUG!Q281</f>
        <v/>
      </c>
      <c r="S3780" s="54">
        <f>S3779+IF(X3780=0,0,M3780)</f>
        <v/>
      </c>
      <c r="T3780" s="55">
        <f>MAX(T3779,S3780)</f>
        <v/>
      </c>
      <c r="U3780" s="56">
        <f>S3780-T3780</f>
        <v/>
      </c>
      <c r="V3780" s="55">
        <f>IFERROR(SUMIFS(DATABASE!$M$5:$M$6004,DATABASE!$B$5:$B$6004,B3780,DATABASE!$X$5:$X$6004,1),0)</f>
        <v/>
      </c>
      <c r="W3780" s="57">
        <f>IFERROR(COUNTIFS(DATABASE!$B$5:$B$6004,B3780,DATABASE!$X$5:$X$6004,1),0)</f>
        <v/>
      </c>
      <c r="X3780" s="58">
        <f>--AND(ISNUMBER(B3780),C3780&lt;&gt;"",L3780&lt;&gt;"",M3780&lt;&gt;"")</f>
        <v/>
      </c>
    </row>
    <row r="3781" ht="15" customHeight="1" s="111">
      <c r="A3781" s="42" t="inlineStr">
        <is>
          <t>AUG</t>
        </is>
      </c>
      <c r="B3781" s="43">
        <f>AUG!A282</f>
        <v/>
      </c>
      <c r="C3781" s="44">
        <f>AUG!B282</f>
        <v/>
      </c>
      <c r="D3781" s="44">
        <f>AUG!C282</f>
        <v/>
      </c>
      <c r="E3781" s="44">
        <f>AUG!D282</f>
        <v/>
      </c>
      <c r="F3781" s="44">
        <f>AUG!E282</f>
        <v/>
      </c>
      <c r="G3781" s="44">
        <f>AUG!F282</f>
        <v/>
      </c>
      <c r="H3781" s="44">
        <f>AUG!G282</f>
        <v/>
      </c>
      <c r="I3781" s="45">
        <f>AUG!H282</f>
        <v/>
      </c>
      <c r="J3781" s="45">
        <f>AUG!I282</f>
        <v/>
      </c>
      <c r="K3781" s="44">
        <f>AUG!J282</f>
        <v/>
      </c>
      <c r="L3781" s="44">
        <f>AUG!K282</f>
        <v/>
      </c>
      <c r="M3781" s="46">
        <f>AUG!L282</f>
        <v/>
      </c>
      <c r="N3781" s="44">
        <f>AUG!M282</f>
        <v/>
      </c>
      <c r="O3781" s="44">
        <f>AUG!N282</f>
        <v/>
      </c>
      <c r="P3781" s="44">
        <f>AUG!O282</f>
        <v/>
      </c>
      <c r="Q3781" s="44">
        <f>AUG!P282</f>
        <v/>
      </c>
      <c r="R3781" s="44">
        <f>AUG!Q282</f>
        <v/>
      </c>
      <c r="S3781" s="46">
        <f>S3780+IF(X3781=0,0,M3781)</f>
        <v/>
      </c>
      <c r="T3781" s="47">
        <f>MAX(T3780,S3781)</f>
        <v/>
      </c>
      <c r="U3781" s="48">
        <f>S3781-T3781</f>
        <v/>
      </c>
      <c r="V3781" s="47">
        <f>IFERROR(SUMIFS(DATABASE!$M$5:$M$6004,DATABASE!$B$5:$B$6004,B3781,DATABASE!$X$5:$X$6004,1),0)</f>
        <v/>
      </c>
      <c r="W3781" s="31">
        <f>IFERROR(COUNTIFS(DATABASE!$B$5:$B$6004,B3781,DATABASE!$X$5:$X$6004,1),0)</f>
        <v/>
      </c>
      <c r="X3781" s="49">
        <f>--AND(ISNUMBER(B3781),C3781&lt;&gt;"",L3781&lt;&gt;"",M3781&lt;&gt;"")</f>
        <v/>
      </c>
    </row>
    <row r="3782" ht="15" customHeight="1" s="111">
      <c r="A3782" s="50" t="inlineStr">
        <is>
          <t>AUG</t>
        </is>
      </c>
      <c r="B3782" s="51">
        <f>AUG!A283</f>
        <v/>
      </c>
      <c r="C3782" s="52">
        <f>AUG!B283</f>
        <v/>
      </c>
      <c r="D3782" s="52">
        <f>AUG!C283</f>
        <v/>
      </c>
      <c r="E3782" s="52">
        <f>AUG!D283</f>
        <v/>
      </c>
      <c r="F3782" s="52">
        <f>AUG!E283</f>
        <v/>
      </c>
      <c r="G3782" s="52">
        <f>AUG!F283</f>
        <v/>
      </c>
      <c r="H3782" s="52">
        <f>AUG!G283</f>
        <v/>
      </c>
      <c r="I3782" s="53">
        <f>AUG!H283</f>
        <v/>
      </c>
      <c r="J3782" s="53">
        <f>AUG!I283</f>
        <v/>
      </c>
      <c r="K3782" s="52">
        <f>AUG!J283</f>
        <v/>
      </c>
      <c r="L3782" s="52">
        <f>AUG!K283</f>
        <v/>
      </c>
      <c r="M3782" s="54">
        <f>AUG!L283</f>
        <v/>
      </c>
      <c r="N3782" s="52">
        <f>AUG!M283</f>
        <v/>
      </c>
      <c r="O3782" s="52">
        <f>AUG!N283</f>
        <v/>
      </c>
      <c r="P3782" s="52">
        <f>AUG!O283</f>
        <v/>
      </c>
      <c r="Q3782" s="52">
        <f>AUG!P283</f>
        <v/>
      </c>
      <c r="R3782" s="52">
        <f>AUG!Q283</f>
        <v/>
      </c>
      <c r="S3782" s="54">
        <f>S3781+IF(X3782=0,0,M3782)</f>
        <v/>
      </c>
      <c r="T3782" s="55">
        <f>MAX(T3781,S3782)</f>
        <v/>
      </c>
      <c r="U3782" s="56">
        <f>S3782-T3782</f>
        <v/>
      </c>
      <c r="V3782" s="55">
        <f>IFERROR(SUMIFS(DATABASE!$M$5:$M$6004,DATABASE!$B$5:$B$6004,B3782,DATABASE!$X$5:$X$6004,1),0)</f>
        <v/>
      </c>
      <c r="W3782" s="57">
        <f>IFERROR(COUNTIFS(DATABASE!$B$5:$B$6004,B3782,DATABASE!$X$5:$X$6004,1),0)</f>
        <v/>
      </c>
      <c r="X3782" s="58">
        <f>--AND(ISNUMBER(B3782),C3782&lt;&gt;"",L3782&lt;&gt;"",M3782&lt;&gt;"")</f>
        <v/>
      </c>
    </row>
    <row r="3783" ht="15" customHeight="1" s="111">
      <c r="A3783" s="42" t="inlineStr">
        <is>
          <t>AUG</t>
        </is>
      </c>
      <c r="B3783" s="43">
        <f>AUG!A284</f>
        <v/>
      </c>
      <c r="C3783" s="44">
        <f>AUG!B284</f>
        <v/>
      </c>
      <c r="D3783" s="44">
        <f>AUG!C284</f>
        <v/>
      </c>
      <c r="E3783" s="44">
        <f>AUG!D284</f>
        <v/>
      </c>
      <c r="F3783" s="44">
        <f>AUG!E284</f>
        <v/>
      </c>
      <c r="G3783" s="44">
        <f>AUG!F284</f>
        <v/>
      </c>
      <c r="H3783" s="44">
        <f>AUG!G284</f>
        <v/>
      </c>
      <c r="I3783" s="45">
        <f>AUG!H284</f>
        <v/>
      </c>
      <c r="J3783" s="45">
        <f>AUG!I284</f>
        <v/>
      </c>
      <c r="K3783" s="44">
        <f>AUG!J284</f>
        <v/>
      </c>
      <c r="L3783" s="44">
        <f>AUG!K284</f>
        <v/>
      </c>
      <c r="M3783" s="46">
        <f>AUG!L284</f>
        <v/>
      </c>
      <c r="N3783" s="44">
        <f>AUG!M284</f>
        <v/>
      </c>
      <c r="O3783" s="44">
        <f>AUG!N284</f>
        <v/>
      </c>
      <c r="P3783" s="44">
        <f>AUG!O284</f>
        <v/>
      </c>
      <c r="Q3783" s="44">
        <f>AUG!P284</f>
        <v/>
      </c>
      <c r="R3783" s="44">
        <f>AUG!Q284</f>
        <v/>
      </c>
      <c r="S3783" s="46">
        <f>S3782+IF(X3783=0,0,M3783)</f>
        <v/>
      </c>
      <c r="T3783" s="47">
        <f>MAX(T3782,S3783)</f>
        <v/>
      </c>
      <c r="U3783" s="48">
        <f>S3783-T3783</f>
        <v/>
      </c>
      <c r="V3783" s="47">
        <f>IFERROR(SUMIFS(DATABASE!$M$5:$M$6004,DATABASE!$B$5:$B$6004,B3783,DATABASE!$X$5:$X$6004,1),0)</f>
        <v/>
      </c>
      <c r="W3783" s="31">
        <f>IFERROR(COUNTIFS(DATABASE!$B$5:$B$6004,B3783,DATABASE!$X$5:$X$6004,1),0)</f>
        <v/>
      </c>
      <c r="X3783" s="49">
        <f>--AND(ISNUMBER(B3783),C3783&lt;&gt;"",L3783&lt;&gt;"",M3783&lt;&gt;"")</f>
        <v/>
      </c>
    </row>
    <row r="3784" ht="15" customHeight="1" s="111">
      <c r="A3784" s="50" t="inlineStr">
        <is>
          <t>AUG</t>
        </is>
      </c>
      <c r="B3784" s="51">
        <f>AUG!A285</f>
        <v/>
      </c>
      <c r="C3784" s="52">
        <f>AUG!B285</f>
        <v/>
      </c>
      <c r="D3784" s="52">
        <f>AUG!C285</f>
        <v/>
      </c>
      <c r="E3784" s="52">
        <f>AUG!D285</f>
        <v/>
      </c>
      <c r="F3784" s="52">
        <f>AUG!E285</f>
        <v/>
      </c>
      <c r="G3784" s="52">
        <f>AUG!F285</f>
        <v/>
      </c>
      <c r="H3784" s="52">
        <f>AUG!G285</f>
        <v/>
      </c>
      <c r="I3784" s="53">
        <f>AUG!H285</f>
        <v/>
      </c>
      <c r="J3784" s="53">
        <f>AUG!I285</f>
        <v/>
      </c>
      <c r="K3784" s="52">
        <f>AUG!J285</f>
        <v/>
      </c>
      <c r="L3784" s="52">
        <f>AUG!K285</f>
        <v/>
      </c>
      <c r="M3784" s="54">
        <f>AUG!L285</f>
        <v/>
      </c>
      <c r="N3784" s="52">
        <f>AUG!M285</f>
        <v/>
      </c>
      <c r="O3784" s="52">
        <f>AUG!N285</f>
        <v/>
      </c>
      <c r="P3784" s="52">
        <f>AUG!O285</f>
        <v/>
      </c>
      <c r="Q3784" s="52">
        <f>AUG!P285</f>
        <v/>
      </c>
      <c r="R3784" s="52">
        <f>AUG!Q285</f>
        <v/>
      </c>
      <c r="S3784" s="54">
        <f>S3783+IF(X3784=0,0,M3784)</f>
        <v/>
      </c>
      <c r="T3784" s="55">
        <f>MAX(T3783,S3784)</f>
        <v/>
      </c>
      <c r="U3784" s="56">
        <f>S3784-T3784</f>
        <v/>
      </c>
      <c r="V3784" s="55">
        <f>IFERROR(SUMIFS(DATABASE!$M$5:$M$6004,DATABASE!$B$5:$B$6004,B3784,DATABASE!$X$5:$X$6004,1),0)</f>
        <v/>
      </c>
      <c r="W3784" s="57">
        <f>IFERROR(COUNTIFS(DATABASE!$B$5:$B$6004,B3784,DATABASE!$X$5:$X$6004,1),0)</f>
        <v/>
      </c>
      <c r="X3784" s="58">
        <f>--AND(ISNUMBER(B3784),C3784&lt;&gt;"",L3784&lt;&gt;"",M3784&lt;&gt;"")</f>
        <v/>
      </c>
    </row>
    <row r="3785" ht="15" customHeight="1" s="111">
      <c r="A3785" s="42" t="inlineStr">
        <is>
          <t>AUG</t>
        </is>
      </c>
      <c r="B3785" s="43">
        <f>AUG!A286</f>
        <v/>
      </c>
      <c r="C3785" s="44">
        <f>AUG!B286</f>
        <v/>
      </c>
      <c r="D3785" s="44">
        <f>AUG!C286</f>
        <v/>
      </c>
      <c r="E3785" s="44">
        <f>AUG!D286</f>
        <v/>
      </c>
      <c r="F3785" s="44">
        <f>AUG!E286</f>
        <v/>
      </c>
      <c r="G3785" s="44">
        <f>AUG!F286</f>
        <v/>
      </c>
      <c r="H3785" s="44">
        <f>AUG!G286</f>
        <v/>
      </c>
      <c r="I3785" s="45">
        <f>AUG!H286</f>
        <v/>
      </c>
      <c r="J3785" s="45">
        <f>AUG!I286</f>
        <v/>
      </c>
      <c r="K3785" s="44">
        <f>AUG!J286</f>
        <v/>
      </c>
      <c r="L3785" s="44">
        <f>AUG!K286</f>
        <v/>
      </c>
      <c r="M3785" s="46">
        <f>AUG!L286</f>
        <v/>
      </c>
      <c r="N3785" s="44">
        <f>AUG!M286</f>
        <v/>
      </c>
      <c r="O3785" s="44">
        <f>AUG!N286</f>
        <v/>
      </c>
      <c r="P3785" s="44">
        <f>AUG!O286</f>
        <v/>
      </c>
      <c r="Q3785" s="44">
        <f>AUG!P286</f>
        <v/>
      </c>
      <c r="R3785" s="44">
        <f>AUG!Q286</f>
        <v/>
      </c>
      <c r="S3785" s="46">
        <f>S3784+IF(X3785=0,0,M3785)</f>
        <v/>
      </c>
      <c r="T3785" s="47">
        <f>MAX(T3784,S3785)</f>
        <v/>
      </c>
      <c r="U3785" s="48">
        <f>S3785-T3785</f>
        <v/>
      </c>
      <c r="V3785" s="47">
        <f>IFERROR(SUMIFS(DATABASE!$M$5:$M$6004,DATABASE!$B$5:$B$6004,B3785,DATABASE!$X$5:$X$6004,1),0)</f>
        <v/>
      </c>
      <c r="W3785" s="31">
        <f>IFERROR(COUNTIFS(DATABASE!$B$5:$B$6004,B3785,DATABASE!$X$5:$X$6004,1),0)</f>
        <v/>
      </c>
      <c r="X3785" s="49">
        <f>--AND(ISNUMBER(B3785),C3785&lt;&gt;"",L3785&lt;&gt;"",M3785&lt;&gt;"")</f>
        <v/>
      </c>
    </row>
    <row r="3786" ht="15" customHeight="1" s="111">
      <c r="A3786" s="50" t="inlineStr">
        <is>
          <t>AUG</t>
        </is>
      </c>
      <c r="B3786" s="51">
        <f>AUG!A287</f>
        <v/>
      </c>
      <c r="C3786" s="52">
        <f>AUG!B287</f>
        <v/>
      </c>
      <c r="D3786" s="52">
        <f>AUG!C287</f>
        <v/>
      </c>
      <c r="E3786" s="52">
        <f>AUG!D287</f>
        <v/>
      </c>
      <c r="F3786" s="52">
        <f>AUG!E287</f>
        <v/>
      </c>
      <c r="G3786" s="52">
        <f>AUG!F287</f>
        <v/>
      </c>
      <c r="H3786" s="52">
        <f>AUG!G287</f>
        <v/>
      </c>
      <c r="I3786" s="53">
        <f>AUG!H287</f>
        <v/>
      </c>
      <c r="J3786" s="53">
        <f>AUG!I287</f>
        <v/>
      </c>
      <c r="K3786" s="52">
        <f>AUG!J287</f>
        <v/>
      </c>
      <c r="L3786" s="52">
        <f>AUG!K287</f>
        <v/>
      </c>
      <c r="M3786" s="54">
        <f>AUG!L287</f>
        <v/>
      </c>
      <c r="N3786" s="52">
        <f>AUG!M287</f>
        <v/>
      </c>
      <c r="O3786" s="52">
        <f>AUG!N287</f>
        <v/>
      </c>
      <c r="P3786" s="52">
        <f>AUG!O287</f>
        <v/>
      </c>
      <c r="Q3786" s="52">
        <f>AUG!P287</f>
        <v/>
      </c>
      <c r="R3786" s="52">
        <f>AUG!Q287</f>
        <v/>
      </c>
      <c r="S3786" s="54">
        <f>S3785+IF(X3786=0,0,M3786)</f>
        <v/>
      </c>
      <c r="T3786" s="55">
        <f>MAX(T3785,S3786)</f>
        <v/>
      </c>
      <c r="U3786" s="56">
        <f>S3786-T3786</f>
        <v/>
      </c>
      <c r="V3786" s="55">
        <f>IFERROR(SUMIFS(DATABASE!$M$5:$M$6004,DATABASE!$B$5:$B$6004,B3786,DATABASE!$X$5:$X$6004,1),0)</f>
        <v/>
      </c>
      <c r="W3786" s="57">
        <f>IFERROR(COUNTIFS(DATABASE!$B$5:$B$6004,B3786,DATABASE!$X$5:$X$6004,1),0)</f>
        <v/>
      </c>
      <c r="X3786" s="58">
        <f>--AND(ISNUMBER(B3786),C3786&lt;&gt;"",L3786&lt;&gt;"",M3786&lt;&gt;"")</f>
        <v/>
      </c>
    </row>
    <row r="3787" ht="15" customHeight="1" s="111">
      <c r="A3787" s="42" t="inlineStr">
        <is>
          <t>AUG</t>
        </is>
      </c>
      <c r="B3787" s="43">
        <f>AUG!A288</f>
        <v/>
      </c>
      <c r="C3787" s="44">
        <f>AUG!B288</f>
        <v/>
      </c>
      <c r="D3787" s="44">
        <f>AUG!C288</f>
        <v/>
      </c>
      <c r="E3787" s="44">
        <f>AUG!D288</f>
        <v/>
      </c>
      <c r="F3787" s="44">
        <f>AUG!E288</f>
        <v/>
      </c>
      <c r="G3787" s="44">
        <f>AUG!F288</f>
        <v/>
      </c>
      <c r="H3787" s="44">
        <f>AUG!G288</f>
        <v/>
      </c>
      <c r="I3787" s="45">
        <f>AUG!H288</f>
        <v/>
      </c>
      <c r="J3787" s="45">
        <f>AUG!I288</f>
        <v/>
      </c>
      <c r="K3787" s="44">
        <f>AUG!J288</f>
        <v/>
      </c>
      <c r="L3787" s="44">
        <f>AUG!K288</f>
        <v/>
      </c>
      <c r="M3787" s="46">
        <f>AUG!L288</f>
        <v/>
      </c>
      <c r="N3787" s="44">
        <f>AUG!M288</f>
        <v/>
      </c>
      <c r="O3787" s="44">
        <f>AUG!N288</f>
        <v/>
      </c>
      <c r="P3787" s="44">
        <f>AUG!O288</f>
        <v/>
      </c>
      <c r="Q3787" s="44">
        <f>AUG!P288</f>
        <v/>
      </c>
      <c r="R3787" s="44">
        <f>AUG!Q288</f>
        <v/>
      </c>
      <c r="S3787" s="46">
        <f>S3786+IF(X3787=0,0,M3787)</f>
        <v/>
      </c>
      <c r="T3787" s="47">
        <f>MAX(T3786,S3787)</f>
        <v/>
      </c>
      <c r="U3787" s="48">
        <f>S3787-T3787</f>
        <v/>
      </c>
      <c r="V3787" s="47">
        <f>IFERROR(SUMIFS(DATABASE!$M$5:$M$6004,DATABASE!$B$5:$B$6004,B3787,DATABASE!$X$5:$X$6004,1),0)</f>
        <v/>
      </c>
      <c r="W3787" s="31">
        <f>IFERROR(COUNTIFS(DATABASE!$B$5:$B$6004,B3787,DATABASE!$X$5:$X$6004,1),0)</f>
        <v/>
      </c>
      <c r="X3787" s="49">
        <f>--AND(ISNUMBER(B3787),C3787&lt;&gt;"",L3787&lt;&gt;"",M3787&lt;&gt;"")</f>
        <v/>
      </c>
    </row>
    <row r="3788" ht="15" customHeight="1" s="111">
      <c r="A3788" s="50" t="inlineStr">
        <is>
          <t>AUG</t>
        </is>
      </c>
      <c r="B3788" s="51">
        <f>AUG!A289</f>
        <v/>
      </c>
      <c r="C3788" s="52">
        <f>AUG!B289</f>
        <v/>
      </c>
      <c r="D3788" s="52">
        <f>AUG!C289</f>
        <v/>
      </c>
      <c r="E3788" s="52">
        <f>AUG!D289</f>
        <v/>
      </c>
      <c r="F3788" s="52">
        <f>AUG!E289</f>
        <v/>
      </c>
      <c r="G3788" s="52">
        <f>AUG!F289</f>
        <v/>
      </c>
      <c r="H3788" s="52">
        <f>AUG!G289</f>
        <v/>
      </c>
      <c r="I3788" s="53">
        <f>AUG!H289</f>
        <v/>
      </c>
      <c r="J3788" s="53">
        <f>AUG!I289</f>
        <v/>
      </c>
      <c r="K3788" s="52">
        <f>AUG!J289</f>
        <v/>
      </c>
      <c r="L3788" s="52">
        <f>AUG!K289</f>
        <v/>
      </c>
      <c r="M3788" s="54">
        <f>AUG!L289</f>
        <v/>
      </c>
      <c r="N3788" s="52">
        <f>AUG!M289</f>
        <v/>
      </c>
      <c r="O3788" s="52">
        <f>AUG!N289</f>
        <v/>
      </c>
      <c r="P3788" s="52">
        <f>AUG!O289</f>
        <v/>
      </c>
      <c r="Q3788" s="52">
        <f>AUG!P289</f>
        <v/>
      </c>
      <c r="R3788" s="52">
        <f>AUG!Q289</f>
        <v/>
      </c>
      <c r="S3788" s="54">
        <f>S3787+IF(X3788=0,0,M3788)</f>
        <v/>
      </c>
      <c r="T3788" s="55">
        <f>MAX(T3787,S3788)</f>
        <v/>
      </c>
      <c r="U3788" s="56">
        <f>S3788-T3788</f>
        <v/>
      </c>
      <c r="V3788" s="55">
        <f>IFERROR(SUMIFS(DATABASE!$M$5:$M$6004,DATABASE!$B$5:$B$6004,B3788,DATABASE!$X$5:$X$6004,1),0)</f>
        <v/>
      </c>
      <c r="W3788" s="57">
        <f>IFERROR(COUNTIFS(DATABASE!$B$5:$B$6004,B3788,DATABASE!$X$5:$X$6004,1),0)</f>
        <v/>
      </c>
      <c r="X3788" s="58">
        <f>--AND(ISNUMBER(B3788),C3788&lt;&gt;"",L3788&lt;&gt;"",M3788&lt;&gt;"")</f>
        <v/>
      </c>
    </row>
    <row r="3789" ht="15" customHeight="1" s="111">
      <c r="A3789" s="42" t="inlineStr">
        <is>
          <t>AUG</t>
        </is>
      </c>
      <c r="B3789" s="43">
        <f>AUG!A290</f>
        <v/>
      </c>
      <c r="C3789" s="44">
        <f>AUG!B290</f>
        <v/>
      </c>
      <c r="D3789" s="44">
        <f>AUG!C290</f>
        <v/>
      </c>
      <c r="E3789" s="44">
        <f>AUG!D290</f>
        <v/>
      </c>
      <c r="F3789" s="44">
        <f>AUG!E290</f>
        <v/>
      </c>
      <c r="G3789" s="44">
        <f>AUG!F290</f>
        <v/>
      </c>
      <c r="H3789" s="44">
        <f>AUG!G290</f>
        <v/>
      </c>
      <c r="I3789" s="45">
        <f>AUG!H290</f>
        <v/>
      </c>
      <c r="J3789" s="45">
        <f>AUG!I290</f>
        <v/>
      </c>
      <c r="K3789" s="44">
        <f>AUG!J290</f>
        <v/>
      </c>
      <c r="L3789" s="44">
        <f>AUG!K290</f>
        <v/>
      </c>
      <c r="M3789" s="46">
        <f>AUG!L290</f>
        <v/>
      </c>
      <c r="N3789" s="44">
        <f>AUG!M290</f>
        <v/>
      </c>
      <c r="O3789" s="44">
        <f>AUG!N290</f>
        <v/>
      </c>
      <c r="P3789" s="44">
        <f>AUG!O290</f>
        <v/>
      </c>
      <c r="Q3789" s="44">
        <f>AUG!P290</f>
        <v/>
      </c>
      <c r="R3789" s="44">
        <f>AUG!Q290</f>
        <v/>
      </c>
      <c r="S3789" s="46">
        <f>S3788+IF(X3789=0,0,M3789)</f>
        <v/>
      </c>
      <c r="T3789" s="47">
        <f>MAX(T3788,S3789)</f>
        <v/>
      </c>
      <c r="U3789" s="48">
        <f>S3789-T3789</f>
        <v/>
      </c>
      <c r="V3789" s="47">
        <f>IFERROR(SUMIFS(DATABASE!$M$5:$M$6004,DATABASE!$B$5:$B$6004,B3789,DATABASE!$X$5:$X$6004,1),0)</f>
        <v/>
      </c>
      <c r="W3789" s="31">
        <f>IFERROR(COUNTIFS(DATABASE!$B$5:$B$6004,B3789,DATABASE!$X$5:$X$6004,1),0)</f>
        <v/>
      </c>
      <c r="X3789" s="49">
        <f>--AND(ISNUMBER(B3789),C3789&lt;&gt;"",L3789&lt;&gt;"",M3789&lt;&gt;"")</f>
        <v/>
      </c>
    </row>
    <row r="3790" ht="15" customHeight="1" s="111">
      <c r="A3790" s="50" t="inlineStr">
        <is>
          <t>AUG</t>
        </is>
      </c>
      <c r="B3790" s="51">
        <f>AUG!A291</f>
        <v/>
      </c>
      <c r="C3790" s="52">
        <f>AUG!B291</f>
        <v/>
      </c>
      <c r="D3790" s="52">
        <f>AUG!C291</f>
        <v/>
      </c>
      <c r="E3790" s="52">
        <f>AUG!D291</f>
        <v/>
      </c>
      <c r="F3790" s="52">
        <f>AUG!E291</f>
        <v/>
      </c>
      <c r="G3790" s="52">
        <f>AUG!F291</f>
        <v/>
      </c>
      <c r="H3790" s="52">
        <f>AUG!G291</f>
        <v/>
      </c>
      <c r="I3790" s="53">
        <f>AUG!H291</f>
        <v/>
      </c>
      <c r="J3790" s="53">
        <f>AUG!I291</f>
        <v/>
      </c>
      <c r="K3790" s="52">
        <f>AUG!J291</f>
        <v/>
      </c>
      <c r="L3790" s="52">
        <f>AUG!K291</f>
        <v/>
      </c>
      <c r="M3790" s="54">
        <f>AUG!L291</f>
        <v/>
      </c>
      <c r="N3790" s="52">
        <f>AUG!M291</f>
        <v/>
      </c>
      <c r="O3790" s="52">
        <f>AUG!N291</f>
        <v/>
      </c>
      <c r="P3790" s="52">
        <f>AUG!O291</f>
        <v/>
      </c>
      <c r="Q3790" s="52">
        <f>AUG!P291</f>
        <v/>
      </c>
      <c r="R3790" s="52">
        <f>AUG!Q291</f>
        <v/>
      </c>
      <c r="S3790" s="54">
        <f>S3789+IF(X3790=0,0,M3790)</f>
        <v/>
      </c>
      <c r="T3790" s="55">
        <f>MAX(T3789,S3790)</f>
        <v/>
      </c>
      <c r="U3790" s="56">
        <f>S3790-T3790</f>
        <v/>
      </c>
      <c r="V3790" s="55">
        <f>IFERROR(SUMIFS(DATABASE!$M$5:$M$6004,DATABASE!$B$5:$B$6004,B3790,DATABASE!$X$5:$X$6004,1),0)</f>
        <v/>
      </c>
      <c r="W3790" s="57">
        <f>IFERROR(COUNTIFS(DATABASE!$B$5:$B$6004,B3790,DATABASE!$X$5:$X$6004,1),0)</f>
        <v/>
      </c>
      <c r="X3790" s="58">
        <f>--AND(ISNUMBER(B3790),C3790&lt;&gt;"",L3790&lt;&gt;"",M3790&lt;&gt;"")</f>
        <v/>
      </c>
    </row>
    <row r="3791" ht="15" customHeight="1" s="111">
      <c r="A3791" s="42" t="inlineStr">
        <is>
          <t>AUG</t>
        </is>
      </c>
      <c r="B3791" s="43">
        <f>AUG!A292</f>
        <v/>
      </c>
      <c r="C3791" s="44">
        <f>AUG!B292</f>
        <v/>
      </c>
      <c r="D3791" s="44">
        <f>AUG!C292</f>
        <v/>
      </c>
      <c r="E3791" s="44">
        <f>AUG!D292</f>
        <v/>
      </c>
      <c r="F3791" s="44">
        <f>AUG!E292</f>
        <v/>
      </c>
      <c r="G3791" s="44">
        <f>AUG!F292</f>
        <v/>
      </c>
      <c r="H3791" s="44">
        <f>AUG!G292</f>
        <v/>
      </c>
      <c r="I3791" s="45">
        <f>AUG!H292</f>
        <v/>
      </c>
      <c r="J3791" s="45">
        <f>AUG!I292</f>
        <v/>
      </c>
      <c r="K3791" s="44">
        <f>AUG!J292</f>
        <v/>
      </c>
      <c r="L3791" s="44">
        <f>AUG!K292</f>
        <v/>
      </c>
      <c r="M3791" s="46">
        <f>AUG!L292</f>
        <v/>
      </c>
      <c r="N3791" s="44">
        <f>AUG!M292</f>
        <v/>
      </c>
      <c r="O3791" s="44">
        <f>AUG!N292</f>
        <v/>
      </c>
      <c r="P3791" s="44">
        <f>AUG!O292</f>
        <v/>
      </c>
      <c r="Q3791" s="44">
        <f>AUG!P292</f>
        <v/>
      </c>
      <c r="R3791" s="44">
        <f>AUG!Q292</f>
        <v/>
      </c>
      <c r="S3791" s="46">
        <f>S3790+IF(X3791=0,0,M3791)</f>
        <v/>
      </c>
      <c r="T3791" s="47">
        <f>MAX(T3790,S3791)</f>
        <v/>
      </c>
      <c r="U3791" s="48">
        <f>S3791-T3791</f>
        <v/>
      </c>
      <c r="V3791" s="47">
        <f>IFERROR(SUMIFS(DATABASE!$M$5:$M$6004,DATABASE!$B$5:$B$6004,B3791,DATABASE!$X$5:$X$6004,1),0)</f>
        <v/>
      </c>
      <c r="W3791" s="31">
        <f>IFERROR(COUNTIFS(DATABASE!$B$5:$B$6004,B3791,DATABASE!$X$5:$X$6004,1),0)</f>
        <v/>
      </c>
      <c r="X3791" s="49">
        <f>--AND(ISNUMBER(B3791),C3791&lt;&gt;"",L3791&lt;&gt;"",M3791&lt;&gt;"")</f>
        <v/>
      </c>
    </row>
    <row r="3792" ht="15" customHeight="1" s="111">
      <c r="A3792" s="50" t="inlineStr">
        <is>
          <t>AUG</t>
        </is>
      </c>
      <c r="B3792" s="51">
        <f>AUG!A293</f>
        <v/>
      </c>
      <c r="C3792" s="52">
        <f>AUG!B293</f>
        <v/>
      </c>
      <c r="D3792" s="52">
        <f>AUG!C293</f>
        <v/>
      </c>
      <c r="E3792" s="52">
        <f>AUG!D293</f>
        <v/>
      </c>
      <c r="F3792" s="52">
        <f>AUG!E293</f>
        <v/>
      </c>
      <c r="G3792" s="52">
        <f>AUG!F293</f>
        <v/>
      </c>
      <c r="H3792" s="52">
        <f>AUG!G293</f>
        <v/>
      </c>
      <c r="I3792" s="53">
        <f>AUG!H293</f>
        <v/>
      </c>
      <c r="J3792" s="53">
        <f>AUG!I293</f>
        <v/>
      </c>
      <c r="K3792" s="52">
        <f>AUG!J293</f>
        <v/>
      </c>
      <c r="L3792" s="52">
        <f>AUG!K293</f>
        <v/>
      </c>
      <c r="M3792" s="54">
        <f>AUG!L293</f>
        <v/>
      </c>
      <c r="N3792" s="52">
        <f>AUG!M293</f>
        <v/>
      </c>
      <c r="O3792" s="52">
        <f>AUG!N293</f>
        <v/>
      </c>
      <c r="P3792" s="52">
        <f>AUG!O293</f>
        <v/>
      </c>
      <c r="Q3792" s="52">
        <f>AUG!P293</f>
        <v/>
      </c>
      <c r="R3792" s="52">
        <f>AUG!Q293</f>
        <v/>
      </c>
      <c r="S3792" s="54">
        <f>S3791+IF(X3792=0,0,M3792)</f>
        <v/>
      </c>
      <c r="T3792" s="55">
        <f>MAX(T3791,S3792)</f>
        <v/>
      </c>
      <c r="U3792" s="56">
        <f>S3792-T3792</f>
        <v/>
      </c>
      <c r="V3792" s="55">
        <f>IFERROR(SUMIFS(DATABASE!$M$5:$M$6004,DATABASE!$B$5:$B$6004,B3792,DATABASE!$X$5:$X$6004,1),0)</f>
        <v/>
      </c>
      <c r="W3792" s="57">
        <f>IFERROR(COUNTIFS(DATABASE!$B$5:$B$6004,B3792,DATABASE!$X$5:$X$6004,1),0)</f>
        <v/>
      </c>
      <c r="X3792" s="58">
        <f>--AND(ISNUMBER(B3792),C3792&lt;&gt;"",L3792&lt;&gt;"",M3792&lt;&gt;"")</f>
        <v/>
      </c>
    </row>
    <row r="3793" ht="15" customHeight="1" s="111">
      <c r="A3793" s="42" t="inlineStr">
        <is>
          <t>AUG</t>
        </is>
      </c>
      <c r="B3793" s="43">
        <f>AUG!A294</f>
        <v/>
      </c>
      <c r="C3793" s="44">
        <f>AUG!B294</f>
        <v/>
      </c>
      <c r="D3793" s="44">
        <f>AUG!C294</f>
        <v/>
      </c>
      <c r="E3793" s="44">
        <f>AUG!D294</f>
        <v/>
      </c>
      <c r="F3793" s="44">
        <f>AUG!E294</f>
        <v/>
      </c>
      <c r="G3793" s="44">
        <f>AUG!F294</f>
        <v/>
      </c>
      <c r="H3793" s="44">
        <f>AUG!G294</f>
        <v/>
      </c>
      <c r="I3793" s="45">
        <f>AUG!H294</f>
        <v/>
      </c>
      <c r="J3793" s="45">
        <f>AUG!I294</f>
        <v/>
      </c>
      <c r="K3793" s="44">
        <f>AUG!J294</f>
        <v/>
      </c>
      <c r="L3793" s="44">
        <f>AUG!K294</f>
        <v/>
      </c>
      <c r="M3793" s="46">
        <f>AUG!L294</f>
        <v/>
      </c>
      <c r="N3793" s="44">
        <f>AUG!M294</f>
        <v/>
      </c>
      <c r="O3793" s="44">
        <f>AUG!N294</f>
        <v/>
      </c>
      <c r="P3793" s="44">
        <f>AUG!O294</f>
        <v/>
      </c>
      <c r="Q3793" s="44">
        <f>AUG!P294</f>
        <v/>
      </c>
      <c r="R3793" s="44">
        <f>AUG!Q294</f>
        <v/>
      </c>
      <c r="S3793" s="46">
        <f>S3792+IF(X3793=0,0,M3793)</f>
        <v/>
      </c>
      <c r="T3793" s="47">
        <f>MAX(T3792,S3793)</f>
        <v/>
      </c>
      <c r="U3793" s="48">
        <f>S3793-T3793</f>
        <v/>
      </c>
      <c r="V3793" s="47">
        <f>IFERROR(SUMIFS(DATABASE!$M$5:$M$6004,DATABASE!$B$5:$B$6004,B3793,DATABASE!$X$5:$X$6004,1),0)</f>
        <v/>
      </c>
      <c r="W3793" s="31">
        <f>IFERROR(COUNTIFS(DATABASE!$B$5:$B$6004,B3793,DATABASE!$X$5:$X$6004,1),0)</f>
        <v/>
      </c>
      <c r="X3793" s="49">
        <f>--AND(ISNUMBER(B3793),C3793&lt;&gt;"",L3793&lt;&gt;"",M3793&lt;&gt;"")</f>
        <v/>
      </c>
    </row>
    <row r="3794" ht="15" customHeight="1" s="111">
      <c r="A3794" s="50" t="inlineStr">
        <is>
          <t>AUG</t>
        </is>
      </c>
      <c r="B3794" s="51">
        <f>AUG!A295</f>
        <v/>
      </c>
      <c r="C3794" s="52">
        <f>AUG!B295</f>
        <v/>
      </c>
      <c r="D3794" s="52">
        <f>AUG!C295</f>
        <v/>
      </c>
      <c r="E3794" s="52">
        <f>AUG!D295</f>
        <v/>
      </c>
      <c r="F3794" s="52">
        <f>AUG!E295</f>
        <v/>
      </c>
      <c r="G3794" s="52">
        <f>AUG!F295</f>
        <v/>
      </c>
      <c r="H3794" s="52">
        <f>AUG!G295</f>
        <v/>
      </c>
      <c r="I3794" s="53">
        <f>AUG!H295</f>
        <v/>
      </c>
      <c r="J3794" s="53">
        <f>AUG!I295</f>
        <v/>
      </c>
      <c r="K3794" s="52">
        <f>AUG!J295</f>
        <v/>
      </c>
      <c r="L3794" s="52">
        <f>AUG!K295</f>
        <v/>
      </c>
      <c r="M3794" s="54">
        <f>AUG!L295</f>
        <v/>
      </c>
      <c r="N3794" s="52">
        <f>AUG!M295</f>
        <v/>
      </c>
      <c r="O3794" s="52">
        <f>AUG!N295</f>
        <v/>
      </c>
      <c r="P3794" s="52">
        <f>AUG!O295</f>
        <v/>
      </c>
      <c r="Q3794" s="52">
        <f>AUG!P295</f>
        <v/>
      </c>
      <c r="R3794" s="52">
        <f>AUG!Q295</f>
        <v/>
      </c>
      <c r="S3794" s="54">
        <f>S3793+IF(X3794=0,0,M3794)</f>
        <v/>
      </c>
      <c r="T3794" s="55">
        <f>MAX(T3793,S3794)</f>
        <v/>
      </c>
      <c r="U3794" s="56">
        <f>S3794-T3794</f>
        <v/>
      </c>
      <c r="V3794" s="55">
        <f>IFERROR(SUMIFS(DATABASE!$M$5:$M$6004,DATABASE!$B$5:$B$6004,B3794,DATABASE!$X$5:$X$6004,1),0)</f>
        <v/>
      </c>
      <c r="W3794" s="57">
        <f>IFERROR(COUNTIFS(DATABASE!$B$5:$B$6004,B3794,DATABASE!$X$5:$X$6004,1),0)</f>
        <v/>
      </c>
      <c r="X3794" s="58">
        <f>--AND(ISNUMBER(B3794),C3794&lt;&gt;"",L3794&lt;&gt;"",M3794&lt;&gt;"")</f>
        <v/>
      </c>
    </row>
    <row r="3795" ht="15" customHeight="1" s="111">
      <c r="A3795" s="42" t="inlineStr">
        <is>
          <t>AUG</t>
        </is>
      </c>
      <c r="B3795" s="43">
        <f>AUG!A296</f>
        <v/>
      </c>
      <c r="C3795" s="44">
        <f>AUG!B296</f>
        <v/>
      </c>
      <c r="D3795" s="44">
        <f>AUG!C296</f>
        <v/>
      </c>
      <c r="E3795" s="44">
        <f>AUG!D296</f>
        <v/>
      </c>
      <c r="F3795" s="44">
        <f>AUG!E296</f>
        <v/>
      </c>
      <c r="G3795" s="44">
        <f>AUG!F296</f>
        <v/>
      </c>
      <c r="H3795" s="44">
        <f>AUG!G296</f>
        <v/>
      </c>
      <c r="I3795" s="45">
        <f>AUG!H296</f>
        <v/>
      </c>
      <c r="J3795" s="45">
        <f>AUG!I296</f>
        <v/>
      </c>
      <c r="K3795" s="44">
        <f>AUG!J296</f>
        <v/>
      </c>
      <c r="L3795" s="44">
        <f>AUG!K296</f>
        <v/>
      </c>
      <c r="M3795" s="46">
        <f>AUG!L296</f>
        <v/>
      </c>
      <c r="N3795" s="44">
        <f>AUG!M296</f>
        <v/>
      </c>
      <c r="O3795" s="44">
        <f>AUG!N296</f>
        <v/>
      </c>
      <c r="P3795" s="44">
        <f>AUG!O296</f>
        <v/>
      </c>
      <c r="Q3795" s="44">
        <f>AUG!P296</f>
        <v/>
      </c>
      <c r="R3795" s="44">
        <f>AUG!Q296</f>
        <v/>
      </c>
      <c r="S3795" s="46">
        <f>S3794+IF(X3795=0,0,M3795)</f>
        <v/>
      </c>
      <c r="T3795" s="47">
        <f>MAX(T3794,S3795)</f>
        <v/>
      </c>
      <c r="U3795" s="48">
        <f>S3795-T3795</f>
        <v/>
      </c>
      <c r="V3795" s="47">
        <f>IFERROR(SUMIFS(DATABASE!$M$5:$M$6004,DATABASE!$B$5:$B$6004,B3795,DATABASE!$X$5:$X$6004,1),0)</f>
        <v/>
      </c>
      <c r="W3795" s="31">
        <f>IFERROR(COUNTIFS(DATABASE!$B$5:$B$6004,B3795,DATABASE!$X$5:$X$6004,1),0)</f>
        <v/>
      </c>
      <c r="X3795" s="49">
        <f>--AND(ISNUMBER(B3795),C3795&lt;&gt;"",L3795&lt;&gt;"",M3795&lt;&gt;"")</f>
        <v/>
      </c>
    </row>
    <row r="3796" ht="15" customHeight="1" s="111">
      <c r="A3796" s="50" t="inlineStr">
        <is>
          <t>AUG</t>
        </is>
      </c>
      <c r="B3796" s="51">
        <f>AUG!A297</f>
        <v/>
      </c>
      <c r="C3796" s="52">
        <f>AUG!B297</f>
        <v/>
      </c>
      <c r="D3796" s="52">
        <f>AUG!C297</f>
        <v/>
      </c>
      <c r="E3796" s="52">
        <f>AUG!D297</f>
        <v/>
      </c>
      <c r="F3796" s="52">
        <f>AUG!E297</f>
        <v/>
      </c>
      <c r="G3796" s="52">
        <f>AUG!F297</f>
        <v/>
      </c>
      <c r="H3796" s="52">
        <f>AUG!G297</f>
        <v/>
      </c>
      <c r="I3796" s="53">
        <f>AUG!H297</f>
        <v/>
      </c>
      <c r="J3796" s="53">
        <f>AUG!I297</f>
        <v/>
      </c>
      <c r="K3796" s="52">
        <f>AUG!J297</f>
        <v/>
      </c>
      <c r="L3796" s="52">
        <f>AUG!K297</f>
        <v/>
      </c>
      <c r="M3796" s="54">
        <f>AUG!L297</f>
        <v/>
      </c>
      <c r="N3796" s="52">
        <f>AUG!M297</f>
        <v/>
      </c>
      <c r="O3796" s="52">
        <f>AUG!N297</f>
        <v/>
      </c>
      <c r="P3796" s="52">
        <f>AUG!O297</f>
        <v/>
      </c>
      <c r="Q3796" s="52">
        <f>AUG!P297</f>
        <v/>
      </c>
      <c r="R3796" s="52">
        <f>AUG!Q297</f>
        <v/>
      </c>
      <c r="S3796" s="54">
        <f>S3795+IF(X3796=0,0,M3796)</f>
        <v/>
      </c>
      <c r="T3796" s="55">
        <f>MAX(T3795,S3796)</f>
        <v/>
      </c>
      <c r="U3796" s="56">
        <f>S3796-T3796</f>
        <v/>
      </c>
      <c r="V3796" s="55">
        <f>IFERROR(SUMIFS(DATABASE!$M$5:$M$6004,DATABASE!$B$5:$B$6004,B3796,DATABASE!$X$5:$X$6004,1),0)</f>
        <v/>
      </c>
      <c r="W3796" s="57">
        <f>IFERROR(COUNTIFS(DATABASE!$B$5:$B$6004,B3796,DATABASE!$X$5:$X$6004,1),0)</f>
        <v/>
      </c>
      <c r="X3796" s="58">
        <f>--AND(ISNUMBER(B3796),C3796&lt;&gt;"",L3796&lt;&gt;"",M3796&lt;&gt;"")</f>
        <v/>
      </c>
    </row>
    <row r="3797" ht="15" customHeight="1" s="111">
      <c r="A3797" s="42" t="inlineStr">
        <is>
          <t>AUG</t>
        </is>
      </c>
      <c r="B3797" s="43">
        <f>AUG!A298</f>
        <v/>
      </c>
      <c r="C3797" s="44">
        <f>AUG!B298</f>
        <v/>
      </c>
      <c r="D3797" s="44">
        <f>AUG!C298</f>
        <v/>
      </c>
      <c r="E3797" s="44">
        <f>AUG!D298</f>
        <v/>
      </c>
      <c r="F3797" s="44">
        <f>AUG!E298</f>
        <v/>
      </c>
      <c r="G3797" s="44">
        <f>AUG!F298</f>
        <v/>
      </c>
      <c r="H3797" s="44">
        <f>AUG!G298</f>
        <v/>
      </c>
      <c r="I3797" s="45">
        <f>AUG!H298</f>
        <v/>
      </c>
      <c r="J3797" s="45">
        <f>AUG!I298</f>
        <v/>
      </c>
      <c r="K3797" s="44">
        <f>AUG!J298</f>
        <v/>
      </c>
      <c r="L3797" s="44">
        <f>AUG!K298</f>
        <v/>
      </c>
      <c r="M3797" s="46">
        <f>AUG!L298</f>
        <v/>
      </c>
      <c r="N3797" s="44">
        <f>AUG!M298</f>
        <v/>
      </c>
      <c r="O3797" s="44">
        <f>AUG!N298</f>
        <v/>
      </c>
      <c r="P3797" s="44">
        <f>AUG!O298</f>
        <v/>
      </c>
      <c r="Q3797" s="44">
        <f>AUG!P298</f>
        <v/>
      </c>
      <c r="R3797" s="44">
        <f>AUG!Q298</f>
        <v/>
      </c>
      <c r="S3797" s="46">
        <f>S3796+IF(X3797=0,0,M3797)</f>
        <v/>
      </c>
      <c r="T3797" s="47">
        <f>MAX(T3796,S3797)</f>
        <v/>
      </c>
      <c r="U3797" s="48">
        <f>S3797-T3797</f>
        <v/>
      </c>
      <c r="V3797" s="47">
        <f>IFERROR(SUMIFS(DATABASE!$M$5:$M$6004,DATABASE!$B$5:$B$6004,B3797,DATABASE!$X$5:$X$6004,1),0)</f>
        <v/>
      </c>
      <c r="W3797" s="31">
        <f>IFERROR(COUNTIFS(DATABASE!$B$5:$B$6004,B3797,DATABASE!$X$5:$X$6004,1),0)</f>
        <v/>
      </c>
      <c r="X3797" s="49">
        <f>--AND(ISNUMBER(B3797),C3797&lt;&gt;"",L3797&lt;&gt;"",M3797&lt;&gt;"")</f>
        <v/>
      </c>
    </row>
    <row r="3798" ht="15" customHeight="1" s="111">
      <c r="A3798" s="50" t="inlineStr">
        <is>
          <t>AUG</t>
        </is>
      </c>
      <c r="B3798" s="51">
        <f>AUG!A299</f>
        <v/>
      </c>
      <c r="C3798" s="52">
        <f>AUG!B299</f>
        <v/>
      </c>
      <c r="D3798" s="52">
        <f>AUG!C299</f>
        <v/>
      </c>
      <c r="E3798" s="52">
        <f>AUG!D299</f>
        <v/>
      </c>
      <c r="F3798" s="52">
        <f>AUG!E299</f>
        <v/>
      </c>
      <c r="G3798" s="52">
        <f>AUG!F299</f>
        <v/>
      </c>
      <c r="H3798" s="52">
        <f>AUG!G299</f>
        <v/>
      </c>
      <c r="I3798" s="53">
        <f>AUG!H299</f>
        <v/>
      </c>
      <c r="J3798" s="53">
        <f>AUG!I299</f>
        <v/>
      </c>
      <c r="K3798" s="52">
        <f>AUG!J299</f>
        <v/>
      </c>
      <c r="L3798" s="52">
        <f>AUG!K299</f>
        <v/>
      </c>
      <c r="M3798" s="54">
        <f>AUG!L299</f>
        <v/>
      </c>
      <c r="N3798" s="52">
        <f>AUG!M299</f>
        <v/>
      </c>
      <c r="O3798" s="52">
        <f>AUG!N299</f>
        <v/>
      </c>
      <c r="P3798" s="52">
        <f>AUG!O299</f>
        <v/>
      </c>
      <c r="Q3798" s="52">
        <f>AUG!P299</f>
        <v/>
      </c>
      <c r="R3798" s="52">
        <f>AUG!Q299</f>
        <v/>
      </c>
      <c r="S3798" s="54">
        <f>S3797+IF(X3798=0,0,M3798)</f>
        <v/>
      </c>
      <c r="T3798" s="55">
        <f>MAX(T3797,S3798)</f>
        <v/>
      </c>
      <c r="U3798" s="56">
        <f>S3798-T3798</f>
        <v/>
      </c>
      <c r="V3798" s="55">
        <f>IFERROR(SUMIFS(DATABASE!$M$5:$M$6004,DATABASE!$B$5:$B$6004,B3798,DATABASE!$X$5:$X$6004,1),0)</f>
        <v/>
      </c>
      <c r="W3798" s="57">
        <f>IFERROR(COUNTIFS(DATABASE!$B$5:$B$6004,B3798,DATABASE!$X$5:$X$6004,1),0)</f>
        <v/>
      </c>
      <c r="X3798" s="58">
        <f>--AND(ISNUMBER(B3798),C3798&lt;&gt;"",L3798&lt;&gt;"",M3798&lt;&gt;"")</f>
        <v/>
      </c>
    </row>
    <row r="3799" ht="15" customHeight="1" s="111">
      <c r="A3799" s="42" t="inlineStr">
        <is>
          <t>AUG</t>
        </is>
      </c>
      <c r="B3799" s="43">
        <f>AUG!A300</f>
        <v/>
      </c>
      <c r="C3799" s="44">
        <f>AUG!B300</f>
        <v/>
      </c>
      <c r="D3799" s="44">
        <f>AUG!C300</f>
        <v/>
      </c>
      <c r="E3799" s="44">
        <f>AUG!D300</f>
        <v/>
      </c>
      <c r="F3799" s="44">
        <f>AUG!E300</f>
        <v/>
      </c>
      <c r="G3799" s="44">
        <f>AUG!F300</f>
        <v/>
      </c>
      <c r="H3799" s="44">
        <f>AUG!G300</f>
        <v/>
      </c>
      <c r="I3799" s="45">
        <f>AUG!H300</f>
        <v/>
      </c>
      <c r="J3799" s="45">
        <f>AUG!I300</f>
        <v/>
      </c>
      <c r="K3799" s="44">
        <f>AUG!J300</f>
        <v/>
      </c>
      <c r="L3799" s="44">
        <f>AUG!K300</f>
        <v/>
      </c>
      <c r="M3799" s="46">
        <f>AUG!L300</f>
        <v/>
      </c>
      <c r="N3799" s="44">
        <f>AUG!M300</f>
        <v/>
      </c>
      <c r="O3799" s="44">
        <f>AUG!N300</f>
        <v/>
      </c>
      <c r="P3799" s="44">
        <f>AUG!O300</f>
        <v/>
      </c>
      <c r="Q3799" s="44">
        <f>AUG!P300</f>
        <v/>
      </c>
      <c r="R3799" s="44">
        <f>AUG!Q300</f>
        <v/>
      </c>
      <c r="S3799" s="46">
        <f>S3798+IF(X3799=0,0,M3799)</f>
        <v/>
      </c>
      <c r="T3799" s="47">
        <f>MAX(T3798,S3799)</f>
        <v/>
      </c>
      <c r="U3799" s="48">
        <f>S3799-T3799</f>
        <v/>
      </c>
      <c r="V3799" s="47">
        <f>IFERROR(SUMIFS(DATABASE!$M$5:$M$6004,DATABASE!$B$5:$B$6004,B3799,DATABASE!$X$5:$X$6004,1),0)</f>
        <v/>
      </c>
      <c r="W3799" s="31">
        <f>IFERROR(COUNTIFS(DATABASE!$B$5:$B$6004,B3799,DATABASE!$X$5:$X$6004,1),0)</f>
        <v/>
      </c>
      <c r="X3799" s="49">
        <f>--AND(ISNUMBER(B3799),C3799&lt;&gt;"",L3799&lt;&gt;"",M3799&lt;&gt;"")</f>
        <v/>
      </c>
    </row>
    <row r="3800" ht="15" customHeight="1" s="111">
      <c r="A3800" s="50" t="inlineStr">
        <is>
          <t>AUG</t>
        </is>
      </c>
      <c r="B3800" s="51">
        <f>AUG!A301</f>
        <v/>
      </c>
      <c r="C3800" s="52">
        <f>AUG!B301</f>
        <v/>
      </c>
      <c r="D3800" s="52">
        <f>AUG!C301</f>
        <v/>
      </c>
      <c r="E3800" s="52">
        <f>AUG!D301</f>
        <v/>
      </c>
      <c r="F3800" s="52">
        <f>AUG!E301</f>
        <v/>
      </c>
      <c r="G3800" s="52">
        <f>AUG!F301</f>
        <v/>
      </c>
      <c r="H3800" s="52">
        <f>AUG!G301</f>
        <v/>
      </c>
      <c r="I3800" s="53">
        <f>AUG!H301</f>
        <v/>
      </c>
      <c r="J3800" s="53">
        <f>AUG!I301</f>
        <v/>
      </c>
      <c r="K3800" s="52">
        <f>AUG!J301</f>
        <v/>
      </c>
      <c r="L3800" s="52">
        <f>AUG!K301</f>
        <v/>
      </c>
      <c r="M3800" s="54">
        <f>AUG!L301</f>
        <v/>
      </c>
      <c r="N3800" s="52">
        <f>AUG!M301</f>
        <v/>
      </c>
      <c r="O3800" s="52">
        <f>AUG!N301</f>
        <v/>
      </c>
      <c r="P3800" s="52">
        <f>AUG!O301</f>
        <v/>
      </c>
      <c r="Q3800" s="52">
        <f>AUG!P301</f>
        <v/>
      </c>
      <c r="R3800" s="52">
        <f>AUG!Q301</f>
        <v/>
      </c>
      <c r="S3800" s="54">
        <f>S3799+IF(X3800=0,0,M3800)</f>
        <v/>
      </c>
      <c r="T3800" s="55">
        <f>MAX(T3799,S3800)</f>
        <v/>
      </c>
      <c r="U3800" s="56">
        <f>S3800-T3800</f>
        <v/>
      </c>
      <c r="V3800" s="55">
        <f>IFERROR(SUMIFS(DATABASE!$M$5:$M$6004,DATABASE!$B$5:$B$6004,B3800,DATABASE!$X$5:$X$6004,1),0)</f>
        <v/>
      </c>
      <c r="W3800" s="57">
        <f>IFERROR(COUNTIFS(DATABASE!$B$5:$B$6004,B3800,DATABASE!$X$5:$X$6004,1),0)</f>
        <v/>
      </c>
      <c r="X3800" s="58">
        <f>--AND(ISNUMBER(B3800),C3800&lt;&gt;"",L3800&lt;&gt;"",M3800&lt;&gt;"")</f>
        <v/>
      </c>
    </row>
    <row r="3801" ht="15" customHeight="1" s="111">
      <c r="A3801" s="42" t="inlineStr">
        <is>
          <t>AUG</t>
        </is>
      </c>
      <c r="B3801" s="43">
        <f>AUG!A302</f>
        <v/>
      </c>
      <c r="C3801" s="44">
        <f>AUG!B302</f>
        <v/>
      </c>
      <c r="D3801" s="44">
        <f>AUG!C302</f>
        <v/>
      </c>
      <c r="E3801" s="44">
        <f>AUG!D302</f>
        <v/>
      </c>
      <c r="F3801" s="44">
        <f>AUG!E302</f>
        <v/>
      </c>
      <c r="G3801" s="44">
        <f>AUG!F302</f>
        <v/>
      </c>
      <c r="H3801" s="44">
        <f>AUG!G302</f>
        <v/>
      </c>
      <c r="I3801" s="45">
        <f>AUG!H302</f>
        <v/>
      </c>
      <c r="J3801" s="45">
        <f>AUG!I302</f>
        <v/>
      </c>
      <c r="K3801" s="44">
        <f>AUG!J302</f>
        <v/>
      </c>
      <c r="L3801" s="44">
        <f>AUG!K302</f>
        <v/>
      </c>
      <c r="M3801" s="46">
        <f>AUG!L302</f>
        <v/>
      </c>
      <c r="N3801" s="44">
        <f>AUG!M302</f>
        <v/>
      </c>
      <c r="O3801" s="44">
        <f>AUG!N302</f>
        <v/>
      </c>
      <c r="P3801" s="44">
        <f>AUG!O302</f>
        <v/>
      </c>
      <c r="Q3801" s="44">
        <f>AUG!P302</f>
        <v/>
      </c>
      <c r="R3801" s="44">
        <f>AUG!Q302</f>
        <v/>
      </c>
      <c r="S3801" s="46">
        <f>S3800+IF(X3801=0,0,M3801)</f>
        <v/>
      </c>
      <c r="T3801" s="47">
        <f>MAX(T3800,S3801)</f>
        <v/>
      </c>
      <c r="U3801" s="48">
        <f>S3801-T3801</f>
        <v/>
      </c>
      <c r="V3801" s="47">
        <f>IFERROR(SUMIFS(DATABASE!$M$5:$M$6004,DATABASE!$B$5:$B$6004,B3801,DATABASE!$X$5:$X$6004,1),0)</f>
        <v/>
      </c>
      <c r="W3801" s="31">
        <f>IFERROR(COUNTIFS(DATABASE!$B$5:$B$6004,B3801,DATABASE!$X$5:$X$6004,1),0)</f>
        <v/>
      </c>
      <c r="X3801" s="49">
        <f>--AND(ISNUMBER(B3801),C3801&lt;&gt;"",L3801&lt;&gt;"",M3801&lt;&gt;"")</f>
        <v/>
      </c>
    </row>
    <row r="3802" ht="15" customHeight="1" s="111">
      <c r="A3802" s="50" t="inlineStr">
        <is>
          <t>AUG</t>
        </is>
      </c>
      <c r="B3802" s="51">
        <f>AUG!A303</f>
        <v/>
      </c>
      <c r="C3802" s="52">
        <f>AUG!B303</f>
        <v/>
      </c>
      <c r="D3802" s="52">
        <f>AUG!C303</f>
        <v/>
      </c>
      <c r="E3802" s="52">
        <f>AUG!D303</f>
        <v/>
      </c>
      <c r="F3802" s="52">
        <f>AUG!E303</f>
        <v/>
      </c>
      <c r="G3802" s="52">
        <f>AUG!F303</f>
        <v/>
      </c>
      <c r="H3802" s="52">
        <f>AUG!G303</f>
        <v/>
      </c>
      <c r="I3802" s="53">
        <f>AUG!H303</f>
        <v/>
      </c>
      <c r="J3802" s="53">
        <f>AUG!I303</f>
        <v/>
      </c>
      <c r="K3802" s="52">
        <f>AUG!J303</f>
        <v/>
      </c>
      <c r="L3802" s="52">
        <f>AUG!K303</f>
        <v/>
      </c>
      <c r="M3802" s="54">
        <f>AUG!L303</f>
        <v/>
      </c>
      <c r="N3802" s="52">
        <f>AUG!M303</f>
        <v/>
      </c>
      <c r="O3802" s="52">
        <f>AUG!N303</f>
        <v/>
      </c>
      <c r="P3802" s="52">
        <f>AUG!O303</f>
        <v/>
      </c>
      <c r="Q3802" s="52">
        <f>AUG!P303</f>
        <v/>
      </c>
      <c r="R3802" s="52">
        <f>AUG!Q303</f>
        <v/>
      </c>
      <c r="S3802" s="54">
        <f>S3801+IF(X3802=0,0,M3802)</f>
        <v/>
      </c>
      <c r="T3802" s="55">
        <f>MAX(T3801,S3802)</f>
        <v/>
      </c>
      <c r="U3802" s="56">
        <f>S3802-T3802</f>
        <v/>
      </c>
      <c r="V3802" s="55">
        <f>IFERROR(SUMIFS(DATABASE!$M$5:$M$6004,DATABASE!$B$5:$B$6004,B3802,DATABASE!$X$5:$X$6004,1),0)</f>
        <v/>
      </c>
      <c r="W3802" s="57">
        <f>IFERROR(COUNTIFS(DATABASE!$B$5:$B$6004,B3802,DATABASE!$X$5:$X$6004,1),0)</f>
        <v/>
      </c>
      <c r="X3802" s="58">
        <f>--AND(ISNUMBER(B3802),C3802&lt;&gt;"",L3802&lt;&gt;"",M3802&lt;&gt;"")</f>
        <v/>
      </c>
    </row>
    <row r="3803" ht="15" customHeight="1" s="111">
      <c r="A3803" s="42" t="inlineStr">
        <is>
          <t>AUG</t>
        </is>
      </c>
      <c r="B3803" s="43">
        <f>AUG!A304</f>
        <v/>
      </c>
      <c r="C3803" s="44">
        <f>AUG!B304</f>
        <v/>
      </c>
      <c r="D3803" s="44">
        <f>AUG!C304</f>
        <v/>
      </c>
      <c r="E3803" s="44">
        <f>AUG!D304</f>
        <v/>
      </c>
      <c r="F3803" s="44">
        <f>AUG!E304</f>
        <v/>
      </c>
      <c r="G3803" s="44">
        <f>AUG!F304</f>
        <v/>
      </c>
      <c r="H3803" s="44">
        <f>AUG!G304</f>
        <v/>
      </c>
      <c r="I3803" s="45">
        <f>AUG!H304</f>
        <v/>
      </c>
      <c r="J3803" s="45">
        <f>AUG!I304</f>
        <v/>
      </c>
      <c r="K3803" s="44">
        <f>AUG!J304</f>
        <v/>
      </c>
      <c r="L3803" s="44">
        <f>AUG!K304</f>
        <v/>
      </c>
      <c r="M3803" s="46">
        <f>AUG!L304</f>
        <v/>
      </c>
      <c r="N3803" s="44">
        <f>AUG!M304</f>
        <v/>
      </c>
      <c r="O3803" s="44">
        <f>AUG!N304</f>
        <v/>
      </c>
      <c r="P3803" s="44">
        <f>AUG!O304</f>
        <v/>
      </c>
      <c r="Q3803" s="44">
        <f>AUG!P304</f>
        <v/>
      </c>
      <c r="R3803" s="44">
        <f>AUG!Q304</f>
        <v/>
      </c>
      <c r="S3803" s="46">
        <f>S3802+IF(X3803=0,0,M3803)</f>
        <v/>
      </c>
      <c r="T3803" s="47">
        <f>MAX(T3802,S3803)</f>
        <v/>
      </c>
      <c r="U3803" s="48">
        <f>S3803-T3803</f>
        <v/>
      </c>
      <c r="V3803" s="47">
        <f>IFERROR(SUMIFS(DATABASE!$M$5:$M$6004,DATABASE!$B$5:$B$6004,B3803,DATABASE!$X$5:$X$6004,1),0)</f>
        <v/>
      </c>
      <c r="W3803" s="31">
        <f>IFERROR(COUNTIFS(DATABASE!$B$5:$B$6004,B3803,DATABASE!$X$5:$X$6004,1),0)</f>
        <v/>
      </c>
      <c r="X3803" s="49">
        <f>--AND(ISNUMBER(B3803),C3803&lt;&gt;"",L3803&lt;&gt;"",M3803&lt;&gt;"")</f>
        <v/>
      </c>
    </row>
    <row r="3804" ht="15" customHeight="1" s="111">
      <c r="A3804" s="50" t="inlineStr">
        <is>
          <t>AUG</t>
        </is>
      </c>
      <c r="B3804" s="51">
        <f>AUG!A305</f>
        <v/>
      </c>
      <c r="C3804" s="52">
        <f>AUG!B305</f>
        <v/>
      </c>
      <c r="D3804" s="52">
        <f>AUG!C305</f>
        <v/>
      </c>
      <c r="E3804" s="52">
        <f>AUG!D305</f>
        <v/>
      </c>
      <c r="F3804" s="52">
        <f>AUG!E305</f>
        <v/>
      </c>
      <c r="G3804" s="52">
        <f>AUG!F305</f>
        <v/>
      </c>
      <c r="H3804" s="52">
        <f>AUG!G305</f>
        <v/>
      </c>
      <c r="I3804" s="53">
        <f>AUG!H305</f>
        <v/>
      </c>
      <c r="J3804" s="53">
        <f>AUG!I305</f>
        <v/>
      </c>
      <c r="K3804" s="52">
        <f>AUG!J305</f>
        <v/>
      </c>
      <c r="L3804" s="52">
        <f>AUG!K305</f>
        <v/>
      </c>
      <c r="M3804" s="54">
        <f>AUG!L305</f>
        <v/>
      </c>
      <c r="N3804" s="52">
        <f>AUG!M305</f>
        <v/>
      </c>
      <c r="O3804" s="52">
        <f>AUG!N305</f>
        <v/>
      </c>
      <c r="P3804" s="52">
        <f>AUG!O305</f>
        <v/>
      </c>
      <c r="Q3804" s="52">
        <f>AUG!P305</f>
        <v/>
      </c>
      <c r="R3804" s="52">
        <f>AUG!Q305</f>
        <v/>
      </c>
      <c r="S3804" s="54">
        <f>S3803+IF(X3804=0,0,M3804)</f>
        <v/>
      </c>
      <c r="T3804" s="55">
        <f>MAX(T3803,S3804)</f>
        <v/>
      </c>
      <c r="U3804" s="56">
        <f>S3804-T3804</f>
        <v/>
      </c>
      <c r="V3804" s="55">
        <f>IFERROR(SUMIFS(DATABASE!$M$5:$M$6004,DATABASE!$B$5:$B$6004,B3804,DATABASE!$X$5:$X$6004,1),0)</f>
        <v/>
      </c>
      <c r="W3804" s="57">
        <f>IFERROR(COUNTIFS(DATABASE!$B$5:$B$6004,B3804,DATABASE!$X$5:$X$6004,1),0)</f>
        <v/>
      </c>
      <c r="X3804" s="58">
        <f>--AND(ISNUMBER(B3804),C3804&lt;&gt;"",L3804&lt;&gt;"",M3804&lt;&gt;"")</f>
        <v/>
      </c>
    </row>
    <row r="3805" ht="15" customHeight="1" s="111">
      <c r="A3805" s="42" t="inlineStr">
        <is>
          <t>AUG</t>
        </is>
      </c>
      <c r="B3805" s="43">
        <f>AUG!A306</f>
        <v/>
      </c>
      <c r="C3805" s="44">
        <f>AUG!B306</f>
        <v/>
      </c>
      <c r="D3805" s="44">
        <f>AUG!C306</f>
        <v/>
      </c>
      <c r="E3805" s="44">
        <f>AUG!D306</f>
        <v/>
      </c>
      <c r="F3805" s="44">
        <f>AUG!E306</f>
        <v/>
      </c>
      <c r="G3805" s="44">
        <f>AUG!F306</f>
        <v/>
      </c>
      <c r="H3805" s="44">
        <f>AUG!G306</f>
        <v/>
      </c>
      <c r="I3805" s="45">
        <f>AUG!H306</f>
        <v/>
      </c>
      <c r="J3805" s="45">
        <f>AUG!I306</f>
        <v/>
      </c>
      <c r="K3805" s="44">
        <f>AUG!J306</f>
        <v/>
      </c>
      <c r="L3805" s="44">
        <f>AUG!K306</f>
        <v/>
      </c>
      <c r="M3805" s="46">
        <f>AUG!L306</f>
        <v/>
      </c>
      <c r="N3805" s="44">
        <f>AUG!M306</f>
        <v/>
      </c>
      <c r="O3805" s="44">
        <f>AUG!N306</f>
        <v/>
      </c>
      <c r="P3805" s="44">
        <f>AUG!O306</f>
        <v/>
      </c>
      <c r="Q3805" s="44">
        <f>AUG!P306</f>
        <v/>
      </c>
      <c r="R3805" s="44">
        <f>AUG!Q306</f>
        <v/>
      </c>
      <c r="S3805" s="46">
        <f>S3804+IF(X3805=0,0,M3805)</f>
        <v/>
      </c>
      <c r="T3805" s="47">
        <f>MAX(T3804,S3805)</f>
        <v/>
      </c>
      <c r="U3805" s="48">
        <f>S3805-T3805</f>
        <v/>
      </c>
      <c r="V3805" s="47">
        <f>IFERROR(SUMIFS(DATABASE!$M$5:$M$6004,DATABASE!$B$5:$B$6004,B3805,DATABASE!$X$5:$X$6004,1),0)</f>
        <v/>
      </c>
      <c r="W3805" s="31">
        <f>IFERROR(COUNTIFS(DATABASE!$B$5:$B$6004,B3805,DATABASE!$X$5:$X$6004,1),0)</f>
        <v/>
      </c>
      <c r="X3805" s="49">
        <f>--AND(ISNUMBER(B3805),C3805&lt;&gt;"",L3805&lt;&gt;"",M3805&lt;&gt;"")</f>
        <v/>
      </c>
    </row>
    <row r="3806" ht="15" customHeight="1" s="111">
      <c r="A3806" s="50" t="inlineStr">
        <is>
          <t>AUG</t>
        </is>
      </c>
      <c r="B3806" s="51">
        <f>AUG!A307</f>
        <v/>
      </c>
      <c r="C3806" s="52">
        <f>AUG!B307</f>
        <v/>
      </c>
      <c r="D3806" s="52">
        <f>AUG!C307</f>
        <v/>
      </c>
      <c r="E3806" s="52">
        <f>AUG!D307</f>
        <v/>
      </c>
      <c r="F3806" s="52">
        <f>AUG!E307</f>
        <v/>
      </c>
      <c r="G3806" s="52">
        <f>AUG!F307</f>
        <v/>
      </c>
      <c r="H3806" s="52">
        <f>AUG!G307</f>
        <v/>
      </c>
      <c r="I3806" s="53">
        <f>AUG!H307</f>
        <v/>
      </c>
      <c r="J3806" s="53">
        <f>AUG!I307</f>
        <v/>
      </c>
      <c r="K3806" s="52">
        <f>AUG!J307</f>
        <v/>
      </c>
      <c r="L3806" s="52">
        <f>AUG!K307</f>
        <v/>
      </c>
      <c r="M3806" s="54">
        <f>AUG!L307</f>
        <v/>
      </c>
      <c r="N3806" s="52">
        <f>AUG!M307</f>
        <v/>
      </c>
      <c r="O3806" s="52">
        <f>AUG!N307</f>
        <v/>
      </c>
      <c r="P3806" s="52">
        <f>AUG!O307</f>
        <v/>
      </c>
      <c r="Q3806" s="52">
        <f>AUG!P307</f>
        <v/>
      </c>
      <c r="R3806" s="52">
        <f>AUG!Q307</f>
        <v/>
      </c>
      <c r="S3806" s="54">
        <f>S3805+IF(X3806=0,0,M3806)</f>
        <v/>
      </c>
      <c r="T3806" s="55">
        <f>MAX(T3805,S3806)</f>
        <v/>
      </c>
      <c r="U3806" s="56">
        <f>S3806-T3806</f>
        <v/>
      </c>
      <c r="V3806" s="55">
        <f>IFERROR(SUMIFS(DATABASE!$M$5:$M$6004,DATABASE!$B$5:$B$6004,B3806,DATABASE!$X$5:$X$6004,1),0)</f>
        <v/>
      </c>
      <c r="W3806" s="57">
        <f>IFERROR(COUNTIFS(DATABASE!$B$5:$B$6004,B3806,DATABASE!$X$5:$X$6004,1),0)</f>
        <v/>
      </c>
      <c r="X3806" s="58">
        <f>--AND(ISNUMBER(B3806),C3806&lt;&gt;"",L3806&lt;&gt;"",M3806&lt;&gt;"")</f>
        <v/>
      </c>
    </row>
    <row r="3807" ht="15" customHeight="1" s="111">
      <c r="A3807" s="42" t="inlineStr">
        <is>
          <t>AUG</t>
        </is>
      </c>
      <c r="B3807" s="43">
        <f>AUG!A308</f>
        <v/>
      </c>
      <c r="C3807" s="44">
        <f>AUG!B308</f>
        <v/>
      </c>
      <c r="D3807" s="44">
        <f>AUG!C308</f>
        <v/>
      </c>
      <c r="E3807" s="44">
        <f>AUG!D308</f>
        <v/>
      </c>
      <c r="F3807" s="44">
        <f>AUG!E308</f>
        <v/>
      </c>
      <c r="G3807" s="44">
        <f>AUG!F308</f>
        <v/>
      </c>
      <c r="H3807" s="44">
        <f>AUG!G308</f>
        <v/>
      </c>
      <c r="I3807" s="45">
        <f>AUG!H308</f>
        <v/>
      </c>
      <c r="J3807" s="45">
        <f>AUG!I308</f>
        <v/>
      </c>
      <c r="K3807" s="44">
        <f>AUG!J308</f>
        <v/>
      </c>
      <c r="L3807" s="44">
        <f>AUG!K308</f>
        <v/>
      </c>
      <c r="M3807" s="46">
        <f>AUG!L308</f>
        <v/>
      </c>
      <c r="N3807" s="44">
        <f>AUG!M308</f>
        <v/>
      </c>
      <c r="O3807" s="44">
        <f>AUG!N308</f>
        <v/>
      </c>
      <c r="P3807" s="44">
        <f>AUG!O308</f>
        <v/>
      </c>
      <c r="Q3807" s="44">
        <f>AUG!P308</f>
        <v/>
      </c>
      <c r="R3807" s="44">
        <f>AUG!Q308</f>
        <v/>
      </c>
      <c r="S3807" s="46">
        <f>S3806+IF(X3807=0,0,M3807)</f>
        <v/>
      </c>
      <c r="T3807" s="47">
        <f>MAX(T3806,S3807)</f>
        <v/>
      </c>
      <c r="U3807" s="48">
        <f>S3807-T3807</f>
        <v/>
      </c>
      <c r="V3807" s="47">
        <f>IFERROR(SUMIFS(DATABASE!$M$5:$M$6004,DATABASE!$B$5:$B$6004,B3807,DATABASE!$X$5:$X$6004,1),0)</f>
        <v/>
      </c>
      <c r="W3807" s="31">
        <f>IFERROR(COUNTIFS(DATABASE!$B$5:$B$6004,B3807,DATABASE!$X$5:$X$6004,1),0)</f>
        <v/>
      </c>
      <c r="X3807" s="49">
        <f>--AND(ISNUMBER(B3807),C3807&lt;&gt;"",L3807&lt;&gt;"",M3807&lt;&gt;"")</f>
        <v/>
      </c>
    </row>
    <row r="3808" ht="15" customHeight="1" s="111">
      <c r="A3808" s="50" t="inlineStr">
        <is>
          <t>AUG</t>
        </is>
      </c>
      <c r="B3808" s="51">
        <f>AUG!A309</f>
        <v/>
      </c>
      <c r="C3808" s="52">
        <f>AUG!B309</f>
        <v/>
      </c>
      <c r="D3808" s="52">
        <f>AUG!C309</f>
        <v/>
      </c>
      <c r="E3808" s="52">
        <f>AUG!D309</f>
        <v/>
      </c>
      <c r="F3808" s="52">
        <f>AUG!E309</f>
        <v/>
      </c>
      <c r="G3808" s="52">
        <f>AUG!F309</f>
        <v/>
      </c>
      <c r="H3808" s="52">
        <f>AUG!G309</f>
        <v/>
      </c>
      <c r="I3808" s="53">
        <f>AUG!H309</f>
        <v/>
      </c>
      <c r="J3808" s="53">
        <f>AUG!I309</f>
        <v/>
      </c>
      <c r="K3808" s="52">
        <f>AUG!J309</f>
        <v/>
      </c>
      <c r="L3808" s="52">
        <f>AUG!K309</f>
        <v/>
      </c>
      <c r="M3808" s="54">
        <f>AUG!L309</f>
        <v/>
      </c>
      <c r="N3808" s="52">
        <f>AUG!M309</f>
        <v/>
      </c>
      <c r="O3808" s="52">
        <f>AUG!N309</f>
        <v/>
      </c>
      <c r="P3808" s="52">
        <f>AUG!O309</f>
        <v/>
      </c>
      <c r="Q3808" s="52">
        <f>AUG!P309</f>
        <v/>
      </c>
      <c r="R3808" s="52">
        <f>AUG!Q309</f>
        <v/>
      </c>
      <c r="S3808" s="54">
        <f>S3807+IF(X3808=0,0,M3808)</f>
        <v/>
      </c>
      <c r="T3808" s="55">
        <f>MAX(T3807,S3808)</f>
        <v/>
      </c>
      <c r="U3808" s="56">
        <f>S3808-T3808</f>
        <v/>
      </c>
      <c r="V3808" s="55">
        <f>IFERROR(SUMIFS(DATABASE!$M$5:$M$6004,DATABASE!$B$5:$B$6004,B3808,DATABASE!$X$5:$X$6004,1),0)</f>
        <v/>
      </c>
      <c r="W3808" s="57">
        <f>IFERROR(COUNTIFS(DATABASE!$B$5:$B$6004,B3808,DATABASE!$X$5:$X$6004,1),0)</f>
        <v/>
      </c>
      <c r="X3808" s="58">
        <f>--AND(ISNUMBER(B3808),C3808&lt;&gt;"",L3808&lt;&gt;"",M3808&lt;&gt;"")</f>
        <v/>
      </c>
    </row>
    <row r="3809" ht="15" customHeight="1" s="111">
      <c r="A3809" s="42" t="inlineStr">
        <is>
          <t>AUG</t>
        </is>
      </c>
      <c r="B3809" s="43">
        <f>AUG!A310</f>
        <v/>
      </c>
      <c r="C3809" s="44">
        <f>AUG!B310</f>
        <v/>
      </c>
      <c r="D3809" s="44">
        <f>AUG!C310</f>
        <v/>
      </c>
      <c r="E3809" s="44">
        <f>AUG!D310</f>
        <v/>
      </c>
      <c r="F3809" s="44">
        <f>AUG!E310</f>
        <v/>
      </c>
      <c r="G3809" s="44">
        <f>AUG!F310</f>
        <v/>
      </c>
      <c r="H3809" s="44">
        <f>AUG!G310</f>
        <v/>
      </c>
      <c r="I3809" s="45">
        <f>AUG!H310</f>
        <v/>
      </c>
      <c r="J3809" s="45">
        <f>AUG!I310</f>
        <v/>
      </c>
      <c r="K3809" s="44">
        <f>AUG!J310</f>
        <v/>
      </c>
      <c r="L3809" s="44">
        <f>AUG!K310</f>
        <v/>
      </c>
      <c r="M3809" s="46">
        <f>AUG!L310</f>
        <v/>
      </c>
      <c r="N3809" s="44">
        <f>AUG!M310</f>
        <v/>
      </c>
      <c r="O3809" s="44">
        <f>AUG!N310</f>
        <v/>
      </c>
      <c r="P3809" s="44">
        <f>AUG!O310</f>
        <v/>
      </c>
      <c r="Q3809" s="44">
        <f>AUG!P310</f>
        <v/>
      </c>
      <c r="R3809" s="44">
        <f>AUG!Q310</f>
        <v/>
      </c>
      <c r="S3809" s="46">
        <f>S3808+IF(X3809=0,0,M3809)</f>
        <v/>
      </c>
      <c r="T3809" s="47">
        <f>MAX(T3808,S3809)</f>
        <v/>
      </c>
      <c r="U3809" s="48">
        <f>S3809-T3809</f>
        <v/>
      </c>
      <c r="V3809" s="47">
        <f>IFERROR(SUMIFS(DATABASE!$M$5:$M$6004,DATABASE!$B$5:$B$6004,B3809,DATABASE!$X$5:$X$6004,1),0)</f>
        <v/>
      </c>
      <c r="W3809" s="31">
        <f>IFERROR(COUNTIFS(DATABASE!$B$5:$B$6004,B3809,DATABASE!$X$5:$X$6004,1),0)</f>
        <v/>
      </c>
      <c r="X3809" s="49">
        <f>--AND(ISNUMBER(B3809),C3809&lt;&gt;"",L3809&lt;&gt;"",M3809&lt;&gt;"")</f>
        <v/>
      </c>
    </row>
    <row r="3810" ht="15" customHeight="1" s="111">
      <c r="A3810" s="50" t="inlineStr">
        <is>
          <t>AUG</t>
        </is>
      </c>
      <c r="B3810" s="51">
        <f>AUG!A311</f>
        <v/>
      </c>
      <c r="C3810" s="52">
        <f>AUG!B311</f>
        <v/>
      </c>
      <c r="D3810" s="52">
        <f>AUG!C311</f>
        <v/>
      </c>
      <c r="E3810" s="52">
        <f>AUG!D311</f>
        <v/>
      </c>
      <c r="F3810" s="52">
        <f>AUG!E311</f>
        <v/>
      </c>
      <c r="G3810" s="52">
        <f>AUG!F311</f>
        <v/>
      </c>
      <c r="H3810" s="52">
        <f>AUG!G311</f>
        <v/>
      </c>
      <c r="I3810" s="53">
        <f>AUG!H311</f>
        <v/>
      </c>
      <c r="J3810" s="53">
        <f>AUG!I311</f>
        <v/>
      </c>
      <c r="K3810" s="52">
        <f>AUG!J311</f>
        <v/>
      </c>
      <c r="L3810" s="52">
        <f>AUG!K311</f>
        <v/>
      </c>
      <c r="M3810" s="54">
        <f>AUG!L311</f>
        <v/>
      </c>
      <c r="N3810" s="52">
        <f>AUG!M311</f>
        <v/>
      </c>
      <c r="O3810" s="52">
        <f>AUG!N311</f>
        <v/>
      </c>
      <c r="P3810" s="52">
        <f>AUG!O311</f>
        <v/>
      </c>
      <c r="Q3810" s="52">
        <f>AUG!P311</f>
        <v/>
      </c>
      <c r="R3810" s="52">
        <f>AUG!Q311</f>
        <v/>
      </c>
      <c r="S3810" s="54">
        <f>S3809+IF(X3810=0,0,M3810)</f>
        <v/>
      </c>
      <c r="T3810" s="55">
        <f>MAX(T3809,S3810)</f>
        <v/>
      </c>
      <c r="U3810" s="56">
        <f>S3810-T3810</f>
        <v/>
      </c>
      <c r="V3810" s="55">
        <f>IFERROR(SUMIFS(DATABASE!$M$5:$M$6004,DATABASE!$B$5:$B$6004,B3810,DATABASE!$X$5:$X$6004,1),0)</f>
        <v/>
      </c>
      <c r="W3810" s="57">
        <f>IFERROR(COUNTIFS(DATABASE!$B$5:$B$6004,B3810,DATABASE!$X$5:$X$6004,1),0)</f>
        <v/>
      </c>
      <c r="X3810" s="58">
        <f>--AND(ISNUMBER(B3810),C3810&lt;&gt;"",L3810&lt;&gt;"",M3810&lt;&gt;"")</f>
        <v/>
      </c>
    </row>
    <row r="3811" ht="15" customHeight="1" s="111">
      <c r="A3811" s="42" t="inlineStr">
        <is>
          <t>AUG</t>
        </is>
      </c>
      <c r="B3811" s="43">
        <f>AUG!A312</f>
        <v/>
      </c>
      <c r="C3811" s="44">
        <f>AUG!B312</f>
        <v/>
      </c>
      <c r="D3811" s="44">
        <f>AUG!C312</f>
        <v/>
      </c>
      <c r="E3811" s="44">
        <f>AUG!D312</f>
        <v/>
      </c>
      <c r="F3811" s="44">
        <f>AUG!E312</f>
        <v/>
      </c>
      <c r="G3811" s="44">
        <f>AUG!F312</f>
        <v/>
      </c>
      <c r="H3811" s="44">
        <f>AUG!G312</f>
        <v/>
      </c>
      <c r="I3811" s="45">
        <f>AUG!H312</f>
        <v/>
      </c>
      <c r="J3811" s="45">
        <f>AUG!I312</f>
        <v/>
      </c>
      <c r="K3811" s="44">
        <f>AUG!J312</f>
        <v/>
      </c>
      <c r="L3811" s="44">
        <f>AUG!K312</f>
        <v/>
      </c>
      <c r="M3811" s="46">
        <f>AUG!L312</f>
        <v/>
      </c>
      <c r="N3811" s="44">
        <f>AUG!M312</f>
        <v/>
      </c>
      <c r="O3811" s="44">
        <f>AUG!N312</f>
        <v/>
      </c>
      <c r="P3811" s="44">
        <f>AUG!O312</f>
        <v/>
      </c>
      <c r="Q3811" s="44">
        <f>AUG!P312</f>
        <v/>
      </c>
      <c r="R3811" s="44">
        <f>AUG!Q312</f>
        <v/>
      </c>
      <c r="S3811" s="46">
        <f>S3810+IF(X3811=0,0,M3811)</f>
        <v/>
      </c>
      <c r="T3811" s="47">
        <f>MAX(T3810,S3811)</f>
        <v/>
      </c>
      <c r="U3811" s="48">
        <f>S3811-T3811</f>
        <v/>
      </c>
      <c r="V3811" s="47">
        <f>IFERROR(SUMIFS(DATABASE!$M$5:$M$6004,DATABASE!$B$5:$B$6004,B3811,DATABASE!$X$5:$X$6004,1),0)</f>
        <v/>
      </c>
      <c r="W3811" s="31">
        <f>IFERROR(COUNTIFS(DATABASE!$B$5:$B$6004,B3811,DATABASE!$X$5:$X$6004,1),0)</f>
        <v/>
      </c>
      <c r="X3811" s="49">
        <f>--AND(ISNUMBER(B3811),C3811&lt;&gt;"",L3811&lt;&gt;"",M3811&lt;&gt;"")</f>
        <v/>
      </c>
    </row>
    <row r="3812" ht="15" customHeight="1" s="111">
      <c r="A3812" s="50" t="inlineStr">
        <is>
          <t>AUG</t>
        </is>
      </c>
      <c r="B3812" s="51">
        <f>AUG!A313</f>
        <v/>
      </c>
      <c r="C3812" s="52">
        <f>AUG!B313</f>
        <v/>
      </c>
      <c r="D3812" s="52">
        <f>AUG!C313</f>
        <v/>
      </c>
      <c r="E3812" s="52">
        <f>AUG!D313</f>
        <v/>
      </c>
      <c r="F3812" s="52">
        <f>AUG!E313</f>
        <v/>
      </c>
      <c r="G3812" s="52">
        <f>AUG!F313</f>
        <v/>
      </c>
      <c r="H3812" s="52">
        <f>AUG!G313</f>
        <v/>
      </c>
      <c r="I3812" s="53">
        <f>AUG!H313</f>
        <v/>
      </c>
      <c r="J3812" s="53">
        <f>AUG!I313</f>
        <v/>
      </c>
      <c r="K3812" s="52">
        <f>AUG!J313</f>
        <v/>
      </c>
      <c r="L3812" s="52">
        <f>AUG!K313</f>
        <v/>
      </c>
      <c r="M3812" s="54">
        <f>AUG!L313</f>
        <v/>
      </c>
      <c r="N3812" s="52">
        <f>AUG!M313</f>
        <v/>
      </c>
      <c r="O3812" s="52">
        <f>AUG!N313</f>
        <v/>
      </c>
      <c r="P3812" s="52">
        <f>AUG!O313</f>
        <v/>
      </c>
      <c r="Q3812" s="52">
        <f>AUG!P313</f>
        <v/>
      </c>
      <c r="R3812" s="52">
        <f>AUG!Q313</f>
        <v/>
      </c>
      <c r="S3812" s="54">
        <f>S3811+IF(X3812=0,0,M3812)</f>
        <v/>
      </c>
      <c r="T3812" s="55">
        <f>MAX(T3811,S3812)</f>
        <v/>
      </c>
      <c r="U3812" s="56">
        <f>S3812-T3812</f>
        <v/>
      </c>
      <c r="V3812" s="55">
        <f>IFERROR(SUMIFS(DATABASE!$M$5:$M$6004,DATABASE!$B$5:$B$6004,B3812,DATABASE!$X$5:$X$6004,1),0)</f>
        <v/>
      </c>
      <c r="W3812" s="57">
        <f>IFERROR(COUNTIFS(DATABASE!$B$5:$B$6004,B3812,DATABASE!$X$5:$X$6004,1),0)</f>
        <v/>
      </c>
      <c r="X3812" s="58">
        <f>--AND(ISNUMBER(B3812),C3812&lt;&gt;"",L3812&lt;&gt;"",M3812&lt;&gt;"")</f>
        <v/>
      </c>
    </row>
    <row r="3813" ht="15" customHeight="1" s="111">
      <c r="A3813" s="42" t="inlineStr">
        <is>
          <t>AUG</t>
        </is>
      </c>
      <c r="B3813" s="43">
        <f>AUG!A314</f>
        <v/>
      </c>
      <c r="C3813" s="44">
        <f>AUG!B314</f>
        <v/>
      </c>
      <c r="D3813" s="44">
        <f>AUG!C314</f>
        <v/>
      </c>
      <c r="E3813" s="44">
        <f>AUG!D314</f>
        <v/>
      </c>
      <c r="F3813" s="44">
        <f>AUG!E314</f>
        <v/>
      </c>
      <c r="G3813" s="44">
        <f>AUG!F314</f>
        <v/>
      </c>
      <c r="H3813" s="44">
        <f>AUG!G314</f>
        <v/>
      </c>
      <c r="I3813" s="45">
        <f>AUG!H314</f>
        <v/>
      </c>
      <c r="J3813" s="45">
        <f>AUG!I314</f>
        <v/>
      </c>
      <c r="K3813" s="44">
        <f>AUG!J314</f>
        <v/>
      </c>
      <c r="L3813" s="44">
        <f>AUG!K314</f>
        <v/>
      </c>
      <c r="M3813" s="46">
        <f>AUG!L314</f>
        <v/>
      </c>
      <c r="N3813" s="44">
        <f>AUG!M314</f>
        <v/>
      </c>
      <c r="O3813" s="44">
        <f>AUG!N314</f>
        <v/>
      </c>
      <c r="P3813" s="44">
        <f>AUG!O314</f>
        <v/>
      </c>
      <c r="Q3813" s="44">
        <f>AUG!P314</f>
        <v/>
      </c>
      <c r="R3813" s="44">
        <f>AUG!Q314</f>
        <v/>
      </c>
      <c r="S3813" s="46">
        <f>S3812+IF(X3813=0,0,M3813)</f>
        <v/>
      </c>
      <c r="T3813" s="47">
        <f>MAX(T3812,S3813)</f>
        <v/>
      </c>
      <c r="U3813" s="48">
        <f>S3813-T3813</f>
        <v/>
      </c>
      <c r="V3813" s="47">
        <f>IFERROR(SUMIFS(DATABASE!$M$5:$M$6004,DATABASE!$B$5:$B$6004,B3813,DATABASE!$X$5:$X$6004,1),0)</f>
        <v/>
      </c>
      <c r="W3813" s="31">
        <f>IFERROR(COUNTIFS(DATABASE!$B$5:$B$6004,B3813,DATABASE!$X$5:$X$6004,1),0)</f>
        <v/>
      </c>
      <c r="X3813" s="49">
        <f>--AND(ISNUMBER(B3813),C3813&lt;&gt;"",L3813&lt;&gt;"",M3813&lt;&gt;"")</f>
        <v/>
      </c>
    </row>
    <row r="3814" ht="15" customHeight="1" s="111">
      <c r="A3814" s="50" t="inlineStr">
        <is>
          <t>AUG</t>
        </is>
      </c>
      <c r="B3814" s="51">
        <f>AUG!A315</f>
        <v/>
      </c>
      <c r="C3814" s="52">
        <f>AUG!B315</f>
        <v/>
      </c>
      <c r="D3814" s="52">
        <f>AUG!C315</f>
        <v/>
      </c>
      <c r="E3814" s="52">
        <f>AUG!D315</f>
        <v/>
      </c>
      <c r="F3814" s="52">
        <f>AUG!E315</f>
        <v/>
      </c>
      <c r="G3814" s="52">
        <f>AUG!F315</f>
        <v/>
      </c>
      <c r="H3814" s="52">
        <f>AUG!G315</f>
        <v/>
      </c>
      <c r="I3814" s="53">
        <f>AUG!H315</f>
        <v/>
      </c>
      <c r="J3814" s="53">
        <f>AUG!I315</f>
        <v/>
      </c>
      <c r="K3814" s="52">
        <f>AUG!J315</f>
        <v/>
      </c>
      <c r="L3814" s="52">
        <f>AUG!K315</f>
        <v/>
      </c>
      <c r="M3814" s="54">
        <f>AUG!L315</f>
        <v/>
      </c>
      <c r="N3814" s="52">
        <f>AUG!M315</f>
        <v/>
      </c>
      <c r="O3814" s="52">
        <f>AUG!N315</f>
        <v/>
      </c>
      <c r="P3814" s="52">
        <f>AUG!O315</f>
        <v/>
      </c>
      <c r="Q3814" s="52">
        <f>AUG!P315</f>
        <v/>
      </c>
      <c r="R3814" s="52">
        <f>AUG!Q315</f>
        <v/>
      </c>
      <c r="S3814" s="54">
        <f>S3813+IF(X3814=0,0,M3814)</f>
        <v/>
      </c>
      <c r="T3814" s="55">
        <f>MAX(T3813,S3814)</f>
        <v/>
      </c>
      <c r="U3814" s="56">
        <f>S3814-T3814</f>
        <v/>
      </c>
      <c r="V3814" s="55">
        <f>IFERROR(SUMIFS(DATABASE!$M$5:$M$6004,DATABASE!$B$5:$B$6004,B3814,DATABASE!$X$5:$X$6004,1),0)</f>
        <v/>
      </c>
      <c r="W3814" s="57">
        <f>IFERROR(COUNTIFS(DATABASE!$B$5:$B$6004,B3814,DATABASE!$X$5:$X$6004,1),0)</f>
        <v/>
      </c>
      <c r="X3814" s="58">
        <f>--AND(ISNUMBER(B3814),C3814&lt;&gt;"",L3814&lt;&gt;"",M3814&lt;&gt;"")</f>
        <v/>
      </c>
    </row>
    <row r="3815" ht="15" customHeight="1" s="111">
      <c r="A3815" s="42" t="inlineStr">
        <is>
          <t>AUG</t>
        </is>
      </c>
      <c r="B3815" s="43">
        <f>AUG!A316</f>
        <v/>
      </c>
      <c r="C3815" s="44">
        <f>AUG!B316</f>
        <v/>
      </c>
      <c r="D3815" s="44">
        <f>AUG!C316</f>
        <v/>
      </c>
      <c r="E3815" s="44">
        <f>AUG!D316</f>
        <v/>
      </c>
      <c r="F3815" s="44">
        <f>AUG!E316</f>
        <v/>
      </c>
      <c r="G3815" s="44">
        <f>AUG!F316</f>
        <v/>
      </c>
      <c r="H3815" s="44">
        <f>AUG!G316</f>
        <v/>
      </c>
      <c r="I3815" s="45">
        <f>AUG!H316</f>
        <v/>
      </c>
      <c r="J3815" s="45">
        <f>AUG!I316</f>
        <v/>
      </c>
      <c r="K3815" s="44">
        <f>AUG!J316</f>
        <v/>
      </c>
      <c r="L3815" s="44">
        <f>AUG!K316</f>
        <v/>
      </c>
      <c r="M3815" s="46">
        <f>AUG!L316</f>
        <v/>
      </c>
      <c r="N3815" s="44">
        <f>AUG!M316</f>
        <v/>
      </c>
      <c r="O3815" s="44">
        <f>AUG!N316</f>
        <v/>
      </c>
      <c r="P3815" s="44">
        <f>AUG!O316</f>
        <v/>
      </c>
      <c r="Q3815" s="44">
        <f>AUG!P316</f>
        <v/>
      </c>
      <c r="R3815" s="44">
        <f>AUG!Q316</f>
        <v/>
      </c>
      <c r="S3815" s="46">
        <f>S3814+IF(X3815=0,0,M3815)</f>
        <v/>
      </c>
      <c r="T3815" s="47">
        <f>MAX(T3814,S3815)</f>
        <v/>
      </c>
      <c r="U3815" s="48">
        <f>S3815-T3815</f>
        <v/>
      </c>
      <c r="V3815" s="47">
        <f>IFERROR(SUMIFS(DATABASE!$M$5:$M$6004,DATABASE!$B$5:$B$6004,B3815,DATABASE!$X$5:$X$6004,1),0)</f>
        <v/>
      </c>
      <c r="W3815" s="31">
        <f>IFERROR(COUNTIFS(DATABASE!$B$5:$B$6004,B3815,DATABASE!$X$5:$X$6004,1),0)</f>
        <v/>
      </c>
      <c r="X3815" s="49">
        <f>--AND(ISNUMBER(B3815),C3815&lt;&gt;"",L3815&lt;&gt;"",M3815&lt;&gt;"")</f>
        <v/>
      </c>
    </row>
    <row r="3816" ht="15" customHeight="1" s="111">
      <c r="A3816" s="50" t="inlineStr">
        <is>
          <t>AUG</t>
        </is>
      </c>
      <c r="B3816" s="51">
        <f>AUG!A317</f>
        <v/>
      </c>
      <c r="C3816" s="52">
        <f>AUG!B317</f>
        <v/>
      </c>
      <c r="D3816" s="52">
        <f>AUG!C317</f>
        <v/>
      </c>
      <c r="E3816" s="52">
        <f>AUG!D317</f>
        <v/>
      </c>
      <c r="F3816" s="52">
        <f>AUG!E317</f>
        <v/>
      </c>
      <c r="G3816" s="52">
        <f>AUG!F317</f>
        <v/>
      </c>
      <c r="H3816" s="52">
        <f>AUG!G317</f>
        <v/>
      </c>
      <c r="I3816" s="53">
        <f>AUG!H317</f>
        <v/>
      </c>
      <c r="J3816" s="53">
        <f>AUG!I317</f>
        <v/>
      </c>
      <c r="K3816" s="52">
        <f>AUG!J317</f>
        <v/>
      </c>
      <c r="L3816" s="52">
        <f>AUG!K317</f>
        <v/>
      </c>
      <c r="M3816" s="54">
        <f>AUG!L317</f>
        <v/>
      </c>
      <c r="N3816" s="52">
        <f>AUG!M317</f>
        <v/>
      </c>
      <c r="O3816" s="52">
        <f>AUG!N317</f>
        <v/>
      </c>
      <c r="P3816" s="52">
        <f>AUG!O317</f>
        <v/>
      </c>
      <c r="Q3816" s="52">
        <f>AUG!P317</f>
        <v/>
      </c>
      <c r="R3816" s="52">
        <f>AUG!Q317</f>
        <v/>
      </c>
      <c r="S3816" s="54">
        <f>S3815+IF(X3816=0,0,M3816)</f>
        <v/>
      </c>
      <c r="T3816" s="55">
        <f>MAX(T3815,S3816)</f>
        <v/>
      </c>
      <c r="U3816" s="56">
        <f>S3816-T3816</f>
        <v/>
      </c>
      <c r="V3816" s="55">
        <f>IFERROR(SUMIFS(DATABASE!$M$5:$M$6004,DATABASE!$B$5:$B$6004,B3816,DATABASE!$X$5:$X$6004,1),0)</f>
        <v/>
      </c>
      <c r="W3816" s="57">
        <f>IFERROR(COUNTIFS(DATABASE!$B$5:$B$6004,B3816,DATABASE!$X$5:$X$6004,1),0)</f>
        <v/>
      </c>
      <c r="X3816" s="58">
        <f>--AND(ISNUMBER(B3816),C3816&lt;&gt;"",L3816&lt;&gt;"",M3816&lt;&gt;"")</f>
        <v/>
      </c>
    </row>
    <row r="3817" ht="15" customHeight="1" s="111">
      <c r="A3817" s="42" t="inlineStr">
        <is>
          <t>AUG</t>
        </is>
      </c>
      <c r="B3817" s="43">
        <f>AUG!A318</f>
        <v/>
      </c>
      <c r="C3817" s="44">
        <f>AUG!B318</f>
        <v/>
      </c>
      <c r="D3817" s="44">
        <f>AUG!C318</f>
        <v/>
      </c>
      <c r="E3817" s="44">
        <f>AUG!D318</f>
        <v/>
      </c>
      <c r="F3817" s="44">
        <f>AUG!E318</f>
        <v/>
      </c>
      <c r="G3817" s="44">
        <f>AUG!F318</f>
        <v/>
      </c>
      <c r="H3817" s="44">
        <f>AUG!G318</f>
        <v/>
      </c>
      <c r="I3817" s="45">
        <f>AUG!H318</f>
        <v/>
      </c>
      <c r="J3817" s="45">
        <f>AUG!I318</f>
        <v/>
      </c>
      <c r="K3817" s="44">
        <f>AUG!J318</f>
        <v/>
      </c>
      <c r="L3817" s="44">
        <f>AUG!K318</f>
        <v/>
      </c>
      <c r="M3817" s="46">
        <f>AUG!L318</f>
        <v/>
      </c>
      <c r="N3817" s="44">
        <f>AUG!M318</f>
        <v/>
      </c>
      <c r="O3817" s="44">
        <f>AUG!N318</f>
        <v/>
      </c>
      <c r="P3817" s="44">
        <f>AUG!O318</f>
        <v/>
      </c>
      <c r="Q3817" s="44">
        <f>AUG!P318</f>
        <v/>
      </c>
      <c r="R3817" s="44">
        <f>AUG!Q318</f>
        <v/>
      </c>
      <c r="S3817" s="46">
        <f>S3816+IF(X3817=0,0,M3817)</f>
        <v/>
      </c>
      <c r="T3817" s="47">
        <f>MAX(T3816,S3817)</f>
        <v/>
      </c>
      <c r="U3817" s="48">
        <f>S3817-T3817</f>
        <v/>
      </c>
      <c r="V3817" s="47">
        <f>IFERROR(SUMIFS(DATABASE!$M$5:$M$6004,DATABASE!$B$5:$B$6004,B3817,DATABASE!$X$5:$X$6004,1),0)</f>
        <v/>
      </c>
      <c r="W3817" s="31">
        <f>IFERROR(COUNTIFS(DATABASE!$B$5:$B$6004,B3817,DATABASE!$X$5:$X$6004,1),0)</f>
        <v/>
      </c>
      <c r="X3817" s="49">
        <f>--AND(ISNUMBER(B3817),C3817&lt;&gt;"",L3817&lt;&gt;"",M3817&lt;&gt;"")</f>
        <v/>
      </c>
    </row>
    <row r="3818" ht="15" customHeight="1" s="111">
      <c r="A3818" s="50" t="inlineStr">
        <is>
          <t>AUG</t>
        </is>
      </c>
      <c r="B3818" s="51">
        <f>AUG!A319</f>
        <v/>
      </c>
      <c r="C3818" s="52">
        <f>AUG!B319</f>
        <v/>
      </c>
      <c r="D3818" s="52">
        <f>AUG!C319</f>
        <v/>
      </c>
      <c r="E3818" s="52">
        <f>AUG!D319</f>
        <v/>
      </c>
      <c r="F3818" s="52">
        <f>AUG!E319</f>
        <v/>
      </c>
      <c r="G3818" s="52">
        <f>AUG!F319</f>
        <v/>
      </c>
      <c r="H3818" s="52">
        <f>AUG!G319</f>
        <v/>
      </c>
      <c r="I3818" s="53">
        <f>AUG!H319</f>
        <v/>
      </c>
      <c r="J3818" s="53">
        <f>AUG!I319</f>
        <v/>
      </c>
      <c r="K3818" s="52">
        <f>AUG!J319</f>
        <v/>
      </c>
      <c r="L3818" s="52">
        <f>AUG!K319</f>
        <v/>
      </c>
      <c r="M3818" s="54">
        <f>AUG!L319</f>
        <v/>
      </c>
      <c r="N3818" s="52">
        <f>AUG!M319</f>
        <v/>
      </c>
      <c r="O3818" s="52">
        <f>AUG!N319</f>
        <v/>
      </c>
      <c r="P3818" s="52">
        <f>AUG!O319</f>
        <v/>
      </c>
      <c r="Q3818" s="52">
        <f>AUG!P319</f>
        <v/>
      </c>
      <c r="R3818" s="52">
        <f>AUG!Q319</f>
        <v/>
      </c>
      <c r="S3818" s="54">
        <f>S3817+IF(X3818=0,0,M3818)</f>
        <v/>
      </c>
      <c r="T3818" s="55">
        <f>MAX(T3817,S3818)</f>
        <v/>
      </c>
      <c r="U3818" s="56">
        <f>S3818-T3818</f>
        <v/>
      </c>
      <c r="V3818" s="55">
        <f>IFERROR(SUMIFS(DATABASE!$M$5:$M$6004,DATABASE!$B$5:$B$6004,B3818,DATABASE!$X$5:$X$6004,1),0)</f>
        <v/>
      </c>
      <c r="W3818" s="57">
        <f>IFERROR(COUNTIFS(DATABASE!$B$5:$B$6004,B3818,DATABASE!$X$5:$X$6004,1),0)</f>
        <v/>
      </c>
      <c r="X3818" s="58">
        <f>--AND(ISNUMBER(B3818),C3818&lt;&gt;"",L3818&lt;&gt;"",M3818&lt;&gt;"")</f>
        <v/>
      </c>
    </row>
    <row r="3819" ht="15" customHeight="1" s="111">
      <c r="A3819" s="42" t="inlineStr">
        <is>
          <t>AUG</t>
        </is>
      </c>
      <c r="B3819" s="43">
        <f>AUG!A320</f>
        <v/>
      </c>
      <c r="C3819" s="44">
        <f>AUG!B320</f>
        <v/>
      </c>
      <c r="D3819" s="44">
        <f>AUG!C320</f>
        <v/>
      </c>
      <c r="E3819" s="44">
        <f>AUG!D320</f>
        <v/>
      </c>
      <c r="F3819" s="44">
        <f>AUG!E320</f>
        <v/>
      </c>
      <c r="G3819" s="44">
        <f>AUG!F320</f>
        <v/>
      </c>
      <c r="H3819" s="44">
        <f>AUG!G320</f>
        <v/>
      </c>
      <c r="I3819" s="45">
        <f>AUG!H320</f>
        <v/>
      </c>
      <c r="J3819" s="45">
        <f>AUG!I320</f>
        <v/>
      </c>
      <c r="K3819" s="44">
        <f>AUG!J320</f>
        <v/>
      </c>
      <c r="L3819" s="44">
        <f>AUG!K320</f>
        <v/>
      </c>
      <c r="M3819" s="46">
        <f>AUG!L320</f>
        <v/>
      </c>
      <c r="N3819" s="44">
        <f>AUG!M320</f>
        <v/>
      </c>
      <c r="O3819" s="44">
        <f>AUG!N320</f>
        <v/>
      </c>
      <c r="P3819" s="44">
        <f>AUG!O320</f>
        <v/>
      </c>
      <c r="Q3819" s="44">
        <f>AUG!P320</f>
        <v/>
      </c>
      <c r="R3819" s="44">
        <f>AUG!Q320</f>
        <v/>
      </c>
      <c r="S3819" s="46">
        <f>S3818+IF(X3819=0,0,M3819)</f>
        <v/>
      </c>
      <c r="T3819" s="47">
        <f>MAX(T3818,S3819)</f>
        <v/>
      </c>
      <c r="U3819" s="48">
        <f>S3819-T3819</f>
        <v/>
      </c>
      <c r="V3819" s="47">
        <f>IFERROR(SUMIFS(DATABASE!$M$5:$M$6004,DATABASE!$B$5:$B$6004,B3819,DATABASE!$X$5:$X$6004,1),0)</f>
        <v/>
      </c>
      <c r="W3819" s="31">
        <f>IFERROR(COUNTIFS(DATABASE!$B$5:$B$6004,B3819,DATABASE!$X$5:$X$6004,1),0)</f>
        <v/>
      </c>
      <c r="X3819" s="49">
        <f>--AND(ISNUMBER(B3819),C3819&lt;&gt;"",L3819&lt;&gt;"",M3819&lt;&gt;"")</f>
        <v/>
      </c>
    </row>
    <row r="3820" ht="15" customHeight="1" s="111">
      <c r="A3820" s="50" t="inlineStr">
        <is>
          <t>AUG</t>
        </is>
      </c>
      <c r="B3820" s="51">
        <f>AUG!A321</f>
        <v/>
      </c>
      <c r="C3820" s="52">
        <f>AUG!B321</f>
        <v/>
      </c>
      <c r="D3820" s="52">
        <f>AUG!C321</f>
        <v/>
      </c>
      <c r="E3820" s="52">
        <f>AUG!D321</f>
        <v/>
      </c>
      <c r="F3820" s="52">
        <f>AUG!E321</f>
        <v/>
      </c>
      <c r="G3820" s="52">
        <f>AUG!F321</f>
        <v/>
      </c>
      <c r="H3820" s="52">
        <f>AUG!G321</f>
        <v/>
      </c>
      <c r="I3820" s="53">
        <f>AUG!H321</f>
        <v/>
      </c>
      <c r="J3820" s="53">
        <f>AUG!I321</f>
        <v/>
      </c>
      <c r="K3820" s="52">
        <f>AUG!J321</f>
        <v/>
      </c>
      <c r="L3820" s="52">
        <f>AUG!K321</f>
        <v/>
      </c>
      <c r="M3820" s="54">
        <f>AUG!L321</f>
        <v/>
      </c>
      <c r="N3820" s="52">
        <f>AUG!M321</f>
        <v/>
      </c>
      <c r="O3820" s="52">
        <f>AUG!N321</f>
        <v/>
      </c>
      <c r="P3820" s="52">
        <f>AUG!O321</f>
        <v/>
      </c>
      <c r="Q3820" s="52">
        <f>AUG!P321</f>
        <v/>
      </c>
      <c r="R3820" s="52">
        <f>AUG!Q321</f>
        <v/>
      </c>
      <c r="S3820" s="54">
        <f>S3819+IF(X3820=0,0,M3820)</f>
        <v/>
      </c>
      <c r="T3820" s="55">
        <f>MAX(T3819,S3820)</f>
        <v/>
      </c>
      <c r="U3820" s="56">
        <f>S3820-T3820</f>
        <v/>
      </c>
      <c r="V3820" s="55">
        <f>IFERROR(SUMIFS(DATABASE!$M$5:$M$6004,DATABASE!$B$5:$B$6004,B3820,DATABASE!$X$5:$X$6004,1),0)</f>
        <v/>
      </c>
      <c r="W3820" s="57">
        <f>IFERROR(COUNTIFS(DATABASE!$B$5:$B$6004,B3820,DATABASE!$X$5:$X$6004,1),0)</f>
        <v/>
      </c>
      <c r="X3820" s="58">
        <f>--AND(ISNUMBER(B3820),C3820&lt;&gt;"",L3820&lt;&gt;"",M3820&lt;&gt;"")</f>
        <v/>
      </c>
    </row>
    <row r="3821" ht="15" customHeight="1" s="111">
      <c r="A3821" s="42" t="inlineStr">
        <is>
          <t>AUG</t>
        </is>
      </c>
      <c r="B3821" s="43">
        <f>AUG!A322</f>
        <v/>
      </c>
      <c r="C3821" s="44">
        <f>AUG!B322</f>
        <v/>
      </c>
      <c r="D3821" s="44">
        <f>AUG!C322</f>
        <v/>
      </c>
      <c r="E3821" s="44">
        <f>AUG!D322</f>
        <v/>
      </c>
      <c r="F3821" s="44">
        <f>AUG!E322</f>
        <v/>
      </c>
      <c r="G3821" s="44">
        <f>AUG!F322</f>
        <v/>
      </c>
      <c r="H3821" s="44">
        <f>AUG!G322</f>
        <v/>
      </c>
      <c r="I3821" s="45">
        <f>AUG!H322</f>
        <v/>
      </c>
      <c r="J3821" s="45">
        <f>AUG!I322</f>
        <v/>
      </c>
      <c r="K3821" s="44">
        <f>AUG!J322</f>
        <v/>
      </c>
      <c r="L3821" s="44">
        <f>AUG!K322</f>
        <v/>
      </c>
      <c r="M3821" s="46">
        <f>AUG!L322</f>
        <v/>
      </c>
      <c r="N3821" s="44">
        <f>AUG!M322</f>
        <v/>
      </c>
      <c r="O3821" s="44">
        <f>AUG!N322</f>
        <v/>
      </c>
      <c r="P3821" s="44">
        <f>AUG!O322</f>
        <v/>
      </c>
      <c r="Q3821" s="44">
        <f>AUG!P322</f>
        <v/>
      </c>
      <c r="R3821" s="44">
        <f>AUG!Q322</f>
        <v/>
      </c>
      <c r="S3821" s="46">
        <f>S3820+IF(X3821=0,0,M3821)</f>
        <v/>
      </c>
      <c r="T3821" s="47">
        <f>MAX(T3820,S3821)</f>
        <v/>
      </c>
      <c r="U3821" s="48">
        <f>S3821-T3821</f>
        <v/>
      </c>
      <c r="V3821" s="47">
        <f>IFERROR(SUMIFS(DATABASE!$M$5:$M$6004,DATABASE!$B$5:$B$6004,B3821,DATABASE!$X$5:$X$6004,1),0)</f>
        <v/>
      </c>
      <c r="W3821" s="31">
        <f>IFERROR(COUNTIFS(DATABASE!$B$5:$B$6004,B3821,DATABASE!$X$5:$X$6004,1),0)</f>
        <v/>
      </c>
      <c r="X3821" s="49">
        <f>--AND(ISNUMBER(B3821),C3821&lt;&gt;"",L3821&lt;&gt;"",M3821&lt;&gt;"")</f>
        <v/>
      </c>
    </row>
    <row r="3822" ht="15" customHeight="1" s="111">
      <c r="A3822" s="50" t="inlineStr">
        <is>
          <t>AUG</t>
        </is>
      </c>
      <c r="B3822" s="51">
        <f>AUG!A323</f>
        <v/>
      </c>
      <c r="C3822" s="52">
        <f>AUG!B323</f>
        <v/>
      </c>
      <c r="D3822" s="52">
        <f>AUG!C323</f>
        <v/>
      </c>
      <c r="E3822" s="52">
        <f>AUG!D323</f>
        <v/>
      </c>
      <c r="F3822" s="52">
        <f>AUG!E323</f>
        <v/>
      </c>
      <c r="G3822" s="52">
        <f>AUG!F323</f>
        <v/>
      </c>
      <c r="H3822" s="52">
        <f>AUG!G323</f>
        <v/>
      </c>
      <c r="I3822" s="53">
        <f>AUG!H323</f>
        <v/>
      </c>
      <c r="J3822" s="53">
        <f>AUG!I323</f>
        <v/>
      </c>
      <c r="K3822" s="52">
        <f>AUG!J323</f>
        <v/>
      </c>
      <c r="L3822" s="52">
        <f>AUG!K323</f>
        <v/>
      </c>
      <c r="M3822" s="54">
        <f>AUG!L323</f>
        <v/>
      </c>
      <c r="N3822" s="52">
        <f>AUG!M323</f>
        <v/>
      </c>
      <c r="O3822" s="52">
        <f>AUG!N323</f>
        <v/>
      </c>
      <c r="P3822" s="52">
        <f>AUG!O323</f>
        <v/>
      </c>
      <c r="Q3822" s="52">
        <f>AUG!P323</f>
        <v/>
      </c>
      <c r="R3822" s="52">
        <f>AUG!Q323</f>
        <v/>
      </c>
      <c r="S3822" s="54">
        <f>S3821+IF(X3822=0,0,M3822)</f>
        <v/>
      </c>
      <c r="T3822" s="55">
        <f>MAX(T3821,S3822)</f>
        <v/>
      </c>
      <c r="U3822" s="56">
        <f>S3822-T3822</f>
        <v/>
      </c>
      <c r="V3822" s="55">
        <f>IFERROR(SUMIFS(DATABASE!$M$5:$M$6004,DATABASE!$B$5:$B$6004,B3822,DATABASE!$X$5:$X$6004,1),0)</f>
        <v/>
      </c>
      <c r="W3822" s="57">
        <f>IFERROR(COUNTIFS(DATABASE!$B$5:$B$6004,B3822,DATABASE!$X$5:$X$6004,1),0)</f>
        <v/>
      </c>
      <c r="X3822" s="58">
        <f>--AND(ISNUMBER(B3822),C3822&lt;&gt;"",L3822&lt;&gt;"",M3822&lt;&gt;"")</f>
        <v/>
      </c>
    </row>
    <row r="3823" ht="15" customHeight="1" s="111">
      <c r="A3823" s="42" t="inlineStr">
        <is>
          <t>AUG</t>
        </is>
      </c>
      <c r="B3823" s="43">
        <f>AUG!A324</f>
        <v/>
      </c>
      <c r="C3823" s="44">
        <f>AUG!B324</f>
        <v/>
      </c>
      <c r="D3823" s="44">
        <f>AUG!C324</f>
        <v/>
      </c>
      <c r="E3823" s="44">
        <f>AUG!D324</f>
        <v/>
      </c>
      <c r="F3823" s="44">
        <f>AUG!E324</f>
        <v/>
      </c>
      <c r="G3823" s="44">
        <f>AUG!F324</f>
        <v/>
      </c>
      <c r="H3823" s="44">
        <f>AUG!G324</f>
        <v/>
      </c>
      <c r="I3823" s="45">
        <f>AUG!H324</f>
        <v/>
      </c>
      <c r="J3823" s="45">
        <f>AUG!I324</f>
        <v/>
      </c>
      <c r="K3823" s="44">
        <f>AUG!J324</f>
        <v/>
      </c>
      <c r="L3823" s="44">
        <f>AUG!K324</f>
        <v/>
      </c>
      <c r="M3823" s="46">
        <f>AUG!L324</f>
        <v/>
      </c>
      <c r="N3823" s="44">
        <f>AUG!M324</f>
        <v/>
      </c>
      <c r="O3823" s="44">
        <f>AUG!N324</f>
        <v/>
      </c>
      <c r="P3823" s="44">
        <f>AUG!O324</f>
        <v/>
      </c>
      <c r="Q3823" s="44">
        <f>AUG!P324</f>
        <v/>
      </c>
      <c r="R3823" s="44">
        <f>AUG!Q324</f>
        <v/>
      </c>
      <c r="S3823" s="46">
        <f>S3822+IF(X3823=0,0,M3823)</f>
        <v/>
      </c>
      <c r="T3823" s="47">
        <f>MAX(T3822,S3823)</f>
        <v/>
      </c>
      <c r="U3823" s="48">
        <f>S3823-T3823</f>
        <v/>
      </c>
      <c r="V3823" s="47">
        <f>IFERROR(SUMIFS(DATABASE!$M$5:$M$6004,DATABASE!$B$5:$B$6004,B3823,DATABASE!$X$5:$X$6004,1),0)</f>
        <v/>
      </c>
      <c r="W3823" s="31">
        <f>IFERROR(COUNTIFS(DATABASE!$B$5:$B$6004,B3823,DATABASE!$X$5:$X$6004,1),0)</f>
        <v/>
      </c>
      <c r="X3823" s="49">
        <f>--AND(ISNUMBER(B3823),C3823&lt;&gt;"",L3823&lt;&gt;"",M3823&lt;&gt;"")</f>
        <v/>
      </c>
    </row>
    <row r="3824" ht="15" customHeight="1" s="111">
      <c r="A3824" s="50" t="inlineStr">
        <is>
          <t>AUG</t>
        </is>
      </c>
      <c r="B3824" s="51">
        <f>AUG!A325</f>
        <v/>
      </c>
      <c r="C3824" s="52">
        <f>AUG!B325</f>
        <v/>
      </c>
      <c r="D3824" s="52">
        <f>AUG!C325</f>
        <v/>
      </c>
      <c r="E3824" s="52">
        <f>AUG!D325</f>
        <v/>
      </c>
      <c r="F3824" s="52">
        <f>AUG!E325</f>
        <v/>
      </c>
      <c r="G3824" s="52">
        <f>AUG!F325</f>
        <v/>
      </c>
      <c r="H3824" s="52">
        <f>AUG!G325</f>
        <v/>
      </c>
      <c r="I3824" s="53">
        <f>AUG!H325</f>
        <v/>
      </c>
      <c r="J3824" s="53">
        <f>AUG!I325</f>
        <v/>
      </c>
      <c r="K3824" s="52">
        <f>AUG!J325</f>
        <v/>
      </c>
      <c r="L3824" s="52">
        <f>AUG!K325</f>
        <v/>
      </c>
      <c r="M3824" s="54">
        <f>AUG!L325</f>
        <v/>
      </c>
      <c r="N3824" s="52">
        <f>AUG!M325</f>
        <v/>
      </c>
      <c r="O3824" s="52">
        <f>AUG!N325</f>
        <v/>
      </c>
      <c r="P3824" s="52">
        <f>AUG!O325</f>
        <v/>
      </c>
      <c r="Q3824" s="52">
        <f>AUG!P325</f>
        <v/>
      </c>
      <c r="R3824" s="52">
        <f>AUG!Q325</f>
        <v/>
      </c>
      <c r="S3824" s="54">
        <f>S3823+IF(X3824=0,0,M3824)</f>
        <v/>
      </c>
      <c r="T3824" s="55">
        <f>MAX(T3823,S3824)</f>
        <v/>
      </c>
      <c r="U3824" s="56">
        <f>S3824-T3824</f>
        <v/>
      </c>
      <c r="V3824" s="55">
        <f>IFERROR(SUMIFS(DATABASE!$M$5:$M$6004,DATABASE!$B$5:$B$6004,B3824,DATABASE!$X$5:$X$6004,1),0)</f>
        <v/>
      </c>
      <c r="W3824" s="57">
        <f>IFERROR(COUNTIFS(DATABASE!$B$5:$B$6004,B3824,DATABASE!$X$5:$X$6004,1),0)</f>
        <v/>
      </c>
      <c r="X3824" s="58">
        <f>--AND(ISNUMBER(B3824),C3824&lt;&gt;"",L3824&lt;&gt;"",M3824&lt;&gt;"")</f>
        <v/>
      </c>
    </row>
    <row r="3825" ht="15" customHeight="1" s="111">
      <c r="A3825" s="42" t="inlineStr">
        <is>
          <t>AUG</t>
        </is>
      </c>
      <c r="B3825" s="43">
        <f>AUG!A326</f>
        <v/>
      </c>
      <c r="C3825" s="44">
        <f>AUG!B326</f>
        <v/>
      </c>
      <c r="D3825" s="44">
        <f>AUG!C326</f>
        <v/>
      </c>
      <c r="E3825" s="44">
        <f>AUG!D326</f>
        <v/>
      </c>
      <c r="F3825" s="44">
        <f>AUG!E326</f>
        <v/>
      </c>
      <c r="G3825" s="44">
        <f>AUG!F326</f>
        <v/>
      </c>
      <c r="H3825" s="44">
        <f>AUG!G326</f>
        <v/>
      </c>
      <c r="I3825" s="45">
        <f>AUG!H326</f>
        <v/>
      </c>
      <c r="J3825" s="45">
        <f>AUG!I326</f>
        <v/>
      </c>
      <c r="K3825" s="44">
        <f>AUG!J326</f>
        <v/>
      </c>
      <c r="L3825" s="44">
        <f>AUG!K326</f>
        <v/>
      </c>
      <c r="M3825" s="46">
        <f>AUG!L326</f>
        <v/>
      </c>
      <c r="N3825" s="44">
        <f>AUG!M326</f>
        <v/>
      </c>
      <c r="O3825" s="44">
        <f>AUG!N326</f>
        <v/>
      </c>
      <c r="P3825" s="44">
        <f>AUG!O326</f>
        <v/>
      </c>
      <c r="Q3825" s="44">
        <f>AUG!P326</f>
        <v/>
      </c>
      <c r="R3825" s="44">
        <f>AUG!Q326</f>
        <v/>
      </c>
      <c r="S3825" s="46">
        <f>S3824+IF(X3825=0,0,M3825)</f>
        <v/>
      </c>
      <c r="T3825" s="47">
        <f>MAX(T3824,S3825)</f>
        <v/>
      </c>
      <c r="U3825" s="48">
        <f>S3825-T3825</f>
        <v/>
      </c>
      <c r="V3825" s="47">
        <f>IFERROR(SUMIFS(DATABASE!$M$5:$M$6004,DATABASE!$B$5:$B$6004,B3825,DATABASE!$X$5:$X$6004,1),0)</f>
        <v/>
      </c>
      <c r="W3825" s="31">
        <f>IFERROR(COUNTIFS(DATABASE!$B$5:$B$6004,B3825,DATABASE!$X$5:$X$6004,1),0)</f>
        <v/>
      </c>
      <c r="X3825" s="49">
        <f>--AND(ISNUMBER(B3825),C3825&lt;&gt;"",L3825&lt;&gt;"",M3825&lt;&gt;"")</f>
        <v/>
      </c>
    </row>
    <row r="3826" ht="15" customHeight="1" s="111">
      <c r="A3826" s="50" t="inlineStr">
        <is>
          <t>AUG</t>
        </is>
      </c>
      <c r="B3826" s="51">
        <f>AUG!A327</f>
        <v/>
      </c>
      <c r="C3826" s="52">
        <f>AUG!B327</f>
        <v/>
      </c>
      <c r="D3826" s="52">
        <f>AUG!C327</f>
        <v/>
      </c>
      <c r="E3826" s="52">
        <f>AUG!D327</f>
        <v/>
      </c>
      <c r="F3826" s="52">
        <f>AUG!E327</f>
        <v/>
      </c>
      <c r="G3826" s="52">
        <f>AUG!F327</f>
        <v/>
      </c>
      <c r="H3826" s="52">
        <f>AUG!G327</f>
        <v/>
      </c>
      <c r="I3826" s="53">
        <f>AUG!H327</f>
        <v/>
      </c>
      <c r="J3826" s="53">
        <f>AUG!I327</f>
        <v/>
      </c>
      <c r="K3826" s="52">
        <f>AUG!J327</f>
        <v/>
      </c>
      <c r="L3826" s="52">
        <f>AUG!K327</f>
        <v/>
      </c>
      <c r="M3826" s="54">
        <f>AUG!L327</f>
        <v/>
      </c>
      <c r="N3826" s="52">
        <f>AUG!M327</f>
        <v/>
      </c>
      <c r="O3826" s="52">
        <f>AUG!N327</f>
        <v/>
      </c>
      <c r="P3826" s="52">
        <f>AUG!O327</f>
        <v/>
      </c>
      <c r="Q3826" s="52">
        <f>AUG!P327</f>
        <v/>
      </c>
      <c r="R3826" s="52">
        <f>AUG!Q327</f>
        <v/>
      </c>
      <c r="S3826" s="54">
        <f>S3825+IF(X3826=0,0,M3826)</f>
        <v/>
      </c>
      <c r="T3826" s="55">
        <f>MAX(T3825,S3826)</f>
        <v/>
      </c>
      <c r="U3826" s="56">
        <f>S3826-T3826</f>
        <v/>
      </c>
      <c r="V3826" s="55">
        <f>IFERROR(SUMIFS(DATABASE!$M$5:$M$6004,DATABASE!$B$5:$B$6004,B3826,DATABASE!$X$5:$X$6004,1),0)</f>
        <v/>
      </c>
      <c r="W3826" s="57">
        <f>IFERROR(COUNTIFS(DATABASE!$B$5:$B$6004,B3826,DATABASE!$X$5:$X$6004,1),0)</f>
        <v/>
      </c>
      <c r="X3826" s="58">
        <f>--AND(ISNUMBER(B3826),C3826&lt;&gt;"",L3826&lt;&gt;"",M3826&lt;&gt;"")</f>
        <v/>
      </c>
    </row>
    <row r="3827" ht="15" customHeight="1" s="111">
      <c r="A3827" s="42" t="inlineStr">
        <is>
          <t>AUG</t>
        </is>
      </c>
      <c r="B3827" s="43">
        <f>AUG!A328</f>
        <v/>
      </c>
      <c r="C3827" s="44">
        <f>AUG!B328</f>
        <v/>
      </c>
      <c r="D3827" s="44">
        <f>AUG!C328</f>
        <v/>
      </c>
      <c r="E3827" s="44">
        <f>AUG!D328</f>
        <v/>
      </c>
      <c r="F3827" s="44">
        <f>AUG!E328</f>
        <v/>
      </c>
      <c r="G3827" s="44">
        <f>AUG!F328</f>
        <v/>
      </c>
      <c r="H3827" s="44">
        <f>AUG!G328</f>
        <v/>
      </c>
      <c r="I3827" s="45">
        <f>AUG!H328</f>
        <v/>
      </c>
      <c r="J3827" s="45">
        <f>AUG!I328</f>
        <v/>
      </c>
      <c r="K3827" s="44">
        <f>AUG!J328</f>
        <v/>
      </c>
      <c r="L3827" s="44">
        <f>AUG!K328</f>
        <v/>
      </c>
      <c r="M3827" s="46">
        <f>AUG!L328</f>
        <v/>
      </c>
      <c r="N3827" s="44">
        <f>AUG!M328</f>
        <v/>
      </c>
      <c r="O3827" s="44">
        <f>AUG!N328</f>
        <v/>
      </c>
      <c r="P3827" s="44">
        <f>AUG!O328</f>
        <v/>
      </c>
      <c r="Q3827" s="44">
        <f>AUG!P328</f>
        <v/>
      </c>
      <c r="R3827" s="44">
        <f>AUG!Q328</f>
        <v/>
      </c>
      <c r="S3827" s="46">
        <f>S3826+IF(X3827=0,0,M3827)</f>
        <v/>
      </c>
      <c r="T3827" s="47">
        <f>MAX(T3826,S3827)</f>
        <v/>
      </c>
      <c r="U3827" s="48">
        <f>S3827-T3827</f>
        <v/>
      </c>
      <c r="V3827" s="47">
        <f>IFERROR(SUMIFS(DATABASE!$M$5:$M$6004,DATABASE!$B$5:$B$6004,B3827,DATABASE!$X$5:$X$6004,1),0)</f>
        <v/>
      </c>
      <c r="W3827" s="31">
        <f>IFERROR(COUNTIFS(DATABASE!$B$5:$B$6004,B3827,DATABASE!$X$5:$X$6004,1),0)</f>
        <v/>
      </c>
      <c r="X3827" s="49">
        <f>--AND(ISNUMBER(B3827),C3827&lt;&gt;"",L3827&lt;&gt;"",M3827&lt;&gt;"")</f>
        <v/>
      </c>
    </row>
    <row r="3828" ht="15" customHeight="1" s="111">
      <c r="A3828" s="50" t="inlineStr">
        <is>
          <t>AUG</t>
        </is>
      </c>
      <c r="B3828" s="51">
        <f>AUG!A329</f>
        <v/>
      </c>
      <c r="C3828" s="52">
        <f>AUG!B329</f>
        <v/>
      </c>
      <c r="D3828" s="52">
        <f>AUG!C329</f>
        <v/>
      </c>
      <c r="E3828" s="52">
        <f>AUG!D329</f>
        <v/>
      </c>
      <c r="F3828" s="52">
        <f>AUG!E329</f>
        <v/>
      </c>
      <c r="G3828" s="52">
        <f>AUG!F329</f>
        <v/>
      </c>
      <c r="H3828" s="52">
        <f>AUG!G329</f>
        <v/>
      </c>
      <c r="I3828" s="53">
        <f>AUG!H329</f>
        <v/>
      </c>
      <c r="J3828" s="53">
        <f>AUG!I329</f>
        <v/>
      </c>
      <c r="K3828" s="52">
        <f>AUG!J329</f>
        <v/>
      </c>
      <c r="L3828" s="52">
        <f>AUG!K329</f>
        <v/>
      </c>
      <c r="M3828" s="54">
        <f>AUG!L329</f>
        <v/>
      </c>
      <c r="N3828" s="52">
        <f>AUG!M329</f>
        <v/>
      </c>
      <c r="O3828" s="52">
        <f>AUG!N329</f>
        <v/>
      </c>
      <c r="P3828" s="52">
        <f>AUG!O329</f>
        <v/>
      </c>
      <c r="Q3828" s="52">
        <f>AUG!P329</f>
        <v/>
      </c>
      <c r="R3828" s="52">
        <f>AUG!Q329</f>
        <v/>
      </c>
      <c r="S3828" s="54">
        <f>S3827+IF(X3828=0,0,M3828)</f>
        <v/>
      </c>
      <c r="T3828" s="55">
        <f>MAX(T3827,S3828)</f>
        <v/>
      </c>
      <c r="U3828" s="56">
        <f>S3828-T3828</f>
        <v/>
      </c>
      <c r="V3828" s="55">
        <f>IFERROR(SUMIFS(DATABASE!$M$5:$M$6004,DATABASE!$B$5:$B$6004,B3828,DATABASE!$X$5:$X$6004,1),0)</f>
        <v/>
      </c>
      <c r="W3828" s="57">
        <f>IFERROR(COUNTIFS(DATABASE!$B$5:$B$6004,B3828,DATABASE!$X$5:$X$6004,1),0)</f>
        <v/>
      </c>
      <c r="X3828" s="58">
        <f>--AND(ISNUMBER(B3828),C3828&lt;&gt;"",L3828&lt;&gt;"",M3828&lt;&gt;"")</f>
        <v/>
      </c>
    </row>
    <row r="3829" ht="15" customHeight="1" s="111">
      <c r="A3829" s="42" t="inlineStr">
        <is>
          <t>AUG</t>
        </is>
      </c>
      <c r="B3829" s="43">
        <f>AUG!A330</f>
        <v/>
      </c>
      <c r="C3829" s="44">
        <f>AUG!B330</f>
        <v/>
      </c>
      <c r="D3829" s="44">
        <f>AUG!C330</f>
        <v/>
      </c>
      <c r="E3829" s="44">
        <f>AUG!D330</f>
        <v/>
      </c>
      <c r="F3829" s="44">
        <f>AUG!E330</f>
        <v/>
      </c>
      <c r="G3829" s="44">
        <f>AUG!F330</f>
        <v/>
      </c>
      <c r="H3829" s="44">
        <f>AUG!G330</f>
        <v/>
      </c>
      <c r="I3829" s="45">
        <f>AUG!H330</f>
        <v/>
      </c>
      <c r="J3829" s="45">
        <f>AUG!I330</f>
        <v/>
      </c>
      <c r="K3829" s="44">
        <f>AUG!J330</f>
        <v/>
      </c>
      <c r="L3829" s="44">
        <f>AUG!K330</f>
        <v/>
      </c>
      <c r="M3829" s="46">
        <f>AUG!L330</f>
        <v/>
      </c>
      <c r="N3829" s="44">
        <f>AUG!M330</f>
        <v/>
      </c>
      <c r="O3829" s="44">
        <f>AUG!N330</f>
        <v/>
      </c>
      <c r="P3829" s="44">
        <f>AUG!O330</f>
        <v/>
      </c>
      <c r="Q3829" s="44">
        <f>AUG!P330</f>
        <v/>
      </c>
      <c r="R3829" s="44">
        <f>AUG!Q330</f>
        <v/>
      </c>
      <c r="S3829" s="46">
        <f>S3828+IF(X3829=0,0,M3829)</f>
        <v/>
      </c>
      <c r="T3829" s="47">
        <f>MAX(T3828,S3829)</f>
        <v/>
      </c>
      <c r="U3829" s="48">
        <f>S3829-T3829</f>
        <v/>
      </c>
      <c r="V3829" s="47">
        <f>IFERROR(SUMIFS(DATABASE!$M$5:$M$6004,DATABASE!$B$5:$B$6004,B3829,DATABASE!$X$5:$X$6004,1),0)</f>
        <v/>
      </c>
      <c r="W3829" s="31">
        <f>IFERROR(COUNTIFS(DATABASE!$B$5:$B$6004,B3829,DATABASE!$X$5:$X$6004,1),0)</f>
        <v/>
      </c>
      <c r="X3829" s="49">
        <f>--AND(ISNUMBER(B3829),C3829&lt;&gt;"",L3829&lt;&gt;"",M3829&lt;&gt;"")</f>
        <v/>
      </c>
    </row>
    <row r="3830" ht="15" customHeight="1" s="111">
      <c r="A3830" s="50" t="inlineStr">
        <is>
          <t>AUG</t>
        </is>
      </c>
      <c r="B3830" s="51">
        <f>AUG!A331</f>
        <v/>
      </c>
      <c r="C3830" s="52">
        <f>AUG!B331</f>
        <v/>
      </c>
      <c r="D3830" s="52">
        <f>AUG!C331</f>
        <v/>
      </c>
      <c r="E3830" s="52">
        <f>AUG!D331</f>
        <v/>
      </c>
      <c r="F3830" s="52">
        <f>AUG!E331</f>
        <v/>
      </c>
      <c r="G3830" s="52">
        <f>AUG!F331</f>
        <v/>
      </c>
      <c r="H3830" s="52">
        <f>AUG!G331</f>
        <v/>
      </c>
      <c r="I3830" s="53">
        <f>AUG!H331</f>
        <v/>
      </c>
      <c r="J3830" s="53">
        <f>AUG!I331</f>
        <v/>
      </c>
      <c r="K3830" s="52">
        <f>AUG!J331</f>
        <v/>
      </c>
      <c r="L3830" s="52">
        <f>AUG!K331</f>
        <v/>
      </c>
      <c r="M3830" s="54">
        <f>AUG!L331</f>
        <v/>
      </c>
      <c r="N3830" s="52">
        <f>AUG!M331</f>
        <v/>
      </c>
      <c r="O3830" s="52">
        <f>AUG!N331</f>
        <v/>
      </c>
      <c r="P3830" s="52">
        <f>AUG!O331</f>
        <v/>
      </c>
      <c r="Q3830" s="52">
        <f>AUG!P331</f>
        <v/>
      </c>
      <c r="R3830" s="52">
        <f>AUG!Q331</f>
        <v/>
      </c>
      <c r="S3830" s="54">
        <f>S3829+IF(X3830=0,0,M3830)</f>
        <v/>
      </c>
      <c r="T3830" s="55">
        <f>MAX(T3829,S3830)</f>
        <v/>
      </c>
      <c r="U3830" s="56">
        <f>S3830-T3830</f>
        <v/>
      </c>
      <c r="V3830" s="55">
        <f>IFERROR(SUMIFS(DATABASE!$M$5:$M$6004,DATABASE!$B$5:$B$6004,B3830,DATABASE!$X$5:$X$6004,1),0)</f>
        <v/>
      </c>
      <c r="W3830" s="57">
        <f>IFERROR(COUNTIFS(DATABASE!$B$5:$B$6004,B3830,DATABASE!$X$5:$X$6004,1),0)</f>
        <v/>
      </c>
      <c r="X3830" s="58">
        <f>--AND(ISNUMBER(B3830),C3830&lt;&gt;"",L3830&lt;&gt;"",M3830&lt;&gt;"")</f>
        <v/>
      </c>
    </row>
    <row r="3831" ht="15" customHeight="1" s="111">
      <c r="A3831" s="42" t="inlineStr">
        <is>
          <t>AUG</t>
        </is>
      </c>
      <c r="B3831" s="43">
        <f>AUG!A332</f>
        <v/>
      </c>
      <c r="C3831" s="44">
        <f>AUG!B332</f>
        <v/>
      </c>
      <c r="D3831" s="44">
        <f>AUG!C332</f>
        <v/>
      </c>
      <c r="E3831" s="44">
        <f>AUG!D332</f>
        <v/>
      </c>
      <c r="F3831" s="44">
        <f>AUG!E332</f>
        <v/>
      </c>
      <c r="G3831" s="44">
        <f>AUG!F332</f>
        <v/>
      </c>
      <c r="H3831" s="44">
        <f>AUG!G332</f>
        <v/>
      </c>
      <c r="I3831" s="45">
        <f>AUG!H332</f>
        <v/>
      </c>
      <c r="J3831" s="45">
        <f>AUG!I332</f>
        <v/>
      </c>
      <c r="K3831" s="44">
        <f>AUG!J332</f>
        <v/>
      </c>
      <c r="L3831" s="44">
        <f>AUG!K332</f>
        <v/>
      </c>
      <c r="M3831" s="46">
        <f>AUG!L332</f>
        <v/>
      </c>
      <c r="N3831" s="44">
        <f>AUG!M332</f>
        <v/>
      </c>
      <c r="O3831" s="44">
        <f>AUG!N332</f>
        <v/>
      </c>
      <c r="P3831" s="44">
        <f>AUG!O332</f>
        <v/>
      </c>
      <c r="Q3831" s="44">
        <f>AUG!P332</f>
        <v/>
      </c>
      <c r="R3831" s="44">
        <f>AUG!Q332</f>
        <v/>
      </c>
      <c r="S3831" s="46">
        <f>S3830+IF(X3831=0,0,M3831)</f>
        <v/>
      </c>
      <c r="T3831" s="47">
        <f>MAX(T3830,S3831)</f>
        <v/>
      </c>
      <c r="U3831" s="48">
        <f>S3831-T3831</f>
        <v/>
      </c>
      <c r="V3831" s="47">
        <f>IFERROR(SUMIFS(DATABASE!$M$5:$M$6004,DATABASE!$B$5:$B$6004,B3831,DATABASE!$X$5:$X$6004,1),0)</f>
        <v/>
      </c>
      <c r="W3831" s="31">
        <f>IFERROR(COUNTIFS(DATABASE!$B$5:$B$6004,B3831,DATABASE!$X$5:$X$6004,1),0)</f>
        <v/>
      </c>
      <c r="X3831" s="49">
        <f>--AND(ISNUMBER(B3831),C3831&lt;&gt;"",L3831&lt;&gt;"",M3831&lt;&gt;"")</f>
        <v/>
      </c>
    </row>
    <row r="3832" ht="15" customHeight="1" s="111">
      <c r="A3832" s="50" t="inlineStr">
        <is>
          <t>AUG</t>
        </is>
      </c>
      <c r="B3832" s="51">
        <f>AUG!A333</f>
        <v/>
      </c>
      <c r="C3832" s="52">
        <f>AUG!B333</f>
        <v/>
      </c>
      <c r="D3832" s="52">
        <f>AUG!C333</f>
        <v/>
      </c>
      <c r="E3832" s="52">
        <f>AUG!D333</f>
        <v/>
      </c>
      <c r="F3832" s="52">
        <f>AUG!E333</f>
        <v/>
      </c>
      <c r="G3832" s="52">
        <f>AUG!F333</f>
        <v/>
      </c>
      <c r="H3832" s="52">
        <f>AUG!G333</f>
        <v/>
      </c>
      <c r="I3832" s="53">
        <f>AUG!H333</f>
        <v/>
      </c>
      <c r="J3832" s="53">
        <f>AUG!I333</f>
        <v/>
      </c>
      <c r="K3832" s="52">
        <f>AUG!J333</f>
        <v/>
      </c>
      <c r="L3832" s="52">
        <f>AUG!K333</f>
        <v/>
      </c>
      <c r="M3832" s="54">
        <f>AUG!L333</f>
        <v/>
      </c>
      <c r="N3832" s="52">
        <f>AUG!M333</f>
        <v/>
      </c>
      <c r="O3832" s="52">
        <f>AUG!N333</f>
        <v/>
      </c>
      <c r="P3832" s="52">
        <f>AUG!O333</f>
        <v/>
      </c>
      <c r="Q3832" s="52">
        <f>AUG!P333</f>
        <v/>
      </c>
      <c r="R3832" s="52">
        <f>AUG!Q333</f>
        <v/>
      </c>
      <c r="S3832" s="54">
        <f>S3831+IF(X3832=0,0,M3832)</f>
        <v/>
      </c>
      <c r="T3832" s="55">
        <f>MAX(T3831,S3832)</f>
        <v/>
      </c>
      <c r="U3832" s="56">
        <f>S3832-T3832</f>
        <v/>
      </c>
      <c r="V3832" s="55">
        <f>IFERROR(SUMIFS(DATABASE!$M$5:$M$6004,DATABASE!$B$5:$B$6004,B3832,DATABASE!$X$5:$X$6004,1),0)</f>
        <v/>
      </c>
      <c r="W3832" s="57">
        <f>IFERROR(COUNTIFS(DATABASE!$B$5:$B$6004,B3832,DATABASE!$X$5:$X$6004,1),0)</f>
        <v/>
      </c>
      <c r="X3832" s="58">
        <f>--AND(ISNUMBER(B3832),C3832&lt;&gt;"",L3832&lt;&gt;"",M3832&lt;&gt;"")</f>
        <v/>
      </c>
    </row>
    <row r="3833" ht="15" customHeight="1" s="111">
      <c r="A3833" s="42" t="inlineStr">
        <is>
          <t>AUG</t>
        </is>
      </c>
      <c r="B3833" s="43">
        <f>AUG!A334</f>
        <v/>
      </c>
      <c r="C3833" s="44">
        <f>AUG!B334</f>
        <v/>
      </c>
      <c r="D3833" s="44">
        <f>AUG!C334</f>
        <v/>
      </c>
      <c r="E3833" s="44">
        <f>AUG!D334</f>
        <v/>
      </c>
      <c r="F3833" s="44">
        <f>AUG!E334</f>
        <v/>
      </c>
      <c r="G3833" s="44">
        <f>AUG!F334</f>
        <v/>
      </c>
      <c r="H3833" s="44">
        <f>AUG!G334</f>
        <v/>
      </c>
      <c r="I3833" s="45">
        <f>AUG!H334</f>
        <v/>
      </c>
      <c r="J3833" s="45">
        <f>AUG!I334</f>
        <v/>
      </c>
      <c r="K3833" s="44">
        <f>AUG!J334</f>
        <v/>
      </c>
      <c r="L3833" s="44">
        <f>AUG!K334</f>
        <v/>
      </c>
      <c r="M3833" s="46">
        <f>AUG!L334</f>
        <v/>
      </c>
      <c r="N3833" s="44">
        <f>AUG!M334</f>
        <v/>
      </c>
      <c r="O3833" s="44">
        <f>AUG!N334</f>
        <v/>
      </c>
      <c r="P3833" s="44">
        <f>AUG!O334</f>
        <v/>
      </c>
      <c r="Q3833" s="44">
        <f>AUG!P334</f>
        <v/>
      </c>
      <c r="R3833" s="44">
        <f>AUG!Q334</f>
        <v/>
      </c>
      <c r="S3833" s="46">
        <f>S3832+IF(X3833=0,0,M3833)</f>
        <v/>
      </c>
      <c r="T3833" s="47">
        <f>MAX(T3832,S3833)</f>
        <v/>
      </c>
      <c r="U3833" s="48">
        <f>S3833-T3833</f>
        <v/>
      </c>
      <c r="V3833" s="47">
        <f>IFERROR(SUMIFS(DATABASE!$M$5:$M$6004,DATABASE!$B$5:$B$6004,B3833,DATABASE!$X$5:$X$6004,1),0)</f>
        <v/>
      </c>
      <c r="W3833" s="31">
        <f>IFERROR(COUNTIFS(DATABASE!$B$5:$B$6004,B3833,DATABASE!$X$5:$X$6004,1),0)</f>
        <v/>
      </c>
      <c r="X3833" s="49">
        <f>--AND(ISNUMBER(B3833),C3833&lt;&gt;"",L3833&lt;&gt;"",M3833&lt;&gt;"")</f>
        <v/>
      </c>
    </row>
    <row r="3834" ht="15" customHeight="1" s="111">
      <c r="A3834" s="50" t="inlineStr">
        <is>
          <t>AUG</t>
        </is>
      </c>
      <c r="B3834" s="51">
        <f>AUG!A335</f>
        <v/>
      </c>
      <c r="C3834" s="52">
        <f>AUG!B335</f>
        <v/>
      </c>
      <c r="D3834" s="52">
        <f>AUG!C335</f>
        <v/>
      </c>
      <c r="E3834" s="52">
        <f>AUG!D335</f>
        <v/>
      </c>
      <c r="F3834" s="52">
        <f>AUG!E335</f>
        <v/>
      </c>
      <c r="G3834" s="52">
        <f>AUG!F335</f>
        <v/>
      </c>
      <c r="H3834" s="52">
        <f>AUG!G335</f>
        <v/>
      </c>
      <c r="I3834" s="53">
        <f>AUG!H335</f>
        <v/>
      </c>
      <c r="J3834" s="53">
        <f>AUG!I335</f>
        <v/>
      </c>
      <c r="K3834" s="52">
        <f>AUG!J335</f>
        <v/>
      </c>
      <c r="L3834" s="52">
        <f>AUG!K335</f>
        <v/>
      </c>
      <c r="M3834" s="54">
        <f>AUG!L335</f>
        <v/>
      </c>
      <c r="N3834" s="52">
        <f>AUG!M335</f>
        <v/>
      </c>
      <c r="O3834" s="52">
        <f>AUG!N335</f>
        <v/>
      </c>
      <c r="P3834" s="52">
        <f>AUG!O335</f>
        <v/>
      </c>
      <c r="Q3834" s="52">
        <f>AUG!P335</f>
        <v/>
      </c>
      <c r="R3834" s="52">
        <f>AUG!Q335</f>
        <v/>
      </c>
      <c r="S3834" s="54">
        <f>S3833+IF(X3834=0,0,M3834)</f>
        <v/>
      </c>
      <c r="T3834" s="55">
        <f>MAX(T3833,S3834)</f>
        <v/>
      </c>
      <c r="U3834" s="56">
        <f>S3834-T3834</f>
        <v/>
      </c>
      <c r="V3834" s="55">
        <f>IFERROR(SUMIFS(DATABASE!$M$5:$M$6004,DATABASE!$B$5:$B$6004,B3834,DATABASE!$X$5:$X$6004,1),0)</f>
        <v/>
      </c>
      <c r="W3834" s="57">
        <f>IFERROR(COUNTIFS(DATABASE!$B$5:$B$6004,B3834,DATABASE!$X$5:$X$6004,1),0)</f>
        <v/>
      </c>
      <c r="X3834" s="58">
        <f>--AND(ISNUMBER(B3834),C3834&lt;&gt;"",L3834&lt;&gt;"",M3834&lt;&gt;"")</f>
        <v/>
      </c>
    </row>
    <row r="3835" ht="15" customHeight="1" s="111">
      <c r="A3835" s="42" t="inlineStr">
        <is>
          <t>AUG</t>
        </is>
      </c>
      <c r="B3835" s="43">
        <f>AUG!A336</f>
        <v/>
      </c>
      <c r="C3835" s="44">
        <f>AUG!B336</f>
        <v/>
      </c>
      <c r="D3835" s="44">
        <f>AUG!C336</f>
        <v/>
      </c>
      <c r="E3835" s="44">
        <f>AUG!D336</f>
        <v/>
      </c>
      <c r="F3835" s="44">
        <f>AUG!E336</f>
        <v/>
      </c>
      <c r="G3835" s="44">
        <f>AUG!F336</f>
        <v/>
      </c>
      <c r="H3835" s="44">
        <f>AUG!G336</f>
        <v/>
      </c>
      <c r="I3835" s="45">
        <f>AUG!H336</f>
        <v/>
      </c>
      <c r="J3835" s="45">
        <f>AUG!I336</f>
        <v/>
      </c>
      <c r="K3835" s="44">
        <f>AUG!J336</f>
        <v/>
      </c>
      <c r="L3835" s="44">
        <f>AUG!K336</f>
        <v/>
      </c>
      <c r="M3835" s="46">
        <f>AUG!L336</f>
        <v/>
      </c>
      <c r="N3835" s="44">
        <f>AUG!M336</f>
        <v/>
      </c>
      <c r="O3835" s="44">
        <f>AUG!N336</f>
        <v/>
      </c>
      <c r="P3835" s="44">
        <f>AUG!O336</f>
        <v/>
      </c>
      <c r="Q3835" s="44">
        <f>AUG!P336</f>
        <v/>
      </c>
      <c r="R3835" s="44">
        <f>AUG!Q336</f>
        <v/>
      </c>
      <c r="S3835" s="46">
        <f>S3834+IF(X3835=0,0,M3835)</f>
        <v/>
      </c>
      <c r="T3835" s="47">
        <f>MAX(T3834,S3835)</f>
        <v/>
      </c>
      <c r="U3835" s="48">
        <f>S3835-T3835</f>
        <v/>
      </c>
      <c r="V3835" s="47">
        <f>IFERROR(SUMIFS(DATABASE!$M$5:$M$6004,DATABASE!$B$5:$B$6004,B3835,DATABASE!$X$5:$X$6004,1),0)</f>
        <v/>
      </c>
      <c r="W3835" s="31">
        <f>IFERROR(COUNTIFS(DATABASE!$B$5:$B$6004,B3835,DATABASE!$X$5:$X$6004,1),0)</f>
        <v/>
      </c>
      <c r="X3835" s="49">
        <f>--AND(ISNUMBER(B3835),C3835&lt;&gt;"",L3835&lt;&gt;"",M3835&lt;&gt;"")</f>
        <v/>
      </c>
    </row>
    <row r="3836" ht="15" customHeight="1" s="111">
      <c r="A3836" s="50" t="inlineStr">
        <is>
          <t>AUG</t>
        </is>
      </c>
      <c r="B3836" s="51">
        <f>AUG!A337</f>
        <v/>
      </c>
      <c r="C3836" s="52">
        <f>AUG!B337</f>
        <v/>
      </c>
      <c r="D3836" s="52">
        <f>AUG!C337</f>
        <v/>
      </c>
      <c r="E3836" s="52">
        <f>AUG!D337</f>
        <v/>
      </c>
      <c r="F3836" s="52">
        <f>AUG!E337</f>
        <v/>
      </c>
      <c r="G3836" s="52">
        <f>AUG!F337</f>
        <v/>
      </c>
      <c r="H3836" s="52">
        <f>AUG!G337</f>
        <v/>
      </c>
      <c r="I3836" s="53">
        <f>AUG!H337</f>
        <v/>
      </c>
      <c r="J3836" s="53">
        <f>AUG!I337</f>
        <v/>
      </c>
      <c r="K3836" s="52">
        <f>AUG!J337</f>
        <v/>
      </c>
      <c r="L3836" s="52">
        <f>AUG!K337</f>
        <v/>
      </c>
      <c r="M3836" s="54">
        <f>AUG!L337</f>
        <v/>
      </c>
      <c r="N3836" s="52">
        <f>AUG!M337</f>
        <v/>
      </c>
      <c r="O3836" s="52">
        <f>AUG!N337</f>
        <v/>
      </c>
      <c r="P3836" s="52">
        <f>AUG!O337</f>
        <v/>
      </c>
      <c r="Q3836" s="52">
        <f>AUG!P337</f>
        <v/>
      </c>
      <c r="R3836" s="52">
        <f>AUG!Q337</f>
        <v/>
      </c>
      <c r="S3836" s="54">
        <f>S3835+IF(X3836=0,0,M3836)</f>
        <v/>
      </c>
      <c r="T3836" s="55">
        <f>MAX(T3835,S3836)</f>
        <v/>
      </c>
      <c r="U3836" s="56">
        <f>S3836-T3836</f>
        <v/>
      </c>
      <c r="V3836" s="55">
        <f>IFERROR(SUMIFS(DATABASE!$M$5:$M$6004,DATABASE!$B$5:$B$6004,B3836,DATABASE!$X$5:$X$6004,1),0)</f>
        <v/>
      </c>
      <c r="W3836" s="57">
        <f>IFERROR(COUNTIFS(DATABASE!$B$5:$B$6004,B3836,DATABASE!$X$5:$X$6004,1),0)</f>
        <v/>
      </c>
      <c r="X3836" s="58">
        <f>--AND(ISNUMBER(B3836),C3836&lt;&gt;"",L3836&lt;&gt;"",M3836&lt;&gt;"")</f>
        <v/>
      </c>
    </row>
    <row r="3837" ht="15" customHeight="1" s="111">
      <c r="A3837" s="42" t="inlineStr">
        <is>
          <t>AUG</t>
        </is>
      </c>
      <c r="B3837" s="43">
        <f>AUG!A338</f>
        <v/>
      </c>
      <c r="C3837" s="44">
        <f>AUG!B338</f>
        <v/>
      </c>
      <c r="D3837" s="44">
        <f>AUG!C338</f>
        <v/>
      </c>
      <c r="E3837" s="44">
        <f>AUG!D338</f>
        <v/>
      </c>
      <c r="F3837" s="44">
        <f>AUG!E338</f>
        <v/>
      </c>
      <c r="G3837" s="44">
        <f>AUG!F338</f>
        <v/>
      </c>
      <c r="H3837" s="44">
        <f>AUG!G338</f>
        <v/>
      </c>
      <c r="I3837" s="45">
        <f>AUG!H338</f>
        <v/>
      </c>
      <c r="J3837" s="45">
        <f>AUG!I338</f>
        <v/>
      </c>
      <c r="K3837" s="44">
        <f>AUG!J338</f>
        <v/>
      </c>
      <c r="L3837" s="44">
        <f>AUG!K338</f>
        <v/>
      </c>
      <c r="M3837" s="46">
        <f>AUG!L338</f>
        <v/>
      </c>
      <c r="N3837" s="44">
        <f>AUG!M338</f>
        <v/>
      </c>
      <c r="O3837" s="44">
        <f>AUG!N338</f>
        <v/>
      </c>
      <c r="P3837" s="44">
        <f>AUG!O338</f>
        <v/>
      </c>
      <c r="Q3837" s="44">
        <f>AUG!P338</f>
        <v/>
      </c>
      <c r="R3837" s="44">
        <f>AUG!Q338</f>
        <v/>
      </c>
      <c r="S3837" s="46">
        <f>S3836+IF(X3837=0,0,M3837)</f>
        <v/>
      </c>
      <c r="T3837" s="47">
        <f>MAX(T3836,S3837)</f>
        <v/>
      </c>
      <c r="U3837" s="48">
        <f>S3837-T3837</f>
        <v/>
      </c>
      <c r="V3837" s="47">
        <f>IFERROR(SUMIFS(DATABASE!$M$5:$M$6004,DATABASE!$B$5:$B$6004,B3837,DATABASE!$X$5:$X$6004,1),0)</f>
        <v/>
      </c>
      <c r="W3837" s="31">
        <f>IFERROR(COUNTIFS(DATABASE!$B$5:$B$6004,B3837,DATABASE!$X$5:$X$6004,1),0)</f>
        <v/>
      </c>
      <c r="X3837" s="49">
        <f>--AND(ISNUMBER(B3837),C3837&lt;&gt;"",L3837&lt;&gt;"",M3837&lt;&gt;"")</f>
        <v/>
      </c>
    </row>
    <row r="3838" ht="15" customHeight="1" s="111">
      <c r="A3838" s="50" t="inlineStr">
        <is>
          <t>AUG</t>
        </is>
      </c>
      <c r="B3838" s="51">
        <f>AUG!A339</f>
        <v/>
      </c>
      <c r="C3838" s="52">
        <f>AUG!B339</f>
        <v/>
      </c>
      <c r="D3838" s="52">
        <f>AUG!C339</f>
        <v/>
      </c>
      <c r="E3838" s="52">
        <f>AUG!D339</f>
        <v/>
      </c>
      <c r="F3838" s="52">
        <f>AUG!E339</f>
        <v/>
      </c>
      <c r="G3838" s="52">
        <f>AUG!F339</f>
        <v/>
      </c>
      <c r="H3838" s="52">
        <f>AUG!G339</f>
        <v/>
      </c>
      <c r="I3838" s="53">
        <f>AUG!H339</f>
        <v/>
      </c>
      <c r="J3838" s="53">
        <f>AUG!I339</f>
        <v/>
      </c>
      <c r="K3838" s="52">
        <f>AUG!J339</f>
        <v/>
      </c>
      <c r="L3838" s="52">
        <f>AUG!K339</f>
        <v/>
      </c>
      <c r="M3838" s="54">
        <f>AUG!L339</f>
        <v/>
      </c>
      <c r="N3838" s="52">
        <f>AUG!M339</f>
        <v/>
      </c>
      <c r="O3838" s="52">
        <f>AUG!N339</f>
        <v/>
      </c>
      <c r="P3838" s="52">
        <f>AUG!O339</f>
        <v/>
      </c>
      <c r="Q3838" s="52">
        <f>AUG!P339</f>
        <v/>
      </c>
      <c r="R3838" s="52">
        <f>AUG!Q339</f>
        <v/>
      </c>
      <c r="S3838" s="54">
        <f>S3837+IF(X3838=0,0,M3838)</f>
        <v/>
      </c>
      <c r="T3838" s="55">
        <f>MAX(T3837,S3838)</f>
        <v/>
      </c>
      <c r="U3838" s="56">
        <f>S3838-T3838</f>
        <v/>
      </c>
      <c r="V3838" s="55">
        <f>IFERROR(SUMIFS(DATABASE!$M$5:$M$6004,DATABASE!$B$5:$B$6004,B3838,DATABASE!$X$5:$X$6004,1),0)</f>
        <v/>
      </c>
      <c r="W3838" s="57">
        <f>IFERROR(COUNTIFS(DATABASE!$B$5:$B$6004,B3838,DATABASE!$X$5:$X$6004,1),0)</f>
        <v/>
      </c>
      <c r="X3838" s="58">
        <f>--AND(ISNUMBER(B3838),C3838&lt;&gt;"",L3838&lt;&gt;"",M3838&lt;&gt;"")</f>
        <v/>
      </c>
    </row>
    <row r="3839" ht="15" customHeight="1" s="111">
      <c r="A3839" s="42" t="inlineStr">
        <is>
          <t>AUG</t>
        </is>
      </c>
      <c r="B3839" s="43">
        <f>AUG!A340</f>
        <v/>
      </c>
      <c r="C3839" s="44">
        <f>AUG!B340</f>
        <v/>
      </c>
      <c r="D3839" s="44">
        <f>AUG!C340</f>
        <v/>
      </c>
      <c r="E3839" s="44">
        <f>AUG!D340</f>
        <v/>
      </c>
      <c r="F3839" s="44">
        <f>AUG!E340</f>
        <v/>
      </c>
      <c r="G3839" s="44">
        <f>AUG!F340</f>
        <v/>
      </c>
      <c r="H3839" s="44">
        <f>AUG!G340</f>
        <v/>
      </c>
      <c r="I3839" s="45">
        <f>AUG!H340</f>
        <v/>
      </c>
      <c r="J3839" s="45">
        <f>AUG!I340</f>
        <v/>
      </c>
      <c r="K3839" s="44">
        <f>AUG!J340</f>
        <v/>
      </c>
      <c r="L3839" s="44">
        <f>AUG!K340</f>
        <v/>
      </c>
      <c r="M3839" s="46">
        <f>AUG!L340</f>
        <v/>
      </c>
      <c r="N3839" s="44">
        <f>AUG!M340</f>
        <v/>
      </c>
      <c r="O3839" s="44">
        <f>AUG!N340</f>
        <v/>
      </c>
      <c r="P3839" s="44">
        <f>AUG!O340</f>
        <v/>
      </c>
      <c r="Q3839" s="44">
        <f>AUG!P340</f>
        <v/>
      </c>
      <c r="R3839" s="44">
        <f>AUG!Q340</f>
        <v/>
      </c>
      <c r="S3839" s="46">
        <f>S3838+IF(X3839=0,0,M3839)</f>
        <v/>
      </c>
      <c r="T3839" s="47">
        <f>MAX(T3838,S3839)</f>
        <v/>
      </c>
      <c r="U3839" s="48">
        <f>S3839-T3839</f>
        <v/>
      </c>
      <c r="V3839" s="47">
        <f>IFERROR(SUMIFS(DATABASE!$M$5:$M$6004,DATABASE!$B$5:$B$6004,B3839,DATABASE!$X$5:$X$6004,1),0)</f>
        <v/>
      </c>
      <c r="W3839" s="31">
        <f>IFERROR(COUNTIFS(DATABASE!$B$5:$B$6004,B3839,DATABASE!$X$5:$X$6004,1),0)</f>
        <v/>
      </c>
      <c r="X3839" s="49">
        <f>--AND(ISNUMBER(B3839),C3839&lt;&gt;"",L3839&lt;&gt;"",M3839&lt;&gt;"")</f>
        <v/>
      </c>
    </row>
    <row r="3840" ht="15" customHeight="1" s="111">
      <c r="A3840" s="50" t="inlineStr">
        <is>
          <t>AUG</t>
        </is>
      </c>
      <c r="B3840" s="51">
        <f>AUG!A341</f>
        <v/>
      </c>
      <c r="C3840" s="52">
        <f>AUG!B341</f>
        <v/>
      </c>
      <c r="D3840" s="52">
        <f>AUG!C341</f>
        <v/>
      </c>
      <c r="E3840" s="52">
        <f>AUG!D341</f>
        <v/>
      </c>
      <c r="F3840" s="52">
        <f>AUG!E341</f>
        <v/>
      </c>
      <c r="G3840" s="52">
        <f>AUG!F341</f>
        <v/>
      </c>
      <c r="H3840" s="52">
        <f>AUG!G341</f>
        <v/>
      </c>
      <c r="I3840" s="53">
        <f>AUG!H341</f>
        <v/>
      </c>
      <c r="J3840" s="53">
        <f>AUG!I341</f>
        <v/>
      </c>
      <c r="K3840" s="52">
        <f>AUG!J341</f>
        <v/>
      </c>
      <c r="L3840" s="52">
        <f>AUG!K341</f>
        <v/>
      </c>
      <c r="M3840" s="54">
        <f>AUG!L341</f>
        <v/>
      </c>
      <c r="N3840" s="52">
        <f>AUG!M341</f>
        <v/>
      </c>
      <c r="O3840" s="52">
        <f>AUG!N341</f>
        <v/>
      </c>
      <c r="P3840" s="52">
        <f>AUG!O341</f>
        <v/>
      </c>
      <c r="Q3840" s="52">
        <f>AUG!P341</f>
        <v/>
      </c>
      <c r="R3840" s="52">
        <f>AUG!Q341</f>
        <v/>
      </c>
      <c r="S3840" s="54">
        <f>S3839+IF(X3840=0,0,M3840)</f>
        <v/>
      </c>
      <c r="T3840" s="55">
        <f>MAX(T3839,S3840)</f>
        <v/>
      </c>
      <c r="U3840" s="56">
        <f>S3840-T3840</f>
        <v/>
      </c>
      <c r="V3840" s="55">
        <f>IFERROR(SUMIFS(DATABASE!$M$5:$M$6004,DATABASE!$B$5:$B$6004,B3840,DATABASE!$X$5:$X$6004,1),0)</f>
        <v/>
      </c>
      <c r="W3840" s="57">
        <f>IFERROR(COUNTIFS(DATABASE!$B$5:$B$6004,B3840,DATABASE!$X$5:$X$6004,1),0)</f>
        <v/>
      </c>
      <c r="X3840" s="58">
        <f>--AND(ISNUMBER(B3840),C3840&lt;&gt;"",L3840&lt;&gt;"",M3840&lt;&gt;"")</f>
        <v/>
      </c>
    </row>
    <row r="3841" ht="15" customHeight="1" s="111">
      <c r="A3841" s="42" t="inlineStr">
        <is>
          <t>AUG</t>
        </is>
      </c>
      <c r="B3841" s="43">
        <f>AUG!A342</f>
        <v/>
      </c>
      <c r="C3841" s="44">
        <f>AUG!B342</f>
        <v/>
      </c>
      <c r="D3841" s="44">
        <f>AUG!C342</f>
        <v/>
      </c>
      <c r="E3841" s="44">
        <f>AUG!D342</f>
        <v/>
      </c>
      <c r="F3841" s="44">
        <f>AUG!E342</f>
        <v/>
      </c>
      <c r="G3841" s="44">
        <f>AUG!F342</f>
        <v/>
      </c>
      <c r="H3841" s="44">
        <f>AUG!G342</f>
        <v/>
      </c>
      <c r="I3841" s="45">
        <f>AUG!H342</f>
        <v/>
      </c>
      <c r="J3841" s="45">
        <f>AUG!I342</f>
        <v/>
      </c>
      <c r="K3841" s="44">
        <f>AUG!J342</f>
        <v/>
      </c>
      <c r="L3841" s="44">
        <f>AUG!K342</f>
        <v/>
      </c>
      <c r="M3841" s="46">
        <f>AUG!L342</f>
        <v/>
      </c>
      <c r="N3841" s="44">
        <f>AUG!M342</f>
        <v/>
      </c>
      <c r="O3841" s="44">
        <f>AUG!N342</f>
        <v/>
      </c>
      <c r="P3841" s="44">
        <f>AUG!O342</f>
        <v/>
      </c>
      <c r="Q3841" s="44">
        <f>AUG!P342</f>
        <v/>
      </c>
      <c r="R3841" s="44">
        <f>AUG!Q342</f>
        <v/>
      </c>
      <c r="S3841" s="46">
        <f>S3840+IF(X3841=0,0,M3841)</f>
        <v/>
      </c>
      <c r="T3841" s="47">
        <f>MAX(T3840,S3841)</f>
        <v/>
      </c>
      <c r="U3841" s="48">
        <f>S3841-T3841</f>
        <v/>
      </c>
      <c r="V3841" s="47">
        <f>IFERROR(SUMIFS(DATABASE!$M$5:$M$6004,DATABASE!$B$5:$B$6004,B3841,DATABASE!$X$5:$X$6004,1),0)</f>
        <v/>
      </c>
      <c r="W3841" s="31">
        <f>IFERROR(COUNTIFS(DATABASE!$B$5:$B$6004,B3841,DATABASE!$X$5:$X$6004,1),0)</f>
        <v/>
      </c>
      <c r="X3841" s="49">
        <f>--AND(ISNUMBER(B3841),C3841&lt;&gt;"",L3841&lt;&gt;"",M3841&lt;&gt;"")</f>
        <v/>
      </c>
    </row>
    <row r="3842" ht="15" customHeight="1" s="111">
      <c r="A3842" s="50" t="inlineStr">
        <is>
          <t>AUG</t>
        </is>
      </c>
      <c r="B3842" s="51">
        <f>AUG!A343</f>
        <v/>
      </c>
      <c r="C3842" s="52">
        <f>AUG!B343</f>
        <v/>
      </c>
      <c r="D3842" s="52">
        <f>AUG!C343</f>
        <v/>
      </c>
      <c r="E3842" s="52">
        <f>AUG!D343</f>
        <v/>
      </c>
      <c r="F3842" s="52">
        <f>AUG!E343</f>
        <v/>
      </c>
      <c r="G3842" s="52">
        <f>AUG!F343</f>
        <v/>
      </c>
      <c r="H3842" s="52">
        <f>AUG!G343</f>
        <v/>
      </c>
      <c r="I3842" s="53">
        <f>AUG!H343</f>
        <v/>
      </c>
      <c r="J3842" s="53">
        <f>AUG!I343</f>
        <v/>
      </c>
      <c r="K3842" s="52">
        <f>AUG!J343</f>
        <v/>
      </c>
      <c r="L3842" s="52">
        <f>AUG!K343</f>
        <v/>
      </c>
      <c r="M3842" s="54">
        <f>AUG!L343</f>
        <v/>
      </c>
      <c r="N3842" s="52">
        <f>AUG!M343</f>
        <v/>
      </c>
      <c r="O3842" s="52">
        <f>AUG!N343</f>
        <v/>
      </c>
      <c r="P3842" s="52">
        <f>AUG!O343</f>
        <v/>
      </c>
      <c r="Q3842" s="52">
        <f>AUG!P343</f>
        <v/>
      </c>
      <c r="R3842" s="52">
        <f>AUG!Q343</f>
        <v/>
      </c>
      <c r="S3842" s="54">
        <f>S3841+IF(X3842=0,0,M3842)</f>
        <v/>
      </c>
      <c r="T3842" s="55">
        <f>MAX(T3841,S3842)</f>
        <v/>
      </c>
      <c r="U3842" s="56">
        <f>S3842-T3842</f>
        <v/>
      </c>
      <c r="V3842" s="55">
        <f>IFERROR(SUMIFS(DATABASE!$M$5:$M$6004,DATABASE!$B$5:$B$6004,B3842,DATABASE!$X$5:$X$6004,1),0)</f>
        <v/>
      </c>
      <c r="W3842" s="57">
        <f>IFERROR(COUNTIFS(DATABASE!$B$5:$B$6004,B3842,DATABASE!$X$5:$X$6004,1),0)</f>
        <v/>
      </c>
      <c r="X3842" s="58">
        <f>--AND(ISNUMBER(B3842),C3842&lt;&gt;"",L3842&lt;&gt;"",M3842&lt;&gt;"")</f>
        <v/>
      </c>
    </row>
    <row r="3843" ht="15" customHeight="1" s="111">
      <c r="A3843" s="42" t="inlineStr">
        <is>
          <t>AUG</t>
        </is>
      </c>
      <c r="B3843" s="43">
        <f>AUG!A344</f>
        <v/>
      </c>
      <c r="C3843" s="44">
        <f>AUG!B344</f>
        <v/>
      </c>
      <c r="D3843" s="44">
        <f>AUG!C344</f>
        <v/>
      </c>
      <c r="E3843" s="44">
        <f>AUG!D344</f>
        <v/>
      </c>
      <c r="F3843" s="44">
        <f>AUG!E344</f>
        <v/>
      </c>
      <c r="G3843" s="44">
        <f>AUG!F344</f>
        <v/>
      </c>
      <c r="H3843" s="44">
        <f>AUG!G344</f>
        <v/>
      </c>
      <c r="I3843" s="45">
        <f>AUG!H344</f>
        <v/>
      </c>
      <c r="J3843" s="45">
        <f>AUG!I344</f>
        <v/>
      </c>
      <c r="K3843" s="44">
        <f>AUG!J344</f>
        <v/>
      </c>
      <c r="L3843" s="44">
        <f>AUG!K344</f>
        <v/>
      </c>
      <c r="M3843" s="46">
        <f>AUG!L344</f>
        <v/>
      </c>
      <c r="N3843" s="44">
        <f>AUG!M344</f>
        <v/>
      </c>
      <c r="O3843" s="44">
        <f>AUG!N344</f>
        <v/>
      </c>
      <c r="P3843" s="44">
        <f>AUG!O344</f>
        <v/>
      </c>
      <c r="Q3843" s="44">
        <f>AUG!P344</f>
        <v/>
      </c>
      <c r="R3843" s="44">
        <f>AUG!Q344</f>
        <v/>
      </c>
      <c r="S3843" s="46">
        <f>S3842+IF(X3843=0,0,M3843)</f>
        <v/>
      </c>
      <c r="T3843" s="47">
        <f>MAX(T3842,S3843)</f>
        <v/>
      </c>
      <c r="U3843" s="48">
        <f>S3843-T3843</f>
        <v/>
      </c>
      <c r="V3843" s="47">
        <f>IFERROR(SUMIFS(DATABASE!$M$5:$M$6004,DATABASE!$B$5:$B$6004,B3843,DATABASE!$X$5:$X$6004,1),0)</f>
        <v/>
      </c>
      <c r="W3843" s="31">
        <f>IFERROR(COUNTIFS(DATABASE!$B$5:$B$6004,B3843,DATABASE!$X$5:$X$6004,1),0)</f>
        <v/>
      </c>
      <c r="X3843" s="49">
        <f>--AND(ISNUMBER(B3843),C3843&lt;&gt;"",L3843&lt;&gt;"",M3843&lt;&gt;"")</f>
        <v/>
      </c>
    </row>
    <row r="3844" ht="15" customHeight="1" s="111">
      <c r="A3844" s="50" t="inlineStr">
        <is>
          <t>AUG</t>
        </is>
      </c>
      <c r="B3844" s="51">
        <f>AUG!A345</f>
        <v/>
      </c>
      <c r="C3844" s="52">
        <f>AUG!B345</f>
        <v/>
      </c>
      <c r="D3844" s="52">
        <f>AUG!C345</f>
        <v/>
      </c>
      <c r="E3844" s="52">
        <f>AUG!D345</f>
        <v/>
      </c>
      <c r="F3844" s="52">
        <f>AUG!E345</f>
        <v/>
      </c>
      <c r="G3844" s="52">
        <f>AUG!F345</f>
        <v/>
      </c>
      <c r="H3844" s="52">
        <f>AUG!G345</f>
        <v/>
      </c>
      <c r="I3844" s="53">
        <f>AUG!H345</f>
        <v/>
      </c>
      <c r="J3844" s="53">
        <f>AUG!I345</f>
        <v/>
      </c>
      <c r="K3844" s="52">
        <f>AUG!J345</f>
        <v/>
      </c>
      <c r="L3844" s="52">
        <f>AUG!K345</f>
        <v/>
      </c>
      <c r="M3844" s="54">
        <f>AUG!L345</f>
        <v/>
      </c>
      <c r="N3844" s="52">
        <f>AUG!M345</f>
        <v/>
      </c>
      <c r="O3844" s="52">
        <f>AUG!N345</f>
        <v/>
      </c>
      <c r="P3844" s="52">
        <f>AUG!O345</f>
        <v/>
      </c>
      <c r="Q3844" s="52">
        <f>AUG!P345</f>
        <v/>
      </c>
      <c r="R3844" s="52">
        <f>AUG!Q345</f>
        <v/>
      </c>
      <c r="S3844" s="54">
        <f>S3843+IF(X3844=0,0,M3844)</f>
        <v/>
      </c>
      <c r="T3844" s="55">
        <f>MAX(T3843,S3844)</f>
        <v/>
      </c>
      <c r="U3844" s="56">
        <f>S3844-T3844</f>
        <v/>
      </c>
      <c r="V3844" s="55">
        <f>IFERROR(SUMIFS(DATABASE!$M$5:$M$6004,DATABASE!$B$5:$B$6004,B3844,DATABASE!$X$5:$X$6004,1),0)</f>
        <v/>
      </c>
      <c r="W3844" s="57">
        <f>IFERROR(COUNTIFS(DATABASE!$B$5:$B$6004,B3844,DATABASE!$X$5:$X$6004,1),0)</f>
        <v/>
      </c>
      <c r="X3844" s="58">
        <f>--AND(ISNUMBER(B3844),C3844&lt;&gt;"",L3844&lt;&gt;"",M3844&lt;&gt;"")</f>
        <v/>
      </c>
    </row>
    <row r="3845" ht="15" customHeight="1" s="111">
      <c r="A3845" s="42" t="inlineStr">
        <is>
          <t>AUG</t>
        </is>
      </c>
      <c r="B3845" s="43">
        <f>AUG!A346</f>
        <v/>
      </c>
      <c r="C3845" s="44">
        <f>AUG!B346</f>
        <v/>
      </c>
      <c r="D3845" s="44">
        <f>AUG!C346</f>
        <v/>
      </c>
      <c r="E3845" s="44">
        <f>AUG!D346</f>
        <v/>
      </c>
      <c r="F3845" s="44">
        <f>AUG!E346</f>
        <v/>
      </c>
      <c r="G3845" s="44">
        <f>AUG!F346</f>
        <v/>
      </c>
      <c r="H3845" s="44">
        <f>AUG!G346</f>
        <v/>
      </c>
      <c r="I3845" s="45">
        <f>AUG!H346</f>
        <v/>
      </c>
      <c r="J3845" s="45">
        <f>AUG!I346</f>
        <v/>
      </c>
      <c r="K3845" s="44">
        <f>AUG!J346</f>
        <v/>
      </c>
      <c r="L3845" s="44">
        <f>AUG!K346</f>
        <v/>
      </c>
      <c r="M3845" s="46">
        <f>AUG!L346</f>
        <v/>
      </c>
      <c r="N3845" s="44">
        <f>AUG!M346</f>
        <v/>
      </c>
      <c r="O3845" s="44">
        <f>AUG!N346</f>
        <v/>
      </c>
      <c r="P3845" s="44">
        <f>AUG!O346</f>
        <v/>
      </c>
      <c r="Q3845" s="44">
        <f>AUG!P346</f>
        <v/>
      </c>
      <c r="R3845" s="44">
        <f>AUG!Q346</f>
        <v/>
      </c>
      <c r="S3845" s="46">
        <f>S3844+IF(X3845=0,0,M3845)</f>
        <v/>
      </c>
      <c r="T3845" s="47">
        <f>MAX(T3844,S3845)</f>
        <v/>
      </c>
      <c r="U3845" s="48">
        <f>S3845-T3845</f>
        <v/>
      </c>
      <c r="V3845" s="47">
        <f>IFERROR(SUMIFS(DATABASE!$M$5:$M$6004,DATABASE!$B$5:$B$6004,B3845,DATABASE!$X$5:$X$6004,1),0)</f>
        <v/>
      </c>
      <c r="W3845" s="31">
        <f>IFERROR(COUNTIFS(DATABASE!$B$5:$B$6004,B3845,DATABASE!$X$5:$X$6004,1),0)</f>
        <v/>
      </c>
      <c r="X3845" s="49">
        <f>--AND(ISNUMBER(B3845),C3845&lt;&gt;"",L3845&lt;&gt;"",M3845&lt;&gt;"")</f>
        <v/>
      </c>
    </row>
    <row r="3846" ht="15" customHeight="1" s="111">
      <c r="A3846" s="50" t="inlineStr">
        <is>
          <t>AUG</t>
        </is>
      </c>
      <c r="B3846" s="51">
        <f>AUG!A347</f>
        <v/>
      </c>
      <c r="C3846" s="52">
        <f>AUG!B347</f>
        <v/>
      </c>
      <c r="D3846" s="52">
        <f>AUG!C347</f>
        <v/>
      </c>
      <c r="E3846" s="52">
        <f>AUG!D347</f>
        <v/>
      </c>
      <c r="F3846" s="52">
        <f>AUG!E347</f>
        <v/>
      </c>
      <c r="G3846" s="52">
        <f>AUG!F347</f>
        <v/>
      </c>
      <c r="H3846" s="52">
        <f>AUG!G347</f>
        <v/>
      </c>
      <c r="I3846" s="53">
        <f>AUG!H347</f>
        <v/>
      </c>
      <c r="J3846" s="53">
        <f>AUG!I347</f>
        <v/>
      </c>
      <c r="K3846" s="52">
        <f>AUG!J347</f>
        <v/>
      </c>
      <c r="L3846" s="52">
        <f>AUG!K347</f>
        <v/>
      </c>
      <c r="M3846" s="54">
        <f>AUG!L347</f>
        <v/>
      </c>
      <c r="N3846" s="52">
        <f>AUG!M347</f>
        <v/>
      </c>
      <c r="O3846" s="52">
        <f>AUG!N347</f>
        <v/>
      </c>
      <c r="P3846" s="52">
        <f>AUG!O347</f>
        <v/>
      </c>
      <c r="Q3846" s="52">
        <f>AUG!P347</f>
        <v/>
      </c>
      <c r="R3846" s="52">
        <f>AUG!Q347</f>
        <v/>
      </c>
      <c r="S3846" s="54">
        <f>S3845+IF(X3846=0,0,M3846)</f>
        <v/>
      </c>
      <c r="T3846" s="55">
        <f>MAX(T3845,S3846)</f>
        <v/>
      </c>
      <c r="U3846" s="56">
        <f>S3846-T3846</f>
        <v/>
      </c>
      <c r="V3846" s="55">
        <f>IFERROR(SUMIFS(DATABASE!$M$5:$M$6004,DATABASE!$B$5:$B$6004,B3846,DATABASE!$X$5:$X$6004,1),0)</f>
        <v/>
      </c>
      <c r="W3846" s="57">
        <f>IFERROR(COUNTIFS(DATABASE!$B$5:$B$6004,B3846,DATABASE!$X$5:$X$6004,1),0)</f>
        <v/>
      </c>
      <c r="X3846" s="58">
        <f>--AND(ISNUMBER(B3846),C3846&lt;&gt;"",L3846&lt;&gt;"",M3846&lt;&gt;"")</f>
        <v/>
      </c>
    </row>
    <row r="3847" ht="15" customHeight="1" s="111">
      <c r="A3847" s="42" t="inlineStr">
        <is>
          <t>AUG</t>
        </is>
      </c>
      <c r="B3847" s="43">
        <f>AUG!A348</f>
        <v/>
      </c>
      <c r="C3847" s="44">
        <f>AUG!B348</f>
        <v/>
      </c>
      <c r="D3847" s="44">
        <f>AUG!C348</f>
        <v/>
      </c>
      <c r="E3847" s="44">
        <f>AUG!D348</f>
        <v/>
      </c>
      <c r="F3847" s="44">
        <f>AUG!E348</f>
        <v/>
      </c>
      <c r="G3847" s="44">
        <f>AUG!F348</f>
        <v/>
      </c>
      <c r="H3847" s="44">
        <f>AUG!G348</f>
        <v/>
      </c>
      <c r="I3847" s="45">
        <f>AUG!H348</f>
        <v/>
      </c>
      <c r="J3847" s="45">
        <f>AUG!I348</f>
        <v/>
      </c>
      <c r="K3847" s="44">
        <f>AUG!J348</f>
        <v/>
      </c>
      <c r="L3847" s="44">
        <f>AUG!K348</f>
        <v/>
      </c>
      <c r="M3847" s="46">
        <f>AUG!L348</f>
        <v/>
      </c>
      <c r="N3847" s="44">
        <f>AUG!M348</f>
        <v/>
      </c>
      <c r="O3847" s="44">
        <f>AUG!N348</f>
        <v/>
      </c>
      <c r="P3847" s="44">
        <f>AUG!O348</f>
        <v/>
      </c>
      <c r="Q3847" s="44">
        <f>AUG!P348</f>
        <v/>
      </c>
      <c r="R3847" s="44">
        <f>AUG!Q348</f>
        <v/>
      </c>
      <c r="S3847" s="46">
        <f>S3846+IF(X3847=0,0,M3847)</f>
        <v/>
      </c>
      <c r="T3847" s="47">
        <f>MAX(T3846,S3847)</f>
        <v/>
      </c>
      <c r="U3847" s="48">
        <f>S3847-T3847</f>
        <v/>
      </c>
      <c r="V3847" s="47">
        <f>IFERROR(SUMIFS(DATABASE!$M$5:$M$6004,DATABASE!$B$5:$B$6004,B3847,DATABASE!$X$5:$X$6004,1),0)</f>
        <v/>
      </c>
      <c r="W3847" s="31">
        <f>IFERROR(COUNTIFS(DATABASE!$B$5:$B$6004,B3847,DATABASE!$X$5:$X$6004,1),0)</f>
        <v/>
      </c>
      <c r="X3847" s="49">
        <f>--AND(ISNUMBER(B3847),C3847&lt;&gt;"",L3847&lt;&gt;"",M3847&lt;&gt;"")</f>
        <v/>
      </c>
    </row>
    <row r="3848" ht="15" customHeight="1" s="111">
      <c r="A3848" s="50" t="inlineStr">
        <is>
          <t>AUG</t>
        </is>
      </c>
      <c r="B3848" s="51">
        <f>AUG!A349</f>
        <v/>
      </c>
      <c r="C3848" s="52">
        <f>AUG!B349</f>
        <v/>
      </c>
      <c r="D3848" s="52">
        <f>AUG!C349</f>
        <v/>
      </c>
      <c r="E3848" s="52">
        <f>AUG!D349</f>
        <v/>
      </c>
      <c r="F3848" s="52">
        <f>AUG!E349</f>
        <v/>
      </c>
      <c r="G3848" s="52">
        <f>AUG!F349</f>
        <v/>
      </c>
      <c r="H3848" s="52">
        <f>AUG!G349</f>
        <v/>
      </c>
      <c r="I3848" s="53">
        <f>AUG!H349</f>
        <v/>
      </c>
      <c r="J3848" s="53">
        <f>AUG!I349</f>
        <v/>
      </c>
      <c r="K3848" s="52">
        <f>AUG!J349</f>
        <v/>
      </c>
      <c r="L3848" s="52">
        <f>AUG!K349</f>
        <v/>
      </c>
      <c r="M3848" s="54">
        <f>AUG!L349</f>
        <v/>
      </c>
      <c r="N3848" s="52">
        <f>AUG!M349</f>
        <v/>
      </c>
      <c r="O3848" s="52">
        <f>AUG!N349</f>
        <v/>
      </c>
      <c r="P3848" s="52">
        <f>AUG!O349</f>
        <v/>
      </c>
      <c r="Q3848" s="52">
        <f>AUG!P349</f>
        <v/>
      </c>
      <c r="R3848" s="52">
        <f>AUG!Q349</f>
        <v/>
      </c>
      <c r="S3848" s="54">
        <f>S3847+IF(X3848=0,0,M3848)</f>
        <v/>
      </c>
      <c r="T3848" s="55">
        <f>MAX(T3847,S3848)</f>
        <v/>
      </c>
      <c r="U3848" s="56">
        <f>S3848-T3848</f>
        <v/>
      </c>
      <c r="V3848" s="55">
        <f>IFERROR(SUMIFS(DATABASE!$M$5:$M$6004,DATABASE!$B$5:$B$6004,B3848,DATABASE!$X$5:$X$6004,1),0)</f>
        <v/>
      </c>
      <c r="W3848" s="57">
        <f>IFERROR(COUNTIFS(DATABASE!$B$5:$B$6004,B3848,DATABASE!$X$5:$X$6004,1),0)</f>
        <v/>
      </c>
      <c r="X3848" s="58">
        <f>--AND(ISNUMBER(B3848),C3848&lt;&gt;"",L3848&lt;&gt;"",M3848&lt;&gt;"")</f>
        <v/>
      </c>
    </row>
    <row r="3849" ht="15" customHeight="1" s="111">
      <c r="A3849" s="42" t="inlineStr">
        <is>
          <t>AUG</t>
        </is>
      </c>
      <c r="B3849" s="43">
        <f>AUG!A350</f>
        <v/>
      </c>
      <c r="C3849" s="44">
        <f>AUG!B350</f>
        <v/>
      </c>
      <c r="D3849" s="44">
        <f>AUG!C350</f>
        <v/>
      </c>
      <c r="E3849" s="44">
        <f>AUG!D350</f>
        <v/>
      </c>
      <c r="F3849" s="44">
        <f>AUG!E350</f>
        <v/>
      </c>
      <c r="G3849" s="44">
        <f>AUG!F350</f>
        <v/>
      </c>
      <c r="H3849" s="44">
        <f>AUG!G350</f>
        <v/>
      </c>
      <c r="I3849" s="45">
        <f>AUG!H350</f>
        <v/>
      </c>
      <c r="J3849" s="45">
        <f>AUG!I350</f>
        <v/>
      </c>
      <c r="K3849" s="44">
        <f>AUG!J350</f>
        <v/>
      </c>
      <c r="L3849" s="44">
        <f>AUG!K350</f>
        <v/>
      </c>
      <c r="M3849" s="46">
        <f>AUG!L350</f>
        <v/>
      </c>
      <c r="N3849" s="44">
        <f>AUG!M350</f>
        <v/>
      </c>
      <c r="O3849" s="44">
        <f>AUG!N350</f>
        <v/>
      </c>
      <c r="P3849" s="44">
        <f>AUG!O350</f>
        <v/>
      </c>
      <c r="Q3849" s="44">
        <f>AUG!P350</f>
        <v/>
      </c>
      <c r="R3849" s="44">
        <f>AUG!Q350</f>
        <v/>
      </c>
      <c r="S3849" s="46">
        <f>S3848+IF(X3849=0,0,M3849)</f>
        <v/>
      </c>
      <c r="T3849" s="47">
        <f>MAX(T3848,S3849)</f>
        <v/>
      </c>
      <c r="U3849" s="48">
        <f>S3849-T3849</f>
        <v/>
      </c>
      <c r="V3849" s="47">
        <f>IFERROR(SUMIFS(DATABASE!$M$5:$M$6004,DATABASE!$B$5:$B$6004,B3849,DATABASE!$X$5:$X$6004,1),0)</f>
        <v/>
      </c>
      <c r="W3849" s="31">
        <f>IFERROR(COUNTIFS(DATABASE!$B$5:$B$6004,B3849,DATABASE!$X$5:$X$6004,1),0)</f>
        <v/>
      </c>
      <c r="X3849" s="49">
        <f>--AND(ISNUMBER(B3849),C3849&lt;&gt;"",L3849&lt;&gt;"",M3849&lt;&gt;"")</f>
        <v/>
      </c>
    </row>
    <row r="3850" ht="15" customHeight="1" s="111">
      <c r="A3850" s="50" t="inlineStr">
        <is>
          <t>AUG</t>
        </is>
      </c>
      <c r="B3850" s="51">
        <f>AUG!A351</f>
        <v/>
      </c>
      <c r="C3850" s="52">
        <f>AUG!B351</f>
        <v/>
      </c>
      <c r="D3850" s="52">
        <f>AUG!C351</f>
        <v/>
      </c>
      <c r="E3850" s="52">
        <f>AUG!D351</f>
        <v/>
      </c>
      <c r="F3850" s="52">
        <f>AUG!E351</f>
        <v/>
      </c>
      <c r="G3850" s="52">
        <f>AUG!F351</f>
        <v/>
      </c>
      <c r="H3850" s="52">
        <f>AUG!G351</f>
        <v/>
      </c>
      <c r="I3850" s="53">
        <f>AUG!H351</f>
        <v/>
      </c>
      <c r="J3850" s="53">
        <f>AUG!I351</f>
        <v/>
      </c>
      <c r="K3850" s="52">
        <f>AUG!J351</f>
        <v/>
      </c>
      <c r="L3850" s="52">
        <f>AUG!K351</f>
        <v/>
      </c>
      <c r="M3850" s="54">
        <f>AUG!L351</f>
        <v/>
      </c>
      <c r="N3850" s="52">
        <f>AUG!M351</f>
        <v/>
      </c>
      <c r="O3850" s="52">
        <f>AUG!N351</f>
        <v/>
      </c>
      <c r="P3850" s="52">
        <f>AUG!O351</f>
        <v/>
      </c>
      <c r="Q3850" s="52">
        <f>AUG!P351</f>
        <v/>
      </c>
      <c r="R3850" s="52">
        <f>AUG!Q351</f>
        <v/>
      </c>
      <c r="S3850" s="54">
        <f>S3849+IF(X3850=0,0,M3850)</f>
        <v/>
      </c>
      <c r="T3850" s="55">
        <f>MAX(T3849,S3850)</f>
        <v/>
      </c>
      <c r="U3850" s="56">
        <f>S3850-T3850</f>
        <v/>
      </c>
      <c r="V3850" s="55">
        <f>IFERROR(SUMIFS(DATABASE!$M$5:$M$6004,DATABASE!$B$5:$B$6004,B3850,DATABASE!$X$5:$X$6004,1),0)</f>
        <v/>
      </c>
      <c r="W3850" s="57">
        <f>IFERROR(COUNTIFS(DATABASE!$B$5:$B$6004,B3850,DATABASE!$X$5:$X$6004,1),0)</f>
        <v/>
      </c>
      <c r="X3850" s="58">
        <f>--AND(ISNUMBER(B3850),C3850&lt;&gt;"",L3850&lt;&gt;"",M3850&lt;&gt;"")</f>
        <v/>
      </c>
    </row>
    <row r="3851" ht="15" customHeight="1" s="111">
      <c r="A3851" s="42" t="inlineStr">
        <is>
          <t>AUG</t>
        </is>
      </c>
      <c r="B3851" s="43">
        <f>AUG!A352</f>
        <v/>
      </c>
      <c r="C3851" s="44">
        <f>AUG!B352</f>
        <v/>
      </c>
      <c r="D3851" s="44">
        <f>AUG!C352</f>
        <v/>
      </c>
      <c r="E3851" s="44">
        <f>AUG!D352</f>
        <v/>
      </c>
      <c r="F3851" s="44">
        <f>AUG!E352</f>
        <v/>
      </c>
      <c r="G3851" s="44">
        <f>AUG!F352</f>
        <v/>
      </c>
      <c r="H3851" s="44">
        <f>AUG!G352</f>
        <v/>
      </c>
      <c r="I3851" s="45">
        <f>AUG!H352</f>
        <v/>
      </c>
      <c r="J3851" s="45">
        <f>AUG!I352</f>
        <v/>
      </c>
      <c r="K3851" s="44">
        <f>AUG!J352</f>
        <v/>
      </c>
      <c r="L3851" s="44">
        <f>AUG!K352</f>
        <v/>
      </c>
      <c r="M3851" s="46">
        <f>AUG!L352</f>
        <v/>
      </c>
      <c r="N3851" s="44">
        <f>AUG!M352</f>
        <v/>
      </c>
      <c r="O3851" s="44">
        <f>AUG!N352</f>
        <v/>
      </c>
      <c r="P3851" s="44">
        <f>AUG!O352</f>
        <v/>
      </c>
      <c r="Q3851" s="44">
        <f>AUG!P352</f>
        <v/>
      </c>
      <c r="R3851" s="44">
        <f>AUG!Q352</f>
        <v/>
      </c>
      <c r="S3851" s="46">
        <f>S3850+IF(X3851=0,0,M3851)</f>
        <v/>
      </c>
      <c r="T3851" s="47">
        <f>MAX(T3850,S3851)</f>
        <v/>
      </c>
      <c r="U3851" s="48">
        <f>S3851-T3851</f>
        <v/>
      </c>
      <c r="V3851" s="47">
        <f>IFERROR(SUMIFS(DATABASE!$M$5:$M$6004,DATABASE!$B$5:$B$6004,B3851,DATABASE!$X$5:$X$6004,1),0)</f>
        <v/>
      </c>
      <c r="W3851" s="31">
        <f>IFERROR(COUNTIFS(DATABASE!$B$5:$B$6004,B3851,DATABASE!$X$5:$X$6004,1),0)</f>
        <v/>
      </c>
      <c r="X3851" s="49">
        <f>--AND(ISNUMBER(B3851),C3851&lt;&gt;"",L3851&lt;&gt;"",M3851&lt;&gt;"")</f>
        <v/>
      </c>
    </row>
    <row r="3852" ht="15" customHeight="1" s="111">
      <c r="A3852" s="50" t="inlineStr">
        <is>
          <t>AUG</t>
        </is>
      </c>
      <c r="B3852" s="51">
        <f>AUG!A353</f>
        <v/>
      </c>
      <c r="C3852" s="52">
        <f>AUG!B353</f>
        <v/>
      </c>
      <c r="D3852" s="52">
        <f>AUG!C353</f>
        <v/>
      </c>
      <c r="E3852" s="52">
        <f>AUG!D353</f>
        <v/>
      </c>
      <c r="F3852" s="52">
        <f>AUG!E353</f>
        <v/>
      </c>
      <c r="G3852" s="52">
        <f>AUG!F353</f>
        <v/>
      </c>
      <c r="H3852" s="52">
        <f>AUG!G353</f>
        <v/>
      </c>
      <c r="I3852" s="53">
        <f>AUG!H353</f>
        <v/>
      </c>
      <c r="J3852" s="53">
        <f>AUG!I353</f>
        <v/>
      </c>
      <c r="K3852" s="52">
        <f>AUG!J353</f>
        <v/>
      </c>
      <c r="L3852" s="52">
        <f>AUG!K353</f>
        <v/>
      </c>
      <c r="M3852" s="54">
        <f>AUG!L353</f>
        <v/>
      </c>
      <c r="N3852" s="52">
        <f>AUG!M353</f>
        <v/>
      </c>
      <c r="O3852" s="52">
        <f>AUG!N353</f>
        <v/>
      </c>
      <c r="P3852" s="52">
        <f>AUG!O353</f>
        <v/>
      </c>
      <c r="Q3852" s="52">
        <f>AUG!P353</f>
        <v/>
      </c>
      <c r="R3852" s="52">
        <f>AUG!Q353</f>
        <v/>
      </c>
      <c r="S3852" s="54">
        <f>S3851+IF(X3852=0,0,M3852)</f>
        <v/>
      </c>
      <c r="T3852" s="55">
        <f>MAX(T3851,S3852)</f>
        <v/>
      </c>
      <c r="U3852" s="56">
        <f>S3852-T3852</f>
        <v/>
      </c>
      <c r="V3852" s="55">
        <f>IFERROR(SUMIFS(DATABASE!$M$5:$M$6004,DATABASE!$B$5:$B$6004,B3852,DATABASE!$X$5:$X$6004,1),0)</f>
        <v/>
      </c>
      <c r="W3852" s="57">
        <f>IFERROR(COUNTIFS(DATABASE!$B$5:$B$6004,B3852,DATABASE!$X$5:$X$6004,1),0)</f>
        <v/>
      </c>
      <c r="X3852" s="58">
        <f>--AND(ISNUMBER(B3852),C3852&lt;&gt;"",L3852&lt;&gt;"",M3852&lt;&gt;"")</f>
        <v/>
      </c>
    </row>
    <row r="3853" ht="15" customHeight="1" s="111">
      <c r="A3853" s="42" t="inlineStr">
        <is>
          <t>AUG</t>
        </is>
      </c>
      <c r="B3853" s="43">
        <f>AUG!A354</f>
        <v/>
      </c>
      <c r="C3853" s="44">
        <f>AUG!B354</f>
        <v/>
      </c>
      <c r="D3853" s="44">
        <f>AUG!C354</f>
        <v/>
      </c>
      <c r="E3853" s="44">
        <f>AUG!D354</f>
        <v/>
      </c>
      <c r="F3853" s="44">
        <f>AUG!E354</f>
        <v/>
      </c>
      <c r="G3853" s="44">
        <f>AUG!F354</f>
        <v/>
      </c>
      <c r="H3853" s="44">
        <f>AUG!G354</f>
        <v/>
      </c>
      <c r="I3853" s="45">
        <f>AUG!H354</f>
        <v/>
      </c>
      <c r="J3853" s="45">
        <f>AUG!I354</f>
        <v/>
      </c>
      <c r="K3853" s="44">
        <f>AUG!J354</f>
        <v/>
      </c>
      <c r="L3853" s="44">
        <f>AUG!K354</f>
        <v/>
      </c>
      <c r="M3853" s="46">
        <f>AUG!L354</f>
        <v/>
      </c>
      <c r="N3853" s="44">
        <f>AUG!M354</f>
        <v/>
      </c>
      <c r="O3853" s="44">
        <f>AUG!N354</f>
        <v/>
      </c>
      <c r="P3853" s="44">
        <f>AUG!O354</f>
        <v/>
      </c>
      <c r="Q3853" s="44">
        <f>AUG!P354</f>
        <v/>
      </c>
      <c r="R3853" s="44">
        <f>AUG!Q354</f>
        <v/>
      </c>
      <c r="S3853" s="46">
        <f>S3852+IF(X3853=0,0,M3853)</f>
        <v/>
      </c>
      <c r="T3853" s="47">
        <f>MAX(T3852,S3853)</f>
        <v/>
      </c>
      <c r="U3853" s="48">
        <f>S3853-T3853</f>
        <v/>
      </c>
      <c r="V3853" s="47">
        <f>IFERROR(SUMIFS(DATABASE!$M$5:$M$6004,DATABASE!$B$5:$B$6004,B3853,DATABASE!$X$5:$X$6004,1),0)</f>
        <v/>
      </c>
      <c r="W3853" s="31">
        <f>IFERROR(COUNTIFS(DATABASE!$B$5:$B$6004,B3853,DATABASE!$X$5:$X$6004,1),0)</f>
        <v/>
      </c>
      <c r="X3853" s="49">
        <f>--AND(ISNUMBER(B3853),C3853&lt;&gt;"",L3853&lt;&gt;"",M3853&lt;&gt;"")</f>
        <v/>
      </c>
    </row>
    <row r="3854" ht="15" customHeight="1" s="111">
      <c r="A3854" s="50" t="inlineStr">
        <is>
          <t>AUG</t>
        </is>
      </c>
      <c r="B3854" s="51">
        <f>AUG!A355</f>
        <v/>
      </c>
      <c r="C3854" s="52">
        <f>AUG!B355</f>
        <v/>
      </c>
      <c r="D3854" s="52">
        <f>AUG!C355</f>
        <v/>
      </c>
      <c r="E3854" s="52">
        <f>AUG!D355</f>
        <v/>
      </c>
      <c r="F3854" s="52">
        <f>AUG!E355</f>
        <v/>
      </c>
      <c r="G3854" s="52">
        <f>AUG!F355</f>
        <v/>
      </c>
      <c r="H3854" s="52">
        <f>AUG!G355</f>
        <v/>
      </c>
      <c r="I3854" s="53">
        <f>AUG!H355</f>
        <v/>
      </c>
      <c r="J3854" s="53">
        <f>AUG!I355</f>
        <v/>
      </c>
      <c r="K3854" s="52">
        <f>AUG!J355</f>
        <v/>
      </c>
      <c r="L3854" s="52">
        <f>AUG!K355</f>
        <v/>
      </c>
      <c r="M3854" s="54">
        <f>AUG!L355</f>
        <v/>
      </c>
      <c r="N3854" s="52">
        <f>AUG!M355</f>
        <v/>
      </c>
      <c r="O3854" s="52">
        <f>AUG!N355</f>
        <v/>
      </c>
      <c r="P3854" s="52">
        <f>AUG!O355</f>
        <v/>
      </c>
      <c r="Q3854" s="52">
        <f>AUG!P355</f>
        <v/>
      </c>
      <c r="R3854" s="52">
        <f>AUG!Q355</f>
        <v/>
      </c>
      <c r="S3854" s="54">
        <f>S3853+IF(X3854=0,0,M3854)</f>
        <v/>
      </c>
      <c r="T3854" s="55">
        <f>MAX(T3853,S3854)</f>
        <v/>
      </c>
      <c r="U3854" s="56">
        <f>S3854-T3854</f>
        <v/>
      </c>
      <c r="V3854" s="55">
        <f>IFERROR(SUMIFS(DATABASE!$M$5:$M$6004,DATABASE!$B$5:$B$6004,B3854,DATABASE!$X$5:$X$6004,1),0)</f>
        <v/>
      </c>
      <c r="W3854" s="57">
        <f>IFERROR(COUNTIFS(DATABASE!$B$5:$B$6004,B3854,DATABASE!$X$5:$X$6004,1),0)</f>
        <v/>
      </c>
      <c r="X3854" s="58">
        <f>--AND(ISNUMBER(B3854),C3854&lt;&gt;"",L3854&lt;&gt;"",M3854&lt;&gt;"")</f>
        <v/>
      </c>
    </row>
    <row r="3855" ht="15" customHeight="1" s="111">
      <c r="A3855" s="42" t="inlineStr">
        <is>
          <t>AUG</t>
        </is>
      </c>
      <c r="B3855" s="43">
        <f>AUG!A356</f>
        <v/>
      </c>
      <c r="C3855" s="44">
        <f>AUG!B356</f>
        <v/>
      </c>
      <c r="D3855" s="44">
        <f>AUG!C356</f>
        <v/>
      </c>
      <c r="E3855" s="44">
        <f>AUG!D356</f>
        <v/>
      </c>
      <c r="F3855" s="44">
        <f>AUG!E356</f>
        <v/>
      </c>
      <c r="G3855" s="44">
        <f>AUG!F356</f>
        <v/>
      </c>
      <c r="H3855" s="44">
        <f>AUG!G356</f>
        <v/>
      </c>
      <c r="I3855" s="45">
        <f>AUG!H356</f>
        <v/>
      </c>
      <c r="J3855" s="45">
        <f>AUG!I356</f>
        <v/>
      </c>
      <c r="K3855" s="44">
        <f>AUG!J356</f>
        <v/>
      </c>
      <c r="L3855" s="44">
        <f>AUG!K356</f>
        <v/>
      </c>
      <c r="M3855" s="46">
        <f>AUG!L356</f>
        <v/>
      </c>
      <c r="N3855" s="44">
        <f>AUG!M356</f>
        <v/>
      </c>
      <c r="O3855" s="44">
        <f>AUG!N356</f>
        <v/>
      </c>
      <c r="P3855" s="44">
        <f>AUG!O356</f>
        <v/>
      </c>
      <c r="Q3855" s="44">
        <f>AUG!P356</f>
        <v/>
      </c>
      <c r="R3855" s="44">
        <f>AUG!Q356</f>
        <v/>
      </c>
      <c r="S3855" s="46">
        <f>S3854+IF(X3855=0,0,M3855)</f>
        <v/>
      </c>
      <c r="T3855" s="47">
        <f>MAX(T3854,S3855)</f>
        <v/>
      </c>
      <c r="U3855" s="48">
        <f>S3855-T3855</f>
        <v/>
      </c>
      <c r="V3855" s="47">
        <f>IFERROR(SUMIFS(DATABASE!$M$5:$M$6004,DATABASE!$B$5:$B$6004,B3855,DATABASE!$X$5:$X$6004,1),0)</f>
        <v/>
      </c>
      <c r="W3855" s="31">
        <f>IFERROR(COUNTIFS(DATABASE!$B$5:$B$6004,B3855,DATABASE!$X$5:$X$6004,1),0)</f>
        <v/>
      </c>
      <c r="X3855" s="49">
        <f>--AND(ISNUMBER(B3855),C3855&lt;&gt;"",L3855&lt;&gt;"",M3855&lt;&gt;"")</f>
        <v/>
      </c>
    </row>
    <row r="3856" ht="15" customHeight="1" s="111">
      <c r="A3856" s="50" t="inlineStr">
        <is>
          <t>AUG</t>
        </is>
      </c>
      <c r="B3856" s="51">
        <f>AUG!A357</f>
        <v/>
      </c>
      <c r="C3856" s="52">
        <f>AUG!B357</f>
        <v/>
      </c>
      <c r="D3856" s="52">
        <f>AUG!C357</f>
        <v/>
      </c>
      <c r="E3856" s="52">
        <f>AUG!D357</f>
        <v/>
      </c>
      <c r="F3856" s="52">
        <f>AUG!E357</f>
        <v/>
      </c>
      <c r="G3856" s="52">
        <f>AUG!F357</f>
        <v/>
      </c>
      <c r="H3856" s="52">
        <f>AUG!G357</f>
        <v/>
      </c>
      <c r="I3856" s="53">
        <f>AUG!H357</f>
        <v/>
      </c>
      <c r="J3856" s="53">
        <f>AUG!I357</f>
        <v/>
      </c>
      <c r="K3856" s="52">
        <f>AUG!J357</f>
        <v/>
      </c>
      <c r="L3856" s="52">
        <f>AUG!K357</f>
        <v/>
      </c>
      <c r="M3856" s="54">
        <f>AUG!L357</f>
        <v/>
      </c>
      <c r="N3856" s="52">
        <f>AUG!M357</f>
        <v/>
      </c>
      <c r="O3856" s="52">
        <f>AUG!N357</f>
        <v/>
      </c>
      <c r="P3856" s="52">
        <f>AUG!O357</f>
        <v/>
      </c>
      <c r="Q3856" s="52">
        <f>AUG!P357</f>
        <v/>
      </c>
      <c r="R3856" s="52">
        <f>AUG!Q357</f>
        <v/>
      </c>
      <c r="S3856" s="54">
        <f>S3855+IF(X3856=0,0,M3856)</f>
        <v/>
      </c>
      <c r="T3856" s="55">
        <f>MAX(T3855,S3856)</f>
        <v/>
      </c>
      <c r="U3856" s="56">
        <f>S3856-T3856</f>
        <v/>
      </c>
      <c r="V3856" s="55">
        <f>IFERROR(SUMIFS(DATABASE!$M$5:$M$6004,DATABASE!$B$5:$B$6004,B3856,DATABASE!$X$5:$X$6004,1),0)</f>
        <v/>
      </c>
      <c r="W3856" s="57">
        <f>IFERROR(COUNTIFS(DATABASE!$B$5:$B$6004,B3856,DATABASE!$X$5:$X$6004,1),0)</f>
        <v/>
      </c>
      <c r="X3856" s="58">
        <f>--AND(ISNUMBER(B3856),C3856&lt;&gt;"",L3856&lt;&gt;"",M3856&lt;&gt;"")</f>
        <v/>
      </c>
    </row>
    <row r="3857" ht="15" customHeight="1" s="111">
      <c r="A3857" s="42" t="inlineStr">
        <is>
          <t>AUG</t>
        </is>
      </c>
      <c r="B3857" s="43">
        <f>AUG!A358</f>
        <v/>
      </c>
      <c r="C3857" s="44">
        <f>AUG!B358</f>
        <v/>
      </c>
      <c r="D3857" s="44">
        <f>AUG!C358</f>
        <v/>
      </c>
      <c r="E3857" s="44">
        <f>AUG!D358</f>
        <v/>
      </c>
      <c r="F3857" s="44">
        <f>AUG!E358</f>
        <v/>
      </c>
      <c r="G3857" s="44">
        <f>AUG!F358</f>
        <v/>
      </c>
      <c r="H3857" s="44">
        <f>AUG!G358</f>
        <v/>
      </c>
      <c r="I3857" s="45">
        <f>AUG!H358</f>
        <v/>
      </c>
      <c r="J3857" s="45">
        <f>AUG!I358</f>
        <v/>
      </c>
      <c r="K3857" s="44">
        <f>AUG!J358</f>
        <v/>
      </c>
      <c r="L3857" s="44">
        <f>AUG!K358</f>
        <v/>
      </c>
      <c r="M3857" s="46">
        <f>AUG!L358</f>
        <v/>
      </c>
      <c r="N3857" s="44">
        <f>AUG!M358</f>
        <v/>
      </c>
      <c r="O3857" s="44">
        <f>AUG!N358</f>
        <v/>
      </c>
      <c r="P3857" s="44">
        <f>AUG!O358</f>
        <v/>
      </c>
      <c r="Q3857" s="44">
        <f>AUG!P358</f>
        <v/>
      </c>
      <c r="R3857" s="44">
        <f>AUG!Q358</f>
        <v/>
      </c>
      <c r="S3857" s="46">
        <f>S3856+IF(X3857=0,0,M3857)</f>
        <v/>
      </c>
      <c r="T3857" s="47">
        <f>MAX(T3856,S3857)</f>
        <v/>
      </c>
      <c r="U3857" s="48">
        <f>S3857-T3857</f>
        <v/>
      </c>
      <c r="V3857" s="47">
        <f>IFERROR(SUMIFS(DATABASE!$M$5:$M$6004,DATABASE!$B$5:$B$6004,B3857,DATABASE!$X$5:$X$6004,1),0)</f>
        <v/>
      </c>
      <c r="W3857" s="31">
        <f>IFERROR(COUNTIFS(DATABASE!$B$5:$B$6004,B3857,DATABASE!$X$5:$X$6004,1),0)</f>
        <v/>
      </c>
      <c r="X3857" s="49">
        <f>--AND(ISNUMBER(B3857),C3857&lt;&gt;"",L3857&lt;&gt;"",M3857&lt;&gt;"")</f>
        <v/>
      </c>
    </row>
    <row r="3858" ht="15" customHeight="1" s="111">
      <c r="A3858" s="50" t="inlineStr">
        <is>
          <t>AUG</t>
        </is>
      </c>
      <c r="B3858" s="51">
        <f>AUG!A359</f>
        <v/>
      </c>
      <c r="C3858" s="52">
        <f>AUG!B359</f>
        <v/>
      </c>
      <c r="D3858" s="52">
        <f>AUG!C359</f>
        <v/>
      </c>
      <c r="E3858" s="52">
        <f>AUG!D359</f>
        <v/>
      </c>
      <c r="F3858" s="52">
        <f>AUG!E359</f>
        <v/>
      </c>
      <c r="G3858" s="52">
        <f>AUG!F359</f>
        <v/>
      </c>
      <c r="H3858" s="52">
        <f>AUG!G359</f>
        <v/>
      </c>
      <c r="I3858" s="53">
        <f>AUG!H359</f>
        <v/>
      </c>
      <c r="J3858" s="53">
        <f>AUG!I359</f>
        <v/>
      </c>
      <c r="K3858" s="52">
        <f>AUG!J359</f>
        <v/>
      </c>
      <c r="L3858" s="52">
        <f>AUG!K359</f>
        <v/>
      </c>
      <c r="M3858" s="54">
        <f>AUG!L359</f>
        <v/>
      </c>
      <c r="N3858" s="52">
        <f>AUG!M359</f>
        <v/>
      </c>
      <c r="O3858" s="52">
        <f>AUG!N359</f>
        <v/>
      </c>
      <c r="P3858" s="52">
        <f>AUG!O359</f>
        <v/>
      </c>
      <c r="Q3858" s="52">
        <f>AUG!P359</f>
        <v/>
      </c>
      <c r="R3858" s="52">
        <f>AUG!Q359</f>
        <v/>
      </c>
      <c r="S3858" s="54">
        <f>S3857+IF(X3858=0,0,M3858)</f>
        <v/>
      </c>
      <c r="T3858" s="55">
        <f>MAX(T3857,S3858)</f>
        <v/>
      </c>
      <c r="U3858" s="56">
        <f>S3858-T3858</f>
        <v/>
      </c>
      <c r="V3858" s="55">
        <f>IFERROR(SUMIFS(DATABASE!$M$5:$M$6004,DATABASE!$B$5:$B$6004,B3858,DATABASE!$X$5:$X$6004,1),0)</f>
        <v/>
      </c>
      <c r="W3858" s="57">
        <f>IFERROR(COUNTIFS(DATABASE!$B$5:$B$6004,B3858,DATABASE!$X$5:$X$6004,1),0)</f>
        <v/>
      </c>
      <c r="X3858" s="58">
        <f>--AND(ISNUMBER(B3858),C3858&lt;&gt;"",L3858&lt;&gt;"",M3858&lt;&gt;"")</f>
        <v/>
      </c>
    </row>
    <row r="3859" ht="15" customHeight="1" s="111">
      <c r="A3859" s="42" t="inlineStr">
        <is>
          <t>AUG</t>
        </is>
      </c>
      <c r="B3859" s="43">
        <f>AUG!A360</f>
        <v/>
      </c>
      <c r="C3859" s="44">
        <f>AUG!B360</f>
        <v/>
      </c>
      <c r="D3859" s="44">
        <f>AUG!C360</f>
        <v/>
      </c>
      <c r="E3859" s="44">
        <f>AUG!D360</f>
        <v/>
      </c>
      <c r="F3859" s="44">
        <f>AUG!E360</f>
        <v/>
      </c>
      <c r="G3859" s="44">
        <f>AUG!F360</f>
        <v/>
      </c>
      <c r="H3859" s="44">
        <f>AUG!G360</f>
        <v/>
      </c>
      <c r="I3859" s="45">
        <f>AUG!H360</f>
        <v/>
      </c>
      <c r="J3859" s="45">
        <f>AUG!I360</f>
        <v/>
      </c>
      <c r="K3859" s="44">
        <f>AUG!J360</f>
        <v/>
      </c>
      <c r="L3859" s="44">
        <f>AUG!K360</f>
        <v/>
      </c>
      <c r="M3859" s="46">
        <f>AUG!L360</f>
        <v/>
      </c>
      <c r="N3859" s="44">
        <f>AUG!M360</f>
        <v/>
      </c>
      <c r="O3859" s="44">
        <f>AUG!N360</f>
        <v/>
      </c>
      <c r="P3859" s="44">
        <f>AUG!O360</f>
        <v/>
      </c>
      <c r="Q3859" s="44">
        <f>AUG!P360</f>
        <v/>
      </c>
      <c r="R3859" s="44">
        <f>AUG!Q360</f>
        <v/>
      </c>
      <c r="S3859" s="46">
        <f>S3858+IF(X3859=0,0,M3859)</f>
        <v/>
      </c>
      <c r="T3859" s="47">
        <f>MAX(T3858,S3859)</f>
        <v/>
      </c>
      <c r="U3859" s="48">
        <f>S3859-T3859</f>
        <v/>
      </c>
      <c r="V3859" s="47">
        <f>IFERROR(SUMIFS(DATABASE!$M$5:$M$6004,DATABASE!$B$5:$B$6004,B3859,DATABASE!$X$5:$X$6004,1),0)</f>
        <v/>
      </c>
      <c r="W3859" s="31">
        <f>IFERROR(COUNTIFS(DATABASE!$B$5:$B$6004,B3859,DATABASE!$X$5:$X$6004,1),0)</f>
        <v/>
      </c>
      <c r="X3859" s="49">
        <f>--AND(ISNUMBER(B3859),C3859&lt;&gt;"",L3859&lt;&gt;"",M3859&lt;&gt;"")</f>
        <v/>
      </c>
    </row>
    <row r="3860" ht="15" customHeight="1" s="111">
      <c r="A3860" s="50" t="inlineStr">
        <is>
          <t>AUG</t>
        </is>
      </c>
      <c r="B3860" s="51">
        <f>AUG!A361</f>
        <v/>
      </c>
      <c r="C3860" s="52">
        <f>AUG!B361</f>
        <v/>
      </c>
      <c r="D3860" s="52">
        <f>AUG!C361</f>
        <v/>
      </c>
      <c r="E3860" s="52">
        <f>AUG!D361</f>
        <v/>
      </c>
      <c r="F3860" s="52">
        <f>AUG!E361</f>
        <v/>
      </c>
      <c r="G3860" s="52">
        <f>AUG!F361</f>
        <v/>
      </c>
      <c r="H3860" s="52">
        <f>AUG!G361</f>
        <v/>
      </c>
      <c r="I3860" s="53">
        <f>AUG!H361</f>
        <v/>
      </c>
      <c r="J3860" s="53">
        <f>AUG!I361</f>
        <v/>
      </c>
      <c r="K3860" s="52">
        <f>AUG!J361</f>
        <v/>
      </c>
      <c r="L3860" s="52">
        <f>AUG!K361</f>
        <v/>
      </c>
      <c r="M3860" s="54">
        <f>AUG!L361</f>
        <v/>
      </c>
      <c r="N3860" s="52">
        <f>AUG!M361</f>
        <v/>
      </c>
      <c r="O3860" s="52">
        <f>AUG!N361</f>
        <v/>
      </c>
      <c r="P3860" s="52">
        <f>AUG!O361</f>
        <v/>
      </c>
      <c r="Q3860" s="52">
        <f>AUG!P361</f>
        <v/>
      </c>
      <c r="R3860" s="52">
        <f>AUG!Q361</f>
        <v/>
      </c>
      <c r="S3860" s="54">
        <f>S3859+IF(X3860=0,0,M3860)</f>
        <v/>
      </c>
      <c r="T3860" s="55">
        <f>MAX(T3859,S3860)</f>
        <v/>
      </c>
      <c r="U3860" s="56">
        <f>S3860-T3860</f>
        <v/>
      </c>
      <c r="V3860" s="55">
        <f>IFERROR(SUMIFS(DATABASE!$M$5:$M$6004,DATABASE!$B$5:$B$6004,B3860,DATABASE!$X$5:$X$6004,1),0)</f>
        <v/>
      </c>
      <c r="W3860" s="57">
        <f>IFERROR(COUNTIFS(DATABASE!$B$5:$B$6004,B3860,DATABASE!$X$5:$X$6004,1),0)</f>
        <v/>
      </c>
      <c r="X3860" s="58">
        <f>--AND(ISNUMBER(B3860),C3860&lt;&gt;"",L3860&lt;&gt;"",M3860&lt;&gt;"")</f>
        <v/>
      </c>
    </row>
    <row r="3861" ht="15" customHeight="1" s="111">
      <c r="A3861" s="42" t="inlineStr">
        <is>
          <t>AUG</t>
        </is>
      </c>
      <c r="B3861" s="43">
        <f>AUG!A362</f>
        <v/>
      </c>
      <c r="C3861" s="44">
        <f>AUG!B362</f>
        <v/>
      </c>
      <c r="D3861" s="44">
        <f>AUG!C362</f>
        <v/>
      </c>
      <c r="E3861" s="44">
        <f>AUG!D362</f>
        <v/>
      </c>
      <c r="F3861" s="44">
        <f>AUG!E362</f>
        <v/>
      </c>
      <c r="G3861" s="44">
        <f>AUG!F362</f>
        <v/>
      </c>
      <c r="H3861" s="44">
        <f>AUG!G362</f>
        <v/>
      </c>
      <c r="I3861" s="45">
        <f>AUG!H362</f>
        <v/>
      </c>
      <c r="J3861" s="45">
        <f>AUG!I362</f>
        <v/>
      </c>
      <c r="K3861" s="44">
        <f>AUG!J362</f>
        <v/>
      </c>
      <c r="L3861" s="44">
        <f>AUG!K362</f>
        <v/>
      </c>
      <c r="M3861" s="46">
        <f>AUG!L362</f>
        <v/>
      </c>
      <c r="N3861" s="44">
        <f>AUG!M362</f>
        <v/>
      </c>
      <c r="O3861" s="44">
        <f>AUG!N362</f>
        <v/>
      </c>
      <c r="P3861" s="44">
        <f>AUG!O362</f>
        <v/>
      </c>
      <c r="Q3861" s="44">
        <f>AUG!P362</f>
        <v/>
      </c>
      <c r="R3861" s="44">
        <f>AUG!Q362</f>
        <v/>
      </c>
      <c r="S3861" s="46">
        <f>S3860+IF(X3861=0,0,M3861)</f>
        <v/>
      </c>
      <c r="T3861" s="47">
        <f>MAX(T3860,S3861)</f>
        <v/>
      </c>
      <c r="U3861" s="48">
        <f>S3861-T3861</f>
        <v/>
      </c>
      <c r="V3861" s="47">
        <f>IFERROR(SUMIFS(DATABASE!$M$5:$M$6004,DATABASE!$B$5:$B$6004,B3861,DATABASE!$X$5:$X$6004,1),0)</f>
        <v/>
      </c>
      <c r="W3861" s="31">
        <f>IFERROR(COUNTIFS(DATABASE!$B$5:$B$6004,B3861,DATABASE!$X$5:$X$6004,1),0)</f>
        <v/>
      </c>
      <c r="X3861" s="49">
        <f>--AND(ISNUMBER(B3861),C3861&lt;&gt;"",L3861&lt;&gt;"",M3861&lt;&gt;"")</f>
        <v/>
      </c>
    </row>
    <row r="3862" ht="15" customHeight="1" s="111">
      <c r="A3862" s="50" t="inlineStr">
        <is>
          <t>AUG</t>
        </is>
      </c>
      <c r="B3862" s="51">
        <f>AUG!A363</f>
        <v/>
      </c>
      <c r="C3862" s="52">
        <f>AUG!B363</f>
        <v/>
      </c>
      <c r="D3862" s="52">
        <f>AUG!C363</f>
        <v/>
      </c>
      <c r="E3862" s="52">
        <f>AUG!D363</f>
        <v/>
      </c>
      <c r="F3862" s="52">
        <f>AUG!E363</f>
        <v/>
      </c>
      <c r="G3862" s="52">
        <f>AUG!F363</f>
        <v/>
      </c>
      <c r="H3862" s="52">
        <f>AUG!G363</f>
        <v/>
      </c>
      <c r="I3862" s="53">
        <f>AUG!H363</f>
        <v/>
      </c>
      <c r="J3862" s="53">
        <f>AUG!I363</f>
        <v/>
      </c>
      <c r="K3862" s="52">
        <f>AUG!J363</f>
        <v/>
      </c>
      <c r="L3862" s="52">
        <f>AUG!K363</f>
        <v/>
      </c>
      <c r="M3862" s="54">
        <f>AUG!L363</f>
        <v/>
      </c>
      <c r="N3862" s="52">
        <f>AUG!M363</f>
        <v/>
      </c>
      <c r="O3862" s="52">
        <f>AUG!N363</f>
        <v/>
      </c>
      <c r="P3862" s="52">
        <f>AUG!O363</f>
        <v/>
      </c>
      <c r="Q3862" s="52">
        <f>AUG!P363</f>
        <v/>
      </c>
      <c r="R3862" s="52">
        <f>AUG!Q363</f>
        <v/>
      </c>
      <c r="S3862" s="54">
        <f>S3861+IF(X3862=0,0,M3862)</f>
        <v/>
      </c>
      <c r="T3862" s="55">
        <f>MAX(T3861,S3862)</f>
        <v/>
      </c>
      <c r="U3862" s="56">
        <f>S3862-T3862</f>
        <v/>
      </c>
      <c r="V3862" s="55">
        <f>IFERROR(SUMIFS(DATABASE!$M$5:$M$6004,DATABASE!$B$5:$B$6004,B3862,DATABASE!$X$5:$X$6004,1),0)</f>
        <v/>
      </c>
      <c r="W3862" s="57">
        <f>IFERROR(COUNTIFS(DATABASE!$B$5:$B$6004,B3862,DATABASE!$X$5:$X$6004,1),0)</f>
        <v/>
      </c>
      <c r="X3862" s="58">
        <f>--AND(ISNUMBER(B3862),C3862&lt;&gt;"",L3862&lt;&gt;"",M3862&lt;&gt;"")</f>
        <v/>
      </c>
    </row>
    <row r="3863" ht="15" customHeight="1" s="111">
      <c r="A3863" s="42" t="inlineStr">
        <is>
          <t>AUG</t>
        </is>
      </c>
      <c r="B3863" s="43">
        <f>AUG!A364</f>
        <v/>
      </c>
      <c r="C3863" s="44">
        <f>AUG!B364</f>
        <v/>
      </c>
      <c r="D3863" s="44">
        <f>AUG!C364</f>
        <v/>
      </c>
      <c r="E3863" s="44">
        <f>AUG!D364</f>
        <v/>
      </c>
      <c r="F3863" s="44">
        <f>AUG!E364</f>
        <v/>
      </c>
      <c r="G3863" s="44">
        <f>AUG!F364</f>
        <v/>
      </c>
      <c r="H3863" s="44">
        <f>AUG!G364</f>
        <v/>
      </c>
      <c r="I3863" s="45">
        <f>AUG!H364</f>
        <v/>
      </c>
      <c r="J3863" s="45">
        <f>AUG!I364</f>
        <v/>
      </c>
      <c r="K3863" s="44">
        <f>AUG!J364</f>
        <v/>
      </c>
      <c r="L3863" s="44">
        <f>AUG!K364</f>
        <v/>
      </c>
      <c r="M3863" s="46">
        <f>AUG!L364</f>
        <v/>
      </c>
      <c r="N3863" s="44">
        <f>AUG!M364</f>
        <v/>
      </c>
      <c r="O3863" s="44">
        <f>AUG!N364</f>
        <v/>
      </c>
      <c r="P3863" s="44">
        <f>AUG!O364</f>
        <v/>
      </c>
      <c r="Q3863" s="44">
        <f>AUG!P364</f>
        <v/>
      </c>
      <c r="R3863" s="44">
        <f>AUG!Q364</f>
        <v/>
      </c>
      <c r="S3863" s="46">
        <f>S3862+IF(X3863=0,0,M3863)</f>
        <v/>
      </c>
      <c r="T3863" s="47">
        <f>MAX(T3862,S3863)</f>
        <v/>
      </c>
      <c r="U3863" s="48">
        <f>S3863-T3863</f>
        <v/>
      </c>
      <c r="V3863" s="47">
        <f>IFERROR(SUMIFS(DATABASE!$M$5:$M$6004,DATABASE!$B$5:$B$6004,B3863,DATABASE!$X$5:$X$6004,1),0)</f>
        <v/>
      </c>
      <c r="W3863" s="31">
        <f>IFERROR(COUNTIFS(DATABASE!$B$5:$B$6004,B3863,DATABASE!$X$5:$X$6004,1),0)</f>
        <v/>
      </c>
      <c r="X3863" s="49">
        <f>--AND(ISNUMBER(B3863),C3863&lt;&gt;"",L3863&lt;&gt;"",M3863&lt;&gt;"")</f>
        <v/>
      </c>
    </row>
    <row r="3864" ht="15" customHeight="1" s="111">
      <c r="A3864" s="50" t="inlineStr">
        <is>
          <t>AUG</t>
        </is>
      </c>
      <c r="B3864" s="51">
        <f>AUG!A365</f>
        <v/>
      </c>
      <c r="C3864" s="52">
        <f>AUG!B365</f>
        <v/>
      </c>
      <c r="D3864" s="52">
        <f>AUG!C365</f>
        <v/>
      </c>
      <c r="E3864" s="52">
        <f>AUG!D365</f>
        <v/>
      </c>
      <c r="F3864" s="52">
        <f>AUG!E365</f>
        <v/>
      </c>
      <c r="G3864" s="52">
        <f>AUG!F365</f>
        <v/>
      </c>
      <c r="H3864" s="52">
        <f>AUG!G365</f>
        <v/>
      </c>
      <c r="I3864" s="53">
        <f>AUG!H365</f>
        <v/>
      </c>
      <c r="J3864" s="53">
        <f>AUG!I365</f>
        <v/>
      </c>
      <c r="K3864" s="52">
        <f>AUG!J365</f>
        <v/>
      </c>
      <c r="L3864" s="52">
        <f>AUG!K365</f>
        <v/>
      </c>
      <c r="M3864" s="54">
        <f>AUG!L365</f>
        <v/>
      </c>
      <c r="N3864" s="52">
        <f>AUG!M365</f>
        <v/>
      </c>
      <c r="O3864" s="52">
        <f>AUG!N365</f>
        <v/>
      </c>
      <c r="P3864" s="52">
        <f>AUG!O365</f>
        <v/>
      </c>
      <c r="Q3864" s="52">
        <f>AUG!P365</f>
        <v/>
      </c>
      <c r="R3864" s="52">
        <f>AUG!Q365</f>
        <v/>
      </c>
      <c r="S3864" s="54">
        <f>S3863+IF(X3864=0,0,M3864)</f>
        <v/>
      </c>
      <c r="T3864" s="55">
        <f>MAX(T3863,S3864)</f>
        <v/>
      </c>
      <c r="U3864" s="56">
        <f>S3864-T3864</f>
        <v/>
      </c>
      <c r="V3864" s="55">
        <f>IFERROR(SUMIFS(DATABASE!$M$5:$M$6004,DATABASE!$B$5:$B$6004,B3864,DATABASE!$X$5:$X$6004,1),0)</f>
        <v/>
      </c>
      <c r="W3864" s="57">
        <f>IFERROR(COUNTIFS(DATABASE!$B$5:$B$6004,B3864,DATABASE!$X$5:$X$6004,1),0)</f>
        <v/>
      </c>
      <c r="X3864" s="58">
        <f>--AND(ISNUMBER(B3864),C3864&lt;&gt;"",L3864&lt;&gt;"",M3864&lt;&gt;"")</f>
        <v/>
      </c>
    </row>
    <row r="3865" ht="15" customHeight="1" s="111">
      <c r="A3865" s="42" t="inlineStr">
        <is>
          <t>AUG</t>
        </is>
      </c>
      <c r="B3865" s="43">
        <f>AUG!A366</f>
        <v/>
      </c>
      <c r="C3865" s="44">
        <f>AUG!B366</f>
        <v/>
      </c>
      <c r="D3865" s="44">
        <f>AUG!C366</f>
        <v/>
      </c>
      <c r="E3865" s="44">
        <f>AUG!D366</f>
        <v/>
      </c>
      <c r="F3865" s="44">
        <f>AUG!E366</f>
        <v/>
      </c>
      <c r="G3865" s="44">
        <f>AUG!F366</f>
        <v/>
      </c>
      <c r="H3865" s="44">
        <f>AUG!G366</f>
        <v/>
      </c>
      <c r="I3865" s="45">
        <f>AUG!H366</f>
        <v/>
      </c>
      <c r="J3865" s="45">
        <f>AUG!I366</f>
        <v/>
      </c>
      <c r="K3865" s="44">
        <f>AUG!J366</f>
        <v/>
      </c>
      <c r="L3865" s="44">
        <f>AUG!K366</f>
        <v/>
      </c>
      <c r="M3865" s="46">
        <f>AUG!L366</f>
        <v/>
      </c>
      <c r="N3865" s="44">
        <f>AUG!M366</f>
        <v/>
      </c>
      <c r="O3865" s="44">
        <f>AUG!N366</f>
        <v/>
      </c>
      <c r="P3865" s="44">
        <f>AUG!O366</f>
        <v/>
      </c>
      <c r="Q3865" s="44">
        <f>AUG!P366</f>
        <v/>
      </c>
      <c r="R3865" s="44">
        <f>AUG!Q366</f>
        <v/>
      </c>
      <c r="S3865" s="46">
        <f>S3864+IF(X3865=0,0,M3865)</f>
        <v/>
      </c>
      <c r="T3865" s="47">
        <f>MAX(T3864,S3865)</f>
        <v/>
      </c>
      <c r="U3865" s="48">
        <f>S3865-T3865</f>
        <v/>
      </c>
      <c r="V3865" s="47">
        <f>IFERROR(SUMIFS(DATABASE!$M$5:$M$6004,DATABASE!$B$5:$B$6004,B3865,DATABASE!$X$5:$X$6004,1),0)</f>
        <v/>
      </c>
      <c r="W3865" s="31">
        <f>IFERROR(COUNTIFS(DATABASE!$B$5:$B$6004,B3865,DATABASE!$X$5:$X$6004,1),0)</f>
        <v/>
      </c>
      <c r="X3865" s="49">
        <f>--AND(ISNUMBER(B3865),C3865&lt;&gt;"",L3865&lt;&gt;"",M3865&lt;&gt;"")</f>
        <v/>
      </c>
    </row>
    <row r="3866" ht="15" customHeight="1" s="111">
      <c r="A3866" s="50" t="inlineStr">
        <is>
          <t>AUG</t>
        </is>
      </c>
      <c r="B3866" s="51">
        <f>AUG!A367</f>
        <v/>
      </c>
      <c r="C3866" s="52">
        <f>AUG!B367</f>
        <v/>
      </c>
      <c r="D3866" s="52">
        <f>AUG!C367</f>
        <v/>
      </c>
      <c r="E3866" s="52">
        <f>AUG!D367</f>
        <v/>
      </c>
      <c r="F3866" s="52">
        <f>AUG!E367</f>
        <v/>
      </c>
      <c r="G3866" s="52">
        <f>AUG!F367</f>
        <v/>
      </c>
      <c r="H3866" s="52">
        <f>AUG!G367</f>
        <v/>
      </c>
      <c r="I3866" s="53">
        <f>AUG!H367</f>
        <v/>
      </c>
      <c r="J3866" s="53">
        <f>AUG!I367</f>
        <v/>
      </c>
      <c r="K3866" s="52">
        <f>AUG!J367</f>
        <v/>
      </c>
      <c r="L3866" s="52">
        <f>AUG!K367</f>
        <v/>
      </c>
      <c r="M3866" s="54">
        <f>AUG!L367</f>
        <v/>
      </c>
      <c r="N3866" s="52">
        <f>AUG!M367</f>
        <v/>
      </c>
      <c r="O3866" s="52">
        <f>AUG!N367</f>
        <v/>
      </c>
      <c r="P3866" s="52">
        <f>AUG!O367</f>
        <v/>
      </c>
      <c r="Q3866" s="52">
        <f>AUG!P367</f>
        <v/>
      </c>
      <c r="R3866" s="52">
        <f>AUG!Q367</f>
        <v/>
      </c>
      <c r="S3866" s="54">
        <f>S3865+IF(X3866=0,0,M3866)</f>
        <v/>
      </c>
      <c r="T3866" s="55">
        <f>MAX(T3865,S3866)</f>
        <v/>
      </c>
      <c r="U3866" s="56">
        <f>S3866-T3866</f>
        <v/>
      </c>
      <c r="V3866" s="55">
        <f>IFERROR(SUMIFS(DATABASE!$M$5:$M$6004,DATABASE!$B$5:$B$6004,B3866,DATABASE!$X$5:$X$6004,1),0)</f>
        <v/>
      </c>
      <c r="W3866" s="57">
        <f>IFERROR(COUNTIFS(DATABASE!$B$5:$B$6004,B3866,DATABASE!$X$5:$X$6004,1),0)</f>
        <v/>
      </c>
      <c r="X3866" s="58">
        <f>--AND(ISNUMBER(B3866),C3866&lt;&gt;"",L3866&lt;&gt;"",M3866&lt;&gt;"")</f>
        <v/>
      </c>
    </row>
    <row r="3867" ht="15" customHeight="1" s="111">
      <c r="A3867" s="42" t="inlineStr">
        <is>
          <t>AUG</t>
        </is>
      </c>
      <c r="B3867" s="43">
        <f>AUG!A368</f>
        <v/>
      </c>
      <c r="C3867" s="44">
        <f>AUG!B368</f>
        <v/>
      </c>
      <c r="D3867" s="44">
        <f>AUG!C368</f>
        <v/>
      </c>
      <c r="E3867" s="44">
        <f>AUG!D368</f>
        <v/>
      </c>
      <c r="F3867" s="44">
        <f>AUG!E368</f>
        <v/>
      </c>
      <c r="G3867" s="44">
        <f>AUG!F368</f>
        <v/>
      </c>
      <c r="H3867" s="44">
        <f>AUG!G368</f>
        <v/>
      </c>
      <c r="I3867" s="45">
        <f>AUG!H368</f>
        <v/>
      </c>
      <c r="J3867" s="45">
        <f>AUG!I368</f>
        <v/>
      </c>
      <c r="K3867" s="44">
        <f>AUG!J368</f>
        <v/>
      </c>
      <c r="L3867" s="44">
        <f>AUG!K368</f>
        <v/>
      </c>
      <c r="M3867" s="46">
        <f>AUG!L368</f>
        <v/>
      </c>
      <c r="N3867" s="44">
        <f>AUG!M368</f>
        <v/>
      </c>
      <c r="O3867" s="44">
        <f>AUG!N368</f>
        <v/>
      </c>
      <c r="P3867" s="44">
        <f>AUG!O368</f>
        <v/>
      </c>
      <c r="Q3867" s="44">
        <f>AUG!P368</f>
        <v/>
      </c>
      <c r="R3867" s="44">
        <f>AUG!Q368</f>
        <v/>
      </c>
      <c r="S3867" s="46">
        <f>S3866+IF(X3867=0,0,M3867)</f>
        <v/>
      </c>
      <c r="T3867" s="47">
        <f>MAX(T3866,S3867)</f>
        <v/>
      </c>
      <c r="U3867" s="48">
        <f>S3867-T3867</f>
        <v/>
      </c>
      <c r="V3867" s="47">
        <f>IFERROR(SUMIFS(DATABASE!$M$5:$M$6004,DATABASE!$B$5:$B$6004,B3867,DATABASE!$X$5:$X$6004,1),0)</f>
        <v/>
      </c>
      <c r="W3867" s="31">
        <f>IFERROR(COUNTIFS(DATABASE!$B$5:$B$6004,B3867,DATABASE!$X$5:$X$6004,1),0)</f>
        <v/>
      </c>
      <c r="X3867" s="49">
        <f>--AND(ISNUMBER(B3867),C3867&lt;&gt;"",L3867&lt;&gt;"",M3867&lt;&gt;"")</f>
        <v/>
      </c>
    </row>
    <row r="3868" ht="15" customHeight="1" s="111">
      <c r="A3868" s="50" t="inlineStr">
        <is>
          <t>AUG</t>
        </is>
      </c>
      <c r="B3868" s="51">
        <f>AUG!A369</f>
        <v/>
      </c>
      <c r="C3868" s="52">
        <f>AUG!B369</f>
        <v/>
      </c>
      <c r="D3868" s="52">
        <f>AUG!C369</f>
        <v/>
      </c>
      <c r="E3868" s="52">
        <f>AUG!D369</f>
        <v/>
      </c>
      <c r="F3868" s="52">
        <f>AUG!E369</f>
        <v/>
      </c>
      <c r="G3868" s="52">
        <f>AUG!F369</f>
        <v/>
      </c>
      <c r="H3868" s="52">
        <f>AUG!G369</f>
        <v/>
      </c>
      <c r="I3868" s="53">
        <f>AUG!H369</f>
        <v/>
      </c>
      <c r="J3868" s="53">
        <f>AUG!I369</f>
        <v/>
      </c>
      <c r="K3868" s="52">
        <f>AUG!J369</f>
        <v/>
      </c>
      <c r="L3868" s="52">
        <f>AUG!K369</f>
        <v/>
      </c>
      <c r="M3868" s="54">
        <f>AUG!L369</f>
        <v/>
      </c>
      <c r="N3868" s="52">
        <f>AUG!M369</f>
        <v/>
      </c>
      <c r="O3868" s="52">
        <f>AUG!N369</f>
        <v/>
      </c>
      <c r="P3868" s="52">
        <f>AUG!O369</f>
        <v/>
      </c>
      <c r="Q3868" s="52">
        <f>AUG!P369</f>
        <v/>
      </c>
      <c r="R3868" s="52">
        <f>AUG!Q369</f>
        <v/>
      </c>
      <c r="S3868" s="54">
        <f>S3867+IF(X3868=0,0,M3868)</f>
        <v/>
      </c>
      <c r="T3868" s="55">
        <f>MAX(T3867,S3868)</f>
        <v/>
      </c>
      <c r="U3868" s="56">
        <f>S3868-T3868</f>
        <v/>
      </c>
      <c r="V3868" s="55">
        <f>IFERROR(SUMIFS(DATABASE!$M$5:$M$6004,DATABASE!$B$5:$B$6004,B3868,DATABASE!$X$5:$X$6004,1),0)</f>
        <v/>
      </c>
      <c r="W3868" s="57">
        <f>IFERROR(COUNTIFS(DATABASE!$B$5:$B$6004,B3868,DATABASE!$X$5:$X$6004,1),0)</f>
        <v/>
      </c>
      <c r="X3868" s="58">
        <f>--AND(ISNUMBER(B3868),C3868&lt;&gt;"",L3868&lt;&gt;"",M3868&lt;&gt;"")</f>
        <v/>
      </c>
    </row>
    <row r="3869" ht="15" customHeight="1" s="111">
      <c r="A3869" s="42" t="inlineStr">
        <is>
          <t>AUG</t>
        </is>
      </c>
      <c r="B3869" s="43">
        <f>AUG!A370</f>
        <v/>
      </c>
      <c r="C3869" s="44">
        <f>AUG!B370</f>
        <v/>
      </c>
      <c r="D3869" s="44">
        <f>AUG!C370</f>
        <v/>
      </c>
      <c r="E3869" s="44">
        <f>AUG!D370</f>
        <v/>
      </c>
      <c r="F3869" s="44">
        <f>AUG!E370</f>
        <v/>
      </c>
      <c r="G3869" s="44">
        <f>AUG!F370</f>
        <v/>
      </c>
      <c r="H3869" s="44">
        <f>AUG!G370</f>
        <v/>
      </c>
      <c r="I3869" s="45">
        <f>AUG!H370</f>
        <v/>
      </c>
      <c r="J3869" s="45">
        <f>AUG!I370</f>
        <v/>
      </c>
      <c r="K3869" s="44">
        <f>AUG!J370</f>
        <v/>
      </c>
      <c r="L3869" s="44">
        <f>AUG!K370</f>
        <v/>
      </c>
      <c r="M3869" s="46">
        <f>AUG!L370</f>
        <v/>
      </c>
      <c r="N3869" s="44">
        <f>AUG!M370</f>
        <v/>
      </c>
      <c r="O3869" s="44">
        <f>AUG!N370</f>
        <v/>
      </c>
      <c r="P3869" s="44">
        <f>AUG!O370</f>
        <v/>
      </c>
      <c r="Q3869" s="44">
        <f>AUG!P370</f>
        <v/>
      </c>
      <c r="R3869" s="44">
        <f>AUG!Q370</f>
        <v/>
      </c>
      <c r="S3869" s="46">
        <f>S3868+IF(X3869=0,0,M3869)</f>
        <v/>
      </c>
      <c r="T3869" s="47">
        <f>MAX(T3868,S3869)</f>
        <v/>
      </c>
      <c r="U3869" s="48">
        <f>S3869-T3869</f>
        <v/>
      </c>
      <c r="V3869" s="47">
        <f>IFERROR(SUMIFS(DATABASE!$M$5:$M$6004,DATABASE!$B$5:$B$6004,B3869,DATABASE!$X$5:$X$6004,1),0)</f>
        <v/>
      </c>
      <c r="W3869" s="31">
        <f>IFERROR(COUNTIFS(DATABASE!$B$5:$B$6004,B3869,DATABASE!$X$5:$X$6004,1),0)</f>
        <v/>
      </c>
      <c r="X3869" s="49">
        <f>--AND(ISNUMBER(B3869),C3869&lt;&gt;"",L3869&lt;&gt;"",M3869&lt;&gt;"")</f>
        <v/>
      </c>
    </row>
    <row r="3870" ht="15" customHeight="1" s="111">
      <c r="A3870" s="50" t="inlineStr">
        <is>
          <t>AUG</t>
        </is>
      </c>
      <c r="B3870" s="51">
        <f>AUG!A371</f>
        <v/>
      </c>
      <c r="C3870" s="52">
        <f>AUG!B371</f>
        <v/>
      </c>
      <c r="D3870" s="52">
        <f>AUG!C371</f>
        <v/>
      </c>
      <c r="E3870" s="52">
        <f>AUG!D371</f>
        <v/>
      </c>
      <c r="F3870" s="52">
        <f>AUG!E371</f>
        <v/>
      </c>
      <c r="G3870" s="52">
        <f>AUG!F371</f>
        <v/>
      </c>
      <c r="H3870" s="52">
        <f>AUG!G371</f>
        <v/>
      </c>
      <c r="I3870" s="53">
        <f>AUG!H371</f>
        <v/>
      </c>
      <c r="J3870" s="53">
        <f>AUG!I371</f>
        <v/>
      </c>
      <c r="K3870" s="52">
        <f>AUG!J371</f>
        <v/>
      </c>
      <c r="L3870" s="52">
        <f>AUG!K371</f>
        <v/>
      </c>
      <c r="M3870" s="54">
        <f>AUG!L371</f>
        <v/>
      </c>
      <c r="N3870" s="52">
        <f>AUG!M371</f>
        <v/>
      </c>
      <c r="O3870" s="52">
        <f>AUG!N371</f>
        <v/>
      </c>
      <c r="P3870" s="52">
        <f>AUG!O371</f>
        <v/>
      </c>
      <c r="Q3870" s="52">
        <f>AUG!P371</f>
        <v/>
      </c>
      <c r="R3870" s="52">
        <f>AUG!Q371</f>
        <v/>
      </c>
      <c r="S3870" s="54">
        <f>S3869+IF(X3870=0,0,M3870)</f>
        <v/>
      </c>
      <c r="T3870" s="55">
        <f>MAX(T3869,S3870)</f>
        <v/>
      </c>
      <c r="U3870" s="56">
        <f>S3870-T3870</f>
        <v/>
      </c>
      <c r="V3870" s="55">
        <f>IFERROR(SUMIFS(DATABASE!$M$5:$M$6004,DATABASE!$B$5:$B$6004,B3870,DATABASE!$X$5:$X$6004,1),0)</f>
        <v/>
      </c>
      <c r="W3870" s="57">
        <f>IFERROR(COUNTIFS(DATABASE!$B$5:$B$6004,B3870,DATABASE!$X$5:$X$6004,1),0)</f>
        <v/>
      </c>
      <c r="X3870" s="58">
        <f>--AND(ISNUMBER(B3870),C3870&lt;&gt;"",L3870&lt;&gt;"",M3870&lt;&gt;"")</f>
        <v/>
      </c>
    </row>
    <row r="3871" ht="15" customHeight="1" s="111">
      <c r="A3871" s="42" t="inlineStr">
        <is>
          <t>AUG</t>
        </is>
      </c>
      <c r="B3871" s="43">
        <f>AUG!A372</f>
        <v/>
      </c>
      <c r="C3871" s="44">
        <f>AUG!B372</f>
        <v/>
      </c>
      <c r="D3871" s="44">
        <f>AUG!C372</f>
        <v/>
      </c>
      <c r="E3871" s="44">
        <f>AUG!D372</f>
        <v/>
      </c>
      <c r="F3871" s="44">
        <f>AUG!E372</f>
        <v/>
      </c>
      <c r="G3871" s="44">
        <f>AUG!F372</f>
        <v/>
      </c>
      <c r="H3871" s="44">
        <f>AUG!G372</f>
        <v/>
      </c>
      <c r="I3871" s="45">
        <f>AUG!H372</f>
        <v/>
      </c>
      <c r="J3871" s="45">
        <f>AUG!I372</f>
        <v/>
      </c>
      <c r="K3871" s="44">
        <f>AUG!J372</f>
        <v/>
      </c>
      <c r="L3871" s="44">
        <f>AUG!K372</f>
        <v/>
      </c>
      <c r="M3871" s="46">
        <f>AUG!L372</f>
        <v/>
      </c>
      <c r="N3871" s="44">
        <f>AUG!M372</f>
        <v/>
      </c>
      <c r="O3871" s="44">
        <f>AUG!N372</f>
        <v/>
      </c>
      <c r="P3871" s="44">
        <f>AUG!O372</f>
        <v/>
      </c>
      <c r="Q3871" s="44">
        <f>AUG!P372</f>
        <v/>
      </c>
      <c r="R3871" s="44">
        <f>AUG!Q372</f>
        <v/>
      </c>
      <c r="S3871" s="46">
        <f>S3870+IF(X3871=0,0,M3871)</f>
        <v/>
      </c>
      <c r="T3871" s="47">
        <f>MAX(T3870,S3871)</f>
        <v/>
      </c>
      <c r="U3871" s="48">
        <f>S3871-T3871</f>
        <v/>
      </c>
      <c r="V3871" s="47">
        <f>IFERROR(SUMIFS(DATABASE!$M$5:$M$6004,DATABASE!$B$5:$B$6004,B3871,DATABASE!$X$5:$X$6004,1),0)</f>
        <v/>
      </c>
      <c r="W3871" s="31">
        <f>IFERROR(COUNTIFS(DATABASE!$B$5:$B$6004,B3871,DATABASE!$X$5:$X$6004,1),0)</f>
        <v/>
      </c>
      <c r="X3871" s="49">
        <f>--AND(ISNUMBER(B3871),C3871&lt;&gt;"",L3871&lt;&gt;"",M3871&lt;&gt;"")</f>
        <v/>
      </c>
    </row>
    <row r="3872" ht="15" customHeight="1" s="111">
      <c r="A3872" s="50" t="inlineStr">
        <is>
          <t>AUG</t>
        </is>
      </c>
      <c r="B3872" s="51">
        <f>AUG!A373</f>
        <v/>
      </c>
      <c r="C3872" s="52">
        <f>AUG!B373</f>
        <v/>
      </c>
      <c r="D3872" s="52">
        <f>AUG!C373</f>
        <v/>
      </c>
      <c r="E3872" s="52">
        <f>AUG!D373</f>
        <v/>
      </c>
      <c r="F3872" s="52">
        <f>AUG!E373</f>
        <v/>
      </c>
      <c r="G3872" s="52">
        <f>AUG!F373</f>
        <v/>
      </c>
      <c r="H3872" s="52">
        <f>AUG!G373</f>
        <v/>
      </c>
      <c r="I3872" s="53">
        <f>AUG!H373</f>
        <v/>
      </c>
      <c r="J3872" s="53">
        <f>AUG!I373</f>
        <v/>
      </c>
      <c r="K3872" s="52">
        <f>AUG!J373</f>
        <v/>
      </c>
      <c r="L3872" s="52">
        <f>AUG!K373</f>
        <v/>
      </c>
      <c r="M3872" s="54">
        <f>AUG!L373</f>
        <v/>
      </c>
      <c r="N3872" s="52">
        <f>AUG!M373</f>
        <v/>
      </c>
      <c r="O3872" s="52">
        <f>AUG!N373</f>
        <v/>
      </c>
      <c r="P3872" s="52">
        <f>AUG!O373</f>
        <v/>
      </c>
      <c r="Q3872" s="52">
        <f>AUG!P373</f>
        <v/>
      </c>
      <c r="R3872" s="52">
        <f>AUG!Q373</f>
        <v/>
      </c>
      <c r="S3872" s="54">
        <f>S3871+IF(X3872=0,0,M3872)</f>
        <v/>
      </c>
      <c r="T3872" s="55">
        <f>MAX(T3871,S3872)</f>
        <v/>
      </c>
      <c r="U3872" s="56">
        <f>S3872-T3872</f>
        <v/>
      </c>
      <c r="V3872" s="55">
        <f>IFERROR(SUMIFS(DATABASE!$M$5:$M$6004,DATABASE!$B$5:$B$6004,B3872,DATABASE!$X$5:$X$6004,1),0)</f>
        <v/>
      </c>
      <c r="W3872" s="57">
        <f>IFERROR(COUNTIFS(DATABASE!$B$5:$B$6004,B3872,DATABASE!$X$5:$X$6004,1),0)</f>
        <v/>
      </c>
      <c r="X3872" s="58">
        <f>--AND(ISNUMBER(B3872),C3872&lt;&gt;"",L3872&lt;&gt;"",M3872&lt;&gt;"")</f>
        <v/>
      </c>
    </row>
    <row r="3873" ht="15" customHeight="1" s="111">
      <c r="A3873" s="42" t="inlineStr">
        <is>
          <t>AUG</t>
        </is>
      </c>
      <c r="B3873" s="43">
        <f>AUG!A374</f>
        <v/>
      </c>
      <c r="C3873" s="44">
        <f>AUG!B374</f>
        <v/>
      </c>
      <c r="D3873" s="44">
        <f>AUG!C374</f>
        <v/>
      </c>
      <c r="E3873" s="44">
        <f>AUG!D374</f>
        <v/>
      </c>
      <c r="F3873" s="44">
        <f>AUG!E374</f>
        <v/>
      </c>
      <c r="G3873" s="44">
        <f>AUG!F374</f>
        <v/>
      </c>
      <c r="H3873" s="44">
        <f>AUG!G374</f>
        <v/>
      </c>
      <c r="I3873" s="45">
        <f>AUG!H374</f>
        <v/>
      </c>
      <c r="J3873" s="45">
        <f>AUG!I374</f>
        <v/>
      </c>
      <c r="K3873" s="44">
        <f>AUG!J374</f>
        <v/>
      </c>
      <c r="L3873" s="44">
        <f>AUG!K374</f>
        <v/>
      </c>
      <c r="M3873" s="46">
        <f>AUG!L374</f>
        <v/>
      </c>
      <c r="N3873" s="44">
        <f>AUG!M374</f>
        <v/>
      </c>
      <c r="O3873" s="44">
        <f>AUG!N374</f>
        <v/>
      </c>
      <c r="P3873" s="44">
        <f>AUG!O374</f>
        <v/>
      </c>
      <c r="Q3873" s="44">
        <f>AUG!P374</f>
        <v/>
      </c>
      <c r="R3873" s="44">
        <f>AUG!Q374</f>
        <v/>
      </c>
      <c r="S3873" s="46">
        <f>S3872+IF(X3873=0,0,M3873)</f>
        <v/>
      </c>
      <c r="T3873" s="47">
        <f>MAX(T3872,S3873)</f>
        <v/>
      </c>
      <c r="U3873" s="48">
        <f>S3873-T3873</f>
        <v/>
      </c>
      <c r="V3873" s="47">
        <f>IFERROR(SUMIFS(DATABASE!$M$5:$M$6004,DATABASE!$B$5:$B$6004,B3873,DATABASE!$X$5:$X$6004,1),0)</f>
        <v/>
      </c>
      <c r="W3873" s="31">
        <f>IFERROR(COUNTIFS(DATABASE!$B$5:$B$6004,B3873,DATABASE!$X$5:$X$6004,1),0)</f>
        <v/>
      </c>
      <c r="X3873" s="49">
        <f>--AND(ISNUMBER(B3873),C3873&lt;&gt;"",L3873&lt;&gt;"",M3873&lt;&gt;"")</f>
        <v/>
      </c>
    </row>
    <row r="3874" ht="15" customHeight="1" s="111">
      <c r="A3874" s="50" t="inlineStr">
        <is>
          <t>AUG</t>
        </is>
      </c>
      <c r="B3874" s="51">
        <f>AUG!A375</f>
        <v/>
      </c>
      <c r="C3874" s="52">
        <f>AUG!B375</f>
        <v/>
      </c>
      <c r="D3874" s="52">
        <f>AUG!C375</f>
        <v/>
      </c>
      <c r="E3874" s="52">
        <f>AUG!D375</f>
        <v/>
      </c>
      <c r="F3874" s="52">
        <f>AUG!E375</f>
        <v/>
      </c>
      <c r="G3874" s="52">
        <f>AUG!F375</f>
        <v/>
      </c>
      <c r="H3874" s="52">
        <f>AUG!G375</f>
        <v/>
      </c>
      <c r="I3874" s="53">
        <f>AUG!H375</f>
        <v/>
      </c>
      <c r="J3874" s="53">
        <f>AUG!I375</f>
        <v/>
      </c>
      <c r="K3874" s="52">
        <f>AUG!J375</f>
        <v/>
      </c>
      <c r="L3874" s="52">
        <f>AUG!K375</f>
        <v/>
      </c>
      <c r="M3874" s="54">
        <f>AUG!L375</f>
        <v/>
      </c>
      <c r="N3874" s="52">
        <f>AUG!M375</f>
        <v/>
      </c>
      <c r="O3874" s="52">
        <f>AUG!N375</f>
        <v/>
      </c>
      <c r="P3874" s="52">
        <f>AUG!O375</f>
        <v/>
      </c>
      <c r="Q3874" s="52">
        <f>AUG!P375</f>
        <v/>
      </c>
      <c r="R3874" s="52">
        <f>AUG!Q375</f>
        <v/>
      </c>
      <c r="S3874" s="54">
        <f>S3873+IF(X3874=0,0,M3874)</f>
        <v/>
      </c>
      <c r="T3874" s="55">
        <f>MAX(T3873,S3874)</f>
        <v/>
      </c>
      <c r="U3874" s="56">
        <f>S3874-T3874</f>
        <v/>
      </c>
      <c r="V3874" s="55">
        <f>IFERROR(SUMIFS(DATABASE!$M$5:$M$6004,DATABASE!$B$5:$B$6004,B3874,DATABASE!$X$5:$X$6004,1),0)</f>
        <v/>
      </c>
      <c r="W3874" s="57">
        <f>IFERROR(COUNTIFS(DATABASE!$B$5:$B$6004,B3874,DATABASE!$X$5:$X$6004,1),0)</f>
        <v/>
      </c>
      <c r="X3874" s="58">
        <f>--AND(ISNUMBER(B3874),C3874&lt;&gt;"",L3874&lt;&gt;"",M3874&lt;&gt;"")</f>
        <v/>
      </c>
    </row>
    <row r="3875" ht="15" customHeight="1" s="111">
      <c r="A3875" s="42" t="inlineStr">
        <is>
          <t>AUG</t>
        </is>
      </c>
      <c r="B3875" s="43">
        <f>AUG!A376</f>
        <v/>
      </c>
      <c r="C3875" s="44">
        <f>AUG!B376</f>
        <v/>
      </c>
      <c r="D3875" s="44">
        <f>AUG!C376</f>
        <v/>
      </c>
      <c r="E3875" s="44">
        <f>AUG!D376</f>
        <v/>
      </c>
      <c r="F3875" s="44">
        <f>AUG!E376</f>
        <v/>
      </c>
      <c r="G3875" s="44">
        <f>AUG!F376</f>
        <v/>
      </c>
      <c r="H3875" s="44">
        <f>AUG!G376</f>
        <v/>
      </c>
      <c r="I3875" s="45">
        <f>AUG!H376</f>
        <v/>
      </c>
      <c r="J3875" s="45">
        <f>AUG!I376</f>
        <v/>
      </c>
      <c r="K3875" s="44">
        <f>AUG!J376</f>
        <v/>
      </c>
      <c r="L3875" s="44">
        <f>AUG!K376</f>
        <v/>
      </c>
      <c r="M3875" s="46">
        <f>AUG!L376</f>
        <v/>
      </c>
      <c r="N3875" s="44">
        <f>AUG!M376</f>
        <v/>
      </c>
      <c r="O3875" s="44">
        <f>AUG!N376</f>
        <v/>
      </c>
      <c r="P3875" s="44">
        <f>AUG!O376</f>
        <v/>
      </c>
      <c r="Q3875" s="44">
        <f>AUG!P376</f>
        <v/>
      </c>
      <c r="R3875" s="44">
        <f>AUG!Q376</f>
        <v/>
      </c>
      <c r="S3875" s="46">
        <f>S3874+IF(X3875=0,0,M3875)</f>
        <v/>
      </c>
      <c r="T3875" s="47">
        <f>MAX(T3874,S3875)</f>
        <v/>
      </c>
      <c r="U3875" s="48">
        <f>S3875-T3875</f>
        <v/>
      </c>
      <c r="V3875" s="47">
        <f>IFERROR(SUMIFS(DATABASE!$M$5:$M$6004,DATABASE!$B$5:$B$6004,B3875,DATABASE!$X$5:$X$6004,1),0)</f>
        <v/>
      </c>
      <c r="W3875" s="31">
        <f>IFERROR(COUNTIFS(DATABASE!$B$5:$B$6004,B3875,DATABASE!$X$5:$X$6004,1),0)</f>
        <v/>
      </c>
      <c r="X3875" s="49">
        <f>--AND(ISNUMBER(B3875),C3875&lt;&gt;"",L3875&lt;&gt;"",M3875&lt;&gt;"")</f>
        <v/>
      </c>
    </row>
    <row r="3876" ht="15" customHeight="1" s="111">
      <c r="A3876" s="50" t="inlineStr">
        <is>
          <t>AUG</t>
        </is>
      </c>
      <c r="B3876" s="51">
        <f>AUG!A377</f>
        <v/>
      </c>
      <c r="C3876" s="52">
        <f>AUG!B377</f>
        <v/>
      </c>
      <c r="D3876" s="52">
        <f>AUG!C377</f>
        <v/>
      </c>
      <c r="E3876" s="52">
        <f>AUG!D377</f>
        <v/>
      </c>
      <c r="F3876" s="52">
        <f>AUG!E377</f>
        <v/>
      </c>
      <c r="G3876" s="52">
        <f>AUG!F377</f>
        <v/>
      </c>
      <c r="H3876" s="52">
        <f>AUG!G377</f>
        <v/>
      </c>
      <c r="I3876" s="53">
        <f>AUG!H377</f>
        <v/>
      </c>
      <c r="J3876" s="53">
        <f>AUG!I377</f>
        <v/>
      </c>
      <c r="K3876" s="52">
        <f>AUG!J377</f>
        <v/>
      </c>
      <c r="L3876" s="52">
        <f>AUG!K377</f>
        <v/>
      </c>
      <c r="M3876" s="54">
        <f>AUG!L377</f>
        <v/>
      </c>
      <c r="N3876" s="52">
        <f>AUG!M377</f>
        <v/>
      </c>
      <c r="O3876" s="52">
        <f>AUG!N377</f>
        <v/>
      </c>
      <c r="P3876" s="52">
        <f>AUG!O377</f>
        <v/>
      </c>
      <c r="Q3876" s="52">
        <f>AUG!P377</f>
        <v/>
      </c>
      <c r="R3876" s="52">
        <f>AUG!Q377</f>
        <v/>
      </c>
      <c r="S3876" s="54">
        <f>S3875+IF(X3876=0,0,M3876)</f>
        <v/>
      </c>
      <c r="T3876" s="55">
        <f>MAX(T3875,S3876)</f>
        <v/>
      </c>
      <c r="U3876" s="56">
        <f>S3876-T3876</f>
        <v/>
      </c>
      <c r="V3876" s="55">
        <f>IFERROR(SUMIFS(DATABASE!$M$5:$M$6004,DATABASE!$B$5:$B$6004,B3876,DATABASE!$X$5:$X$6004,1),0)</f>
        <v/>
      </c>
      <c r="W3876" s="57">
        <f>IFERROR(COUNTIFS(DATABASE!$B$5:$B$6004,B3876,DATABASE!$X$5:$X$6004,1),0)</f>
        <v/>
      </c>
      <c r="X3876" s="58">
        <f>--AND(ISNUMBER(B3876),C3876&lt;&gt;"",L3876&lt;&gt;"",M3876&lt;&gt;"")</f>
        <v/>
      </c>
    </row>
    <row r="3877" ht="15" customHeight="1" s="111">
      <c r="A3877" s="42" t="inlineStr">
        <is>
          <t>AUG</t>
        </is>
      </c>
      <c r="B3877" s="43">
        <f>AUG!A378</f>
        <v/>
      </c>
      <c r="C3877" s="44">
        <f>AUG!B378</f>
        <v/>
      </c>
      <c r="D3877" s="44">
        <f>AUG!C378</f>
        <v/>
      </c>
      <c r="E3877" s="44">
        <f>AUG!D378</f>
        <v/>
      </c>
      <c r="F3877" s="44">
        <f>AUG!E378</f>
        <v/>
      </c>
      <c r="G3877" s="44">
        <f>AUG!F378</f>
        <v/>
      </c>
      <c r="H3877" s="44">
        <f>AUG!G378</f>
        <v/>
      </c>
      <c r="I3877" s="45">
        <f>AUG!H378</f>
        <v/>
      </c>
      <c r="J3877" s="45">
        <f>AUG!I378</f>
        <v/>
      </c>
      <c r="K3877" s="44">
        <f>AUG!J378</f>
        <v/>
      </c>
      <c r="L3877" s="44">
        <f>AUG!K378</f>
        <v/>
      </c>
      <c r="M3877" s="46">
        <f>AUG!L378</f>
        <v/>
      </c>
      <c r="N3877" s="44">
        <f>AUG!M378</f>
        <v/>
      </c>
      <c r="O3877" s="44">
        <f>AUG!N378</f>
        <v/>
      </c>
      <c r="P3877" s="44">
        <f>AUG!O378</f>
        <v/>
      </c>
      <c r="Q3877" s="44">
        <f>AUG!P378</f>
        <v/>
      </c>
      <c r="R3877" s="44">
        <f>AUG!Q378</f>
        <v/>
      </c>
      <c r="S3877" s="46">
        <f>S3876+IF(X3877=0,0,M3877)</f>
        <v/>
      </c>
      <c r="T3877" s="47">
        <f>MAX(T3876,S3877)</f>
        <v/>
      </c>
      <c r="U3877" s="48">
        <f>S3877-T3877</f>
        <v/>
      </c>
      <c r="V3877" s="47">
        <f>IFERROR(SUMIFS(DATABASE!$M$5:$M$6004,DATABASE!$B$5:$B$6004,B3877,DATABASE!$X$5:$X$6004,1),0)</f>
        <v/>
      </c>
      <c r="W3877" s="31">
        <f>IFERROR(COUNTIFS(DATABASE!$B$5:$B$6004,B3877,DATABASE!$X$5:$X$6004,1),0)</f>
        <v/>
      </c>
      <c r="X3877" s="49">
        <f>--AND(ISNUMBER(B3877),C3877&lt;&gt;"",L3877&lt;&gt;"",M3877&lt;&gt;"")</f>
        <v/>
      </c>
    </row>
    <row r="3878" ht="15" customHeight="1" s="111">
      <c r="A3878" s="50" t="inlineStr">
        <is>
          <t>AUG</t>
        </is>
      </c>
      <c r="B3878" s="51">
        <f>AUG!A379</f>
        <v/>
      </c>
      <c r="C3878" s="52">
        <f>AUG!B379</f>
        <v/>
      </c>
      <c r="D3878" s="52">
        <f>AUG!C379</f>
        <v/>
      </c>
      <c r="E3878" s="52">
        <f>AUG!D379</f>
        <v/>
      </c>
      <c r="F3878" s="52">
        <f>AUG!E379</f>
        <v/>
      </c>
      <c r="G3878" s="52">
        <f>AUG!F379</f>
        <v/>
      </c>
      <c r="H3878" s="52">
        <f>AUG!G379</f>
        <v/>
      </c>
      <c r="I3878" s="53">
        <f>AUG!H379</f>
        <v/>
      </c>
      <c r="J3878" s="53">
        <f>AUG!I379</f>
        <v/>
      </c>
      <c r="K3878" s="52">
        <f>AUG!J379</f>
        <v/>
      </c>
      <c r="L3878" s="52">
        <f>AUG!K379</f>
        <v/>
      </c>
      <c r="M3878" s="54">
        <f>AUG!L379</f>
        <v/>
      </c>
      <c r="N3878" s="52">
        <f>AUG!M379</f>
        <v/>
      </c>
      <c r="O3878" s="52">
        <f>AUG!N379</f>
        <v/>
      </c>
      <c r="P3878" s="52">
        <f>AUG!O379</f>
        <v/>
      </c>
      <c r="Q3878" s="52">
        <f>AUG!P379</f>
        <v/>
      </c>
      <c r="R3878" s="52">
        <f>AUG!Q379</f>
        <v/>
      </c>
      <c r="S3878" s="54">
        <f>S3877+IF(X3878=0,0,M3878)</f>
        <v/>
      </c>
      <c r="T3878" s="55">
        <f>MAX(T3877,S3878)</f>
        <v/>
      </c>
      <c r="U3878" s="56">
        <f>S3878-T3878</f>
        <v/>
      </c>
      <c r="V3878" s="55">
        <f>IFERROR(SUMIFS(DATABASE!$M$5:$M$6004,DATABASE!$B$5:$B$6004,B3878,DATABASE!$X$5:$X$6004,1),0)</f>
        <v/>
      </c>
      <c r="W3878" s="57">
        <f>IFERROR(COUNTIFS(DATABASE!$B$5:$B$6004,B3878,DATABASE!$X$5:$X$6004,1),0)</f>
        <v/>
      </c>
      <c r="X3878" s="58">
        <f>--AND(ISNUMBER(B3878),C3878&lt;&gt;"",L3878&lt;&gt;"",M3878&lt;&gt;"")</f>
        <v/>
      </c>
    </row>
    <row r="3879" ht="15" customHeight="1" s="111">
      <c r="A3879" s="42" t="inlineStr">
        <is>
          <t>AUG</t>
        </is>
      </c>
      <c r="B3879" s="43">
        <f>AUG!A380</f>
        <v/>
      </c>
      <c r="C3879" s="44">
        <f>AUG!B380</f>
        <v/>
      </c>
      <c r="D3879" s="44">
        <f>AUG!C380</f>
        <v/>
      </c>
      <c r="E3879" s="44">
        <f>AUG!D380</f>
        <v/>
      </c>
      <c r="F3879" s="44">
        <f>AUG!E380</f>
        <v/>
      </c>
      <c r="G3879" s="44">
        <f>AUG!F380</f>
        <v/>
      </c>
      <c r="H3879" s="44">
        <f>AUG!G380</f>
        <v/>
      </c>
      <c r="I3879" s="45">
        <f>AUG!H380</f>
        <v/>
      </c>
      <c r="J3879" s="45">
        <f>AUG!I380</f>
        <v/>
      </c>
      <c r="K3879" s="44">
        <f>AUG!J380</f>
        <v/>
      </c>
      <c r="L3879" s="44">
        <f>AUG!K380</f>
        <v/>
      </c>
      <c r="M3879" s="46">
        <f>AUG!L380</f>
        <v/>
      </c>
      <c r="N3879" s="44">
        <f>AUG!M380</f>
        <v/>
      </c>
      <c r="O3879" s="44">
        <f>AUG!N380</f>
        <v/>
      </c>
      <c r="P3879" s="44">
        <f>AUG!O380</f>
        <v/>
      </c>
      <c r="Q3879" s="44">
        <f>AUG!P380</f>
        <v/>
      </c>
      <c r="R3879" s="44">
        <f>AUG!Q380</f>
        <v/>
      </c>
      <c r="S3879" s="46">
        <f>S3878+IF(X3879=0,0,M3879)</f>
        <v/>
      </c>
      <c r="T3879" s="47">
        <f>MAX(T3878,S3879)</f>
        <v/>
      </c>
      <c r="U3879" s="48">
        <f>S3879-T3879</f>
        <v/>
      </c>
      <c r="V3879" s="47">
        <f>IFERROR(SUMIFS(DATABASE!$M$5:$M$6004,DATABASE!$B$5:$B$6004,B3879,DATABASE!$X$5:$X$6004,1),0)</f>
        <v/>
      </c>
      <c r="W3879" s="31">
        <f>IFERROR(COUNTIFS(DATABASE!$B$5:$B$6004,B3879,DATABASE!$X$5:$X$6004,1),0)</f>
        <v/>
      </c>
      <c r="X3879" s="49">
        <f>--AND(ISNUMBER(B3879),C3879&lt;&gt;"",L3879&lt;&gt;"",M3879&lt;&gt;"")</f>
        <v/>
      </c>
    </row>
    <row r="3880" ht="15" customHeight="1" s="111">
      <c r="A3880" s="50" t="inlineStr">
        <is>
          <t>AUG</t>
        </is>
      </c>
      <c r="B3880" s="51">
        <f>AUG!A381</f>
        <v/>
      </c>
      <c r="C3880" s="52">
        <f>AUG!B381</f>
        <v/>
      </c>
      <c r="D3880" s="52">
        <f>AUG!C381</f>
        <v/>
      </c>
      <c r="E3880" s="52">
        <f>AUG!D381</f>
        <v/>
      </c>
      <c r="F3880" s="52">
        <f>AUG!E381</f>
        <v/>
      </c>
      <c r="G3880" s="52">
        <f>AUG!F381</f>
        <v/>
      </c>
      <c r="H3880" s="52">
        <f>AUG!G381</f>
        <v/>
      </c>
      <c r="I3880" s="53">
        <f>AUG!H381</f>
        <v/>
      </c>
      <c r="J3880" s="53">
        <f>AUG!I381</f>
        <v/>
      </c>
      <c r="K3880" s="52">
        <f>AUG!J381</f>
        <v/>
      </c>
      <c r="L3880" s="52">
        <f>AUG!K381</f>
        <v/>
      </c>
      <c r="M3880" s="54">
        <f>AUG!L381</f>
        <v/>
      </c>
      <c r="N3880" s="52">
        <f>AUG!M381</f>
        <v/>
      </c>
      <c r="O3880" s="52">
        <f>AUG!N381</f>
        <v/>
      </c>
      <c r="P3880" s="52">
        <f>AUG!O381</f>
        <v/>
      </c>
      <c r="Q3880" s="52">
        <f>AUG!P381</f>
        <v/>
      </c>
      <c r="R3880" s="52">
        <f>AUG!Q381</f>
        <v/>
      </c>
      <c r="S3880" s="54">
        <f>S3879+IF(X3880=0,0,M3880)</f>
        <v/>
      </c>
      <c r="T3880" s="55">
        <f>MAX(T3879,S3880)</f>
        <v/>
      </c>
      <c r="U3880" s="56">
        <f>S3880-T3880</f>
        <v/>
      </c>
      <c r="V3880" s="55">
        <f>IFERROR(SUMIFS(DATABASE!$M$5:$M$6004,DATABASE!$B$5:$B$6004,B3880,DATABASE!$X$5:$X$6004,1),0)</f>
        <v/>
      </c>
      <c r="W3880" s="57">
        <f>IFERROR(COUNTIFS(DATABASE!$B$5:$B$6004,B3880,DATABASE!$X$5:$X$6004,1),0)</f>
        <v/>
      </c>
      <c r="X3880" s="58">
        <f>--AND(ISNUMBER(B3880),C3880&lt;&gt;"",L3880&lt;&gt;"",M3880&lt;&gt;"")</f>
        <v/>
      </c>
    </row>
    <row r="3881" ht="15" customHeight="1" s="111">
      <c r="A3881" s="42" t="inlineStr">
        <is>
          <t>AUG</t>
        </is>
      </c>
      <c r="B3881" s="43">
        <f>AUG!A382</f>
        <v/>
      </c>
      <c r="C3881" s="44">
        <f>AUG!B382</f>
        <v/>
      </c>
      <c r="D3881" s="44">
        <f>AUG!C382</f>
        <v/>
      </c>
      <c r="E3881" s="44">
        <f>AUG!D382</f>
        <v/>
      </c>
      <c r="F3881" s="44">
        <f>AUG!E382</f>
        <v/>
      </c>
      <c r="G3881" s="44">
        <f>AUG!F382</f>
        <v/>
      </c>
      <c r="H3881" s="44">
        <f>AUG!G382</f>
        <v/>
      </c>
      <c r="I3881" s="45">
        <f>AUG!H382</f>
        <v/>
      </c>
      <c r="J3881" s="45">
        <f>AUG!I382</f>
        <v/>
      </c>
      <c r="K3881" s="44">
        <f>AUG!J382</f>
        <v/>
      </c>
      <c r="L3881" s="44">
        <f>AUG!K382</f>
        <v/>
      </c>
      <c r="M3881" s="46">
        <f>AUG!L382</f>
        <v/>
      </c>
      <c r="N3881" s="44">
        <f>AUG!M382</f>
        <v/>
      </c>
      <c r="O3881" s="44">
        <f>AUG!N382</f>
        <v/>
      </c>
      <c r="P3881" s="44">
        <f>AUG!O382</f>
        <v/>
      </c>
      <c r="Q3881" s="44">
        <f>AUG!P382</f>
        <v/>
      </c>
      <c r="R3881" s="44">
        <f>AUG!Q382</f>
        <v/>
      </c>
      <c r="S3881" s="46">
        <f>S3880+IF(X3881=0,0,M3881)</f>
        <v/>
      </c>
      <c r="T3881" s="47">
        <f>MAX(T3880,S3881)</f>
        <v/>
      </c>
      <c r="U3881" s="48">
        <f>S3881-T3881</f>
        <v/>
      </c>
      <c r="V3881" s="47">
        <f>IFERROR(SUMIFS(DATABASE!$M$5:$M$6004,DATABASE!$B$5:$B$6004,B3881,DATABASE!$X$5:$X$6004,1),0)</f>
        <v/>
      </c>
      <c r="W3881" s="31">
        <f>IFERROR(COUNTIFS(DATABASE!$B$5:$B$6004,B3881,DATABASE!$X$5:$X$6004,1),0)</f>
        <v/>
      </c>
      <c r="X3881" s="49">
        <f>--AND(ISNUMBER(B3881),C3881&lt;&gt;"",L3881&lt;&gt;"",M3881&lt;&gt;"")</f>
        <v/>
      </c>
    </row>
    <row r="3882" ht="15" customHeight="1" s="111">
      <c r="A3882" s="50" t="inlineStr">
        <is>
          <t>AUG</t>
        </is>
      </c>
      <c r="B3882" s="51">
        <f>AUG!A383</f>
        <v/>
      </c>
      <c r="C3882" s="52">
        <f>AUG!B383</f>
        <v/>
      </c>
      <c r="D3882" s="52">
        <f>AUG!C383</f>
        <v/>
      </c>
      <c r="E3882" s="52">
        <f>AUG!D383</f>
        <v/>
      </c>
      <c r="F3882" s="52">
        <f>AUG!E383</f>
        <v/>
      </c>
      <c r="G3882" s="52">
        <f>AUG!F383</f>
        <v/>
      </c>
      <c r="H3882" s="52">
        <f>AUG!G383</f>
        <v/>
      </c>
      <c r="I3882" s="53">
        <f>AUG!H383</f>
        <v/>
      </c>
      <c r="J3882" s="53">
        <f>AUG!I383</f>
        <v/>
      </c>
      <c r="K3882" s="52">
        <f>AUG!J383</f>
        <v/>
      </c>
      <c r="L3882" s="52">
        <f>AUG!K383</f>
        <v/>
      </c>
      <c r="M3882" s="54">
        <f>AUG!L383</f>
        <v/>
      </c>
      <c r="N3882" s="52">
        <f>AUG!M383</f>
        <v/>
      </c>
      <c r="O3882" s="52">
        <f>AUG!N383</f>
        <v/>
      </c>
      <c r="P3882" s="52">
        <f>AUG!O383</f>
        <v/>
      </c>
      <c r="Q3882" s="52">
        <f>AUG!P383</f>
        <v/>
      </c>
      <c r="R3882" s="52">
        <f>AUG!Q383</f>
        <v/>
      </c>
      <c r="S3882" s="54">
        <f>S3881+IF(X3882=0,0,M3882)</f>
        <v/>
      </c>
      <c r="T3882" s="55">
        <f>MAX(T3881,S3882)</f>
        <v/>
      </c>
      <c r="U3882" s="56">
        <f>S3882-T3882</f>
        <v/>
      </c>
      <c r="V3882" s="55">
        <f>IFERROR(SUMIFS(DATABASE!$M$5:$M$6004,DATABASE!$B$5:$B$6004,B3882,DATABASE!$X$5:$X$6004,1),0)</f>
        <v/>
      </c>
      <c r="W3882" s="57">
        <f>IFERROR(COUNTIFS(DATABASE!$B$5:$B$6004,B3882,DATABASE!$X$5:$X$6004,1),0)</f>
        <v/>
      </c>
      <c r="X3882" s="58">
        <f>--AND(ISNUMBER(B3882),C3882&lt;&gt;"",L3882&lt;&gt;"",M3882&lt;&gt;"")</f>
        <v/>
      </c>
    </row>
    <row r="3883" ht="15" customHeight="1" s="111">
      <c r="A3883" s="42" t="inlineStr">
        <is>
          <t>AUG</t>
        </is>
      </c>
      <c r="B3883" s="43">
        <f>AUG!A384</f>
        <v/>
      </c>
      <c r="C3883" s="44">
        <f>AUG!B384</f>
        <v/>
      </c>
      <c r="D3883" s="44">
        <f>AUG!C384</f>
        <v/>
      </c>
      <c r="E3883" s="44">
        <f>AUG!D384</f>
        <v/>
      </c>
      <c r="F3883" s="44">
        <f>AUG!E384</f>
        <v/>
      </c>
      <c r="G3883" s="44">
        <f>AUG!F384</f>
        <v/>
      </c>
      <c r="H3883" s="44">
        <f>AUG!G384</f>
        <v/>
      </c>
      <c r="I3883" s="45">
        <f>AUG!H384</f>
        <v/>
      </c>
      <c r="J3883" s="45">
        <f>AUG!I384</f>
        <v/>
      </c>
      <c r="K3883" s="44">
        <f>AUG!J384</f>
        <v/>
      </c>
      <c r="L3883" s="44">
        <f>AUG!K384</f>
        <v/>
      </c>
      <c r="M3883" s="46">
        <f>AUG!L384</f>
        <v/>
      </c>
      <c r="N3883" s="44">
        <f>AUG!M384</f>
        <v/>
      </c>
      <c r="O3883" s="44">
        <f>AUG!N384</f>
        <v/>
      </c>
      <c r="P3883" s="44">
        <f>AUG!O384</f>
        <v/>
      </c>
      <c r="Q3883" s="44">
        <f>AUG!P384</f>
        <v/>
      </c>
      <c r="R3883" s="44">
        <f>AUG!Q384</f>
        <v/>
      </c>
      <c r="S3883" s="46">
        <f>S3882+IF(X3883=0,0,M3883)</f>
        <v/>
      </c>
      <c r="T3883" s="47">
        <f>MAX(T3882,S3883)</f>
        <v/>
      </c>
      <c r="U3883" s="48">
        <f>S3883-T3883</f>
        <v/>
      </c>
      <c r="V3883" s="47">
        <f>IFERROR(SUMIFS(DATABASE!$M$5:$M$6004,DATABASE!$B$5:$B$6004,B3883,DATABASE!$X$5:$X$6004,1),0)</f>
        <v/>
      </c>
      <c r="W3883" s="31">
        <f>IFERROR(COUNTIFS(DATABASE!$B$5:$B$6004,B3883,DATABASE!$X$5:$X$6004,1),0)</f>
        <v/>
      </c>
      <c r="X3883" s="49">
        <f>--AND(ISNUMBER(B3883),C3883&lt;&gt;"",L3883&lt;&gt;"",M3883&lt;&gt;"")</f>
        <v/>
      </c>
    </row>
    <row r="3884" ht="15" customHeight="1" s="111">
      <c r="A3884" s="50" t="inlineStr">
        <is>
          <t>AUG</t>
        </is>
      </c>
      <c r="B3884" s="51">
        <f>AUG!A385</f>
        <v/>
      </c>
      <c r="C3884" s="52">
        <f>AUG!B385</f>
        <v/>
      </c>
      <c r="D3884" s="52">
        <f>AUG!C385</f>
        <v/>
      </c>
      <c r="E3884" s="52">
        <f>AUG!D385</f>
        <v/>
      </c>
      <c r="F3884" s="52">
        <f>AUG!E385</f>
        <v/>
      </c>
      <c r="G3884" s="52">
        <f>AUG!F385</f>
        <v/>
      </c>
      <c r="H3884" s="52">
        <f>AUG!G385</f>
        <v/>
      </c>
      <c r="I3884" s="53">
        <f>AUG!H385</f>
        <v/>
      </c>
      <c r="J3884" s="53">
        <f>AUG!I385</f>
        <v/>
      </c>
      <c r="K3884" s="52">
        <f>AUG!J385</f>
        <v/>
      </c>
      <c r="L3884" s="52">
        <f>AUG!K385</f>
        <v/>
      </c>
      <c r="M3884" s="54">
        <f>AUG!L385</f>
        <v/>
      </c>
      <c r="N3884" s="52">
        <f>AUG!M385</f>
        <v/>
      </c>
      <c r="O3884" s="52">
        <f>AUG!N385</f>
        <v/>
      </c>
      <c r="P3884" s="52">
        <f>AUG!O385</f>
        <v/>
      </c>
      <c r="Q3884" s="52">
        <f>AUG!P385</f>
        <v/>
      </c>
      <c r="R3884" s="52">
        <f>AUG!Q385</f>
        <v/>
      </c>
      <c r="S3884" s="54">
        <f>S3883+IF(X3884=0,0,M3884)</f>
        <v/>
      </c>
      <c r="T3884" s="55">
        <f>MAX(T3883,S3884)</f>
        <v/>
      </c>
      <c r="U3884" s="56">
        <f>S3884-T3884</f>
        <v/>
      </c>
      <c r="V3884" s="55">
        <f>IFERROR(SUMIFS(DATABASE!$M$5:$M$6004,DATABASE!$B$5:$B$6004,B3884,DATABASE!$X$5:$X$6004,1),0)</f>
        <v/>
      </c>
      <c r="W3884" s="57">
        <f>IFERROR(COUNTIFS(DATABASE!$B$5:$B$6004,B3884,DATABASE!$X$5:$X$6004,1),0)</f>
        <v/>
      </c>
      <c r="X3884" s="58">
        <f>--AND(ISNUMBER(B3884),C3884&lt;&gt;"",L3884&lt;&gt;"",M3884&lt;&gt;"")</f>
        <v/>
      </c>
    </row>
    <row r="3885" ht="15" customHeight="1" s="111">
      <c r="A3885" s="42" t="inlineStr">
        <is>
          <t>AUG</t>
        </is>
      </c>
      <c r="B3885" s="43">
        <f>AUG!A386</f>
        <v/>
      </c>
      <c r="C3885" s="44">
        <f>AUG!B386</f>
        <v/>
      </c>
      <c r="D3885" s="44">
        <f>AUG!C386</f>
        <v/>
      </c>
      <c r="E3885" s="44">
        <f>AUG!D386</f>
        <v/>
      </c>
      <c r="F3885" s="44">
        <f>AUG!E386</f>
        <v/>
      </c>
      <c r="G3885" s="44">
        <f>AUG!F386</f>
        <v/>
      </c>
      <c r="H3885" s="44">
        <f>AUG!G386</f>
        <v/>
      </c>
      <c r="I3885" s="45">
        <f>AUG!H386</f>
        <v/>
      </c>
      <c r="J3885" s="45">
        <f>AUG!I386</f>
        <v/>
      </c>
      <c r="K3885" s="44">
        <f>AUG!J386</f>
        <v/>
      </c>
      <c r="L3885" s="44">
        <f>AUG!K386</f>
        <v/>
      </c>
      <c r="M3885" s="46">
        <f>AUG!L386</f>
        <v/>
      </c>
      <c r="N3885" s="44">
        <f>AUG!M386</f>
        <v/>
      </c>
      <c r="O3885" s="44">
        <f>AUG!N386</f>
        <v/>
      </c>
      <c r="P3885" s="44">
        <f>AUG!O386</f>
        <v/>
      </c>
      <c r="Q3885" s="44">
        <f>AUG!P386</f>
        <v/>
      </c>
      <c r="R3885" s="44">
        <f>AUG!Q386</f>
        <v/>
      </c>
      <c r="S3885" s="46">
        <f>S3884+IF(X3885=0,0,M3885)</f>
        <v/>
      </c>
      <c r="T3885" s="47">
        <f>MAX(T3884,S3885)</f>
        <v/>
      </c>
      <c r="U3885" s="48">
        <f>S3885-T3885</f>
        <v/>
      </c>
      <c r="V3885" s="47">
        <f>IFERROR(SUMIFS(DATABASE!$M$5:$M$6004,DATABASE!$B$5:$B$6004,B3885,DATABASE!$X$5:$X$6004,1),0)</f>
        <v/>
      </c>
      <c r="W3885" s="31">
        <f>IFERROR(COUNTIFS(DATABASE!$B$5:$B$6004,B3885,DATABASE!$X$5:$X$6004,1),0)</f>
        <v/>
      </c>
      <c r="X3885" s="49">
        <f>--AND(ISNUMBER(B3885),C3885&lt;&gt;"",L3885&lt;&gt;"",M3885&lt;&gt;"")</f>
        <v/>
      </c>
    </row>
    <row r="3886" ht="15" customHeight="1" s="111">
      <c r="A3886" s="50" t="inlineStr">
        <is>
          <t>AUG</t>
        </is>
      </c>
      <c r="B3886" s="51">
        <f>AUG!A387</f>
        <v/>
      </c>
      <c r="C3886" s="52">
        <f>AUG!B387</f>
        <v/>
      </c>
      <c r="D3886" s="52">
        <f>AUG!C387</f>
        <v/>
      </c>
      <c r="E3886" s="52">
        <f>AUG!D387</f>
        <v/>
      </c>
      <c r="F3886" s="52">
        <f>AUG!E387</f>
        <v/>
      </c>
      <c r="G3886" s="52">
        <f>AUG!F387</f>
        <v/>
      </c>
      <c r="H3886" s="52">
        <f>AUG!G387</f>
        <v/>
      </c>
      <c r="I3886" s="53">
        <f>AUG!H387</f>
        <v/>
      </c>
      <c r="J3886" s="53">
        <f>AUG!I387</f>
        <v/>
      </c>
      <c r="K3886" s="52">
        <f>AUG!J387</f>
        <v/>
      </c>
      <c r="L3886" s="52">
        <f>AUG!K387</f>
        <v/>
      </c>
      <c r="M3886" s="54">
        <f>AUG!L387</f>
        <v/>
      </c>
      <c r="N3886" s="52">
        <f>AUG!M387</f>
        <v/>
      </c>
      <c r="O3886" s="52">
        <f>AUG!N387</f>
        <v/>
      </c>
      <c r="P3886" s="52">
        <f>AUG!O387</f>
        <v/>
      </c>
      <c r="Q3886" s="52">
        <f>AUG!P387</f>
        <v/>
      </c>
      <c r="R3886" s="52">
        <f>AUG!Q387</f>
        <v/>
      </c>
      <c r="S3886" s="54">
        <f>S3885+IF(X3886=0,0,M3886)</f>
        <v/>
      </c>
      <c r="T3886" s="55">
        <f>MAX(T3885,S3886)</f>
        <v/>
      </c>
      <c r="U3886" s="56">
        <f>S3886-T3886</f>
        <v/>
      </c>
      <c r="V3886" s="55">
        <f>IFERROR(SUMIFS(DATABASE!$M$5:$M$6004,DATABASE!$B$5:$B$6004,B3886,DATABASE!$X$5:$X$6004,1),0)</f>
        <v/>
      </c>
      <c r="W3886" s="57">
        <f>IFERROR(COUNTIFS(DATABASE!$B$5:$B$6004,B3886,DATABASE!$X$5:$X$6004,1),0)</f>
        <v/>
      </c>
      <c r="X3886" s="58">
        <f>--AND(ISNUMBER(B3886),C3886&lt;&gt;"",L3886&lt;&gt;"",M3886&lt;&gt;"")</f>
        <v/>
      </c>
    </row>
    <row r="3887" ht="15" customHeight="1" s="111">
      <c r="A3887" s="42" t="inlineStr">
        <is>
          <t>AUG</t>
        </is>
      </c>
      <c r="B3887" s="43">
        <f>AUG!A388</f>
        <v/>
      </c>
      <c r="C3887" s="44">
        <f>AUG!B388</f>
        <v/>
      </c>
      <c r="D3887" s="44">
        <f>AUG!C388</f>
        <v/>
      </c>
      <c r="E3887" s="44">
        <f>AUG!D388</f>
        <v/>
      </c>
      <c r="F3887" s="44">
        <f>AUG!E388</f>
        <v/>
      </c>
      <c r="G3887" s="44">
        <f>AUG!F388</f>
        <v/>
      </c>
      <c r="H3887" s="44">
        <f>AUG!G388</f>
        <v/>
      </c>
      <c r="I3887" s="45">
        <f>AUG!H388</f>
        <v/>
      </c>
      <c r="J3887" s="45">
        <f>AUG!I388</f>
        <v/>
      </c>
      <c r="K3887" s="44">
        <f>AUG!J388</f>
        <v/>
      </c>
      <c r="L3887" s="44">
        <f>AUG!K388</f>
        <v/>
      </c>
      <c r="M3887" s="46">
        <f>AUG!L388</f>
        <v/>
      </c>
      <c r="N3887" s="44">
        <f>AUG!M388</f>
        <v/>
      </c>
      <c r="O3887" s="44">
        <f>AUG!N388</f>
        <v/>
      </c>
      <c r="P3887" s="44">
        <f>AUG!O388</f>
        <v/>
      </c>
      <c r="Q3887" s="44">
        <f>AUG!P388</f>
        <v/>
      </c>
      <c r="R3887" s="44">
        <f>AUG!Q388</f>
        <v/>
      </c>
      <c r="S3887" s="46">
        <f>S3886+IF(X3887=0,0,M3887)</f>
        <v/>
      </c>
      <c r="T3887" s="47">
        <f>MAX(T3886,S3887)</f>
        <v/>
      </c>
      <c r="U3887" s="48">
        <f>S3887-T3887</f>
        <v/>
      </c>
      <c r="V3887" s="47">
        <f>IFERROR(SUMIFS(DATABASE!$M$5:$M$6004,DATABASE!$B$5:$B$6004,B3887,DATABASE!$X$5:$X$6004,1),0)</f>
        <v/>
      </c>
      <c r="W3887" s="31">
        <f>IFERROR(COUNTIFS(DATABASE!$B$5:$B$6004,B3887,DATABASE!$X$5:$X$6004,1),0)</f>
        <v/>
      </c>
      <c r="X3887" s="49">
        <f>--AND(ISNUMBER(B3887),C3887&lt;&gt;"",L3887&lt;&gt;"",M3887&lt;&gt;"")</f>
        <v/>
      </c>
    </row>
    <row r="3888" ht="15" customHeight="1" s="111">
      <c r="A3888" s="50" t="inlineStr">
        <is>
          <t>AUG</t>
        </is>
      </c>
      <c r="B3888" s="51">
        <f>AUG!A389</f>
        <v/>
      </c>
      <c r="C3888" s="52">
        <f>AUG!B389</f>
        <v/>
      </c>
      <c r="D3888" s="52">
        <f>AUG!C389</f>
        <v/>
      </c>
      <c r="E3888" s="52">
        <f>AUG!D389</f>
        <v/>
      </c>
      <c r="F3888" s="52">
        <f>AUG!E389</f>
        <v/>
      </c>
      <c r="G3888" s="52">
        <f>AUG!F389</f>
        <v/>
      </c>
      <c r="H3888" s="52">
        <f>AUG!G389</f>
        <v/>
      </c>
      <c r="I3888" s="53">
        <f>AUG!H389</f>
        <v/>
      </c>
      <c r="J3888" s="53">
        <f>AUG!I389</f>
        <v/>
      </c>
      <c r="K3888" s="52">
        <f>AUG!J389</f>
        <v/>
      </c>
      <c r="L3888" s="52">
        <f>AUG!K389</f>
        <v/>
      </c>
      <c r="M3888" s="54">
        <f>AUG!L389</f>
        <v/>
      </c>
      <c r="N3888" s="52">
        <f>AUG!M389</f>
        <v/>
      </c>
      <c r="O3888" s="52">
        <f>AUG!N389</f>
        <v/>
      </c>
      <c r="P3888" s="52">
        <f>AUG!O389</f>
        <v/>
      </c>
      <c r="Q3888" s="52">
        <f>AUG!P389</f>
        <v/>
      </c>
      <c r="R3888" s="52">
        <f>AUG!Q389</f>
        <v/>
      </c>
      <c r="S3888" s="54">
        <f>S3887+IF(X3888=0,0,M3888)</f>
        <v/>
      </c>
      <c r="T3888" s="55">
        <f>MAX(T3887,S3888)</f>
        <v/>
      </c>
      <c r="U3888" s="56">
        <f>S3888-T3888</f>
        <v/>
      </c>
      <c r="V3888" s="55">
        <f>IFERROR(SUMIFS(DATABASE!$M$5:$M$6004,DATABASE!$B$5:$B$6004,B3888,DATABASE!$X$5:$X$6004,1),0)</f>
        <v/>
      </c>
      <c r="W3888" s="57">
        <f>IFERROR(COUNTIFS(DATABASE!$B$5:$B$6004,B3888,DATABASE!$X$5:$X$6004,1),0)</f>
        <v/>
      </c>
      <c r="X3888" s="58">
        <f>--AND(ISNUMBER(B3888),C3888&lt;&gt;"",L3888&lt;&gt;"",M3888&lt;&gt;"")</f>
        <v/>
      </c>
    </row>
    <row r="3889" ht="15" customHeight="1" s="111">
      <c r="A3889" s="42" t="inlineStr">
        <is>
          <t>AUG</t>
        </is>
      </c>
      <c r="B3889" s="43">
        <f>AUG!A390</f>
        <v/>
      </c>
      <c r="C3889" s="44">
        <f>AUG!B390</f>
        <v/>
      </c>
      <c r="D3889" s="44">
        <f>AUG!C390</f>
        <v/>
      </c>
      <c r="E3889" s="44">
        <f>AUG!D390</f>
        <v/>
      </c>
      <c r="F3889" s="44">
        <f>AUG!E390</f>
        <v/>
      </c>
      <c r="G3889" s="44">
        <f>AUG!F390</f>
        <v/>
      </c>
      <c r="H3889" s="44">
        <f>AUG!G390</f>
        <v/>
      </c>
      <c r="I3889" s="45">
        <f>AUG!H390</f>
        <v/>
      </c>
      <c r="J3889" s="45">
        <f>AUG!I390</f>
        <v/>
      </c>
      <c r="K3889" s="44">
        <f>AUG!J390</f>
        <v/>
      </c>
      <c r="L3889" s="44">
        <f>AUG!K390</f>
        <v/>
      </c>
      <c r="M3889" s="46">
        <f>AUG!L390</f>
        <v/>
      </c>
      <c r="N3889" s="44">
        <f>AUG!M390</f>
        <v/>
      </c>
      <c r="O3889" s="44">
        <f>AUG!N390</f>
        <v/>
      </c>
      <c r="P3889" s="44">
        <f>AUG!O390</f>
        <v/>
      </c>
      <c r="Q3889" s="44">
        <f>AUG!P390</f>
        <v/>
      </c>
      <c r="R3889" s="44">
        <f>AUG!Q390</f>
        <v/>
      </c>
      <c r="S3889" s="46">
        <f>S3888+IF(X3889=0,0,M3889)</f>
        <v/>
      </c>
      <c r="T3889" s="47">
        <f>MAX(T3888,S3889)</f>
        <v/>
      </c>
      <c r="U3889" s="48">
        <f>S3889-T3889</f>
        <v/>
      </c>
      <c r="V3889" s="47">
        <f>IFERROR(SUMIFS(DATABASE!$M$5:$M$6004,DATABASE!$B$5:$B$6004,B3889,DATABASE!$X$5:$X$6004,1),0)</f>
        <v/>
      </c>
      <c r="W3889" s="31">
        <f>IFERROR(COUNTIFS(DATABASE!$B$5:$B$6004,B3889,DATABASE!$X$5:$X$6004,1),0)</f>
        <v/>
      </c>
      <c r="X3889" s="49">
        <f>--AND(ISNUMBER(B3889),C3889&lt;&gt;"",L3889&lt;&gt;"",M3889&lt;&gt;"")</f>
        <v/>
      </c>
    </row>
    <row r="3890" ht="15" customHeight="1" s="111">
      <c r="A3890" s="50" t="inlineStr">
        <is>
          <t>AUG</t>
        </is>
      </c>
      <c r="B3890" s="51">
        <f>AUG!A391</f>
        <v/>
      </c>
      <c r="C3890" s="52">
        <f>AUG!B391</f>
        <v/>
      </c>
      <c r="D3890" s="52">
        <f>AUG!C391</f>
        <v/>
      </c>
      <c r="E3890" s="52">
        <f>AUG!D391</f>
        <v/>
      </c>
      <c r="F3890" s="52">
        <f>AUG!E391</f>
        <v/>
      </c>
      <c r="G3890" s="52">
        <f>AUG!F391</f>
        <v/>
      </c>
      <c r="H3890" s="52">
        <f>AUG!G391</f>
        <v/>
      </c>
      <c r="I3890" s="53">
        <f>AUG!H391</f>
        <v/>
      </c>
      <c r="J3890" s="53">
        <f>AUG!I391</f>
        <v/>
      </c>
      <c r="K3890" s="52">
        <f>AUG!J391</f>
        <v/>
      </c>
      <c r="L3890" s="52">
        <f>AUG!K391</f>
        <v/>
      </c>
      <c r="M3890" s="54">
        <f>AUG!L391</f>
        <v/>
      </c>
      <c r="N3890" s="52">
        <f>AUG!M391</f>
        <v/>
      </c>
      <c r="O3890" s="52">
        <f>AUG!N391</f>
        <v/>
      </c>
      <c r="P3890" s="52">
        <f>AUG!O391</f>
        <v/>
      </c>
      <c r="Q3890" s="52">
        <f>AUG!P391</f>
        <v/>
      </c>
      <c r="R3890" s="52">
        <f>AUG!Q391</f>
        <v/>
      </c>
      <c r="S3890" s="54">
        <f>S3889+IF(X3890=0,0,M3890)</f>
        <v/>
      </c>
      <c r="T3890" s="55">
        <f>MAX(T3889,S3890)</f>
        <v/>
      </c>
      <c r="U3890" s="56">
        <f>S3890-T3890</f>
        <v/>
      </c>
      <c r="V3890" s="55">
        <f>IFERROR(SUMIFS(DATABASE!$M$5:$M$6004,DATABASE!$B$5:$B$6004,B3890,DATABASE!$X$5:$X$6004,1),0)</f>
        <v/>
      </c>
      <c r="W3890" s="57">
        <f>IFERROR(COUNTIFS(DATABASE!$B$5:$B$6004,B3890,DATABASE!$X$5:$X$6004,1),0)</f>
        <v/>
      </c>
      <c r="X3890" s="58">
        <f>--AND(ISNUMBER(B3890),C3890&lt;&gt;"",L3890&lt;&gt;"",M3890&lt;&gt;"")</f>
        <v/>
      </c>
    </row>
    <row r="3891" ht="15" customHeight="1" s="111">
      <c r="A3891" s="42" t="inlineStr">
        <is>
          <t>AUG</t>
        </is>
      </c>
      <c r="B3891" s="43">
        <f>AUG!A392</f>
        <v/>
      </c>
      <c r="C3891" s="44">
        <f>AUG!B392</f>
        <v/>
      </c>
      <c r="D3891" s="44">
        <f>AUG!C392</f>
        <v/>
      </c>
      <c r="E3891" s="44">
        <f>AUG!D392</f>
        <v/>
      </c>
      <c r="F3891" s="44">
        <f>AUG!E392</f>
        <v/>
      </c>
      <c r="G3891" s="44">
        <f>AUG!F392</f>
        <v/>
      </c>
      <c r="H3891" s="44">
        <f>AUG!G392</f>
        <v/>
      </c>
      <c r="I3891" s="45">
        <f>AUG!H392</f>
        <v/>
      </c>
      <c r="J3891" s="45">
        <f>AUG!I392</f>
        <v/>
      </c>
      <c r="K3891" s="44">
        <f>AUG!J392</f>
        <v/>
      </c>
      <c r="L3891" s="44">
        <f>AUG!K392</f>
        <v/>
      </c>
      <c r="M3891" s="46">
        <f>AUG!L392</f>
        <v/>
      </c>
      <c r="N3891" s="44">
        <f>AUG!M392</f>
        <v/>
      </c>
      <c r="O3891" s="44">
        <f>AUG!N392</f>
        <v/>
      </c>
      <c r="P3891" s="44">
        <f>AUG!O392</f>
        <v/>
      </c>
      <c r="Q3891" s="44">
        <f>AUG!P392</f>
        <v/>
      </c>
      <c r="R3891" s="44">
        <f>AUG!Q392</f>
        <v/>
      </c>
      <c r="S3891" s="46">
        <f>S3890+IF(X3891=0,0,M3891)</f>
        <v/>
      </c>
      <c r="T3891" s="47">
        <f>MAX(T3890,S3891)</f>
        <v/>
      </c>
      <c r="U3891" s="48">
        <f>S3891-T3891</f>
        <v/>
      </c>
      <c r="V3891" s="47">
        <f>IFERROR(SUMIFS(DATABASE!$M$5:$M$6004,DATABASE!$B$5:$B$6004,B3891,DATABASE!$X$5:$X$6004,1),0)</f>
        <v/>
      </c>
      <c r="W3891" s="31">
        <f>IFERROR(COUNTIFS(DATABASE!$B$5:$B$6004,B3891,DATABASE!$X$5:$X$6004,1),0)</f>
        <v/>
      </c>
      <c r="X3891" s="49">
        <f>--AND(ISNUMBER(B3891),C3891&lt;&gt;"",L3891&lt;&gt;"",M3891&lt;&gt;"")</f>
        <v/>
      </c>
    </row>
    <row r="3892" ht="15" customHeight="1" s="111">
      <c r="A3892" s="50" t="inlineStr">
        <is>
          <t>AUG</t>
        </is>
      </c>
      <c r="B3892" s="51">
        <f>AUG!A393</f>
        <v/>
      </c>
      <c r="C3892" s="52">
        <f>AUG!B393</f>
        <v/>
      </c>
      <c r="D3892" s="52">
        <f>AUG!C393</f>
        <v/>
      </c>
      <c r="E3892" s="52">
        <f>AUG!D393</f>
        <v/>
      </c>
      <c r="F3892" s="52">
        <f>AUG!E393</f>
        <v/>
      </c>
      <c r="G3892" s="52">
        <f>AUG!F393</f>
        <v/>
      </c>
      <c r="H3892" s="52">
        <f>AUG!G393</f>
        <v/>
      </c>
      <c r="I3892" s="53">
        <f>AUG!H393</f>
        <v/>
      </c>
      <c r="J3892" s="53">
        <f>AUG!I393</f>
        <v/>
      </c>
      <c r="K3892" s="52">
        <f>AUG!J393</f>
        <v/>
      </c>
      <c r="L3892" s="52">
        <f>AUG!K393</f>
        <v/>
      </c>
      <c r="M3892" s="54">
        <f>AUG!L393</f>
        <v/>
      </c>
      <c r="N3892" s="52">
        <f>AUG!M393</f>
        <v/>
      </c>
      <c r="O3892" s="52">
        <f>AUG!N393</f>
        <v/>
      </c>
      <c r="P3892" s="52">
        <f>AUG!O393</f>
        <v/>
      </c>
      <c r="Q3892" s="52">
        <f>AUG!P393</f>
        <v/>
      </c>
      <c r="R3892" s="52">
        <f>AUG!Q393</f>
        <v/>
      </c>
      <c r="S3892" s="54">
        <f>S3891+IF(X3892=0,0,M3892)</f>
        <v/>
      </c>
      <c r="T3892" s="55">
        <f>MAX(T3891,S3892)</f>
        <v/>
      </c>
      <c r="U3892" s="56">
        <f>S3892-T3892</f>
        <v/>
      </c>
      <c r="V3892" s="55">
        <f>IFERROR(SUMIFS(DATABASE!$M$5:$M$6004,DATABASE!$B$5:$B$6004,B3892,DATABASE!$X$5:$X$6004,1),0)</f>
        <v/>
      </c>
      <c r="W3892" s="57">
        <f>IFERROR(COUNTIFS(DATABASE!$B$5:$B$6004,B3892,DATABASE!$X$5:$X$6004,1),0)</f>
        <v/>
      </c>
      <c r="X3892" s="58">
        <f>--AND(ISNUMBER(B3892),C3892&lt;&gt;"",L3892&lt;&gt;"",M3892&lt;&gt;"")</f>
        <v/>
      </c>
    </row>
    <row r="3893" ht="15" customHeight="1" s="111">
      <c r="A3893" s="42" t="inlineStr">
        <is>
          <t>AUG</t>
        </is>
      </c>
      <c r="B3893" s="43">
        <f>AUG!A394</f>
        <v/>
      </c>
      <c r="C3893" s="44">
        <f>AUG!B394</f>
        <v/>
      </c>
      <c r="D3893" s="44">
        <f>AUG!C394</f>
        <v/>
      </c>
      <c r="E3893" s="44">
        <f>AUG!D394</f>
        <v/>
      </c>
      <c r="F3893" s="44">
        <f>AUG!E394</f>
        <v/>
      </c>
      <c r="G3893" s="44">
        <f>AUG!F394</f>
        <v/>
      </c>
      <c r="H3893" s="44">
        <f>AUG!G394</f>
        <v/>
      </c>
      <c r="I3893" s="45">
        <f>AUG!H394</f>
        <v/>
      </c>
      <c r="J3893" s="45">
        <f>AUG!I394</f>
        <v/>
      </c>
      <c r="K3893" s="44">
        <f>AUG!J394</f>
        <v/>
      </c>
      <c r="L3893" s="44">
        <f>AUG!K394</f>
        <v/>
      </c>
      <c r="M3893" s="46">
        <f>AUG!L394</f>
        <v/>
      </c>
      <c r="N3893" s="44">
        <f>AUG!M394</f>
        <v/>
      </c>
      <c r="O3893" s="44">
        <f>AUG!N394</f>
        <v/>
      </c>
      <c r="P3893" s="44">
        <f>AUG!O394</f>
        <v/>
      </c>
      <c r="Q3893" s="44">
        <f>AUG!P394</f>
        <v/>
      </c>
      <c r="R3893" s="44">
        <f>AUG!Q394</f>
        <v/>
      </c>
      <c r="S3893" s="46">
        <f>S3892+IF(X3893=0,0,M3893)</f>
        <v/>
      </c>
      <c r="T3893" s="47">
        <f>MAX(T3892,S3893)</f>
        <v/>
      </c>
      <c r="U3893" s="48">
        <f>S3893-T3893</f>
        <v/>
      </c>
      <c r="V3893" s="47">
        <f>IFERROR(SUMIFS(DATABASE!$M$5:$M$6004,DATABASE!$B$5:$B$6004,B3893,DATABASE!$X$5:$X$6004,1),0)</f>
        <v/>
      </c>
      <c r="W3893" s="31">
        <f>IFERROR(COUNTIFS(DATABASE!$B$5:$B$6004,B3893,DATABASE!$X$5:$X$6004,1),0)</f>
        <v/>
      </c>
      <c r="X3893" s="49">
        <f>--AND(ISNUMBER(B3893),C3893&lt;&gt;"",L3893&lt;&gt;"",M3893&lt;&gt;"")</f>
        <v/>
      </c>
    </row>
    <row r="3894" ht="15" customHeight="1" s="111">
      <c r="A3894" s="50" t="inlineStr">
        <is>
          <t>AUG</t>
        </is>
      </c>
      <c r="B3894" s="51">
        <f>AUG!A395</f>
        <v/>
      </c>
      <c r="C3894" s="52">
        <f>AUG!B395</f>
        <v/>
      </c>
      <c r="D3894" s="52">
        <f>AUG!C395</f>
        <v/>
      </c>
      <c r="E3894" s="52">
        <f>AUG!D395</f>
        <v/>
      </c>
      <c r="F3894" s="52">
        <f>AUG!E395</f>
        <v/>
      </c>
      <c r="G3894" s="52">
        <f>AUG!F395</f>
        <v/>
      </c>
      <c r="H3894" s="52">
        <f>AUG!G395</f>
        <v/>
      </c>
      <c r="I3894" s="53">
        <f>AUG!H395</f>
        <v/>
      </c>
      <c r="J3894" s="53">
        <f>AUG!I395</f>
        <v/>
      </c>
      <c r="K3894" s="52">
        <f>AUG!J395</f>
        <v/>
      </c>
      <c r="L3894" s="52">
        <f>AUG!K395</f>
        <v/>
      </c>
      <c r="M3894" s="54">
        <f>AUG!L395</f>
        <v/>
      </c>
      <c r="N3894" s="52">
        <f>AUG!M395</f>
        <v/>
      </c>
      <c r="O3894" s="52">
        <f>AUG!N395</f>
        <v/>
      </c>
      <c r="P3894" s="52">
        <f>AUG!O395</f>
        <v/>
      </c>
      <c r="Q3894" s="52">
        <f>AUG!P395</f>
        <v/>
      </c>
      <c r="R3894" s="52">
        <f>AUG!Q395</f>
        <v/>
      </c>
      <c r="S3894" s="54">
        <f>S3893+IF(X3894=0,0,M3894)</f>
        <v/>
      </c>
      <c r="T3894" s="55">
        <f>MAX(T3893,S3894)</f>
        <v/>
      </c>
      <c r="U3894" s="56">
        <f>S3894-T3894</f>
        <v/>
      </c>
      <c r="V3894" s="55">
        <f>IFERROR(SUMIFS(DATABASE!$M$5:$M$6004,DATABASE!$B$5:$B$6004,B3894,DATABASE!$X$5:$X$6004,1),0)</f>
        <v/>
      </c>
      <c r="W3894" s="57">
        <f>IFERROR(COUNTIFS(DATABASE!$B$5:$B$6004,B3894,DATABASE!$X$5:$X$6004,1),0)</f>
        <v/>
      </c>
      <c r="X3894" s="58">
        <f>--AND(ISNUMBER(B3894),C3894&lt;&gt;"",L3894&lt;&gt;"",M3894&lt;&gt;"")</f>
        <v/>
      </c>
    </row>
    <row r="3895" ht="15" customHeight="1" s="111">
      <c r="A3895" s="42" t="inlineStr">
        <is>
          <t>AUG</t>
        </is>
      </c>
      <c r="B3895" s="43">
        <f>AUG!A396</f>
        <v/>
      </c>
      <c r="C3895" s="44">
        <f>AUG!B396</f>
        <v/>
      </c>
      <c r="D3895" s="44">
        <f>AUG!C396</f>
        <v/>
      </c>
      <c r="E3895" s="44">
        <f>AUG!D396</f>
        <v/>
      </c>
      <c r="F3895" s="44">
        <f>AUG!E396</f>
        <v/>
      </c>
      <c r="G3895" s="44">
        <f>AUG!F396</f>
        <v/>
      </c>
      <c r="H3895" s="44">
        <f>AUG!G396</f>
        <v/>
      </c>
      <c r="I3895" s="45">
        <f>AUG!H396</f>
        <v/>
      </c>
      <c r="J3895" s="45">
        <f>AUG!I396</f>
        <v/>
      </c>
      <c r="K3895" s="44">
        <f>AUG!J396</f>
        <v/>
      </c>
      <c r="L3895" s="44">
        <f>AUG!K396</f>
        <v/>
      </c>
      <c r="M3895" s="46">
        <f>AUG!L396</f>
        <v/>
      </c>
      <c r="N3895" s="44">
        <f>AUG!M396</f>
        <v/>
      </c>
      <c r="O3895" s="44">
        <f>AUG!N396</f>
        <v/>
      </c>
      <c r="P3895" s="44">
        <f>AUG!O396</f>
        <v/>
      </c>
      <c r="Q3895" s="44">
        <f>AUG!P396</f>
        <v/>
      </c>
      <c r="R3895" s="44">
        <f>AUG!Q396</f>
        <v/>
      </c>
      <c r="S3895" s="46">
        <f>S3894+IF(X3895=0,0,M3895)</f>
        <v/>
      </c>
      <c r="T3895" s="47">
        <f>MAX(T3894,S3895)</f>
        <v/>
      </c>
      <c r="U3895" s="48">
        <f>S3895-T3895</f>
        <v/>
      </c>
      <c r="V3895" s="47">
        <f>IFERROR(SUMIFS(DATABASE!$M$5:$M$6004,DATABASE!$B$5:$B$6004,B3895,DATABASE!$X$5:$X$6004,1),0)</f>
        <v/>
      </c>
      <c r="W3895" s="31">
        <f>IFERROR(COUNTIFS(DATABASE!$B$5:$B$6004,B3895,DATABASE!$X$5:$X$6004,1),0)</f>
        <v/>
      </c>
      <c r="X3895" s="49">
        <f>--AND(ISNUMBER(B3895),C3895&lt;&gt;"",L3895&lt;&gt;"",M3895&lt;&gt;"")</f>
        <v/>
      </c>
    </row>
    <row r="3896" ht="15" customHeight="1" s="111">
      <c r="A3896" s="50" t="inlineStr">
        <is>
          <t>AUG</t>
        </is>
      </c>
      <c r="B3896" s="51">
        <f>AUG!A397</f>
        <v/>
      </c>
      <c r="C3896" s="52">
        <f>AUG!B397</f>
        <v/>
      </c>
      <c r="D3896" s="52">
        <f>AUG!C397</f>
        <v/>
      </c>
      <c r="E3896" s="52">
        <f>AUG!D397</f>
        <v/>
      </c>
      <c r="F3896" s="52">
        <f>AUG!E397</f>
        <v/>
      </c>
      <c r="G3896" s="52">
        <f>AUG!F397</f>
        <v/>
      </c>
      <c r="H3896" s="52">
        <f>AUG!G397</f>
        <v/>
      </c>
      <c r="I3896" s="53">
        <f>AUG!H397</f>
        <v/>
      </c>
      <c r="J3896" s="53">
        <f>AUG!I397</f>
        <v/>
      </c>
      <c r="K3896" s="52">
        <f>AUG!J397</f>
        <v/>
      </c>
      <c r="L3896" s="52">
        <f>AUG!K397</f>
        <v/>
      </c>
      <c r="M3896" s="54">
        <f>AUG!L397</f>
        <v/>
      </c>
      <c r="N3896" s="52">
        <f>AUG!M397</f>
        <v/>
      </c>
      <c r="O3896" s="52">
        <f>AUG!N397</f>
        <v/>
      </c>
      <c r="P3896" s="52">
        <f>AUG!O397</f>
        <v/>
      </c>
      <c r="Q3896" s="52">
        <f>AUG!P397</f>
        <v/>
      </c>
      <c r="R3896" s="52">
        <f>AUG!Q397</f>
        <v/>
      </c>
      <c r="S3896" s="54">
        <f>S3895+IF(X3896=0,0,M3896)</f>
        <v/>
      </c>
      <c r="T3896" s="55">
        <f>MAX(T3895,S3896)</f>
        <v/>
      </c>
      <c r="U3896" s="56">
        <f>S3896-T3896</f>
        <v/>
      </c>
      <c r="V3896" s="55">
        <f>IFERROR(SUMIFS(DATABASE!$M$5:$M$6004,DATABASE!$B$5:$B$6004,B3896,DATABASE!$X$5:$X$6004,1),0)</f>
        <v/>
      </c>
      <c r="W3896" s="57">
        <f>IFERROR(COUNTIFS(DATABASE!$B$5:$B$6004,B3896,DATABASE!$X$5:$X$6004,1),0)</f>
        <v/>
      </c>
      <c r="X3896" s="58">
        <f>--AND(ISNUMBER(B3896),C3896&lt;&gt;"",L3896&lt;&gt;"",M3896&lt;&gt;"")</f>
        <v/>
      </c>
    </row>
    <row r="3897" ht="15" customHeight="1" s="111">
      <c r="A3897" s="42" t="inlineStr">
        <is>
          <t>AUG</t>
        </is>
      </c>
      <c r="B3897" s="43">
        <f>AUG!A398</f>
        <v/>
      </c>
      <c r="C3897" s="44">
        <f>AUG!B398</f>
        <v/>
      </c>
      <c r="D3897" s="44">
        <f>AUG!C398</f>
        <v/>
      </c>
      <c r="E3897" s="44">
        <f>AUG!D398</f>
        <v/>
      </c>
      <c r="F3897" s="44">
        <f>AUG!E398</f>
        <v/>
      </c>
      <c r="G3897" s="44">
        <f>AUG!F398</f>
        <v/>
      </c>
      <c r="H3897" s="44">
        <f>AUG!G398</f>
        <v/>
      </c>
      <c r="I3897" s="45">
        <f>AUG!H398</f>
        <v/>
      </c>
      <c r="J3897" s="45">
        <f>AUG!I398</f>
        <v/>
      </c>
      <c r="K3897" s="44">
        <f>AUG!J398</f>
        <v/>
      </c>
      <c r="L3897" s="44">
        <f>AUG!K398</f>
        <v/>
      </c>
      <c r="M3897" s="46">
        <f>AUG!L398</f>
        <v/>
      </c>
      <c r="N3897" s="44">
        <f>AUG!M398</f>
        <v/>
      </c>
      <c r="O3897" s="44">
        <f>AUG!N398</f>
        <v/>
      </c>
      <c r="P3897" s="44">
        <f>AUG!O398</f>
        <v/>
      </c>
      <c r="Q3897" s="44">
        <f>AUG!P398</f>
        <v/>
      </c>
      <c r="R3897" s="44">
        <f>AUG!Q398</f>
        <v/>
      </c>
      <c r="S3897" s="46">
        <f>S3896+IF(X3897=0,0,M3897)</f>
        <v/>
      </c>
      <c r="T3897" s="47">
        <f>MAX(T3896,S3897)</f>
        <v/>
      </c>
      <c r="U3897" s="48">
        <f>S3897-T3897</f>
        <v/>
      </c>
      <c r="V3897" s="47">
        <f>IFERROR(SUMIFS(DATABASE!$M$5:$M$6004,DATABASE!$B$5:$B$6004,B3897,DATABASE!$X$5:$X$6004,1),0)</f>
        <v/>
      </c>
      <c r="W3897" s="31">
        <f>IFERROR(COUNTIFS(DATABASE!$B$5:$B$6004,B3897,DATABASE!$X$5:$X$6004,1),0)</f>
        <v/>
      </c>
      <c r="X3897" s="49">
        <f>--AND(ISNUMBER(B3897),C3897&lt;&gt;"",L3897&lt;&gt;"",M3897&lt;&gt;"")</f>
        <v/>
      </c>
    </row>
    <row r="3898" ht="15" customHeight="1" s="111">
      <c r="A3898" s="50" t="inlineStr">
        <is>
          <t>AUG</t>
        </is>
      </c>
      <c r="B3898" s="51">
        <f>AUG!A399</f>
        <v/>
      </c>
      <c r="C3898" s="52">
        <f>AUG!B399</f>
        <v/>
      </c>
      <c r="D3898" s="52">
        <f>AUG!C399</f>
        <v/>
      </c>
      <c r="E3898" s="52">
        <f>AUG!D399</f>
        <v/>
      </c>
      <c r="F3898" s="52">
        <f>AUG!E399</f>
        <v/>
      </c>
      <c r="G3898" s="52">
        <f>AUG!F399</f>
        <v/>
      </c>
      <c r="H3898" s="52">
        <f>AUG!G399</f>
        <v/>
      </c>
      <c r="I3898" s="53">
        <f>AUG!H399</f>
        <v/>
      </c>
      <c r="J3898" s="53">
        <f>AUG!I399</f>
        <v/>
      </c>
      <c r="K3898" s="52">
        <f>AUG!J399</f>
        <v/>
      </c>
      <c r="L3898" s="52">
        <f>AUG!K399</f>
        <v/>
      </c>
      <c r="M3898" s="54">
        <f>AUG!L399</f>
        <v/>
      </c>
      <c r="N3898" s="52">
        <f>AUG!M399</f>
        <v/>
      </c>
      <c r="O3898" s="52">
        <f>AUG!N399</f>
        <v/>
      </c>
      <c r="P3898" s="52">
        <f>AUG!O399</f>
        <v/>
      </c>
      <c r="Q3898" s="52">
        <f>AUG!P399</f>
        <v/>
      </c>
      <c r="R3898" s="52">
        <f>AUG!Q399</f>
        <v/>
      </c>
      <c r="S3898" s="54">
        <f>S3897+IF(X3898=0,0,M3898)</f>
        <v/>
      </c>
      <c r="T3898" s="55">
        <f>MAX(T3897,S3898)</f>
        <v/>
      </c>
      <c r="U3898" s="56">
        <f>S3898-T3898</f>
        <v/>
      </c>
      <c r="V3898" s="55">
        <f>IFERROR(SUMIFS(DATABASE!$M$5:$M$6004,DATABASE!$B$5:$B$6004,B3898,DATABASE!$X$5:$X$6004,1),0)</f>
        <v/>
      </c>
      <c r="W3898" s="57">
        <f>IFERROR(COUNTIFS(DATABASE!$B$5:$B$6004,B3898,DATABASE!$X$5:$X$6004,1),0)</f>
        <v/>
      </c>
      <c r="X3898" s="58">
        <f>--AND(ISNUMBER(B3898),C3898&lt;&gt;"",L3898&lt;&gt;"",M3898&lt;&gt;"")</f>
        <v/>
      </c>
    </row>
    <row r="3899" ht="15" customHeight="1" s="111">
      <c r="A3899" s="42" t="inlineStr">
        <is>
          <t>AUG</t>
        </is>
      </c>
      <c r="B3899" s="43">
        <f>AUG!A400</f>
        <v/>
      </c>
      <c r="C3899" s="44">
        <f>AUG!B400</f>
        <v/>
      </c>
      <c r="D3899" s="44">
        <f>AUG!C400</f>
        <v/>
      </c>
      <c r="E3899" s="44">
        <f>AUG!D400</f>
        <v/>
      </c>
      <c r="F3899" s="44">
        <f>AUG!E400</f>
        <v/>
      </c>
      <c r="G3899" s="44">
        <f>AUG!F400</f>
        <v/>
      </c>
      <c r="H3899" s="44">
        <f>AUG!G400</f>
        <v/>
      </c>
      <c r="I3899" s="45">
        <f>AUG!H400</f>
        <v/>
      </c>
      <c r="J3899" s="45">
        <f>AUG!I400</f>
        <v/>
      </c>
      <c r="K3899" s="44">
        <f>AUG!J400</f>
        <v/>
      </c>
      <c r="L3899" s="44">
        <f>AUG!K400</f>
        <v/>
      </c>
      <c r="M3899" s="46">
        <f>AUG!L400</f>
        <v/>
      </c>
      <c r="N3899" s="44">
        <f>AUG!M400</f>
        <v/>
      </c>
      <c r="O3899" s="44">
        <f>AUG!N400</f>
        <v/>
      </c>
      <c r="P3899" s="44">
        <f>AUG!O400</f>
        <v/>
      </c>
      <c r="Q3899" s="44">
        <f>AUG!P400</f>
        <v/>
      </c>
      <c r="R3899" s="44">
        <f>AUG!Q400</f>
        <v/>
      </c>
      <c r="S3899" s="46">
        <f>S3898+IF(X3899=0,0,M3899)</f>
        <v/>
      </c>
      <c r="T3899" s="47">
        <f>MAX(T3898,S3899)</f>
        <v/>
      </c>
      <c r="U3899" s="48">
        <f>S3899-T3899</f>
        <v/>
      </c>
      <c r="V3899" s="47">
        <f>IFERROR(SUMIFS(DATABASE!$M$5:$M$6004,DATABASE!$B$5:$B$6004,B3899,DATABASE!$X$5:$X$6004,1),0)</f>
        <v/>
      </c>
      <c r="W3899" s="31">
        <f>IFERROR(COUNTIFS(DATABASE!$B$5:$B$6004,B3899,DATABASE!$X$5:$X$6004,1),0)</f>
        <v/>
      </c>
      <c r="X3899" s="49">
        <f>--AND(ISNUMBER(B3899),C3899&lt;&gt;"",L3899&lt;&gt;"",M3899&lt;&gt;"")</f>
        <v/>
      </c>
    </row>
    <row r="3900" ht="15" customHeight="1" s="111">
      <c r="A3900" s="50" t="inlineStr">
        <is>
          <t>AUG</t>
        </is>
      </c>
      <c r="B3900" s="51">
        <f>AUG!A401</f>
        <v/>
      </c>
      <c r="C3900" s="52">
        <f>AUG!B401</f>
        <v/>
      </c>
      <c r="D3900" s="52">
        <f>AUG!C401</f>
        <v/>
      </c>
      <c r="E3900" s="52">
        <f>AUG!D401</f>
        <v/>
      </c>
      <c r="F3900" s="52">
        <f>AUG!E401</f>
        <v/>
      </c>
      <c r="G3900" s="52">
        <f>AUG!F401</f>
        <v/>
      </c>
      <c r="H3900" s="52">
        <f>AUG!G401</f>
        <v/>
      </c>
      <c r="I3900" s="53">
        <f>AUG!H401</f>
        <v/>
      </c>
      <c r="J3900" s="53">
        <f>AUG!I401</f>
        <v/>
      </c>
      <c r="K3900" s="52">
        <f>AUG!J401</f>
        <v/>
      </c>
      <c r="L3900" s="52">
        <f>AUG!K401</f>
        <v/>
      </c>
      <c r="M3900" s="54">
        <f>AUG!L401</f>
        <v/>
      </c>
      <c r="N3900" s="52">
        <f>AUG!M401</f>
        <v/>
      </c>
      <c r="O3900" s="52">
        <f>AUG!N401</f>
        <v/>
      </c>
      <c r="P3900" s="52">
        <f>AUG!O401</f>
        <v/>
      </c>
      <c r="Q3900" s="52">
        <f>AUG!P401</f>
        <v/>
      </c>
      <c r="R3900" s="52">
        <f>AUG!Q401</f>
        <v/>
      </c>
      <c r="S3900" s="54">
        <f>S3899+IF(X3900=0,0,M3900)</f>
        <v/>
      </c>
      <c r="T3900" s="55">
        <f>MAX(T3899,S3900)</f>
        <v/>
      </c>
      <c r="U3900" s="56">
        <f>S3900-T3900</f>
        <v/>
      </c>
      <c r="V3900" s="55">
        <f>IFERROR(SUMIFS(DATABASE!$M$5:$M$6004,DATABASE!$B$5:$B$6004,B3900,DATABASE!$X$5:$X$6004,1),0)</f>
        <v/>
      </c>
      <c r="W3900" s="57">
        <f>IFERROR(COUNTIFS(DATABASE!$B$5:$B$6004,B3900,DATABASE!$X$5:$X$6004,1),0)</f>
        <v/>
      </c>
      <c r="X3900" s="58">
        <f>--AND(ISNUMBER(B3900),C3900&lt;&gt;"",L3900&lt;&gt;"",M3900&lt;&gt;"")</f>
        <v/>
      </c>
    </row>
    <row r="3901" ht="15" customHeight="1" s="111">
      <c r="A3901" s="42" t="inlineStr">
        <is>
          <t>AUG</t>
        </is>
      </c>
      <c r="B3901" s="43">
        <f>AUG!A402</f>
        <v/>
      </c>
      <c r="C3901" s="44">
        <f>AUG!B402</f>
        <v/>
      </c>
      <c r="D3901" s="44">
        <f>AUG!C402</f>
        <v/>
      </c>
      <c r="E3901" s="44">
        <f>AUG!D402</f>
        <v/>
      </c>
      <c r="F3901" s="44">
        <f>AUG!E402</f>
        <v/>
      </c>
      <c r="G3901" s="44">
        <f>AUG!F402</f>
        <v/>
      </c>
      <c r="H3901" s="44">
        <f>AUG!G402</f>
        <v/>
      </c>
      <c r="I3901" s="45">
        <f>AUG!H402</f>
        <v/>
      </c>
      <c r="J3901" s="45">
        <f>AUG!I402</f>
        <v/>
      </c>
      <c r="K3901" s="44">
        <f>AUG!J402</f>
        <v/>
      </c>
      <c r="L3901" s="44">
        <f>AUG!K402</f>
        <v/>
      </c>
      <c r="M3901" s="46">
        <f>AUG!L402</f>
        <v/>
      </c>
      <c r="N3901" s="44">
        <f>AUG!M402</f>
        <v/>
      </c>
      <c r="O3901" s="44">
        <f>AUG!N402</f>
        <v/>
      </c>
      <c r="P3901" s="44">
        <f>AUG!O402</f>
        <v/>
      </c>
      <c r="Q3901" s="44">
        <f>AUG!P402</f>
        <v/>
      </c>
      <c r="R3901" s="44">
        <f>AUG!Q402</f>
        <v/>
      </c>
      <c r="S3901" s="46">
        <f>S3900+IF(X3901=0,0,M3901)</f>
        <v/>
      </c>
      <c r="T3901" s="47">
        <f>MAX(T3900,S3901)</f>
        <v/>
      </c>
      <c r="U3901" s="48">
        <f>S3901-T3901</f>
        <v/>
      </c>
      <c r="V3901" s="47">
        <f>IFERROR(SUMIFS(DATABASE!$M$5:$M$6004,DATABASE!$B$5:$B$6004,B3901,DATABASE!$X$5:$X$6004,1),0)</f>
        <v/>
      </c>
      <c r="W3901" s="31">
        <f>IFERROR(COUNTIFS(DATABASE!$B$5:$B$6004,B3901,DATABASE!$X$5:$X$6004,1),0)</f>
        <v/>
      </c>
      <c r="X3901" s="49">
        <f>--AND(ISNUMBER(B3901),C3901&lt;&gt;"",L3901&lt;&gt;"",M3901&lt;&gt;"")</f>
        <v/>
      </c>
    </row>
    <row r="3902" ht="15" customHeight="1" s="111">
      <c r="A3902" s="50" t="inlineStr">
        <is>
          <t>AUG</t>
        </is>
      </c>
      <c r="B3902" s="51">
        <f>AUG!A403</f>
        <v/>
      </c>
      <c r="C3902" s="52">
        <f>AUG!B403</f>
        <v/>
      </c>
      <c r="D3902" s="52">
        <f>AUG!C403</f>
        <v/>
      </c>
      <c r="E3902" s="52">
        <f>AUG!D403</f>
        <v/>
      </c>
      <c r="F3902" s="52">
        <f>AUG!E403</f>
        <v/>
      </c>
      <c r="G3902" s="52">
        <f>AUG!F403</f>
        <v/>
      </c>
      <c r="H3902" s="52">
        <f>AUG!G403</f>
        <v/>
      </c>
      <c r="I3902" s="53">
        <f>AUG!H403</f>
        <v/>
      </c>
      <c r="J3902" s="53">
        <f>AUG!I403</f>
        <v/>
      </c>
      <c r="K3902" s="52">
        <f>AUG!J403</f>
        <v/>
      </c>
      <c r="L3902" s="52">
        <f>AUG!K403</f>
        <v/>
      </c>
      <c r="M3902" s="54">
        <f>AUG!L403</f>
        <v/>
      </c>
      <c r="N3902" s="52">
        <f>AUG!M403</f>
        <v/>
      </c>
      <c r="O3902" s="52">
        <f>AUG!N403</f>
        <v/>
      </c>
      <c r="P3902" s="52">
        <f>AUG!O403</f>
        <v/>
      </c>
      <c r="Q3902" s="52">
        <f>AUG!P403</f>
        <v/>
      </c>
      <c r="R3902" s="52">
        <f>AUG!Q403</f>
        <v/>
      </c>
      <c r="S3902" s="54">
        <f>S3901+IF(X3902=0,0,M3902)</f>
        <v/>
      </c>
      <c r="T3902" s="55">
        <f>MAX(T3901,S3902)</f>
        <v/>
      </c>
      <c r="U3902" s="56">
        <f>S3902-T3902</f>
        <v/>
      </c>
      <c r="V3902" s="55">
        <f>IFERROR(SUMIFS(DATABASE!$M$5:$M$6004,DATABASE!$B$5:$B$6004,B3902,DATABASE!$X$5:$X$6004,1),0)</f>
        <v/>
      </c>
      <c r="W3902" s="57">
        <f>IFERROR(COUNTIFS(DATABASE!$B$5:$B$6004,B3902,DATABASE!$X$5:$X$6004,1),0)</f>
        <v/>
      </c>
      <c r="X3902" s="58">
        <f>--AND(ISNUMBER(B3902),C3902&lt;&gt;"",L3902&lt;&gt;"",M3902&lt;&gt;"")</f>
        <v/>
      </c>
    </row>
    <row r="3903" ht="15" customHeight="1" s="111">
      <c r="A3903" s="42" t="inlineStr">
        <is>
          <t>AUG</t>
        </is>
      </c>
      <c r="B3903" s="43">
        <f>AUG!A404</f>
        <v/>
      </c>
      <c r="C3903" s="44">
        <f>AUG!B404</f>
        <v/>
      </c>
      <c r="D3903" s="44">
        <f>AUG!C404</f>
        <v/>
      </c>
      <c r="E3903" s="44">
        <f>AUG!D404</f>
        <v/>
      </c>
      <c r="F3903" s="44">
        <f>AUG!E404</f>
        <v/>
      </c>
      <c r="G3903" s="44">
        <f>AUG!F404</f>
        <v/>
      </c>
      <c r="H3903" s="44">
        <f>AUG!G404</f>
        <v/>
      </c>
      <c r="I3903" s="45">
        <f>AUG!H404</f>
        <v/>
      </c>
      <c r="J3903" s="45">
        <f>AUG!I404</f>
        <v/>
      </c>
      <c r="K3903" s="44">
        <f>AUG!J404</f>
        <v/>
      </c>
      <c r="L3903" s="44">
        <f>AUG!K404</f>
        <v/>
      </c>
      <c r="M3903" s="46">
        <f>AUG!L404</f>
        <v/>
      </c>
      <c r="N3903" s="44">
        <f>AUG!M404</f>
        <v/>
      </c>
      <c r="O3903" s="44">
        <f>AUG!N404</f>
        <v/>
      </c>
      <c r="P3903" s="44">
        <f>AUG!O404</f>
        <v/>
      </c>
      <c r="Q3903" s="44">
        <f>AUG!P404</f>
        <v/>
      </c>
      <c r="R3903" s="44">
        <f>AUG!Q404</f>
        <v/>
      </c>
      <c r="S3903" s="46">
        <f>S3902+IF(X3903=0,0,M3903)</f>
        <v/>
      </c>
      <c r="T3903" s="47">
        <f>MAX(T3902,S3903)</f>
        <v/>
      </c>
      <c r="U3903" s="48">
        <f>S3903-T3903</f>
        <v/>
      </c>
      <c r="V3903" s="47">
        <f>IFERROR(SUMIFS(DATABASE!$M$5:$M$6004,DATABASE!$B$5:$B$6004,B3903,DATABASE!$X$5:$X$6004,1),0)</f>
        <v/>
      </c>
      <c r="W3903" s="31">
        <f>IFERROR(COUNTIFS(DATABASE!$B$5:$B$6004,B3903,DATABASE!$X$5:$X$6004,1),0)</f>
        <v/>
      </c>
      <c r="X3903" s="49">
        <f>--AND(ISNUMBER(B3903),C3903&lt;&gt;"",L3903&lt;&gt;"",M3903&lt;&gt;"")</f>
        <v/>
      </c>
    </row>
    <row r="3904" ht="15" customHeight="1" s="111">
      <c r="A3904" s="50" t="inlineStr">
        <is>
          <t>AUG</t>
        </is>
      </c>
      <c r="B3904" s="51">
        <f>AUG!A405</f>
        <v/>
      </c>
      <c r="C3904" s="52">
        <f>AUG!B405</f>
        <v/>
      </c>
      <c r="D3904" s="52">
        <f>AUG!C405</f>
        <v/>
      </c>
      <c r="E3904" s="52">
        <f>AUG!D405</f>
        <v/>
      </c>
      <c r="F3904" s="52">
        <f>AUG!E405</f>
        <v/>
      </c>
      <c r="G3904" s="52">
        <f>AUG!F405</f>
        <v/>
      </c>
      <c r="H3904" s="52">
        <f>AUG!G405</f>
        <v/>
      </c>
      <c r="I3904" s="53">
        <f>AUG!H405</f>
        <v/>
      </c>
      <c r="J3904" s="53">
        <f>AUG!I405</f>
        <v/>
      </c>
      <c r="K3904" s="52">
        <f>AUG!J405</f>
        <v/>
      </c>
      <c r="L3904" s="52">
        <f>AUG!K405</f>
        <v/>
      </c>
      <c r="M3904" s="54">
        <f>AUG!L405</f>
        <v/>
      </c>
      <c r="N3904" s="52">
        <f>AUG!M405</f>
        <v/>
      </c>
      <c r="O3904" s="52">
        <f>AUG!N405</f>
        <v/>
      </c>
      <c r="P3904" s="52">
        <f>AUG!O405</f>
        <v/>
      </c>
      <c r="Q3904" s="52">
        <f>AUG!P405</f>
        <v/>
      </c>
      <c r="R3904" s="52">
        <f>AUG!Q405</f>
        <v/>
      </c>
      <c r="S3904" s="54">
        <f>S3903+IF(X3904=0,0,M3904)</f>
        <v/>
      </c>
      <c r="T3904" s="55">
        <f>MAX(T3903,S3904)</f>
        <v/>
      </c>
      <c r="U3904" s="56">
        <f>S3904-T3904</f>
        <v/>
      </c>
      <c r="V3904" s="55">
        <f>IFERROR(SUMIFS(DATABASE!$M$5:$M$6004,DATABASE!$B$5:$B$6004,B3904,DATABASE!$X$5:$X$6004,1),0)</f>
        <v/>
      </c>
      <c r="W3904" s="57">
        <f>IFERROR(COUNTIFS(DATABASE!$B$5:$B$6004,B3904,DATABASE!$X$5:$X$6004,1),0)</f>
        <v/>
      </c>
      <c r="X3904" s="58">
        <f>--AND(ISNUMBER(B3904),C3904&lt;&gt;"",L3904&lt;&gt;"",M3904&lt;&gt;"")</f>
        <v/>
      </c>
    </row>
    <row r="3905" ht="15" customHeight="1" s="111">
      <c r="A3905" s="42" t="inlineStr">
        <is>
          <t>AUG</t>
        </is>
      </c>
      <c r="B3905" s="43">
        <f>AUG!A406</f>
        <v/>
      </c>
      <c r="C3905" s="44">
        <f>AUG!B406</f>
        <v/>
      </c>
      <c r="D3905" s="44">
        <f>AUG!C406</f>
        <v/>
      </c>
      <c r="E3905" s="44">
        <f>AUG!D406</f>
        <v/>
      </c>
      <c r="F3905" s="44">
        <f>AUG!E406</f>
        <v/>
      </c>
      <c r="G3905" s="44">
        <f>AUG!F406</f>
        <v/>
      </c>
      <c r="H3905" s="44">
        <f>AUG!G406</f>
        <v/>
      </c>
      <c r="I3905" s="45">
        <f>AUG!H406</f>
        <v/>
      </c>
      <c r="J3905" s="45">
        <f>AUG!I406</f>
        <v/>
      </c>
      <c r="K3905" s="44">
        <f>AUG!J406</f>
        <v/>
      </c>
      <c r="L3905" s="44">
        <f>AUG!K406</f>
        <v/>
      </c>
      <c r="M3905" s="46">
        <f>AUG!L406</f>
        <v/>
      </c>
      <c r="N3905" s="44">
        <f>AUG!M406</f>
        <v/>
      </c>
      <c r="O3905" s="44">
        <f>AUG!N406</f>
        <v/>
      </c>
      <c r="P3905" s="44">
        <f>AUG!O406</f>
        <v/>
      </c>
      <c r="Q3905" s="44">
        <f>AUG!P406</f>
        <v/>
      </c>
      <c r="R3905" s="44">
        <f>AUG!Q406</f>
        <v/>
      </c>
      <c r="S3905" s="46">
        <f>S3904+IF(X3905=0,0,M3905)</f>
        <v/>
      </c>
      <c r="T3905" s="47">
        <f>MAX(T3904,S3905)</f>
        <v/>
      </c>
      <c r="U3905" s="48">
        <f>S3905-T3905</f>
        <v/>
      </c>
      <c r="V3905" s="47">
        <f>IFERROR(SUMIFS(DATABASE!$M$5:$M$6004,DATABASE!$B$5:$B$6004,B3905,DATABASE!$X$5:$X$6004,1),0)</f>
        <v/>
      </c>
      <c r="W3905" s="31">
        <f>IFERROR(COUNTIFS(DATABASE!$B$5:$B$6004,B3905,DATABASE!$X$5:$X$6004,1),0)</f>
        <v/>
      </c>
      <c r="X3905" s="49">
        <f>--AND(ISNUMBER(B3905),C3905&lt;&gt;"",L3905&lt;&gt;"",M3905&lt;&gt;"")</f>
        <v/>
      </c>
    </row>
    <row r="3906" ht="15" customHeight="1" s="111">
      <c r="A3906" s="50" t="inlineStr">
        <is>
          <t>AUG</t>
        </is>
      </c>
      <c r="B3906" s="51">
        <f>AUG!A407</f>
        <v/>
      </c>
      <c r="C3906" s="52">
        <f>AUG!B407</f>
        <v/>
      </c>
      <c r="D3906" s="52">
        <f>AUG!C407</f>
        <v/>
      </c>
      <c r="E3906" s="52">
        <f>AUG!D407</f>
        <v/>
      </c>
      <c r="F3906" s="52">
        <f>AUG!E407</f>
        <v/>
      </c>
      <c r="G3906" s="52">
        <f>AUG!F407</f>
        <v/>
      </c>
      <c r="H3906" s="52">
        <f>AUG!G407</f>
        <v/>
      </c>
      <c r="I3906" s="53">
        <f>AUG!H407</f>
        <v/>
      </c>
      <c r="J3906" s="53">
        <f>AUG!I407</f>
        <v/>
      </c>
      <c r="K3906" s="52">
        <f>AUG!J407</f>
        <v/>
      </c>
      <c r="L3906" s="52">
        <f>AUG!K407</f>
        <v/>
      </c>
      <c r="M3906" s="54">
        <f>AUG!L407</f>
        <v/>
      </c>
      <c r="N3906" s="52">
        <f>AUG!M407</f>
        <v/>
      </c>
      <c r="O3906" s="52">
        <f>AUG!N407</f>
        <v/>
      </c>
      <c r="P3906" s="52">
        <f>AUG!O407</f>
        <v/>
      </c>
      <c r="Q3906" s="52">
        <f>AUG!P407</f>
        <v/>
      </c>
      <c r="R3906" s="52">
        <f>AUG!Q407</f>
        <v/>
      </c>
      <c r="S3906" s="54">
        <f>S3905+IF(X3906=0,0,M3906)</f>
        <v/>
      </c>
      <c r="T3906" s="55">
        <f>MAX(T3905,S3906)</f>
        <v/>
      </c>
      <c r="U3906" s="56">
        <f>S3906-T3906</f>
        <v/>
      </c>
      <c r="V3906" s="55">
        <f>IFERROR(SUMIFS(DATABASE!$M$5:$M$6004,DATABASE!$B$5:$B$6004,B3906,DATABASE!$X$5:$X$6004,1),0)</f>
        <v/>
      </c>
      <c r="W3906" s="57">
        <f>IFERROR(COUNTIFS(DATABASE!$B$5:$B$6004,B3906,DATABASE!$X$5:$X$6004,1),0)</f>
        <v/>
      </c>
      <c r="X3906" s="58">
        <f>--AND(ISNUMBER(B3906),C3906&lt;&gt;"",L3906&lt;&gt;"",M3906&lt;&gt;"")</f>
        <v/>
      </c>
    </row>
    <row r="3907" ht="15" customHeight="1" s="111">
      <c r="A3907" s="42" t="inlineStr">
        <is>
          <t>AUG</t>
        </is>
      </c>
      <c r="B3907" s="43">
        <f>AUG!A408</f>
        <v/>
      </c>
      <c r="C3907" s="44">
        <f>AUG!B408</f>
        <v/>
      </c>
      <c r="D3907" s="44">
        <f>AUG!C408</f>
        <v/>
      </c>
      <c r="E3907" s="44">
        <f>AUG!D408</f>
        <v/>
      </c>
      <c r="F3907" s="44">
        <f>AUG!E408</f>
        <v/>
      </c>
      <c r="G3907" s="44">
        <f>AUG!F408</f>
        <v/>
      </c>
      <c r="H3907" s="44">
        <f>AUG!G408</f>
        <v/>
      </c>
      <c r="I3907" s="45">
        <f>AUG!H408</f>
        <v/>
      </c>
      <c r="J3907" s="45">
        <f>AUG!I408</f>
        <v/>
      </c>
      <c r="K3907" s="44">
        <f>AUG!J408</f>
        <v/>
      </c>
      <c r="L3907" s="44">
        <f>AUG!K408</f>
        <v/>
      </c>
      <c r="M3907" s="46">
        <f>AUG!L408</f>
        <v/>
      </c>
      <c r="N3907" s="44">
        <f>AUG!M408</f>
        <v/>
      </c>
      <c r="O3907" s="44">
        <f>AUG!N408</f>
        <v/>
      </c>
      <c r="P3907" s="44">
        <f>AUG!O408</f>
        <v/>
      </c>
      <c r="Q3907" s="44">
        <f>AUG!P408</f>
        <v/>
      </c>
      <c r="R3907" s="44">
        <f>AUG!Q408</f>
        <v/>
      </c>
      <c r="S3907" s="46">
        <f>S3906+IF(X3907=0,0,M3907)</f>
        <v/>
      </c>
      <c r="T3907" s="47">
        <f>MAX(T3906,S3907)</f>
        <v/>
      </c>
      <c r="U3907" s="48">
        <f>S3907-T3907</f>
        <v/>
      </c>
      <c r="V3907" s="47">
        <f>IFERROR(SUMIFS(DATABASE!$M$5:$M$6004,DATABASE!$B$5:$B$6004,B3907,DATABASE!$X$5:$X$6004,1),0)</f>
        <v/>
      </c>
      <c r="W3907" s="31">
        <f>IFERROR(COUNTIFS(DATABASE!$B$5:$B$6004,B3907,DATABASE!$X$5:$X$6004,1),0)</f>
        <v/>
      </c>
      <c r="X3907" s="49">
        <f>--AND(ISNUMBER(B3907),C3907&lt;&gt;"",L3907&lt;&gt;"",M3907&lt;&gt;"")</f>
        <v/>
      </c>
    </row>
    <row r="3908" ht="15" customHeight="1" s="111">
      <c r="A3908" s="50" t="inlineStr">
        <is>
          <t>AUG</t>
        </is>
      </c>
      <c r="B3908" s="51">
        <f>AUG!A409</f>
        <v/>
      </c>
      <c r="C3908" s="52">
        <f>AUG!B409</f>
        <v/>
      </c>
      <c r="D3908" s="52">
        <f>AUG!C409</f>
        <v/>
      </c>
      <c r="E3908" s="52">
        <f>AUG!D409</f>
        <v/>
      </c>
      <c r="F3908" s="52">
        <f>AUG!E409</f>
        <v/>
      </c>
      <c r="G3908" s="52">
        <f>AUG!F409</f>
        <v/>
      </c>
      <c r="H3908" s="52">
        <f>AUG!G409</f>
        <v/>
      </c>
      <c r="I3908" s="53">
        <f>AUG!H409</f>
        <v/>
      </c>
      <c r="J3908" s="53">
        <f>AUG!I409</f>
        <v/>
      </c>
      <c r="K3908" s="52">
        <f>AUG!J409</f>
        <v/>
      </c>
      <c r="L3908" s="52">
        <f>AUG!K409</f>
        <v/>
      </c>
      <c r="M3908" s="54">
        <f>AUG!L409</f>
        <v/>
      </c>
      <c r="N3908" s="52">
        <f>AUG!M409</f>
        <v/>
      </c>
      <c r="O3908" s="52">
        <f>AUG!N409</f>
        <v/>
      </c>
      <c r="P3908" s="52">
        <f>AUG!O409</f>
        <v/>
      </c>
      <c r="Q3908" s="52">
        <f>AUG!P409</f>
        <v/>
      </c>
      <c r="R3908" s="52">
        <f>AUG!Q409</f>
        <v/>
      </c>
      <c r="S3908" s="54">
        <f>S3907+IF(X3908=0,0,M3908)</f>
        <v/>
      </c>
      <c r="T3908" s="55">
        <f>MAX(T3907,S3908)</f>
        <v/>
      </c>
      <c r="U3908" s="56">
        <f>S3908-T3908</f>
        <v/>
      </c>
      <c r="V3908" s="55">
        <f>IFERROR(SUMIFS(DATABASE!$M$5:$M$6004,DATABASE!$B$5:$B$6004,B3908,DATABASE!$X$5:$X$6004,1),0)</f>
        <v/>
      </c>
      <c r="W3908" s="57">
        <f>IFERROR(COUNTIFS(DATABASE!$B$5:$B$6004,B3908,DATABASE!$X$5:$X$6004,1),0)</f>
        <v/>
      </c>
      <c r="X3908" s="58">
        <f>--AND(ISNUMBER(B3908),C3908&lt;&gt;"",L3908&lt;&gt;"",M3908&lt;&gt;"")</f>
        <v/>
      </c>
    </row>
    <row r="3909" ht="15" customHeight="1" s="111">
      <c r="A3909" s="42" t="inlineStr">
        <is>
          <t>AUG</t>
        </is>
      </c>
      <c r="B3909" s="43">
        <f>AUG!A410</f>
        <v/>
      </c>
      <c r="C3909" s="44">
        <f>AUG!B410</f>
        <v/>
      </c>
      <c r="D3909" s="44">
        <f>AUG!C410</f>
        <v/>
      </c>
      <c r="E3909" s="44">
        <f>AUG!D410</f>
        <v/>
      </c>
      <c r="F3909" s="44">
        <f>AUG!E410</f>
        <v/>
      </c>
      <c r="G3909" s="44">
        <f>AUG!F410</f>
        <v/>
      </c>
      <c r="H3909" s="44">
        <f>AUG!G410</f>
        <v/>
      </c>
      <c r="I3909" s="45">
        <f>AUG!H410</f>
        <v/>
      </c>
      <c r="J3909" s="45">
        <f>AUG!I410</f>
        <v/>
      </c>
      <c r="K3909" s="44">
        <f>AUG!J410</f>
        <v/>
      </c>
      <c r="L3909" s="44">
        <f>AUG!K410</f>
        <v/>
      </c>
      <c r="M3909" s="46">
        <f>AUG!L410</f>
        <v/>
      </c>
      <c r="N3909" s="44">
        <f>AUG!M410</f>
        <v/>
      </c>
      <c r="O3909" s="44">
        <f>AUG!N410</f>
        <v/>
      </c>
      <c r="P3909" s="44">
        <f>AUG!O410</f>
        <v/>
      </c>
      <c r="Q3909" s="44">
        <f>AUG!P410</f>
        <v/>
      </c>
      <c r="R3909" s="44">
        <f>AUG!Q410</f>
        <v/>
      </c>
      <c r="S3909" s="46">
        <f>S3908+IF(X3909=0,0,M3909)</f>
        <v/>
      </c>
      <c r="T3909" s="47">
        <f>MAX(T3908,S3909)</f>
        <v/>
      </c>
      <c r="U3909" s="48">
        <f>S3909-T3909</f>
        <v/>
      </c>
      <c r="V3909" s="47">
        <f>IFERROR(SUMIFS(DATABASE!$M$5:$M$6004,DATABASE!$B$5:$B$6004,B3909,DATABASE!$X$5:$X$6004,1),0)</f>
        <v/>
      </c>
      <c r="W3909" s="31">
        <f>IFERROR(COUNTIFS(DATABASE!$B$5:$B$6004,B3909,DATABASE!$X$5:$X$6004,1),0)</f>
        <v/>
      </c>
      <c r="X3909" s="49">
        <f>--AND(ISNUMBER(B3909),C3909&lt;&gt;"",L3909&lt;&gt;"",M3909&lt;&gt;"")</f>
        <v/>
      </c>
    </row>
    <row r="3910" ht="15" customHeight="1" s="111">
      <c r="A3910" s="50" t="inlineStr">
        <is>
          <t>AUG</t>
        </is>
      </c>
      <c r="B3910" s="51">
        <f>AUG!A411</f>
        <v/>
      </c>
      <c r="C3910" s="52">
        <f>AUG!B411</f>
        <v/>
      </c>
      <c r="D3910" s="52">
        <f>AUG!C411</f>
        <v/>
      </c>
      <c r="E3910" s="52">
        <f>AUG!D411</f>
        <v/>
      </c>
      <c r="F3910" s="52">
        <f>AUG!E411</f>
        <v/>
      </c>
      <c r="G3910" s="52">
        <f>AUG!F411</f>
        <v/>
      </c>
      <c r="H3910" s="52">
        <f>AUG!G411</f>
        <v/>
      </c>
      <c r="I3910" s="53">
        <f>AUG!H411</f>
        <v/>
      </c>
      <c r="J3910" s="53">
        <f>AUG!I411</f>
        <v/>
      </c>
      <c r="K3910" s="52">
        <f>AUG!J411</f>
        <v/>
      </c>
      <c r="L3910" s="52">
        <f>AUG!K411</f>
        <v/>
      </c>
      <c r="M3910" s="54">
        <f>AUG!L411</f>
        <v/>
      </c>
      <c r="N3910" s="52">
        <f>AUG!M411</f>
        <v/>
      </c>
      <c r="O3910" s="52">
        <f>AUG!N411</f>
        <v/>
      </c>
      <c r="P3910" s="52">
        <f>AUG!O411</f>
        <v/>
      </c>
      <c r="Q3910" s="52">
        <f>AUG!P411</f>
        <v/>
      </c>
      <c r="R3910" s="52">
        <f>AUG!Q411</f>
        <v/>
      </c>
      <c r="S3910" s="54">
        <f>S3909+IF(X3910=0,0,M3910)</f>
        <v/>
      </c>
      <c r="T3910" s="55">
        <f>MAX(T3909,S3910)</f>
        <v/>
      </c>
      <c r="U3910" s="56">
        <f>S3910-T3910</f>
        <v/>
      </c>
      <c r="V3910" s="55">
        <f>IFERROR(SUMIFS(DATABASE!$M$5:$M$6004,DATABASE!$B$5:$B$6004,B3910,DATABASE!$X$5:$X$6004,1),0)</f>
        <v/>
      </c>
      <c r="W3910" s="57">
        <f>IFERROR(COUNTIFS(DATABASE!$B$5:$B$6004,B3910,DATABASE!$X$5:$X$6004,1),0)</f>
        <v/>
      </c>
      <c r="X3910" s="58">
        <f>--AND(ISNUMBER(B3910),C3910&lt;&gt;"",L3910&lt;&gt;"",M3910&lt;&gt;"")</f>
        <v/>
      </c>
    </row>
    <row r="3911" ht="15" customHeight="1" s="111">
      <c r="A3911" s="42" t="inlineStr">
        <is>
          <t>AUG</t>
        </is>
      </c>
      <c r="B3911" s="43">
        <f>AUG!A412</f>
        <v/>
      </c>
      <c r="C3911" s="44">
        <f>AUG!B412</f>
        <v/>
      </c>
      <c r="D3911" s="44">
        <f>AUG!C412</f>
        <v/>
      </c>
      <c r="E3911" s="44">
        <f>AUG!D412</f>
        <v/>
      </c>
      <c r="F3911" s="44">
        <f>AUG!E412</f>
        <v/>
      </c>
      <c r="G3911" s="44">
        <f>AUG!F412</f>
        <v/>
      </c>
      <c r="H3911" s="44">
        <f>AUG!G412</f>
        <v/>
      </c>
      <c r="I3911" s="45">
        <f>AUG!H412</f>
        <v/>
      </c>
      <c r="J3911" s="45">
        <f>AUG!I412</f>
        <v/>
      </c>
      <c r="K3911" s="44">
        <f>AUG!J412</f>
        <v/>
      </c>
      <c r="L3911" s="44">
        <f>AUG!K412</f>
        <v/>
      </c>
      <c r="M3911" s="46">
        <f>AUG!L412</f>
        <v/>
      </c>
      <c r="N3911" s="44">
        <f>AUG!M412</f>
        <v/>
      </c>
      <c r="O3911" s="44">
        <f>AUG!N412</f>
        <v/>
      </c>
      <c r="P3911" s="44">
        <f>AUG!O412</f>
        <v/>
      </c>
      <c r="Q3911" s="44">
        <f>AUG!P412</f>
        <v/>
      </c>
      <c r="R3911" s="44">
        <f>AUG!Q412</f>
        <v/>
      </c>
      <c r="S3911" s="46">
        <f>S3910+IF(X3911=0,0,M3911)</f>
        <v/>
      </c>
      <c r="T3911" s="47">
        <f>MAX(T3910,S3911)</f>
        <v/>
      </c>
      <c r="U3911" s="48">
        <f>S3911-T3911</f>
        <v/>
      </c>
      <c r="V3911" s="47">
        <f>IFERROR(SUMIFS(DATABASE!$M$5:$M$6004,DATABASE!$B$5:$B$6004,B3911,DATABASE!$X$5:$X$6004,1),0)</f>
        <v/>
      </c>
      <c r="W3911" s="31">
        <f>IFERROR(COUNTIFS(DATABASE!$B$5:$B$6004,B3911,DATABASE!$X$5:$X$6004,1),0)</f>
        <v/>
      </c>
      <c r="X3911" s="49">
        <f>--AND(ISNUMBER(B3911),C3911&lt;&gt;"",L3911&lt;&gt;"",M3911&lt;&gt;"")</f>
        <v/>
      </c>
    </row>
    <row r="3912" ht="15" customHeight="1" s="111">
      <c r="A3912" s="50" t="inlineStr">
        <is>
          <t>AUG</t>
        </is>
      </c>
      <c r="B3912" s="51">
        <f>AUG!A413</f>
        <v/>
      </c>
      <c r="C3912" s="52">
        <f>AUG!B413</f>
        <v/>
      </c>
      <c r="D3912" s="52">
        <f>AUG!C413</f>
        <v/>
      </c>
      <c r="E3912" s="52">
        <f>AUG!D413</f>
        <v/>
      </c>
      <c r="F3912" s="52">
        <f>AUG!E413</f>
        <v/>
      </c>
      <c r="G3912" s="52">
        <f>AUG!F413</f>
        <v/>
      </c>
      <c r="H3912" s="52">
        <f>AUG!G413</f>
        <v/>
      </c>
      <c r="I3912" s="53">
        <f>AUG!H413</f>
        <v/>
      </c>
      <c r="J3912" s="53">
        <f>AUG!I413</f>
        <v/>
      </c>
      <c r="K3912" s="52">
        <f>AUG!J413</f>
        <v/>
      </c>
      <c r="L3912" s="52">
        <f>AUG!K413</f>
        <v/>
      </c>
      <c r="M3912" s="54">
        <f>AUG!L413</f>
        <v/>
      </c>
      <c r="N3912" s="52">
        <f>AUG!M413</f>
        <v/>
      </c>
      <c r="O3912" s="52">
        <f>AUG!N413</f>
        <v/>
      </c>
      <c r="P3912" s="52">
        <f>AUG!O413</f>
        <v/>
      </c>
      <c r="Q3912" s="52">
        <f>AUG!P413</f>
        <v/>
      </c>
      <c r="R3912" s="52">
        <f>AUG!Q413</f>
        <v/>
      </c>
      <c r="S3912" s="54">
        <f>S3911+IF(X3912=0,0,M3912)</f>
        <v/>
      </c>
      <c r="T3912" s="55">
        <f>MAX(T3911,S3912)</f>
        <v/>
      </c>
      <c r="U3912" s="56">
        <f>S3912-T3912</f>
        <v/>
      </c>
      <c r="V3912" s="55">
        <f>IFERROR(SUMIFS(DATABASE!$M$5:$M$6004,DATABASE!$B$5:$B$6004,B3912,DATABASE!$X$5:$X$6004,1),0)</f>
        <v/>
      </c>
      <c r="W3912" s="57">
        <f>IFERROR(COUNTIFS(DATABASE!$B$5:$B$6004,B3912,DATABASE!$X$5:$X$6004,1),0)</f>
        <v/>
      </c>
      <c r="X3912" s="58">
        <f>--AND(ISNUMBER(B3912),C3912&lt;&gt;"",L3912&lt;&gt;"",M3912&lt;&gt;"")</f>
        <v/>
      </c>
    </row>
    <row r="3913" ht="15" customHeight="1" s="111">
      <c r="A3913" s="42" t="inlineStr">
        <is>
          <t>AUG</t>
        </is>
      </c>
      <c r="B3913" s="43">
        <f>AUG!A414</f>
        <v/>
      </c>
      <c r="C3913" s="44">
        <f>AUG!B414</f>
        <v/>
      </c>
      <c r="D3913" s="44">
        <f>AUG!C414</f>
        <v/>
      </c>
      <c r="E3913" s="44">
        <f>AUG!D414</f>
        <v/>
      </c>
      <c r="F3913" s="44">
        <f>AUG!E414</f>
        <v/>
      </c>
      <c r="G3913" s="44">
        <f>AUG!F414</f>
        <v/>
      </c>
      <c r="H3913" s="44">
        <f>AUG!G414</f>
        <v/>
      </c>
      <c r="I3913" s="45">
        <f>AUG!H414</f>
        <v/>
      </c>
      <c r="J3913" s="45">
        <f>AUG!I414</f>
        <v/>
      </c>
      <c r="K3913" s="44">
        <f>AUG!J414</f>
        <v/>
      </c>
      <c r="L3913" s="44">
        <f>AUG!K414</f>
        <v/>
      </c>
      <c r="M3913" s="46">
        <f>AUG!L414</f>
        <v/>
      </c>
      <c r="N3913" s="44">
        <f>AUG!M414</f>
        <v/>
      </c>
      <c r="O3913" s="44">
        <f>AUG!N414</f>
        <v/>
      </c>
      <c r="P3913" s="44">
        <f>AUG!O414</f>
        <v/>
      </c>
      <c r="Q3913" s="44">
        <f>AUG!P414</f>
        <v/>
      </c>
      <c r="R3913" s="44">
        <f>AUG!Q414</f>
        <v/>
      </c>
      <c r="S3913" s="46">
        <f>S3912+IF(X3913=0,0,M3913)</f>
        <v/>
      </c>
      <c r="T3913" s="47">
        <f>MAX(T3912,S3913)</f>
        <v/>
      </c>
      <c r="U3913" s="48">
        <f>S3913-T3913</f>
        <v/>
      </c>
      <c r="V3913" s="47">
        <f>IFERROR(SUMIFS(DATABASE!$M$5:$M$6004,DATABASE!$B$5:$B$6004,B3913,DATABASE!$X$5:$X$6004,1),0)</f>
        <v/>
      </c>
      <c r="W3913" s="31">
        <f>IFERROR(COUNTIFS(DATABASE!$B$5:$B$6004,B3913,DATABASE!$X$5:$X$6004,1),0)</f>
        <v/>
      </c>
      <c r="X3913" s="49">
        <f>--AND(ISNUMBER(B3913),C3913&lt;&gt;"",L3913&lt;&gt;"",M3913&lt;&gt;"")</f>
        <v/>
      </c>
    </row>
    <row r="3914" ht="15" customHeight="1" s="111">
      <c r="A3914" s="50" t="inlineStr">
        <is>
          <t>AUG</t>
        </is>
      </c>
      <c r="B3914" s="51">
        <f>AUG!A415</f>
        <v/>
      </c>
      <c r="C3914" s="52">
        <f>AUG!B415</f>
        <v/>
      </c>
      <c r="D3914" s="52">
        <f>AUG!C415</f>
        <v/>
      </c>
      <c r="E3914" s="52">
        <f>AUG!D415</f>
        <v/>
      </c>
      <c r="F3914" s="52">
        <f>AUG!E415</f>
        <v/>
      </c>
      <c r="G3914" s="52">
        <f>AUG!F415</f>
        <v/>
      </c>
      <c r="H3914" s="52">
        <f>AUG!G415</f>
        <v/>
      </c>
      <c r="I3914" s="53">
        <f>AUG!H415</f>
        <v/>
      </c>
      <c r="J3914" s="53">
        <f>AUG!I415</f>
        <v/>
      </c>
      <c r="K3914" s="52">
        <f>AUG!J415</f>
        <v/>
      </c>
      <c r="L3914" s="52">
        <f>AUG!K415</f>
        <v/>
      </c>
      <c r="M3914" s="54">
        <f>AUG!L415</f>
        <v/>
      </c>
      <c r="N3914" s="52">
        <f>AUG!M415</f>
        <v/>
      </c>
      <c r="O3914" s="52">
        <f>AUG!N415</f>
        <v/>
      </c>
      <c r="P3914" s="52">
        <f>AUG!O415</f>
        <v/>
      </c>
      <c r="Q3914" s="52">
        <f>AUG!P415</f>
        <v/>
      </c>
      <c r="R3914" s="52">
        <f>AUG!Q415</f>
        <v/>
      </c>
      <c r="S3914" s="54">
        <f>S3913+IF(X3914=0,0,M3914)</f>
        <v/>
      </c>
      <c r="T3914" s="55">
        <f>MAX(T3913,S3914)</f>
        <v/>
      </c>
      <c r="U3914" s="56">
        <f>S3914-T3914</f>
        <v/>
      </c>
      <c r="V3914" s="55">
        <f>IFERROR(SUMIFS(DATABASE!$M$5:$M$6004,DATABASE!$B$5:$B$6004,B3914,DATABASE!$X$5:$X$6004,1),0)</f>
        <v/>
      </c>
      <c r="W3914" s="57">
        <f>IFERROR(COUNTIFS(DATABASE!$B$5:$B$6004,B3914,DATABASE!$X$5:$X$6004,1),0)</f>
        <v/>
      </c>
      <c r="X3914" s="58">
        <f>--AND(ISNUMBER(B3914),C3914&lt;&gt;"",L3914&lt;&gt;"",M3914&lt;&gt;"")</f>
        <v/>
      </c>
    </row>
    <row r="3915" ht="15" customHeight="1" s="111">
      <c r="A3915" s="42" t="inlineStr">
        <is>
          <t>AUG</t>
        </is>
      </c>
      <c r="B3915" s="43">
        <f>AUG!A416</f>
        <v/>
      </c>
      <c r="C3915" s="44">
        <f>AUG!B416</f>
        <v/>
      </c>
      <c r="D3915" s="44">
        <f>AUG!C416</f>
        <v/>
      </c>
      <c r="E3915" s="44">
        <f>AUG!D416</f>
        <v/>
      </c>
      <c r="F3915" s="44">
        <f>AUG!E416</f>
        <v/>
      </c>
      <c r="G3915" s="44">
        <f>AUG!F416</f>
        <v/>
      </c>
      <c r="H3915" s="44">
        <f>AUG!G416</f>
        <v/>
      </c>
      <c r="I3915" s="45">
        <f>AUG!H416</f>
        <v/>
      </c>
      <c r="J3915" s="45">
        <f>AUG!I416</f>
        <v/>
      </c>
      <c r="K3915" s="44">
        <f>AUG!J416</f>
        <v/>
      </c>
      <c r="L3915" s="44">
        <f>AUG!K416</f>
        <v/>
      </c>
      <c r="M3915" s="46">
        <f>AUG!L416</f>
        <v/>
      </c>
      <c r="N3915" s="44">
        <f>AUG!M416</f>
        <v/>
      </c>
      <c r="O3915" s="44">
        <f>AUG!N416</f>
        <v/>
      </c>
      <c r="P3915" s="44">
        <f>AUG!O416</f>
        <v/>
      </c>
      <c r="Q3915" s="44">
        <f>AUG!P416</f>
        <v/>
      </c>
      <c r="R3915" s="44">
        <f>AUG!Q416</f>
        <v/>
      </c>
      <c r="S3915" s="46">
        <f>S3914+IF(X3915=0,0,M3915)</f>
        <v/>
      </c>
      <c r="T3915" s="47">
        <f>MAX(T3914,S3915)</f>
        <v/>
      </c>
      <c r="U3915" s="48">
        <f>S3915-T3915</f>
        <v/>
      </c>
      <c r="V3915" s="47">
        <f>IFERROR(SUMIFS(DATABASE!$M$5:$M$6004,DATABASE!$B$5:$B$6004,B3915,DATABASE!$X$5:$X$6004,1),0)</f>
        <v/>
      </c>
      <c r="W3915" s="31">
        <f>IFERROR(COUNTIFS(DATABASE!$B$5:$B$6004,B3915,DATABASE!$X$5:$X$6004,1),0)</f>
        <v/>
      </c>
      <c r="X3915" s="49">
        <f>--AND(ISNUMBER(B3915),C3915&lt;&gt;"",L3915&lt;&gt;"",M3915&lt;&gt;"")</f>
        <v/>
      </c>
    </row>
    <row r="3916" ht="15" customHeight="1" s="111">
      <c r="A3916" s="50" t="inlineStr">
        <is>
          <t>AUG</t>
        </is>
      </c>
      <c r="B3916" s="51">
        <f>AUG!A417</f>
        <v/>
      </c>
      <c r="C3916" s="52">
        <f>AUG!B417</f>
        <v/>
      </c>
      <c r="D3916" s="52">
        <f>AUG!C417</f>
        <v/>
      </c>
      <c r="E3916" s="52">
        <f>AUG!D417</f>
        <v/>
      </c>
      <c r="F3916" s="52">
        <f>AUG!E417</f>
        <v/>
      </c>
      <c r="G3916" s="52">
        <f>AUG!F417</f>
        <v/>
      </c>
      <c r="H3916" s="52">
        <f>AUG!G417</f>
        <v/>
      </c>
      <c r="I3916" s="53">
        <f>AUG!H417</f>
        <v/>
      </c>
      <c r="J3916" s="53">
        <f>AUG!I417</f>
        <v/>
      </c>
      <c r="K3916" s="52">
        <f>AUG!J417</f>
        <v/>
      </c>
      <c r="L3916" s="52">
        <f>AUG!K417</f>
        <v/>
      </c>
      <c r="M3916" s="54">
        <f>AUG!L417</f>
        <v/>
      </c>
      <c r="N3916" s="52">
        <f>AUG!M417</f>
        <v/>
      </c>
      <c r="O3916" s="52">
        <f>AUG!N417</f>
        <v/>
      </c>
      <c r="P3916" s="52">
        <f>AUG!O417</f>
        <v/>
      </c>
      <c r="Q3916" s="52">
        <f>AUG!P417</f>
        <v/>
      </c>
      <c r="R3916" s="52">
        <f>AUG!Q417</f>
        <v/>
      </c>
      <c r="S3916" s="54">
        <f>S3915+IF(X3916=0,0,M3916)</f>
        <v/>
      </c>
      <c r="T3916" s="55">
        <f>MAX(T3915,S3916)</f>
        <v/>
      </c>
      <c r="U3916" s="56">
        <f>S3916-T3916</f>
        <v/>
      </c>
      <c r="V3916" s="55">
        <f>IFERROR(SUMIFS(DATABASE!$M$5:$M$6004,DATABASE!$B$5:$B$6004,B3916,DATABASE!$X$5:$X$6004,1),0)</f>
        <v/>
      </c>
      <c r="W3916" s="57">
        <f>IFERROR(COUNTIFS(DATABASE!$B$5:$B$6004,B3916,DATABASE!$X$5:$X$6004,1),0)</f>
        <v/>
      </c>
      <c r="X3916" s="58">
        <f>--AND(ISNUMBER(B3916),C3916&lt;&gt;"",L3916&lt;&gt;"",M3916&lt;&gt;"")</f>
        <v/>
      </c>
    </row>
    <row r="3917" ht="15" customHeight="1" s="111">
      <c r="A3917" s="42" t="inlineStr">
        <is>
          <t>AUG</t>
        </is>
      </c>
      <c r="B3917" s="43">
        <f>AUG!A418</f>
        <v/>
      </c>
      <c r="C3917" s="44">
        <f>AUG!B418</f>
        <v/>
      </c>
      <c r="D3917" s="44">
        <f>AUG!C418</f>
        <v/>
      </c>
      <c r="E3917" s="44">
        <f>AUG!D418</f>
        <v/>
      </c>
      <c r="F3917" s="44">
        <f>AUG!E418</f>
        <v/>
      </c>
      <c r="G3917" s="44">
        <f>AUG!F418</f>
        <v/>
      </c>
      <c r="H3917" s="44">
        <f>AUG!G418</f>
        <v/>
      </c>
      <c r="I3917" s="45">
        <f>AUG!H418</f>
        <v/>
      </c>
      <c r="J3917" s="45">
        <f>AUG!I418</f>
        <v/>
      </c>
      <c r="K3917" s="44">
        <f>AUG!J418</f>
        <v/>
      </c>
      <c r="L3917" s="44">
        <f>AUG!K418</f>
        <v/>
      </c>
      <c r="M3917" s="46">
        <f>AUG!L418</f>
        <v/>
      </c>
      <c r="N3917" s="44">
        <f>AUG!M418</f>
        <v/>
      </c>
      <c r="O3917" s="44">
        <f>AUG!N418</f>
        <v/>
      </c>
      <c r="P3917" s="44">
        <f>AUG!O418</f>
        <v/>
      </c>
      <c r="Q3917" s="44">
        <f>AUG!P418</f>
        <v/>
      </c>
      <c r="R3917" s="44">
        <f>AUG!Q418</f>
        <v/>
      </c>
      <c r="S3917" s="46">
        <f>S3916+IF(X3917=0,0,M3917)</f>
        <v/>
      </c>
      <c r="T3917" s="47">
        <f>MAX(T3916,S3917)</f>
        <v/>
      </c>
      <c r="U3917" s="48">
        <f>S3917-T3917</f>
        <v/>
      </c>
      <c r="V3917" s="47">
        <f>IFERROR(SUMIFS(DATABASE!$M$5:$M$6004,DATABASE!$B$5:$B$6004,B3917,DATABASE!$X$5:$X$6004,1),0)</f>
        <v/>
      </c>
      <c r="W3917" s="31">
        <f>IFERROR(COUNTIFS(DATABASE!$B$5:$B$6004,B3917,DATABASE!$X$5:$X$6004,1),0)</f>
        <v/>
      </c>
      <c r="X3917" s="49">
        <f>--AND(ISNUMBER(B3917),C3917&lt;&gt;"",L3917&lt;&gt;"",M3917&lt;&gt;"")</f>
        <v/>
      </c>
    </row>
    <row r="3918" ht="15" customHeight="1" s="111">
      <c r="A3918" s="50" t="inlineStr">
        <is>
          <t>AUG</t>
        </is>
      </c>
      <c r="B3918" s="51">
        <f>AUG!A419</f>
        <v/>
      </c>
      <c r="C3918" s="52">
        <f>AUG!B419</f>
        <v/>
      </c>
      <c r="D3918" s="52">
        <f>AUG!C419</f>
        <v/>
      </c>
      <c r="E3918" s="52">
        <f>AUG!D419</f>
        <v/>
      </c>
      <c r="F3918" s="52">
        <f>AUG!E419</f>
        <v/>
      </c>
      <c r="G3918" s="52">
        <f>AUG!F419</f>
        <v/>
      </c>
      <c r="H3918" s="52">
        <f>AUG!G419</f>
        <v/>
      </c>
      <c r="I3918" s="53">
        <f>AUG!H419</f>
        <v/>
      </c>
      <c r="J3918" s="53">
        <f>AUG!I419</f>
        <v/>
      </c>
      <c r="K3918" s="52">
        <f>AUG!J419</f>
        <v/>
      </c>
      <c r="L3918" s="52">
        <f>AUG!K419</f>
        <v/>
      </c>
      <c r="M3918" s="54">
        <f>AUG!L419</f>
        <v/>
      </c>
      <c r="N3918" s="52">
        <f>AUG!M419</f>
        <v/>
      </c>
      <c r="O3918" s="52">
        <f>AUG!N419</f>
        <v/>
      </c>
      <c r="P3918" s="52">
        <f>AUG!O419</f>
        <v/>
      </c>
      <c r="Q3918" s="52">
        <f>AUG!P419</f>
        <v/>
      </c>
      <c r="R3918" s="52">
        <f>AUG!Q419</f>
        <v/>
      </c>
      <c r="S3918" s="54">
        <f>S3917+IF(X3918=0,0,M3918)</f>
        <v/>
      </c>
      <c r="T3918" s="55">
        <f>MAX(T3917,S3918)</f>
        <v/>
      </c>
      <c r="U3918" s="56">
        <f>S3918-T3918</f>
        <v/>
      </c>
      <c r="V3918" s="55">
        <f>IFERROR(SUMIFS(DATABASE!$M$5:$M$6004,DATABASE!$B$5:$B$6004,B3918,DATABASE!$X$5:$X$6004,1),0)</f>
        <v/>
      </c>
      <c r="W3918" s="57">
        <f>IFERROR(COUNTIFS(DATABASE!$B$5:$B$6004,B3918,DATABASE!$X$5:$X$6004,1),0)</f>
        <v/>
      </c>
      <c r="X3918" s="58">
        <f>--AND(ISNUMBER(B3918),C3918&lt;&gt;"",L3918&lt;&gt;"",M3918&lt;&gt;"")</f>
        <v/>
      </c>
    </row>
    <row r="3919" ht="15" customHeight="1" s="111">
      <c r="A3919" s="42" t="inlineStr">
        <is>
          <t>AUG</t>
        </is>
      </c>
      <c r="B3919" s="43">
        <f>AUG!A420</f>
        <v/>
      </c>
      <c r="C3919" s="44">
        <f>AUG!B420</f>
        <v/>
      </c>
      <c r="D3919" s="44">
        <f>AUG!C420</f>
        <v/>
      </c>
      <c r="E3919" s="44">
        <f>AUG!D420</f>
        <v/>
      </c>
      <c r="F3919" s="44">
        <f>AUG!E420</f>
        <v/>
      </c>
      <c r="G3919" s="44">
        <f>AUG!F420</f>
        <v/>
      </c>
      <c r="H3919" s="44">
        <f>AUG!G420</f>
        <v/>
      </c>
      <c r="I3919" s="45">
        <f>AUG!H420</f>
        <v/>
      </c>
      <c r="J3919" s="45">
        <f>AUG!I420</f>
        <v/>
      </c>
      <c r="K3919" s="44">
        <f>AUG!J420</f>
        <v/>
      </c>
      <c r="L3919" s="44">
        <f>AUG!K420</f>
        <v/>
      </c>
      <c r="M3919" s="46">
        <f>AUG!L420</f>
        <v/>
      </c>
      <c r="N3919" s="44">
        <f>AUG!M420</f>
        <v/>
      </c>
      <c r="O3919" s="44">
        <f>AUG!N420</f>
        <v/>
      </c>
      <c r="P3919" s="44">
        <f>AUG!O420</f>
        <v/>
      </c>
      <c r="Q3919" s="44">
        <f>AUG!P420</f>
        <v/>
      </c>
      <c r="R3919" s="44">
        <f>AUG!Q420</f>
        <v/>
      </c>
      <c r="S3919" s="46">
        <f>S3918+IF(X3919=0,0,M3919)</f>
        <v/>
      </c>
      <c r="T3919" s="47">
        <f>MAX(T3918,S3919)</f>
        <v/>
      </c>
      <c r="U3919" s="48">
        <f>S3919-T3919</f>
        <v/>
      </c>
      <c r="V3919" s="47">
        <f>IFERROR(SUMIFS(DATABASE!$M$5:$M$6004,DATABASE!$B$5:$B$6004,B3919,DATABASE!$X$5:$X$6004,1),0)</f>
        <v/>
      </c>
      <c r="W3919" s="31">
        <f>IFERROR(COUNTIFS(DATABASE!$B$5:$B$6004,B3919,DATABASE!$X$5:$X$6004,1),0)</f>
        <v/>
      </c>
      <c r="X3919" s="49">
        <f>--AND(ISNUMBER(B3919),C3919&lt;&gt;"",L3919&lt;&gt;"",M3919&lt;&gt;"")</f>
        <v/>
      </c>
    </row>
    <row r="3920" ht="15" customHeight="1" s="111">
      <c r="A3920" s="50" t="inlineStr">
        <is>
          <t>AUG</t>
        </is>
      </c>
      <c r="B3920" s="51">
        <f>AUG!A421</f>
        <v/>
      </c>
      <c r="C3920" s="52">
        <f>AUG!B421</f>
        <v/>
      </c>
      <c r="D3920" s="52">
        <f>AUG!C421</f>
        <v/>
      </c>
      <c r="E3920" s="52">
        <f>AUG!D421</f>
        <v/>
      </c>
      <c r="F3920" s="52">
        <f>AUG!E421</f>
        <v/>
      </c>
      <c r="G3920" s="52">
        <f>AUG!F421</f>
        <v/>
      </c>
      <c r="H3920" s="52">
        <f>AUG!G421</f>
        <v/>
      </c>
      <c r="I3920" s="53">
        <f>AUG!H421</f>
        <v/>
      </c>
      <c r="J3920" s="53">
        <f>AUG!I421</f>
        <v/>
      </c>
      <c r="K3920" s="52">
        <f>AUG!J421</f>
        <v/>
      </c>
      <c r="L3920" s="52">
        <f>AUG!K421</f>
        <v/>
      </c>
      <c r="M3920" s="54">
        <f>AUG!L421</f>
        <v/>
      </c>
      <c r="N3920" s="52">
        <f>AUG!M421</f>
        <v/>
      </c>
      <c r="O3920" s="52">
        <f>AUG!N421</f>
        <v/>
      </c>
      <c r="P3920" s="52">
        <f>AUG!O421</f>
        <v/>
      </c>
      <c r="Q3920" s="52">
        <f>AUG!P421</f>
        <v/>
      </c>
      <c r="R3920" s="52">
        <f>AUG!Q421</f>
        <v/>
      </c>
      <c r="S3920" s="54">
        <f>S3919+IF(X3920=0,0,M3920)</f>
        <v/>
      </c>
      <c r="T3920" s="55">
        <f>MAX(T3919,S3920)</f>
        <v/>
      </c>
      <c r="U3920" s="56">
        <f>S3920-T3920</f>
        <v/>
      </c>
      <c r="V3920" s="55">
        <f>IFERROR(SUMIFS(DATABASE!$M$5:$M$6004,DATABASE!$B$5:$B$6004,B3920,DATABASE!$X$5:$X$6004,1),0)</f>
        <v/>
      </c>
      <c r="W3920" s="57">
        <f>IFERROR(COUNTIFS(DATABASE!$B$5:$B$6004,B3920,DATABASE!$X$5:$X$6004,1),0)</f>
        <v/>
      </c>
      <c r="X3920" s="58">
        <f>--AND(ISNUMBER(B3920),C3920&lt;&gt;"",L3920&lt;&gt;"",M3920&lt;&gt;"")</f>
        <v/>
      </c>
    </row>
    <row r="3921" ht="15" customHeight="1" s="111">
      <c r="A3921" s="42" t="inlineStr">
        <is>
          <t>AUG</t>
        </is>
      </c>
      <c r="B3921" s="43">
        <f>AUG!A422</f>
        <v/>
      </c>
      <c r="C3921" s="44">
        <f>AUG!B422</f>
        <v/>
      </c>
      <c r="D3921" s="44">
        <f>AUG!C422</f>
        <v/>
      </c>
      <c r="E3921" s="44">
        <f>AUG!D422</f>
        <v/>
      </c>
      <c r="F3921" s="44">
        <f>AUG!E422</f>
        <v/>
      </c>
      <c r="G3921" s="44">
        <f>AUG!F422</f>
        <v/>
      </c>
      <c r="H3921" s="44">
        <f>AUG!G422</f>
        <v/>
      </c>
      <c r="I3921" s="45">
        <f>AUG!H422</f>
        <v/>
      </c>
      <c r="J3921" s="45">
        <f>AUG!I422</f>
        <v/>
      </c>
      <c r="K3921" s="44">
        <f>AUG!J422</f>
        <v/>
      </c>
      <c r="L3921" s="44">
        <f>AUG!K422</f>
        <v/>
      </c>
      <c r="M3921" s="46">
        <f>AUG!L422</f>
        <v/>
      </c>
      <c r="N3921" s="44">
        <f>AUG!M422</f>
        <v/>
      </c>
      <c r="O3921" s="44">
        <f>AUG!N422</f>
        <v/>
      </c>
      <c r="P3921" s="44">
        <f>AUG!O422</f>
        <v/>
      </c>
      <c r="Q3921" s="44">
        <f>AUG!P422</f>
        <v/>
      </c>
      <c r="R3921" s="44">
        <f>AUG!Q422</f>
        <v/>
      </c>
      <c r="S3921" s="46">
        <f>S3920+IF(X3921=0,0,M3921)</f>
        <v/>
      </c>
      <c r="T3921" s="47">
        <f>MAX(T3920,S3921)</f>
        <v/>
      </c>
      <c r="U3921" s="48">
        <f>S3921-T3921</f>
        <v/>
      </c>
      <c r="V3921" s="47">
        <f>IFERROR(SUMIFS(DATABASE!$M$5:$M$6004,DATABASE!$B$5:$B$6004,B3921,DATABASE!$X$5:$X$6004,1),0)</f>
        <v/>
      </c>
      <c r="W3921" s="31">
        <f>IFERROR(COUNTIFS(DATABASE!$B$5:$B$6004,B3921,DATABASE!$X$5:$X$6004,1),0)</f>
        <v/>
      </c>
      <c r="X3921" s="49">
        <f>--AND(ISNUMBER(B3921),C3921&lt;&gt;"",L3921&lt;&gt;"",M3921&lt;&gt;"")</f>
        <v/>
      </c>
    </row>
    <row r="3922" ht="15" customHeight="1" s="111">
      <c r="A3922" s="50" t="inlineStr">
        <is>
          <t>AUG</t>
        </is>
      </c>
      <c r="B3922" s="51">
        <f>AUG!A423</f>
        <v/>
      </c>
      <c r="C3922" s="52">
        <f>AUG!B423</f>
        <v/>
      </c>
      <c r="D3922" s="52">
        <f>AUG!C423</f>
        <v/>
      </c>
      <c r="E3922" s="52">
        <f>AUG!D423</f>
        <v/>
      </c>
      <c r="F3922" s="52">
        <f>AUG!E423</f>
        <v/>
      </c>
      <c r="G3922" s="52">
        <f>AUG!F423</f>
        <v/>
      </c>
      <c r="H3922" s="52">
        <f>AUG!G423</f>
        <v/>
      </c>
      <c r="I3922" s="53">
        <f>AUG!H423</f>
        <v/>
      </c>
      <c r="J3922" s="53">
        <f>AUG!I423</f>
        <v/>
      </c>
      <c r="K3922" s="52">
        <f>AUG!J423</f>
        <v/>
      </c>
      <c r="L3922" s="52">
        <f>AUG!K423</f>
        <v/>
      </c>
      <c r="M3922" s="54">
        <f>AUG!L423</f>
        <v/>
      </c>
      <c r="N3922" s="52">
        <f>AUG!M423</f>
        <v/>
      </c>
      <c r="O3922" s="52">
        <f>AUG!N423</f>
        <v/>
      </c>
      <c r="P3922" s="52">
        <f>AUG!O423</f>
        <v/>
      </c>
      <c r="Q3922" s="52">
        <f>AUG!P423</f>
        <v/>
      </c>
      <c r="R3922" s="52">
        <f>AUG!Q423</f>
        <v/>
      </c>
      <c r="S3922" s="54">
        <f>S3921+IF(X3922=0,0,M3922)</f>
        <v/>
      </c>
      <c r="T3922" s="55">
        <f>MAX(T3921,S3922)</f>
        <v/>
      </c>
      <c r="U3922" s="56">
        <f>S3922-T3922</f>
        <v/>
      </c>
      <c r="V3922" s="55">
        <f>IFERROR(SUMIFS(DATABASE!$M$5:$M$6004,DATABASE!$B$5:$B$6004,B3922,DATABASE!$X$5:$X$6004,1),0)</f>
        <v/>
      </c>
      <c r="W3922" s="57">
        <f>IFERROR(COUNTIFS(DATABASE!$B$5:$B$6004,B3922,DATABASE!$X$5:$X$6004,1),0)</f>
        <v/>
      </c>
      <c r="X3922" s="58">
        <f>--AND(ISNUMBER(B3922),C3922&lt;&gt;"",L3922&lt;&gt;"",M3922&lt;&gt;"")</f>
        <v/>
      </c>
    </row>
    <row r="3923" ht="15" customHeight="1" s="111">
      <c r="A3923" s="42" t="inlineStr">
        <is>
          <t>AUG</t>
        </is>
      </c>
      <c r="B3923" s="43">
        <f>AUG!A424</f>
        <v/>
      </c>
      <c r="C3923" s="44">
        <f>AUG!B424</f>
        <v/>
      </c>
      <c r="D3923" s="44">
        <f>AUG!C424</f>
        <v/>
      </c>
      <c r="E3923" s="44">
        <f>AUG!D424</f>
        <v/>
      </c>
      <c r="F3923" s="44">
        <f>AUG!E424</f>
        <v/>
      </c>
      <c r="G3923" s="44">
        <f>AUG!F424</f>
        <v/>
      </c>
      <c r="H3923" s="44">
        <f>AUG!G424</f>
        <v/>
      </c>
      <c r="I3923" s="45">
        <f>AUG!H424</f>
        <v/>
      </c>
      <c r="J3923" s="45">
        <f>AUG!I424</f>
        <v/>
      </c>
      <c r="K3923" s="44">
        <f>AUG!J424</f>
        <v/>
      </c>
      <c r="L3923" s="44">
        <f>AUG!K424</f>
        <v/>
      </c>
      <c r="M3923" s="46">
        <f>AUG!L424</f>
        <v/>
      </c>
      <c r="N3923" s="44">
        <f>AUG!M424</f>
        <v/>
      </c>
      <c r="O3923" s="44">
        <f>AUG!N424</f>
        <v/>
      </c>
      <c r="P3923" s="44">
        <f>AUG!O424</f>
        <v/>
      </c>
      <c r="Q3923" s="44">
        <f>AUG!P424</f>
        <v/>
      </c>
      <c r="R3923" s="44">
        <f>AUG!Q424</f>
        <v/>
      </c>
      <c r="S3923" s="46">
        <f>S3922+IF(X3923=0,0,M3923)</f>
        <v/>
      </c>
      <c r="T3923" s="47">
        <f>MAX(T3922,S3923)</f>
        <v/>
      </c>
      <c r="U3923" s="48">
        <f>S3923-T3923</f>
        <v/>
      </c>
      <c r="V3923" s="47">
        <f>IFERROR(SUMIFS(DATABASE!$M$5:$M$6004,DATABASE!$B$5:$B$6004,B3923,DATABASE!$X$5:$X$6004,1),0)</f>
        <v/>
      </c>
      <c r="W3923" s="31">
        <f>IFERROR(COUNTIFS(DATABASE!$B$5:$B$6004,B3923,DATABASE!$X$5:$X$6004,1),0)</f>
        <v/>
      </c>
      <c r="X3923" s="49">
        <f>--AND(ISNUMBER(B3923),C3923&lt;&gt;"",L3923&lt;&gt;"",M3923&lt;&gt;"")</f>
        <v/>
      </c>
    </row>
    <row r="3924" ht="15" customHeight="1" s="111">
      <c r="A3924" s="50" t="inlineStr">
        <is>
          <t>AUG</t>
        </is>
      </c>
      <c r="B3924" s="51">
        <f>AUG!A425</f>
        <v/>
      </c>
      <c r="C3924" s="52">
        <f>AUG!B425</f>
        <v/>
      </c>
      <c r="D3924" s="52">
        <f>AUG!C425</f>
        <v/>
      </c>
      <c r="E3924" s="52">
        <f>AUG!D425</f>
        <v/>
      </c>
      <c r="F3924" s="52">
        <f>AUG!E425</f>
        <v/>
      </c>
      <c r="G3924" s="52">
        <f>AUG!F425</f>
        <v/>
      </c>
      <c r="H3924" s="52">
        <f>AUG!G425</f>
        <v/>
      </c>
      <c r="I3924" s="53">
        <f>AUG!H425</f>
        <v/>
      </c>
      <c r="J3924" s="53">
        <f>AUG!I425</f>
        <v/>
      </c>
      <c r="K3924" s="52">
        <f>AUG!J425</f>
        <v/>
      </c>
      <c r="L3924" s="52">
        <f>AUG!K425</f>
        <v/>
      </c>
      <c r="M3924" s="54">
        <f>AUG!L425</f>
        <v/>
      </c>
      <c r="N3924" s="52">
        <f>AUG!M425</f>
        <v/>
      </c>
      <c r="O3924" s="52">
        <f>AUG!N425</f>
        <v/>
      </c>
      <c r="P3924" s="52">
        <f>AUG!O425</f>
        <v/>
      </c>
      <c r="Q3924" s="52">
        <f>AUG!P425</f>
        <v/>
      </c>
      <c r="R3924" s="52">
        <f>AUG!Q425</f>
        <v/>
      </c>
      <c r="S3924" s="54">
        <f>S3923+IF(X3924=0,0,M3924)</f>
        <v/>
      </c>
      <c r="T3924" s="55">
        <f>MAX(T3923,S3924)</f>
        <v/>
      </c>
      <c r="U3924" s="56">
        <f>S3924-T3924</f>
        <v/>
      </c>
      <c r="V3924" s="55">
        <f>IFERROR(SUMIFS(DATABASE!$M$5:$M$6004,DATABASE!$B$5:$B$6004,B3924,DATABASE!$X$5:$X$6004,1),0)</f>
        <v/>
      </c>
      <c r="W3924" s="57">
        <f>IFERROR(COUNTIFS(DATABASE!$B$5:$B$6004,B3924,DATABASE!$X$5:$X$6004,1),0)</f>
        <v/>
      </c>
      <c r="X3924" s="58">
        <f>--AND(ISNUMBER(B3924),C3924&lt;&gt;"",L3924&lt;&gt;"",M3924&lt;&gt;"")</f>
        <v/>
      </c>
    </row>
    <row r="3925" ht="15" customHeight="1" s="111">
      <c r="A3925" s="42" t="inlineStr">
        <is>
          <t>AUG</t>
        </is>
      </c>
      <c r="B3925" s="43">
        <f>AUG!A426</f>
        <v/>
      </c>
      <c r="C3925" s="44">
        <f>AUG!B426</f>
        <v/>
      </c>
      <c r="D3925" s="44">
        <f>AUG!C426</f>
        <v/>
      </c>
      <c r="E3925" s="44">
        <f>AUG!D426</f>
        <v/>
      </c>
      <c r="F3925" s="44">
        <f>AUG!E426</f>
        <v/>
      </c>
      <c r="G3925" s="44">
        <f>AUG!F426</f>
        <v/>
      </c>
      <c r="H3925" s="44">
        <f>AUG!G426</f>
        <v/>
      </c>
      <c r="I3925" s="45">
        <f>AUG!H426</f>
        <v/>
      </c>
      <c r="J3925" s="45">
        <f>AUG!I426</f>
        <v/>
      </c>
      <c r="K3925" s="44">
        <f>AUG!J426</f>
        <v/>
      </c>
      <c r="L3925" s="44">
        <f>AUG!K426</f>
        <v/>
      </c>
      <c r="M3925" s="46">
        <f>AUG!L426</f>
        <v/>
      </c>
      <c r="N3925" s="44">
        <f>AUG!M426</f>
        <v/>
      </c>
      <c r="O3925" s="44">
        <f>AUG!N426</f>
        <v/>
      </c>
      <c r="P3925" s="44">
        <f>AUG!O426</f>
        <v/>
      </c>
      <c r="Q3925" s="44">
        <f>AUG!P426</f>
        <v/>
      </c>
      <c r="R3925" s="44">
        <f>AUG!Q426</f>
        <v/>
      </c>
      <c r="S3925" s="46">
        <f>S3924+IF(X3925=0,0,M3925)</f>
        <v/>
      </c>
      <c r="T3925" s="47">
        <f>MAX(T3924,S3925)</f>
        <v/>
      </c>
      <c r="U3925" s="48">
        <f>S3925-T3925</f>
        <v/>
      </c>
      <c r="V3925" s="47">
        <f>IFERROR(SUMIFS(DATABASE!$M$5:$M$6004,DATABASE!$B$5:$B$6004,B3925,DATABASE!$X$5:$X$6004,1),0)</f>
        <v/>
      </c>
      <c r="W3925" s="31">
        <f>IFERROR(COUNTIFS(DATABASE!$B$5:$B$6004,B3925,DATABASE!$X$5:$X$6004,1),0)</f>
        <v/>
      </c>
      <c r="X3925" s="49">
        <f>--AND(ISNUMBER(B3925),C3925&lt;&gt;"",L3925&lt;&gt;"",M3925&lt;&gt;"")</f>
        <v/>
      </c>
    </row>
    <row r="3926" ht="15" customHeight="1" s="111">
      <c r="A3926" s="50" t="inlineStr">
        <is>
          <t>AUG</t>
        </is>
      </c>
      <c r="B3926" s="51">
        <f>AUG!A427</f>
        <v/>
      </c>
      <c r="C3926" s="52">
        <f>AUG!B427</f>
        <v/>
      </c>
      <c r="D3926" s="52">
        <f>AUG!C427</f>
        <v/>
      </c>
      <c r="E3926" s="52">
        <f>AUG!D427</f>
        <v/>
      </c>
      <c r="F3926" s="52">
        <f>AUG!E427</f>
        <v/>
      </c>
      <c r="G3926" s="52">
        <f>AUG!F427</f>
        <v/>
      </c>
      <c r="H3926" s="52">
        <f>AUG!G427</f>
        <v/>
      </c>
      <c r="I3926" s="53">
        <f>AUG!H427</f>
        <v/>
      </c>
      <c r="J3926" s="53">
        <f>AUG!I427</f>
        <v/>
      </c>
      <c r="K3926" s="52">
        <f>AUG!J427</f>
        <v/>
      </c>
      <c r="L3926" s="52">
        <f>AUG!K427</f>
        <v/>
      </c>
      <c r="M3926" s="54">
        <f>AUG!L427</f>
        <v/>
      </c>
      <c r="N3926" s="52">
        <f>AUG!M427</f>
        <v/>
      </c>
      <c r="O3926" s="52">
        <f>AUG!N427</f>
        <v/>
      </c>
      <c r="P3926" s="52">
        <f>AUG!O427</f>
        <v/>
      </c>
      <c r="Q3926" s="52">
        <f>AUG!P427</f>
        <v/>
      </c>
      <c r="R3926" s="52">
        <f>AUG!Q427</f>
        <v/>
      </c>
      <c r="S3926" s="54">
        <f>S3925+IF(X3926=0,0,M3926)</f>
        <v/>
      </c>
      <c r="T3926" s="55">
        <f>MAX(T3925,S3926)</f>
        <v/>
      </c>
      <c r="U3926" s="56">
        <f>S3926-T3926</f>
        <v/>
      </c>
      <c r="V3926" s="55">
        <f>IFERROR(SUMIFS(DATABASE!$M$5:$M$6004,DATABASE!$B$5:$B$6004,B3926,DATABASE!$X$5:$X$6004,1),0)</f>
        <v/>
      </c>
      <c r="W3926" s="57">
        <f>IFERROR(COUNTIFS(DATABASE!$B$5:$B$6004,B3926,DATABASE!$X$5:$X$6004,1),0)</f>
        <v/>
      </c>
      <c r="X3926" s="58">
        <f>--AND(ISNUMBER(B3926),C3926&lt;&gt;"",L3926&lt;&gt;"",M3926&lt;&gt;"")</f>
        <v/>
      </c>
    </row>
    <row r="3927" ht="15" customHeight="1" s="111">
      <c r="A3927" s="42" t="inlineStr">
        <is>
          <t>AUG</t>
        </is>
      </c>
      <c r="B3927" s="43">
        <f>AUG!A428</f>
        <v/>
      </c>
      <c r="C3927" s="44">
        <f>AUG!B428</f>
        <v/>
      </c>
      <c r="D3927" s="44">
        <f>AUG!C428</f>
        <v/>
      </c>
      <c r="E3927" s="44">
        <f>AUG!D428</f>
        <v/>
      </c>
      <c r="F3927" s="44">
        <f>AUG!E428</f>
        <v/>
      </c>
      <c r="G3927" s="44">
        <f>AUG!F428</f>
        <v/>
      </c>
      <c r="H3927" s="44">
        <f>AUG!G428</f>
        <v/>
      </c>
      <c r="I3927" s="45">
        <f>AUG!H428</f>
        <v/>
      </c>
      <c r="J3927" s="45">
        <f>AUG!I428</f>
        <v/>
      </c>
      <c r="K3927" s="44">
        <f>AUG!J428</f>
        <v/>
      </c>
      <c r="L3927" s="44">
        <f>AUG!K428</f>
        <v/>
      </c>
      <c r="M3927" s="46">
        <f>AUG!L428</f>
        <v/>
      </c>
      <c r="N3927" s="44">
        <f>AUG!M428</f>
        <v/>
      </c>
      <c r="O3927" s="44">
        <f>AUG!N428</f>
        <v/>
      </c>
      <c r="P3927" s="44">
        <f>AUG!O428</f>
        <v/>
      </c>
      <c r="Q3927" s="44">
        <f>AUG!P428</f>
        <v/>
      </c>
      <c r="R3927" s="44">
        <f>AUG!Q428</f>
        <v/>
      </c>
      <c r="S3927" s="46">
        <f>S3926+IF(X3927=0,0,M3927)</f>
        <v/>
      </c>
      <c r="T3927" s="47">
        <f>MAX(T3926,S3927)</f>
        <v/>
      </c>
      <c r="U3927" s="48">
        <f>S3927-T3927</f>
        <v/>
      </c>
      <c r="V3927" s="47">
        <f>IFERROR(SUMIFS(DATABASE!$M$5:$M$6004,DATABASE!$B$5:$B$6004,B3927,DATABASE!$X$5:$X$6004,1),0)</f>
        <v/>
      </c>
      <c r="W3927" s="31">
        <f>IFERROR(COUNTIFS(DATABASE!$B$5:$B$6004,B3927,DATABASE!$X$5:$X$6004,1),0)</f>
        <v/>
      </c>
      <c r="X3927" s="49">
        <f>--AND(ISNUMBER(B3927),C3927&lt;&gt;"",L3927&lt;&gt;"",M3927&lt;&gt;"")</f>
        <v/>
      </c>
    </row>
    <row r="3928" ht="15" customHeight="1" s="111">
      <c r="A3928" s="50" t="inlineStr">
        <is>
          <t>AUG</t>
        </is>
      </c>
      <c r="B3928" s="51">
        <f>AUG!A429</f>
        <v/>
      </c>
      <c r="C3928" s="52">
        <f>AUG!B429</f>
        <v/>
      </c>
      <c r="D3928" s="52">
        <f>AUG!C429</f>
        <v/>
      </c>
      <c r="E3928" s="52">
        <f>AUG!D429</f>
        <v/>
      </c>
      <c r="F3928" s="52">
        <f>AUG!E429</f>
        <v/>
      </c>
      <c r="G3928" s="52">
        <f>AUG!F429</f>
        <v/>
      </c>
      <c r="H3928" s="52">
        <f>AUG!G429</f>
        <v/>
      </c>
      <c r="I3928" s="53">
        <f>AUG!H429</f>
        <v/>
      </c>
      <c r="J3928" s="53">
        <f>AUG!I429</f>
        <v/>
      </c>
      <c r="K3928" s="52">
        <f>AUG!J429</f>
        <v/>
      </c>
      <c r="L3928" s="52">
        <f>AUG!K429</f>
        <v/>
      </c>
      <c r="M3928" s="54">
        <f>AUG!L429</f>
        <v/>
      </c>
      <c r="N3928" s="52">
        <f>AUG!M429</f>
        <v/>
      </c>
      <c r="O3928" s="52">
        <f>AUG!N429</f>
        <v/>
      </c>
      <c r="P3928" s="52">
        <f>AUG!O429</f>
        <v/>
      </c>
      <c r="Q3928" s="52">
        <f>AUG!P429</f>
        <v/>
      </c>
      <c r="R3928" s="52">
        <f>AUG!Q429</f>
        <v/>
      </c>
      <c r="S3928" s="54">
        <f>S3927+IF(X3928=0,0,M3928)</f>
        <v/>
      </c>
      <c r="T3928" s="55">
        <f>MAX(T3927,S3928)</f>
        <v/>
      </c>
      <c r="U3928" s="56">
        <f>S3928-T3928</f>
        <v/>
      </c>
      <c r="V3928" s="55">
        <f>IFERROR(SUMIFS(DATABASE!$M$5:$M$6004,DATABASE!$B$5:$B$6004,B3928,DATABASE!$X$5:$X$6004,1),0)</f>
        <v/>
      </c>
      <c r="W3928" s="57">
        <f>IFERROR(COUNTIFS(DATABASE!$B$5:$B$6004,B3928,DATABASE!$X$5:$X$6004,1),0)</f>
        <v/>
      </c>
      <c r="X3928" s="58">
        <f>--AND(ISNUMBER(B3928),C3928&lt;&gt;"",L3928&lt;&gt;"",M3928&lt;&gt;"")</f>
        <v/>
      </c>
    </row>
    <row r="3929" ht="15" customHeight="1" s="111">
      <c r="A3929" s="42" t="inlineStr">
        <is>
          <t>AUG</t>
        </is>
      </c>
      <c r="B3929" s="43">
        <f>AUG!A430</f>
        <v/>
      </c>
      <c r="C3929" s="44">
        <f>AUG!B430</f>
        <v/>
      </c>
      <c r="D3929" s="44">
        <f>AUG!C430</f>
        <v/>
      </c>
      <c r="E3929" s="44">
        <f>AUG!D430</f>
        <v/>
      </c>
      <c r="F3929" s="44">
        <f>AUG!E430</f>
        <v/>
      </c>
      <c r="G3929" s="44">
        <f>AUG!F430</f>
        <v/>
      </c>
      <c r="H3929" s="44">
        <f>AUG!G430</f>
        <v/>
      </c>
      <c r="I3929" s="45">
        <f>AUG!H430</f>
        <v/>
      </c>
      <c r="J3929" s="45">
        <f>AUG!I430</f>
        <v/>
      </c>
      <c r="K3929" s="44">
        <f>AUG!J430</f>
        <v/>
      </c>
      <c r="L3929" s="44">
        <f>AUG!K430</f>
        <v/>
      </c>
      <c r="M3929" s="46">
        <f>AUG!L430</f>
        <v/>
      </c>
      <c r="N3929" s="44">
        <f>AUG!M430</f>
        <v/>
      </c>
      <c r="O3929" s="44">
        <f>AUG!N430</f>
        <v/>
      </c>
      <c r="P3929" s="44">
        <f>AUG!O430</f>
        <v/>
      </c>
      <c r="Q3929" s="44">
        <f>AUG!P430</f>
        <v/>
      </c>
      <c r="R3929" s="44">
        <f>AUG!Q430</f>
        <v/>
      </c>
      <c r="S3929" s="46">
        <f>S3928+IF(X3929=0,0,M3929)</f>
        <v/>
      </c>
      <c r="T3929" s="47">
        <f>MAX(T3928,S3929)</f>
        <v/>
      </c>
      <c r="U3929" s="48">
        <f>S3929-T3929</f>
        <v/>
      </c>
      <c r="V3929" s="47">
        <f>IFERROR(SUMIFS(DATABASE!$M$5:$M$6004,DATABASE!$B$5:$B$6004,B3929,DATABASE!$X$5:$X$6004,1),0)</f>
        <v/>
      </c>
      <c r="W3929" s="31">
        <f>IFERROR(COUNTIFS(DATABASE!$B$5:$B$6004,B3929,DATABASE!$X$5:$X$6004,1),0)</f>
        <v/>
      </c>
      <c r="X3929" s="49">
        <f>--AND(ISNUMBER(B3929),C3929&lt;&gt;"",L3929&lt;&gt;"",M3929&lt;&gt;"")</f>
        <v/>
      </c>
    </row>
    <row r="3930" ht="15" customHeight="1" s="111">
      <c r="A3930" s="50" t="inlineStr">
        <is>
          <t>AUG</t>
        </is>
      </c>
      <c r="B3930" s="51">
        <f>AUG!A431</f>
        <v/>
      </c>
      <c r="C3930" s="52">
        <f>AUG!B431</f>
        <v/>
      </c>
      <c r="D3930" s="52">
        <f>AUG!C431</f>
        <v/>
      </c>
      <c r="E3930" s="52">
        <f>AUG!D431</f>
        <v/>
      </c>
      <c r="F3930" s="52">
        <f>AUG!E431</f>
        <v/>
      </c>
      <c r="G3930" s="52">
        <f>AUG!F431</f>
        <v/>
      </c>
      <c r="H3930" s="52">
        <f>AUG!G431</f>
        <v/>
      </c>
      <c r="I3930" s="53">
        <f>AUG!H431</f>
        <v/>
      </c>
      <c r="J3930" s="53">
        <f>AUG!I431</f>
        <v/>
      </c>
      <c r="K3930" s="52">
        <f>AUG!J431</f>
        <v/>
      </c>
      <c r="L3930" s="52">
        <f>AUG!K431</f>
        <v/>
      </c>
      <c r="M3930" s="54">
        <f>AUG!L431</f>
        <v/>
      </c>
      <c r="N3930" s="52">
        <f>AUG!M431</f>
        <v/>
      </c>
      <c r="O3930" s="52">
        <f>AUG!N431</f>
        <v/>
      </c>
      <c r="P3930" s="52">
        <f>AUG!O431</f>
        <v/>
      </c>
      <c r="Q3930" s="52">
        <f>AUG!P431</f>
        <v/>
      </c>
      <c r="R3930" s="52">
        <f>AUG!Q431</f>
        <v/>
      </c>
      <c r="S3930" s="54">
        <f>S3929+IF(X3930=0,0,M3930)</f>
        <v/>
      </c>
      <c r="T3930" s="55">
        <f>MAX(T3929,S3930)</f>
        <v/>
      </c>
      <c r="U3930" s="56">
        <f>S3930-T3930</f>
        <v/>
      </c>
      <c r="V3930" s="55">
        <f>IFERROR(SUMIFS(DATABASE!$M$5:$M$6004,DATABASE!$B$5:$B$6004,B3930,DATABASE!$X$5:$X$6004,1),0)</f>
        <v/>
      </c>
      <c r="W3930" s="57">
        <f>IFERROR(COUNTIFS(DATABASE!$B$5:$B$6004,B3930,DATABASE!$X$5:$X$6004,1),0)</f>
        <v/>
      </c>
      <c r="X3930" s="58">
        <f>--AND(ISNUMBER(B3930),C3930&lt;&gt;"",L3930&lt;&gt;"",M3930&lt;&gt;"")</f>
        <v/>
      </c>
    </row>
    <row r="3931" ht="15" customHeight="1" s="111">
      <c r="A3931" s="42" t="inlineStr">
        <is>
          <t>AUG</t>
        </is>
      </c>
      <c r="B3931" s="43">
        <f>AUG!A432</f>
        <v/>
      </c>
      <c r="C3931" s="44">
        <f>AUG!B432</f>
        <v/>
      </c>
      <c r="D3931" s="44">
        <f>AUG!C432</f>
        <v/>
      </c>
      <c r="E3931" s="44">
        <f>AUG!D432</f>
        <v/>
      </c>
      <c r="F3931" s="44">
        <f>AUG!E432</f>
        <v/>
      </c>
      <c r="G3931" s="44">
        <f>AUG!F432</f>
        <v/>
      </c>
      <c r="H3931" s="44">
        <f>AUG!G432</f>
        <v/>
      </c>
      <c r="I3931" s="45">
        <f>AUG!H432</f>
        <v/>
      </c>
      <c r="J3931" s="45">
        <f>AUG!I432</f>
        <v/>
      </c>
      <c r="K3931" s="44">
        <f>AUG!J432</f>
        <v/>
      </c>
      <c r="L3931" s="44">
        <f>AUG!K432</f>
        <v/>
      </c>
      <c r="M3931" s="46">
        <f>AUG!L432</f>
        <v/>
      </c>
      <c r="N3931" s="44">
        <f>AUG!M432</f>
        <v/>
      </c>
      <c r="O3931" s="44">
        <f>AUG!N432</f>
        <v/>
      </c>
      <c r="P3931" s="44">
        <f>AUG!O432</f>
        <v/>
      </c>
      <c r="Q3931" s="44">
        <f>AUG!P432</f>
        <v/>
      </c>
      <c r="R3931" s="44">
        <f>AUG!Q432</f>
        <v/>
      </c>
      <c r="S3931" s="46">
        <f>S3930+IF(X3931=0,0,M3931)</f>
        <v/>
      </c>
      <c r="T3931" s="47">
        <f>MAX(T3930,S3931)</f>
        <v/>
      </c>
      <c r="U3931" s="48">
        <f>S3931-T3931</f>
        <v/>
      </c>
      <c r="V3931" s="47">
        <f>IFERROR(SUMIFS(DATABASE!$M$5:$M$6004,DATABASE!$B$5:$B$6004,B3931,DATABASE!$X$5:$X$6004,1),0)</f>
        <v/>
      </c>
      <c r="W3931" s="31">
        <f>IFERROR(COUNTIFS(DATABASE!$B$5:$B$6004,B3931,DATABASE!$X$5:$X$6004,1),0)</f>
        <v/>
      </c>
      <c r="X3931" s="49">
        <f>--AND(ISNUMBER(B3931),C3931&lt;&gt;"",L3931&lt;&gt;"",M3931&lt;&gt;"")</f>
        <v/>
      </c>
    </row>
    <row r="3932" ht="15" customHeight="1" s="111">
      <c r="A3932" s="50" t="inlineStr">
        <is>
          <t>AUG</t>
        </is>
      </c>
      <c r="B3932" s="51">
        <f>AUG!A433</f>
        <v/>
      </c>
      <c r="C3932" s="52">
        <f>AUG!B433</f>
        <v/>
      </c>
      <c r="D3932" s="52">
        <f>AUG!C433</f>
        <v/>
      </c>
      <c r="E3932" s="52">
        <f>AUG!D433</f>
        <v/>
      </c>
      <c r="F3932" s="52">
        <f>AUG!E433</f>
        <v/>
      </c>
      <c r="G3932" s="52">
        <f>AUG!F433</f>
        <v/>
      </c>
      <c r="H3932" s="52">
        <f>AUG!G433</f>
        <v/>
      </c>
      <c r="I3932" s="53">
        <f>AUG!H433</f>
        <v/>
      </c>
      <c r="J3932" s="53">
        <f>AUG!I433</f>
        <v/>
      </c>
      <c r="K3932" s="52">
        <f>AUG!J433</f>
        <v/>
      </c>
      <c r="L3932" s="52">
        <f>AUG!K433</f>
        <v/>
      </c>
      <c r="M3932" s="54">
        <f>AUG!L433</f>
        <v/>
      </c>
      <c r="N3932" s="52">
        <f>AUG!M433</f>
        <v/>
      </c>
      <c r="O3932" s="52">
        <f>AUG!N433</f>
        <v/>
      </c>
      <c r="P3932" s="52">
        <f>AUG!O433</f>
        <v/>
      </c>
      <c r="Q3932" s="52">
        <f>AUG!P433</f>
        <v/>
      </c>
      <c r="R3932" s="52">
        <f>AUG!Q433</f>
        <v/>
      </c>
      <c r="S3932" s="54">
        <f>S3931+IF(X3932=0,0,M3932)</f>
        <v/>
      </c>
      <c r="T3932" s="55">
        <f>MAX(T3931,S3932)</f>
        <v/>
      </c>
      <c r="U3932" s="56">
        <f>S3932-T3932</f>
        <v/>
      </c>
      <c r="V3932" s="55">
        <f>IFERROR(SUMIFS(DATABASE!$M$5:$M$6004,DATABASE!$B$5:$B$6004,B3932,DATABASE!$X$5:$X$6004,1),0)</f>
        <v/>
      </c>
      <c r="W3932" s="57">
        <f>IFERROR(COUNTIFS(DATABASE!$B$5:$B$6004,B3932,DATABASE!$X$5:$X$6004,1),0)</f>
        <v/>
      </c>
      <c r="X3932" s="58">
        <f>--AND(ISNUMBER(B3932),C3932&lt;&gt;"",L3932&lt;&gt;"",M3932&lt;&gt;"")</f>
        <v/>
      </c>
    </row>
    <row r="3933" ht="15" customHeight="1" s="111">
      <c r="A3933" s="42" t="inlineStr">
        <is>
          <t>AUG</t>
        </is>
      </c>
      <c r="B3933" s="43">
        <f>AUG!A434</f>
        <v/>
      </c>
      <c r="C3933" s="44">
        <f>AUG!B434</f>
        <v/>
      </c>
      <c r="D3933" s="44">
        <f>AUG!C434</f>
        <v/>
      </c>
      <c r="E3933" s="44">
        <f>AUG!D434</f>
        <v/>
      </c>
      <c r="F3933" s="44">
        <f>AUG!E434</f>
        <v/>
      </c>
      <c r="G3933" s="44">
        <f>AUG!F434</f>
        <v/>
      </c>
      <c r="H3933" s="44">
        <f>AUG!G434</f>
        <v/>
      </c>
      <c r="I3933" s="45">
        <f>AUG!H434</f>
        <v/>
      </c>
      <c r="J3933" s="45">
        <f>AUG!I434</f>
        <v/>
      </c>
      <c r="K3933" s="44">
        <f>AUG!J434</f>
        <v/>
      </c>
      <c r="L3933" s="44">
        <f>AUG!K434</f>
        <v/>
      </c>
      <c r="M3933" s="46">
        <f>AUG!L434</f>
        <v/>
      </c>
      <c r="N3933" s="44">
        <f>AUG!M434</f>
        <v/>
      </c>
      <c r="O3933" s="44">
        <f>AUG!N434</f>
        <v/>
      </c>
      <c r="P3933" s="44">
        <f>AUG!O434</f>
        <v/>
      </c>
      <c r="Q3933" s="44">
        <f>AUG!P434</f>
        <v/>
      </c>
      <c r="R3933" s="44">
        <f>AUG!Q434</f>
        <v/>
      </c>
      <c r="S3933" s="46">
        <f>S3932+IF(X3933=0,0,M3933)</f>
        <v/>
      </c>
      <c r="T3933" s="47">
        <f>MAX(T3932,S3933)</f>
        <v/>
      </c>
      <c r="U3933" s="48">
        <f>S3933-T3933</f>
        <v/>
      </c>
      <c r="V3933" s="47">
        <f>IFERROR(SUMIFS(DATABASE!$M$5:$M$6004,DATABASE!$B$5:$B$6004,B3933,DATABASE!$X$5:$X$6004,1),0)</f>
        <v/>
      </c>
      <c r="W3933" s="31">
        <f>IFERROR(COUNTIFS(DATABASE!$B$5:$B$6004,B3933,DATABASE!$X$5:$X$6004,1),0)</f>
        <v/>
      </c>
      <c r="X3933" s="49">
        <f>--AND(ISNUMBER(B3933),C3933&lt;&gt;"",L3933&lt;&gt;"",M3933&lt;&gt;"")</f>
        <v/>
      </c>
    </row>
    <row r="3934" ht="15" customHeight="1" s="111">
      <c r="A3934" s="50" t="inlineStr">
        <is>
          <t>AUG</t>
        </is>
      </c>
      <c r="B3934" s="51">
        <f>AUG!A435</f>
        <v/>
      </c>
      <c r="C3934" s="52">
        <f>AUG!B435</f>
        <v/>
      </c>
      <c r="D3934" s="52">
        <f>AUG!C435</f>
        <v/>
      </c>
      <c r="E3934" s="52">
        <f>AUG!D435</f>
        <v/>
      </c>
      <c r="F3934" s="52">
        <f>AUG!E435</f>
        <v/>
      </c>
      <c r="G3934" s="52">
        <f>AUG!F435</f>
        <v/>
      </c>
      <c r="H3934" s="52">
        <f>AUG!G435</f>
        <v/>
      </c>
      <c r="I3934" s="53">
        <f>AUG!H435</f>
        <v/>
      </c>
      <c r="J3934" s="53">
        <f>AUG!I435</f>
        <v/>
      </c>
      <c r="K3934" s="52">
        <f>AUG!J435</f>
        <v/>
      </c>
      <c r="L3934" s="52">
        <f>AUG!K435</f>
        <v/>
      </c>
      <c r="M3934" s="54">
        <f>AUG!L435</f>
        <v/>
      </c>
      <c r="N3934" s="52">
        <f>AUG!M435</f>
        <v/>
      </c>
      <c r="O3934" s="52">
        <f>AUG!N435</f>
        <v/>
      </c>
      <c r="P3934" s="52">
        <f>AUG!O435</f>
        <v/>
      </c>
      <c r="Q3934" s="52">
        <f>AUG!P435</f>
        <v/>
      </c>
      <c r="R3934" s="52">
        <f>AUG!Q435</f>
        <v/>
      </c>
      <c r="S3934" s="54">
        <f>S3933+IF(X3934=0,0,M3934)</f>
        <v/>
      </c>
      <c r="T3934" s="55">
        <f>MAX(T3933,S3934)</f>
        <v/>
      </c>
      <c r="U3934" s="56">
        <f>S3934-T3934</f>
        <v/>
      </c>
      <c r="V3934" s="55">
        <f>IFERROR(SUMIFS(DATABASE!$M$5:$M$6004,DATABASE!$B$5:$B$6004,B3934,DATABASE!$X$5:$X$6004,1),0)</f>
        <v/>
      </c>
      <c r="W3934" s="57">
        <f>IFERROR(COUNTIFS(DATABASE!$B$5:$B$6004,B3934,DATABASE!$X$5:$X$6004,1),0)</f>
        <v/>
      </c>
      <c r="X3934" s="58">
        <f>--AND(ISNUMBER(B3934),C3934&lt;&gt;"",L3934&lt;&gt;"",M3934&lt;&gt;"")</f>
        <v/>
      </c>
    </row>
    <row r="3935" ht="15" customHeight="1" s="111">
      <c r="A3935" s="42" t="inlineStr">
        <is>
          <t>AUG</t>
        </is>
      </c>
      <c r="B3935" s="43">
        <f>AUG!A436</f>
        <v/>
      </c>
      <c r="C3935" s="44">
        <f>AUG!B436</f>
        <v/>
      </c>
      <c r="D3935" s="44">
        <f>AUG!C436</f>
        <v/>
      </c>
      <c r="E3935" s="44">
        <f>AUG!D436</f>
        <v/>
      </c>
      <c r="F3935" s="44">
        <f>AUG!E436</f>
        <v/>
      </c>
      <c r="G3935" s="44">
        <f>AUG!F436</f>
        <v/>
      </c>
      <c r="H3935" s="44">
        <f>AUG!G436</f>
        <v/>
      </c>
      <c r="I3935" s="45">
        <f>AUG!H436</f>
        <v/>
      </c>
      <c r="J3935" s="45">
        <f>AUG!I436</f>
        <v/>
      </c>
      <c r="K3935" s="44">
        <f>AUG!J436</f>
        <v/>
      </c>
      <c r="L3935" s="44">
        <f>AUG!K436</f>
        <v/>
      </c>
      <c r="M3935" s="46">
        <f>AUG!L436</f>
        <v/>
      </c>
      <c r="N3935" s="44">
        <f>AUG!M436</f>
        <v/>
      </c>
      <c r="O3935" s="44">
        <f>AUG!N436</f>
        <v/>
      </c>
      <c r="P3935" s="44">
        <f>AUG!O436</f>
        <v/>
      </c>
      <c r="Q3935" s="44">
        <f>AUG!P436</f>
        <v/>
      </c>
      <c r="R3935" s="44">
        <f>AUG!Q436</f>
        <v/>
      </c>
      <c r="S3935" s="46">
        <f>S3934+IF(X3935=0,0,M3935)</f>
        <v/>
      </c>
      <c r="T3935" s="47">
        <f>MAX(T3934,S3935)</f>
        <v/>
      </c>
      <c r="U3935" s="48">
        <f>S3935-T3935</f>
        <v/>
      </c>
      <c r="V3935" s="47">
        <f>IFERROR(SUMIFS(DATABASE!$M$5:$M$6004,DATABASE!$B$5:$B$6004,B3935,DATABASE!$X$5:$X$6004,1),0)</f>
        <v/>
      </c>
      <c r="W3935" s="31">
        <f>IFERROR(COUNTIFS(DATABASE!$B$5:$B$6004,B3935,DATABASE!$X$5:$X$6004,1),0)</f>
        <v/>
      </c>
      <c r="X3935" s="49">
        <f>--AND(ISNUMBER(B3935),C3935&lt;&gt;"",L3935&lt;&gt;"",M3935&lt;&gt;"")</f>
        <v/>
      </c>
    </row>
    <row r="3936" ht="15" customHeight="1" s="111">
      <c r="A3936" s="50" t="inlineStr">
        <is>
          <t>AUG</t>
        </is>
      </c>
      <c r="B3936" s="51">
        <f>AUG!A437</f>
        <v/>
      </c>
      <c r="C3936" s="52">
        <f>AUG!B437</f>
        <v/>
      </c>
      <c r="D3936" s="52">
        <f>AUG!C437</f>
        <v/>
      </c>
      <c r="E3936" s="52">
        <f>AUG!D437</f>
        <v/>
      </c>
      <c r="F3936" s="52">
        <f>AUG!E437</f>
        <v/>
      </c>
      <c r="G3936" s="52">
        <f>AUG!F437</f>
        <v/>
      </c>
      <c r="H3936" s="52">
        <f>AUG!G437</f>
        <v/>
      </c>
      <c r="I3936" s="53">
        <f>AUG!H437</f>
        <v/>
      </c>
      <c r="J3936" s="53">
        <f>AUG!I437</f>
        <v/>
      </c>
      <c r="K3936" s="52">
        <f>AUG!J437</f>
        <v/>
      </c>
      <c r="L3936" s="52">
        <f>AUG!K437</f>
        <v/>
      </c>
      <c r="M3936" s="54">
        <f>AUG!L437</f>
        <v/>
      </c>
      <c r="N3936" s="52">
        <f>AUG!M437</f>
        <v/>
      </c>
      <c r="O3936" s="52">
        <f>AUG!N437</f>
        <v/>
      </c>
      <c r="P3936" s="52">
        <f>AUG!O437</f>
        <v/>
      </c>
      <c r="Q3936" s="52">
        <f>AUG!P437</f>
        <v/>
      </c>
      <c r="R3936" s="52">
        <f>AUG!Q437</f>
        <v/>
      </c>
      <c r="S3936" s="54">
        <f>S3935+IF(X3936=0,0,M3936)</f>
        <v/>
      </c>
      <c r="T3936" s="55">
        <f>MAX(T3935,S3936)</f>
        <v/>
      </c>
      <c r="U3936" s="56">
        <f>S3936-T3936</f>
        <v/>
      </c>
      <c r="V3936" s="55">
        <f>IFERROR(SUMIFS(DATABASE!$M$5:$M$6004,DATABASE!$B$5:$B$6004,B3936,DATABASE!$X$5:$X$6004,1),0)</f>
        <v/>
      </c>
      <c r="W3936" s="57">
        <f>IFERROR(COUNTIFS(DATABASE!$B$5:$B$6004,B3936,DATABASE!$X$5:$X$6004,1),0)</f>
        <v/>
      </c>
      <c r="X3936" s="58">
        <f>--AND(ISNUMBER(B3936),C3936&lt;&gt;"",L3936&lt;&gt;"",M3936&lt;&gt;"")</f>
        <v/>
      </c>
    </row>
    <row r="3937" ht="15" customHeight="1" s="111">
      <c r="A3937" s="42" t="inlineStr">
        <is>
          <t>AUG</t>
        </is>
      </c>
      <c r="B3937" s="43">
        <f>AUG!A438</f>
        <v/>
      </c>
      <c r="C3937" s="44">
        <f>AUG!B438</f>
        <v/>
      </c>
      <c r="D3937" s="44">
        <f>AUG!C438</f>
        <v/>
      </c>
      <c r="E3937" s="44">
        <f>AUG!D438</f>
        <v/>
      </c>
      <c r="F3937" s="44">
        <f>AUG!E438</f>
        <v/>
      </c>
      <c r="G3937" s="44">
        <f>AUG!F438</f>
        <v/>
      </c>
      <c r="H3937" s="44">
        <f>AUG!G438</f>
        <v/>
      </c>
      <c r="I3937" s="45">
        <f>AUG!H438</f>
        <v/>
      </c>
      <c r="J3937" s="45">
        <f>AUG!I438</f>
        <v/>
      </c>
      <c r="K3937" s="44">
        <f>AUG!J438</f>
        <v/>
      </c>
      <c r="L3937" s="44">
        <f>AUG!K438</f>
        <v/>
      </c>
      <c r="M3937" s="46">
        <f>AUG!L438</f>
        <v/>
      </c>
      <c r="N3937" s="44">
        <f>AUG!M438</f>
        <v/>
      </c>
      <c r="O3937" s="44">
        <f>AUG!N438</f>
        <v/>
      </c>
      <c r="P3937" s="44">
        <f>AUG!O438</f>
        <v/>
      </c>
      <c r="Q3937" s="44">
        <f>AUG!P438</f>
        <v/>
      </c>
      <c r="R3937" s="44">
        <f>AUG!Q438</f>
        <v/>
      </c>
      <c r="S3937" s="46">
        <f>S3936+IF(X3937=0,0,M3937)</f>
        <v/>
      </c>
      <c r="T3937" s="47">
        <f>MAX(T3936,S3937)</f>
        <v/>
      </c>
      <c r="U3937" s="48">
        <f>S3937-T3937</f>
        <v/>
      </c>
      <c r="V3937" s="47">
        <f>IFERROR(SUMIFS(DATABASE!$M$5:$M$6004,DATABASE!$B$5:$B$6004,B3937,DATABASE!$X$5:$X$6004,1),0)</f>
        <v/>
      </c>
      <c r="W3937" s="31">
        <f>IFERROR(COUNTIFS(DATABASE!$B$5:$B$6004,B3937,DATABASE!$X$5:$X$6004,1),0)</f>
        <v/>
      </c>
      <c r="X3937" s="49">
        <f>--AND(ISNUMBER(B3937),C3937&lt;&gt;"",L3937&lt;&gt;"",M3937&lt;&gt;"")</f>
        <v/>
      </c>
    </row>
    <row r="3938" ht="15" customHeight="1" s="111">
      <c r="A3938" s="50" t="inlineStr">
        <is>
          <t>AUG</t>
        </is>
      </c>
      <c r="B3938" s="51">
        <f>AUG!A439</f>
        <v/>
      </c>
      <c r="C3938" s="52">
        <f>AUG!B439</f>
        <v/>
      </c>
      <c r="D3938" s="52">
        <f>AUG!C439</f>
        <v/>
      </c>
      <c r="E3938" s="52">
        <f>AUG!D439</f>
        <v/>
      </c>
      <c r="F3938" s="52">
        <f>AUG!E439</f>
        <v/>
      </c>
      <c r="G3938" s="52">
        <f>AUG!F439</f>
        <v/>
      </c>
      <c r="H3938" s="52">
        <f>AUG!G439</f>
        <v/>
      </c>
      <c r="I3938" s="53">
        <f>AUG!H439</f>
        <v/>
      </c>
      <c r="J3938" s="53">
        <f>AUG!I439</f>
        <v/>
      </c>
      <c r="K3938" s="52">
        <f>AUG!J439</f>
        <v/>
      </c>
      <c r="L3938" s="52">
        <f>AUG!K439</f>
        <v/>
      </c>
      <c r="M3938" s="54">
        <f>AUG!L439</f>
        <v/>
      </c>
      <c r="N3938" s="52">
        <f>AUG!M439</f>
        <v/>
      </c>
      <c r="O3938" s="52">
        <f>AUG!N439</f>
        <v/>
      </c>
      <c r="P3938" s="52">
        <f>AUG!O439</f>
        <v/>
      </c>
      <c r="Q3938" s="52">
        <f>AUG!P439</f>
        <v/>
      </c>
      <c r="R3938" s="52">
        <f>AUG!Q439</f>
        <v/>
      </c>
      <c r="S3938" s="54">
        <f>S3937+IF(X3938=0,0,M3938)</f>
        <v/>
      </c>
      <c r="T3938" s="55">
        <f>MAX(T3937,S3938)</f>
        <v/>
      </c>
      <c r="U3938" s="56">
        <f>S3938-T3938</f>
        <v/>
      </c>
      <c r="V3938" s="55">
        <f>IFERROR(SUMIFS(DATABASE!$M$5:$M$6004,DATABASE!$B$5:$B$6004,B3938,DATABASE!$X$5:$X$6004,1),0)</f>
        <v/>
      </c>
      <c r="W3938" s="57">
        <f>IFERROR(COUNTIFS(DATABASE!$B$5:$B$6004,B3938,DATABASE!$X$5:$X$6004,1),0)</f>
        <v/>
      </c>
      <c r="X3938" s="58">
        <f>--AND(ISNUMBER(B3938),C3938&lt;&gt;"",L3938&lt;&gt;"",M3938&lt;&gt;"")</f>
        <v/>
      </c>
    </row>
    <row r="3939" ht="15" customHeight="1" s="111">
      <c r="A3939" s="42" t="inlineStr">
        <is>
          <t>AUG</t>
        </is>
      </c>
      <c r="B3939" s="43">
        <f>AUG!A440</f>
        <v/>
      </c>
      <c r="C3939" s="44">
        <f>AUG!B440</f>
        <v/>
      </c>
      <c r="D3939" s="44">
        <f>AUG!C440</f>
        <v/>
      </c>
      <c r="E3939" s="44">
        <f>AUG!D440</f>
        <v/>
      </c>
      <c r="F3939" s="44">
        <f>AUG!E440</f>
        <v/>
      </c>
      <c r="G3939" s="44">
        <f>AUG!F440</f>
        <v/>
      </c>
      <c r="H3939" s="44">
        <f>AUG!G440</f>
        <v/>
      </c>
      <c r="I3939" s="45">
        <f>AUG!H440</f>
        <v/>
      </c>
      <c r="J3939" s="45">
        <f>AUG!I440</f>
        <v/>
      </c>
      <c r="K3939" s="44">
        <f>AUG!J440</f>
        <v/>
      </c>
      <c r="L3939" s="44">
        <f>AUG!K440</f>
        <v/>
      </c>
      <c r="M3939" s="46">
        <f>AUG!L440</f>
        <v/>
      </c>
      <c r="N3939" s="44">
        <f>AUG!M440</f>
        <v/>
      </c>
      <c r="O3939" s="44">
        <f>AUG!N440</f>
        <v/>
      </c>
      <c r="P3939" s="44">
        <f>AUG!O440</f>
        <v/>
      </c>
      <c r="Q3939" s="44">
        <f>AUG!P440</f>
        <v/>
      </c>
      <c r="R3939" s="44">
        <f>AUG!Q440</f>
        <v/>
      </c>
      <c r="S3939" s="46">
        <f>S3938+IF(X3939=0,0,M3939)</f>
        <v/>
      </c>
      <c r="T3939" s="47">
        <f>MAX(T3938,S3939)</f>
        <v/>
      </c>
      <c r="U3939" s="48">
        <f>S3939-T3939</f>
        <v/>
      </c>
      <c r="V3939" s="47">
        <f>IFERROR(SUMIFS(DATABASE!$M$5:$M$6004,DATABASE!$B$5:$B$6004,B3939,DATABASE!$X$5:$X$6004,1),0)</f>
        <v/>
      </c>
      <c r="W3939" s="31">
        <f>IFERROR(COUNTIFS(DATABASE!$B$5:$B$6004,B3939,DATABASE!$X$5:$X$6004,1),0)</f>
        <v/>
      </c>
      <c r="X3939" s="49">
        <f>--AND(ISNUMBER(B3939),C3939&lt;&gt;"",L3939&lt;&gt;"",M3939&lt;&gt;"")</f>
        <v/>
      </c>
    </row>
    <row r="3940" ht="15" customHeight="1" s="111">
      <c r="A3940" s="50" t="inlineStr">
        <is>
          <t>AUG</t>
        </is>
      </c>
      <c r="B3940" s="51">
        <f>AUG!A441</f>
        <v/>
      </c>
      <c r="C3940" s="52">
        <f>AUG!B441</f>
        <v/>
      </c>
      <c r="D3940" s="52">
        <f>AUG!C441</f>
        <v/>
      </c>
      <c r="E3940" s="52">
        <f>AUG!D441</f>
        <v/>
      </c>
      <c r="F3940" s="52">
        <f>AUG!E441</f>
        <v/>
      </c>
      <c r="G3940" s="52">
        <f>AUG!F441</f>
        <v/>
      </c>
      <c r="H3940" s="52">
        <f>AUG!G441</f>
        <v/>
      </c>
      <c r="I3940" s="53">
        <f>AUG!H441</f>
        <v/>
      </c>
      <c r="J3940" s="53">
        <f>AUG!I441</f>
        <v/>
      </c>
      <c r="K3940" s="52">
        <f>AUG!J441</f>
        <v/>
      </c>
      <c r="L3940" s="52">
        <f>AUG!K441</f>
        <v/>
      </c>
      <c r="M3940" s="54">
        <f>AUG!L441</f>
        <v/>
      </c>
      <c r="N3940" s="52">
        <f>AUG!M441</f>
        <v/>
      </c>
      <c r="O3940" s="52">
        <f>AUG!N441</f>
        <v/>
      </c>
      <c r="P3940" s="52">
        <f>AUG!O441</f>
        <v/>
      </c>
      <c r="Q3940" s="52">
        <f>AUG!P441</f>
        <v/>
      </c>
      <c r="R3940" s="52">
        <f>AUG!Q441</f>
        <v/>
      </c>
      <c r="S3940" s="54">
        <f>S3939+IF(X3940=0,0,M3940)</f>
        <v/>
      </c>
      <c r="T3940" s="55">
        <f>MAX(T3939,S3940)</f>
        <v/>
      </c>
      <c r="U3940" s="56">
        <f>S3940-T3940</f>
        <v/>
      </c>
      <c r="V3940" s="55">
        <f>IFERROR(SUMIFS(DATABASE!$M$5:$M$6004,DATABASE!$B$5:$B$6004,B3940,DATABASE!$X$5:$X$6004,1),0)</f>
        <v/>
      </c>
      <c r="W3940" s="57">
        <f>IFERROR(COUNTIFS(DATABASE!$B$5:$B$6004,B3940,DATABASE!$X$5:$X$6004,1),0)</f>
        <v/>
      </c>
      <c r="X3940" s="58">
        <f>--AND(ISNUMBER(B3940),C3940&lt;&gt;"",L3940&lt;&gt;"",M3940&lt;&gt;"")</f>
        <v/>
      </c>
    </row>
    <row r="3941" ht="15" customHeight="1" s="111">
      <c r="A3941" s="42" t="inlineStr">
        <is>
          <t>AUG</t>
        </is>
      </c>
      <c r="B3941" s="43">
        <f>AUG!A442</f>
        <v/>
      </c>
      <c r="C3941" s="44">
        <f>AUG!B442</f>
        <v/>
      </c>
      <c r="D3941" s="44">
        <f>AUG!C442</f>
        <v/>
      </c>
      <c r="E3941" s="44">
        <f>AUG!D442</f>
        <v/>
      </c>
      <c r="F3941" s="44">
        <f>AUG!E442</f>
        <v/>
      </c>
      <c r="G3941" s="44">
        <f>AUG!F442</f>
        <v/>
      </c>
      <c r="H3941" s="44">
        <f>AUG!G442</f>
        <v/>
      </c>
      <c r="I3941" s="45">
        <f>AUG!H442</f>
        <v/>
      </c>
      <c r="J3941" s="45">
        <f>AUG!I442</f>
        <v/>
      </c>
      <c r="K3941" s="44">
        <f>AUG!J442</f>
        <v/>
      </c>
      <c r="L3941" s="44">
        <f>AUG!K442</f>
        <v/>
      </c>
      <c r="M3941" s="46">
        <f>AUG!L442</f>
        <v/>
      </c>
      <c r="N3941" s="44">
        <f>AUG!M442</f>
        <v/>
      </c>
      <c r="O3941" s="44">
        <f>AUG!N442</f>
        <v/>
      </c>
      <c r="P3941" s="44">
        <f>AUG!O442</f>
        <v/>
      </c>
      <c r="Q3941" s="44">
        <f>AUG!P442</f>
        <v/>
      </c>
      <c r="R3941" s="44">
        <f>AUG!Q442</f>
        <v/>
      </c>
      <c r="S3941" s="46">
        <f>S3940+IF(X3941=0,0,M3941)</f>
        <v/>
      </c>
      <c r="T3941" s="47">
        <f>MAX(T3940,S3941)</f>
        <v/>
      </c>
      <c r="U3941" s="48">
        <f>S3941-T3941</f>
        <v/>
      </c>
      <c r="V3941" s="47">
        <f>IFERROR(SUMIFS(DATABASE!$M$5:$M$6004,DATABASE!$B$5:$B$6004,B3941,DATABASE!$X$5:$X$6004,1),0)</f>
        <v/>
      </c>
      <c r="W3941" s="31">
        <f>IFERROR(COUNTIFS(DATABASE!$B$5:$B$6004,B3941,DATABASE!$X$5:$X$6004,1),0)</f>
        <v/>
      </c>
      <c r="X3941" s="49">
        <f>--AND(ISNUMBER(B3941),C3941&lt;&gt;"",L3941&lt;&gt;"",M3941&lt;&gt;"")</f>
        <v/>
      </c>
    </row>
    <row r="3942" ht="15" customHeight="1" s="111">
      <c r="A3942" s="50" t="inlineStr">
        <is>
          <t>AUG</t>
        </is>
      </c>
      <c r="B3942" s="51">
        <f>AUG!A443</f>
        <v/>
      </c>
      <c r="C3942" s="52">
        <f>AUG!B443</f>
        <v/>
      </c>
      <c r="D3942" s="52">
        <f>AUG!C443</f>
        <v/>
      </c>
      <c r="E3942" s="52">
        <f>AUG!D443</f>
        <v/>
      </c>
      <c r="F3942" s="52">
        <f>AUG!E443</f>
        <v/>
      </c>
      <c r="G3942" s="52">
        <f>AUG!F443</f>
        <v/>
      </c>
      <c r="H3942" s="52">
        <f>AUG!G443</f>
        <v/>
      </c>
      <c r="I3942" s="53">
        <f>AUG!H443</f>
        <v/>
      </c>
      <c r="J3942" s="53">
        <f>AUG!I443</f>
        <v/>
      </c>
      <c r="K3942" s="52">
        <f>AUG!J443</f>
        <v/>
      </c>
      <c r="L3942" s="52">
        <f>AUG!K443</f>
        <v/>
      </c>
      <c r="M3942" s="54">
        <f>AUG!L443</f>
        <v/>
      </c>
      <c r="N3942" s="52">
        <f>AUG!M443</f>
        <v/>
      </c>
      <c r="O3942" s="52">
        <f>AUG!N443</f>
        <v/>
      </c>
      <c r="P3942" s="52">
        <f>AUG!O443</f>
        <v/>
      </c>
      <c r="Q3942" s="52">
        <f>AUG!P443</f>
        <v/>
      </c>
      <c r="R3942" s="52">
        <f>AUG!Q443</f>
        <v/>
      </c>
      <c r="S3942" s="54">
        <f>S3941+IF(X3942=0,0,M3942)</f>
        <v/>
      </c>
      <c r="T3942" s="55">
        <f>MAX(T3941,S3942)</f>
        <v/>
      </c>
      <c r="U3942" s="56">
        <f>S3942-T3942</f>
        <v/>
      </c>
      <c r="V3942" s="55">
        <f>IFERROR(SUMIFS(DATABASE!$M$5:$M$6004,DATABASE!$B$5:$B$6004,B3942,DATABASE!$X$5:$X$6004,1),0)</f>
        <v/>
      </c>
      <c r="W3942" s="57">
        <f>IFERROR(COUNTIFS(DATABASE!$B$5:$B$6004,B3942,DATABASE!$X$5:$X$6004,1),0)</f>
        <v/>
      </c>
      <c r="X3942" s="58">
        <f>--AND(ISNUMBER(B3942),C3942&lt;&gt;"",L3942&lt;&gt;"",M3942&lt;&gt;"")</f>
        <v/>
      </c>
    </row>
    <row r="3943" ht="15" customHeight="1" s="111">
      <c r="A3943" s="42" t="inlineStr">
        <is>
          <t>AUG</t>
        </is>
      </c>
      <c r="B3943" s="43">
        <f>AUG!A444</f>
        <v/>
      </c>
      <c r="C3943" s="44">
        <f>AUG!B444</f>
        <v/>
      </c>
      <c r="D3943" s="44">
        <f>AUG!C444</f>
        <v/>
      </c>
      <c r="E3943" s="44">
        <f>AUG!D444</f>
        <v/>
      </c>
      <c r="F3943" s="44">
        <f>AUG!E444</f>
        <v/>
      </c>
      <c r="G3943" s="44">
        <f>AUG!F444</f>
        <v/>
      </c>
      <c r="H3943" s="44">
        <f>AUG!G444</f>
        <v/>
      </c>
      <c r="I3943" s="45">
        <f>AUG!H444</f>
        <v/>
      </c>
      <c r="J3943" s="45">
        <f>AUG!I444</f>
        <v/>
      </c>
      <c r="K3943" s="44">
        <f>AUG!J444</f>
        <v/>
      </c>
      <c r="L3943" s="44">
        <f>AUG!K444</f>
        <v/>
      </c>
      <c r="M3943" s="46">
        <f>AUG!L444</f>
        <v/>
      </c>
      <c r="N3943" s="44">
        <f>AUG!M444</f>
        <v/>
      </c>
      <c r="O3943" s="44">
        <f>AUG!N444</f>
        <v/>
      </c>
      <c r="P3943" s="44">
        <f>AUG!O444</f>
        <v/>
      </c>
      <c r="Q3943" s="44">
        <f>AUG!P444</f>
        <v/>
      </c>
      <c r="R3943" s="44">
        <f>AUG!Q444</f>
        <v/>
      </c>
      <c r="S3943" s="46">
        <f>S3942+IF(X3943=0,0,M3943)</f>
        <v/>
      </c>
      <c r="T3943" s="47">
        <f>MAX(T3942,S3943)</f>
        <v/>
      </c>
      <c r="U3943" s="48">
        <f>S3943-T3943</f>
        <v/>
      </c>
      <c r="V3943" s="47">
        <f>IFERROR(SUMIFS(DATABASE!$M$5:$M$6004,DATABASE!$B$5:$B$6004,B3943,DATABASE!$X$5:$X$6004,1),0)</f>
        <v/>
      </c>
      <c r="W3943" s="31">
        <f>IFERROR(COUNTIFS(DATABASE!$B$5:$B$6004,B3943,DATABASE!$X$5:$X$6004,1),0)</f>
        <v/>
      </c>
      <c r="X3943" s="49">
        <f>--AND(ISNUMBER(B3943),C3943&lt;&gt;"",L3943&lt;&gt;"",M3943&lt;&gt;"")</f>
        <v/>
      </c>
    </row>
    <row r="3944" ht="15" customHeight="1" s="111">
      <c r="A3944" s="50" t="inlineStr">
        <is>
          <t>AUG</t>
        </is>
      </c>
      <c r="B3944" s="51">
        <f>AUG!A445</f>
        <v/>
      </c>
      <c r="C3944" s="52">
        <f>AUG!B445</f>
        <v/>
      </c>
      <c r="D3944" s="52">
        <f>AUG!C445</f>
        <v/>
      </c>
      <c r="E3944" s="52">
        <f>AUG!D445</f>
        <v/>
      </c>
      <c r="F3944" s="52">
        <f>AUG!E445</f>
        <v/>
      </c>
      <c r="G3944" s="52">
        <f>AUG!F445</f>
        <v/>
      </c>
      <c r="H3944" s="52">
        <f>AUG!G445</f>
        <v/>
      </c>
      <c r="I3944" s="53">
        <f>AUG!H445</f>
        <v/>
      </c>
      <c r="J3944" s="53">
        <f>AUG!I445</f>
        <v/>
      </c>
      <c r="K3944" s="52">
        <f>AUG!J445</f>
        <v/>
      </c>
      <c r="L3944" s="52">
        <f>AUG!K445</f>
        <v/>
      </c>
      <c r="M3944" s="54">
        <f>AUG!L445</f>
        <v/>
      </c>
      <c r="N3944" s="52">
        <f>AUG!M445</f>
        <v/>
      </c>
      <c r="O3944" s="52">
        <f>AUG!N445</f>
        <v/>
      </c>
      <c r="P3944" s="52">
        <f>AUG!O445</f>
        <v/>
      </c>
      <c r="Q3944" s="52">
        <f>AUG!P445</f>
        <v/>
      </c>
      <c r="R3944" s="52">
        <f>AUG!Q445</f>
        <v/>
      </c>
      <c r="S3944" s="54">
        <f>S3943+IF(X3944=0,0,M3944)</f>
        <v/>
      </c>
      <c r="T3944" s="55">
        <f>MAX(T3943,S3944)</f>
        <v/>
      </c>
      <c r="U3944" s="56">
        <f>S3944-T3944</f>
        <v/>
      </c>
      <c r="V3944" s="55">
        <f>IFERROR(SUMIFS(DATABASE!$M$5:$M$6004,DATABASE!$B$5:$B$6004,B3944,DATABASE!$X$5:$X$6004,1),0)</f>
        <v/>
      </c>
      <c r="W3944" s="57">
        <f>IFERROR(COUNTIFS(DATABASE!$B$5:$B$6004,B3944,DATABASE!$X$5:$X$6004,1),0)</f>
        <v/>
      </c>
      <c r="X3944" s="58">
        <f>--AND(ISNUMBER(B3944),C3944&lt;&gt;"",L3944&lt;&gt;"",M3944&lt;&gt;"")</f>
        <v/>
      </c>
    </row>
    <row r="3945" ht="15" customHeight="1" s="111">
      <c r="A3945" s="42" t="inlineStr">
        <is>
          <t>AUG</t>
        </is>
      </c>
      <c r="B3945" s="43">
        <f>AUG!A446</f>
        <v/>
      </c>
      <c r="C3945" s="44">
        <f>AUG!B446</f>
        <v/>
      </c>
      <c r="D3945" s="44">
        <f>AUG!C446</f>
        <v/>
      </c>
      <c r="E3945" s="44">
        <f>AUG!D446</f>
        <v/>
      </c>
      <c r="F3945" s="44">
        <f>AUG!E446</f>
        <v/>
      </c>
      <c r="G3945" s="44">
        <f>AUG!F446</f>
        <v/>
      </c>
      <c r="H3945" s="44">
        <f>AUG!G446</f>
        <v/>
      </c>
      <c r="I3945" s="45">
        <f>AUG!H446</f>
        <v/>
      </c>
      <c r="J3945" s="45">
        <f>AUG!I446</f>
        <v/>
      </c>
      <c r="K3945" s="44">
        <f>AUG!J446</f>
        <v/>
      </c>
      <c r="L3945" s="44">
        <f>AUG!K446</f>
        <v/>
      </c>
      <c r="M3945" s="46">
        <f>AUG!L446</f>
        <v/>
      </c>
      <c r="N3945" s="44">
        <f>AUG!M446</f>
        <v/>
      </c>
      <c r="O3945" s="44">
        <f>AUG!N446</f>
        <v/>
      </c>
      <c r="P3945" s="44">
        <f>AUG!O446</f>
        <v/>
      </c>
      <c r="Q3945" s="44">
        <f>AUG!P446</f>
        <v/>
      </c>
      <c r="R3945" s="44">
        <f>AUG!Q446</f>
        <v/>
      </c>
      <c r="S3945" s="46">
        <f>S3944+IF(X3945=0,0,M3945)</f>
        <v/>
      </c>
      <c r="T3945" s="47">
        <f>MAX(T3944,S3945)</f>
        <v/>
      </c>
      <c r="U3945" s="48">
        <f>S3945-T3945</f>
        <v/>
      </c>
      <c r="V3945" s="47">
        <f>IFERROR(SUMIFS(DATABASE!$M$5:$M$6004,DATABASE!$B$5:$B$6004,B3945,DATABASE!$X$5:$X$6004,1),0)</f>
        <v/>
      </c>
      <c r="W3945" s="31">
        <f>IFERROR(COUNTIFS(DATABASE!$B$5:$B$6004,B3945,DATABASE!$X$5:$X$6004,1),0)</f>
        <v/>
      </c>
      <c r="X3945" s="49">
        <f>--AND(ISNUMBER(B3945),C3945&lt;&gt;"",L3945&lt;&gt;"",M3945&lt;&gt;"")</f>
        <v/>
      </c>
    </row>
    <row r="3946" ht="15" customHeight="1" s="111">
      <c r="A3946" s="50" t="inlineStr">
        <is>
          <t>AUG</t>
        </is>
      </c>
      <c r="B3946" s="51">
        <f>AUG!A447</f>
        <v/>
      </c>
      <c r="C3946" s="52">
        <f>AUG!B447</f>
        <v/>
      </c>
      <c r="D3946" s="52">
        <f>AUG!C447</f>
        <v/>
      </c>
      <c r="E3946" s="52">
        <f>AUG!D447</f>
        <v/>
      </c>
      <c r="F3946" s="52">
        <f>AUG!E447</f>
        <v/>
      </c>
      <c r="G3946" s="52">
        <f>AUG!F447</f>
        <v/>
      </c>
      <c r="H3946" s="52">
        <f>AUG!G447</f>
        <v/>
      </c>
      <c r="I3946" s="53">
        <f>AUG!H447</f>
        <v/>
      </c>
      <c r="J3946" s="53">
        <f>AUG!I447</f>
        <v/>
      </c>
      <c r="K3946" s="52">
        <f>AUG!J447</f>
        <v/>
      </c>
      <c r="L3946" s="52">
        <f>AUG!K447</f>
        <v/>
      </c>
      <c r="M3946" s="54">
        <f>AUG!L447</f>
        <v/>
      </c>
      <c r="N3946" s="52">
        <f>AUG!M447</f>
        <v/>
      </c>
      <c r="O3946" s="52">
        <f>AUG!N447</f>
        <v/>
      </c>
      <c r="P3946" s="52">
        <f>AUG!O447</f>
        <v/>
      </c>
      <c r="Q3946" s="52">
        <f>AUG!P447</f>
        <v/>
      </c>
      <c r="R3946" s="52">
        <f>AUG!Q447</f>
        <v/>
      </c>
      <c r="S3946" s="54">
        <f>S3945+IF(X3946=0,0,M3946)</f>
        <v/>
      </c>
      <c r="T3946" s="55">
        <f>MAX(T3945,S3946)</f>
        <v/>
      </c>
      <c r="U3946" s="56">
        <f>S3946-T3946</f>
        <v/>
      </c>
      <c r="V3946" s="55">
        <f>IFERROR(SUMIFS(DATABASE!$M$5:$M$6004,DATABASE!$B$5:$B$6004,B3946,DATABASE!$X$5:$X$6004,1),0)</f>
        <v/>
      </c>
      <c r="W3946" s="57">
        <f>IFERROR(COUNTIFS(DATABASE!$B$5:$B$6004,B3946,DATABASE!$X$5:$X$6004,1),0)</f>
        <v/>
      </c>
      <c r="X3946" s="58">
        <f>--AND(ISNUMBER(B3946),C3946&lt;&gt;"",L3946&lt;&gt;"",M3946&lt;&gt;"")</f>
        <v/>
      </c>
    </row>
    <row r="3947" ht="15" customHeight="1" s="111">
      <c r="A3947" s="42" t="inlineStr">
        <is>
          <t>AUG</t>
        </is>
      </c>
      <c r="B3947" s="43">
        <f>AUG!A448</f>
        <v/>
      </c>
      <c r="C3947" s="44">
        <f>AUG!B448</f>
        <v/>
      </c>
      <c r="D3947" s="44">
        <f>AUG!C448</f>
        <v/>
      </c>
      <c r="E3947" s="44">
        <f>AUG!D448</f>
        <v/>
      </c>
      <c r="F3947" s="44">
        <f>AUG!E448</f>
        <v/>
      </c>
      <c r="G3947" s="44">
        <f>AUG!F448</f>
        <v/>
      </c>
      <c r="H3947" s="44">
        <f>AUG!G448</f>
        <v/>
      </c>
      <c r="I3947" s="45">
        <f>AUG!H448</f>
        <v/>
      </c>
      <c r="J3947" s="45">
        <f>AUG!I448</f>
        <v/>
      </c>
      <c r="K3947" s="44">
        <f>AUG!J448</f>
        <v/>
      </c>
      <c r="L3947" s="44">
        <f>AUG!K448</f>
        <v/>
      </c>
      <c r="M3947" s="46">
        <f>AUG!L448</f>
        <v/>
      </c>
      <c r="N3947" s="44">
        <f>AUG!M448</f>
        <v/>
      </c>
      <c r="O3947" s="44">
        <f>AUG!N448</f>
        <v/>
      </c>
      <c r="P3947" s="44">
        <f>AUG!O448</f>
        <v/>
      </c>
      <c r="Q3947" s="44">
        <f>AUG!P448</f>
        <v/>
      </c>
      <c r="R3947" s="44">
        <f>AUG!Q448</f>
        <v/>
      </c>
      <c r="S3947" s="46">
        <f>S3946+IF(X3947=0,0,M3947)</f>
        <v/>
      </c>
      <c r="T3947" s="47">
        <f>MAX(T3946,S3947)</f>
        <v/>
      </c>
      <c r="U3947" s="48">
        <f>S3947-T3947</f>
        <v/>
      </c>
      <c r="V3947" s="47">
        <f>IFERROR(SUMIFS(DATABASE!$M$5:$M$6004,DATABASE!$B$5:$B$6004,B3947,DATABASE!$X$5:$X$6004,1),0)</f>
        <v/>
      </c>
      <c r="W3947" s="31">
        <f>IFERROR(COUNTIFS(DATABASE!$B$5:$B$6004,B3947,DATABASE!$X$5:$X$6004,1),0)</f>
        <v/>
      </c>
      <c r="X3947" s="49">
        <f>--AND(ISNUMBER(B3947),C3947&lt;&gt;"",L3947&lt;&gt;"",M3947&lt;&gt;"")</f>
        <v/>
      </c>
    </row>
    <row r="3948" ht="15" customHeight="1" s="111">
      <c r="A3948" s="50" t="inlineStr">
        <is>
          <t>AUG</t>
        </is>
      </c>
      <c r="B3948" s="51">
        <f>AUG!A449</f>
        <v/>
      </c>
      <c r="C3948" s="52">
        <f>AUG!B449</f>
        <v/>
      </c>
      <c r="D3948" s="52">
        <f>AUG!C449</f>
        <v/>
      </c>
      <c r="E3948" s="52">
        <f>AUG!D449</f>
        <v/>
      </c>
      <c r="F3948" s="52">
        <f>AUG!E449</f>
        <v/>
      </c>
      <c r="G3948" s="52">
        <f>AUG!F449</f>
        <v/>
      </c>
      <c r="H3948" s="52">
        <f>AUG!G449</f>
        <v/>
      </c>
      <c r="I3948" s="53">
        <f>AUG!H449</f>
        <v/>
      </c>
      <c r="J3948" s="53">
        <f>AUG!I449</f>
        <v/>
      </c>
      <c r="K3948" s="52">
        <f>AUG!J449</f>
        <v/>
      </c>
      <c r="L3948" s="52">
        <f>AUG!K449</f>
        <v/>
      </c>
      <c r="M3948" s="54">
        <f>AUG!L449</f>
        <v/>
      </c>
      <c r="N3948" s="52">
        <f>AUG!M449</f>
        <v/>
      </c>
      <c r="O3948" s="52">
        <f>AUG!N449</f>
        <v/>
      </c>
      <c r="P3948" s="52">
        <f>AUG!O449</f>
        <v/>
      </c>
      <c r="Q3948" s="52">
        <f>AUG!P449</f>
        <v/>
      </c>
      <c r="R3948" s="52">
        <f>AUG!Q449</f>
        <v/>
      </c>
      <c r="S3948" s="54">
        <f>S3947+IF(X3948=0,0,M3948)</f>
        <v/>
      </c>
      <c r="T3948" s="55">
        <f>MAX(T3947,S3948)</f>
        <v/>
      </c>
      <c r="U3948" s="56">
        <f>S3948-T3948</f>
        <v/>
      </c>
      <c r="V3948" s="55">
        <f>IFERROR(SUMIFS(DATABASE!$M$5:$M$6004,DATABASE!$B$5:$B$6004,B3948,DATABASE!$X$5:$X$6004,1),0)</f>
        <v/>
      </c>
      <c r="W3948" s="57">
        <f>IFERROR(COUNTIFS(DATABASE!$B$5:$B$6004,B3948,DATABASE!$X$5:$X$6004,1),0)</f>
        <v/>
      </c>
      <c r="X3948" s="58">
        <f>--AND(ISNUMBER(B3948),C3948&lt;&gt;"",L3948&lt;&gt;"",M3948&lt;&gt;"")</f>
        <v/>
      </c>
    </row>
    <row r="3949" ht="15" customHeight="1" s="111">
      <c r="A3949" s="42" t="inlineStr">
        <is>
          <t>AUG</t>
        </is>
      </c>
      <c r="B3949" s="43">
        <f>AUG!A450</f>
        <v/>
      </c>
      <c r="C3949" s="44">
        <f>AUG!B450</f>
        <v/>
      </c>
      <c r="D3949" s="44">
        <f>AUG!C450</f>
        <v/>
      </c>
      <c r="E3949" s="44">
        <f>AUG!D450</f>
        <v/>
      </c>
      <c r="F3949" s="44">
        <f>AUG!E450</f>
        <v/>
      </c>
      <c r="G3949" s="44">
        <f>AUG!F450</f>
        <v/>
      </c>
      <c r="H3949" s="44">
        <f>AUG!G450</f>
        <v/>
      </c>
      <c r="I3949" s="45">
        <f>AUG!H450</f>
        <v/>
      </c>
      <c r="J3949" s="45">
        <f>AUG!I450</f>
        <v/>
      </c>
      <c r="K3949" s="44">
        <f>AUG!J450</f>
        <v/>
      </c>
      <c r="L3949" s="44">
        <f>AUG!K450</f>
        <v/>
      </c>
      <c r="M3949" s="46">
        <f>AUG!L450</f>
        <v/>
      </c>
      <c r="N3949" s="44">
        <f>AUG!M450</f>
        <v/>
      </c>
      <c r="O3949" s="44">
        <f>AUG!N450</f>
        <v/>
      </c>
      <c r="P3949" s="44">
        <f>AUG!O450</f>
        <v/>
      </c>
      <c r="Q3949" s="44">
        <f>AUG!P450</f>
        <v/>
      </c>
      <c r="R3949" s="44">
        <f>AUG!Q450</f>
        <v/>
      </c>
      <c r="S3949" s="46">
        <f>S3948+IF(X3949=0,0,M3949)</f>
        <v/>
      </c>
      <c r="T3949" s="47">
        <f>MAX(T3948,S3949)</f>
        <v/>
      </c>
      <c r="U3949" s="48">
        <f>S3949-T3949</f>
        <v/>
      </c>
      <c r="V3949" s="47">
        <f>IFERROR(SUMIFS(DATABASE!$M$5:$M$6004,DATABASE!$B$5:$B$6004,B3949,DATABASE!$X$5:$X$6004,1),0)</f>
        <v/>
      </c>
      <c r="W3949" s="31">
        <f>IFERROR(COUNTIFS(DATABASE!$B$5:$B$6004,B3949,DATABASE!$X$5:$X$6004,1),0)</f>
        <v/>
      </c>
      <c r="X3949" s="49">
        <f>--AND(ISNUMBER(B3949),C3949&lt;&gt;"",L3949&lt;&gt;"",M3949&lt;&gt;"")</f>
        <v/>
      </c>
    </row>
    <row r="3950" ht="15" customHeight="1" s="111">
      <c r="A3950" s="50" t="inlineStr">
        <is>
          <t>AUG</t>
        </is>
      </c>
      <c r="B3950" s="51">
        <f>AUG!A451</f>
        <v/>
      </c>
      <c r="C3950" s="52">
        <f>AUG!B451</f>
        <v/>
      </c>
      <c r="D3950" s="52">
        <f>AUG!C451</f>
        <v/>
      </c>
      <c r="E3950" s="52">
        <f>AUG!D451</f>
        <v/>
      </c>
      <c r="F3950" s="52">
        <f>AUG!E451</f>
        <v/>
      </c>
      <c r="G3950" s="52">
        <f>AUG!F451</f>
        <v/>
      </c>
      <c r="H3950" s="52">
        <f>AUG!G451</f>
        <v/>
      </c>
      <c r="I3950" s="53">
        <f>AUG!H451</f>
        <v/>
      </c>
      <c r="J3950" s="53">
        <f>AUG!I451</f>
        <v/>
      </c>
      <c r="K3950" s="52">
        <f>AUG!J451</f>
        <v/>
      </c>
      <c r="L3950" s="52">
        <f>AUG!K451</f>
        <v/>
      </c>
      <c r="M3950" s="54">
        <f>AUG!L451</f>
        <v/>
      </c>
      <c r="N3950" s="52">
        <f>AUG!M451</f>
        <v/>
      </c>
      <c r="O3950" s="52">
        <f>AUG!N451</f>
        <v/>
      </c>
      <c r="P3950" s="52">
        <f>AUG!O451</f>
        <v/>
      </c>
      <c r="Q3950" s="52">
        <f>AUG!P451</f>
        <v/>
      </c>
      <c r="R3950" s="52">
        <f>AUG!Q451</f>
        <v/>
      </c>
      <c r="S3950" s="54">
        <f>S3949+IF(X3950=0,0,M3950)</f>
        <v/>
      </c>
      <c r="T3950" s="55">
        <f>MAX(T3949,S3950)</f>
        <v/>
      </c>
      <c r="U3950" s="56">
        <f>S3950-T3950</f>
        <v/>
      </c>
      <c r="V3950" s="55">
        <f>IFERROR(SUMIFS(DATABASE!$M$5:$M$6004,DATABASE!$B$5:$B$6004,B3950,DATABASE!$X$5:$X$6004,1),0)</f>
        <v/>
      </c>
      <c r="W3950" s="57">
        <f>IFERROR(COUNTIFS(DATABASE!$B$5:$B$6004,B3950,DATABASE!$X$5:$X$6004,1),0)</f>
        <v/>
      </c>
      <c r="X3950" s="58">
        <f>--AND(ISNUMBER(B3950),C3950&lt;&gt;"",L3950&lt;&gt;"",M3950&lt;&gt;"")</f>
        <v/>
      </c>
    </row>
    <row r="3951" ht="15" customHeight="1" s="111">
      <c r="A3951" s="42" t="inlineStr">
        <is>
          <t>AUG</t>
        </is>
      </c>
      <c r="B3951" s="43">
        <f>AUG!A452</f>
        <v/>
      </c>
      <c r="C3951" s="44">
        <f>AUG!B452</f>
        <v/>
      </c>
      <c r="D3951" s="44">
        <f>AUG!C452</f>
        <v/>
      </c>
      <c r="E3951" s="44">
        <f>AUG!D452</f>
        <v/>
      </c>
      <c r="F3951" s="44">
        <f>AUG!E452</f>
        <v/>
      </c>
      <c r="G3951" s="44">
        <f>AUG!F452</f>
        <v/>
      </c>
      <c r="H3951" s="44">
        <f>AUG!G452</f>
        <v/>
      </c>
      <c r="I3951" s="45">
        <f>AUG!H452</f>
        <v/>
      </c>
      <c r="J3951" s="45">
        <f>AUG!I452</f>
        <v/>
      </c>
      <c r="K3951" s="44">
        <f>AUG!J452</f>
        <v/>
      </c>
      <c r="L3951" s="44">
        <f>AUG!K452</f>
        <v/>
      </c>
      <c r="M3951" s="46">
        <f>AUG!L452</f>
        <v/>
      </c>
      <c r="N3951" s="44">
        <f>AUG!M452</f>
        <v/>
      </c>
      <c r="O3951" s="44">
        <f>AUG!N452</f>
        <v/>
      </c>
      <c r="P3951" s="44">
        <f>AUG!O452</f>
        <v/>
      </c>
      <c r="Q3951" s="44">
        <f>AUG!P452</f>
        <v/>
      </c>
      <c r="R3951" s="44">
        <f>AUG!Q452</f>
        <v/>
      </c>
      <c r="S3951" s="46">
        <f>S3950+IF(X3951=0,0,M3951)</f>
        <v/>
      </c>
      <c r="T3951" s="47">
        <f>MAX(T3950,S3951)</f>
        <v/>
      </c>
      <c r="U3951" s="48">
        <f>S3951-T3951</f>
        <v/>
      </c>
      <c r="V3951" s="47">
        <f>IFERROR(SUMIFS(DATABASE!$M$5:$M$6004,DATABASE!$B$5:$B$6004,B3951,DATABASE!$X$5:$X$6004,1),0)</f>
        <v/>
      </c>
      <c r="W3951" s="31">
        <f>IFERROR(COUNTIFS(DATABASE!$B$5:$B$6004,B3951,DATABASE!$X$5:$X$6004,1),0)</f>
        <v/>
      </c>
      <c r="X3951" s="49">
        <f>--AND(ISNUMBER(B3951),C3951&lt;&gt;"",L3951&lt;&gt;"",M3951&lt;&gt;"")</f>
        <v/>
      </c>
    </row>
    <row r="3952" ht="15" customHeight="1" s="111">
      <c r="A3952" s="50" t="inlineStr">
        <is>
          <t>AUG</t>
        </is>
      </c>
      <c r="B3952" s="51">
        <f>AUG!A453</f>
        <v/>
      </c>
      <c r="C3952" s="52">
        <f>AUG!B453</f>
        <v/>
      </c>
      <c r="D3952" s="52">
        <f>AUG!C453</f>
        <v/>
      </c>
      <c r="E3952" s="52">
        <f>AUG!D453</f>
        <v/>
      </c>
      <c r="F3952" s="52">
        <f>AUG!E453</f>
        <v/>
      </c>
      <c r="G3952" s="52">
        <f>AUG!F453</f>
        <v/>
      </c>
      <c r="H3952" s="52">
        <f>AUG!G453</f>
        <v/>
      </c>
      <c r="I3952" s="53">
        <f>AUG!H453</f>
        <v/>
      </c>
      <c r="J3952" s="53">
        <f>AUG!I453</f>
        <v/>
      </c>
      <c r="K3952" s="52">
        <f>AUG!J453</f>
        <v/>
      </c>
      <c r="L3952" s="52">
        <f>AUG!K453</f>
        <v/>
      </c>
      <c r="M3952" s="54">
        <f>AUG!L453</f>
        <v/>
      </c>
      <c r="N3952" s="52">
        <f>AUG!M453</f>
        <v/>
      </c>
      <c r="O3952" s="52">
        <f>AUG!N453</f>
        <v/>
      </c>
      <c r="P3952" s="52">
        <f>AUG!O453</f>
        <v/>
      </c>
      <c r="Q3952" s="52">
        <f>AUG!P453</f>
        <v/>
      </c>
      <c r="R3952" s="52">
        <f>AUG!Q453</f>
        <v/>
      </c>
      <c r="S3952" s="54">
        <f>S3951+IF(X3952=0,0,M3952)</f>
        <v/>
      </c>
      <c r="T3952" s="55">
        <f>MAX(T3951,S3952)</f>
        <v/>
      </c>
      <c r="U3952" s="56">
        <f>S3952-T3952</f>
        <v/>
      </c>
      <c r="V3952" s="55">
        <f>IFERROR(SUMIFS(DATABASE!$M$5:$M$6004,DATABASE!$B$5:$B$6004,B3952,DATABASE!$X$5:$X$6004,1),0)</f>
        <v/>
      </c>
      <c r="W3952" s="57">
        <f>IFERROR(COUNTIFS(DATABASE!$B$5:$B$6004,B3952,DATABASE!$X$5:$X$6004,1),0)</f>
        <v/>
      </c>
      <c r="X3952" s="58">
        <f>--AND(ISNUMBER(B3952),C3952&lt;&gt;"",L3952&lt;&gt;"",M3952&lt;&gt;"")</f>
        <v/>
      </c>
    </row>
    <row r="3953" ht="15" customHeight="1" s="111">
      <c r="A3953" s="42" t="inlineStr">
        <is>
          <t>AUG</t>
        </is>
      </c>
      <c r="B3953" s="43">
        <f>AUG!A454</f>
        <v/>
      </c>
      <c r="C3953" s="44">
        <f>AUG!B454</f>
        <v/>
      </c>
      <c r="D3953" s="44">
        <f>AUG!C454</f>
        <v/>
      </c>
      <c r="E3953" s="44">
        <f>AUG!D454</f>
        <v/>
      </c>
      <c r="F3953" s="44">
        <f>AUG!E454</f>
        <v/>
      </c>
      <c r="G3953" s="44">
        <f>AUG!F454</f>
        <v/>
      </c>
      <c r="H3953" s="44">
        <f>AUG!G454</f>
        <v/>
      </c>
      <c r="I3953" s="45">
        <f>AUG!H454</f>
        <v/>
      </c>
      <c r="J3953" s="45">
        <f>AUG!I454</f>
        <v/>
      </c>
      <c r="K3953" s="44">
        <f>AUG!J454</f>
        <v/>
      </c>
      <c r="L3953" s="44">
        <f>AUG!K454</f>
        <v/>
      </c>
      <c r="M3953" s="46">
        <f>AUG!L454</f>
        <v/>
      </c>
      <c r="N3953" s="44">
        <f>AUG!M454</f>
        <v/>
      </c>
      <c r="O3953" s="44">
        <f>AUG!N454</f>
        <v/>
      </c>
      <c r="P3953" s="44">
        <f>AUG!O454</f>
        <v/>
      </c>
      <c r="Q3953" s="44">
        <f>AUG!P454</f>
        <v/>
      </c>
      <c r="R3953" s="44">
        <f>AUG!Q454</f>
        <v/>
      </c>
      <c r="S3953" s="46">
        <f>S3952+IF(X3953=0,0,M3953)</f>
        <v/>
      </c>
      <c r="T3953" s="47">
        <f>MAX(T3952,S3953)</f>
        <v/>
      </c>
      <c r="U3953" s="48">
        <f>S3953-T3953</f>
        <v/>
      </c>
      <c r="V3953" s="47">
        <f>IFERROR(SUMIFS(DATABASE!$M$5:$M$6004,DATABASE!$B$5:$B$6004,B3953,DATABASE!$X$5:$X$6004,1),0)</f>
        <v/>
      </c>
      <c r="W3953" s="31">
        <f>IFERROR(COUNTIFS(DATABASE!$B$5:$B$6004,B3953,DATABASE!$X$5:$X$6004,1),0)</f>
        <v/>
      </c>
      <c r="X3953" s="49">
        <f>--AND(ISNUMBER(B3953),C3953&lt;&gt;"",L3953&lt;&gt;"",M3953&lt;&gt;"")</f>
        <v/>
      </c>
    </row>
    <row r="3954" ht="15" customHeight="1" s="111">
      <c r="A3954" s="50" t="inlineStr">
        <is>
          <t>AUG</t>
        </is>
      </c>
      <c r="B3954" s="51">
        <f>AUG!A455</f>
        <v/>
      </c>
      <c r="C3954" s="52">
        <f>AUG!B455</f>
        <v/>
      </c>
      <c r="D3954" s="52">
        <f>AUG!C455</f>
        <v/>
      </c>
      <c r="E3954" s="52">
        <f>AUG!D455</f>
        <v/>
      </c>
      <c r="F3954" s="52">
        <f>AUG!E455</f>
        <v/>
      </c>
      <c r="G3954" s="52">
        <f>AUG!F455</f>
        <v/>
      </c>
      <c r="H3954" s="52">
        <f>AUG!G455</f>
        <v/>
      </c>
      <c r="I3954" s="53">
        <f>AUG!H455</f>
        <v/>
      </c>
      <c r="J3954" s="53">
        <f>AUG!I455</f>
        <v/>
      </c>
      <c r="K3954" s="52">
        <f>AUG!J455</f>
        <v/>
      </c>
      <c r="L3954" s="52">
        <f>AUG!K455</f>
        <v/>
      </c>
      <c r="M3954" s="54">
        <f>AUG!L455</f>
        <v/>
      </c>
      <c r="N3954" s="52">
        <f>AUG!M455</f>
        <v/>
      </c>
      <c r="O3954" s="52">
        <f>AUG!N455</f>
        <v/>
      </c>
      <c r="P3954" s="52">
        <f>AUG!O455</f>
        <v/>
      </c>
      <c r="Q3954" s="52">
        <f>AUG!P455</f>
        <v/>
      </c>
      <c r="R3954" s="52">
        <f>AUG!Q455</f>
        <v/>
      </c>
      <c r="S3954" s="54">
        <f>S3953+IF(X3954=0,0,M3954)</f>
        <v/>
      </c>
      <c r="T3954" s="55">
        <f>MAX(T3953,S3954)</f>
        <v/>
      </c>
      <c r="U3954" s="56">
        <f>S3954-T3954</f>
        <v/>
      </c>
      <c r="V3954" s="55">
        <f>IFERROR(SUMIFS(DATABASE!$M$5:$M$6004,DATABASE!$B$5:$B$6004,B3954,DATABASE!$X$5:$X$6004,1),0)</f>
        <v/>
      </c>
      <c r="W3954" s="57">
        <f>IFERROR(COUNTIFS(DATABASE!$B$5:$B$6004,B3954,DATABASE!$X$5:$X$6004,1),0)</f>
        <v/>
      </c>
      <c r="X3954" s="58">
        <f>--AND(ISNUMBER(B3954),C3954&lt;&gt;"",L3954&lt;&gt;"",M3954&lt;&gt;"")</f>
        <v/>
      </c>
    </row>
    <row r="3955" ht="15" customHeight="1" s="111">
      <c r="A3955" s="42" t="inlineStr">
        <is>
          <t>AUG</t>
        </is>
      </c>
      <c r="B3955" s="43">
        <f>AUG!A456</f>
        <v/>
      </c>
      <c r="C3955" s="44">
        <f>AUG!B456</f>
        <v/>
      </c>
      <c r="D3955" s="44">
        <f>AUG!C456</f>
        <v/>
      </c>
      <c r="E3955" s="44">
        <f>AUG!D456</f>
        <v/>
      </c>
      <c r="F3955" s="44">
        <f>AUG!E456</f>
        <v/>
      </c>
      <c r="G3955" s="44">
        <f>AUG!F456</f>
        <v/>
      </c>
      <c r="H3955" s="44">
        <f>AUG!G456</f>
        <v/>
      </c>
      <c r="I3955" s="45">
        <f>AUG!H456</f>
        <v/>
      </c>
      <c r="J3955" s="45">
        <f>AUG!I456</f>
        <v/>
      </c>
      <c r="K3955" s="44">
        <f>AUG!J456</f>
        <v/>
      </c>
      <c r="L3955" s="44">
        <f>AUG!K456</f>
        <v/>
      </c>
      <c r="M3955" s="46">
        <f>AUG!L456</f>
        <v/>
      </c>
      <c r="N3955" s="44">
        <f>AUG!M456</f>
        <v/>
      </c>
      <c r="O3955" s="44">
        <f>AUG!N456</f>
        <v/>
      </c>
      <c r="P3955" s="44">
        <f>AUG!O456</f>
        <v/>
      </c>
      <c r="Q3955" s="44">
        <f>AUG!P456</f>
        <v/>
      </c>
      <c r="R3955" s="44">
        <f>AUG!Q456</f>
        <v/>
      </c>
      <c r="S3955" s="46">
        <f>S3954+IF(X3955=0,0,M3955)</f>
        <v/>
      </c>
      <c r="T3955" s="47">
        <f>MAX(T3954,S3955)</f>
        <v/>
      </c>
      <c r="U3955" s="48">
        <f>S3955-T3955</f>
        <v/>
      </c>
      <c r="V3955" s="47">
        <f>IFERROR(SUMIFS(DATABASE!$M$5:$M$6004,DATABASE!$B$5:$B$6004,B3955,DATABASE!$X$5:$X$6004,1),0)</f>
        <v/>
      </c>
      <c r="W3955" s="31">
        <f>IFERROR(COUNTIFS(DATABASE!$B$5:$B$6004,B3955,DATABASE!$X$5:$X$6004,1),0)</f>
        <v/>
      </c>
      <c r="X3955" s="49">
        <f>--AND(ISNUMBER(B3955),C3955&lt;&gt;"",L3955&lt;&gt;"",M3955&lt;&gt;"")</f>
        <v/>
      </c>
    </row>
    <row r="3956" ht="15" customHeight="1" s="111">
      <c r="A3956" s="50" t="inlineStr">
        <is>
          <t>AUG</t>
        </is>
      </c>
      <c r="B3956" s="51">
        <f>AUG!A457</f>
        <v/>
      </c>
      <c r="C3956" s="52">
        <f>AUG!B457</f>
        <v/>
      </c>
      <c r="D3956" s="52">
        <f>AUG!C457</f>
        <v/>
      </c>
      <c r="E3956" s="52">
        <f>AUG!D457</f>
        <v/>
      </c>
      <c r="F3956" s="52">
        <f>AUG!E457</f>
        <v/>
      </c>
      <c r="G3956" s="52">
        <f>AUG!F457</f>
        <v/>
      </c>
      <c r="H3956" s="52">
        <f>AUG!G457</f>
        <v/>
      </c>
      <c r="I3956" s="53">
        <f>AUG!H457</f>
        <v/>
      </c>
      <c r="J3956" s="53">
        <f>AUG!I457</f>
        <v/>
      </c>
      <c r="K3956" s="52">
        <f>AUG!J457</f>
        <v/>
      </c>
      <c r="L3956" s="52">
        <f>AUG!K457</f>
        <v/>
      </c>
      <c r="M3956" s="54">
        <f>AUG!L457</f>
        <v/>
      </c>
      <c r="N3956" s="52">
        <f>AUG!M457</f>
        <v/>
      </c>
      <c r="O3956" s="52">
        <f>AUG!N457</f>
        <v/>
      </c>
      <c r="P3956" s="52">
        <f>AUG!O457</f>
        <v/>
      </c>
      <c r="Q3956" s="52">
        <f>AUG!P457</f>
        <v/>
      </c>
      <c r="R3956" s="52">
        <f>AUG!Q457</f>
        <v/>
      </c>
      <c r="S3956" s="54">
        <f>S3955+IF(X3956=0,0,M3956)</f>
        <v/>
      </c>
      <c r="T3956" s="55">
        <f>MAX(T3955,S3956)</f>
        <v/>
      </c>
      <c r="U3956" s="56">
        <f>S3956-T3956</f>
        <v/>
      </c>
      <c r="V3956" s="55">
        <f>IFERROR(SUMIFS(DATABASE!$M$5:$M$6004,DATABASE!$B$5:$B$6004,B3956,DATABASE!$X$5:$X$6004,1),0)</f>
        <v/>
      </c>
      <c r="W3956" s="57">
        <f>IFERROR(COUNTIFS(DATABASE!$B$5:$B$6004,B3956,DATABASE!$X$5:$X$6004,1),0)</f>
        <v/>
      </c>
      <c r="X3956" s="58">
        <f>--AND(ISNUMBER(B3956),C3956&lt;&gt;"",L3956&lt;&gt;"",M3956&lt;&gt;"")</f>
        <v/>
      </c>
    </row>
    <row r="3957" ht="15" customHeight="1" s="111">
      <c r="A3957" s="42" t="inlineStr">
        <is>
          <t>AUG</t>
        </is>
      </c>
      <c r="B3957" s="43">
        <f>AUG!A458</f>
        <v/>
      </c>
      <c r="C3957" s="44">
        <f>AUG!B458</f>
        <v/>
      </c>
      <c r="D3957" s="44">
        <f>AUG!C458</f>
        <v/>
      </c>
      <c r="E3957" s="44">
        <f>AUG!D458</f>
        <v/>
      </c>
      <c r="F3957" s="44">
        <f>AUG!E458</f>
        <v/>
      </c>
      <c r="G3957" s="44">
        <f>AUG!F458</f>
        <v/>
      </c>
      <c r="H3957" s="44">
        <f>AUG!G458</f>
        <v/>
      </c>
      <c r="I3957" s="45">
        <f>AUG!H458</f>
        <v/>
      </c>
      <c r="J3957" s="45">
        <f>AUG!I458</f>
        <v/>
      </c>
      <c r="K3957" s="44">
        <f>AUG!J458</f>
        <v/>
      </c>
      <c r="L3957" s="44">
        <f>AUG!K458</f>
        <v/>
      </c>
      <c r="M3957" s="46">
        <f>AUG!L458</f>
        <v/>
      </c>
      <c r="N3957" s="44">
        <f>AUG!M458</f>
        <v/>
      </c>
      <c r="O3957" s="44">
        <f>AUG!N458</f>
        <v/>
      </c>
      <c r="P3957" s="44">
        <f>AUG!O458</f>
        <v/>
      </c>
      <c r="Q3957" s="44">
        <f>AUG!P458</f>
        <v/>
      </c>
      <c r="R3957" s="44">
        <f>AUG!Q458</f>
        <v/>
      </c>
      <c r="S3957" s="46">
        <f>S3956+IF(X3957=0,0,M3957)</f>
        <v/>
      </c>
      <c r="T3957" s="47">
        <f>MAX(T3956,S3957)</f>
        <v/>
      </c>
      <c r="U3957" s="48">
        <f>S3957-T3957</f>
        <v/>
      </c>
      <c r="V3957" s="47">
        <f>IFERROR(SUMIFS(DATABASE!$M$5:$M$6004,DATABASE!$B$5:$B$6004,B3957,DATABASE!$X$5:$X$6004,1),0)</f>
        <v/>
      </c>
      <c r="W3957" s="31">
        <f>IFERROR(COUNTIFS(DATABASE!$B$5:$B$6004,B3957,DATABASE!$X$5:$X$6004,1),0)</f>
        <v/>
      </c>
      <c r="X3957" s="49">
        <f>--AND(ISNUMBER(B3957),C3957&lt;&gt;"",L3957&lt;&gt;"",M3957&lt;&gt;"")</f>
        <v/>
      </c>
    </row>
    <row r="3958" ht="15" customHeight="1" s="111">
      <c r="A3958" s="50" t="inlineStr">
        <is>
          <t>AUG</t>
        </is>
      </c>
      <c r="B3958" s="51">
        <f>AUG!A459</f>
        <v/>
      </c>
      <c r="C3958" s="52">
        <f>AUG!B459</f>
        <v/>
      </c>
      <c r="D3958" s="52">
        <f>AUG!C459</f>
        <v/>
      </c>
      <c r="E3958" s="52">
        <f>AUG!D459</f>
        <v/>
      </c>
      <c r="F3958" s="52">
        <f>AUG!E459</f>
        <v/>
      </c>
      <c r="G3958" s="52">
        <f>AUG!F459</f>
        <v/>
      </c>
      <c r="H3958" s="52">
        <f>AUG!G459</f>
        <v/>
      </c>
      <c r="I3958" s="53">
        <f>AUG!H459</f>
        <v/>
      </c>
      <c r="J3958" s="53">
        <f>AUG!I459</f>
        <v/>
      </c>
      <c r="K3958" s="52">
        <f>AUG!J459</f>
        <v/>
      </c>
      <c r="L3958" s="52">
        <f>AUG!K459</f>
        <v/>
      </c>
      <c r="M3958" s="54">
        <f>AUG!L459</f>
        <v/>
      </c>
      <c r="N3958" s="52">
        <f>AUG!M459</f>
        <v/>
      </c>
      <c r="O3958" s="52">
        <f>AUG!N459</f>
        <v/>
      </c>
      <c r="P3958" s="52">
        <f>AUG!O459</f>
        <v/>
      </c>
      <c r="Q3958" s="52">
        <f>AUG!P459</f>
        <v/>
      </c>
      <c r="R3958" s="52">
        <f>AUG!Q459</f>
        <v/>
      </c>
      <c r="S3958" s="54">
        <f>S3957+IF(X3958=0,0,M3958)</f>
        <v/>
      </c>
      <c r="T3958" s="55">
        <f>MAX(T3957,S3958)</f>
        <v/>
      </c>
      <c r="U3958" s="56">
        <f>S3958-T3958</f>
        <v/>
      </c>
      <c r="V3958" s="55">
        <f>IFERROR(SUMIFS(DATABASE!$M$5:$M$6004,DATABASE!$B$5:$B$6004,B3958,DATABASE!$X$5:$X$6004,1),0)</f>
        <v/>
      </c>
      <c r="W3958" s="57">
        <f>IFERROR(COUNTIFS(DATABASE!$B$5:$B$6004,B3958,DATABASE!$X$5:$X$6004,1),0)</f>
        <v/>
      </c>
      <c r="X3958" s="58">
        <f>--AND(ISNUMBER(B3958),C3958&lt;&gt;"",L3958&lt;&gt;"",M3958&lt;&gt;"")</f>
        <v/>
      </c>
    </row>
    <row r="3959" ht="15" customHeight="1" s="111">
      <c r="A3959" s="42" t="inlineStr">
        <is>
          <t>AUG</t>
        </is>
      </c>
      <c r="B3959" s="43">
        <f>AUG!A460</f>
        <v/>
      </c>
      <c r="C3959" s="44">
        <f>AUG!B460</f>
        <v/>
      </c>
      <c r="D3959" s="44">
        <f>AUG!C460</f>
        <v/>
      </c>
      <c r="E3959" s="44">
        <f>AUG!D460</f>
        <v/>
      </c>
      <c r="F3959" s="44">
        <f>AUG!E460</f>
        <v/>
      </c>
      <c r="G3959" s="44">
        <f>AUG!F460</f>
        <v/>
      </c>
      <c r="H3959" s="44">
        <f>AUG!G460</f>
        <v/>
      </c>
      <c r="I3959" s="45">
        <f>AUG!H460</f>
        <v/>
      </c>
      <c r="J3959" s="45">
        <f>AUG!I460</f>
        <v/>
      </c>
      <c r="K3959" s="44">
        <f>AUG!J460</f>
        <v/>
      </c>
      <c r="L3959" s="44">
        <f>AUG!K460</f>
        <v/>
      </c>
      <c r="M3959" s="46">
        <f>AUG!L460</f>
        <v/>
      </c>
      <c r="N3959" s="44">
        <f>AUG!M460</f>
        <v/>
      </c>
      <c r="O3959" s="44">
        <f>AUG!N460</f>
        <v/>
      </c>
      <c r="P3959" s="44">
        <f>AUG!O460</f>
        <v/>
      </c>
      <c r="Q3959" s="44">
        <f>AUG!P460</f>
        <v/>
      </c>
      <c r="R3959" s="44">
        <f>AUG!Q460</f>
        <v/>
      </c>
      <c r="S3959" s="46">
        <f>S3958+IF(X3959=0,0,M3959)</f>
        <v/>
      </c>
      <c r="T3959" s="47">
        <f>MAX(T3958,S3959)</f>
        <v/>
      </c>
      <c r="U3959" s="48">
        <f>S3959-T3959</f>
        <v/>
      </c>
      <c r="V3959" s="47">
        <f>IFERROR(SUMIFS(DATABASE!$M$5:$M$6004,DATABASE!$B$5:$B$6004,B3959,DATABASE!$X$5:$X$6004,1),0)</f>
        <v/>
      </c>
      <c r="W3959" s="31">
        <f>IFERROR(COUNTIFS(DATABASE!$B$5:$B$6004,B3959,DATABASE!$X$5:$X$6004,1),0)</f>
        <v/>
      </c>
      <c r="X3959" s="49">
        <f>--AND(ISNUMBER(B3959),C3959&lt;&gt;"",L3959&lt;&gt;"",M3959&lt;&gt;"")</f>
        <v/>
      </c>
    </row>
    <row r="3960" ht="15" customHeight="1" s="111">
      <c r="A3960" s="50" t="inlineStr">
        <is>
          <t>AUG</t>
        </is>
      </c>
      <c r="B3960" s="51">
        <f>AUG!A461</f>
        <v/>
      </c>
      <c r="C3960" s="52">
        <f>AUG!B461</f>
        <v/>
      </c>
      <c r="D3960" s="52">
        <f>AUG!C461</f>
        <v/>
      </c>
      <c r="E3960" s="52">
        <f>AUG!D461</f>
        <v/>
      </c>
      <c r="F3960" s="52">
        <f>AUG!E461</f>
        <v/>
      </c>
      <c r="G3960" s="52">
        <f>AUG!F461</f>
        <v/>
      </c>
      <c r="H3960" s="52">
        <f>AUG!G461</f>
        <v/>
      </c>
      <c r="I3960" s="53">
        <f>AUG!H461</f>
        <v/>
      </c>
      <c r="J3960" s="53">
        <f>AUG!I461</f>
        <v/>
      </c>
      <c r="K3960" s="52">
        <f>AUG!J461</f>
        <v/>
      </c>
      <c r="L3960" s="52">
        <f>AUG!K461</f>
        <v/>
      </c>
      <c r="M3960" s="54">
        <f>AUG!L461</f>
        <v/>
      </c>
      <c r="N3960" s="52">
        <f>AUG!M461</f>
        <v/>
      </c>
      <c r="O3960" s="52">
        <f>AUG!N461</f>
        <v/>
      </c>
      <c r="P3960" s="52">
        <f>AUG!O461</f>
        <v/>
      </c>
      <c r="Q3960" s="52">
        <f>AUG!P461</f>
        <v/>
      </c>
      <c r="R3960" s="52">
        <f>AUG!Q461</f>
        <v/>
      </c>
      <c r="S3960" s="54">
        <f>S3959+IF(X3960=0,0,M3960)</f>
        <v/>
      </c>
      <c r="T3960" s="55">
        <f>MAX(T3959,S3960)</f>
        <v/>
      </c>
      <c r="U3960" s="56">
        <f>S3960-T3960</f>
        <v/>
      </c>
      <c r="V3960" s="55">
        <f>IFERROR(SUMIFS(DATABASE!$M$5:$M$6004,DATABASE!$B$5:$B$6004,B3960,DATABASE!$X$5:$X$6004,1),0)</f>
        <v/>
      </c>
      <c r="W3960" s="57">
        <f>IFERROR(COUNTIFS(DATABASE!$B$5:$B$6004,B3960,DATABASE!$X$5:$X$6004,1),0)</f>
        <v/>
      </c>
      <c r="X3960" s="58">
        <f>--AND(ISNUMBER(B3960),C3960&lt;&gt;"",L3960&lt;&gt;"",M3960&lt;&gt;"")</f>
        <v/>
      </c>
    </row>
    <row r="3961" ht="15" customHeight="1" s="111">
      <c r="A3961" s="42" t="inlineStr">
        <is>
          <t>AUG</t>
        </is>
      </c>
      <c r="B3961" s="43">
        <f>AUG!A462</f>
        <v/>
      </c>
      <c r="C3961" s="44">
        <f>AUG!B462</f>
        <v/>
      </c>
      <c r="D3961" s="44">
        <f>AUG!C462</f>
        <v/>
      </c>
      <c r="E3961" s="44">
        <f>AUG!D462</f>
        <v/>
      </c>
      <c r="F3961" s="44">
        <f>AUG!E462</f>
        <v/>
      </c>
      <c r="G3961" s="44">
        <f>AUG!F462</f>
        <v/>
      </c>
      <c r="H3961" s="44">
        <f>AUG!G462</f>
        <v/>
      </c>
      <c r="I3961" s="45">
        <f>AUG!H462</f>
        <v/>
      </c>
      <c r="J3961" s="45">
        <f>AUG!I462</f>
        <v/>
      </c>
      <c r="K3961" s="44">
        <f>AUG!J462</f>
        <v/>
      </c>
      <c r="L3961" s="44">
        <f>AUG!K462</f>
        <v/>
      </c>
      <c r="M3961" s="46">
        <f>AUG!L462</f>
        <v/>
      </c>
      <c r="N3961" s="44">
        <f>AUG!M462</f>
        <v/>
      </c>
      <c r="O3961" s="44">
        <f>AUG!N462</f>
        <v/>
      </c>
      <c r="P3961" s="44">
        <f>AUG!O462</f>
        <v/>
      </c>
      <c r="Q3961" s="44">
        <f>AUG!P462</f>
        <v/>
      </c>
      <c r="R3961" s="44">
        <f>AUG!Q462</f>
        <v/>
      </c>
      <c r="S3961" s="46">
        <f>S3960+IF(X3961=0,0,M3961)</f>
        <v/>
      </c>
      <c r="T3961" s="47">
        <f>MAX(T3960,S3961)</f>
        <v/>
      </c>
      <c r="U3961" s="48">
        <f>S3961-T3961</f>
        <v/>
      </c>
      <c r="V3961" s="47">
        <f>IFERROR(SUMIFS(DATABASE!$M$5:$M$6004,DATABASE!$B$5:$B$6004,B3961,DATABASE!$X$5:$X$6004,1),0)</f>
        <v/>
      </c>
      <c r="W3961" s="31">
        <f>IFERROR(COUNTIFS(DATABASE!$B$5:$B$6004,B3961,DATABASE!$X$5:$X$6004,1),0)</f>
        <v/>
      </c>
      <c r="X3961" s="49">
        <f>--AND(ISNUMBER(B3961),C3961&lt;&gt;"",L3961&lt;&gt;"",M3961&lt;&gt;"")</f>
        <v/>
      </c>
    </row>
    <row r="3962" ht="15" customHeight="1" s="111">
      <c r="A3962" s="50" t="inlineStr">
        <is>
          <t>AUG</t>
        </is>
      </c>
      <c r="B3962" s="51">
        <f>AUG!A463</f>
        <v/>
      </c>
      <c r="C3962" s="52">
        <f>AUG!B463</f>
        <v/>
      </c>
      <c r="D3962" s="52">
        <f>AUG!C463</f>
        <v/>
      </c>
      <c r="E3962" s="52">
        <f>AUG!D463</f>
        <v/>
      </c>
      <c r="F3962" s="52">
        <f>AUG!E463</f>
        <v/>
      </c>
      <c r="G3962" s="52">
        <f>AUG!F463</f>
        <v/>
      </c>
      <c r="H3962" s="52">
        <f>AUG!G463</f>
        <v/>
      </c>
      <c r="I3962" s="53">
        <f>AUG!H463</f>
        <v/>
      </c>
      <c r="J3962" s="53">
        <f>AUG!I463</f>
        <v/>
      </c>
      <c r="K3962" s="52">
        <f>AUG!J463</f>
        <v/>
      </c>
      <c r="L3962" s="52">
        <f>AUG!K463</f>
        <v/>
      </c>
      <c r="M3962" s="54">
        <f>AUG!L463</f>
        <v/>
      </c>
      <c r="N3962" s="52">
        <f>AUG!M463</f>
        <v/>
      </c>
      <c r="O3962" s="52">
        <f>AUG!N463</f>
        <v/>
      </c>
      <c r="P3962" s="52">
        <f>AUG!O463</f>
        <v/>
      </c>
      <c r="Q3962" s="52">
        <f>AUG!P463</f>
        <v/>
      </c>
      <c r="R3962" s="52">
        <f>AUG!Q463</f>
        <v/>
      </c>
      <c r="S3962" s="54">
        <f>S3961+IF(X3962=0,0,M3962)</f>
        <v/>
      </c>
      <c r="T3962" s="55">
        <f>MAX(T3961,S3962)</f>
        <v/>
      </c>
      <c r="U3962" s="56">
        <f>S3962-T3962</f>
        <v/>
      </c>
      <c r="V3962" s="55">
        <f>IFERROR(SUMIFS(DATABASE!$M$5:$M$6004,DATABASE!$B$5:$B$6004,B3962,DATABASE!$X$5:$X$6004,1),0)</f>
        <v/>
      </c>
      <c r="W3962" s="57">
        <f>IFERROR(COUNTIFS(DATABASE!$B$5:$B$6004,B3962,DATABASE!$X$5:$X$6004,1),0)</f>
        <v/>
      </c>
      <c r="X3962" s="58">
        <f>--AND(ISNUMBER(B3962),C3962&lt;&gt;"",L3962&lt;&gt;"",M3962&lt;&gt;"")</f>
        <v/>
      </c>
    </row>
    <row r="3963" ht="15" customHeight="1" s="111">
      <c r="A3963" s="42" t="inlineStr">
        <is>
          <t>AUG</t>
        </is>
      </c>
      <c r="B3963" s="43">
        <f>AUG!A464</f>
        <v/>
      </c>
      <c r="C3963" s="44">
        <f>AUG!B464</f>
        <v/>
      </c>
      <c r="D3963" s="44">
        <f>AUG!C464</f>
        <v/>
      </c>
      <c r="E3963" s="44">
        <f>AUG!D464</f>
        <v/>
      </c>
      <c r="F3963" s="44">
        <f>AUG!E464</f>
        <v/>
      </c>
      <c r="G3963" s="44">
        <f>AUG!F464</f>
        <v/>
      </c>
      <c r="H3963" s="44">
        <f>AUG!G464</f>
        <v/>
      </c>
      <c r="I3963" s="45">
        <f>AUG!H464</f>
        <v/>
      </c>
      <c r="J3963" s="45">
        <f>AUG!I464</f>
        <v/>
      </c>
      <c r="K3963" s="44">
        <f>AUG!J464</f>
        <v/>
      </c>
      <c r="L3963" s="44">
        <f>AUG!K464</f>
        <v/>
      </c>
      <c r="M3963" s="46">
        <f>AUG!L464</f>
        <v/>
      </c>
      <c r="N3963" s="44">
        <f>AUG!M464</f>
        <v/>
      </c>
      <c r="O3963" s="44">
        <f>AUG!N464</f>
        <v/>
      </c>
      <c r="P3963" s="44">
        <f>AUG!O464</f>
        <v/>
      </c>
      <c r="Q3963" s="44">
        <f>AUG!P464</f>
        <v/>
      </c>
      <c r="R3963" s="44">
        <f>AUG!Q464</f>
        <v/>
      </c>
      <c r="S3963" s="46">
        <f>S3962+IF(X3963=0,0,M3963)</f>
        <v/>
      </c>
      <c r="T3963" s="47">
        <f>MAX(T3962,S3963)</f>
        <v/>
      </c>
      <c r="U3963" s="48">
        <f>S3963-T3963</f>
        <v/>
      </c>
      <c r="V3963" s="47">
        <f>IFERROR(SUMIFS(DATABASE!$M$5:$M$6004,DATABASE!$B$5:$B$6004,B3963,DATABASE!$X$5:$X$6004,1),0)</f>
        <v/>
      </c>
      <c r="W3963" s="31">
        <f>IFERROR(COUNTIFS(DATABASE!$B$5:$B$6004,B3963,DATABASE!$X$5:$X$6004,1),0)</f>
        <v/>
      </c>
      <c r="X3963" s="49">
        <f>--AND(ISNUMBER(B3963),C3963&lt;&gt;"",L3963&lt;&gt;"",M3963&lt;&gt;"")</f>
        <v/>
      </c>
    </row>
    <row r="3964" ht="15" customHeight="1" s="111">
      <c r="A3964" s="50" t="inlineStr">
        <is>
          <t>AUG</t>
        </is>
      </c>
      <c r="B3964" s="51">
        <f>AUG!A465</f>
        <v/>
      </c>
      <c r="C3964" s="52">
        <f>AUG!B465</f>
        <v/>
      </c>
      <c r="D3964" s="52">
        <f>AUG!C465</f>
        <v/>
      </c>
      <c r="E3964" s="52">
        <f>AUG!D465</f>
        <v/>
      </c>
      <c r="F3964" s="52">
        <f>AUG!E465</f>
        <v/>
      </c>
      <c r="G3964" s="52">
        <f>AUG!F465</f>
        <v/>
      </c>
      <c r="H3964" s="52">
        <f>AUG!G465</f>
        <v/>
      </c>
      <c r="I3964" s="53">
        <f>AUG!H465</f>
        <v/>
      </c>
      <c r="J3964" s="53">
        <f>AUG!I465</f>
        <v/>
      </c>
      <c r="K3964" s="52">
        <f>AUG!J465</f>
        <v/>
      </c>
      <c r="L3964" s="52">
        <f>AUG!K465</f>
        <v/>
      </c>
      <c r="M3964" s="54">
        <f>AUG!L465</f>
        <v/>
      </c>
      <c r="N3964" s="52">
        <f>AUG!M465</f>
        <v/>
      </c>
      <c r="O3964" s="52">
        <f>AUG!N465</f>
        <v/>
      </c>
      <c r="P3964" s="52">
        <f>AUG!O465</f>
        <v/>
      </c>
      <c r="Q3964" s="52">
        <f>AUG!P465</f>
        <v/>
      </c>
      <c r="R3964" s="52">
        <f>AUG!Q465</f>
        <v/>
      </c>
      <c r="S3964" s="54">
        <f>S3963+IF(X3964=0,0,M3964)</f>
        <v/>
      </c>
      <c r="T3964" s="55">
        <f>MAX(T3963,S3964)</f>
        <v/>
      </c>
      <c r="U3964" s="56">
        <f>S3964-T3964</f>
        <v/>
      </c>
      <c r="V3964" s="55">
        <f>IFERROR(SUMIFS(DATABASE!$M$5:$M$6004,DATABASE!$B$5:$B$6004,B3964,DATABASE!$X$5:$X$6004,1),0)</f>
        <v/>
      </c>
      <c r="W3964" s="57">
        <f>IFERROR(COUNTIFS(DATABASE!$B$5:$B$6004,B3964,DATABASE!$X$5:$X$6004,1),0)</f>
        <v/>
      </c>
      <c r="X3964" s="58">
        <f>--AND(ISNUMBER(B3964),C3964&lt;&gt;"",L3964&lt;&gt;"",M3964&lt;&gt;"")</f>
        <v/>
      </c>
    </row>
    <row r="3965" ht="15" customHeight="1" s="111">
      <c r="A3965" s="42" t="inlineStr">
        <is>
          <t>AUG</t>
        </is>
      </c>
      <c r="B3965" s="43">
        <f>AUG!A466</f>
        <v/>
      </c>
      <c r="C3965" s="44">
        <f>AUG!B466</f>
        <v/>
      </c>
      <c r="D3965" s="44">
        <f>AUG!C466</f>
        <v/>
      </c>
      <c r="E3965" s="44">
        <f>AUG!D466</f>
        <v/>
      </c>
      <c r="F3965" s="44">
        <f>AUG!E466</f>
        <v/>
      </c>
      <c r="G3965" s="44">
        <f>AUG!F466</f>
        <v/>
      </c>
      <c r="H3965" s="44">
        <f>AUG!G466</f>
        <v/>
      </c>
      <c r="I3965" s="45">
        <f>AUG!H466</f>
        <v/>
      </c>
      <c r="J3965" s="45">
        <f>AUG!I466</f>
        <v/>
      </c>
      <c r="K3965" s="44">
        <f>AUG!J466</f>
        <v/>
      </c>
      <c r="L3965" s="44">
        <f>AUG!K466</f>
        <v/>
      </c>
      <c r="M3965" s="46">
        <f>AUG!L466</f>
        <v/>
      </c>
      <c r="N3965" s="44">
        <f>AUG!M466</f>
        <v/>
      </c>
      <c r="O3965" s="44">
        <f>AUG!N466</f>
        <v/>
      </c>
      <c r="P3965" s="44">
        <f>AUG!O466</f>
        <v/>
      </c>
      <c r="Q3965" s="44">
        <f>AUG!P466</f>
        <v/>
      </c>
      <c r="R3965" s="44">
        <f>AUG!Q466</f>
        <v/>
      </c>
      <c r="S3965" s="46">
        <f>S3964+IF(X3965=0,0,M3965)</f>
        <v/>
      </c>
      <c r="T3965" s="47">
        <f>MAX(T3964,S3965)</f>
        <v/>
      </c>
      <c r="U3965" s="48">
        <f>S3965-T3965</f>
        <v/>
      </c>
      <c r="V3965" s="47">
        <f>IFERROR(SUMIFS(DATABASE!$M$5:$M$6004,DATABASE!$B$5:$B$6004,B3965,DATABASE!$X$5:$X$6004,1),0)</f>
        <v/>
      </c>
      <c r="W3965" s="31">
        <f>IFERROR(COUNTIFS(DATABASE!$B$5:$B$6004,B3965,DATABASE!$X$5:$X$6004,1),0)</f>
        <v/>
      </c>
      <c r="X3965" s="49">
        <f>--AND(ISNUMBER(B3965),C3965&lt;&gt;"",L3965&lt;&gt;"",M3965&lt;&gt;"")</f>
        <v/>
      </c>
    </row>
    <row r="3966" ht="15" customHeight="1" s="111">
      <c r="A3966" s="50" t="inlineStr">
        <is>
          <t>AUG</t>
        </is>
      </c>
      <c r="B3966" s="51">
        <f>AUG!A467</f>
        <v/>
      </c>
      <c r="C3966" s="52">
        <f>AUG!B467</f>
        <v/>
      </c>
      <c r="D3966" s="52">
        <f>AUG!C467</f>
        <v/>
      </c>
      <c r="E3966" s="52">
        <f>AUG!D467</f>
        <v/>
      </c>
      <c r="F3966" s="52">
        <f>AUG!E467</f>
        <v/>
      </c>
      <c r="G3966" s="52">
        <f>AUG!F467</f>
        <v/>
      </c>
      <c r="H3966" s="52">
        <f>AUG!G467</f>
        <v/>
      </c>
      <c r="I3966" s="53">
        <f>AUG!H467</f>
        <v/>
      </c>
      <c r="J3966" s="53">
        <f>AUG!I467</f>
        <v/>
      </c>
      <c r="K3966" s="52">
        <f>AUG!J467</f>
        <v/>
      </c>
      <c r="L3966" s="52">
        <f>AUG!K467</f>
        <v/>
      </c>
      <c r="M3966" s="54">
        <f>AUG!L467</f>
        <v/>
      </c>
      <c r="N3966" s="52">
        <f>AUG!M467</f>
        <v/>
      </c>
      <c r="O3966" s="52">
        <f>AUG!N467</f>
        <v/>
      </c>
      <c r="P3966" s="52">
        <f>AUG!O467</f>
        <v/>
      </c>
      <c r="Q3966" s="52">
        <f>AUG!P467</f>
        <v/>
      </c>
      <c r="R3966" s="52">
        <f>AUG!Q467</f>
        <v/>
      </c>
      <c r="S3966" s="54">
        <f>S3965+IF(X3966=0,0,M3966)</f>
        <v/>
      </c>
      <c r="T3966" s="55">
        <f>MAX(T3965,S3966)</f>
        <v/>
      </c>
      <c r="U3966" s="56">
        <f>S3966-T3966</f>
        <v/>
      </c>
      <c r="V3966" s="55">
        <f>IFERROR(SUMIFS(DATABASE!$M$5:$M$6004,DATABASE!$B$5:$B$6004,B3966,DATABASE!$X$5:$X$6004,1),0)</f>
        <v/>
      </c>
      <c r="W3966" s="57">
        <f>IFERROR(COUNTIFS(DATABASE!$B$5:$B$6004,B3966,DATABASE!$X$5:$X$6004,1),0)</f>
        <v/>
      </c>
      <c r="X3966" s="58">
        <f>--AND(ISNUMBER(B3966),C3966&lt;&gt;"",L3966&lt;&gt;"",M3966&lt;&gt;"")</f>
        <v/>
      </c>
    </row>
    <row r="3967" ht="15" customHeight="1" s="111">
      <c r="A3967" s="42" t="inlineStr">
        <is>
          <t>AUG</t>
        </is>
      </c>
      <c r="B3967" s="43">
        <f>AUG!A468</f>
        <v/>
      </c>
      <c r="C3967" s="44">
        <f>AUG!B468</f>
        <v/>
      </c>
      <c r="D3967" s="44">
        <f>AUG!C468</f>
        <v/>
      </c>
      <c r="E3967" s="44">
        <f>AUG!D468</f>
        <v/>
      </c>
      <c r="F3967" s="44">
        <f>AUG!E468</f>
        <v/>
      </c>
      <c r="G3967" s="44">
        <f>AUG!F468</f>
        <v/>
      </c>
      <c r="H3967" s="44">
        <f>AUG!G468</f>
        <v/>
      </c>
      <c r="I3967" s="45">
        <f>AUG!H468</f>
        <v/>
      </c>
      <c r="J3967" s="45">
        <f>AUG!I468</f>
        <v/>
      </c>
      <c r="K3967" s="44">
        <f>AUG!J468</f>
        <v/>
      </c>
      <c r="L3967" s="44">
        <f>AUG!K468</f>
        <v/>
      </c>
      <c r="M3967" s="46">
        <f>AUG!L468</f>
        <v/>
      </c>
      <c r="N3967" s="44">
        <f>AUG!M468</f>
        <v/>
      </c>
      <c r="O3967" s="44">
        <f>AUG!N468</f>
        <v/>
      </c>
      <c r="P3967" s="44">
        <f>AUG!O468</f>
        <v/>
      </c>
      <c r="Q3967" s="44">
        <f>AUG!P468</f>
        <v/>
      </c>
      <c r="R3967" s="44">
        <f>AUG!Q468</f>
        <v/>
      </c>
      <c r="S3967" s="46">
        <f>S3966+IF(X3967=0,0,M3967)</f>
        <v/>
      </c>
      <c r="T3967" s="47">
        <f>MAX(T3966,S3967)</f>
        <v/>
      </c>
      <c r="U3967" s="48">
        <f>S3967-T3967</f>
        <v/>
      </c>
      <c r="V3967" s="47">
        <f>IFERROR(SUMIFS(DATABASE!$M$5:$M$6004,DATABASE!$B$5:$B$6004,B3967,DATABASE!$X$5:$X$6004,1),0)</f>
        <v/>
      </c>
      <c r="W3967" s="31">
        <f>IFERROR(COUNTIFS(DATABASE!$B$5:$B$6004,B3967,DATABASE!$X$5:$X$6004,1),0)</f>
        <v/>
      </c>
      <c r="X3967" s="49">
        <f>--AND(ISNUMBER(B3967),C3967&lt;&gt;"",L3967&lt;&gt;"",M3967&lt;&gt;"")</f>
        <v/>
      </c>
    </row>
    <row r="3968" ht="15" customHeight="1" s="111">
      <c r="A3968" s="50" t="inlineStr">
        <is>
          <t>AUG</t>
        </is>
      </c>
      <c r="B3968" s="51">
        <f>AUG!A469</f>
        <v/>
      </c>
      <c r="C3968" s="52">
        <f>AUG!B469</f>
        <v/>
      </c>
      <c r="D3968" s="52">
        <f>AUG!C469</f>
        <v/>
      </c>
      <c r="E3968" s="52">
        <f>AUG!D469</f>
        <v/>
      </c>
      <c r="F3968" s="52">
        <f>AUG!E469</f>
        <v/>
      </c>
      <c r="G3968" s="52">
        <f>AUG!F469</f>
        <v/>
      </c>
      <c r="H3968" s="52">
        <f>AUG!G469</f>
        <v/>
      </c>
      <c r="I3968" s="53">
        <f>AUG!H469</f>
        <v/>
      </c>
      <c r="J3968" s="53">
        <f>AUG!I469</f>
        <v/>
      </c>
      <c r="K3968" s="52">
        <f>AUG!J469</f>
        <v/>
      </c>
      <c r="L3968" s="52">
        <f>AUG!K469</f>
        <v/>
      </c>
      <c r="M3968" s="54">
        <f>AUG!L469</f>
        <v/>
      </c>
      <c r="N3968" s="52">
        <f>AUG!M469</f>
        <v/>
      </c>
      <c r="O3968" s="52">
        <f>AUG!N469</f>
        <v/>
      </c>
      <c r="P3968" s="52">
        <f>AUG!O469</f>
        <v/>
      </c>
      <c r="Q3968" s="52">
        <f>AUG!P469</f>
        <v/>
      </c>
      <c r="R3968" s="52">
        <f>AUG!Q469</f>
        <v/>
      </c>
      <c r="S3968" s="54">
        <f>S3967+IF(X3968=0,0,M3968)</f>
        <v/>
      </c>
      <c r="T3968" s="55">
        <f>MAX(T3967,S3968)</f>
        <v/>
      </c>
      <c r="U3968" s="56">
        <f>S3968-T3968</f>
        <v/>
      </c>
      <c r="V3968" s="55">
        <f>IFERROR(SUMIFS(DATABASE!$M$5:$M$6004,DATABASE!$B$5:$B$6004,B3968,DATABASE!$X$5:$X$6004,1),0)</f>
        <v/>
      </c>
      <c r="W3968" s="57">
        <f>IFERROR(COUNTIFS(DATABASE!$B$5:$B$6004,B3968,DATABASE!$X$5:$X$6004,1),0)</f>
        <v/>
      </c>
      <c r="X3968" s="58">
        <f>--AND(ISNUMBER(B3968),C3968&lt;&gt;"",L3968&lt;&gt;"",M3968&lt;&gt;"")</f>
        <v/>
      </c>
    </row>
    <row r="3969" ht="15" customHeight="1" s="111">
      <c r="A3969" s="42" t="inlineStr">
        <is>
          <t>AUG</t>
        </is>
      </c>
      <c r="B3969" s="43">
        <f>AUG!A470</f>
        <v/>
      </c>
      <c r="C3969" s="44">
        <f>AUG!B470</f>
        <v/>
      </c>
      <c r="D3969" s="44">
        <f>AUG!C470</f>
        <v/>
      </c>
      <c r="E3969" s="44">
        <f>AUG!D470</f>
        <v/>
      </c>
      <c r="F3969" s="44">
        <f>AUG!E470</f>
        <v/>
      </c>
      <c r="G3969" s="44">
        <f>AUG!F470</f>
        <v/>
      </c>
      <c r="H3969" s="44">
        <f>AUG!G470</f>
        <v/>
      </c>
      <c r="I3969" s="45">
        <f>AUG!H470</f>
        <v/>
      </c>
      <c r="J3969" s="45">
        <f>AUG!I470</f>
        <v/>
      </c>
      <c r="K3969" s="44">
        <f>AUG!J470</f>
        <v/>
      </c>
      <c r="L3969" s="44">
        <f>AUG!K470</f>
        <v/>
      </c>
      <c r="M3969" s="46">
        <f>AUG!L470</f>
        <v/>
      </c>
      <c r="N3969" s="44">
        <f>AUG!M470</f>
        <v/>
      </c>
      <c r="O3969" s="44">
        <f>AUG!N470</f>
        <v/>
      </c>
      <c r="P3969" s="44">
        <f>AUG!O470</f>
        <v/>
      </c>
      <c r="Q3969" s="44">
        <f>AUG!P470</f>
        <v/>
      </c>
      <c r="R3969" s="44">
        <f>AUG!Q470</f>
        <v/>
      </c>
      <c r="S3969" s="46">
        <f>S3968+IF(X3969=0,0,M3969)</f>
        <v/>
      </c>
      <c r="T3969" s="47">
        <f>MAX(T3968,S3969)</f>
        <v/>
      </c>
      <c r="U3969" s="48">
        <f>S3969-T3969</f>
        <v/>
      </c>
      <c r="V3969" s="47">
        <f>IFERROR(SUMIFS(DATABASE!$M$5:$M$6004,DATABASE!$B$5:$B$6004,B3969,DATABASE!$X$5:$X$6004,1),0)</f>
        <v/>
      </c>
      <c r="W3969" s="31">
        <f>IFERROR(COUNTIFS(DATABASE!$B$5:$B$6004,B3969,DATABASE!$X$5:$X$6004,1),0)</f>
        <v/>
      </c>
      <c r="X3969" s="49">
        <f>--AND(ISNUMBER(B3969),C3969&lt;&gt;"",L3969&lt;&gt;"",M3969&lt;&gt;"")</f>
        <v/>
      </c>
    </row>
    <row r="3970" ht="15" customHeight="1" s="111">
      <c r="A3970" s="50" t="inlineStr">
        <is>
          <t>AUG</t>
        </is>
      </c>
      <c r="B3970" s="51">
        <f>AUG!A471</f>
        <v/>
      </c>
      <c r="C3970" s="52">
        <f>AUG!B471</f>
        <v/>
      </c>
      <c r="D3970" s="52">
        <f>AUG!C471</f>
        <v/>
      </c>
      <c r="E3970" s="52">
        <f>AUG!D471</f>
        <v/>
      </c>
      <c r="F3970" s="52">
        <f>AUG!E471</f>
        <v/>
      </c>
      <c r="G3970" s="52">
        <f>AUG!F471</f>
        <v/>
      </c>
      <c r="H3970" s="52">
        <f>AUG!G471</f>
        <v/>
      </c>
      <c r="I3970" s="53">
        <f>AUG!H471</f>
        <v/>
      </c>
      <c r="J3970" s="53">
        <f>AUG!I471</f>
        <v/>
      </c>
      <c r="K3970" s="52">
        <f>AUG!J471</f>
        <v/>
      </c>
      <c r="L3970" s="52">
        <f>AUG!K471</f>
        <v/>
      </c>
      <c r="M3970" s="54">
        <f>AUG!L471</f>
        <v/>
      </c>
      <c r="N3970" s="52">
        <f>AUG!M471</f>
        <v/>
      </c>
      <c r="O3970" s="52">
        <f>AUG!N471</f>
        <v/>
      </c>
      <c r="P3970" s="52">
        <f>AUG!O471</f>
        <v/>
      </c>
      <c r="Q3970" s="52">
        <f>AUG!P471</f>
        <v/>
      </c>
      <c r="R3970" s="52">
        <f>AUG!Q471</f>
        <v/>
      </c>
      <c r="S3970" s="54">
        <f>S3969+IF(X3970=0,0,M3970)</f>
        <v/>
      </c>
      <c r="T3970" s="55">
        <f>MAX(T3969,S3970)</f>
        <v/>
      </c>
      <c r="U3970" s="56">
        <f>S3970-T3970</f>
        <v/>
      </c>
      <c r="V3970" s="55">
        <f>IFERROR(SUMIFS(DATABASE!$M$5:$M$6004,DATABASE!$B$5:$B$6004,B3970,DATABASE!$X$5:$X$6004,1),0)</f>
        <v/>
      </c>
      <c r="W3970" s="57">
        <f>IFERROR(COUNTIFS(DATABASE!$B$5:$B$6004,B3970,DATABASE!$X$5:$X$6004,1),0)</f>
        <v/>
      </c>
      <c r="X3970" s="58">
        <f>--AND(ISNUMBER(B3970),C3970&lt;&gt;"",L3970&lt;&gt;"",M3970&lt;&gt;"")</f>
        <v/>
      </c>
    </row>
    <row r="3971" ht="15" customHeight="1" s="111">
      <c r="A3971" s="42" t="inlineStr">
        <is>
          <t>AUG</t>
        </is>
      </c>
      <c r="B3971" s="43">
        <f>AUG!A472</f>
        <v/>
      </c>
      <c r="C3971" s="44">
        <f>AUG!B472</f>
        <v/>
      </c>
      <c r="D3971" s="44">
        <f>AUG!C472</f>
        <v/>
      </c>
      <c r="E3971" s="44">
        <f>AUG!D472</f>
        <v/>
      </c>
      <c r="F3971" s="44">
        <f>AUG!E472</f>
        <v/>
      </c>
      <c r="G3971" s="44">
        <f>AUG!F472</f>
        <v/>
      </c>
      <c r="H3971" s="44">
        <f>AUG!G472</f>
        <v/>
      </c>
      <c r="I3971" s="45">
        <f>AUG!H472</f>
        <v/>
      </c>
      <c r="J3971" s="45">
        <f>AUG!I472</f>
        <v/>
      </c>
      <c r="K3971" s="44">
        <f>AUG!J472</f>
        <v/>
      </c>
      <c r="L3971" s="44">
        <f>AUG!K472</f>
        <v/>
      </c>
      <c r="M3971" s="46">
        <f>AUG!L472</f>
        <v/>
      </c>
      <c r="N3971" s="44">
        <f>AUG!M472</f>
        <v/>
      </c>
      <c r="O3971" s="44">
        <f>AUG!N472</f>
        <v/>
      </c>
      <c r="P3971" s="44">
        <f>AUG!O472</f>
        <v/>
      </c>
      <c r="Q3971" s="44">
        <f>AUG!P472</f>
        <v/>
      </c>
      <c r="R3971" s="44">
        <f>AUG!Q472</f>
        <v/>
      </c>
      <c r="S3971" s="46">
        <f>S3970+IF(X3971=0,0,M3971)</f>
        <v/>
      </c>
      <c r="T3971" s="47">
        <f>MAX(T3970,S3971)</f>
        <v/>
      </c>
      <c r="U3971" s="48">
        <f>S3971-T3971</f>
        <v/>
      </c>
      <c r="V3971" s="47">
        <f>IFERROR(SUMIFS(DATABASE!$M$5:$M$6004,DATABASE!$B$5:$B$6004,B3971,DATABASE!$X$5:$X$6004,1),0)</f>
        <v/>
      </c>
      <c r="W3971" s="31">
        <f>IFERROR(COUNTIFS(DATABASE!$B$5:$B$6004,B3971,DATABASE!$X$5:$X$6004,1),0)</f>
        <v/>
      </c>
      <c r="X3971" s="49">
        <f>--AND(ISNUMBER(B3971),C3971&lt;&gt;"",L3971&lt;&gt;"",M3971&lt;&gt;"")</f>
        <v/>
      </c>
    </row>
    <row r="3972" ht="15" customHeight="1" s="111">
      <c r="A3972" s="50" t="inlineStr">
        <is>
          <t>AUG</t>
        </is>
      </c>
      <c r="B3972" s="51">
        <f>AUG!A473</f>
        <v/>
      </c>
      <c r="C3972" s="52">
        <f>AUG!B473</f>
        <v/>
      </c>
      <c r="D3972" s="52">
        <f>AUG!C473</f>
        <v/>
      </c>
      <c r="E3972" s="52">
        <f>AUG!D473</f>
        <v/>
      </c>
      <c r="F3972" s="52">
        <f>AUG!E473</f>
        <v/>
      </c>
      <c r="G3972" s="52">
        <f>AUG!F473</f>
        <v/>
      </c>
      <c r="H3972" s="52">
        <f>AUG!G473</f>
        <v/>
      </c>
      <c r="I3972" s="53">
        <f>AUG!H473</f>
        <v/>
      </c>
      <c r="J3972" s="53">
        <f>AUG!I473</f>
        <v/>
      </c>
      <c r="K3972" s="52">
        <f>AUG!J473</f>
        <v/>
      </c>
      <c r="L3972" s="52">
        <f>AUG!K473</f>
        <v/>
      </c>
      <c r="M3972" s="54">
        <f>AUG!L473</f>
        <v/>
      </c>
      <c r="N3972" s="52">
        <f>AUG!M473</f>
        <v/>
      </c>
      <c r="O3972" s="52">
        <f>AUG!N473</f>
        <v/>
      </c>
      <c r="P3972" s="52">
        <f>AUG!O473</f>
        <v/>
      </c>
      <c r="Q3972" s="52">
        <f>AUG!P473</f>
        <v/>
      </c>
      <c r="R3972" s="52">
        <f>AUG!Q473</f>
        <v/>
      </c>
      <c r="S3972" s="54">
        <f>S3971+IF(X3972=0,0,M3972)</f>
        <v/>
      </c>
      <c r="T3972" s="55">
        <f>MAX(T3971,S3972)</f>
        <v/>
      </c>
      <c r="U3972" s="56">
        <f>S3972-T3972</f>
        <v/>
      </c>
      <c r="V3972" s="55">
        <f>IFERROR(SUMIFS(DATABASE!$M$5:$M$6004,DATABASE!$B$5:$B$6004,B3972,DATABASE!$X$5:$X$6004,1),0)</f>
        <v/>
      </c>
      <c r="W3972" s="57">
        <f>IFERROR(COUNTIFS(DATABASE!$B$5:$B$6004,B3972,DATABASE!$X$5:$X$6004,1),0)</f>
        <v/>
      </c>
      <c r="X3972" s="58">
        <f>--AND(ISNUMBER(B3972),C3972&lt;&gt;"",L3972&lt;&gt;"",M3972&lt;&gt;"")</f>
        <v/>
      </c>
    </row>
    <row r="3973" ht="15" customHeight="1" s="111">
      <c r="A3973" s="42" t="inlineStr">
        <is>
          <t>AUG</t>
        </is>
      </c>
      <c r="B3973" s="43">
        <f>AUG!A474</f>
        <v/>
      </c>
      <c r="C3973" s="44">
        <f>AUG!B474</f>
        <v/>
      </c>
      <c r="D3973" s="44">
        <f>AUG!C474</f>
        <v/>
      </c>
      <c r="E3973" s="44">
        <f>AUG!D474</f>
        <v/>
      </c>
      <c r="F3973" s="44">
        <f>AUG!E474</f>
        <v/>
      </c>
      <c r="G3973" s="44">
        <f>AUG!F474</f>
        <v/>
      </c>
      <c r="H3973" s="44">
        <f>AUG!G474</f>
        <v/>
      </c>
      <c r="I3973" s="45">
        <f>AUG!H474</f>
        <v/>
      </c>
      <c r="J3973" s="45">
        <f>AUG!I474</f>
        <v/>
      </c>
      <c r="K3973" s="44">
        <f>AUG!J474</f>
        <v/>
      </c>
      <c r="L3973" s="44">
        <f>AUG!K474</f>
        <v/>
      </c>
      <c r="M3973" s="46">
        <f>AUG!L474</f>
        <v/>
      </c>
      <c r="N3973" s="44">
        <f>AUG!M474</f>
        <v/>
      </c>
      <c r="O3973" s="44">
        <f>AUG!N474</f>
        <v/>
      </c>
      <c r="P3973" s="44">
        <f>AUG!O474</f>
        <v/>
      </c>
      <c r="Q3973" s="44">
        <f>AUG!P474</f>
        <v/>
      </c>
      <c r="R3973" s="44">
        <f>AUG!Q474</f>
        <v/>
      </c>
      <c r="S3973" s="46">
        <f>S3972+IF(X3973=0,0,M3973)</f>
        <v/>
      </c>
      <c r="T3973" s="47">
        <f>MAX(T3972,S3973)</f>
        <v/>
      </c>
      <c r="U3973" s="48">
        <f>S3973-T3973</f>
        <v/>
      </c>
      <c r="V3973" s="47">
        <f>IFERROR(SUMIFS(DATABASE!$M$5:$M$6004,DATABASE!$B$5:$B$6004,B3973,DATABASE!$X$5:$X$6004,1),0)</f>
        <v/>
      </c>
      <c r="W3973" s="31">
        <f>IFERROR(COUNTIFS(DATABASE!$B$5:$B$6004,B3973,DATABASE!$X$5:$X$6004,1),0)</f>
        <v/>
      </c>
      <c r="X3973" s="49">
        <f>--AND(ISNUMBER(B3973),C3973&lt;&gt;"",L3973&lt;&gt;"",M3973&lt;&gt;"")</f>
        <v/>
      </c>
    </row>
    <row r="3974" ht="15" customHeight="1" s="111">
      <c r="A3974" s="50" t="inlineStr">
        <is>
          <t>AUG</t>
        </is>
      </c>
      <c r="B3974" s="51">
        <f>AUG!A475</f>
        <v/>
      </c>
      <c r="C3974" s="52">
        <f>AUG!B475</f>
        <v/>
      </c>
      <c r="D3974" s="52">
        <f>AUG!C475</f>
        <v/>
      </c>
      <c r="E3974" s="52">
        <f>AUG!D475</f>
        <v/>
      </c>
      <c r="F3974" s="52">
        <f>AUG!E475</f>
        <v/>
      </c>
      <c r="G3974" s="52">
        <f>AUG!F475</f>
        <v/>
      </c>
      <c r="H3974" s="52">
        <f>AUG!G475</f>
        <v/>
      </c>
      <c r="I3974" s="53">
        <f>AUG!H475</f>
        <v/>
      </c>
      <c r="J3974" s="53">
        <f>AUG!I475</f>
        <v/>
      </c>
      <c r="K3974" s="52">
        <f>AUG!J475</f>
        <v/>
      </c>
      <c r="L3974" s="52">
        <f>AUG!K475</f>
        <v/>
      </c>
      <c r="M3974" s="54">
        <f>AUG!L475</f>
        <v/>
      </c>
      <c r="N3974" s="52">
        <f>AUG!M475</f>
        <v/>
      </c>
      <c r="O3974" s="52">
        <f>AUG!N475</f>
        <v/>
      </c>
      <c r="P3974" s="52">
        <f>AUG!O475</f>
        <v/>
      </c>
      <c r="Q3974" s="52">
        <f>AUG!P475</f>
        <v/>
      </c>
      <c r="R3974" s="52">
        <f>AUG!Q475</f>
        <v/>
      </c>
      <c r="S3974" s="54">
        <f>S3973+IF(X3974=0,0,M3974)</f>
        <v/>
      </c>
      <c r="T3974" s="55">
        <f>MAX(T3973,S3974)</f>
        <v/>
      </c>
      <c r="U3974" s="56">
        <f>S3974-T3974</f>
        <v/>
      </c>
      <c r="V3974" s="55">
        <f>IFERROR(SUMIFS(DATABASE!$M$5:$M$6004,DATABASE!$B$5:$B$6004,B3974,DATABASE!$X$5:$X$6004,1),0)</f>
        <v/>
      </c>
      <c r="W3974" s="57">
        <f>IFERROR(COUNTIFS(DATABASE!$B$5:$B$6004,B3974,DATABASE!$X$5:$X$6004,1),0)</f>
        <v/>
      </c>
      <c r="X3974" s="58">
        <f>--AND(ISNUMBER(B3974),C3974&lt;&gt;"",L3974&lt;&gt;"",M3974&lt;&gt;"")</f>
        <v/>
      </c>
    </row>
    <row r="3975" ht="15" customHeight="1" s="111">
      <c r="A3975" s="42" t="inlineStr">
        <is>
          <t>AUG</t>
        </is>
      </c>
      <c r="B3975" s="43">
        <f>AUG!A476</f>
        <v/>
      </c>
      <c r="C3975" s="44">
        <f>AUG!B476</f>
        <v/>
      </c>
      <c r="D3975" s="44">
        <f>AUG!C476</f>
        <v/>
      </c>
      <c r="E3975" s="44">
        <f>AUG!D476</f>
        <v/>
      </c>
      <c r="F3975" s="44">
        <f>AUG!E476</f>
        <v/>
      </c>
      <c r="G3975" s="44">
        <f>AUG!F476</f>
        <v/>
      </c>
      <c r="H3975" s="44">
        <f>AUG!G476</f>
        <v/>
      </c>
      <c r="I3975" s="45">
        <f>AUG!H476</f>
        <v/>
      </c>
      <c r="J3975" s="45">
        <f>AUG!I476</f>
        <v/>
      </c>
      <c r="K3975" s="44">
        <f>AUG!J476</f>
        <v/>
      </c>
      <c r="L3975" s="44">
        <f>AUG!K476</f>
        <v/>
      </c>
      <c r="M3975" s="46">
        <f>AUG!L476</f>
        <v/>
      </c>
      <c r="N3975" s="44">
        <f>AUG!M476</f>
        <v/>
      </c>
      <c r="O3975" s="44">
        <f>AUG!N476</f>
        <v/>
      </c>
      <c r="P3975" s="44">
        <f>AUG!O476</f>
        <v/>
      </c>
      <c r="Q3975" s="44">
        <f>AUG!P476</f>
        <v/>
      </c>
      <c r="R3975" s="44">
        <f>AUG!Q476</f>
        <v/>
      </c>
      <c r="S3975" s="46">
        <f>S3974+IF(X3975=0,0,M3975)</f>
        <v/>
      </c>
      <c r="T3975" s="47">
        <f>MAX(T3974,S3975)</f>
        <v/>
      </c>
      <c r="U3975" s="48">
        <f>S3975-T3975</f>
        <v/>
      </c>
      <c r="V3975" s="47">
        <f>IFERROR(SUMIFS(DATABASE!$M$5:$M$6004,DATABASE!$B$5:$B$6004,B3975,DATABASE!$X$5:$X$6004,1),0)</f>
        <v/>
      </c>
      <c r="W3975" s="31">
        <f>IFERROR(COUNTIFS(DATABASE!$B$5:$B$6004,B3975,DATABASE!$X$5:$X$6004,1),0)</f>
        <v/>
      </c>
      <c r="X3975" s="49">
        <f>--AND(ISNUMBER(B3975),C3975&lt;&gt;"",L3975&lt;&gt;"",M3975&lt;&gt;"")</f>
        <v/>
      </c>
    </row>
    <row r="3976" ht="15" customHeight="1" s="111">
      <c r="A3976" s="50" t="inlineStr">
        <is>
          <t>AUG</t>
        </is>
      </c>
      <c r="B3976" s="51">
        <f>AUG!A477</f>
        <v/>
      </c>
      <c r="C3976" s="52">
        <f>AUG!B477</f>
        <v/>
      </c>
      <c r="D3976" s="52">
        <f>AUG!C477</f>
        <v/>
      </c>
      <c r="E3976" s="52">
        <f>AUG!D477</f>
        <v/>
      </c>
      <c r="F3976" s="52">
        <f>AUG!E477</f>
        <v/>
      </c>
      <c r="G3976" s="52">
        <f>AUG!F477</f>
        <v/>
      </c>
      <c r="H3976" s="52">
        <f>AUG!G477</f>
        <v/>
      </c>
      <c r="I3976" s="53">
        <f>AUG!H477</f>
        <v/>
      </c>
      <c r="J3976" s="53">
        <f>AUG!I477</f>
        <v/>
      </c>
      <c r="K3976" s="52">
        <f>AUG!J477</f>
        <v/>
      </c>
      <c r="L3976" s="52">
        <f>AUG!K477</f>
        <v/>
      </c>
      <c r="M3976" s="54">
        <f>AUG!L477</f>
        <v/>
      </c>
      <c r="N3976" s="52">
        <f>AUG!M477</f>
        <v/>
      </c>
      <c r="O3976" s="52">
        <f>AUG!N477</f>
        <v/>
      </c>
      <c r="P3976" s="52">
        <f>AUG!O477</f>
        <v/>
      </c>
      <c r="Q3976" s="52">
        <f>AUG!P477</f>
        <v/>
      </c>
      <c r="R3976" s="52">
        <f>AUG!Q477</f>
        <v/>
      </c>
      <c r="S3976" s="54">
        <f>S3975+IF(X3976=0,0,M3976)</f>
        <v/>
      </c>
      <c r="T3976" s="55">
        <f>MAX(T3975,S3976)</f>
        <v/>
      </c>
      <c r="U3976" s="56">
        <f>S3976-T3976</f>
        <v/>
      </c>
      <c r="V3976" s="55">
        <f>IFERROR(SUMIFS(DATABASE!$M$5:$M$6004,DATABASE!$B$5:$B$6004,B3976,DATABASE!$X$5:$X$6004,1),0)</f>
        <v/>
      </c>
      <c r="W3976" s="57">
        <f>IFERROR(COUNTIFS(DATABASE!$B$5:$B$6004,B3976,DATABASE!$X$5:$X$6004,1),0)</f>
        <v/>
      </c>
      <c r="X3976" s="58">
        <f>--AND(ISNUMBER(B3976),C3976&lt;&gt;"",L3976&lt;&gt;"",M3976&lt;&gt;"")</f>
        <v/>
      </c>
    </row>
    <row r="3977" ht="15" customHeight="1" s="111">
      <c r="A3977" s="42" t="inlineStr">
        <is>
          <t>AUG</t>
        </is>
      </c>
      <c r="B3977" s="43">
        <f>AUG!A478</f>
        <v/>
      </c>
      <c r="C3977" s="44">
        <f>AUG!B478</f>
        <v/>
      </c>
      <c r="D3977" s="44">
        <f>AUG!C478</f>
        <v/>
      </c>
      <c r="E3977" s="44">
        <f>AUG!D478</f>
        <v/>
      </c>
      <c r="F3977" s="44">
        <f>AUG!E478</f>
        <v/>
      </c>
      <c r="G3977" s="44">
        <f>AUG!F478</f>
        <v/>
      </c>
      <c r="H3977" s="44">
        <f>AUG!G478</f>
        <v/>
      </c>
      <c r="I3977" s="45">
        <f>AUG!H478</f>
        <v/>
      </c>
      <c r="J3977" s="45">
        <f>AUG!I478</f>
        <v/>
      </c>
      <c r="K3977" s="44">
        <f>AUG!J478</f>
        <v/>
      </c>
      <c r="L3977" s="44">
        <f>AUG!K478</f>
        <v/>
      </c>
      <c r="M3977" s="46">
        <f>AUG!L478</f>
        <v/>
      </c>
      <c r="N3977" s="44">
        <f>AUG!M478</f>
        <v/>
      </c>
      <c r="O3977" s="44">
        <f>AUG!N478</f>
        <v/>
      </c>
      <c r="P3977" s="44">
        <f>AUG!O478</f>
        <v/>
      </c>
      <c r="Q3977" s="44">
        <f>AUG!P478</f>
        <v/>
      </c>
      <c r="R3977" s="44">
        <f>AUG!Q478</f>
        <v/>
      </c>
      <c r="S3977" s="46">
        <f>S3976+IF(X3977=0,0,M3977)</f>
        <v/>
      </c>
      <c r="T3977" s="47">
        <f>MAX(T3976,S3977)</f>
        <v/>
      </c>
      <c r="U3977" s="48">
        <f>S3977-T3977</f>
        <v/>
      </c>
      <c r="V3977" s="47">
        <f>IFERROR(SUMIFS(DATABASE!$M$5:$M$6004,DATABASE!$B$5:$B$6004,B3977,DATABASE!$X$5:$X$6004,1),0)</f>
        <v/>
      </c>
      <c r="W3977" s="31">
        <f>IFERROR(COUNTIFS(DATABASE!$B$5:$B$6004,B3977,DATABASE!$X$5:$X$6004,1),0)</f>
        <v/>
      </c>
      <c r="X3977" s="49">
        <f>--AND(ISNUMBER(B3977),C3977&lt;&gt;"",L3977&lt;&gt;"",M3977&lt;&gt;"")</f>
        <v/>
      </c>
    </row>
    <row r="3978" ht="15" customHeight="1" s="111">
      <c r="A3978" s="50" t="inlineStr">
        <is>
          <t>AUG</t>
        </is>
      </c>
      <c r="B3978" s="51">
        <f>AUG!A479</f>
        <v/>
      </c>
      <c r="C3978" s="52">
        <f>AUG!B479</f>
        <v/>
      </c>
      <c r="D3978" s="52">
        <f>AUG!C479</f>
        <v/>
      </c>
      <c r="E3978" s="52">
        <f>AUG!D479</f>
        <v/>
      </c>
      <c r="F3978" s="52">
        <f>AUG!E479</f>
        <v/>
      </c>
      <c r="G3978" s="52">
        <f>AUG!F479</f>
        <v/>
      </c>
      <c r="H3978" s="52">
        <f>AUG!G479</f>
        <v/>
      </c>
      <c r="I3978" s="53">
        <f>AUG!H479</f>
        <v/>
      </c>
      <c r="J3978" s="53">
        <f>AUG!I479</f>
        <v/>
      </c>
      <c r="K3978" s="52">
        <f>AUG!J479</f>
        <v/>
      </c>
      <c r="L3978" s="52">
        <f>AUG!K479</f>
        <v/>
      </c>
      <c r="M3978" s="54">
        <f>AUG!L479</f>
        <v/>
      </c>
      <c r="N3978" s="52">
        <f>AUG!M479</f>
        <v/>
      </c>
      <c r="O3978" s="52">
        <f>AUG!N479</f>
        <v/>
      </c>
      <c r="P3978" s="52">
        <f>AUG!O479</f>
        <v/>
      </c>
      <c r="Q3978" s="52">
        <f>AUG!P479</f>
        <v/>
      </c>
      <c r="R3978" s="52">
        <f>AUG!Q479</f>
        <v/>
      </c>
      <c r="S3978" s="54">
        <f>S3977+IF(X3978=0,0,M3978)</f>
        <v/>
      </c>
      <c r="T3978" s="55">
        <f>MAX(T3977,S3978)</f>
        <v/>
      </c>
      <c r="U3978" s="56">
        <f>S3978-T3978</f>
        <v/>
      </c>
      <c r="V3978" s="55">
        <f>IFERROR(SUMIFS(DATABASE!$M$5:$M$6004,DATABASE!$B$5:$B$6004,B3978,DATABASE!$X$5:$X$6004,1),0)</f>
        <v/>
      </c>
      <c r="W3978" s="57">
        <f>IFERROR(COUNTIFS(DATABASE!$B$5:$B$6004,B3978,DATABASE!$X$5:$X$6004,1),0)</f>
        <v/>
      </c>
      <c r="X3978" s="58">
        <f>--AND(ISNUMBER(B3978),C3978&lt;&gt;"",L3978&lt;&gt;"",M3978&lt;&gt;"")</f>
        <v/>
      </c>
    </row>
    <row r="3979" ht="15" customHeight="1" s="111">
      <c r="A3979" s="42" t="inlineStr">
        <is>
          <t>AUG</t>
        </is>
      </c>
      <c r="B3979" s="43">
        <f>AUG!A480</f>
        <v/>
      </c>
      <c r="C3979" s="44">
        <f>AUG!B480</f>
        <v/>
      </c>
      <c r="D3979" s="44">
        <f>AUG!C480</f>
        <v/>
      </c>
      <c r="E3979" s="44">
        <f>AUG!D480</f>
        <v/>
      </c>
      <c r="F3979" s="44">
        <f>AUG!E480</f>
        <v/>
      </c>
      <c r="G3979" s="44">
        <f>AUG!F480</f>
        <v/>
      </c>
      <c r="H3979" s="44">
        <f>AUG!G480</f>
        <v/>
      </c>
      <c r="I3979" s="45">
        <f>AUG!H480</f>
        <v/>
      </c>
      <c r="J3979" s="45">
        <f>AUG!I480</f>
        <v/>
      </c>
      <c r="K3979" s="44">
        <f>AUG!J480</f>
        <v/>
      </c>
      <c r="L3979" s="44">
        <f>AUG!K480</f>
        <v/>
      </c>
      <c r="M3979" s="46">
        <f>AUG!L480</f>
        <v/>
      </c>
      <c r="N3979" s="44">
        <f>AUG!M480</f>
        <v/>
      </c>
      <c r="O3979" s="44">
        <f>AUG!N480</f>
        <v/>
      </c>
      <c r="P3979" s="44">
        <f>AUG!O480</f>
        <v/>
      </c>
      <c r="Q3979" s="44">
        <f>AUG!P480</f>
        <v/>
      </c>
      <c r="R3979" s="44">
        <f>AUG!Q480</f>
        <v/>
      </c>
      <c r="S3979" s="46">
        <f>S3978+IF(X3979=0,0,M3979)</f>
        <v/>
      </c>
      <c r="T3979" s="47">
        <f>MAX(T3978,S3979)</f>
        <v/>
      </c>
      <c r="U3979" s="48">
        <f>S3979-T3979</f>
        <v/>
      </c>
      <c r="V3979" s="47">
        <f>IFERROR(SUMIFS(DATABASE!$M$5:$M$6004,DATABASE!$B$5:$B$6004,B3979,DATABASE!$X$5:$X$6004,1),0)</f>
        <v/>
      </c>
      <c r="W3979" s="31">
        <f>IFERROR(COUNTIFS(DATABASE!$B$5:$B$6004,B3979,DATABASE!$X$5:$X$6004,1),0)</f>
        <v/>
      </c>
      <c r="X3979" s="49">
        <f>--AND(ISNUMBER(B3979),C3979&lt;&gt;"",L3979&lt;&gt;"",M3979&lt;&gt;"")</f>
        <v/>
      </c>
    </row>
    <row r="3980" ht="15" customHeight="1" s="111">
      <c r="A3980" s="50" t="inlineStr">
        <is>
          <t>AUG</t>
        </is>
      </c>
      <c r="B3980" s="51">
        <f>AUG!A481</f>
        <v/>
      </c>
      <c r="C3980" s="52">
        <f>AUG!B481</f>
        <v/>
      </c>
      <c r="D3980" s="52">
        <f>AUG!C481</f>
        <v/>
      </c>
      <c r="E3980" s="52">
        <f>AUG!D481</f>
        <v/>
      </c>
      <c r="F3980" s="52">
        <f>AUG!E481</f>
        <v/>
      </c>
      <c r="G3980" s="52">
        <f>AUG!F481</f>
        <v/>
      </c>
      <c r="H3980" s="52">
        <f>AUG!G481</f>
        <v/>
      </c>
      <c r="I3980" s="53">
        <f>AUG!H481</f>
        <v/>
      </c>
      <c r="J3980" s="53">
        <f>AUG!I481</f>
        <v/>
      </c>
      <c r="K3980" s="52">
        <f>AUG!J481</f>
        <v/>
      </c>
      <c r="L3980" s="52">
        <f>AUG!K481</f>
        <v/>
      </c>
      <c r="M3980" s="54">
        <f>AUG!L481</f>
        <v/>
      </c>
      <c r="N3980" s="52">
        <f>AUG!M481</f>
        <v/>
      </c>
      <c r="O3980" s="52">
        <f>AUG!N481</f>
        <v/>
      </c>
      <c r="P3980" s="52">
        <f>AUG!O481</f>
        <v/>
      </c>
      <c r="Q3980" s="52">
        <f>AUG!P481</f>
        <v/>
      </c>
      <c r="R3980" s="52">
        <f>AUG!Q481</f>
        <v/>
      </c>
      <c r="S3980" s="54">
        <f>S3979+IF(X3980=0,0,M3980)</f>
        <v/>
      </c>
      <c r="T3980" s="55">
        <f>MAX(T3979,S3980)</f>
        <v/>
      </c>
      <c r="U3980" s="56">
        <f>S3980-T3980</f>
        <v/>
      </c>
      <c r="V3980" s="55">
        <f>IFERROR(SUMIFS(DATABASE!$M$5:$M$6004,DATABASE!$B$5:$B$6004,B3980,DATABASE!$X$5:$X$6004,1),0)</f>
        <v/>
      </c>
      <c r="W3980" s="57">
        <f>IFERROR(COUNTIFS(DATABASE!$B$5:$B$6004,B3980,DATABASE!$X$5:$X$6004,1),0)</f>
        <v/>
      </c>
      <c r="X3980" s="58">
        <f>--AND(ISNUMBER(B3980),C3980&lt;&gt;"",L3980&lt;&gt;"",M3980&lt;&gt;"")</f>
        <v/>
      </c>
    </row>
    <row r="3981" ht="15" customHeight="1" s="111">
      <c r="A3981" s="42" t="inlineStr">
        <is>
          <t>AUG</t>
        </is>
      </c>
      <c r="B3981" s="43">
        <f>AUG!A482</f>
        <v/>
      </c>
      <c r="C3981" s="44">
        <f>AUG!B482</f>
        <v/>
      </c>
      <c r="D3981" s="44">
        <f>AUG!C482</f>
        <v/>
      </c>
      <c r="E3981" s="44">
        <f>AUG!D482</f>
        <v/>
      </c>
      <c r="F3981" s="44">
        <f>AUG!E482</f>
        <v/>
      </c>
      <c r="G3981" s="44">
        <f>AUG!F482</f>
        <v/>
      </c>
      <c r="H3981" s="44">
        <f>AUG!G482</f>
        <v/>
      </c>
      <c r="I3981" s="45">
        <f>AUG!H482</f>
        <v/>
      </c>
      <c r="J3981" s="45">
        <f>AUG!I482</f>
        <v/>
      </c>
      <c r="K3981" s="44">
        <f>AUG!J482</f>
        <v/>
      </c>
      <c r="L3981" s="44">
        <f>AUG!K482</f>
        <v/>
      </c>
      <c r="M3981" s="46">
        <f>AUG!L482</f>
        <v/>
      </c>
      <c r="N3981" s="44">
        <f>AUG!M482</f>
        <v/>
      </c>
      <c r="O3981" s="44">
        <f>AUG!N482</f>
        <v/>
      </c>
      <c r="P3981" s="44">
        <f>AUG!O482</f>
        <v/>
      </c>
      <c r="Q3981" s="44">
        <f>AUG!P482</f>
        <v/>
      </c>
      <c r="R3981" s="44">
        <f>AUG!Q482</f>
        <v/>
      </c>
      <c r="S3981" s="46">
        <f>S3980+IF(X3981=0,0,M3981)</f>
        <v/>
      </c>
      <c r="T3981" s="47">
        <f>MAX(T3980,S3981)</f>
        <v/>
      </c>
      <c r="U3981" s="48">
        <f>S3981-T3981</f>
        <v/>
      </c>
      <c r="V3981" s="47">
        <f>IFERROR(SUMIFS(DATABASE!$M$5:$M$6004,DATABASE!$B$5:$B$6004,B3981,DATABASE!$X$5:$X$6004,1),0)</f>
        <v/>
      </c>
      <c r="W3981" s="31">
        <f>IFERROR(COUNTIFS(DATABASE!$B$5:$B$6004,B3981,DATABASE!$X$5:$X$6004,1),0)</f>
        <v/>
      </c>
      <c r="X3981" s="49">
        <f>--AND(ISNUMBER(B3981),C3981&lt;&gt;"",L3981&lt;&gt;"",M3981&lt;&gt;"")</f>
        <v/>
      </c>
    </row>
    <row r="3982" ht="15" customHeight="1" s="111">
      <c r="A3982" s="50" t="inlineStr">
        <is>
          <t>AUG</t>
        </is>
      </c>
      <c r="B3982" s="51">
        <f>AUG!A483</f>
        <v/>
      </c>
      <c r="C3982" s="52">
        <f>AUG!B483</f>
        <v/>
      </c>
      <c r="D3982" s="52">
        <f>AUG!C483</f>
        <v/>
      </c>
      <c r="E3982" s="52">
        <f>AUG!D483</f>
        <v/>
      </c>
      <c r="F3982" s="52">
        <f>AUG!E483</f>
        <v/>
      </c>
      <c r="G3982" s="52">
        <f>AUG!F483</f>
        <v/>
      </c>
      <c r="H3982" s="52">
        <f>AUG!G483</f>
        <v/>
      </c>
      <c r="I3982" s="53">
        <f>AUG!H483</f>
        <v/>
      </c>
      <c r="J3982" s="53">
        <f>AUG!I483</f>
        <v/>
      </c>
      <c r="K3982" s="52">
        <f>AUG!J483</f>
        <v/>
      </c>
      <c r="L3982" s="52">
        <f>AUG!K483</f>
        <v/>
      </c>
      <c r="M3982" s="54">
        <f>AUG!L483</f>
        <v/>
      </c>
      <c r="N3982" s="52">
        <f>AUG!M483</f>
        <v/>
      </c>
      <c r="O3982" s="52">
        <f>AUG!N483</f>
        <v/>
      </c>
      <c r="P3982" s="52">
        <f>AUG!O483</f>
        <v/>
      </c>
      <c r="Q3982" s="52">
        <f>AUG!P483</f>
        <v/>
      </c>
      <c r="R3982" s="52">
        <f>AUG!Q483</f>
        <v/>
      </c>
      <c r="S3982" s="54">
        <f>S3981+IF(X3982=0,0,M3982)</f>
        <v/>
      </c>
      <c r="T3982" s="55">
        <f>MAX(T3981,S3982)</f>
        <v/>
      </c>
      <c r="U3982" s="56">
        <f>S3982-T3982</f>
        <v/>
      </c>
      <c r="V3982" s="55">
        <f>IFERROR(SUMIFS(DATABASE!$M$5:$M$6004,DATABASE!$B$5:$B$6004,B3982,DATABASE!$X$5:$X$6004,1),0)</f>
        <v/>
      </c>
      <c r="W3982" s="57">
        <f>IFERROR(COUNTIFS(DATABASE!$B$5:$B$6004,B3982,DATABASE!$X$5:$X$6004,1),0)</f>
        <v/>
      </c>
      <c r="X3982" s="58">
        <f>--AND(ISNUMBER(B3982),C3982&lt;&gt;"",L3982&lt;&gt;"",M3982&lt;&gt;"")</f>
        <v/>
      </c>
    </row>
    <row r="3983" ht="15" customHeight="1" s="111">
      <c r="A3983" s="42" t="inlineStr">
        <is>
          <t>AUG</t>
        </is>
      </c>
      <c r="B3983" s="43">
        <f>AUG!A484</f>
        <v/>
      </c>
      <c r="C3983" s="44">
        <f>AUG!B484</f>
        <v/>
      </c>
      <c r="D3983" s="44">
        <f>AUG!C484</f>
        <v/>
      </c>
      <c r="E3983" s="44">
        <f>AUG!D484</f>
        <v/>
      </c>
      <c r="F3983" s="44">
        <f>AUG!E484</f>
        <v/>
      </c>
      <c r="G3983" s="44">
        <f>AUG!F484</f>
        <v/>
      </c>
      <c r="H3983" s="44">
        <f>AUG!G484</f>
        <v/>
      </c>
      <c r="I3983" s="45">
        <f>AUG!H484</f>
        <v/>
      </c>
      <c r="J3983" s="45">
        <f>AUG!I484</f>
        <v/>
      </c>
      <c r="K3983" s="44">
        <f>AUG!J484</f>
        <v/>
      </c>
      <c r="L3983" s="44">
        <f>AUG!K484</f>
        <v/>
      </c>
      <c r="M3983" s="46">
        <f>AUG!L484</f>
        <v/>
      </c>
      <c r="N3983" s="44">
        <f>AUG!M484</f>
        <v/>
      </c>
      <c r="O3983" s="44">
        <f>AUG!N484</f>
        <v/>
      </c>
      <c r="P3983" s="44">
        <f>AUG!O484</f>
        <v/>
      </c>
      <c r="Q3983" s="44">
        <f>AUG!P484</f>
        <v/>
      </c>
      <c r="R3983" s="44">
        <f>AUG!Q484</f>
        <v/>
      </c>
      <c r="S3983" s="46">
        <f>S3982+IF(X3983=0,0,M3983)</f>
        <v/>
      </c>
      <c r="T3983" s="47">
        <f>MAX(T3982,S3983)</f>
        <v/>
      </c>
      <c r="U3983" s="48">
        <f>S3983-T3983</f>
        <v/>
      </c>
      <c r="V3983" s="47">
        <f>IFERROR(SUMIFS(DATABASE!$M$5:$M$6004,DATABASE!$B$5:$B$6004,B3983,DATABASE!$X$5:$X$6004,1),0)</f>
        <v/>
      </c>
      <c r="W3983" s="31">
        <f>IFERROR(COUNTIFS(DATABASE!$B$5:$B$6004,B3983,DATABASE!$X$5:$X$6004,1),0)</f>
        <v/>
      </c>
      <c r="X3983" s="49">
        <f>--AND(ISNUMBER(B3983),C3983&lt;&gt;"",L3983&lt;&gt;"",M3983&lt;&gt;"")</f>
        <v/>
      </c>
    </row>
    <row r="3984" ht="15" customHeight="1" s="111">
      <c r="A3984" s="50" t="inlineStr">
        <is>
          <t>AUG</t>
        </is>
      </c>
      <c r="B3984" s="51">
        <f>AUG!A485</f>
        <v/>
      </c>
      <c r="C3984" s="52">
        <f>AUG!B485</f>
        <v/>
      </c>
      <c r="D3984" s="52">
        <f>AUG!C485</f>
        <v/>
      </c>
      <c r="E3984" s="52">
        <f>AUG!D485</f>
        <v/>
      </c>
      <c r="F3984" s="52">
        <f>AUG!E485</f>
        <v/>
      </c>
      <c r="G3984" s="52">
        <f>AUG!F485</f>
        <v/>
      </c>
      <c r="H3984" s="52">
        <f>AUG!G485</f>
        <v/>
      </c>
      <c r="I3984" s="53">
        <f>AUG!H485</f>
        <v/>
      </c>
      <c r="J3984" s="53">
        <f>AUG!I485</f>
        <v/>
      </c>
      <c r="K3984" s="52">
        <f>AUG!J485</f>
        <v/>
      </c>
      <c r="L3984" s="52">
        <f>AUG!K485</f>
        <v/>
      </c>
      <c r="M3984" s="54">
        <f>AUG!L485</f>
        <v/>
      </c>
      <c r="N3984" s="52">
        <f>AUG!M485</f>
        <v/>
      </c>
      <c r="O3984" s="52">
        <f>AUG!N485</f>
        <v/>
      </c>
      <c r="P3984" s="52">
        <f>AUG!O485</f>
        <v/>
      </c>
      <c r="Q3984" s="52">
        <f>AUG!P485</f>
        <v/>
      </c>
      <c r="R3984" s="52">
        <f>AUG!Q485</f>
        <v/>
      </c>
      <c r="S3984" s="54">
        <f>S3983+IF(X3984=0,0,M3984)</f>
        <v/>
      </c>
      <c r="T3984" s="55">
        <f>MAX(T3983,S3984)</f>
        <v/>
      </c>
      <c r="U3984" s="56">
        <f>S3984-T3984</f>
        <v/>
      </c>
      <c r="V3984" s="55">
        <f>IFERROR(SUMIFS(DATABASE!$M$5:$M$6004,DATABASE!$B$5:$B$6004,B3984,DATABASE!$X$5:$X$6004,1),0)</f>
        <v/>
      </c>
      <c r="W3984" s="57">
        <f>IFERROR(COUNTIFS(DATABASE!$B$5:$B$6004,B3984,DATABASE!$X$5:$X$6004,1),0)</f>
        <v/>
      </c>
      <c r="X3984" s="58">
        <f>--AND(ISNUMBER(B3984),C3984&lt;&gt;"",L3984&lt;&gt;"",M3984&lt;&gt;"")</f>
        <v/>
      </c>
    </row>
    <row r="3985" ht="15" customHeight="1" s="111">
      <c r="A3985" s="42" t="inlineStr">
        <is>
          <t>AUG</t>
        </is>
      </c>
      <c r="B3985" s="43">
        <f>AUG!A486</f>
        <v/>
      </c>
      <c r="C3985" s="44">
        <f>AUG!B486</f>
        <v/>
      </c>
      <c r="D3985" s="44">
        <f>AUG!C486</f>
        <v/>
      </c>
      <c r="E3985" s="44">
        <f>AUG!D486</f>
        <v/>
      </c>
      <c r="F3985" s="44">
        <f>AUG!E486</f>
        <v/>
      </c>
      <c r="G3985" s="44">
        <f>AUG!F486</f>
        <v/>
      </c>
      <c r="H3985" s="44">
        <f>AUG!G486</f>
        <v/>
      </c>
      <c r="I3985" s="45">
        <f>AUG!H486</f>
        <v/>
      </c>
      <c r="J3985" s="45">
        <f>AUG!I486</f>
        <v/>
      </c>
      <c r="K3985" s="44">
        <f>AUG!J486</f>
        <v/>
      </c>
      <c r="L3985" s="44">
        <f>AUG!K486</f>
        <v/>
      </c>
      <c r="M3985" s="46">
        <f>AUG!L486</f>
        <v/>
      </c>
      <c r="N3985" s="44">
        <f>AUG!M486</f>
        <v/>
      </c>
      <c r="O3985" s="44">
        <f>AUG!N486</f>
        <v/>
      </c>
      <c r="P3985" s="44">
        <f>AUG!O486</f>
        <v/>
      </c>
      <c r="Q3985" s="44">
        <f>AUG!P486</f>
        <v/>
      </c>
      <c r="R3985" s="44">
        <f>AUG!Q486</f>
        <v/>
      </c>
      <c r="S3985" s="46">
        <f>S3984+IF(X3985=0,0,M3985)</f>
        <v/>
      </c>
      <c r="T3985" s="47">
        <f>MAX(T3984,S3985)</f>
        <v/>
      </c>
      <c r="U3985" s="48">
        <f>S3985-T3985</f>
        <v/>
      </c>
      <c r="V3985" s="47">
        <f>IFERROR(SUMIFS(DATABASE!$M$5:$M$6004,DATABASE!$B$5:$B$6004,B3985,DATABASE!$X$5:$X$6004,1),0)</f>
        <v/>
      </c>
      <c r="W3985" s="31">
        <f>IFERROR(COUNTIFS(DATABASE!$B$5:$B$6004,B3985,DATABASE!$X$5:$X$6004,1),0)</f>
        <v/>
      </c>
      <c r="X3985" s="49">
        <f>--AND(ISNUMBER(B3985),C3985&lt;&gt;"",L3985&lt;&gt;"",M3985&lt;&gt;"")</f>
        <v/>
      </c>
    </row>
    <row r="3986" ht="15" customHeight="1" s="111">
      <c r="A3986" s="50" t="inlineStr">
        <is>
          <t>AUG</t>
        </is>
      </c>
      <c r="B3986" s="51">
        <f>AUG!A487</f>
        <v/>
      </c>
      <c r="C3986" s="52">
        <f>AUG!B487</f>
        <v/>
      </c>
      <c r="D3986" s="52">
        <f>AUG!C487</f>
        <v/>
      </c>
      <c r="E3986" s="52">
        <f>AUG!D487</f>
        <v/>
      </c>
      <c r="F3986" s="52">
        <f>AUG!E487</f>
        <v/>
      </c>
      <c r="G3986" s="52">
        <f>AUG!F487</f>
        <v/>
      </c>
      <c r="H3986" s="52">
        <f>AUG!G487</f>
        <v/>
      </c>
      <c r="I3986" s="53">
        <f>AUG!H487</f>
        <v/>
      </c>
      <c r="J3986" s="53">
        <f>AUG!I487</f>
        <v/>
      </c>
      <c r="K3986" s="52">
        <f>AUG!J487</f>
        <v/>
      </c>
      <c r="L3986" s="52">
        <f>AUG!K487</f>
        <v/>
      </c>
      <c r="M3986" s="54">
        <f>AUG!L487</f>
        <v/>
      </c>
      <c r="N3986" s="52">
        <f>AUG!M487</f>
        <v/>
      </c>
      <c r="O3986" s="52">
        <f>AUG!N487</f>
        <v/>
      </c>
      <c r="P3986" s="52">
        <f>AUG!O487</f>
        <v/>
      </c>
      <c r="Q3986" s="52">
        <f>AUG!P487</f>
        <v/>
      </c>
      <c r="R3986" s="52">
        <f>AUG!Q487</f>
        <v/>
      </c>
      <c r="S3986" s="54">
        <f>S3985+IF(X3986=0,0,M3986)</f>
        <v/>
      </c>
      <c r="T3986" s="55">
        <f>MAX(T3985,S3986)</f>
        <v/>
      </c>
      <c r="U3986" s="56">
        <f>S3986-T3986</f>
        <v/>
      </c>
      <c r="V3986" s="55">
        <f>IFERROR(SUMIFS(DATABASE!$M$5:$M$6004,DATABASE!$B$5:$B$6004,B3986,DATABASE!$X$5:$X$6004,1),0)</f>
        <v/>
      </c>
      <c r="W3986" s="57">
        <f>IFERROR(COUNTIFS(DATABASE!$B$5:$B$6004,B3986,DATABASE!$X$5:$X$6004,1),0)</f>
        <v/>
      </c>
      <c r="X3986" s="58">
        <f>--AND(ISNUMBER(B3986),C3986&lt;&gt;"",L3986&lt;&gt;"",M3986&lt;&gt;"")</f>
        <v/>
      </c>
    </row>
    <row r="3987" ht="15" customHeight="1" s="111">
      <c r="A3987" s="42" t="inlineStr">
        <is>
          <t>AUG</t>
        </is>
      </c>
      <c r="B3987" s="43">
        <f>AUG!A488</f>
        <v/>
      </c>
      <c r="C3987" s="44">
        <f>AUG!B488</f>
        <v/>
      </c>
      <c r="D3987" s="44">
        <f>AUG!C488</f>
        <v/>
      </c>
      <c r="E3987" s="44">
        <f>AUG!D488</f>
        <v/>
      </c>
      <c r="F3987" s="44">
        <f>AUG!E488</f>
        <v/>
      </c>
      <c r="G3987" s="44">
        <f>AUG!F488</f>
        <v/>
      </c>
      <c r="H3987" s="44">
        <f>AUG!G488</f>
        <v/>
      </c>
      <c r="I3987" s="45">
        <f>AUG!H488</f>
        <v/>
      </c>
      <c r="J3987" s="45">
        <f>AUG!I488</f>
        <v/>
      </c>
      <c r="K3987" s="44">
        <f>AUG!J488</f>
        <v/>
      </c>
      <c r="L3987" s="44">
        <f>AUG!K488</f>
        <v/>
      </c>
      <c r="M3987" s="46">
        <f>AUG!L488</f>
        <v/>
      </c>
      <c r="N3987" s="44">
        <f>AUG!M488</f>
        <v/>
      </c>
      <c r="O3987" s="44">
        <f>AUG!N488</f>
        <v/>
      </c>
      <c r="P3987" s="44">
        <f>AUG!O488</f>
        <v/>
      </c>
      <c r="Q3987" s="44">
        <f>AUG!P488</f>
        <v/>
      </c>
      <c r="R3987" s="44">
        <f>AUG!Q488</f>
        <v/>
      </c>
      <c r="S3987" s="46">
        <f>S3986+IF(X3987=0,0,M3987)</f>
        <v/>
      </c>
      <c r="T3987" s="47">
        <f>MAX(T3986,S3987)</f>
        <v/>
      </c>
      <c r="U3987" s="48">
        <f>S3987-T3987</f>
        <v/>
      </c>
      <c r="V3987" s="47">
        <f>IFERROR(SUMIFS(DATABASE!$M$5:$M$6004,DATABASE!$B$5:$B$6004,B3987,DATABASE!$X$5:$X$6004,1),0)</f>
        <v/>
      </c>
      <c r="W3987" s="31">
        <f>IFERROR(COUNTIFS(DATABASE!$B$5:$B$6004,B3987,DATABASE!$X$5:$X$6004,1),0)</f>
        <v/>
      </c>
      <c r="X3987" s="49">
        <f>--AND(ISNUMBER(B3987),C3987&lt;&gt;"",L3987&lt;&gt;"",M3987&lt;&gt;"")</f>
        <v/>
      </c>
    </row>
    <row r="3988" ht="15" customHeight="1" s="111">
      <c r="A3988" s="50" t="inlineStr">
        <is>
          <t>AUG</t>
        </is>
      </c>
      <c r="B3988" s="51">
        <f>AUG!A489</f>
        <v/>
      </c>
      <c r="C3988" s="52">
        <f>AUG!B489</f>
        <v/>
      </c>
      <c r="D3988" s="52">
        <f>AUG!C489</f>
        <v/>
      </c>
      <c r="E3988" s="52">
        <f>AUG!D489</f>
        <v/>
      </c>
      <c r="F3988" s="52">
        <f>AUG!E489</f>
        <v/>
      </c>
      <c r="G3988" s="52">
        <f>AUG!F489</f>
        <v/>
      </c>
      <c r="H3988" s="52">
        <f>AUG!G489</f>
        <v/>
      </c>
      <c r="I3988" s="53">
        <f>AUG!H489</f>
        <v/>
      </c>
      <c r="J3988" s="53">
        <f>AUG!I489</f>
        <v/>
      </c>
      <c r="K3988" s="52">
        <f>AUG!J489</f>
        <v/>
      </c>
      <c r="L3988" s="52">
        <f>AUG!K489</f>
        <v/>
      </c>
      <c r="M3988" s="54">
        <f>AUG!L489</f>
        <v/>
      </c>
      <c r="N3988" s="52">
        <f>AUG!M489</f>
        <v/>
      </c>
      <c r="O3988" s="52">
        <f>AUG!N489</f>
        <v/>
      </c>
      <c r="P3988" s="52">
        <f>AUG!O489</f>
        <v/>
      </c>
      <c r="Q3988" s="52">
        <f>AUG!P489</f>
        <v/>
      </c>
      <c r="R3988" s="52">
        <f>AUG!Q489</f>
        <v/>
      </c>
      <c r="S3988" s="54">
        <f>S3987+IF(X3988=0,0,M3988)</f>
        <v/>
      </c>
      <c r="T3988" s="55">
        <f>MAX(T3987,S3988)</f>
        <v/>
      </c>
      <c r="U3988" s="56">
        <f>S3988-T3988</f>
        <v/>
      </c>
      <c r="V3988" s="55">
        <f>IFERROR(SUMIFS(DATABASE!$M$5:$M$6004,DATABASE!$B$5:$B$6004,B3988,DATABASE!$X$5:$X$6004,1),0)</f>
        <v/>
      </c>
      <c r="W3988" s="57">
        <f>IFERROR(COUNTIFS(DATABASE!$B$5:$B$6004,B3988,DATABASE!$X$5:$X$6004,1),0)</f>
        <v/>
      </c>
      <c r="X3988" s="58">
        <f>--AND(ISNUMBER(B3988),C3988&lt;&gt;"",L3988&lt;&gt;"",M3988&lt;&gt;"")</f>
        <v/>
      </c>
    </row>
    <row r="3989" ht="15" customHeight="1" s="111">
      <c r="A3989" s="42" t="inlineStr">
        <is>
          <t>AUG</t>
        </is>
      </c>
      <c r="B3989" s="43">
        <f>AUG!A490</f>
        <v/>
      </c>
      <c r="C3989" s="44">
        <f>AUG!B490</f>
        <v/>
      </c>
      <c r="D3989" s="44">
        <f>AUG!C490</f>
        <v/>
      </c>
      <c r="E3989" s="44">
        <f>AUG!D490</f>
        <v/>
      </c>
      <c r="F3989" s="44">
        <f>AUG!E490</f>
        <v/>
      </c>
      <c r="G3989" s="44">
        <f>AUG!F490</f>
        <v/>
      </c>
      <c r="H3989" s="44">
        <f>AUG!G490</f>
        <v/>
      </c>
      <c r="I3989" s="45">
        <f>AUG!H490</f>
        <v/>
      </c>
      <c r="J3989" s="45">
        <f>AUG!I490</f>
        <v/>
      </c>
      <c r="K3989" s="44">
        <f>AUG!J490</f>
        <v/>
      </c>
      <c r="L3989" s="44">
        <f>AUG!K490</f>
        <v/>
      </c>
      <c r="M3989" s="46">
        <f>AUG!L490</f>
        <v/>
      </c>
      <c r="N3989" s="44">
        <f>AUG!M490</f>
        <v/>
      </c>
      <c r="O3989" s="44">
        <f>AUG!N490</f>
        <v/>
      </c>
      <c r="P3989" s="44">
        <f>AUG!O490</f>
        <v/>
      </c>
      <c r="Q3989" s="44">
        <f>AUG!P490</f>
        <v/>
      </c>
      <c r="R3989" s="44">
        <f>AUG!Q490</f>
        <v/>
      </c>
      <c r="S3989" s="46">
        <f>S3988+IF(X3989=0,0,M3989)</f>
        <v/>
      </c>
      <c r="T3989" s="47">
        <f>MAX(T3988,S3989)</f>
        <v/>
      </c>
      <c r="U3989" s="48">
        <f>S3989-T3989</f>
        <v/>
      </c>
      <c r="V3989" s="47">
        <f>IFERROR(SUMIFS(DATABASE!$M$5:$M$6004,DATABASE!$B$5:$B$6004,B3989,DATABASE!$X$5:$X$6004,1),0)</f>
        <v/>
      </c>
      <c r="W3989" s="31">
        <f>IFERROR(COUNTIFS(DATABASE!$B$5:$B$6004,B3989,DATABASE!$X$5:$X$6004,1),0)</f>
        <v/>
      </c>
      <c r="X3989" s="49">
        <f>--AND(ISNUMBER(B3989),C3989&lt;&gt;"",L3989&lt;&gt;"",M3989&lt;&gt;"")</f>
        <v/>
      </c>
    </row>
    <row r="3990" ht="15" customHeight="1" s="111">
      <c r="A3990" s="50" t="inlineStr">
        <is>
          <t>AUG</t>
        </is>
      </c>
      <c r="B3990" s="51">
        <f>AUG!A491</f>
        <v/>
      </c>
      <c r="C3990" s="52">
        <f>AUG!B491</f>
        <v/>
      </c>
      <c r="D3990" s="52">
        <f>AUG!C491</f>
        <v/>
      </c>
      <c r="E3990" s="52">
        <f>AUG!D491</f>
        <v/>
      </c>
      <c r="F3990" s="52">
        <f>AUG!E491</f>
        <v/>
      </c>
      <c r="G3990" s="52">
        <f>AUG!F491</f>
        <v/>
      </c>
      <c r="H3990" s="52">
        <f>AUG!G491</f>
        <v/>
      </c>
      <c r="I3990" s="53">
        <f>AUG!H491</f>
        <v/>
      </c>
      <c r="J3990" s="53">
        <f>AUG!I491</f>
        <v/>
      </c>
      <c r="K3990" s="52">
        <f>AUG!J491</f>
        <v/>
      </c>
      <c r="L3990" s="52">
        <f>AUG!K491</f>
        <v/>
      </c>
      <c r="M3990" s="54">
        <f>AUG!L491</f>
        <v/>
      </c>
      <c r="N3990" s="52">
        <f>AUG!M491</f>
        <v/>
      </c>
      <c r="O3990" s="52">
        <f>AUG!N491</f>
        <v/>
      </c>
      <c r="P3990" s="52">
        <f>AUG!O491</f>
        <v/>
      </c>
      <c r="Q3990" s="52">
        <f>AUG!P491</f>
        <v/>
      </c>
      <c r="R3990" s="52">
        <f>AUG!Q491</f>
        <v/>
      </c>
      <c r="S3990" s="54">
        <f>S3989+IF(X3990=0,0,M3990)</f>
        <v/>
      </c>
      <c r="T3990" s="55">
        <f>MAX(T3989,S3990)</f>
        <v/>
      </c>
      <c r="U3990" s="56">
        <f>S3990-T3990</f>
        <v/>
      </c>
      <c r="V3990" s="55">
        <f>IFERROR(SUMIFS(DATABASE!$M$5:$M$6004,DATABASE!$B$5:$B$6004,B3990,DATABASE!$X$5:$X$6004,1),0)</f>
        <v/>
      </c>
      <c r="W3990" s="57">
        <f>IFERROR(COUNTIFS(DATABASE!$B$5:$B$6004,B3990,DATABASE!$X$5:$X$6004,1),0)</f>
        <v/>
      </c>
      <c r="X3990" s="58">
        <f>--AND(ISNUMBER(B3990),C3990&lt;&gt;"",L3990&lt;&gt;"",M3990&lt;&gt;"")</f>
        <v/>
      </c>
    </row>
    <row r="3991" ht="15" customHeight="1" s="111">
      <c r="A3991" s="42" t="inlineStr">
        <is>
          <t>AUG</t>
        </is>
      </c>
      <c r="B3991" s="43">
        <f>AUG!A492</f>
        <v/>
      </c>
      <c r="C3991" s="44">
        <f>AUG!B492</f>
        <v/>
      </c>
      <c r="D3991" s="44">
        <f>AUG!C492</f>
        <v/>
      </c>
      <c r="E3991" s="44">
        <f>AUG!D492</f>
        <v/>
      </c>
      <c r="F3991" s="44">
        <f>AUG!E492</f>
        <v/>
      </c>
      <c r="G3991" s="44">
        <f>AUG!F492</f>
        <v/>
      </c>
      <c r="H3991" s="44">
        <f>AUG!G492</f>
        <v/>
      </c>
      <c r="I3991" s="45">
        <f>AUG!H492</f>
        <v/>
      </c>
      <c r="J3991" s="45">
        <f>AUG!I492</f>
        <v/>
      </c>
      <c r="K3991" s="44">
        <f>AUG!J492</f>
        <v/>
      </c>
      <c r="L3991" s="44">
        <f>AUG!K492</f>
        <v/>
      </c>
      <c r="M3991" s="46">
        <f>AUG!L492</f>
        <v/>
      </c>
      <c r="N3991" s="44">
        <f>AUG!M492</f>
        <v/>
      </c>
      <c r="O3991" s="44">
        <f>AUG!N492</f>
        <v/>
      </c>
      <c r="P3991" s="44">
        <f>AUG!O492</f>
        <v/>
      </c>
      <c r="Q3991" s="44">
        <f>AUG!P492</f>
        <v/>
      </c>
      <c r="R3991" s="44">
        <f>AUG!Q492</f>
        <v/>
      </c>
      <c r="S3991" s="46">
        <f>S3990+IF(X3991=0,0,M3991)</f>
        <v/>
      </c>
      <c r="T3991" s="47">
        <f>MAX(T3990,S3991)</f>
        <v/>
      </c>
      <c r="U3991" s="48">
        <f>S3991-T3991</f>
        <v/>
      </c>
      <c r="V3991" s="47">
        <f>IFERROR(SUMIFS(DATABASE!$M$5:$M$6004,DATABASE!$B$5:$B$6004,B3991,DATABASE!$X$5:$X$6004,1),0)</f>
        <v/>
      </c>
      <c r="W3991" s="31">
        <f>IFERROR(COUNTIFS(DATABASE!$B$5:$B$6004,B3991,DATABASE!$X$5:$X$6004,1),0)</f>
        <v/>
      </c>
      <c r="X3991" s="49">
        <f>--AND(ISNUMBER(B3991),C3991&lt;&gt;"",L3991&lt;&gt;"",M3991&lt;&gt;"")</f>
        <v/>
      </c>
    </row>
    <row r="3992" ht="15" customHeight="1" s="111">
      <c r="A3992" s="50" t="inlineStr">
        <is>
          <t>AUG</t>
        </is>
      </c>
      <c r="B3992" s="51">
        <f>AUG!A493</f>
        <v/>
      </c>
      <c r="C3992" s="52">
        <f>AUG!B493</f>
        <v/>
      </c>
      <c r="D3992" s="52">
        <f>AUG!C493</f>
        <v/>
      </c>
      <c r="E3992" s="52">
        <f>AUG!D493</f>
        <v/>
      </c>
      <c r="F3992" s="52">
        <f>AUG!E493</f>
        <v/>
      </c>
      <c r="G3992" s="52">
        <f>AUG!F493</f>
        <v/>
      </c>
      <c r="H3992" s="52">
        <f>AUG!G493</f>
        <v/>
      </c>
      <c r="I3992" s="53">
        <f>AUG!H493</f>
        <v/>
      </c>
      <c r="J3992" s="53">
        <f>AUG!I493</f>
        <v/>
      </c>
      <c r="K3992" s="52">
        <f>AUG!J493</f>
        <v/>
      </c>
      <c r="L3992" s="52">
        <f>AUG!K493</f>
        <v/>
      </c>
      <c r="M3992" s="54">
        <f>AUG!L493</f>
        <v/>
      </c>
      <c r="N3992" s="52">
        <f>AUG!M493</f>
        <v/>
      </c>
      <c r="O3992" s="52">
        <f>AUG!N493</f>
        <v/>
      </c>
      <c r="P3992" s="52">
        <f>AUG!O493</f>
        <v/>
      </c>
      <c r="Q3992" s="52">
        <f>AUG!P493</f>
        <v/>
      </c>
      <c r="R3992" s="52">
        <f>AUG!Q493</f>
        <v/>
      </c>
      <c r="S3992" s="54">
        <f>S3991+IF(X3992=0,0,M3992)</f>
        <v/>
      </c>
      <c r="T3992" s="55">
        <f>MAX(T3991,S3992)</f>
        <v/>
      </c>
      <c r="U3992" s="56">
        <f>S3992-T3992</f>
        <v/>
      </c>
      <c r="V3992" s="55">
        <f>IFERROR(SUMIFS(DATABASE!$M$5:$M$6004,DATABASE!$B$5:$B$6004,B3992,DATABASE!$X$5:$X$6004,1),0)</f>
        <v/>
      </c>
      <c r="W3992" s="57">
        <f>IFERROR(COUNTIFS(DATABASE!$B$5:$B$6004,B3992,DATABASE!$X$5:$X$6004,1),0)</f>
        <v/>
      </c>
      <c r="X3992" s="58">
        <f>--AND(ISNUMBER(B3992),C3992&lt;&gt;"",L3992&lt;&gt;"",M3992&lt;&gt;"")</f>
        <v/>
      </c>
    </row>
    <row r="3993" ht="15" customHeight="1" s="111">
      <c r="A3993" s="42" t="inlineStr">
        <is>
          <t>AUG</t>
        </is>
      </c>
      <c r="B3993" s="43">
        <f>AUG!A494</f>
        <v/>
      </c>
      <c r="C3993" s="44">
        <f>AUG!B494</f>
        <v/>
      </c>
      <c r="D3993" s="44">
        <f>AUG!C494</f>
        <v/>
      </c>
      <c r="E3993" s="44">
        <f>AUG!D494</f>
        <v/>
      </c>
      <c r="F3993" s="44">
        <f>AUG!E494</f>
        <v/>
      </c>
      <c r="G3993" s="44">
        <f>AUG!F494</f>
        <v/>
      </c>
      <c r="H3993" s="44">
        <f>AUG!G494</f>
        <v/>
      </c>
      <c r="I3993" s="45">
        <f>AUG!H494</f>
        <v/>
      </c>
      <c r="J3993" s="45">
        <f>AUG!I494</f>
        <v/>
      </c>
      <c r="K3993" s="44">
        <f>AUG!J494</f>
        <v/>
      </c>
      <c r="L3993" s="44">
        <f>AUG!K494</f>
        <v/>
      </c>
      <c r="M3993" s="46">
        <f>AUG!L494</f>
        <v/>
      </c>
      <c r="N3993" s="44">
        <f>AUG!M494</f>
        <v/>
      </c>
      <c r="O3993" s="44">
        <f>AUG!N494</f>
        <v/>
      </c>
      <c r="P3993" s="44">
        <f>AUG!O494</f>
        <v/>
      </c>
      <c r="Q3993" s="44">
        <f>AUG!P494</f>
        <v/>
      </c>
      <c r="R3993" s="44">
        <f>AUG!Q494</f>
        <v/>
      </c>
      <c r="S3993" s="46">
        <f>S3992+IF(X3993=0,0,M3993)</f>
        <v/>
      </c>
      <c r="T3993" s="47">
        <f>MAX(T3992,S3993)</f>
        <v/>
      </c>
      <c r="U3993" s="48">
        <f>S3993-T3993</f>
        <v/>
      </c>
      <c r="V3993" s="47">
        <f>IFERROR(SUMIFS(DATABASE!$M$5:$M$6004,DATABASE!$B$5:$B$6004,B3993,DATABASE!$X$5:$X$6004,1),0)</f>
        <v/>
      </c>
      <c r="W3993" s="31">
        <f>IFERROR(COUNTIFS(DATABASE!$B$5:$B$6004,B3993,DATABASE!$X$5:$X$6004,1),0)</f>
        <v/>
      </c>
      <c r="X3993" s="49">
        <f>--AND(ISNUMBER(B3993),C3993&lt;&gt;"",L3993&lt;&gt;"",M3993&lt;&gt;"")</f>
        <v/>
      </c>
    </row>
    <row r="3994" ht="15" customHeight="1" s="111">
      <c r="A3994" s="50" t="inlineStr">
        <is>
          <t>AUG</t>
        </is>
      </c>
      <c r="B3994" s="51">
        <f>AUG!A495</f>
        <v/>
      </c>
      <c r="C3994" s="52">
        <f>AUG!B495</f>
        <v/>
      </c>
      <c r="D3994" s="52">
        <f>AUG!C495</f>
        <v/>
      </c>
      <c r="E3994" s="52">
        <f>AUG!D495</f>
        <v/>
      </c>
      <c r="F3994" s="52">
        <f>AUG!E495</f>
        <v/>
      </c>
      <c r="G3994" s="52">
        <f>AUG!F495</f>
        <v/>
      </c>
      <c r="H3994" s="52">
        <f>AUG!G495</f>
        <v/>
      </c>
      <c r="I3994" s="53">
        <f>AUG!H495</f>
        <v/>
      </c>
      <c r="J3994" s="53">
        <f>AUG!I495</f>
        <v/>
      </c>
      <c r="K3994" s="52">
        <f>AUG!J495</f>
        <v/>
      </c>
      <c r="L3994" s="52">
        <f>AUG!K495</f>
        <v/>
      </c>
      <c r="M3994" s="54">
        <f>AUG!L495</f>
        <v/>
      </c>
      <c r="N3994" s="52">
        <f>AUG!M495</f>
        <v/>
      </c>
      <c r="O3994" s="52">
        <f>AUG!N495</f>
        <v/>
      </c>
      <c r="P3994" s="52">
        <f>AUG!O495</f>
        <v/>
      </c>
      <c r="Q3994" s="52">
        <f>AUG!P495</f>
        <v/>
      </c>
      <c r="R3994" s="52">
        <f>AUG!Q495</f>
        <v/>
      </c>
      <c r="S3994" s="54">
        <f>S3993+IF(X3994=0,0,M3994)</f>
        <v/>
      </c>
      <c r="T3994" s="55">
        <f>MAX(T3993,S3994)</f>
        <v/>
      </c>
      <c r="U3994" s="56">
        <f>S3994-T3994</f>
        <v/>
      </c>
      <c r="V3994" s="55">
        <f>IFERROR(SUMIFS(DATABASE!$M$5:$M$6004,DATABASE!$B$5:$B$6004,B3994,DATABASE!$X$5:$X$6004,1),0)</f>
        <v/>
      </c>
      <c r="W3994" s="57">
        <f>IFERROR(COUNTIFS(DATABASE!$B$5:$B$6004,B3994,DATABASE!$X$5:$X$6004,1),0)</f>
        <v/>
      </c>
      <c r="X3994" s="58">
        <f>--AND(ISNUMBER(B3994),C3994&lt;&gt;"",L3994&lt;&gt;"",M3994&lt;&gt;"")</f>
        <v/>
      </c>
    </row>
    <row r="3995" ht="15" customHeight="1" s="111">
      <c r="A3995" s="42" t="inlineStr">
        <is>
          <t>AUG</t>
        </is>
      </c>
      <c r="B3995" s="43">
        <f>AUG!A496</f>
        <v/>
      </c>
      <c r="C3995" s="44">
        <f>AUG!B496</f>
        <v/>
      </c>
      <c r="D3995" s="44">
        <f>AUG!C496</f>
        <v/>
      </c>
      <c r="E3995" s="44">
        <f>AUG!D496</f>
        <v/>
      </c>
      <c r="F3995" s="44">
        <f>AUG!E496</f>
        <v/>
      </c>
      <c r="G3995" s="44">
        <f>AUG!F496</f>
        <v/>
      </c>
      <c r="H3995" s="44">
        <f>AUG!G496</f>
        <v/>
      </c>
      <c r="I3995" s="45">
        <f>AUG!H496</f>
        <v/>
      </c>
      <c r="J3995" s="45">
        <f>AUG!I496</f>
        <v/>
      </c>
      <c r="K3995" s="44">
        <f>AUG!J496</f>
        <v/>
      </c>
      <c r="L3995" s="44">
        <f>AUG!K496</f>
        <v/>
      </c>
      <c r="M3995" s="46">
        <f>AUG!L496</f>
        <v/>
      </c>
      <c r="N3995" s="44">
        <f>AUG!M496</f>
        <v/>
      </c>
      <c r="O3995" s="44">
        <f>AUG!N496</f>
        <v/>
      </c>
      <c r="P3995" s="44">
        <f>AUG!O496</f>
        <v/>
      </c>
      <c r="Q3995" s="44">
        <f>AUG!P496</f>
        <v/>
      </c>
      <c r="R3995" s="44">
        <f>AUG!Q496</f>
        <v/>
      </c>
      <c r="S3995" s="46">
        <f>S3994+IF(X3995=0,0,M3995)</f>
        <v/>
      </c>
      <c r="T3995" s="47">
        <f>MAX(T3994,S3995)</f>
        <v/>
      </c>
      <c r="U3995" s="48">
        <f>S3995-T3995</f>
        <v/>
      </c>
      <c r="V3995" s="47">
        <f>IFERROR(SUMIFS(DATABASE!$M$5:$M$6004,DATABASE!$B$5:$B$6004,B3995,DATABASE!$X$5:$X$6004,1),0)</f>
        <v/>
      </c>
      <c r="W3995" s="31">
        <f>IFERROR(COUNTIFS(DATABASE!$B$5:$B$6004,B3995,DATABASE!$X$5:$X$6004,1),0)</f>
        <v/>
      </c>
      <c r="X3995" s="49">
        <f>--AND(ISNUMBER(B3995),C3995&lt;&gt;"",L3995&lt;&gt;"",M3995&lt;&gt;"")</f>
        <v/>
      </c>
    </row>
    <row r="3996" ht="15" customHeight="1" s="111">
      <c r="A3996" s="50" t="inlineStr">
        <is>
          <t>AUG</t>
        </is>
      </c>
      <c r="B3996" s="51">
        <f>AUG!A497</f>
        <v/>
      </c>
      <c r="C3996" s="52">
        <f>AUG!B497</f>
        <v/>
      </c>
      <c r="D3996" s="52">
        <f>AUG!C497</f>
        <v/>
      </c>
      <c r="E3996" s="52">
        <f>AUG!D497</f>
        <v/>
      </c>
      <c r="F3996" s="52">
        <f>AUG!E497</f>
        <v/>
      </c>
      <c r="G3996" s="52">
        <f>AUG!F497</f>
        <v/>
      </c>
      <c r="H3996" s="52">
        <f>AUG!G497</f>
        <v/>
      </c>
      <c r="I3996" s="53">
        <f>AUG!H497</f>
        <v/>
      </c>
      <c r="J3996" s="53">
        <f>AUG!I497</f>
        <v/>
      </c>
      <c r="K3996" s="52">
        <f>AUG!J497</f>
        <v/>
      </c>
      <c r="L3996" s="52">
        <f>AUG!K497</f>
        <v/>
      </c>
      <c r="M3996" s="54">
        <f>AUG!L497</f>
        <v/>
      </c>
      <c r="N3996" s="52">
        <f>AUG!M497</f>
        <v/>
      </c>
      <c r="O3996" s="52">
        <f>AUG!N497</f>
        <v/>
      </c>
      <c r="P3996" s="52">
        <f>AUG!O497</f>
        <v/>
      </c>
      <c r="Q3996" s="52">
        <f>AUG!P497</f>
        <v/>
      </c>
      <c r="R3996" s="52">
        <f>AUG!Q497</f>
        <v/>
      </c>
      <c r="S3996" s="54">
        <f>S3995+IF(X3996=0,0,M3996)</f>
        <v/>
      </c>
      <c r="T3996" s="55">
        <f>MAX(T3995,S3996)</f>
        <v/>
      </c>
      <c r="U3996" s="56">
        <f>S3996-T3996</f>
        <v/>
      </c>
      <c r="V3996" s="55">
        <f>IFERROR(SUMIFS(DATABASE!$M$5:$M$6004,DATABASE!$B$5:$B$6004,B3996,DATABASE!$X$5:$X$6004,1),0)</f>
        <v/>
      </c>
      <c r="W3996" s="57">
        <f>IFERROR(COUNTIFS(DATABASE!$B$5:$B$6004,B3996,DATABASE!$X$5:$X$6004,1),0)</f>
        <v/>
      </c>
      <c r="X3996" s="58">
        <f>--AND(ISNUMBER(B3996),C3996&lt;&gt;"",L3996&lt;&gt;"",M3996&lt;&gt;"")</f>
        <v/>
      </c>
    </row>
    <row r="3997" ht="15" customHeight="1" s="111">
      <c r="A3997" s="42" t="inlineStr">
        <is>
          <t>AUG</t>
        </is>
      </c>
      <c r="B3997" s="43">
        <f>AUG!A498</f>
        <v/>
      </c>
      <c r="C3997" s="44">
        <f>AUG!B498</f>
        <v/>
      </c>
      <c r="D3997" s="44">
        <f>AUG!C498</f>
        <v/>
      </c>
      <c r="E3997" s="44">
        <f>AUG!D498</f>
        <v/>
      </c>
      <c r="F3997" s="44">
        <f>AUG!E498</f>
        <v/>
      </c>
      <c r="G3997" s="44">
        <f>AUG!F498</f>
        <v/>
      </c>
      <c r="H3997" s="44">
        <f>AUG!G498</f>
        <v/>
      </c>
      <c r="I3997" s="45">
        <f>AUG!H498</f>
        <v/>
      </c>
      <c r="J3997" s="45">
        <f>AUG!I498</f>
        <v/>
      </c>
      <c r="K3997" s="44">
        <f>AUG!J498</f>
        <v/>
      </c>
      <c r="L3997" s="44">
        <f>AUG!K498</f>
        <v/>
      </c>
      <c r="M3997" s="46">
        <f>AUG!L498</f>
        <v/>
      </c>
      <c r="N3997" s="44">
        <f>AUG!M498</f>
        <v/>
      </c>
      <c r="O3997" s="44">
        <f>AUG!N498</f>
        <v/>
      </c>
      <c r="P3997" s="44">
        <f>AUG!O498</f>
        <v/>
      </c>
      <c r="Q3997" s="44">
        <f>AUG!P498</f>
        <v/>
      </c>
      <c r="R3997" s="44">
        <f>AUG!Q498</f>
        <v/>
      </c>
      <c r="S3997" s="46">
        <f>S3996+IF(X3997=0,0,M3997)</f>
        <v/>
      </c>
      <c r="T3997" s="47">
        <f>MAX(T3996,S3997)</f>
        <v/>
      </c>
      <c r="U3997" s="48">
        <f>S3997-T3997</f>
        <v/>
      </c>
      <c r="V3997" s="47">
        <f>IFERROR(SUMIFS(DATABASE!$M$5:$M$6004,DATABASE!$B$5:$B$6004,B3997,DATABASE!$X$5:$X$6004,1),0)</f>
        <v/>
      </c>
      <c r="W3997" s="31">
        <f>IFERROR(COUNTIFS(DATABASE!$B$5:$B$6004,B3997,DATABASE!$X$5:$X$6004,1),0)</f>
        <v/>
      </c>
      <c r="X3997" s="49">
        <f>--AND(ISNUMBER(B3997),C3997&lt;&gt;"",L3997&lt;&gt;"",M3997&lt;&gt;"")</f>
        <v/>
      </c>
    </row>
    <row r="3998" ht="15" customHeight="1" s="111">
      <c r="A3998" s="50" t="inlineStr">
        <is>
          <t>AUG</t>
        </is>
      </c>
      <c r="B3998" s="51">
        <f>AUG!A499</f>
        <v/>
      </c>
      <c r="C3998" s="52">
        <f>AUG!B499</f>
        <v/>
      </c>
      <c r="D3998" s="52">
        <f>AUG!C499</f>
        <v/>
      </c>
      <c r="E3998" s="52">
        <f>AUG!D499</f>
        <v/>
      </c>
      <c r="F3998" s="52">
        <f>AUG!E499</f>
        <v/>
      </c>
      <c r="G3998" s="52">
        <f>AUG!F499</f>
        <v/>
      </c>
      <c r="H3998" s="52">
        <f>AUG!G499</f>
        <v/>
      </c>
      <c r="I3998" s="53">
        <f>AUG!H499</f>
        <v/>
      </c>
      <c r="J3998" s="53">
        <f>AUG!I499</f>
        <v/>
      </c>
      <c r="K3998" s="52">
        <f>AUG!J499</f>
        <v/>
      </c>
      <c r="L3998" s="52">
        <f>AUG!K499</f>
        <v/>
      </c>
      <c r="M3998" s="54">
        <f>AUG!L499</f>
        <v/>
      </c>
      <c r="N3998" s="52">
        <f>AUG!M499</f>
        <v/>
      </c>
      <c r="O3998" s="52">
        <f>AUG!N499</f>
        <v/>
      </c>
      <c r="P3998" s="52">
        <f>AUG!O499</f>
        <v/>
      </c>
      <c r="Q3998" s="52">
        <f>AUG!P499</f>
        <v/>
      </c>
      <c r="R3998" s="52">
        <f>AUG!Q499</f>
        <v/>
      </c>
      <c r="S3998" s="54">
        <f>S3997+IF(X3998=0,0,M3998)</f>
        <v/>
      </c>
      <c r="T3998" s="55">
        <f>MAX(T3997,S3998)</f>
        <v/>
      </c>
      <c r="U3998" s="56">
        <f>S3998-T3998</f>
        <v/>
      </c>
      <c r="V3998" s="55">
        <f>IFERROR(SUMIFS(DATABASE!$M$5:$M$6004,DATABASE!$B$5:$B$6004,B3998,DATABASE!$X$5:$X$6004,1),0)</f>
        <v/>
      </c>
      <c r="W3998" s="57">
        <f>IFERROR(COUNTIFS(DATABASE!$B$5:$B$6004,B3998,DATABASE!$X$5:$X$6004,1),0)</f>
        <v/>
      </c>
      <c r="X3998" s="58">
        <f>--AND(ISNUMBER(B3998),C3998&lt;&gt;"",L3998&lt;&gt;"",M3998&lt;&gt;"")</f>
        <v/>
      </c>
    </row>
    <row r="3999" ht="15" customHeight="1" s="111">
      <c r="A3999" s="42" t="inlineStr">
        <is>
          <t>AUG</t>
        </is>
      </c>
      <c r="B3999" s="43">
        <f>AUG!A500</f>
        <v/>
      </c>
      <c r="C3999" s="44">
        <f>AUG!B500</f>
        <v/>
      </c>
      <c r="D3999" s="44">
        <f>AUG!C500</f>
        <v/>
      </c>
      <c r="E3999" s="44">
        <f>AUG!D500</f>
        <v/>
      </c>
      <c r="F3999" s="44">
        <f>AUG!E500</f>
        <v/>
      </c>
      <c r="G3999" s="44">
        <f>AUG!F500</f>
        <v/>
      </c>
      <c r="H3999" s="44">
        <f>AUG!G500</f>
        <v/>
      </c>
      <c r="I3999" s="45">
        <f>AUG!H500</f>
        <v/>
      </c>
      <c r="J3999" s="45">
        <f>AUG!I500</f>
        <v/>
      </c>
      <c r="K3999" s="44">
        <f>AUG!J500</f>
        <v/>
      </c>
      <c r="L3999" s="44">
        <f>AUG!K500</f>
        <v/>
      </c>
      <c r="M3999" s="46">
        <f>AUG!L500</f>
        <v/>
      </c>
      <c r="N3999" s="44">
        <f>AUG!M500</f>
        <v/>
      </c>
      <c r="O3999" s="44">
        <f>AUG!N500</f>
        <v/>
      </c>
      <c r="P3999" s="44">
        <f>AUG!O500</f>
        <v/>
      </c>
      <c r="Q3999" s="44">
        <f>AUG!P500</f>
        <v/>
      </c>
      <c r="R3999" s="44">
        <f>AUG!Q500</f>
        <v/>
      </c>
      <c r="S3999" s="46">
        <f>S3998+IF(X3999=0,0,M3999)</f>
        <v/>
      </c>
      <c r="T3999" s="47">
        <f>MAX(T3998,S3999)</f>
        <v/>
      </c>
      <c r="U3999" s="48">
        <f>S3999-T3999</f>
        <v/>
      </c>
      <c r="V3999" s="47">
        <f>IFERROR(SUMIFS(DATABASE!$M$5:$M$6004,DATABASE!$B$5:$B$6004,B3999,DATABASE!$X$5:$X$6004,1),0)</f>
        <v/>
      </c>
      <c r="W3999" s="31">
        <f>IFERROR(COUNTIFS(DATABASE!$B$5:$B$6004,B3999,DATABASE!$X$5:$X$6004,1),0)</f>
        <v/>
      </c>
      <c r="X3999" s="49">
        <f>--AND(ISNUMBER(B3999),C3999&lt;&gt;"",L3999&lt;&gt;"",M3999&lt;&gt;"")</f>
        <v/>
      </c>
    </row>
    <row r="4000" ht="15" customHeight="1" s="111">
      <c r="A4000" s="50" t="inlineStr">
        <is>
          <t>AUG</t>
        </is>
      </c>
      <c r="B4000" s="51">
        <f>AUG!A501</f>
        <v/>
      </c>
      <c r="C4000" s="52">
        <f>AUG!B501</f>
        <v/>
      </c>
      <c r="D4000" s="52">
        <f>AUG!C501</f>
        <v/>
      </c>
      <c r="E4000" s="52">
        <f>AUG!D501</f>
        <v/>
      </c>
      <c r="F4000" s="52">
        <f>AUG!E501</f>
        <v/>
      </c>
      <c r="G4000" s="52">
        <f>AUG!F501</f>
        <v/>
      </c>
      <c r="H4000" s="52">
        <f>AUG!G501</f>
        <v/>
      </c>
      <c r="I4000" s="53">
        <f>AUG!H501</f>
        <v/>
      </c>
      <c r="J4000" s="53">
        <f>AUG!I501</f>
        <v/>
      </c>
      <c r="K4000" s="52">
        <f>AUG!J501</f>
        <v/>
      </c>
      <c r="L4000" s="52">
        <f>AUG!K501</f>
        <v/>
      </c>
      <c r="M4000" s="54">
        <f>AUG!L501</f>
        <v/>
      </c>
      <c r="N4000" s="52">
        <f>AUG!M501</f>
        <v/>
      </c>
      <c r="O4000" s="52">
        <f>AUG!N501</f>
        <v/>
      </c>
      <c r="P4000" s="52">
        <f>AUG!O501</f>
        <v/>
      </c>
      <c r="Q4000" s="52">
        <f>AUG!P501</f>
        <v/>
      </c>
      <c r="R4000" s="52">
        <f>AUG!Q501</f>
        <v/>
      </c>
      <c r="S4000" s="54">
        <f>S3999+IF(X4000=0,0,M4000)</f>
        <v/>
      </c>
      <c r="T4000" s="55">
        <f>MAX(T3999,S4000)</f>
        <v/>
      </c>
      <c r="U4000" s="56">
        <f>S4000-T4000</f>
        <v/>
      </c>
      <c r="V4000" s="55">
        <f>IFERROR(SUMIFS(DATABASE!$M$5:$M$6004,DATABASE!$B$5:$B$6004,B4000,DATABASE!$X$5:$X$6004,1),0)</f>
        <v/>
      </c>
      <c r="W4000" s="57">
        <f>IFERROR(COUNTIFS(DATABASE!$B$5:$B$6004,B4000,DATABASE!$X$5:$X$6004,1),0)</f>
        <v/>
      </c>
      <c r="X4000" s="58">
        <f>--AND(ISNUMBER(B4000),C4000&lt;&gt;"",L4000&lt;&gt;"",M4000&lt;&gt;"")</f>
        <v/>
      </c>
    </row>
    <row r="4001" ht="15" customHeight="1" s="111">
      <c r="A4001" s="42" t="inlineStr">
        <is>
          <t>AUG</t>
        </is>
      </c>
      <c r="B4001" s="43">
        <f>AUG!A502</f>
        <v/>
      </c>
      <c r="C4001" s="44">
        <f>AUG!B502</f>
        <v/>
      </c>
      <c r="D4001" s="44">
        <f>AUG!C502</f>
        <v/>
      </c>
      <c r="E4001" s="44">
        <f>AUG!D502</f>
        <v/>
      </c>
      <c r="F4001" s="44">
        <f>AUG!E502</f>
        <v/>
      </c>
      <c r="G4001" s="44">
        <f>AUG!F502</f>
        <v/>
      </c>
      <c r="H4001" s="44">
        <f>AUG!G502</f>
        <v/>
      </c>
      <c r="I4001" s="45">
        <f>AUG!H502</f>
        <v/>
      </c>
      <c r="J4001" s="45">
        <f>AUG!I502</f>
        <v/>
      </c>
      <c r="K4001" s="44">
        <f>AUG!J502</f>
        <v/>
      </c>
      <c r="L4001" s="44">
        <f>AUG!K502</f>
        <v/>
      </c>
      <c r="M4001" s="46">
        <f>AUG!L502</f>
        <v/>
      </c>
      <c r="N4001" s="44">
        <f>AUG!M502</f>
        <v/>
      </c>
      <c r="O4001" s="44">
        <f>AUG!N502</f>
        <v/>
      </c>
      <c r="P4001" s="44">
        <f>AUG!O502</f>
        <v/>
      </c>
      <c r="Q4001" s="44">
        <f>AUG!P502</f>
        <v/>
      </c>
      <c r="R4001" s="44">
        <f>AUG!Q502</f>
        <v/>
      </c>
      <c r="S4001" s="46">
        <f>S4000+IF(X4001=0,0,M4001)</f>
        <v/>
      </c>
      <c r="T4001" s="47">
        <f>MAX(T4000,S4001)</f>
        <v/>
      </c>
      <c r="U4001" s="48">
        <f>S4001-T4001</f>
        <v/>
      </c>
      <c r="V4001" s="47">
        <f>IFERROR(SUMIFS(DATABASE!$M$5:$M$6004,DATABASE!$B$5:$B$6004,B4001,DATABASE!$X$5:$X$6004,1),0)</f>
        <v/>
      </c>
      <c r="W4001" s="31">
        <f>IFERROR(COUNTIFS(DATABASE!$B$5:$B$6004,B4001,DATABASE!$X$5:$X$6004,1),0)</f>
        <v/>
      </c>
      <c r="X4001" s="49">
        <f>--AND(ISNUMBER(B4001),C4001&lt;&gt;"",L4001&lt;&gt;"",M4001&lt;&gt;"")</f>
        <v/>
      </c>
    </row>
    <row r="4002" ht="15" customHeight="1" s="111">
      <c r="A4002" s="50" t="inlineStr">
        <is>
          <t>AUG</t>
        </is>
      </c>
      <c r="B4002" s="51">
        <f>AUG!A503</f>
        <v/>
      </c>
      <c r="C4002" s="52">
        <f>AUG!B503</f>
        <v/>
      </c>
      <c r="D4002" s="52">
        <f>AUG!C503</f>
        <v/>
      </c>
      <c r="E4002" s="52">
        <f>AUG!D503</f>
        <v/>
      </c>
      <c r="F4002" s="52">
        <f>AUG!E503</f>
        <v/>
      </c>
      <c r="G4002" s="52">
        <f>AUG!F503</f>
        <v/>
      </c>
      <c r="H4002" s="52">
        <f>AUG!G503</f>
        <v/>
      </c>
      <c r="I4002" s="53">
        <f>AUG!H503</f>
        <v/>
      </c>
      <c r="J4002" s="53">
        <f>AUG!I503</f>
        <v/>
      </c>
      <c r="K4002" s="52">
        <f>AUG!J503</f>
        <v/>
      </c>
      <c r="L4002" s="52">
        <f>AUG!K503</f>
        <v/>
      </c>
      <c r="M4002" s="54">
        <f>AUG!L503</f>
        <v/>
      </c>
      <c r="N4002" s="52">
        <f>AUG!M503</f>
        <v/>
      </c>
      <c r="O4002" s="52">
        <f>AUG!N503</f>
        <v/>
      </c>
      <c r="P4002" s="52">
        <f>AUG!O503</f>
        <v/>
      </c>
      <c r="Q4002" s="52">
        <f>AUG!P503</f>
        <v/>
      </c>
      <c r="R4002" s="52">
        <f>AUG!Q503</f>
        <v/>
      </c>
      <c r="S4002" s="54">
        <f>S4001+IF(X4002=0,0,M4002)</f>
        <v/>
      </c>
      <c r="T4002" s="55">
        <f>MAX(T4001,S4002)</f>
        <v/>
      </c>
      <c r="U4002" s="56">
        <f>S4002-T4002</f>
        <v/>
      </c>
      <c r="V4002" s="55">
        <f>IFERROR(SUMIFS(DATABASE!$M$5:$M$6004,DATABASE!$B$5:$B$6004,B4002,DATABASE!$X$5:$X$6004,1),0)</f>
        <v/>
      </c>
      <c r="W4002" s="57">
        <f>IFERROR(COUNTIFS(DATABASE!$B$5:$B$6004,B4002,DATABASE!$X$5:$X$6004,1),0)</f>
        <v/>
      </c>
      <c r="X4002" s="58">
        <f>--AND(ISNUMBER(B4002),C4002&lt;&gt;"",L4002&lt;&gt;"",M4002&lt;&gt;"")</f>
        <v/>
      </c>
    </row>
    <row r="4003" ht="15" customHeight="1" s="111">
      <c r="A4003" s="42" t="inlineStr">
        <is>
          <t>AUG</t>
        </is>
      </c>
      <c r="B4003" s="43">
        <f>AUG!A504</f>
        <v/>
      </c>
      <c r="C4003" s="44">
        <f>AUG!B504</f>
        <v/>
      </c>
      <c r="D4003" s="44">
        <f>AUG!C504</f>
        <v/>
      </c>
      <c r="E4003" s="44">
        <f>AUG!D504</f>
        <v/>
      </c>
      <c r="F4003" s="44">
        <f>AUG!E504</f>
        <v/>
      </c>
      <c r="G4003" s="44">
        <f>AUG!F504</f>
        <v/>
      </c>
      <c r="H4003" s="44">
        <f>AUG!G504</f>
        <v/>
      </c>
      <c r="I4003" s="45">
        <f>AUG!H504</f>
        <v/>
      </c>
      <c r="J4003" s="45">
        <f>AUG!I504</f>
        <v/>
      </c>
      <c r="K4003" s="44">
        <f>AUG!J504</f>
        <v/>
      </c>
      <c r="L4003" s="44">
        <f>AUG!K504</f>
        <v/>
      </c>
      <c r="M4003" s="46">
        <f>AUG!L504</f>
        <v/>
      </c>
      <c r="N4003" s="44">
        <f>AUG!M504</f>
        <v/>
      </c>
      <c r="O4003" s="44">
        <f>AUG!N504</f>
        <v/>
      </c>
      <c r="P4003" s="44">
        <f>AUG!O504</f>
        <v/>
      </c>
      <c r="Q4003" s="44">
        <f>AUG!P504</f>
        <v/>
      </c>
      <c r="R4003" s="44">
        <f>AUG!Q504</f>
        <v/>
      </c>
      <c r="S4003" s="46">
        <f>S4002+IF(X4003=0,0,M4003)</f>
        <v/>
      </c>
      <c r="T4003" s="47">
        <f>MAX(T4002,S4003)</f>
        <v/>
      </c>
      <c r="U4003" s="48">
        <f>S4003-T4003</f>
        <v/>
      </c>
      <c r="V4003" s="47">
        <f>IFERROR(SUMIFS(DATABASE!$M$5:$M$6004,DATABASE!$B$5:$B$6004,B4003,DATABASE!$X$5:$X$6004,1),0)</f>
        <v/>
      </c>
      <c r="W4003" s="31">
        <f>IFERROR(COUNTIFS(DATABASE!$B$5:$B$6004,B4003,DATABASE!$X$5:$X$6004,1),0)</f>
        <v/>
      </c>
      <c r="X4003" s="49">
        <f>--AND(ISNUMBER(B4003),C4003&lt;&gt;"",L4003&lt;&gt;"",M4003&lt;&gt;"")</f>
        <v/>
      </c>
    </row>
    <row r="4004" ht="15" customHeight="1" s="111">
      <c r="A4004" s="50" t="inlineStr">
        <is>
          <t>AUG</t>
        </is>
      </c>
      <c r="B4004" s="51">
        <f>AUG!A505</f>
        <v/>
      </c>
      <c r="C4004" s="52">
        <f>AUG!B505</f>
        <v/>
      </c>
      <c r="D4004" s="52">
        <f>AUG!C505</f>
        <v/>
      </c>
      <c r="E4004" s="52">
        <f>AUG!D505</f>
        <v/>
      </c>
      <c r="F4004" s="52">
        <f>AUG!E505</f>
        <v/>
      </c>
      <c r="G4004" s="52">
        <f>AUG!F505</f>
        <v/>
      </c>
      <c r="H4004" s="52">
        <f>AUG!G505</f>
        <v/>
      </c>
      <c r="I4004" s="53">
        <f>AUG!H505</f>
        <v/>
      </c>
      <c r="J4004" s="53">
        <f>AUG!I505</f>
        <v/>
      </c>
      <c r="K4004" s="52">
        <f>AUG!J505</f>
        <v/>
      </c>
      <c r="L4004" s="52">
        <f>AUG!K505</f>
        <v/>
      </c>
      <c r="M4004" s="54">
        <f>AUG!L505</f>
        <v/>
      </c>
      <c r="N4004" s="52">
        <f>AUG!M505</f>
        <v/>
      </c>
      <c r="O4004" s="52">
        <f>AUG!N505</f>
        <v/>
      </c>
      <c r="P4004" s="52">
        <f>AUG!O505</f>
        <v/>
      </c>
      <c r="Q4004" s="52">
        <f>AUG!P505</f>
        <v/>
      </c>
      <c r="R4004" s="52">
        <f>AUG!Q505</f>
        <v/>
      </c>
      <c r="S4004" s="54">
        <f>S4003+IF(X4004=0,0,M4004)</f>
        <v/>
      </c>
      <c r="T4004" s="55">
        <f>MAX(T4003,S4004)</f>
        <v/>
      </c>
      <c r="U4004" s="56">
        <f>S4004-T4004</f>
        <v/>
      </c>
      <c r="V4004" s="55">
        <f>IFERROR(SUMIFS(DATABASE!$M$5:$M$6004,DATABASE!$B$5:$B$6004,B4004,DATABASE!$X$5:$X$6004,1),0)</f>
        <v/>
      </c>
      <c r="W4004" s="57">
        <f>IFERROR(COUNTIFS(DATABASE!$B$5:$B$6004,B4004,DATABASE!$X$5:$X$6004,1),0)</f>
        <v/>
      </c>
      <c r="X4004" s="58">
        <f>--AND(ISNUMBER(B4004),C4004&lt;&gt;"",L4004&lt;&gt;"",M4004&lt;&gt;"")</f>
        <v/>
      </c>
    </row>
    <row r="4005" ht="15" customHeight="1" s="111">
      <c r="A4005" s="42" t="inlineStr">
        <is>
          <t>SEP</t>
        </is>
      </c>
      <c r="B4005" s="43">
        <f>SEP!A6</f>
        <v/>
      </c>
      <c r="C4005" s="44">
        <f>SEP!B6</f>
        <v/>
      </c>
      <c r="D4005" s="44">
        <f>SEP!C6</f>
        <v/>
      </c>
      <c r="E4005" s="44">
        <f>SEP!D6</f>
        <v/>
      </c>
      <c r="F4005" s="44">
        <f>SEP!E6</f>
        <v/>
      </c>
      <c r="G4005" s="44">
        <f>SEP!F6</f>
        <v/>
      </c>
      <c r="H4005" s="44">
        <f>SEP!G6</f>
        <v/>
      </c>
      <c r="I4005" s="45">
        <f>SEP!H6</f>
        <v/>
      </c>
      <c r="J4005" s="45">
        <f>SEP!I6</f>
        <v/>
      </c>
      <c r="K4005" s="44">
        <f>SEP!J6</f>
        <v/>
      </c>
      <c r="L4005" s="44">
        <f>SEP!K6</f>
        <v/>
      </c>
      <c r="M4005" s="46">
        <f>SEP!L6</f>
        <v/>
      </c>
      <c r="N4005" s="44">
        <f>SEP!M6</f>
        <v/>
      </c>
      <c r="O4005" s="44">
        <f>SEP!N6</f>
        <v/>
      </c>
      <c r="P4005" s="44">
        <f>SEP!O6</f>
        <v/>
      </c>
      <c r="Q4005" s="44">
        <f>SEP!P6</f>
        <v/>
      </c>
      <c r="R4005" s="44">
        <f>SEP!Q6</f>
        <v/>
      </c>
      <c r="S4005" s="46">
        <f>S4004+IF(X4005=0,0,M4005)</f>
        <v/>
      </c>
      <c r="T4005" s="47">
        <f>MAX(T4004,S4005)</f>
        <v/>
      </c>
      <c r="U4005" s="48">
        <f>S4005-T4005</f>
        <v/>
      </c>
      <c r="V4005" s="47">
        <f>IFERROR(SUMIFS(DATABASE!$M$5:$M$6004,DATABASE!$B$5:$B$6004,B4005,DATABASE!$X$5:$X$6004,1),0)</f>
        <v/>
      </c>
      <c r="W4005" s="31">
        <f>IFERROR(COUNTIFS(DATABASE!$B$5:$B$6004,B4005,DATABASE!$X$5:$X$6004,1),0)</f>
        <v/>
      </c>
      <c r="X4005" s="49">
        <f>--AND(ISNUMBER(B4005),C4005&lt;&gt;"",L4005&lt;&gt;"",M4005&lt;&gt;"")</f>
        <v/>
      </c>
    </row>
    <row r="4006" ht="15" customHeight="1" s="111">
      <c r="A4006" s="50" t="inlineStr">
        <is>
          <t>SEP</t>
        </is>
      </c>
      <c r="B4006" s="51">
        <f>SEP!A7</f>
        <v/>
      </c>
      <c r="C4006" s="52">
        <f>SEP!B7</f>
        <v/>
      </c>
      <c r="D4006" s="52">
        <f>SEP!C7</f>
        <v/>
      </c>
      <c r="E4006" s="52">
        <f>SEP!D7</f>
        <v/>
      </c>
      <c r="F4006" s="52">
        <f>SEP!E7</f>
        <v/>
      </c>
      <c r="G4006" s="52">
        <f>SEP!F7</f>
        <v/>
      </c>
      <c r="H4006" s="52">
        <f>SEP!G7</f>
        <v/>
      </c>
      <c r="I4006" s="53">
        <f>SEP!H7</f>
        <v/>
      </c>
      <c r="J4006" s="53">
        <f>SEP!I7</f>
        <v/>
      </c>
      <c r="K4006" s="52">
        <f>SEP!J7</f>
        <v/>
      </c>
      <c r="L4006" s="52">
        <f>SEP!K7</f>
        <v/>
      </c>
      <c r="M4006" s="54">
        <f>SEP!L7</f>
        <v/>
      </c>
      <c r="N4006" s="52">
        <f>SEP!M7</f>
        <v/>
      </c>
      <c r="O4006" s="52">
        <f>SEP!N7</f>
        <v/>
      </c>
      <c r="P4006" s="52">
        <f>SEP!O7</f>
        <v/>
      </c>
      <c r="Q4006" s="52">
        <f>SEP!P7</f>
        <v/>
      </c>
      <c r="R4006" s="52">
        <f>SEP!Q7</f>
        <v/>
      </c>
      <c r="S4006" s="54">
        <f>S4005+IF(X4006=0,0,M4006)</f>
        <v/>
      </c>
      <c r="T4006" s="55">
        <f>MAX(T4005,S4006)</f>
        <v/>
      </c>
      <c r="U4006" s="56">
        <f>S4006-T4006</f>
        <v/>
      </c>
      <c r="V4006" s="55">
        <f>IFERROR(SUMIFS(DATABASE!$M$5:$M$6004,DATABASE!$B$5:$B$6004,B4006,DATABASE!$X$5:$X$6004,1),0)</f>
        <v/>
      </c>
      <c r="W4006" s="57">
        <f>IFERROR(COUNTIFS(DATABASE!$B$5:$B$6004,B4006,DATABASE!$X$5:$X$6004,1),0)</f>
        <v/>
      </c>
      <c r="X4006" s="58">
        <f>--AND(ISNUMBER(B4006),C4006&lt;&gt;"",L4006&lt;&gt;"",M4006&lt;&gt;"")</f>
        <v/>
      </c>
    </row>
    <row r="4007" ht="15" customHeight="1" s="111">
      <c r="A4007" s="42" t="inlineStr">
        <is>
          <t>SEP</t>
        </is>
      </c>
      <c r="B4007" s="43">
        <f>SEP!A8</f>
        <v/>
      </c>
      <c r="C4007" s="44">
        <f>SEP!B8</f>
        <v/>
      </c>
      <c r="D4007" s="44">
        <f>SEP!C8</f>
        <v/>
      </c>
      <c r="E4007" s="44">
        <f>SEP!D8</f>
        <v/>
      </c>
      <c r="F4007" s="44">
        <f>SEP!E8</f>
        <v/>
      </c>
      <c r="G4007" s="44">
        <f>SEP!F8</f>
        <v/>
      </c>
      <c r="H4007" s="44">
        <f>SEP!G8</f>
        <v/>
      </c>
      <c r="I4007" s="45">
        <f>SEP!H8</f>
        <v/>
      </c>
      <c r="J4007" s="45">
        <f>SEP!I8</f>
        <v/>
      </c>
      <c r="K4007" s="44">
        <f>SEP!J8</f>
        <v/>
      </c>
      <c r="L4007" s="44">
        <f>SEP!K8</f>
        <v/>
      </c>
      <c r="M4007" s="46">
        <f>SEP!L8</f>
        <v/>
      </c>
      <c r="N4007" s="44">
        <f>SEP!M8</f>
        <v/>
      </c>
      <c r="O4007" s="44">
        <f>SEP!N8</f>
        <v/>
      </c>
      <c r="P4007" s="44">
        <f>SEP!O8</f>
        <v/>
      </c>
      <c r="Q4007" s="44">
        <f>SEP!P8</f>
        <v/>
      </c>
      <c r="R4007" s="44">
        <f>SEP!Q8</f>
        <v/>
      </c>
      <c r="S4007" s="46">
        <f>S4006+IF(X4007=0,0,M4007)</f>
        <v/>
      </c>
      <c r="T4007" s="47">
        <f>MAX(T4006,S4007)</f>
        <v/>
      </c>
      <c r="U4007" s="48">
        <f>S4007-T4007</f>
        <v/>
      </c>
      <c r="V4007" s="47">
        <f>IFERROR(SUMIFS(DATABASE!$M$5:$M$6004,DATABASE!$B$5:$B$6004,B4007,DATABASE!$X$5:$X$6004,1),0)</f>
        <v/>
      </c>
      <c r="W4007" s="31">
        <f>IFERROR(COUNTIFS(DATABASE!$B$5:$B$6004,B4007,DATABASE!$X$5:$X$6004,1),0)</f>
        <v/>
      </c>
      <c r="X4007" s="49">
        <f>--AND(ISNUMBER(B4007),C4007&lt;&gt;"",L4007&lt;&gt;"",M4007&lt;&gt;"")</f>
        <v/>
      </c>
    </row>
    <row r="4008" ht="15" customHeight="1" s="111">
      <c r="A4008" s="50" t="inlineStr">
        <is>
          <t>SEP</t>
        </is>
      </c>
      <c r="B4008" s="51">
        <f>SEP!A9</f>
        <v/>
      </c>
      <c r="C4008" s="52">
        <f>SEP!B9</f>
        <v/>
      </c>
      <c r="D4008" s="52">
        <f>SEP!C9</f>
        <v/>
      </c>
      <c r="E4008" s="52">
        <f>SEP!D9</f>
        <v/>
      </c>
      <c r="F4008" s="52">
        <f>SEP!E9</f>
        <v/>
      </c>
      <c r="G4008" s="52">
        <f>SEP!F9</f>
        <v/>
      </c>
      <c r="H4008" s="52">
        <f>SEP!G9</f>
        <v/>
      </c>
      <c r="I4008" s="53">
        <f>SEP!H9</f>
        <v/>
      </c>
      <c r="J4008" s="53">
        <f>SEP!I9</f>
        <v/>
      </c>
      <c r="K4008" s="52">
        <f>SEP!J9</f>
        <v/>
      </c>
      <c r="L4008" s="52">
        <f>SEP!K9</f>
        <v/>
      </c>
      <c r="M4008" s="54">
        <f>SEP!L9</f>
        <v/>
      </c>
      <c r="N4008" s="52">
        <f>SEP!M9</f>
        <v/>
      </c>
      <c r="O4008" s="52">
        <f>SEP!N9</f>
        <v/>
      </c>
      <c r="P4008" s="52">
        <f>SEP!O9</f>
        <v/>
      </c>
      <c r="Q4008" s="52">
        <f>SEP!P9</f>
        <v/>
      </c>
      <c r="R4008" s="52">
        <f>SEP!Q9</f>
        <v/>
      </c>
      <c r="S4008" s="54">
        <f>S4007+IF(X4008=0,0,M4008)</f>
        <v/>
      </c>
      <c r="T4008" s="55">
        <f>MAX(T4007,S4008)</f>
        <v/>
      </c>
      <c r="U4008" s="56">
        <f>S4008-T4008</f>
        <v/>
      </c>
      <c r="V4008" s="55">
        <f>IFERROR(SUMIFS(DATABASE!$M$5:$M$6004,DATABASE!$B$5:$B$6004,B4008,DATABASE!$X$5:$X$6004,1),0)</f>
        <v/>
      </c>
      <c r="W4008" s="57">
        <f>IFERROR(COUNTIFS(DATABASE!$B$5:$B$6004,B4008,DATABASE!$X$5:$X$6004,1),0)</f>
        <v/>
      </c>
      <c r="X4008" s="58">
        <f>--AND(ISNUMBER(B4008),C4008&lt;&gt;"",L4008&lt;&gt;"",M4008&lt;&gt;"")</f>
        <v/>
      </c>
    </row>
    <row r="4009" ht="15" customHeight="1" s="111">
      <c r="A4009" s="42" t="inlineStr">
        <is>
          <t>SEP</t>
        </is>
      </c>
      <c r="B4009" s="43">
        <f>SEP!A10</f>
        <v/>
      </c>
      <c r="C4009" s="44">
        <f>SEP!B10</f>
        <v/>
      </c>
      <c r="D4009" s="44">
        <f>SEP!C10</f>
        <v/>
      </c>
      <c r="E4009" s="44">
        <f>SEP!D10</f>
        <v/>
      </c>
      <c r="F4009" s="44">
        <f>SEP!E10</f>
        <v/>
      </c>
      <c r="G4009" s="44">
        <f>SEP!F10</f>
        <v/>
      </c>
      <c r="H4009" s="44">
        <f>SEP!G10</f>
        <v/>
      </c>
      <c r="I4009" s="45">
        <f>SEP!H10</f>
        <v/>
      </c>
      <c r="J4009" s="45">
        <f>SEP!I10</f>
        <v/>
      </c>
      <c r="K4009" s="44">
        <f>SEP!J10</f>
        <v/>
      </c>
      <c r="L4009" s="44">
        <f>SEP!K10</f>
        <v/>
      </c>
      <c r="M4009" s="46">
        <f>SEP!L10</f>
        <v/>
      </c>
      <c r="N4009" s="44">
        <f>SEP!M10</f>
        <v/>
      </c>
      <c r="O4009" s="44">
        <f>SEP!N10</f>
        <v/>
      </c>
      <c r="P4009" s="44">
        <f>SEP!O10</f>
        <v/>
      </c>
      <c r="Q4009" s="44">
        <f>SEP!P10</f>
        <v/>
      </c>
      <c r="R4009" s="44">
        <f>SEP!Q10</f>
        <v/>
      </c>
      <c r="S4009" s="46">
        <f>S4008+IF(X4009=0,0,M4009)</f>
        <v/>
      </c>
      <c r="T4009" s="47">
        <f>MAX(T4008,S4009)</f>
        <v/>
      </c>
      <c r="U4009" s="48">
        <f>S4009-T4009</f>
        <v/>
      </c>
      <c r="V4009" s="47">
        <f>IFERROR(SUMIFS(DATABASE!$M$5:$M$6004,DATABASE!$B$5:$B$6004,B4009,DATABASE!$X$5:$X$6004,1),0)</f>
        <v/>
      </c>
      <c r="W4009" s="31">
        <f>IFERROR(COUNTIFS(DATABASE!$B$5:$B$6004,B4009,DATABASE!$X$5:$X$6004,1),0)</f>
        <v/>
      </c>
      <c r="X4009" s="49">
        <f>--AND(ISNUMBER(B4009),C4009&lt;&gt;"",L4009&lt;&gt;"",M4009&lt;&gt;"")</f>
        <v/>
      </c>
    </row>
    <row r="4010" ht="15" customHeight="1" s="111">
      <c r="A4010" s="50" t="inlineStr">
        <is>
          <t>SEP</t>
        </is>
      </c>
      <c r="B4010" s="51">
        <f>SEP!A11</f>
        <v/>
      </c>
      <c r="C4010" s="52">
        <f>SEP!B11</f>
        <v/>
      </c>
      <c r="D4010" s="52">
        <f>SEP!C11</f>
        <v/>
      </c>
      <c r="E4010" s="52">
        <f>SEP!D11</f>
        <v/>
      </c>
      <c r="F4010" s="52">
        <f>SEP!E11</f>
        <v/>
      </c>
      <c r="G4010" s="52">
        <f>SEP!F11</f>
        <v/>
      </c>
      <c r="H4010" s="52">
        <f>SEP!G11</f>
        <v/>
      </c>
      <c r="I4010" s="53">
        <f>SEP!H11</f>
        <v/>
      </c>
      <c r="J4010" s="53">
        <f>SEP!I11</f>
        <v/>
      </c>
      <c r="K4010" s="52">
        <f>SEP!J11</f>
        <v/>
      </c>
      <c r="L4010" s="52">
        <f>SEP!K11</f>
        <v/>
      </c>
      <c r="M4010" s="54">
        <f>SEP!L11</f>
        <v/>
      </c>
      <c r="N4010" s="52">
        <f>SEP!M11</f>
        <v/>
      </c>
      <c r="O4010" s="52">
        <f>SEP!N11</f>
        <v/>
      </c>
      <c r="P4010" s="52">
        <f>SEP!O11</f>
        <v/>
      </c>
      <c r="Q4010" s="52">
        <f>SEP!P11</f>
        <v/>
      </c>
      <c r="R4010" s="52">
        <f>SEP!Q11</f>
        <v/>
      </c>
      <c r="S4010" s="54">
        <f>S4009+IF(X4010=0,0,M4010)</f>
        <v/>
      </c>
      <c r="T4010" s="55">
        <f>MAX(T4009,S4010)</f>
        <v/>
      </c>
      <c r="U4010" s="56">
        <f>S4010-T4010</f>
        <v/>
      </c>
      <c r="V4010" s="55">
        <f>IFERROR(SUMIFS(DATABASE!$M$5:$M$6004,DATABASE!$B$5:$B$6004,B4010,DATABASE!$X$5:$X$6004,1),0)</f>
        <v/>
      </c>
      <c r="W4010" s="57">
        <f>IFERROR(COUNTIFS(DATABASE!$B$5:$B$6004,B4010,DATABASE!$X$5:$X$6004,1),0)</f>
        <v/>
      </c>
      <c r="X4010" s="58">
        <f>--AND(ISNUMBER(B4010),C4010&lt;&gt;"",L4010&lt;&gt;"",M4010&lt;&gt;"")</f>
        <v/>
      </c>
    </row>
    <row r="4011" ht="15" customHeight="1" s="111">
      <c r="A4011" s="42" t="inlineStr">
        <is>
          <t>SEP</t>
        </is>
      </c>
      <c r="B4011" s="43">
        <f>SEP!A12</f>
        <v/>
      </c>
      <c r="C4011" s="44">
        <f>SEP!B12</f>
        <v/>
      </c>
      <c r="D4011" s="44">
        <f>SEP!C12</f>
        <v/>
      </c>
      <c r="E4011" s="44">
        <f>SEP!D12</f>
        <v/>
      </c>
      <c r="F4011" s="44">
        <f>SEP!E12</f>
        <v/>
      </c>
      <c r="G4011" s="44">
        <f>SEP!F12</f>
        <v/>
      </c>
      <c r="H4011" s="44">
        <f>SEP!G12</f>
        <v/>
      </c>
      <c r="I4011" s="45">
        <f>SEP!H12</f>
        <v/>
      </c>
      <c r="J4011" s="45">
        <f>SEP!I12</f>
        <v/>
      </c>
      <c r="K4011" s="44">
        <f>SEP!J12</f>
        <v/>
      </c>
      <c r="L4011" s="44">
        <f>SEP!K12</f>
        <v/>
      </c>
      <c r="M4011" s="46">
        <f>SEP!L12</f>
        <v/>
      </c>
      <c r="N4011" s="44">
        <f>SEP!M12</f>
        <v/>
      </c>
      <c r="O4011" s="44">
        <f>SEP!N12</f>
        <v/>
      </c>
      <c r="P4011" s="44">
        <f>SEP!O12</f>
        <v/>
      </c>
      <c r="Q4011" s="44">
        <f>SEP!P12</f>
        <v/>
      </c>
      <c r="R4011" s="44">
        <f>SEP!Q12</f>
        <v/>
      </c>
      <c r="S4011" s="46">
        <f>S4010+IF(X4011=0,0,M4011)</f>
        <v/>
      </c>
      <c r="T4011" s="47">
        <f>MAX(T4010,S4011)</f>
        <v/>
      </c>
      <c r="U4011" s="48">
        <f>S4011-T4011</f>
        <v/>
      </c>
      <c r="V4011" s="47">
        <f>IFERROR(SUMIFS(DATABASE!$M$5:$M$6004,DATABASE!$B$5:$B$6004,B4011,DATABASE!$X$5:$X$6004,1),0)</f>
        <v/>
      </c>
      <c r="W4011" s="31">
        <f>IFERROR(COUNTIFS(DATABASE!$B$5:$B$6004,B4011,DATABASE!$X$5:$X$6004,1),0)</f>
        <v/>
      </c>
      <c r="X4011" s="49">
        <f>--AND(ISNUMBER(B4011),C4011&lt;&gt;"",L4011&lt;&gt;"",M4011&lt;&gt;"")</f>
        <v/>
      </c>
    </row>
    <row r="4012" ht="15" customHeight="1" s="111">
      <c r="A4012" s="50" t="inlineStr">
        <is>
          <t>SEP</t>
        </is>
      </c>
      <c r="B4012" s="51">
        <f>SEP!A13</f>
        <v/>
      </c>
      <c r="C4012" s="52">
        <f>SEP!B13</f>
        <v/>
      </c>
      <c r="D4012" s="52">
        <f>SEP!C13</f>
        <v/>
      </c>
      <c r="E4012" s="52">
        <f>SEP!D13</f>
        <v/>
      </c>
      <c r="F4012" s="52">
        <f>SEP!E13</f>
        <v/>
      </c>
      <c r="G4012" s="52">
        <f>SEP!F13</f>
        <v/>
      </c>
      <c r="H4012" s="52">
        <f>SEP!G13</f>
        <v/>
      </c>
      <c r="I4012" s="53">
        <f>SEP!H13</f>
        <v/>
      </c>
      <c r="J4012" s="53">
        <f>SEP!I13</f>
        <v/>
      </c>
      <c r="K4012" s="52">
        <f>SEP!J13</f>
        <v/>
      </c>
      <c r="L4012" s="52">
        <f>SEP!K13</f>
        <v/>
      </c>
      <c r="M4012" s="54">
        <f>SEP!L13</f>
        <v/>
      </c>
      <c r="N4012" s="52">
        <f>SEP!M13</f>
        <v/>
      </c>
      <c r="O4012" s="52">
        <f>SEP!N13</f>
        <v/>
      </c>
      <c r="P4012" s="52">
        <f>SEP!O13</f>
        <v/>
      </c>
      <c r="Q4012" s="52">
        <f>SEP!P13</f>
        <v/>
      </c>
      <c r="R4012" s="52">
        <f>SEP!Q13</f>
        <v/>
      </c>
      <c r="S4012" s="54">
        <f>S4011+IF(X4012=0,0,M4012)</f>
        <v/>
      </c>
      <c r="T4012" s="55">
        <f>MAX(T4011,S4012)</f>
        <v/>
      </c>
      <c r="U4012" s="56">
        <f>S4012-T4012</f>
        <v/>
      </c>
      <c r="V4012" s="55">
        <f>IFERROR(SUMIFS(DATABASE!$M$5:$M$6004,DATABASE!$B$5:$B$6004,B4012,DATABASE!$X$5:$X$6004,1),0)</f>
        <v/>
      </c>
      <c r="W4012" s="57">
        <f>IFERROR(COUNTIFS(DATABASE!$B$5:$B$6004,B4012,DATABASE!$X$5:$X$6004,1),0)</f>
        <v/>
      </c>
      <c r="X4012" s="58">
        <f>--AND(ISNUMBER(B4012),C4012&lt;&gt;"",L4012&lt;&gt;"",M4012&lt;&gt;"")</f>
        <v/>
      </c>
    </row>
    <row r="4013" ht="15" customHeight="1" s="111">
      <c r="A4013" s="42" t="inlineStr">
        <is>
          <t>SEP</t>
        </is>
      </c>
      <c r="B4013" s="43">
        <f>SEP!A14</f>
        <v/>
      </c>
      <c r="C4013" s="44">
        <f>SEP!B14</f>
        <v/>
      </c>
      <c r="D4013" s="44">
        <f>SEP!C14</f>
        <v/>
      </c>
      <c r="E4013" s="44">
        <f>SEP!D14</f>
        <v/>
      </c>
      <c r="F4013" s="44">
        <f>SEP!E14</f>
        <v/>
      </c>
      <c r="G4013" s="44">
        <f>SEP!F14</f>
        <v/>
      </c>
      <c r="H4013" s="44">
        <f>SEP!G14</f>
        <v/>
      </c>
      <c r="I4013" s="45">
        <f>SEP!H14</f>
        <v/>
      </c>
      <c r="J4013" s="45">
        <f>SEP!I14</f>
        <v/>
      </c>
      <c r="K4013" s="44">
        <f>SEP!J14</f>
        <v/>
      </c>
      <c r="L4013" s="44">
        <f>SEP!K14</f>
        <v/>
      </c>
      <c r="M4013" s="46">
        <f>SEP!L14</f>
        <v/>
      </c>
      <c r="N4013" s="44">
        <f>SEP!M14</f>
        <v/>
      </c>
      <c r="O4013" s="44">
        <f>SEP!N14</f>
        <v/>
      </c>
      <c r="P4013" s="44">
        <f>SEP!O14</f>
        <v/>
      </c>
      <c r="Q4013" s="44">
        <f>SEP!P14</f>
        <v/>
      </c>
      <c r="R4013" s="44">
        <f>SEP!Q14</f>
        <v/>
      </c>
      <c r="S4013" s="46">
        <f>S4012+IF(X4013=0,0,M4013)</f>
        <v/>
      </c>
      <c r="T4013" s="47">
        <f>MAX(T4012,S4013)</f>
        <v/>
      </c>
      <c r="U4013" s="48">
        <f>S4013-T4013</f>
        <v/>
      </c>
      <c r="V4013" s="47">
        <f>IFERROR(SUMIFS(DATABASE!$M$5:$M$6004,DATABASE!$B$5:$B$6004,B4013,DATABASE!$X$5:$X$6004,1),0)</f>
        <v/>
      </c>
      <c r="W4013" s="31">
        <f>IFERROR(COUNTIFS(DATABASE!$B$5:$B$6004,B4013,DATABASE!$X$5:$X$6004,1),0)</f>
        <v/>
      </c>
      <c r="X4013" s="49">
        <f>--AND(ISNUMBER(B4013),C4013&lt;&gt;"",L4013&lt;&gt;"",M4013&lt;&gt;"")</f>
        <v/>
      </c>
    </row>
    <row r="4014" ht="15" customHeight="1" s="111">
      <c r="A4014" s="50" t="inlineStr">
        <is>
          <t>SEP</t>
        </is>
      </c>
      <c r="B4014" s="51">
        <f>SEP!A15</f>
        <v/>
      </c>
      <c r="C4014" s="52">
        <f>SEP!B15</f>
        <v/>
      </c>
      <c r="D4014" s="52">
        <f>SEP!C15</f>
        <v/>
      </c>
      <c r="E4014" s="52">
        <f>SEP!D15</f>
        <v/>
      </c>
      <c r="F4014" s="52">
        <f>SEP!E15</f>
        <v/>
      </c>
      <c r="G4014" s="52">
        <f>SEP!F15</f>
        <v/>
      </c>
      <c r="H4014" s="52">
        <f>SEP!G15</f>
        <v/>
      </c>
      <c r="I4014" s="53">
        <f>SEP!H15</f>
        <v/>
      </c>
      <c r="J4014" s="53">
        <f>SEP!I15</f>
        <v/>
      </c>
      <c r="K4014" s="52">
        <f>SEP!J15</f>
        <v/>
      </c>
      <c r="L4014" s="52">
        <f>SEP!K15</f>
        <v/>
      </c>
      <c r="M4014" s="54">
        <f>SEP!L15</f>
        <v/>
      </c>
      <c r="N4014" s="52">
        <f>SEP!M15</f>
        <v/>
      </c>
      <c r="O4014" s="52">
        <f>SEP!N15</f>
        <v/>
      </c>
      <c r="P4014" s="52">
        <f>SEP!O15</f>
        <v/>
      </c>
      <c r="Q4014" s="52">
        <f>SEP!P15</f>
        <v/>
      </c>
      <c r="R4014" s="52">
        <f>SEP!Q15</f>
        <v/>
      </c>
      <c r="S4014" s="54">
        <f>S4013+IF(X4014=0,0,M4014)</f>
        <v/>
      </c>
      <c r="T4014" s="55">
        <f>MAX(T4013,S4014)</f>
        <v/>
      </c>
      <c r="U4014" s="56">
        <f>S4014-T4014</f>
        <v/>
      </c>
      <c r="V4014" s="55">
        <f>IFERROR(SUMIFS(DATABASE!$M$5:$M$6004,DATABASE!$B$5:$B$6004,B4014,DATABASE!$X$5:$X$6004,1),0)</f>
        <v/>
      </c>
      <c r="W4014" s="57">
        <f>IFERROR(COUNTIFS(DATABASE!$B$5:$B$6004,B4014,DATABASE!$X$5:$X$6004,1),0)</f>
        <v/>
      </c>
      <c r="X4014" s="58">
        <f>--AND(ISNUMBER(B4014),C4014&lt;&gt;"",L4014&lt;&gt;"",M4014&lt;&gt;"")</f>
        <v/>
      </c>
    </row>
    <row r="4015" ht="15" customHeight="1" s="111">
      <c r="A4015" s="42" t="inlineStr">
        <is>
          <t>SEP</t>
        </is>
      </c>
      <c r="B4015" s="43">
        <f>SEP!A16</f>
        <v/>
      </c>
      <c r="C4015" s="44">
        <f>SEP!B16</f>
        <v/>
      </c>
      <c r="D4015" s="44">
        <f>SEP!C16</f>
        <v/>
      </c>
      <c r="E4015" s="44">
        <f>SEP!D16</f>
        <v/>
      </c>
      <c r="F4015" s="44">
        <f>SEP!E16</f>
        <v/>
      </c>
      <c r="G4015" s="44">
        <f>SEP!F16</f>
        <v/>
      </c>
      <c r="H4015" s="44">
        <f>SEP!G16</f>
        <v/>
      </c>
      <c r="I4015" s="45">
        <f>SEP!H16</f>
        <v/>
      </c>
      <c r="J4015" s="45">
        <f>SEP!I16</f>
        <v/>
      </c>
      <c r="K4015" s="44">
        <f>SEP!J16</f>
        <v/>
      </c>
      <c r="L4015" s="44">
        <f>SEP!K16</f>
        <v/>
      </c>
      <c r="M4015" s="46">
        <f>SEP!L16</f>
        <v/>
      </c>
      <c r="N4015" s="44">
        <f>SEP!M16</f>
        <v/>
      </c>
      <c r="O4015" s="44">
        <f>SEP!N16</f>
        <v/>
      </c>
      <c r="P4015" s="44">
        <f>SEP!O16</f>
        <v/>
      </c>
      <c r="Q4015" s="44">
        <f>SEP!P16</f>
        <v/>
      </c>
      <c r="R4015" s="44">
        <f>SEP!Q16</f>
        <v/>
      </c>
      <c r="S4015" s="46">
        <f>S4014+IF(X4015=0,0,M4015)</f>
        <v/>
      </c>
      <c r="T4015" s="47">
        <f>MAX(T4014,S4015)</f>
        <v/>
      </c>
      <c r="U4015" s="48">
        <f>S4015-T4015</f>
        <v/>
      </c>
      <c r="V4015" s="47">
        <f>IFERROR(SUMIFS(DATABASE!$M$5:$M$6004,DATABASE!$B$5:$B$6004,B4015,DATABASE!$X$5:$X$6004,1),0)</f>
        <v/>
      </c>
      <c r="W4015" s="31">
        <f>IFERROR(COUNTIFS(DATABASE!$B$5:$B$6004,B4015,DATABASE!$X$5:$X$6004,1),0)</f>
        <v/>
      </c>
      <c r="X4015" s="49">
        <f>--AND(ISNUMBER(B4015),C4015&lt;&gt;"",L4015&lt;&gt;"",M4015&lt;&gt;"")</f>
        <v/>
      </c>
    </row>
    <row r="4016" ht="15" customHeight="1" s="111">
      <c r="A4016" s="50" t="inlineStr">
        <is>
          <t>SEP</t>
        </is>
      </c>
      <c r="B4016" s="51">
        <f>SEP!A17</f>
        <v/>
      </c>
      <c r="C4016" s="52">
        <f>SEP!B17</f>
        <v/>
      </c>
      <c r="D4016" s="52">
        <f>SEP!C17</f>
        <v/>
      </c>
      <c r="E4016" s="52">
        <f>SEP!D17</f>
        <v/>
      </c>
      <c r="F4016" s="52">
        <f>SEP!E17</f>
        <v/>
      </c>
      <c r="G4016" s="52">
        <f>SEP!F17</f>
        <v/>
      </c>
      <c r="H4016" s="52">
        <f>SEP!G17</f>
        <v/>
      </c>
      <c r="I4016" s="53">
        <f>SEP!H17</f>
        <v/>
      </c>
      <c r="J4016" s="53">
        <f>SEP!I17</f>
        <v/>
      </c>
      <c r="K4016" s="52">
        <f>SEP!J17</f>
        <v/>
      </c>
      <c r="L4016" s="52">
        <f>SEP!K17</f>
        <v/>
      </c>
      <c r="M4016" s="54">
        <f>SEP!L17</f>
        <v/>
      </c>
      <c r="N4016" s="52">
        <f>SEP!M17</f>
        <v/>
      </c>
      <c r="O4016" s="52">
        <f>SEP!N17</f>
        <v/>
      </c>
      <c r="P4016" s="52">
        <f>SEP!O17</f>
        <v/>
      </c>
      <c r="Q4016" s="52">
        <f>SEP!P17</f>
        <v/>
      </c>
      <c r="R4016" s="52">
        <f>SEP!Q17</f>
        <v/>
      </c>
      <c r="S4016" s="54">
        <f>S4015+IF(X4016=0,0,M4016)</f>
        <v/>
      </c>
      <c r="T4016" s="55">
        <f>MAX(T4015,S4016)</f>
        <v/>
      </c>
      <c r="U4016" s="56">
        <f>S4016-T4016</f>
        <v/>
      </c>
      <c r="V4016" s="55">
        <f>IFERROR(SUMIFS(DATABASE!$M$5:$M$6004,DATABASE!$B$5:$B$6004,B4016,DATABASE!$X$5:$X$6004,1),0)</f>
        <v/>
      </c>
      <c r="W4016" s="57">
        <f>IFERROR(COUNTIFS(DATABASE!$B$5:$B$6004,B4016,DATABASE!$X$5:$X$6004,1),0)</f>
        <v/>
      </c>
      <c r="X4016" s="58">
        <f>--AND(ISNUMBER(B4016),C4016&lt;&gt;"",L4016&lt;&gt;"",M4016&lt;&gt;"")</f>
        <v/>
      </c>
    </row>
    <row r="4017" ht="15" customHeight="1" s="111">
      <c r="A4017" s="42" t="inlineStr">
        <is>
          <t>SEP</t>
        </is>
      </c>
      <c r="B4017" s="43">
        <f>SEP!A18</f>
        <v/>
      </c>
      <c r="C4017" s="44">
        <f>SEP!B18</f>
        <v/>
      </c>
      <c r="D4017" s="44">
        <f>SEP!C18</f>
        <v/>
      </c>
      <c r="E4017" s="44">
        <f>SEP!D18</f>
        <v/>
      </c>
      <c r="F4017" s="44">
        <f>SEP!E18</f>
        <v/>
      </c>
      <c r="G4017" s="44">
        <f>SEP!F18</f>
        <v/>
      </c>
      <c r="H4017" s="44">
        <f>SEP!G18</f>
        <v/>
      </c>
      <c r="I4017" s="45">
        <f>SEP!H18</f>
        <v/>
      </c>
      <c r="J4017" s="45">
        <f>SEP!I18</f>
        <v/>
      </c>
      <c r="K4017" s="44">
        <f>SEP!J18</f>
        <v/>
      </c>
      <c r="L4017" s="44">
        <f>SEP!K18</f>
        <v/>
      </c>
      <c r="M4017" s="46">
        <f>SEP!L18</f>
        <v/>
      </c>
      <c r="N4017" s="44">
        <f>SEP!M18</f>
        <v/>
      </c>
      <c r="O4017" s="44">
        <f>SEP!N18</f>
        <v/>
      </c>
      <c r="P4017" s="44">
        <f>SEP!O18</f>
        <v/>
      </c>
      <c r="Q4017" s="44">
        <f>SEP!P18</f>
        <v/>
      </c>
      <c r="R4017" s="44">
        <f>SEP!Q18</f>
        <v/>
      </c>
      <c r="S4017" s="46">
        <f>S4016+IF(X4017=0,0,M4017)</f>
        <v/>
      </c>
      <c r="T4017" s="47">
        <f>MAX(T4016,S4017)</f>
        <v/>
      </c>
      <c r="U4017" s="48">
        <f>S4017-T4017</f>
        <v/>
      </c>
      <c r="V4017" s="47">
        <f>IFERROR(SUMIFS(DATABASE!$M$5:$M$6004,DATABASE!$B$5:$B$6004,B4017,DATABASE!$X$5:$X$6004,1),0)</f>
        <v/>
      </c>
      <c r="W4017" s="31">
        <f>IFERROR(COUNTIFS(DATABASE!$B$5:$B$6004,B4017,DATABASE!$X$5:$X$6004,1),0)</f>
        <v/>
      </c>
      <c r="X4017" s="49">
        <f>--AND(ISNUMBER(B4017),C4017&lt;&gt;"",L4017&lt;&gt;"",M4017&lt;&gt;"")</f>
        <v/>
      </c>
    </row>
    <row r="4018" ht="15" customHeight="1" s="111">
      <c r="A4018" s="50" t="inlineStr">
        <is>
          <t>SEP</t>
        </is>
      </c>
      <c r="B4018" s="51">
        <f>SEP!A19</f>
        <v/>
      </c>
      <c r="C4018" s="52">
        <f>SEP!B19</f>
        <v/>
      </c>
      <c r="D4018" s="52">
        <f>SEP!C19</f>
        <v/>
      </c>
      <c r="E4018" s="52">
        <f>SEP!D19</f>
        <v/>
      </c>
      <c r="F4018" s="52">
        <f>SEP!E19</f>
        <v/>
      </c>
      <c r="G4018" s="52">
        <f>SEP!F19</f>
        <v/>
      </c>
      <c r="H4018" s="52">
        <f>SEP!G19</f>
        <v/>
      </c>
      <c r="I4018" s="53">
        <f>SEP!H19</f>
        <v/>
      </c>
      <c r="J4018" s="53">
        <f>SEP!I19</f>
        <v/>
      </c>
      <c r="K4018" s="52">
        <f>SEP!J19</f>
        <v/>
      </c>
      <c r="L4018" s="52">
        <f>SEP!K19</f>
        <v/>
      </c>
      <c r="M4018" s="54">
        <f>SEP!L19</f>
        <v/>
      </c>
      <c r="N4018" s="52">
        <f>SEP!M19</f>
        <v/>
      </c>
      <c r="O4018" s="52">
        <f>SEP!N19</f>
        <v/>
      </c>
      <c r="P4018" s="52">
        <f>SEP!O19</f>
        <v/>
      </c>
      <c r="Q4018" s="52">
        <f>SEP!P19</f>
        <v/>
      </c>
      <c r="R4018" s="52">
        <f>SEP!Q19</f>
        <v/>
      </c>
      <c r="S4018" s="54">
        <f>S4017+IF(X4018=0,0,M4018)</f>
        <v/>
      </c>
      <c r="T4018" s="55">
        <f>MAX(T4017,S4018)</f>
        <v/>
      </c>
      <c r="U4018" s="56">
        <f>S4018-T4018</f>
        <v/>
      </c>
      <c r="V4018" s="55">
        <f>IFERROR(SUMIFS(DATABASE!$M$5:$M$6004,DATABASE!$B$5:$B$6004,B4018,DATABASE!$X$5:$X$6004,1),0)</f>
        <v/>
      </c>
      <c r="W4018" s="57">
        <f>IFERROR(COUNTIFS(DATABASE!$B$5:$B$6004,B4018,DATABASE!$X$5:$X$6004,1),0)</f>
        <v/>
      </c>
      <c r="X4018" s="58">
        <f>--AND(ISNUMBER(B4018),C4018&lt;&gt;"",L4018&lt;&gt;"",M4018&lt;&gt;"")</f>
        <v/>
      </c>
    </row>
    <row r="4019" ht="15" customHeight="1" s="111">
      <c r="A4019" s="42" t="inlineStr">
        <is>
          <t>SEP</t>
        </is>
      </c>
      <c r="B4019" s="43">
        <f>SEP!A20</f>
        <v/>
      </c>
      <c r="C4019" s="44">
        <f>SEP!B20</f>
        <v/>
      </c>
      <c r="D4019" s="44">
        <f>SEP!C20</f>
        <v/>
      </c>
      <c r="E4019" s="44">
        <f>SEP!D20</f>
        <v/>
      </c>
      <c r="F4019" s="44">
        <f>SEP!E20</f>
        <v/>
      </c>
      <c r="G4019" s="44">
        <f>SEP!F20</f>
        <v/>
      </c>
      <c r="H4019" s="44">
        <f>SEP!G20</f>
        <v/>
      </c>
      <c r="I4019" s="45">
        <f>SEP!H20</f>
        <v/>
      </c>
      <c r="J4019" s="45">
        <f>SEP!I20</f>
        <v/>
      </c>
      <c r="K4019" s="44">
        <f>SEP!J20</f>
        <v/>
      </c>
      <c r="L4019" s="44">
        <f>SEP!K20</f>
        <v/>
      </c>
      <c r="M4019" s="46">
        <f>SEP!L20</f>
        <v/>
      </c>
      <c r="N4019" s="44">
        <f>SEP!M20</f>
        <v/>
      </c>
      <c r="O4019" s="44">
        <f>SEP!N20</f>
        <v/>
      </c>
      <c r="P4019" s="44">
        <f>SEP!O20</f>
        <v/>
      </c>
      <c r="Q4019" s="44">
        <f>SEP!P20</f>
        <v/>
      </c>
      <c r="R4019" s="44">
        <f>SEP!Q20</f>
        <v/>
      </c>
      <c r="S4019" s="46">
        <f>S4018+IF(X4019=0,0,M4019)</f>
        <v/>
      </c>
      <c r="T4019" s="47">
        <f>MAX(T4018,S4019)</f>
        <v/>
      </c>
      <c r="U4019" s="48">
        <f>S4019-T4019</f>
        <v/>
      </c>
      <c r="V4019" s="47">
        <f>IFERROR(SUMIFS(DATABASE!$M$5:$M$6004,DATABASE!$B$5:$B$6004,B4019,DATABASE!$X$5:$X$6004,1),0)</f>
        <v/>
      </c>
      <c r="W4019" s="31">
        <f>IFERROR(COUNTIFS(DATABASE!$B$5:$B$6004,B4019,DATABASE!$X$5:$X$6004,1),0)</f>
        <v/>
      </c>
      <c r="X4019" s="49">
        <f>--AND(ISNUMBER(B4019),C4019&lt;&gt;"",L4019&lt;&gt;"",M4019&lt;&gt;"")</f>
        <v/>
      </c>
    </row>
    <row r="4020" ht="15" customHeight="1" s="111">
      <c r="A4020" s="50" t="inlineStr">
        <is>
          <t>SEP</t>
        </is>
      </c>
      <c r="B4020" s="51">
        <f>SEP!A21</f>
        <v/>
      </c>
      <c r="C4020" s="52">
        <f>SEP!B21</f>
        <v/>
      </c>
      <c r="D4020" s="52">
        <f>SEP!C21</f>
        <v/>
      </c>
      <c r="E4020" s="52">
        <f>SEP!D21</f>
        <v/>
      </c>
      <c r="F4020" s="52">
        <f>SEP!E21</f>
        <v/>
      </c>
      <c r="G4020" s="52">
        <f>SEP!F21</f>
        <v/>
      </c>
      <c r="H4020" s="52">
        <f>SEP!G21</f>
        <v/>
      </c>
      <c r="I4020" s="53">
        <f>SEP!H21</f>
        <v/>
      </c>
      <c r="J4020" s="53">
        <f>SEP!I21</f>
        <v/>
      </c>
      <c r="K4020" s="52">
        <f>SEP!J21</f>
        <v/>
      </c>
      <c r="L4020" s="52">
        <f>SEP!K21</f>
        <v/>
      </c>
      <c r="M4020" s="54">
        <f>SEP!L21</f>
        <v/>
      </c>
      <c r="N4020" s="52">
        <f>SEP!M21</f>
        <v/>
      </c>
      <c r="O4020" s="52">
        <f>SEP!N21</f>
        <v/>
      </c>
      <c r="P4020" s="52">
        <f>SEP!O21</f>
        <v/>
      </c>
      <c r="Q4020" s="52">
        <f>SEP!P21</f>
        <v/>
      </c>
      <c r="R4020" s="52">
        <f>SEP!Q21</f>
        <v/>
      </c>
      <c r="S4020" s="54">
        <f>S4019+IF(X4020=0,0,M4020)</f>
        <v/>
      </c>
      <c r="T4020" s="55">
        <f>MAX(T4019,S4020)</f>
        <v/>
      </c>
      <c r="U4020" s="56">
        <f>S4020-T4020</f>
        <v/>
      </c>
      <c r="V4020" s="55">
        <f>IFERROR(SUMIFS(DATABASE!$M$5:$M$6004,DATABASE!$B$5:$B$6004,B4020,DATABASE!$X$5:$X$6004,1),0)</f>
        <v/>
      </c>
      <c r="W4020" s="57">
        <f>IFERROR(COUNTIFS(DATABASE!$B$5:$B$6004,B4020,DATABASE!$X$5:$X$6004,1),0)</f>
        <v/>
      </c>
      <c r="X4020" s="58">
        <f>--AND(ISNUMBER(B4020),C4020&lt;&gt;"",L4020&lt;&gt;"",M4020&lt;&gt;"")</f>
        <v/>
      </c>
    </row>
    <row r="4021" ht="15" customHeight="1" s="111">
      <c r="A4021" s="42" t="inlineStr">
        <is>
          <t>SEP</t>
        </is>
      </c>
      <c r="B4021" s="43">
        <f>SEP!A22</f>
        <v/>
      </c>
      <c r="C4021" s="44">
        <f>SEP!B22</f>
        <v/>
      </c>
      <c r="D4021" s="44">
        <f>SEP!C22</f>
        <v/>
      </c>
      <c r="E4021" s="44">
        <f>SEP!D22</f>
        <v/>
      </c>
      <c r="F4021" s="44">
        <f>SEP!E22</f>
        <v/>
      </c>
      <c r="G4021" s="44">
        <f>SEP!F22</f>
        <v/>
      </c>
      <c r="H4021" s="44">
        <f>SEP!G22</f>
        <v/>
      </c>
      <c r="I4021" s="45">
        <f>SEP!H22</f>
        <v/>
      </c>
      <c r="J4021" s="45">
        <f>SEP!I22</f>
        <v/>
      </c>
      <c r="K4021" s="44">
        <f>SEP!J22</f>
        <v/>
      </c>
      <c r="L4021" s="44">
        <f>SEP!K22</f>
        <v/>
      </c>
      <c r="M4021" s="46">
        <f>SEP!L22</f>
        <v/>
      </c>
      <c r="N4021" s="44">
        <f>SEP!M22</f>
        <v/>
      </c>
      <c r="O4021" s="44">
        <f>SEP!N22</f>
        <v/>
      </c>
      <c r="P4021" s="44">
        <f>SEP!O22</f>
        <v/>
      </c>
      <c r="Q4021" s="44">
        <f>SEP!P22</f>
        <v/>
      </c>
      <c r="R4021" s="44">
        <f>SEP!Q22</f>
        <v/>
      </c>
      <c r="S4021" s="46">
        <f>S4020+IF(X4021=0,0,M4021)</f>
        <v/>
      </c>
      <c r="T4021" s="47">
        <f>MAX(T4020,S4021)</f>
        <v/>
      </c>
      <c r="U4021" s="48">
        <f>S4021-T4021</f>
        <v/>
      </c>
      <c r="V4021" s="47">
        <f>IFERROR(SUMIFS(DATABASE!$M$5:$M$6004,DATABASE!$B$5:$B$6004,B4021,DATABASE!$X$5:$X$6004,1),0)</f>
        <v/>
      </c>
      <c r="W4021" s="31">
        <f>IFERROR(COUNTIFS(DATABASE!$B$5:$B$6004,B4021,DATABASE!$X$5:$X$6004,1),0)</f>
        <v/>
      </c>
      <c r="X4021" s="49">
        <f>--AND(ISNUMBER(B4021),C4021&lt;&gt;"",L4021&lt;&gt;"",M4021&lt;&gt;"")</f>
        <v/>
      </c>
    </row>
    <row r="4022" ht="15" customHeight="1" s="111">
      <c r="A4022" s="50" t="inlineStr">
        <is>
          <t>SEP</t>
        </is>
      </c>
      <c r="B4022" s="51">
        <f>SEP!A23</f>
        <v/>
      </c>
      <c r="C4022" s="52">
        <f>SEP!B23</f>
        <v/>
      </c>
      <c r="D4022" s="52">
        <f>SEP!C23</f>
        <v/>
      </c>
      <c r="E4022" s="52">
        <f>SEP!D23</f>
        <v/>
      </c>
      <c r="F4022" s="52">
        <f>SEP!E23</f>
        <v/>
      </c>
      <c r="G4022" s="52">
        <f>SEP!F23</f>
        <v/>
      </c>
      <c r="H4022" s="52">
        <f>SEP!G23</f>
        <v/>
      </c>
      <c r="I4022" s="53">
        <f>SEP!H23</f>
        <v/>
      </c>
      <c r="J4022" s="53">
        <f>SEP!I23</f>
        <v/>
      </c>
      <c r="K4022" s="52">
        <f>SEP!J23</f>
        <v/>
      </c>
      <c r="L4022" s="52">
        <f>SEP!K23</f>
        <v/>
      </c>
      <c r="M4022" s="54">
        <f>SEP!L23</f>
        <v/>
      </c>
      <c r="N4022" s="52">
        <f>SEP!M23</f>
        <v/>
      </c>
      <c r="O4022" s="52">
        <f>SEP!N23</f>
        <v/>
      </c>
      <c r="P4022" s="52">
        <f>SEP!O23</f>
        <v/>
      </c>
      <c r="Q4022" s="52">
        <f>SEP!P23</f>
        <v/>
      </c>
      <c r="R4022" s="52">
        <f>SEP!Q23</f>
        <v/>
      </c>
      <c r="S4022" s="54">
        <f>S4021+IF(X4022=0,0,M4022)</f>
        <v/>
      </c>
      <c r="T4022" s="55">
        <f>MAX(T4021,S4022)</f>
        <v/>
      </c>
      <c r="U4022" s="56">
        <f>S4022-T4022</f>
        <v/>
      </c>
      <c r="V4022" s="55">
        <f>IFERROR(SUMIFS(DATABASE!$M$5:$M$6004,DATABASE!$B$5:$B$6004,B4022,DATABASE!$X$5:$X$6004,1),0)</f>
        <v/>
      </c>
      <c r="W4022" s="57">
        <f>IFERROR(COUNTIFS(DATABASE!$B$5:$B$6004,B4022,DATABASE!$X$5:$X$6004,1),0)</f>
        <v/>
      </c>
      <c r="X4022" s="58">
        <f>--AND(ISNUMBER(B4022),C4022&lt;&gt;"",L4022&lt;&gt;"",M4022&lt;&gt;"")</f>
        <v/>
      </c>
    </row>
    <row r="4023" ht="15" customHeight="1" s="111">
      <c r="A4023" s="42" t="inlineStr">
        <is>
          <t>SEP</t>
        </is>
      </c>
      <c r="B4023" s="43">
        <f>SEP!A24</f>
        <v/>
      </c>
      <c r="C4023" s="44">
        <f>SEP!B24</f>
        <v/>
      </c>
      <c r="D4023" s="44">
        <f>SEP!C24</f>
        <v/>
      </c>
      <c r="E4023" s="44">
        <f>SEP!D24</f>
        <v/>
      </c>
      <c r="F4023" s="44">
        <f>SEP!E24</f>
        <v/>
      </c>
      <c r="G4023" s="44">
        <f>SEP!F24</f>
        <v/>
      </c>
      <c r="H4023" s="44">
        <f>SEP!G24</f>
        <v/>
      </c>
      <c r="I4023" s="45">
        <f>SEP!H24</f>
        <v/>
      </c>
      <c r="J4023" s="45">
        <f>SEP!I24</f>
        <v/>
      </c>
      <c r="K4023" s="44">
        <f>SEP!J24</f>
        <v/>
      </c>
      <c r="L4023" s="44">
        <f>SEP!K24</f>
        <v/>
      </c>
      <c r="M4023" s="46">
        <f>SEP!L24</f>
        <v/>
      </c>
      <c r="N4023" s="44">
        <f>SEP!M24</f>
        <v/>
      </c>
      <c r="O4023" s="44">
        <f>SEP!N24</f>
        <v/>
      </c>
      <c r="P4023" s="44">
        <f>SEP!O24</f>
        <v/>
      </c>
      <c r="Q4023" s="44">
        <f>SEP!P24</f>
        <v/>
      </c>
      <c r="R4023" s="44">
        <f>SEP!Q24</f>
        <v/>
      </c>
      <c r="S4023" s="46">
        <f>S4022+IF(X4023=0,0,M4023)</f>
        <v/>
      </c>
      <c r="T4023" s="47">
        <f>MAX(T4022,S4023)</f>
        <v/>
      </c>
      <c r="U4023" s="48">
        <f>S4023-T4023</f>
        <v/>
      </c>
      <c r="V4023" s="47">
        <f>IFERROR(SUMIFS(DATABASE!$M$5:$M$6004,DATABASE!$B$5:$B$6004,B4023,DATABASE!$X$5:$X$6004,1),0)</f>
        <v/>
      </c>
      <c r="W4023" s="31">
        <f>IFERROR(COUNTIFS(DATABASE!$B$5:$B$6004,B4023,DATABASE!$X$5:$X$6004,1),0)</f>
        <v/>
      </c>
      <c r="X4023" s="49">
        <f>--AND(ISNUMBER(B4023),C4023&lt;&gt;"",L4023&lt;&gt;"",M4023&lt;&gt;"")</f>
        <v/>
      </c>
    </row>
    <row r="4024" ht="15" customHeight="1" s="111">
      <c r="A4024" s="50" t="inlineStr">
        <is>
          <t>SEP</t>
        </is>
      </c>
      <c r="B4024" s="51">
        <f>SEP!A25</f>
        <v/>
      </c>
      <c r="C4024" s="52">
        <f>SEP!B25</f>
        <v/>
      </c>
      <c r="D4024" s="52">
        <f>SEP!C25</f>
        <v/>
      </c>
      <c r="E4024" s="52">
        <f>SEP!D25</f>
        <v/>
      </c>
      <c r="F4024" s="52">
        <f>SEP!E25</f>
        <v/>
      </c>
      <c r="G4024" s="52">
        <f>SEP!F25</f>
        <v/>
      </c>
      <c r="H4024" s="52">
        <f>SEP!G25</f>
        <v/>
      </c>
      <c r="I4024" s="53">
        <f>SEP!H25</f>
        <v/>
      </c>
      <c r="J4024" s="53">
        <f>SEP!I25</f>
        <v/>
      </c>
      <c r="K4024" s="52">
        <f>SEP!J25</f>
        <v/>
      </c>
      <c r="L4024" s="52">
        <f>SEP!K25</f>
        <v/>
      </c>
      <c r="M4024" s="54">
        <f>SEP!L25</f>
        <v/>
      </c>
      <c r="N4024" s="52">
        <f>SEP!M25</f>
        <v/>
      </c>
      <c r="O4024" s="52">
        <f>SEP!N25</f>
        <v/>
      </c>
      <c r="P4024" s="52">
        <f>SEP!O25</f>
        <v/>
      </c>
      <c r="Q4024" s="52">
        <f>SEP!P25</f>
        <v/>
      </c>
      <c r="R4024" s="52">
        <f>SEP!Q25</f>
        <v/>
      </c>
      <c r="S4024" s="54">
        <f>S4023+IF(X4024=0,0,M4024)</f>
        <v/>
      </c>
      <c r="T4024" s="55">
        <f>MAX(T4023,S4024)</f>
        <v/>
      </c>
      <c r="U4024" s="56">
        <f>S4024-T4024</f>
        <v/>
      </c>
      <c r="V4024" s="55">
        <f>IFERROR(SUMIFS(DATABASE!$M$5:$M$6004,DATABASE!$B$5:$B$6004,B4024,DATABASE!$X$5:$X$6004,1),0)</f>
        <v/>
      </c>
      <c r="W4024" s="57">
        <f>IFERROR(COUNTIFS(DATABASE!$B$5:$B$6004,B4024,DATABASE!$X$5:$X$6004,1),0)</f>
        <v/>
      </c>
      <c r="X4024" s="58">
        <f>--AND(ISNUMBER(B4024),C4024&lt;&gt;"",L4024&lt;&gt;"",M4024&lt;&gt;"")</f>
        <v/>
      </c>
    </row>
    <row r="4025" ht="15" customHeight="1" s="111">
      <c r="A4025" s="42" t="inlineStr">
        <is>
          <t>SEP</t>
        </is>
      </c>
      <c r="B4025" s="43">
        <f>SEP!A26</f>
        <v/>
      </c>
      <c r="C4025" s="44">
        <f>SEP!B26</f>
        <v/>
      </c>
      <c r="D4025" s="44">
        <f>SEP!C26</f>
        <v/>
      </c>
      <c r="E4025" s="44">
        <f>SEP!D26</f>
        <v/>
      </c>
      <c r="F4025" s="44">
        <f>SEP!E26</f>
        <v/>
      </c>
      <c r="G4025" s="44">
        <f>SEP!F26</f>
        <v/>
      </c>
      <c r="H4025" s="44">
        <f>SEP!G26</f>
        <v/>
      </c>
      <c r="I4025" s="45">
        <f>SEP!H26</f>
        <v/>
      </c>
      <c r="J4025" s="45">
        <f>SEP!I26</f>
        <v/>
      </c>
      <c r="K4025" s="44">
        <f>SEP!J26</f>
        <v/>
      </c>
      <c r="L4025" s="44">
        <f>SEP!K26</f>
        <v/>
      </c>
      <c r="M4025" s="46">
        <f>SEP!L26</f>
        <v/>
      </c>
      <c r="N4025" s="44">
        <f>SEP!M26</f>
        <v/>
      </c>
      <c r="O4025" s="44">
        <f>SEP!N26</f>
        <v/>
      </c>
      <c r="P4025" s="44">
        <f>SEP!O26</f>
        <v/>
      </c>
      <c r="Q4025" s="44">
        <f>SEP!P26</f>
        <v/>
      </c>
      <c r="R4025" s="44">
        <f>SEP!Q26</f>
        <v/>
      </c>
      <c r="S4025" s="46">
        <f>S4024+IF(X4025=0,0,M4025)</f>
        <v/>
      </c>
      <c r="T4025" s="47">
        <f>MAX(T4024,S4025)</f>
        <v/>
      </c>
      <c r="U4025" s="48">
        <f>S4025-T4025</f>
        <v/>
      </c>
      <c r="V4025" s="47">
        <f>IFERROR(SUMIFS(DATABASE!$M$5:$M$6004,DATABASE!$B$5:$B$6004,B4025,DATABASE!$X$5:$X$6004,1),0)</f>
        <v/>
      </c>
      <c r="W4025" s="31">
        <f>IFERROR(COUNTIFS(DATABASE!$B$5:$B$6004,B4025,DATABASE!$X$5:$X$6004,1),0)</f>
        <v/>
      </c>
      <c r="X4025" s="49">
        <f>--AND(ISNUMBER(B4025),C4025&lt;&gt;"",L4025&lt;&gt;"",M4025&lt;&gt;"")</f>
        <v/>
      </c>
    </row>
    <row r="4026" ht="15" customHeight="1" s="111">
      <c r="A4026" s="50" t="inlineStr">
        <is>
          <t>SEP</t>
        </is>
      </c>
      <c r="B4026" s="51">
        <f>SEP!A27</f>
        <v/>
      </c>
      <c r="C4026" s="52">
        <f>SEP!B27</f>
        <v/>
      </c>
      <c r="D4026" s="52">
        <f>SEP!C27</f>
        <v/>
      </c>
      <c r="E4026" s="52">
        <f>SEP!D27</f>
        <v/>
      </c>
      <c r="F4026" s="52">
        <f>SEP!E27</f>
        <v/>
      </c>
      <c r="G4026" s="52">
        <f>SEP!F27</f>
        <v/>
      </c>
      <c r="H4026" s="52">
        <f>SEP!G27</f>
        <v/>
      </c>
      <c r="I4026" s="53">
        <f>SEP!H27</f>
        <v/>
      </c>
      <c r="J4026" s="53">
        <f>SEP!I27</f>
        <v/>
      </c>
      <c r="K4026" s="52">
        <f>SEP!J27</f>
        <v/>
      </c>
      <c r="L4026" s="52">
        <f>SEP!K27</f>
        <v/>
      </c>
      <c r="M4026" s="54">
        <f>SEP!L27</f>
        <v/>
      </c>
      <c r="N4026" s="52">
        <f>SEP!M27</f>
        <v/>
      </c>
      <c r="O4026" s="52">
        <f>SEP!N27</f>
        <v/>
      </c>
      <c r="P4026" s="52">
        <f>SEP!O27</f>
        <v/>
      </c>
      <c r="Q4026" s="52">
        <f>SEP!P27</f>
        <v/>
      </c>
      <c r="R4026" s="52">
        <f>SEP!Q27</f>
        <v/>
      </c>
      <c r="S4026" s="54">
        <f>S4025+IF(X4026=0,0,M4026)</f>
        <v/>
      </c>
      <c r="T4026" s="55">
        <f>MAX(T4025,S4026)</f>
        <v/>
      </c>
      <c r="U4026" s="56">
        <f>S4026-T4026</f>
        <v/>
      </c>
      <c r="V4026" s="55">
        <f>IFERROR(SUMIFS(DATABASE!$M$5:$M$6004,DATABASE!$B$5:$B$6004,B4026,DATABASE!$X$5:$X$6004,1),0)</f>
        <v/>
      </c>
      <c r="W4026" s="57">
        <f>IFERROR(COUNTIFS(DATABASE!$B$5:$B$6004,B4026,DATABASE!$X$5:$X$6004,1),0)</f>
        <v/>
      </c>
      <c r="X4026" s="58">
        <f>--AND(ISNUMBER(B4026),C4026&lt;&gt;"",L4026&lt;&gt;"",M4026&lt;&gt;"")</f>
        <v/>
      </c>
    </row>
    <row r="4027" ht="15" customHeight="1" s="111">
      <c r="A4027" s="42" t="inlineStr">
        <is>
          <t>SEP</t>
        </is>
      </c>
      <c r="B4027" s="43">
        <f>SEP!A28</f>
        <v/>
      </c>
      <c r="C4027" s="44">
        <f>SEP!B28</f>
        <v/>
      </c>
      <c r="D4027" s="44">
        <f>SEP!C28</f>
        <v/>
      </c>
      <c r="E4027" s="44">
        <f>SEP!D28</f>
        <v/>
      </c>
      <c r="F4027" s="44">
        <f>SEP!E28</f>
        <v/>
      </c>
      <c r="G4027" s="44">
        <f>SEP!F28</f>
        <v/>
      </c>
      <c r="H4027" s="44">
        <f>SEP!G28</f>
        <v/>
      </c>
      <c r="I4027" s="45">
        <f>SEP!H28</f>
        <v/>
      </c>
      <c r="J4027" s="45">
        <f>SEP!I28</f>
        <v/>
      </c>
      <c r="K4027" s="44">
        <f>SEP!J28</f>
        <v/>
      </c>
      <c r="L4027" s="44">
        <f>SEP!K28</f>
        <v/>
      </c>
      <c r="M4027" s="46">
        <f>SEP!L28</f>
        <v/>
      </c>
      <c r="N4027" s="44">
        <f>SEP!M28</f>
        <v/>
      </c>
      <c r="O4027" s="44">
        <f>SEP!N28</f>
        <v/>
      </c>
      <c r="P4027" s="44">
        <f>SEP!O28</f>
        <v/>
      </c>
      <c r="Q4027" s="44">
        <f>SEP!P28</f>
        <v/>
      </c>
      <c r="R4027" s="44">
        <f>SEP!Q28</f>
        <v/>
      </c>
      <c r="S4027" s="46">
        <f>S4026+IF(X4027=0,0,M4027)</f>
        <v/>
      </c>
      <c r="T4027" s="47">
        <f>MAX(T4026,S4027)</f>
        <v/>
      </c>
      <c r="U4027" s="48">
        <f>S4027-T4027</f>
        <v/>
      </c>
      <c r="V4027" s="47">
        <f>IFERROR(SUMIFS(DATABASE!$M$5:$M$6004,DATABASE!$B$5:$B$6004,B4027,DATABASE!$X$5:$X$6004,1),0)</f>
        <v/>
      </c>
      <c r="W4027" s="31">
        <f>IFERROR(COUNTIFS(DATABASE!$B$5:$B$6004,B4027,DATABASE!$X$5:$X$6004,1),0)</f>
        <v/>
      </c>
      <c r="X4027" s="49">
        <f>--AND(ISNUMBER(B4027),C4027&lt;&gt;"",L4027&lt;&gt;"",M4027&lt;&gt;"")</f>
        <v/>
      </c>
    </row>
    <row r="4028" ht="15" customHeight="1" s="111">
      <c r="A4028" s="50" t="inlineStr">
        <is>
          <t>SEP</t>
        </is>
      </c>
      <c r="B4028" s="51">
        <f>SEP!A29</f>
        <v/>
      </c>
      <c r="C4028" s="52">
        <f>SEP!B29</f>
        <v/>
      </c>
      <c r="D4028" s="52">
        <f>SEP!C29</f>
        <v/>
      </c>
      <c r="E4028" s="52">
        <f>SEP!D29</f>
        <v/>
      </c>
      <c r="F4028" s="52">
        <f>SEP!E29</f>
        <v/>
      </c>
      <c r="G4028" s="52">
        <f>SEP!F29</f>
        <v/>
      </c>
      <c r="H4028" s="52">
        <f>SEP!G29</f>
        <v/>
      </c>
      <c r="I4028" s="53">
        <f>SEP!H29</f>
        <v/>
      </c>
      <c r="J4028" s="53">
        <f>SEP!I29</f>
        <v/>
      </c>
      <c r="K4028" s="52">
        <f>SEP!J29</f>
        <v/>
      </c>
      <c r="L4028" s="52">
        <f>SEP!K29</f>
        <v/>
      </c>
      <c r="M4028" s="54">
        <f>SEP!L29</f>
        <v/>
      </c>
      <c r="N4028" s="52">
        <f>SEP!M29</f>
        <v/>
      </c>
      <c r="O4028" s="52">
        <f>SEP!N29</f>
        <v/>
      </c>
      <c r="P4028" s="52">
        <f>SEP!O29</f>
        <v/>
      </c>
      <c r="Q4028" s="52">
        <f>SEP!P29</f>
        <v/>
      </c>
      <c r="R4028" s="52">
        <f>SEP!Q29</f>
        <v/>
      </c>
      <c r="S4028" s="54">
        <f>S4027+IF(X4028=0,0,M4028)</f>
        <v/>
      </c>
      <c r="T4028" s="55">
        <f>MAX(T4027,S4028)</f>
        <v/>
      </c>
      <c r="U4028" s="56">
        <f>S4028-T4028</f>
        <v/>
      </c>
      <c r="V4028" s="55">
        <f>IFERROR(SUMIFS(DATABASE!$M$5:$M$6004,DATABASE!$B$5:$B$6004,B4028,DATABASE!$X$5:$X$6004,1),0)</f>
        <v/>
      </c>
      <c r="W4028" s="57">
        <f>IFERROR(COUNTIFS(DATABASE!$B$5:$B$6004,B4028,DATABASE!$X$5:$X$6004,1),0)</f>
        <v/>
      </c>
      <c r="X4028" s="58">
        <f>--AND(ISNUMBER(B4028),C4028&lt;&gt;"",L4028&lt;&gt;"",M4028&lt;&gt;"")</f>
        <v/>
      </c>
    </row>
    <row r="4029" ht="15" customHeight="1" s="111">
      <c r="A4029" s="42" t="inlineStr">
        <is>
          <t>SEP</t>
        </is>
      </c>
      <c r="B4029" s="43">
        <f>SEP!A30</f>
        <v/>
      </c>
      <c r="C4029" s="44">
        <f>SEP!B30</f>
        <v/>
      </c>
      <c r="D4029" s="44">
        <f>SEP!C30</f>
        <v/>
      </c>
      <c r="E4029" s="44">
        <f>SEP!D30</f>
        <v/>
      </c>
      <c r="F4029" s="44">
        <f>SEP!E30</f>
        <v/>
      </c>
      <c r="G4029" s="44">
        <f>SEP!F30</f>
        <v/>
      </c>
      <c r="H4029" s="44">
        <f>SEP!G30</f>
        <v/>
      </c>
      <c r="I4029" s="45">
        <f>SEP!H30</f>
        <v/>
      </c>
      <c r="J4029" s="45">
        <f>SEP!I30</f>
        <v/>
      </c>
      <c r="K4029" s="44">
        <f>SEP!J30</f>
        <v/>
      </c>
      <c r="L4029" s="44">
        <f>SEP!K30</f>
        <v/>
      </c>
      <c r="M4029" s="46">
        <f>SEP!L30</f>
        <v/>
      </c>
      <c r="N4029" s="44">
        <f>SEP!M30</f>
        <v/>
      </c>
      <c r="O4029" s="44">
        <f>SEP!N30</f>
        <v/>
      </c>
      <c r="P4029" s="44">
        <f>SEP!O30</f>
        <v/>
      </c>
      <c r="Q4029" s="44">
        <f>SEP!P30</f>
        <v/>
      </c>
      <c r="R4029" s="44">
        <f>SEP!Q30</f>
        <v/>
      </c>
      <c r="S4029" s="46">
        <f>S4028+IF(X4029=0,0,M4029)</f>
        <v/>
      </c>
      <c r="T4029" s="47">
        <f>MAX(T4028,S4029)</f>
        <v/>
      </c>
      <c r="U4029" s="48">
        <f>S4029-T4029</f>
        <v/>
      </c>
      <c r="V4029" s="47">
        <f>IFERROR(SUMIFS(DATABASE!$M$5:$M$6004,DATABASE!$B$5:$B$6004,B4029,DATABASE!$X$5:$X$6004,1),0)</f>
        <v/>
      </c>
      <c r="W4029" s="31">
        <f>IFERROR(COUNTIFS(DATABASE!$B$5:$B$6004,B4029,DATABASE!$X$5:$X$6004,1),0)</f>
        <v/>
      </c>
      <c r="X4029" s="49">
        <f>--AND(ISNUMBER(B4029),C4029&lt;&gt;"",L4029&lt;&gt;"",M4029&lt;&gt;"")</f>
        <v/>
      </c>
    </row>
    <row r="4030" ht="15" customHeight="1" s="111">
      <c r="A4030" s="50" t="inlineStr">
        <is>
          <t>SEP</t>
        </is>
      </c>
      <c r="B4030" s="51">
        <f>SEP!A31</f>
        <v/>
      </c>
      <c r="C4030" s="52">
        <f>SEP!B31</f>
        <v/>
      </c>
      <c r="D4030" s="52">
        <f>SEP!C31</f>
        <v/>
      </c>
      <c r="E4030" s="52">
        <f>SEP!D31</f>
        <v/>
      </c>
      <c r="F4030" s="52">
        <f>SEP!E31</f>
        <v/>
      </c>
      <c r="G4030" s="52">
        <f>SEP!F31</f>
        <v/>
      </c>
      <c r="H4030" s="52">
        <f>SEP!G31</f>
        <v/>
      </c>
      <c r="I4030" s="53">
        <f>SEP!H31</f>
        <v/>
      </c>
      <c r="J4030" s="53">
        <f>SEP!I31</f>
        <v/>
      </c>
      <c r="K4030" s="52">
        <f>SEP!J31</f>
        <v/>
      </c>
      <c r="L4030" s="52">
        <f>SEP!K31</f>
        <v/>
      </c>
      <c r="M4030" s="54">
        <f>SEP!L31</f>
        <v/>
      </c>
      <c r="N4030" s="52">
        <f>SEP!M31</f>
        <v/>
      </c>
      <c r="O4030" s="52">
        <f>SEP!N31</f>
        <v/>
      </c>
      <c r="P4030" s="52">
        <f>SEP!O31</f>
        <v/>
      </c>
      <c r="Q4030" s="52">
        <f>SEP!P31</f>
        <v/>
      </c>
      <c r="R4030" s="52">
        <f>SEP!Q31</f>
        <v/>
      </c>
      <c r="S4030" s="54">
        <f>S4029+IF(X4030=0,0,M4030)</f>
        <v/>
      </c>
      <c r="T4030" s="55">
        <f>MAX(T4029,S4030)</f>
        <v/>
      </c>
      <c r="U4030" s="56">
        <f>S4030-T4030</f>
        <v/>
      </c>
      <c r="V4030" s="55">
        <f>IFERROR(SUMIFS(DATABASE!$M$5:$M$6004,DATABASE!$B$5:$B$6004,B4030,DATABASE!$X$5:$X$6004,1),0)</f>
        <v/>
      </c>
      <c r="W4030" s="57">
        <f>IFERROR(COUNTIFS(DATABASE!$B$5:$B$6004,B4030,DATABASE!$X$5:$X$6004,1),0)</f>
        <v/>
      </c>
      <c r="X4030" s="58">
        <f>--AND(ISNUMBER(B4030),C4030&lt;&gt;"",L4030&lt;&gt;"",M4030&lt;&gt;"")</f>
        <v/>
      </c>
    </row>
    <row r="4031" ht="15" customHeight="1" s="111">
      <c r="A4031" s="42" t="inlineStr">
        <is>
          <t>SEP</t>
        </is>
      </c>
      <c r="B4031" s="43">
        <f>SEP!A32</f>
        <v/>
      </c>
      <c r="C4031" s="44">
        <f>SEP!B32</f>
        <v/>
      </c>
      <c r="D4031" s="44">
        <f>SEP!C32</f>
        <v/>
      </c>
      <c r="E4031" s="44">
        <f>SEP!D32</f>
        <v/>
      </c>
      <c r="F4031" s="44">
        <f>SEP!E32</f>
        <v/>
      </c>
      <c r="G4031" s="44">
        <f>SEP!F32</f>
        <v/>
      </c>
      <c r="H4031" s="44">
        <f>SEP!G32</f>
        <v/>
      </c>
      <c r="I4031" s="45">
        <f>SEP!H32</f>
        <v/>
      </c>
      <c r="J4031" s="45">
        <f>SEP!I32</f>
        <v/>
      </c>
      <c r="K4031" s="44">
        <f>SEP!J32</f>
        <v/>
      </c>
      <c r="L4031" s="44">
        <f>SEP!K32</f>
        <v/>
      </c>
      <c r="M4031" s="46">
        <f>SEP!L32</f>
        <v/>
      </c>
      <c r="N4031" s="44">
        <f>SEP!M32</f>
        <v/>
      </c>
      <c r="O4031" s="44">
        <f>SEP!N32</f>
        <v/>
      </c>
      <c r="P4031" s="44">
        <f>SEP!O32</f>
        <v/>
      </c>
      <c r="Q4031" s="44">
        <f>SEP!P32</f>
        <v/>
      </c>
      <c r="R4031" s="44">
        <f>SEP!Q32</f>
        <v/>
      </c>
      <c r="S4031" s="46">
        <f>S4030+IF(X4031=0,0,M4031)</f>
        <v/>
      </c>
      <c r="T4031" s="47">
        <f>MAX(T4030,S4031)</f>
        <v/>
      </c>
      <c r="U4031" s="48">
        <f>S4031-T4031</f>
        <v/>
      </c>
      <c r="V4031" s="47">
        <f>IFERROR(SUMIFS(DATABASE!$M$5:$M$6004,DATABASE!$B$5:$B$6004,B4031,DATABASE!$X$5:$X$6004,1),0)</f>
        <v/>
      </c>
      <c r="W4031" s="31">
        <f>IFERROR(COUNTIFS(DATABASE!$B$5:$B$6004,B4031,DATABASE!$X$5:$X$6004,1),0)</f>
        <v/>
      </c>
      <c r="X4031" s="49">
        <f>--AND(ISNUMBER(B4031),C4031&lt;&gt;"",L4031&lt;&gt;"",M4031&lt;&gt;"")</f>
        <v/>
      </c>
    </row>
    <row r="4032" ht="15" customHeight="1" s="111">
      <c r="A4032" s="50" t="inlineStr">
        <is>
          <t>SEP</t>
        </is>
      </c>
      <c r="B4032" s="51">
        <f>SEP!A33</f>
        <v/>
      </c>
      <c r="C4032" s="52">
        <f>SEP!B33</f>
        <v/>
      </c>
      <c r="D4032" s="52">
        <f>SEP!C33</f>
        <v/>
      </c>
      <c r="E4032" s="52">
        <f>SEP!D33</f>
        <v/>
      </c>
      <c r="F4032" s="52">
        <f>SEP!E33</f>
        <v/>
      </c>
      <c r="G4032" s="52">
        <f>SEP!F33</f>
        <v/>
      </c>
      <c r="H4032" s="52">
        <f>SEP!G33</f>
        <v/>
      </c>
      <c r="I4032" s="53">
        <f>SEP!H33</f>
        <v/>
      </c>
      <c r="J4032" s="53">
        <f>SEP!I33</f>
        <v/>
      </c>
      <c r="K4032" s="52">
        <f>SEP!J33</f>
        <v/>
      </c>
      <c r="L4032" s="52">
        <f>SEP!K33</f>
        <v/>
      </c>
      <c r="M4032" s="54">
        <f>SEP!L33</f>
        <v/>
      </c>
      <c r="N4032" s="52">
        <f>SEP!M33</f>
        <v/>
      </c>
      <c r="O4032" s="52">
        <f>SEP!N33</f>
        <v/>
      </c>
      <c r="P4032" s="52">
        <f>SEP!O33</f>
        <v/>
      </c>
      <c r="Q4032" s="52">
        <f>SEP!P33</f>
        <v/>
      </c>
      <c r="R4032" s="52">
        <f>SEP!Q33</f>
        <v/>
      </c>
      <c r="S4032" s="54">
        <f>S4031+IF(X4032=0,0,M4032)</f>
        <v/>
      </c>
      <c r="T4032" s="55">
        <f>MAX(T4031,S4032)</f>
        <v/>
      </c>
      <c r="U4032" s="56">
        <f>S4032-T4032</f>
        <v/>
      </c>
      <c r="V4032" s="55">
        <f>IFERROR(SUMIFS(DATABASE!$M$5:$M$6004,DATABASE!$B$5:$B$6004,B4032,DATABASE!$X$5:$X$6004,1),0)</f>
        <v/>
      </c>
      <c r="W4032" s="57">
        <f>IFERROR(COUNTIFS(DATABASE!$B$5:$B$6004,B4032,DATABASE!$X$5:$X$6004,1),0)</f>
        <v/>
      </c>
      <c r="X4032" s="58">
        <f>--AND(ISNUMBER(B4032),C4032&lt;&gt;"",L4032&lt;&gt;"",M4032&lt;&gt;"")</f>
        <v/>
      </c>
    </row>
    <row r="4033" ht="15" customHeight="1" s="111">
      <c r="A4033" s="42" t="inlineStr">
        <is>
          <t>SEP</t>
        </is>
      </c>
      <c r="B4033" s="43">
        <f>SEP!A34</f>
        <v/>
      </c>
      <c r="C4033" s="44">
        <f>SEP!B34</f>
        <v/>
      </c>
      <c r="D4033" s="44">
        <f>SEP!C34</f>
        <v/>
      </c>
      <c r="E4033" s="44">
        <f>SEP!D34</f>
        <v/>
      </c>
      <c r="F4033" s="44">
        <f>SEP!E34</f>
        <v/>
      </c>
      <c r="G4033" s="44">
        <f>SEP!F34</f>
        <v/>
      </c>
      <c r="H4033" s="44">
        <f>SEP!G34</f>
        <v/>
      </c>
      <c r="I4033" s="45">
        <f>SEP!H34</f>
        <v/>
      </c>
      <c r="J4033" s="45">
        <f>SEP!I34</f>
        <v/>
      </c>
      <c r="K4033" s="44">
        <f>SEP!J34</f>
        <v/>
      </c>
      <c r="L4033" s="44">
        <f>SEP!K34</f>
        <v/>
      </c>
      <c r="M4033" s="46">
        <f>SEP!L34</f>
        <v/>
      </c>
      <c r="N4033" s="44">
        <f>SEP!M34</f>
        <v/>
      </c>
      <c r="O4033" s="44">
        <f>SEP!N34</f>
        <v/>
      </c>
      <c r="P4033" s="44">
        <f>SEP!O34</f>
        <v/>
      </c>
      <c r="Q4033" s="44">
        <f>SEP!P34</f>
        <v/>
      </c>
      <c r="R4033" s="44">
        <f>SEP!Q34</f>
        <v/>
      </c>
      <c r="S4033" s="46">
        <f>S4032+IF(X4033=0,0,M4033)</f>
        <v/>
      </c>
      <c r="T4033" s="47">
        <f>MAX(T4032,S4033)</f>
        <v/>
      </c>
      <c r="U4033" s="48">
        <f>S4033-T4033</f>
        <v/>
      </c>
      <c r="V4033" s="47">
        <f>IFERROR(SUMIFS(DATABASE!$M$5:$M$6004,DATABASE!$B$5:$B$6004,B4033,DATABASE!$X$5:$X$6004,1),0)</f>
        <v/>
      </c>
      <c r="W4033" s="31">
        <f>IFERROR(COUNTIFS(DATABASE!$B$5:$B$6004,B4033,DATABASE!$X$5:$X$6004,1),0)</f>
        <v/>
      </c>
      <c r="X4033" s="49">
        <f>--AND(ISNUMBER(B4033),C4033&lt;&gt;"",L4033&lt;&gt;"",M4033&lt;&gt;"")</f>
        <v/>
      </c>
    </row>
    <row r="4034" ht="15" customHeight="1" s="111">
      <c r="A4034" s="50" t="inlineStr">
        <is>
          <t>SEP</t>
        </is>
      </c>
      <c r="B4034" s="51">
        <f>SEP!A35</f>
        <v/>
      </c>
      <c r="C4034" s="52">
        <f>SEP!B35</f>
        <v/>
      </c>
      <c r="D4034" s="52">
        <f>SEP!C35</f>
        <v/>
      </c>
      <c r="E4034" s="52">
        <f>SEP!D35</f>
        <v/>
      </c>
      <c r="F4034" s="52">
        <f>SEP!E35</f>
        <v/>
      </c>
      <c r="G4034" s="52">
        <f>SEP!F35</f>
        <v/>
      </c>
      <c r="H4034" s="52">
        <f>SEP!G35</f>
        <v/>
      </c>
      <c r="I4034" s="53">
        <f>SEP!H35</f>
        <v/>
      </c>
      <c r="J4034" s="53">
        <f>SEP!I35</f>
        <v/>
      </c>
      <c r="K4034" s="52">
        <f>SEP!J35</f>
        <v/>
      </c>
      <c r="L4034" s="52">
        <f>SEP!K35</f>
        <v/>
      </c>
      <c r="M4034" s="54">
        <f>SEP!L35</f>
        <v/>
      </c>
      <c r="N4034" s="52">
        <f>SEP!M35</f>
        <v/>
      </c>
      <c r="O4034" s="52">
        <f>SEP!N35</f>
        <v/>
      </c>
      <c r="P4034" s="52">
        <f>SEP!O35</f>
        <v/>
      </c>
      <c r="Q4034" s="52">
        <f>SEP!P35</f>
        <v/>
      </c>
      <c r="R4034" s="52">
        <f>SEP!Q35</f>
        <v/>
      </c>
      <c r="S4034" s="54">
        <f>S4033+IF(X4034=0,0,M4034)</f>
        <v/>
      </c>
      <c r="T4034" s="55">
        <f>MAX(T4033,S4034)</f>
        <v/>
      </c>
      <c r="U4034" s="56">
        <f>S4034-T4034</f>
        <v/>
      </c>
      <c r="V4034" s="55">
        <f>IFERROR(SUMIFS(DATABASE!$M$5:$M$6004,DATABASE!$B$5:$B$6004,B4034,DATABASE!$X$5:$X$6004,1),0)</f>
        <v/>
      </c>
      <c r="W4034" s="57">
        <f>IFERROR(COUNTIFS(DATABASE!$B$5:$B$6004,B4034,DATABASE!$X$5:$X$6004,1),0)</f>
        <v/>
      </c>
      <c r="X4034" s="58">
        <f>--AND(ISNUMBER(B4034),C4034&lt;&gt;"",L4034&lt;&gt;"",M4034&lt;&gt;"")</f>
        <v/>
      </c>
    </row>
    <row r="4035" ht="15" customHeight="1" s="111">
      <c r="A4035" s="42" t="inlineStr">
        <is>
          <t>SEP</t>
        </is>
      </c>
      <c r="B4035" s="43">
        <f>SEP!A36</f>
        <v/>
      </c>
      <c r="C4035" s="44">
        <f>SEP!B36</f>
        <v/>
      </c>
      <c r="D4035" s="44">
        <f>SEP!C36</f>
        <v/>
      </c>
      <c r="E4035" s="44">
        <f>SEP!D36</f>
        <v/>
      </c>
      <c r="F4035" s="44">
        <f>SEP!E36</f>
        <v/>
      </c>
      <c r="G4035" s="44">
        <f>SEP!F36</f>
        <v/>
      </c>
      <c r="H4035" s="44">
        <f>SEP!G36</f>
        <v/>
      </c>
      <c r="I4035" s="45">
        <f>SEP!H36</f>
        <v/>
      </c>
      <c r="J4035" s="45">
        <f>SEP!I36</f>
        <v/>
      </c>
      <c r="K4035" s="44">
        <f>SEP!J36</f>
        <v/>
      </c>
      <c r="L4035" s="44">
        <f>SEP!K36</f>
        <v/>
      </c>
      <c r="M4035" s="46">
        <f>SEP!L36</f>
        <v/>
      </c>
      <c r="N4035" s="44">
        <f>SEP!M36</f>
        <v/>
      </c>
      <c r="O4035" s="44">
        <f>SEP!N36</f>
        <v/>
      </c>
      <c r="P4035" s="44">
        <f>SEP!O36</f>
        <v/>
      </c>
      <c r="Q4035" s="44">
        <f>SEP!P36</f>
        <v/>
      </c>
      <c r="R4035" s="44">
        <f>SEP!Q36</f>
        <v/>
      </c>
      <c r="S4035" s="46">
        <f>S4034+IF(X4035=0,0,M4035)</f>
        <v/>
      </c>
      <c r="T4035" s="47">
        <f>MAX(T4034,S4035)</f>
        <v/>
      </c>
      <c r="U4035" s="48">
        <f>S4035-T4035</f>
        <v/>
      </c>
      <c r="V4035" s="47">
        <f>IFERROR(SUMIFS(DATABASE!$M$5:$M$6004,DATABASE!$B$5:$B$6004,B4035,DATABASE!$X$5:$X$6004,1),0)</f>
        <v/>
      </c>
      <c r="W4035" s="31">
        <f>IFERROR(COUNTIFS(DATABASE!$B$5:$B$6004,B4035,DATABASE!$X$5:$X$6004,1),0)</f>
        <v/>
      </c>
      <c r="X4035" s="49">
        <f>--AND(ISNUMBER(B4035),C4035&lt;&gt;"",L4035&lt;&gt;"",M4035&lt;&gt;"")</f>
        <v/>
      </c>
    </row>
    <row r="4036" ht="15" customHeight="1" s="111">
      <c r="A4036" s="50" t="inlineStr">
        <is>
          <t>SEP</t>
        </is>
      </c>
      <c r="B4036" s="51">
        <f>SEP!A37</f>
        <v/>
      </c>
      <c r="C4036" s="52">
        <f>SEP!B37</f>
        <v/>
      </c>
      <c r="D4036" s="52">
        <f>SEP!C37</f>
        <v/>
      </c>
      <c r="E4036" s="52">
        <f>SEP!D37</f>
        <v/>
      </c>
      <c r="F4036" s="52">
        <f>SEP!E37</f>
        <v/>
      </c>
      <c r="G4036" s="52">
        <f>SEP!F37</f>
        <v/>
      </c>
      <c r="H4036" s="52">
        <f>SEP!G37</f>
        <v/>
      </c>
      <c r="I4036" s="53">
        <f>SEP!H37</f>
        <v/>
      </c>
      <c r="J4036" s="53">
        <f>SEP!I37</f>
        <v/>
      </c>
      <c r="K4036" s="52">
        <f>SEP!J37</f>
        <v/>
      </c>
      <c r="L4036" s="52">
        <f>SEP!K37</f>
        <v/>
      </c>
      <c r="M4036" s="54">
        <f>SEP!L37</f>
        <v/>
      </c>
      <c r="N4036" s="52">
        <f>SEP!M37</f>
        <v/>
      </c>
      <c r="O4036" s="52">
        <f>SEP!N37</f>
        <v/>
      </c>
      <c r="P4036" s="52">
        <f>SEP!O37</f>
        <v/>
      </c>
      <c r="Q4036" s="52">
        <f>SEP!P37</f>
        <v/>
      </c>
      <c r="R4036" s="52">
        <f>SEP!Q37</f>
        <v/>
      </c>
      <c r="S4036" s="54">
        <f>S4035+IF(X4036=0,0,M4036)</f>
        <v/>
      </c>
      <c r="T4036" s="55">
        <f>MAX(T4035,S4036)</f>
        <v/>
      </c>
      <c r="U4036" s="56">
        <f>S4036-T4036</f>
        <v/>
      </c>
      <c r="V4036" s="55">
        <f>IFERROR(SUMIFS(DATABASE!$M$5:$M$6004,DATABASE!$B$5:$B$6004,B4036,DATABASE!$X$5:$X$6004,1),0)</f>
        <v/>
      </c>
      <c r="W4036" s="57">
        <f>IFERROR(COUNTIFS(DATABASE!$B$5:$B$6004,B4036,DATABASE!$X$5:$X$6004,1),0)</f>
        <v/>
      </c>
      <c r="X4036" s="58">
        <f>--AND(ISNUMBER(B4036),C4036&lt;&gt;"",L4036&lt;&gt;"",M4036&lt;&gt;"")</f>
        <v/>
      </c>
    </row>
    <row r="4037" ht="15" customHeight="1" s="111">
      <c r="A4037" s="42" t="inlineStr">
        <is>
          <t>SEP</t>
        </is>
      </c>
      <c r="B4037" s="43">
        <f>SEP!A38</f>
        <v/>
      </c>
      <c r="C4037" s="44">
        <f>SEP!B38</f>
        <v/>
      </c>
      <c r="D4037" s="44">
        <f>SEP!C38</f>
        <v/>
      </c>
      <c r="E4037" s="44">
        <f>SEP!D38</f>
        <v/>
      </c>
      <c r="F4037" s="44">
        <f>SEP!E38</f>
        <v/>
      </c>
      <c r="G4037" s="44">
        <f>SEP!F38</f>
        <v/>
      </c>
      <c r="H4037" s="44">
        <f>SEP!G38</f>
        <v/>
      </c>
      <c r="I4037" s="45">
        <f>SEP!H38</f>
        <v/>
      </c>
      <c r="J4037" s="45">
        <f>SEP!I38</f>
        <v/>
      </c>
      <c r="K4037" s="44">
        <f>SEP!J38</f>
        <v/>
      </c>
      <c r="L4037" s="44">
        <f>SEP!K38</f>
        <v/>
      </c>
      <c r="M4037" s="46">
        <f>SEP!L38</f>
        <v/>
      </c>
      <c r="N4037" s="44">
        <f>SEP!M38</f>
        <v/>
      </c>
      <c r="O4037" s="44">
        <f>SEP!N38</f>
        <v/>
      </c>
      <c r="P4037" s="44">
        <f>SEP!O38</f>
        <v/>
      </c>
      <c r="Q4037" s="44">
        <f>SEP!P38</f>
        <v/>
      </c>
      <c r="R4037" s="44">
        <f>SEP!Q38</f>
        <v/>
      </c>
      <c r="S4037" s="46">
        <f>S4036+IF(X4037=0,0,M4037)</f>
        <v/>
      </c>
      <c r="T4037" s="47">
        <f>MAX(T4036,S4037)</f>
        <v/>
      </c>
      <c r="U4037" s="48">
        <f>S4037-T4037</f>
        <v/>
      </c>
      <c r="V4037" s="47">
        <f>IFERROR(SUMIFS(DATABASE!$M$5:$M$6004,DATABASE!$B$5:$B$6004,B4037,DATABASE!$X$5:$X$6004,1),0)</f>
        <v/>
      </c>
      <c r="W4037" s="31">
        <f>IFERROR(COUNTIFS(DATABASE!$B$5:$B$6004,B4037,DATABASE!$X$5:$X$6004,1),0)</f>
        <v/>
      </c>
      <c r="X4037" s="49">
        <f>--AND(ISNUMBER(B4037),C4037&lt;&gt;"",L4037&lt;&gt;"",M4037&lt;&gt;"")</f>
        <v/>
      </c>
    </row>
    <row r="4038" ht="15" customHeight="1" s="111">
      <c r="A4038" s="50" t="inlineStr">
        <is>
          <t>SEP</t>
        </is>
      </c>
      <c r="B4038" s="51">
        <f>SEP!A39</f>
        <v/>
      </c>
      <c r="C4038" s="52">
        <f>SEP!B39</f>
        <v/>
      </c>
      <c r="D4038" s="52">
        <f>SEP!C39</f>
        <v/>
      </c>
      <c r="E4038" s="52">
        <f>SEP!D39</f>
        <v/>
      </c>
      <c r="F4038" s="52">
        <f>SEP!E39</f>
        <v/>
      </c>
      <c r="G4038" s="52">
        <f>SEP!F39</f>
        <v/>
      </c>
      <c r="H4038" s="52">
        <f>SEP!G39</f>
        <v/>
      </c>
      <c r="I4038" s="53">
        <f>SEP!H39</f>
        <v/>
      </c>
      <c r="J4038" s="53">
        <f>SEP!I39</f>
        <v/>
      </c>
      <c r="K4038" s="52">
        <f>SEP!J39</f>
        <v/>
      </c>
      <c r="L4038" s="52">
        <f>SEP!K39</f>
        <v/>
      </c>
      <c r="M4038" s="54">
        <f>SEP!L39</f>
        <v/>
      </c>
      <c r="N4038" s="52">
        <f>SEP!M39</f>
        <v/>
      </c>
      <c r="O4038" s="52">
        <f>SEP!N39</f>
        <v/>
      </c>
      <c r="P4038" s="52">
        <f>SEP!O39</f>
        <v/>
      </c>
      <c r="Q4038" s="52">
        <f>SEP!P39</f>
        <v/>
      </c>
      <c r="R4038" s="52">
        <f>SEP!Q39</f>
        <v/>
      </c>
      <c r="S4038" s="54">
        <f>S4037+IF(X4038=0,0,M4038)</f>
        <v/>
      </c>
      <c r="T4038" s="55">
        <f>MAX(T4037,S4038)</f>
        <v/>
      </c>
      <c r="U4038" s="56">
        <f>S4038-T4038</f>
        <v/>
      </c>
      <c r="V4038" s="55">
        <f>IFERROR(SUMIFS(DATABASE!$M$5:$M$6004,DATABASE!$B$5:$B$6004,B4038,DATABASE!$X$5:$X$6004,1),0)</f>
        <v/>
      </c>
      <c r="W4038" s="57">
        <f>IFERROR(COUNTIFS(DATABASE!$B$5:$B$6004,B4038,DATABASE!$X$5:$X$6004,1),0)</f>
        <v/>
      </c>
      <c r="X4038" s="58">
        <f>--AND(ISNUMBER(B4038),C4038&lt;&gt;"",L4038&lt;&gt;"",M4038&lt;&gt;"")</f>
        <v/>
      </c>
    </row>
    <row r="4039" ht="15" customHeight="1" s="111">
      <c r="A4039" s="42" t="inlineStr">
        <is>
          <t>SEP</t>
        </is>
      </c>
      <c r="B4039" s="43">
        <f>SEP!A40</f>
        <v/>
      </c>
      <c r="C4039" s="44">
        <f>SEP!B40</f>
        <v/>
      </c>
      <c r="D4039" s="44">
        <f>SEP!C40</f>
        <v/>
      </c>
      <c r="E4039" s="44">
        <f>SEP!D40</f>
        <v/>
      </c>
      <c r="F4039" s="44">
        <f>SEP!E40</f>
        <v/>
      </c>
      <c r="G4039" s="44">
        <f>SEP!F40</f>
        <v/>
      </c>
      <c r="H4039" s="44">
        <f>SEP!G40</f>
        <v/>
      </c>
      <c r="I4039" s="45">
        <f>SEP!H40</f>
        <v/>
      </c>
      <c r="J4039" s="45">
        <f>SEP!I40</f>
        <v/>
      </c>
      <c r="K4039" s="44">
        <f>SEP!J40</f>
        <v/>
      </c>
      <c r="L4039" s="44">
        <f>SEP!K40</f>
        <v/>
      </c>
      <c r="M4039" s="46">
        <f>SEP!L40</f>
        <v/>
      </c>
      <c r="N4039" s="44">
        <f>SEP!M40</f>
        <v/>
      </c>
      <c r="O4039" s="44">
        <f>SEP!N40</f>
        <v/>
      </c>
      <c r="P4039" s="44">
        <f>SEP!O40</f>
        <v/>
      </c>
      <c r="Q4039" s="44">
        <f>SEP!P40</f>
        <v/>
      </c>
      <c r="R4039" s="44">
        <f>SEP!Q40</f>
        <v/>
      </c>
      <c r="S4039" s="46">
        <f>S4038+IF(X4039=0,0,M4039)</f>
        <v/>
      </c>
      <c r="T4039" s="47">
        <f>MAX(T4038,S4039)</f>
        <v/>
      </c>
      <c r="U4039" s="48">
        <f>S4039-T4039</f>
        <v/>
      </c>
      <c r="V4039" s="47">
        <f>IFERROR(SUMIFS(DATABASE!$M$5:$M$6004,DATABASE!$B$5:$B$6004,B4039,DATABASE!$X$5:$X$6004,1),0)</f>
        <v/>
      </c>
      <c r="W4039" s="31">
        <f>IFERROR(COUNTIFS(DATABASE!$B$5:$B$6004,B4039,DATABASE!$X$5:$X$6004,1),0)</f>
        <v/>
      </c>
      <c r="X4039" s="49">
        <f>--AND(ISNUMBER(B4039),C4039&lt;&gt;"",L4039&lt;&gt;"",M4039&lt;&gt;"")</f>
        <v/>
      </c>
    </row>
    <row r="4040" ht="15" customHeight="1" s="111">
      <c r="A4040" s="50" t="inlineStr">
        <is>
          <t>SEP</t>
        </is>
      </c>
      <c r="B4040" s="51">
        <f>SEP!A41</f>
        <v/>
      </c>
      <c r="C4040" s="52">
        <f>SEP!B41</f>
        <v/>
      </c>
      <c r="D4040" s="52">
        <f>SEP!C41</f>
        <v/>
      </c>
      <c r="E4040" s="52">
        <f>SEP!D41</f>
        <v/>
      </c>
      <c r="F4040" s="52">
        <f>SEP!E41</f>
        <v/>
      </c>
      <c r="G4040" s="52">
        <f>SEP!F41</f>
        <v/>
      </c>
      <c r="H4040" s="52">
        <f>SEP!G41</f>
        <v/>
      </c>
      <c r="I4040" s="53">
        <f>SEP!H41</f>
        <v/>
      </c>
      <c r="J4040" s="53">
        <f>SEP!I41</f>
        <v/>
      </c>
      <c r="K4040" s="52">
        <f>SEP!J41</f>
        <v/>
      </c>
      <c r="L4040" s="52">
        <f>SEP!K41</f>
        <v/>
      </c>
      <c r="M4040" s="54">
        <f>SEP!L41</f>
        <v/>
      </c>
      <c r="N4040" s="52">
        <f>SEP!M41</f>
        <v/>
      </c>
      <c r="O4040" s="52">
        <f>SEP!N41</f>
        <v/>
      </c>
      <c r="P4040" s="52">
        <f>SEP!O41</f>
        <v/>
      </c>
      <c r="Q4040" s="52">
        <f>SEP!P41</f>
        <v/>
      </c>
      <c r="R4040" s="52">
        <f>SEP!Q41</f>
        <v/>
      </c>
      <c r="S4040" s="54">
        <f>S4039+IF(X4040=0,0,M4040)</f>
        <v/>
      </c>
      <c r="T4040" s="55">
        <f>MAX(T4039,S4040)</f>
        <v/>
      </c>
      <c r="U4040" s="56">
        <f>S4040-T4040</f>
        <v/>
      </c>
      <c r="V4040" s="55">
        <f>IFERROR(SUMIFS(DATABASE!$M$5:$M$6004,DATABASE!$B$5:$B$6004,B4040,DATABASE!$X$5:$X$6004,1),0)</f>
        <v/>
      </c>
      <c r="W4040" s="57">
        <f>IFERROR(COUNTIFS(DATABASE!$B$5:$B$6004,B4040,DATABASE!$X$5:$X$6004,1),0)</f>
        <v/>
      </c>
      <c r="X4040" s="58">
        <f>--AND(ISNUMBER(B4040),C4040&lt;&gt;"",L4040&lt;&gt;"",M4040&lt;&gt;"")</f>
        <v/>
      </c>
    </row>
    <row r="4041" ht="15" customHeight="1" s="111">
      <c r="A4041" s="42" t="inlineStr">
        <is>
          <t>SEP</t>
        </is>
      </c>
      <c r="B4041" s="43">
        <f>SEP!A42</f>
        <v/>
      </c>
      <c r="C4041" s="44">
        <f>SEP!B42</f>
        <v/>
      </c>
      <c r="D4041" s="44">
        <f>SEP!C42</f>
        <v/>
      </c>
      <c r="E4041" s="44">
        <f>SEP!D42</f>
        <v/>
      </c>
      <c r="F4041" s="44">
        <f>SEP!E42</f>
        <v/>
      </c>
      <c r="G4041" s="44">
        <f>SEP!F42</f>
        <v/>
      </c>
      <c r="H4041" s="44">
        <f>SEP!G42</f>
        <v/>
      </c>
      <c r="I4041" s="45">
        <f>SEP!H42</f>
        <v/>
      </c>
      <c r="J4041" s="45">
        <f>SEP!I42</f>
        <v/>
      </c>
      <c r="K4041" s="44">
        <f>SEP!J42</f>
        <v/>
      </c>
      <c r="L4041" s="44">
        <f>SEP!K42</f>
        <v/>
      </c>
      <c r="M4041" s="46">
        <f>SEP!L42</f>
        <v/>
      </c>
      <c r="N4041" s="44">
        <f>SEP!M42</f>
        <v/>
      </c>
      <c r="O4041" s="44">
        <f>SEP!N42</f>
        <v/>
      </c>
      <c r="P4041" s="44">
        <f>SEP!O42</f>
        <v/>
      </c>
      <c r="Q4041" s="44">
        <f>SEP!P42</f>
        <v/>
      </c>
      <c r="R4041" s="44">
        <f>SEP!Q42</f>
        <v/>
      </c>
      <c r="S4041" s="46">
        <f>S4040+IF(X4041=0,0,M4041)</f>
        <v/>
      </c>
      <c r="T4041" s="47">
        <f>MAX(T4040,S4041)</f>
        <v/>
      </c>
      <c r="U4041" s="48">
        <f>S4041-T4041</f>
        <v/>
      </c>
      <c r="V4041" s="47">
        <f>IFERROR(SUMIFS(DATABASE!$M$5:$M$6004,DATABASE!$B$5:$B$6004,B4041,DATABASE!$X$5:$X$6004,1),0)</f>
        <v/>
      </c>
      <c r="W4041" s="31">
        <f>IFERROR(COUNTIFS(DATABASE!$B$5:$B$6004,B4041,DATABASE!$X$5:$X$6004,1),0)</f>
        <v/>
      </c>
      <c r="X4041" s="49">
        <f>--AND(ISNUMBER(B4041),C4041&lt;&gt;"",L4041&lt;&gt;"",M4041&lt;&gt;"")</f>
        <v/>
      </c>
    </row>
    <row r="4042" ht="15" customHeight="1" s="111">
      <c r="A4042" s="50" t="inlineStr">
        <is>
          <t>SEP</t>
        </is>
      </c>
      <c r="B4042" s="51">
        <f>SEP!A43</f>
        <v/>
      </c>
      <c r="C4042" s="52">
        <f>SEP!B43</f>
        <v/>
      </c>
      <c r="D4042" s="52">
        <f>SEP!C43</f>
        <v/>
      </c>
      <c r="E4042" s="52">
        <f>SEP!D43</f>
        <v/>
      </c>
      <c r="F4042" s="52">
        <f>SEP!E43</f>
        <v/>
      </c>
      <c r="G4042" s="52">
        <f>SEP!F43</f>
        <v/>
      </c>
      <c r="H4042" s="52">
        <f>SEP!G43</f>
        <v/>
      </c>
      <c r="I4042" s="53">
        <f>SEP!H43</f>
        <v/>
      </c>
      <c r="J4042" s="53">
        <f>SEP!I43</f>
        <v/>
      </c>
      <c r="K4042" s="52">
        <f>SEP!J43</f>
        <v/>
      </c>
      <c r="L4042" s="52">
        <f>SEP!K43</f>
        <v/>
      </c>
      <c r="M4042" s="54">
        <f>SEP!L43</f>
        <v/>
      </c>
      <c r="N4042" s="52">
        <f>SEP!M43</f>
        <v/>
      </c>
      <c r="O4042" s="52">
        <f>SEP!N43</f>
        <v/>
      </c>
      <c r="P4042" s="52">
        <f>SEP!O43</f>
        <v/>
      </c>
      <c r="Q4042" s="52">
        <f>SEP!P43</f>
        <v/>
      </c>
      <c r="R4042" s="52">
        <f>SEP!Q43</f>
        <v/>
      </c>
      <c r="S4042" s="54">
        <f>S4041+IF(X4042=0,0,M4042)</f>
        <v/>
      </c>
      <c r="T4042" s="55">
        <f>MAX(T4041,S4042)</f>
        <v/>
      </c>
      <c r="U4042" s="56">
        <f>S4042-T4042</f>
        <v/>
      </c>
      <c r="V4042" s="55">
        <f>IFERROR(SUMIFS(DATABASE!$M$5:$M$6004,DATABASE!$B$5:$B$6004,B4042,DATABASE!$X$5:$X$6004,1),0)</f>
        <v/>
      </c>
      <c r="W4042" s="57">
        <f>IFERROR(COUNTIFS(DATABASE!$B$5:$B$6004,B4042,DATABASE!$X$5:$X$6004,1),0)</f>
        <v/>
      </c>
      <c r="X4042" s="58">
        <f>--AND(ISNUMBER(B4042),C4042&lt;&gt;"",L4042&lt;&gt;"",M4042&lt;&gt;"")</f>
        <v/>
      </c>
    </row>
    <row r="4043" ht="15" customHeight="1" s="111">
      <c r="A4043" s="42" t="inlineStr">
        <is>
          <t>SEP</t>
        </is>
      </c>
      <c r="B4043" s="43">
        <f>SEP!A44</f>
        <v/>
      </c>
      <c r="C4043" s="44">
        <f>SEP!B44</f>
        <v/>
      </c>
      <c r="D4043" s="44">
        <f>SEP!C44</f>
        <v/>
      </c>
      <c r="E4043" s="44">
        <f>SEP!D44</f>
        <v/>
      </c>
      <c r="F4043" s="44">
        <f>SEP!E44</f>
        <v/>
      </c>
      <c r="G4043" s="44">
        <f>SEP!F44</f>
        <v/>
      </c>
      <c r="H4043" s="44">
        <f>SEP!G44</f>
        <v/>
      </c>
      <c r="I4043" s="45">
        <f>SEP!H44</f>
        <v/>
      </c>
      <c r="J4043" s="45">
        <f>SEP!I44</f>
        <v/>
      </c>
      <c r="K4043" s="44">
        <f>SEP!J44</f>
        <v/>
      </c>
      <c r="L4043" s="44">
        <f>SEP!K44</f>
        <v/>
      </c>
      <c r="M4043" s="46">
        <f>SEP!L44</f>
        <v/>
      </c>
      <c r="N4043" s="44">
        <f>SEP!M44</f>
        <v/>
      </c>
      <c r="O4043" s="44">
        <f>SEP!N44</f>
        <v/>
      </c>
      <c r="P4043" s="44">
        <f>SEP!O44</f>
        <v/>
      </c>
      <c r="Q4043" s="44">
        <f>SEP!P44</f>
        <v/>
      </c>
      <c r="R4043" s="44">
        <f>SEP!Q44</f>
        <v/>
      </c>
      <c r="S4043" s="46">
        <f>S4042+IF(X4043=0,0,M4043)</f>
        <v/>
      </c>
      <c r="T4043" s="47">
        <f>MAX(T4042,S4043)</f>
        <v/>
      </c>
      <c r="U4043" s="48">
        <f>S4043-T4043</f>
        <v/>
      </c>
      <c r="V4043" s="47">
        <f>IFERROR(SUMIFS(DATABASE!$M$5:$M$6004,DATABASE!$B$5:$B$6004,B4043,DATABASE!$X$5:$X$6004,1),0)</f>
        <v/>
      </c>
      <c r="W4043" s="31">
        <f>IFERROR(COUNTIFS(DATABASE!$B$5:$B$6004,B4043,DATABASE!$X$5:$X$6004,1),0)</f>
        <v/>
      </c>
      <c r="X4043" s="49">
        <f>--AND(ISNUMBER(B4043),C4043&lt;&gt;"",L4043&lt;&gt;"",M4043&lt;&gt;"")</f>
        <v/>
      </c>
    </row>
    <row r="4044" ht="15" customHeight="1" s="111">
      <c r="A4044" s="50" t="inlineStr">
        <is>
          <t>SEP</t>
        </is>
      </c>
      <c r="B4044" s="51">
        <f>SEP!A45</f>
        <v/>
      </c>
      <c r="C4044" s="52">
        <f>SEP!B45</f>
        <v/>
      </c>
      <c r="D4044" s="52">
        <f>SEP!C45</f>
        <v/>
      </c>
      <c r="E4044" s="52">
        <f>SEP!D45</f>
        <v/>
      </c>
      <c r="F4044" s="52">
        <f>SEP!E45</f>
        <v/>
      </c>
      <c r="G4044" s="52">
        <f>SEP!F45</f>
        <v/>
      </c>
      <c r="H4044" s="52">
        <f>SEP!G45</f>
        <v/>
      </c>
      <c r="I4044" s="53">
        <f>SEP!H45</f>
        <v/>
      </c>
      <c r="J4044" s="53">
        <f>SEP!I45</f>
        <v/>
      </c>
      <c r="K4044" s="52">
        <f>SEP!J45</f>
        <v/>
      </c>
      <c r="L4044" s="52">
        <f>SEP!K45</f>
        <v/>
      </c>
      <c r="M4044" s="54">
        <f>SEP!L45</f>
        <v/>
      </c>
      <c r="N4044" s="52">
        <f>SEP!M45</f>
        <v/>
      </c>
      <c r="O4044" s="52">
        <f>SEP!N45</f>
        <v/>
      </c>
      <c r="P4044" s="52">
        <f>SEP!O45</f>
        <v/>
      </c>
      <c r="Q4044" s="52">
        <f>SEP!P45</f>
        <v/>
      </c>
      <c r="R4044" s="52">
        <f>SEP!Q45</f>
        <v/>
      </c>
      <c r="S4044" s="54">
        <f>S4043+IF(X4044=0,0,M4044)</f>
        <v/>
      </c>
      <c r="T4044" s="55">
        <f>MAX(T4043,S4044)</f>
        <v/>
      </c>
      <c r="U4044" s="56">
        <f>S4044-T4044</f>
        <v/>
      </c>
      <c r="V4044" s="55">
        <f>IFERROR(SUMIFS(DATABASE!$M$5:$M$6004,DATABASE!$B$5:$B$6004,B4044,DATABASE!$X$5:$X$6004,1),0)</f>
        <v/>
      </c>
      <c r="W4044" s="57">
        <f>IFERROR(COUNTIFS(DATABASE!$B$5:$B$6004,B4044,DATABASE!$X$5:$X$6004,1),0)</f>
        <v/>
      </c>
      <c r="X4044" s="58">
        <f>--AND(ISNUMBER(B4044),C4044&lt;&gt;"",L4044&lt;&gt;"",M4044&lt;&gt;"")</f>
        <v/>
      </c>
    </row>
    <row r="4045" ht="15" customHeight="1" s="111">
      <c r="A4045" s="42" t="inlineStr">
        <is>
          <t>SEP</t>
        </is>
      </c>
      <c r="B4045" s="43">
        <f>SEP!A46</f>
        <v/>
      </c>
      <c r="C4045" s="44">
        <f>SEP!B46</f>
        <v/>
      </c>
      <c r="D4045" s="44">
        <f>SEP!C46</f>
        <v/>
      </c>
      <c r="E4045" s="44">
        <f>SEP!D46</f>
        <v/>
      </c>
      <c r="F4045" s="44">
        <f>SEP!E46</f>
        <v/>
      </c>
      <c r="G4045" s="44">
        <f>SEP!F46</f>
        <v/>
      </c>
      <c r="H4045" s="44">
        <f>SEP!G46</f>
        <v/>
      </c>
      <c r="I4045" s="45">
        <f>SEP!H46</f>
        <v/>
      </c>
      <c r="J4045" s="45">
        <f>SEP!I46</f>
        <v/>
      </c>
      <c r="K4045" s="44">
        <f>SEP!J46</f>
        <v/>
      </c>
      <c r="L4045" s="44">
        <f>SEP!K46</f>
        <v/>
      </c>
      <c r="M4045" s="46">
        <f>SEP!L46</f>
        <v/>
      </c>
      <c r="N4045" s="44">
        <f>SEP!M46</f>
        <v/>
      </c>
      <c r="O4045" s="44">
        <f>SEP!N46</f>
        <v/>
      </c>
      <c r="P4045" s="44">
        <f>SEP!O46</f>
        <v/>
      </c>
      <c r="Q4045" s="44">
        <f>SEP!P46</f>
        <v/>
      </c>
      <c r="R4045" s="44">
        <f>SEP!Q46</f>
        <v/>
      </c>
      <c r="S4045" s="46">
        <f>S4044+IF(X4045=0,0,M4045)</f>
        <v/>
      </c>
      <c r="T4045" s="47">
        <f>MAX(T4044,S4045)</f>
        <v/>
      </c>
      <c r="U4045" s="48">
        <f>S4045-T4045</f>
        <v/>
      </c>
      <c r="V4045" s="47">
        <f>IFERROR(SUMIFS(DATABASE!$M$5:$M$6004,DATABASE!$B$5:$B$6004,B4045,DATABASE!$X$5:$X$6004,1),0)</f>
        <v/>
      </c>
      <c r="W4045" s="31">
        <f>IFERROR(COUNTIFS(DATABASE!$B$5:$B$6004,B4045,DATABASE!$X$5:$X$6004,1),0)</f>
        <v/>
      </c>
      <c r="X4045" s="49">
        <f>--AND(ISNUMBER(B4045),C4045&lt;&gt;"",L4045&lt;&gt;"",M4045&lt;&gt;"")</f>
        <v/>
      </c>
    </row>
    <row r="4046" ht="15" customHeight="1" s="111">
      <c r="A4046" s="50" t="inlineStr">
        <is>
          <t>SEP</t>
        </is>
      </c>
      <c r="B4046" s="51">
        <f>SEP!A47</f>
        <v/>
      </c>
      <c r="C4046" s="52">
        <f>SEP!B47</f>
        <v/>
      </c>
      <c r="D4046" s="52">
        <f>SEP!C47</f>
        <v/>
      </c>
      <c r="E4046" s="52">
        <f>SEP!D47</f>
        <v/>
      </c>
      <c r="F4046" s="52">
        <f>SEP!E47</f>
        <v/>
      </c>
      <c r="G4046" s="52">
        <f>SEP!F47</f>
        <v/>
      </c>
      <c r="H4046" s="52">
        <f>SEP!G47</f>
        <v/>
      </c>
      <c r="I4046" s="53">
        <f>SEP!H47</f>
        <v/>
      </c>
      <c r="J4046" s="53">
        <f>SEP!I47</f>
        <v/>
      </c>
      <c r="K4046" s="52">
        <f>SEP!J47</f>
        <v/>
      </c>
      <c r="L4046" s="52">
        <f>SEP!K47</f>
        <v/>
      </c>
      <c r="M4046" s="54">
        <f>SEP!L47</f>
        <v/>
      </c>
      <c r="N4046" s="52">
        <f>SEP!M47</f>
        <v/>
      </c>
      <c r="O4046" s="52">
        <f>SEP!N47</f>
        <v/>
      </c>
      <c r="P4046" s="52">
        <f>SEP!O47</f>
        <v/>
      </c>
      <c r="Q4046" s="52">
        <f>SEP!P47</f>
        <v/>
      </c>
      <c r="R4046" s="52">
        <f>SEP!Q47</f>
        <v/>
      </c>
      <c r="S4046" s="54">
        <f>S4045+IF(X4046=0,0,M4046)</f>
        <v/>
      </c>
      <c r="T4046" s="55">
        <f>MAX(T4045,S4046)</f>
        <v/>
      </c>
      <c r="U4046" s="56">
        <f>S4046-T4046</f>
        <v/>
      </c>
      <c r="V4046" s="55">
        <f>IFERROR(SUMIFS(DATABASE!$M$5:$M$6004,DATABASE!$B$5:$B$6004,B4046,DATABASE!$X$5:$X$6004,1),0)</f>
        <v/>
      </c>
      <c r="W4046" s="57">
        <f>IFERROR(COUNTIFS(DATABASE!$B$5:$B$6004,B4046,DATABASE!$X$5:$X$6004,1),0)</f>
        <v/>
      </c>
      <c r="X4046" s="58">
        <f>--AND(ISNUMBER(B4046),C4046&lt;&gt;"",L4046&lt;&gt;"",M4046&lt;&gt;"")</f>
        <v/>
      </c>
    </row>
    <row r="4047" ht="15" customHeight="1" s="111">
      <c r="A4047" s="42" t="inlineStr">
        <is>
          <t>SEP</t>
        </is>
      </c>
      <c r="B4047" s="43">
        <f>SEP!A48</f>
        <v/>
      </c>
      <c r="C4047" s="44">
        <f>SEP!B48</f>
        <v/>
      </c>
      <c r="D4047" s="44">
        <f>SEP!C48</f>
        <v/>
      </c>
      <c r="E4047" s="44">
        <f>SEP!D48</f>
        <v/>
      </c>
      <c r="F4047" s="44">
        <f>SEP!E48</f>
        <v/>
      </c>
      <c r="G4047" s="44">
        <f>SEP!F48</f>
        <v/>
      </c>
      <c r="H4047" s="44">
        <f>SEP!G48</f>
        <v/>
      </c>
      <c r="I4047" s="45">
        <f>SEP!H48</f>
        <v/>
      </c>
      <c r="J4047" s="45">
        <f>SEP!I48</f>
        <v/>
      </c>
      <c r="K4047" s="44">
        <f>SEP!J48</f>
        <v/>
      </c>
      <c r="L4047" s="44">
        <f>SEP!K48</f>
        <v/>
      </c>
      <c r="M4047" s="46">
        <f>SEP!L48</f>
        <v/>
      </c>
      <c r="N4047" s="44">
        <f>SEP!M48</f>
        <v/>
      </c>
      <c r="O4047" s="44">
        <f>SEP!N48</f>
        <v/>
      </c>
      <c r="P4047" s="44">
        <f>SEP!O48</f>
        <v/>
      </c>
      <c r="Q4047" s="44">
        <f>SEP!P48</f>
        <v/>
      </c>
      <c r="R4047" s="44">
        <f>SEP!Q48</f>
        <v/>
      </c>
      <c r="S4047" s="46">
        <f>S4046+IF(X4047=0,0,M4047)</f>
        <v/>
      </c>
      <c r="T4047" s="47">
        <f>MAX(T4046,S4047)</f>
        <v/>
      </c>
      <c r="U4047" s="48">
        <f>S4047-T4047</f>
        <v/>
      </c>
      <c r="V4047" s="47">
        <f>IFERROR(SUMIFS(DATABASE!$M$5:$M$6004,DATABASE!$B$5:$B$6004,B4047,DATABASE!$X$5:$X$6004,1),0)</f>
        <v/>
      </c>
      <c r="W4047" s="31">
        <f>IFERROR(COUNTIFS(DATABASE!$B$5:$B$6004,B4047,DATABASE!$X$5:$X$6004,1),0)</f>
        <v/>
      </c>
      <c r="X4047" s="49">
        <f>--AND(ISNUMBER(B4047),C4047&lt;&gt;"",L4047&lt;&gt;"",M4047&lt;&gt;"")</f>
        <v/>
      </c>
    </row>
    <row r="4048" ht="15" customHeight="1" s="111">
      <c r="A4048" s="50" t="inlineStr">
        <is>
          <t>SEP</t>
        </is>
      </c>
      <c r="B4048" s="51">
        <f>SEP!A49</f>
        <v/>
      </c>
      <c r="C4048" s="52">
        <f>SEP!B49</f>
        <v/>
      </c>
      <c r="D4048" s="52">
        <f>SEP!C49</f>
        <v/>
      </c>
      <c r="E4048" s="52">
        <f>SEP!D49</f>
        <v/>
      </c>
      <c r="F4048" s="52">
        <f>SEP!E49</f>
        <v/>
      </c>
      <c r="G4048" s="52">
        <f>SEP!F49</f>
        <v/>
      </c>
      <c r="H4048" s="52">
        <f>SEP!G49</f>
        <v/>
      </c>
      <c r="I4048" s="53">
        <f>SEP!H49</f>
        <v/>
      </c>
      <c r="J4048" s="53">
        <f>SEP!I49</f>
        <v/>
      </c>
      <c r="K4048" s="52">
        <f>SEP!J49</f>
        <v/>
      </c>
      <c r="L4048" s="52">
        <f>SEP!K49</f>
        <v/>
      </c>
      <c r="M4048" s="54">
        <f>SEP!L49</f>
        <v/>
      </c>
      <c r="N4048" s="52">
        <f>SEP!M49</f>
        <v/>
      </c>
      <c r="O4048" s="52">
        <f>SEP!N49</f>
        <v/>
      </c>
      <c r="P4048" s="52">
        <f>SEP!O49</f>
        <v/>
      </c>
      <c r="Q4048" s="52">
        <f>SEP!P49</f>
        <v/>
      </c>
      <c r="R4048" s="52">
        <f>SEP!Q49</f>
        <v/>
      </c>
      <c r="S4048" s="54">
        <f>S4047+IF(X4048=0,0,M4048)</f>
        <v/>
      </c>
      <c r="T4048" s="55">
        <f>MAX(T4047,S4048)</f>
        <v/>
      </c>
      <c r="U4048" s="56">
        <f>S4048-T4048</f>
        <v/>
      </c>
      <c r="V4048" s="55">
        <f>IFERROR(SUMIFS(DATABASE!$M$5:$M$6004,DATABASE!$B$5:$B$6004,B4048,DATABASE!$X$5:$X$6004,1),0)</f>
        <v/>
      </c>
      <c r="W4048" s="57">
        <f>IFERROR(COUNTIFS(DATABASE!$B$5:$B$6004,B4048,DATABASE!$X$5:$X$6004,1),0)</f>
        <v/>
      </c>
      <c r="X4048" s="58">
        <f>--AND(ISNUMBER(B4048),C4048&lt;&gt;"",L4048&lt;&gt;"",M4048&lt;&gt;"")</f>
        <v/>
      </c>
    </row>
    <row r="4049" ht="15" customHeight="1" s="111">
      <c r="A4049" s="42" t="inlineStr">
        <is>
          <t>SEP</t>
        </is>
      </c>
      <c r="B4049" s="43">
        <f>SEP!A50</f>
        <v/>
      </c>
      <c r="C4049" s="44">
        <f>SEP!B50</f>
        <v/>
      </c>
      <c r="D4049" s="44">
        <f>SEP!C50</f>
        <v/>
      </c>
      <c r="E4049" s="44">
        <f>SEP!D50</f>
        <v/>
      </c>
      <c r="F4049" s="44">
        <f>SEP!E50</f>
        <v/>
      </c>
      <c r="G4049" s="44">
        <f>SEP!F50</f>
        <v/>
      </c>
      <c r="H4049" s="44">
        <f>SEP!G50</f>
        <v/>
      </c>
      <c r="I4049" s="45">
        <f>SEP!H50</f>
        <v/>
      </c>
      <c r="J4049" s="45">
        <f>SEP!I50</f>
        <v/>
      </c>
      <c r="K4049" s="44">
        <f>SEP!J50</f>
        <v/>
      </c>
      <c r="L4049" s="44">
        <f>SEP!K50</f>
        <v/>
      </c>
      <c r="M4049" s="46">
        <f>SEP!L50</f>
        <v/>
      </c>
      <c r="N4049" s="44">
        <f>SEP!M50</f>
        <v/>
      </c>
      <c r="O4049" s="44">
        <f>SEP!N50</f>
        <v/>
      </c>
      <c r="P4049" s="44">
        <f>SEP!O50</f>
        <v/>
      </c>
      <c r="Q4049" s="44">
        <f>SEP!P50</f>
        <v/>
      </c>
      <c r="R4049" s="44">
        <f>SEP!Q50</f>
        <v/>
      </c>
      <c r="S4049" s="46">
        <f>S4048+IF(X4049=0,0,M4049)</f>
        <v/>
      </c>
      <c r="T4049" s="47">
        <f>MAX(T4048,S4049)</f>
        <v/>
      </c>
      <c r="U4049" s="48">
        <f>S4049-T4049</f>
        <v/>
      </c>
      <c r="V4049" s="47">
        <f>IFERROR(SUMIFS(DATABASE!$M$5:$M$6004,DATABASE!$B$5:$B$6004,B4049,DATABASE!$X$5:$X$6004,1),0)</f>
        <v/>
      </c>
      <c r="W4049" s="31">
        <f>IFERROR(COUNTIFS(DATABASE!$B$5:$B$6004,B4049,DATABASE!$X$5:$X$6004,1),0)</f>
        <v/>
      </c>
      <c r="X4049" s="49">
        <f>--AND(ISNUMBER(B4049),C4049&lt;&gt;"",L4049&lt;&gt;"",M4049&lt;&gt;"")</f>
        <v/>
      </c>
    </row>
    <row r="4050" ht="15" customHeight="1" s="111">
      <c r="A4050" s="50" t="inlineStr">
        <is>
          <t>SEP</t>
        </is>
      </c>
      <c r="B4050" s="51">
        <f>SEP!A51</f>
        <v/>
      </c>
      <c r="C4050" s="52">
        <f>SEP!B51</f>
        <v/>
      </c>
      <c r="D4050" s="52">
        <f>SEP!C51</f>
        <v/>
      </c>
      <c r="E4050" s="52">
        <f>SEP!D51</f>
        <v/>
      </c>
      <c r="F4050" s="52">
        <f>SEP!E51</f>
        <v/>
      </c>
      <c r="G4050" s="52">
        <f>SEP!F51</f>
        <v/>
      </c>
      <c r="H4050" s="52">
        <f>SEP!G51</f>
        <v/>
      </c>
      <c r="I4050" s="53">
        <f>SEP!H51</f>
        <v/>
      </c>
      <c r="J4050" s="53">
        <f>SEP!I51</f>
        <v/>
      </c>
      <c r="K4050" s="52">
        <f>SEP!J51</f>
        <v/>
      </c>
      <c r="L4050" s="52">
        <f>SEP!K51</f>
        <v/>
      </c>
      <c r="M4050" s="54">
        <f>SEP!L51</f>
        <v/>
      </c>
      <c r="N4050" s="52">
        <f>SEP!M51</f>
        <v/>
      </c>
      <c r="O4050" s="52">
        <f>SEP!N51</f>
        <v/>
      </c>
      <c r="P4050" s="52">
        <f>SEP!O51</f>
        <v/>
      </c>
      <c r="Q4050" s="52">
        <f>SEP!P51</f>
        <v/>
      </c>
      <c r="R4050" s="52">
        <f>SEP!Q51</f>
        <v/>
      </c>
      <c r="S4050" s="54">
        <f>S4049+IF(X4050=0,0,M4050)</f>
        <v/>
      </c>
      <c r="T4050" s="55">
        <f>MAX(T4049,S4050)</f>
        <v/>
      </c>
      <c r="U4050" s="56">
        <f>S4050-T4050</f>
        <v/>
      </c>
      <c r="V4050" s="55">
        <f>IFERROR(SUMIFS(DATABASE!$M$5:$M$6004,DATABASE!$B$5:$B$6004,B4050,DATABASE!$X$5:$X$6004,1),0)</f>
        <v/>
      </c>
      <c r="W4050" s="57">
        <f>IFERROR(COUNTIFS(DATABASE!$B$5:$B$6004,B4050,DATABASE!$X$5:$X$6004,1),0)</f>
        <v/>
      </c>
      <c r="X4050" s="58">
        <f>--AND(ISNUMBER(B4050),C4050&lt;&gt;"",L4050&lt;&gt;"",M4050&lt;&gt;"")</f>
        <v/>
      </c>
    </row>
    <row r="4051" ht="15" customHeight="1" s="111">
      <c r="A4051" s="42" t="inlineStr">
        <is>
          <t>SEP</t>
        </is>
      </c>
      <c r="B4051" s="43">
        <f>SEP!A52</f>
        <v/>
      </c>
      <c r="C4051" s="44">
        <f>SEP!B52</f>
        <v/>
      </c>
      <c r="D4051" s="44">
        <f>SEP!C52</f>
        <v/>
      </c>
      <c r="E4051" s="44">
        <f>SEP!D52</f>
        <v/>
      </c>
      <c r="F4051" s="44">
        <f>SEP!E52</f>
        <v/>
      </c>
      <c r="G4051" s="44">
        <f>SEP!F52</f>
        <v/>
      </c>
      <c r="H4051" s="44">
        <f>SEP!G52</f>
        <v/>
      </c>
      <c r="I4051" s="45">
        <f>SEP!H52</f>
        <v/>
      </c>
      <c r="J4051" s="45">
        <f>SEP!I52</f>
        <v/>
      </c>
      <c r="K4051" s="44">
        <f>SEP!J52</f>
        <v/>
      </c>
      <c r="L4051" s="44">
        <f>SEP!K52</f>
        <v/>
      </c>
      <c r="M4051" s="46">
        <f>SEP!L52</f>
        <v/>
      </c>
      <c r="N4051" s="44">
        <f>SEP!M52</f>
        <v/>
      </c>
      <c r="O4051" s="44">
        <f>SEP!N52</f>
        <v/>
      </c>
      <c r="P4051" s="44">
        <f>SEP!O52</f>
        <v/>
      </c>
      <c r="Q4051" s="44">
        <f>SEP!P52</f>
        <v/>
      </c>
      <c r="R4051" s="44">
        <f>SEP!Q52</f>
        <v/>
      </c>
      <c r="S4051" s="46">
        <f>S4050+IF(X4051=0,0,M4051)</f>
        <v/>
      </c>
      <c r="T4051" s="47">
        <f>MAX(T4050,S4051)</f>
        <v/>
      </c>
      <c r="U4051" s="48">
        <f>S4051-T4051</f>
        <v/>
      </c>
      <c r="V4051" s="47">
        <f>IFERROR(SUMIFS(DATABASE!$M$5:$M$6004,DATABASE!$B$5:$B$6004,B4051,DATABASE!$X$5:$X$6004,1),0)</f>
        <v/>
      </c>
      <c r="W4051" s="31">
        <f>IFERROR(COUNTIFS(DATABASE!$B$5:$B$6004,B4051,DATABASE!$X$5:$X$6004,1),0)</f>
        <v/>
      </c>
      <c r="X4051" s="49">
        <f>--AND(ISNUMBER(B4051),C4051&lt;&gt;"",L4051&lt;&gt;"",M4051&lt;&gt;"")</f>
        <v/>
      </c>
    </row>
    <row r="4052" ht="15" customHeight="1" s="111">
      <c r="A4052" s="50" t="inlineStr">
        <is>
          <t>SEP</t>
        </is>
      </c>
      <c r="B4052" s="51">
        <f>SEP!A53</f>
        <v/>
      </c>
      <c r="C4052" s="52">
        <f>SEP!B53</f>
        <v/>
      </c>
      <c r="D4052" s="52">
        <f>SEP!C53</f>
        <v/>
      </c>
      <c r="E4052" s="52">
        <f>SEP!D53</f>
        <v/>
      </c>
      <c r="F4052" s="52">
        <f>SEP!E53</f>
        <v/>
      </c>
      <c r="G4052" s="52">
        <f>SEP!F53</f>
        <v/>
      </c>
      <c r="H4052" s="52">
        <f>SEP!G53</f>
        <v/>
      </c>
      <c r="I4052" s="53">
        <f>SEP!H53</f>
        <v/>
      </c>
      <c r="J4052" s="53">
        <f>SEP!I53</f>
        <v/>
      </c>
      <c r="K4052" s="52">
        <f>SEP!J53</f>
        <v/>
      </c>
      <c r="L4052" s="52">
        <f>SEP!K53</f>
        <v/>
      </c>
      <c r="M4052" s="54">
        <f>SEP!L53</f>
        <v/>
      </c>
      <c r="N4052" s="52">
        <f>SEP!M53</f>
        <v/>
      </c>
      <c r="O4052" s="52">
        <f>SEP!N53</f>
        <v/>
      </c>
      <c r="P4052" s="52">
        <f>SEP!O53</f>
        <v/>
      </c>
      <c r="Q4052" s="52">
        <f>SEP!P53</f>
        <v/>
      </c>
      <c r="R4052" s="52">
        <f>SEP!Q53</f>
        <v/>
      </c>
      <c r="S4052" s="54">
        <f>S4051+IF(X4052=0,0,M4052)</f>
        <v/>
      </c>
      <c r="T4052" s="55">
        <f>MAX(T4051,S4052)</f>
        <v/>
      </c>
      <c r="U4052" s="56">
        <f>S4052-T4052</f>
        <v/>
      </c>
      <c r="V4052" s="55">
        <f>IFERROR(SUMIFS(DATABASE!$M$5:$M$6004,DATABASE!$B$5:$B$6004,B4052,DATABASE!$X$5:$X$6004,1),0)</f>
        <v/>
      </c>
      <c r="W4052" s="57">
        <f>IFERROR(COUNTIFS(DATABASE!$B$5:$B$6004,B4052,DATABASE!$X$5:$X$6004,1),0)</f>
        <v/>
      </c>
      <c r="X4052" s="58">
        <f>--AND(ISNUMBER(B4052),C4052&lt;&gt;"",L4052&lt;&gt;"",M4052&lt;&gt;"")</f>
        <v/>
      </c>
    </row>
    <row r="4053" ht="15" customHeight="1" s="111">
      <c r="A4053" s="42" t="inlineStr">
        <is>
          <t>SEP</t>
        </is>
      </c>
      <c r="B4053" s="43">
        <f>SEP!A54</f>
        <v/>
      </c>
      <c r="C4053" s="44">
        <f>SEP!B54</f>
        <v/>
      </c>
      <c r="D4053" s="44">
        <f>SEP!C54</f>
        <v/>
      </c>
      <c r="E4053" s="44">
        <f>SEP!D54</f>
        <v/>
      </c>
      <c r="F4053" s="44">
        <f>SEP!E54</f>
        <v/>
      </c>
      <c r="G4053" s="44">
        <f>SEP!F54</f>
        <v/>
      </c>
      <c r="H4053" s="44">
        <f>SEP!G54</f>
        <v/>
      </c>
      <c r="I4053" s="45">
        <f>SEP!H54</f>
        <v/>
      </c>
      <c r="J4053" s="45">
        <f>SEP!I54</f>
        <v/>
      </c>
      <c r="K4053" s="44">
        <f>SEP!J54</f>
        <v/>
      </c>
      <c r="L4053" s="44">
        <f>SEP!K54</f>
        <v/>
      </c>
      <c r="M4053" s="46">
        <f>SEP!L54</f>
        <v/>
      </c>
      <c r="N4053" s="44">
        <f>SEP!M54</f>
        <v/>
      </c>
      <c r="O4053" s="44">
        <f>SEP!N54</f>
        <v/>
      </c>
      <c r="P4053" s="44">
        <f>SEP!O54</f>
        <v/>
      </c>
      <c r="Q4053" s="44">
        <f>SEP!P54</f>
        <v/>
      </c>
      <c r="R4053" s="44">
        <f>SEP!Q54</f>
        <v/>
      </c>
      <c r="S4053" s="46">
        <f>S4052+IF(X4053=0,0,M4053)</f>
        <v/>
      </c>
      <c r="T4053" s="47">
        <f>MAX(T4052,S4053)</f>
        <v/>
      </c>
      <c r="U4053" s="48">
        <f>S4053-T4053</f>
        <v/>
      </c>
      <c r="V4053" s="47">
        <f>IFERROR(SUMIFS(DATABASE!$M$5:$M$6004,DATABASE!$B$5:$B$6004,B4053,DATABASE!$X$5:$X$6004,1),0)</f>
        <v/>
      </c>
      <c r="W4053" s="31">
        <f>IFERROR(COUNTIFS(DATABASE!$B$5:$B$6004,B4053,DATABASE!$X$5:$X$6004,1),0)</f>
        <v/>
      </c>
      <c r="X4053" s="49">
        <f>--AND(ISNUMBER(B4053),C4053&lt;&gt;"",L4053&lt;&gt;"",M4053&lt;&gt;"")</f>
        <v/>
      </c>
    </row>
    <row r="4054" ht="15" customHeight="1" s="111">
      <c r="A4054" s="50" t="inlineStr">
        <is>
          <t>SEP</t>
        </is>
      </c>
      <c r="B4054" s="51">
        <f>SEP!A55</f>
        <v/>
      </c>
      <c r="C4054" s="52">
        <f>SEP!B55</f>
        <v/>
      </c>
      <c r="D4054" s="52">
        <f>SEP!C55</f>
        <v/>
      </c>
      <c r="E4054" s="52">
        <f>SEP!D55</f>
        <v/>
      </c>
      <c r="F4054" s="52">
        <f>SEP!E55</f>
        <v/>
      </c>
      <c r="G4054" s="52">
        <f>SEP!F55</f>
        <v/>
      </c>
      <c r="H4054" s="52">
        <f>SEP!G55</f>
        <v/>
      </c>
      <c r="I4054" s="53">
        <f>SEP!H55</f>
        <v/>
      </c>
      <c r="J4054" s="53">
        <f>SEP!I55</f>
        <v/>
      </c>
      <c r="K4054" s="52">
        <f>SEP!J55</f>
        <v/>
      </c>
      <c r="L4054" s="52">
        <f>SEP!K55</f>
        <v/>
      </c>
      <c r="M4054" s="54">
        <f>SEP!L55</f>
        <v/>
      </c>
      <c r="N4054" s="52">
        <f>SEP!M55</f>
        <v/>
      </c>
      <c r="O4054" s="52">
        <f>SEP!N55</f>
        <v/>
      </c>
      <c r="P4054" s="52">
        <f>SEP!O55</f>
        <v/>
      </c>
      <c r="Q4054" s="52">
        <f>SEP!P55</f>
        <v/>
      </c>
      <c r="R4054" s="52">
        <f>SEP!Q55</f>
        <v/>
      </c>
      <c r="S4054" s="54">
        <f>S4053+IF(X4054=0,0,M4054)</f>
        <v/>
      </c>
      <c r="T4054" s="55">
        <f>MAX(T4053,S4054)</f>
        <v/>
      </c>
      <c r="U4054" s="56">
        <f>S4054-T4054</f>
        <v/>
      </c>
      <c r="V4054" s="55">
        <f>IFERROR(SUMIFS(DATABASE!$M$5:$M$6004,DATABASE!$B$5:$B$6004,B4054,DATABASE!$X$5:$X$6004,1),0)</f>
        <v/>
      </c>
      <c r="W4054" s="57">
        <f>IFERROR(COUNTIFS(DATABASE!$B$5:$B$6004,B4054,DATABASE!$X$5:$X$6004,1),0)</f>
        <v/>
      </c>
      <c r="X4054" s="58">
        <f>--AND(ISNUMBER(B4054),C4054&lt;&gt;"",L4054&lt;&gt;"",M4054&lt;&gt;"")</f>
        <v/>
      </c>
    </row>
    <row r="4055" ht="15" customHeight="1" s="111">
      <c r="A4055" s="42" t="inlineStr">
        <is>
          <t>SEP</t>
        </is>
      </c>
      <c r="B4055" s="43">
        <f>SEP!A56</f>
        <v/>
      </c>
      <c r="C4055" s="44">
        <f>SEP!B56</f>
        <v/>
      </c>
      <c r="D4055" s="44">
        <f>SEP!C56</f>
        <v/>
      </c>
      <c r="E4055" s="44">
        <f>SEP!D56</f>
        <v/>
      </c>
      <c r="F4055" s="44">
        <f>SEP!E56</f>
        <v/>
      </c>
      <c r="G4055" s="44">
        <f>SEP!F56</f>
        <v/>
      </c>
      <c r="H4055" s="44">
        <f>SEP!G56</f>
        <v/>
      </c>
      <c r="I4055" s="45">
        <f>SEP!H56</f>
        <v/>
      </c>
      <c r="J4055" s="45">
        <f>SEP!I56</f>
        <v/>
      </c>
      <c r="K4055" s="44">
        <f>SEP!J56</f>
        <v/>
      </c>
      <c r="L4055" s="44">
        <f>SEP!K56</f>
        <v/>
      </c>
      <c r="M4055" s="46">
        <f>SEP!L56</f>
        <v/>
      </c>
      <c r="N4055" s="44">
        <f>SEP!M56</f>
        <v/>
      </c>
      <c r="O4055" s="44">
        <f>SEP!N56</f>
        <v/>
      </c>
      <c r="P4055" s="44">
        <f>SEP!O56</f>
        <v/>
      </c>
      <c r="Q4055" s="44">
        <f>SEP!P56</f>
        <v/>
      </c>
      <c r="R4055" s="44">
        <f>SEP!Q56</f>
        <v/>
      </c>
      <c r="S4055" s="46">
        <f>S4054+IF(X4055=0,0,M4055)</f>
        <v/>
      </c>
      <c r="T4055" s="47">
        <f>MAX(T4054,S4055)</f>
        <v/>
      </c>
      <c r="U4055" s="48">
        <f>S4055-T4055</f>
        <v/>
      </c>
      <c r="V4055" s="47">
        <f>IFERROR(SUMIFS(DATABASE!$M$5:$M$6004,DATABASE!$B$5:$B$6004,B4055,DATABASE!$X$5:$X$6004,1),0)</f>
        <v/>
      </c>
      <c r="W4055" s="31">
        <f>IFERROR(COUNTIFS(DATABASE!$B$5:$B$6004,B4055,DATABASE!$X$5:$X$6004,1),0)</f>
        <v/>
      </c>
      <c r="X4055" s="49">
        <f>--AND(ISNUMBER(B4055),C4055&lt;&gt;"",L4055&lt;&gt;"",M4055&lt;&gt;"")</f>
        <v/>
      </c>
    </row>
    <row r="4056" ht="15" customHeight="1" s="111">
      <c r="A4056" s="50" t="inlineStr">
        <is>
          <t>SEP</t>
        </is>
      </c>
      <c r="B4056" s="51">
        <f>SEP!A57</f>
        <v/>
      </c>
      <c r="C4056" s="52">
        <f>SEP!B57</f>
        <v/>
      </c>
      <c r="D4056" s="52">
        <f>SEP!C57</f>
        <v/>
      </c>
      <c r="E4056" s="52">
        <f>SEP!D57</f>
        <v/>
      </c>
      <c r="F4056" s="52">
        <f>SEP!E57</f>
        <v/>
      </c>
      <c r="G4056" s="52">
        <f>SEP!F57</f>
        <v/>
      </c>
      <c r="H4056" s="52">
        <f>SEP!G57</f>
        <v/>
      </c>
      <c r="I4056" s="53">
        <f>SEP!H57</f>
        <v/>
      </c>
      <c r="J4056" s="53">
        <f>SEP!I57</f>
        <v/>
      </c>
      <c r="K4056" s="52">
        <f>SEP!J57</f>
        <v/>
      </c>
      <c r="L4056" s="52">
        <f>SEP!K57</f>
        <v/>
      </c>
      <c r="M4056" s="54">
        <f>SEP!L57</f>
        <v/>
      </c>
      <c r="N4056" s="52">
        <f>SEP!M57</f>
        <v/>
      </c>
      <c r="O4056" s="52">
        <f>SEP!N57</f>
        <v/>
      </c>
      <c r="P4056" s="52">
        <f>SEP!O57</f>
        <v/>
      </c>
      <c r="Q4056" s="52">
        <f>SEP!P57</f>
        <v/>
      </c>
      <c r="R4056" s="52">
        <f>SEP!Q57</f>
        <v/>
      </c>
      <c r="S4056" s="54">
        <f>S4055+IF(X4056=0,0,M4056)</f>
        <v/>
      </c>
      <c r="T4056" s="55">
        <f>MAX(T4055,S4056)</f>
        <v/>
      </c>
      <c r="U4056" s="56">
        <f>S4056-T4056</f>
        <v/>
      </c>
      <c r="V4056" s="55">
        <f>IFERROR(SUMIFS(DATABASE!$M$5:$M$6004,DATABASE!$B$5:$B$6004,B4056,DATABASE!$X$5:$X$6004,1),0)</f>
        <v/>
      </c>
      <c r="W4056" s="57">
        <f>IFERROR(COUNTIFS(DATABASE!$B$5:$B$6004,B4056,DATABASE!$X$5:$X$6004,1),0)</f>
        <v/>
      </c>
      <c r="X4056" s="58">
        <f>--AND(ISNUMBER(B4056),C4056&lt;&gt;"",L4056&lt;&gt;"",M4056&lt;&gt;"")</f>
        <v/>
      </c>
    </row>
    <row r="4057" ht="15" customHeight="1" s="111">
      <c r="A4057" s="42" t="inlineStr">
        <is>
          <t>SEP</t>
        </is>
      </c>
      <c r="B4057" s="43">
        <f>SEP!A58</f>
        <v/>
      </c>
      <c r="C4057" s="44">
        <f>SEP!B58</f>
        <v/>
      </c>
      <c r="D4057" s="44">
        <f>SEP!C58</f>
        <v/>
      </c>
      <c r="E4057" s="44">
        <f>SEP!D58</f>
        <v/>
      </c>
      <c r="F4057" s="44">
        <f>SEP!E58</f>
        <v/>
      </c>
      <c r="G4057" s="44">
        <f>SEP!F58</f>
        <v/>
      </c>
      <c r="H4057" s="44">
        <f>SEP!G58</f>
        <v/>
      </c>
      <c r="I4057" s="45">
        <f>SEP!H58</f>
        <v/>
      </c>
      <c r="J4057" s="45">
        <f>SEP!I58</f>
        <v/>
      </c>
      <c r="K4057" s="44">
        <f>SEP!J58</f>
        <v/>
      </c>
      <c r="L4057" s="44">
        <f>SEP!K58</f>
        <v/>
      </c>
      <c r="M4057" s="46">
        <f>SEP!L58</f>
        <v/>
      </c>
      <c r="N4057" s="44">
        <f>SEP!M58</f>
        <v/>
      </c>
      <c r="O4057" s="44">
        <f>SEP!N58</f>
        <v/>
      </c>
      <c r="P4057" s="44">
        <f>SEP!O58</f>
        <v/>
      </c>
      <c r="Q4057" s="44">
        <f>SEP!P58</f>
        <v/>
      </c>
      <c r="R4057" s="44">
        <f>SEP!Q58</f>
        <v/>
      </c>
      <c r="S4057" s="46">
        <f>S4056+IF(X4057=0,0,M4057)</f>
        <v/>
      </c>
      <c r="T4057" s="47">
        <f>MAX(T4056,S4057)</f>
        <v/>
      </c>
      <c r="U4057" s="48">
        <f>S4057-T4057</f>
        <v/>
      </c>
      <c r="V4057" s="47">
        <f>IFERROR(SUMIFS(DATABASE!$M$5:$M$6004,DATABASE!$B$5:$B$6004,B4057,DATABASE!$X$5:$X$6004,1),0)</f>
        <v/>
      </c>
      <c r="W4057" s="31">
        <f>IFERROR(COUNTIFS(DATABASE!$B$5:$B$6004,B4057,DATABASE!$X$5:$X$6004,1),0)</f>
        <v/>
      </c>
      <c r="X4057" s="49">
        <f>--AND(ISNUMBER(B4057),C4057&lt;&gt;"",L4057&lt;&gt;"",M4057&lt;&gt;"")</f>
        <v/>
      </c>
    </row>
    <row r="4058" ht="15" customHeight="1" s="111">
      <c r="A4058" s="50" t="inlineStr">
        <is>
          <t>SEP</t>
        </is>
      </c>
      <c r="B4058" s="51">
        <f>SEP!A59</f>
        <v/>
      </c>
      <c r="C4058" s="52">
        <f>SEP!B59</f>
        <v/>
      </c>
      <c r="D4058" s="52">
        <f>SEP!C59</f>
        <v/>
      </c>
      <c r="E4058" s="52">
        <f>SEP!D59</f>
        <v/>
      </c>
      <c r="F4058" s="52">
        <f>SEP!E59</f>
        <v/>
      </c>
      <c r="G4058" s="52">
        <f>SEP!F59</f>
        <v/>
      </c>
      <c r="H4058" s="52">
        <f>SEP!G59</f>
        <v/>
      </c>
      <c r="I4058" s="53">
        <f>SEP!H59</f>
        <v/>
      </c>
      <c r="J4058" s="53">
        <f>SEP!I59</f>
        <v/>
      </c>
      <c r="K4058" s="52">
        <f>SEP!J59</f>
        <v/>
      </c>
      <c r="L4058" s="52">
        <f>SEP!K59</f>
        <v/>
      </c>
      <c r="M4058" s="54">
        <f>SEP!L59</f>
        <v/>
      </c>
      <c r="N4058" s="52">
        <f>SEP!M59</f>
        <v/>
      </c>
      <c r="O4058" s="52">
        <f>SEP!N59</f>
        <v/>
      </c>
      <c r="P4058" s="52">
        <f>SEP!O59</f>
        <v/>
      </c>
      <c r="Q4058" s="52">
        <f>SEP!P59</f>
        <v/>
      </c>
      <c r="R4058" s="52">
        <f>SEP!Q59</f>
        <v/>
      </c>
      <c r="S4058" s="54">
        <f>S4057+IF(X4058=0,0,M4058)</f>
        <v/>
      </c>
      <c r="T4058" s="55">
        <f>MAX(T4057,S4058)</f>
        <v/>
      </c>
      <c r="U4058" s="56">
        <f>S4058-T4058</f>
        <v/>
      </c>
      <c r="V4058" s="55">
        <f>IFERROR(SUMIFS(DATABASE!$M$5:$M$6004,DATABASE!$B$5:$B$6004,B4058,DATABASE!$X$5:$X$6004,1),0)</f>
        <v/>
      </c>
      <c r="W4058" s="57">
        <f>IFERROR(COUNTIFS(DATABASE!$B$5:$B$6004,B4058,DATABASE!$X$5:$X$6004,1),0)</f>
        <v/>
      </c>
      <c r="X4058" s="58">
        <f>--AND(ISNUMBER(B4058),C4058&lt;&gt;"",L4058&lt;&gt;"",M4058&lt;&gt;"")</f>
        <v/>
      </c>
    </row>
    <row r="4059" ht="15" customHeight="1" s="111">
      <c r="A4059" s="42" t="inlineStr">
        <is>
          <t>SEP</t>
        </is>
      </c>
      <c r="B4059" s="43">
        <f>SEP!A60</f>
        <v/>
      </c>
      <c r="C4059" s="44">
        <f>SEP!B60</f>
        <v/>
      </c>
      <c r="D4059" s="44">
        <f>SEP!C60</f>
        <v/>
      </c>
      <c r="E4059" s="44">
        <f>SEP!D60</f>
        <v/>
      </c>
      <c r="F4059" s="44">
        <f>SEP!E60</f>
        <v/>
      </c>
      <c r="G4059" s="44">
        <f>SEP!F60</f>
        <v/>
      </c>
      <c r="H4059" s="44">
        <f>SEP!G60</f>
        <v/>
      </c>
      <c r="I4059" s="45">
        <f>SEP!H60</f>
        <v/>
      </c>
      <c r="J4059" s="45">
        <f>SEP!I60</f>
        <v/>
      </c>
      <c r="K4059" s="44">
        <f>SEP!J60</f>
        <v/>
      </c>
      <c r="L4059" s="44">
        <f>SEP!K60</f>
        <v/>
      </c>
      <c r="M4059" s="46">
        <f>SEP!L60</f>
        <v/>
      </c>
      <c r="N4059" s="44">
        <f>SEP!M60</f>
        <v/>
      </c>
      <c r="O4059" s="44">
        <f>SEP!N60</f>
        <v/>
      </c>
      <c r="P4059" s="44">
        <f>SEP!O60</f>
        <v/>
      </c>
      <c r="Q4059" s="44">
        <f>SEP!P60</f>
        <v/>
      </c>
      <c r="R4059" s="44">
        <f>SEP!Q60</f>
        <v/>
      </c>
      <c r="S4059" s="46">
        <f>S4058+IF(X4059=0,0,M4059)</f>
        <v/>
      </c>
      <c r="T4059" s="47">
        <f>MAX(T4058,S4059)</f>
        <v/>
      </c>
      <c r="U4059" s="48">
        <f>S4059-T4059</f>
        <v/>
      </c>
      <c r="V4059" s="47">
        <f>IFERROR(SUMIFS(DATABASE!$M$5:$M$6004,DATABASE!$B$5:$B$6004,B4059,DATABASE!$X$5:$X$6004,1),0)</f>
        <v/>
      </c>
      <c r="W4059" s="31">
        <f>IFERROR(COUNTIFS(DATABASE!$B$5:$B$6004,B4059,DATABASE!$X$5:$X$6004,1),0)</f>
        <v/>
      </c>
      <c r="X4059" s="49">
        <f>--AND(ISNUMBER(B4059),C4059&lt;&gt;"",L4059&lt;&gt;"",M4059&lt;&gt;"")</f>
        <v/>
      </c>
    </row>
    <row r="4060" ht="15" customHeight="1" s="111">
      <c r="A4060" s="50" t="inlineStr">
        <is>
          <t>SEP</t>
        </is>
      </c>
      <c r="B4060" s="51">
        <f>SEP!A61</f>
        <v/>
      </c>
      <c r="C4060" s="52">
        <f>SEP!B61</f>
        <v/>
      </c>
      <c r="D4060" s="52">
        <f>SEP!C61</f>
        <v/>
      </c>
      <c r="E4060" s="52">
        <f>SEP!D61</f>
        <v/>
      </c>
      <c r="F4060" s="52">
        <f>SEP!E61</f>
        <v/>
      </c>
      <c r="G4060" s="52">
        <f>SEP!F61</f>
        <v/>
      </c>
      <c r="H4060" s="52">
        <f>SEP!G61</f>
        <v/>
      </c>
      <c r="I4060" s="53">
        <f>SEP!H61</f>
        <v/>
      </c>
      <c r="J4060" s="53">
        <f>SEP!I61</f>
        <v/>
      </c>
      <c r="K4060" s="52">
        <f>SEP!J61</f>
        <v/>
      </c>
      <c r="L4060" s="52">
        <f>SEP!K61</f>
        <v/>
      </c>
      <c r="M4060" s="54">
        <f>SEP!L61</f>
        <v/>
      </c>
      <c r="N4060" s="52">
        <f>SEP!M61</f>
        <v/>
      </c>
      <c r="O4060" s="52">
        <f>SEP!N61</f>
        <v/>
      </c>
      <c r="P4060" s="52">
        <f>SEP!O61</f>
        <v/>
      </c>
      <c r="Q4060" s="52">
        <f>SEP!P61</f>
        <v/>
      </c>
      <c r="R4060" s="52">
        <f>SEP!Q61</f>
        <v/>
      </c>
      <c r="S4060" s="54">
        <f>S4059+IF(X4060=0,0,M4060)</f>
        <v/>
      </c>
      <c r="T4060" s="55">
        <f>MAX(T4059,S4060)</f>
        <v/>
      </c>
      <c r="U4060" s="56">
        <f>S4060-T4060</f>
        <v/>
      </c>
      <c r="V4060" s="55">
        <f>IFERROR(SUMIFS(DATABASE!$M$5:$M$6004,DATABASE!$B$5:$B$6004,B4060,DATABASE!$X$5:$X$6004,1),0)</f>
        <v/>
      </c>
      <c r="W4060" s="57">
        <f>IFERROR(COUNTIFS(DATABASE!$B$5:$B$6004,B4060,DATABASE!$X$5:$X$6004,1),0)</f>
        <v/>
      </c>
      <c r="X4060" s="58">
        <f>--AND(ISNUMBER(B4060),C4060&lt;&gt;"",L4060&lt;&gt;"",M4060&lt;&gt;"")</f>
        <v/>
      </c>
    </row>
    <row r="4061" ht="15" customHeight="1" s="111">
      <c r="A4061" s="42" t="inlineStr">
        <is>
          <t>SEP</t>
        </is>
      </c>
      <c r="B4061" s="43">
        <f>SEP!A62</f>
        <v/>
      </c>
      <c r="C4061" s="44">
        <f>SEP!B62</f>
        <v/>
      </c>
      <c r="D4061" s="44">
        <f>SEP!C62</f>
        <v/>
      </c>
      <c r="E4061" s="44">
        <f>SEP!D62</f>
        <v/>
      </c>
      <c r="F4061" s="44">
        <f>SEP!E62</f>
        <v/>
      </c>
      <c r="G4061" s="44">
        <f>SEP!F62</f>
        <v/>
      </c>
      <c r="H4061" s="44">
        <f>SEP!G62</f>
        <v/>
      </c>
      <c r="I4061" s="45">
        <f>SEP!H62</f>
        <v/>
      </c>
      <c r="J4061" s="45">
        <f>SEP!I62</f>
        <v/>
      </c>
      <c r="K4061" s="44">
        <f>SEP!J62</f>
        <v/>
      </c>
      <c r="L4061" s="44">
        <f>SEP!K62</f>
        <v/>
      </c>
      <c r="M4061" s="46">
        <f>SEP!L62</f>
        <v/>
      </c>
      <c r="N4061" s="44">
        <f>SEP!M62</f>
        <v/>
      </c>
      <c r="O4061" s="44">
        <f>SEP!N62</f>
        <v/>
      </c>
      <c r="P4061" s="44">
        <f>SEP!O62</f>
        <v/>
      </c>
      <c r="Q4061" s="44">
        <f>SEP!P62</f>
        <v/>
      </c>
      <c r="R4061" s="44">
        <f>SEP!Q62</f>
        <v/>
      </c>
      <c r="S4061" s="46">
        <f>S4060+IF(X4061=0,0,M4061)</f>
        <v/>
      </c>
      <c r="T4061" s="47">
        <f>MAX(T4060,S4061)</f>
        <v/>
      </c>
      <c r="U4061" s="48">
        <f>S4061-T4061</f>
        <v/>
      </c>
      <c r="V4061" s="47">
        <f>IFERROR(SUMIFS(DATABASE!$M$5:$M$6004,DATABASE!$B$5:$B$6004,B4061,DATABASE!$X$5:$X$6004,1),0)</f>
        <v/>
      </c>
      <c r="W4061" s="31">
        <f>IFERROR(COUNTIFS(DATABASE!$B$5:$B$6004,B4061,DATABASE!$X$5:$X$6004,1),0)</f>
        <v/>
      </c>
      <c r="X4061" s="49">
        <f>--AND(ISNUMBER(B4061),C4061&lt;&gt;"",L4061&lt;&gt;"",M4061&lt;&gt;"")</f>
        <v/>
      </c>
    </row>
    <row r="4062" ht="15" customHeight="1" s="111">
      <c r="A4062" s="50" t="inlineStr">
        <is>
          <t>SEP</t>
        </is>
      </c>
      <c r="B4062" s="51">
        <f>SEP!A63</f>
        <v/>
      </c>
      <c r="C4062" s="52">
        <f>SEP!B63</f>
        <v/>
      </c>
      <c r="D4062" s="52">
        <f>SEP!C63</f>
        <v/>
      </c>
      <c r="E4062" s="52">
        <f>SEP!D63</f>
        <v/>
      </c>
      <c r="F4062" s="52">
        <f>SEP!E63</f>
        <v/>
      </c>
      <c r="G4062" s="52">
        <f>SEP!F63</f>
        <v/>
      </c>
      <c r="H4062" s="52">
        <f>SEP!G63</f>
        <v/>
      </c>
      <c r="I4062" s="53">
        <f>SEP!H63</f>
        <v/>
      </c>
      <c r="J4062" s="53">
        <f>SEP!I63</f>
        <v/>
      </c>
      <c r="K4062" s="52">
        <f>SEP!J63</f>
        <v/>
      </c>
      <c r="L4062" s="52">
        <f>SEP!K63</f>
        <v/>
      </c>
      <c r="M4062" s="54">
        <f>SEP!L63</f>
        <v/>
      </c>
      <c r="N4062" s="52">
        <f>SEP!M63</f>
        <v/>
      </c>
      <c r="O4062" s="52">
        <f>SEP!N63</f>
        <v/>
      </c>
      <c r="P4062" s="52">
        <f>SEP!O63</f>
        <v/>
      </c>
      <c r="Q4062" s="52">
        <f>SEP!P63</f>
        <v/>
      </c>
      <c r="R4062" s="52">
        <f>SEP!Q63</f>
        <v/>
      </c>
      <c r="S4062" s="54">
        <f>S4061+IF(X4062=0,0,M4062)</f>
        <v/>
      </c>
      <c r="T4062" s="55">
        <f>MAX(T4061,S4062)</f>
        <v/>
      </c>
      <c r="U4062" s="56">
        <f>S4062-T4062</f>
        <v/>
      </c>
      <c r="V4062" s="55">
        <f>IFERROR(SUMIFS(DATABASE!$M$5:$M$6004,DATABASE!$B$5:$B$6004,B4062,DATABASE!$X$5:$X$6004,1),0)</f>
        <v/>
      </c>
      <c r="W4062" s="57">
        <f>IFERROR(COUNTIFS(DATABASE!$B$5:$B$6004,B4062,DATABASE!$X$5:$X$6004,1),0)</f>
        <v/>
      </c>
      <c r="X4062" s="58">
        <f>--AND(ISNUMBER(B4062),C4062&lt;&gt;"",L4062&lt;&gt;"",M4062&lt;&gt;"")</f>
        <v/>
      </c>
    </row>
    <row r="4063" ht="15" customHeight="1" s="111">
      <c r="A4063" s="42" t="inlineStr">
        <is>
          <t>SEP</t>
        </is>
      </c>
      <c r="B4063" s="43">
        <f>SEP!A64</f>
        <v/>
      </c>
      <c r="C4063" s="44">
        <f>SEP!B64</f>
        <v/>
      </c>
      <c r="D4063" s="44">
        <f>SEP!C64</f>
        <v/>
      </c>
      <c r="E4063" s="44">
        <f>SEP!D64</f>
        <v/>
      </c>
      <c r="F4063" s="44">
        <f>SEP!E64</f>
        <v/>
      </c>
      <c r="G4063" s="44">
        <f>SEP!F64</f>
        <v/>
      </c>
      <c r="H4063" s="44">
        <f>SEP!G64</f>
        <v/>
      </c>
      <c r="I4063" s="45">
        <f>SEP!H64</f>
        <v/>
      </c>
      <c r="J4063" s="45">
        <f>SEP!I64</f>
        <v/>
      </c>
      <c r="K4063" s="44">
        <f>SEP!J64</f>
        <v/>
      </c>
      <c r="L4063" s="44">
        <f>SEP!K64</f>
        <v/>
      </c>
      <c r="M4063" s="46">
        <f>SEP!L64</f>
        <v/>
      </c>
      <c r="N4063" s="44">
        <f>SEP!M64</f>
        <v/>
      </c>
      <c r="O4063" s="44">
        <f>SEP!N64</f>
        <v/>
      </c>
      <c r="P4063" s="44">
        <f>SEP!O64</f>
        <v/>
      </c>
      <c r="Q4063" s="44">
        <f>SEP!P64</f>
        <v/>
      </c>
      <c r="R4063" s="44">
        <f>SEP!Q64</f>
        <v/>
      </c>
      <c r="S4063" s="46">
        <f>S4062+IF(X4063=0,0,M4063)</f>
        <v/>
      </c>
      <c r="T4063" s="47">
        <f>MAX(T4062,S4063)</f>
        <v/>
      </c>
      <c r="U4063" s="48">
        <f>S4063-T4063</f>
        <v/>
      </c>
      <c r="V4063" s="47">
        <f>IFERROR(SUMIFS(DATABASE!$M$5:$M$6004,DATABASE!$B$5:$B$6004,B4063,DATABASE!$X$5:$X$6004,1),0)</f>
        <v/>
      </c>
      <c r="W4063" s="31">
        <f>IFERROR(COUNTIFS(DATABASE!$B$5:$B$6004,B4063,DATABASE!$X$5:$X$6004,1),0)</f>
        <v/>
      </c>
      <c r="X4063" s="49">
        <f>--AND(ISNUMBER(B4063),C4063&lt;&gt;"",L4063&lt;&gt;"",M4063&lt;&gt;"")</f>
        <v/>
      </c>
    </row>
    <row r="4064" ht="15" customHeight="1" s="111">
      <c r="A4064" s="50" t="inlineStr">
        <is>
          <t>SEP</t>
        </is>
      </c>
      <c r="B4064" s="51">
        <f>SEP!A65</f>
        <v/>
      </c>
      <c r="C4064" s="52">
        <f>SEP!B65</f>
        <v/>
      </c>
      <c r="D4064" s="52">
        <f>SEP!C65</f>
        <v/>
      </c>
      <c r="E4064" s="52">
        <f>SEP!D65</f>
        <v/>
      </c>
      <c r="F4064" s="52">
        <f>SEP!E65</f>
        <v/>
      </c>
      <c r="G4064" s="52">
        <f>SEP!F65</f>
        <v/>
      </c>
      <c r="H4064" s="52">
        <f>SEP!G65</f>
        <v/>
      </c>
      <c r="I4064" s="53">
        <f>SEP!H65</f>
        <v/>
      </c>
      <c r="J4064" s="53">
        <f>SEP!I65</f>
        <v/>
      </c>
      <c r="K4064" s="52">
        <f>SEP!J65</f>
        <v/>
      </c>
      <c r="L4064" s="52">
        <f>SEP!K65</f>
        <v/>
      </c>
      <c r="M4064" s="54">
        <f>SEP!L65</f>
        <v/>
      </c>
      <c r="N4064" s="52">
        <f>SEP!M65</f>
        <v/>
      </c>
      <c r="O4064" s="52">
        <f>SEP!N65</f>
        <v/>
      </c>
      <c r="P4064" s="52">
        <f>SEP!O65</f>
        <v/>
      </c>
      <c r="Q4064" s="52">
        <f>SEP!P65</f>
        <v/>
      </c>
      <c r="R4064" s="52">
        <f>SEP!Q65</f>
        <v/>
      </c>
      <c r="S4064" s="54">
        <f>S4063+IF(X4064=0,0,M4064)</f>
        <v/>
      </c>
      <c r="T4064" s="55">
        <f>MAX(T4063,S4064)</f>
        <v/>
      </c>
      <c r="U4064" s="56">
        <f>S4064-T4064</f>
        <v/>
      </c>
      <c r="V4064" s="55">
        <f>IFERROR(SUMIFS(DATABASE!$M$5:$M$6004,DATABASE!$B$5:$B$6004,B4064,DATABASE!$X$5:$X$6004,1),0)</f>
        <v/>
      </c>
      <c r="W4064" s="57">
        <f>IFERROR(COUNTIFS(DATABASE!$B$5:$B$6004,B4064,DATABASE!$X$5:$X$6004,1),0)</f>
        <v/>
      </c>
      <c r="X4064" s="58">
        <f>--AND(ISNUMBER(B4064),C4064&lt;&gt;"",L4064&lt;&gt;"",M4064&lt;&gt;"")</f>
        <v/>
      </c>
    </row>
    <row r="4065" ht="15" customHeight="1" s="111">
      <c r="A4065" s="42" t="inlineStr">
        <is>
          <t>SEP</t>
        </is>
      </c>
      <c r="B4065" s="43">
        <f>SEP!A66</f>
        <v/>
      </c>
      <c r="C4065" s="44">
        <f>SEP!B66</f>
        <v/>
      </c>
      <c r="D4065" s="44">
        <f>SEP!C66</f>
        <v/>
      </c>
      <c r="E4065" s="44">
        <f>SEP!D66</f>
        <v/>
      </c>
      <c r="F4065" s="44">
        <f>SEP!E66</f>
        <v/>
      </c>
      <c r="G4065" s="44">
        <f>SEP!F66</f>
        <v/>
      </c>
      <c r="H4065" s="44">
        <f>SEP!G66</f>
        <v/>
      </c>
      <c r="I4065" s="45">
        <f>SEP!H66</f>
        <v/>
      </c>
      <c r="J4065" s="45">
        <f>SEP!I66</f>
        <v/>
      </c>
      <c r="K4065" s="44">
        <f>SEP!J66</f>
        <v/>
      </c>
      <c r="L4065" s="44">
        <f>SEP!K66</f>
        <v/>
      </c>
      <c r="M4065" s="46">
        <f>SEP!L66</f>
        <v/>
      </c>
      <c r="N4065" s="44">
        <f>SEP!M66</f>
        <v/>
      </c>
      <c r="O4065" s="44">
        <f>SEP!N66</f>
        <v/>
      </c>
      <c r="P4065" s="44">
        <f>SEP!O66</f>
        <v/>
      </c>
      <c r="Q4065" s="44">
        <f>SEP!P66</f>
        <v/>
      </c>
      <c r="R4065" s="44">
        <f>SEP!Q66</f>
        <v/>
      </c>
      <c r="S4065" s="46">
        <f>S4064+IF(X4065=0,0,M4065)</f>
        <v/>
      </c>
      <c r="T4065" s="47">
        <f>MAX(T4064,S4065)</f>
        <v/>
      </c>
      <c r="U4065" s="48">
        <f>S4065-T4065</f>
        <v/>
      </c>
      <c r="V4065" s="47">
        <f>IFERROR(SUMIFS(DATABASE!$M$5:$M$6004,DATABASE!$B$5:$B$6004,B4065,DATABASE!$X$5:$X$6004,1),0)</f>
        <v/>
      </c>
      <c r="W4065" s="31">
        <f>IFERROR(COUNTIFS(DATABASE!$B$5:$B$6004,B4065,DATABASE!$X$5:$X$6004,1),0)</f>
        <v/>
      </c>
      <c r="X4065" s="49">
        <f>--AND(ISNUMBER(B4065),C4065&lt;&gt;"",L4065&lt;&gt;"",M4065&lt;&gt;"")</f>
        <v/>
      </c>
    </row>
    <row r="4066" ht="15" customHeight="1" s="111">
      <c r="A4066" s="50" t="inlineStr">
        <is>
          <t>SEP</t>
        </is>
      </c>
      <c r="B4066" s="51">
        <f>SEP!A67</f>
        <v/>
      </c>
      <c r="C4066" s="52">
        <f>SEP!B67</f>
        <v/>
      </c>
      <c r="D4066" s="52">
        <f>SEP!C67</f>
        <v/>
      </c>
      <c r="E4066" s="52">
        <f>SEP!D67</f>
        <v/>
      </c>
      <c r="F4066" s="52">
        <f>SEP!E67</f>
        <v/>
      </c>
      <c r="G4066" s="52">
        <f>SEP!F67</f>
        <v/>
      </c>
      <c r="H4066" s="52">
        <f>SEP!G67</f>
        <v/>
      </c>
      <c r="I4066" s="53">
        <f>SEP!H67</f>
        <v/>
      </c>
      <c r="J4066" s="53">
        <f>SEP!I67</f>
        <v/>
      </c>
      <c r="K4066" s="52">
        <f>SEP!J67</f>
        <v/>
      </c>
      <c r="L4066" s="52">
        <f>SEP!K67</f>
        <v/>
      </c>
      <c r="M4066" s="54">
        <f>SEP!L67</f>
        <v/>
      </c>
      <c r="N4066" s="52">
        <f>SEP!M67</f>
        <v/>
      </c>
      <c r="O4066" s="52">
        <f>SEP!N67</f>
        <v/>
      </c>
      <c r="P4066" s="52">
        <f>SEP!O67</f>
        <v/>
      </c>
      <c r="Q4066" s="52">
        <f>SEP!P67</f>
        <v/>
      </c>
      <c r="R4066" s="52">
        <f>SEP!Q67</f>
        <v/>
      </c>
      <c r="S4066" s="54">
        <f>S4065+IF(X4066=0,0,M4066)</f>
        <v/>
      </c>
      <c r="T4066" s="55">
        <f>MAX(T4065,S4066)</f>
        <v/>
      </c>
      <c r="U4066" s="56">
        <f>S4066-T4066</f>
        <v/>
      </c>
      <c r="V4066" s="55">
        <f>IFERROR(SUMIFS(DATABASE!$M$5:$M$6004,DATABASE!$B$5:$B$6004,B4066,DATABASE!$X$5:$X$6004,1),0)</f>
        <v/>
      </c>
      <c r="W4066" s="57">
        <f>IFERROR(COUNTIFS(DATABASE!$B$5:$B$6004,B4066,DATABASE!$X$5:$X$6004,1),0)</f>
        <v/>
      </c>
      <c r="X4066" s="58">
        <f>--AND(ISNUMBER(B4066),C4066&lt;&gt;"",L4066&lt;&gt;"",M4066&lt;&gt;"")</f>
        <v/>
      </c>
    </row>
    <row r="4067" ht="15" customHeight="1" s="111">
      <c r="A4067" s="42" t="inlineStr">
        <is>
          <t>SEP</t>
        </is>
      </c>
      <c r="B4067" s="43">
        <f>SEP!A68</f>
        <v/>
      </c>
      <c r="C4067" s="44">
        <f>SEP!B68</f>
        <v/>
      </c>
      <c r="D4067" s="44">
        <f>SEP!C68</f>
        <v/>
      </c>
      <c r="E4067" s="44">
        <f>SEP!D68</f>
        <v/>
      </c>
      <c r="F4067" s="44">
        <f>SEP!E68</f>
        <v/>
      </c>
      <c r="G4067" s="44">
        <f>SEP!F68</f>
        <v/>
      </c>
      <c r="H4067" s="44">
        <f>SEP!G68</f>
        <v/>
      </c>
      <c r="I4067" s="45">
        <f>SEP!H68</f>
        <v/>
      </c>
      <c r="J4067" s="45">
        <f>SEP!I68</f>
        <v/>
      </c>
      <c r="K4067" s="44">
        <f>SEP!J68</f>
        <v/>
      </c>
      <c r="L4067" s="44">
        <f>SEP!K68</f>
        <v/>
      </c>
      <c r="M4067" s="46">
        <f>SEP!L68</f>
        <v/>
      </c>
      <c r="N4067" s="44">
        <f>SEP!M68</f>
        <v/>
      </c>
      <c r="O4067" s="44">
        <f>SEP!N68</f>
        <v/>
      </c>
      <c r="P4067" s="44">
        <f>SEP!O68</f>
        <v/>
      </c>
      <c r="Q4067" s="44">
        <f>SEP!P68</f>
        <v/>
      </c>
      <c r="R4067" s="44">
        <f>SEP!Q68</f>
        <v/>
      </c>
      <c r="S4067" s="46">
        <f>S4066+IF(X4067=0,0,M4067)</f>
        <v/>
      </c>
      <c r="T4067" s="47">
        <f>MAX(T4066,S4067)</f>
        <v/>
      </c>
      <c r="U4067" s="48">
        <f>S4067-T4067</f>
        <v/>
      </c>
      <c r="V4067" s="47">
        <f>IFERROR(SUMIFS(DATABASE!$M$5:$M$6004,DATABASE!$B$5:$B$6004,B4067,DATABASE!$X$5:$X$6004,1),0)</f>
        <v/>
      </c>
      <c r="W4067" s="31">
        <f>IFERROR(COUNTIFS(DATABASE!$B$5:$B$6004,B4067,DATABASE!$X$5:$X$6004,1),0)</f>
        <v/>
      </c>
      <c r="X4067" s="49">
        <f>--AND(ISNUMBER(B4067),C4067&lt;&gt;"",L4067&lt;&gt;"",M4067&lt;&gt;"")</f>
        <v/>
      </c>
    </row>
    <row r="4068" ht="15" customHeight="1" s="111">
      <c r="A4068" s="50" t="inlineStr">
        <is>
          <t>SEP</t>
        </is>
      </c>
      <c r="B4068" s="51">
        <f>SEP!A69</f>
        <v/>
      </c>
      <c r="C4068" s="52">
        <f>SEP!B69</f>
        <v/>
      </c>
      <c r="D4068" s="52">
        <f>SEP!C69</f>
        <v/>
      </c>
      <c r="E4068" s="52">
        <f>SEP!D69</f>
        <v/>
      </c>
      <c r="F4068" s="52">
        <f>SEP!E69</f>
        <v/>
      </c>
      <c r="G4068" s="52">
        <f>SEP!F69</f>
        <v/>
      </c>
      <c r="H4068" s="52">
        <f>SEP!G69</f>
        <v/>
      </c>
      <c r="I4068" s="53">
        <f>SEP!H69</f>
        <v/>
      </c>
      <c r="J4068" s="53">
        <f>SEP!I69</f>
        <v/>
      </c>
      <c r="K4068" s="52">
        <f>SEP!J69</f>
        <v/>
      </c>
      <c r="L4068" s="52">
        <f>SEP!K69</f>
        <v/>
      </c>
      <c r="M4068" s="54">
        <f>SEP!L69</f>
        <v/>
      </c>
      <c r="N4068" s="52">
        <f>SEP!M69</f>
        <v/>
      </c>
      <c r="O4068" s="52">
        <f>SEP!N69</f>
        <v/>
      </c>
      <c r="P4068" s="52">
        <f>SEP!O69</f>
        <v/>
      </c>
      <c r="Q4068" s="52">
        <f>SEP!P69</f>
        <v/>
      </c>
      <c r="R4068" s="52">
        <f>SEP!Q69</f>
        <v/>
      </c>
      <c r="S4068" s="54">
        <f>S4067+IF(X4068=0,0,M4068)</f>
        <v/>
      </c>
      <c r="T4068" s="55">
        <f>MAX(T4067,S4068)</f>
        <v/>
      </c>
      <c r="U4068" s="56">
        <f>S4068-T4068</f>
        <v/>
      </c>
      <c r="V4068" s="55">
        <f>IFERROR(SUMIFS(DATABASE!$M$5:$M$6004,DATABASE!$B$5:$B$6004,B4068,DATABASE!$X$5:$X$6004,1),0)</f>
        <v/>
      </c>
      <c r="W4068" s="57">
        <f>IFERROR(COUNTIFS(DATABASE!$B$5:$B$6004,B4068,DATABASE!$X$5:$X$6004,1),0)</f>
        <v/>
      </c>
      <c r="X4068" s="58">
        <f>--AND(ISNUMBER(B4068),C4068&lt;&gt;"",L4068&lt;&gt;"",M4068&lt;&gt;"")</f>
        <v/>
      </c>
    </row>
    <row r="4069" ht="15" customHeight="1" s="111">
      <c r="A4069" s="42" t="inlineStr">
        <is>
          <t>SEP</t>
        </is>
      </c>
      <c r="B4069" s="43">
        <f>SEP!A70</f>
        <v/>
      </c>
      <c r="C4069" s="44">
        <f>SEP!B70</f>
        <v/>
      </c>
      <c r="D4069" s="44">
        <f>SEP!C70</f>
        <v/>
      </c>
      <c r="E4069" s="44">
        <f>SEP!D70</f>
        <v/>
      </c>
      <c r="F4069" s="44">
        <f>SEP!E70</f>
        <v/>
      </c>
      <c r="G4069" s="44">
        <f>SEP!F70</f>
        <v/>
      </c>
      <c r="H4069" s="44">
        <f>SEP!G70</f>
        <v/>
      </c>
      <c r="I4069" s="45">
        <f>SEP!H70</f>
        <v/>
      </c>
      <c r="J4069" s="45">
        <f>SEP!I70</f>
        <v/>
      </c>
      <c r="K4069" s="44">
        <f>SEP!J70</f>
        <v/>
      </c>
      <c r="L4069" s="44">
        <f>SEP!K70</f>
        <v/>
      </c>
      <c r="M4069" s="46">
        <f>SEP!L70</f>
        <v/>
      </c>
      <c r="N4069" s="44">
        <f>SEP!M70</f>
        <v/>
      </c>
      <c r="O4069" s="44">
        <f>SEP!N70</f>
        <v/>
      </c>
      <c r="P4069" s="44">
        <f>SEP!O70</f>
        <v/>
      </c>
      <c r="Q4069" s="44">
        <f>SEP!P70</f>
        <v/>
      </c>
      <c r="R4069" s="44">
        <f>SEP!Q70</f>
        <v/>
      </c>
      <c r="S4069" s="46">
        <f>S4068+IF(X4069=0,0,M4069)</f>
        <v/>
      </c>
      <c r="T4069" s="47">
        <f>MAX(T4068,S4069)</f>
        <v/>
      </c>
      <c r="U4069" s="48">
        <f>S4069-T4069</f>
        <v/>
      </c>
      <c r="V4069" s="47">
        <f>IFERROR(SUMIFS(DATABASE!$M$5:$M$6004,DATABASE!$B$5:$B$6004,B4069,DATABASE!$X$5:$X$6004,1),0)</f>
        <v/>
      </c>
      <c r="W4069" s="31">
        <f>IFERROR(COUNTIFS(DATABASE!$B$5:$B$6004,B4069,DATABASE!$X$5:$X$6004,1),0)</f>
        <v/>
      </c>
      <c r="X4069" s="49">
        <f>--AND(ISNUMBER(B4069),C4069&lt;&gt;"",L4069&lt;&gt;"",M4069&lt;&gt;"")</f>
        <v/>
      </c>
    </row>
    <row r="4070" ht="15" customHeight="1" s="111">
      <c r="A4070" s="50" t="inlineStr">
        <is>
          <t>SEP</t>
        </is>
      </c>
      <c r="B4070" s="51">
        <f>SEP!A71</f>
        <v/>
      </c>
      <c r="C4070" s="52">
        <f>SEP!B71</f>
        <v/>
      </c>
      <c r="D4070" s="52">
        <f>SEP!C71</f>
        <v/>
      </c>
      <c r="E4070" s="52">
        <f>SEP!D71</f>
        <v/>
      </c>
      <c r="F4070" s="52">
        <f>SEP!E71</f>
        <v/>
      </c>
      <c r="G4070" s="52">
        <f>SEP!F71</f>
        <v/>
      </c>
      <c r="H4070" s="52">
        <f>SEP!G71</f>
        <v/>
      </c>
      <c r="I4070" s="53">
        <f>SEP!H71</f>
        <v/>
      </c>
      <c r="J4070" s="53">
        <f>SEP!I71</f>
        <v/>
      </c>
      <c r="K4070" s="52">
        <f>SEP!J71</f>
        <v/>
      </c>
      <c r="L4070" s="52">
        <f>SEP!K71</f>
        <v/>
      </c>
      <c r="M4070" s="54">
        <f>SEP!L71</f>
        <v/>
      </c>
      <c r="N4070" s="52">
        <f>SEP!M71</f>
        <v/>
      </c>
      <c r="O4070" s="52">
        <f>SEP!N71</f>
        <v/>
      </c>
      <c r="P4070" s="52">
        <f>SEP!O71</f>
        <v/>
      </c>
      <c r="Q4070" s="52">
        <f>SEP!P71</f>
        <v/>
      </c>
      <c r="R4070" s="52">
        <f>SEP!Q71</f>
        <v/>
      </c>
      <c r="S4070" s="54">
        <f>S4069+IF(X4070=0,0,M4070)</f>
        <v/>
      </c>
      <c r="T4070" s="55">
        <f>MAX(T4069,S4070)</f>
        <v/>
      </c>
      <c r="U4070" s="56">
        <f>S4070-T4070</f>
        <v/>
      </c>
      <c r="V4070" s="55">
        <f>IFERROR(SUMIFS(DATABASE!$M$5:$M$6004,DATABASE!$B$5:$B$6004,B4070,DATABASE!$X$5:$X$6004,1),0)</f>
        <v/>
      </c>
      <c r="W4070" s="57">
        <f>IFERROR(COUNTIFS(DATABASE!$B$5:$B$6004,B4070,DATABASE!$X$5:$X$6004,1),0)</f>
        <v/>
      </c>
      <c r="X4070" s="58">
        <f>--AND(ISNUMBER(B4070),C4070&lt;&gt;"",L4070&lt;&gt;"",M4070&lt;&gt;"")</f>
        <v/>
      </c>
    </row>
    <row r="4071" ht="15" customHeight="1" s="111">
      <c r="A4071" s="42" t="inlineStr">
        <is>
          <t>SEP</t>
        </is>
      </c>
      <c r="B4071" s="43">
        <f>SEP!A72</f>
        <v/>
      </c>
      <c r="C4071" s="44">
        <f>SEP!B72</f>
        <v/>
      </c>
      <c r="D4071" s="44">
        <f>SEP!C72</f>
        <v/>
      </c>
      <c r="E4071" s="44">
        <f>SEP!D72</f>
        <v/>
      </c>
      <c r="F4071" s="44">
        <f>SEP!E72</f>
        <v/>
      </c>
      <c r="G4071" s="44">
        <f>SEP!F72</f>
        <v/>
      </c>
      <c r="H4071" s="44">
        <f>SEP!G72</f>
        <v/>
      </c>
      <c r="I4071" s="45">
        <f>SEP!H72</f>
        <v/>
      </c>
      <c r="J4071" s="45">
        <f>SEP!I72</f>
        <v/>
      </c>
      <c r="K4071" s="44">
        <f>SEP!J72</f>
        <v/>
      </c>
      <c r="L4071" s="44">
        <f>SEP!K72</f>
        <v/>
      </c>
      <c r="M4071" s="46">
        <f>SEP!L72</f>
        <v/>
      </c>
      <c r="N4071" s="44">
        <f>SEP!M72</f>
        <v/>
      </c>
      <c r="O4071" s="44">
        <f>SEP!N72</f>
        <v/>
      </c>
      <c r="P4071" s="44">
        <f>SEP!O72</f>
        <v/>
      </c>
      <c r="Q4071" s="44">
        <f>SEP!P72</f>
        <v/>
      </c>
      <c r="R4071" s="44">
        <f>SEP!Q72</f>
        <v/>
      </c>
      <c r="S4071" s="46">
        <f>S4070+IF(X4071=0,0,M4071)</f>
        <v/>
      </c>
      <c r="T4071" s="47">
        <f>MAX(T4070,S4071)</f>
        <v/>
      </c>
      <c r="U4071" s="48">
        <f>S4071-T4071</f>
        <v/>
      </c>
      <c r="V4071" s="47">
        <f>IFERROR(SUMIFS(DATABASE!$M$5:$M$6004,DATABASE!$B$5:$B$6004,B4071,DATABASE!$X$5:$X$6004,1),0)</f>
        <v/>
      </c>
      <c r="W4071" s="31">
        <f>IFERROR(COUNTIFS(DATABASE!$B$5:$B$6004,B4071,DATABASE!$X$5:$X$6004,1),0)</f>
        <v/>
      </c>
      <c r="X4071" s="49">
        <f>--AND(ISNUMBER(B4071),C4071&lt;&gt;"",L4071&lt;&gt;"",M4071&lt;&gt;"")</f>
        <v/>
      </c>
    </row>
    <row r="4072" ht="15" customHeight="1" s="111">
      <c r="A4072" s="50" t="inlineStr">
        <is>
          <t>SEP</t>
        </is>
      </c>
      <c r="B4072" s="51">
        <f>SEP!A73</f>
        <v/>
      </c>
      <c r="C4072" s="52">
        <f>SEP!B73</f>
        <v/>
      </c>
      <c r="D4072" s="52">
        <f>SEP!C73</f>
        <v/>
      </c>
      <c r="E4072" s="52">
        <f>SEP!D73</f>
        <v/>
      </c>
      <c r="F4072" s="52">
        <f>SEP!E73</f>
        <v/>
      </c>
      <c r="G4072" s="52">
        <f>SEP!F73</f>
        <v/>
      </c>
      <c r="H4072" s="52">
        <f>SEP!G73</f>
        <v/>
      </c>
      <c r="I4072" s="53">
        <f>SEP!H73</f>
        <v/>
      </c>
      <c r="J4072" s="53">
        <f>SEP!I73</f>
        <v/>
      </c>
      <c r="K4072" s="52">
        <f>SEP!J73</f>
        <v/>
      </c>
      <c r="L4072" s="52">
        <f>SEP!K73</f>
        <v/>
      </c>
      <c r="M4072" s="54">
        <f>SEP!L73</f>
        <v/>
      </c>
      <c r="N4072" s="52">
        <f>SEP!M73</f>
        <v/>
      </c>
      <c r="O4072" s="52">
        <f>SEP!N73</f>
        <v/>
      </c>
      <c r="P4072" s="52">
        <f>SEP!O73</f>
        <v/>
      </c>
      <c r="Q4072" s="52">
        <f>SEP!P73</f>
        <v/>
      </c>
      <c r="R4072" s="52">
        <f>SEP!Q73</f>
        <v/>
      </c>
      <c r="S4072" s="54">
        <f>S4071+IF(X4072=0,0,M4072)</f>
        <v/>
      </c>
      <c r="T4072" s="55">
        <f>MAX(T4071,S4072)</f>
        <v/>
      </c>
      <c r="U4072" s="56">
        <f>S4072-T4072</f>
        <v/>
      </c>
      <c r="V4072" s="55">
        <f>IFERROR(SUMIFS(DATABASE!$M$5:$M$6004,DATABASE!$B$5:$B$6004,B4072,DATABASE!$X$5:$X$6004,1),0)</f>
        <v/>
      </c>
      <c r="W4072" s="57">
        <f>IFERROR(COUNTIFS(DATABASE!$B$5:$B$6004,B4072,DATABASE!$X$5:$X$6004,1),0)</f>
        <v/>
      </c>
      <c r="X4072" s="58">
        <f>--AND(ISNUMBER(B4072),C4072&lt;&gt;"",L4072&lt;&gt;"",M4072&lt;&gt;"")</f>
        <v/>
      </c>
    </row>
    <row r="4073" ht="15" customHeight="1" s="111">
      <c r="A4073" s="42" t="inlineStr">
        <is>
          <t>SEP</t>
        </is>
      </c>
      <c r="B4073" s="43">
        <f>SEP!A74</f>
        <v/>
      </c>
      <c r="C4073" s="44">
        <f>SEP!B74</f>
        <v/>
      </c>
      <c r="D4073" s="44">
        <f>SEP!C74</f>
        <v/>
      </c>
      <c r="E4073" s="44">
        <f>SEP!D74</f>
        <v/>
      </c>
      <c r="F4073" s="44">
        <f>SEP!E74</f>
        <v/>
      </c>
      <c r="G4073" s="44">
        <f>SEP!F74</f>
        <v/>
      </c>
      <c r="H4073" s="44">
        <f>SEP!G74</f>
        <v/>
      </c>
      <c r="I4073" s="45">
        <f>SEP!H74</f>
        <v/>
      </c>
      <c r="J4073" s="45">
        <f>SEP!I74</f>
        <v/>
      </c>
      <c r="K4073" s="44">
        <f>SEP!J74</f>
        <v/>
      </c>
      <c r="L4073" s="44">
        <f>SEP!K74</f>
        <v/>
      </c>
      <c r="M4073" s="46">
        <f>SEP!L74</f>
        <v/>
      </c>
      <c r="N4073" s="44">
        <f>SEP!M74</f>
        <v/>
      </c>
      <c r="O4073" s="44">
        <f>SEP!N74</f>
        <v/>
      </c>
      <c r="P4073" s="44">
        <f>SEP!O74</f>
        <v/>
      </c>
      <c r="Q4073" s="44">
        <f>SEP!P74</f>
        <v/>
      </c>
      <c r="R4073" s="44">
        <f>SEP!Q74</f>
        <v/>
      </c>
      <c r="S4073" s="46">
        <f>S4072+IF(X4073=0,0,M4073)</f>
        <v/>
      </c>
      <c r="T4073" s="47">
        <f>MAX(T4072,S4073)</f>
        <v/>
      </c>
      <c r="U4073" s="48">
        <f>S4073-T4073</f>
        <v/>
      </c>
      <c r="V4073" s="47">
        <f>IFERROR(SUMIFS(DATABASE!$M$5:$M$6004,DATABASE!$B$5:$B$6004,B4073,DATABASE!$X$5:$X$6004,1),0)</f>
        <v/>
      </c>
      <c r="W4073" s="31">
        <f>IFERROR(COUNTIFS(DATABASE!$B$5:$B$6004,B4073,DATABASE!$X$5:$X$6004,1),0)</f>
        <v/>
      </c>
      <c r="X4073" s="49">
        <f>--AND(ISNUMBER(B4073),C4073&lt;&gt;"",L4073&lt;&gt;"",M4073&lt;&gt;"")</f>
        <v/>
      </c>
    </row>
    <row r="4074" ht="15" customHeight="1" s="111">
      <c r="A4074" s="50" t="inlineStr">
        <is>
          <t>SEP</t>
        </is>
      </c>
      <c r="B4074" s="51">
        <f>SEP!A75</f>
        <v/>
      </c>
      <c r="C4074" s="52">
        <f>SEP!B75</f>
        <v/>
      </c>
      <c r="D4074" s="52">
        <f>SEP!C75</f>
        <v/>
      </c>
      <c r="E4074" s="52">
        <f>SEP!D75</f>
        <v/>
      </c>
      <c r="F4074" s="52">
        <f>SEP!E75</f>
        <v/>
      </c>
      <c r="G4074" s="52">
        <f>SEP!F75</f>
        <v/>
      </c>
      <c r="H4074" s="52">
        <f>SEP!G75</f>
        <v/>
      </c>
      <c r="I4074" s="53">
        <f>SEP!H75</f>
        <v/>
      </c>
      <c r="J4074" s="53">
        <f>SEP!I75</f>
        <v/>
      </c>
      <c r="K4074" s="52">
        <f>SEP!J75</f>
        <v/>
      </c>
      <c r="L4074" s="52">
        <f>SEP!K75</f>
        <v/>
      </c>
      <c r="M4074" s="54">
        <f>SEP!L75</f>
        <v/>
      </c>
      <c r="N4074" s="52">
        <f>SEP!M75</f>
        <v/>
      </c>
      <c r="O4074" s="52">
        <f>SEP!N75</f>
        <v/>
      </c>
      <c r="P4074" s="52">
        <f>SEP!O75</f>
        <v/>
      </c>
      <c r="Q4074" s="52">
        <f>SEP!P75</f>
        <v/>
      </c>
      <c r="R4074" s="52">
        <f>SEP!Q75</f>
        <v/>
      </c>
      <c r="S4074" s="54">
        <f>S4073+IF(X4074=0,0,M4074)</f>
        <v/>
      </c>
      <c r="T4074" s="55">
        <f>MAX(T4073,S4074)</f>
        <v/>
      </c>
      <c r="U4074" s="56">
        <f>S4074-T4074</f>
        <v/>
      </c>
      <c r="V4074" s="55">
        <f>IFERROR(SUMIFS(DATABASE!$M$5:$M$6004,DATABASE!$B$5:$B$6004,B4074,DATABASE!$X$5:$X$6004,1),0)</f>
        <v/>
      </c>
      <c r="W4074" s="57">
        <f>IFERROR(COUNTIFS(DATABASE!$B$5:$B$6004,B4074,DATABASE!$X$5:$X$6004,1),0)</f>
        <v/>
      </c>
      <c r="X4074" s="58">
        <f>--AND(ISNUMBER(B4074),C4074&lt;&gt;"",L4074&lt;&gt;"",M4074&lt;&gt;"")</f>
        <v/>
      </c>
    </row>
    <row r="4075" ht="15" customHeight="1" s="111">
      <c r="A4075" s="42" t="inlineStr">
        <is>
          <t>SEP</t>
        </is>
      </c>
      <c r="B4075" s="43">
        <f>SEP!A76</f>
        <v/>
      </c>
      <c r="C4075" s="44">
        <f>SEP!B76</f>
        <v/>
      </c>
      <c r="D4075" s="44">
        <f>SEP!C76</f>
        <v/>
      </c>
      <c r="E4075" s="44">
        <f>SEP!D76</f>
        <v/>
      </c>
      <c r="F4075" s="44">
        <f>SEP!E76</f>
        <v/>
      </c>
      <c r="G4075" s="44">
        <f>SEP!F76</f>
        <v/>
      </c>
      <c r="H4075" s="44">
        <f>SEP!G76</f>
        <v/>
      </c>
      <c r="I4075" s="45">
        <f>SEP!H76</f>
        <v/>
      </c>
      <c r="J4075" s="45">
        <f>SEP!I76</f>
        <v/>
      </c>
      <c r="K4075" s="44">
        <f>SEP!J76</f>
        <v/>
      </c>
      <c r="L4075" s="44">
        <f>SEP!K76</f>
        <v/>
      </c>
      <c r="M4075" s="46">
        <f>SEP!L76</f>
        <v/>
      </c>
      <c r="N4075" s="44">
        <f>SEP!M76</f>
        <v/>
      </c>
      <c r="O4075" s="44">
        <f>SEP!N76</f>
        <v/>
      </c>
      <c r="P4075" s="44">
        <f>SEP!O76</f>
        <v/>
      </c>
      <c r="Q4075" s="44">
        <f>SEP!P76</f>
        <v/>
      </c>
      <c r="R4075" s="44">
        <f>SEP!Q76</f>
        <v/>
      </c>
      <c r="S4075" s="46">
        <f>S4074+IF(X4075=0,0,M4075)</f>
        <v/>
      </c>
      <c r="T4075" s="47">
        <f>MAX(T4074,S4075)</f>
        <v/>
      </c>
      <c r="U4075" s="48">
        <f>S4075-T4075</f>
        <v/>
      </c>
      <c r="V4075" s="47">
        <f>IFERROR(SUMIFS(DATABASE!$M$5:$M$6004,DATABASE!$B$5:$B$6004,B4075,DATABASE!$X$5:$X$6004,1),0)</f>
        <v/>
      </c>
      <c r="W4075" s="31">
        <f>IFERROR(COUNTIFS(DATABASE!$B$5:$B$6004,B4075,DATABASE!$X$5:$X$6004,1),0)</f>
        <v/>
      </c>
      <c r="X4075" s="49">
        <f>--AND(ISNUMBER(B4075),C4075&lt;&gt;"",L4075&lt;&gt;"",M4075&lt;&gt;"")</f>
        <v/>
      </c>
    </row>
    <row r="4076" ht="15" customHeight="1" s="111">
      <c r="A4076" s="50" t="inlineStr">
        <is>
          <t>SEP</t>
        </is>
      </c>
      <c r="B4076" s="51">
        <f>SEP!A77</f>
        <v/>
      </c>
      <c r="C4076" s="52">
        <f>SEP!B77</f>
        <v/>
      </c>
      <c r="D4076" s="52">
        <f>SEP!C77</f>
        <v/>
      </c>
      <c r="E4076" s="52">
        <f>SEP!D77</f>
        <v/>
      </c>
      <c r="F4076" s="52">
        <f>SEP!E77</f>
        <v/>
      </c>
      <c r="G4076" s="52">
        <f>SEP!F77</f>
        <v/>
      </c>
      <c r="H4076" s="52">
        <f>SEP!G77</f>
        <v/>
      </c>
      <c r="I4076" s="53">
        <f>SEP!H77</f>
        <v/>
      </c>
      <c r="J4076" s="53">
        <f>SEP!I77</f>
        <v/>
      </c>
      <c r="K4076" s="52">
        <f>SEP!J77</f>
        <v/>
      </c>
      <c r="L4076" s="52">
        <f>SEP!K77</f>
        <v/>
      </c>
      <c r="M4076" s="54">
        <f>SEP!L77</f>
        <v/>
      </c>
      <c r="N4076" s="52">
        <f>SEP!M77</f>
        <v/>
      </c>
      <c r="O4076" s="52">
        <f>SEP!N77</f>
        <v/>
      </c>
      <c r="P4076" s="52">
        <f>SEP!O77</f>
        <v/>
      </c>
      <c r="Q4076" s="52">
        <f>SEP!P77</f>
        <v/>
      </c>
      <c r="R4076" s="52">
        <f>SEP!Q77</f>
        <v/>
      </c>
      <c r="S4076" s="54">
        <f>S4075+IF(X4076=0,0,M4076)</f>
        <v/>
      </c>
      <c r="T4076" s="55">
        <f>MAX(T4075,S4076)</f>
        <v/>
      </c>
      <c r="U4076" s="56">
        <f>S4076-T4076</f>
        <v/>
      </c>
      <c r="V4076" s="55">
        <f>IFERROR(SUMIFS(DATABASE!$M$5:$M$6004,DATABASE!$B$5:$B$6004,B4076,DATABASE!$X$5:$X$6004,1),0)</f>
        <v/>
      </c>
      <c r="W4076" s="57">
        <f>IFERROR(COUNTIFS(DATABASE!$B$5:$B$6004,B4076,DATABASE!$X$5:$X$6004,1),0)</f>
        <v/>
      </c>
      <c r="X4076" s="58">
        <f>--AND(ISNUMBER(B4076),C4076&lt;&gt;"",L4076&lt;&gt;"",M4076&lt;&gt;"")</f>
        <v/>
      </c>
    </row>
    <row r="4077" ht="15" customHeight="1" s="111">
      <c r="A4077" s="42" t="inlineStr">
        <is>
          <t>SEP</t>
        </is>
      </c>
      <c r="B4077" s="43">
        <f>SEP!A78</f>
        <v/>
      </c>
      <c r="C4077" s="44">
        <f>SEP!B78</f>
        <v/>
      </c>
      <c r="D4077" s="44">
        <f>SEP!C78</f>
        <v/>
      </c>
      <c r="E4077" s="44">
        <f>SEP!D78</f>
        <v/>
      </c>
      <c r="F4077" s="44">
        <f>SEP!E78</f>
        <v/>
      </c>
      <c r="G4077" s="44">
        <f>SEP!F78</f>
        <v/>
      </c>
      <c r="H4077" s="44">
        <f>SEP!G78</f>
        <v/>
      </c>
      <c r="I4077" s="45">
        <f>SEP!H78</f>
        <v/>
      </c>
      <c r="J4077" s="45">
        <f>SEP!I78</f>
        <v/>
      </c>
      <c r="K4077" s="44">
        <f>SEP!J78</f>
        <v/>
      </c>
      <c r="L4077" s="44">
        <f>SEP!K78</f>
        <v/>
      </c>
      <c r="M4077" s="46">
        <f>SEP!L78</f>
        <v/>
      </c>
      <c r="N4077" s="44">
        <f>SEP!M78</f>
        <v/>
      </c>
      <c r="O4077" s="44">
        <f>SEP!N78</f>
        <v/>
      </c>
      <c r="P4077" s="44">
        <f>SEP!O78</f>
        <v/>
      </c>
      <c r="Q4077" s="44">
        <f>SEP!P78</f>
        <v/>
      </c>
      <c r="R4077" s="44">
        <f>SEP!Q78</f>
        <v/>
      </c>
      <c r="S4077" s="46">
        <f>S4076+IF(X4077=0,0,M4077)</f>
        <v/>
      </c>
      <c r="T4077" s="47">
        <f>MAX(T4076,S4077)</f>
        <v/>
      </c>
      <c r="U4077" s="48">
        <f>S4077-T4077</f>
        <v/>
      </c>
      <c r="V4077" s="47">
        <f>IFERROR(SUMIFS(DATABASE!$M$5:$M$6004,DATABASE!$B$5:$B$6004,B4077,DATABASE!$X$5:$X$6004,1),0)</f>
        <v/>
      </c>
      <c r="W4077" s="31">
        <f>IFERROR(COUNTIFS(DATABASE!$B$5:$B$6004,B4077,DATABASE!$X$5:$X$6004,1),0)</f>
        <v/>
      </c>
      <c r="X4077" s="49">
        <f>--AND(ISNUMBER(B4077),C4077&lt;&gt;"",L4077&lt;&gt;"",M4077&lt;&gt;"")</f>
        <v/>
      </c>
    </row>
    <row r="4078" ht="15" customHeight="1" s="111">
      <c r="A4078" s="50" t="inlineStr">
        <is>
          <t>SEP</t>
        </is>
      </c>
      <c r="B4078" s="51">
        <f>SEP!A79</f>
        <v/>
      </c>
      <c r="C4078" s="52">
        <f>SEP!B79</f>
        <v/>
      </c>
      <c r="D4078" s="52">
        <f>SEP!C79</f>
        <v/>
      </c>
      <c r="E4078" s="52">
        <f>SEP!D79</f>
        <v/>
      </c>
      <c r="F4078" s="52">
        <f>SEP!E79</f>
        <v/>
      </c>
      <c r="G4078" s="52">
        <f>SEP!F79</f>
        <v/>
      </c>
      <c r="H4078" s="52">
        <f>SEP!G79</f>
        <v/>
      </c>
      <c r="I4078" s="53">
        <f>SEP!H79</f>
        <v/>
      </c>
      <c r="J4078" s="53">
        <f>SEP!I79</f>
        <v/>
      </c>
      <c r="K4078" s="52">
        <f>SEP!J79</f>
        <v/>
      </c>
      <c r="L4078" s="52">
        <f>SEP!K79</f>
        <v/>
      </c>
      <c r="M4078" s="54">
        <f>SEP!L79</f>
        <v/>
      </c>
      <c r="N4078" s="52">
        <f>SEP!M79</f>
        <v/>
      </c>
      <c r="O4078" s="52">
        <f>SEP!N79</f>
        <v/>
      </c>
      <c r="P4078" s="52">
        <f>SEP!O79</f>
        <v/>
      </c>
      <c r="Q4078" s="52">
        <f>SEP!P79</f>
        <v/>
      </c>
      <c r="R4078" s="52">
        <f>SEP!Q79</f>
        <v/>
      </c>
      <c r="S4078" s="54">
        <f>S4077+IF(X4078=0,0,M4078)</f>
        <v/>
      </c>
      <c r="T4078" s="55">
        <f>MAX(T4077,S4078)</f>
        <v/>
      </c>
      <c r="U4078" s="56">
        <f>S4078-T4078</f>
        <v/>
      </c>
      <c r="V4078" s="55">
        <f>IFERROR(SUMIFS(DATABASE!$M$5:$M$6004,DATABASE!$B$5:$B$6004,B4078,DATABASE!$X$5:$X$6004,1),0)</f>
        <v/>
      </c>
      <c r="W4078" s="57">
        <f>IFERROR(COUNTIFS(DATABASE!$B$5:$B$6004,B4078,DATABASE!$X$5:$X$6004,1),0)</f>
        <v/>
      </c>
      <c r="X4078" s="58">
        <f>--AND(ISNUMBER(B4078),C4078&lt;&gt;"",L4078&lt;&gt;"",M4078&lt;&gt;"")</f>
        <v/>
      </c>
    </row>
    <row r="4079" ht="15" customHeight="1" s="111">
      <c r="A4079" s="42" t="inlineStr">
        <is>
          <t>SEP</t>
        </is>
      </c>
      <c r="B4079" s="43">
        <f>SEP!A80</f>
        <v/>
      </c>
      <c r="C4079" s="44">
        <f>SEP!B80</f>
        <v/>
      </c>
      <c r="D4079" s="44">
        <f>SEP!C80</f>
        <v/>
      </c>
      <c r="E4079" s="44">
        <f>SEP!D80</f>
        <v/>
      </c>
      <c r="F4079" s="44">
        <f>SEP!E80</f>
        <v/>
      </c>
      <c r="G4079" s="44">
        <f>SEP!F80</f>
        <v/>
      </c>
      <c r="H4079" s="44">
        <f>SEP!G80</f>
        <v/>
      </c>
      <c r="I4079" s="45">
        <f>SEP!H80</f>
        <v/>
      </c>
      <c r="J4079" s="45">
        <f>SEP!I80</f>
        <v/>
      </c>
      <c r="K4079" s="44">
        <f>SEP!J80</f>
        <v/>
      </c>
      <c r="L4079" s="44">
        <f>SEP!K80</f>
        <v/>
      </c>
      <c r="M4079" s="46">
        <f>SEP!L80</f>
        <v/>
      </c>
      <c r="N4079" s="44">
        <f>SEP!M80</f>
        <v/>
      </c>
      <c r="O4079" s="44">
        <f>SEP!N80</f>
        <v/>
      </c>
      <c r="P4079" s="44">
        <f>SEP!O80</f>
        <v/>
      </c>
      <c r="Q4079" s="44">
        <f>SEP!P80</f>
        <v/>
      </c>
      <c r="R4079" s="44">
        <f>SEP!Q80</f>
        <v/>
      </c>
      <c r="S4079" s="46">
        <f>S4078+IF(X4079=0,0,M4079)</f>
        <v/>
      </c>
      <c r="T4079" s="47">
        <f>MAX(T4078,S4079)</f>
        <v/>
      </c>
      <c r="U4079" s="48">
        <f>S4079-T4079</f>
        <v/>
      </c>
      <c r="V4079" s="47">
        <f>IFERROR(SUMIFS(DATABASE!$M$5:$M$6004,DATABASE!$B$5:$B$6004,B4079,DATABASE!$X$5:$X$6004,1),0)</f>
        <v/>
      </c>
      <c r="W4079" s="31">
        <f>IFERROR(COUNTIFS(DATABASE!$B$5:$B$6004,B4079,DATABASE!$X$5:$X$6004,1),0)</f>
        <v/>
      </c>
      <c r="X4079" s="49">
        <f>--AND(ISNUMBER(B4079),C4079&lt;&gt;"",L4079&lt;&gt;"",M4079&lt;&gt;"")</f>
        <v/>
      </c>
    </row>
    <row r="4080" ht="15" customHeight="1" s="111">
      <c r="A4080" s="50" t="inlineStr">
        <is>
          <t>SEP</t>
        </is>
      </c>
      <c r="B4080" s="51">
        <f>SEP!A81</f>
        <v/>
      </c>
      <c r="C4080" s="52">
        <f>SEP!B81</f>
        <v/>
      </c>
      <c r="D4080" s="52">
        <f>SEP!C81</f>
        <v/>
      </c>
      <c r="E4080" s="52">
        <f>SEP!D81</f>
        <v/>
      </c>
      <c r="F4080" s="52">
        <f>SEP!E81</f>
        <v/>
      </c>
      <c r="G4080" s="52">
        <f>SEP!F81</f>
        <v/>
      </c>
      <c r="H4080" s="52">
        <f>SEP!G81</f>
        <v/>
      </c>
      <c r="I4080" s="53">
        <f>SEP!H81</f>
        <v/>
      </c>
      <c r="J4080" s="53">
        <f>SEP!I81</f>
        <v/>
      </c>
      <c r="K4080" s="52">
        <f>SEP!J81</f>
        <v/>
      </c>
      <c r="L4080" s="52">
        <f>SEP!K81</f>
        <v/>
      </c>
      <c r="M4080" s="54">
        <f>SEP!L81</f>
        <v/>
      </c>
      <c r="N4080" s="52">
        <f>SEP!M81</f>
        <v/>
      </c>
      <c r="O4080" s="52">
        <f>SEP!N81</f>
        <v/>
      </c>
      <c r="P4080" s="52">
        <f>SEP!O81</f>
        <v/>
      </c>
      <c r="Q4080" s="52">
        <f>SEP!P81</f>
        <v/>
      </c>
      <c r="R4080" s="52">
        <f>SEP!Q81</f>
        <v/>
      </c>
      <c r="S4080" s="54">
        <f>S4079+IF(X4080=0,0,M4080)</f>
        <v/>
      </c>
      <c r="T4080" s="55">
        <f>MAX(T4079,S4080)</f>
        <v/>
      </c>
      <c r="U4080" s="56">
        <f>S4080-T4080</f>
        <v/>
      </c>
      <c r="V4080" s="55">
        <f>IFERROR(SUMIFS(DATABASE!$M$5:$M$6004,DATABASE!$B$5:$B$6004,B4080,DATABASE!$X$5:$X$6004,1),0)</f>
        <v/>
      </c>
      <c r="W4080" s="57">
        <f>IFERROR(COUNTIFS(DATABASE!$B$5:$B$6004,B4080,DATABASE!$X$5:$X$6004,1),0)</f>
        <v/>
      </c>
      <c r="X4080" s="58">
        <f>--AND(ISNUMBER(B4080),C4080&lt;&gt;"",L4080&lt;&gt;"",M4080&lt;&gt;"")</f>
        <v/>
      </c>
    </row>
    <row r="4081" ht="15" customHeight="1" s="111">
      <c r="A4081" s="42" t="inlineStr">
        <is>
          <t>SEP</t>
        </is>
      </c>
      <c r="B4081" s="43">
        <f>SEP!A82</f>
        <v/>
      </c>
      <c r="C4081" s="44">
        <f>SEP!B82</f>
        <v/>
      </c>
      <c r="D4081" s="44">
        <f>SEP!C82</f>
        <v/>
      </c>
      <c r="E4081" s="44">
        <f>SEP!D82</f>
        <v/>
      </c>
      <c r="F4081" s="44">
        <f>SEP!E82</f>
        <v/>
      </c>
      <c r="G4081" s="44">
        <f>SEP!F82</f>
        <v/>
      </c>
      <c r="H4081" s="44">
        <f>SEP!G82</f>
        <v/>
      </c>
      <c r="I4081" s="45">
        <f>SEP!H82</f>
        <v/>
      </c>
      <c r="J4081" s="45">
        <f>SEP!I82</f>
        <v/>
      </c>
      <c r="K4081" s="44">
        <f>SEP!J82</f>
        <v/>
      </c>
      <c r="L4081" s="44">
        <f>SEP!K82</f>
        <v/>
      </c>
      <c r="M4081" s="46">
        <f>SEP!L82</f>
        <v/>
      </c>
      <c r="N4081" s="44">
        <f>SEP!M82</f>
        <v/>
      </c>
      <c r="O4081" s="44">
        <f>SEP!N82</f>
        <v/>
      </c>
      <c r="P4081" s="44">
        <f>SEP!O82</f>
        <v/>
      </c>
      <c r="Q4081" s="44">
        <f>SEP!P82</f>
        <v/>
      </c>
      <c r="R4081" s="44">
        <f>SEP!Q82</f>
        <v/>
      </c>
      <c r="S4081" s="46">
        <f>S4080+IF(X4081=0,0,M4081)</f>
        <v/>
      </c>
      <c r="T4081" s="47">
        <f>MAX(T4080,S4081)</f>
        <v/>
      </c>
      <c r="U4081" s="48">
        <f>S4081-T4081</f>
        <v/>
      </c>
      <c r="V4081" s="47">
        <f>IFERROR(SUMIFS(DATABASE!$M$5:$M$6004,DATABASE!$B$5:$B$6004,B4081,DATABASE!$X$5:$X$6004,1),0)</f>
        <v/>
      </c>
      <c r="W4081" s="31">
        <f>IFERROR(COUNTIFS(DATABASE!$B$5:$B$6004,B4081,DATABASE!$X$5:$X$6004,1),0)</f>
        <v/>
      </c>
      <c r="X4081" s="49">
        <f>--AND(ISNUMBER(B4081),C4081&lt;&gt;"",L4081&lt;&gt;"",M4081&lt;&gt;"")</f>
        <v/>
      </c>
    </row>
    <row r="4082" ht="15" customHeight="1" s="111">
      <c r="A4082" s="50" t="inlineStr">
        <is>
          <t>SEP</t>
        </is>
      </c>
      <c r="B4082" s="51">
        <f>SEP!A83</f>
        <v/>
      </c>
      <c r="C4082" s="52">
        <f>SEP!B83</f>
        <v/>
      </c>
      <c r="D4082" s="52">
        <f>SEP!C83</f>
        <v/>
      </c>
      <c r="E4082" s="52">
        <f>SEP!D83</f>
        <v/>
      </c>
      <c r="F4082" s="52">
        <f>SEP!E83</f>
        <v/>
      </c>
      <c r="G4082" s="52">
        <f>SEP!F83</f>
        <v/>
      </c>
      <c r="H4082" s="52">
        <f>SEP!G83</f>
        <v/>
      </c>
      <c r="I4082" s="53">
        <f>SEP!H83</f>
        <v/>
      </c>
      <c r="J4082" s="53">
        <f>SEP!I83</f>
        <v/>
      </c>
      <c r="K4082" s="52">
        <f>SEP!J83</f>
        <v/>
      </c>
      <c r="L4082" s="52">
        <f>SEP!K83</f>
        <v/>
      </c>
      <c r="M4082" s="54">
        <f>SEP!L83</f>
        <v/>
      </c>
      <c r="N4082" s="52">
        <f>SEP!M83</f>
        <v/>
      </c>
      <c r="O4082" s="52">
        <f>SEP!N83</f>
        <v/>
      </c>
      <c r="P4082" s="52">
        <f>SEP!O83</f>
        <v/>
      </c>
      <c r="Q4082" s="52">
        <f>SEP!P83</f>
        <v/>
      </c>
      <c r="R4082" s="52">
        <f>SEP!Q83</f>
        <v/>
      </c>
      <c r="S4082" s="54">
        <f>S4081+IF(X4082=0,0,M4082)</f>
        <v/>
      </c>
      <c r="T4082" s="55">
        <f>MAX(T4081,S4082)</f>
        <v/>
      </c>
      <c r="U4082" s="56">
        <f>S4082-T4082</f>
        <v/>
      </c>
      <c r="V4082" s="55">
        <f>IFERROR(SUMIFS(DATABASE!$M$5:$M$6004,DATABASE!$B$5:$B$6004,B4082,DATABASE!$X$5:$X$6004,1),0)</f>
        <v/>
      </c>
      <c r="W4082" s="57">
        <f>IFERROR(COUNTIFS(DATABASE!$B$5:$B$6004,B4082,DATABASE!$X$5:$X$6004,1),0)</f>
        <v/>
      </c>
      <c r="X4082" s="58">
        <f>--AND(ISNUMBER(B4082),C4082&lt;&gt;"",L4082&lt;&gt;"",M4082&lt;&gt;"")</f>
        <v/>
      </c>
    </row>
    <row r="4083" ht="15" customHeight="1" s="111">
      <c r="A4083" s="42" t="inlineStr">
        <is>
          <t>SEP</t>
        </is>
      </c>
      <c r="B4083" s="43">
        <f>SEP!A84</f>
        <v/>
      </c>
      <c r="C4083" s="44">
        <f>SEP!B84</f>
        <v/>
      </c>
      <c r="D4083" s="44">
        <f>SEP!C84</f>
        <v/>
      </c>
      <c r="E4083" s="44">
        <f>SEP!D84</f>
        <v/>
      </c>
      <c r="F4083" s="44">
        <f>SEP!E84</f>
        <v/>
      </c>
      <c r="G4083" s="44">
        <f>SEP!F84</f>
        <v/>
      </c>
      <c r="H4083" s="44">
        <f>SEP!G84</f>
        <v/>
      </c>
      <c r="I4083" s="45">
        <f>SEP!H84</f>
        <v/>
      </c>
      <c r="J4083" s="45">
        <f>SEP!I84</f>
        <v/>
      </c>
      <c r="K4083" s="44">
        <f>SEP!J84</f>
        <v/>
      </c>
      <c r="L4083" s="44">
        <f>SEP!K84</f>
        <v/>
      </c>
      <c r="M4083" s="46">
        <f>SEP!L84</f>
        <v/>
      </c>
      <c r="N4083" s="44">
        <f>SEP!M84</f>
        <v/>
      </c>
      <c r="O4083" s="44">
        <f>SEP!N84</f>
        <v/>
      </c>
      <c r="P4083" s="44">
        <f>SEP!O84</f>
        <v/>
      </c>
      <c r="Q4083" s="44">
        <f>SEP!P84</f>
        <v/>
      </c>
      <c r="R4083" s="44">
        <f>SEP!Q84</f>
        <v/>
      </c>
      <c r="S4083" s="46">
        <f>S4082+IF(X4083=0,0,M4083)</f>
        <v/>
      </c>
      <c r="T4083" s="47">
        <f>MAX(T4082,S4083)</f>
        <v/>
      </c>
      <c r="U4083" s="48">
        <f>S4083-T4083</f>
        <v/>
      </c>
      <c r="V4083" s="47">
        <f>IFERROR(SUMIFS(DATABASE!$M$5:$M$6004,DATABASE!$B$5:$B$6004,B4083,DATABASE!$X$5:$X$6004,1),0)</f>
        <v/>
      </c>
      <c r="W4083" s="31">
        <f>IFERROR(COUNTIFS(DATABASE!$B$5:$B$6004,B4083,DATABASE!$X$5:$X$6004,1),0)</f>
        <v/>
      </c>
      <c r="X4083" s="49">
        <f>--AND(ISNUMBER(B4083),C4083&lt;&gt;"",L4083&lt;&gt;"",M4083&lt;&gt;"")</f>
        <v/>
      </c>
    </row>
    <row r="4084" ht="15" customHeight="1" s="111">
      <c r="A4084" s="50" t="inlineStr">
        <is>
          <t>SEP</t>
        </is>
      </c>
      <c r="B4084" s="51">
        <f>SEP!A85</f>
        <v/>
      </c>
      <c r="C4084" s="52">
        <f>SEP!B85</f>
        <v/>
      </c>
      <c r="D4084" s="52">
        <f>SEP!C85</f>
        <v/>
      </c>
      <c r="E4084" s="52">
        <f>SEP!D85</f>
        <v/>
      </c>
      <c r="F4084" s="52">
        <f>SEP!E85</f>
        <v/>
      </c>
      <c r="G4084" s="52">
        <f>SEP!F85</f>
        <v/>
      </c>
      <c r="H4084" s="52">
        <f>SEP!G85</f>
        <v/>
      </c>
      <c r="I4084" s="53">
        <f>SEP!H85</f>
        <v/>
      </c>
      <c r="J4084" s="53">
        <f>SEP!I85</f>
        <v/>
      </c>
      <c r="K4084" s="52">
        <f>SEP!J85</f>
        <v/>
      </c>
      <c r="L4084" s="52">
        <f>SEP!K85</f>
        <v/>
      </c>
      <c r="M4084" s="54">
        <f>SEP!L85</f>
        <v/>
      </c>
      <c r="N4084" s="52">
        <f>SEP!M85</f>
        <v/>
      </c>
      <c r="O4084" s="52">
        <f>SEP!N85</f>
        <v/>
      </c>
      <c r="P4084" s="52">
        <f>SEP!O85</f>
        <v/>
      </c>
      <c r="Q4084" s="52">
        <f>SEP!P85</f>
        <v/>
      </c>
      <c r="R4084" s="52">
        <f>SEP!Q85</f>
        <v/>
      </c>
      <c r="S4084" s="54">
        <f>S4083+IF(X4084=0,0,M4084)</f>
        <v/>
      </c>
      <c r="T4084" s="55">
        <f>MAX(T4083,S4084)</f>
        <v/>
      </c>
      <c r="U4084" s="56">
        <f>S4084-T4084</f>
        <v/>
      </c>
      <c r="V4084" s="55">
        <f>IFERROR(SUMIFS(DATABASE!$M$5:$M$6004,DATABASE!$B$5:$B$6004,B4084,DATABASE!$X$5:$X$6004,1),0)</f>
        <v/>
      </c>
      <c r="W4084" s="57">
        <f>IFERROR(COUNTIFS(DATABASE!$B$5:$B$6004,B4084,DATABASE!$X$5:$X$6004,1),0)</f>
        <v/>
      </c>
      <c r="X4084" s="58">
        <f>--AND(ISNUMBER(B4084),C4084&lt;&gt;"",L4084&lt;&gt;"",M4084&lt;&gt;"")</f>
        <v/>
      </c>
    </row>
    <row r="4085" ht="15" customHeight="1" s="111">
      <c r="A4085" s="42" t="inlineStr">
        <is>
          <t>SEP</t>
        </is>
      </c>
      <c r="B4085" s="43">
        <f>SEP!A86</f>
        <v/>
      </c>
      <c r="C4085" s="44">
        <f>SEP!B86</f>
        <v/>
      </c>
      <c r="D4085" s="44">
        <f>SEP!C86</f>
        <v/>
      </c>
      <c r="E4085" s="44">
        <f>SEP!D86</f>
        <v/>
      </c>
      <c r="F4085" s="44">
        <f>SEP!E86</f>
        <v/>
      </c>
      <c r="G4085" s="44">
        <f>SEP!F86</f>
        <v/>
      </c>
      <c r="H4085" s="44">
        <f>SEP!G86</f>
        <v/>
      </c>
      <c r="I4085" s="45">
        <f>SEP!H86</f>
        <v/>
      </c>
      <c r="J4085" s="45">
        <f>SEP!I86</f>
        <v/>
      </c>
      <c r="K4085" s="44">
        <f>SEP!J86</f>
        <v/>
      </c>
      <c r="L4085" s="44">
        <f>SEP!K86</f>
        <v/>
      </c>
      <c r="M4085" s="46">
        <f>SEP!L86</f>
        <v/>
      </c>
      <c r="N4085" s="44">
        <f>SEP!M86</f>
        <v/>
      </c>
      <c r="O4085" s="44">
        <f>SEP!N86</f>
        <v/>
      </c>
      <c r="P4085" s="44">
        <f>SEP!O86</f>
        <v/>
      </c>
      <c r="Q4085" s="44">
        <f>SEP!P86</f>
        <v/>
      </c>
      <c r="R4085" s="44">
        <f>SEP!Q86</f>
        <v/>
      </c>
      <c r="S4085" s="46">
        <f>S4084+IF(X4085=0,0,M4085)</f>
        <v/>
      </c>
      <c r="T4085" s="47">
        <f>MAX(T4084,S4085)</f>
        <v/>
      </c>
      <c r="U4085" s="48">
        <f>S4085-T4085</f>
        <v/>
      </c>
      <c r="V4085" s="47">
        <f>IFERROR(SUMIFS(DATABASE!$M$5:$M$6004,DATABASE!$B$5:$B$6004,B4085,DATABASE!$X$5:$X$6004,1),0)</f>
        <v/>
      </c>
      <c r="W4085" s="31">
        <f>IFERROR(COUNTIFS(DATABASE!$B$5:$B$6004,B4085,DATABASE!$X$5:$X$6004,1),0)</f>
        <v/>
      </c>
      <c r="X4085" s="49">
        <f>--AND(ISNUMBER(B4085),C4085&lt;&gt;"",L4085&lt;&gt;"",M4085&lt;&gt;"")</f>
        <v/>
      </c>
    </row>
    <row r="4086" ht="15" customHeight="1" s="111">
      <c r="A4086" s="50" t="inlineStr">
        <is>
          <t>SEP</t>
        </is>
      </c>
      <c r="B4086" s="51">
        <f>SEP!A87</f>
        <v/>
      </c>
      <c r="C4086" s="52">
        <f>SEP!B87</f>
        <v/>
      </c>
      <c r="D4086" s="52">
        <f>SEP!C87</f>
        <v/>
      </c>
      <c r="E4086" s="52">
        <f>SEP!D87</f>
        <v/>
      </c>
      <c r="F4086" s="52">
        <f>SEP!E87</f>
        <v/>
      </c>
      <c r="G4086" s="52">
        <f>SEP!F87</f>
        <v/>
      </c>
      <c r="H4086" s="52">
        <f>SEP!G87</f>
        <v/>
      </c>
      <c r="I4086" s="53">
        <f>SEP!H87</f>
        <v/>
      </c>
      <c r="J4086" s="53">
        <f>SEP!I87</f>
        <v/>
      </c>
      <c r="K4086" s="52">
        <f>SEP!J87</f>
        <v/>
      </c>
      <c r="L4086" s="52">
        <f>SEP!K87</f>
        <v/>
      </c>
      <c r="M4086" s="54">
        <f>SEP!L87</f>
        <v/>
      </c>
      <c r="N4086" s="52">
        <f>SEP!M87</f>
        <v/>
      </c>
      <c r="O4086" s="52">
        <f>SEP!N87</f>
        <v/>
      </c>
      <c r="P4086" s="52">
        <f>SEP!O87</f>
        <v/>
      </c>
      <c r="Q4086" s="52">
        <f>SEP!P87</f>
        <v/>
      </c>
      <c r="R4086" s="52">
        <f>SEP!Q87</f>
        <v/>
      </c>
      <c r="S4086" s="54">
        <f>S4085+IF(X4086=0,0,M4086)</f>
        <v/>
      </c>
      <c r="T4086" s="55">
        <f>MAX(T4085,S4086)</f>
        <v/>
      </c>
      <c r="U4086" s="56">
        <f>S4086-T4086</f>
        <v/>
      </c>
      <c r="V4086" s="55">
        <f>IFERROR(SUMIFS(DATABASE!$M$5:$M$6004,DATABASE!$B$5:$B$6004,B4086,DATABASE!$X$5:$X$6004,1),0)</f>
        <v/>
      </c>
      <c r="W4086" s="57">
        <f>IFERROR(COUNTIFS(DATABASE!$B$5:$B$6004,B4086,DATABASE!$X$5:$X$6004,1),0)</f>
        <v/>
      </c>
      <c r="X4086" s="58">
        <f>--AND(ISNUMBER(B4086),C4086&lt;&gt;"",L4086&lt;&gt;"",M4086&lt;&gt;"")</f>
        <v/>
      </c>
    </row>
    <row r="4087" ht="15" customHeight="1" s="111">
      <c r="A4087" s="42" t="inlineStr">
        <is>
          <t>SEP</t>
        </is>
      </c>
      <c r="B4087" s="43">
        <f>SEP!A88</f>
        <v/>
      </c>
      <c r="C4087" s="44">
        <f>SEP!B88</f>
        <v/>
      </c>
      <c r="D4087" s="44">
        <f>SEP!C88</f>
        <v/>
      </c>
      <c r="E4087" s="44">
        <f>SEP!D88</f>
        <v/>
      </c>
      <c r="F4087" s="44">
        <f>SEP!E88</f>
        <v/>
      </c>
      <c r="G4087" s="44">
        <f>SEP!F88</f>
        <v/>
      </c>
      <c r="H4087" s="44">
        <f>SEP!G88</f>
        <v/>
      </c>
      <c r="I4087" s="45">
        <f>SEP!H88</f>
        <v/>
      </c>
      <c r="J4087" s="45">
        <f>SEP!I88</f>
        <v/>
      </c>
      <c r="K4087" s="44">
        <f>SEP!J88</f>
        <v/>
      </c>
      <c r="L4087" s="44">
        <f>SEP!K88</f>
        <v/>
      </c>
      <c r="M4087" s="46">
        <f>SEP!L88</f>
        <v/>
      </c>
      <c r="N4087" s="44">
        <f>SEP!M88</f>
        <v/>
      </c>
      <c r="O4087" s="44">
        <f>SEP!N88</f>
        <v/>
      </c>
      <c r="P4087" s="44">
        <f>SEP!O88</f>
        <v/>
      </c>
      <c r="Q4087" s="44">
        <f>SEP!P88</f>
        <v/>
      </c>
      <c r="R4087" s="44">
        <f>SEP!Q88</f>
        <v/>
      </c>
      <c r="S4087" s="46">
        <f>S4086+IF(X4087=0,0,M4087)</f>
        <v/>
      </c>
      <c r="T4087" s="47">
        <f>MAX(T4086,S4087)</f>
        <v/>
      </c>
      <c r="U4087" s="48">
        <f>S4087-T4087</f>
        <v/>
      </c>
      <c r="V4087" s="47">
        <f>IFERROR(SUMIFS(DATABASE!$M$5:$M$6004,DATABASE!$B$5:$B$6004,B4087,DATABASE!$X$5:$X$6004,1),0)</f>
        <v/>
      </c>
      <c r="W4087" s="31">
        <f>IFERROR(COUNTIFS(DATABASE!$B$5:$B$6004,B4087,DATABASE!$X$5:$X$6004,1),0)</f>
        <v/>
      </c>
      <c r="X4087" s="49">
        <f>--AND(ISNUMBER(B4087),C4087&lt;&gt;"",L4087&lt;&gt;"",M4087&lt;&gt;"")</f>
        <v/>
      </c>
    </row>
    <row r="4088" ht="15" customHeight="1" s="111">
      <c r="A4088" s="50" t="inlineStr">
        <is>
          <t>SEP</t>
        </is>
      </c>
      <c r="B4088" s="51">
        <f>SEP!A89</f>
        <v/>
      </c>
      <c r="C4088" s="52">
        <f>SEP!B89</f>
        <v/>
      </c>
      <c r="D4088" s="52">
        <f>SEP!C89</f>
        <v/>
      </c>
      <c r="E4088" s="52">
        <f>SEP!D89</f>
        <v/>
      </c>
      <c r="F4088" s="52">
        <f>SEP!E89</f>
        <v/>
      </c>
      <c r="G4088" s="52">
        <f>SEP!F89</f>
        <v/>
      </c>
      <c r="H4088" s="52">
        <f>SEP!G89</f>
        <v/>
      </c>
      <c r="I4088" s="53">
        <f>SEP!H89</f>
        <v/>
      </c>
      <c r="J4088" s="53">
        <f>SEP!I89</f>
        <v/>
      </c>
      <c r="K4088" s="52">
        <f>SEP!J89</f>
        <v/>
      </c>
      <c r="L4088" s="52">
        <f>SEP!K89</f>
        <v/>
      </c>
      <c r="M4088" s="54">
        <f>SEP!L89</f>
        <v/>
      </c>
      <c r="N4088" s="52">
        <f>SEP!M89</f>
        <v/>
      </c>
      <c r="O4088" s="52">
        <f>SEP!N89</f>
        <v/>
      </c>
      <c r="P4088" s="52">
        <f>SEP!O89</f>
        <v/>
      </c>
      <c r="Q4088" s="52">
        <f>SEP!P89</f>
        <v/>
      </c>
      <c r="R4088" s="52">
        <f>SEP!Q89</f>
        <v/>
      </c>
      <c r="S4088" s="54">
        <f>S4087+IF(X4088=0,0,M4088)</f>
        <v/>
      </c>
      <c r="T4088" s="55">
        <f>MAX(T4087,S4088)</f>
        <v/>
      </c>
      <c r="U4088" s="56">
        <f>S4088-T4088</f>
        <v/>
      </c>
      <c r="V4088" s="55">
        <f>IFERROR(SUMIFS(DATABASE!$M$5:$M$6004,DATABASE!$B$5:$B$6004,B4088,DATABASE!$X$5:$X$6004,1),0)</f>
        <v/>
      </c>
      <c r="W4088" s="57">
        <f>IFERROR(COUNTIFS(DATABASE!$B$5:$B$6004,B4088,DATABASE!$X$5:$X$6004,1),0)</f>
        <v/>
      </c>
      <c r="X4088" s="58">
        <f>--AND(ISNUMBER(B4088),C4088&lt;&gt;"",L4088&lt;&gt;"",M4088&lt;&gt;"")</f>
        <v/>
      </c>
    </row>
    <row r="4089" ht="15" customHeight="1" s="111">
      <c r="A4089" s="42" t="inlineStr">
        <is>
          <t>SEP</t>
        </is>
      </c>
      <c r="B4089" s="43">
        <f>SEP!A90</f>
        <v/>
      </c>
      <c r="C4089" s="44">
        <f>SEP!B90</f>
        <v/>
      </c>
      <c r="D4089" s="44">
        <f>SEP!C90</f>
        <v/>
      </c>
      <c r="E4089" s="44">
        <f>SEP!D90</f>
        <v/>
      </c>
      <c r="F4089" s="44">
        <f>SEP!E90</f>
        <v/>
      </c>
      <c r="G4089" s="44">
        <f>SEP!F90</f>
        <v/>
      </c>
      <c r="H4089" s="44">
        <f>SEP!G90</f>
        <v/>
      </c>
      <c r="I4089" s="45">
        <f>SEP!H90</f>
        <v/>
      </c>
      <c r="J4089" s="45">
        <f>SEP!I90</f>
        <v/>
      </c>
      <c r="K4089" s="44">
        <f>SEP!J90</f>
        <v/>
      </c>
      <c r="L4089" s="44">
        <f>SEP!K90</f>
        <v/>
      </c>
      <c r="M4089" s="46">
        <f>SEP!L90</f>
        <v/>
      </c>
      <c r="N4089" s="44">
        <f>SEP!M90</f>
        <v/>
      </c>
      <c r="O4089" s="44">
        <f>SEP!N90</f>
        <v/>
      </c>
      <c r="P4089" s="44">
        <f>SEP!O90</f>
        <v/>
      </c>
      <c r="Q4089" s="44">
        <f>SEP!P90</f>
        <v/>
      </c>
      <c r="R4089" s="44">
        <f>SEP!Q90</f>
        <v/>
      </c>
      <c r="S4089" s="46">
        <f>S4088+IF(X4089=0,0,M4089)</f>
        <v/>
      </c>
      <c r="T4089" s="47">
        <f>MAX(T4088,S4089)</f>
        <v/>
      </c>
      <c r="U4089" s="48">
        <f>S4089-T4089</f>
        <v/>
      </c>
      <c r="V4089" s="47">
        <f>IFERROR(SUMIFS(DATABASE!$M$5:$M$6004,DATABASE!$B$5:$B$6004,B4089,DATABASE!$X$5:$X$6004,1),0)</f>
        <v/>
      </c>
      <c r="W4089" s="31">
        <f>IFERROR(COUNTIFS(DATABASE!$B$5:$B$6004,B4089,DATABASE!$X$5:$X$6004,1),0)</f>
        <v/>
      </c>
      <c r="X4089" s="49">
        <f>--AND(ISNUMBER(B4089),C4089&lt;&gt;"",L4089&lt;&gt;"",M4089&lt;&gt;"")</f>
        <v/>
      </c>
    </row>
    <row r="4090" ht="15" customHeight="1" s="111">
      <c r="A4090" s="50" t="inlineStr">
        <is>
          <t>SEP</t>
        </is>
      </c>
      <c r="B4090" s="51">
        <f>SEP!A91</f>
        <v/>
      </c>
      <c r="C4090" s="52">
        <f>SEP!B91</f>
        <v/>
      </c>
      <c r="D4090" s="52">
        <f>SEP!C91</f>
        <v/>
      </c>
      <c r="E4090" s="52">
        <f>SEP!D91</f>
        <v/>
      </c>
      <c r="F4090" s="52">
        <f>SEP!E91</f>
        <v/>
      </c>
      <c r="G4090" s="52">
        <f>SEP!F91</f>
        <v/>
      </c>
      <c r="H4090" s="52">
        <f>SEP!G91</f>
        <v/>
      </c>
      <c r="I4090" s="53">
        <f>SEP!H91</f>
        <v/>
      </c>
      <c r="J4090" s="53">
        <f>SEP!I91</f>
        <v/>
      </c>
      <c r="K4090" s="52">
        <f>SEP!J91</f>
        <v/>
      </c>
      <c r="L4090" s="52">
        <f>SEP!K91</f>
        <v/>
      </c>
      <c r="M4090" s="54">
        <f>SEP!L91</f>
        <v/>
      </c>
      <c r="N4090" s="52">
        <f>SEP!M91</f>
        <v/>
      </c>
      <c r="O4090" s="52">
        <f>SEP!N91</f>
        <v/>
      </c>
      <c r="P4090" s="52">
        <f>SEP!O91</f>
        <v/>
      </c>
      <c r="Q4090" s="52">
        <f>SEP!P91</f>
        <v/>
      </c>
      <c r="R4090" s="52">
        <f>SEP!Q91</f>
        <v/>
      </c>
      <c r="S4090" s="54">
        <f>S4089+IF(X4090=0,0,M4090)</f>
        <v/>
      </c>
      <c r="T4090" s="55">
        <f>MAX(T4089,S4090)</f>
        <v/>
      </c>
      <c r="U4090" s="56">
        <f>S4090-T4090</f>
        <v/>
      </c>
      <c r="V4090" s="55">
        <f>IFERROR(SUMIFS(DATABASE!$M$5:$M$6004,DATABASE!$B$5:$B$6004,B4090,DATABASE!$X$5:$X$6004,1),0)</f>
        <v/>
      </c>
      <c r="W4090" s="57">
        <f>IFERROR(COUNTIFS(DATABASE!$B$5:$B$6004,B4090,DATABASE!$X$5:$X$6004,1),0)</f>
        <v/>
      </c>
      <c r="X4090" s="58">
        <f>--AND(ISNUMBER(B4090),C4090&lt;&gt;"",L4090&lt;&gt;"",M4090&lt;&gt;"")</f>
        <v/>
      </c>
    </row>
    <row r="4091" ht="15" customHeight="1" s="111">
      <c r="A4091" s="42" t="inlineStr">
        <is>
          <t>SEP</t>
        </is>
      </c>
      <c r="B4091" s="43">
        <f>SEP!A92</f>
        <v/>
      </c>
      <c r="C4091" s="44">
        <f>SEP!B92</f>
        <v/>
      </c>
      <c r="D4091" s="44">
        <f>SEP!C92</f>
        <v/>
      </c>
      <c r="E4091" s="44">
        <f>SEP!D92</f>
        <v/>
      </c>
      <c r="F4091" s="44">
        <f>SEP!E92</f>
        <v/>
      </c>
      <c r="G4091" s="44">
        <f>SEP!F92</f>
        <v/>
      </c>
      <c r="H4091" s="44">
        <f>SEP!G92</f>
        <v/>
      </c>
      <c r="I4091" s="45">
        <f>SEP!H92</f>
        <v/>
      </c>
      <c r="J4091" s="45">
        <f>SEP!I92</f>
        <v/>
      </c>
      <c r="K4091" s="44">
        <f>SEP!J92</f>
        <v/>
      </c>
      <c r="L4091" s="44">
        <f>SEP!K92</f>
        <v/>
      </c>
      <c r="M4091" s="46">
        <f>SEP!L92</f>
        <v/>
      </c>
      <c r="N4091" s="44">
        <f>SEP!M92</f>
        <v/>
      </c>
      <c r="O4091" s="44">
        <f>SEP!N92</f>
        <v/>
      </c>
      <c r="P4091" s="44">
        <f>SEP!O92</f>
        <v/>
      </c>
      <c r="Q4091" s="44">
        <f>SEP!P92</f>
        <v/>
      </c>
      <c r="R4091" s="44">
        <f>SEP!Q92</f>
        <v/>
      </c>
      <c r="S4091" s="46">
        <f>S4090+IF(X4091=0,0,M4091)</f>
        <v/>
      </c>
      <c r="T4091" s="47">
        <f>MAX(T4090,S4091)</f>
        <v/>
      </c>
      <c r="U4091" s="48">
        <f>S4091-T4091</f>
        <v/>
      </c>
      <c r="V4091" s="47">
        <f>IFERROR(SUMIFS(DATABASE!$M$5:$M$6004,DATABASE!$B$5:$B$6004,B4091,DATABASE!$X$5:$X$6004,1),0)</f>
        <v/>
      </c>
      <c r="W4091" s="31">
        <f>IFERROR(COUNTIFS(DATABASE!$B$5:$B$6004,B4091,DATABASE!$X$5:$X$6004,1),0)</f>
        <v/>
      </c>
      <c r="X4091" s="49">
        <f>--AND(ISNUMBER(B4091),C4091&lt;&gt;"",L4091&lt;&gt;"",M4091&lt;&gt;"")</f>
        <v/>
      </c>
    </row>
    <row r="4092" ht="15" customHeight="1" s="111">
      <c r="A4092" s="50" t="inlineStr">
        <is>
          <t>SEP</t>
        </is>
      </c>
      <c r="B4092" s="51">
        <f>SEP!A93</f>
        <v/>
      </c>
      <c r="C4092" s="52">
        <f>SEP!B93</f>
        <v/>
      </c>
      <c r="D4092" s="52">
        <f>SEP!C93</f>
        <v/>
      </c>
      <c r="E4092" s="52">
        <f>SEP!D93</f>
        <v/>
      </c>
      <c r="F4092" s="52">
        <f>SEP!E93</f>
        <v/>
      </c>
      <c r="G4092" s="52">
        <f>SEP!F93</f>
        <v/>
      </c>
      <c r="H4092" s="52">
        <f>SEP!G93</f>
        <v/>
      </c>
      <c r="I4092" s="53">
        <f>SEP!H93</f>
        <v/>
      </c>
      <c r="J4092" s="53">
        <f>SEP!I93</f>
        <v/>
      </c>
      <c r="K4092" s="52">
        <f>SEP!J93</f>
        <v/>
      </c>
      <c r="L4092" s="52">
        <f>SEP!K93</f>
        <v/>
      </c>
      <c r="M4092" s="54">
        <f>SEP!L93</f>
        <v/>
      </c>
      <c r="N4092" s="52">
        <f>SEP!M93</f>
        <v/>
      </c>
      <c r="O4092" s="52">
        <f>SEP!N93</f>
        <v/>
      </c>
      <c r="P4092" s="52">
        <f>SEP!O93</f>
        <v/>
      </c>
      <c r="Q4092" s="52">
        <f>SEP!P93</f>
        <v/>
      </c>
      <c r="R4092" s="52">
        <f>SEP!Q93</f>
        <v/>
      </c>
      <c r="S4092" s="54">
        <f>S4091+IF(X4092=0,0,M4092)</f>
        <v/>
      </c>
      <c r="T4092" s="55">
        <f>MAX(T4091,S4092)</f>
        <v/>
      </c>
      <c r="U4092" s="56">
        <f>S4092-T4092</f>
        <v/>
      </c>
      <c r="V4092" s="55">
        <f>IFERROR(SUMIFS(DATABASE!$M$5:$M$6004,DATABASE!$B$5:$B$6004,B4092,DATABASE!$X$5:$X$6004,1),0)</f>
        <v/>
      </c>
      <c r="W4092" s="57">
        <f>IFERROR(COUNTIFS(DATABASE!$B$5:$B$6004,B4092,DATABASE!$X$5:$X$6004,1),0)</f>
        <v/>
      </c>
      <c r="X4092" s="58">
        <f>--AND(ISNUMBER(B4092),C4092&lt;&gt;"",L4092&lt;&gt;"",M4092&lt;&gt;"")</f>
        <v/>
      </c>
    </row>
    <row r="4093" ht="15" customHeight="1" s="111">
      <c r="A4093" s="42" t="inlineStr">
        <is>
          <t>SEP</t>
        </is>
      </c>
      <c r="B4093" s="43">
        <f>SEP!A94</f>
        <v/>
      </c>
      <c r="C4093" s="44">
        <f>SEP!B94</f>
        <v/>
      </c>
      <c r="D4093" s="44">
        <f>SEP!C94</f>
        <v/>
      </c>
      <c r="E4093" s="44">
        <f>SEP!D94</f>
        <v/>
      </c>
      <c r="F4093" s="44">
        <f>SEP!E94</f>
        <v/>
      </c>
      <c r="G4093" s="44">
        <f>SEP!F94</f>
        <v/>
      </c>
      <c r="H4093" s="44">
        <f>SEP!G94</f>
        <v/>
      </c>
      <c r="I4093" s="45">
        <f>SEP!H94</f>
        <v/>
      </c>
      <c r="J4093" s="45">
        <f>SEP!I94</f>
        <v/>
      </c>
      <c r="K4093" s="44">
        <f>SEP!J94</f>
        <v/>
      </c>
      <c r="L4093" s="44">
        <f>SEP!K94</f>
        <v/>
      </c>
      <c r="M4093" s="46">
        <f>SEP!L94</f>
        <v/>
      </c>
      <c r="N4093" s="44">
        <f>SEP!M94</f>
        <v/>
      </c>
      <c r="O4093" s="44">
        <f>SEP!N94</f>
        <v/>
      </c>
      <c r="P4093" s="44">
        <f>SEP!O94</f>
        <v/>
      </c>
      <c r="Q4093" s="44">
        <f>SEP!P94</f>
        <v/>
      </c>
      <c r="R4093" s="44">
        <f>SEP!Q94</f>
        <v/>
      </c>
      <c r="S4093" s="46">
        <f>S4092+IF(X4093=0,0,M4093)</f>
        <v/>
      </c>
      <c r="T4093" s="47">
        <f>MAX(T4092,S4093)</f>
        <v/>
      </c>
      <c r="U4093" s="48">
        <f>S4093-T4093</f>
        <v/>
      </c>
      <c r="V4093" s="47">
        <f>IFERROR(SUMIFS(DATABASE!$M$5:$M$6004,DATABASE!$B$5:$B$6004,B4093,DATABASE!$X$5:$X$6004,1),0)</f>
        <v/>
      </c>
      <c r="W4093" s="31">
        <f>IFERROR(COUNTIFS(DATABASE!$B$5:$B$6004,B4093,DATABASE!$X$5:$X$6004,1),0)</f>
        <v/>
      </c>
      <c r="X4093" s="49">
        <f>--AND(ISNUMBER(B4093),C4093&lt;&gt;"",L4093&lt;&gt;"",M4093&lt;&gt;"")</f>
        <v/>
      </c>
    </row>
    <row r="4094" ht="15" customHeight="1" s="111">
      <c r="A4094" s="50" t="inlineStr">
        <is>
          <t>SEP</t>
        </is>
      </c>
      <c r="B4094" s="51">
        <f>SEP!A95</f>
        <v/>
      </c>
      <c r="C4094" s="52">
        <f>SEP!B95</f>
        <v/>
      </c>
      <c r="D4094" s="52">
        <f>SEP!C95</f>
        <v/>
      </c>
      <c r="E4094" s="52">
        <f>SEP!D95</f>
        <v/>
      </c>
      <c r="F4094" s="52">
        <f>SEP!E95</f>
        <v/>
      </c>
      <c r="G4094" s="52">
        <f>SEP!F95</f>
        <v/>
      </c>
      <c r="H4094" s="52">
        <f>SEP!G95</f>
        <v/>
      </c>
      <c r="I4094" s="53">
        <f>SEP!H95</f>
        <v/>
      </c>
      <c r="J4094" s="53">
        <f>SEP!I95</f>
        <v/>
      </c>
      <c r="K4094" s="52">
        <f>SEP!J95</f>
        <v/>
      </c>
      <c r="L4094" s="52">
        <f>SEP!K95</f>
        <v/>
      </c>
      <c r="M4094" s="54">
        <f>SEP!L95</f>
        <v/>
      </c>
      <c r="N4094" s="52">
        <f>SEP!M95</f>
        <v/>
      </c>
      <c r="O4094" s="52">
        <f>SEP!N95</f>
        <v/>
      </c>
      <c r="P4094" s="52">
        <f>SEP!O95</f>
        <v/>
      </c>
      <c r="Q4094" s="52">
        <f>SEP!P95</f>
        <v/>
      </c>
      <c r="R4094" s="52">
        <f>SEP!Q95</f>
        <v/>
      </c>
      <c r="S4094" s="54">
        <f>S4093+IF(X4094=0,0,M4094)</f>
        <v/>
      </c>
      <c r="T4094" s="55">
        <f>MAX(T4093,S4094)</f>
        <v/>
      </c>
      <c r="U4094" s="56">
        <f>S4094-T4094</f>
        <v/>
      </c>
      <c r="V4094" s="55">
        <f>IFERROR(SUMIFS(DATABASE!$M$5:$M$6004,DATABASE!$B$5:$B$6004,B4094,DATABASE!$X$5:$X$6004,1),0)</f>
        <v/>
      </c>
      <c r="W4094" s="57">
        <f>IFERROR(COUNTIFS(DATABASE!$B$5:$B$6004,B4094,DATABASE!$X$5:$X$6004,1),0)</f>
        <v/>
      </c>
      <c r="X4094" s="58">
        <f>--AND(ISNUMBER(B4094),C4094&lt;&gt;"",L4094&lt;&gt;"",M4094&lt;&gt;"")</f>
        <v/>
      </c>
    </row>
    <row r="4095" ht="15" customHeight="1" s="111">
      <c r="A4095" s="42" t="inlineStr">
        <is>
          <t>SEP</t>
        </is>
      </c>
      <c r="B4095" s="43">
        <f>SEP!A96</f>
        <v/>
      </c>
      <c r="C4095" s="44">
        <f>SEP!B96</f>
        <v/>
      </c>
      <c r="D4095" s="44">
        <f>SEP!C96</f>
        <v/>
      </c>
      <c r="E4095" s="44">
        <f>SEP!D96</f>
        <v/>
      </c>
      <c r="F4095" s="44">
        <f>SEP!E96</f>
        <v/>
      </c>
      <c r="G4095" s="44">
        <f>SEP!F96</f>
        <v/>
      </c>
      <c r="H4095" s="44">
        <f>SEP!G96</f>
        <v/>
      </c>
      <c r="I4095" s="45">
        <f>SEP!H96</f>
        <v/>
      </c>
      <c r="J4095" s="45">
        <f>SEP!I96</f>
        <v/>
      </c>
      <c r="K4095" s="44">
        <f>SEP!J96</f>
        <v/>
      </c>
      <c r="L4095" s="44">
        <f>SEP!K96</f>
        <v/>
      </c>
      <c r="M4095" s="46">
        <f>SEP!L96</f>
        <v/>
      </c>
      <c r="N4095" s="44">
        <f>SEP!M96</f>
        <v/>
      </c>
      <c r="O4095" s="44">
        <f>SEP!N96</f>
        <v/>
      </c>
      <c r="P4095" s="44">
        <f>SEP!O96</f>
        <v/>
      </c>
      <c r="Q4095" s="44">
        <f>SEP!P96</f>
        <v/>
      </c>
      <c r="R4095" s="44">
        <f>SEP!Q96</f>
        <v/>
      </c>
      <c r="S4095" s="46">
        <f>S4094+IF(X4095=0,0,M4095)</f>
        <v/>
      </c>
      <c r="T4095" s="47">
        <f>MAX(T4094,S4095)</f>
        <v/>
      </c>
      <c r="U4095" s="48">
        <f>S4095-T4095</f>
        <v/>
      </c>
      <c r="V4095" s="47">
        <f>IFERROR(SUMIFS(DATABASE!$M$5:$M$6004,DATABASE!$B$5:$B$6004,B4095,DATABASE!$X$5:$X$6004,1),0)</f>
        <v/>
      </c>
      <c r="W4095" s="31">
        <f>IFERROR(COUNTIFS(DATABASE!$B$5:$B$6004,B4095,DATABASE!$X$5:$X$6004,1),0)</f>
        <v/>
      </c>
      <c r="X4095" s="49">
        <f>--AND(ISNUMBER(B4095),C4095&lt;&gt;"",L4095&lt;&gt;"",M4095&lt;&gt;"")</f>
        <v/>
      </c>
    </row>
    <row r="4096" ht="15" customHeight="1" s="111">
      <c r="A4096" s="50" t="inlineStr">
        <is>
          <t>SEP</t>
        </is>
      </c>
      <c r="B4096" s="51">
        <f>SEP!A97</f>
        <v/>
      </c>
      <c r="C4096" s="52">
        <f>SEP!B97</f>
        <v/>
      </c>
      <c r="D4096" s="52">
        <f>SEP!C97</f>
        <v/>
      </c>
      <c r="E4096" s="52">
        <f>SEP!D97</f>
        <v/>
      </c>
      <c r="F4096" s="52">
        <f>SEP!E97</f>
        <v/>
      </c>
      <c r="G4096" s="52">
        <f>SEP!F97</f>
        <v/>
      </c>
      <c r="H4096" s="52">
        <f>SEP!G97</f>
        <v/>
      </c>
      <c r="I4096" s="53">
        <f>SEP!H97</f>
        <v/>
      </c>
      <c r="J4096" s="53">
        <f>SEP!I97</f>
        <v/>
      </c>
      <c r="K4096" s="52">
        <f>SEP!J97</f>
        <v/>
      </c>
      <c r="L4096" s="52">
        <f>SEP!K97</f>
        <v/>
      </c>
      <c r="M4096" s="54">
        <f>SEP!L97</f>
        <v/>
      </c>
      <c r="N4096" s="52">
        <f>SEP!M97</f>
        <v/>
      </c>
      <c r="O4096" s="52">
        <f>SEP!N97</f>
        <v/>
      </c>
      <c r="P4096" s="52">
        <f>SEP!O97</f>
        <v/>
      </c>
      <c r="Q4096" s="52">
        <f>SEP!P97</f>
        <v/>
      </c>
      <c r="R4096" s="52">
        <f>SEP!Q97</f>
        <v/>
      </c>
      <c r="S4096" s="54">
        <f>S4095+IF(X4096=0,0,M4096)</f>
        <v/>
      </c>
      <c r="T4096" s="55">
        <f>MAX(T4095,S4096)</f>
        <v/>
      </c>
      <c r="U4096" s="56">
        <f>S4096-T4096</f>
        <v/>
      </c>
      <c r="V4096" s="55">
        <f>IFERROR(SUMIFS(DATABASE!$M$5:$M$6004,DATABASE!$B$5:$B$6004,B4096,DATABASE!$X$5:$X$6004,1),0)</f>
        <v/>
      </c>
      <c r="W4096" s="57">
        <f>IFERROR(COUNTIFS(DATABASE!$B$5:$B$6004,B4096,DATABASE!$X$5:$X$6004,1),0)</f>
        <v/>
      </c>
      <c r="X4096" s="58">
        <f>--AND(ISNUMBER(B4096),C4096&lt;&gt;"",L4096&lt;&gt;"",M4096&lt;&gt;"")</f>
        <v/>
      </c>
    </row>
    <row r="4097" ht="15" customHeight="1" s="111">
      <c r="A4097" s="42" t="inlineStr">
        <is>
          <t>SEP</t>
        </is>
      </c>
      <c r="B4097" s="43">
        <f>SEP!A98</f>
        <v/>
      </c>
      <c r="C4097" s="44">
        <f>SEP!B98</f>
        <v/>
      </c>
      <c r="D4097" s="44">
        <f>SEP!C98</f>
        <v/>
      </c>
      <c r="E4097" s="44">
        <f>SEP!D98</f>
        <v/>
      </c>
      <c r="F4097" s="44">
        <f>SEP!E98</f>
        <v/>
      </c>
      <c r="G4097" s="44">
        <f>SEP!F98</f>
        <v/>
      </c>
      <c r="H4097" s="44">
        <f>SEP!G98</f>
        <v/>
      </c>
      <c r="I4097" s="45">
        <f>SEP!H98</f>
        <v/>
      </c>
      <c r="J4097" s="45">
        <f>SEP!I98</f>
        <v/>
      </c>
      <c r="K4097" s="44">
        <f>SEP!J98</f>
        <v/>
      </c>
      <c r="L4097" s="44">
        <f>SEP!K98</f>
        <v/>
      </c>
      <c r="M4097" s="46">
        <f>SEP!L98</f>
        <v/>
      </c>
      <c r="N4097" s="44">
        <f>SEP!M98</f>
        <v/>
      </c>
      <c r="O4097" s="44">
        <f>SEP!N98</f>
        <v/>
      </c>
      <c r="P4097" s="44">
        <f>SEP!O98</f>
        <v/>
      </c>
      <c r="Q4097" s="44">
        <f>SEP!P98</f>
        <v/>
      </c>
      <c r="R4097" s="44">
        <f>SEP!Q98</f>
        <v/>
      </c>
      <c r="S4097" s="46">
        <f>S4096+IF(X4097=0,0,M4097)</f>
        <v/>
      </c>
      <c r="T4097" s="47">
        <f>MAX(T4096,S4097)</f>
        <v/>
      </c>
      <c r="U4097" s="48">
        <f>S4097-T4097</f>
        <v/>
      </c>
      <c r="V4097" s="47">
        <f>IFERROR(SUMIFS(DATABASE!$M$5:$M$6004,DATABASE!$B$5:$B$6004,B4097,DATABASE!$X$5:$X$6004,1),0)</f>
        <v/>
      </c>
      <c r="W4097" s="31">
        <f>IFERROR(COUNTIFS(DATABASE!$B$5:$B$6004,B4097,DATABASE!$X$5:$X$6004,1),0)</f>
        <v/>
      </c>
      <c r="X4097" s="49">
        <f>--AND(ISNUMBER(B4097),C4097&lt;&gt;"",L4097&lt;&gt;"",M4097&lt;&gt;"")</f>
        <v/>
      </c>
    </row>
    <row r="4098" ht="15" customHeight="1" s="111">
      <c r="A4098" s="50" t="inlineStr">
        <is>
          <t>SEP</t>
        </is>
      </c>
      <c r="B4098" s="51">
        <f>SEP!A99</f>
        <v/>
      </c>
      <c r="C4098" s="52">
        <f>SEP!B99</f>
        <v/>
      </c>
      <c r="D4098" s="52">
        <f>SEP!C99</f>
        <v/>
      </c>
      <c r="E4098" s="52">
        <f>SEP!D99</f>
        <v/>
      </c>
      <c r="F4098" s="52">
        <f>SEP!E99</f>
        <v/>
      </c>
      <c r="G4098" s="52">
        <f>SEP!F99</f>
        <v/>
      </c>
      <c r="H4098" s="52">
        <f>SEP!G99</f>
        <v/>
      </c>
      <c r="I4098" s="53">
        <f>SEP!H99</f>
        <v/>
      </c>
      <c r="J4098" s="53">
        <f>SEP!I99</f>
        <v/>
      </c>
      <c r="K4098" s="52">
        <f>SEP!J99</f>
        <v/>
      </c>
      <c r="L4098" s="52">
        <f>SEP!K99</f>
        <v/>
      </c>
      <c r="M4098" s="54">
        <f>SEP!L99</f>
        <v/>
      </c>
      <c r="N4098" s="52">
        <f>SEP!M99</f>
        <v/>
      </c>
      <c r="O4098" s="52">
        <f>SEP!N99</f>
        <v/>
      </c>
      <c r="P4098" s="52">
        <f>SEP!O99</f>
        <v/>
      </c>
      <c r="Q4098" s="52">
        <f>SEP!P99</f>
        <v/>
      </c>
      <c r="R4098" s="52">
        <f>SEP!Q99</f>
        <v/>
      </c>
      <c r="S4098" s="54">
        <f>S4097+IF(X4098=0,0,M4098)</f>
        <v/>
      </c>
      <c r="T4098" s="55">
        <f>MAX(T4097,S4098)</f>
        <v/>
      </c>
      <c r="U4098" s="56">
        <f>S4098-T4098</f>
        <v/>
      </c>
      <c r="V4098" s="55">
        <f>IFERROR(SUMIFS(DATABASE!$M$5:$M$6004,DATABASE!$B$5:$B$6004,B4098,DATABASE!$X$5:$X$6004,1),0)</f>
        <v/>
      </c>
      <c r="W4098" s="57">
        <f>IFERROR(COUNTIFS(DATABASE!$B$5:$B$6004,B4098,DATABASE!$X$5:$X$6004,1),0)</f>
        <v/>
      </c>
      <c r="X4098" s="58">
        <f>--AND(ISNUMBER(B4098),C4098&lt;&gt;"",L4098&lt;&gt;"",M4098&lt;&gt;"")</f>
        <v/>
      </c>
    </row>
    <row r="4099" ht="15" customHeight="1" s="111">
      <c r="A4099" s="42" t="inlineStr">
        <is>
          <t>SEP</t>
        </is>
      </c>
      <c r="B4099" s="43">
        <f>SEP!A100</f>
        <v/>
      </c>
      <c r="C4099" s="44">
        <f>SEP!B100</f>
        <v/>
      </c>
      <c r="D4099" s="44">
        <f>SEP!C100</f>
        <v/>
      </c>
      <c r="E4099" s="44">
        <f>SEP!D100</f>
        <v/>
      </c>
      <c r="F4099" s="44">
        <f>SEP!E100</f>
        <v/>
      </c>
      <c r="G4099" s="44">
        <f>SEP!F100</f>
        <v/>
      </c>
      <c r="H4099" s="44">
        <f>SEP!G100</f>
        <v/>
      </c>
      <c r="I4099" s="45">
        <f>SEP!H100</f>
        <v/>
      </c>
      <c r="J4099" s="45">
        <f>SEP!I100</f>
        <v/>
      </c>
      <c r="K4099" s="44">
        <f>SEP!J100</f>
        <v/>
      </c>
      <c r="L4099" s="44">
        <f>SEP!K100</f>
        <v/>
      </c>
      <c r="M4099" s="46">
        <f>SEP!L100</f>
        <v/>
      </c>
      <c r="N4099" s="44">
        <f>SEP!M100</f>
        <v/>
      </c>
      <c r="O4099" s="44">
        <f>SEP!N100</f>
        <v/>
      </c>
      <c r="P4099" s="44">
        <f>SEP!O100</f>
        <v/>
      </c>
      <c r="Q4099" s="44">
        <f>SEP!P100</f>
        <v/>
      </c>
      <c r="R4099" s="44">
        <f>SEP!Q100</f>
        <v/>
      </c>
      <c r="S4099" s="46">
        <f>S4098+IF(X4099=0,0,M4099)</f>
        <v/>
      </c>
      <c r="T4099" s="47">
        <f>MAX(T4098,S4099)</f>
        <v/>
      </c>
      <c r="U4099" s="48">
        <f>S4099-T4099</f>
        <v/>
      </c>
      <c r="V4099" s="47">
        <f>IFERROR(SUMIFS(DATABASE!$M$5:$M$6004,DATABASE!$B$5:$B$6004,B4099,DATABASE!$X$5:$X$6004,1),0)</f>
        <v/>
      </c>
      <c r="W4099" s="31">
        <f>IFERROR(COUNTIFS(DATABASE!$B$5:$B$6004,B4099,DATABASE!$X$5:$X$6004,1),0)</f>
        <v/>
      </c>
      <c r="X4099" s="49">
        <f>--AND(ISNUMBER(B4099),C4099&lt;&gt;"",L4099&lt;&gt;"",M4099&lt;&gt;"")</f>
        <v/>
      </c>
    </row>
    <row r="4100" ht="15" customHeight="1" s="111">
      <c r="A4100" s="50" t="inlineStr">
        <is>
          <t>SEP</t>
        </is>
      </c>
      <c r="B4100" s="51">
        <f>SEP!A101</f>
        <v/>
      </c>
      <c r="C4100" s="52">
        <f>SEP!B101</f>
        <v/>
      </c>
      <c r="D4100" s="52">
        <f>SEP!C101</f>
        <v/>
      </c>
      <c r="E4100" s="52">
        <f>SEP!D101</f>
        <v/>
      </c>
      <c r="F4100" s="52">
        <f>SEP!E101</f>
        <v/>
      </c>
      <c r="G4100" s="52">
        <f>SEP!F101</f>
        <v/>
      </c>
      <c r="H4100" s="52">
        <f>SEP!G101</f>
        <v/>
      </c>
      <c r="I4100" s="53">
        <f>SEP!H101</f>
        <v/>
      </c>
      <c r="J4100" s="53">
        <f>SEP!I101</f>
        <v/>
      </c>
      <c r="K4100" s="52">
        <f>SEP!J101</f>
        <v/>
      </c>
      <c r="L4100" s="52">
        <f>SEP!K101</f>
        <v/>
      </c>
      <c r="M4100" s="54">
        <f>SEP!L101</f>
        <v/>
      </c>
      <c r="N4100" s="52">
        <f>SEP!M101</f>
        <v/>
      </c>
      <c r="O4100" s="52">
        <f>SEP!N101</f>
        <v/>
      </c>
      <c r="P4100" s="52">
        <f>SEP!O101</f>
        <v/>
      </c>
      <c r="Q4100" s="52">
        <f>SEP!P101</f>
        <v/>
      </c>
      <c r="R4100" s="52">
        <f>SEP!Q101</f>
        <v/>
      </c>
      <c r="S4100" s="54">
        <f>S4099+IF(X4100=0,0,M4100)</f>
        <v/>
      </c>
      <c r="T4100" s="55">
        <f>MAX(T4099,S4100)</f>
        <v/>
      </c>
      <c r="U4100" s="56">
        <f>S4100-T4100</f>
        <v/>
      </c>
      <c r="V4100" s="55">
        <f>IFERROR(SUMIFS(DATABASE!$M$5:$M$6004,DATABASE!$B$5:$B$6004,B4100,DATABASE!$X$5:$X$6004,1),0)</f>
        <v/>
      </c>
      <c r="W4100" s="57">
        <f>IFERROR(COUNTIFS(DATABASE!$B$5:$B$6004,B4100,DATABASE!$X$5:$X$6004,1),0)</f>
        <v/>
      </c>
      <c r="X4100" s="58">
        <f>--AND(ISNUMBER(B4100),C4100&lt;&gt;"",L4100&lt;&gt;"",M4100&lt;&gt;"")</f>
        <v/>
      </c>
    </row>
    <row r="4101" ht="15" customHeight="1" s="111">
      <c r="A4101" s="42" t="inlineStr">
        <is>
          <t>SEP</t>
        </is>
      </c>
      <c r="B4101" s="43">
        <f>SEP!A102</f>
        <v/>
      </c>
      <c r="C4101" s="44">
        <f>SEP!B102</f>
        <v/>
      </c>
      <c r="D4101" s="44">
        <f>SEP!C102</f>
        <v/>
      </c>
      <c r="E4101" s="44">
        <f>SEP!D102</f>
        <v/>
      </c>
      <c r="F4101" s="44">
        <f>SEP!E102</f>
        <v/>
      </c>
      <c r="G4101" s="44">
        <f>SEP!F102</f>
        <v/>
      </c>
      <c r="H4101" s="44">
        <f>SEP!G102</f>
        <v/>
      </c>
      <c r="I4101" s="45">
        <f>SEP!H102</f>
        <v/>
      </c>
      <c r="J4101" s="45">
        <f>SEP!I102</f>
        <v/>
      </c>
      <c r="K4101" s="44">
        <f>SEP!J102</f>
        <v/>
      </c>
      <c r="L4101" s="44">
        <f>SEP!K102</f>
        <v/>
      </c>
      <c r="M4101" s="46">
        <f>SEP!L102</f>
        <v/>
      </c>
      <c r="N4101" s="44">
        <f>SEP!M102</f>
        <v/>
      </c>
      <c r="O4101" s="44">
        <f>SEP!N102</f>
        <v/>
      </c>
      <c r="P4101" s="44">
        <f>SEP!O102</f>
        <v/>
      </c>
      <c r="Q4101" s="44">
        <f>SEP!P102</f>
        <v/>
      </c>
      <c r="R4101" s="44">
        <f>SEP!Q102</f>
        <v/>
      </c>
      <c r="S4101" s="46">
        <f>S4100+IF(X4101=0,0,M4101)</f>
        <v/>
      </c>
      <c r="T4101" s="47">
        <f>MAX(T4100,S4101)</f>
        <v/>
      </c>
      <c r="U4101" s="48">
        <f>S4101-T4101</f>
        <v/>
      </c>
      <c r="V4101" s="47">
        <f>IFERROR(SUMIFS(DATABASE!$M$5:$M$6004,DATABASE!$B$5:$B$6004,B4101,DATABASE!$X$5:$X$6004,1),0)</f>
        <v/>
      </c>
      <c r="W4101" s="31">
        <f>IFERROR(COUNTIFS(DATABASE!$B$5:$B$6004,B4101,DATABASE!$X$5:$X$6004,1),0)</f>
        <v/>
      </c>
      <c r="X4101" s="49">
        <f>--AND(ISNUMBER(B4101),C4101&lt;&gt;"",L4101&lt;&gt;"",M4101&lt;&gt;"")</f>
        <v/>
      </c>
    </row>
    <row r="4102" ht="15" customHeight="1" s="111">
      <c r="A4102" s="50" t="inlineStr">
        <is>
          <t>SEP</t>
        </is>
      </c>
      <c r="B4102" s="51">
        <f>SEP!A103</f>
        <v/>
      </c>
      <c r="C4102" s="52">
        <f>SEP!B103</f>
        <v/>
      </c>
      <c r="D4102" s="52">
        <f>SEP!C103</f>
        <v/>
      </c>
      <c r="E4102" s="52">
        <f>SEP!D103</f>
        <v/>
      </c>
      <c r="F4102" s="52">
        <f>SEP!E103</f>
        <v/>
      </c>
      <c r="G4102" s="52">
        <f>SEP!F103</f>
        <v/>
      </c>
      <c r="H4102" s="52">
        <f>SEP!G103</f>
        <v/>
      </c>
      <c r="I4102" s="53">
        <f>SEP!H103</f>
        <v/>
      </c>
      <c r="J4102" s="53">
        <f>SEP!I103</f>
        <v/>
      </c>
      <c r="K4102" s="52">
        <f>SEP!J103</f>
        <v/>
      </c>
      <c r="L4102" s="52">
        <f>SEP!K103</f>
        <v/>
      </c>
      <c r="M4102" s="54">
        <f>SEP!L103</f>
        <v/>
      </c>
      <c r="N4102" s="52">
        <f>SEP!M103</f>
        <v/>
      </c>
      <c r="O4102" s="52">
        <f>SEP!N103</f>
        <v/>
      </c>
      <c r="P4102" s="52">
        <f>SEP!O103</f>
        <v/>
      </c>
      <c r="Q4102" s="52">
        <f>SEP!P103</f>
        <v/>
      </c>
      <c r="R4102" s="52">
        <f>SEP!Q103</f>
        <v/>
      </c>
      <c r="S4102" s="54">
        <f>S4101+IF(X4102=0,0,M4102)</f>
        <v/>
      </c>
      <c r="T4102" s="55">
        <f>MAX(T4101,S4102)</f>
        <v/>
      </c>
      <c r="U4102" s="56">
        <f>S4102-T4102</f>
        <v/>
      </c>
      <c r="V4102" s="55">
        <f>IFERROR(SUMIFS(DATABASE!$M$5:$M$6004,DATABASE!$B$5:$B$6004,B4102,DATABASE!$X$5:$X$6004,1),0)</f>
        <v/>
      </c>
      <c r="W4102" s="57">
        <f>IFERROR(COUNTIFS(DATABASE!$B$5:$B$6004,B4102,DATABASE!$X$5:$X$6004,1),0)</f>
        <v/>
      </c>
      <c r="X4102" s="58">
        <f>--AND(ISNUMBER(B4102),C4102&lt;&gt;"",L4102&lt;&gt;"",M4102&lt;&gt;"")</f>
        <v/>
      </c>
    </row>
    <row r="4103" ht="15" customHeight="1" s="111">
      <c r="A4103" s="42" t="inlineStr">
        <is>
          <t>SEP</t>
        </is>
      </c>
      <c r="B4103" s="43">
        <f>SEP!A104</f>
        <v/>
      </c>
      <c r="C4103" s="44">
        <f>SEP!B104</f>
        <v/>
      </c>
      <c r="D4103" s="44">
        <f>SEP!C104</f>
        <v/>
      </c>
      <c r="E4103" s="44">
        <f>SEP!D104</f>
        <v/>
      </c>
      <c r="F4103" s="44">
        <f>SEP!E104</f>
        <v/>
      </c>
      <c r="G4103" s="44">
        <f>SEP!F104</f>
        <v/>
      </c>
      <c r="H4103" s="44">
        <f>SEP!G104</f>
        <v/>
      </c>
      <c r="I4103" s="45">
        <f>SEP!H104</f>
        <v/>
      </c>
      <c r="J4103" s="45">
        <f>SEP!I104</f>
        <v/>
      </c>
      <c r="K4103" s="44">
        <f>SEP!J104</f>
        <v/>
      </c>
      <c r="L4103" s="44">
        <f>SEP!K104</f>
        <v/>
      </c>
      <c r="M4103" s="46">
        <f>SEP!L104</f>
        <v/>
      </c>
      <c r="N4103" s="44">
        <f>SEP!M104</f>
        <v/>
      </c>
      <c r="O4103" s="44">
        <f>SEP!N104</f>
        <v/>
      </c>
      <c r="P4103" s="44">
        <f>SEP!O104</f>
        <v/>
      </c>
      <c r="Q4103" s="44">
        <f>SEP!P104</f>
        <v/>
      </c>
      <c r="R4103" s="44">
        <f>SEP!Q104</f>
        <v/>
      </c>
      <c r="S4103" s="46">
        <f>S4102+IF(X4103=0,0,M4103)</f>
        <v/>
      </c>
      <c r="T4103" s="47">
        <f>MAX(T4102,S4103)</f>
        <v/>
      </c>
      <c r="U4103" s="48">
        <f>S4103-T4103</f>
        <v/>
      </c>
      <c r="V4103" s="47">
        <f>IFERROR(SUMIFS(DATABASE!$M$5:$M$6004,DATABASE!$B$5:$B$6004,B4103,DATABASE!$X$5:$X$6004,1),0)</f>
        <v/>
      </c>
      <c r="W4103" s="31">
        <f>IFERROR(COUNTIFS(DATABASE!$B$5:$B$6004,B4103,DATABASE!$X$5:$X$6004,1),0)</f>
        <v/>
      </c>
      <c r="X4103" s="49">
        <f>--AND(ISNUMBER(B4103),C4103&lt;&gt;"",L4103&lt;&gt;"",M4103&lt;&gt;"")</f>
        <v/>
      </c>
    </row>
    <row r="4104" ht="15" customHeight="1" s="111">
      <c r="A4104" s="50" t="inlineStr">
        <is>
          <t>SEP</t>
        </is>
      </c>
      <c r="B4104" s="51">
        <f>SEP!A105</f>
        <v/>
      </c>
      <c r="C4104" s="52">
        <f>SEP!B105</f>
        <v/>
      </c>
      <c r="D4104" s="52">
        <f>SEP!C105</f>
        <v/>
      </c>
      <c r="E4104" s="52">
        <f>SEP!D105</f>
        <v/>
      </c>
      <c r="F4104" s="52">
        <f>SEP!E105</f>
        <v/>
      </c>
      <c r="G4104" s="52">
        <f>SEP!F105</f>
        <v/>
      </c>
      <c r="H4104" s="52">
        <f>SEP!G105</f>
        <v/>
      </c>
      <c r="I4104" s="53">
        <f>SEP!H105</f>
        <v/>
      </c>
      <c r="J4104" s="53">
        <f>SEP!I105</f>
        <v/>
      </c>
      <c r="K4104" s="52">
        <f>SEP!J105</f>
        <v/>
      </c>
      <c r="L4104" s="52">
        <f>SEP!K105</f>
        <v/>
      </c>
      <c r="M4104" s="54">
        <f>SEP!L105</f>
        <v/>
      </c>
      <c r="N4104" s="52">
        <f>SEP!M105</f>
        <v/>
      </c>
      <c r="O4104" s="52">
        <f>SEP!N105</f>
        <v/>
      </c>
      <c r="P4104" s="52">
        <f>SEP!O105</f>
        <v/>
      </c>
      <c r="Q4104" s="52">
        <f>SEP!P105</f>
        <v/>
      </c>
      <c r="R4104" s="52">
        <f>SEP!Q105</f>
        <v/>
      </c>
      <c r="S4104" s="54">
        <f>S4103+IF(X4104=0,0,M4104)</f>
        <v/>
      </c>
      <c r="T4104" s="55">
        <f>MAX(T4103,S4104)</f>
        <v/>
      </c>
      <c r="U4104" s="56">
        <f>S4104-T4104</f>
        <v/>
      </c>
      <c r="V4104" s="55">
        <f>IFERROR(SUMIFS(DATABASE!$M$5:$M$6004,DATABASE!$B$5:$B$6004,B4104,DATABASE!$X$5:$X$6004,1),0)</f>
        <v/>
      </c>
      <c r="W4104" s="57">
        <f>IFERROR(COUNTIFS(DATABASE!$B$5:$B$6004,B4104,DATABASE!$X$5:$X$6004,1),0)</f>
        <v/>
      </c>
      <c r="X4104" s="58">
        <f>--AND(ISNUMBER(B4104),C4104&lt;&gt;"",L4104&lt;&gt;"",M4104&lt;&gt;"")</f>
        <v/>
      </c>
    </row>
    <row r="4105" ht="15" customHeight="1" s="111">
      <c r="A4105" s="42" t="inlineStr">
        <is>
          <t>SEP</t>
        </is>
      </c>
      <c r="B4105" s="43">
        <f>SEP!A106</f>
        <v/>
      </c>
      <c r="C4105" s="44">
        <f>SEP!B106</f>
        <v/>
      </c>
      <c r="D4105" s="44">
        <f>SEP!C106</f>
        <v/>
      </c>
      <c r="E4105" s="44">
        <f>SEP!D106</f>
        <v/>
      </c>
      <c r="F4105" s="44">
        <f>SEP!E106</f>
        <v/>
      </c>
      <c r="G4105" s="44">
        <f>SEP!F106</f>
        <v/>
      </c>
      <c r="H4105" s="44">
        <f>SEP!G106</f>
        <v/>
      </c>
      <c r="I4105" s="45">
        <f>SEP!H106</f>
        <v/>
      </c>
      <c r="J4105" s="45">
        <f>SEP!I106</f>
        <v/>
      </c>
      <c r="K4105" s="44">
        <f>SEP!J106</f>
        <v/>
      </c>
      <c r="L4105" s="44">
        <f>SEP!K106</f>
        <v/>
      </c>
      <c r="M4105" s="46">
        <f>SEP!L106</f>
        <v/>
      </c>
      <c r="N4105" s="44">
        <f>SEP!M106</f>
        <v/>
      </c>
      <c r="O4105" s="44">
        <f>SEP!N106</f>
        <v/>
      </c>
      <c r="P4105" s="44">
        <f>SEP!O106</f>
        <v/>
      </c>
      <c r="Q4105" s="44">
        <f>SEP!P106</f>
        <v/>
      </c>
      <c r="R4105" s="44">
        <f>SEP!Q106</f>
        <v/>
      </c>
      <c r="S4105" s="46">
        <f>S4104+IF(X4105=0,0,M4105)</f>
        <v/>
      </c>
      <c r="T4105" s="47">
        <f>MAX(T4104,S4105)</f>
        <v/>
      </c>
      <c r="U4105" s="48">
        <f>S4105-T4105</f>
        <v/>
      </c>
      <c r="V4105" s="47">
        <f>IFERROR(SUMIFS(DATABASE!$M$5:$M$6004,DATABASE!$B$5:$B$6004,B4105,DATABASE!$X$5:$X$6004,1),0)</f>
        <v/>
      </c>
      <c r="W4105" s="31">
        <f>IFERROR(COUNTIFS(DATABASE!$B$5:$B$6004,B4105,DATABASE!$X$5:$X$6004,1),0)</f>
        <v/>
      </c>
      <c r="X4105" s="49">
        <f>--AND(ISNUMBER(B4105),C4105&lt;&gt;"",L4105&lt;&gt;"",M4105&lt;&gt;"")</f>
        <v/>
      </c>
    </row>
    <row r="4106" ht="15" customHeight="1" s="111">
      <c r="A4106" s="50" t="inlineStr">
        <is>
          <t>SEP</t>
        </is>
      </c>
      <c r="B4106" s="51">
        <f>SEP!A107</f>
        <v/>
      </c>
      <c r="C4106" s="52">
        <f>SEP!B107</f>
        <v/>
      </c>
      <c r="D4106" s="52">
        <f>SEP!C107</f>
        <v/>
      </c>
      <c r="E4106" s="52">
        <f>SEP!D107</f>
        <v/>
      </c>
      <c r="F4106" s="52">
        <f>SEP!E107</f>
        <v/>
      </c>
      <c r="G4106" s="52">
        <f>SEP!F107</f>
        <v/>
      </c>
      <c r="H4106" s="52">
        <f>SEP!G107</f>
        <v/>
      </c>
      <c r="I4106" s="53">
        <f>SEP!H107</f>
        <v/>
      </c>
      <c r="J4106" s="53">
        <f>SEP!I107</f>
        <v/>
      </c>
      <c r="K4106" s="52">
        <f>SEP!J107</f>
        <v/>
      </c>
      <c r="L4106" s="52">
        <f>SEP!K107</f>
        <v/>
      </c>
      <c r="M4106" s="54">
        <f>SEP!L107</f>
        <v/>
      </c>
      <c r="N4106" s="52">
        <f>SEP!M107</f>
        <v/>
      </c>
      <c r="O4106" s="52">
        <f>SEP!N107</f>
        <v/>
      </c>
      <c r="P4106" s="52">
        <f>SEP!O107</f>
        <v/>
      </c>
      <c r="Q4106" s="52">
        <f>SEP!P107</f>
        <v/>
      </c>
      <c r="R4106" s="52">
        <f>SEP!Q107</f>
        <v/>
      </c>
      <c r="S4106" s="54">
        <f>S4105+IF(X4106=0,0,M4106)</f>
        <v/>
      </c>
      <c r="T4106" s="55">
        <f>MAX(T4105,S4106)</f>
        <v/>
      </c>
      <c r="U4106" s="56">
        <f>S4106-T4106</f>
        <v/>
      </c>
      <c r="V4106" s="55">
        <f>IFERROR(SUMIFS(DATABASE!$M$5:$M$6004,DATABASE!$B$5:$B$6004,B4106,DATABASE!$X$5:$X$6004,1),0)</f>
        <v/>
      </c>
      <c r="W4106" s="57">
        <f>IFERROR(COUNTIFS(DATABASE!$B$5:$B$6004,B4106,DATABASE!$X$5:$X$6004,1),0)</f>
        <v/>
      </c>
      <c r="X4106" s="58">
        <f>--AND(ISNUMBER(B4106),C4106&lt;&gt;"",L4106&lt;&gt;"",M4106&lt;&gt;"")</f>
        <v/>
      </c>
    </row>
    <row r="4107" ht="15" customHeight="1" s="111">
      <c r="A4107" s="42" t="inlineStr">
        <is>
          <t>SEP</t>
        </is>
      </c>
      <c r="B4107" s="43">
        <f>SEP!A108</f>
        <v/>
      </c>
      <c r="C4107" s="44">
        <f>SEP!B108</f>
        <v/>
      </c>
      <c r="D4107" s="44">
        <f>SEP!C108</f>
        <v/>
      </c>
      <c r="E4107" s="44">
        <f>SEP!D108</f>
        <v/>
      </c>
      <c r="F4107" s="44">
        <f>SEP!E108</f>
        <v/>
      </c>
      <c r="G4107" s="44">
        <f>SEP!F108</f>
        <v/>
      </c>
      <c r="H4107" s="44">
        <f>SEP!G108</f>
        <v/>
      </c>
      <c r="I4107" s="45">
        <f>SEP!H108</f>
        <v/>
      </c>
      <c r="J4107" s="45">
        <f>SEP!I108</f>
        <v/>
      </c>
      <c r="K4107" s="44">
        <f>SEP!J108</f>
        <v/>
      </c>
      <c r="L4107" s="44">
        <f>SEP!K108</f>
        <v/>
      </c>
      <c r="M4107" s="46">
        <f>SEP!L108</f>
        <v/>
      </c>
      <c r="N4107" s="44">
        <f>SEP!M108</f>
        <v/>
      </c>
      <c r="O4107" s="44">
        <f>SEP!N108</f>
        <v/>
      </c>
      <c r="P4107" s="44">
        <f>SEP!O108</f>
        <v/>
      </c>
      <c r="Q4107" s="44">
        <f>SEP!P108</f>
        <v/>
      </c>
      <c r="R4107" s="44">
        <f>SEP!Q108</f>
        <v/>
      </c>
      <c r="S4107" s="46">
        <f>S4106+IF(X4107=0,0,M4107)</f>
        <v/>
      </c>
      <c r="T4107" s="47">
        <f>MAX(T4106,S4107)</f>
        <v/>
      </c>
      <c r="U4107" s="48">
        <f>S4107-T4107</f>
        <v/>
      </c>
      <c r="V4107" s="47">
        <f>IFERROR(SUMIFS(DATABASE!$M$5:$M$6004,DATABASE!$B$5:$B$6004,B4107,DATABASE!$X$5:$X$6004,1),0)</f>
        <v/>
      </c>
      <c r="W4107" s="31">
        <f>IFERROR(COUNTIFS(DATABASE!$B$5:$B$6004,B4107,DATABASE!$X$5:$X$6004,1),0)</f>
        <v/>
      </c>
      <c r="X4107" s="49">
        <f>--AND(ISNUMBER(B4107),C4107&lt;&gt;"",L4107&lt;&gt;"",M4107&lt;&gt;"")</f>
        <v/>
      </c>
    </row>
    <row r="4108" ht="15" customHeight="1" s="111">
      <c r="A4108" s="50" t="inlineStr">
        <is>
          <t>SEP</t>
        </is>
      </c>
      <c r="B4108" s="51">
        <f>SEP!A109</f>
        <v/>
      </c>
      <c r="C4108" s="52">
        <f>SEP!B109</f>
        <v/>
      </c>
      <c r="D4108" s="52">
        <f>SEP!C109</f>
        <v/>
      </c>
      <c r="E4108" s="52">
        <f>SEP!D109</f>
        <v/>
      </c>
      <c r="F4108" s="52">
        <f>SEP!E109</f>
        <v/>
      </c>
      <c r="G4108" s="52">
        <f>SEP!F109</f>
        <v/>
      </c>
      <c r="H4108" s="52">
        <f>SEP!G109</f>
        <v/>
      </c>
      <c r="I4108" s="53">
        <f>SEP!H109</f>
        <v/>
      </c>
      <c r="J4108" s="53">
        <f>SEP!I109</f>
        <v/>
      </c>
      <c r="K4108" s="52">
        <f>SEP!J109</f>
        <v/>
      </c>
      <c r="L4108" s="52">
        <f>SEP!K109</f>
        <v/>
      </c>
      <c r="M4108" s="54">
        <f>SEP!L109</f>
        <v/>
      </c>
      <c r="N4108" s="52">
        <f>SEP!M109</f>
        <v/>
      </c>
      <c r="O4108" s="52">
        <f>SEP!N109</f>
        <v/>
      </c>
      <c r="P4108" s="52">
        <f>SEP!O109</f>
        <v/>
      </c>
      <c r="Q4108" s="52">
        <f>SEP!P109</f>
        <v/>
      </c>
      <c r="R4108" s="52">
        <f>SEP!Q109</f>
        <v/>
      </c>
      <c r="S4108" s="54">
        <f>S4107+IF(X4108=0,0,M4108)</f>
        <v/>
      </c>
      <c r="T4108" s="55">
        <f>MAX(T4107,S4108)</f>
        <v/>
      </c>
      <c r="U4108" s="56">
        <f>S4108-T4108</f>
        <v/>
      </c>
      <c r="V4108" s="55">
        <f>IFERROR(SUMIFS(DATABASE!$M$5:$M$6004,DATABASE!$B$5:$B$6004,B4108,DATABASE!$X$5:$X$6004,1),0)</f>
        <v/>
      </c>
      <c r="W4108" s="57">
        <f>IFERROR(COUNTIFS(DATABASE!$B$5:$B$6004,B4108,DATABASE!$X$5:$X$6004,1),0)</f>
        <v/>
      </c>
      <c r="X4108" s="58">
        <f>--AND(ISNUMBER(B4108),C4108&lt;&gt;"",L4108&lt;&gt;"",M4108&lt;&gt;"")</f>
        <v/>
      </c>
    </row>
    <row r="4109" ht="15" customHeight="1" s="111">
      <c r="A4109" s="42" t="inlineStr">
        <is>
          <t>SEP</t>
        </is>
      </c>
      <c r="B4109" s="43">
        <f>SEP!A110</f>
        <v/>
      </c>
      <c r="C4109" s="44">
        <f>SEP!B110</f>
        <v/>
      </c>
      <c r="D4109" s="44">
        <f>SEP!C110</f>
        <v/>
      </c>
      <c r="E4109" s="44">
        <f>SEP!D110</f>
        <v/>
      </c>
      <c r="F4109" s="44">
        <f>SEP!E110</f>
        <v/>
      </c>
      <c r="G4109" s="44">
        <f>SEP!F110</f>
        <v/>
      </c>
      <c r="H4109" s="44">
        <f>SEP!G110</f>
        <v/>
      </c>
      <c r="I4109" s="45">
        <f>SEP!H110</f>
        <v/>
      </c>
      <c r="J4109" s="45">
        <f>SEP!I110</f>
        <v/>
      </c>
      <c r="K4109" s="44">
        <f>SEP!J110</f>
        <v/>
      </c>
      <c r="L4109" s="44">
        <f>SEP!K110</f>
        <v/>
      </c>
      <c r="M4109" s="46">
        <f>SEP!L110</f>
        <v/>
      </c>
      <c r="N4109" s="44">
        <f>SEP!M110</f>
        <v/>
      </c>
      <c r="O4109" s="44">
        <f>SEP!N110</f>
        <v/>
      </c>
      <c r="P4109" s="44">
        <f>SEP!O110</f>
        <v/>
      </c>
      <c r="Q4109" s="44">
        <f>SEP!P110</f>
        <v/>
      </c>
      <c r="R4109" s="44">
        <f>SEP!Q110</f>
        <v/>
      </c>
      <c r="S4109" s="46">
        <f>S4108+IF(X4109=0,0,M4109)</f>
        <v/>
      </c>
      <c r="T4109" s="47">
        <f>MAX(T4108,S4109)</f>
        <v/>
      </c>
      <c r="U4109" s="48">
        <f>S4109-T4109</f>
        <v/>
      </c>
      <c r="V4109" s="47">
        <f>IFERROR(SUMIFS(DATABASE!$M$5:$M$6004,DATABASE!$B$5:$B$6004,B4109,DATABASE!$X$5:$X$6004,1),0)</f>
        <v/>
      </c>
      <c r="W4109" s="31">
        <f>IFERROR(COUNTIFS(DATABASE!$B$5:$B$6004,B4109,DATABASE!$X$5:$X$6004,1),0)</f>
        <v/>
      </c>
      <c r="X4109" s="49">
        <f>--AND(ISNUMBER(B4109),C4109&lt;&gt;"",L4109&lt;&gt;"",M4109&lt;&gt;"")</f>
        <v/>
      </c>
    </row>
    <row r="4110" ht="15" customHeight="1" s="111">
      <c r="A4110" s="50" t="inlineStr">
        <is>
          <t>SEP</t>
        </is>
      </c>
      <c r="B4110" s="51">
        <f>SEP!A111</f>
        <v/>
      </c>
      <c r="C4110" s="52">
        <f>SEP!B111</f>
        <v/>
      </c>
      <c r="D4110" s="52">
        <f>SEP!C111</f>
        <v/>
      </c>
      <c r="E4110" s="52">
        <f>SEP!D111</f>
        <v/>
      </c>
      <c r="F4110" s="52">
        <f>SEP!E111</f>
        <v/>
      </c>
      <c r="G4110" s="52">
        <f>SEP!F111</f>
        <v/>
      </c>
      <c r="H4110" s="52">
        <f>SEP!G111</f>
        <v/>
      </c>
      <c r="I4110" s="53">
        <f>SEP!H111</f>
        <v/>
      </c>
      <c r="J4110" s="53">
        <f>SEP!I111</f>
        <v/>
      </c>
      <c r="K4110" s="52">
        <f>SEP!J111</f>
        <v/>
      </c>
      <c r="L4110" s="52">
        <f>SEP!K111</f>
        <v/>
      </c>
      <c r="M4110" s="54">
        <f>SEP!L111</f>
        <v/>
      </c>
      <c r="N4110" s="52">
        <f>SEP!M111</f>
        <v/>
      </c>
      <c r="O4110" s="52">
        <f>SEP!N111</f>
        <v/>
      </c>
      <c r="P4110" s="52">
        <f>SEP!O111</f>
        <v/>
      </c>
      <c r="Q4110" s="52">
        <f>SEP!P111</f>
        <v/>
      </c>
      <c r="R4110" s="52">
        <f>SEP!Q111</f>
        <v/>
      </c>
      <c r="S4110" s="54">
        <f>S4109+IF(X4110=0,0,M4110)</f>
        <v/>
      </c>
      <c r="T4110" s="55">
        <f>MAX(T4109,S4110)</f>
        <v/>
      </c>
      <c r="U4110" s="56">
        <f>S4110-T4110</f>
        <v/>
      </c>
      <c r="V4110" s="55">
        <f>IFERROR(SUMIFS(DATABASE!$M$5:$M$6004,DATABASE!$B$5:$B$6004,B4110,DATABASE!$X$5:$X$6004,1),0)</f>
        <v/>
      </c>
      <c r="W4110" s="57">
        <f>IFERROR(COUNTIFS(DATABASE!$B$5:$B$6004,B4110,DATABASE!$X$5:$X$6004,1),0)</f>
        <v/>
      </c>
      <c r="X4110" s="58">
        <f>--AND(ISNUMBER(B4110),C4110&lt;&gt;"",L4110&lt;&gt;"",M4110&lt;&gt;"")</f>
        <v/>
      </c>
    </row>
    <row r="4111" ht="15" customHeight="1" s="111">
      <c r="A4111" s="42" t="inlineStr">
        <is>
          <t>SEP</t>
        </is>
      </c>
      <c r="B4111" s="43">
        <f>SEP!A112</f>
        <v/>
      </c>
      <c r="C4111" s="44">
        <f>SEP!B112</f>
        <v/>
      </c>
      <c r="D4111" s="44">
        <f>SEP!C112</f>
        <v/>
      </c>
      <c r="E4111" s="44">
        <f>SEP!D112</f>
        <v/>
      </c>
      <c r="F4111" s="44">
        <f>SEP!E112</f>
        <v/>
      </c>
      <c r="G4111" s="44">
        <f>SEP!F112</f>
        <v/>
      </c>
      <c r="H4111" s="44">
        <f>SEP!G112</f>
        <v/>
      </c>
      <c r="I4111" s="45">
        <f>SEP!H112</f>
        <v/>
      </c>
      <c r="J4111" s="45">
        <f>SEP!I112</f>
        <v/>
      </c>
      <c r="K4111" s="44">
        <f>SEP!J112</f>
        <v/>
      </c>
      <c r="L4111" s="44">
        <f>SEP!K112</f>
        <v/>
      </c>
      <c r="M4111" s="46">
        <f>SEP!L112</f>
        <v/>
      </c>
      <c r="N4111" s="44">
        <f>SEP!M112</f>
        <v/>
      </c>
      <c r="O4111" s="44">
        <f>SEP!N112</f>
        <v/>
      </c>
      <c r="P4111" s="44">
        <f>SEP!O112</f>
        <v/>
      </c>
      <c r="Q4111" s="44">
        <f>SEP!P112</f>
        <v/>
      </c>
      <c r="R4111" s="44">
        <f>SEP!Q112</f>
        <v/>
      </c>
      <c r="S4111" s="46">
        <f>S4110+IF(X4111=0,0,M4111)</f>
        <v/>
      </c>
      <c r="T4111" s="47">
        <f>MAX(T4110,S4111)</f>
        <v/>
      </c>
      <c r="U4111" s="48">
        <f>S4111-T4111</f>
        <v/>
      </c>
      <c r="V4111" s="47">
        <f>IFERROR(SUMIFS(DATABASE!$M$5:$M$6004,DATABASE!$B$5:$B$6004,B4111,DATABASE!$X$5:$X$6004,1),0)</f>
        <v/>
      </c>
      <c r="W4111" s="31">
        <f>IFERROR(COUNTIFS(DATABASE!$B$5:$B$6004,B4111,DATABASE!$X$5:$X$6004,1),0)</f>
        <v/>
      </c>
      <c r="X4111" s="49">
        <f>--AND(ISNUMBER(B4111),C4111&lt;&gt;"",L4111&lt;&gt;"",M4111&lt;&gt;"")</f>
        <v/>
      </c>
    </row>
    <row r="4112" ht="15" customHeight="1" s="111">
      <c r="A4112" s="50" t="inlineStr">
        <is>
          <t>SEP</t>
        </is>
      </c>
      <c r="B4112" s="51">
        <f>SEP!A113</f>
        <v/>
      </c>
      <c r="C4112" s="52">
        <f>SEP!B113</f>
        <v/>
      </c>
      <c r="D4112" s="52">
        <f>SEP!C113</f>
        <v/>
      </c>
      <c r="E4112" s="52">
        <f>SEP!D113</f>
        <v/>
      </c>
      <c r="F4112" s="52">
        <f>SEP!E113</f>
        <v/>
      </c>
      <c r="G4112" s="52">
        <f>SEP!F113</f>
        <v/>
      </c>
      <c r="H4112" s="52">
        <f>SEP!G113</f>
        <v/>
      </c>
      <c r="I4112" s="53">
        <f>SEP!H113</f>
        <v/>
      </c>
      <c r="J4112" s="53">
        <f>SEP!I113</f>
        <v/>
      </c>
      <c r="K4112" s="52">
        <f>SEP!J113</f>
        <v/>
      </c>
      <c r="L4112" s="52">
        <f>SEP!K113</f>
        <v/>
      </c>
      <c r="M4112" s="54">
        <f>SEP!L113</f>
        <v/>
      </c>
      <c r="N4112" s="52">
        <f>SEP!M113</f>
        <v/>
      </c>
      <c r="O4112" s="52">
        <f>SEP!N113</f>
        <v/>
      </c>
      <c r="P4112" s="52">
        <f>SEP!O113</f>
        <v/>
      </c>
      <c r="Q4112" s="52">
        <f>SEP!P113</f>
        <v/>
      </c>
      <c r="R4112" s="52">
        <f>SEP!Q113</f>
        <v/>
      </c>
      <c r="S4112" s="54">
        <f>S4111+IF(X4112=0,0,M4112)</f>
        <v/>
      </c>
      <c r="T4112" s="55">
        <f>MAX(T4111,S4112)</f>
        <v/>
      </c>
      <c r="U4112" s="56">
        <f>S4112-T4112</f>
        <v/>
      </c>
      <c r="V4112" s="55">
        <f>IFERROR(SUMIFS(DATABASE!$M$5:$M$6004,DATABASE!$B$5:$B$6004,B4112,DATABASE!$X$5:$X$6004,1),0)</f>
        <v/>
      </c>
      <c r="W4112" s="57">
        <f>IFERROR(COUNTIFS(DATABASE!$B$5:$B$6004,B4112,DATABASE!$X$5:$X$6004,1),0)</f>
        <v/>
      </c>
      <c r="X4112" s="58">
        <f>--AND(ISNUMBER(B4112),C4112&lt;&gt;"",L4112&lt;&gt;"",M4112&lt;&gt;"")</f>
        <v/>
      </c>
    </row>
    <row r="4113" ht="15" customHeight="1" s="111">
      <c r="A4113" s="42" t="inlineStr">
        <is>
          <t>SEP</t>
        </is>
      </c>
      <c r="B4113" s="43">
        <f>SEP!A114</f>
        <v/>
      </c>
      <c r="C4113" s="44">
        <f>SEP!B114</f>
        <v/>
      </c>
      <c r="D4113" s="44">
        <f>SEP!C114</f>
        <v/>
      </c>
      <c r="E4113" s="44">
        <f>SEP!D114</f>
        <v/>
      </c>
      <c r="F4113" s="44">
        <f>SEP!E114</f>
        <v/>
      </c>
      <c r="G4113" s="44">
        <f>SEP!F114</f>
        <v/>
      </c>
      <c r="H4113" s="44">
        <f>SEP!G114</f>
        <v/>
      </c>
      <c r="I4113" s="45">
        <f>SEP!H114</f>
        <v/>
      </c>
      <c r="J4113" s="45">
        <f>SEP!I114</f>
        <v/>
      </c>
      <c r="K4113" s="44">
        <f>SEP!J114</f>
        <v/>
      </c>
      <c r="L4113" s="44">
        <f>SEP!K114</f>
        <v/>
      </c>
      <c r="M4113" s="46">
        <f>SEP!L114</f>
        <v/>
      </c>
      <c r="N4113" s="44">
        <f>SEP!M114</f>
        <v/>
      </c>
      <c r="O4113" s="44">
        <f>SEP!N114</f>
        <v/>
      </c>
      <c r="P4113" s="44">
        <f>SEP!O114</f>
        <v/>
      </c>
      <c r="Q4113" s="44">
        <f>SEP!P114</f>
        <v/>
      </c>
      <c r="R4113" s="44">
        <f>SEP!Q114</f>
        <v/>
      </c>
      <c r="S4113" s="46">
        <f>S4112+IF(X4113=0,0,M4113)</f>
        <v/>
      </c>
      <c r="T4113" s="47">
        <f>MAX(T4112,S4113)</f>
        <v/>
      </c>
      <c r="U4113" s="48">
        <f>S4113-T4113</f>
        <v/>
      </c>
      <c r="V4113" s="47">
        <f>IFERROR(SUMIFS(DATABASE!$M$5:$M$6004,DATABASE!$B$5:$B$6004,B4113,DATABASE!$X$5:$X$6004,1),0)</f>
        <v/>
      </c>
      <c r="W4113" s="31">
        <f>IFERROR(COUNTIFS(DATABASE!$B$5:$B$6004,B4113,DATABASE!$X$5:$X$6004,1),0)</f>
        <v/>
      </c>
      <c r="X4113" s="49">
        <f>--AND(ISNUMBER(B4113),C4113&lt;&gt;"",L4113&lt;&gt;"",M4113&lt;&gt;"")</f>
        <v/>
      </c>
    </row>
    <row r="4114" ht="15" customHeight="1" s="111">
      <c r="A4114" s="50" t="inlineStr">
        <is>
          <t>SEP</t>
        </is>
      </c>
      <c r="B4114" s="51">
        <f>SEP!A115</f>
        <v/>
      </c>
      <c r="C4114" s="52">
        <f>SEP!B115</f>
        <v/>
      </c>
      <c r="D4114" s="52">
        <f>SEP!C115</f>
        <v/>
      </c>
      <c r="E4114" s="52">
        <f>SEP!D115</f>
        <v/>
      </c>
      <c r="F4114" s="52">
        <f>SEP!E115</f>
        <v/>
      </c>
      <c r="G4114" s="52">
        <f>SEP!F115</f>
        <v/>
      </c>
      <c r="H4114" s="52">
        <f>SEP!G115</f>
        <v/>
      </c>
      <c r="I4114" s="53">
        <f>SEP!H115</f>
        <v/>
      </c>
      <c r="J4114" s="53">
        <f>SEP!I115</f>
        <v/>
      </c>
      <c r="K4114" s="52">
        <f>SEP!J115</f>
        <v/>
      </c>
      <c r="L4114" s="52">
        <f>SEP!K115</f>
        <v/>
      </c>
      <c r="M4114" s="54">
        <f>SEP!L115</f>
        <v/>
      </c>
      <c r="N4114" s="52">
        <f>SEP!M115</f>
        <v/>
      </c>
      <c r="O4114" s="52">
        <f>SEP!N115</f>
        <v/>
      </c>
      <c r="P4114" s="52">
        <f>SEP!O115</f>
        <v/>
      </c>
      <c r="Q4114" s="52">
        <f>SEP!P115</f>
        <v/>
      </c>
      <c r="R4114" s="52">
        <f>SEP!Q115</f>
        <v/>
      </c>
      <c r="S4114" s="54">
        <f>S4113+IF(X4114=0,0,M4114)</f>
        <v/>
      </c>
      <c r="T4114" s="55">
        <f>MAX(T4113,S4114)</f>
        <v/>
      </c>
      <c r="U4114" s="56">
        <f>S4114-T4114</f>
        <v/>
      </c>
      <c r="V4114" s="55">
        <f>IFERROR(SUMIFS(DATABASE!$M$5:$M$6004,DATABASE!$B$5:$B$6004,B4114,DATABASE!$X$5:$X$6004,1),0)</f>
        <v/>
      </c>
      <c r="W4114" s="57">
        <f>IFERROR(COUNTIFS(DATABASE!$B$5:$B$6004,B4114,DATABASE!$X$5:$X$6004,1),0)</f>
        <v/>
      </c>
      <c r="X4114" s="58">
        <f>--AND(ISNUMBER(B4114),C4114&lt;&gt;"",L4114&lt;&gt;"",M4114&lt;&gt;"")</f>
        <v/>
      </c>
    </row>
    <row r="4115" ht="15" customHeight="1" s="111">
      <c r="A4115" s="42" t="inlineStr">
        <is>
          <t>SEP</t>
        </is>
      </c>
      <c r="B4115" s="43">
        <f>SEP!A116</f>
        <v/>
      </c>
      <c r="C4115" s="44">
        <f>SEP!B116</f>
        <v/>
      </c>
      <c r="D4115" s="44">
        <f>SEP!C116</f>
        <v/>
      </c>
      <c r="E4115" s="44">
        <f>SEP!D116</f>
        <v/>
      </c>
      <c r="F4115" s="44">
        <f>SEP!E116</f>
        <v/>
      </c>
      <c r="G4115" s="44">
        <f>SEP!F116</f>
        <v/>
      </c>
      <c r="H4115" s="44">
        <f>SEP!G116</f>
        <v/>
      </c>
      <c r="I4115" s="45">
        <f>SEP!H116</f>
        <v/>
      </c>
      <c r="J4115" s="45">
        <f>SEP!I116</f>
        <v/>
      </c>
      <c r="K4115" s="44">
        <f>SEP!J116</f>
        <v/>
      </c>
      <c r="L4115" s="44">
        <f>SEP!K116</f>
        <v/>
      </c>
      <c r="M4115" s="46">
        <f>SEP!L116</f>
        <v/>
      </c>
      <c r="N4115" s="44">
        <f>SEP!M116</f>
        <v/>
      </c>
      <c r="O4115" s="44">
        <f>SEP!N116</f>
        <v/>
      </c>
      <c r="P4115" s="44">
        <f>SEP!O116</f>
        <v/>
      </c>
      <c r="Q4115" s="44">
        <f>SEP!P116</f>
        <v/>
      </c>
      <c r="R4115" s="44">
        <f>SEP!Q116</f>
        <v/>
      </c>
      <c r="S4115" s="46">
        <f>S4114+IF(X4115=0,0,M4115)</f>
        <v/>
      </c>
      <c r="T4115" s="47">
        <f>MAX(T4114,S4115)</f>
        <v/>
      </c>
      <c r="U4115" s="48">
        <f>S4115-T4115</f>
        <v/>
      </c>
      <c r="V4115" s="47">
        <f>IFERROR(SUMIFS(DATABASE!$M$5:$M$6004,DATABASE!$B$5:$B$6004,B4115,DATABASE!$X$5:$X$6004,1),0)</f>
        <v/>
      </c>
      <c r="W4115" s="31">
        <f>IFERROR(COUNTIFS(DATABASE!$B$5:$B$6004,B4115,DATABASE!$X$5:$X$6004,1),0)</f>
        <v/>
      </c>
      <c r="X4115" s="49">
        <f>--AND(ISNUMBER(B4115),C4115&lt;&gt;"",L4115&lt;&gt;"",M4115&lt;&gt;"")</f>
        <v/>
      </c>
    </row>
    <row r="4116" ht="15" customHeight="1" s="111">
      <c r="A4116" s="50" t="inlineStr">
        <is>
          <t>SEP</t>
        </is>
      </c>
      <c r="B4116" s="51">
        <f>SEP!A117</f>
        <v/>
      </c>
      <c r="C4116" s="52">
        <f>SEP!B117</f>
        <v/>
      </c>
      <c r="D4116" s="52">
        <f>SEP!C117</f>
        <v/>
      </c>
      <c r="E4116" s="52">
        <f>SEP!D117</f>
        <v/>
      </c>
      <c r="F4116" s="52">
        <f>SEP!E117</f>
        <v/>
      </c>
      <c r="G4116" s="52">
        <f>SEP!F117</f>
        <v/>
      </c>
      <c r="H4116" s="52">
        <f>SEP!G117</f>
        <v/>
      </c>
      <c r="I4116" s="53">
        <f>SEP!H117</f>
        <v/>
      </c>
      <c r="J4116" s="53">
        <f>SEP!I117</f>
        <v/>
      </c>
      <c r="K4116" s="52">
        <f>SEP!J117</f>
        <v/>
      </c>
      <c r="L4116" s="52">
        <f>SEP!K117</f>
        <v/>
      </c>
      <c r="M4116" s="54">
        <f>SEP!L117</f>
        <v/>
      </c>
      <c r="N4116" s="52">
        <f>SEP!M117</f>
        <v/>
      </c>
      <c r="O4116" s="52">
        <f>SEP!N117</f>
        <v/>
      </c>
      <c r="P4116" s="52">
        <f>SEP!O117</f>
        <v/>
      </c>
      <c r="Q4116" s="52">
        <f>SEP!P117</f>
        <v/>
      </c>
      <c r="R4116" s="52">
        <f>SEP!Q117</f>
        <v/>
      </c>
      <c r="S4116" s="54">
        <f>S4115+IF(X4116=0,0,M4116)</f>
        <v/>
      </c>
      <c r="T4116" s="55">
        <f>MAX(T4115,S4116)</f>
        <v/>
      </c>
      <c r="U4116" s="56">
        <f>S4116-T4116</f>
        <v/>
      </c>
      <c r="V4116" s="55">
        <f>IFERROR(SUMIFS(DATABASE!$M$5:$M$6004,DATABASE!$B$5:$B$6004,B4116,DATABASE!$X$5:$X$6004,1),0)</f>
        <v/>
      </c>
      <c r="W4116" s="57">
        <f>IFERROR(COUNTIFS(DATABASE!$B$5:$B$6004,B4116,DATABASE!$X$5:$X$6004,1),0)</f>
        <v/>
      </c>
      <c r="X4116" s="58">
        <f>--AND(ISNUMBER(B4116),C4116&lt;&gt;"",L4116&lt;&gt;"",M4116&lt;&gt;"")</f>
        <v/>
      </c>
    </row>
    <row r="4117" ht="15" customHeight="1" s="111">
      <c r="A4117" s="42" t="inlineStr">
        <is>
          <t>SEP</t>
        </is>
      </c>
      <c r="B4117" s="43">
        <f>SEP!A118</f>
        <v/>
      </c>
      <c r="C4117" s="44">
        <f>SEP!B118</f>
        <v/>
      </c>
      <c r="D4117" s="44">
        <f>SEP!C118</f>
        <v/>
      </c>
      <c r="E4117" s="44">
        <f>SEP!D118</f>
        <v/>
      </c>
      <c r="F4117" s="44">
        <f>SEP!E118</f>
        <v/>
      </c>
      <c r="G4117" s="44">
        <f>SEP!F118</f>
        <v/>
      </c>
      <c r="H4117" s="44">
        <f>SEP!G118</f>
        <v/>
      </c>
      <c r="I4117" s="45">
        <f>SEP!H118</f>
        <v/>
      </c>
      <c r="J4117" s="45">
        <f>SEP!I118</f>
        <v/>
      </c>
      <c r="K4117" s="44">
        <f>SEP!J118</f>
        <v/>
      </c>
      <c r="L4117" s="44">
        <f>SEP!K118</f>
        <v/>
      </c>
      <c r="M4117" s="46">
        <f>SEP!L118</f>
        <v/>
      </c>
      <c r="N4117" s="44">
        <f>SEP!M118</f>
        <v/>
      </c>
      <c r="O4117" s="44">
        <f>SEP!N118</f>
        <v/>
      </c>
      <c r="P4117" s="44">
        <f>SEP!O118</f>
        <v/>
      </c>
      <c r="Q4117" s="44">
        <f>SEP!P118</f>
        <v/>
      </c>
      <c r="R4117" s="44">
        <f>SEP!Q118</f>
        <v/>
      </c>
      <c r="S4117" s="46">
        <f>S4116+IF(X4117=0,0,M4117)</f>
        <v/>
      </c>
      <c r="T4117" s="47">
        <f>MAX(T4116,S4117)</f>
        <v/>
      </c>
      <c r="U4117" s="48">
        <f>S4117-T4117</f>
        <v/>
      </c>
      <c r="V4117" s="47">
        <f>IFERROR(SUMIFS(DATABASE!$M$5:$M$6004,DATABASE!$B$5:$B$6004,B4117,DATABASE!$X$5:$X$6004,1),0)</f>
        <v/>
      </c>
      <c r="W4117" s="31">
        <f>IFERROR(COUNTIFS(DATABASE!$B$5:$B$6004,B4117,DATABASE!$X$5:$X$6004,1),0)</f>
        <v/>
      </c>
      <c r="X4117" s="49">
        <f>--AND(ISNUMBER(B4117),C4117&lt;&gt;"",L4117&lt;&gt;"",M4117&lt;&gt;"")</f>
        <v/>
      </c>
    </row>
    <row r="4118" ht="15" customHeight="1" s="111">
      <c r="A4118" s="50" t="inlineStr">
        <is>
          <t>SEP</t>
        </is>
      </c>
      <c r="B4118" s="51">
        <f>SEP!A119</f>
        <v/>
      </c>
      <c r="C4118" s="52">
        <f>SEP!B119</f>
        <v/>
      </c>
      <c r="D4118" s="52">
        <f>SEP!C119</f>
        <v/>
      </c>
      <c r="E4118" s="52">
        <f>SEP!D119</f>
        <v/>
      </c>
      <c r="F4118" s="52">
        <f>SEP!E119</f>
        <v/>
      </c>
      <c r="G4118" s="52">
        <f>SEP!F119</f>
        <v/>
      </c>
      <c r="H4118" s="52">
        <f>SEP!G119</f>
        <v/>
      </c>
      <c r="I4118" s="53">
        <f>SEP!H119</f>
        <v/>
      </c>
      <c r="J4118" s="53">
        <f>SEP!I119</f>
        <v/>
      </c>
      <c r="K4118" s="52">
        <f>SEP!J119</f>
        <v/>
      </c>
      <c r="L4118" s="52">
        <f>SEP!K119</f>
        <v/>
      </c>
      <c r="M4118" s="54">
        <f>SEP!L119</f>
        <v/>
      </c>
      <c r="N4118" s="52">
        <f>SEP!M119</f>
        <v/>
      </c>
      <c r="O4118" s="52">
        <f>SEP!N119</f>
        <v/>
      </c>
      <c r="P4118" s="52">
        <f>SEP!O119</f>
        <v/>
      </c>
      <c r="Q4118" s="52">
        <f>SEP!P119</f>
        <v/>
      </c>
      <c r="R4118" s="52">
        <f>SEP!Q119</f>
        <v/>
      </c>
      <c r="S4118" s="54">
        <f>S4117+IF(X4118=0,0,M4118)</f>
        <v/>
      </c>
      <c r="T4118" s="55">
        <f>MAX(T4117,S4118)</f>
        <v/>
      </c>
      <c r="U4118" s="56">
        <f>S4118-T4118</f>
        <v/>
      </c>
      <c r="V4118" s="55">
        <f>IFERROR(SUMIFS(DATABASE!$M$5:$M$6004,DATABASE!$B$5:$B$6004,B4118,DATABASE!$X$5:$X$6004,1),0)</f>
        <v/>
      </c>
      <c r="W4118" s="57">
        <f>IFERROR(COUNTIFS(DATABASE!$B$5:$B$6004,B4118,DATABASE!$X$5:$X$6004,1),0)</f>
        <v/>
      </c>
      <c r="X4118" s="58">
        <f>--AND(ISNUMBER(B4118),C4118&lt;&gt;"",L4118&lt;&gt;"",M4118&lt;&gt;"")</f>
        <v/>
      </c>
    </row>
    <row r="4119" ht="15" customHeight="1" s="111">
      <c r="A4119" s="42" t="inlineStr">
        <is>
          <t>SEP</t>
        </is>
      </c>
      <c r="B4119" s="43">
        <f>SEP!A120</f>
        <v/>
      </c>
      <c r="C4119" s="44">
        <f>SEP!B120</f>
        <v/>
      </c>
      <c r="D4119" s="44">
        <f>SEP!C120</f>
        <v/>
      </c>
      <c r="E4119" s="44">
        <f>SEP!D120</f>
        <v/>
      </c>
      <c r="F4119" s="44">
        <f>SEP!E120</f>
        <v/>
      </c>
      <c r="G4119" s="44">
        <f>SEP!F120</f>
        <v/>
      </c>
      <c r="H4119" s="44">
        <f>SEP!G120</f>
        <v/>
      </c>
      <c r="I4119" s="45">
        <f>SEP!H120</f>
        <v/>
      </c>
      <c r="J4119" s="45">
        <f>SEP!I120</f>
        <v/>
      </c>
      <c r="K4119" s="44">
        <f>SEP!J120</f>
        <v/>
      </c>
      <c r="L4119" s="44">
        <f>SEP!K120</f>
        <v/>
      </c>
      <c r="M4119" s="46">
        <f>SEP!L120</f>
        <v/>
      </c>
      <c r="N4119" s="44">
        <f>SEP!M120</f>
        <v/>
      </c>
      <c r="O4119" s="44">
        <f>SEP!N120</f>
        <v/>
      </c>
      <c r="P4119" s="44">
        <f>SEP!O120</f>
        <v/>
      </c>
      <c r="Q4119" s="44">
        <f>SEP!P120</f>
        <v/>
      </c>
      <c r="R4119" s="44">
        <f>SEP!Q120</f>
        <v/>
      </c>
      <c r="S4119" s="46">
        <f>S4118+IF(X4119=0,0,M4119)</f>
        <v/>
      </c>
      <c r="T4119" s="47">
        <f>MAX(T4118,S4119)</f>
        <v/>
      </c>
      <c r="U4119" s="48">
        <f>S4119-T4119</f>
        <v/>
      </c>
      <c r="V4119" s="47">
        <f>IFERROR(SUMIFS(DATABASE!$M$5:$M$6004,DATABASE!$B$5:$B$6004,B4119,DATABASE!$X$5:$X$6004,1),0)</f>
        <v/>
      </c>
      <c r="W4119" s="31">
        <f>IFERROR(COUNTIFS(DATABASE!$B$5:$B$6004,B4119,DATABASE!$X$5:$X$6004,1),0)</f>
        <v/>
      </c>
      <c r="X4119" s="49">
        <f>--AND(ISNUMBER(B4119),C4119&lt;&gt;"",L4119&lt;&gt;"",M4119&lt;&gt;"")</f>
        <v/>
      </c>
    </row>
    <row r="4120" ht="15" customHeight="1" s="111">
      <c r="A4120" s="50" t="inlineStr">
        <is>
          <t>SEP</t>
        </is>
      </c>
      <c r="B4120" s="51">
        <f>SEP!A121</f>
        <v/>
      </c>
      <c r="C4120" s="52">
        <f>SEP!B121</f>
        <v/>
      </c>
      <c r="D4120" s="52">
        <f>SEP!C121</f>
        <v/>
      </c>
      <c r="E4120" s="52">
        <f>SEP!D121</f>
        <v/>
      </c>
      <c r="F4120" s="52">
        <f>SEP!E121</f>
        <v/>
      </c>
      <c r="G4120" s="52">
        <f>SEP!F121</f>
        <v/>
      </c>
      <c r="H4120" s="52">
        <f>SEP!G121</f>
        <v/>
      </c>
      <c r="I4120" s="53">
        <f>SEP!H121</f>
        <v/>
      </c>
      <c r="J4120" s="53">
        <f>SEP!I121</f>
        <v/>
      </c>
      <c r="K4120" s="52">
        <f>SEP!J121</f>
        <v/>
      </c>
      <c r="L4120" s="52">
        <f>SEP!K121</f>
        <v/>
      </c>
      <c r="M4120" s="54">
        <f>SEP!L121</f>
        <v/>
      </c>
      <c r="N4120" s="52">
        <f>SEP!M121</f>
        <v/>
      </c>
      <c r="O4120" s="52">
        <f>SEP!N121</f>
        <v/>
      </c>
      <c r="P4120" s="52">
        <f>SEP!O121</f>
        <v/>
      </c>
      <c r="Q4120" s="52">
        <f>SEP!P121</f>
        <v/>
      </c>
      <c r="R4120" s="52">
        <f>SEP!Q121</f>
        <v/>
      </c>
      <c r="S4120" s="54">
        <f>S4119+IF(X4120=0,0,M4120)</f>
        <v/>
      </c>
      <c r="T4120" s="55">
        <f>MAX(T4119,S4120)</f>
        <v/>
      </c>
      <c r="U4120" s="56">
        <f>S4120-T4120</f>
        <v/>
      </c>
      <c r="V4120" s="55">
        <f>IFERROR(SUMIFS(DATABASE!$M$5:$M$6004,DATABASE!$B$5:$B$6004,B4120,DATABASE!$X$5:$X$6004,1),0)</f>
        <v/>
      </c>
      <c r="W4120" s="57">
        <f>IFERROR(COUNTIFS(DATABASE!$B$5:$B$6004,B4120,DATABASE!$X$5:$X$6004,1),0)</f>
        <v/>
      </c>
      <c r="X4120" s="58">
        <f>--AND(ISNUMBER(B4120),C4120&lt;&gt;"",L4120&lt;&gt;"",M4120&lt;&gt;"")</f>
        <v/>
      </c>
    </row>
    <row r="4121" ht="15" customHeight="1" s="111">
      <c r="A4121" s="42" t="inlineStr">
        <is>
          <t>SEP</t>
        </is>
      </c>
      <c r="B4121" s="43">
        <f>SEP!A122</f>
        <v/>
      </c>
      <c r="C4121" s="44">
        <f>SEP!B122</f>
        <v/>
      </c>
      <c r="D4121" s="44">
        <f>SEP!C122</f>
        <v/>
      </c>
      <c r="E4121" s="44">
        <f>SEP!D122</f>
        <v/>
      </c>
      <c r="F4121" s="44">
        <f>SEP!E122</f>
        <v/>
      </c>
      <c r="G4121" s="44">
        <f>SEP!F122</f>
        <v/>
      </c>
      <c r="H4121" s="44">
        <f>SEP!G122</f>
        <v/>
      </c>
      <c r="I4121" s="45">
        <f>SEP!H122</f>
        <v/>
      </c>
      <c r="J4121" s="45">
        <f>SEP!I122</f>
        <v/>
      </c>
      <c r="K4121" s="44">
        <f>SEP!J122</f>
        <v/>
      </c>
      <c r="L4121" s="44">
        <f>SEP!K122</f>
        <v/>
      </c>
      <c r="M4121" s="46">
        <f>SEP!L122</f>
        <v/>
      </c>
      <c r="N4121" s="44">
        <f>SEP!M122</f>
        <v/>
      </c>
      <c r="O4121" s="44">
        <f>SEP!N122</f>
        <v/>
      </c>
      <c r="P4121" s="44">
        <f>SEP!O122</f>
        <v/>
      </c>
      <c r="Q4121" s="44">
        <f>SEP!P122</f>
        <v/>
      </c>
      <c r="R4121" s="44">
        <f>SEP!Q122</f>
        <v/>
      </c>
      <c r="S4121" s="46">
        <f>S4120+IF(X4121=0,0,M4121)</f>
        <v/>
      </c>
      <c r="T4121" s="47">
        <f>MAX(T4120,S4121)</f>
        <v/>
      </c>
      <c r="U4121" s="48">
        <f>S4121-T4121</f>
        <v/>
      </c>
      <c r="V4121" s="47">
        <f>IFERROR(SUMIFS(DATABASE!$M$5:$M$6004,DATABASE!$B$5:$B$6004,B4121,DATABASE!$X$5:$X$6004,1),0)</f>
        <v/>
      </c>
      <c r="W4121" s="31">
        <f>IFERROR(COUNTIFS(DATABASE!$B$5:$B$6004,B4121,DATABASE!$X$5:$X$6004,1),0)</f>
        <v/>
      </c>
      <c r="X4121" s="49">
        <f>--AND(ISNUMBER(B4121),C4121&lt;&gt;"",L4121&lt;&gt;"",M4121&lt;&gt;"")</f>
        <v/>
      </c>
    </row>
    <row r="4122" ht="15" customHeight="1" s="111">
      <c r="A4122" s="50" t="inlineStr">
        <is>
          <t>SEP</t>
        </is>
      </c>
      <c r="B4122" s="51">
        <f>SEP!A123</f>
        <v/>
      </c>
      <c r="C4122" s="52">
        <f>SEP!B123</f>
        <v/>
      </c>
      <c r="D4122" s="52">
        <f>SEP!C123</f>
        <v/>
      </c>
      <c r="E4122" s="52">
        <f>SEP!D123</f>
        <v/>
      </c>
      <c r="F4122" s="52">
        <f>SEP!E123</f>
        <v/>
      </c>
      <c r="G4122" s="52">
        <f>SEP!F123</f>
        <v/>
      </c>
      <c r="H4122" s="52">
        <f>SEP!G123</f>
        <v/>
      </c>
      <c r="I4122" s="53">
        <f>SEP!H123</f>
        <v/>
      </c>
      <c r="J4122" s="53">
        <f>SEP!I123</f>
        <v/>
      </c>
      <c r="K4122" s="52">
        <f>SEP!J123</f>
        <v/>
      </c>
      <c r="L4122" s="52">
        <f>SEP!K123</f>
        <v/>
      </c>
      <c r="M4122" s="54">
        <f>SEP!L123</f>
        <v/>
      </c>
      <c r="N4122" s="52">
        <f>SEP!M123</f>
        <v/>
      </c>
      <c r="O4122" s="52">
        <f>SEP!N123</f>
        <v/>
      </c>
      <c r="P4122" s="52">
        <f>SEP!O123</f>
        <v/>
      </c>
      <c r="Q4122" s="52">
        <f>SEP!P123</f>
        <v/>
      </c>
      <c r="R4122" s="52">
        <f>SEP!Q123</f>
        <v/>
      </c>
      <c r="S4122" s="54">
        <f>S4121+IF(X4122=0,0,M4122)</f>
        <v/>
      </c>
      <c r="T4122" s="55">
        <f>MAX(T4121,S4122)</f>
        <v/>
      </c>
      <c r="U4122" s="56">
        <f>S4122-T4122</f>
        <v/>
      </c>
      <c r="V4122" s="55">
        <f>IFERROR(SUMIFS(DATABASE!$M$5:$M$6004,DATABASE!$B$5:$B$6004,B4122,DATABASE!$X$5:$X$6004,1),0)</f>
        <v/>
      </c>
      <c r="W4122" s="57">
        <f>IFERROR(COUNTIFS(DATABASE!$B$5:$B$6004,B4122,DATABASE!$X$5:$X$6004,1),0)</f>
        <v/>
      </c>
      <c r="X4122" s="58">
        <f>--AND(ISNUMBER(B4122),C4122&lt;&gt;"",L4122&lt;&gt;"",M4122&lt;&gt;"")</f>
        <v/>
      </c>
    </row>
    <row r="4123" ht="15" customHeight="1" s="111">
      <c r="A4123" s="42" t="inlineStr">
        <is>
          <t>SEP</t>
        </is>
      </c>
      <c r="B4123" s="43">
        <f>SEP!A124</f>
        <v/>
      </c>
      <c r="C4123" s="44">
        <f>SEP!B124</f>
        <v/>
      </c>
      <c r="D4123" s="44">
        <f>SEP!C124</f>
        <v/>
      </c>
      <c r="E4123" s="44">
        <f>SEP!D124</f>
        <v/>
      </c>
      <c r="F4123" s="44">
        <f>SEP!E124</f>
        <v/>
      </c>
      <c r="G4123" s="44">
        <f>SEP!F124</f>
        <v/>
      </c>
      <c r="H4123" s="44">
        <f>SEP!G124</f>
        <v/>
      </c>
      <c r="I4123" s="45">
        <f>SEP!H124</f>
        <v/>
      </c>
      <c r="J4123" s="45">
        <f>SEP!I124</f>
        <v/>
      </c>
      <c r="K4123" s="44">
        <f>SEP!J124</f>
        <v/>
      </c>
      <c r="L4123" s="44">
        <f>SEP!K124</f>
        <v/>
      </c>
      <c r="M4123" s="46">
        <f>SEP!L124</f>
        <v/>
      </c>
      <c r="N4123" s="44">
        <f>SEP!M124</f>
        <v/>
      </c>
      <c r="O4123" s="44">
        <f>SEP!N124</f>
        <v/>
      </c>
      <c r="P4123" s="44">
        <f>SEP!O124</f>
        <v/>
      </c>
      <c r="Q4123" s="44">
        <f>SEP!P124</f>
        <v/>
      </c>
      <c r="R4123" s="44">
        <f>SEP!Q124</f>
        <v/>
      </c>
      <c r="S4123" s="46">
        <f>S4122+IF(X4123=0,0,M4123)</f>
        <v/>
      </c>
      <c r="T4123" s="47">
        <f>MAX(T4122,S4123)</f>
        <v/>
      </c>
      <c r="U4123" s="48">
        <f>S4123-T4123</f>
        <v/>
      </c>
      <c r="V4123" s="47">
        <f>IFERROR(SUMIFS(DATABASE!$M$5:$M$6004,DATABASE!$B$5:$B$6004,B4123,DATABASE!$X$5:$X$6004,1),0)</f>
        <v/>
      </c>
      <c r="W4123" s="31">
        <f>IFERROR(COUNTIFS(DATABASE!$B$5:$B$6004,B4123,DATABASE!$X$5:$X$6004,1),0)</f>
        <v/>
      </c>
      <c r="X4123" s="49">
        <f>--AND(ISNUMBER(B4123),C4123&lt;&gt;"",L4123&lt;&gt;"",M4123&lt;&gt;"")</f>
        <v/>
      </c>
    </row>
    <row r="4124" ht="15" customHeight="1" s="111">
      <c r="A4124" s="50" t="inlineStr">
        <is>
          <t>SEP</t>
        </is>
      </c>
      <c r="B4124" s="51">
        <f>SEP!A125</f>
        <v/>
      </c>
      <c r="C4124" s="52">
        <f>SEP!B125</f>
        <v/>
      </c>
      <c r="D4124" s="52">
        <f>SEP!C125</f>
        <v/>
      </c>
      <c r="E4124" s="52">
        <f>SEP!D125</f>
        <v/>
      </c>
      <c r="F4124" s="52">
        <f>SEP!E125</f>
        <v/>
      </c>
      <c r="G4124" s="52">
        <f>SEP!F125</f>
        <v/>
      </c>
      <c r="H4124" s="52">
        <f>SEP!G125</f>
        <v/>
      </c>
      <c r="I4124" s="53">
        <f>SEP!H125</f>
        <v/>
      </c>
      <c r="J4124" s="53">
        <f>SEP!I125</f>
        <v/>
      </c>
      <c r="K4124" s="52">
        <f>SEP!J125</f>
        <v/>
      </c>
      <c r="L4124" s="52">
        <f>SEP!K125</f>
        <v/>
      </c>
      <c r="M4124" s="54">
        <f>SEP!L125</f>
        <v/>
      </c>
      <c r="N4124" s="52">
        <f>SEP!M125</f>
        <v/>
      </c>
      <c r="O4124" s="52">
        <f>SEP!N125</f>
        <v/>
      </c>
      <c r="P4124" s="52">
        <f>SEP!O125</f>
        <v/>
      </c>
      <c r="Q4124" s="52">
        <f>SEP!P125</f>
        <v/>
      </c>
      <c r="R4124" s="52">
        <f>SEP!Q125</f>
        <v/>
      </c>
      <c r="S4124" s="54">
        <f>S4123+IF(X4124=0,0,M4124)</f>
        <v/>
      </c>
      <c r="T4124" s="55">
        <f>MAX(T4123,S4124)</f>
        <v/>
      </c>
      <c r="U4124" s="56">
        <f>S4124-T4124</f>
        <v/>
      </c>
      <c r="V4124" s="55">
        <f>IFERROR(SUMIFS(DATABASE!$M$5:$M$6004,DATABASE!$B$5:$B$6004,B4124,DATABASE!$X$5:$X$6004,1),0)</f>
        <v/>
      </c>
      <c r="W4124" s="57">
        <f>IFERROR(COUNTIFS(DATABASE!$B$5:$B$6004,B4124,DATABASE!$X$5:$X$6004,1),0)</f>
        <v/>
      </c>
      <c r="X4124" s="58">
        <f>--AND(ISNUMBER(B4124),C4124&lt;&gt;"",L4124&lt;&gt;"",M4124&lt;&gt;"")</f>
        <v/>
      </c>
    </row>
    <row r="4125" ht="15" customHeight="1" s="111">
      <c r="A4125" s="42" t="inlineStr">
        <is>
          <t>SEP</t>
        </is>
      </c>
      <c r="B4125" s="43">
        <f>SEP!A126</f>
        <v/>
      </c>
      <c r="C4125" s="44">
        <f>SEP!B126</f>
        <v/>
      </c>
      <c r="D4125" s="44">
        <f>SEP!C126</f>
        <v/>
      </c>
      <c r="E4125" s="44">
        <f>SEP!D126</f>
        <v/>
      </c>
      <c r="F4125" s="44">
        <f>SEP!E126</f>
        <v/>
      </c>
      <c r="G4125" s="44">
        <f>SEP!F126</f>
        <v/>
      </c>
      <c r="H4125" s="44">
        <f>SEP!G126</f>
        <v/>
      </c>
      <c r="I4125" s="45">
        <f>SEP!H126</f>
        <v/>
      </c>
      <c r="J4125" s="45">
        <f>SEP!I126</f>
        <v/>
      </c>
      <c r="K4125" s="44">
        <f>SEP!J126</f>
        <v/>
      </c>
      <c r="L4125" s="44">
        <f>SEP!K126</f>
        <v/>
      </c>
      <c r="M4125" s="46">
        <f>SEP!L126</f>
        <v/>
      </c>
      <c r="N4125" s="44">
        <f>SEP!M126</f>
        <v/>
      </c>
      <c r="O4125" s="44">
        <f>SEP!N126</f>
        <v/>
      </c>
      <c r="P4125" s="44">
        <f>SEP!O126</f>
        <v/>
      </c>
      <c r="Q4125" s="44">
        <f>SEP!P126</f>
        <v/>
      </c>
      <c r="R4125" s="44">
        <f>SEP!Q126</f>
        <v/>
      </c>
      <c r="S4125" s="46">
        <f>S4124+IF(X4125=0,0,M4125)</f>
        <v/>
      </c>
      <c r="T4125" s="47">
        <f>MAX(T4124,S4125)</f>
        <v/>
      </c>
      <c r="U4125" s="48">
        <f>S4125-T4125</f>
        <v/>
      </c>
      <c r="V4125" s="47">
        <f>IFERROR(SUMIFS(DATABASE!$M$5:$M$6004,DATABASE!$B$5:$B$6004,B4125,DATABASE!$X$5:$X$6004,1),0)</f>
        <v/>
      </c>
      <c r="W4125" s="31">
        <f>IFERROR(COUNTIFS(DATABASE!$B$5:$B$6004,B4125,DATABASE!$X$5:$X$6004,1),0)</f>
        <v/>
      </c>
      <c r="X4125" s="49">
        <f>--AND(ISNUMBER(B4125),C4125&lt;&gt;"",L4125&lt;&gt;"",M4125&lt;&gt;"")</f>
        <v/>
      </c>
    </row>
    <row r="4126" ht="15" customHeight="1" s="111">
      <c r="A4126" s="50" t="inlineStr">
        <is>
          <t>SEP</t>
        </is>
      </c>
      <c r="B4126" s="51">
        <f>SEP!A127</f>
        <v/>
      </c>
      <c r="C4126" s="52">
        <f>SEP!B127</f>
        <v/>
      </c>
      <c r="D4126" s="52">
        <f>SEP!C127</f>
        <v/>
      </c>
      <c r="E4126" s="52">
        <f>SEP!D127</f>
        <v/>
      </c>
      <c r="F4126" s="52">
        <f>SEP!E127</f>
        <v/>
      </c>
      <c r="G4126" s="52">
        <f>SEP!F127</f>
        <v/>
      </c>
      <c r="H4126" s="52">
        <f>SEP!G127</f>
        <v/>
      </c>
      <c r="I4126" s="53">
        <f>SEP!H127</f>
        <v/>
      </c>
      <c r="J4126" s="53">
        <f>SEP!I127</f>
        <v/>
      </c>
      <c r="K4126" s="52">
        <f>SEP!J127</f>
        <v/>
      </c>
      <c r="L4126" s="52">
        <f>SEP!K127</f>
        <v/>
      </c>
      <c r="M4126" s="54">
        <f>SEP!L127</f>
        <v/>
      </c>
      <c r="N4126" s="52">
        <f>SEP!M127</f>
        <v/>
      </c>
      <c r="O4126" s="52">
        <f>SEP!N127</f>
        <v/>
      </c>
      <c r="P4126" s="52">
        <f>SEP!O127</f>
        <v/>
      </c>
      <c r="Q4126" s="52">
        <f>SEP!P127</f>
        <v/>
      </c>
      <c r="R4126" s="52">
        <f>SEP!Q127</f>
        <v/>
      </c>
      <c r="S4126" s="54">
        <f>S4125+IF(X4126=0,0,M4126)</f>
        <v/>
      </c>
      <c r="T4126" s="55">
        <f>MAX(T4125,S4126)</f>
        <v/>
      </c>
      <c r="U4126" s="56">
        <f>S4126-T4126</f>
        <v/>
      </c>
      <c r="V4126" s="55">
        <f>IFERROR(SUMIFS(DATABASE!$M$5:$M$6004,DATABASE!$B$5:$B$6004,B4126,DATABASE!$X$5:$X$6004,1),0)</f>
        <v/>
      </c>
      <c r="W4126" s="57">
        <f>IFERROR(COUNTIFS(DATABASE!$B$5:$B$6004,B4126,DATABASE!$X$5:$X$6004,1),0)</f>
        <v/>
      </c>
      <c r="X4126" s="58">
        <f>--AND(ISNUMBER(B4126),C4126&lt;&gt;"",L4126&lt;&gt;"",M4126&lt;&gt;"")</f>
        <v/>
      </c>
    </row>
    <row r="4127" ht="15" customHeight="1" s="111">
      <c r="A4127" s="42" t="inlineStr">
        <is>
          <t>SEP</t>
        </is>
      </c>
      <c r="B4127" s="43">
        <f>SEP!A128</f>
        <v/>
      </c>
      <c r="C4127" s="44">
        <f>SEP!B128</f>
        <v/>
      </c>
      <c r="D4127" s="44">
        <f>SEP!C128</f>
        <v/>
      </c>
      <c r="E4127" s="44">
        <f>SEP!D128</f>
        <v/>
      </c>
      <c r="F4127" s="44">
        <f>SEP!E128</f>
        <v/>
      </c>
      <c r="G4127" s="44">
        <f>SEP!F128</f>
        <v/>
      </c>
      <c r="H4127" s="44">
        <f>SEP!G128</f>
        <v/>
      </c>
      <c r="I4127" s="45">
        <f>SEP!H128</f>
        <v/>
      </c>
      <c r="J4127" s="45">
        <f>SEP!I128</f>
        <v/>
      </c>
      <c r="K4127" s="44">
        <f>SEP!J128</f>
        <v/>
      </c>
      <c r="L4127" s="44">
        <f>SEP!K128</f>
        <v/>
      </c>
      <c r="M4127" s="46">
        <f>SEP!L128</f>
        <v/>
      </c>
      <c r="N4127" s="44">
        <f>SEP!M128</f>
        <v/>
      </c>
      <c r="O4127" s="44">
        <f>SEP!N128</f>
        <v/>
      </c>
      <c r="P4127" s="44">
        <f>SEP!O128</f>
        <v/>
      </c>
      <c r="Q4127" s="44">
        <f>SEP!P128</f>
        <v/>
      </c>
      <c r="R4127" s="44">
        <f>SEP!Q128</f>
        <v/>
      </c>
      <c r="S4127" s="46">
        <f>S4126+IF(X4127=0,0,M4127)</f>
        <v/>
      </c>
      <c r="T4127" s="47">
        <f>MAX(T4126,S4127)</f>
        <v/>
      </c>
      <c r="U4127" s="48">
        <f>S4127-T4127</f>
        <v/>
      </c>
      <c r="V4127" s="47">
        <f>IFERROR(SUMIFS(DATABASE!$M$5:$M$6004,DATABASE!$B$5:$B$6004,B4127,DATABASE!$X$5:$X$6004,1),0)</f>
        <v/>
      </c>
      <c r="W4127" s="31">
        <f>IFERROR(COUNTIFS(DATABASE!$B$5:$B$6004,B4127,DATABASE!$X$5:$X$6004,1),0)</f>
        <v/>
      </c>
      <c r="X4127" s="49">
        <f>--AND(ISNUMBER(B4127),C4127&lt;&gt;"",L4127&lt;&gt;"",M4127&lt;&gt;"")</f>
        <v/>
      </c>
    </row>
    <row r="4128" ht="15" customHeight="1" s="111">
      <c r="A4128" s="50" t="inlineStr">
        <is>
          <t>SEP</t>
        </is>
      </c>
      <c r="B4128" s="51">
        <f>SEP!A129</f>
        <v/>
      </c>
      <c r="C4128" s="52">
        <f>SEP!B129</f>
        <v/>
      </c>
      <c r="D4128" s="52">
        <f>SEP!C129</f>
        <v/>
      </c>
      <c r="E4128" s="52">
        <f>SEP!D129</f>
        <v/>
      </c>
      <c r="F4128" s="52">
        <f>SEP!E129</f>
        <v/>
      </c>
      <c r="G4128" s="52">
        <f>SEP!F129</f>
        <v/>
      </c>
      <c r="H4128" s="52">
        <f>SEP!G129</f>
        <v/>
      </c>
      <c r="I4128" s="53">
        <f>SEP!H129</f>
        <v/>
      </c>
      <c r="J4128" s="53">
        <f>SEP!I129</f>
        <v/>
      </c>
      <c r="K4128" s="52">
        <f>SEP!J129</f>
        <v/>
      </c>
      <c r="L4128" s="52">
        <f>SEP!K129</f>
        <v/>
      </c>
      <c r="M4128" s="54">
        <f>SEP!L129</f>
        <v/>
      </c>
      <c r="N4128" s="52">
        <f>SEP!M129</f>
        <v/>
      </c>
      <c r="O4128" s="52">
        <f>SEP!N129</f>
        <v/>
      </c>
      <c r="P4128" s="52">
        <f>SEP!O129</f>
        <v/>
      </c>
      <c r="Q4128" s="52">
        <f>SEP!P129</f>
        <v/>
      </c>
      <c r="R4128" s="52">
        <f>SEP!Q129</f>
        <v/>
      </c>
      <c r="S4128" s="54">
        <f>S4127+IF(X4128=0,0,M4128)</f>
        <v/>
      </c>
      <c r="T4128" s="55">
        <f>MAX(T4127,S4128)</f>
        <v/>
      </c>
      <c r="U4128" s="56">
        <f>S4128-T4128</f>
        <v/>
      </c>
      <c r="V4128" s="55">
        <f>IFERROR(SUMIFS(DATABASE!$M$5:$M$6004,DATABASE!$B$5:$B$6004,B4128,DATABASE!$X$5:$X$6004,1),0)</f>
        <v/>
      </c>
      <c r="W4128" s="57">
        <f>IFERROR(COUNTIFS(DATABASE!$B$5:$B$6004,B4128,DATABASE!$X$5:$X$6004,1),0)</f>
        <v/>
      </c>
      <c r="X4128" s="58">
        <f>--AND(ISNUMBER(B4128),C4128&lt;&gt;"",L4128&lt;&gt;"",M4128&lt;&gt;"")</f>
        <v/>
      </c>
    </row>
    <row r="4129" ht="15" customHeight="1" s="111">
      <c r="A4129" s="42" t="inlineStr">
        <is>
          <t>SEP</t>
        </is>
      </c>
      <c r="B4129" s="43">
        <f>SEP!A130</f>
        <v/>
      </c>
      <c r="C4129" s="44">
        <f>SEP!B130</f>
        <v/>
      </c>
      <c r="D4129" s="44">
        <f>SEP!C130</f>
        <v/>
      </c>
      <c r="E4129" s="44">
        <f>SEP!D130</f>
        <v/>
      </c>
      <c r="F4129" s="44">
        <f>SEP!E130</f>
        <v/>
      </c>
      <c r="G4129" s="44">
        <f>SEP!F130</f>
        <v/>
      </c>
      <c r="H4129" s="44">
        <f>SEP!G130</f>
        <v/>
      </c>
      <c r="I4129" s="45">
        <f>SEP!H130</f>
        <v/>
      </c>
      <c r="J4129" s="45">
        <f>SEP!I130</f>
        <v/>
      </c>
      <c r="K4129" s="44">
        <f>SEP!J130</f>
        <v/>
      </c>
      <c r="L4129" s="44">
        <f>SEP!K130</f>
        <v/>
      </c>
      <c r="M4129" s="46">
        <f>SEP!L130</f>
        <v/>
      </c>
      <c r="N4129" s="44">
        <f>SEP!M130</f>
        <v/>
      </c>
      <c r="O4129" s="44">
        <f>SEP!N130</f>
        <v/>
      </c>
      <c r="P4129" s="44">
        <f>SEP!O130</f>
        <v/>
      </c>
      <c r="Q4129" s="44">
        <f>SEP!P130</f>
        <v/>
      </c>
      <c r="R4129" s="44">
        <f>SEP!Q130</f>
        <v/>
      </c>
      <c r="S4129" s="46">
        <f>S4128+IF(X4129=0,0,M4129)</f>
        <v/>
      </c>
      <c r="T4129" s="47">
        <f>MAX(T4128,S4129)</f>
        <v/>
      </c>
      <c r="U4129" s="48">
        <f>S4129-T4129</f>
        <v/>
      </c>
      <c r="V4129" s="47">
        <f>IFERROR(SUMIFS(DATABASE!$M$5:$M$6004,DATABASE!$B$5:$B$6004,B4129,DATABASE!$X$5:$X$6004,1),0)</f>
        <v/>
      </c>
      <c r="W4129" s="31">
        <f>IFERROR(COUNTIFS(DATABASE!$B$5:$B$6004,B4129,DATABASE!$X$5:$X$6004,1),0)</f>
        <v/>
      </c>
      <c r="X4129" s="49">
        <f>--AND(ISNUMBER(B4129),C4129&lt;&gt;"",L4129&lt;&gt;"",M4129&lt;&gt;"")</f>
        <v/>
      </c>
    </row>
    <row r="4130" ht="15" customHeight="1" s="111">
      <c r="A4130" s="50" t="inlineStr">
        <is>
          <t>SEP</t>
        </is>
      </c>
      <c r="B4130" s="51">
        <f>SEP!A131</f>
        <v/>
      </c>
      <c r="C4130" s="52">
        <f>SEP!B131</f>
        <v/>
      </c>
      <c r="D4130" s="52">
        <f>SEP!C131</f>
        <v/>
      </c>
      <c r="E4130" s="52">
        <f>SEP!D131</f>
        <v/>
      </c>
      <c r="F4130" s="52">
        <f>SEP!E131</f>
        <v/>
      </c>
      <c r="G4130" s="52">
        <f>SEP!F131</f>
        <v/>
      </c>
      <c r="H4130" s="52">
        <f>SEP!G131</f>
        <v/>
      </c>
      <c r="I4130" s="53">
        <f>SEP!H131</f>
        <v/>
      </c>
      <c r="J4130" s="53">
        <f>SEP!I131</f>
        <v/>
      </c>
      <c r="K4130" s="52">
        <f>SEP!J131</f>
        <v/>
      </c>
      <c r="L4130" s="52">
        <f>SEP!K131</f>
        <v/>
      </c>
      <c r="M4130" s="54">
        <f>SEP!L131</f>
        <v/>
      </c>
      <c r="N4130" s="52">
        <f>SEP!M131</f>
        <v/>
      </c>
      <c r="O4130" s="52">
        <f>SEP!N131</f>
        <v/>
      </c>
      <c r="P4130" s="52">
        <f>SEP!O131</f>
        <v/>
      </c>
      <c r="Q4130" s="52">
        <f>SEP!P131</f>
        <v/>
      </c>
      <c r="R4130" s="52">
        <f>SEP!Q131</f>
        <v/>
      </c>
      <c r="S4130" s="54">
        <f>S4129+IF(X4130=0,0,M4130)</f>
        <v/>
      </c>
      <c r="T4130" s="55">
        <f>MAX(T4129,S4130)</f>
        <v/>
      </c>
      <c r="U4130" s="56">
        <f>S4130-T4130</f>
        <v/>
      </c>
      <c r="V4130" s="55">
        <f>IFERROR(SUMIFS(DATABASE!$M$5:$M$6004,DATABASE!$B$5:$B$6004,B4130,DATABASE!$X$5:$X$6004,1),0)</f>
        <v/>
      </c>
      <c r="W4130" s="57">
        <f>IFERROR(COUNTIFS(DATABASE!$B$5:$B$6004,B4130,DATABASE!$X$5:$X$6004,1),0)</f>
        <v/>
      </c>
      <c r="X4130" s="58">
        <f>--AND(ISNUMBER(B4130),C4130&lt;&gt;"",L4130&lt;&gt;"",M4130&lt;&gt;"")</f>
        <v/>
      </c>
    </row>
    <row r="4131" ht="15" customHeight="1" s="111">
      <c r="A4131" s="42" t="inlineStr">
        <is>
          <t>SEP</t>
        </is>
      </c>
      <c r="B4131" s="43">
        <f>SEP!A132</f>
        <v/>
      </c>
      <c r="C4131" s="44">
        <f>SEP!B132</f>
        <v/>
      </c>
      <c r="D4131" s="44">
        <f>SEP!C132</f>
        <v/>
      </c>
      <c r="E4131" s="44">
        <f>SEP!D132</f>
        <v/>
      </c>
      <c r="F4131" s="44">
        <f>SEP!E132</f>
        <v/>
      </c>
      <c r="G4131" s="44">
        <f>SEP!F132</f>
        <v/>
      </c>
      <c r="H4131" s="44">
        <f>SEP!G132</f>
        <v/>
      </c>
      <c r="I4131" s="45">
        <f>SEP!H132</f>
        <v/>
      </c>
      <c r="J4131" s="45">
        <f>SEP!I132</f>
        <v/>
      </c>
      <c r="K4131" s="44">
        <f>SEP!J132</f>
        <v/>
      </c>
      <c r="L4131" s="44">
        <f>SEP!K132</f>
        <v/>
      </c>
      <c r="M4131" s="46">
        <f>SEP!L132</f>
        <v/>
      </c>
      <c r="N4131" s="44">
        <f>SEP!M132</f>
        <v/>
      </c>
      <c r="O4131" s="44">
        <f>SEP!N132</f>
        <v/>
      </c>
      <c r="P4131" s="44">
        <f>SEP!O132</f>
        <v/>
      </c>
      <c r="Q4131" s="44">
        <f>SEP!P132</f>
        <v/>
      </c>
      <c r="R4131" s="44">
        <f>SEP!Q132</f>
        <v/>
      </c>
      <c r="S4131" s="46">
        <f>S4130+IF(X4131=0,0,M4131)</f>
        <v/>
      </c>
      <c r="T4131" s="47">
        <f>MAX(T4130,S4131)</f>
        <v/>
      </c>
      <c r="U4131" s="48">
        <f>S4131-T4131</f>
        <v/>
      </c>
      <c r="V4131" s="47">
        <f>IFERROR(SUMIFS(DATABASE!$M$5:$M$6004,DATABASE!$B$5:$B$6004,B4131,DATABASE!$X$5:$X$6004,1),0)</f>
        <v/>
      </c>
      <c r="W4131" s="31">
        <f>IFERROR(COUNTIFS(DATABASE!$B$5:$B$6004,B4131,DATABASE!$X$5:$X$6004,1),0)</f>
        <v/>
      </c>
      <c r="X4131" s="49">
        <f>--AND(ISNUMBER(B4131),C4131&lt;&gt;"",L4131&lt;&gt;"",M4131&lt;&gt;"")</f>
        <v/>
      </c>
    </row>
    <row r="4132" ht="15" customHeight="1" s="111">
      <c r="A4132" s="50" t="inlineStr">
        <is>
          <t>SEP</t>
        </is>
      </c>
      <c r="B4132" s="51">
        <f>SEP!A133</f>
        <v/>
      </c>
      <c r="C4132" s="52">
        <f>SEP!B133</f>
        <v/>
      </c>
      <c r="D4132" s="52">
        <f>SEP!C133</f>
        <v/>
      </c>
      <c r="E4132" s="52">
        <f>SEP!D133</f>
        <v/>
      </c>
      <c r="F4132" s="52">
        <f>SEP!E133</f>
        <v/>
      </c>
      <c r="G4132" s="52">
        <f>SEP!F133</f>
        <v/>
      </c>
      <c r="H4132" s="52">
        <f>SEP!G133</f>
        <v/>
      </c>
      <c r="I4132" s="53">
        <f>SEP!H133</f>
        <v/>
      </c>
      <c r="J4132" s="53">
        <f>SEP!I133</f>
        <v/>
      </c>
      <c r="K4132" s="52">
        <f>SEP!J133</f>
        <v/>
      </c>
      <c r="L4132" s="52">
        <f>SEP!K133</f>
        <v/>
      </c>
      <c r="M4132" s="54">
        <f>SEP!L133</f>
        <v/>
      </c>
      <c r="N4132" s="52">
        <f>SEP!M133</f>
        <v/>
      </c>
      <c r="O4132" s="52">
        <f>SEP!N133</f>
        <v/>
      </c>
      <c r="P4132" s="52">
        <f>SEP!O133</f>
        <v/>
      </c>
      <c r="Q4132" s="52">
        <f>SEP!P133</f>
        <v/>
      </c>
      <c r="R4132" s="52">
        <f>SEP!Q133</f>
        <v/>
      </c>
      <c r="S4132" s="54">
        <f>S4131+IF(X4132=0,0,M4132)</f>
        <v/>
      </c>
      <c r="T4132" s="55">
        <f>MAX(T4131,S4132)</f>
        <v/>
      </c>
      <c r="U4132" s="56">
        <f>S4132-T4132</f>
        <v/>
      </c>
      <c r="V4132" s="55">
        <f>IFERROR(SUMIFS(DATABASE!$M$5:$M$6004,DATABASE!$B$5:$B$6004,B4132,DATABASE!$X$5:$X$6004,1),0)</f>
        <v/>
      </c>
      <c r="W4132" s="57">
        <f>IFERROR(COUNTIFS(DATABASE!$B$5:$B$6004,B4132,DATABASE!$X$5:$X$6004,1),0)</f>
        <v/>
      </c>
      <c r="X4132" s="58">
        <f>--AND(ISNUMBER(B4132),C4132&lt;&gt;"",L4132&lt;&gt;"",M4132&lt;&gt;"")</f>
        <v/>
      </c>
    </row>
    <row r="4133" ht="15" customHeight="1" s="111">
      <c r="A4133" s="42" t="inlineStr">
        <is>
          <t>SEP</t>
        </is>
      </c>
      <c r="B4133" s="43">
        <f>SEP!A134</f>
        <v/>
      </c>
      <c r="C4133" s="44">
        <f>SEP!B134</f>
        <v/>
      </c>
      <c r="D4133" s="44">
        <f>SEP!C134</f>
        <v/>
      </c>
      <c r="E4133" s="44">
        <f>SEP!D134</f>
        <v/>
      </c>
      <c r="F4133" s="44">
        <f>SEP!E134</f>
        <v/>
      </c>
      <c r="G4133" s="44">
        <f>SEP!F134</f>
        <v/>
      </c>
      <c r="H4133" s="44">
        <f>SEP!G134</f>
        <v/>
      </c>
      <c r="I4133" s="45">
        <f>SEP!H134</f>
        <v/>
      </c>
      <c r="J4133" s="45">
        <f>SEP!I134</f>
        <v/>
      </c>
      <c r="K4133" s="44">
        <f>SEP!J134</f>
        <v/>
      </c>
      <c r="L4133" s="44">
        <f>SEP!K134</f>
        <v/>
      </c>
      <c r="M4133" s="46">
        <f>SEP!L134</f>
        <v/>
      </c>
      <c r="N4133" s="44">
        <f>SEP!M134</f>
        <v/>
      </c>
      <c r="O4133" s="44">
        <f>SEP!N134</f>
        <v/>
      </c>
      <c r="P4133" s="44">
        <f>SEP!O134</f>
        <v/>
      </c>
      <c r="Q4133" s="44">
        <f>SEP!P134</f>
        <v/>
      </c>
      <c r="R4133" s="44">
        <f>SEP!Q134</f>
        <v/>
      </c>
      <c r="S4133" s="46">
        <f>S4132+IF(X4133=0,0,M4133)</f>
        <v/>
      </c>
      <c r="T4133" s="47">
        <f>MAX(T4132,S4133)</f>
        <v/>
      </c>
      <c r="U4133" s="48">
        <f>S4133-T4133</f>
        <v/>
      </c>
      <c r="V4133" s="47">
        <f>IFERROR(SUMIFS(DATABASE!$M$5:$M$6004,DATABASE!$B$5:$B$6004,B4133,DATABASE!$X$5:$X$6004,1),0)</f>
        <v/>
      </c>
      <c r="W4133" s="31">
        <f>IFERROR(COUNTIFS(DATABASE!$B$5:$B$6004,B4133,DATABASE!$X$5:$X$6004,1),0)</f>
        <v/>
      </c>
      <c r="X4133" s="49">
        <f>--AND(ISNUMBER(B4133),C4133&lt;&gt;"",L4133&lt;&gt;"",M4133&lt;&gt;"")</f>
        <v/>
      </c>
    </row>
    <row r="4134" ht="15" customHeight="1" s="111">
      <c r="A4134" s="50" t="inlineStr">
        <is>
          <t>SEP</t>
        </is>
      </c>
      <c r="B4134" s="51">
        <f>SEP!A135</f>
        <v/>
      </c>
      <c r="C4134" s="52">
        <f>SEP!B135</f>
        <v/>
      </c>
      <c r="D4134" s="52">
        <f>SEP!C135</f>
        <v/>
      </c>
      <c r="E4134" s="52">
        <f>SEP!D135</f>
        <v/>
      </c>
      <c r="F4134" s="52">
        <f>SEP!E135</f>
        <v/>
      </c>
      <c r="G4134" s="52">
        <f>SEP!F135</f>
        <v/>
      </c>
      <c r="H4134" s="52">
        <f>SEP!G135</f>
        <v/>
      </c>
      <c r="I4134" s="53">
        <f>SEP!H135</f>
        <v/>
      </c>
      <c r="J4134" s="53">
        <f>SEP!I135</f>
        <v/>
      </c>
      <c r="K4134" s="52">
        <f>SEP!J135</f>
        <v/>
      </c>
      <c r="L4134" s="52">
        <f>SEP!K135</f>
        <v/>
      </c>
      <c r="M4134" s="54">
        <f>SEP!L135</f>
        <v/>
      </c>
      <c r="N4134" s="52">
        <f>SEP!M135</f>
        <v/>
      </c>
      <c r="O4134" s="52">
        <f>SEP!N135</f>
        <v/>
      </c>
      <c r="P4134" s="52">
        <f>SEP!O135</f>
        <v/>
      </c>
      <c r="Q4134" s="52">
        <f>SEP!P135</f>
        <v/>
      </c>
      <c r="R4134" s="52">
        <f>SEP!Q135</f>
        <v/>
      </c>
      <c r="S4134" s="54">
        <f>S4133+IF(X4134=0,0,M4134)</f>
        <v/>
      </c>
      <c r="T4134" s="55">
        <f>MAX(T4133,S4134)</f>
        <v/>
      </c>
      <c r="U4134" s="56">
        <f>S4134-T4134</f>
        <v/>
      </c>
      <c r="V4134" s="55">
        <f>IFERROR(SUMIFS(DATABASE!$M$5:$M$6004,DATABASE!$B$5:$B$6004,B4134,DATABASE!$X$5:$X$6004,1),0)</f>
        <v/>
      </c>
      <c r="W4134" s="57">
        <f>IFERROR(COUNTIFS(DATABASE!$B$5:$B$6004,B4134,DATABASE!$X$5:$X$6004,1),0)</f>
        <v/>
      </c>
      <c r="X4134" s="58">
        <f>--AND(ISNUMBER(B4134),C4134&lt;&gt;"",L4134&lt;&gt;"",M4134&lt;&gt;"")</f>
        <v/>
      </c>
    </row>
    <row r="4135" ht="15" customHeight="1" s="111">
      <c r="A4135" s="42" t="inlineStr">
        <is>
          <t>SEP</t>
        </is>
      </c>
      <c r="B4135" s="43">
        <f>SEP!A136</f>
        <v/>
      </c>
      <c r="C4135" s="44">
        <f>SEP!B136</f>
        <v/>
      </c>
      <c r="D4135" s="44">
        <f>SEP!C136</f>
        <v/>
      </c>
      <c r="E4135" s="44">
        <f>SEP!D136</f>
        <v/>
      </c>
      <c r="F4135" s="44">
        <f>SEP!E136</f>
        <v/>
      </c>
      <c r="G4135" s="44">
        <f>SEP!F136</f>
        <v/>
      </c>
      <c r="H4135" s="44">
        <f>SEP!G136</f>
        <v/>
      </c>
      <c r="I4135" s="45">
        <f>SEP!H136</f>
        <v/>
      </c>
      <c r="J4135" s="45">
        <f>SEP!I136</f>
        <v/>
      </c>
      <c r="K4135" s="44">
        <f>SEP!J136</f>
        <v/>
      </c>
      <c r="L4135" s="44">
        <f>SEP!K136</f>
        <v/>
      </c>
      <c r="M4135" s="46">
        <f>SEP!L136</f>
        <v/>
      </c>
      <c r="N4135" s="44">
        <f>SEP!M136</f>
        <v/>
      </c>
      <c r="O4135" s="44">
        <f>SEP!N136</f>
        <v/>
      </c>
      <c r="P4135" s="44">
        <f>SEP!O136</f>
        <v/>
      </c>
      <c r="Q4135" s="44">
        <f>SEP!P136</f>
        <v/>
      </c>
      <c r="R4135" s="44">
        <f>SEP!Q136</f>
        <v/>
      </c>
      <c r="S4135" s="46">
        <f>S4134+IF(X4135=0,0,M4135)</f>
        <v/>
      </c>
      <c r="T4135" s="47">
        <f>MAX(T4134,S4135)</f>
        <v/>
      </c>
      <c r="U4135" s="48">
        <f>S4135-T4135</f>
        <v/>
      </c>
      <c r="V4135" s="47">
        <f>IFERROR(SUMIFS(DATABASE!$M$5:$M$6004,DATABASE!$B$5:$B$6004,B4135,DATABASE!$X$5:$X$6004,1),0)</f>
        <v/>
      </c>
      <c r="W4135" s="31">
        <f>IFERROR(COUNTIFS(DATABASE!$B$5:$B$6004,B4135,DATABASE!$X$5:$X$6004,1),0)</f>
        <v/>
      </c>
      <c r="X4135" s="49">
        <f>--AND(ISNUMBER(B4135),C4135&lt;&gt;"",L4135&lt;&gt;"",M4135&lt;&gt;"")</f>
        <v/>
      </c>
    </row>
    <row r="4136" ht="15" customHeight="1" s="111">
      <c r="A4136" s="50" t="inlineStr">
        <is>
          <t>SEP</t>
        </is>
      </c>
      <c r="B4136" s="51">
        <f>SEP!A137</f>
        <v/>
      </c>
      <c r="C4136" s="52">
        <f>SEP!B137</f>
        <v/>
      </c>
      <c r="D4136" s="52">
        <f>SEP!C137</f>
        <v/>
      </c>
      <c r="E4136" s="52">
        <f>SEP!D137</f>
        <v/>
      </c>
      <c r="F4136" s="52">
        <f>SEP!E137</f>
        <v/>
      </c>
      <c r="G4136" s="52">
        <f>SEP!F137</f>
        <v/>
      </c>
      <c r="H4136" s="52">
        <f>SEP!G137</f>
        <v/>
      </c>
      <c r="I4136" s="53">
        <f>SEP!H137</f>
        <v/>
      </c>
      <c r="J4136" s="53">
        <f>SEP!I137</f>
        <v/>
      </c>
      <c r="K4136" s="52">
        <f>SEP!J137</f>
        <v/>
      </c>
      <c r="L4136" s="52">
        <f>SEP!K137</f>
        <v/>
      </c>
      <c r="M4136" s="54">
        <f>SEP!L137</f>
        <v/>
      </c>
      <c r="N4136" s="52">
        <f>SEP!M137</f>
        <v/>
      </c>
      <c r="O4136" s="52">
        <f>SEP!N137</f>
        <v/>
      </c>
      <c r="P4136" s="52">
        <f>SEP!O137</f>
        <v/>
      </c>
      <c r="Q4136" s="52">
        <f>SEP!P137</f>
        <v/>
      </c>
      <c r="R4136" s="52">
        <f>SEP!Q137</f>
        <v/>
      </c>
      <c r="S4136" s="54">
        <f>S4135+IF(X4136=0,0,M4136)</f>
        <v/>
      </c>
      <c r="T4136" s="55">
        <f>MAX(T4135,S4136)</f>
        <v/>
      </c>
      <c r="U4136" s="56">
        <f>S4136-T4136</f>
        <v/>
      </c>
      <c r="V4136" s="55">
        <f>IFERROR(SUMIFS(DATABASE!$M$5:$M$6004,DATABASE!$B$5:$B$6004,B4136,DATABASE!$X$5:$X$6004,1),0)</f>
        <v/>
      </c>
      <c r="W4136" s="57">
        <f>IFERROR(COUNTIFS(DATABASE!$B$5:$B$6004,B4136,DATABASE!$X$5:$X$6004,1),0)</f>
        <v/>
      </c>
      <c r="X4136" s="58">
        <f>--AND(ISNUMBER(B4136),C4136&lt;&gt;"",L4136&lt;&gt;"",M4136&lt;&gt;"")</f>
        <v/>
      </c>
    </row>
    <row r="4137" ht="15" customHeight="1" s="111">
      <c r="A4137" s="42" t="inlineStr">
        <is>
          <t>SEP</t>
        </is>
      </c>
      <c r="B4137" s="43">
        <f>SEP!A138</f>
        <v/>
      </c>
      <c r="C4137" s="44">
        <f>SEP!B138</f>
        <v/>
      </c>
      <c r="D4137" s="44">
        <f>SEP!C138</f>
        <v/>
      </c>
      <c r="E4137" s="44">
        <f>SEP!D138</f>
        <v/>
      </c>
      <c r="F4137" s="44">
        <f>SEP!E138</f>
        <v/>
      </c>
      <c r="G4137" s="44">
        <f>SEP!F138</f>
        <v/>
      </c>
      <c r="H4137" s="44">
        <f>SEP!G138</f>
        <v/>
      </c>
      <c r="I4137" s="45">
        <f>SEP!H138</f>
        <v/>
      </c>
      <c r="J4137" s="45">
        <f>SEP!I138</f>
        <v/>
      </c>
      <c r="K4137" s="44">
        <f>SEP!J138</f>
        <v/>
      </c>
      <c r="L4137" s="44">
        <f>SEP!K138</f>
        <v/>
      </c>
      <c r="M4137" s="46">
        <f>SEP!L138</f>
        <v/>
      </c>
      <c r="N4137" s="44">
        <f>SEP!M138</f>
        <v/>
      </c>
      <c r="O4137" s="44">
        <f>SEP!N138</f>
        <v/>
      </c>
      <c r="P4137" s="44">
        <f>SEP!O138</f>
        <v/>
      </c>
      <c r="Q4137" s="44">
        <f>SEP!P138</f>
        <v/>
      </c>
      <c r="R4137" s="44">
        <f>SEP!Q138</f>
        <v/>
      </c>
      <c r="S4137" s="46">
        <f>S4136+IF(X4137=0,0,M4137)</f>
        <v/>
      </c>
      <c r="T4137" s="47">
        <f>MAX(T4136,S4137)</f>
        <v/>
      </c>
      <c r="U4137" s="48">
        <f>S4137-T4137</f>
        <v/>
      </c>
      <c r="V4137" s="47">
        <f>IFERROR(SUMIFS(DATABASE!$M$5:$M$6004,DATABASE!$B$5:$B$6004,B4137,DATABASE!$X$5:$X$6004,1),0)</f>
        <v/>
      </c>
      <c r="W4137" s="31">
        <f>IFERROR(COUNTIFS(DATABASE!$B$5:$B$6004,B4137,DATABASE!$X$5:$X$6004,1),0)</f>
        <v/>
      </c>
      <c r="X4137" s="49">
        <f>--AND(ISNUMBER(B4137),C4137&lt;&gt;"",L4137&lt;&gt;"",M4137&lt;&gt;"")</f>
        <v/>
      </c>
    </row>
    <row r="4138" ht="15" customHeight="1" s="111">
      <c r="A4138" s="50" t="inlineStr">
        <is>
          <t>SEP</t>
        </is>
      </c>
      <c r="B4138" s="51">
        <f>SEP!A139</f>
        <v/>
      </c>
      <c r="C4138" s="52">
        <f>SEP!B139</f>
        <v/>
      </c>
      <c r="D4138" s="52">
        <f>SEP!C139</f>
        <v/>
      </c>
      <c r="E4138" s="52">
        <f>SEP!D139</f>
        <v/>
      </c>
      <c r="F4138" s="52">
        <f>SEP!E139</f>
        <v/>
      </c>
      <c r="G4138" s="52">
        <f>SEP!F139</f>
        <v/>
      </c>
      <c r="H4138" s="52">
        <f>SEP!G139</f>
        <v/>
      </c>
      <c r="I4138" s="53">
        <f>SEP!H139</f>
        <v/>
      </c>
      <c r="J4138" s="53">
        <f>SEP!I139</f>
        <v/>
      </c>
      <c r="K4138" s="52">
        <f>SEP!J139</f>
        <v/>
      </c>
      <c r="L4138" s="52">
        <f>SEP!K139</f>
        <v/>
      </c>
      <c r="M4138" s="54">
        <f>SEP!L139</f>
        <v/>
      </c>
      <c r="N4138" s="52">
        <f>SEP!M139</f>
        <v/>
      </c>
      <c r="O4138" s="52">
        <f>SEP!N139</f>
        <v/>
      </c>
      <c r="P4138" s="52">
        <f>SEP!O139</f>
        <v/>
      </c>
      <c r="Q4138" s="52">
        <f>SEP!P139</f>
        <v/>
      </c>
      <c r="R4138" s="52">
        <f>SEP!Q139</f>
        <v/>
      </c>
      <c r="S4138" s="54">
        <f>S4137+IF(X4138=0,0,M4138)</f>
        <v/>
      </c>
      <c r="T4138" s="55">
        <f>MAX(T4137,S4138)</f>
        <v/>
      </c>
      <c r="U4138" s="56">
        <f>S4138-T4138</f>
        <v/>
      </c>
      <c r="V4138" s="55">
        <f>IFERROR(SUMIFS(DATABASE!$M$5:$M$6004,DATABASE!$B$5:$B$6004,B4138,DATABASE!$X$5:$X$6004,1),0)</f>
        <v/>
      </c>
      <c r="W4138" s="57">
        <f>IFERROR(COUNTIFS(DATABASE!$B$5:$B$6004,B4138,DATABASE!$X$5:$X$6004,1),0)</f>
        <v/>
      </c>
      <c r="X4138" s="58">
        <f>--AND(ISNUMBER(B4138),C4138&lt;&gt;"",L4138&lt;&gt;"",M4138&lt;&gt;"")</f>
        <v/>
      </c>
    </row>
    <row r="4139" ht="15" customHeight="1" s="111">
      <c r="A4139" s="42" t="inlineStr">
        <is>
          <t>SEP</t>
        </is>
      </c>
      <c r="B4139" s="43">
        <f>SEP!A140</f>
        <v/>
      </c>
      <c r="C4139" s="44">
        <f>SEP!B140</f>
        <v/>
      </c>
      <c r="D4139" s="44">
        <f>SEP!C140</f>
        <v/>
      </c>
      <c r="E4139" s="44">
        <f>SEP!D140</f>
        <v/>
      </c>
      <c r="F4139" s="44">
        <f>SEP!E140</f>
        <v/>
      </c>
      <c r="G4139" s="44">
        <f>SEP!F140</f>
        <v/>
      </c>
      <c r="H4139" s="44">
        <f>SEP!G140</f>
        <v/>
      </c>
      <c r="I4139" s="45">
        <f>SEP!H140</f>
        <v/>
      </c>
      <c r="J4139" s="45">
        <f>SEP!I140</f>
        <v/>
      </c>
      <c r="K4139" s="44">
        <f>SEP!J140</f>
        <v/>
      </c>
      <c r="L4139" s="44">
        <f>SEP!K140</f>
        <v/>
      </c>
      <c r="M4139" s="46">
        <f>SEP!L140</f>
        <v/>
      </c>
      <c r="N4139" s="44">
        <f>SEP!M140</f>
        <v/>
      </c>
      <c r="O4139" s="44">
        <f>SEP!N140</f>
        <v/>
      </c>
      <c r="P4139" s="44">
        <f>SEP!O140</f>
        <v/>
      </c>
      <c r="Q4139" s="44">
        <f>SEP!P140</f>
        <v/>
      </c>
      <c r="R4139" s="44">
        <f>SEP!Q140</f>
        <v/>
      </c>
      <c r="S4139" s="46">
        <f>S4138+IF(X4139=0,0,M4139)</f>
        <v/>
      </c>
      <c r="T4139" s="47">
        <f>MAX(T4138,S4139)</f>
        <v/>
      </c>
      <c r="U4139" s="48">
        <f>S4139-T4139</f>
        <v/>
      </c>
      <c r="V4139" s="47">
        <f>IFERROR(SUMIFS(DATABASE!$M$5:$M$6004,DATABASE!$B$5:$B$6004,B4139,DATABASE!$X$5:$X$6004,1),0)</f>
        <v/>
      </c>
      <c r="W4139" s="31">
        <f>IFERROR(COUNTIFS(DATABASE!$B$5:$B$6004,B4139,DATABASE!$X$5:$X$6004,1),0)</f>
        <v/>
      </c>
      <c r="X4139" s="49">
        <f>--AND(ISNUMBER(B4139),C4139&lt;&gt;"",L4139&lt;&gt;"",M4139&lt;&gt;"")</f>
        <v/>
      </c>
    </row>
    <row r="4140" ht="15" customHeight="1" s="111">
      <c r="A4140" s="50" t="inlineStr">
        <is>
          <t>SEP</t>
        </is>
      </c>
      <c r="B4140" s="51">
        <f>SEP!A141</f>
        <v/>
      </c>
      <c r="C4140" s="52">
        <f>SEP!B141</f>
        <v/>
      </c>
      <c r="D4140" s="52">
        <f>SEP!C141</f>
        <v/>
      </c>
      <c r="E4140" s="52">
        <f>SEP!D141</f>
        <v/>
      </c>
      <c r="F4140" s="52">
        <f>SEP!E141</f>
        <v/>
      </c>
      <c r="G4140" s="52">
        <f>SEP!F141</f>
        <v/>
      </c>
      <c r="H4140" s="52">
        <f>SEP!G141</f>
        <v/>
      </c>
      <c r="I4140" s="53">
        <f>SEP!H141</f>
        <v/>
      </c>
      <c r="J4140" s="53">
        <f>SEP!I141</f>
        <v/>
      </c>
      <c r="K4140" s="52">
        <f>SEP!J141</f>
        <v/>
      </c>
      <c r="L4140" s="52">
        <f>SEP!K141</f>
        <v/>
      </c>
      <c r="M4140" s="54">
        <f>SEP!L141</f>
        <v/>
      </c>
      <c r="N4140" s="52">
        <f>SEP!M141</f>
        <v/>
      </c>
      <c r="O4140" s="52">
        <f>SEP!N141</f>
        <v/>
      </c>
      <c r="P4140" s="52">
        <f>SEP!O141</f>
        <v/>
      </c>
      <c r="Q4140" s="52">
        <f>SEP!P141</f>
        <v/>
      </c>
      <c r="R4140" s="52">
        <f>SEP!Q141</f>
        <v/>
      </c>
      <c r="S4140" s="54">
        <f>S4139+IF(X4140=0,0,M4140)</f>
        <v/>
      </c>
      <c r="T4140" s="55">
        <f>MAX(T4139,S4140)</f>
        <v/>
      </c>
      <c r="U4140" s="56">
        <f>S4140-T4140</f>
        <v/>
      </c>
      <c r="V4140" s="55">
        <f>IFERROR(SUMIFS(DATABASE!$M$5:$M$6004,DATABASE!$B$5:$B$6004,B4140,DATABASE!$X$5:$X$6004,1),0)</f>
        <v/>
      </c>
      <c r="W4140" s="57">
        <f>IFERROR(COUNTIFS(DATABASE!$B$5:$B$6004,B4140,DATABASE!$X$5:$X$6004,1),0)</f>
        <v/>
      </c>
      <c r="X4140" s="58">
        <f>--AND(ISNUMBER(B4140),C4140&lt;&gt;"",L4140&lt;&gt;"",M4140&lt;&gt;"")</f>
        <v/>
      </c>
    </row>
    <row r="4141" ht="15" customHeight="1" s="111">
      <c r="A4141" s="42" t="inlineStr">
        <is>
          <t>SEP</t>
        </is>
      </c>
      <c r="B4141" s="43">
        <f>SEP!A142</f>
        <v/>
      </c>
      <c r="C4141" s="44">
        <f>SEP!B142</f>
        <v/>
      </c>
      <c r="D4141" s="44">
        <f>SEP!C142</f>
        <v/>
      </c>
      <c r="E4141" s="44">
        <f>SEP!D142</f>
        <v/>
      </c>
      <c r="F4141" s="44">
        <f>SEP!E142</f>
        <v/>
      </c>
      <c r="G4141" s="44">
        <f>SEP!F142</f>
        <v/>
      </c>
      <c r="H4141" s="44">
        <f>SEP!G142</f>
        <v/>
      </c>
      <c r="I4141" s="45">
        <f>SEP!H142</f>
        <v/>
      </c>
      <c r="J4141" s="45">
        <f>SEP!I142</f>
        <v/>
      </c>
      <c r="K4141" s="44">
        <f>SEP!J142</f>
        <v/>
      </c>
      <c r="L4141" s="44">
        <f>SEP!K142</f>
        <v/>
      </c>
      <c r="M4141" s="46">
        <f>SEP!L142</f>
        <v/>
      </c>
      <c r="N4141" s="44">
        <f>SEP!M142</f>
        <v/>
      </c>
      <c r="O4141" s="44">
        <f>SEP!N142</f>
        <v/>
      </c>
      <c r="P4141" s="44">
        <f>SEP!O142</f>
        <v/>
      </c>
      <c r="Q4141" s="44">
        <f>SEP!P142</f>
        <v/>
      </c>
      <c r="R4141" s="44">
        <f>SEP!Q142</f>
        <v/>
      </c>
      <c r="S4141" s="46">
        <f>S4140+IF(X4141=0,0,M4141)</f>
        <v/>
      </c>
      <c r="T4141" s="47">
        <f>MAX(T4140,S4141)</f>
        <v/>
      </c>
      <c r="U4141" s="48">
        <f>S4141-T4141</f>
        <v/>
      </c>
      <c r="V4141" s="47">
        <f>IFERROR(SUMIFS(DATABASE!$M$5:$M$6004,DATABASE!$B$5:$B$6004,B4141,DATABASE!$X$5:$X$6004,1),0)</f>
        <v/>
      </c>
      <c r="W4141" s="31">
        <f>IFERROR(COUNTIFS(DATABASE!$B$5:$B$6004,B4141,DATABASE!$X$5:$X$6004,1),0)</f>
        <v/>
      </c>
      <c r="X4141" s="49">
        <f>--AND(ISNUMBER(B4141),C4141&lt;&gt;"",L4141&lt;&gt;"",M4141&lt;&gt;"")</f>
        <v/>
      </c>
    </row>
    <row r="4142" ht="15" customHeight="1" s="111">
      <c r="A4142" s="50" t="inlineStr">
        <is>
          <t>SEP</t>
        </is>
      </c>
      <c r="B4142" s="51">
        <f>SEP!A143</f>
        <v/>
      </c>
      <c r="C4142" s="52">
        <f>SEP!B143</f>
        <v/>
      </c>
      <c r="D4142" s="52">
        <f>SEP!C143</f>
        <v/>
      </c>
      <c r="E4142" s="52">
        <f>SEP!D143</f>
        <v/>
      </c>
      <c r="F4142" s="52">
        <f>SEP!E143</f>
        <v/>
      </c>
      <c r="G4142" s="52">
        <f>SEP!F143</f>
        <v/>
      </c>
      <c r="H4142" s="52">
        <f>SEP!G143</f>
        <v/>
      </c>
      <c r="I4142" s="53">
        <f>SEP!H143</f>
        <v/>
      </c>
      <c r="J4142" s="53">
        <f>SEP!I143</f>
        <v/>
      </c>
      <c r="K4142" s="52">
        <f>SEP!J143</f>
        <v/>
      </c>
      <c r="L4142" s="52">
        <f>SEP!K143</f>
        <v/>
      </c>
      <c r="M4142" s="54">
        <f>SEP!L143</f>
        <v/>
      </c>
      <c r="N4142" s="52">
        <f>SEP!M143</f>
        <v/>
      </c>
      <c r="O4142" s="52">
        <f>SEP!N143</f>
        <v/>
      </c>
      <c r="P4142" s="52">
        <f>SEP!O143</f>
        <v/>
      </c>
      <c r="Q4142" s="52">
        <f>SEP!P143</f>
        <v/>
      </c>
      <c r="R4142" s="52">
        <f>SEP!Q143</f>
        <v/>
      </c>
      <c r="S4142" s="54">
        <f>S4141+IF(X4142=0,0,M4142)</f>
        <v/>
      </c>
      <c r="T4142" s="55">
        <f>MAX(T4141,S4142)</f>
        <v/>
      </c>
      <c r="U4142" s="56">
        <f>S4142-T4142</f>
        <v/>
      </c>
      <c r="V4142" s="55">
        <f>IFERROR(SUMIFS(DATABASE!$M$5:$M$6004,DATABASE!$B$5:$B$6004,B4142,DATABASE!$X$5:$X$6004,1),0)</f>
        <v/>
      </c>
      <c r="W4142" s="57">
        <f>IFERROR(COUNTIFS(DATABASE!$B$5:$B$6004,B4142,DATABASE!$X$5:$X$6004,1),0)</f>
        <v/>
      </c>
      <c r="X4142" s="58">
        <f>--AND(ISNUMBER(B4142),C4142&lt;&gt;"",L4142&lt;&gt;"",M4142&lt;&gt;"")</f>
        <v/>
      </c>
    </row>
    <row r="4143" ht="15" customHeight="1" s="111">
      <c r="A4143" s="42" t="inlineStr">
        <is>
          <t>SEP</t>
        </is>
      </c>
      <c r="B4143" s="43">
        <f>SEP!A144</f>
        <v/>
      </c>
      <c r="C4143" s="44">
        <f>SEP!B144</f>
        <v/>
      </c>
      <c r="D4143" s="44">
        <f>SEP!C144</f>
        <v/>
      </c>
      <c r="E4143" s="44">
        <f>SEP!D144</f>
        <v/>
      </c>
      <c r="F4143" s="44">
        <f>SEP!E144</f>
        <v/>
      </c>
      <c r="G4143" s="44">
        <f>SEP!F144</f>
        <v/>
      </c>
      <c r="H4143" s="44">
        <f>SEP!G144</f>
        <v/>
      </c>
      <c r="I4143" s="45">
        <f>SEP!H144</f>
        <v/>
      </c>
      <c r="J4143" s="45">
        <f>SEP!I144</f>
        <v/>
      </c>
      <c r="K4143" s="44">
        <f>SEP!J144</f>
        <v/>
      </c>
      <c r="L4143" s="44">
        <f>SEP!K144</f>
        <v/>
      </c>
      <c r="M4143" s="46">
        <f>SEP!L144</f>
        <v/>
      </c>
      <c r="N4143" s="44">
        <f>SEP!M144</f>
        <v/>
      </c>
      <c r="O4143" s="44">
        <f>SEP!N144</f>
        <v/>
      </c>
      <c r="P4143" s="44">
        <f>SEP!O144</f>
        <v/>
      </c>
      <c r="Q4143" s="44">
        <f>SEP!P144</f>
        <v/>
      </c>
      <c r="R4143" s="44">
        <f>SEP!Q144</f>
        <v/>
      </c>
      <c r="S4143" s="46">
        <f>S4142+IF(X4143=0,0,M4143)</f>
        <v/>
      </c>
      <c r="T4143" s="47">
        <f>MAX(T4142,S4143)</f>
        <v/>
      </c>
      <c r="U4143" s="48">
        <f>S4143-T4143</f>
        <v/>
      </c>
      <c r="V4143" s="47">
        <f>IFERROR(SUMIFS(DATABASE!$M$5:$M$6004,DATABASE!$B$5:$B$6004,B4143,DATABASE!$X$5:$X$6004,1),0)</f>
        <v/>
      </c>
      <c r="W4143" s="31">
        <f>IFERROR(COUNTIFS(DATABASE!$B$5:$B$6004,B4143,DATABASE!$X$5:$X$6004,1),0)</f>
        <v/>
      </c>
      <c r="X4143" s="49">
        <f>--AND(ISNUMBER(B4143),C4143&lt;&gt;"",L4143&lt;&gt;"",M4143&lt;&gt;"")</f>
        <v/>
      </c>
    </row>
    <row r="4144" ht="15" customHeight="1" s="111">
      <c r="A4144" s="50" t="inlineStr">
        <is>
          <t>SEP</t>
        </is>
      </c>
      <c r="B4144" s="51">
        <f>SEP!A145</f>
        <v/>
      </c>
      <c r="C4144" s="52">
        <f>SEP!B145</f>
        <v/>
      </c>
      <c r="D4144" s="52">
        <f>SEP!C145</f>
        <v/>
      </c>
      <c r="E4144" s="52">
        <f>SEP!D145</f>
        <v/>
      </c>
      <c r="F4144" s="52">
        <f>SEP!E145</f>
        <v/>
      </c>
      <c r="G4144" s="52">
        <f>SEP!F145</f>
        <v/>
      </c>
      <c r="H4144" s="52">
        <f>SEP!G145</f>
        <v/>
      </c>
      <c r="I4144" s="53">
        <f>SEP!H145</f>
        <v/>
      </c>
      <c r="J4144" s="53">
        <f>SEP!I145</f>
        <v/>
      </c>
      <c r="K4144" s="52">
        <f>SEP!J145</f>
        <v/>
      </c>
      <c r="L4144" s="52">
        <f>SEP!K145</f>
        <v/>
      </c>
      <c r="M4144" s="54">
        <f>SEP!L145</f>
        <v/>
      </c>
      <c r="N4144" s="52">
        <f>SEP!M145</f>
        <v/>
      </c>
      <c r="O4144" s="52">
        <f>SEP!N145</f>
        <v/>
      </c>
      <c r="P4144" s="52">
        <f>SEP!O145</f>
        <v/>
      </c>
      <c r="Q4144" s="52">
        <f>SEP!P145</f>
        <v/>
      </c>
      <c r="R4144" s="52">
        <f>SEP!Q145</f>
        <v/>
      </c>
      <c r="S4144" s="54">
        <f>S4143+IF(X4144=0,0,M4144)</f>
        <v/>
      </c>
      <c r="T4144" s="55">
        <f>MAX(T4143,S4144)</f>
        <v/>
      </c>
      <c r="U4144" s="56">
        <f>S4144-T4144</f>
        <v/>
      </c>
      <c r="V4144" s="55">
        <f>IFERROR(SUMIFS(DATABASE!$M$5:$M$6004,DATABASE!$B$5:$B$6004,B4144,DATABASE!$X$5:$X$6004,1),0)</f>
        <v/>
      </c>
      <c r="W4144" s="57">
        <f>IFERROR(COUNTIFS(DATABASE!$B$5:$B$6004,B4144,DATABASE!$X$5:$X$6004,1),0)</f>
        <v/>
      </c>
      <c r="X4144" s="58">
        <f>--AND(ISNUMBER(B4144),C4144&lt;&gt;"",L4144&lt;&gt;"",M4144&lt;&gt;"")</f>
        <v/>
      </c>
    </row>
    <row r="4145" ht="15" customHeight="1" s="111">
      <c r="A4145" s="42" t="inlineStr">
        <is>
          <t>SEP</t>
        </is>
      </c>
      <c r="B4145" s="43">
        <f>SEP!A146</f>
        <v/>
      </c>
      <c r="C4145" s="44">
        <f>SEP!B146</f>
        <v/>
      </c>
      <c r="D4145" s="44">
        <f>SEP!C146</f>
        <v/>
      </c>
      <c r="E4145" s="44">
        <f>SEP!D146</f>
        <v/>
      </c>
      <c r="F4145" s="44">
        <f>SEP!E146</f>
        <v/>
      </c>
      <c r="G4145" s="44">
        <f>SEP!F146</f>
        <v/>
      </c>
      <c r="H4145" s="44">
        <f>SEP!G146</f>
        <v/>
      </c>
      <c r="I4145" s="45">
        <f>SEP!H146</f>
        <v/>
      </c>
      <c r="J4145" s="45">
        <f>SEP!I146</f>
        <v/>
      </c>
      <c r="K4145" s="44">
        <f>SEP!J146</f>
        <v/>
      </c>
      <c r="L4145" s="44">
        <f>SEP!K146</f>
        <v/>
      </c>
      <c r="M4145" s="46">
        <f>SEP!L146</f>
        <v/>
      </c>
      <c r="N4145" s="44">
        <f>SEP!M146</f>
        <v/>
      </c>
      <c r="O4145" s="44">
        <f>SEP!N146</f>
        <v/>
      </c>
      <c r="P4145" s="44">
        <f>SEP!O146</f>
        <v/>
      </c>
      <c r="Q4145" s="44">
        <f>SEP!P146</f>
        <v/>
      </c>
      <c r="R4145" s="44">
        <f>SEP!Q146</f>
        <v/>
      </c>
      <c r="S4145" s="46">
        <f>S4144+IF(X4145=0,0,M4145)</f>
        <v/>
      </c>
      <c r="T4145" s="47">
        <f>MAX(T4144,S4145)</f>
        <v/>
      </c>
      <c r="U4145" s="48">
        <f>S4145-T4145</f>
        <v/>
      </c>
      <c r="V4145" s="47">
        <f>IFERROR(SUMIFS(DATABASE!$M$5:$M$6004,DATABASE!$B$5:$B$6004,B4145,DATABASE!$X$5:$X$6004,1),0)</f>
        <v/>
      </c>
      <c r="W4145" s="31">
        <f>IFERROR(COUNTIFS(DATABASE!$B$5:$B$6004,B4145,DATABASE!$X$5:$X$6004,1),0)</f>
        <v/>
      </c>
      <c r="X4145" s="49">
        <f>--AND(ISNUMBER(B4145),C4145&lt;&gt;"",L4145&lt;&gt;"",M4145&lt;&gt;"")</f>
        <v/>
      </c>
    </row>
    <row r="4146" ht="15" customHeight="1" s="111">
      <c r="A4146" s="50" t="inlineStr">
        <is>
          <t>SEP</t>
        </is>
      </c>
      <c r="B4146" s="51">
        <f>SEP!A147</f>
        <v/>
      </c>
      <c r="C4146" s="52">
        <f>SEP!B147</f>
        <v/>
      </c>
      <c r="D4146" s="52">
        <f>SEP!C147</f>
        <v/>
      </c>
      <c r="E4146" s="52">
        <f>SEP!D147</f>
        <v/>
      </c>
      <c r="F4146" s="52">
        <f>SEP!E147</f>
        <v/>
      </c>
      <c r="G4146" s="52">
        <f>SEP!F147</f>
        <v/>
      </c>
      <c r="H4146" s="52">
        <f>SEP!G147</f>
        <v/>
      </c>
      <c r="I4146" s="53">
        <f>SEP!H147</f>
        <v/>
      </c>
      <c r="J4146" s="53">
        <f>SEP!I147</f>
        <v/>
      </c>
      <c r="K4146" s="52">
        <f>SEP!J147</f>
        <v/>
      </c>
      <c r="L4146" s="52">
        <f>SEP!K147</f>
        <v/>
      </c>
      <c r="M4146" s="54">
        <f>SEP!L147</f>
        <v/>
      </c>
      <c r="N4146" s="52">
        <f>SEP!M147</f>
        <v/>
      </c>
      <c r="O4146" s="52">
        <f>SEP!N147</f>
        <v/>
      </c>
      <c r="P4146" s="52">
        <f>SEP!O147</f>
        <v/>
      </c>
      <c r="Q4146" s="52">
        <f>SEP!P147</f>
        <v/>
      </c>
      <c r="R4146" s="52">
        <f>SEP!Q147</f>
        <v/>
      </c>
      <c r="S4146" s="54">
        <f>S4145+IF(X4146=0,0,M4146)</f>
        <v/>
      </c>
      <c r="T4146" s="55">
        <f>MAX(T4145,S4146)</f>
        <v/>
      </c>
      <c r="U4146" s="56">
        <f>S4146-T4146</f>
        <v/>
      </c>
      <c r="V4146" s="55">
        <f>IFERROR(SUMIFS(DATABASE!$M$5:$M$6004,DATABASE!$B$5:$B$6004,B4146,DATABASE!$X$5:$X$6004,1),0)</f>
        <v/>
      </c>
      <c r="W4146" s="57">
        <f>IFERROR(COUNTIFS(DATABASE!$B$5:$B$6004,B4146,DATABASE!$X$5:$X$6004,1),0)</f>
        <v/>
      </c>
      <c r="X4146" s="58">
        <f>--AND(ISNUMBER(B4146),C4146&lt;&gt;"",L4146&lt;&gt;"",M4146&lt;&gt;"")</f>
        <v/>
      </c>
    </row>
    <row r="4147" ht="15" customHeight="1" s="111">
      <c r="A4147" s="42" t="inlineStr">
        <is>
          <t>SEP</t>
        </is>
      </c>
      <c r="B4147" s="43">
        <f>SEP!A148</f>
        <v/>
      </c>
      <c r="C4147" s="44">
        <f>SEP!B148</f>
        <v/>
      </c>
      <c r="D4147" s="44">
        <f>SEP!C148</f>
        <v/>
      </c>
      <c r="E4147" s="44">
        <f>SEP!D148</f>
        <v/>
      </c>
      <c r="F4147" s="44">
        <f>SEP!E148</f>
        <v/>
      </c>
      <c r="G4147" s="44">
        <f>SEP!F148</f>
        <v/>
      </c>
      <c r="H4147" s="44">
        <f>SEP!G148</f>
        <v/>
      </c>
      <c r="I4147" s="45">
        <f>SEP!H148</f>
        <v/>
      </c>
      <c r="J4147" s="45">
        <f>SEP!I148</f>
        <v/>
      </c>
      <c r="K4147" s="44">
        <f>SEP!J148</f>
        <v/>
      </c>
      <c r="L4147" s="44">
        <f>SEP!K148</f>
        <v/>
      </c>
      <c r="M4147" s="46">
        <f>SEP!L148</f>
        <v/>
      </c>
      <c r="N4147" s="44">
        <f>SEP!M148</f>
        <v/>
      </c>
      <c r="O4147" s="44">
        <f>SEP!N148</f>
        <v/>
      </c>
      <c r="P4147" s="44">
        <f>SEP!O148</f>
        <v/>
      </c>
      <c r="Q4147" s="44">
        <f>SEP!P148</f>
        <v/>
      </c>
      <c r="R4147" s="44">
        <f>SEP!Q148</f>
        <v/>
      </c>
      <c r="S4147" s="46">
        <f>S4146+IF(X4147=0,0,M4147)</f>
        <v/>
      </c>
      <c r="T4147" s="47">
        <f>MAX(T4146,S4147)</f>
        <v/>
      </c>
      <c r="U4147" s="48">
        <f>S4147-T4147</f>
        <v/>
      </c>
      <c r="V4147" s="47">
        <f>IFERROR(SUMIFS(DATABASE!$M$5:$M$6004,DATABASE!$B$5:$B$6004,B4147,DATABASE!$X$5:$X$6004,1),0)</f>
        <v/>
      </c>
      <c r="W4147" s="31">
        <f>IFERROR(COUNTIFS(DATABASE!$B$5:$B$6004,B4147,DATABASE!$X$5:$X$6004,1),0)</f>
        <v/>
      </c>
      <c r="X4147" s="49">
        <f>--AND(ISNUMBER(B4147),C4147&lt;&gt;"",L4147&lt;&gt;"",M4147&lt;&gt;"")</f>
        <v/>
      </c>
    </row>
    <row r="4148" ht="15" customHeight="1" s="111">
      <c r="A4148" s="50" t="inlineStr">
        <is>
          <t>SEP</t>
        </is>
      </c>
      <c r="B4148" s="51">
        <f>SEP!A149</f>
        <v/>
      </c>
      <c r="C4148" s="52">
        <f>SEP!B149</f>
        <v/>
      </c>
      <c r="D4148" s="52">
        <f>SEP!C149</f>
        <v/>
      </c>
      <c r="E4148" s="52">
        <f>SEP!D149</f>
        <v/>
      </c>
      <c r="F4148" s="52">
        <f>SEP!E149</f>
        <v/>
      </c>
      <c r="G4148" s="52">
        <f>SEP!F149</f>
        <v/>
      </c>
      <c r="H4148" s="52">
        <f>SEP!G149</f>
        <v/>
      </c>
      <c r="I4148" s="53">
        <f>SEP!H149</f>
        <v/>
      </c>
      <c r="J4148" s="53">
        <f>SEP!I149</f>
        <v/>
      </c>
      <c r="K4148" s="52">
        <f>SEP!J149</f>
        <v/>
      </c>
      <c r="L4148" s="52">
        <f>SEP!K149</f>
        <v/>
      </c>
      <c r="M4148" s="54">
        <f>SEP!L149</f>
        <v/>
      </c>
      <c r="N4148" s="52">
        <f>SEP!M149</f>
        <v/>
      </c>
      <c r="O4148" s="52">
        <f>SEP!N149</f>
        <v/>
      </c>
      <c r="P4148" s="52">
        <f>SEP!O149</f>
        <v/>
      </c>
      <c r="Q4148" s="52">
        <f>SEP!P149</f>
        <v/>
      </c>
      <c r="R4148" s="52">
        <f>SEP!Q149</f>
        <v/>
      </c>
      <c r="S4148" s="54">
        <f>S4147+IF(X4148=0,0,M4148)</f>
        <v/>
      </c>
      <c r="T4148" s="55">
        <f>MAX(T4147,S4148)</f>
        <v/>
      </c>
      <c r="U4148" s="56">
        <f>S4148-T4148</f>
        <v/>
      </c>
      <c r="V4148" s="55">
        <f>IFERROR(SUMIFS(DATABASE!$M$5:$M$6004,DATABASE!$B$5:$B$6004,B4148,DATABASE!$X$5:$X$6004,1),0)</f>
        <v/>
      </c>
      <c r="W4148" s="57">
        <f>IFERROR(COUNTIFS(DATABASE!$B$5:$B$6004,B4148,DATABASE!$X$5:$X$6004,1),0)</f>
        <v/>
      </c>
      <c r="X4148" s="58">
        <f>--AND(ISNUMBER(B4148),C4148&lt;&gt;"",L4148&lt;&gt;"",M4148&lt;&gt;"")</f>
        <v/>
      </c>
    </row>
    <row r="4149" ht="15" customHeight="1" s="111">
      <c r="A4149" s="42" t="inlineStr">
        <is>
          <t>SEP</t>
        </is>
      </c>
      <c r="B4149" s="43">
        <f>SEP!A150</f>
        <v/>
      </c>
      <c r="C4149" s="44">
        <f>SEP!B150</f>
        <v/>
      </c>
      <c r="D4149" s="44">
        <f>SEP!C150</f>
        <v/>
      </c>
      <c r="E4149" s="44">
        <f>SEP!D150</f>
        <v/>
      </c>
      <c r="F4149" s="44">
        <f>SEP!E150</f>
        <v/>
      </c>
      <c r="G4149" s="44">
        <f>SEP!F150</f>
        <v/>
      </c>
      <c r="H4149" s="44">
        <f>SEP!G150</f>
        <v/>
      </c>
      <c r="I4149" s="45">
        <f>SEP!H150</f>
        <v/>
      </c>
      <c r="J4149" s="45">
        <f>SEP!I150</f>
        <v/>
      </c>
      <c r="K4149" s="44">
        <f>SEP!J150</f>
        <v/>
      </c>
      <c r="L4149" s="44">
        <f>SEP!K150</f>
        <v/>
      </c>
      <c r="M4149" s="46">
        <f>SEP!L150</f>
        <v/>
      </c>
      <c r="N4149" s="44">
        <f>SEP!M150</f>
        <v/>
      </c>
      <c r="O4149" s="44">
        <f>SEP!N150</f>
        <v/>
      </c>
      <c r="P4149" s="44">
        <f>SEP!O150</f>
        <v/>
      </c>
      <c r="Q4149" s="44">
        <f>SEP!P150</f>
        <v/>
      </c>
      <c r="R4149" s="44">
        <f>SEP!Q150</f>
        <v/>
      </c>
      <c r="S4149" s="46">
        <f>S4148+IF(X4149=0,0,M4149)</f>
        <v/>
      </c>
      <c r="T4149" s="47">
        <f>MAX(T4148,S4149)</f>
        <v/>
      </c>
      <c r="U4149" s="48">
        <f>S4149-T4149</f>
        <v/>
      </c>
      <c r="V4149" s="47">
        <f>IFERROR(SUMIFS(DATABASE!$M$5:$M$6004,DATABASE!$B$5:$B$6004,B4149,DATABASE!$X$5:$X$6004,1),0)</f>
        <v/>
      </c>
      <c r="W4149" s="31">
        <f>IFERROR(COUNTIFS(DATABASE!$B$5:$B$6004,B4149,DATABASE!$X$5:$X$6004,1),0)</f>
        <v/>
      </c>
      <c r="X4149" s="49">
        <f>--AND(ISNUMBER(B4149),C4149&lt;&gt;"",L4149&lt;&gt;"",M4149&lt;&gt;"")</f>
        <v/>
      </c>
    </row>
    <row r="4150" ht="15" customHeight="1" s="111">
      <c r="A4150" s="50" t="inlineStr">
        <is>
          <t>SEP</t>
        </is>
      </c>
      <c r="B4150" s="51">
        <f>SEP!A151</f>
        <v/>
      </c>
      <c r="C4150" s="52">
        <f>SEP!B151</f>
        <v/>
      </c>
      <c r="D4150" s="52">
        <f>SEP!C151</f>
        <v/>
      </c>
      <c r="E4150" s="52">
        <f>SEP!D151</f>
        <v/>
      </c>
      <c r="F4150" s="52">
        <f>SEP!E151</f>
        <v/>
      </c>
      <c r="G4150" s="52">
        <f>SEP!F151</f>
        <v/>
      </c>
      <c r="H4150" s="52">
        <f>SEP!G151</f>
        <v/>
      </c>
      <c r="I4150" s="53">
        <f>SEP!H151</f>
        <v/>
      </c>
      <c r="J4150" s="53">
        <f>SEP!I151</f>
        <v/>
      </c>
      <c r="K4150" s="52">
        <f>SEP!J151</f>
        <v/>
      </c>
      <c r="L4150" s="52">
        <f>SEP!K151</f>
        <v/>
      </c>
      <c r="M4150" s="54">
        <f>SEP!L151</f>
        <v/>
      </c>
      <c r="N4150" s="52">
        <f>SEP!M151</f>
        <v/>
      </c>
      <c r="O4150" s="52">
        <f>SEP!N151</f>
        <v/>
      </c>
      <c r="P4150" s="52">
        <f>SEP!O151</f>
        <v/>
      </c>
      <c r="Q4150" s="52">
        <f>SEP!P151</f>
        <v/>
      </c>
      <c r="R4150" s="52">
        <f>SEP!Q151</f>
        <v/>
      </c>
      <c r="S4150" s="54">
        <f>S4149+IF(X4150=0,0,M4150)</f>
        <v/>
      </c>
      <c r="T4150" s="55">
        <f>MAX(T4149,S4150)</f>
        <v/>
      </c>
      <c r="U4150" s="56">
        <f>S4150-T4150</f>
        <v/>
      </c>
      <c r="V4150" s="55">
        <f>IFERROR(SUMIFS(DATABASE!$M$5:$M$6004,DATABASE!$B$5:$B$6004,B4150,DATABASE!$X$5:$X$6004,1),0)</f>
        <v/>
      </c>
      <c r="W4150" s="57">
        <f>IFERROR(COUNTIFS(DATABASE!$B$5:$B$6004,B4150,DATABASE!$X$5:$X$6004,1),0)</f>
        <v/>
      </c>
      <c r="X4150" s="58">
        <f>--AND(ISNUMBER(B4150),C4150&lt;&gt;"",L4150&lt;&gt;"",M4150&lt;&gt;"")</f>
        <v/>
      </c>
    </row>
    <row r="4151" ht="15" customHeight="1" s="111">
      <c r="A4151" s="42" t="inlineStr">
        <is>
          <t>SEP</t>
        </is>
      </c>
      <c r="B4151" s="43">
        <f>SEP!A152</f>
        <v/>
      </c>
      <c r="C4151" s="44">
        <f>SEP!B152</f>
        <v/>
      </c>
      <c r="D4151" s="44">
        <f>SEP!C152</f>
        <v/>
      </c>
      <c r="E4151" s="44">
        <f>SEP!D152</f>
        <v/>
      </c>
      <c r="F4151" s="44">
        <f>SEP!E152</f>
        <v/>
      </c>
      <c r="G4151" s="44">
        <f>SEP!F152</f>
        <v/>
      </c>
      <c r="H4151" s="44">
        <f>SEP!G152</f>
        <v/>
      </c>
      <c r="I4151" s="45">
        <f>SEP!H152</f>
        <v/>
      </c>
      <c r="J4151" s="45">
        <f>SEP!I152</f>
        <v/>
      </c>
      <c r="K4151" s="44">
        <f>SEP!J152</f>
        <v/>
      </c>
      <c r="L4151" s="44">
        <f>SEP!K152</f>
        <v/>
      </c>
      <c r="M4151" s="46">
        <f>SEP!L152</f>
        <v/>
      </c>
      <c r="N4151" s="44">
        <f>SEP!M152</f>
        <v/>
      </c>
      <c r="O4151" s="44">
        <f>SEP!N152</f>
        <v/>
      </c>
      <c r="P4151" s="44">
        <f>SEP!O152</f>
        <v/>
      </c>
      <c r="Q4151" s="44">
        <f>SEP!P152</f>
        <v/>
      </c>
      <c r="R4151" s="44">
        <f>SEP!Q152</f>
        <v/>
      </c>
      <c r="S4151" s="46">
        <f>S4150+IF(X4151=0,0,M4151)</f>
        <v/>
      </c>
      <c r="T4151" s="47">
        <f>MAX(T4150,S4151)</f>
        <v/>
      </c>
      <c r="U4151" s="48">
        <f>S4151-T4151</f>
        <v/>
      </c>
      <c r="V4151" s="47">
        <f>IFERROR(SUMIFS(DATABASE!$M$5:$M$6004,DATABASE!$B$5:$B$6004,B4151,DATABASE!$X$5:$X$6004,1),0)</f>
        <v/>
      </c>
      <c r="W4151" s="31">
        <f>IFERROR(COUNTIFS(DATABASE!$B$5:$B$6004,B4151,DATABASE!$X$5:$X$6004,1),0)</f>
        <v/>
      </c>
      <c r="X4151" s="49">
        <f>--AND(ISNUMBER(B4151),C4151&lt;&gt;"",L4151&lt;&gt;"",M4151&lt;&gt;"")</f>
        <v/>
      </c>
    </row>
    <row r="4152" ht="15" customHeight="1" s="111">
      <c r="A4152" s="50" t="inlineStr">
        <is>
          <t>SEP</t>
        </is>
      </c>
      <c r="B4152" s="51">
        <f>SEP!A153</f>
        <v/>
      </c>
      <c r="C4152" s="52">
        <f>SEP!B153</f>
        <v/>
      </c>
      <c r="D4152" s="52">
        <f>SEP!C153</f>
        <v/>
      </c>
      <c r="E4152" s="52">
        <f>SEP!D153</f>
        <v/>
      </c>
      <c r="F4152" s="52">
        <f>SEP!E153</f>
        <v/>
      </c>
      <c r="G4152" s="52">
        <f>SEP!F153</f>
        <v/>
      </c>
      <c r="H4152" s="52">
        <f>SEP!G153</f>
        <v/>
      </c>
      <c r="I4152" s="53">
        <f>SEP!H153</f>
        <v/>
      </c>
      <c r="J4152" s="53">
        <f>SEP!I153</f>
        <v/>
      </c>
      <c r="K4152" s="52">
        <f>SEP!J153</f>
        <v/>
      </c>
      <c r="L4152" s="52">
        <f>SEP!K153</f>
        <v/>
      </c>
      <c r="M4152" s="54">
        <f>SEP!L153</f>
        <v/>
      </c>
      <c r="N4152" s="52">
        <f>SEP!M153</f>
        <v/>
      </c>
      <c r="O4152" s="52">
        <f>SEP!N153</f>
        <v/>
      </c>
      <c r="P4152" s="52">
        <f>SEP!O153</f>
        <v/>
      </c>
      <c r="Q4152" s="52">
        <f>SEP!P153</f>
        <v/>
      </c>
      <c r="R4152" s="52">
        <f>SEP!Q153</f>
        <v/>
      </c>
      <c r="S4152" s="54">
        <f>S4151+IF(X4152=0,0,M4152)</f>
        <v/>
      </c>
      <c r="T4152" s="55">
        <f>MAX(T4151,S4152)</f>
        <v/>
      </c>
      <c r="U4152" s="56">
        <f>S4152-T4152</f>
        <v/>
      </c>
      <c r="V4152" s="55">
        <f>IFERROR(SUMIFS(DATABASE!$M$5:$M$6004,DATABASE!$B$5:$B$6004,B4152,DATABASE!$X$5:$X$6004,1),0)</f>
        <v/>
      </c>
      <c r="W4152" s="57">
        <f>IFERROR(COUNTIFS(DATABASE!$B$5:$B$6004,B4152,DATABASE!$X$5:$X$6004,1),0)</f>
        <v/>
      </c>
      <c r="X4152" s="58">
        <f>--AND(ISNUMBER(B4152),C4152&lt;&gt;"",L4152&lt;&gt;"",M4152&lt;&gt;"")</f>
        <v/>
      </c>
    </row>
    <row r="4153" ht="15" customHeight="1" s="111">
      <c r="A4153" s="42" t="inlineStr">
        <is>
          <t>SEP</t>
        </is>
      </c>
      <c r="B4153" s="43">
        <f>SEP!A154</f>
        <v/>
      </c>
      <c r="C4153" s="44">
        <f>SEP!B154</f>
        <v/>
      </c>
      <c r="D4153" s="44">
        <f>SEP!C154</f>
        <v/>
      </c>
      <c r="E4153" s="44">
        <f>SEP!D154</f>
        <v/>
      </c>
      <c r="F4153" s="44">
        <f>SEP!E154</f>
        <v/>
      </c>
      <c r="G4153" s="44">
        <f>SEP!F154</f>
        <v/>
      </c>
      <c r="H4153" s="44">
        <f>SEP!G154</f>
        <v/>
      </c>
      <c r="I4153" s="45">
        <f>SEP!H154</f>
        <v/>
      </c>
      <c r="J4153" s="45">
        <f>SEP!I154</f>
        <v/>
      </c>
      <c r="K4153" s="44">
        <f>SEP!J154</f>
        <v/>
      </c>
      <c r="L4153" s="44">
        <f>SEP!K154</f>
        <v/>
      </c>
      <c r="M4153" s="46">
        <f>SEP!L154</f>
        <v/>
      </c>
      <c r="N4153" s="44">
        <f>SEP!M154</f>
        <v/>
      </c>
      <c r="O4153" s="44">
        <f>SEP!N154</f>
        <v/>
      </c>
      <c r="P4153" s="44">
        <f>SEP!O154</f>
        <v/>
      </c>
      <c r="Q4153" s="44">
        <f>SEP!P154</f>
        <v/>
      </c>
      <c r="R4153" s="44">
        <f>SEP!Q154</f>
        <v/>
      </c>
      <c r="S4153" s="46">
        <f>S4152+IF(X4153=0,0,M4153)</f>
        <v/>
      </c>
      <c r="T4153" s="47">
        <f>MAX(T4152,S4153)</f>
        <v/>
      </c>
      <c r="U4153" s="48">
        <f>S4153-T4153</f>
        <v/>
      </c>
      <c r="V4153" s="47">
        <f>IFERROR(SUMIFS(DATABASE!$M$5:$M$6004,DATABASE!$B$5:$B$6004,B4153,DATABASE!$X$5:$X$6004,1),0)</f>
        <v/>
      </c>
      <c r="W4153" s="31">
        <f>IFERROR(COUNTIFS(DATABASE!$B$5:$B$6004,B4153,DATABASE!$X$5:$X$6004,1),0)</f>
        <v/>
      </c>
      <c r="X4153" s="49">
        <f>--AND(ISNUMBER(B4153),C4153&lt;&gt;"",L4153&lt;&gt;"",M4153&lt;&gt;"")</f>
        <v/>
      </c>
    </row>
    <row r="4154" ht="15" customHeight="1" s="111">
      <c r="A4154" s="50" t="inlineStr">
        <is>
          <t>SEP</t>
        </is>
      </c>
      <c r="B4154" s="51">
        <f>SEP!A155</f>
        <v/>
      </c>
      <c r="C4154" s="52">
        <f>SEP!B155</f>
        <v/>
      </c>
      <c r="D4154" s="52">
        <f>SEP!C155</f>
        <v/>
      </c>
      <c r="E4154" s="52">
        <f>SEP!D155</f>
        <v/>
      </c>
      <c r="F4154" s="52">
        <f>SEP!E155</f>
        <v/>
      </c>
      <c r="G4154" s="52">
        <f>SEP!F155</f>
        <v/>
      </c>
      <c r="H4154" s="52">
        <f>SEP!G155</f>
        <v/>
      </c>
      <c r="I4154" s="53">
        <f>SEP!H155</f>
        <v/>
      </c>
      <c r="J4154" s="53">
        <f>SEP!I155</f>
        <v/>
      </c>
      <c r="K4154" s="52">
        <f>SEP!J155</f>
        <v/>
      </c>
      <c r="L4154" s="52">
        <f>SEP!K155</f>
        <v/>
      </c>
      <c r="M4154" s="54">
        <f>SEP!L155</f>
        <v/>
      </c>
      <c r="N4154" s="52">
        <f>SEP!M155</f>
        <v/>
      </c>
      <c r="O4154" s="52">
        <f>SEP!N155</f>
        <v/>
      </c>
      <c r="P4154" s="52">
        <f>SEP!O155</f>
        <v/>
      </c>
      <c r="Q4154" s="52">
        <f>SEP!P155</f>
        <v/>
      </c>
      <c r="R4154" s="52">
        <f>SEP!Q155</f>
        <v/>
      </c>
      <c r="S4154" s="54">
        <f>S4153+IF(X4154=0,0,M4154)</f>
        <v/>
      </c>
      <c r="T4154" s="55">
        <f>MAX(T4153,S4154)</f>
        <v/>
      </c>
      <c r="U4154" s="56">
        <f>S4154-T4154</f>
        <v/>
      </c>
      <c r="V4154" s="55">
        <f>IFERROR(SUMIFS(DATABASE!$M$5:$M$6004,DATABASE!$B$5:$B$6004,B4154,DATABASE!$X$5:$X$6004,1),0)</f>
        <v/>
      </c>
      <c r="W4154" s="57">
        <f>IFERROR(COUNTIFS(DATABASE!$B$5:$B$6004,B4154,DATABASE!$X$5:$X$6004,1),0)</f>
        <v/>
      </c>
      <c r="X4154" s="58">
        <f>--AND(ISNUMBER(B4154),C4154&lt;&gt;"",L4154&lt;&gt;"",M4154&lt;&gt;"")</f>
        <v/>
      </c>
    </row>
    <row r="4155" ht="15" customHeight="1" s="111">
      <c r="A4155" s="42" t="inlineStr">
        <is>
          <t>SEP</t>
        </is>
      </c>
      <c r="B4155" s="43">
        <f>SEP!A156</f>
        <v/>
      </c>
      <c r="C4155" s="44">
        <f>SEP!B156</f>
        <v/>
      </c>
      <c r="D4155" s="44">
        <f>SEP!C156</f>
        <v/>
      </c>
      <c r="E4155" s="44">
        <f>SEP!D156</f>
        <v/>
      </c>
      <c r="F4155" s="44">
        <f>SEP!E156</f>
        <v/>
      </c>
      <c r="G4155" s="44">
        <f>SEP!F156</f>
        <v/>
      </c>
      <c r="H4155" s="44">
        <f>SEP!G156</f>
        <v/>
      </c>
      <c r="I4155" s="45">
        <f>SEP!H156</f>
        <v/>
      </c>
      <c r="J4155" s="45">
        <f>SEP!I156</f>
        <v/>
      </c>
      <c r="K4155" s="44">
        <f>SEP!J156</f>
        <v/>
      </c>
      <c r="L4155" s="44">
        <f>SEP!K156</f>
        <v/>
      </c>
      <c r="M4155" s="46">
        <f>SEP!L156</f>
        <v/>
      </c>
      <c r="N4155" s="44">
        <f>SEP!M156</f>
        <v/>
      </c>
      <c r="O4155" s="44">
        <f>SEP!N156</f>
        <v/>
      </c>
      <c r="P4155" s="44">
        <f>SEP!O156</f>
        <v/>
      </c>
      <c r="Q4155" s="44">
        <f>SEP!P156</f>
        <v/>
      </c>
      <c r="R4155" s="44">
        <f>SEP!Q156</f>
        <v/>
      </c>
      <c r="S4155" s="46">
        <f>S4154+IF(X4155=0,0,M4155)</f>
        <v/>
      </c>
      <c r="T4155" s="47">
        <f>MAX(T4154,S4155)</f>
        <v/>
      </c>
      <c r="U4155" s="48">
        <f>S4155-T4155</f>
        <v/>
      </c>
      <c r="V4155" s="47">
        <f>IFERROR(SUMIFS(DATABASE!$M$5:$M$6004,DATABASE!$B$5:$B$6004,B4155,DATABASE!$X$5:$X$6004,1),0)</f>
        <v/>
      </c>
      <c r="W4155" s="31">
        <f>IFERROR(COUNTIFS(DATABASE!$B$5:$B$6004,B4155,DATABASE!$X$5:$X$6004,1),0)</f>
        <v/>
      </c>
      <c r="X4155" s="49">
        <f>--AND(ISNUMBER(B4155),C4155&lt;&gt;"",L4155&lt;&gt;"",M4155&lt;&gt;"")</f>
        <v/>
      </c>
    </row>
    <row r="4156" ht="15" customHeight="1" s="111">
      <c r="A4156" s="50" t="inlineStr">
        <is>
          <t>SEP</t>
        </is>
      </c>
      <c r="B4156" s="51">
        <f>SEP!A157</f>
        <v/>
      </c>
      <c r="C4156" s="52">
        <f>SEP!B157</f>
        <v/>
      </c>
      <c r="D4156" s="52">
        <f>SEP!C157</f>
        <v/>
      </c>
      <c r="E4156" s="52">
        <f>SEP!D157</f>
        <v/>
      </c>
      <c r="F4156" s="52">
        <f>SEP!E157</f>
        <v/>
      </c>
      <c r="G4156" s="52">
        <f>SEP!F157</f>
        <v/>
      </c>
      <c r="H4156" s="52">
        <f>SEP!G157</f>
        <v/>
      </c>
      <c r="I4156" s="53">
        <f>SEP!H157</f>
        <v/>
      </c>
      <c r="J4156" s="53">
        <f>SEP!I157</f>
        <v/>
      </c>
      <c r="K4156" s="52">
        <f>SEP!J157</f>
        <v/>
      </c>
      <c r="L4156" s="52">
        <f>SEP!K157</f>
        <v/>
      </c>
      <c r="M4156" s="54">
        <f>SEP!L157</f>
        <v/>
      </c>
      <c r="N4156" s="52">
        <f>SEP!M157</f>
        <v/>
      </c>
      <c r="O4156" s="52">
        <f>SEP!N157</f>
        <v/>
      </c>
      <c r="P4156" s="52">
        <f>SEP!O157</f>
        <v/>
      </c>
      <c r="Q4156" s="52">
        <f>SEP!P157</f>
        <v/>
      </c>
      <c r="R4156" s="52">
        <f>SEP!Q157</f>
        <v/>
      </c>
      <c r="S4156" s="54">
        <f>S4155+IF(X4156=0,0,M4156)</f>
        <v/>
      </c>
      <c r="T4156" s="55">
        <f>MAX(T4155,S4156)</f>
        <v/>
      </c>
      <c r="U4156" s="56">
        <f>S4156-T4156</f>
        <v/>
      </c>
      <c r="V4156" s="55">
        <f>IFERROR(SUMIFS(DATABASE!$M$5:$M$6004,DATABASE!$B$5:$B$6004,B4156,DATABASE!$X$5:$X$6004,1),0)</f>
        <v/>
      </c>
      <c r="W4156" s="57">
        <f>IFERROR(COUNTIFS(DATABASE!$B$5:$B$6004,B4156,DATABASE!$X$5:$X$6004,1),0)</f>
        <v/>
      </c>
      <c r="X4156" s="58">
        <f>--AND(ISNUMBER(B4156),C4156&lt;&gt;"",L4156&lt;&gt;"",M4156&lt;&gt;"")</f>
        <v/>
      </c>
    </row>
    <row r="4157" ht="15" customHeight="1" s="111">
      <c r="A4157" s="42" t="inlineStr">
        <is>
          <t>SEP</t>
        </is>
      </c>
      <c r="B4157" s="43">
        <f>SEP!A158</f>
        <v/>
      </c>
      <c r="C4157" s="44">
        <f>SEP!B158</f>
        <v/>
      </c>
      <c r="D4157" s="44">
        <f>SEP!C158</f>
        <v/>
      </c>
      <c r="E4157" s="44">
        <f>SEP!D158</f>
        <v/>
      </c>
      <c r="F4157" s="44">
        <f>SEP!E158</f>
        <v/>
      </c>
      <c r="G4157" s="44">
        <f>SEP!F158</f>
        <v/>
      </c>
      <c r="H4157" s="44">
        <f>SEP!G158</f>
        <v/>
      </c>
      <c r="I4157" s="45">
        <f>SEP!H158</f>
        <v/>
      </c>
      <c r="J4157" s="45">
        <f>SEP!I158</f>
        <v/>
      </c>
      <c r="K4157" s="44">
        <f>SEP!J158</f>
        <v/>
      </c>
      <c r="L4157" s="44">
        <f>SEP!K158</f>
        <v/>
      </c>
      <c r="M4157" s="46">
        <f>SEP!L158</f>
        <v/>
      </c>
      <c r="N4157" s="44">
        <f>SEP!M158</f>
        <v/>
      </c>
      <c r="O4157" s="44">
        <f>SEP!N158</f>
        <v/>
      </c>
      <c r="P4157" s="44">
        <f>SEP!O158</f>
        <v/>
      </c>
      <c r="Q4157" s="44">
        <f>SEP!P158</f>
        <v/>
      </c>
      <c r="R4157" s="44">
        <f>SEP!Q158</f>
        <v/>
      </c>
      <c r="S4157" s="46">
        <f>S4156+IF(X4157=0,0,M4157)</f>
        <v/>
      </c>
      <c r="T4157" s="47">
        <f>MAX(T4156,S4157)</f>
        <v/>
      </c>
      <c r="U4157" s="48">
        <f>S4157-T4157</f>
        <v/>
      </c>
      <c r="V4157" s="47">
        <f>IFERROR(SUMIFS(DATABASE!$M$5:$M$6004,DATABASE!$B$5:$B$6004,B4157,DATABASE!$X$5:$X$6004,1),0)</f>
        <v/>
      </c>
      <c r="W4157" s="31">
        <f>IFERROR(COUNTIFS(DATABASE!$B$5:$B$6004,B4157,DATABASE!$X$5:$X$6004,1),0)</f>
        <v/>
      </c>
      <c r="X4157" s="49">
        <f>--AND(ISNUMBER(B4157),C4157&lt;&gt;"",L4157&lt;&gt;"",M4157&lt;&gt;"")</f>
        <v/>
      </c>
    </row>
    <row r="4158" ht="15" customHeight="1" s="111">
      <c r="A4158" s="50" t="inlineStr">
        <is>
          <t>SEP</t>
        </is>
      </c>
      <c r="B4158" s="51">
        <f>SEP!A159</f>
        <v/>
      </c>
      <c r="C4158" s="52">
        <f>SEP!B159</f>
        <v/>
      </c>
      <c r="D4158" s="52">
        <f>SEP!C159</f>
        <v/>
      </c>
      <c r="E4158" s="52">
        <f>SEP!D159</f>
        <v/>
      </c>
      <c r="F4158" s="52">
        <f>SEP!E159</f>
        <v/>
      </c>
      <c r="G4158" s="52">
        <f>SEP!F159</f>
        <v/>
      </c>
      <c r="H4158" s="52">
        <f>SEP!G159</f>
        <v/>
      </c>
      <c r="I4158" s="53">
        <f>SEP!H159</f>
        <v/>
      </c>
      <c r="J4158" s="53">
        <f>SEP!I159</f>
        <v/>
      </c>
      <c r="K4158" s="52">
        <f>SEP!J159</f>
        <v/>
      </c>
      <c r="L4158" s="52">
        <f>SEP!K159</f>
        <v/>
      </c>
      <c r="M4158" s="54">
        <f>SEP!L159</f>
        <v/>
      </c>
      <c r="N4158" s="52">
        <f>SEP!M159</f>
        <v/>
      </c>
      <c r="O4158" s="52">
        <f>SEP!N159</f>
        <v/>
      </c>
      <c r="P4158" s="52">
        <f>SEP!O159</f>
        <v/>
      </c>
      <c r="Q4158" s="52">
        <f>SEP!P159</f>
        <v/>
      </c>
      <c r="R4158" s="52">
        <f>SEP!Q159</f>
        <v/>
      </c>
      <c r="S4158" s="54">
        <f>S4157+IF(X4158=0,0,M4158)</f>
        <v/>
      </c>
      <c r="T4158" s="55">
        <f>MAX(T4157,S4158)</f>
        <v/>
      </c>
      <c r="U4158" s="56">
        <f>S4158-T4158</f>
        <v/>
      </c>
      <c r="V4158" s="55">
        <f>IFERROR(SUMIFS(DATABASE!$M$5:$M$6004,DATABASE!$B$5:$B$6004,B4158,DATABASE!$X$5:$X$6004,1),0)</f>
        <v/>
      </c>
      <c r="W4158" s="57">
        <f>IFERROR(COUNTIFS(DATABASE!$B$5:$B$6004,B4158,DATABASE!$X$5:$X$6004,1),0)</f>
        <v/>
      </c>
      <c r="X4158" s="58">
        <f>--AND(ISNUMBER(B4158),C4158&lt;&gt;"",L4158&lt;&gt;"",M4158&lt;&gt;"")</f>
        <v/>
      </c>
    </row>
    <row r="4159" ht="15" customHeight="1" s="111">
      <c r="A4159" s="42" t="inlineStr">
        <is>
          <t>SEP</t>
        </is>
      </c>
      <c r="B4159" s="43">
        <f>SEP!A160</f>
        <v/>
      </c>
      <c r="C4159" s="44">
        <f>SEP!B160</f>
        <v/>
      </c>
      <c r="D4159" s="44">
        <f>SEP!C160</f>
        <v/>
      </c>
      <c r="E4159" s="44">
        <f>SEP!D160</f>
        <v/>
      </c>
      <c r="F4159" s="44">
        <f>SEP!E160</f>
        <v/>
      </c>
      <c r="G4159" s="44">
        <f>SEP!F160</f>
        <v/>
      </c>
      <c r="H4159" s="44">
        <f>SEP!G160</f>
        <v/>
      </c>
      <c r="I4159" s="45">
        <f>SEP!H160</f>
        <v/>
      </c>
      <c r="J4159" s="45">
        <f>SEP!I160</f>
        <v/>
      </c>
      <c r="K4159" s="44">
        <f>SEP!J160</f>
        <v/>
      </c>
      <c r="L4159" s="44">
        <f>SEP!K160</f>
        <v/>
      </c>
      <c r="M4159" s="46">
        <f>SEP!L160</f>
        <v/>
      </c>
      <c r="N4159" s="44">
        <f>SEP!M160</f>
        <v/>
      </c>
      <c r="O4159" s="44">
        <f>SEP!N160</f>
        <v/>
      </c>
      <c r="P4159" s="44">
        <f>SEP!O160</f>
        <v/>
      </c>
      <c r="Q4159" s="44">
        <f>SEP!P160</f>
        <v/>
      </c>
      <c r="R4159" s="44">
        <f>SEP!Q160</f>
        <v/>
      </c>
      <c r="S4159" s="46">
        <f>S4158+IF(X4159=0,0,M4159)</f>
        <v/>
      </c>
      <c r="T4159" s="47">
        <f>MAX(T4158,S4159)</f>
        <v/>
      </c>
      <c r="U4159" s="48">
        <f>S4159-T4159</f>
        <v/>
      </c>
      <c r="V4159" s="47">
        <f>IFERROR(SUMIFS(DATABASE!$M$5:$M$6004,DATABASE!$B$5:$B$6004,B4159,DATABASE!$X$5:$X$6004,1),0)</f>
        <v/>
      </c>
      <c r="W4159" s="31">
        <f>IFERROR(COUNTIFS(DATABASE!$B$5:$B$6004,B4159,DATABASE!$X$5:$X$6004,1),0)</f>
        <v/>
      </c>
      <c r="X4159" s="49">
        <f>--AND(ISNUMBER(B4159),C4159&lt;&gt;"",L4159&lt;&gt;"",M4159&lt;&gt;"")</f>
        <v/>
      </c>
    </row>
    <row r="4160" ht="15" customHeight="1" s="111">
      <c r="A4160" s="50" t="inlineStr">
        <is>
          <t>SEP</t>
        </is>
      </c>
      <c r="B4160" s="51">
        <f>SEP!A161</f>
        <v/>
      </c>
      <c r="C4160" s="52">
        <f>SEP!B161</f>
        <v/>
      </c>
      <c r="D4160" s="52">
        <f>SEP!C161</f>
        <v/>
      </c>
      <c r="E4160" s="52">
        <f>SEP!D161</f>
        <v/>
      </c>
      <c r="F4160" s="52">
        <f>SEP!E161</f>
        <v/>
      </c>
      <c r="G4160" s="52">
        <f>SEP!F161</f>
        <v/>
      </c>
      <c r="H4160" s="52">
        <f>SEP!G161</f>
        <v/>
      </c>
      <c r="I4160" s="53">
        <f>SEP!H161</f>
        <v/>
      </c>
      <c r="J4160" s="53">
        <f>SEP!I161</f>
        <v/>
      </c>
      <c r="K4160" s="52">
        <f>SEP!J161</f>
        <v/>
      </c>
      <c r="L4160" s="52">
        <f>SEP!K161</f>
        <v/>
      </c>
      <c r="M4160" s="54">
        <f>SEP!L161</f>
        <v/>
      </c>
      <c r="N4160" s="52">
        <f>SEP!M161</f>
        <v/>
      </c>
      <c r="O4160" s="52">
        <f>SEP!N161</f>
        <v/>
      </c>
      <c r="P4160" s="52">
        <f>SEP!O161</f>
        <v/>
      </c>
      <c r="Q4160" s="52">
        <f>SEP!P161</f>
        <v/>
      </c>
      <c r="R4160" s="52">
        <f>SEP!Q161</f>
        <v/>
      </c>
      <c r="S4160" s="54">
        <f>S4159+IF(X4160=0,0,M4160)</f>
        <v/>
      </c>
      <c r="T4160" s="55">
        <f>MAX(T4159,S4160)</f>
        <v/>
      </c>
      <c r="U4160" s="56">
        <f>S4160-T4160</f>
        <v/>
      </c>
      <c r="V4160" s="55">
        <f>IFERROR(SUMIFS(DATABASE!$M$5:$M$6004,DATABASE!$B$5:$B$6004,B4160,DATABASE!$X$5:$X$6004,1),0)</f>
        <v/>
      </c>
      <c r="W4160" s="57">
        <f>IFERROR(COUNTIFS(DATABASE!$B$5:$B$6004,B4160,DATABASE!$X$5:$X$6004,1),0)</f>
        <v/>
      </c>
      <c r="X4160" s="58">
        <f>--AND(ISNUMBER(B4160),C4160&lt;&gt;"",L4160&lt;&gt;"",M4160&lt;&gt;"")</f>
        <v/>
      </c>
    </row>
    <row r="4161" ht="15" customHeight="1" s="111">
      <c r="A4161" s="42" t="inlineStr">
        <is>
          <t>SEP</t>
        </is>
      </c>
      <c r="B4161" s="43">
        <f>SEP!A162</f>
        <v/>
      </c>
      <c r="C4161" s="44">
        <f>SEP!B162</f>
        <v/>
      </c>
      <c r="D4161" s="44">
        <f>SEP!C162</f>
        <v/>
      </c>
      <c r="E4161" s="44">
        <f>SEP!D162</f>
        <v/>
      </c>
      <c r="F4161" s="44">
        <f>SEP!E162</f>
        <v/>
      </c>
      <c r="G4161" s="44">
        <f>SEP!F162</f>
        <v/>
      </c>
      <c r="H4161" s="44">
        <f>SEP!G162</f>
        <v/>
      </c>
      <c r="I4161" s="45">
        <f>SEP!H162</f>
        <v/>
      </c>
      <c r="J4161" s="45">
        <f>SEP!I162</f>
        <v/>
      </c>
      <c r="K4161" s="44">
        <f>SEP!J162</f>
        <v/>
      </c>
      <c r="L4161" s="44">
        <f>SEP!K162</f>
        <v/>
      </c>
      <c r="M4161" s="46">
        <f>SEP!L162</f>
        <v/>
      </c>
      <c r="N4161" s="44">
        <f>SEP!M162</f>
        <v/>
      </c>
      <c r="O4161" s="44">
        <f>SEP!N162</f>
        <v/>
      </c>
      <c r="P4161" s="44">
        <f>SEP!O162</f>
        <v/>
      </c>
      <c r="Q4161" s="44">
        <f>SEP!P162</f>
        <v/>
      </c>
      <c r="R4161" s="44">
        <f>SEP!Q162</f>
        <v/>
      </c>
      <c r="S4161" s="46">
        <f>S4160+IF(X4161=0,0,M4161)</f>
        <v/>
      </c>
      <c r="T4161" s="47">
        <f>MAX(T4160,S4161)</f>
        <v/>
      </c>
      <c r="U4161" s="48">
        <f>S4161-T4161</f>
        <v/>
      </c>
      <c r="V4161" s="47">
        <f>IFERROR(SUMIFS(DATABASE!$M$5:$M$6004,DATABASE!$B$5:$B$6004,B4161,DATABASE!$X$5:$X$6004,1),0)</f>
        <v/>
      </c>
      <c r="W4161" s="31">
        <f>IFERROR(COUNTIFS(DATABASE!$B$5:$B$6004,B4161,DATABASE!$X$5:$X$6004,1),0)</f>
        <v/>
      </c>
      <c r="X4161" s="49">
        <f>--AND(ISNUMBER(B4161),C4161&lt;&gt;"",L4161&lt;&gt;"",M4161&lt;&gt;"")</f>
        <v/>
      </c>
    </row>
    <row r="4162" ht="15" customHeight="1" s="111">
      <c r="A4162" s="50" t="inlineStr">
        <is>
          <t>SEP</t>
        </is>
      </c>
      <c r="B4162" s="51">
        <f>SEP!A163</f>
        <v/>
      </c>
      <c r="C4162" s="52">
        <f>SEP!B163</f>
        <v/>
      </c>
      <c r="D4162" s="52">
        <f>SEP!C163</f>
        <v/>
      </c>
      <c r="E4162" s="52">
        <f>SEP!D163</f>
        <v/>
      </c>
      <c r="F4162" s="52">
        <f>SEP!E163</f>
        <v/>
      </c>
      <c r="G4162" s="52">
        <f>SEP!F163</f>
        <v/>
      </c>
      <c r="H4162" s="52">
        <f>SEP!G163</f>
        <v/>
      </c>
      <c r="I4162" s="53">
        <f>SEP!H163</f>
        <v/>
      </c>
      <c r="J4162" s="53">
        <f>SEP!I163</f>
        <v/>
      </c>
      <c r="K4162" s="52">
        <f>SEP!J163</f>
        <v/>
      </c>
      <c r="L4162" s="52">
        <f>SEP!K163</f>
        <v/>
      </c>
      <c r="M4162" s="54">
        <f>SEP!L163</f>
        <v/>
      </c>
      <c r="N4162" s="52">
        <f>SEP!M163</f>
        <v/>
      </c>
      <c r="O4162" s="52">
        <f>SEP!N163</f>
        <v/>
      </c>
      <c r="P4162" s="52">
        <f>SEP!O163</f>
        <v/>
      </c>
      <c r="Q4162" s="52">
        <f>SEP!P163</f>
        <v/>
      </c>
      <c r="R4162" s="52">
        <f>SEP!Q163</f>
        <v/>
      </c>
      <c r="S4162" s="54">
        <f>S4161+IF(X4162=0,0,M4162)</f>
        <v/>
      </c>
      <c r="T4162" s="55">
        <f>MAX(T4161,S4162)</f>
        <v/>
      </c>
      <c r="U4162" s="56">
        <f>S4162-T4162</f>
        <v/>
      </c>
      <c r="V4162" s="55">
        <f>IFERROR(SUMIFS(DATABASE!$M$5:$M$6004,DATABASE!$B$5:$B$6004,B4162,DATABASE!$X$5:$X$6004,1),0)</f>
        <v/>
      </c>
      <c r="W4162" s="57">
        <f>IFERROR(COUNTIFS(DATABASE!$B$5:$B$6004,B4162,DATABASE!$X$5:$X$6004,1),0)</f>
        <v/>
      </c>
      <c r="X4162" s="58">
        <f>--AND(ISNUMBER(B4162),C4162&lt;&gt;"",L4162&lt;&gt;"",M4162&lt;&gt;"")</f>
        <v/>
      </c>
    </row>
    <row r="4163" ht="15" customHeight="1" s="111">
      <c r="A4163" s="42" t="inlineStr">
        <is>
          <t>SEP</t>
        </is>
      </c>
      <c r="B4163" s="43">
        <f>SEP!A164</f>
        <v/>
      </c>
      <c r="C4163" s="44">
        <f>SEP!B164</f>
        <v/>
      </c>
      <c r="D4163" s="44">
        <f>SEP!C164</f>
        <v/>
      </c>
      <c r="E4163" s="44">
        <f>SEP!D164</f>
        <v/>
      </c>
      <c r="F4163" s="44">
        <f>SEP!E164</f>
        <v/>
      </c>
      <c r="G4163" s="44">
        <f>SEP!F164</f>
        <v/>
      </c>
      <c r="H4163" s="44">
        <f>SEP!G164</f>
        <v/>
      </c>
      <c r="I4163" s="45">
        <f>SEP!H164</f>
        <v/>
      </c>
      <c r="J4163" s="45">
        <f>SEP!I164</f>
        <v/>
      </c>
      <c r="K4163" s="44">
        <f>SEP!J164</f>
        <v/>
      </c>
      <c r="L4163" s="44">
        <f>SEP!K164</f>
        <v/>
      </c>
      <c r="M4163" s="46">
        <f>SEP!L164</f>
        <v/>
      </c>
      <c r="N4163" s="44">
        <f>SEP!M164</f>
        <v/>
      </c>
      <c r="O4163" s="44">
        <f>SEP!N164</f>
        <v/>
      </c>
      <c r="P4163" s="44">
        <f>SEP!O164</f>
        <v/>
      </c>
      <c r="Q4163" s="44">
        <f>SEP!P164</f>
        <v/>
      </c>
      <c r="R4163" s="44">
        <f>SEP!Q164</f>
        <v/>
      </c>
      <c r="S4163" s="46">
        <f>S4162+IF(X4163=0,0,M4163)</f>
        <v/>
      </c>
      <c r="T4163" s="47">
        <f>MAX(T4162,S4163)</f>
        <v/>
      </c>
      <c r="U4163" s="48">
        <f>S4163-T4163</f>
        <v/>
      </c>
      <c r="V4163" s="47">
        <f>IFERROR(SUMIFS(DATABASE!$M$5:$M$6004,DATABASE!$B$5:$B$6004,B4163,DATABASE!$X$5:$X$6004,1),0)</f>
        <v/>
      </c>
      <c r="W4163" s="31">
        <f>IFERROR(COUNTIFS(DATABASE!$B$5:$B$6004,B4163,DATABASE!$X$5:$X$6004,1),0)</f>
        <v/>
      </c>
      <c r="X4163" s="49">
        <f>--AND(ISNUMBER(B4163),C4163&lt;&gt;"",L4163&lt;&gt;"",M4163&lt;&gt;"")</f>
        <v/>
      </c>
    </row>
    <row r="4164" ht="15" customHeight="1" s="111">
      <c r="A4164" s="50" t="inlineStr">
        <is>
          <t>SEP</t>
        </is>
      </c>
      <c r="B4164" s="51">
        <f>SEP!A165</f>
        <v/>
      </c>
      <c r="C4164" s="52">
        <f>SEP!B165</f>
        <v/>
      </c>
      <c r="D4164" s="52">
        <f>SEP!C165</f>
        <v/>
      </c>
      <c r="E4164" s="52">
        <f>SEP!D165</f>
        <v/>
      </c>
      <c r="F4164" s="52">
        <f>SEP!E165</f>
        <v/>
      </c>
      <c r="G4164" s="52">
        <f>SEP!F165</f>
        <v/>
      </c>
      <c r="H4164" s="52">
        <f>SEP!G165</f>
        <v/>
      </c>
      <c r="I4164" s="53">
        <f>SEP!H165</f>
        <v/>
      </c>
      <c r="J4164" s="53">
        <f>SEP!I165</f>
        <v/>
      </c>
      <c r="K4164" s="52">
        <f>SEP!J165</f>
        <v/>
      </c>
      <c r="L4164" s="52">
        <f>SEP!K165</f>
        <v/>
      </c>
      <c r="M4164" s="54">
        <f>SEP!L165</f>
        <v/>
      </c>
      <c r="N4164" s="52">
        <f>SEP!M165</f>
        <v/>
      </c>
      <c r="O4164" s="52">
        <f>SEP!N165</f>
        <v/>
      </c>
      <c r="P4164" s="52">
        <f>SEP!O165</f>
        <v/>
      </c>
      <c r="Q4164" s="52">
        <f>SEP!P165</f>
        <v/>
      </c>
      <c r="R4164" s="52">
        <f>SEP!Q165</f>
        <v/>
      </c>
      <c r="S4164" s="54">
        <f>S4163+IF(X4164=0,0,M4164)</f>
        <v/>
      </c>
      <c r="T4164" s="55">
        <f>MAX(T4163,S4164)</f>
        <v/>
      </c>
      <c r="U4164" s="56">
        <f>S4164-T4164</f>
        <v/>
      </c>
      <c r="V4164" s="55">
        <f>IFERROR(SUMIFS(DATABASE!$M$5:$M$6004,DATABASE!$B$5:$B$6004,B4164,DATABASE!$X$5:$X$6004,1),0)</f>
        <v/>
      </c>
      <c r="W4164" s="57">
        <f>IFERROR(COUNTIFS(DATABASE!$B$5:$B$6004,B4164,DATABASE!$X$5:$X$6004,1),0)</f>
        <v/>
      </c>
      <c r="X4164" s="58">
        <f>--AND(ISNUMBER(B4164),C4164&lt;&gt;"",L4164&lt;&gt;"",M4164&lt;&gt;"")</f>
        <v/>
      </c>
    </row>
    <row r="4165" ht="15" customHeight="1" s="111">
      <c r="A4165" s="42" t="inlineStr">
        <is>
          <t>SEP</t>
        </is>
      </c>
      <c r="B4165" s="43">
        <f>SEP!A166</f>
        <v/>
      </c>
      <c r="C4165" s="44">
        <f>SEP!B166</f>
        <v/>
      </c>
      <c r="D4165" s="44">
        <f>SEP!C166</f>
        <v/>
      </c>
      <c r="E4165" s="44">
        <f>SEP!D166</f>
        <v/>
      </c>
      <c r="F4165" s="44">
        <f>SEP!E166</f>
        <v/>
      </c>
      <c r="G4165" s="44">
        <f>SEP!F166</f>
        <v/>
      </c>
      <c r="H4165" s="44">
        <f>SEP!G166</f>
        <v/>
      </c>
      <c r="I4165" s="45">
        <f>SEP!H166</f>
        <v/>
      </c>
      <c r="J4165" s="45">
        <f>SEP!I166</f>
        <v/>
      </c>
      <c r="K4165" s="44">
        <f>SEP!J166</f>
        <v/>
      </c>
      <c r="L4165" s="44">
        <f>SEP!K166</f>
        <v/>
      </c>
      <c r="M4165" s="46">
        <f>SEP!L166</f>
        <v/>
      </c>
      <c r="N4165" s="44">
        <f>SEP!M166</f>
        <v/>
      </c>
      <c r="O4165" s="44">
        <f>SEP!N166</f>
        <v/>
      </c>
      <c r="P4165" s="44">
        <f>SEP!O166</f>
        <v/>
      </c>
      <c r="Q4165" s="44">
        <f>SEP!P166</f>
        <v/>
      </c>
      <c r="R4165" s="44">
        <f>SEP!Q166</f>
        <v/>
      </c>
      <c r="S4165" s="46">
        <f>S4164+IF(X4165=0,0,M4165)</f>
        <v/>
      </c>
      <c r="T4165" s="47">
        <f>MAX(T4164,S4165)</f>
        <v/>
      </c>
      <c r="U4165" s="48">
        <f>S4165-T4165</f>
        <v/>
      </c>
      <c r="V4165" s="47">
        <f>IFERROR(SUMIFS(DATABASE!$M$5:$M$6004,DATABASE!$B$5:$B$6004,B4165,DATABASE!$X$5:$X$6004,1),0)</f>
        <v/>
      </c>
      <c r="W4165" s="31">
        <f>IFERROR(COUNTIFS(DATABASE!$B$5:$B$6004,B4165,DATABASE!$X$5:$X$6004,1),0)</f>
        <v/>
      </c>
      <c r="X4165" s="49">
        <f>--AND(ISNUMBER(B4165),C4165&lt;&gt;"",L4165&lt;&gt;"",M4165&lt;&gt;"")</f>
        <v/>
      </c>
    </row>
    <row r="4166" ht="15" customHeight="1" s="111">
      <c r="A4166" s="50" t="inlineStr">
        <is>
          <t>SEP</t>
        </is>
      </c>
      <c r="B4166" s="51">
        <f>SEP!A167</f>
        <v/>
      </c>
      <c r="C4166" s="52">
        <f>SEP!B167</f>
        <v/>
      </c>
      <c r="D4166" s="52">
        <f>SEP!C167</f>
        <v/>
      </c>
      <c r="E4166" s="52">
        <f>SEP!D167</f>
        <v/>
      </c>
      <c r="F4166" s="52">
        <f>SEP!E167</f>
        <v/>
      </c>
      <c r="G4166" s="52">
        <f>SEP!F167</f>
        <v/>
      </c>
      <c r="H4166" s="52">
        <f>SEP!G167</f>
        <v/>
      </c>
      <c r="I4166" s="53">
        <f>SEP!H167</f>
        <v/>
      </c>
      <c r="J4166" s="53">
        <f>SEP!I167</f>
        <v/>
      </c>
      <c r="K4166" s="52">
        <f>SEP!J167</f>
        <v/>
      </c>
      <c r="L4166" s="52">
        <f>SEP!K167</f>
        <v/>
      </c>
      <c r="M4166" s="54">
        <f>SEP!L167</f>
        <v/>
      </c>
      <c r="N4166" s="52">
        <f>SEP!M167</f>
        <v/>
      </c>
      <c r="O4166" s="52">
        <f>SEP!N167</f>
        <v/>
      </c>
      <c r="P4166" s="52">
        <f>SEP!O167</f>
        <v/>
      </c>
      <c r="Q4166" s="52">
        <f>SEP!P167</f>
        <v/>
      </c>
      <c r="R4166" s="52">
        <f>SEP!Q167</f>
        <v/>
      </c>
      <c r="S4166" s="54">
        <f>S4165+IF(X4166=0,0,M4166)</f>
        <v/>
      </c>
      <c r="T4166" s="55">
        <f>MAX(T4165,S4166)</f>
        <v/>
      </c>
      <c r="U4166" s="56">
        <f>S4166-T4166</f>
        <v/>
      </c>
      <c r="V4166" s="55">
        <f>IFERROR(SUMIFS(DATABASE!$M$5:$M$6004,DATABASE!$B$5:$B$6004,B4166,DATABASE!$X$5:$X$6004,1),0)</f>
        <v/>
      </c>
      <c r="W4166" s="57">
        <f>IFERROR(COUNTIFS(DATABASE!$B$5:$B$6004,B4166,DATABASE!$X$5:$X$6004,1),0)</f>
        <v/>
      </c>
      <c r="X4166" s="58">
        <f>--AND(ISNUMBER(B4166),C4166&lt;&gt;"",L4166&lt;&gt;"",M4166&lt;&gt;"")</f>
        <v/>
      </c>
    </row>
    <row r="4167" ht="15" customHeight="1" s="111">
      <c r="A4167" s="42" t="inlineStr">
        <is>
          <t>SEP</t>
        </is>
      </c>
      <c r="B4167" s="43">
        <f>SEP!A168</f>
        <v/>
      </c>
      <c r="C4167" s="44">
        <f>SEP!B168</f>
        <v/>
      </c>
      <c r="D4167" s="44">
        <f>SEP!C168</f>
        <v/>
      </c>
      <c r="E4167" s="44">
        <f>SEP!D168</f>
        <v/>
      </c>
      <c r="F4167" s="44">
        <f>SEP!E168</f>
        <v/>
      </c>
      <c r="G4167" s="44">
        <f>SEP!F168</f>
        <v/>
      </c>
      <c r="H4167" s="44">
        <f>SEP!G168</f>
        <v/>
      </c>
      <c r="I4167" s="45">
        <f>SEP!H168</f>
        <v/>
      </c>
      <c r="J4167" s="45">
        <f>SEP!I168</f>
        <v/>
      </c>
      <c r="K4167" s="44">
        <f>SEP!J168</f>
        <v/>
      </c>
      <c r="L4167" s="44">
        <f>SEP!K168</f>
        <v/>
      </c>
      <c r="M4167" s="46">
        <f>SEP!L168</f>
        <v/>
      </c>
      <c r="N4167" s="44">
        <f>SEP!M168</f>
        <v/>
      </c>
      <c r="O4167" s="44">
        <f>SEP!N168</f>
        <v/>
      </c>
      <c r="P4167" s="44">
        <f>SEP!O168</f>
        <v/>
      </c>
      <c r="Q4167" s="44">
        <f>SEP!P168</f>
        <v/>
      </c>
      <c r="R4167" s="44">
        <f>SEP!Q168</f>
        <v/>
      </c>
      <c r="S4167" s="46">
        <f>S4166+IF(X4167=0,0,M4167)</f>
        <v/>
      </c>
      <c r="T4167" s="47">
        <f>MAX(T4166,S4167)</f>
        <v/>
      </c>
      <c r="U4167" s="48">
        <f>S4167-T4167</f>
        <v/>
      </c>
      <c r="V4167" s="47">
        <f>IFERROR(SUMIFS(DATABASE!$M$5:$M$6004,DATABASE!$B$5:$B$6004,B4167,DATABASE!$X$5:$X$6004,1),0)</f>
        <v/>
      </c>
      <c r="W4167" s="31">
        <f>IFERROR(COUNTIFS(DATABASE!$B$5:$B$6004,B4167,DATABASE!$X$5:$X$6004,1),0)</f>
        <v/>
      </c>
      <c r="X4167" s="49">
        <f>--AND(ISNUMBER(B4167),C4167&lt;&gt;"",L4167&lt;&gt;"",M4167&lt;&gt;"")</f>
        <v/>
      </c>
    </row>
    <row r="4168" ht="15" customHeight="1" s="111">
      <c r="A4168" s="50" t="inlineStr">
        <is>
          <t>SEP</t>
        </is>
      </c>
      <c r="B4168" s="51">
        <f>SEP!A169</f>
        <v/>
      </c>
      <c r="C4168" s="52">
        <f>SEP!B169</f>
        <v/>
      </c>
      <c r="D4168" s="52">
        <f>SEP!C169</f>
        <v/>
      </c>
      <c r="E4168" s="52">
        <f>SEP!D169</f>
        <v/>
      </c>
      <c r="F4168" s="52">
        <f>SEP!E169</f>
        <v/>
      </c>
      <c r="G4168" s="52">
        <f>SEP!F169</f>
        <v/>
      </c>
      <c r="H4168" s="52">
        <f>SEP!G169</f>
        <v/>
      </c>
      <c r="I4168" s="53">
        <f>SEP!H169</f>
        <v/>
      </c>
      <c r="J4168" s="53">
        <f>SEP!I169</f>
        <v/>
      </c>
      <c r="K4168" s="52">
        <f>SEP!J169</f>
        <v/>
      </c>
      <c r="L4168" s="52">
        <f>SEP!K169</f>
        <v/>
      </c>
      <c r="M4168" s="54">
        <f>SEP!L169</f>
        <v/>
      </c>
      <c r="N4168" s="52">
        <f>SEP!M169</f>
        <v/>
      </c>
      <c r="O4168" s="52">
        <f>SEP!N169</f>
        <v/>
      </c>
      <c r="P4168" s="52">
        <f>SEP!O169</f>
        <v/>
      </c>
      <c r="Q4168" s="52">
        <f>SEP!P169</f>
        <v/>
      </c>
      <c r="R4168" s="52">
        <f>SEP!Q169</f>
        <v/>
      </c>
      <c r="S4168" s="54">
        <f>S4167+IF(X4168=0,0,M4168)</f>
        <v/>
      </c>
      <c r="T4168" s="55">
        <f>MAX(T4167,S4168)</f>
        <v/>
      </c>
      <c r="U4168" s="56">
        <f>S4168-T4168</f>
        <v/>
      </c>
      <c r="V4168" s="55">
        <f>IFERROR(SUMIFS(DATABASE!$M$5:$M$6004,DATABASE!$B$5:$B$6004,B4168,DATABASE!$X$5:$X$6004,1),0)</f>
        <v/>
      </c>
      <c r="W4168" s="57">
        <f>IFERROR(COUNTIFS(DATABASE!$B$5:$B$6004,B4168,DATABASE!$X$5:$X$6004,1),0)</f>
        <v/>
      </c>
      <c r="X4168" s="58">
        <f>--AND(ISNUMBER(B4168),C4168&lt;&gt;"",L4168&lt;&gt;"",M4168&lt;&gt;"")</f>
        <v/>
      </c>
    </row>
    <row r="4169" ht="15" customHeight="1" s="111">
      <c r="A4169" s="42" t="inlineStr">
        <is>
          <t>SEP</t>
        </is>
      </c>
      <c r="B4169" s="43">
        <f>SEP!A170</f>
        <v/>
      </c>
      <c r="C4169" s="44">
        <f>SEP!B170</f>
        <v/>
      </c>
      <c r="D4169" s="44">
        <f>SEP!C170</f>
        <v/>
      </c>
      <c r="E4169" s="44">
        <f>SEP!D170</f>
        <v/>
      </c>
      <c r="F4169" s="44">
        <f>SEP!E170</f>
        <v/>
      </c>
      <c r="G4169" s="44">
        <f>SEP!F170</f>
        <v/>
      </c>
      <c r="H4169" s="44">
        <f>SEP!G170</f>
        <v/>
      </c>
      <c r="I4169" s="45">
        <f>SEP!H170</f>
        <v/>
      </c>
      <c r="J4169" s="45">
        <f>SEP!I170</f>
        <v/>
      </c>
      <c r="K4169" s="44">
        <f>SEP!J170</f>
        <v/>
      </c>
      <c r="L4169" s="44">
        <f>SEP!K170</f>
        <v/>
      </c>
      <c r="M4169" s="46">
        <f>SEP!L170</f>
        <v/>
      </c>
      <c r="N4169" s="44">
        <f>SEP!M170</f>
        <v/>
      </c>
      <c r="O4169" s="44">
        <f>SEP!N170</f>
        <v/>
      </c>
      <c r="P4169" s="44">
        <f>SEP!O170</f>
        <v/>
      </c>
      <c r="Q4169" s="44">
        <f>SEP!P170</f>
        <v/>
      </c>
      <c r="R4169" s="44">
        <f>SEP!Q170</f>
        <v/>
      </c>
      <c r="S4169" s="46">
        <f>S4168+IF(X4169=0,0,M4169)</f>
        <v/>
      </c>
      <c r="T4169" s="47">
        <f>MAX(T4168,S4169)</f>
        <v/>
      </c>
      <c r="U4169" s="48">
        <f>S4169-T4169</f>
        <v/>
      </c>
      <c r="V4169" s="47">
        <f>IFERROR(SUMIFS(DATABASE!$M$5:$M$6004,DATABASE!$B$5:$B$6004,B4169,DATABASE!$X$5:$X$6004,1),0)</f>
        <v/>
      </c>
      <c r="W4169" s="31">
        <f>IFERROR(COUNTIFS(DATABASE!$B$5:$B$6004,B4169,DATABASE!$X$5:$X$6004,1),0)</f>
        <v/>
      </c>
      <c r="X4169" s="49">
        <f>--AND(ISNUMBER(B4169),C4169&lt;&gt;"",L4169&lt;&gt;"",M4169&lt;&gt;"")</f>
        <v/>
      </c>
    </row>
    <row r="4170" ht="15" customHeight="1" s="111">
      <c r="A4170" s="50" t="inlineStr">
        <is>
          <t>SEP</t>
        </is>
      </c>
      <c r="B4170" s="51">
        <f>SEP!A171</f>
        <v/>
      </c>
      <c r="C4170" s="52">
        <f>SEP!B171</f>
        <v/>
      </c>
      <c r="D4170" s="52">
        <f>SEP!C171</f>
        <v/>
      </c>
      <c r="E4170" s="52">
        <f>SEP!D171</f>
        <v/>
      </c>
      <c r="F4170" s="52">
        <f>SEP!E171</f>
        <v/>
      </c>
      <c r="G4170" s="52">
        <f>SEP!F171</f>
        <v/>
      </c>
      <c r="H4170" s="52">
        <f>SEP!G171</f>
        <v/>
      </c>
      <c r="I4170" s="53">
        <f>SEP!H171</f>
        <v/>
      </c>
      <c r="J4170" s="53">
        <f>SEP!I171</f>
        <v/>
      </c>
      <c r="K4170" s="52">
        <f>SEP!J171</f>
        <v/>
      </c>
      <c r="L4170" s="52">
        <f>SEP!K171</f>
        <v/>
      </c>
      <c r="M4170" s="54">
        <f>SEP!L171</f>
        <v/>
      </c>
      <c r="N4170" s="52">
        <f>SEP!M171</f>
        <v/>
      </c>
      <c r="O4170" s="52">
        <f>SEP!N171</f>
        <v/>
      </c>
      <c r="P4170" s="52">
        <f>SEP!O171</f>
        <v/>
      </c>
      <c r="Q4170" s="52">
        <f>SEP!P171</f>
        <v/>
      </c>
      <c r="R4170" s="52">
        <f>SEP!Q171</f>
        <v/>
      </c>
      <c r="S4170" s="54">
        <f>S4169+IF(X4170=0,0,M4170)</f>
        <v/>
      </c>
      <c r="T4170" s="55">
        <f>MAX(T4169,S4170)</f>
        <v/>
      </c>
      <c r="U4170" s="56">
        <f>S4170-T4170</f>
        <v/>
      </c>
      <c r="V4170" s="55">
        <f>IFERROR(SUMIFS(DATABASE!$M$5:$M$6004,DATABASE!$B$5:$B$6004,B4170,DATABASE!$X$5:$X$6004,1),0)</f>
        <v/>
      </c>
      <c r="W4170" s="57">
        <f>IFERROR(COUNTIFS(DATABASE!$B$5:$B$6004,B4170,DATABASE!$X$5:$X$6004,1),0)</f>
        <v/>
      </c>
      <c r="X4170" s="58">
        <f>--AND(ISNUMBER(B4170),C4170&lt;&gt;"",L4170&lt;&gt;"",M4170&lt;&gt;"")</f>
        <v/>
      </c>
    </row>
    <row r="4171" ht="15" customHeight="1" s="111">
      <c r="A4171" s="42" t="inlineStr">
        <is>
          <t>SEP</t>
        </is>
      </c>
      <c r="B4171" s="43">
        <f>SEP!A172</f>
        <v/>
      </c>
      <c r="C4171" s="44">
        <f>SEP!B172</f>
        <v/>
      </c>
      <c r="D4171" s="44">
        <f>SEP!C172</f>
        <v/>
      </c>
      <c r="E4171" s="44">
        <f>SEP!D172</f>
        <v/>
      </c>
      <c r="F4171" s="44">
        <f>SEP!E172</f>
        <v/>
      </c>
      <c r="G4171" s="44">
        <f>SEP!F172</f>
        <v/>
      </c>
      <c r="H4171" s="44">
        <f>SEP!G172</f>
        <v/>
      </c>
      <c r="I4171" s="45">
        <f>SEP!H172</f>
        <v/>
      </c>
      <c r="J4171" s="45">
        <f>SEP!I172</f>
        <v/>
      </c>
      <c r="K4171" s="44">
        <f>SEP!J172</f>
        <v/>
      </c>
      <c r="L4171" s="44">
        <f>SEP!K172</f>
        <v/>
      </c>
      <c r="M4171" s="46">
        <f>SEP!L172</f>
        <v/>
      </c>
      <c r="N4171" s="44">
        <f>SEP!M172</f>
        <v/>
      </c>
      <c r="O4171" s="44">
        <f>SEP!N172</f>
        <v/>
      </c>
      <c r="P4171" s="44">
        <f>SEP!O172</f>
        <v/>
      </c>
      <c r="Q4171" s="44">
        <f>SEP!P172</f>
        <v/>
      </c>
      <c r="R4171" s="44">
        <f>SEP!Q172</f>
        <v/>
      </c>
      <c r="S4171" s="46">
        <f>S4170+IF(X4171=0,0,M4171)</f>
        <v/>
      </c>
      <c r="T4171" s="47">
        <f>MAX(T4170,S4171)</f>
        <v/>
      </c>
      <c r="U4171" s="48">
        <f>S4171-T4171</f>
        <v/>
      </c>
      <c r="V4171" s="47">
        <f>IFERROR(SUMIFS(DATABASE!$M$5:$M$6004,DATABASE!$B$5:$B$6004,B4171,DATABASE!$X$5:$X$6004,1),0)</f>
        <v/>
      </c>
      <c r="W4171" s="31">
        <f>IFERROR(COUNTIFS(DATABASE!$B$5:$B$6004,B4171,DATABASE!$X$5:$X$6004,1),0)</f>
        <v/>
      </c>
      <c r="X4171" s="49">
        <f>--AND(ISNUMBER(B4171),C4171&lt;&gt;"",L4171&lt;&gt;"",M4171&lt;&gt;"")</f>
        <v/>
      </c>
    </row>
    <row r="4172" ht="15" customHeight="1" s="111">
      <c r="A4172" s="50" t="inlineStr">
        <is>
          <t>SEP</t>
        </is>
      </c>
      <c r="B4172" s="51">
        <f>SEP!A173</f>
        <v/>
      </c>
      <c r="C4172" s="52">
        <f>SEP!B173</f>
        <v/>
      </c>
      <c r="D4172" s="52">
        <f>SEP!C173</f>
        <v/>
      </c>
      <c r="E4172" s="52">
        <f>SEP!D173</f>
        <v/>
      </c>
      <c r="F4172" s="52">
        <f>SEP!E173</f>
        <v/>
      </c>
      <c r="G4172" s="52">
        <f>SEP!F173</f>
        <v/>
      </c>
      <c r="H4172" s="52">
        <f>SEP!G173</f>
        <v/>
      </c>
      <c r="I4172" s="53">
        <f>SEP!H173</f>
        <v/>
      </c>
      <c r="J4172" s="53">
        <f>SEP!I173</f>
        <v/>
      </c>
      <c r="K4172" s="52">
        <f>SEP!J173</f>
        <v/>
      </c>
      <c r="L4172" s="52">
        <f>SEP!K173</f>
        <v/>
      </c>
      <c r="M4172" s="54">
        <f>SEP!L173</f>
        <v/>
      </c>
      <c r="N4172" s="52">
        <f>SEP!M173</f>
        <v/>
      </c>
      <c r="O4172" s="52">
        <f>SEP!N173</f>
        <v/>
      </c>
      <c r="P4172" s="52">
        <f>SEP!O173</f>
        <v/>
      </c>
      <c r="Q4172" s="52">
        <f>SEP!P173</f>
        <v/>
      </c>
      <c r="R4172" s="52">
        <f>SEP!Q173</f>
        <v/>
      </c>
      <c r="S4172" s="54">
        <f>S4171+IF(X4172=0,0,M4172)</f>
        <v/>
      </c>
      <c r="T4172" s="55">
        <f>MAX(T4171,S4172)</f>
        <v/>
      </c>
      <c r="U4172" s="56">
        <f>S4172-T4172</f>
        <v/>
      </c>
      <c r="V4172" s="55">
        <f>IFERROR(SUMIFS(DATABASE!$M$5:$M$6004,DATABASE!$B$5:$B$6004,B4172,DATABASE!$X$5:$X$6004,1),0)</f>
        <v/>
      </c>
      <c r="W4172" s="57">
        <f>IFERROR(COUNTIFS(DATABASE!$B$5:$B$6004,B4172,DATABASE!$X$5:$X$6004,1),0)</f>
        <v/>
      </c>
      <c r="X4172" s="58">
        <f>--AND(ISNUMBER(B4172),C4172&lt;&gt;"",L4172&lt;&gt;"",M4172&lt;&gt;"")</f>
        <v/>
      </c>
    </row>
    <row r="4173" ht="15" customHeight="1" s="111">
      <c r="A4173" s="42" t="inlineStr">
        <is>
          <t>SEP</t>
        </is>
      </c>
      <c r="B4173" s="43">
        <f>SEP!A174</f>
        <v/>
      </c>
      <c r="C4173" s="44">
        <f>SEP!B174</f>
        <v/>
      </c>
      <c r="D4173" s="44">
        <f>SEP!C174</f>
        <v/>
      </c>
      <c r="E4173" s="44">
        <f>SEP!D174</f>
        <v/>
      </c>
      <c r="F4173" s="44">
        <f>SEP!E174</f>
        <v/>
      </c>
      <c r="G4173" s="44">
        <f>SEP!F174</f>
        <v/>
      </c>
      <c r="H4173" s="44">
        <f>SEP!G174</f>
        <v/>
      </c>
      <c r="I4173" s="45">
        <f>SEP!H174</f>
        <v/>
      </c>
      <c r="J4173" s="45">
        <f>SEP!I174</f>
        <v/>
      </c>
      <c r="K4173" s="44">
        <f>SEP!J174</f>
        <v/>
      </c>
      <c r="L4173" s="44">
        <f>SEP!K174</f>
        <v/>
      </c>
      <c r="M4173" s="46">
        <f>SEP!L174</f>
        <v/>
      </c>
      <c r="N4173" s="44">
        <f>SEP!M174</f>
        <v/>
      </c>
      <c r="O4173" s="44">
        <f>SEP!N174</f>
        <v/>
      </c>
      <c r="P4173" s="44">
        <f>SEP!O174</f>
        <v/>
      </c>
      <c r="Q4173" s="44">
        <f>SEP!P174</f>
        <v/>
      </c>
      <c r="R4173" s="44">
        <f>SEP!Q174</f>
        <v/>
      </c>
      <c r="S4173" s="46">
        <f>S4172+IF(X4173=0,0,M4173)</f>
        <v/>
      </c>
      <c r="T4173" s="47">
        <f>MAX(T4172,S4173)</f>
        <v/>
      </c>
      <c r="U4173" s="48">
        <f>S4173-T4173</f>
        <v/>
      </c>
      <c r="V4173" s="47">
        <f>IFERROR(SUMIFS(DATABASE!$M$5:$M$6004,DATABASE!$B$5:$B$6004,B4173,DATABASE!$X$5:$X$6004,1),0)</f>
        <v/>
      </c>
      <c r="W4173" s="31">
        <f>IFERROR(COUNTIFS(DATABASE!$B$5:$B$6004,B4173,DATABASE!$X$5:$X$6004,1),0)</f>
        <v/>
      </c>
      <c r="X4173" s="49">
        <f>--AND(ISNUMBER(B4173),C4173&lt;&gt;"",L4173&lt;&gt;"",M4173&lt;&gt;"")</f>
        <v/>
      </c>
    </row>
    <row r="4174" ht="15" customHeight="1" s="111">
      <c r="A4174" s="50" t="inlineStr">
        <is>
          <t>SEP</t>
        </is>
      </c>
      <c r="B4174" s="51">
        <f>SEP!A175</f>
        <v/>
      </c>
      <c r="C4174" s="52">
        <f>SEP!B175</f>
        <v/>
      </c>
      <c r="D4174" s="52">
        <f>SEP!C175</f>
        <v/>
      </c>
      <c r="E4174" s="52">
        <f>SEP!D175</f>
        <v/>
      </c>
      <c r="F4174" s="52">
        <f>SEP!E175</f>
        <v/>
      </c>
      <c r="G4174" s="52">
        <f>SEP!F175</f>
        <v/>
      </c>
      <c r="H4174" s="52">
        <f>SEP!G175</f>
        <v/>
      </c>
      <c r="I4174" s="53">
        <f>SEP!H175</f>
        <v/>
      </c>
      <c r="J4174" s="53">
        <f>SEP!I175</f>
        <v/>
      </c>
      <c r="K4174" s="52">
        <f>SEP!J175</f>
        <v/>
      </c>
      <c r="L4174" s="52">
        <f>SEP!K175</f>
        <v/>
      </c>
      <c r="M4174" s="54">
        <f>SEP!L175</f>
        <v/>
      </c>
      <c r="N4174" s="52">
        <f>SEP!M175</f>
        <v/>
      </c>
      <c r="O4174" s="52">
        <f>SEP!N175</f>
        <v/>
      </c>
      <c r="P4174" s="52">
        <f>SEP!O175</f>
        <v/>
      </c>
      <c r="Q4174" s="52">
        <f>SEP!P175</f>
        <v/>
      </c>
      <c r="R4174" s="52">
        <f>SEP!Q175</f>
        <v/>
      </c>
      <c r="S4174" s="54">
        <f>S4173+IF(X4174=0,0,M4174)</f>
        <v/>
      </c>
      <c r="T4174" s="55">
        <f>MAX(T4173,S4174)</f>
        <v/>
      </c>
      <c r="U4174" s="56">
        <f>S4174-T4174</f>
        <v/>
      </c>
      <c r="V4174" s="55">
        <f>IFERROR(SUMIFS(DATABASE!$M$5:$M$6004,DATABASE!$B$5:$B$6004,B4174,DATABASE!$X$5:$X$6004,1),0)</f>
        <v/>
      </c>
      <c r="W4174" s="57">
        <f>IFERROR(COUNTIFS(DATABASE!$B$5:$B$6004,B4174,DATABASE!$X$5:$X$6004,1),0)</f>
        <v/>
      </c>
      <c r="X4174" s="58">
        <f>--AND(ISNUMBER(B4174),C4174&lt;&gt;"",L4174&lt;&gt;"",M4174&lt;&gt;"")</f>
        <v/>
      </c>
    </row>
    <row r="4175" ht="15" customHeight="1" s="111">
      <c r="A4175" s="42" t="inlineStr">
        <is>
          <t>SEP</t>
        </is>
      </c>
      <c r="B4175" s="43">
        <f>SEP!A176</f>
        <v/>
      </c>
      <c r="C4175" s="44">
        <f>SEP!B176</f>
        <v/>
      </c>
      <c r="D4175" s="44">
        <f>SEP!C176</f>
        <v/>
      </c>
      <c r="E4175" s="44">
        <f>SEP!D176</f>
        <v/>
      </c>
      <c r="F4175" s="44">
        <f>SEP!E176</f>
        <v/>
      </c>
      <c r="G4175" s="44">
        <f>SEP!F176</f>
        <v/>
      </c>
      <c r="H4175" s="44">
        <f>SEP!G176</f>
        <v/>
      </c>
      <c r="I4175" s="45">
        <f>SEP!H176</f>
        <v/>
      </c>
      <c r="J4175" s="45">
        <f>SEP!I176</f>
        <v/>
      </c>
      <c r="K4175" s="44">
        <f>SEP!J176</f>
        <v/>
      </c>
      <c r="L4175" s="44">
        <f>SEP!K176</f>
        <v/>
      </c>
      <c r="M4175" s="46">
        <f>SEP!L176</f>
        <v/>
      </c>
      <c r="N4175" s="44">
        <f>SEP!M176</f>
        <v/>
      </c>
      <c r="O4175" s="44">
        <f>SEP!N176</f>
        <v/>
      </c>
      <c r="P4175" s="44">
        <f>SEP!O176</f>
        <v/>
      </c>
      <c r="Q4175" s="44">
        <f>SEP!P176</f>
        <v/>
      </c>
      <c r="R4175" s="44">
        <f>SEP!Q176</f>
        <v/>
      </c>
      <c r="S4175" s="46">
        <f>S4174+IF(X4175=0,0,M4175)</f>
        <v/>
      </c>
      <c r="T4175" s="47">
        <f>MAX(T4174,S4175)</f>
        <v/>
      </c>
      <c r="U4175" s="48">
        <f>S4175-T4175</f>
        <v/>
      </c>
      <c r="V4175" s="47">
        <f>IFERROR(SUMIFS(DATABASE!$M$5:$M$6004,DATABASE!$B$5:$B$6004,B4175,DATABASE!$X$5:$X$6004,1),0)</f>
        <v/>
      </c>
      <c r="W4175" s="31">
        <f>IFERROR(COUNTIFS(DATABASE!$B$5:$B$6004,B4175,DATABASE!$X$5:$X$6004,1),0)</f>
        <v/>
      </c>
      <c r="X4175" s="49">
        <f>--AND(ISNUMBER(B4175),C4175&lt;&gt;"",L4175&lt;&gt;"",M4175&lt;&gt;"")</f>
        <v/>
      </c>
    </row>
    <row r="4176" ht="15" customHeight="1" s="111">
      <c r="A4176" s="50" t="inlineStr">
        <is>
          <t>SEP</t>
        </is>
      </c>
      <c r="B4176" s="51">
        <f>SEP!A177</f>
        <v/>
      </c>
      <c r="C4176" s="52">
        <f>SEP!B177</f>
        <v/>
      </c>
      <c r="D4176" s="52">
        <f>SEP!C177</f>
        <v/>
      </c>
      <c r="E4176" s="52">
        <f>SEP!D177</f>
        <v/>
      </c>
      <c r="F4176" s="52">
        <f>SEP!E177</f>
        <v/>
      </c>
      <c r="G4176" s="52">
        <f>SEP!F177</f>
        <v/>
      </c>
      <c r="H4176" s="52">
        <f>SEP!G177</f>
        <v/>
      </c>
      <c r="I4176" s="53">
        <f>SEP!H177</f>
        <v/>
      </c>
      <c r="J4176" s="53">
        <f>SEP!I177</f>
        <v/>
      </c>
      <c r="K4176" s="52">
        <f>SEP!J177</f>
        <v/>
      </c>
      <c r="L4176" s="52">
        <f>SEP!K177</f>
        <v/>
      </c>
      <c r="M4176" s="54">
        <f>SEP!L177</f>
        <v/>
      </c>
      <c r="N4176" s="52">
        <f>SEP!M177</f>
        <v/>
      </c>
      <c r="O4176" s="52">
        <f>SEP!N177</f>
        <v/>
      </c>
      <c r="P4176" s="52">
        <f>SEP!O177</f>
        <v/>
      </c>
      <c r="Q4176" s="52">
        <f>SEP!P177</f>
        <v/>
      </c>
      <c r="R4176" s="52">
        <f>SEP!Q177</f>
        <v/>
      </c>
      <c r="S4176" s="54">
        <f>S4175+IF(X4176=0,0,M4176)</f>
        <v/>
      </c>
      <c r="T4176" s="55">
        <f>MAX(T4175,S4176)</f>
        <v/>
      </c>
      <c r="U4176" s="56">
        <f>S4176-T4176</f>
        <v/>
      </c>
      <c r="V4176" s="55">
        <f>IFERROR(SUMIFS(DATABASE!$M$5:$M$6004,DATABASE!$B$5:$B$6004,B4176,DATABASE!$X$5:$X$6004,1),0)</f>
        <v/>
      </c>
      <c r="W4176" s="57">
        <f>IFERROR(COUNTIFS(DATABASE!$B$5:$B$6004,B4176,DATABASE!$X$5:$X$6004,1),0)</f>
        <v/>
      </c>
      <c r="X4176" s="58">
        <f>--AND(ISNUMBER(B4176),C4176&lt;&gt;"",L4176&lt;&gt;"",M4176&lt;&gt;"")</f>
        <v/>
      </c>
    </row>
    <row r="4177" ht="15" customHeight="1" s="111">
      <c r="A4177" s="42" t="inlineStr">
        <is>
          <t>SEP</t>
        </is>
      </c>
      <c r="B4177" s="43">
        <f>SEP!A178</f>
        <v/>
      </c>
      <c r="C4177" s="44">
        <f>SEP!B178</f>
        <v/>
      </c>
      <c r="D4177" s="44">
        <f>SEP!C178</f>
        <v/>
      </c>
      <c r="E4177" s="44">
        <f>SEP!D178</f>
        <v/>
      </c>
      <c r="F4177" s="44">
        <f>SEP!E178</f>
        <v/>
      </c>
      <c r="G4177" s="44">
        <f>SEP!F178</f>
        <v/>
      </c>
      <c r="H4177" s="44">
        <f>SEP!G178</f>
        <v/>
      </c>
      <c r="I4177" s="45">
        <f>SEP!H178</f>
        <v/>
      </c>
      <c r="J4177" s="45">
        <f>SEP!I178</f>
        <v/>
      </c>
      <c r="K4177" s="44">
        <f>SEP!J178</f>
        <v/>
      </c>
      <c r="L4177" s="44">
        <f>SEP!K178</f>
        <v/>
      </c>
      <c r="M4177" s="46">
        <f>SEP!L178</f>
        <v/>
      </c>
      <c r="N4177" s="44">
        <f>SEP!M178</f>
        <v/>
      </c>
      <c r="O4177" s="44">
        <f>SEP!N178</f>
        <v/>
      </c>
      <c r="P4177" s="44">
        <f>SEP!O178</f>
        <v/>
      </c>
      <c r="Q4177" s="44">
        <f>SEP!P178</f>
        <v/>
      </c>
      <c r="R4177" s="44">
        <f>SEP!Q178</f>
        <v/>
      </c>
      <c r="S4177" s="46">
        <f>S4176+IF(X4177=0,0,M4177)</f>
        <v/>
      </c>
      <c r="T4177" s="47">
        <f>MAX(T4176,S4177)</f>
        <v/>
      </c>
      <c r="U4177" s="48">
        <f>S4177-T4177</f>
        <v/>
      </c>
      <c r="V4177" s="47">
        <f>IFERROR(SUMIFS(DATABASE!$M$5:$M$6004,DATABASE!$B$5:$B$6004,B4177,DATABASE!$X$5:$X$6004,1),0)</f>
        <v/>
      </c>
      <c r="W4177" s="31">
        <f>IFERROR(COUNTIFS(DATABASE!$B$5:$B$6004,B4177,DATABASE!$X$5:$X$6004,1),0)</f>
        <v/>
      </c>
      <c r="X4177" s="49">
        <f>--AND(ISNUMBER(B4177),C4177&lt;&gt;"",L4177&lt;&gt;"",M4177&lt;&gt;"")</f>
        <v/>
      </c>
    </row>
    <row r="4178" ht="15" customHeight="1" s="111">
      <c r="A4178" s="50" t="inlineStr">
        <is>
          <t>SEP</t>
        </is>
      </c>
      <c r="B4178" s="51">
        <f>SEP!A179</f>
        <v/>
      </c>
      <c r="C4178" s="52">
        <f>SEP!B179</f>
        <v/>
      </c>
      <c r="D4178" s="52">
        <f>SEP!C179</f>
        <v/>
      </c>
      <c r="E4178" s="52">
        <f>SEP!D179</f>
        <v/>
      </c>
      <c r="F4178" s="52">
        <f>SEP!E179</f>
        <v/>
      </c>
      <c r="G4178" s="52">
        <f>SEP!F179</f>
        <v/>
      </c>
      <c r="H4178" s="52">
        <f>SEP!G179</f>
        <v/>
      </c>
      <c r="I4178" s="53">
        <f>SEP!H179</f>
        <v/>
      </c>
      <c r="J4178" s="53">
        <f>SEP!I179</f>
        <v/>
      </c>
      <c r="K4178" s="52">
        <f>SEP!J179</f>
        <v/>
      </c>
      <c r="L4178" s="52">
        <f>SEP!K179</f>
        <v/>
      </c>
      <c r="M4178" s="54">
        <f>SEP!L179</f>
        <v/>
      </c>
      <c r="N4178" s="52">
        <f>SEP!M179</f>
        <v/>
      </c>
      <c r="O4178" s="52">
        <f>SEP!N179</f>
        <v/>
      </c>
      <c r="P4178" s="52">
        <f>SEP!O179</f>
        <v/>
      </c>
      <c r="Q4178" s="52">
        <f>SEP!P179</f>
        <v/>
      </c>
      <c r="R4178" s="52">
        <f>SEP!Q179</f>
        <v/>
      </c>
      <c r="S4178" s="54">
        <f>S4177+IF(X4178=0,0,M4178)</f>
        <v/>
      </c>
      <c r="T4178" s="55">
        <f>MAX(T4177,S4178)</f>
        <v/>
      </c>
      <c r="U4178" s="56">
        <f>S4178-T4178</f>
        <v/>
      </c>
      <c r="V4178" s="55">
        <f>IFERROR(SUMIFS(DATABASE!$M$5:$M$6004,DATABASE!$B$5:$B$6004,B4178,DATABASE!$X$5:$X$6004,1),0)</f>
        <v/>
      </c>
      <c r="W4178" s="57">
        <f>IFERROR(COUNTIFS(DATABASE!$B$5:$B$6004,B4178,DATABASE!$X$5:$X$6004,1),0)</f>
        <v/>
      </c>
      <c r="X4178" s="58">
        <f>--AND(ISNUMBER(B4178),C4178&lt;&gt;"",L4178&lt;&gt;"",M4178&lt;&gt;"")</f>
        <v/>
      </c>
    </row>
    <row r="4179" ht="15" customHeight="1" s="111">
      <c r="A4179" s="42" t="inlineStr">
        <is>
          <t>SEP</t>
        </is>
      </c>
      <c r="B4179" s="43">
        <f>SEP!A180</f>
        <v/>
      </c>
      <c r="C4179" s="44">
        <f>SEP!B180</f>
        <v/>
      </c>
      <c r="D4179" s="44">
        <f>SEP!C180</f>
        <v/>
      </c>
      <c r="E4179" s="44">
        <f>SEP!D180</f>
        <v/>
      </c>
      <c r="F4179" s="44">
        <f>SEP!E180</f>
        <v/>
      </c>
      <c r="G4179" s="44">
        <f>SEP!F180</f>
        <v/>
      </c>
      <c r="H4179" s="44">
        <f>SEP!G180</f>
        <v/>
      </c>
      <c r="I4179" s="45">
        <f>SEP!H180</f>
        <v/>
      </c>
      <c r="J4179" s="45">
        <f>SEP!I180</f>
        <v/>
      </c>
      <c r="K4179" s="44">
        <f>SEP!J180</f>
        <v/>
      </c>
      <c r="L4179" s="44">
        <f>SEP!K180</f>
        <v/>
      </c>
      <c r="M4179" s="46">
        <f>SEP!L180</f>
        <v/>
      </c>
      <c r="N4179" s="44">
        <f>SEP!M180</f>
        <v/>
      </c>
      <c r="O4179" s="44">
        <f>SEP!N180</f>
        <v/>
      </c>
      <c r="P4179" s="44">
        <f>SEP!O180</f>
        <v/>
      </c>
      <c r="Q4179" s="44">
        <f>SEP!P180</f>
        <v/>
      </c>
      <c r="R4179" s="44">
        <f>SEP!Q180</f>
        <v/>
      </c>
      <c r="S4179" s="46">
        <f>S4178+IF(X4179=0,0,M4179)</f>
        <v/>
      </c>
      <c r="T4179" s="47">
        <f>MAX(T4178,S4179)</f>
        <v/>
      </c>
      <c r="U4179" s="48">
        <f>S4179-T4179</f>
        <v/>
      </c>
      <c r="V4179" s="47">
        <f>IFERROR(SUMIFS(DATABASE!$M$5:$M$6004,DATABASE!$B$5:$B$6004,B4179,DATABASE!$X$5:$X$6004,1),0)</f>
        <v/>
      </c>
      <c r="W4179" s="31">
        <f>IFERROR(COUNTIFS(DATABASE!$B$5:$B$6004,B4179,DATABASE!$X$5:$X$6004,1),0)</f>
        <v/>
      </c>
      <c r="X4179" s="49">
        <f>--AND(ISNUMBER(B4179),C4179&lt;&gt;"",L4179&lt;&gt;"",M4179&lt;&gt;"")</f>
        <v/>
      </c>
    </row>
    <row r="4180" ht="15" customHeight="1" s="111">
      <c r="A4180" s="50" t="inlineStr">
        <is>
          <t>SEP</t>
        </is>
      </c>
      <c r="B4180" s="51">
        <f>SEP!A181</f>
        <v/>
      </c>
      <c r="C4180" s="52">
        <f>SEP!B181</f>
        <v/>
      </c>
      <c r="D4180" s="52">
        <f>SEP!C181</f>
        <v/>
      </c>
      <c r="E4180" s="52">
        <f>SEP!D181</f>
        <v/>
      </c>
      <c r="F4180" s="52">
        <f>SEP!E181</f>
        <v/>
      </c>
      <c r="G4180" s="52">
        <f>SEP!F181</f>
        <v/>
      </c>
      <c r="H4180" s="52">
        <f>SEP!G181</f>
        <v/>
      </c>
      <c r="I4180" s="53">
        <f>SEP!H181</f>
        <v/>
      </c>
      <c r="J4180" s="53">
        <f>SEP!I181</f>
        <v/>
      </c>
      <c r="K4180" s="52">
        <f>SEP!J181</f>
        <v/>
      </c>
      <c r="L4180" s="52">
        <f>SEP!K181</f>
        <v/>
      </c>
      <c r="M4180" s="54">
        <f>SEP!L181</f>
        <v/>
      </c>
      <c r="N4180" s="52">
        <f>SEP!M181</f>
        <v/>
      </c>
      <c r="O4180" s="52">
        <f>SEP!N181</f>
        <v/>
      </c>
      <c r="P4180" s="52">
        <f>SEP!O181</f>
        <v/>
      </c>
      <c r="Q4180" s="52">
        <f>SEP!P181</f>
        <v/>
      </c>
      <c r="R4180" s="52">
        <f>SEP!Q181</f>
        <v/>
      </c>
      <c r="S4180" s="54">
        <f>S4179+IF(X4180=0,0,M4180)</f>
        <v/>
      </c>
      <c r="T4180" s="55">
        <f>MAX(T4179,S4180)</f>
        <v/>
      </c>
      <c r="U4180" s="56">
        <f>S4180-T4180</f>
        <v/>
      </c>
      <c r="V4180" s="55">
        <f>IFERROR(SUMIFS(DATABASE!$M$5:$M$6004,DATABASE!$B$5:$B$6004,B4180,DATABASE!$X$5:$X$6004,1),0)</f>
        <v/>
      </c>
      <c r="W4180" s="57">
        <f>IFERROR(COUNTIFS(DATABASE!$B$5:$B$6004,B4180,DATABASE!$X$5:$X$6004,1),0)</f>
        <v/>
      </c>
      <c r="X4180" s="58">
        <f>--AND(ISNUMBER(B4180),C4180&lt;&gt;"",L4180&lt;&gt;"",M4180&lt;&gt;"")</f>
        <v/>
      </c>
    </row>
    <row r="4181" ht="15" customHeight="1" s="111">
      <c r="A4181" s="42" t="inlineStr">
        <is>
          <t>SEP</t>
        </is>
      </c>
      <c r="B4181" s="43">
        <f>SEP!A182</f>
        <v/>
      </c>
      <c r="C4181" s="44">
        <f>SEP!B182</f>
        <v/>
      </c>
      <c r="D4181" s="44">
        <f>SEP!C182</f>
        <v/>
      </c>
      <c r="E4181" s="44">
        <f>SEP!D182</f>
        <v/>
      </c>
      <c r="F4181" s="44">
        <f>SEP!E182</f>
        <v/>
      </c>
      <c r="G4181" s="44">
        <f>SEP!F182</f>
        <v/>
      </c>
      <c r="H4181" s="44">
        <f>SEP!G182</f>
        <v/>
      </c>
      <c r="I4181" s="45">
        <f>SEP!H182</f>
        <v/>
      </c>
      <c r="J4181" s="45">
        <f>SEP!I182</f>
        <v/>
      </c>
      <c r="K4181" s="44">
        <f>SEP!J182</f>
        <v/>
      </c>
      <c r="L4181" s="44">
        <f>SEP!K182</f>
        <v/>
      </c>
      <c r="M4181" s="46">
        <f>SEP!L182</f>
        <v/>
      </c>
      <c r="N4181" s="44">
        <f>SEP!M182</f>
        <v/>
      </c>
      <c r="O4181" s="44">
        <f>SEP!N182</f>
        <v/>
      </c>
      <c r="P4181" s="44">
        <f>SEP!O182</f>
        <v/>
      </c>
      <c r="Q4181" s="44">
        <f>SEP!P182</f>
        <v/>
      </c>
      <c r="R4181" s="44">
        <f>SEP!Q182</f>
        <v/>
      </c>
      <c r="S4181" s="46">
        <f>S4180+IF(X4181=0,0,M4181)</f>
        <v/>
      </c>
      <c r="T4181" s="47">
        <f>MAX(T4180,S4181)</f>
        <v/>
      </c>
      <c r="U4181" s="48">
        <f>S4181-T4181</f>
        <v/>
      </c>
      <c r="V4181" s="47">
        <f>IFERROR(SUMIFS(DATABASE!$M$5:$M$6004,DATABASE!$B$5:$B$6004,B4181,DATABASE!$X$5:$X$6004,1),0)</f>
        <v/>
      </c>
      <c r="W4181" s="31">
        <f>IFERROR(COUNTIFS(DATABASE!$B$5:$B$6004,B4181,DATABASE!$X$5:$X$6004,1),0)</f>
        <v/>
      </c>
      <c r="X4181" s="49">
        <f>--AND(ISNUMBER(B4181),C4181&lt;&gt;"",L4181&lt;&gt;"",M4181&lt;&gt;"")</f>
        <v/>
      </c>
    </row>
    <row r="4182" ht="15" customHeight="1" s="111">
      <c r="A4182" s="50" t="inlineStr">
        <is>
          <t>SEP</t>
        </is>
      </c>
      <c r="B4182" s="51">
        <f>SEP!A183</f>
        <v/>
      </c>
      <c r="C4182" s="52">
        <f>SEP!B183</f>
        <v/>
      </c>
      <c r="D4182" s="52">
        <f>SEP!C183</f>
        <v/>
      </c>
      <c r="E4182" s="52">
        <f>SEP!D183</f>
        <v/>
      </c>
      <c r="F4182" s="52">
        <f>SEP!E183</f>
        <v/>
      </c>
      <c r="G4182" s="52">
        <f>SEP!F183</f>
        <v/>
      </c>
      <c r="H4182" s="52">
        <f>SEP!G183</f>
        <v/>
      </c>
      <c r="I4182" s="53">
        <f>SEP!H183</f>
        <v/>
      </c>
      <c r="J4182" s="53">
        <f>SEP!I183</f>
        <v/>
      </c>
      <c r="K4182" s="52">
        <f>SEP!J183</f>
        <v/>
      </c>
      <c r="L4182" s="52">
        <f>SEP!K183</f>
        <v/>
      </c>
      <c r="M4182" s="54">
        <f>SEP!L183</f>
        <v/>
      </c>
      <c r="N4182" s="52">
        <f>SEP!M183</f>
        <v/>
      </c>
      <c r="O4182" s="52">
        <f>SEP!N183</f>
        <v/>
      </c>
      <c r="P4182" s="52">
        <f>SEP!O183</f>
        <v/>
      </c>
      <c r="Q4182" s="52">
        <f>SEP!P183</f>
        <v/>
      </c>
      <c r="R4182" s="52">
        <f>SEP!Q183</f>
        <v/>
      </c>
      <c r="S4182" s="54">
        <f>S4181+IF(X4182=0,0,M4182)</f>
        <v/>
      </c>
      <c r="T4182" s="55">
        <f>MAX(T4181,S4182)</f>
        <v/>
      </c>
      <c r="U4182" s="56">
        <f>S4182-T4182</f>
        <v/>
      </c>
      <c r="V4182" s="55">
        <f>IFERROR(SUMIFS(DATABASE!$M$5:$M$6004,DATABASE!$B$5:$B$6004,B4182,DATABASE!$X$5:$X$6004,1),0)</f>
        <v/>
      </c>
      <c r="W4182" s="57">
        <f>IFERROR(COUNTIFS(DATABASE!$B$5:$B$6004,B4182,DATABASE!$X$5:$X$6004,1),0)</f>
        <v/>
      </c>
      <c r="X4182" s="58">
        <f>--AND(ISNUMBER(B4182),C4182&lt;&gt;"",L4182&lt;&gt;"",M4182&lt;&gt;"")</f>
        <v/>
      </c>
    </row>
    <row r="4183" ht="15" customHeight="1" s="111">
      <c r="A4183" s="42" t="inlineStr">
        <is>
          <t>SEP</t>
        </is>
      </c>
      <c r="B4183" s="43">
        <f>SEP!A184</f>
        <v/>
      </c>
      <c r="C4183" s="44">
        <f>SEP!B184</f>
        <v/>
      </c>
      <c r="D4183" s="44">
        <f>SEP!C184</f>
        <v/>
      </c>
      <c r="E4183" s="44">
        <f>SEP!D184</f>
        <v/>
      </c>
      <c r="F4183" s="44">
        <f>SEP!E184</f>
        <v/>
      </c>
      <c r="G4183" s="44">
        <f>SEP!F184</f>
        <v/>
      </c>
      <c r="H4183" s="44">
        <f>SEP!G184</f>
        <v/>
      </c>
      <c r="I4183" s="45">
        <f>SEP!H184</f>
        <v/>
      </c>
      <c r="J4183" s="45">
        <f>SEP!I184</f>
        <v/>
      </c>
      <c r="K4183" s="44">
        <f>SEP!J184</f>
        <v/>
      </c>
      <c r="L4183" s="44">
        <f>SEP!K184</f>
        <v/>
      </c>
      <c r="M4183" s="46">
        <f>SEP!L184</f>
        <v/>
      </c>
      <c r="N4183" s="44">
        <f>SEP!M184</f>
        <v/>
      </c>
      <c r="O4183" s="44">
        <f>SEP!N184</f>
        <v/>
      </c>
      <c r="P4183" s="44">
        <f>SEP!O184</f>
        <v/>
      </c>
      <c r="Q4183" s="44">
        <f>SEP!P184</f>
        <v/>
      </c>
      <c r="R4183" s="44">
        <f>SEP!Q184</f>
        <v/>
      </c>
      <c r="S4183" s="46">
        <f>S4182+IF(X4183=0,0,M4183)</f>
        <v/>
      </c>
      <c r="T4183" s="47">
        <f>MAX(T4182,S4183)</f>
        <v/>
      </c>
      <c r="U4183" s="48">
        <f>S4183-T4183</f>
        <v/>
      </c>
      <c r="V4183" s="47">
        <f>IFERROR(SUMIFS(DATABASE!$M$5:$M$6004,DATABASE!$B$5:$B$6004,B4183,DATABASE!$X$5:$X$6004,1),0)</f>
        <v/>
      </c>
      <c r="W4183" s="31">
        <f>IFERROR(COUNTIFS(DATABASE!$B$5:$B$6004,B4183,DATABASE!$X$5:$X$6004,1),0)</f>
        <v/>
      </c>
      <c r="X4183" s="49">
        <f>--AND(ISNUMBER(B4183),C4183&lt;&gt;"",L4183&lt;&gt;"",M4183&lt;&gt;"")</f>
        <v/>
      </c>
    </row>
    <row r="4184" ht="15" customHeight="1" s="111">
      <c r="A4184" s="50" t="inlineStr">
        <is>
          <t>SEP</t>
        </is>
      </c>
      <c r="B4184" s="51">
        <f>SEP!A185</f>
        <v/>
      </c>
      <c r="C4184" s="52">
        <f>SEP!B185</f>
        <v/>
      </c>
      <c r="D4184" s="52">
        <f>SEP!C185</f>
        <v/>
      </c>
      <c r="E4184" s="52">
        <f>SEP!D185</f>
        <v/>
      </c>
      <c r="F4184" s="52">
        <f>SEP!E185</f>
        <v/>
      </c>
      <c r="G4184" s="52">
        <f>SEP!F185</f>
        <v/>
      </c>
      <c r="H4184" s="52">
        <f>SEP!G185</f>
        <v/>
      </c>
      <c r="I4184" s="53">
        <f>SEP!H185</f>
        <v/>
      </c>
      <c r="J4184" s="53">
        <f>SEP!I185</f>
        <v/>
      </c>
      <c r="K4184" s="52">
        <f>SEP!J185</f>
        <v/>
      </c>
      <c r="L4184" s="52">
        <f>SEP!K185</f>
        <v/>
      </c>
      <c r="M4184" s="54">
        <f>SEP!L185</f>
        <v/>
      </c>
      <c r="N4184" s="52">
        <f>SEP!M185</f>
        <v/>
      </c>
      <c r="O4184" s="52">
        <f>SEP!N185</f>
        <v/>
      </c>
      <c r="P4184" s="52">
        <f>SEP!O185</f>
        <v/>
      </c>
      <c r="Q4184" s="52">
        <f>SEP!P185</f>
        <v/>
      </c>
      <c r="R4184" s="52">
        <f>SEP!Q185</f>
        <v/>
      </c>
      <c r="S4184" s="54">
        <f>S4183+IF(X4184=0,0,M4184)</f>
        <v/>
      </c>
      <c r="T4184" s="55">
        <f>MAX(T4183,S4184)</f>
        <v/>
      </c>
      <c r="U4184" s="56">
        <f>S4184-T4184</f>
        <v/>
      </c>
      <c r="V4184" s="55">
        <f>IFERROR(SUMIFS(DATABASE!$M$5:$M$6004,DATABASE!$B$5:$B$6004,B4184,DATABASE!$X$5:$X$6004,1),0)</f>
        <v/>
      </c>
      <c r="W4184" s="57">
        <f>IFERROR(COUNTIFS(DATABASE!$B$5:$B$6004,B4184,DATABASE!$X$5:$X$6004,1),0)</f>
        <v/>
      </c>
      <c r="X4184" s="58">
        <f>--AND(ISNUMBER(B4184),C4184&lt;&gt;"",L4184&lt;&gt;"",M4184&lt;&gt;"")</f>
        <v/>
      </c>
    </row>
    <row r="4185" ht="15" customHeight="1" s="111">
      <c r="A4185" s="42" t="inlineStr">
        <is>
          <t>SEP</t>
        </is>
      </c>
      <c r="B4185" s="43">
        <f>SEP!A186</f>
        <v/>
      </c>
      <c r="C4185" s="44">
        <f>SEP!B186</f>
        <v/>
      </c>
      <c r="D4185" s="44">
        <f>SEP!C186</f>
        <v/>
      </c>
      <c r="E4185" s="44">
        <f>SEP!D186</f>
        <v/>
      </c>
      <c r="F4185" s="44">
        <f>SEP!E186</f>
        <v/>
      </c>
      <c r="G4185" s="44">
        <f>SEP!F186</f>
        <v/>
      </c>
      <c r="H4185" s="44">
        <f>SEP!G186</f>
        <v/>
      </c>
      <c r="I4185" s="45">
        <f>SEP!H186</f>
        <v/>
      </c>
      <c r="J4185" s="45">
        <f>SEP!I186</f>
        <v/>
      </c>
      <c r="K4185" s="44">
        <f>SEP!J186</f>
        <v/>
      </c>
      <c r="L4185" s="44">
        <f>SEP!K186</f>
        <v/>
      </c>
      <c r="M4185" s="46">
        <f>SEP!L186</f>
        <v/>
      </c>
      <c r="N4185" s="44">
        <f>SEP!M186</f>
        <v/>
      </c>
      <c r="O4185" s="44">
        <f>SEP!N186</f>
        <v/>
      </c>
      <c r="P4185" s="44">
        <f>SEP!O186</f>
        <v/>
      </c>
      <c r="Q4185" s="44">
        <f>SEP!P186</f>
        <v/>
      </c>
      <c r="R4185" s="44">
        <f>SEP!Q186</f>
        <v/>
      </c>
      <c r="S4185" s="46">
        <f>S4184+IF(X4185=0,0,M4185)</f>
        <v/>
      </c>
      <c r="T4185" s="47">
        <f>MAX(T4184,S4185)</f>
        <v/>
      </c>
      <c r="U4185" s="48">
        <f>S4185-T4185</f>
        <v/>
      </c>
      <c r="V4185" s="47">
        <f>IFERROR(SUMIFS(DATABASE!$M$5:$M$6004,DATABASE!$B$5:$B$6004,B4185,DATABASE!$X$5:$X$6004,1),0)</f>
        <v/>
      </c>
      <c r="W4185" s="31">
        <f>IFERROR(COUNTIFS(DATABASE!$B$5:$B$6004,B4185,DATABASE!$X$5:$X$6004,1),0)</f>
        <v/>
      </c>
      <c r="X4185" s="49">
        <f>--AND(ISNUMBER(B4185),C4185&lt;&gt;"",L4185&lt;&gt;"",M4185&lt;&gt;"")</f>
        <v/>
      </c>
    </row>
    <row r="4186" ht="15" customHeight="1" s="111">
      <c r="A4186" s="50" t="inlineStr">
        <is>
          <t>SEP</t>
        </is>
      </c>
      <c r="B4186" s="51">
        <f>SEP!A187</f>
        <v/>
      </c>
      <c r="C4186" s="52">
        <f>SEP!B187</f>
        <v/>
      </c>
      <c r="D4186" s="52">
        <f>SEP!C187</f>
        <v/>
      </c>
      <c r="E4186" s="52">
        <f>SEP!D187</f>
        <v/>
      </c>
      <c r="F4186" s="52">
        <f>SEP!E187</f>
        <v/>
      </c>
      <c r="G4186" s="52">
        <f>SEP!F187</f>
        <v/>
      </c>
      <c r="H4186" s="52">
        <f>SEP!G187</f>
        <v/>
      </c>
      <c r="I4186" s="53">
        <f>SEP!H187</f>
        <v/>
      </c>
      <c r="J4186" s="53">
        <f>SEP!I187</f>
        <v/>
      </c>
      <c r="K4186" s="52">
        <f>SEP!J187</f>
        <v/>
      </c>
      <c r="L4186" s="52">
        <f>SEP!K187</f>
        <v/>
      </c>
      <c r="M4186" s="54">
        <f>SEP!L187</f>
        <v/>
      </c>
      <c r="N4186" s="52">
        <f>SEP!M187</f>
        <v/>
      </c>
      <c r="O4186" s="52">
        <f>SEP!N187</f>
        <v/>
      </c>
      <c r="P4186" s="52">
        <f>SEP!O187</f>
        <v/>
      </c>
      <c r="Q4186" s="52">
        <f>SEP!P187</f>
        <v/>
      </c>
      <c r="R4186" s="52">
        <f>SEP!Q187</f>
        <v/>
      </c>
      <c r="S4186" s="54">
        <f>S4185+IF(X4186=0,0,M4186)</f>
        <v/>
      </c>
      <c r="T4186" s="55">
        <f>MAX(T4185,S4186)</f>
        <v/>
      </c>
      <c r="U4186" s="56">
        <f>S4186-T4186</f>
        <v/>
      </c>
      <c r="V4186" s="55">
        <f>IFERROR(SUMIFS(DATABASE!$M$5:$M$6004,DATABASE!$B$5:$B$6004,B4186,DATABASE!$X$5:$X$6004,1),0)</f>
        <v/>
      </c>
      <c r="W4186" s="57">
        <f>IFERROR(COUNTIFS(DATABASE!$B$5:$B$6004,B4186,DATABASE!$X$5:$X$6004,1),0)</f>
        <v/>
      </c>
      <c r="X4186" s="58">
        <f>--AND(ISNUMBER(B4186),C4186&lt;&gt;"",L4186&lt;&gt;"",M4186&lt;&gt;"")</f>
        <v/>
      </c>
    </row>
    <row r="4187" ht="15" customHeight="1" s="111">
      <c r="A4187" s="42" t="inlineStr">
        <is>
          <t>SEP</t>
        </is>
      </c>
      <c r="B4187" s="43">
        <f>SEP!A188</f>
        <v/>
      </c>
      <c r="C4187" s="44">
        <f>SEP!B188</f>
        <v/>
      </c>
      <c r="D4187" s="44">
        <f>SEP!C188</f>
        <v/>
      </c>
      <c r="E4187" s="44">
        <f>SEP!D188</f>
        <v/>
      </c>
      <c r="F4187" s="44">
        <f>SEP!E188</f>
        <v/>
      </c>
      <c r="G4187" s="44">
        <f>SEP!F188</f>
        <v/>
      </c>
      <c r="H4187" s="44">
        <f>SEP!G188</f>
        <v/>
      </c>
      <c r="I4187" s="45">
        <f>SEP!H188</f>
        <v/>
      </c>
      <c r="J4187" s="45">
        <f>SEP!I188</f>
        <v/>
      </c>
      <c r="K4187" s="44">
        <f>SEP!J188</f>
        <v/>
      </c>
      <c r="L4187" s="44">
        <f>SEP!K188</f>
        <v/>
      </c>
      <c r="M4187" s="46">
        <f>SEP!L188</f>
        <v/>
      </c>
      <c r="N4187" s="44">
        <f>SEP!M188</f>
        <v/>
      </c>
      <c r="O4187" s="44">
        <f>SEP!N188</f>
        <v/>
      </c>
      <c r="P4187" s="44">
        <f>SEP!O188</f>
        <v/>
      </c>
      <c r="Q4187" s="44">
        <f>SEP!P188</f>
        <v/>
      </c>
      <c r="R4187" s="44">
        <f>SEP!Q188</f>
        <v/>
      </c>
      <c r="S4187" s="46">
        <f>S4186+IF(X4187=0,0,M4187)</f>
        <v/>
      </c>
      <c r="T4187" s="47">
        <f>MAX(T4186,S4187)</f>
        <v/>
      </c>
      <c r="U4187" s="48">
        <f>S4187-T4187</f>
        <v/>
      </c>
      <c r="V4187" s="47">
        <f>IFERROR(SUMIFS(DATABASE!$M$5:$M$6004,DATABASE!$B$5:$B$6004,B4187,DATABASE!$X$5:$X$6004,1),0)</f>
        <v/>
      </c>
      <c r="W4187" s="31">
        <f>IFERROR(COUNTIFS(DATABASE!$B$5:$B$6004,B4187,DATABASE!$X$5:$X$6004,1),0)</f>
        <v/>
      </c>
      <c r="X4187" s="49">
        <f>--AND(ISNUMBER(B4187),C4187&lt;&gt;"",L4187&lt;&gt;"",M4187&lt;&gt;"")</f>
        <v/>
      </c>
    </row>
    <row r="4188" ht="15" customHeight="1" s="111">
      <c r="A4188" s="50" t="inlineStr">
        <is>
          <t>SEP</t>
        </is>
      </c>
      <c r="B4188" s="51">
        <f>SEP!A189</f>
        <v/>
      </c>
      <c r="C4188" s="52">
        <f>SEP!B189</f>
        <v/>
      </c>
      <c r="D4188" s="52">
        <f>SEP!C189</f>
        <v/>
      </c>
      <c r="E4188" s="52">
        <f>SEP!D189</f>
        <v/>
      </c>
      <c r="F4188" s="52">
        <f>SEP!E189</f>
        <v/>
      </c>
      <c r="G4188" s="52">
        <f>SEP!F189</f>
        <v/>
      </c>
      <c r="H4188" s="52">
        <f>SEP!G189</f>
        <v/>
      </c>
      <c r="I4188" s="53">
        <f>SEP!H189</f>
        <v/>
      </c>
      <c r="J4188" s="53">
        <f>SEP!I189</f>
        <v/>
      </c>
      <c r="K4188" s="52">
        <f>SEP!J189</f>
        <v/>
      </c>
      <c r="L4188" s="52">
        <f>SEP!K189</f>
        <v/>
      </c>
      <c r="M4188" s="54">
        <f>SEP!L189</f>
        <v/>
      </c>
      <c r="N4188" s="52">
        <f>SEP!M189</f>
        <v/>
      </c>
      <c r="O4188" s="52">
        <f>SEP!N189</f>
        <v/>
      </c>
      <c r="P4188" s="52">
        <f>SEP!O189</f>
        <v/>
      </c>
      <c r="Q4188" s="52">
        <f>SEP!P189</f>
        <v/>
      </c>
      <c r="R4188" s="52">
        <f>SEP!Q189</f>
        <v/>
      </c>
      <c r="S4188" s="54">
        <f>S4187+IF(X4188=0,0,M4188)</f>
        <v/>
      </c>
      <c r="T4188" s="55">
        <f>MAX(T4187,S4188)</f>
        <v/>
      </c>
      <c r="U4188" s="56">
        <f>S4188-T4188</f>
        <v/>
      </c>
      <c r="V4188" s="55">
        <f>IFERROR(SUMIFS(DATABASE!$M$5:$M$6004,DATABASE!$B$5:$B$6004,B4188,DATABASE!$X$5:$X$6004,1),0)</f>
        <v/>
      </c>
      <c r="W4188" s="57">
        <f>IFERROR(COUNTIFS(DATABASE!$B$5:$B$6004,B4188,DATABASE!$X$5:$X$6004,1),0)</f>
        <v/>
      </c>
      <c r="X4188" s="58">
        <f>--AND(ISNUMBER(B4188),C4188&lt;&gt;"",L4188&lt;&gt;"",M4188&lt;&gt;"")</f>
        <v/>
      </c>
    </row>
    <row r="4189" ht="15" customHeight="1" s="111">
      <c r="A4189" s="42" t="inlineStr">
        <is>
          <t>SEP</t>
        </is>
      </c>
      <c r="B4189" s="43">
        <f>SEP!A190</f>
        <v/>
      </c>
      <c r="C4189" s="44">
        <f>SEP!B190</f>
        <v/>
      </c>
      <c r="D4189" s="44">
        <f>SEP!C190</f>
        <v/>
      </c>
      <c r="E4189" s="44">
        <f>SEP!D190</f>
        <v/>
      </c>
      <c r="F4189" s="44">
        <f>SEP!E190</f>
        <v/>
      </c>
      <c r="G4189" s="44">
        <f>SEP!F190</f>
        <v/>
      </c>
      <c r="H4189" s="44">
        <f>SEP!G190</f>
        <v/>
      </c>
      <c r="I4189" s="45">
        <f>SEP!H190</f>
        <v/>
      </c>
      <c r="J4189" s="45">
        <f>SEP!I190</f>
        <v/>
      </c>
      <c r="K4189" s="44">
        <f>SEP!J190</f>
        <v/>
      </c>
      <c r="L4189" s="44">
        <f>SEP!K190</f>
        <v/>
      </c>
      <c r="M4189" s="46">
        <f>SEP!L190</f>
        <v/>
      </c>
      <c r="N4189" s="44">
        <f>SEP!M190</f>
        <v/>
      </c>
      <c r="O4189" s="44">
        <f>SEP!N190</f>
        <v/>
      </c>
      <c r="P4189" s="44">
        <f>SEP!O190</f>
        <v/>
      </c>
      <c r="Q4189" s="44">
        <f>SEP!P190</f>
        <v/>
      </c>
      <c r="R4189" s="44">
        <f>SEP!Q190</f>
        <v/>
      </c>
      <c r="S4189" s="46">
        <f>S4188+IF(X4189=0,0,M4189)</f>
        <v/>
      </c>
      <c r="T4189" s="47">
        <f>MAX(T4188,S4189)</f>
        <v/>
      </c>
      <c r="U4189" s="48">
        <f>S4189-T4189</f>
        <v/>
      </c>
      <c r="V4189" s="47">
        <f>IFERROR(SUMIFS(DATABASE!$M$5:$M$6004,DATABASE!$B$5:$B$6004,B4189,DATABASE!$X$5:$X$6004,1),0)</f>
        <v/>
      </c>
      <c r="W4189" s="31">
        <f>IFERROR(COUNTIFS(DATABASE!$B$5:$B$6004,B4189,DATABASE!$X$5:$X$6004,1),0)</f>
        <v/>
      </c>
      <c r="X4189" s="49">
        <f>--AND(ISNUMBER(B4189),C4189&lt;&gt;"",L4189&lt;&gt;"",M4189&lt;&gt;"")</f>
        <v/>
      </c>
    </row>
    <row r="4190" ht="15" customHeight="1" s="111">
      <c r="A4190" s="50" t="inlineStr">
        <is>
          <t>SEP</t>
        </is>
      </c>
      <c r="B4190" s="51">
        <f>SEP!A191</f>
        <v/>
      </c>
      <c r="C4190" s="52">
        <f>SEP!B191</f>
        <v/>
      </c>
      <c r="D4190" s="52">
        <f>SEP!C191</f>
        <v/>
      </c>
      <c r="E4190" s="52">
        <f>SEP!D191</f>
        <v/>
      </c>
      <c r="F4190" s="52">
        <f>SEP!E191</f>
        <v/>
      </c>
      <c r="G4190" s="52">
        <f>SEP!F191</f>
        <v/>
      </c>
      <c r="H4190" s="52">
        <f>SEP!G191</f>
        <v/>
      </c>
      <c r="I4190" s="53">
        <f>SEP!H191</f>
        <v/>
      </c>
      <c r="J4190" s="53">
        <f>SEP!I191</f>
        <v/>
      </c>
      <c r="K4190" s="52">
        <f>SEP!J191</f>
        <v/>
      </c>
      <c r="L4190" s="52">
        <f>SEP!K191</f>
        <v/>
      </c>
      <c r="M4190" s="54">
        <f>SEP!L191</f>
        <v/>
      </c>
      <c r="N4190" s="52">
        <f>SEP!M191</f>
        <v/>
      </c>
      <c r="O4190" s="52">
        <f>SEP!N191</f>
        <v/>
      </c>
      <c r="P4190" s="52">
        <f>SEP!O191</f>
        <v/>
      </c>
      <c r="Q4190" s="52">
        <f>SEP!P191</f>
        <v/>
      </c>
      <c r="R4190" s="52">
        <f>SEP!Q191</f>
        <v/>
      </c>
      <c r="S4190" s="54">
        <f>S4189+IF(X4190=0,0,M4190)</f>
        <v/>
      </c>
      <c r="T4190" s="55">
        <f>MAX(T4189,S4190)</f>
        <v/>
      </c>
      <c r="U4190" s="56">
        <f>S4190-T4190</f>
        <v/>
      </c>
      <c r="V4190" s="55">
        <f>IFERROR(SUMIFS(DATABASE!$M$5:$M$6004,DATABASE!$B$5:$B$6004,B4190,DATABASE!$X$5:$X$6004,1),0)</f>
        <v/>
      </c>
      <c r="W4190" s="57">
        <f>IFERROR(COUNTIFS(DATABASE!$B$5:$B$6004,B4190,DATABASE!$X$5:$X$6004,1),0)</f>
        <v/>
      </c>
      <c r="X4190" s="58">
        <f>--AND(ISNUMBER(B4190),C4190&lt;&gt;"",L4190&lt;&gt;"",M4190&lt;&gt;"")</f>
        <v/>
      </c>
    </row>
    <row r="4191" ht="15" customHeight="1" s="111">
      <c r="A4191" s="42" t="inlineStr">
        <is>
          <t>SEP</t>
        </is>
      </c>
      <c r="B4191" s="43">
        <f>SEP!A192</f>
        <v/>
      </c>
      <c r="C4191" s="44">
        <f>SEP!B192</f>
        <v/>
      </c>
      <c r="D4191" s="44">
        <f>SEP!C192</f>
        <v/>
      </c>
      <c r="E4191" s="44">
        <f>SEP!D192</f>
        <v/>
      </c>
      <c r="F4191" s="44">
        <f>SEP!E192</f>
        <v/>
      </c>
      <c r="G4191" s="44">
        <f>SEP!F192</f>
        <v/>
      </c>
      <c r="H4191" s="44">
        <f>SEP!G192</f>
        <v/>
      </c>
      <c r="I4191" s="45">
        <f>SEP!H192</f>
        <v/>
      </c>
      <c r="J4191" s="45">
        <f>SEP!I192</f>
        <v/>
      </c>
      <c r="K4191" s="44">
        <f>SEP!J192</f>
        <v/>
      </c>
      <c r="L4191" s="44">
        <f>SEP!K192</f>
        <v/>
      </c>
      <c r="M4191" s="46">
        <f>SEP!L192</f>
        <v/>
      </c>
      <c r="N4191" s="44">
        <f>SEP!M192</f>
        <v/>
      </c>
      <c r="O4191" s="44">
        <f>SEP!N192</f>
        <v/>
      </c>
      <c r="P4191" s="44">
        <f>SEP!O192</f>
        <v/>
      </c>
      <c r="Q4191" s="44">
        <f>SEP!P192</f>
        <v/>
      </c>
      <c r="R4191" s="44">
        <f>SEP!Q192</f>
        <v/>
      </c>
      <c r="S4191" s="46">
        <f>S4190+IF(X4191=0,0,M4191)</f>
        <v/>
      </c>
      <c r="T4191" s="47">
        <f>MAX(T4190,S4191)</f>
        <v/>
      </c>
      <c r="U4191" s="48">
        <f>S4191-T4191</f>
        <v/>
      </c>
      <c r="V4191" s="47">
        <f>IFERROR(SUMIFS(DATABASE!$M$5:$M$6004,DATABASE!$B$5:$B$6004,B4191,DATABASE!$X$5:$X$6004,1),0)</f>
        <v/>
      </c>
      <c r="W4191" s="31">
        <f>IFERROR(COUNTIFS(DATABASE!$B$5:$B$6004,B4191,DATABASE!$X$5:$X$6004,1),0)</f>
        <v/>
      </c>
      <c r="X4191" s="49">
        <f>--AND(ISNUMBER(B4191),C4191&lt;&gt;"",L4191&lt;&gt;"",M4191&lt;&gt;"")</f>
        <v/>
      </c>
    </row>
    <row r="4192" ht="15" customHeight="1" s="111">
      <c r="A4192" s="50" t="inlineStr">
        <is>
          <t>SEP</t>
        </is>
      </c>
      <c r="B4192" s="51">
        <f>SEP!A193</f>
        <v/>
      </c>
      <c r="C4192" s="52">
        <f>SEP!B193</f>
        <v/>
      </c>
      <c r="D4192" s="52">
        <f>SEP!C193</f>
        <v/>
      </c>
      <c r="E4192" s="52">
        <f>SEP!D193</f>
        <v/>
      </c>
      <c r="F4192" s="52">
        <f>SEP!E193</f>
        <v/>
      </c>
      <c r="G4192" s="52">
        <f>SEP!F193</f>
        <v/>
      </c>
      <c r="H4192" s="52">
        <f>SEP!G193</f>
        <v/>
      </c>
      <c r="I4192" s="53">
        <f>SEP!H193</f>
        <v/>
      </c>
      <c r="J4192" s="53">
        <f>SEP!I193</f>
        <v/>
      </c>
      <c r="K4192" s="52">
        <f>SEP!J193</f>
        <v/>
      </c>
      <c r="L4192" s="52">
        <f>SEP!K193</f>
        <v/>
      </c>
      <c r="M4192" s="54">
        <f>SEP!L193</f>
        <v/>
      </c>
      <c r="N4192" s="52">
        <f>SEP!M193</f>
        <v/>
      </c>
      <c r="O4192" s="52">
        <f>SEP!N193</f>
        <v/>
      </c>
      <c r="P4192" s="52">
        <f>SEP!O193</f>
        <v/>
      </c>
      <c r="Q4192" s="52">
        <f>SEP!P193</f>
        <v/>
      </c>
      <c r="R4192" s="52">
        <f>SEP!Q193</f>
        <v/>
      </c>
      <c r="S4192" s="54">
        <f>S4191+IF(X4192=0,0,M4192)</f>
        <v/>
      </c>
      <c r="T4192" s="55">
        <f>MAX(T4191,S4192)</f>
        <v/>
      </c>
      <c r="U4192" s="56">
        <f>S4192-T4192</f>
        <v/>
      </c>
      <c r="V4192" s="55">
        <f>IFERROR(SUMIFS(DATABASE!$M$5:$M$6004,DATABASE!$B$5:$B$6004,B4192,DATABASE!$X$5:$X$6004,1),0)</f>
        <v/>
      </c>
      <c r="W4192" s="57">
        <f>IFERROR(COUNTIFS(DATABASE!$B$5:$B$6004,B4192,DATABASE!$X$5:$X$6004,1),0)</f>
        <v/>
      </c>
      <c r="X4192" s="58">
        <f>--AND(ISNUMBER(B4192),C4192&lt;&gt;"",L4192&lt;&gt;"",M4192&lt;&gt;"")</f>
        <v/>
      </c>
    </row>
    <row r="4193" ht="15" customHeight="1" s="111">
      <c r="A4193" s="42" t="inlineStr">
        <is>
          <t>SEP</t>
        </is>
      </c>
      <c r="B4193" s="43">
        <f>SEP!A194</f>
        <v/>
      </c>
      <c r="C4193" s="44">
        <f>SEP!B194</f>
        <v/>
      </c>
      <c r="D4193" s="44">
        <f>SEP!C194</f>
        <v/>
      </c>
      <c r="E4193" s="44">
        <f>SEP!D194</f>
        <v/>
      </c>
      <c r="F4193" s="44">
        <f>SEP!E194</f>
        <v/>
      </c>
      <c r="G4193" s="44">
        <f>SEP!F194</f>
        <v/>
      </c>
      <c r="H4193" s="44">
        <f>SEP!G194</f>
        <v/>
      </c>
      <c r="I4193" s="45">
        <f>SEP!H194</f>
        <v/>
      </c>
      <c r="J4193" s="45">
        <f>SEP!I194</f>
        <v/>
      </c>
      <c r="K4193" s="44">
        <f>SEP!J194</f>
        <v/>
      </c>
      <c r="L4193" s="44">
        <f>SEP!K194</f>
        <v/>
      </c>
      <c r="M4193" s="46">
        <f>SEP!L194</f>
        <v/>
      </c>
      <c r="N4193" s="44">
        <f>SEP!M194</f>
        <v/>
      </c>
      <c r="O4193" s="44">
        <f>SEP!N194</f>
        <v/>
      </c>
      <c r="P4193" s="44">
        <f>SEP!O194</f>
        <v/>
      </c>
      <c r="Q4193" s="44">
        <f>SEP!P194</f>
        <v/>
      </c>
      <c r="R4193" s="44">
        <f>SEP!Q194</f>
        <v/>
      </c>
      <c r="S4193" s="46">
        <f>S4192+IF(X4193=0,0,M4193)</f>
        <v/>
      </c>
      <c r="T4193" s="47">
        <f>MAX(T4192,S4193)</f>
        <v/>
      </c>
      <c r="U4193" s="48">
        <f>S4193-T4193</f>
        <v/>
      </c>
      <c r="V4193" s="47">
        <f>IFERROR(SUMIFS(DATABASE!$M$5:$M$6004,DATABASE!$B$5:$B$6004,B4193,DATABASE!$X$5:$X$6004,1),0)</f>
        <v/>
      </c>
      <c r="W4193" s="31">
        <f>IFERROR(COUNTIFS(DATABASE!$B$5:$B$6004,B4193,DATABASE!$X$5:$X$6004,1),0)</f>
        <v/>
      </c>
      <c r="X4193" s="49">
        <f>--AND(ISNUMBER(B4193),C4193&lt;&gt;"",L4193&lt;&gt;"",M4193&lt;&gt;"")</f>
        <v/>
      </c>
    </row>
    <row r="4194" ht="15" customHeight="1" s="111">
      <c r="A4194" s="50" t="inlineStr">
        <is>
          <t>SEP</t>
        </is>
      </c>
      <c r="B4194" s="51">
        <f>SEP!A195</f>
        <v/>
      </c>
      <c r="C4194" s="52">
        <f>SEP!B195</f>
        <v/>
      </c>
      <c r="D4194" s="52">
        <f>SEP!C195</f>
        <v/>
      </c>
      <c r="E4194" s="52">
        <f>SEP!D195</f>
        <v/>
      </c>
      <c r="F4194" s="52">
        <f>SEP!E195</f>
        <v/>
      </c>
      <c r="G4194" s="52">
        <f>SEP!F195</f>
        <v/>
      </c>
      <c r="H4194" s="52">
        <f>SEP!G195</f>
        <v/>
      </c>
      <c r="I4194" s="53">
        <f>SEP!H195</f>
        <v/>
      </c>
      <c r="J4194" s="53">
        <f>SEP!I195</f>
        <v/>
      </c>
      <c r="K4194" s="52">
        <f>SEP!J195</f>
        <v/>
      </c>
      <c r="L4194" s="52">
        <f>SEP!K195</f>
        <v/>
      </c>
      <c r="M4194" s="54">
        <f>SEP!L195</f>
        <v/>
      </c>
      <c r="N4194" s="52">
        <f>SEP!M195</f>
        <v/>
      </c>
      <c r="O4194" s="52">
        <f>SEP!N195</f>
        <v/>
      </c>
      <c r="P4194" s="52">
        <f>SEP!O195</f>
        <v/>
      </c>
      <c r="Q4194" s="52">
        <f>SEP!P195</f>
        <v/>
      </c>
      <c r="R4194" s="52">
        <f>SEP!Q195</f>
        <v/>
      </c>
      <c r="S4194" s="54">
        <f>S4193+IF(X4194=0,0,M4194)</f>
        <v/>
      </c>
      <c r="T4194" s="55">
        <f>MAX(T4193,S4194)</f>
        <v/>
      </c>
      <c r="U4194" s="56">
        <f>S4194-T4194</f>
        <v/>
      </c>
      <c r="V4194" s="55">
        <f>IFERROR(SUMIFS(DATABASE!$M$5:$M$6004,DATABASE!$B$5:$B$6004,B4194,DATABASE!$X$5:$X$6004,1),0)</f>
        <v/>
      </c>
      <c r="W4194" s="57">
        <f>IFERROR(COUNTIFS(DATABASE!$B$5:$B$6004,B4194,DATABASE!$X$5:$X$6004,1),0)</f>
        <v/>
      </c>
      <c r="X4194" s="58">
        <f>--AND(ISNUMBER(B4194),C4194&lt;&gt;"",L4194&lt;&gt;"",M4194&lt;&gt;"")</f>
        <v/>
      </c>
    </row>
    <row r="4195" ht="15" customHeight="1" s="111">
      <c r="A4195" s="42" t="inlineStr">
        <is>
          <t>SEP</t>
        </is>
      </c>
      <c r="B4195" s="43">
        <f>SEP!A196</f>
        <v/>
      </c>
      <c r="C4195" s="44">
        <f>SEP!B196</f>
        <v/>
      </c>
      <c r="D4195" s="44">
        <f>SEP!C196</f>
        <v/>
      </c>
      <c r="E4195" s="44">
        <f>SEP!D196</f>
        <v/>
      </c>
      <c r="F4195" s="44">
        <f>SEP!E196</f>
        <v/>
      </c>
      <c r="G4195" s="44">
        <f>SEP!F196</f>
        <v/>
      </c>
      <c r="H4195" s="44">
        <f>SEP!G196</f>
        <v/>
      </c>
      <c r="I4195" s="45">
        <f>SEP!H196</f>
        <v/>
      </c>
      <c r="J4195" s="45">
        <f>SEP!I196</f>
        <v/>
      </c>
      <c r="K4195" s="44">
        <f>SEP!J196</f>
        <v/>
      </c>
      <c r="L4195" s="44">
        <f>SEP!K196</f>
        <v/>
      </c>
      <c r="M4195" s="46">
        <f>SEP!L196</f>
        <v/>
      </c>
      <c r="N4195" s="44">
        <f>SEP!M196</f>
        <v/>
      </c>
      <c r="O4195" s="44">
        <f>SEP!N196</f>
        <v/>
      </c>
      <c r="P4195" s="44">
        <f>SEP!O196</f>
        <v/>
      </c>
      <c r="Q4195" s="44">
        <f>SEP!P196</f>
        <v/>
      </c>
      <c r="R4195" s="44">
        <f>SEP!Q196</f>
        <v/>
      </c>
      <c r="S4195" s="46">
        <f>S4194+IF(X4195=0,0,M4195)</f>
        <v/>
      </c>
      <c r="T4195" s="47">
        <f>MAX(T4194,S4195)</f>
        <v/>
      </c>
      <c r="U4195" s="48">
        <f>S4195-T4195</f>
        <v/>
      </c>
      <c r="V4195" s="47">
        <f>IFERROR(SUMIFS(DATABASE!$M$5:$M$6004,DATABASE!$B$5:$B$6004,B4195,DATABASE!$X$5:$X$6004,1),0)</f>
        <v/>
      </c>
      <c r="W4195" s="31">
        <f>IFERROR(COUNTIFS(DATABASE!$B$5:$B$6004,B4195,DATABASE!$X$5:$X$6004,1),0)</f>
        <v/>
      </c>
      <c r="X4195" s="49">
        <f>--AND(ISNUMBER(B4195),C4195&lt;&gt;"",L4195&lt;&gt;"",M4195&lt;&gt;"")</f>
        <v/>
      </c>
    </row>
    <row r="4196" ht="15" customHeight="1" s="111">
      <c r="A4196" s="50" t="inlineStr">
        <is>
          <t>SEP</t>
        </is>
      </c>
      <c r="B4196" s="51">
        <f>SEP!A197</f>
        <v/>
      </c>
      <c r="C4196" s="52">
        <f>SEP!B197</f>
        <v/>
      </c>
      <c r="D4196" s="52">
        <f>SEP!C197</f>
        <v/>
      </c>
      <c r="E4196" s="52">
        <f>SEP!D197</f>
        <v/>
      </c>
      <c r="F4196" s="52">
        <f>SEP!E197</f>
        <v/>
      </c>
      <c r="G4196" s="52">
        <f>SEP!F197</f>
        <v/>
      </c>
      <c r="H4196" s="52">
        <f>SEP!G197</f>
        <v/>
      </c>
      <c r="I4196" s="53">
        <f>SEP!H197</f>
        <v/>
      </c>
      <c r="J4196" s="53">
        <f>SEP!I197</f>
        <v/>
      </c>
      <c r="K4196" s="52">
        <f>SEP!J197</f>
        <v/>
      </c>
      <c r="L4196" s="52">
        <f>SEP!K197</f>
        <v/>
      </c>
      <c r="M4196" s="54">
        <f>SEP!L197</f>
        <v/>
      </c>
      <c r="N4196" s="52">
        <f>SEP!M197</f>
        <v/>
      </c>
      <c r="O4196" s="52">
        <f>SEP!N197</f>
        <v/>
      </c>
      <c r="P4196" s="52">
        <f>SEP!O197</f>
        <v/>
      </c>
      <c r="Q4196" s="52">
        <f>SEP!P197</f>
        <v/>
      </c>
      <c r="R4196" s="52">
        <f>SEP!Q197</f>
        <v/>
      </c>
      <c r="S4196" s="54">
        <f>S4195+IF(X4196=0,0,M4196)</f>
        <v/>
      </c>
      <c r="T4196" s="55">
        <f>MAX(T4195,S4196)</f>
        <v/>
      </c>
      <c r="U4196" s="56">
        <f>S4196-T4196</f>
        <v/>
      </c>
      <c r="V4196" s="55">
        <f>IFERROR(SUMIFS(DATABASE!$M$5:$M$6004,DATABASE!$B$5:$B$6004,B4196,DATABASE!$X$5:$X$6004,1),0)</f>
        <v/>
      </c>
      <c r="W4196" s="57">
        <f>IFERROR(COUNTIFS(DATABASE!$B$5:$B$6004,B4196,DATABASE!$X$5:$X$6004,1),0)</f>
        <v/>
      </c>
      <c r="X4196" s="58">
        <f>--AND(ISNUMBER(B4196),C4196&lt;&gt;"",L4196&lt;&gt;"",M4196&lt;&gt;"")</f>
        <v/>
      </c>
    </row>
    <row r="4197" ht="15" customHeight="1" s="111">
      <c r="A4197" s="42" t="inlineStr">
        <is>
          <t>SEP</t>
        </is>
      </c>
      <c r="B4197" s="43">
        <f>SEP!A198</f>
        <v/>
      </c>
      <c r="C4197" s="44">
        <f>SEP!B198</f>
        <v/>
      </c>
      <c r="D4197" s="44">
        <f>SEP!C198</f>
        <v/>
      </c>
      <c r="E4197" s="44">
        <f>SEP!D198</f>
        <v/>
      </c>
      <c r="F4197" s="44">
        <f>SEP!E198</f>
        <v/>
      </c>
      <c r="G4197" s="44">
        <f>SEP!F198</f>
        <v/>
      </c>
      <c r="H4197" s="44">
        <f>SEP!G198</f>
        <v/>
      </c>
      <c r="I4197" s="45">
        <f>SEP!H198</f>
        <v/>
      </c>
      <c r="J4197" s="45">
        <f>SEP!I198</f>
        <v/>
      </c>
      <c r="K4197" s="44">
        <f>SEP!J198</f>
        <v/>
      </c>
      <c r="L4197" s="44">
        <f>SEP!K198</f>
        <v/>
      </c>
      <c r="M4197" s="46">
        <f>SEP!L198</f>
        <v/>
      </c>
      <c r="N4197" s="44">
        <f>SEP!M198</f>
        <v/>
      </c>
      <c r="O4197" s="44">
        <f>SEP!N198</f>
        <v/>
      </c>
      <c r="P4197" s="44">
        <f>SEP!O198</f>
        <v/>
      </c>
      <c r="Q4197" s="44">
        <f>SEP!P198</f>
        <v/>
      </c>
      <c r="R4197" s="44">
        <f>SEP!Q198</f>
        <v/>
      </c>
      <c r="S4197" s="46">
        <f>S4196+IF(X4197=0,0,M4197)</f>
        <v/>
      </c>
      <c r="T4197" s="47">
        <f>MAX(T4196,S4197)</f>
        <v/>
      </c>
      <c r="U4197" s="48">
        <f>S4197-T4197</f>
        <v/>
      </c>
      <c r="V4197" s="47">
        <f>IFERROR(SUMIFS(DATABASE!$M$5:$M$6004,DATABASE!$B$5:$B$6004,B4197,DATABASE!$X$5:$X$6004,1),0)</f>
        <v/>
      </c>
      <c r="W4197" s="31">
        <f>IFERROR(COUNTIFS(DATABASE!$B$5:$B$6004,B4197,DATABASE!$X$5:$X$6004,1),0)</f>
        <v/>
      </c>
      <c r="X4197" s="49">
        <f>--AND(ISNUMBER(B4197),C4197&lt;&gt;"",L4197&lt;&gt;"",M4197&lt;&gt;"")</f>
        <v/>
      </c>
    </row>
    <row r="4198" ht="15" customHeight="1" s="111">
      <c r="A4198" s="50" t="inlineStr">
        <is>
          <t>SEP</t>
        </is>
      </c>
      <c r="B4198" s="51">
        <f>SEP!A199</f>
        <v/>
      </c>
      <c r="C4198" s="52">
        <f>SEP!B199</f>
        <v/>
      </c>
      <c r="D4198" s="52">
        <f>SEP!C199</f>
        <v/>
      </c>
      <c r="E4198" s="52">
        <f>SEP!D199</f>
        <v/>
      </c>
      <c r="F4198" s="52">
        <f>SEP!E199</f>
        <v/>
      </c>
      <c r="G4198" s="52">
        <f>SEP!F199</f>
        <v/>
      </c>
      <c r="H4198" s="52">
        <f>SEP!G199</f>
        <v/>
      </c>
      <c r="I4198" s="53">
        <f>SEP!H199</f>
        <v/>
      </c>
      <c r="J4198" s="53">
        <f>SEP!I199</f>
        <v/>
      </c>
      <c r="K4198" s="52">
        <f>SEP!J199</f>
        <v/>
      </c>
      <c r="L4198" s="52">
        <f>SEP!K199</f>
        <v/>
      </c>
      <c r="M4198" s="54">
        <f>SEP!L199</f>
        <v/>
      </c>
      <c r="N4198" s="52">
        <f>SEP!M199</f>
        <v/>
      </c>
      <c r="O4198" s="52">
        <f>SEP!N199</f>
        <v/>
      </c>
      <c r="P4198" s="52">
        <f>SEP!O199</f>
        <v/>
      </c>
      <c r="Q4198" s="52">
        <f>SEP!P199</f>
        <v/>
      </c>
      <c r="R4198" s="52">
        <f>SEP!Q199</f>
        <v/>
      </c>
      <c r="S4198" s="54">
        <f>S4197+IF(X4198=0,0,M4198)</f>
        <v/>
      </c>
      <c r="T4198" s="55">
        <f>MAX(T4197,S4198)</f>
        <v/>
      </c>
      <c r="U4198" s="56">
        <f>S4198-T4198</f>
        <v/>
      </c>
      <c r="V4198" s="55">
        <f>IFERROR(SUMIFS(DATABASE!$M$5:$M$6004,DATABASE!$B$5:$B$6004,B4198,DATABASE!$X$5:$X$6004,1),0)</f>
        <v/>
      </c>
      <c r="W4198" s="57">
        <f>IFERROR(COUNTIFS(DATABASE!$B$5:$B$6004,B4198,DATABASE!$X$5:$X$6004,1),0)</f>
        <v/>
      </c>
      <c r="X4198" s="58">
        <f>--AND(ISNUMBER(B4198),C4198&lt;&gt;"",L4198&lt;&gt;"",M4198&lt;&gt;"")</f>
        <v/>
      </c>
    </row>
    <row r="4199" ht="15" customHeight="1" s="111">
      <c r="A4199" s="42" t="inlineStr">
        <is>
          <t>SEP</t>
        </is>
      </c>
      <c r="B4199" s="43">
        <f>SEP!A200</f>
        <v/>
      </c>
      <c r="C4199" s="44">
        <f>SEP!B200</f>
        <v/>
      </c>
      <c r="D4199" s="44">
        <f>SEP!C200</f>
        <v/>
      </c>
      <c r="E4199" s="44">
        <f>SEP!D200</f>
        <v/>
      </c>
      <c r="F4199" s="44">
        <f>SEP!E200</f>
        <v/>
      </c>
      <c r="G4199" s="44">
        <f>SEP!F200</f>
        <v/>
      </c>
      <c r="H4199" s="44">
        <f>SEP!G200</f>
        <v/>
      </c>
      <c r="I4199" s="45">
        <f>SEP!H200</f>
        <v/>
      </c>
      <c r="J4199" s="45">
        <f>SEP!I200</f>
        <v/>
      </c>
      <c r="K4199" s="44">
        <f>SEP!J200</f>
        <v/>
      </c>
      <c r="L4199" s="44">
        <f>SEP!K200</f>
        <v/>
      </c>
      <c r="M4199" s="46">
        <f>SEP!L200</f>
        <v/>
      </c>
      <c r="N4199" s="44">
        <f>SEP!M200</f>
        <v/>
      </c>
      <c r="O4199" s="44">
        <f>SEP!N200</f>
        <v/>
      </c>
      <c r="P4199" s="44">
        <f>SEP!O200</f>
        <v/>
      </c>
      <c r="Q4199" s="44">
        <f>SEP!P200</f>
        <v/>
      </c>
      <c r="R4199" s="44">
        <f>SEP!Q200</f>
        <v/>
      </c>
      <c r="S4199" s="46">
        <f>S4198+IF(X4199=0,0,M4199)</f>
        <v/>
      </c>
      <c r="T4199" s="47">
        <f>MAX(T4198,S4199)</f>
        <v/>
      </c>
      <c r="U4199" s="48">
        <f>S4199-T4199</f>
        <v/>
      </c>
      <c r="V4199" s="47">
        <f>IFERROR(SUMIFS(DATABASE!$M$5:$M$6004,DATABASE!$B$5:$B$6004,B4199,DATABASE!$X$5:$X$6004,1),0)</f>
        <v/>
      </c>
      <c r="W4199" s="31">
        <f>IFERROR(COUNTIFS(DATABASE!$B$5:$B$6004,B4199,DATABASE!$X$5:$X$6004,1),0)</f>
        <v/>
      </c>
      <c r="X4199" s="49">
        <f>--AND(ISNUMBER(B4199),C4199&lt;&gt;"",L4199&lt;&gt;"",M4199&lt;&gt;"")</f>
        <v/>
      </c>
    </row>
    <row r="4200" ht="15" customHeight="1" s="111">
      <c r="A4200" s="50" t="inlineStr">
        <is>
          <t>SEP</t>
        </is>
      </c>
      <c r="B4200" s="51">
        <f>SEP!A201</f>
        <v/>
      </c>
      <c r="C4200" s="52">
        <f>SEP!B201</f>
        <v/>
      </c>
      <c r="D4200" s="52">
        <f>SEP!C201</f>
        <v/>
      </c>
      <c r="E4200" s="52">
        <f>SEP!D201</f>
        <v/>
      </c>
      <c r="F4200" s="52">
        <f>SEP!E201</f>
        <v/>
      </c>
      <c r="G4200" s="52">
        <f>SEP!F201</f>
        <v/>
      </c>
      <c r="H4200" s="52">
        <f>SEP!G201</f>
        <v/>
      </c>
      <c r="I4200" s="53">
        <f>SEP!H201</f>
        <v/>
      </c>
      <c r="J4200" s="53">
        <f>SEP!I201</f>
        <v/>
      </c>
      <c r="K4200" s="52">
        <f>SEP!J201</f>
        <v/>
      </c>
      <c r="L4200" s="52">
        <f>SEP!K201</f>
        <v/>
      </c>
      <c r="M4200" s="54">
        <f>SEP!L201</f>
        <v/>
      </c>
      <c r="N4200" s="52">
        <f>SEP!M201</f>
        <v/>
      </c>
      <c r="O4200" s="52">
        <f>SEP!N201</f>
        <v/>
      </c>
      <c r="P4200" s="52">
        <f>SEP!O201</f>
        <v/>
      </c>
      <c r="Q4200" s="52">
        <f>SEP!P201</f>
        <v/>
      </c>
      <c r="R4200" s="52">
        <f>SEP!Q201</f>
        <v/>
      </c>
      <c r="S4200" s="54">
        <f>S4199+IF(X4200=0,0,M4200)</f>
        <v/>
      </c>
      <c r="T4200" s="55">
        <f>MAX(T4199,S4200)</f>
        <v/>
      </c>
      <c r="U4200" s="56">
        <f>S4200-T4200</f>
        <v/>
      </c>
      <c r="V4200" s="55">
        <f>IFERROR(SUMIFS(DATABASE!$M$5:$M$6004,DATABASE!$B$5:$B$6004,B4200,DATABASE!$X$5:$X$6004,1),0)</f>
        <v/>
      </c>
      <c r="W4200" s="57">
        <f>IFERROR(COUNTIFS(DATABASE!$B$5:$B$6004,B4200,DATABASE!$X$5:$X$6004,1),0)</f>
        <v/>
      </c>
      <c r="X4200" s="58">
        <f>--AND(ISNUMBER(B4200),C4200&lt;&gt;"",L4200&lt;&gt;"",M4200&lt;&gt;"")</f>
        <v/>
      </c>
    </row>
    <row r="4201" ht="15" customHeight="1" s="111">
      <c r="A4201" s="42" t="inlineStr">
        <is>
          <t>SEP</t>
        </is>
      </c>
      <c r="B4201" s="43">
        <f>SEP!A202</f>
        <v/>
      </c>
      <c r="C4201" s="44">
        <f>SEP!B202</f>
        <v/>
      </c>
      <c r="D4201" s="44">
        <f>SEP!C202</f>
        <v/>
      </c>
      <c r="E4201" s="44">
        <f>SEP!D202</f>
        <v/>
      </c>
      <c r="F4201" s="44">
        <f>SEP!E202</f>
        <v/>
      </c>
      <c r="G4201" s="44">
        <f>SEP!F202</f>
        <v/>
      </c>
      <c r="H4201" s="44">
        <f>SEP!G202</f>
        <v/>
      </c>
      <c r="I4201" s="45">
        <f>SEP!H202</f>
        <v/>
      </c>
      <c r="J4201" s="45">
        <f>SEP!I202</f>
        <v/>
      </c>
      <c r="K4201" s="44">
        <f>SEP!J202</f>
        <v/>
      </c>
      <c r="L4201" s="44">
        <f>SEP!K202</f>
        <v/>
      </c>
      <c r="M4201" s="46">
        <f>SEP!L202</f>
        <v/>
      </c>
      <c r="N4201" s="44">
        <f>SEP!M202</f>
        <v/>
      </c>
      <c r="O4201" s="44">
        <f>SEP!N202</f>
        <v/>
      </c>
      <c r="P4201" s="44">
        <f>SEP!O202</f>
        <v/>
      </c>
      <c r="Q4201" s="44">
        <f>SEP!P202</f>
        <v/>
      </c>
      <c r="R4201" s="44">
        <f>SEP!Q202</f>
        <v/>
      </c>
      <c r="S4201" s="46">
        <f>S4200+IF(X4201=0,0,M4201)</f>
        <v/>
      </c>
      <c r="T4201" s="47">
        <f>MAX(T4200,S4201)</f>
        <v/>
      </c>
      <c r="U4201" s="48">
        <f>S4201-T4201</f>
        <v/>
      </c>
      <c r="V4201" s="47">
        <f>IFERROR(SUMIFS(DATABASE!$M$5:$M$6004,DATABASE!$B$5:$B$6004,B4201,DATABASE!$X$5:$X$6004,1),0)</f>
        <v/>
      </c>
      <c r="W4201" s="31">
        <f>IFERROR(COUNTIFS(DATABASE!$B$5:$B$6004,B4201,DATABASE!$X$5:$X$6004,1),0)</f>
        <v/>
      </c>
      <c r="X4201" s="49">
        <f>--AND(ISNUMBER(B4201),C4201&lt;&gt;"",L4201&lt;&gt;"",M4201&lt;&gt;"")</f>
        <v/>
      </c>
    </row>
    <row r="4202" ht="15" customHeight="1" s="111">
      <c r="A4202" s="50" t="inlineStr">
        <is>
          <t>SEP</t>
        </is>
      </c>
      <c r="B4202" s="51">
        <f>SEP!A203</f>
        <v/>
      </c>
      <c r="C4202" s="52">
        <f>SEP!B203</f>
        <v/>
      </c>
      <c r="D4202" s="52">
        <f>SEP!C203</f>
        <v/>
      </c>
      <c r="E4202" s="52">
        <f>SEP!D203</f>
        <v/>
      </c>
      <c r="F4202" s="52">
        <f>SEP!E203</f>
        <v/>
      </c>
      <c r="G4202" s="52">
        <f>SEP!F203</f>
        <v/>
      </c>
      <c r="H4202" s="52">
        <f>SEP!G203</f>
        <v/>
      </c>
      <c r="I4202" s="53">
        <f>SEP!H203</f>
        <v/>
      </c>
      <c r="J4202" s="53">
        <f>SEP!I203</f>
        <v/>
      </c>
      <c r="K4202" s="52">
        <f>SEP!J203</f>
        <v/>
      </c>
      <c r="L4202" s="52">
        <f>SEP!K203</f>
        <v/>
      </c>
      <c r="M4202" s="54">
        <f>SEP!L203</f>
        <v/>
      </c>
      <c r="N4202" s="52">
        <f>SEP!M203</f>
        <v/>
      </c>
      <c r="O4202" s="52">
        <f>SEP!N203</f>
        <v/>
      </c>
      <c r="P4202" s="52">
        <f>SEP!O203</f>
        <v/>
      </c>
      <c r="Q4202" s="52">
        <f>SEP!P203</f>
        <v/>
      </c>
      <c r="R4202" s="52">
        <f>SEP!Q203</f>
        <v/>
      </c>
      <c r="S4202" s="54">
        <f>S4201+IF(X4202=0,0,M4202)</f>
        <v/>
      </c>
      <c r="T4202" s="55">
        <f>MAX(T4201,S4202)</f>
        <v/>
      </c>
      <c r="U4202" s="56">
        <f>S4202-T4202</f>
        <v/>
      </c>
      <c r="V4202" s="55">
        <f>IFERROR(SUMIFS(DATABASE!$M$5:$M$6004,DATABASE!$B$5:$B$6004,B4202,DATABASE!$X$5:$X$6004,1),0)</f>
        <v/>
      </c>
      <c r="W4202" s="57">
        <f>IFERROR(COUNTIFS(DATABASE!$B$5:$B$6004,B4202,DATABASE!$X$5:$X$6004,1),0)</f>
        <v/>
      </c>
      <c r="X4202" s="58">
        <f>--AND(ISNUMBER(B4202),C4202&lt;&gt;"",L4202&lt;&gt;"",M4202&lt;&gt;"")</f>
        <v/>
      </c>
    </row>
    <row r="4203" ht="15" customHeight="1" s="111">
      <c r="A4203" s="42" t="inlineStr">
        <is>
          <t>SEP</t>
        </is>
      </c>
      <c r="B4203" s="43">
        <f>SEP!A204</f>
        <v/>
      </c>
      <c r="C4203" s="44">
        <f>SEP!B204</f>
        <v/>
      </c>
      <c r="D4203" s="44">
        <f>SEP!C204</f>
        <v/>
      </c>
      <c r="E4203" s="44">
        <f>SEP!D204</f>
        <v/>
      </c>
      <c r="F4203" s="44">
        <f>SEP!E204</f>
        <v/>
      </c>
      <c r="G4203" s="44">
        <f>SEP!F204</f>
        <v/>
      </c>
      <c r="H4203" s="44">
        <f>SEP!G204</f>
        <v/>
      </c>
      <c r="I4203" s="45">
        <f>SEP!H204</f>
        <v/>
      </c>
      <c r="J4203" s="45">
        <f>SEP!I204</f>
        <v/>
      </c>
      <c r="K4203" s="44">
        <f>SEP!J204</f>
        <v/>
      </c>
      <c r="L4203" s="44">
        <f>SEP!K204</f>
        <v/>
      </c>
      <c r="M4203" s="46">
        <f>SEP!L204</f>
        <v/>
      </c>
      <c r="N4203" s="44">
        <f>SEP!M204</f>
        <v/>
      </c>
      <c r="O4203" s="44">
        <f>SEP!N204</f>
        <v/>
      </c>
      <c r="P4203" s="44">
        <f>SEP!O204</f>
        <v/>
      </c>
      <c r="Q4203" s="44">
        <f>SEP!P204</f>
        <v/>
      </c>
      <c r="R4203" s="44">
        <f>SEP!Q204</f>
        <v/>
      </c>
      <c r="S4203" s="46">
        <f>S4202+IF(X4203=0,0,M4203)</f>
        <v/>
      </c>
      <c r="T4203" s="47">
        <f>MAX(T4202,S4203)</f>
        <v/>
      </c>
      <c r="U4203" s="48">
        <f>S4203-T4203</f>
        <v/>
      </c>
      <c r="V4203" s="47">
        <f>IFERROR(SUMIFS(DATABASE!$M$5:$M$6004,DATABASE!$B$5:$B$6004,B4203,DATABASE!$X$5:$X$6004,1),0)</f>
        <v/>
      </c>
      <c r="W4203" s="31">
        <f>IFERROR(COUNTIFS(DATABASE!$B$5:$B$6004,B4203,DATABASE!$X$5:$X$6004,1),0)</f>
        <v/>
      </c>
      <c r="X4203" s="49">
        <f>--AND(ISNUMBER(B4203),C4203&lt;&gt;"",L4203&lt;&gt;"",M4203&lt;&gt;"")</f>
        <v/>
      </c>
    </row>
    <row r="4204" ht="15" customHeight="1" s="111">
      <c r="A4204" s="50" t="inlineStr">
        <is>
          <t>SEP</t>
        </is>
      </c>
      <c r="B4204" s="51">
        <f>SEP!A205</f>
        <v/>
      </c>
      <c r="C4204" s="52">
        <f>SEP!B205</f>
        <v/>
      </c>
      <c r="D4204" s="52">
        <f>SEP!C205</f>
        <v/>
      </c>
      <c r="E4204" s="52">
        <f>SEP!D205</f>
        <v/>
      </c>
      <c r="F4204" s="52">
        <f>SEP!E205</f>
        <v/>
      </c>
      <c r="G4204" s="52">
        <f>SEP!F205</f>
        <v/>
      </c>
      <c r="H4204" s="52">
        <f>SEP!G205</f>
        <v/>
      </c>
      <c r="I4204" s="53">
        <f>SEP!H205</f>
        <v/>
      </c>
      <c r="J4204" s="53">
        <f>SEP!I205</f>
        <v/>
      </c>
      <c r="K4204" s="52">
        <f>SEP!J205</f>
        <v/>
      </c>
      <c r="L4204" s="52">
        <f>SEP!K205</f>
        <v/>
      </c>
      <c r="M4204" s="54">
        <f>SEP!L205</f>
        <v/>
      </c>
      <c r="N4204" s="52">
        <f>SEP!M205</f>
        <v/>
      </c>
      <c r="O4204" s="52">
        <f>SEP!N205</f>
        <v/>
      </c>
      <c r="P4204" s="52">
        <f>SEP!O205</f>
        <v/>
      </c>
      <c r="Q4204" s="52">
        <f>SEP!P205</f>
        <v/>
      </c>
      <c r="R4204" s="52">
        <f>SEP!Q205</f>
        <v/>
      </c>
      <c r="S4204" s="54">
        <f>S4203+IF(X4204=0,0,M4204)</f>
        <v/>
      </c>
      <c r="T4204" s="55">
        <f>MAX(T4203,S4204)</f>
        <v/>
      </c>
      <c r="U4204" s="56">
        <f>S4204-T4204</f>
        <v/>
      </c>
      <c r="V4204" s="55">
        <f>IFERROR(SUMIFS(DATABASE!$M$5:$M$6004,DATABASE!$B$5:$B$6004,B4204,DATABASE!$X$5:$X$6004,1),0)</f>
        <v/>
      </c>
      <c r="W4204" s="57">
        <f>IFERROR(COUNTIFS(DATABASE!$B$5:$B$6004,B4204,DATABASE!$X$5:$X$6004,1),0)</f>
        <v/>
      </c>
      <c r="X4204" s="58">
        <f>--AND(ISNUMBER(B4204),C4204&lt;&gt;"",L4204&lt;&gt;"",M4204&lt;&gt;"")</f>
        <v/>
      </c>
    </row>
    <row r="4205" ht="15" customHeight="1" s="111">
      <c r="A4205" s="42" t="inlineStr">
        <is>
          <t>SEP</t>
        </is>
      </c>
      <c r="B4205" s="43">
        <f>SEP!A206</f>
        <v/>
      </c>
      <c r="C4205" s="44">
        <f>SEP!B206</f>
        <v/>
      </c>
      <c r="D4205" s="44">
        <f>SEP!C206</f>
        <v/>
      </c>
      <c r="E4205" s="44">
        <f>SEP!D206</f>
        <v/>
      </c>
      <c r="F4205" s="44">
        <f>SEP!E206</f>
        <v/>
      </c>
      <c r="G4205" s="44">
        <f>SEP!F206</f>
        <v/>
      </c>
      <c r="H4205" s="44">
        <f>SEP!G206</f>
        <v/>
      </c>
      <c r="I4205" s="45">
        <f>SEP!H206</f>
        <v/>
      </c>
      <c r="J4205" s="45">
        <f>SEP!I206</f>
        <v/>
      </c>
      <c r="K4205" s="44">
        <f>SEP!J206</f>
        <v/>
      </c>
      <c r="L4205" s="44">
        <f>SEP!K206</f>
        <v/>
      </c>
      <c r="M4205" s="46">
        <f>SEP!L206</f>
        <v/>
      </c>
      <c r="N4205" s="44">
        <f>SEP!M206</f>
        <v/>
      </c>
      <c r="O4205" s="44">
        <f>SEP!N206</f>
        <v/>
      </c>
      <c r="P4205" s="44">
        <f>SEP!O206</f>
        <v/>
      </c>
      <c r="Q4205" s="44">
        <f>SEP!P206</f>
        <v/>
      </c>
      <c r="R4205" s="44">
        <f>SEP!Q206</f>
        <v/>
      </c>
      <c r="S4205" s="46">
        <f>S4204+IF(X4205=0,0,M4205)</f>
        <v/>
      </c>
      <c r="T4205" s="47">
        <f>MAX(T4204,S4205)</f>
        <v/>
      </c>
      <c r="U4205" s="48">
        <f>S4205-T4205</f>
        <v/>
      </c>
      <c r="V4205" s="47">
        <f>IFERROR(SUMIFS(DATABASE!$M$5:$M$6004,DATABASE!$B$5:$B$6004,B4205,DATABASE!$X$5:$X$6004,1),0)</f>
        <v/>
      </c>
      <c r="W4205" s="31">
        <f>IFERROR(COUNTIFS(DATABASE!$B$5:$B$6004,B4205,DATABASE!$X$5:$X$6004,1),0)</f>
        <v/>
      </c>
      <c r="X4205" s="49">
        <f>--AND(ISNUMBER(B4205),C4205&lt;&gt;"",L4205&lt;&gt;"",M4205&lt;&gt;"")</f>
        <v/>
      </c>
    </row>
    <row r="4206" ht="15" customHeight="1" s="111">
      <c r="A4206" s="50" t="inlineStr">
        <is>
          <t>SEP</t>
        </is>
      </c>
      <c r="B4206" s="51">
        <f>SEP!A207</f>
        <v/>
      </c>
      <c r="C4206" s="52">
        <f>SEP!B207</f>
        <v/>
      </c>
      <c r="D4206" s="52">
        <f>SEP!C207</f>
        <v/>
      </c>
      <c r="E4206" s="52">
        <f>SEP!D207</f>
        <v/>
      </c>
      <c r="F4206" s="52">
        <f>SEP!E207</f>
        <v/>
      </c>
      <c r="G4206" s="52">
        <f>SEP!F207</f>
        <v/>
      </c>
      <c r="H4206" s="52">
        <f>SEP!G207</f>
        <v/>
      </c>
      <c r="I4206" s="53">
        <f>SEP!H207</f>
        <v/>
      </c>
      <c r="J4206" s="53">
        <f>SEP!I207</f>
        <v/>
      </c>
      <c r="K4206" s="52">
        <f>SEP!J207</f>
        <v/>
      </c>
      <c r="L4206" s="52">
        <f>SEP!K207</f>
        <v/>
      </c>
      <c r="M4206" s="54">
        <f>SEP!L207</f>
        <v/>
      </c>
      <c r="N4206" s="52">
        <f>SEP!M207</f>
        <v/>
      </c>
      <c r="O4206" s="52">
        <f>SEP!N207</f>
        <v/>
      </c>
      <c r="P4206" s="52">
        <f>SEP!O207</f>
        <v/>
      </c>
      <c r="Q4206" s="52">
        <f>SEP!P207</f>
        <v/>
      </c>
      <c r="R4206" s="52">
        <f>SEP!Q207</f>
        <v/>
      </c>
      <c r="S4206" s="54">
        <f>S4205+IF(X4206=0,0,M4206)</f>
        <v/>
      </c>
      <c r="T4206" s="55">
        <f>MAX(T4205,S4206)</f>
        <v/>
      </c>
      <c r="U4206" s="56">
        <f>S4206-T4206</f>
        <v/>
      </c>
      <c r="V4206" s="55">
        <f>IFERROR(SUMIFS(DATABASE!$M$5:$M$6004,DATABASE!$B$5:$B$6004,B4206,DATABASE!$X$5:$X$6004,1),0)</f>
        <v/>
      </c>
      <c r="W4206" s="57">
        <f>IFERROR(COUNTIFS(DATABASE!$B$5:$B$6004,B4206,DATABASE!$X$5:$X$6004,1),0)</f>
        <v/>
      </c>
      <c r="X4206" s="58">
        <f>--AND(ISNUMBER(B4206),C4206&lt;&gt;"",L4206&lt;&gt;"",M4206&lt;&gt;"")</f>
        <v/>
      </c>
    </row>
    <row r="4207" ht="15" customHeight="1" s="111">
      <c r="A4207" s="42" t="inlineStr">
        <is>
          <t>SEP</t>
        </is>
      </c>
      <c r="B4207" s="43">
        <f>SEP!A208</f>
        <v/>
      </c>
      <c r="C4207" s="44">
        <f>SEP!B208</f>
        <v/>
      </c>
      <c r="D4207" s="44">
        <f>SEP!C208</f>
        <v/>
      </c>
      <c r="E4207" s="44">
        <f>SEP!D208</f>
        <v/>
      </c>
      <c r="F4207" s="44">
        <f>SEP!E208</f>
        <v/>
      </c>
      <c r="G4207" s="44">
        <f>SEP!F208</f>
        <v/>
      </c>
      <c r="H4207" s="44">
        <f>SEP!G208</f>
        <v/>
      </c>
      <c r="I4207" s="45">
        <f>SEP!H208</f>
        <v/>
      </c>
      <c r="J4207" s="45">
        <f>SEP!I208</f>
        <v/>
      </c>
      <c r="K4207" s="44">
        <f>SEP!J208</f>
        <v/>
      </c>
      <c r="L4207" s="44">
        <f>SEP!K208</f>
        <v/>
      </c>
      <c r="M4207" s="46">
        <f>SEP!L208</f>
        <v/>
      </c>
      <c r="N4207" s="44">
        <f>SEP!M208</f>
        <v/>
      </c>
      <c r="O4207" s="44">
        <f>SEP!N208</f>
        <v/>
      </c>
      <c r="P4207" s="44">
        <f>SEP!O208</f>
        <v/>
      </c>
      <c r="Q4207" s="44">
        <f>SEP!P208</f>
        <v/>
      </c>
      <c r="R4207" s="44">
        <f>SEP!Q208</f>
        <v/>
      </c>
      <c r="S4207" s="46">
        <f>S4206+IF(X4207=0,0,M4207)</f>
        <v/>
      </c>
      <c r="T4207" s="47">
        <f>MAX(T4206,S4207)</f>
        <v/>
      </c>
      <c r="U4207" s="48">
        <f>S4207-T4207</f>
        <v/>
      </c>
      <c r="V4207" s="47">
        <f>IFERROR(SUMIFS(DATABASE!$M$5:$M$6004,DATABASE!$B$5:$B$6004,B4207,DATABASE!$X$5:$X$6004,1),0)</f>
        <v/>
      </c>
      <c r="W4207" s="31">
        <f>IFERROR(COUNTIFS(DATABASE!$B$5:$B$6004,B4207,DATABASE!$X$5:$X$6004,1),0)</f>
        <v/>
      </c>
      <c r="X4207" s="49">
        <f>--AND(ISNUMBER(B4207),C4207&lt;&gt;"",L4207&lt;&gt;"",M4207&lt;&gt;"")</f>
        <v/>
      </c>
    </row>
    <row r="4208" ht="15" customHeight="1" s="111">
      <c r="A4208" s="50" t="inlineStr">
        <is>
          <t>SEP</t>
        </is>
      </c>
      <c r="B4208" s="51">
        <f>SEP!A209</f>
        <v/>
      </c>
      <c r="C4208" s="52">
        <f>SEP!B209</f>
        <v/>
      </c>
      <c r="D4208" s="52">
        <f>SEP!C209</f>
        <v/>
      </c>
      <c r="E4208" s="52">
        <f>SEP!D209</f>
        <v/>
      </c>
      <c r="F4208" s="52">
        <f>SEP!E209</f>
        <v/>
      </c>
      <c r="G4208" s="52">
        <f>SEP!F209</f>
        <v/>
      </c>
      <c r="H4208" s="52">
        <f>SEP!G209</f>
        <v/>
      </c>
      <c r="I4208" s="53">
        <f>SEP!H209</f>
        <v/>
      </c>
      <c r="J4208" s="53">
        <f>SEP!I209</f>
        <v/>
      </c>
      <c r="K4208" s="52">
        <f>SEP!J209</f>
        <v/>
      </c>
      <c r="L4208" s="52">
        <f>SEP!K209</f>
        <v/>
      </c>
      <c r="M4208" s="54">
        <f>SEP!L209</f>
        <v/>
      </c>
      <c r="N4208" s="52">
        <f>SEP!M209</f>
        <v/>
      </c>
      <c r="O4208" s="52">
        <f>SEP!N209</f>
        <v/>
      </c>
      <c r="P4208" s="52">
        <f>SEP!O209</f>
        <v/>
      </c>
      <c r="Q4208" s="52">
        <f>SEP!P209</f>
        <v/>
      </c>
      <c r="R4208" s="52">
        <f>SEP!Q209</f>
        <v/>
      </c>
      <c r="S4208" s="54">
        <f>S4207+IF(X4208=0,0,M4208)</f>
        <v/>
      </c>
      <c r="T4208" s="55">
        <f>MAX(T4207,S4208)</f>
        <v/>
      </c>
      <c r="U4208" s="56">
        <f>S4208-T4208</f>
        <v/>
      </c>
      <c r="V4208" s="55">
        <f>IFERROR(SUMIFS(DATABASE!$M$5:$M$6004,DATABASE!$B$5:$B$6004,B4208,DATABASE!$X$5:$X$6004,1),0)</f>
        <v/>
      </c>
      <c r="W4208" s="57">
        <f>IFERROR(COUNTIFS(DATABASE!$B$5:$B$6004,B4208,DATABASE!$X$5:$X$6004,1),0)</f>
        <v/>
      </c>
      <c r="X4208" s="58">
        <f>--AND(ISNUMBER(B4208),C4208&lt;&gt;"",L4208&lt;&gt;"",M4208&lt;&gt;"")</f>
        <v/>
      </c>
    </row>
    <row r="4209" ht="15" customHeight="1" s="111">
      <c r="A4209" s="42" t="inlineStr">
        <is>
          <t>SEP</t>
        </is>
      </c>
      <c r="B4209" s="43">
        <f>SEP!A210</f>
        <v/>
      </c>
      <c r="C4209" s="44">
        <f>SEP!B210</f>
        <v/>
      </c>
      <c r="D4209" s="44">
        <f>SEP!C210</f>
        <v/>
      </c>
      <c r="E4209" s="44">
        <f>SEP!D210</f>
        <v/>
      </c>
      <c r="F4209" s="44">
        <f>SEP!E210</f>
        <v/>
      </c>
      <c r="G4209" s="44">
        <f>SEP!F210</f>
        <v/>
      </c>
      <c r="H4209" s="44">
        <f>SEP!G210</f>
        <v/>
      </c>
      <c r="I4209" s="45">
        <f>SEP!H210</f>
        <v/>
      </c>
      <c r="J4209" s="45">
        <f>SEP!I210</f>
        <v/>
      </c>
      <c r="K4209" s="44">
        <f>SEP!J210</f>
        <v/>
      </c>
      <c r="L4209" s="44">
        <f>SEP!K210</f>
        <v/>
      </c>
      <c r="M4209" s="46">
        <f>SEP!L210</f>
        <v/>
      </c>
      <c r="N4209" s="44">
        <f>SEP!M210</f>
        <v/>
      </c>
      <c r="O4209" s="44">
        <f>SEP!N210</f>
        <v/>
      </c>
      <c r="P4209" s="44">
        <f>SEP!O210</f>
        <v/>
      </c>
      <c r="Q4209" s="44">
        <f>SEP!P210</f>
        <v/>
      </c>
      <c r="R4209" s="44">
        <f>SEP!Q210</f>
        <v/>
      </c>
      <c r="S4209" s="46">
        <f>S4208+IF(X4209=0,0,M4209)</f>
        <v/>
      </c>
      <c r="T4209" s="47">
        <f>MAX(T4208,S4209)</f>
        <v/>
      </c>
      <c r="U4209" s="48">
        <f>S4209-T4209</f>
        <v/>
      </c>
      <c r="V4209" s="47">
        <f>IFERROR(SUMIFS(DATABASE!$M$5:$M$6004,DATABASE!$B$5:$B$6004,B4209,DATABASE!$X$5:$X$6004,1),0)</f>
        <v/>
      </c>
      <c r="W4209" s="31">
        <f>IFERROR(COUNTIFS(DATABASE!$B$5:$B$6004,B4209,DATABASE!$X$5:$X$6004,1),0)</f>
        <v/>
      </c>
      <c r="X4209" s="49">
        <f>--AND(ISNUMBER(B4209),C4209&lt;&gt;"",L4209&lt;&gt;"",M4209&lt;&gt;"")</f>
        <v/>
      </c>
    </row>
    <row r="4210" ht="15" customHeight="1" s="111">
      <c r="A4210" s="50" t="inlineStr">
        <is>
          <t>SEP</t>
        </is>
      </c>
      <c r="B4210" s="51">
        <f>SEP!A211</f>
        <v/>
      </c>
      <c r="C4210" s="52">
        <f>SEP!B211</f>
        <v/>
      </c>
      <c r="D4210" s="52">
        <f>SEP!C211</f>
        <v/>
      </c>
      <c r="E4210" s="52">
        <f>SEP!D211</f>
        <v/>
      </c>
      <c r="F4210" s="52">
        <f>SEP!E211</f>
        <v/>
      </c>
      <c r="G4210" s="52">
        <f>SEP!F211</f>
        <v/>
      </c>
      <c r="H4210" s="52">
        <f>SEP!G211</f>
        <v/>
      </c>
      <c r="I4210" s="53">
        <f>SEP!H211</f>
        <v/>
      </c>
      <c r="J4210" s="53">
        <f>SEP!I211</f>
        <v/>
      </c>
      <c r="K4210" s="52">
        <f>SEP!J211</f>
        <v/>
      </c>
      <c r="L4210" s="52">
        <f>SEP!K211</f>
        <v/>
      </c>
      <c r="M4210" s="54">
        <f>SEP!L211</f>
        <v/>
      </c>
      <c r="N4210" s="52">
        <f>SEP!M211</f>
        <v/>
      </c>
      <c r="O4210" s="52">
        <f>SEP!N211</f>
        <v/>
      </c>
      <c r="P4210" s="52">
        <f>SEP!O211</f>
        <v/>
      </c>
      <c r="Q4210" s="52">
        <f>SEP!P211</f>
        <v/>
      </c>
      <c r="R4210" s="52">
        <f>SEP!Q211</f>
        <v/>
      </c>
      <c r="S4210" s="54">
        <f>S4209+IF(X4210=0,0,M4210)</f>
        <v/>
      </c>
      <c r="T4210" s="55">
        <f>MAX(T4209,S4210)</f>
        <v/>
      </c>
      <c r="U4210" s="56">
        <f>S4210-T4210</f>
        <v/>
      </c>
      <c r="V4210" s="55">
        <f>IFERROR(SUMIFS(DATABASE!$M$5:$M$6004,DATABASE!$B$5:$B$6004,B4210,DATABASE!$X$5:$X$6004,1),0)</f>
        <v/>
      </c>
      <c r="W4210" s="57">
        <f>IFERROR(COUNTIFS(DATABASE!$B$5:$B$6004,B4210,DATABASE!$X$5:$X$6004,1),0)</f>
        <v/>
      </c>
      <c r="X4210" s="58">
        <f>--AND(ISNUMBER(B4210),C4210&lt;&gt;"",L4210&lt;&gt;"",M4210&lt;&gt;"")</f>
        <v/>
      </c>
    </row>
    <row r="4211" ht="15" customHeight="1" s="111">
      <c r="A4211" s="42" t="inlineStr">
        <is>
          <t>SEP</t>
        </is>
      </c>
      <c r="B4211" s="43">
        <f>SEP!A212</f>
        <v/>
      </c>
      <c r="C4211" s="44">
        <f>SEP!B212</f>
        <v/>
      </c>
      <c r="D4211" s="44">
        <f>SEP!C212</f>
        <v/>
      </c>
      <c r="E4211" s="44">
        <f>SEP!D212</f>
        <v/>
      </c>
      <c r="F4211" s="44">
        <f>SEP!E212</f>
        <v/>
      </c>
      <c r="G4211" s="44">
        <f>SEP!F212</f>
        <v/>
      </c>
      <c r="H4211" s="44">
        <f>SEP!G212</f>
        <v/>
      </c>
      <c r="I4211" s="45">
        <f>SEP!H212</f>
        <v/>
      </c>
      <c r="J4211" s="45">
        <f>SEP!I212</f>
        <v/>
      </c>
      <c r="K4211" s="44">
        <f>SEP!J212</f>
        <v/>
      </c>
      <c r="L4211" s="44">
        <f>SEP!K212</f>
        <v/>
      </c>
      <c r="M4211" s="46">
        <f>SEP!L212</f>
        <v/>
      </c>
      <c r="N4211" s="44">
        <f>SEP!M212</f>
        <v/>
      </c>
      <c r="O4211" s="44">
        <f>SEP!N212</f>
        <v/>
      </c>
      <c r="P4211" s="44">
        <f>SEP!O212</f>
        <v/>
      </c>
      <c r="Q4211" s="44">
        <f>SEP!P212</f>
        <v/>
      </c>
      <c r="R4211" s="44">
        <f>SEP!Q212</f>
        <v/>
      </c>
      <c r="S4211" s="46">
        <f>S4210+IF(X4211=0,0,M4211)</f>
        <v/>
      </c>
      <c r="T4211" s="47">
        <f>MAX(T4210,S4211)</f>
        <v/>
      </c>
      <c r="U4211" s="48">
        <f>S4211-T4211</f>
        <v/>
      </c>
      <c r="V4211" s="47">
        <f>IFERROR(SUMIFS(DATABASE!$M$5:$M$6004,DATABASE!$B$5:$B$6004,B4211,DATABASE!$X$5:$X$6004,1),0)</f>
        <v/>
      </c>
      <c r="W4211" s="31">
        <f>IFERROR(COUNTIFS(DATABASE!$B$5:$B$6004,B4211,DATABASE!$X$5:$X$6004,1),0)</f>
        <v/>
      </c>
      <c r="X4211" s="49">
        <f>--AND(ISNUMBER(B4211),C4211&lt;&gt;"",L4211&lt;&gt;"",M4211&lt;&gt;"")</f>
        <v/>
      </c>
    </row>
    <row r="4212" ht="15" customHeight="1" s="111">
      <c r="A4212" s="50" t="inlineStr">
        <is>
          <t>SEP</t>
        </is>
      </c>
      <c r="B4212" s="51">
        <f>SEP!A213</f>
        <v/>
      </c>
      <c r="C4212" s="52">
        <f>SEP!B213</f>
        <v/>
      </c>
      <c r="D4212" s="52">
        <f>SEP!C213</f>
        <v/>
      </c>
      <c r="E4212" s="52">
        <f>SEP!D213</f>
        <v/>
      </c>
      <c r="F4212" s="52">
        <f>SEP!E213</f>
        <v/>
      </c>
      <c r="G4212" s="52">
        <f>SEP!F213</f>
        <v/>
      </c>
      <c r="H4212" s="52">
        <f>SEP!G213</f>
        <v/>
      </c>
      <c r="I4212" s="53">
        <f>SEP!H213</f>
        <v/>
      </c>
      <c r="J4212" s="53">
        <f>SEP!I213</f>
        <v/>
      </c>
      <c r="K4212" s="52">
        <f>SEP!J213</f>
        <v/>
      </c>
      <c r="L4212" s="52">
        <f>SEP!K213</f>
        <v/>
      </c>
      <c r="M4212" s="54">
        <f>SEP!L213</f>
        <v/>
      </c>
      <c r="N4212" s="52">
        <f>SEP!M213</f>
        <v/>
      </c>
      <c r="O4212" s="52">
        <f>SEP!N213</f>
        <v/>
      </c>
      <c r="P4212" s="52">
        <f>SEP!O213</f>
        <v/>
      </c>
      <c r="Q4212" s="52">
        <f>SEP!P213</f>
        <v/>
      </c>
      <c r="R4212" s="52">
        <f>SEP!Q213</f>
        <v/>
      </c>
      <c r="S4212" s="54">
        <f>S4211+IF(X4212=0,0,M4212)</f>
        <v/>
      </c>
      <c r="T4212" s="55">
        <f>MAX(T4211,S4212)</f>
        <v/>
      </c>
      <c r="U4212" s="56">
        <f>S4212-T4212</f>
        <v/>
      </c>
      <c r="V4212" s="55">
        <f>IFERROR(SUMIFS(DATABASE!$M$5:$M$6004,DATABASE!$B$5:$B$6004,B4212,DATABASE!$X$5:$X$6004,1),0)</f>
        <v/>
      </c>
      <c r="W4212" s="57">
        <f>IFERROR(COUNTIFS(DATABASE!$B$5:$B$6004,B4212,DATABASE!$X$5:$X$6004,1),0)</f>
        <v/>
      </c>
      <c r="X4212" s="58">
        <f>--AND(ISNUMBER(B4212),C4212&lt;&gt;"",L4212&lt;&gt;"",M4212&lt;&gt;"")</f>
        <v/>
      </c>
    </row>
    <row r="4213" ht="15" customHeight="1" s="111">
      <c r="A4213" s="42" t="inlineStr">
        <is>
          <t>SEP</t>
        </is>
      </c>
      <c r="B4213" s="43">
        <f>SEP!A214</f>
        <v/>
      </c>
      <c r="C4213" s="44">
        <f>SEP!B214</f>
        <v/>
      </c>
      <c r="D4213" s="44">
        <f>SEP!C214</f>
        <v/>
      </c>
      <c r="E4213" s="44">
        <f>SEP!D214</f>
        <v/>
      </c>
      <c r="F4213" s="44">
        <f>SEP!E214</f>
        <v/>
      </c>
      <c r="G4213" s="44">
        <f>SEP!F214</f>
        <v/>
      </c>
      <c r="H4213" s="44">
        <f>SEP!G214</f>
        <v/>
      </c>
      <c r="I4213" s="45">
        <f>SEP!H214</f>
        <v/>
      </c>
      <c r="J4213" s="45">
        <f>SEP!I214</f>
        <v/>
      </c>
      <c r="K4213" s="44">
        <f>SEP!J214</f>
        <v/>
      </c>
      <c r="L4213" s="44">
        <f>SEP!K214</f>
        <v/>
      </c>
      <c r="M4213" s="46">
        <f>SEP!L214</f>
        <v/>
      </c>
      <c r="N4213" s="44">
        <f>SEP!M214</f>
        <v/>
      </c>
      <c r="O4213" s="44">
        <f>SEP!N214</f>
        <v/>
      </c>
      <c r="P4213" s="44">
        <f>SEP!O214</f>
        <v/>
      </c>
      <c r="Q4213" s="44">
        <f>SEP!P214</f>
        <v/>
      </c>
      <c r="R4213" s="44">
        <f>SEP!Q214</f>
        <v/>
      </c>
      <c r="S4213" s="46">
        <f>S4212+IF(X4213=0,0,M4213)</f>
        <v/>
      </c>
      <c r="T4213" s="47">
        <f>MAX(T4212,S4213)</f>
        <v/>
      </c>
      <c r="U4213" s="48">
        <f>S4213-T4213</f>
        <v/>
      </c>
      <c r="V4213" s="47">
        <f>IFERROR(SUMIFS(DATABASE!$M$5:$M$6004,DATABASE!$B$5:$B$6004,B4213,DATABASE!$X$5:$X$6004,1),0)</f>
        <v/>
      </c>
      <c r="W4213" s="31">
        <f>IFERROR(COUNTIFS(DATABASE!$B$5:$B$6004,B4213,DATABASE!$X$5:$X$6004,1),0)</f>
        <v/>
      </c>
      <c r="X4213" s="49">
        <f>--AND(ISNUMBER(B4213),C4213&lt;&gt;"",L4213&lt;&gt;"",M4213&lt;&gt;"")</f>
        <v/>
      </c>
    </row>
    <row r="4214" ht="15" customHeight="1" s="111">
      <c r="A4214" s="50" t="inlineStr">
        <is>
          <t>SEP</t>
        </is>
      </c>
      <c r="B4214" s="51">
        <f>SEP!A215</f>
        <v/>
      </c>
      <c r="C4214" s="52">
        <f>SEP!B215</f>
        <v/>
      </c>
      <c r="D4214" s="52">
        <f>SEP!C215</f>
        <v/>
      </c>
      <c r="E4214" s="52">
        <f>SEP!D215</f>
        <v/>
      </c>
      <c r="F4214" s="52">
        <f>SEP!E215</f>
        <v/>
      </c>
      <c r="G4214" s="52">
        <f>SEP!F215</f>
        <v/>
      </c>
      <c r="H4214" s="52">
        <f>SEP!G215</f>
        <v/>
      </c>
      <c r="I4214" s="53">
        <f>SEP!H215</f>
        <v/>
      </c>
      <c r="J4214" s="53">
        <f>SEP!I215</f>
        <v/>
      </c>
      <c r="K4214" s="52">
        <f>SEP!J215</f>
        <v/>
      </c>
      <c r="L4214" s="52">
        <f>SEP!K215</f>
        <v/>
      </c>
      <c r="M4214" s="54">
        <f>SEP!L215</f>
        <v/>
      </c>
      <c r="N4214" s="52">
        <f>SEP!M215</f>
        <v/>
      </c>
      <c r="O4214" s="52">
        <f>SEP!N215</f>
        <v/>
      </c>
      <c r="P4214" s="52">
        <f>SEP!O215</f>
        <v/>
      </c>
      <c r="Q4214" s="52">
        <f>SEP!P215</f>
        <v/>
      </c>
      <c r="R4214" s="52">
        <f>SEP!Q215</f>
        <v/>
      </c>
      <c r="S4214" s="54">
        <f>S4213+IF(X4214=0,0,M4214)</f>
        <v/>
      </c>
      <c r="T4214" s="55">
        <f>MAX(T4213,S4214)</f>
        <v/>
      </c>
      <c r="U4214" s="56">
        <f>S4214-T4214</f>
        <v/>
      </c>
      <c r="V4214" s="55">
        <f>IFERROR(SUMIFS(DATABASE!$M$5:$M$6004,DATABASE!$B$5:$B$6004,B4214,DATABASE!$X$5:$X$6004,1),0)</f>
        <v/>
      </c>
      <c r="W4214" s="57">
        <f>IFERROR(COUNTIFS(DATABASE!$B$5:$B$6004,B4214,DATABASE!$X$5:$X$6004,1),0)</f>
        <v/>
      </c>
      <c r="X4214" s="58">
        <f>--AND(ISNUMBER(B4214),C4214&lt;&gt;"",L4214&lt;&gt;"",M4214&lt;&gt;"")</f>
        <v/>
      </c>
    </row>
    <row r="4215" ht="15" customHeight="1" s="111">
      <c r="A4215" s="42" t="inlineStr">
        <is>
          <t>SEP</t>
        </is>
      </c>
      <c r="B4215" s="43">
        <f>SEP!A216</f>
        <v/>
      </c>
      <c r="C4215" s="44">
        <f>SEP!B216</f>
        <v/>
      </c>
      <c r="D4215" s="44">
        <f>SEP!C216</f>
        <v/>
      </c>
      <c r="E4215" s="44">
        <f>SEP!D216</f>
        <v/>
      </c>
      <c r="F4215" s="44">
        <f>SEP!E216</f>
        <v/>
      </c>
      <c r="G4215" s="44">
        <f>SEP!F216</f>
        <v/>
      </c>
      <c r="H4215" s="44">
        <f>SEP!G216</f>
        <v/>
      </c>
      <c r="I4215" s="45">
        <f>SEP!H216</f>
        <v/>
      </c>
      <c r="J4215" s="45">
        <f>SEP!I216</f>
        <v/>
      </c>
      <c r="K4215" s="44">
        <f>SEP!J216</f>
        <v/>
      </c>
      <c r="L4215" s="44">
        <f>SEP!K216</f>
        <v/>
      </c>
      <c r="M4215" s="46">
        <f>SEP!L216</f>
        <v/>
      </c>
      <c r="N4215" s="44">
        <f>SEP!M216</f>
        <v/>
      </c>
      <c r="O4215" s="44">
        <f>SEP!N216</f>
        <v/>
      </c>
      <c r="P4215" s="44">
        <f>SEP!O216</f>
        <v/>
      </c>
      <c r="Q4215" s="44">
        <f>SEP!P216</f>
        <v/>
      </c>
      <c r="R4215" s="44">
        <f>SEP!Q216</f>
        <v/>
      </c>
      <c r="S4215" s="46">
        <f>S4214+IF(X4215=0,0,M4215)</f>
        <v/>
      </c>
      <c r="T4215" s="47">
        <f>MAX(T4214,S4215)</f>
        <v/>
      </c>
      <c r="U4215" s="48">
        <f>S4215-T4215</f>
        <v/>
      </c>
      <c r="V4215" s="47">
        <f>IFERROR(SUMIFS(DATABASE!$M$5:$M$6004,DATABASE!$B$5:$B$6004,B4215,DATABASE!$X$5:$X$6004,1),0)</f>
        <v/>
      </c>
      <c r="W4215" s="31">
        <f>IFERROR(COUNTIFS(DATABASE!$B$5:$B$6004,B4215,DATABASE!$X$5:$X$6004,1),0)</f>
        <v/>
      </c>
      <c r="X4215" s="49">
        <f>--AND(ISNUMBER(B4215),C4215&lt;&gt;"",L4215&lt;&gt;"",M4215&lt;&gt;"")</f>
        <v/>
      </c>
    </row>
    <row r="4216" ht="15" customHeight="1" s="111">
      <c r="A4216" s="50" t="inlineStr">
        <is>
          <t>SEP</t>
        </is>
      </c>
      <c r="B4216" s="51">
        <f>SEP!A217</f>
        <v/>
      </c>
      <c r="C4216" s="52">
        <f>SEP!B217</f>
        <v/>
      </c>
      <c r="D4216" s="52">
        <f>SEP!C217</f>
        <v/>
      </c>
      <c r="E4216" s="52">
        <f>SEP!D217</f>
        <v/>
      </c>
      <c r="F4216" s="52">
        <f>SEP!E217</f>
        <v/>
      </c>
      <c r="G4216" s="52">
        <f>SEP!F217</f>
        <v/>
      </c>
      <c r="H4216" s="52">
        <f>SEP!G217</f>
        <v/>
      </c>
      <c r="I4216" s="53">
        <f>SEP!H217</f>
        <v/>
      </c>
      <c r="J4216" s="53">
        <f>SEP!I217</f>
        <v/>
      </c>
      <c r="K4216" s="52">
        <f>SEP!J217</f>
        <v/>
      </c>
      <c r="L4216" s="52">
        <f>SEP!K217</f>
        <v/>
      </c>
      <c r="M4216" s="54">
        <f>SEP!L217</f>
        <v/>
      </c>
      <c r="N4216" s="52">
        <f>SEP!M217</f>
        <v/>
      </c>
      <c r="O4216" s="52">
        <f>SEP!N217</f>
        <v/>
      </c>
      <c r="P4216" s="52">
        <f>SEP!O217</f>
        <v/>
      </c>
      <c r="Q4216" s="52">
        <f>SEP!P217</f>
        <v/>
      </c>
      <c r="R4216" s="52">
        <f>SEP!Q217</f>
        <v/>
      </c>
      <c r="S4216" s="54">
        <f>S4215+IF(X4216=0,0,M4216)</f>
        <v/>
      </c>
      <c r="T4216" s="55">
        <f>MAX(T4215,S4216)</f>
        <v/>
      </c>
      <c r="U4216" s="56">
        <f>S4216-T4216</f>
        <v/>
      </c>
      <c r="V4216" s="55">
        <f>IFERROR(SUMIFS(DATABASE!$M$5:$M$6004,DATABASE!$B$5:$B$6004,B4216,DATABASE!$X$5:$X$6004,1),0)</f>
        <v/>
      </c>
      <c r="W4216" s="57">
        <f>IFERROR(COUNTIFS(DATABASE!$B$5:$B$6004,B4216,DATABASE!$X$5:$X$6004,1),0)</f>
        <v/>
      </c>
      <c r="X4216" s="58">
        <f>--AND(ISNUMBER(B4216),C4216&lt;&gt;"",L4216&lt;&gt;"",M4216&lt;&gt;"")</f>
        <v/>
      </c>
    </row>
    <row r="4217" ht="15" customHeight="1" s="111">
      <c r="A4217" s="42" t="inlineStr">
        <is>
          <t>SEP</t>
        </is>
      </c>
      <c r="B4217" s="43">
        <f>SEP!A218</f>
        <v/>
      </c>
      <c r="C4217" s="44">
        <f>SEP!B218</f>
        <v/>
      </c>
      <c r="D4217" s="44">
        <f>SEP!C218</f>
        <v/>
      </c>
      <c r="E4217" s="44">
        <f>SEP!D218</f>
        <v/>
      </c>
      <c r="F4217" s="44">
        <f>SEP!E218</f>
        <v/>
      </c>
      <c r="G4217" s="44">
        <f>SEP!F218</f>
        <v/>
      </c>
      <c r="H4217" s="44">
        <f>SEP!G218</f>
        <v/>
      </c>
      <c r="I4217" s="45">
        <f>SEP!H218</f>
        <v/>
      </c>
      <c r="J4217" s="45">
        <f>SEP!I218</f>
        <v/>
      </c>
      <c r="K4217" s="44">
        <f>SEP!J218</f>
        <v/>
      </c>
      <c r="L4217" s="44">
        <f>SEP!K218</f>
        <v/>
      </c>
      <c r="M4217" s="46">
        <f>SEP!L218</f>
        <v/>
      </c>
      <c r="N4217" s="44">
        <f>SEP!M218</f>
        <v/>
      </c>
      <c r="O4217" s="44">
        <f>SEP!N218</f>
        <v/>
      </c>
      <c r="P4217" s="44">
        <f>SEP!O218</f>
        <v/>
      </c>
      <c r="Q4217" s="44">
        <f>SEP!P218</f>
        <v/>
      </c>
      <c r="R4217" s="44">
        <f>SEP!Q218</f>
        <v/>
      </c>
      <c r="S4217" s="46">
        <f>S4216+IF(X4217=0,0,M4217)</f>
        <v/>
      </c>
      <c r="T4217" s="47">
        <f>MAX(T4216,S4217)</f>
        <v/>
      </c>
      <c r="U4217" s="48">
        <f>S4217-T4217</f>
        <v/>
      </c>
      <c r="V4217" s="47">
        <f>IFERROR(SUMIFS(DATABASE!$M$5:$M$6004,DATABASE!$B$5:$B$6004,B4217,DATABASE!$X$5:$X$6004,1),0)</f>
        <v/>
      </c>
      <c r="W4217" s="31">
        <f>IFERROR(COUNTIFS(DATABASE!$B$5:$B$6004,B4217,DATABASE!$X$5:$X$6004,1),0)</f>
        <v/>
      </c>
      <c r="X4217" s="49">
        <f>--AND(ISNUMBER(B4217),C4217&lt;&gt;"",L4217&lt;&gt;"",M4217&lt;&gt;"")</f>
        <v/>
      </c>
    </row>
    <row r="4218" ht="15" customHeight="1" s="111">
      <c r="A4218" s="50" t="inlineStr">
        <is>
          <t>SEP</t>
        </is>
      </c>
      <c r="B4218" s="51">
        <f>SEP!A219</f>
        <v/>
      </c>
      <c r="C4218" s="52">
        <f>SEP!B219</f>
        <v/>
      </c>
      <c r="D4218" s="52">
        <f>SEP!C219</f>
        <v/>
      </c>
      <c r="E4218" s="52">
        <f>SEP!D219</f>
        <v/>
      </c>
      <c r="F4218" s="52">
        <f>SEP!E219</f>
        <v/>
      </c>
      <c r="G4218" s="52">
        <f>SEP!F219</f>
        <v/>
      </c>
      <c r="H4218" s="52">
        <f>SEP!G219</f>
        <v/>
      </c>
      <c r="I4218" s="53">
        <f>SEP!H219</f>
        <v/>
      </c>
      <c r="J4218" s="53">
        <f>SEP!I219</f>
        <v/>
      </c>
      <c r="K4218" s="52">
        <f>SEP!J219</f>
        <v/>
      </c>
      <c r="L4218" s="52">
        <f>SEP!K219</f>
        <v/>
      </c>
      <c r="M4218" s="54">
        <f>SEP!L219</f>
        <v/>
      </c>
      <c r="N4218" s="52">
        <f>SEP!M219</f>
        <v/>
      </c>
      <c r="O4218" s="52">
        <f>SEP!N219</f>
        <v/>
      </c>
      <c r="P4218" s="52">
        <f>SEP!O219</f>
        <v/>
      </c>
      <c r="Q4218" s="52">
        <f>SEP!P219</f>
        <v/>
      </c>
      <c r="R4218" s="52">
        <f>SEP!Q219</f>
        <v/>
      </c>
      <c r="S4218" s="54">
        <f>S4217+IF(X4218=0,0,M4218)</f>
        <v/>
      </c>
      <c r="T4218" s="55">
        <f>MAX(T4217,S4218)</f>
        <v/>
      </c>
      <c r="U4218" s="56">
        <f>S4218-T4218</f>
        <v/>
      </c>
      <c r="V4218" s="55">
        <f>IFERROR(SUMIFS(DATABASE!$M$5:$M$6004,DATABASE!$B$5:$B$6004,B4218,DATABASE!$X$5:$X$6004,1),0)</f>
        <v/>
      </c>
      <c r="W4218" s="57">
        <f>IFERROR(COUNTIFS(DATABASE!$B$5:$B$6004,B4218,DATABASE!$X$5:$X$6004,1),0)</f>
        <v/>
      </c>
      <c r="X4218" s="58">
        <f>--AND(ISNUMBER(B4218),C4218&lt;&gt;"",L4218&lt;&gt;"",M4218&lt;&gt;"")</f>
        <v/>
      </c>
    </row>
    <row r="4219" ht="15" customHeight="1" s="111">
      <c r="A4219" s="42" t="inlineStr">
        <is>
          <t>SEP</t>
        </is>
      </c>
      <c r="B4219" s="43">
        <f>SEP!A220</f>
        <v/>
      </c>
      <c r="C4219" s="44">
        <f>SEP!B220</f>
        <v/>
      </c>
      <c r="D4219" s="44">
        <f>SEP!C220</f>
        <v/>
      </c>
      <c r="E4219" s="44">
        <f>SEP!D220</f>
        <v/>
      </c>
      <c r="F4219" s="44">
        <f>SEP!E220</f>
        <v/>
      </c>
      <c r="G4219" s="44">
        <f>SEP!F220</f>
        <v/>
      </c>
      <c r="H4219" s="44">
        <f>SEP!G220</f>
        <v/>
      </c>
      <c r="I4219" s="45">
        <f>SEP!H220</f>
        <v/>
      </c>
      <c r="J4219" s="45">
        <f>SEP!I220</f>
        <v/>
      </c>
      <c r="K4219" s="44">
        <f>SEP!J220</f>
        <v/>
      </c>
      <c r="L4219" s="44">
        <f>SEP!K220</f>
        <v/>
      </c>
      <c r="M4219" s="46">
        <f>SEP!L220</f>
        <v/>
      </c>
      <c r="N4219" s="44">
        <f>SEP!M220</f>
        <v/>
      </c>
      <c r="O4219" s="44">
        <f>SEP!N220</f>
        <v/>
      </c>
      <c r="P4219" s="44">
        <f>SEP!O220</f>
        <v/>
      </c>
      <c r="Q4219" s="44">
        <f>SEP!P220</f>
        <v/>
      </c>
      <c r="R4219" s="44">
        <f>SEP!Q220</f>
        <v/>
      </c>
      <c r="S4219" s="46">
        <f>S4218+IF(X4219=0,0,M4219)</f>
        <v/>
      </c>
      <c r="T4219" s="47">
        <f>MAX(T4218,S4219)</f>
        <v/>
      </c>
      <c r="U4219" s="48">
        <f>S4219-T4219</f>
        <v/>
      </c>
      <c r="V4219" s="47">
        <f>IFERROR(SUMIFS(DATABASE!$M$5:$M$6004,DATABASE!$B$5:$B$6004,B4219,DATABASE!$X$5:$X$6004,1),0)</f>
        <v/>
      </c>
      <c r="W4219" s="31">
        <f>IFERROR(COUNTIFS(DATABASE!$B$5:$B$6004,B4219,DATABASE!$X$5:$X$6004,1),0)</f>
        <v/>
      </c>
      <c r="X4219" s="49">
        <f>--AND(ISNUMBER(B4219),C4219&lt;&gt;"",L4219&lt;&gt;"",M4219&lt;&gt;"")</f>
        <v/>
      </c>
    </row>
    <row r="4220" ht="15" customHeight="1" s="111">
      <c r="A4220" s="50" t="inlineStr">
        <is>
          <t>SEP</t>
        </is>
      </c>
      <c r="B4220" s="51">
        <f>SEP!A221</f>
        <v/>
      </c>
      <c r="C4220" s="52">
        <f>SEP!B221</f>
        <v/>
      </c>
      <c r="D4220" s="52">
        <f>SEP!C221</f>
        <v/>
      </c>
      <c r="E4220" s="52">
        <f>SEP!D221</f>
        <v/>
      </c>
      <c r="F4220" s="52">
        <f>SEP!E221</f>
        <v/>
      </c>
      <c r="G4220" s="52">
        <f>SEP!F221</f>
        <v/>
      </c>
      <c r="H4220" s="52">
        <f>SEP!G221</f>
        <v/>
      </c>
      <c r="I4220" s="53">
        <f>SEP!H221</f>
        <v/>
      </c>
      <c r="J4220" s="53">
        <f>SEP!I221</f>
        <v/>
      </c>
      <c r="K4220" s="52">
        <f>SEP!J221</f>
        <v/>
      </c>
      <c r="L4220" s="52">
        <f>SEP!K221</f>
        <v/>
      </c>
      <c r="M4220" s="54">
        <f>SEP!L221</f>
        <v/>
      </c>
      <c r="N4220" s="52">
        <f>SEP!M221</f>
        <v/>
      </c>
      <c r="O4220" s="52">
        <f>SEP!N221</f>
        <v/>
      </c>
      <c r="P4220" s="52">
        <f>SEP!O221</f>
        <v/>
      </c>
      <c r="Q4220" s="52">
        <f>SEP!P221</f>
        <v/>
      </c>
      <c r="R4220" s="52">
        <f>SEP!Q221</f>
        <v/>
      </c>
      <c r="S4220" s="54">
        <f>S4219+IF(X4220=0,0,M4220)</f>
        <v/>
      </c>
      <c r="T4220" s="55">
        <f>MAX(T4219,S4220)</f>
        <v/>
      </c>
      <c r="U4220" s="56">
        <f>S4220-T4220</f>
        <v/>
      </c>
      <c r="V4220" s="55">
        <f>IFERROR(SUMIFS(DATABASE!$M$5:$M$6004,DATABASE!$B$5:$B$6004,B4220,DATABASE!$X$5:$X$6004,1),0)</f>
        <v/>
      </c>
      <c r="W4220" s="57">
        <f>IFERROR(COUNTIFS(DATABASE!$B$5:$B$6004,B4220,DATABASE!$X$5:$X$6004,1),0)</f>
        <v/>
      </c>
      <c r="X4220" s="58">
        <f>--AND(ISNUMBER(B4220),C4220&lt;&gt;"",L4220&lt;&gt;"",M4220&lt;&gt;"")</f>
        <v/>
      </c>
    </row>
    <row r="4221" ht="15" customHeight="1" s="111">
      <c r="A4221" s="42" t="inlineStr">
        <is>
          <t>SEP</t>
        </is>
      </c>
      <c r="B4221" s="43">
        <f>SEP!A222</f>
        <v/>
      </c>
      <c r="C4221" s="44">
        <f>SEP!B222</f>
        <v/>
      </c>
      <c r="D4221" s="44">
        <f>SEP!C222</f>
        <v/>
      </c>
      <c r="E4221" s="44">
        <f>SEP!D222</f>
        <v/>
      </c>
      <c r="F4221" s="44">
        <f>SEP!E222</f>
        <v/>
      </c>
      <c r="G4221" s="44">
        <f>SEP!F222</f>
        <v/>
      </c>
      <c r="H4221" s="44">
        <f>SEP!G222</f>
        <v/>
      </c>
      <c r="I4221" s="45">
        <f>SEP!H222</f>
        <v/>
      </c>
      <c r="J4221" s="45">
        <f>SEP!I222</f>
        <v/>
      </c>
      <c r="K4221" s="44">
        <f>SEP!J222</f>
        <v/>
      </c>
      <c r="L4221" s="44">
        <f>SEP!K222</f>
        <v/>
      </c>
      <c r="M4221" s="46">
        <f>SEP!L222</f>
        <v/>
      </c>
      <c r="N4221" s="44">
        <f>SEP!M222</f>
        <v/>
      </c>
      <c r="O4221" s="44">
        <f>SEP!N222</f>
        <v/>
      </c>
      <c r="P4221" s="44">
        <f>SEP!O222</f>
        <v/>
      </c>
      <c r="Q4221" s="44">
        <f>SEP!P222</f>
        <v/>
      </c>
      <c r="R4221" s="44">
        <f>SEP!Q222</f>
        <v/>
      </c>
      <c r="S4221" s="46">
        <f>S4220+IF(X4221=0,0,M4221)</f>
        <v/>
      </c>
      <c r="T4221" s="47">
        <f>MAX(T4220,S4221)</f>
        <v/>
      </c>
      <c r="U4221" s="48">
        <f>S4221-T4221</f>
        <v/>
      </c>
      <c r="V4221" s="47">
        <f>IFERROR(SUMIFS(DATABASE!$M$5:$M$6004,DATABASE!$B$5:$B$6004,B4221,DATABASE!$X$5:$X$6004,1),0)</f>
        <v/>
      </c>
      <c r="W4221" s="31">
        <f>IFERROR(COUNTIFS(DATABASE!$B$5:$B$6004,B4221,DATABASE!$X$5:$X$6004,1),0)</f>
        <v/>
      </c>
      <c r="X4221" s="49">
        <f>--AND(ISNUMBER(B4221),C4221&lt;&gt;"",L4221&lt;&gt;"",M4221&lt;&gt;"")</f>
        <v/>
      </c>
    </row>
    <row r="4222" ht="15" customHeight="1" s="111">
      <c r="A4222" s="50" t="inlineStr">
        <is>
          <t>SEP</t>
        </is>
      </c>
      <c r="B4222" s="51">
        <f>SEP!A223</f>
        <v/>
      </c>
      <c r="C4222" s="52">
        <f>SEP!B223</f>
        <v/>
      </c>
      <c r="D4222" s="52">
        <f>SEP!C223</f>
        <v/>
      </c>
      <c r="E4222" s="52">
        <f>SEP!D223</f>
        <v/>
      </c>
      <c r="F4222" s="52">
        <f>SEP!E223</f>
        <v/>
      </c>
      <c r="G4222" s="52">
        <f>SEP!F223</f>
        <v/>
      </c>
      <c r="H4222" s="52">
        <f>SEP!G223</f>
        <v/>
      </c>
      <c r="I4222" s="53">
        <f>SEP!H223</f>
        <v/>
      </c>
      <c r="J4222" s="53">
        <f>SEP!I223</f>
        <v/>
      </c>
      <c r="K4222" s="52">
        <f>SEP!J223</f>
        <v/>
      </c>
      <c r="L4222" s="52">
        <f>SEP!K223</f>
        <v/>
      </c>
      <c r="M4222" s="54">
        <f>SEP!L223</f>
        <v/>
      </c>
      <c r="N4222" s="52">
        <f>SEP!M223</f>
        <v/>
      </c>
      <c r="O4222" s="52">
        <f>SEP!N223</f>
        <v/>
      </c>
      <c r="P4222" s="52">
        <f>SEP!O223</f>
        <v/>
      </c>
      <c r="Q4222" s="52">
        <f>SEP!P223</f>
        <v/>
      </c>
      <c r="R4222" s="52">
        <f>SEP!Q223</f>
        <v/>
      </c>
      <c r="S4222" s="54">
        <f>S4221+IF(X4222=0,0,M4222)</f>
        <v/>
      </c>
      <c r="T4222" s="55">
        <f>MAX(T4221,S4222)</f>
        <v/>
      </c>
      <c r="U4222" s="56">
        <f>S4222-T4222</f>
        <v/>
      </c>
      <c r="V4222" s="55">
        <f>IFERROR(SUMIFS(DATABASE!$M$5:$M$6004,DATABASE!$B$5:$B$6004,B4222,DATABASE!$X$5:$X$6004,1),0)</f>
        <v/>
      </c>
      <c r="W4222" s="57">
        <f>IFERROR(COUNTIFS(DATABASE!$B$5:$B$6004,B4222,DATABASE!$X$5:$X$6004,1),0)</f>
        <v/>
      </c>
      <c r="X4222" s="58">
        <f>--AND(ISNUMBER(B4222),C4222&lt;&gt;"",L4222&lt;&gt;"",M4222&lt;&gt;"")</f>
        <v/>
      </c>
    </row>
    <row r="4223" ht="15" customHeight="1" s="111">
      <c r="A4223" s="42" t="inlineStr">
        <is>
          <t>SEP</t>
        </is>
      </c>
      <c r="B4223" s="43">
        <f>SEP!A224</f>
        <v/>
      </c>
      <c r="C4223" s="44">
        <f>SEP!B224</f>
        <v/>
      </c>
      <c r="D4223" s="44">
        <f>SEP!C224</f>
        <v/>
      </c>
      <c r="E4223" s="44">
        <f>SEP!D224</f>
        <v/>
      </c>
      <c r="F4223" s="44">
        <f>SEP!E224</f>
        <v/>
      </c>
      <c r="G4223" s="44">
        <f>SEP!F224</f>
        <v/>
      </c>
      <c r="H4223" s="44">
        <f>SEP!G224</f>
        <v/>
      </c>
      <c r="I4223" s="45">
        <f>SEP!H224</f>
        <v/>
      </c>
      <c r="J4223" s="45">
        <f>SEP!I224</f>
        <v/>
      </c>
      <c r="K4223" s="44">
        <f>SEP!J224</f>
        <v/>
      </c>
      <c r="L4223" s="44">
        <f>SEP!K224</f>
        <v/>
      </c>
      <c r="M4223" s="46">
        <f>SEP!L224</f>
        <v/>
      </c>
      <c r="N4223" s="44">
        <f>SEP!M224</f>
        <v/>
      </c>
      <c r="O4223" s="44">
        <f>SEP!N224</f>
        <v/>
      </c>
      <c r="P4223" s="44">
        <f>SEP!O224</f>
        <v/>
      </c>
      <c r="Q4223" s="44">
        <f>SEP!P224</f>
        <v/>
      </c>
      <c r="R4223" s="44">
        <f>SEP!Q224</f>
        <v/>
      </c>
      <c r="S4223" s="46">
        <f>S4222+IF(X4223=0,0,M4223)</f>
        <v/>
      </c>
      <c r="T4223" s="47">
        <f>MAX(T4222,S4223)</f>
        <v/>
      </c>
      <c r="U4223" s="48">
        <f>S4223-T4223</f>
        <v/>
      </c>
      <c r="V4223" s="47">
        <f>IFERROR(SUMIFS(DATABASE!$M$5:$M$6004,DATABASE!$B$5:$B$6004,B4223,DATABASE!$X$5:$X$6004,1),0)</f>
        <v/>
      </c>
      <c r="W4223" s="31">
        <f>IFERROR(COUNTIFS(DATABASE!$B$5:$B$6004,B4223,DATABASE!$X$5:$X$6004,1),0)</f>
        <v/>
      </c>
      <c r="X4223" s="49">
        <f>--AND(ISNUMBER(B4223),C4223&lt;&gt;"",L4223&lt;&gt;"",M4223&lt;&gt;"")</f>
        <v/>
      </c>
    </row>
    <row r="4224" ht="15" customHeight="1" s="111">
      <c r="A4224" s="50" t="inlineStr">
        <is>
          <t>SEP</t>
        </is>
      </c>
      <c r="B4224" s="51">
        <f>SEP!A225</f>
        <v/>
      </c>
      <c r="C4224" s="52">
        <f>SEP!B225</f>
        <v/>
      </c>
      <c r="D4224" s="52">
        <f>SEP!C225</f>
        <v/>
      </c>
      <c r="E4224" s="52">
        <f>SEP!D225</f>
        <v/>
      </c>
      <c r="F4224" s="52">
        <f>SEP!E225</f>
        <v/>
      </c>
      <c r="G4224" s="52">
        <f>SEP!F225</f>
        <v/>
      </c>
      <c r="H4224" s="52">
        <f>SEP!G225</f>
        <v/>
      </c>
      <c r="I4224" s="53">
        <f>SEP!H225</f>
        <v/>
      </c>
      <c r="J4224" s="53">
        <f>SEP!I225</f>
        <v/>
      </c>
      <c r="K4224" s="52">
        <f>SEP!J225</f>
        <v/>
      </c>
      <c r="L4224" s="52">
        <f>SEP!K225</f>
        <v/>
      </c>
      <c r="M4224" s="54">
        <f>SEP!L225</f>
        <v/>
      </c>
      <c r="N4224" s="52">
        <f>SEP!M225</f>
        <v/>
      </c>
      <c r="O4224" s="52">
        <f>SEP!N225</f>
        <v/>
      </c>
      <c r="P4224" s="52">
        <f>SEP!O225</f>
        <v/>
      </c>
      <c r="Q4224" s="52">
        <f>SEP!P225</f>
        <v/>
      </c>
      <c r="R4224" s="52">
        <f>SEP!Q225</f>
        <v/>
      </c>
      <c r="S4224" s="54">
        <f>S4223+IF(X4224=0,0,M4224)</f>
        <v/>
      </c>
      <c r="T4224" s="55">
        <f>MAX(T4223,S4224)</f>
        <v/>
      </c>
      <c r="U4224" s="56">
        <f>S4224-T4224</f>
        <v/>
      </c>
      <c r="V4224" s="55">
        <f>IFERROR(SUMIFS(DATABASE!$M$5:$M$6004,DATABASE!$B$5:$B$6004,B4224,DATABASE!$X$5:$X$6004,1),0)</f>
        <v/>
      </c>
      <c r="W4224" s="57">
        <f>IFERROR(COUNTIFS(DATABASE!$B$5:$B$6004,B4224,DATABASE!$X$5:$X$6004,1),0)</f>
        <v/>
      </c>
      <c r="X4224" s="58">
        <f>--AND(ISNUMBER(B4224),C4224&lt;&gt;"",L4224&lt;&gt;"",M4224&lt;&gt;"")</f>
        <v/>
      </c>
    </row>
    <row r="4225" ht="15" customHeight="1" s="111">
      <c r="A4225" s="42" t="inlineStr">
        <is>
          <t>SEP</t>
        </is>
      </c>
      <c r="B4225" s="43">
        <f>SEP!A226</f>
        <v/>
      </c>
      <c r="C4225" s="44">
        <f>SEP!B226</f>
        <v/>
      </c>
      <c r="D4225" s="44">
        <f>SEP!C226</f>
        <v/>
      </c>
      <c r="E4225" s="44">
        <f>SEP!D226</f>
        <v/>
      </c>
      <c r="F4225" s="44">
        <f>SEP!E226</f>
        <v/>
      </c>
      <c r="G4225" s="44">
        <f>SEP!F226</f>
        <v/>
      </c>
      <c r="H4225" s="44">
        <f>SEP!G226</f>
        <v/>
      </c>
      <c r="I4225" s="45">
        <f>SEP!H226</f>
        <v/>
      </c>
      <c r="J4225" s="45">
        <f>SEP!I226</f>
        <v/>
      </c>
      <c r="K4225" s="44">
        <f>SEP!J226</f>
        <v/>
      </c>
      <c r="L4225" s="44">
        <f>SEP!K226</f>
        <v/>
      </c>
      <c r="M4225" s="46">
        <f>SEP!L226</f>
        <v/>
      </c>
      <c r="N4225" s="44">
        <f>SEP!M226</f>
        <v/>
      </c>
      <c r="O4225" s="44">
        <f>SEP!N226</f>
        <v/>
      </c>
      <c r="P4225" s="44">
        <f>SEP!O226</f>
        <v/>
      </c>
      <c r="Q4225" s="44">
        <f>SEP!P226</f>
        <v/>
      </c>
      <c r="R4225" s="44">
        <f>SEP!Q226</f>
        <v/>
      </c>
      <c r="S4225" s="46">
        <f>S4224+IF(X4225=0,0,M4225)</f>
        <v/>
      </c>
      <c r="T4225" s="47">
        <f>MAX(T4224,S4225)</f>
        <v/>
      </c>
      <c r="U4225" s="48">
        <f>S4225-T4225</f>
        <v/>
      </c>
      <c r="V4225" s="47">
        <f>IFERROR(SUMIFS(DATABASE!$M$5:$M$6004,DATABASE!$B$5:$B$6004,B4225,DATABASE!$X$5:$X$6004,1),0)</f>
        <v/>
      </c>
      <c r="W4225" s="31">
        <f>IFERROR(COUNTIFS(DATABASE!$B$5:$B$6004,B4225,DATABASE!$X$5:$X$6004,1),0)</f>
        <v/>
      </c>
      <c r="X4225" s="49">
        <f>--AND(ISNUMBER(B4225),C4225&lt;&gt;"",L4225&lt;&gt;"",M4225&lt;&gt;"")</f>
        <v/>
      </c>
    </row>
    <row r="4226" ht="15" customHeight="1" s="111">
      <c r="A4226" s="50" t="inlineStr">
        <is>
          <t>SEP</t>
        </is>
      </c>
      <c r="B4226" s="51">
        <f>SEP!A227</f>
        <v/>
      </c>
      <c r="C4226" s="52">
        <f>SEP!B227</f>
        <v/>
      </c>
      <c r="D4226" s="52">
        <f>SEP!C227</f>
        <v/>
      </c>
      <c r="E4226" s="52">
        <f>SEP!D227</f>
        <v/>
      </c>
      <c r="F4226" s="52">
        <f>SEP!E227</f>
        <v/>
      </c>
      <c r="G4226" s="52">
        <f>SEP!F227</f>
        <v/>
      </c>
      <c r="H4226" s="52">
        <f>SEP!G227</f>
        <v/>
      </c>
      <c r="I4226" s="53">
        <f>SEP!H227</f>
        <v/>
      </c>
      <c r="J4226" s="53">
        <f>SEP!I227</f>
        <v/>
      </c>
      <c r="K4226" s="52">
        <f>SEP!J227</f>
        <v/>
      </c>
      <c r="L4226" s="52">
        <f>SEP!K227</f>
        <v/>
      </c>
      <c r="M4226" s="54">
        <f>SEP!L227</f>
        <v/>
      </c>
      <c r="N4226" s="52">
        <f>SEP!M227</f>
        <v/>
      </c>
      <c r="O4226" s="52">
        <f>SEP!N227</f>
        <v/>
      </c>
      <c r="P4226" s="52">
        <f>SEP!O227</f>
        <v/>
      </c>
      <c r="Q4226" s="52">
        <f>SEP!P227</f>
        <v/>
      </c>
      <c r="R4226" s="52">
        <f>SEP!Q227</f>
        <v/>
      </c>
      <c r="S4226" s="54">
        <f>S4225+IF(X4226=0,0,M4226)</f>
        <v/>
      </c>
      <c r="T4226" s="55">
        <f>MAX(T4225,S4226)</f>
        <v/>
      </c>
      <c r="U4226" s="56">
        <f>S4226-T4226</f>
        <v/>
      </c>
      <c r="V4226" s="55">
        <f>IFERROR(SUMIFS(DATABASE!$M$5:$M$6004,DATABASE!$B$5:$B$6004,B4226,DATABASE!$X$5:$X$6004,1),0)</f>
        <v/>
      </c>
      <c r="W4226" s="57">
        <f>IFERROR(COUNTIFS(DATABASE!$B$5:$B$6004,B4226,DATABASE!$X$5:$X$6004,1),0)</f>
        <v/>
      </c>
      <c r="X4226" s="58">
        <f>--AND(ISNUMBER(B4226),C4226&lt;&gt;"",L4226&lt;&gt;"",M4226&lt;&gt;"")</f>
        <v/>
      </c>
    </row>
    <row r="4227" ht="15" customHeight="1" s="111">
      <c r="A4227" s="42" t="inlineStr">
        <is>
          <t>SEP</t>
        </is>
      </c>
      <c r="B4227" s="43">
        <f>SEP!A228</f>
        <v/>
      </c>
      <c r="C4227" s="44">
        <f>SEP!B228</f>
        <v/>
      </c>
      <c r="D4227" s="44">
        <f>SEP!C228</f>
        <v/>
      </c>
      <c r="E4227" s="44">
        <f>SEP!D228</f>
        <v/>
      </c>
      <c r="F4227" s="44">
        <f>SEP!E228</f>
        <v/>
      </c>
      <c r="G4227" s="44">
        <f>SEP!F228</f>
        <v/>
      </c>
      <c r="H4227" s="44">
        <f>SEP!G228</f>
        <v/>
      </c>
      <c r="I4227" s="45">
        <f>SEP!H228</f>
        <v/>
      </c>
      <c r="J4227" s="45">
        <f>SEP!I228</f>
        <v/>
      </c>
      <c r="K4227" s="44">
        <f>SEP!J228</f>
        <v/>
      </c>
      <c r="L4227" s="44">
        <f>SEP!K228</f>
        <v/>
      </c>
      <c r="M4227" s="46">
        <f>SEP!L228</f>
        <v/>
      </c>
      <c r="N4227" s="44">
        <f>SEP!M228</f>
        <v/>
      </c>
      <c r="O4227" s="44">
        <f>SEP!N228</f>
        <v/>
      </c>
      <c r="P4227" s="44">
        <f>SEP!O228</f>
        <v/>
      </c>
      <c r="Q4227" s="44">
        <f>SEP!P228</f>
        <v/>
      </c>
      <c r="R4227" s="44">
        <f>SEP!Q228</f>
        <v/>
      </c>
      <c r="S4227" s="46">
        <f>S4226+IF(X4227=0,0,M4227)</f>
        <v/>
      </c>
      <c r="T4227" s="47">
        <f>MAX(T4226,S4227)</f>
        <v/>
      </c>
      <c r="U4227" s="48">
        <f>S4227-T4227</f>
        <v/>
      </c>
      <c r="V4227" s="47">
        <f>IFERROR(SUMIFS(DATABASE!$M$5:$M$6004,DATABASE!$B$5:$B$6004,B4227,DATABASE!$X$5:$X$6004,1),0)</f>
        <v/>
      </c>
      <c r="W4227" s="31">
        <f>IFERROR(COUNTIFS(DATABASE!$B$5:$B$6004,B4227,DATABASE!$X$5:$X$6004,1),0)</f>
        <v/>
      </c>
      <c r="X4227" s="49">
        <f>--AND(ISNUMBER(B4227),C4227&lt;&gt;"",L4227&lt;&gt;"",M4227&lt;&gt;"")</f>
        <v/>
      </c>
    </row>
    <row r="4228" ht="15" customHeight="1" s="111">
      <c r="A4228" s="50" t="inlineStr">
        <is>
          <t>SEP</t>
        </is>
      </c>
      <c r="B4228" s="51">
        <f>SEP!A229</f>
        <v/>
      </c>
      <c r="C4228" s="52">
        <f>SEP!B229</f>
        <v/>
      </c>
      <c r="D4228" s="52">
        <f>SEP!C229</f>
        <v/>
      </c>
      <c r="E4228" s="52">
        <f>SEP!D229</f>
        <v/>
      </c>
      <c r="F4228" s="52">
        <f>SEP!E229</f>
        <v/>
      </c>
      <c r="G4228" s="52">
        <f>SEP!F229</f>
        <v/>
      </c>
      <c r="H4228" s="52">
        <f>SEP!G229</f>
        <v/>
      </c>
      <c r="I4228" s="53">
        <f>SEP!H229</f>
        <v/>
      </c>
      <c r="J4228" s="53">
        <f>SEP!I229</f>
        <v/>
      </c>
      <c r="K4228" s="52">
        <f>SEP!J229</f>
        <v/>
      </c>
      <c r="L4228" s="52">
        <f>SEP!K229</f>
        <v/>
      </c>
      <c r="M4228" s="54">
        <f>SEP!L229</f>
        <v/>
      </c>
      <c r="N4228" s="52">
        <f>SEP!M229</f>
        <v/>
      </c>
      <c r="O4228" s="52">
        <f>SEP!N229</f>
        <v/>
      </c>
      <c r="P4228" s="52">
        <f>SEP!O229</f>
        <v/>
      </c>
      <c r="Q4228" s="52">
        <f>SEP!P229</f>
        <v/>
      </c>
      <c r="R4228" s="52">
        <f>SEP!Q229</f>
        <v/>
      </c>
      <c r="S4228" s="54">
        <f>S4227+IF(X4228=0,0,M4228)</f>
        <v/>
      </c>
      <c r="T4228" s="55">
        <f>MAX(T4227,S4228)</f>
        <v/>
      </c>
      <c r="U4228" s="56">
        <f>S4228-T4228</f>
        <v/>
      </c>
      <c r="V4228" s="55">
        <f>IFERROR(SUMIFS(DATABASE!$M$5:$M$6004,DATABASE!$B$5:$B$6004,B4228,DATABASE!$X$5:$X$6004,1),0)</f>
        <v/>
      </c>
      <c r="W4228" s="57">
        <f>IFERROR(COUNTIFS(DATABASE!$B$5:$B$6004,B4228,DATABASE!$X$5:$X$6004,1),0)</f>
        <v/>
      </c>
      <c r="X4228" s="58">
        <f>--AND(ISNUMBER(B4228),C4228&lt;&gt;"",L4228&lt;&gt;"",M4228&lt;&gt;"")</f>
        <v/>
      </c>
    </row>
    <row r="4229" ht="15" customHeight="1" s="111">
      <c r="A4229" s="42" t="inlineStr">
        <is>
          <t>SEP</t>
        </is>
      </c>
      <c r="B4229" s="43">
        <f>SEP!A230</f>
        <v/>
      </c>
      <c r="C4229" s="44">
        <f>SEP!B230</f>
        <v/>
      </c>
      <c r="D4229" s="44">
        <f>SEP!C230</f>
        <v/>
      </c>
      <c r="E4229" s="44">
        <f>SEP!D230</f>
        <v/>
      </c>
      <c r="F4229" s="44">
        <f>SEP!E230</f>
        <v/>
      </c>
      <c r="G4229" s="44">
        <f>SEP!F230</f>
        <v/>
      </c>
      <c r="H4229" s="44">
        <f>SEP!G230</f>
        <v/>
      </c>
      <c r="I4229" s="45">
        <f>SEP!H230</f>
        <v/>
      </c>
      <c r="J4229" s="45">
        <f>SEP!I230</f>
        <v/>
      </c>
      <c r="K4229" s="44">
        <f>SEP!J230</f>
        <v/>
      </c>
      <c r="L4229" s="44">
        <f>SEP!K230</f>
        <v/>
      </c>
      <c r="M4229" s="46">
        <f>SEP!L230</f>
        <v/>
      </c>
      <c r="N4229" s="44">
        <f>SEP!M230</f>
        <v/>
      </c>
      <c r="O4229" s="44">
        <f>SEP!N230</f>
        <v/>
      </c>
      <c r="P4229" s="44">
        <f>SEP!O230</f>
        <v/>
      </c>
      <c r="Q4229" s="44">
        <f>SEP!P230</f>
        <v/>
      </c>
      <c r="R4229" s="44">
        <f>SEP!Q230</f>
        <v/>
      </c>
      <c r="S4229" s="46">
        <f>S4228+IF(X4229=0,0,M4229)</f>
        <v/>
      </c>
      <c r="T4229" s="47">
        <f>MAX(T4228,S4229)</f>
        <v/>
      </c>
      <c r="U4229" s="48">
        <f>S4229-T4229</f>
        <v/>
      </c>
      <c r="V4229" s="47">
        <f>IFERROR(SUMIFS(DATABASE!$M$5:$M$6004,DATABASE!$B$5:$B$6004,B4229,DATABASE!$X$5:$X$6004,1),0)</f>
        <v/>
      </c>
      <c r="W4229" s="31">
        <f>IFERROR(COUNTIFS(DATABASE!$B$5:$B$6004,B4229,DATABASE!$X$5:$X$6004,1),0)</f>
        <v/>
      </c>
      <c r="X4229" s="49">
        <f>--AND(ISNUMBER(B4229),C4229&lt;&gt;"",L4229&lt;&gt;"",M4229&lt;&gt;"")</f>
        <v/>
      </c>
    </row>
    <row r="4230" ht="15" customHeight="1" s="111">
      <c r="A4230" s="50" t="inlineStr">
        <is>
          <t>SEP</t>
        </is>
      </c>
      <c r="B4230" s="51">
        <f>SEP!A231</f>
        <v/>
      </c>
      <c r="C4230" s="52">
        <f>SEP!B231</f>
        <v/>
      </c>
      <c r="D4230" s="52">
        <f>SEP!C231</f>
        <v/>
      </c>
      <c r="E4230" s="52">
        <f>SEP!D231</f>
        <v/>
      </c>
      <c r="F4230" s="52">
        <f>SEP!E231</f>
        <v/>
      </c>
      <c r="G4230" s="52">
        <f>SEP!F231</f>
        <v/>
      </c>
      <c r="H4230" s="52">
        <f>SEP!G231</f>
        <v/>
      </c>
      <c r="I4230" s="53">
        <f>SEP!H231</f>
        <v/>
      </c>
      <c r="J4230" s="53">
        <f>SEP!I231</f>
        <v/>
      </c>
      <c r="K4230" s="52">
        <f>SEP!J231</f>
        <v/>
      </c>
      <c r="L4230" s="52">
        <f>SEP!K231</f>
        <v/>
      </c>
      <c r="M4230" s="54">
        <f>SEP!L231</f>
        <v/>
      </c>
      <c r="N4230" s="52">
        <f>SEP!M231</f>
        <v/>
      </c>
      <c r="O4230" s="52">
        <f>SEP!N231</f>
        <v/>
      </c>
      <c r="P4230" s="52">
        <f>SEP!O231</f>
        <v/>
      </c>
      <c r="Q4230" s="52">
        <f>SEP!P231</f>
        <v/>
      </c>
      <c r="R4230" s="52">
        <f>SEP!Q231</f>
        <v/>
      </c>
      <c r="S4230" s="54">
        <f>S4229+IF(X4230=0,0,M4230)</f>
        <v/>
      </c>
      <c r="T4230" s="55">
        <f>MAX(T4229,S4230)</f>
        <v/>
      </c>
      <c r="U4230" s="56">
        <f>S4230-T4230</f>
        <v/>
      </c>
      <c r="V4230" s="55">
        <f>IFERROR(SUMIFS(DATABASE!$M$5:$M$6004,DATABASE!$B$5:$B$6004,B4230,DATABASE!$X$5:$X$6004,1),0)</f>
        <v/>
      </c>
      <c r="W4230" s="57">
        <f>IFERROR(COUNTIFS(DATABASE!$B$5:$B$6004,B4230,DATABASE!$X$5:$X$6004,1),0)</f>
        <v/>
      </c>
      <c r="X4230" s="58">
        <f>--AND(ISNUMBER(B4230),C4230&lt;&gt;"",L4230&lt;&gt;"",M4230&lt;&gt;"")</f>
        <v/>
      </c>
    </row>
    <row r="4231" ht="15" customHeight="1" s="111">
      <c r="A4231" s="42" t="inlineStr">
        <is>
          <t>SEP</t>
        </is>
      </c>
      <c r="B4231" s="43">
        <f>SEP!A232</f>
        <v/>
      </c>
      <c r="C4231" s="44">
        <f>SEP!B232</f>
        <v/>
      </c>
      <c r="D4231" s="44">
        <f>SEP!C232</f>
        <v/>
      </c>
      <c r="E4231" s="44">
        <f>SEP!D232</f>
        <v/>
      </c>
      <c r="F4231" s="44">
        <f>SEP!E232</f>
        <v/>
      </c>
      <c r="G4231" s="44">
        <f>SEP!F232</f>
        <v/>
      </c>
      <c r="H4231" s="44">
        <f>SEP!G232</f>
        <v/>
      </c>
      <c r="I4231" s="45">
        <f>SEP!H232</f>
        <v/>
      </c>
      <c r="J4231" s="45">
        <f>SEP!I232</f>
        <v/>
      </c>
      <c r="K4231" s="44">
        <f>SEP!J232</f>
        <v/>
      </c>
      <c r="L4231" s="44">
        <f>SEP!K232</f>
        <v/>
      </c>
      <c r="M4231" s="46">
        <f>SEP!L232</f>
        <v/>
      </c>
      <c r="N4231" s="44">
        <f>SEP!M232</f>
        <v/>
      </c>
      <c r="O4231" s="44">
        <f>SEP!N232</f>
        <v/>
      </c>
      <c r="P4231" s="44">
        <f>SEP!O232</f>
        <v/>
      </c>
      <c r="Q4231" s="44">
        <f>SEP!P232</f>
        <v/>
      </c>
      <c r="R4231" s="44">
        <f>SEP!Q232</f>
        <v/>
      </c>
      <c r="S4231" s="46">
        <f>S4230+IF(X4231=0,0,M4231)</f>
        <v/>
      </c>
      <c r="T4231" s="47">
        <f>MAX(T4230,S4231)</f>
        <v/>
      </c>
      <c r="U4231" s="48">
        <f>S4231-T4231</f>
        <v/>
      </c>
      <c r="V4231" s="47">
        <f>IFERROR(SUMIFS(DATABASE!$M$5:$M$6004,DATABASE!$B$5:$B$6004,B4231,DATABASE!$X$5:$X$6004,1),0)</f>
        <v/>
      </c>
      <c r="W4231" s="31">
        <f>IFERROR(COUNTIFS(DATABASE!$B$5:$B$6004,B4231,DATABASE!$X$5:$X$6004,1),0)</f>
        <v/>
      </c>
      <c r="X4231" s="49">
        <f>--AND(ISNUMBER(B4231),C4231&lt;&gt;"",L4231&lt;&gt;"",M4231&lt;&gt;"")</f>
        <v/>
      </c>
    </row>
    <row r="4232" ht="15" customHeight="1" s="111">
      <c r="A4232" s="50" t="inlineStr">
        <is>
          <t>SEP</t>
        </is>
      </c>
      <c r="B4232" s="51">
        <f>SEP!A233</f>
        <v/>
      </c>
      <c r="C4232" s="52">
        <f>SEP!B233</f>
        <v/>
      </c>
      <c r="D4232" s="52">
        <f>SEP!C233</f>
        <v/>
      </c>
      <c r="E4232" s="52">
        <f>SEP!D233</f>
        <v/>
      </c>
      <c r="F4232" s="52">
        <f>SEP!E233</f>
        <v/>
      </c>
      <c r="G4232" s="52">
        <f>SEP!F233</f>
        <v/>
      </c>
      <c r="H4232" s="52">
        <f>SEP!G233</f>
        <v/>
      </c>
      <c r="I4232" s="53">
        <f>SEP!H233</f>
        <v/>
      </c>
      <c r="J4232" s="53">
        <f>SEP!I233</f>
        <v/>
      </c>
      <c r="K4232" s="52">
        <f>SEP!J233</f>
        <v/>
      </c>
      <c r="L4232" s="52">
        <f>SEP!K233</f>
        <v/>
      </c>
      <c r="M4232" s="54">
        <f>SEP!L233</f>
        <v/>
      </c>
      <c r="N4232" s="52">
        <f>SEP!M233</f>
        <v/>
      </c>
      <c r="O4232" s="52">
        <f>SEP!N233</f>
        <v/>
      </c>
      <c r="P4232" s="52">
        <f>SEP!O233</f>
        <v/>
      </c>
      <c r="Q4232" s="52">
        <f>SEP!P233</f>
        <v/>
      </c>
      <c r="R4232" s="52">
        <f>SEP!Q233</f>
        <v/>
      </c>
      <c r="S4232" s="54">
        <f>S4231+IF(X4232=0,0,M4232)</f>
        <v/>
      </c>
      <c r="T4232" s="55">
        <f>MAX(T4231,S4232)</f>
        <v/>
      </c>
      <c r="U4232" s="56">
        <f>S4232-T4232</f>
        <v/>
      </c>
      <c r="V4232" s="55">
        <f>IFERROR(SUMIFS(DATABASE!$M$5:$M$6004,DATABASE!$B$5:$B$6004,B4232,DATABASE!$X$5:$X$6004,1),0)</f>
        <v/>
      </c>
      <c r="W4232" s="57">
        <f>IFERROR(COUNTIFS(DATABASE!$B$5:$B$6004,B4232,DATABASE!$X$5:$X$6004,1),0)</f>
        <v/>
      </c>
      <c r="X4232" s="58">
        <f>--AND(ISNUMBER(B4232),C4232&lt;&gt;"",L4232&lt;&gt;"",M4232&lt;&gt;"")</f>
        <v/>
      </c>
    </row>
    <row r="4233" ht="15" customHeight="1" s="111">
      <c r="A4233" s="42" t="inlineStr">
        <is>
          <t>SEP</t>
        </is>
      </c>
      <c r="B4233" s="43">
        <f>SEP!A234</f>
        <v/>
      </c>
      <c r="C4233" s="44">
        <f>SEP!B234</f>
        <v/>
      </c>
      <c r="D4233" s="44">
        <f>SEP!C234</f>
        <v/>
      </c>
      <c r="E4233" s="44">
        <f>SEP!D234</f>
        <v/>
      </c>
      <c r="F4233" s="44">
        <f>SEP!E234</f>
        <v/>
      </c>
      <c r="G4233" s="44">
        <f>SEP!F234</f>
        <v/>
      </c>
      <c r="H4233" s="44">
        <f>SEP!G234</f>
        <v/>
      </c>
      <c r="I4233" s="45">
        <f>SEP!H234</f>
        <v/>
      </c>
      <c r="J4233" s="45">
        <f>SEP!I234</f>
        <v/>
      </c>
      <c r="K4233" s="44">
        <f>SEP!J234</f>
        <v/>
      </c>
      <c r="L4233" s="44">
        <f>SEP!K234</f>
        <v/>
      </c>
      <c r="M4233" s="46">
        <f>SEP!L234</f>
        <v/>
      </c>
      <c r="N4233" s="44">
        <f>SEP!M234</f>
        <v/>
      </c>
      <c r="O4233" s="44">
        <f>SEP!N234</f>
        <v/>
      </c>
      <c r="P4233" s="44">
        <f>SEP!O234</f>
        <v/>
      </c>
      <c r="Q4233" s="44">
        <f>SEP!P234</f>
        <v/>
      </c>
      <c r="R4233" s="44">
        <f>SEP!Q234</f>
        <v/>
      </c>
      <c r="S4233" s="46">
        <f>S4232+IF(X4233=0,0,M4233)</f>
        <v/>
      </c>
      <c r="T4233" s="47">
        <f>MAX(T4232,S4233)</f>
        <v/>
      </c>
      <c r="U4233" s="48">
        <f>S4233-T4233</f>
        <v/>
      </c>
      <c r="V4233" s="47">
        <f>IFERROR(SUMIFS(DATABASE!$M$5:$M$6004,DATABASE!$B$5:$B$6004,B4233,DATABASE!$X$5:$X$6004,1),0)</f>
        <v/>
      </c>
      <c r="W4233" s="31">
        <f>IFERROR(COUNTIFS(DATABASE!$B$5:$B$6004,B4233,DATABASE!$X$5:$X$6004,1),0)</f>
        <v/>
      </c>
      <c r="X4233" s="49">
        <f>--AND(ISNUMBER(B4233),C4233&lt;&gt;"",L4233&lt;&gt;"",M4233&lt;&gt;"")</f>
        <v/>
      </c>
    </row>
    <row r="4234" ht="15" customHeight="1" s="111">
      <c r="A4234" s="50" t="inlineStr">
        <is>
          <t>SEP</t>
        </is>
      </c>
      <c r="B4234" s="51">
        <f>SEP!A235</f>
        <v/>
      </c>
      <c r="C4234" s="52">
        <f>SEP!B235</f>
        <v/>
      </c>
      <c r="D4234" s="52">
        <f>SEP!C235</f>
        <v/>
      </c>
      <c r="E4234" s="52">
        <f>SEP!D235</f>
        <v/>
      </c>
      <c r="F4234" s="52">
        <f>SEP!E235</f>
        <v/>
      </c>
      <c r="G4234" s="52">
        <f>SEP!F235</f>
        <v/>
      </c>
      <c r="H4234" s="52">
        <f>SEP!G235</f>
        <v/>
      </c>
      <c r="I4234" s="53">
        <f>SEP!H235</f>
        <v/>
      </c>
      <c r="J4234" s="53">
        <f>SEP!I235</f>
        <v/>
      </c>
      <c r="K4234" s="52">
        <f>SEP!J235</f>
        <v/>
      </c>
      <c r="L4234" s="52">
        <f>SEP!K235</f>
        <v/>
      </c>
      <c r="M4234" s="54">
        <f>SEP!L235</f>
        <v/>
      </c>
      <c r="N4234" s="52">
        <f>SEP!M235</f>
        <v/>
      </c>
      <c r="O4234" s="52">
        <f>SEP!N235</f>
        <v/>
      </c>
      <c r="P4234" s="52">
        <f>SEP!O235</f>
        <v/>
      </c>
      <c r="Q4234" s="52">
        <f>SEP!P235</f>
        <v/>
      </c>
      <c r="R4234" s="52">
        <f>SEP!Q235</f>
        <v/>
      </c>
      <c r="S4234" s="54">
        <f>S4233+IF(X4234=0,0,M4234)</f>
        <v/>
      </c>
      <c r="T4234" s="55">
        <f>MAX(T4233,S4234)</f>
        <v/>
      </c>
      <c r="U4234" s="56">
        <f>S4234-T4234</f>
        <v/>
      </c>
      <c r="V4234" s="55">
        <f>IFERROR(SUMIFS(DATABASE!$M$5:$M$6004,DATABASE!$B$5:$B$6004,B4234,DATABASE!$X$5:$X$6004,1),0)</f>
        <v/>
      </c>
      <c r="W4234" s="57">
        <f>IFERROR(COUNTIFS(DATABASE!$B$5:$B$6004,B4234,DATABASE!$X$5:$X$6004,1),0)</f>
        <v/>
      </c>
      <c r="X4234" s="58">
        <f>--AND(ISNUMBER(B4234),C4234&lt;&gt;"",L4234&lt;&gt;"",M4234&lt;&gt;"")</f>
        <v/>
      </c>
    </row>
    <row r="4235" ht="15" customHeight="1" s="111">
      <c r="A4235" s="42" t="inlineStr">
        <is>
          <t>SEP</t>
        </is>
      </c>
      <c r="B4235" s="43">
        <f>SEP!A236</f>
        <v/>
      </c>
      <c r="C4235" s="44">
        <f>SEP!B236</f>
        <v/>
      </c>
      <c r="D4235" s="44">
        <f>SEP!C236</f>
        <v/>
      </c>
      <c r="E4235" s="44">
        <f>SEP!D236</f>
        <v/>
      </c>
      <c r="F4235" s="44">
        <f>SEP!E236</f>
        <v/>
      </c>
      <c r="G4235" s="44">
        <f>SEP!F236</f>
        <v/>
      </c>
      <c r="H4235" s="44">
        <f>SEP!G236</f>
        <v/>
      </c>
      <c r="I4235" s="45">
        <f>SEP!H236</f>
        <v/>
      </c>
      <c r="J4235" s="45">
        <f>SEP!I236</f>
        <v/>
      </c>
      <c r="K4235" s="44">
        <f>SEP!J236</f>
        <v/>
      </c>
      <c r="L4235" s="44">
        <f>SEP!K236</f>
        <v/>
      </c>
      <c r="M4235" s="46">
        <f>SEP!L236</f>
        <v/>
      </c>
      <c r="N4235" s="44">
        <f>SEP!M236</f>
        <v/>
      </c>
      <c r="O4235" s="44">
        <f>SEP!N236</f>
        <v/>
      </c>
      <c r="P4235" s="44">
        <f>SEP!O236</f>
        <v/>
      </c>
      <c r="Q4235" s="44">
        <f>SEP!P236</f>
        <v/>
      </c>
      <c r="R4235" s="44">
        <f>SEP!Q236</f>
        <v/>
      </c>
      <c r="S4235" s="46">
        <f>S4234+IF(X4235=0,0,M4235)</f>
        <v/>
      </c>
      <c r="T4235" s="47">
        <f>MAX(T4234,S4235)</f>
        <v/>
      </c>
      <c r="U4235" s="48">
        <f>S4235-T4235</f>
        <v/>
      </c>
      <c r="V4235" s="47">
        <f>IFERROR(SUMIFS(DATABASE!$M$5:$M$6004,DATABASE!$B$5:$B$6004,B4235,DATABASE!$X$5:$X$6004,1),0)</f>
        <v/>
      </c>
      <c r="W4235" s="31">
        <f>IFERROR(COUNTIFS(DATABASE!$B$5:$B$6004,B4235,DATABASE!$X$5:$X$6004,1),0)</f>
        <v/>
      </c>
      <c r="X4235" s="49">
        <f>--AND(ISNUMBER(B4235),C4235&lt;&gt;"",L4235&lt;&gt;"",M4235&lt;&gt;"")</f>
        <v/>
      </c>
    </row>
    <row r="4236" ht="15" customHeight="1" s="111">
      <c r="A4236" s="50" t="inlineStr">
        <is>
          <t>SEP</t>
        </is>
      </c>
      <c r="B4236" s="51">
        <f>SEP!A237</f>
        <v/>
      </c>
      <c r="C4236" s="52">
        <f>SEP!B237</f>
        <v/>
      </c>
      <c r="D4236" s="52">
        <f>SEP!C237</f>
        <v/>
      </c>
      <c r="E4236" s="52">
        <f>SEP!D237</f>
        <v/>
      </c>
      <c r="F4236" s="52">
        <f>SEP!E237</f>
        <v/>
      </c>
      <c r="G4236" s="52">
        <f>SEP!F237</f>
        <v/>
      </c>
      <c r="H4236" s="52">
        <f>SEP!G237</f>
        <v/>
      </c>
      <c r="I4236" s="53">
        <f>SEP!H237</f>
        <v/>
      </c>
      <c r="J4236" s="53">
        <f>SEP!I237</f>
        <v/>
      </c>
      <c r="K4236" s="52">
        <f>SEP!J237</f>
        <v/>
      </c>
      <c r="L4236" s="52">
        <f>SEP!K237</f>
        <v/>
      </c>
      <c r="M4236" s="54">
        <f>SEP!L237</f>
        <v/>
      </c>
      <c r="N4236" s="52">
        <f>SEP!M237</f>
        <v/>
      </c>
      <c r="O4236" s="52">
        <f>SEP!N237</f>
        <v/>
      </c>
      <c r="P4236" s="52">
        <f>SEP!O237</f>
        <v/>
      </c>
      <c r="Q4236" s="52">
        <f>SEP!P237</f>
        <v/>
      </c>
      <c r="R4236" s="52">
        <f>SEP!Q237</f>
        <v/>
      </c>
      <c r="S4236" s="54">
        <f>S4235+IF(X4236=0,0,M4236)</f>
        <v/>
      </c>
      <c r="T4236" s="55">
        <f>MAX(T4235,S4236)</f>
        <v/>
      </c>
      <c r="U4236" s="56">
        <f>S4236-T4236</f>
        <v/>
      </c>
      <c r="V4236" s="55">
        <f>IFERROR(SUMIFS(DATABASE!$M$5:$M$6004,DATABASE!$B$5:$B$6004,B4236,DATABASE!$X$5:$X$6004,1),0)</f>
        <v/>
      </c>
      <c r="W4236" s="57">
        <f>IFERROR(COUNTIFS(DATABASE!$B$5:$B$6004,B4236,DATABASE!$X$5:$X$6004,1),0)</f>
        <v/>
      </c>
      <c r="X4236" s="58">
        <f>--AND(ISNUMBER(B4236),C4236&lt;&gt;"",L4236&lt;&gt;"",M4236&lt;&gt;"")</f>
        <v/>
      </c>
    </row>
    <row r="4237" ht="15" customHeight="1" s="111">
      <c r="A4237" s="42" t="inlineStr">
        <is>
          <t>SEP</t>
        </is>
      </c>
      <c r="B4237" s="43">
        <f>SEP!A238</f>
        <v/>
      </c>
      <c r="C4237" s="44">
        <f>SEP!B238</f>
        <v/>
      </c>
      <c r="D4237" s="44">
        <f>SEP!C238</f>
        <v/>
      </c>
      <c r="E4237" s="44">
        <f>SEP!D238</f>
        <v/>
      </c>
      <c r="F4237" s="44">
        <f>SEP!E238</f>
        <v/>
      </c>
      <c r="G4237" s="44">
        <f>SEP!F238</f>
        <v/>
      </c>
      <c r="H4237" s="44">
        <f>SEP!G238</f>
        <v/>
      </c>
      <c r="I4237" s="45">
        <f>SEP!H238</f>
        <v/>
      </c>
      <c r="J4237" s="45">
        <f>SEP!I238</f>
        <v/>
      </c>
      <c r="K4237" s="44">
        <f>SEP!J238</f>
        <v/>
      </c>
      <c r="L4237" s="44">
        <f>SEP!K238</f>
        <v/>
      </c>
      <c r="M4237" s="46">
        <f>SEP!L238</f>
        <v/>
      </c>
      <c r="N4237" s="44">
        <f>SEP!M238</f>
        <v/>
      </c>
      <c r="O4237" s="44">
        <f>SEP!N238</f>
        <v/>
      </c>
      <c r="P4237" s="44">
        <f>SEP!O238</f>
        <v/>
      </c>
      <c r="Q4237" s="44">
        <f>SEP!P238</f>
        <v/>
      </c>
      <c r="R4237" s="44">
        <f>SEP!Q238</f>
        <v/>
      </c>
      <c r="S4237" s="46">
        <f>S4236+IF(X4237=0,0,M4237)</f>
        <v/>
      </c>
      <c r="T4237" s="47">
        <f>MAX(T4236,S4237)</f>
        <v/>
      </c>
      <c r="U4237" s="48">
        <f>S4237-T4237</f>
        <v/>
      </c>
      <c r="V4237" s="47">
        <f>IFERROR(SUMIFS(DATABASE!$M$5:$M$6004,DATABASE!$B$5:$B$6004,B4237,DATABASE!$X$5:$X$6004,1),0)</f>
        <v/>
      </c>
      <c r="W4237" s="31">
        <f>IFERROR(COUNTIFS(DATABASE!$B$5:$B$6004,B4237,DATABASE!$X$5:$X$6004,1),0)</f>
        <v/>
      </c>
      <c r="X4237" s="49">
        <f>--AND(ISNUMBER(B4237),C4237&lt;&gt;"",L4237&lt;&gt;"",M4237&lt;&gt;"")</f>
        <v/>
      </c>
    </row>
    <row r="4238" ht="15" customHeight="1" s="111">
      <c r="A4238" s="50" t="inlineStr">
        <is>
          <t>SEP</t>
        </is>
      </c>
      <c r="B4238" s="51">
        <f>SEP!A239</f>
        <v/>
      </c>
      <c r="C4238" s="52">
        <f>SEP!B239</f>
        <v/>
      </c>
      <c r="D4238" s="52">
        <f>SEP!C239</f>
        <v/>
      </c>
      <c r="E4238" s="52">
        <f>SEP!D239</f>
        <v/>
      </c>
      <c r="F4238" s="52">
        <f>SEP!E239</f>
        <v/>
      </c>
      <c r="G4238" s="52">
        <f>SEP!F239</f>
        <v/>
      </c>
      <c r="H4238" s="52">
        <f>SEP!G239</f>
        <v/>
      </c>
      <c r="I4238" s="53">
        <f>SEP!H239</f>
        <v/>
      </c>
      <c r="J4238" s="53">
        <f>SEP!I239</f>
        <v/>
      </c>
      <c r="K4238" s="52">
        <f>SEP!J239</f>
        <v/>
      </c>
      <c r="L4238" s="52">
        <f>SEP!K239</f>
        <v/>
      </c>
      <c r="M4238" s="54">
        <f>SEP!L239</f>
        <v/>
      </c>
      <c r="N4238" s="52">
        <f>SEP!M239</f>
        <v/>
      </c>
      <c r="O4238" s="52">
        <f>SEP!N239</f>
        <v/>
      </c>
      <c r="P4238" s="52">
        <f>SEP!O239</f>
        <v/>
      </c>
      <c r="Q4238" s="52">
        <f>SEP!P239</f>
        <v/>
      </c>
      <c r="R4238" s="52">
        <f>SEP!Q239</f>
        <v/>
      </c>
      <c r="S4238" s="54">
        <f>S4237+IF(X4238=0,0,M4238)</f>
        <v/>
      </c>
      <c r="T4238" s="55">
        <f>MAX(T4237,S4238)</f>
        <v/>
      </c>
      <c r="U4238" s="56">
        <f>S4238-T4238</f>
        <v/>
      </c>
      <c r="V4238" s="55">
        <f>IFERROR(SUMIFS(DATABASE!$M$5:$M$6004,DATABASE!$B$5:$B$6004,B4238,DATABASE!$X$5:$X$6004,1),0)</f>
        <v/>
      </c>
      <c r="W4238" s="57">
        <f>IFERROR(COUNTIFS(DATABASE!$B$5:$B$6004,B4238,DATABASE!$X$5:$X$6004,1),0)</f>
        <v/>
      </c>
      <c r="X4238" s="58">
        <f>--AND(ISNUMBER(B4238),C4238&lt;&gt;"",L4238&lt;&gt;"",M4238&lt;&gt;"")</f>
        <v/>
      </c>
    </row>
    <row r="4239" ht="15" customHeight="1" s="111">
      <c r="A4239" s="42" t="inlineStr">
        <is>
          <t>SEP</t>
        </is>
      </c>
      <c r="B4239" s="43">
        <f>SEP!A240</f>
        <v/>
      </c>
      <c r="C4239" s="44">
        <f>SEP!B240</f>
        <v/>
      </c>
      <c r="D4239" s="44">
        <f>SEP!C240</f>
        <v/>
      </c>
      <c r="E4239" s="44">
        <f>SEP!D240</f>
        <v/>
      </c>
      <c r="F4239" s="44">
        <f>SEP!E240</f>
        <v/>
      </c>
      <c r="G4239" s="44">
        <f>SEP!F240</f>
        <v/>
      </c>
      <c r="H4239" s="44">
        <f>SEP!G240</f>
        <v/>
      </c>
      <c r="I4239" s="45">
        <f>SEP!H240</f>
        <v/>
      </c>
      <c r="J4239" s="45">
        <f>SEP!I240</f>
        <v/>
      </c>
      <c r="K4239" s="44">
        <f>SEP!J240</f>
        <v/>
      </c>
      <c r="L4239" s="44">
        <f>SEP!K240</f>
        <v/>
      </c>
      <c r="M4239" s="46">
        <f>SEP!L240</f>
        <v/>
      </c>
      <c r="N4239" s="44">
        <f>SEP!M240</f>
        <v/>
      </c>
      <c r="O4239" s="44">
        <f>SEP!N240</f>
        <v/>
      </c>
      <c r="P4239" s="44">
        <f>SEP!O240</f>
        <v/>
      </c>
      <c r="Q4239" s="44">
        <f>SEP!P240</f>
        <v/>
      </c>
      <c r="R4239" s="44">
        <f>SEP!Q240</f>
        <v/>
      </c>
      <c r="S4239" s="46">
        <f>S4238+IF(X4239=0,0,M4239)</f>
        <v/>
      </c>
      <c r="T4239" s="47">
        <f>MAX(T4238,S4239)</f>
        <v/>
      </c>
      <c r="U4239" s="48">
        <f>S4239-T4239</f>
        <v/>
      </c>
      <c r="V4239" s="47">
        <f>IFERROR(SUMIFS(DATABASE!$M$5:$M$6004,DATABASE!$B$5:$B$6004,B4239,DATABASE!$X$5:$X$6004,1),0)</f>
        <v/>
      </c>
      <c r="W4239" s="31">
        <f>IFERROR(COUNTIFS(DATABASE!$B$5:$B$6004,B4239,DATABASE!$X$5:$X$6004,1),0)</f>
        <v/>
      </c>
      <c r="X4239" s="49">
        <f>--AND(ISNUMBER(B4239),C4239&lt;&gt;"",L4239&lt;&gt;"",M4239&lt;&gt;"")</f>
        <v/>
      </c>
    </row>
    <row r="4240" ht="15" customHeight="1" s="111">
      <c r="A4240" s="50" t="inlineStr">
        <is>
          <t>SEP</t>
        </is>
      </c>
      <c r="B4240" s="51">
        <f>SEP!A241</f>
        <v/>
      </c>
      <c r="C4240" s="52">
        <f>SEP!B241</f>
        <v/>
      </c>
      <c r="D4240" s="52">
        <f>SEP!C241</f>
        <v/>
      </c>
      <c r="E4240" s="52">
        <f>SEP!D241</f>
        <v/>
      </c>
      <c r="F4240" s="52">
        <f>SEP!E241</f>
        <v/>
      </c>
      <c r="G4240" s="52">
        <f>SEP!F241</f>
        <v/>
      </c>
      <c r="H4240" s="52">
        <f>SEP!G241</f>
        <v/>
      </c>
      <c r="I4240" s="53">
        <f>SEP!H241</f>
        <v/>
      </c>
      <c r="J4240" s="53">
        <f>SEP!I241</f>
        <v/>
      </c>
      <c r="K4240" s="52">
        <f>SEP!J241</f>
        <v/>
      </c>
      <c r="L4240" s="52">
        <f>SEP!K241</f>
        <v/>
      </c>
      <c r="M4240" s="54">
        <f>SEP!L241</f>
        <v/>
      </c>
      <c r="N4240" s="52">
        <f>SEP!M241</f>
        <v/>
      </c>
      <c r="O4240" s="52">
        <f>SEP!N241</f>
        <v/>
      </c>
      <c r="P4240" s="52">
        <f>SEP!O241</f>
        <v/>
      </c>
      <c r="Q4240" s="52">
        <f>SEP!P241</f>
        <v/>
      </c>
      <c r="R4240" s="52">
        <f>SEP!Q241</f>
        <v/>
      </c>
      <c r="S4240" s="54">
        <f>S4239+IF(X4240=0,0,M4240)</f>
        <v/>
      </c>
      <c r="T4240" s="55">
        <f>MAX(T4239,S4240)</f>
        <v/>
      </c>
      <c r="U4240" s="56">
        <f>S4240-T4240</f>
        <v/>
      </c>
      <c r="V4240" s="55">
        <f>IFERROR(SUMIFS(DATABASE!$M$5:$M$6004,DATABASE!$B$5:$B$6004,B4240,DATABASE!$X$5:$X$6004,1),0)</f>
        <v/>
      </c>
      <c r="W4240" s="57">
        <f>IFERROR(COUNTIFS(DATABASE!$B$5:$B$6004,B4240,DATABASE!$X$5:$X$6004,1),0)</f>
        <v/>
      </c>
      <c r="X4240" s="58">
        <f>--AND(ISNUMBER(B4240),C4240&lt;&gt;"",L4240&lt;&gt;"",M4240&lt;&gt;"")</f>
        <v/>
      </c>
    </row>
    <row r="4241" ht="15" customHeight="1" s="111">
      <c r="A4241" s="42" t="inlineStr">
        <is>
          <t>SEP</t>
        </is>
      </c>
      <c r="B4241" s="43">
        <f>SEP!A242</f>
        <v/>
      </c>
      <c r="C4241" s="44">
        <f>SEP!B242</f>
        <v/>
      </c>
      <c r="D4241" s="44">
        <f>SEP!C242</f>
        <v/>
      </c>
      <c r="E4241" s="44">
        <f>SEP!D242</f>
        <v/>
      </c>
      <c r="F4241" s="44">
        <f>SEP!E242</f>
        <v/>
      </c>
      <c r="G4241" s="44">
        <f>SEP!F242</f>
        <v/>
      </c>
      <c r="H4241" s="44">
        <f>SEP!G242</f>
        <v/>
      </c>
      <c r="I4241" s="45">
        <f>SEP!H242</f>
        <v/>
      </c>
      <c r="J4241" s="45">
        <f>SEP!I242</f>
        <v/>
      </c>
      <c r="K4241" s="44">
        <f>SEP!J242</f>
        <v/>
      </c>
      <c r="L4241" s="44">
        <f>SEP!K242</f>
        <v/>
      </c>
      <c r="M4241" s="46">
        <f>SEP!L242</f>
        <v/>
      </c>
      <c r="N4241" s="44">
        <f>SEP!M242</f>
        <v/>
      </c>
      <c r="O4241" s="44">
        <f>SEP!N242</f>
        <v/>
      </c>
      <c r="P4241" s="44">
        <f>SEP!O242</f>
        <v/>
      </c>
      <c r="Q4241" s="44">
        <f>SEP!P242</f>
        <v/>
      </c>
      <c r="R4241" s="44">
        <f>SEP!Q242</f>
        <v/>
      </c>
      <c r="S4241" s="46">
        <f>S4240+IF(X4241=0,0,M4241)</f>
        <v/>
      </c>
      <c r="T4241" s="47">
        <f>MAX(T4240,S4241)</f>
        <v/>
      </c>
      <c r="U4241" s="48">
        <f>S4241-T4241</f>
        <v/>
      </c>
      <c r="V4241" s="47">
        <f>IFERROR(SUMIFS(DATABASE!$M$5:$M$6004,DATABASE!$B$5:$B$6004,B4241,DATABASE!$X$5:$X$6004,1),0)</f>
        <v/>
      </c>
      <c r="W4241" s="31">
        <f>IFERROR(COUNTIFS(DATABASE!$B$5:$B$6004,B4241,DATABASE!$X$5:$X$6004,1),0)</f>
        <v/>
      </c>
      <c r="X4241" s="49">
        <f>--AND(ISNUMBER(B4241),C4241&lt;&gt;"",L4241&lt;&gt;"",M4241&lt;&gt;"")</f>
        <v/>
      </c>
    </row>
    <row r="4242" ht="15" customHeight="1" s="111">
      <c r="A4242" s="50" t="inlineStr">
        <is>
          <t>SEP</t>
        </is>
      </c>
      <c r="B4242" s="51">
        <f>SEP!A243</f>
        <v/>
      </c>
      <c r="C4242" s="52">
        <f>SEP!B243</f>
        <v/>
      </c>
      <c r="D4242" s="52">
        <f>SEP!C243</f>
        <v/>
      </c>
      <c r="E4242" s="52">
        <f>SEP!D243</f>
        <v/>
      </c>
      <c r="F4242" s="52">
        <f>SEP!E243</f>
        <v/>
      </c>
      <c r="G4242" s="52">
        <f>SEP!F243</f>
        <v/>
      </c>
      <c r="H4242" s="52">
        <f>SEP!G243</f>
        <v/>
      </c>
      <c r="I4242" s="53">
        <f>SEP!H243</f>
        <v/>
      </c>
      <c r="J4242" s="53">
        <f>SEP!I243</f>
        <v/>
      </c>
      <c r="K4242" s="52">
        <f>SEP!J243</f>
        <v/>
      </c>
      <c r="L4242" s="52">
        <f>SEP!K243</f>
        <v/>
      </c>
      <c r="M4242" s="54">
        <f>SEP!L243</f>
        <v/>
      </c>
      <c r="N4242" s="52">
        <f>SEP!M243</f>
        <v/>
      </c>
      <c r="O4242" s="52">
        <f>SEP!N243</f>
        <v/>
      </c>
      <c r="P4242" s="52">
        <f>SEP!O243</f>
        <v/>
      </c>
      <c r="Q4242" s="52">
        <f>SEP!P243</f>
        <v/>
      </c>
      <c r="R4242" s="52">
        <f>SEP!Q243</f>
        <v/>
      </c>
      <c r="S4242" s="54">
        <f>S4241+IF(X4242=0,0,M4242)</f>
        <v/>
      </c>
      <c r="T4242" s="55">
        <f>MAX(T4241,S4242)</f>
        <v/>
      </c>
      <c r="U4242" s="56">
        <f>S4242-T4242</f>
        <v/>
      </c>
      <c r="V4242" s="55">
        <f>IFERROR(SUMIFS(DATABASE!$M$5:$M$6004,DATABASE!$B$5:$B$6004,B4242,DATABASE!$X$5:$X$6004,1),0)</f>
        <v/>
      </c>
      <c r="W4242" s="57">
        <f>IFERROR(COUNTIFS(DATABASE!$B$5:$B$6004,B4242,DATABASE!$X$5:$X$6004,1),0)</f>
        <v/>
      </c>
      <c r="X4242" s="58">
        <f>--AND(ISNUMBER(B4242),C4242&lt;&gt;"",L4242&lt;&gt;"",M4242&lt;&gt;"")</f>
        <v/>
      </c>
    </row>
    <row r="4243" ht="15" customHeight="1" s="111">
      <c r="A4243" s="42" t="inlineStr">
        <is>
          <t>SEP</t>
        </is>
      </c>
      <c r="B4243" s="43">
        <f>SEP!A244</f>
        <v/>
      </c>
      <c r="C4243" s="44">
        <f>SEP!B244</f>
        <v/>
      </c>
      <c r="D4243" s="44">
        <f>SEP!C244</f>
        <v/>
      </c>
      <c r="E4243" s="44">
        <f>SEP!D244</f>
        <v/>
      </c>
      <c r="F4243" s="44">
        <f>SEP!E244</f>
        <v/>
      </c>
      <c r="G4243" s="44">
        <f>SEP!F244</f>
        <v/>
      </c>
      <c r="H4243" s="44">
        <f>SEP!G244</f>
        <v/>
      </c>
      <c r="I4243" s="45">
        <f>SEP!H244</f>
        <v/>
      </c>
      <c r="J4243" s="45">
        <f>SEP!I244</f>
        <v/>
      </c>
      <c r="K4243" s="44">
        <f>SEP!J244</f>
        <v/>
      </c>
      <c r="L4243" s="44">
        <f>SEP!K244</f>
        <v/>
      </c>
      <c r="M4243" s="46">
        <f>SEP!L244</f>
        <v/>
      </c>
      <c r="N4243" s="44">
        <f>SEP!M244</f>
        <v/>
      </c>
      <c r="O4243" s="44">
        <f>SEP!N244</f>
        <v/>
      </c>
      <c r="P4243" s="44">
        <f>SEP!O244</f>
        <v/>
      </c>
      <c r="Q4243" s="44">
        <f>SEP!P244</f>
        <v/>
      </c>
      <c r="R4243" s="44">
        <f>SEP!Q244</f>
        <v/>
      </c>
      <c r="S4243" s="46">
        <f>S4242+IF(X4243=0,0,M4243)</f>
        <v/>
      </c>
      <c r="T4243" s="47">
        <f>MAX(T4242,S4243)</f>
        <v/>
      </c>
      <c r="U4243" s="48">
        <f>S4243-T4243</f>
        <v/>
      </c>
      <c r="V4243" s="47">
        <f>IFERROR(SUMIFS(DATABASE!$M$5:$M$6004,DATABASE!$B$5:$B$6004,B4243,DATABASE!$X$5:$X$6004,1),0)</f>
        <v/>
      </c>
      <c r="W4243" s="31">
        <f>IFERROR(COUNTIFS(DATABASE!$B$5:$B$6004,B4243,DATABASE!$X$5:$X$6004,1),0)</f>
        <v/>
      </c>
      <c r="X4243" s="49">
        <f>--AND(ISNUMBER(B4243),C4243&lt;&gt;"",L4243&lt;&gt;"",M4243&lt;&gt;"")</f>
        <v/>
      </c>
    </row>
    <row r="4244" ht="15" customHeight="1" s="111">
      <c r="A4244" s="50" t="inlineStr">
        <is>
          <t>SEP</t>
        </is>
      </c>
      <c r="B4244" s="51">
        <f>SEP!A245</f>
        <v/>
      </c>
      <c r="C4244" s="52">
        <f>SEP!B245</f>
        <v/>
      </c>
      <c r="D4244" s="52">
        <f>SEP!C245</f>
        <v/>
      </c>
      <c r="E4244" s="52">
        <f>SEP!D245</f>
        <v/>
      </c>
      <c r="F4244" s="52">
        <f>SEP!E245</f>
        <v/>
      </c>
      <c r="G4244" s="52">
        <f>SEP!F245</f>
        <v/>
      </c>
      <c r="H4244" s="52">
        <f>SEP!G245</f>
        <v/>
      </c>
      <c r="I4244" s="53">
        <f>SEP!H245</f>
        <v/>
      </c>
      <c r="J4244" s="53">
        <f>SEP!I245</f>
        <v/>
      </c>
      <c r="K4244" s="52">
        <f>SEP!J245</f>
        <v/>
      </c>
      <c r="L4244" s="52">
        <f>SEP!K245</f>
        <v/>
      </c>
      <c r="M4244" s="54">
        <f>SEP!L245</f>
        <v/>
      </c>
      <c r="N4244" s="52">
        <f>SEP!M245</f>
        <v/>
      </c>
      <c r="O4244" s="52">
        <f>SEP!N245</f>
        <v/>
      </c>
      <c r="P4244" s="52">
        <f>SEP!O245</f>
        <v/>
      </c>
      <c r="Q4244" s="52">
        <f>SEP!P245</f>
        <v/>
      </c>
      <c r="R4244" s="52">
        <f>SEP!Q245</f>
        <v/>
      </c>
      <c r="S4244" s="54">
        <f>S4243+IF(X4244=0,0,M4244)</f>
        <v/>
      </c>
      <c r="T4244" s="55">
        <f>MAX(T4243,S4244)</f>
        <v/>
      </c>
      <c r="U4244" s="56">
        <f>S4244-T4244</f>
        <v/>
      </c>
      <c r="V4244" s="55">
        <f>IFERROR(SUMIFS(DATABASE!$M$5:$M$6004,DATABASE!$B$5:$B$6004,B4244,DATABASE!$X$5:$X$6004,1),0)</f>
        <v/>
      </c>
      <c r="W4244" s="57">
        <f>IFERROR(COUNTIFS(DATABASE!$B$5:$B$6004,B4244,DATABASE!$X$5:$X$6004,1),0)</f>
        <v/>
      </c>
      <c r="X4244" s="58">
        <f>--AND(ISNUMBER(B4244),C4244&lt;&gt;"",L4244&lt;&gt;"",M4244&lt;&gt;"")</f>
        <v/>
      </c>
    </row>
    <row r="4245" ht="15" customHeight="1" s="111">
      <c r="A4245" s="42" t="inlineStr">
        <is>
          <t>SEP</t>
        </is>
      </c>
      <c r="B4245" s="43">
        <f>SEP!A246</f>
        <v/>
      </c>
      <c r="C4245" s="44">
        <f>SEP!B246</f>
        <v/>
      </c>
      <c r="D4245" s="44">
        <f>SEP!C246</f>
        <v/>
      </c>
      <c r="E4245" s="44">
        <f>SEP!D246</f>
        <v/>
      </c>
      <c r="F4245" s="44">
        <f>SEP!E246</f>
        <v/>
      </c>
      <c r="G4245" s="44">
        <f>SEP!F246</f>
        <v/>
      </c>
      <c r="H4245" s="44">
        <f>SEP!G246</f>
        <v/>
      </c>
      <c r="I4245" s="45">
        <f>SEP!H246</f>
        <v/>
      </c>
      <c r="J4245" s="45">
        <f>SEP!I246</f>
        <v/>
      </c>
      <c r="K4245" s="44">
        <f>SEP!J246</f>
        <v/>
      </c>
      <c r="L4245" s="44">
        <f>SEP!K246</f>
        <v/>
      </c>
      <c r="M4245" s="46">
        <f>SEP!L246</f>
        <v/>
      </c>
      <c r="N4245" s="44">
        <f>SEP!M246</f>
        <v/>
      </c>
      <c r="O4245" s="44">
        <f>SEP!N246</f>
        <v/>
      </c>
      <c r="P4245" s="44">
        <f>SEP!O246</f>
        <v/>
      </c>
      <c r="Q4245" s="44">
        <f>SEP!P246</f>
        <v/>
      </c>
      <c r="R4245" s="44">
        <f>SEP!Q246</f>
        <v/>
      </c>
      <c r="S4245" s="46">
        <f>S4244+IF(X4245=0,0,M4245)</f>
        <v/>
      </c>
      <c r="T4245" s="47">
        <f>MAX(T4244,S4245)</f>
        <v/>
      </c>
      <c r="U4245" s="48">
        <f>S4245-T4245</f>
        <v/>
      </c>
      <c r="V4245" s="47">
        <f>IFERROR(SUMIFS(DATABASE!$M$5:$M$6004,DATABASE!$B$5:$B$6004,B4245,DATABASE!$X$5:$X$6004,1),0)</f>
        <v/>
      </c>
      <c r="W4245" s="31">
        <f>IFERROR(COUNTIFS(DATABASE!$B$5:$B$6004,B4245,DATABASE!$X$5:$X$6004,1),0)</f>
        <v/>
      </c>
      <c r="X4245" s="49">
        <f>--AND(ISNUMBER(B4245),C4245&lt;&gt;"",L4245&lt;&gt;"",M4245&lt;&gt;"")</f>
        <v/>
      </c>
    </row>
    <row r="4246" ht="15" customHeight="1" s="111">
      <c r="A4246" s="50" t="inlineStr">
        <is>
          <t>SEP</t>
        </is>
      </c>
      <c r="B4246" s="51">
        <f>SEP!A247</f>
        <v/>
      </c>
      <c r="C4246" s="52">
        <f>SEP!B247</f>
        <v/>
      </c>
      <c r="D4246" s="52">
        <f>SEP!C247</f>
        <v/>
      </c>
      <c r="E4246" s="52">
        <f>SEP!D247</f>
        <v/>
      </c>
      <c r="F4246" s="52">
        <f>SEP!E247</f>
        <v/>
      </c>
      <c r="G4246" s="52">
        <f>SEP!F247</f>
        <v/>
      </c>
      <c r="H4246" s="52">
        <f>SEP!G247</f>
        <v/>
      </c>
      <c r="I4246" s="53">
        <f>SEP!H247</f>
        <v/>
      </c>
      <c r="J4246" s="53">
        <f>SEP!I247</f>
        <v/>
      </c>
      <c r="K4246" s="52">
        <f>SEP!J247</f>
        <v/>
      </c>
      <c r="L4246" s="52">
        <f>SEP!K247</f>
        <v/>
      </c>
      <c r="M4246" s="54">
        <f>SEP!L247</f>
        <v/>
      </c>
      <c r="N4246" s="52">
        <f>SEP!M247</f>
        <v/>
      </c>
      <c r="O4246" s="52">
        <f>SEP!N247</f>
        <v/>
      </c>
      <c r="P4246" s="52">
        <f>SEP!O247</f>
        <v/>
      </c>
      <c r="Q4246" s="52">
        <f>SEP!P247</f>
        <v/>
      </c>
      <c r="R4246" s="52">
        <f>SEP!Q247</f>
        <v/>
      </c>
      <c r="S4246" s="54">
        <f>S4245+IF(X4246=0,0,M4246)</f>
        <v/>
      </c>
      <c r="T4246" s="55">
        <f>MAX(T4245,S4246)</f>
        <v/>
      </c>
      <c r="U4246" s="56">
        <f>S4246-T4246</f>
        <v/>
      </c>
      <c r="V4246" s="55">
        <f>IFERROR(SUMIFS(DATABASE!$M$5:$M$6004,DATABASE!$B$5:$B$6004,B4246,DATABASE!$X$5:$X$6004,1),0)</f>
        <v/>
      </c>
      <c r="W4246" s="57">
        <f>IFERROR(COUNTIFS(DATABASE!$B$5:$B$6004,B4246,DATABASE!$X$5:$X$6004,1),0)</f>
        <v/>
      </c>
      <c r="X4246" s="58">
        <f>--AND(ISNUMBER(B4246),C4246&lt;&gt;"",L4246&lt;&gt;"",M4246&lt;&gt;"")</f>
        <v/>
      </c>
    </row>
    <row r="4247" ht="15" customHeight="1" s="111">
      <c r="A4247" s="42" t="inlineStr">
        <is>
          <t>SEP</t>
        </is>
      </c>
      <c r="B4247" s="43">
        <f>SEP!A248</f>
        <v/>
      </c>
      <c r="C4247" s="44">
        <f>SEP!B248</f>
        <v/>
      </c>
      <c r="D4247" s="44">
        <f>SEP!C248</f>
        <v/>
      </c>
      <c r="E4247" s="44">
        <f>SEP!D248</f>
        <v/>
      </c>
      <c r="F4247" s="44">
        <f>SEP!E248</f>
        <v/>
      </c>
      <c r="G4247" s="44">
        <f>SEP!F248</f>
        <v/>
      </c>
      <c r="H4247" s="44">
        <f>SEP!G248</f>
        <v/>
      </c>
      <c r="I4247" s="45">
        <f>SEP!H248</f>
        <v/>
      </c>
      <c r="J4247" s="45">
        <f>SEP!I248</f>
        <v/>
      </c>
      <c r="K4247" s="44">
        <f>SEP!J248</f>
        <v/>
      </c>
      <c r="L4247" s="44">
        <f>SEP!K248</f>
        <v/>
      </c>
      <c r="M4247" s="46">
        <f>SEP!L248</f>
        <v/>
      </c>
      <c r="N4247" s="44">
        <f>SEP!M248</f>
        <v/>
      </c>
      <c r="O4247" s="44">
        <f>SEP!N248</f>
        <v/>
      </c>
      <c r="P4247" s="44">
        <f>SEP!O248</f>
        <v/>
      </c>
      <c r="Q4247" s="44">
        <f>SEP!P248</f>
        <v/>
      </c>
      <c r="R4247" s="44">
        <f>SEP!Q248</f>
        <v/>
      </c>
      <c r="S4247" s="46">
        <f>S4246+IF(X4247=0,0,M4247)</f>
        <v/>
      </c>
      <c r="T4247" s="47">
        <f>MAX(T4246,S4247)</f>
        <v/>
      </c>
      <c r="U4247" s="48">
        <f>S4247-T4247</f>
        <v/>
      </c>
      <c r="V4247" s="47">
        <f>IFERROR(SUMIFS(DATABASE!$M$5:$M$6004,DATABASE!$B$5:$B$6004,B4247,DATABASE!$X$5:$X$6004,1),0)</f>
        <v/>
      </c>
      <c r="W4247" s="31">
        <f>IFERROR(COUNTIFS(DATABASE!$B$5:$B$6004,B4247,DATABASE!$X$5:$X$6004,1),0)</f>
        <v/>
      </c>
      <c r="X4247" s="49">
        <f>--AND(ISNUMBER(B4247),C4247&lt;&gt;"",L4247&lt;&gt;"",M4247&lt;&gt;"")</f>
        <v/>
      </c>
    </row>
    <row r="4248" ht="15" customHeight="1" s="111">
      <c r="A4248" s="50" t="inlineStr">
        <is>
          <t>SEP</t>
        </is>
      </c>
      <c r="B4248" s="51">
        <f>SEP!A249</f>
        <v/>
      </c>
      <c r="C4248" s="52">
        <f>SEP!B249</f>
        <v/>
      </c>
      <c r="D4248" s="52">
        <f>SEP!C249</f>
        <v/>
      </c>
      <c r="E4248" s="52">
        <f>SEP!D249</f>
        <v/>
      </c>
      <c r="F4248" s="52">
        <f>SEP!E249</f>
        <v/>
      </c>
      <c r="G4248" s="52">
        <f>SEP!F249</f>
        <v/>
      </c>
      <c r="H4248" s="52">
        <f>SEP!G249</f>
        <v/>
      </c>
      <c r="I4248" s="53">
        <f>SEP!H249</f>
        <v/>
      </c>
      <c r="J4248" s="53">
        <f>SEP!I249</f>
        <v/>
      </c>
      <c r="K4248" s="52">
        <f>SEP!J249</f>
        <v/>
      </c>
      <c r="L4248" s="52">
        <f>SEP!K249</f>
        <v/>
      </c>
      <c r="M4248" s="54">
        <f>SEP!L249</f>
        <v/>
      </c>
      <c r="N4248" s="52">
        <f>SEP!M249</f>
        <v/>
      </c>
      <c r="O4248" s="52">
        <f>SEP!N249</f>
        <v/>
      </c>
      <c r="P4248" s="52">
        <f>SEP!O249</f>
        <v/>
      </c>
      <c r="Q4248" s="52">
        <f>SEP!P249</f>
        <v/>
      </c>
      <c r="R4248" s="52">
        <f>SEP!Q249</f>
        <v/>
      </c>
      <c r="S4248" s="54">
        <f>S4247+IF(X4248=0,0,M4248)</f>
        <v/>
      </c>
      <c r="T4248" s="55">
        <f>MAX(T4247,S4248)</f>
        <v/>
      </c>
      <c r="U4248" s="56">
        <f>S4248-T4248</f>
        <v/>
      </c>
      <c r="V4248" s="55">
        <f>IFERROR(SUMIFS(DATABASE!$M$5:$M$6004,DATABASE!$B$5:$B$6004,B4248,DATABASE!$X$5:$X$6004,1),0)</f>
        <v/>
      </c>
      <c r="W4248" s="57">
        <f>IFERROR(COUNTIFS(DATABASE!$B$5:$B$6004,B4248,DATABASE!$X$5:$X$6004,1),0)</f>
        <v/>
      </c>
      <c r="X4248" s="58">
        <f>--AND(ISNUMBER(B4248),C4248&lt;&gt;"",L4248&lt;&gt;"",M4248&lt;&gt;"")</f>
        <v/>
      </c>
    </row>
    <row r="4249" ht="15" customHeight="1" s="111">
      <c r="A4249" s="42" t="inlineStr">
        <is>
          <t>SEP</t>
        </is>
      </c>
      <c r="B4249" s="43">
        <f>SEP!A250</f>
        <v/>
      </c>
      <c r="C4249" s="44">
        <f>SEP!B250</f>
        <v/>
      </c>
      <c r="D4249" s="44">
        <f>SEP!C250</f>
        <v/>
      </c>
      <c r="E4249" s="44">
        <f>SEP!D250</f>
        <v/>
      </c>
      <c r="F4249" s="44">
        <f>SEP!E250</f>
        <v/>
      </c>
      <c r="G4249" s="44">
        <f>SEP!F250</f>
        <v/>
      </c>
      <c r="H4249" s="44">
        <f>SEP!G250</f>
        <v/>
      </c>
      <c r="I4249" s="45">
        <f>SEP!H250</f>
        <v/>
      </c>
      <c r="J4249" s="45">
        <f>SEP!I250</f>
        <v/>
      </c>
      <c r="K4249" s="44">
        <f>SEP!J250</f>
        <v/>
      </c>
      <c r="L4249" s="44">
        <f>SEP!K250</f>
        <v/>
      </c>
      <c r="M4249" s="46">
        <f>SEP!L250</f>
        <v/>
      </c>
      <c r="N4249" s="44">
        <f>SEP!M250</f>
        <v/>
      </c>
      <c r="O4249" s="44">
        <f>SEP!N250</f>
        <v/>
      </c>
      <c r="P4249" s="44">
        <f>SEP!O250</f>
        <v/>
      </c>
      <c r="Q4249" s="44">
        <f>SEP!P250</f>
        <v/>
      </c>
      <c r="R4249" s="44">
        <f>SEP!Q250</f>
        <v/>
      </c>
      <c r="S4249" s="46">
        <f>S4248+IF(X4249=0,0,M4249)</f>
        <v/>
      </c>
      <c r="T4249" s="47">
        <f>MAX(T4248,S4249)</f>
        <v/>
      </c>
      <c r="U4249" s="48">
        <f>S4249-T4249</f>
        <v/>
      </c>
      <c r="V4249" s="47">
        <f>IFERROR(SUMIFS(DATABASE!$M$5:$M$6004,DATABASE!$B$5:$B$6004,B4249,DATABASE!$X$5:$X$6004,1),0)</f>
        <v/>
      </c>
      <c r="W4249" s="31">
        <f>IFERROR(COUNTIFS(DATABASE!$B$5:$B$6004,B4249,DATABASE!$X$5:$X$6004,1),0)</f>
        <v/>
      </c>
      <c r="X4249" s="49">
        <f>--AND(ISNUMBER(B4249),C4249&lt;&gt;"",L4249&lt;&gt;"",M4249&lt;&gt;"")</f>
        <v/>
      </c>
    </row>
    <row r="4250" ht="15" customHeight="1" s="111">
      <c r="A4250" s="50" t="inlineStr">
        <is>
          <t>SEP</t>
        </is>
      </c>
      <c r="B4250" s="51">
        <f>SEP!A251</f>
        <v/>
      </c>
      <c r="C4250" s="52">
        <f>SEP!B251</f>
        <v/>
      </c>
      <c r="D4250" s="52">
        <f>SEP!C251</f>
        <v/>
      </c>
      <c r="E4250" s="52">
        <f>SEP!D251</f>
        <v/>
      </c>
      <c r="F4250" s="52">
        <f>SEP!E251</f>
        <v/>
      </c>
      <c r="G4250" s="52">
        <f>SEP!F251</f>
        <v/>
      </c>
      <c r="H4250" s="52">
        <f>SEP!G251</f>
        <v/>
      </c>
      <c r="I4250" s="53">
        <f>SEP!H251</f>
        <v/>
      </c>
      <c r="J4250" s="53">
        <f>SEP!I251</f>
        <v/>
      </c>
      <c r="K4250" s="52">
        <f>SEP!J251</f>
        <v/>
      </c>
      <c r="L4250" s="52">
        <f>SEP!K251</f>
        <v/>
      </c>
      <c r="M4250" s="54">
        <f>SEP!L251</f>
        <v/>
      </c>
      <c r="N4250" s="52">
        <f>SEP!M251</f>
        <v/>
      </c>
      <c r="O4250" s="52">
        <f>SEP!N251</f>
        <v/>
      </c>
      <c r="P4250" s="52">
        <f>SEP!O251</f>
        <v/>
      </c>
      <c r="Q4250" s="52">
        <f>SEP!P251</f>
        <v/>
      </c>
      <c r="R4250" s="52">
        <f>SEP!Q251</f>
        <v/>
      </c>
      <c r="S4250" s="54">
        <f>S4249+IF(X4250=0,0,M4250)</f>
        <v/>
      </c>
      <c r="T4250" s="55">
        <f>MAX(T4249,S4250)</f>
        <v/>
      </c>
      <c r="U4250" s="56">
        <f>S4250-T4250</f>
        <v/>
      </c>
      <c r="V4250" s="55">
        <f>IFERROR(SUMIFS(DATABASE!$M$5:$M$6004,DATABASE!$B$5:$B$6004,B4250,DATABASE!$X$5:$X$6004,1),0)</f>
        <v/>
      </c>
      <c r="W4250" s="57">
        <f>IFERROR(COUNTIFS(DATABASE!$B$5:$B$6004,B4250,DATABASE!$X$5:$X$6004,1),0)</f>
        <v/>
      </c>
      <c r="X4250" s="58">
        <f>--AND(ISNUMBER(B4250),C4250&lt;&gt;"",L4250&lt;&gt;"",M4250&lt;&gt;"")</f>
        <v/>
      </c>
    </row>
    <row r="4251" ht="15" customHeight="1" s="111">
      <c r="A4251" s="42" t="inlineStr">
        <is>
          <t>SEP</t>
        </is>
      </c>
      <c r="B4251" s="43">
        <f>SEP!A252</f>
        <v/>
      </c>
      <c r="C4251" s="44">
        <f>SEP!B252</f>
        <v/>
      </c>
      <c r="D4251" s="44">
        <f>SEP!C252</f>
        <v/>
      </c>
      <c r="E4251" s="44">
        <f>SEP!D252</f>
        <v/>
      </c>
      <c r="F4251" s="44">
        <f>SEP!E252</f>
        <v/>
      </c>
      <c r="G4251" s="44">
        <f>SEP!F252</f>
        <v/>
      </c>
      <c r="H4251" s="44">
        <f>SEP!G252</f>
        <v/>
      </c>
      <c r="I4251" s="45">
        <f>SEP!H252</f>
        <v/>
      </c>
      <c r="J4251" s="45">
        <f>SEP!I252</f>
        <v/>
      </c>
      <c r="K4251" s="44">
        <f>SEP!J252</f>
        <v/>
      </c>
      <c r="L4251" s="44">
        <f>SEP!K252</f>
        <v/>
      </c>
      <c r="M4251" s="46">
        <f>SEP!L252</f>
        <v/>
      </c>
      <c r="N4251" s="44">
        <f>SEP!M252</f>
        <v/>
      </c>
      <c r="O4251" s="44">
        <f>SEP!N252</f>
        <v/>
      </c>
      <c r="P4251" s="44">
        <f>SEP!O252</f>
        <v/>
      </c>
      <c r="Q4251" s="44">
        <f>SEP!P252</f>
        <v/>
      </c>
      <c r="R4251" s="44">
        <f>SEP!Q252</f>
        <v/>
      </c>
      <c r="S4251" s="46">
        <f>S4250+IF(X4251=0,0,M4251)</f>
        <v/>
      </c>
      <c r="T4251" s="47">
        <f>MAX(T4250,S4251)</f>
        <v/>
      </c>
      <c r="U4251" s="48">
        <f>S4251-T4251</f>
        <v/>
      </c>
      <c r="V4251" s="47">
        <f>IFERROR(SUMIFS(DATABASE!$M$5:$M$6004,DATABASE!$B$5:$B$6004,B4251,DATABASE!$X$5:$X$6004,1),0)</f>
        <v/>
      </c>
      <c r="W4251" s="31">
        <f>IFERROR(COUNTIFS(DATABASE!$B$5:$B$6004,B4251,DATABASE!$X$5:$X$6004,1),0)</f>
        <v/>
      </c>
      <c r="X4251" s="49">
        <f>--AND(ISNUMBER(B4251),C4251&lt;&gt;"",L4251&lt;&gt;"",M4251&lt;&gt;"")</f>
        <v/>
      </c>
    </row>
    <row r="4252" ht="15" customHeight="1" s="111">
      <c r="A4252" s="50" t="inlineStr">
        <is>
          <t>SEP</t>
        </is>
      </c>
      <c r="B4252" s="51">
        <f>SEP!A253</f>
        <v/>
      </c>
      <c r="C4252" s="52">
        <f>SEP!B253</f>
        <v/>
      </c>
      <c r="D4252" s="52">
        <f>SEP!C253</f>
        <v/>
      </c>
      <c r="E4252" s="52">
        <f>SEP!D253</f>
        <v/>
      </c>
      <c r="F4252" s="52">
        <f>SEP!E253</f>
        <v/>
      </c>
      <c r="G4252" s="52">
        <f>SEP!F253</f>
        <v/>
      </c>
      <c r="H4252" s="52">
        <f>SEP!G253</f>
        <v/>
      </c>
      <c r="I4252" s="53">
        <f>SEP!H253</f>
        <v/>
      </c>
      <c r="J4252" s="53">
        <f>SEP!I253</f>
        <v/>
      </c>
      <c r="K4252" s="52">
        <f>SEP!J253</f>
        <v/>
      </c>
      <c r="L4252" s="52">
        <f>SEP!K253</f>
        <v/>
      </c>
      <c r="M4252" s="54">
        <f>SEP!L253</f>
        <v/>
      </c>
      <c r="N4252" s="52">
        <f>SEP!M253</f>
        <v/>
      </c>
      <c r="O4252" s="52">
        <f>SEP!N253</f>
        <v/>
      </c>
      <c r="P4252" s="52">
        <f>SEP!O253</f>
        <v/>
      </c>
      <c r="Q4252" s="52">
        <f>SEP!P253</f>
        <v/>
      </c>
      <c r="R4252" s="52">
        <f>SEP!Q253</f>
        <v/>
      </c>
      <c r="S4252" s="54">
        <f>S4251+IF(X4252=0,0,M4252)</f>
        <v/>
      </c>
      <c r="T4252" s="55">
        <f>MAX(T4251,S4252)</f>
        <v/>
      </c>
      <c r="U4252" s="56">
        <f>S4252-T4252</f>
        <v/>
      </c>
      <c r="V4252" s="55">
        <f>IFERROR(SUMIFS(DATABASE!$M$5:$M$6004,DATABASE!$B$5:$B$6004,B4252,DATABASE!$X$5:$X$6004,1),0)</f>
        <v/>
      </c>
      <c r="W4252" s="57">
        <f>IFERROR(COUNTIFS(DATABASE!$B$5:$B$6004,B4252,DATABASE!$X$5:$X$6004,1),0)</f>
        <v/>
      </c>
      <c r="X4252" s="58">
        <f>--AND(ISNUMBER(B4252),C4252&lt;&gt;"",L4252&lt;&gt;"",M4252&lt;&gt;"")</f>
        <v/>
      </c>
    </row>
    <row r="4253" ht="15" customHeight="1" s="111">
      <c r="A4253" s="42" t="inlineStr">
        <is>
          <t>SEP</t>
        </is>
      </c>
      <c r="B4253" s="43">
        <f>SEP!A254</f>
        <v/>
      </c>
      <c r="C4253" s="44">
        <f>SEP!B254</f>
        <v/>
      </c>
      <c r="D4253" s="44">
        <f>SEP!C254</f>
        <v/>
      </c>
      <c r="E4253" s="44">
        <f>SEP!D254</f>
        <v/>
      </c>
      <c r="F4253" s="44">
        <f>SEP!E254</f>
        <v/>
      </c>
      <c r="G4253" s="44">
        <f>SEP!F254</f>
        <v/>
      </c>
      <c r="H4253" s="44">
        <f>SEP!G254</f>
        <v/>
      </c>
      <c r="I4253" s="45">
        <f>SEP!H254</f>
        <v/>
      </c>
      <c r="J4253" s="45">
        <f>SEP!I254</f>
        <v/>
      </c>
      <c r="K4253" s="44">
        <f>SEP!J254</f>
        <v/>
      </c>
      <c r="L4253" s="44">
        <f>SEP!K254</f>
        <v/>
      </c>
      <c r="M4253" s="46">
        <f>SEP!L254</f>
        <v/>
      </c>
      <c r="N4253" s="44">
        <f>SEP!M254</f>
        <v/>
      </c>
      <c r="O4253" s="44">
        <f>SEP!N254</f>
        <v/>
      </c>
      <c r="P4253" s="44">
        <f>SEP!O254</f>
        <v/>
      </c>
      <c r="Q4253" s="44">
        <f>SEP!P254</f>
        <v/>
      </c>
      <c r="R4253" s="44">
        <f>SEP!Q254</f>
        <v/>
      </c>
      <c r="S4253" s="46">
        <f>S4252+IF(X4253=0,0,M4253)</f>
        <v/>
      </c>
      <c r="T4253" s="47">
        <f>MAX(T4252,S4253)</f>
        <v/>
      </c>
      <c r="U4253" s="48">
        <f>S4253-T4253</f>
        <v/>
      </c>
      <c r="V4253" s="47">
        <f>IFERROR(SUMIFS(DATABASE!$M$5:$M$6004,DATABASE!$B$5:$B$6004,B4253,DATABASE!$X$5:$X$6004,1),0)</f>
        <v/>
      </c>
      <c r="W4253" s="31">
        <f>IFERROR(COUNTIFS(DATABASE!$B$5:$B$6004,B4253,DATABASE!$X$5:$X$6004,1),0)</f>
        <v/>
      </c>
      <c r="X4253" s="49">
        <f>--AND(ISNUMBER(B4253),C4253&lt;&gt;"",L4253&lt;&gt;"",M4253&lt;&gt;"")</f>
        <v/>
      </c>
    </row>
    <row r="4254" ht="15" customHeight="1" s="111">
      <c r="A4254" s="50" t="inlineStr">
        <is>
          <t>SEP</t>
        </is>
      </c>
      <c r="B4254" s="51">
        <f>SEP!A255</f>
        <v/>
      </c>
      <c r="C4254" s="52">
        <f>SEP!B255</f>
        <v/>
      </c>
      <c r="D4254" s="52">
        <f>SEP!C255</f>
        <v/>
      </c>
      <c r="E4254" s="52">
        <f>SEP!D255</f>
        <v/>
      </c>
      <c r="F4254" s="52">
        <f>SEP!E255</f>
        <v/>
      </c>
      <c r="G4254" s="52">
        <f>SEP!F255</f>
        <v/>
      </c>
      <c r="H4254" s="52">
        <f>SEP!G255</f>
        <v/>
      </c>
      <c r="I4254" s="53">
        <f>SEP!H255</f>
        <v/>
      </c>
      <c r="J4254" s="53">
        <f>SEP!I255</f>
        <v/>
      </c>
      <c r="K4254" s="52">
        <f>SEP!J255</f>
        <v/>
      </c>
      <c r="L4254" s="52">
        <f>SEP!K255</f>
        <v/>
      </c>
      <c r="M4254" s="54">
        <f>SEP!L255</f>
        <v/>
      </c>
      <c r="N4254" s="52">
        <f>SEP!M255</f>
        <v/>
      </c>
      <c r="O4254" s="52">
        <f>SEP!N255</f>
        <v/>
      </c>
      <c r="P4254" s="52">
        <f>SEP!O255</f>
        <v/>
      </c>
      <c r="Q4254" s="52">
        <f>SEP!P255</f>
        <v/>
      </c>
      <c r="R4254" s="52">
        <f>SEP!Q255</f>
        <v/>
      </c>
      <c r="S4254" s="54">
        <f>S4253+IF(X4254=0,0,M4254)</f>
        <v/>
      </c>
      <c r="T4254" s="55">
        <f>MAX(T4253,S4254)</f>
        <v/>
      </c>
      <c r="U4254" s="56">
        <f>S4254-T4254</f>
        <v/>
      </c>
      <c r="V4254" s="55">
        <f>IFERROR(SUMIFS(DATABASE!$M$5:$M$6004,DATABASE!$B$5:$B$6004,B4254,DATABASE!$X$5:$X$6004,1),0)</f>
        <v/>
      </c>
      <c r="W4254" s="57">
        <f>IFERROR(COUNTIFS(DATABASE!$B$5:$B$6004,B4254,DATABASE!$X$5:$X$6004,1),0)</f>
        <v/>
      </c>
      <c r="X4254" s="58">
        <f>--AND(ISNUMBER(B4254),C4254&lt;&gt;"",L4254&lt;&gt;"",M4254&lt;&gt;"")</f>
        <v/>
      </c>
    </row>
    <row r="4255" ht="15" customHeight="1" s="111">
      <c r="A4255" s="42" t="inlineStr">
        <is>
          <t>SEP</t>
        </is>
      </c>
      <c r="B4255" s="43">
        <f>SEP!A256</f>
        <v/>
      </c>
      <c r="C4255" s="44">
        <f>SEP!B256</f>
        <v/>
      </c>
      <c r="D4255" s="44">
        <f>SEP!C256</f>
        <v/>
      </c>
      <c r="E4255" s="44">
        <f>SEP!D256</f>
        <v/>
      </c>
      <c r="F4255" s="44">
        <f>SEP!E256</f>
        <v/>
      </c>
      <c r="G4255" s="44">
        <f>SEP!F256</f>
        <v/>
      </c>
      <c r="H4255" s="44">
        <f>SEP!G256</f>
        <v/>
      </c>
      <c r="I4255" s="45">
        <f>SEP!H256</f>
        <v/>
      </c>
      <c r="J4255" s="45">
        <f>SEP!I256</f>
        <v/>
      </c>
      <c r="K4255" s="44">
        <f>SEP!J256</f>
        <v/>
      </c>
      <c r="L4255" s="44">
        <f>SEP!K256</f>
        <v/>
      </c>
      <c r="M4255" s="46">
        <f>SEP!L256</f>
        <v/>
      </c>
      <c r="N4255" s="44">
        <f>SEP!M256</f>
        <v/>
      </c>
      <c r="O4255" s="44">
        <f>SEP!N256</f>
        <v/>
      </c>
      <c r="P4255" s="44">
        <f>SEP!O256</f>
        <v/>
      </c>
      <c r="Q4255" s="44">
        <f>SEP!P256</f>
        <v/>
      </c>
      <c r="R4255" s="44">
        <f>SEP!Q256</f>
        <v/>
      </c>
      <c r="S4255" s="46">
        <f>S4254+IF(X4255=0,0,M4255)</f>
        <v/>
      </c>
      <c r="T4255" s="47">
        <f>MAX(T4254,S4255)</f>
        <v/>
      </c>
      <c r="U4255" s="48">
        <f>S4255-T4255</f>
        <v/>
      </c>
      <c r="V4255" s="47">
        <f>IFERROR(SUMIFS(DATABASE!$M$5:$M$6004,DATABASE!$B$5:$B$6004,B4255,DATABASE!$X$5:$X$6004,1),0)</f>
        <v/>
      </c>
      <c r="W4255" s="31">
        <f>IFERROR(COUNTIFS(DATABASE!$B$5:$B$6004,B4255,DATABASE!$X$5:$X$6004,1),0)</f>
        <v/>
      </c>
      <c r="X4255" s="49">
        <f>--AND(ISNUMBER(B4255),C4255&lt;&gt;"",L4255&lt;&gt;"",M4255&lt;&gt;"")</f>
        <v/>
      </c>
    </row>
    <row r="4256" ht="15" customHeight="1" s="111">
      <c r="A4256" s="50" t="inlineStr">
        <is>
          <t>SEP</t>
        </is>
      </c>
      <c r="B4256" s="51">
        <f>SEP!A257</f>
        <v/>
      </c>
      <c r="C4256" s="52">
        <f>SEP!B257</f>
        <v/>
      </c>
      <c r="D4256" s="52">
        <f>SEP!C257</f>
        <v/>
      </c>
      <c r="E4256" s="52">
        <f>SEP!D257</f>
        <v/>
      </c>
      <c r="F4256" s="52">
        <f>SEP!E257</f>
        <v/>
      </c>
      <c r="G4256" s="52">
        <f>SEP!F257</f>
        <v/>
      </c>
      <c r="H4256" s="52">
        <f>SEP!G257</f>
        <v/>
      </c>
      <c r="I4256" s="53">
        <f>SEP!H257</f>
        <v/>
      </c>
      <c r="J4256" s="53">
        <f>SEP!I257</f>
        <v/>
      </c>
      <c r="K4256" s="52">
        <f>SEP!J257</f>
        <v/>
      </c>
      <c r="L4256" s="52">
        <f>SEP!K257</f>
        <v/>
      </c>
      <c r="M4256" s="54">
        <f>SEP!L257</f>
        <v/>
      </c>
      <c r="N4256" s="52">
        <f>SEP!M257</f>
        <v/>
      </c>
      <c r="O4256" s="52">
        <f>SEP!N257</f>
        <v/>
      </c>
      <c r="P4256" s="52">
        <f>SEP!O257</f>
        <v/>
      </c>
      <c r="Q4256" s="52">
        <f>SEP!P257</f>
        <v/>
      </c>
      <c r="R4256" s="52">
        <f>SEP!Q257</f>
        <v/>
      </c>
      <c r="S4256" s="54">
        <f>S4255+IF(X4256=0,0,M4256)</f>
        <v/>
      </c>
      <c r="T4256" s="55">
        <f>MAX(T4255,S4256)</f>
        <v/>
      </c>
      <c r="U4256" s="56">
        <f>S4256-T4256</f>
        <v/>
      </c>
      <c r="V4256" s="55">
        <f>IFERROR(SUMIFS(DATABASE!$M$5:$M$6004,DATABASE!$B$5:$B$6004,B4256,DATABASE!$X$5:$X$6004,1),0)</f>
        <v/>
      </c>
      <c r="W4256" s="57">
        <f>IFERROR(COUNTIFS(DATABASE!$B$5:$B$6004,B4256,DATABASE!$X$5:$X$6004,1),0)</f>
        <v/>
      </c>
      <c r="X4256" s="58">
        <f>--AND(ISNUMBER(B4256),C4256&lt;&gt;"",L4256&lt;&gt;"",M4256&lt;&gt;"")</f>
        <v/>
      </c>
    </row>
    <row r="4257" ht="15" customHeight="1" s="111">
      <c r="A4257" s="42" t="inlineStr">
        <is>
          <t>SEP</t>
        </is>
      </c>
      <c r="B4257" s="43">
        <f>SEP!A258</f>
        <v/>
      </c>
      <c r="C4257" s="44">
        <f>SEP!B258</f>
        <v/>
      </c>
      <c r="D4257" s="44">
        <f>SEP!C258</f>
        <v/>
      </c>
      <c r="E4257" s="44">
        <f>SEP!D258</f>
        <v/>
      </c>
      <c r="F4257" s="44">
        <f>SEP!E258</f>
        <v/>
      </c>
      <c r="G4257" s="44">
        <f>SEP!F258</f>
        <v/>
      </c>
      <c r="H4257" s="44">
        <f>SEP!G258</f>
        <v/>
      </c>
      <c r="I4257" s="45">
        <f>SEP!H258</f>
        <v/>
      </c>
      <c r="J4257" s="45">
        <f>SEP!I258</f>
        <v/>
      </c>
      <c r="K4257" s="44">
        <f>SEP!J258</f>
        <v/>
      </c>
      <c r="L4257" s="44">
        <f>SEP!K258</f>
        <v/>
      </c>
      <c r="M4257" s="46">
        <f>SEP!L258</f>
        <v/>
      </c>
      <c r="N4257" s="44">
        <f>SEP!M258</f>
        <v/>
      </c>
      <c r="O4257" s="44">
        <f>SEP!N258</f>
        <v/>
      </c>
      <c r="P4257" s="44">
        <f>SEP!O258</f>
        <v/>
      </c>
      <c r="Q4257" s="44">
        <f>SEP!P258</f>
        <v/>
      </c>
      <c r="R4257" s="44">
        <f>SEP!Q258</f>
        <v/>
      </c>
      <c r="S4257" s="46">
        <f>S4256+IF(X4257=0,0,M4257)</f>
        <v/>
      </c>
      <c r="T4257" s="47">
        <f>MAX(T4256,S4257)</f>
        <v/>
      </c>
      <c r="U4257" s="48">
        <f>S4257-T4257</f>
        <v/>
      </c>
      <c r="V4257" s="47">
        <f>IFERROR(SUMIFS(DATABASE!$M$5:$M$6004,DATABASE!$B$5:$B$6004,B4257,DATABASE!$X$5:$X$6004,1),0)</f>
        <v/>
      </c>
      <c r="W4257" s="31">
        <f>IFERROR(COUNTIFS(DATABASE!$B$5:$B$6004,B4257,DATABASE!$X$5:$X$6004,1),0)</f>
        <v/>
      </c>
      <c r="X4257" s="49">
        <f>--AND(ISNUMBER(B4257),C4257&lt;&gt;"",L4257&lt;&gt;"",M4257&lt;&gt;"")</f>
        <v/>
      </c>
    </row>
    <row r="4258" ht="15" customHeight="1" s="111">
      <c r="A4258" s="50" t="inlineStr">
        <is>
          <t>SEP</t>
        </is>
      </c>
      <c r="B4258" s="51">
        <f>SEP!A259</f>
        <v/>
      </c>
      <c r="C4258" s="52">
        <f>SEP!B259</f>
        <v/>
      </c>
      <c r="D4258" s="52">
        <f>SEP!C259</f>
        <v/>
      </c>
      <c r="E4258" s="52">
        <f>SEP!D259</f>
        <v/>
      </c>
      <c r="F4258" s="52">
        <f>SEP!E259</f>
        <v/>
      </c>
      <c r="G4258" s="52">
        <f>SEP!F259</f>
        <v/>
      </c>
      <c r="H4258" s="52">
        <f>SEP!G259</f>
        <v/>
      </c>
      <c r="I4258" s="53">
        <f>SEP!H259</f>
        <v/>
      </c>
      <c r="J4258" s="53">
        <f>SEP!I259</f>
        <v/>
      </c>
      <c r="K4258" s="52">
        <f>SEP!J259</f>
        <v/>
      </c>
      <c r="L4258" s="52">
        <f>SEP!K259</f>
        <v/>
      </c>
      <c r="M4258" s="54">
        <f>SEP!L259</f>
        <v/>
      </c>
      <c r="N4258" s="52">
        <f>SEP!M259</f>
        <v/>
      </c>
      <c r="O4258" s="52">
        <f>SEP!N259</f>
        <v/>
      </c>
      <c r="P4258" s="52">
        <f>SEP!O259</f>
        <v/>
      </c>
      <c r="Q4258" s="52">
        <f>SEP!P259</f>
        <v/>
      </c>
      <c r="R4258" s="52">
        <f>SEP!Q259</f>
        <v/>
      </c>
      <c r="S4258" s="54">
        <f>S4257+IF(X4258=0,0,M4258)</f>
        <v/>
      </c>
      <c r="T4258" s="55">
        <f>MAX(T4257,S4258)</f>
        <v/>
      </c>
      <c r="U4258" s="56">
        <f>S4258-T4258</f>
        <v/>
      </c>
      <c r="V4258" s="55">
        <f>IFERROR(SUMIFS(DATABASE!$M$5:$M$6004,DATABASE!$B$5:$B$6004,B4258,DATABASE!$X$5:$X$6004,1),0)</f>
        <v/>
      </c>
      <c r="W4258" s="57">
        <f>IFERROR(COUNTIFS(DATABASE!$B$5:$B$6004,B4258,DATABASE!$X$5:$X$6004,1),0)</f>
        <v/>
      </c>
      <c r="X4258" s="58">
        <f>--AND(ISNUMBER(B4258),C4258&lt;&gt;"",L4258&lt;&gt;"",M4258&lt;&gt;"")</f>
        <v/>
      </c>
    </row>
    <row r="4259" ht="15" customHeight="1" s="111">
      <c r="A4259" s="42" t="inlineStr">
        <is>
          <t>SEP</t>
        </is>
      </c>
      <c r="B4259" s="43">
        <f>SEP!A260</f>
        <v/>
      </c>
      <c r="C4259" s="44">
        <f>SEP!B260</f>
        <v/>
      </c>
      <c r="D4259" s="44">
        <f>SEP!C260</f>
        <v/>
      </c>
      <c r="E4259" s="44">
        <f>SEP!D260</f>
        <v/>
      </c>
      <c r="F4259" s="44">
        <f>SEP!E260</f>
        <v/>
      </c>
      <c r="G4259" s="44">
        <f>SEP!F260</f>
        <v/>
      </c>
      <c r="H4259" s="44">
        <f>SEP!G260</f>
        <v/>
      </c>
      <c r="I4259" s="45">
        <f>SEP!H260</f>
        <v/>
      </c>
      <c r="J4259" s="45">
        <f>SEP!I260</f>
        <v/>
      </c>
      <c r="K4259" s="44">
        <f>SEP!J260</f>
        <v/>
      </c>
      <c r="L4259" s="44">
        <f>SEP!K260</f>
        <v/>
      </c>
      <c r="M4259" s="46">
        <f>SEP!L260</f>
        <v/>
      </c>
      <c r="N4259" s="44">
        <f>SEP!M260</f>
        <v/>
      </c>
      <c r="O4259" s="44">
        <f>SEP!N260</f>
        <v/>
      </c>
      <c r="P4259" s="44">
        <f>SEP!O260</f>
        <v/>
      </c>
      <c r="Q4259" s="44">
        <f>SEP!P260</f>
        <v/>
      </c>
      <c r="R4259" s="44">
        <f>SEP!Q260</f>
        <v/>
      </c>
      <c r="S4259" s="46">
        <f>S4258+IF(X4259=0,0,M4259)</f>
        <v/>
      </c>
      <c r="T4259" s="47">
        <f>MAX(T4258,S4259)</f>
        <v/>
      </c>
      <c r="U4259" s="48">
        <f>S4259-T4259</f>
        <v/>
      </c>
      <c r="V4259" s="47">
        <f>IFERROR(SUMIFS(DATABASE!$M$5:$M$6004,DATABASE!$B$5:$B$6004,B4259,DATABASE!$X$5:$X$6004,1),0)</f>
        <v/>
      </c>
      <c r="W4259" s="31">
        <f>IFERROR(COUNTIFS(DATABASE!$B$5:$B$6004,B4259,DATABASE!$X$5:$X$6004,1),0)</f>
        <v/>
      </c>
      <c r="X4259" s="49">
        <f>--AND(ISNUMBER(B4259),C4259&lt;&gt;"",L4259&lt;&gt;"",M4259&lt;&gt;"")</f>
        <v/>
      </c>
    </row>
    <row r="4260" ht="15" customHeight="1" s="111">
      <c r="A4260" s="50" t="inlineStr">
        <is>
          <t>SEP</t>
        </is>
      </c>
      <c r="B4260" s="51">
        <f>SEP!A261</f>
        <v/>
      </c>
      <c r="C4260" s="52">
        <f>SEP!B261</f>
        <v/>
      </c>
      <c r="D4260" s="52">
        <f>SEP!C261</f>
        <v/>
      </c>
      <c r="E4260" s="52">
        <f>SEP!D261</f>
        <v/>
      </c>
      <c r="F4260" s="52">
        <f>SEP!E261</f>
        <v/>
      </c>
      <c r="G4260" s="52">
        <f>SEP!F261</f>
        <v/>
      </c>
      <c r="H4260" s="52">
        <f>SEP!G261</f>
        <v/>
      </c>
      <c r="I4260" s="53">
        <f>SEP!H261</f>
        <v/>
      </c>
      <c r="J4260" s="53">
        <f>SEP!I261</f>
        <v/>
      </c>
      <c r="K4260" s="52">
        <f>SEP!J261</f>
        <v/>
      </c>
      <c r="L4260" s="52">
        <f>SEP!K261</f>
        <v/>
      </c>
      <c r="M4260" s="54">
        <f>SEP!L261</f>
        <v/>
      </c>
      <c r="N4260" s="52">
        <f>SEP!M261</f>
        <v/>
      </c>
      <c r="O4260" s="52">
        <f>SEP!N261</f>
        <v/>
      </c>
      <c r="P4260" s="52">
        <f>SEP!O261</f>
        <v/>
      </c>
      <c r="Q4260" s="52">
        <f>SEP!P261</f>
        <v/>
      </c>
      <c r="R4260" s="52">
        <f>SEP!Q261</f>
        <v/>
      </c>
      <c r="S4260" s="54">
        <f>S4259+IF(X4260=0,0,M4260)</f>
        <v/>
      </c>
      <c r="T4260" s="55">
        <f>MAX(T4259,S4260)</f>
        <v/>
      </c>
      <c r="U4260" s="56">
        <f>S4260-T4260</f>
        <v/>
      </c>
      <c r="V4260" s="55">
        <f>IFERROR(SUMIFS(DATABASE!$M$5:$M$6004,DATABASE!$B$5:$B$6004,B4260,DATABASE!$X$5:$X$6004,1),0)</f>
        <v/>
      </c>
      <c r="W4260" s="57">
        <f>IFERROR(COUNTIFS(DATABASE!$B$5:$B$6004,B4260,DATABASE!$X$5:$X$6004,1),0)</f>
        <v/>
      </c>
      <c r="X4260" s="58">
        <f>--AND(ISNUMBER(B4260),C4260&lt;&gt;"",L4260&lt;&gt;"",M4260&lt;&gt;"")</f>
        <v/>
      </c>
    </row>
    <row r="4261" ht="15" customHeight="1" s="111">
      <c r="A4261" s="42" t="inlineStr">
        <is>
          <t>SEP</t>
        </is>
      </c>
      <c r="B4261" s="43">
        <f>SEP!A262</f>
        <v/>
      </c>
      <c r="C4261" s="44">
        <f>SEP!B262</f>
        <v/>
      </c>
      <c r="D4261" s="44">
        <f>SEP!C262</f>
        <v/>
      </c>
      <c r="E4261" s="44">
        <f>SEP!D262</f>
        <v/>
      </c>
      <c r="F4261" s="44">
        <f>SEP!E262</f>
        <v/>
      </c>
      <c r="G4261" s="44">
        <f>SEP!F262</f>
        <v/>
      </c>
      <c r="H4261" s="44">
        <f>SEP!G262</f>
        <v/>
      </c>
      <c r="I4261" s="45">
        <f>SEP!H262</f>
        <v/>
      </c>
      <c r="J4261" s="45">
        <f>SEP!I262</f>
        <v/>
      </c>
      <c r="K4261" s="44">
        <f>SEP!J262</f>
        <v/>
      </c>
      <c r="L4261" s="44">
        <f>SEP!K262</f>
        <v/>
      </c>
      <c r="M4261" s="46">
        <f>SEP!L262</f>
        <v/>
      </c>
      <c r="N4261" s="44">
        <f>SEP!M262</f>
        <v/>
      </c>
      <c r="O4261" s="44">
        <f>SEP!N262</f>
        <v/>
      </c>
      <c r="P4261" s="44">
        <f>SEP!O262</f>
        <v/>
      </c>
      <c r="Q4261" s="44">
        <f>SEP!P262</f>
        <v/>
      </c>
      <c r="R4261" s="44">
        <f>SEP!Q262</f>
        <v/>
      </c>
      <c r="S4261" s="46">
        <f>S4260+IF(X4261=0,0,M4261)</f>
        <v/>
      </c>
      <c r="T4261" s="47">
        <f>MAX(T4260,S4261)</f>
        <v/>
      </c>
      <c r="U4261" s="48">
        <f>S4261-T4261</f>
        <v/>
      </c>
      <c r="V4261" s="47">
        <f>IFERROR(SUMIFS(DATABASE!$M$5:$M$6004,DATABASE!$B$5:$B$6004,B4261,DATABASE!$X$5:$X$6004,1),0)</f>
        <v/>
      </c>
      <c r="W4261" s="31">
        <f>IFERROR(COUNTIFS(DATABASE!$B$5:$B$6004,B4261,DATABASE!$X$5:$X$6004,1),0)</f>
        <v/>
      </c>
      <c r="X4261" s="49">
        <f>--AND(ISNUMBER(B4261),C4261&lt;&gt;"",L4261&lt;&gt;"",M4261&lt;&gt;"")</f>
        <v/>
      </c>
    </row>
    <row r="4262" ht="15" customHeight="1" s="111">
      <c r="A4262" s="50" t="inlineStr">
        <is>
          <t>SEP</t>
        </is>
      </c>
      <c r="B4262" s="51">
        <f>SEP!A263</f>
        <v/>
      </c>
      <c r="C4262" s="52">
        <f>SEP!B263</f>
        <v/>
      </c>
      <c r="D4262" s="52">
        <f>SEP!C263</f>
        <v/>
      </c>
      <c r="E4262" s="52">
        <f>SEP!D263</f>
        <v/>
      </c>
      <c r="F4262" s="52">
        <f>SEP!E263</f>
        <v/>
      </c>
      <c r="G4262" s="52">
        <f>SEP!F263</f>
        <v/>
      </c>
      <c r="H4262" s="52">
        <f>SEP!G263</f>
        <v/>
      </c>
      <c r="I4262" s="53">
        <f>SEP!H263</f>
        <v/>
      </c>
      <c r="J4262" s="53">
        <f>SEP!I263</f>
        <v/>
      </c>
      <c r="K4262" s="52">
        <f>SEP!J263</f>
        <v/>
      </c>
      <c r="L4262" s="52">
        <f>SEP!K263</f>
        <v/>
      </c>
      <c r="M4262" s="54">
        <f>SEP!L263</f>
        <v/>
      </c>
      <c r="N4262" s="52">
        <f>SEP!M263</f>
        <v/>
      </c>
      <c r="O4262" s="52">
        <f>SEP!N263</f>
        <v/>
      </c>
      <c r="P4262" s="52">
        <f>SEP!O263</f>
        <v/>
      </c>
      <c r="Q4262" s="52">
        <f>SEP!P263</f>
        <v/>
      </c>
      <c r="R4262" s="52">
        <f>SEP!Q263</f>
        <v/>
      </c>
      <c r="S4262" s="54">
        <f>S4261+IF(X4262=0,0,M4262)</f>
        <v/>
      </c>
      <c r="T4262" s="55">
        <f>MAX(T4261,S4262)</f>
        <v/>
      </c>
      <c r="U4262" s="56">
        <f>S4262-T4262</f>
        <v/>
      </c>
      <c r="V4262" s="55">
        <f>IFERROR(SUMIFS(DATABASE!$M$5:$M$6004,DATABASE!$B$5:$B$6004,B4262,DATABASE!$X$5:$X$6004,1),0)</f>
        <v/>
      </c>
      <c r="W4262" s="57">
        <f>IFERROR(COUNTIFS(DATABASE!$B$5:$B$6004,B4262,DATABASE!$X$5:$X$6004,1),0)</f>
        <v/>
      </c>
      <c r="X4262" s="58">
        <f>--AND(ISNUMBER(B4262),C4262&lt;&gt;"",L4262&lt;&gt;"",M4262&lt;&gt;"")</f>
        <v/>
      </c>
    </row>
    <row r="4263" ht="15" customHeight="1" s="111">
      <c r="A4263" s="42" t="inlineStr">
        <is>
          <t>SEP</t>
        </is>
      </c>
      <c r="B4263" s="43">
        <f>SEP!A264</f>
        <v/>
      </c>
      <c r="C4263" s="44">
        <f>SEP!B264</f>
        <v/>
      </c>
      <c r="D4263" s="44">
        <f>SEP!C264</f>
        <v/>
      </c>
      <c r="E4263" s="44">
        <f>SEP!D264</f>
        <v/>
      </c>
      <c r="F4263" s="44">
        <f>SEP!E264</f>
        <v/>
      </c>
      <c r="G4263" s="44">
        <f>SEP!F264</f>
        <v/>
      </c>
      <c r="H4263" s="44">
        <f>SEP!G264</f>
        <v/>
      </c>
      <c r="I4263" s="45">
        <f>SEP!H264</f>
        <v/>
      </c>
      <c r="J4263" s="45">
        <f>SEP!I264</f>
        <v/>
      </c>
      <c r="K4263" s="44">
        <f>SEP!J264</f>
        <v/>
      </c>
      <c r="L4263" s="44">
        <f>SEP!K264</f>
        <v/>
      </c>
      <c r="M4263" s="46">
        <f>SEP!L264</f>
        <v/>
      </c>
      <c r="N4263" s="44">
        <f>SEP!M264</f>
        <v/>
      </c>
      <c r="O4263" s="44">
        <f>SEP!N264</f>
        <v/>
      </c>
      <c r="P4263" s="44">
        <f>SEP!O264</f>
        <v/>
      </c>
      <c r="Q4263" s="44">
        <f>SEP!P264</f>
        <v/>
      </c>
      <c r="R4263" s="44">
        <f>SEP!Q264</f>
        <v/>
      </c>
      <c r="S4263" s="46">
        <f>S4262+IF(X4263=0,0,M4263)</f>
        <v/>
      </c>
      <c r="T4263" s="47">
        <f>MAX(T4262,S4263)</f>
        <v/>
      </c>
      <c r="U4263" s="48">
        <f>S4263-T4263</f>
        <v/>
      </c>
      <c r="V4263" s="47">
        <f>IFERROR(SUMIFS(DATABASE!$M$5:$M$6004,DATABASE!$B$5:$B$6004,B4263,DATABASE!$X$5:$X$6004,1),0)</f>
        <v/>
      </c>
      <c r="W4263" s="31">
        <f>IFERROR(COUNTIFS(DATABASE!$B$5:$B$6004,B4263,DATABASE!$X$5:$X$6004,1),0)</f>
        <v/>
      </c>
      <c r="X4263" s="49">
        <f>--AND(ISNUMBER(B4263),C4263&lt;&gt;"",L4263&lt;&gt;"",M4263&lt;&gt;"")</f>
        <v/>
      </c>
    </row>
    <row r="4264" ht="15" customHeight="1" s="111">
      <c r="A4264" s="50" t="inlineStr">
        <is>
          <t>SEP</t>
        </is>
      </c>
      <c r="B4264" s="51">
        <f>SEP!A265</f>
        <v/>
      </c>
      <c r="C4264" s="52">
        <f>SEP!B265</f>
        <v/>
      </c>
      <c r="D4264" s="52">
        <f>SEP!C265</f>
        <v/>
      </c>
      <c r="E4264" s="52">
        <f>SEP!D265</f>
        <v/>
      </c>
      <c r="F4264" s="52">
        <f>SEP!E265</f>
        <v/>
      </c>
      <c r="G4264" s="52">
        <f>SEP!F265</f>
        <v/>
      </c>
      <c r="H4264" s="52">
        <f>SEP!G265</f>
        <v/>
      </c>
      <c r="I4264" s="53">
        <f>SEP!H265</f>
        <v/>
      </c>
      <c r="J4264" s="53">
        <f>SEP!I265</f>
        <v/>
      </c>
      <c r="K4264" s="52">
        <f>SEP!J265</f>
        <v/>
      </c>
      <c r="L4264" s="52">
        <f>SEP!K265</f>
        <v/>
      </c>
      <c r="M4264" s="54">
        <f>SEP!L265</f>
        <v/>
      </c>
      <c r="N4264" s="52">
        <f>SEP!M265</f>
        <v/>
      </c>
      <c r="O4264" s="52">
        <f>SEP!N265</f>
        <v/>
      </c>
      <c r="P4264" s="52">
        <f>SEP!O265</f>
        <v/>
      </c>
      <c r="Q4264" s="52">
        <f>SEP!P265</f>
        <v/>
      </c>
      <c r="R4264" s="52">
        <f>SEP!Q265</f>
        <v/>
      </c>
      <c r="S4264" s="54">
        <f>S4263+IF(X4264=0,0,M4264)</f>
        <v/>
      </c>
      <c r="T4264" s="55">
        <f>MAX(T4263,S4264)</f>
        <v/>
      </c>
      <c r="U4264" s="56">
        <f>S4264-T4264</f>
        <v/>
      </c>
      <c r="V4264" s="55">
        <f>IFERROR(SUMIFS(DATABASE!$M$5:$M$6004,DATABASE!$B$5:$B$6004,B4264,DATABASE!$X$5:$X$6004,1),0)</f>
        <v/>
      </c>
      <c r="W4264" s="57">
        <f>IFERROR(COUNTIFS(DATABASE!$B$5:$B$6004,B4264,DATABASE!$X$5:$X$6004,1),0)</f>
        <v/>
      </c>
      <c r="X4264" s="58">
        <f>--AND(ISNUMBER(B4264),C4264&lt;&gt;"",L4264&lt;&gt;"",M4264&lt;&gt;"")</f>
        <v/>
      </c>
    </row>
    <row r="4265" ht="15" customHeight="1" s="111">
      <c r="A4265" s="42" t="inlineStr">
        <is>
          <t>SEP</t>
        </is>
      </c>
      <c r="B4265" s="43">
        <f>SEP!A266</f>
        <v/>
      </c>
      <c r="C4265" s="44">
        <f>SEP!B266</f>
        <v/>
      </c>
      <c r="D4265" s="44">
        <f>SEP!C266</f>
        <v/>
      </c>
      <c r="E4265" s="44">
        <f>SEP!D266</f>
        <v/>
      </c>
      <c r="F4265" s="44">
        <f>SEP!E266</f>
        <v/>
      </c>
      <c r="G4265" s="44">
        <f>SEP!F266</f>
        <v/>
      </c>
      <c r="H4265" s="44">
        <f>SEP!G266</f>
        <v/>
      </c>
      <c r="I4265" s="45">
        <f>SEP!H266</f>
        <v/>
      </c>
      <c r="J4265" s="45">
        <f>SEP!I266</f>
        <v/>
      </c>
      <c r="K4265" s="44">
        <f>SEP!J266</f>
        <v/>
      </c>
      <c r="L4265" s="44">
        <f>SEP!K266</f>
        <v/>
      </c>
      <c r="M4265" s="46">
        <f>SEP!L266</f>
        <v/>
      </c>
      <c r="N4265" s="44">
        <f>SEP!M266</f>
        <v/>
      </c>
      <c r="O4265" s="44">
        <f>SEP!N266</f>
        <v/>
      </c>
      <c r="P4265" s="44">
        <f>SEP!O266</f>
        <v/>
      </c>
      <c r="Q4265" s="44">
        <f>SEP!P266</f>
        <v/>
      </c>
      <c r="R4265" s="44">
        <f>SEP!Q266</f>
        <v/>
      </c>
      <c r="S4265" s="46">
        <f>S4264+IF(X4265=0,0,M4265)</f>
        <v/>
      </c>
      <c r="T4265" s="47">
        <f>MAX(T4264,S4265)</f>
        <v/>
      </c>
      <c r="U4265" s="48">
        <f>S4265-T4265</f>
        <v/>
      </c>
      <c r="V4265" s="47">
        <f>IFERROR(SUMIFS(DATABASE!$M$5:$M$6004,DATABASE!$B$5:$B$6004,B4265,DATABASE!$X$5:$X$6004,1),0)</f>
        <v/>
      </c>
      <c r="W4265" s="31">
        <f>IFERROR(COUNTIFS(DATABASE!$B$5:$B$6004,B4265,DATABASE!$X$5:$X$6004,1),0)</f>
        <v/>
      </c>
      <c r="X4265" s="49">
        <f>--AND(ISNUMBER(B4265),C4265&lt;&gt;"",L4265&lt;&gt;"",M4265&lt;&gt;"")</f>
        <v/>
      </c>
    </row>
    <row r="4266" ht="15" customHeight="1" s="111">
      <c r="A4266" s="50" t="inlineStr">
        <is>
          <t>SEP</t>
        </is>
      </c>
      <c r="B4266" s="51">
        <f>SEP!A267</f>
        <v/>
      </c>
      <c r="C4266" s="52">
        <f>SEP!B267</f>
        <v/>
      </c>
      <c r="D4266" s="52">
        <f>SEP!C267</f>
        <v/>
      </c>
      <c r="E4266" s="52">
        <f>SEP!D267</f>
        <v/>
      </c>
      <c r="F4266" s="52">
        <f>SEP!E267</f>
        <v/>
      </c>
      <c r="G4266" s="52">
        <f>SEP!F267</f>
        <v/>
      </c>
      <c r="H4266" s="52">
        <f>SEP!G267</f>
        <v/>
      </c>
      <c r="I4266" s="53">
        <f>SEP!H267</f>
        <v/>
      </c>
      <c r="J4266" s="53">
        <f>SEP!I267</f>
        <v/>
      </c>
      <c r="K4266" s="52">
        <f>SEP!J267</f>
        <v/>
      </c>
      <c r="L4266" s="52">
        <f>SEP!K267</f>
        <v/>
      </c>
      <c r="M4266" s="54">
        <f>SEP!L267</f>
        <v/>
      </c>
      <c r="N4266" s="52">
        <f>SEP!M267</f>
        <v/>
      </c>
      <c r="O4266" s="52">
        <f>SEP!N267</f>
        <v/>
      </c>
      <c r="P4266" s="52">
        <f>SEP!O267</f>
        <v/>
      </c>
      <c r="Q4266" s="52">
        <f>SEP!P267</f>
        <v/>
      </c>
      <c r="R4266" s="52">
        <f>SEP!Q267</f>
        <v/>
      </c>
      <c r="S4266" s="54">
        <f>S4265+IF(X4266=0,0,M4266)</f>
        <v/>
      </c>
      <c r="T4266" s="55">
        <f>MAX(T4265,S4266)</f>
        <v/>
      </c>
      <c r="U4266" s="56">
        <f>S4266-T4266</f>
        <v/>
      </c>
      <c r="V4266" s="55">
        <f>IFERROR(SUMIFS(DATABASE!$M$5:$M$6004,DATABASE!$B$5:$B$6004,B4266,DATABASE!$X$5:$X$6004,1),0)</f>
        <v/>
      </c>
      <c r="W4266" s="57">
        <f>IFERROR(COUNTIFS(DATABASE!$B$5:$B$6004,B4266,DATABASE!$X$5:$X$6004,1),0)</f>
        <v/>
      </c>
      <c r="X4266" s="58">
        <f>--AND(ISNUMBER(B4266),C4266&lt;&gt;"",L4266&lt;&gt;"",M4266&lt;&gt;"")</f>
        <v/>
      </c>
    </row>
    <row r="4267" ht="15" customHeight="1" s="111">
      <c r="A4267" s="42" t="inlineStr">
        <is>
          <t>SEP</t>
        </is>
      </c>
      <c r="B4267" s="43">
        <f>SEP!A268</f>
        <v/>
      </c>
      <c r="C4267" s="44">
        <f>SEP!B268</f>
        <v/>
      </c>
      <c r="D4267" s="44">
        <f>SEP!C268</f>
        <v/>
      </c>
      <c r="E4267" s="44">
        <f>SEP!D268</f>
        <v/>
      </c>
      <c r="F4267" s="44">
        <f>SEP!E268</f>
        <v/>
      </c>
      <c r="G4267" s="44">
        <f>SEP!F268</f>
        <v/>
      </c>
      <c r="H4267" s="44">
        <f>SEP!G268</f>
        <v/>
      </c>
      <c r="I4267" s="45">
        <f>SEP!H268</f>
        <v/>
      </c>
      <c r="J4267" s="45">
        <f>SEP!I268</f>
        <v/>
      </c>
      <c r="K4267" s="44">
        <f>SEP!J268</f>
        <v/>
      </c>
      <c r="L4267" s="44">
        <f>SEP!K268</f>
        <v/>
      </c>
      <c r="M4267" s="46">
        <f>SEP!L268</f>
        <v/>
      </c>
      <c r="N4267" s="44">
        <f>SEP!M268</f>
        <v/>
      </c>
      <c r="O4267" s="44">
        <f>SEP!N268</f>
        <v/>
      </c>
      <c r="P4267" s="44">
        <f>SEP!O268</f>
        <v/>
      </c>
      <c r="Q4267" s="44">
        <f>SEP!P268</f>
        <v/>
      </c>
      <c r="R4267" s="44">
        <f>SEP!Q268</f>
        <v/>
      </c>
      <c r="S4267" s="46">
        <f>S4266+IF(X4267=0,0,M4267)</f>
        <v/>
      </c>
      <c r="T4267" s="47">
        <f>MAX(T4266,S4267)</f>
        <v/>
      </c>
      <c r="U4267" s="48">
        <f>S4267-T4267</f>
        <v/>
      </c>
      <c r="V4267" s="47">
        <f>IFERROR(SUMIFS(DATABASE!$M$5:$M$6004,DATABASE!$B$5:$B$6004,B4267,DATABASE!$X$5:$X$6004,1),0)</f>
        <v/>
      </c>
      <c r="W4267" s="31">
        <f>IFERROR(COUNTIFS(DATABASE!$B$5:$B$6004,B4267,DATABASE!$X$5:$X$6004,1),0)</f>
        <v/>
      </c>
      <c r="X4267" s="49">
        <f>--AND(ISNUMBER(B4267),C4267&lt;&gt;"",L4267&lt;&gt;"",M4267&lt;&gt;"")</f>
        <v/>
      </c>
    </row>
    <row r="4268" ht="15" customHeight="1" s="111">
      <c r="A4268" s="50" t="inlineStr">
        <is>
          <t>SEP</t>
        </is>
      </c>
      <c r="B4268" s="51">
        <f>SEP!A269</f>
        <v/>
      </c>
      <c r="C4268" s="52">
        <f>SEP!B269</f>
        <v/>
      </c>
      <c r="D4268" s="52">
        <f>SEP!C269</f>
        <v/>
      </c>
      <c r="E4268" s="52">
        <f>SEP!D269</f>
        <v/>
      </c>
      <c r="F4268" s="52">
        <f>SEP!E269</f>
        <v/>
      </c>
      <c r="G4268" s="52">
        <f>SEP!F269</f>
        <v/>
      </c>
      <c r="H4268" s="52">
        <f>SEP!G269</f>
        <v/>
      </c>
      <c r="I4268" s="53">
        <f>SEP!H269</f>
        <v/>
      </c>
      <c r="J4268" s="53">
        <f>SEP!I269</f>
        <v/>
      </c>
      <c r="K4268" s="52">
        <f>SEP!J269</f>
        <v/>
      </c>
      <c r="L4268" s="52">
        <f>SEP!K269</f>
        <v/>
      </c>
      <c r="M4268" s="54">
        <f>SEP!L269</f>
        <v/>
      </c>
      <c r="N4268" s="52">
        <f>SEP!M269</f>
        <v/>
      </c>
      <c r="O4268" s="52">
        <f>SEP!N269</f>
        <v/>
      </c>
      <c r="P4268" s="52">
        <f>SEP!O269</f>
        <v/>
      </c>
      <c r="Q4268" s="52">
        <f>SEP!P269</f>
        <v/>
      </c>
      <c r="R4268" s="52">
        <f>SEP!Q269</f>
        <v/>
      </c>
      <c r="S4268" s="54">
        <f>S4267+IF(X4268=0,0,M4268)</f>
        <v/>
      </c>
      <c r="T4268" s="55">
        <f>MAX(T4267,S4268)</f>
        <v/>
      </c>
      <c r="U4268" s="56">
        <f>S4268-T4268</f>
        <v/>
      </c>
      <c r="V4268" s="55">
        <f>IFERROR(SUMIFS(DATABASE!$M$5:$M$6004,DATABASE!$B$5:$B$6004,B4268,DATABASE!$X$5:$X$6004,1),0)</f>
        <v/>
      </c>
      <c r="W4268" s="57">
        <f>IFERROR(COUNTIFS(DATABASE!$B$5:$B$6004,B4268,DATABASE!$X$5:$X$6004,1),0)</f>
        <v/>
      </c>
      <c r="X4268" s="58">
        <f>--AND(ISNUMBER(B4268),C4268&lt;&gt;"",L4268&lt;&gt;"",M4268&lt;&gt;"")</f>
        <v/>
      </c>
    </row>
    <row r="4269" ht="15" customHeight="1" s="111">
      <c r="A4269" s="42" t="inlineStr">
        <is>
          <t>SEP</t>
        </is>
      </c>
      <c r="B4269" s="43">
        <f>SEP!A270</f>
        <v/>
      </c>
      <c r="C4269" s="44">
        <f>SEP!B270</f>
        <v/>
      </c>
      <c r="D4269" s="44">
        <f>SEP!C270</f>
        <v/>
      </c>
      <c r="E4269" s="44">
        <f>SEP!D270</f>
        <v/>
      </c>
      <c r="F4269" s="44">
        <f>SEP!E270</f>
        <v/>
      </c>
      <c r="G4269" s="44">
        <f>SEP!F270</f>
        <v/>
      </c>
      <c r="H4269" s="44">
        <f>SEP!G270</f>
        <v/>
      </c>
      <c r="I4269" s="45">
        <f>SEP!H270</f>
        <v/>
      </c>
      <c r="J4269" s="45">
        <f>SEP!I270</f>
        <v/>
      </c>
      <c r="K4269" s="44">
        <f>SEP!J270</f>
        <v/>
      </c>
      <c r="L4269" s="44">
        <f>SEP!K270</f>
        <v/>
      </c>
      <c r="M4269" s="46">
        <f>SEP!L270</f>
        <v/>
      </c>
      <c r="N4269" s="44">
        <f>SEP!M270</f>
        <v/>
      </c>
      <c r="O4269" s="44">
        <f>SEP!N270</f>
        <v/>
      </c>
      <c r="P4269" s="44">
        <f>SEP!O270</f>
        <v/>
      </c>
      <c r="Q4269" s="44">
        <f>SEP!P270</f>
        <v/>
      </c>
      <c r="R4269" s="44">
        <f>SEP!Q270</f>
        <v/>
      </c>
      <c r="S4269" s="46">
        <f>S4268+IF(X4269=0,0,M4269)</f>
        <v/>
      </c>
      <c r="T4269" s="47">
        <f>MAX(T4268,S4269)</f>
        <v/>
      </c>
      <c r="U4269" s="48">
        <f>S4269-T4269</f>
        <v/>
      </c>
      <c r="V4269" s="47">
        <f>IFERROR(SUMIFS(DATABASE!$M$5:$M$6004,DATABASE!$B$5:$B$6004,B4269,DATABASE!$X$5:$X$6004,1),0)</f>
        <v/>
      </c>
      <c r="W4269" s="31">
        <f>IFERROR(COUNTIFS(DATABASE!$B$5:$B$6004,B4269,DATABASE!$X$5:$X$6004,1),0)</f>
        <v/>
      </c>
      <c r="X4269" s="49">
        <f>--AND(ISNUMBER(B4269),C4269&lt;&gt;"",L4269&lt;&gt;"",M4269&lt;&gt;"")</f>
        <v/>
      </c>
    </row>
    <row r="4270" ht="15" customHeight="1" s="111">
      <c r="A4270" s="50" t="inlineStr">
        <is>
          <t>SEP</t>
        </is>
      </c>
      <c r="B4270" s="51">
        <f>SEP!A271</f>
        <v/>
      </c>
      <c r="C4270" s="52">
        <f>SEP!B271</f>
        <v/>
      </c>
      <c r="D4270" s="52">
        <f>SEP!C271</f>
        <v/>
      </c>
      <c r="E4270" s="52">
        <f>SEP!D271</f>
        <v/>
      </c>
      <c r="F4270" s="52">
        <f>SEP!E271</f>
        <v/>
      </c>
      <c r="G4270" s="52">
        <f>SEP!F271</f>
        <v/>
      </c>
      <c r="H4270" s="52">
        <f>SEP!G271</f>
        <v/>
      </c>
      <c r="I4270" s="53">
        <f>SEP!H271</f>
        <v/>
      </c>
      <c r="J4270" s="53">
        <f>SEP!I271</f>
        <v/>
      </c>
      <c r="K4270" s="52">
        <f>SEP!J271</f>
        <v/>
      </c>
      <c r="L4270" s="52">
        <f>SEP!K271</f>
        <v/>
      </c>
      <c r="M4270" s="54">
        <f>SEP!L271</f>
        <v/>
      </c>
      <c r="N4270" s="52">
        <f>SEP!M271</f>
        <v/>
      </c>
      <c r="O4270" s="52">
        <f>SEP!N271</f>
        <v/>
      </c>
      <c r="P4270" s="52">
        <f>SEP!O271</f>
        <v/>
      </c>
      <c r="Q4270" s="52">
        <f>SEP!P271</f>
        <v/>
      </c>
      <c r="R4270" s="52">
        <f>SEP!Q271</f>
        <v/>
      </c>
      <c r="S4270" s="54">
        <f>S4269+IF(X4270=0,0,M4270)</f>
        <v/>
      </c>
      <c r="T4270" s="55">
        <f>MAX(T4269,S4270)</f>
        <v/>
      </c>
      <c r="U4270" s="56">
        <f>S4270-T4270</f>
        <v/>
      </c>
      <c r="V4270" s="55">
        <f>IFERROR(SUMIFS(DATABASE!$M$5:$M$6004,DATABASE!$B$5:$B$6004,B4270,DATABASE!$X$5:$X$6004,1),0)</f>
        <v/>
      </c>
      <c r="W4270" s="57">
        <f>IFERROR(COUNTIFS(DATABASE!$B$5:$B$6004,B4270,DATABASE!$X$5:$X$6004,1),0)</f>
        <v/>
      </c>
      <c r="X4270" s="58">
        <f>--AND(ISNUMBER(B4270),C4270&lt;&gt;"",L4270&lt;&gt;"",M4270&lt;&gt;"")</f>
        <v/>
      </c>
    </row>
    <row r="4271" ht="15" customHeight="1" s="111">
      <c r="A4271" s="42" t="inlineStr">
        <is>
          <t>SEP</t>
        </is>
      </c>
      <c r="B4271" s="43">
        <f>SEP!A272</f>
        <v/>
      </c>
      <c r="C4271" s="44">
        <f>SEP!B272</f>
        <v/>
      </c>
      <c r="D4271" s="44">
        <f>SEP!C272</f>
        <v/>
      </c>
      <c r="E4271" s="44">
        <f>SEP!D272</f>
        <v/>
      </c>
      <c r="F4271" s="44">
        <f>SEP!E272</f>
        <v/>
      </c>
      <c r="G4271" s="44">
        <f>SEP!F272</f>
        <v/>
      </c>
      <c r="H4271" s="44">
        <f>SEP!G272</f>
        <v/>
      </c>
      <c r="I4271" s="45">
        <f>SEP!H272</f>
        <v/>
      </c>
      <c r="J4271" s="45">
        <f>SEP!I272</f>
        <v/>
      </c>
      <c r="K4271" s="44">
        <f>SEP!J272</f>
        <v/>
      </c>
      <c r="L4271" s="44">
        <f>SEP!K272</f>
        <v/>
      </c>
      <c r="M4271" s="46">
        <f>SEP!L272</f>
        <v/>
      </c>
      <c r="N4271" s="44">
        <f>SEP!M272</f>
        <v/>
      </c>
      <c r="O4271" s="44">
        <f>SEP!N272</f>
        <v/>
      </c>
      <c r="P4271" s="44">
        <f>SEP!O272</f>
        <v/>
      </c>
      <c r="Q4271" s="44">
        <f>SEP!P272</f>
        <v/>
      </c>
      <c r="R4271" s="44">
        <f>SEP!Q272</f>
        <v/>
      </c>
      <c r="S4271" s="46">
        <f>S4270+IF(X4271=0,0,M4271)</f>
        <v/>
      </c>
      <c r="T4271" s="47">
        <f>MAX(T4270,S4271)</f>
        <v/>
      </c>
      <c r="U4271" s="48">
        <f>S4271-T4271</f>
        <v/>
      </c>
      <c r="V4271" s="47">
        <f>IFERROR(SUMIFS(DATABASE!$M$5:$M$6004,DATABASE!$B$5:$B$6004,B4271,DATABASE!$X$5:$X$6004,1),0)</f>
        <v/>
      </c>
      <c r="W4271" s="31">
        <f>IFERROR(COUNTIFS(DATABASE!$B$5:$B$6004,B4271,DATABASE!$X$5:$X$6004,1),0)</f>
        <v/>
      </c>
      <c r="X4271" s="49">
        <f>--AND(ISNUMBER(B4271),C4271&lt;&gt;"",L4271&lt;&gt;"",M4271&lt;&gt;"")</f>
        <v/>
      </c>
    </row>
    <row r="4272" ht="15" customHeight="1" s="111">
      <c r="A4272" s="50" t="inlineStr">
        <is>
          <t>SEP</t>
        </is>
      </c>
      <c r="B4272" s="51">
        <f>SEP!A273</f>
        <v/>
      </c>
      <c r="C4272" s="52">
        <f>SEP!B273</f>
        <v/>
      </c>
      <c r="D4272" s="52">
        <f>SEP!C273</f>
        <v/>
      </c>
      <c r="E4272" s="52">
        <f>SEP!D273</f>
        <v/>
      </c>
      <c r="F4272" s="52">
        <f>SEP!E273</f>
        <v/>
      </c>
      <c r="G4272" s="52">
        <f>SEP!F273</f>
        <v/>
      </c>
      <c r="H4272" s="52">
        <f>SEP!G273</f>
        <v/>
      </c>
      <c r="I4272" s="53">
        <f>SEP!H273</f>
        <v/>
      </c>
      <c r="J4272" s="53">
        <f>SEP!I273</f>
        <v/>
      </c>
      <c r="K4272" s="52">
        <f>SEP!J273</f>
        <v/>
      </c>
      <c r="L4272" s="52">
        <f>SEP!K273</f>
        <v/>
      </c>
      <c r="M4272" s="54">
        <f>SEP!L273</f>
        <v/>
      </c>
      <c r="N4272" s="52">
        <f>SEP!M273</f>
        <v/>
      </c>
      <c r="O4272" s="52">
        <f>SEP!N273</f>
        <v/>
      </c>
      <c r="P4272" s="52">
        <f>SEP!O273</f>
        <v/>
      </c>
      <c r="Q4272" s="52">
        <f>SEP!P273</f>
        <v/>
      </c>
      <c r="R4272" s="52">
        <f>SEP!Q273</f>
        <v/>
      </c>
      <c r="S4272" s="54">
        <f>S4271+IF(X4272=0,0,M4272)</f>
        <v/>
      </c>
      <c r="T4272" s="55">
        <f>MAX(T4271,S4272)</f>
        <v/>
      </c>
      <c r="U4272" s="56">
        <f>S4272-T4272</f>
        <v/>
      </c>
      <c r="V4272" s="55">
        <f>IFERROR(SUMIFS(DATABASE!$M$5:$M$6004,DATABASE!$B$5:$B$6004,B4272,DATABASE!$X$5:$X$6004,1),0)</f>
        <v/>
      </c>
      <c r="W4272" s="57">
        <f>IFERROR(COUNTIFS(DATABASE!$B$5:$B$6004,B4272,DATABASE!$X$5:$X$6004,1),0)</f>
        <v/>
      </c>
      <c r="X4272" s="58">
        <f>--AND(ISNUMBER(B4272),C4272&lt;&gt;"",L4272&lt;&gt;"",M4272&lt;&gt;"")</f>
        <v/>
      </c>
    </row>
    <row r="4273" ht="15" customHeight="1" s="111">
      <c r="A4273" s="42" t="inlineStr">
        <is>
          <t>SEP</t>
        </is>
      </c>
      <c r="B4273" s="43">
        <f>SEP!A274</f>
        <v/>
      </c>
      <c r="C4273" s="44">
        <f>SEP!B274</f>
        <v/>
      </c>
      <c r="D4273" s="44">
        <f>SEP!C274</f>
        <v/>
      </c>
      <c r="E4273" s="44">
        <f>SEP!D274</f>
        <v/>
      </c>
      <c r="F4273" s="44">
        <f>SEP!E274</f>
        <v/>
      </c>
      <c r="G4273" s="44">
        <f>SEP!F274</f>
        <v/>
      </c>
      <c r="H4273" s="44">
        <f>SEP!G274</f>
        <v/>
      </c>
      <c r="I4273" s="45">
        <f>SEP!H274</f>
        <v/>
      </c>
      <c r="J4273" s="45">
        <f>SEP!I274</f>
        <v/>
      </c>
      <c r="K4273" s="44">
        <f>SEP!J274</f>
        <v/>
      </c>
      <c r="L4273" s="44">
        <f>SEP!K274</f>
        <v/>
      </c>
      <c r="M4273" s="46">
        <f>SEP!L274</f>
        <v/>
      </c>
      <c r="N4273" s="44">
        <f>SEP!M274</f>
        <v/>
      </c>
      <c r="O4273" s="44">
        <f>SEP!N274</f>
        <v/>
      </c>
      <c r="P4273" s="44">
        <f>SEP!O274</f>
        <v/>
      </c>
      <c r="Q4273" s="44">
        <f>SEP!P274</f>
        <v/>
      </c>
      <c r="R4273" s="44">
        <f>SEP!Q274</f>
        <v/>
      </c>
      <c r="S4273" s="46">
        <f>S4272+IF(X4273=0,0,M4273)</f>
        <v/>
      </c>
      <c r="T4273" s="47">
        <f>MAX(T4272,S4273)</f>
        <v/>
      </c>
      <c r="U4273" s="48">
        <f>S4273-T4273</f>
        <v/>
      </c>
      <c r="V4273" s="47">
        <f>IFERROR(SUMIFS(DATABASE!$M$5:$M$6004,DATABASE!$B$5:$B$6004,B4273,DATABASE!$X$5:$X$6004,1),0)</f>
        <v/>
      </c>
      <c r="W4273" s="31">
        <f>IFERROR(COUNTIFS(DATABASE!$B$5:$B$6004,B4273,DATABASE!$X$5:$X$6004,1),0)</f>
        <v/>
      </c>
      <c r="X4273" s="49">
        <f>--AND(ISNUMBER(B4273),C4273&lt;&gt;"",L4273&lt;&gt;"",M4273&lt;&gt;"")</f>
        <v/>
      </c>
    </row>
    <row r="4274" ht="15" customHeight="1" s="111">
      <c r="A4274" s="50" t="inlineStr">
        <is>
          <t>SEP</t>
        </is>
      </c>
      <c r="B4274" s="51">
        <f>SEP!A275</f>
        <v/>
      </c>
      <c r="C4274" s="52">
        <f>SEP!B275</f>
        <v/>
      </c>
      <c r="D4274" s="52">
        <f>SEP!C275</f>
        <v/>
      </c>
      <c r="E4274" s="52">
        <f>SEP!D275</f>
        <v/>
      </c>
      <c r="F4274" s="52">
        <f>SEP!E275</f>
        <v/>
      </c>
      <c r="G4274" s="52">
        <f>SEP!F275</f>
        <v/>
      </c>
      <c r="H4274" s="52">
        <f>SEP!G275</f>
        <v/>
      </c>
      <c r="I4274" s="53">
        <f>SEP!H275</f>
        <v/>
      </c>
      <c r="J4274" s="53">
        <f>SEP!I275</f>
        <v/>
      </c>
      <c r="K4274" s="52">
        <f>SEP!J275</f>
        <v/>
      </c>
      <c r="L4274" s="52">
        <f>SEP!K275</f>
        <v/>
      </c>
      <c r="M4274" s="54">
        <f>SEP!L275</f>
        <v/>
      </c>
      <c r="N4274" s="52">
        <f>SEP!M275</f>
        <v/>
      </c>
      <c r="O4274" s="52">
        <f>SEP!N275</f>
        <v/>
      </c>
      <c r="P4274" s="52">
        <f>SEP!O275</f>
        <v/>
      </c>
      <c r="Q4274" s="52">
        <f>SEP!P275</f>
        <v/>
      </c>
      <c r="R4274" s="52">
        <f>SEP!Q275</f>
        <v/>
      </c>
      <c r="S4274" s="54">
        <f>S4273+IF(X4274=0,0,M4274)</f>
        <v/>
      </c>
      <c r="T4274" s="55">
        <f>MAX(T4273,S4274)</f>
        <v/>
      </c>
      <c r="U4274" s="56">
        <f>S4274-T4274</f>
        <v/>
      </c>
      <c r="V4274" s="55">
        <f>IFERROR(SUMIFS(DATABASE!$M$5:$M$6004,DATABASE!$B$5:$B$6004,B4274,DATABASE!$X$5:$X$6004,1),0)</f>
        <v/>
      </c>
      <c r="W4274" s="57">
        <f>IFERROR(COUNTIFS(DATABASE!$B$5:$B$6004,B4274,DATABASE!$X$5:$X$6004,1),0)</f>
        <v/>
      </c>
      <c r="X4274" s="58">
        <f>--AND(ISNUMBER(B4274),C4274&lt;&gt;"",L4274&lt;&gt;"",M4274&lt;&gt;"")</f>
        <v/>
      </c>
    </row>
    <row r="4275" ht="15" customHeight="1" s="111">
      <c r="A4275" s="42" t="inlineStr">
        <is>
          <t>SEP</t>
        </is>
      </c>
      <c r="B4275" s="43">
        <f>SEP!A276</f>
        <v/>
      </c>
      <c r="C4275" s="44">
        <f>SEP!B276</f>
        <v/>
      </c>
      <c r="D4275" s="44">
        <f>SEP!C276</f>
        <v/>
      </c>
      <c r="E4275" s="44">
        <f>SEP!D276</f>
        <v/>
      </c>
      <c r="F4275" s="44">
        <f>SEP!E276</f>
        <v/>
      </c>
      <c r="G4275" s="44">
        <f>SEP!F276</f>
        <v/>
      </c>
      <c r="H4275" s="44">
        <f>SEP!G276</f>
        <v/>
      </c>
      <c r="I4275" s="45">
        <f>SEP!H276</f>
        <v/>
      </c>
      <c r="J4275" s="45">
        <f>SEP!I276</f>
        <v/>
      </c>
      <c r="K4275" s="44">
        <f>SEP!J276</f>
        <v/>
      </c>
      <c r="L4275" s="44">
        <f>SEP!K276</f>
        <v/>
      </c>
      <c r="M4275" s="46">
        <f>SEP!L276</f>
        <v/>
      </c>
      <c r="N4275" s="44">
        <f>SEP!M276</f>
        <v/>
      </c>
      <c r="O4275" s="44">
        <f>SEP!N276</f>
        <v/>
      </c>
      <c r="P4275" s="44">
        <f>SEP!O276</f>
        <v/>
      </c>
      <c r="Q4275" s="44">
        <f>SEP!P276</f>
        <v/>
      </c>
      <c r="R4275" s="44">
        <f>SEP!Q276</f>
        <v/>
      </c>
      <c r="S4275" s="46">
        <f>S4274+IF(X4275=0,0,M4275)</f>
        <v/>
      </c>
      <c r="T4275" s="47">
        <f>MAX(T4274,S4275)</f>
        <v/>
      </c>
      <c r="U4275" s="48">
        <f>S4275-T4275</f>
        <v/>
      </c>
      <c r="V4275" s="47">
        <f>IFERROR(SUMIFS(DATABASE!$M$5:$M$6004,DATABASE!$B$5:$B$6004,B4275,DATABASE!$X$5:$X$6004,1),0)</f>
        <v/>
      </c>
      <c r="W4275" s="31">
        <f>IFERROR(COUNTIFS(DATABASE!$B$5:$B$6004,B4275,DATABASE!$X$5:$X$6004,1),0)</f>
        <v/>
      </c>
      <c r="X4275" s="49">
        <f>--AND(ISNUMBER(B4275),C4275&lt;&gt;"",L4275&lt;&gt;"",M4275&lt;&gt;"")</f>
        <v/>
      </c>
    </row>
    <row r="4276" ht="15" customHeight="1" s="111">
      <c r="A4276" s="50" t="inlineStr">
        <is>
          <t>SEP</t>
        </is>
      </c>
      <c r="B4276" s="51">
        <f>SEP!A277</f>
        <v/>
      </c>
      <c r="C4276" s="52">
        <f>SEP!B277</f>
        <v/>
      </c>
      <c r="D4276" s="52">
        <f>SEP!C277</f>
        <v/>
      </c>
      <c r="E4276" s="52">
        <f>SEP!D277</f>
        <v/>
      </c>
      <c r="F4276" s="52">
        <f>SEP!E277</f>
        <v/>
      </c>
      <c r="G4276" s="52">
        <f>SEP!F277</f>
        <v/>
      </c>
      <c r="H4276" s="52">
        <f>SEP!G277</f>
        <v/>
      </c>
      <c r="I4276" s="53">
        <f>SEP!H277</f>
        <v/>
      </c>
      <c r="J4276" s="53">
        <f>SEP!I277</f>
        <v/>
      </c>
      <c r="K4276" s="52">
        <f>SEP!J277</f>
        <v/>
      </c>
      <c r="L4276" s="52">
        <f>SEP!K277</f>
        <v/>
      </c>
      <c r="M4276" s="54">
        <f>SEP!L277</f>
        <v/>
      </c>
      <c r="N4276" s="52">
        <f>SEP!M277</f>
        <v/>
      </c>
      <c r="O4276" s="52">
        <f>SEP!N277</f>
        <v/>
      </c>
      <c r="P4276" s="52">
        <f>SEP!O277</f>
        <v/>
      </c>
      <c r="Q4276" s="52">
        <f>SEP!P277</f>
        <v/>
      </c>
      <c r="R4276" s="52">
        <f>SEP!Q277</f>
        <v/>
      </c>
      <c r="S4276" s="54">
        <f>S4275+IF(X4276=0,0,M4276)</f>
        <v/>
      </c>
      <c r="T4276" s="55">
        <f>MAX(T4275,S4276)</f>
        <v/>
      </c>
      <c r="U4276" s="56">
        <f>S4276-T4276</f>
        <v/>
      </c>
      <c r="V4276" s="55">
        <f>IFERROR(SUMIFS(DATABASE!$M$5:$M$6004,DATABASE!$B$5:$B$6004,B4276,DATABASE!$X$5:$X$6004,1),0)</f>
        <v/>
      </c>
      <c r="W4276" s="57">
        <f>IFERROR(COUNTIFS(DATABASE!$B$5:$B$6004,B4276,DATABASE!$X$5:$X$6004,1),0)</f>
        <v/>
      </c>
      <c r="X4276" s="58">
        <f>--AND(ISNUMBER(B4276),C4276&lt;&gt;"",L4276&lt;&gt;"",M4276&lt;&gt;"")</f>
        <v/>
      </c>
    </row>
    <row r="4277" ht="15" customHeight="1" s="111">
      <c r="A4277" s="42" t="inlineStr">
        <is>
          <t>SEP</t>
        </is>
      </c>
      <c r="B4277" s="43">
        <f>SEP!A278</f>
        <v/>
      </c>
      <c r="C4277" s="44">
        <f>SEP!B278</f>
        <v/>
      </c>
      <c r="D4277" s="44">
        <f>SEP!C278</f>
        <v/>
      </c>
      <c r="E4277" s="44">
        <f>SEP!D278</f>
        <v/>
      </c>
      <c r="F4277" s="44">
        <f>SEP!E278</f>
        <v/>
      </c>
      <c r="G4277" s="44">
        <f>SEP!F278</f>
        <v/>
      </c>
      <c r="H4277" s="44">
        <f>SEP!G278</f>
        <v/>
      </c>
      <c r="I4277" s="45">
        <f>SEP!H278</f>
        <v/>
      </c>
      <c r="J4277" s="45">
        <f>SEP!I278</f>
        <v/>
      </c>
      <c r="K4277" s="44">
        <f>SEP!J278</f>
        <v/>
      </c>
      <c r="L4277" s="44">
        <f>SEP!K278</f>
        <v/>
      </c>
      <c r="M4277" s="46">
        <f>SEP!L278</f>
        <v/>
      </c>
      <c r="N4277" s="44">
        <f>SEP!M278</f>
        <v/>
      </c>
      <c r="O4277" s="44">
        <f>SEP!N278</f>
        <v/>
      </c>
      <c r="P4277" s="44">
        <f>SEP!O278</f>
        <v/>
      </c>
      <c r="Q4277" s="44">
        <f>SEP!P278</f>
        <v/>
      </c>
      <c r="R4277" s="44">
        <f>SEP!Q278</f>
        <v/>
      </c>
      <c r="S4277" s="46">
        <f>S4276+IF(X4277=0,0,M4277)</f>
        <v/>
      </c>
      <c r="T4277" s="47">
        <f>MAX(T4276,S4277)</f>
        <v/>
      </c>
      <c r="U4277" s="48">
        <f>S4277-T4277</f>
        <v/>
      </c>
      <c r="V4277" s="47">
        <f>IFERROR(SUMIFS(DATABASE!$M$5:$M$6004,DATABASE!$B$5:$B$6004,B4277,DATABASE!$X$5:$X$6004,1),0)</f>
        <v/>
      </c>
      <c r="W4277" s="31">
        <f>IFERROR(COUNTIFS(DATABASE!$B$5:$B$6004,B4277,DATABASE!$X$5:$X$6004,1),0)</f>
        <v/>
      </c>
      <c r="X4277" s="49">
        <f>--AND(ISNUMBER(B4277),C4277&lt;&gt;"",L4277&lt;&gt;"",M4277&lt;&gt;"")</f>
        <v/>
      </c>
    </row>
    <row r="4278" ht="15" customHeight="1" s="111">
      <c r="A4278" s="50" t="inlineStr">
        <is>
          <t>SEP</t>
        </is>
      </c>
      <c r="B4278" s="51">
        <f>SEP!A279</f>
        <v/>
      </c>
      <c r="C4278" s="52">
        <f>SEP!B279</f>
        <v/>
      </c>
      <c r="D4278" s="52">
        <f>SEP!C279</f>
        <v/>
      </c>
      <c r="E4278" s="52">
        <f>SEP!D279</f>
        <v/>
      </c>
      <c r="F4278" s="52">
        <f>SEP!E279</f>
        <v/>
      </c>
      <c r="G4278" s="52">
        <f>SEP!F279</f>
        <v/>
      </c>
      <c r="H4278" s="52">
        <f>SEP!G279</f>
        <v/>
      </c>
      <c r="I4278" s="53">
        <f>SEP!H279</f>
        <v/>
      </c>
      <c r="J4278" s="53">
        <f>SEP!I279</f>
        <v/>
      </c>
      <c r="K4278" s="52">
        <f>SEP!J279</f>
        <v/>
      </c>
      <c r="L4278" s="52">
        <f>SEP!K279</f>
        <v/>
      </c>
      <c r="M4278" s="54">
        <f>SEP!L279</f>
        <v/>
      </c>
      <c r="N4278" s="52">
        <f>SEP!M279</f>
        <v/>
      </c>
      <c r="O4278" s="52">
        <f>SEP!N279</f>
        <v/>
      </c>
      <c r="P4278" s="52">
        <f>SEP!O279</f>
        <v/>
      </c>
      <c r="Q4278" s="52">
        <f>SEP!P279</f>
        <v/>
      </c>
      <c r="R4278" s="52">
        <f>SEP!Q279</f>
        <v/>
      </c>
      <c r="S4278" s="54">
        <f>S4277+IF(X4278=0,0,M4278)</f>
        <v/>
      </c>
      <c r="T4278" s="55">
        <f>MAX(T4277,S4278)</f>
        <v/>
      </c>
      <c r="U4278" s="56">
        <f>S4278-T4278</f>
        <v/>
      </c>
      <c r="V4278" s="55">
        <f>IFERROR(SUMIFS(DATABASE!$M$5:$M$6004,DATABASE!$B$5:$B$6004,B4278,DATABASE!$X$5:$X$6004,1),0)</f>
        <v/>
      </c>
      <c r="W4278" s="57">
        <f>IFERROR(COUNTIFS(DATABASE!$B$5:$B$6004,B4278,DATABASE!$X$5:$X$6004,1),0)</f>
        <v/>
      </c>
      <c r="X4278" s="58">
        <f>--AND(ISNUMBER(B4278),C4278&lt;&gt;"",L4278&lt;&gt;"",M4278&lt;&gt;"")</f>
        <v/>
      </c>
    </row>
    <row r="4279" ht="15" customHeight="1" s="111">
      <c r="A4279" s="42" t="inlineStr">
        <is>
          <t>SEP</t>
        </is>
      </c>
      <c r="B4279" s="43">
        <f>SEP!A280</f>
        <v/>
      </c>
      <c r="C4279" s="44">
        <f>SEP!B280</f>
        <v/>
      </c>
      <c r="D4279" s="44">
        <f>SEP!C280</f>
        <v/>
      </c>
      <c r="E4279" s="44">
        <f>SEP!D280</f>
        <v/>
      </c>
      <c r="F4279" s="44">
        <f>SEP!E280</f>
        <v/>
      </c>
      <c r="G4279" s="44">
        <f>SEP!F280</f>
        <v/>
      </c>
      <c r="H4279" s="44">
        <f>SEP!G280</f>
        <v/>
      </c>
      <c r="I4279" s="45">
        <f>SEP!H280</f>
        <v/>
      </c>
      <c r="J4279" s="45">
        <f>SEP!I280</f>
        <v/>
      </c>
      <c r="K4279" s="44">
        <f>SEP!J280</f>
        <v/>
      </c>
      <c r="L4279" s="44">
        <f>SEP!K280</f>
        <v/>
      </c>
      <c r="M4279" s="46">
        <f>SEP!L280</f>
        <v/>
      </c>
      <c r="N4279" s="44">
        <f>SEP!M280</f>
        <v/>
      </c>
      <c r="O4279" s="44">
        <f>SEP!N280</f>
        <v/>
      </c>
      <c r="P4279" s="44">
        <f>SEP!O280</f>
        <v/>
      </c>
      <c r="Q4279" s="44">
        <f>SEP!P280</f>
        <v/>
      </c>
      <c r="R4279" s="44">
        <f>SEP!Q280</f>
        <v/>
      </c>
      <c r="S4279" s="46">
        <f>S4278+IF(X4279=0,0,M4279)</f>
        <v/>
      </c>
      <c r="T4279" s="47">
        <f>MAX(T4278,S4279)</f>
        <v/>
      </c>
      <c r="U4279" s="48">
        <f>S4279-T4279</f>
        <v/>
      </c>
      <c r="V4279" s="47">
        <f>IFERROR(SUMIFS(DATABASE!$M$5:$M$6004,DATABASE!$B$5:$B$6004,B4279,DATABASE!$X$5:$X$6004,1),0)</f>
        <v/>
      </c>
      <c r="W4279" s="31">
        <f>IFERROR(COUNTIFS(DATABASE!$B$5:$B$6004,B4279,DATABASE!$X$5:$X$6004,1),0)</f>
        <v/>
      </c>
      <c r="X4279" s="49">
        <f>--AND(ISNUMBER(B4279),C4279&lt;&gt;"",L4279&lt;&gt;"",M4279&lt;&gt;"")</f>
        <v/>
      </c>
    </row>
    <row r="4280" ht="15" customHeight="1" s="111">
      <c r="A4280" s="50" t="inlineStr">
        <is>
          <t>SEP</t>
        </is>
      </c>
      <c r="B4280" s="51">
        <f>SEP!A281</f>
        <v/>
      </c>
      <c r="C4280" s="52">
        <f>SEP!B281</f>
        <v/>
      </c>
      <c r="D4280" s="52">
        <f>SEP!C281</f>
        <v/>
      </c>
      <c r="E4280" s="52">
        <f>SEP!D281</f>
        <v/>
      </c>
      <c r="F4280" s="52">
        <f>SEP!E281</f>
        <v/>
      </c>
      <c r="G4280" s="52">
        <f>SEP!F281</f>
        <v/>
      </c>
      <c r="H4280" s="52">
        <f>SEP!G281</f>
        <v/>
      </c>
      <c r="I4280" s="53">
        <f>SEP!H281</f>
        <v/>
      </c>
      <c r="J4280" s="53">
        <f>SEP!I281</f>
        <v/>
      </c>
      <c r="K4280" s="52">
        <f>SEP!J281</f>
        <v/>
      </c>
      <c r="L4280" s="52">
        <f>SEP!K281</f>
        <v/>
      </c>
      <c r="M4280" s="54">
        <f>SEP!L281</f>
        <v/>
      </c>
      <c r="N4280" s="52">
        <f>SEP!M281</f>
        <v/>
      </c>
      <c r="O4280" s="52">
        <f>SEP!N281</f>
        <v/>
      </c>
      <c r="P4280" s="52">
        <f>SEP!O281</f>
        <v/>
      </c>
      <c r="Q4280" s="52">
        <f>SEP!P281</f>
        <v/>
      </c>
      <c r="R4280" s="52">
        <f>SEP!Q281</f>
        <v/>
      </c>
      <c r="S4280" s="54">
        <f>S4279+IF(X4280=0,0,M4280)</f>
        <v/>
      </c>
      <c r="T4280" s="55">
        <f>MAX(T4279,S4280)</f>
        <v/>
      </c>
      <c r="U4280" s="56">
        <f>S4280-T4280</f>
        <v/>
      </c>
      <c r="V4280" s="55">
        <f>IFERROR(SUMIFS(DATABASE!$M$5:$M$6004,DATABASE!$B$5:$B$6004,B4280,DATABASE!$X$5:$X$6004,1),0)</f>
        <v/>
      </c>
      <c r="W4280" s="57">
        <f>IFERROR(COUNTIFS(DATABASE!$B$5:$B$6004,B4280,DATABASE!$X$5:$X$6004,1),0)</f>
        <v/>
      </c>
      <c r="X4280" s="58">
        <f>--AND(ISNUMBER(B4280),C4280&lt;&gt;"",L4280&lt;&gt;"",M4280&lt;&gt;"")</f>
        <v/>
      </c>
    </row>
    <row r="4281" ht="15" customHeight="1" s="111">
      <c r="A4281" s="42" t="inlineStr">
        <is>
          <t>SEP</t>
        </is>
      </c>
      <c r="B4281" s="43">
        <f>SEP!A282</f>
        <v/>
      </c>
      <c r="C4281" s="44">
        <f>SEP!B282</f>
        <v/>
      </c>
      <c r="D4281" s="44">
        <f>SEP!C282</f>
        <v/>
      </c>
      <c r="E4281" s="44">
        <f>SEP!D282</f>
        <v/>
      </c>
      <c r="F4281" s="44">
        <f>SEP!E282</f>
        <v/>
      </c>
      <c r="G4281" s="44">
        <f>SEP!F282</f>
        <v/>
      </c>
      <c r="H4281" s="44">
        <f>SEP!G282</f>
        <v/>
      </c>
      <c r="I4281" s="45">
        <f>SEP!H282</f>
        <v/>
      </c>
      <c r="J4281" s="45">
        <f>SEP!I282</f>
        <v/>
      </c>
      <c r="K4281" s="44">
        <f>SEP!J282</f>
        <v/>
      </c>
      <c r="L4281" s="44">
        <f>SEP!K282</f>
        <v/>
      </c>
      <c r="M4281" s="46">
        <f>SEP!L282</f>
        <v/>
      </c>
      <c r="N4281" s="44">
        <f>SEP!M282</f>
        <v/>
      </c>
      <c r="O4281" s="44">
        <f>SEP!N282</f>
        <v/>
      </c>
      <c r="P4281" s="44">
        <f>SEP!O282</f>
        <v/>
      </c>
      <c r="Q4281" s="44">
        <f>SEP!P282</f>
        <v/>
      </c>
      <c r="R4281" s="44">
        <f>SEP!Q282</f>
        <v/>
      </c>
      <c r="S4281" s="46">
        <f>S4280+IF(X4281=0,0,M4281)</f>
        <v/>
      </c>
      <c r="T4281" s="47">
        <f>MAX(T4280,S4281)</f>
        <v/>
      </c>
      <c r="U4281" s="48">
        <f>S4281-T4281</f>
        <v/>
      </c>
      <c r="V4281" s="47">
        <f>IFERROR(SUMIFS(DATABASE!$M$5:$M$6004,DATABASE!$B$5:$B$6004,B4281,DATABASE!$X$5:$X$6004,1),0)</f>
        <v/>
      </c>
      <c r="W4281" s="31">
        <f>IFERROR(COUNTIFS(DATABASE!$B$5:$B$6004,B4281,DATABASE!$X$5:$X$6004,1),0)</f>
        <v/>
      </c>
      <c r="X4281" s="49">
        <f>--AND(ISNUMBER(B4281),C4281&lt;&gt;"",L4281&lt;&gt;"",M4281&lt;&gt;"")</f>
        <v/>
      </c>
    </row>
    <row r="4282" ht="15" customHeight="1" s="111">
      <c r="A4282" s="50" t="inlineStr">
        <is>
          <t>SEP</t>
        </is>
      </c>
      <c r="B4282" s="51">
        <f>SEP!A283</f>
        <v/>
      </c>
      <c r="C4282" s="52">
        <f>SEP!B283</f>
        <v/>
      </c>
      <c r="D4282" s="52">
        <f>SEP!C283</f>
        <v/>
      </c>
      <c r="E4282" s="52">
        <f>SEP!D283</f>
        <v/>
      </c>
      <c r="F4282" s="52">
        <f>SEP!E283</f>
        <v/>
      </c>
      <c r="G4282" s="52">
        <f>SEP!F283</f>
        <v/>
      </c>
      <c r="H4282" s="52">
        <f>SEP!G283</f>
        <v/>
      </c>
      <c r="I4282" s="53">
        <f>SEP!H283</f>
        <v/>
      </c>
      <c r="J4282" s="53">
        <f>SEP!I283</f>
        <v/>
      </c>
      <c r="K4282" s="52">
        <f>SEP!J283</f>
        <v/>
      </c>
      <c r="L4282" s="52">
        <f>SEP!K283</f>
        <v/>
      </c>
      <c r="M4282" s="54">
        <f>SEP!L283</f>
        <v/>
      </c>
      <c r="N4282" s="52">
        <f>SEP!M283</f>
        <v/>
      </c>
      <c r="O4282" s="52">
        <f>SEP!N283</f>
        <v/>
      </c>
      <c r="P4282" s="52">
        <f>SEP!O283</f>
        <v/>
      </c>
      <c r="Q4282" s="52">
        <f>SEP!P283</f>
        <v/>
      </c>
      <c r="R4282" s="52">
        <f>SEP!Q283</f>
        <v/>
      </c>
      <c r="S4282" s="54">
        <f>S4281+IF(X4282=0,0,M4282)</f>
        <v/>
      </c>
      <c r="T4282" s="55">
        <f>MAX(T4281,S4282)</f>
        <v/>
      </c>
      <c r="U4282" s="56">
        <f>S4282-T4282</f>
        <v/>
      </c>
      <c r="V4282" s="55">
        <f>IFERROR(SUMIFS(DATABASE!$M$5:$M$6004,DATABASE!$B$5:$B$6004,B4282,DATABASE!$X$5:$X$6004,1),0)</f>
        <v/>
      </c>
      <c r="W4282" s="57">
        <f>IFERROR(COUNTIFS(DATABASE!$B$5:$B$6004,B4282,DATABASE!$X$5:$X$6004,1),0)</f>
        <v/>
      </c>
      <c r="X4282" s="58">
        <f>--AND(ISNUMBER(B4282),C4282&lt;&gt;"",L4282&lt;&gt;"",M4282&lt;&gt;"")</f>
        <v/>
      </c>
    </row>
    <row r="4283" ht="15" customHeight="1" s="111">
      <c r="A4283" s="42" t="inlineStr">
        <is>
          <t>SEP</t>
        </is>
      </c>
      <c r="B4283" s="43">
        <f>SEP!A284</f>
        <v/>
      </c>
      <c r="C4283" s="44">
        <f>SEP!B284</f>
        <v/>
      </c>
      <c r="D4283" s="44">
        <f>SEP!C284</f>
        <v/>
      </c>
      <c r="E4283" s="44">
        <f>SEP!D284</f>
        <v/>
      </c>
      <c r="F4283" s="44">
        <f>SEP!E284</f>
        <v/>
      </c>
      <c r="G4283" s="44">
        <f>SEP!F284</f>
        <v/>
      </c>
      <c r="H4283" s="44">
        <f>SEP!G284</f>
        <v/>
      </c>
      <c r="I4283" s="45">
        <f>SEP!H284</f>
        <v/>
      </c>
      <c r="J4283" s="45">
        <f>SEP!I284</f>
        <v/>
      </c>
      <c r="K4283" s="44">
        <f>SEP!J284</f>
        <v/>
      </c>
      <c r="L4283" s="44">
        <f>SEP!K284</f>
        <v/>
      </c>
      <c r="M4283" s="46">
        <f>SEP!L284</f>
        <v/>
      </c>
      <c r="N4283" s="44">
        <f>SEP!M284</f>
        <v/>
      </c>
      <c r="O4283" s="44">
        <f>SEP!N284</f>
        <v/>
      </c>
      <c r="P4283" s="44">
        <f>SEP!O284</f>
        <v/>
      </c>
      <c r="Q4283" s="44">
        <f>SEP!P284</f>
        <v/>
      </c>
      <c r="R4283" s="44">
        <f>SEP!Q284</f>
        <v/>
      </c>
      <c r="S4283" s="46">
        <f>S4282+IF(X4283=0,0,M4283)</f>
        <v/>
      </c>
      <c r="T4283" s="47">
        <f>MAX(T4282,S4283)</f>
        <v/>
      </c>
      <c r="U4283" s="48">
        <f>S4283-T4283</f>
        <v/>
      </c>
      <c r="V4283" s="47">
        <f>IFERROR(SUMIFS(DATABASE!$M$5:$M$6004,DATABASE!$B$5:$B$6004,B4283,DATABASE!$X$5:$X$6004,1),0)</f>
        <v/>
      </c>
      <c r="W4283" s="31">
        <f>IFERROR(COUNTIFS(DATABASE!$B$5:$B$6004,B4283,DATABASE!$X$5:$X$6004,1),0)</f>
        <v/>
      </c>
      <c r="X4283" s="49">
        <f>--AND(ISNUMBER(B4283),C4283&lt;&gt;"",L4283&lt;&gt;"",M4283&lt;&gt;"")</f>
        <v/>
      </c>
    </row>
    <row r="4284" ht="15" customHeight="1" s="111">
      <c r="A4284" s="50" t="inlineStr">
        <is>
          <t>SEP</t>
        </is>
      </c>
      <c r="B4284" s="51">
        <f>SEP!A285</f>
        <v/>
      </c>
      <c r="C4284" s="52">
        <f>SEP!B285</f>
        <v/>
      </c>
      <c r="D4284" s="52">
        <f>SEP!C285</f>
        <v/>
      </c>
      <c r="E4284" s="52">
        <f>SEP!D285</f>
        <v/>
      </c>
      <c r="F4284" s="52">
        <f>SEP!E285</f>
        <v/>
      </c>
      <c r="G4284" s="52">
        <f>SEP!F285</f>
        <v/>
      </c>
      <c r="H4284" s="52">
        <f>SEP!G285</f>
        <v/>
      </c>
      <c r="I4284" s="53">
        <f>SEP!H285</f>
        <v/>
      </c>
      <c r="J4284" s="53">
        <f>SEP!I285</f>
        <v/>
      </c>
      <c r="K4284" s="52">
        <f>SEP!J285</f>
        <v/>
      </c>
      <c r="L4284" s="52">
        <f>SEP!K285</f>
        <v/>
      </c>
      <c r="M4284" s="54">
        <f>SEP!L285</f>
        <v/>
      </c>
      <c r="N4284" s="52">
        <f>SEP!M285</f>
        <v/>
      </c>
      <c r="O4284" s="52">
        <f>SEP!N285</f>
        <v/>
      </c>
      <c r="P4284" s="52">
        <f>SEP!O285</f>
        <v/>
      </c>
      <c r="Q4284" s="52">
        <f>SEP!P285</f>
        <v/>
      </c>
      <c r="R4284" s="52">
        <f>SEP!Q285</f>
        <v/>
      </c>
      <c r="S4284" s="54">
        <f>S4283+IF(X4284=0,0,M4284)</f>
        <v/>
      </c>
      <c r="T4284" s="55">
        <f>MAX(T4283,S4284)</f>
        <v/>
      </c>
      <c r="U4284" s="56">
        <f>S4284-T4284</f>
        <v/>
      </c>
      <c r="V4284" s="55">
        <f>IFERROR(SUMIFS(DATABASE!$M$5:$M$6004,DATABASE!$B$5:$B$6004,B4284,DATABASE!$X$5:$X$6004,1),0)</f>
        <v/>
      </c>
      <c r="W4284" s="57">
        <f>IFERROR(COUNTIFS(DATABASE!$B$5:$B$6004,B4284,DATABASE!$X$5:$X$6004,1),0)</f>
        <v/>
      </c>
      <c r="X4284" s="58">
        <f>--AND(ISNUMBER(B4284),C4284&lt;&gt;"",L4284&lt;&gt;"",M4284&lt;&gt;"")</f>
        <v/>
      </c>
    </row>
    <row r="4285" ht="15" customHeight="1" s="111">
      <c r="A4285" s="42" t="inlineStr">
        <is>
          <t>SEP</t>
        </is>
      </c>
      <c r="B4285" s="43">
        <f>SEP!A286</f>
        <v/>
      </c>
      <c r="C4285" s="44">
        <f>SEP!B286</f>
        <v/>
      </c>
      <c r="D4285" s="44">
        <f>SEP!C286</f>
        <v/>
      </c>
      <c r="E4285" s="44">
        <f>SEP!D286</f>
        <v/>
      </c>
      <c r="F4285" s="44">
        <f>SEP!E286</f>
        <v/>
      </c>
      <c r="G4285" s="44">
        <f>SEP!F286</f>
        <v/>
      </c>
      <c r="H4285" s="44">
        <f>SEP!G286</f>
        <v/>
      </c>
      <c r="I4285" s="45">
        <f>SEP!H286</f>
        <v/>
      </c>
      <c r="J4285" s="45">
        <f>SEP!I286</f>
        <v/>
      </c>
      <c r="K4285" s="44">
        <f>SEP!J286</f>
        <v/>
      </c>
      <c r="L4285" s="44">
        <f>SEP!K286</f>
        <v/>
      </c>
      <c r="M4285" s="46">
        <f>SEP!L286</f>
        <v/>
      </c>
      <c r="N4285" s="44">
        <f>SEP!M286</f>
        <v/>
      </c>
      <c r="O4285" s="44">
        <f>SEP!N286</f>
        <v/>
      </c>
      <c r="P4285" s="44">
        <f>SEP!O286</f>
        <v/>
      </c>
      <c r="Q4285" s="44">
        <f>SEP!P286</f>
        <v/>
      </c>
      <c r="R4285" s="44">
        <f>SEP!Q286</f>
        <v/>
      </c>
      <c r="S4285" s="46">
        <f>S4284+IF(X4285=0,0,M4285)</f>
        <v/>
      </c>
      <c r="T4285" s="47">
        <f>MAX(T4284,S4285)</f>
        <v/>
      </c>
      <c r="U4285" s="48">
        <f>S4285-T4285</f>
        <v/>
      </c>
      <c r="V4285" s="47">
        <f>IFERROR(SUMIFS(DATABASE!$M$5:$M$6004,DATABASE!$B$5:$B$6004,B4285,DATABASE!$X$5:$X$6004,1),0)</f>
        <v/>
      </c>
      <c r="W4285" s="31">
        <f>IFERROR(COUNTIFS(DATABASE!$B$5:$B$6004,B4285,DATABASE!$X$5:$X$6004,1),0)</f>
        <v/>
      </c>
      <c r="X4285" s="49">
        <f>--AND(ISNUMBER(B4285),C4285&lt;&gt;"",L4285&lt;&gt;"",M4285&lt;&gt;"")</f>
        <v/>
      </c>
    </row>
    <row r="4286" ht="15" customHeight="1" s="111">
      <c r="A4286" s="50" t="inlineStr">
        <is>
          <t>SEP</t>
        </is>
      </c>
      <c r="B4286" s="51">
        <f>SEP!A287</f>
        <v/>
      </c>
      <c r="C4286" s="52">
        <f>SEP!B287</f>
        <v/>
      </c>
      <c r="D4286" s="52">
        <f>SEP!C287</f>
        <v/>
      </c>
      <c r="E4286" s="52">
        <f>SEP!D287</f>
        <v/>
      </c>
      <c r="F4286" s="52">
        <f>SEP!E287</f>
        <v/>
      </c>
      <c r="G4286" s="52">
        <f>SEP!F287</f>
        <v/>
      </c>
      <c r="H4286" s="52">
        <f>SEP!G287</f>
        <v/>
      </c>
      <c r="I4286" s="53">
        <f>SEP!H287</f>
        <v/>
      </c>
      <c r="J4286" s="53">
        <f>SEP!I287</f>
        <v/>
      </c>
      <c r="K4286" s="52">
        <f>SEP!J287</f>
        <v/>
      </c>
      <c r="L4286" s="52">
        <f>SEP!K287</f>
        <v/>
      </c>
      <c r="M4286" s="54">
        <f>SEP!L287</f>
        <v/>
      </c>
      <c r="N4286" s="52">
        <f>SEP!M287</f>
        <v/>
      </c>
      <c r="O4286" s="52">
        <f>SEP!N287</f>
        <v/>
      </c>
      <c r="P4286" s="52">
        <f>SEP!O287</f>
        <v/>
      </c>
      <c r="Q4286" s="52">
        <f>SEP!P287</f>
        <v/>
      </c>
      <c r="R4286" s="52">
        <f>SEP!Q287</f>
        <v/>
      </c>
      <c r="S4286" s="54">
        <f>S4285+IF(X4286=0,0,M4286)</f>
        <v/>
      </c>
      <c r="T4286" s="55">
        <f>MAX(T4285,S4286)</f>
        <v/>
      </c>
      <c r="U4286" s="56">
        <f>S4286-T4286</f>
        <v/>
      </c>
      <c r="V4286" s="55">
        <f>IFERROR(SUMIFS(DATABASE!$M$5:$M$6004,DATABASE!$B$5:$B$6004,B4286,DATABASE!$X$5:$X$6004,1),0)</f>
        <v/>
      </c>
      <c r="W4286" s="57">
        <f>IFERROR(COUNTIFS(DATABASE!$B$5:$B$6004,B4286,DATABASE!$X$5:$X$6004,1),0)</f>
        <v/>
      </c>
      <c r="X4286" s="58">
        <f>--AND(ISNUMBER(B4286),C4286&lt;&gt;"",L4286&lt;&gt;"",M4286&lt;&gt;"")</f>
        <v/>
      </c>
    </row>
    <row r="4287" ht="15" customHeight="1" s="111">
      <c r="A4287" s="42" t="inlineStr">
        <is>
          <t>SEP</t>
        </is>
      </c>
      <c r="B4287" s="43">
        <f>SEP!A288</f>
        <v/>
      </c>
      <c r="C4287" s="44">
        <f>SEP!B288</f>
        <v/>
      </c>
      <c r="D4287" s="44">
        <f>SEP!C288</f>
        <v/>
      </c>
      <c r="E4287" s="44">
        <f>SEP!D288</f>
        <v/>
      </c>
      <c r="F4287" s="44">
        <f>SEP!E288</f>
        <v/>
      </c>
      <c r="G4287" s="44">
        <f>SEP!F288</f>
        <v/>
      </c>
      <c r="H4287" s="44">
        <f>SEP!G288</f>
        <v/>
      </c>
      <c r="I4287" s="45">
        <f>SEP!H288</f>
        <v/>
      </c>
      <c r="J4287" s="45">
        <f>SEP!I288</f>
        <v/>
      </c>
      <c r="K4287" s="44">
        <f>SEP!J288</f>
        <v/>
      </c>
      <c r="L4287" s="44">
        <f>SEP!K288</f>
        <v/>
      </c>
      <c r="M4287" s="46">
        <f>SEP!L288</f>
        <v/>
      </c>
      <c r="N4287" s="44">
        <f>SEP!M288</f>
        <v/>
      </c>
      <c r="O4287" s="44">
        <f>SEP!N288</f>
        <v/>
      </c>
      <c r="P4287" s="44">
        <f>SEP!O288</f>
        <v/>
      </c>
      <c r="Q4287" s="44">
        <f>SEP!P288</f>
        <v/>
      </c>
      <c r="R4287" s="44">
        <f>SEP!Q288</f>
        <v/>
      </c>
      <c r="S4287" s="46">
        <f>S4286+IF(X4287=0,0,M4287)</f>
        <v/>
      </c>
      <c r="T4287" s="47">
        <f>MAX(T4286,S4287)</f>
        <v/>
      </c>
      <c r="U4287" s="48">
        <f>S4287-T4287</f>
        <v/>
      </c>
      <c r="V4287" s="47">
        <f>IFERROR(SUMIFS(DATABASE!$M$5:$M$6004,DATABASE!$B$5:$B$6004,B4287,DATABASE!$X$5:$X$6004,1),0)</f>
        <v/>
      </c>
      <c r="W4287" s="31">
        <f>IFERROR(COUNTIFS(DATABASE!$B$5:$B$6004,B4287,DATABASE!$X$5:$X$6004,1),0)</f>
        <v/>
      </c>
      <c r="X4287" s="49">
        <f>--AND(ISNUMBER(B4287),C4287&lt;&gt;"",L4287&lt;&gt;"",M4287&lt;&gt;"")</f>
        <v/>
      </c>
    </row>
    <row r="4288" ht="15" customHeight="1" s="111">
      <c r="A4288" s="50" t="inlineStr">
        <is>
          <t>SEP</t>
        </is>
      </c>
      <c r="B4288" s="51">
        <f>SEP!A289</f>
        <v/>
      </c>
      <c r="C4288" s="52">
        <f>SEP!B289</f>
        <v/>
      </c>
      <c r="D4288" s="52">
        <f>SEP!C289</f>
        <v/>
      </c>
      <c r="E4288" s="52">
        <f>SEP!D289</f>
        <v/>
      </c>
      <c r="F4288" s="52">
        <f>SEP!E289</f>
        <v/>
      </c>
      <c r="G4288" s="52">
        <f>SEP!F289</f>
        <v/>
      </c>
      <c r="H4288" s="52">
        <f>SEP!G289</f>
        <v/>
      </c>
      <c r="I4288" s="53">
        <f>SEP!H289</f>
        <v/>
      </c>
      <c r="J4288" s="53">
        <f>SEP!I289</f>
        <v/>
      </c>
      <c r="K4288" s="52">
        <f>SEP!J289</f>
        <v/>
      </c>
      <c r="L4288" s="52">
        <f>SEP!K289</f>
        <v/>
      </c>
      <c r="M4288" s="54">
        <f>SEP!L289</f>
        <v/>
      </c>
      <c r="N4288" s="52">
        <f>SEP!M289</f>
        <v/>
      </c>
      <c r="O4288" s="52">
        <f>SEP!N289</f>
        <v/>
      </c>
      <c r="P4288" s="52">
        <f>SEP!O289</f>
        <v/>
      </c>
      <c r="Q4288" s="52">
        <f>SEP!P289</f>
        <v/>
      </c>
      <c r="R4288" s="52">
        <f>SEP!Q289</f>
        <v/>
      </c>
      <c r="S4288" s="54">
        <f>S4287+IF(X4288=0,0,M4288)</f>
        <v/>
      </c>
      <c r="T4288" s="55">
        <f>MAX(T4287,S4288)</f>
        <v/>
      </c>
      <c r="U4288" s="56">
        <f>S4288-T4288</f>
        <v/>
      </c>
      <c r="V4288" s="55">
        <f>IFERROR(SUMIFS(DATABASE!$M$5:$M$6004,DATABASE!$B$5:$B$6004,B4288,DATABASE!$X$5:$X$6004,1),0)</f>
        <v/>
      </c>
      <c r="W4288" s="57">
        <f>IFERROR(COUNTIFS(DATABASE!$B$5:$B$6004,B4288,DATABASE!$X$5:$X$6004,1),0)</f>
        <v/>
      </c>
      <c r="X4288" s="58">
        <f>--AND(ISNUMBER(B4288),C4288&lt;&gt;"",L4288&lt;&gt;"",M4288&lt;&gt;"")</f>
        <v/>
      </c>
    </row>
    <row r="4289" ht="15" customHeight="1" s="111">
      <c r="A4289" s="42" t="inlineStr">
        <is>
          <t>SEP</t>
        </is>
      </c>
      <c r="B4289" s="43">
        <f>SEP!A290</f>
        <v/>
      </c>
      <c r="C4289" s="44">
        <f>SEP!B290</f>
        <v/>
      </c>
      <c r="D4289" s="44">
        <f>SEP!C290</f>
        <v/>
      </c>
      <c r="E4289" s="44">
        <f>SEP!D290</f>
        <v/>
      </c>
      <c r="F4289" s="44">
        <f>SEP!E290</f>
        <v/>
      </c>
      <c r="G4289" s="44">
        <f>SEP!F290</f>
        <v/>
      </c>
      <c r="H4289" s="44">
        <f>SEP!G290</f>
        <v/>
      </c>
      <c r="I4289" s="45">
        <f>SEP!H290</f>
        <v/>
      </c>
      <c r="J4289" s="45">
        <f>SEP!I290</f>
        <v/>
      </c>
      <c r="K4289" s="44">
        <f>SEP!J290</f>
        <v/>
      </c>
      <c r="L4289" s="44">
        <f>SEP!K290</f>
        <v/>
      </c>
      <c r="M4289" s="46">
        <f>SEP!L290</f>
        <v/>
      </c>
      <c r="N4289" s="44">
        <f>SEP!M290</f>
        <v/>
      </c>
      <c r="O4289" s="44">
        <f>SEP!N290</f>
        <v/>
      </c>
      <c r="P4289" s="44">
        <f>SEP!O290</f>
        <v/>
      </c>
      <c r="Q4289" s="44">
        <f>SEP!P290</f>
        <v/>
      </c>
      <c r="R4289" s="44">
        <f>SEP!Q290</f>
        <v/>
      </c>
      <c r="S4289" s="46">
        <f>S4288+IF(X4289=0,0,M4289)</f>
        <v/>
      </c>
      <c r="T4289" s="47">
        <f>MAX(T4288,S4289)</f>
        <v/>
      </c>
      <c r="U4289" s="48">
        <f>S4289-T4289</f>
        <v/>
      </c>
      <c r="V4289" s="47">
        <f>IFERROR(SUMIFS(DATABASE!$M$5:$M$6004,DATABASE!$B$5:$B$6004,B4289,DATABASE!$X$5:$X$6004,1),0)</f>
        <v/>
      </c>
      <c r="W4289" s="31">
        <f>IFERROR(COUNTIFS(DATABASE!$B$5:$B$6004,B4289,DATABASE!$X$5:$X$6004,1),0)</f>
        <v/>
      </c>
      <c r="X4289" s="49">
        <f>--AND(ISNUMBER(B4289),C4289&lt;&gt;"",L4289&lt;&gt;"",M4289&lt;&gt;"")</f>
        <v/>
      </c>
    </row>
    <row r="4290" ht="15" customHeight="1" s="111">
      <c r="A4290" s="50" t="inlineStr">
        <is>
          <t>SEP</t>
        </is>
      </c>
      <c r="B4290" s="51">
        <f>SEP!A291</f>
        <v/>
      </c>
      <c r="C4290" s="52">
        <f>SEP!B291</f>
        <v/>
      </c>
      <c r="D4290" s="52">
        <f>SEP!C291</f>
        <v/>
      </c>
      <c r="E4290" s="52">
        <f>SEP!D291</f>
        <v/>
      </c>
      <c r="F4290" s="52">
        <f>SEP!E291</f>
        <v/>
      </c>
      <c r="G4290" s="52">
        <f>SEP!F291</f>
        <v/>
      </c>
      <c r="H4290" s="52">
        <f>SEP!G291</f>
        <v/>
      </c>
      <c r="I4290" s="53">
        <f>SEP!H291</f>
        <v/>
      </c>
      <c r="J4290" s="53">
        <f>SEP!I291</f>
        <v/>
      </c>
      <c r="K4290" s="52">
        <f>SEP!J291</f>
        <v/>
      </c>
      <c r="L4290" s="52">
        <f>SEP!K291</f>
        <v/>
      </c>
      <c r="M4290" s="54">
        <f>SEP!L291</f>
        <v/>
      </c>
      <c r="N4290" s="52">
        <f>SEP!M291</f>
        <v/>
      </c>
      <c r="O4290" s="52">
        <f>SEP!N291</f>
        <v/>
      </c>
      <c r="P4290" s="52">
        <f>SEP!O291</f>
        <v/>
      </c>
      <c r="Q4290" s="52">
        <f>SEP!P291</f>
        <v/>
      </c>
      <c r="R4290" s="52">
        <f>SEP!Q291</f>
        <v/>
      </c>
      <c r="S4290" s="54">
        <f>S4289+IF(X4290=0,0,M4290)</f>
        <v/>
      </c>
      <c r="T4290" s="55">
        <f>MAX(T4289,S4290)</f>
        <v/>
      </c>
      <c r="U4290" s="56">
        <f>S4290-T4290</f>
        <v/>
      </c>
      <c r="V4290" s="55">
        <f>IFERROR(SUMIFS(DATABASE!$M$5:$M$6004,DATABASE!$B$5:$B$6004,B4290,DATABASE!$X$5:$X$6004,1),0)</f>
        <v/>
      </c>
      <c r="W4290" s="57">
        <f>IFERROR(COUNTIFS(DATABASE!$B$5:$B$6004,B4290,DATABASE!$X$5:$X$6004,1),0)</f>
        <v/>
      </c>
      <c r="X4290" s="58">
        <f>--AND(ISNUMBER(B4290),C4290&lt;&gt;"",L4290&lt;&gt;"",M4290&lt;&gt;"")</f>
        <v/>
      </c>
    </row>
    <row r="4291" ht="15" customHeight="1" s="111">
      <c r="A4291" s="42" t="inlineStr">
        <is>
          <t>SEP</t>
        </is>
      </c>
      <c r="B4291" s="43">
        <f>SEP!A292</f>
        <v/>
      </c>
      <c r="C4291" s="44">
        <f>SEP!B292</f>
        <v/>
      </c>
      <c r="D4291" s="44">
        <f>SEP!C292</f>
        <v/>
      </c>
      <c r="E4291" s="44">
        <f>SEP!D292</f>
        <v/>
      </c>
      <c r="F4291" s="44">
        <f>SEP!E292</f>
        <v/>
      </c>
      <c r="G4291" s="44">
        <f>SEP!F292</f>
        <v/>
      </c>
      <c r="H4291" s="44">
        <f>SEP!G292</f>
        <v/>
      </c>
      <c r="I4291" s="45">
        <f>SEP!H292</f>
        <v/>
      </c>
      <c r="J4291" s="45">
        <f>SEP!I292</f>
        <v/>
      </c>
      <c r="K4291" s="44">
        <f>SEP!J292</f>
        <v/>
      </c>
      <c r="L4291" s="44">
        <f>SEP!K292</f>
        <v/>
      </c>
      <c r="M4291" s="46">
        <f>SEP!L292</f>
        <v/>
      </c>
      <c r="N4291" s="44">
        <f>SEP!M292</f>
        <v/>
      </c>
      <c r="O4291" s="44">
        <f>SEP!N292</f>
        <v/>
      </c>
      <c r="P4291" s="44">
        <f>SEP!O292</f>
        <v/>
      </c>
      <c r="Q4291" s="44">
        <f>SEP!P292</f>
        <v/>
      </c>
      <c r="R4291" s="44">
        <f>SEP!Q292</f>
        <v/>
      </c>
      <c r="S4291" s="46">
        <f>S4290+IF(X4291=0,0,M4291)</f>
        <v/>
      </c>
      <c r="T4291" s="47">
        <f>MAX(T4290,S4291)</f>
        <v/>
      </c>
      <c r="U4291" s="48">
        <f>S4291-T4291</f>
        <v/>
      </c>
      <c r="V4291" s="47">
        <f>IFERROR(SUMIFS(DATABASE!$M$5:$M$6004,DATABASE!$B$5:$B$6004,B4291,DATABASE!$X$5:$X$6004,1),0)</f>
        <v/>
      </c>
      <c r="W4291" s="31">
        <f>IFERROR(COUNTIFS(DATABASE!$B$5:$B$6004,B4291,DATABASE!$X$5:$X$6004,1),0)</f>
        <v/>
      </c>
      <c r="X4291" s="49">
        <f>--AND(ISNUMBER(B4291),C4291&lt;&gt;"",L4291&lt;&gt;"",M4291&lt;&gt;"")</f>
        <v/>
      </c>
    </row>
    <row r="4292" ht="15" customHeight="1" s="111">
      <c r="A4292" s="50" t="inlineStr">
        <is>
          <t>SEP</t>
        </is>
      </c>
      <c r="B4292" s="51">
        <f>SEP!A293</f>
        <v/>
      </c>
      <c r="C4292" s="52">
        <f>SEP!B293</f>
        <v/>
      </c>
      <c r="D4292" s="52">
        <f>SEP!C293</f>
        <v/>
      </c>
      <c r="E4292" s="52">
        <f>SEP!D293</f>
        <v/>
      </c>
      <c r="F4292" s="52">
        <f>SEP!E293</f>
        <v/>
      </c>
      <c r="G4292" s="52">
        <f>SEP!F293</f>
        <v/>
      </c>
      <c r="H4292" s="52">
        <f>SEP!G293</f>
        <v/>
      </c>
      <c r="I4292" s="53">
        <f>SEP!H293</f>
        <v/>
      </c>
      <c r="J4292" s="53">
        <f>SEP!I293</f>
        <v/>
      </c>
      <c r="K4292" s="52">
        <f>SEP!J293</f>
        <v/>
      </c>
      <c r="L4292" s="52">
        <f>SEP!K293</f>
        <v/>
      </c>
      <c r="M4292" s="54">
        <f>SEP!L293</f>
        <v/>
      </c>
      <c r="N4292" s="52">
        <f>SEP!M293</f>
        <v/>
      </c>
      <c r="O4292" s="52">
        <f>SEP!N293</f>
        <v/>
      </c>
      <c r="P4292" s="52">
        <f>SEP!O293</f>
        <v/>
      </c>
      <c r="Q4292" s="52">
        <f>SEP!P293</f>
        <v/>
      </c>
      <c r="R4292" s="52">
        <f>SEP!Q293</f>
        <v/>
      </c>
      <c r="S4292" s="54">
        <f>S4291+IF(X4292=0,0,M4292)</f>
        <v/>
      </c>
      <c r="T4292" s="55">
        <f>MAX(T4291,S4292)</f>
        <v/>
      </c>
      <c r="U4292" s="56">
        <f>S4292-T4292</f>
        <v/>
      </c>
      <c r="V4292" s="55">
        <f>IFERROR(SUMIFS(DATABASE!$M$5:$M$6004,DATABASE!$B$5:$B$6004,B4292,DATABASE!$X$5:$X$6004,1),0)</f>
        <v/>
      </c>
      <c r="W4292" s="57">
        <f>IFERROR(COUNTIFS(DATABASE!$B$5:$B$6004,B4292,DATABASE!$X$5:$X$6004,1),0)</f>
        <v/>
      </c>
      <c r="X4292" s="58">
        <f>--AND(ISNUMBER(B4292),C4292&lt;&gt;"",L4292&lt;&gt;"",M4292&lt;&gt;"")</f>
        <v/>
      </c>
    </row>
    <row r="4293" ht="15" customHeight="1" s="111">
      <c r="A4293" s="42" t="inlineStr">
        <is>
          <t>SEP</t>
        </is>
      </c>
      <c r="B4293" s="43">
        <f>SEP!A294</f>
        <v/>
      </c>
      <c r="C4293" s="44">
        <f>SEP!B294</f>
        <v/>
      </c>
      <c r="D4293" s="44">
        <f>SEP!C294</f>
        <v/>
      </c>
      <c r="E4293" s="44">
        <f>SEP!D294</f>
        <v/>
      </c>
      <c r="F4293" s="44">
        <f>SEP!E294</f>
        <v/>
      </c>
      <c r="G4293" s="44">
        <f>SEP!F294</f>
        <v/>
      </c>
      <c r="H4293" s="44">
        <f>SEP!G294</f>
        <v/>
      </c>
      <c r="I4293" s="45">
        <f>SEP!H294</f>
        <v/>
      </c>
      <c r="J4293" s="45">
        <f>SEP!I294</f>
        <v/>
      </c>
      <c r="K4293" s="44">
        <f>SEP!J294</f>
        <v/>
      </c>
      <c r="L4293" s="44">
        <f>SEP!K294</f>
        <v/>
      </c>
      <c r="M4293" s="46">
        <f>SEP!L294</f>
        <v/>
      </c>
      <c r="N4293" s="44">
        <f>SEP!M294</f>
        <v/>
      </c>
      <c r="O4293" s="44">
        <f>SEP!N294</f>
        <v/>
      </c>
      <c r="P4293" s="44">
        <f>SEP!O294</f>
        <v/>
      </c>
      <c r="Q4293" s="44">
        <f>SEP!P294</f>
        <v/>
      </c>
      <c r="R4293" s="44">
        <f>SEP!Q294</f>
        <v/>
      </c>
      <c r="S4293" s="46">
        <f>S4292+IF(X4293=0,0,M4293)</f>
        <v/>
      </c>
      <c r="T4293" s="47">
        <f>MAX(T4292,S4293)</f>
        <v/>
      </c>
      <c r="U4293" s="48">
        <f>S4293-T4293</f>
        <v/>
      </c>
      <c r="V4293" s="47">
        <f>IFERROR(SUMIFS(DATABASE!$M$5:$M$6004,DATABASE!$B$5:$B$6004,B4293,DATABASE!$X$5:$X$6004,1),0)</f>
        <v/>
      </c>
      <c r="W4293" s="31">
        <f>IFERROR(COUNTIFS(DATABASE!$B$5:$B$6004,B4293,DATABASE!$X$5:$X$6004,1),0)</f>
        <v/>
      </c>
      <c r="X4293" s="49">
        <f>--AND(ISNUMBER(B4293),C4293&lt;&gt;"",L4293&lt;&gt;"",M4293&lt;&gt;"")</f>
        <v/>
      </c>
    </row>
    <row r="4294" ht="15" customHeight="1" s="111">
      <c r="A4294" s="50" t="inlineStr">
        <is>
          <t>SEP</t>
        </is>
      </c>
      <c r="B4294" s="51">
        <f>SEP!A295</f>
        <v/>
      </c>
      <c r="C4294" s="52">
        <f>SEP!B295</f>
        <v/>
      </c>
      <c r="D4294" s="52">
        <f>SEP!C295</f>
        <v/>
      </c>
      <c r="E4294" s="52">
        <f>SEP!D295</f>
        <v/>
      </c>
      <c r="F4294" s="52">
        <f>SEP!E295</f>
        <v/>
      </c>
      <c r="G4294" s="52">
        <f>SEP!F295</f>
        <v/>
      </c>
      <c r="H4294" s="52">
        <f>SEP!G295</f>
        <v/>
      </c>
      <c r="I4294" s="53">
        <f>SEP!H295</f>
        <v/>
      </c>
      <c r="J4294" s="53">
        <f>SEP!I295</f>
        <v/>
      </c>
      <c r="K4294" s="52">
        <f>SEP!J295</f>
        <v/>
      </c>
      <c r="L4294" s="52">
        <f>SEP!K295</f>
        <v/>
      </c>
      <c r="M4294" s="54">
        <f>SEP!L295</f>
        <v/>
      </c>
      <c r="N4294" s="52">
        <f>SEP!M295</f>
        <v/>
      </c>
      <c r="O4294" s="52">
        <f>SEP!N295</f>
        <v/>
      </c>
      <c r="P4294" s="52">
        <f>SEP!O295</f>
        <v/>
      </c>
      <c r="Q4294" s="52">
        <f>SEP!P295</f>
        <v/>
      </c>
      <c r="R4294" s="52">
        <f>SEP!Q295</f>
        <v/>
      </c>
      <c r="S4294" s="54">
        <f>S4293+IF(X4294=0,0,M4294)</f>
        <v/>
      </c>
      <c r="T4294" s="55">
        <f>MAX(T4293,S4294)</f>
        <v/>
      </c>
      <c r="U4294" s="56">
        <f>S4294-T4294</f>
        <v/>
      </c>
      <c r="V4294" s="55">
        <f>IFERROR(SUMIFS(DATABASE!$M$5:$M$6004,DATABASE!$B$5:$B$6004,B4294,DATABASE!$X$5:$X$6004,1),0)</f>
        <v/>
      </c>
      <c r="W4294" s="57">
        <f>IFERROR(COUNTIFS(DATABASE!$B$5:$B$6004,B4294,DATABASE!$X$5:$X$6004,1),0)</f>
        <v/>
      </c>
      <c r="X4294" s="58">
        <f>--AND(ISNUMBER(B4294),C4294&lt;&gt;"",L4294&lt;&gt;"",M4294&lt;&gt;"")</f>
        <v/>
      </c>
    </row>
    <row r="4295" ht="15" customHeight="1" s="111">
      <c r="A4295" s="42" t="inlineStr">
        <is>
          <t>SEP</t>
        </is>
      </c>
      <c r="B4295" s="43">
        <f>SEP!A296</f>
        <v/>
      </c>
      <c r="C4295" s="44">
        <f>SEP!B296</f>
        <v/>
      </c>
      <c r="D4295" s="44">
        <f>SEP!C296</f>
        <v/>
      </c>
      <c r="E4295" s="44">
        <f>SEP!D296</f>
        <v/>
      </c>
      <c r="F4295" s="44">
        <f>SEP!E296</f>
        <v/>
      </c>
      <c r="G4295" s="44">
        <f>SEP!F296</f>
        <v/>
      </c>
      <c r="H4295" s="44">
        <f>SEP!G296</f>
        <v/>
      </c>
      <c r="I4295" s="45">
        <f>SEP!H296</f>
        <v/>
      </c>
      <c r="J4295" s="45">
        <f>SEP!I296</f>
        <v/>
      </c>
      <c r="K4295" s="44">
        <f>SEP!J296</f>
        <v/>
      </c>
      <c r="L4295" s="44">
        <f>SEP!K296</f>
        <v/>
      </c>
      <c r="M4295" s="46">
        <f>SEP!L296</f>
        <v/>
      </c>
      <c r="N4295" s="44">
        <f>SEP!M296</f>
        <v/>
      </c>
      <c r="O4295" s="44">
        <f>SEP!N296</f>
        <v/>
      </c>
      <c r="P4295" s="44">
        <f>SEP!O296</f>
        <v/>
      </c>
      <c r="Q4295" s="44">
        <f>SEP!P296</f>
        <v/>
      </c>
      <c r="R4295" s="44">
        <f>SEP!Q296</f>
        <v/>
      </c>
      <c r="S4295" s="46">
        <f>S4294+IF(X4295=0,0,M4295)</f>
        <v/>
      </c>
      <c r="T4295" s="47">
        <f>MAX(T4294,S4295)</f>
        <v/>
      </c>
      <c r="U4295" s="48">
        <f>S4295-T4295</f>
        <v/>
      </c>
      <c r="V4295" s="47">
        <f>IFERROR(SUMIFS(DATABASE!$M$5:$M$6004,DATABASE!$B$5:$B$6004,B4295,DATABASE!$X$5:$X$6004,1),0)</f>
        <v/>
      </c>
      <c r="W4295" s="31">
        <f>IFERROR(COUNTIFS(DATABASE!$B$5:$B$6004,B4295,DATABASE!$X$5:$X$6004,1),0)</f>
        <v/>
      </c>
      <c r="X4295" s="49">
        <f>--AND(ISNUMBER(B4295),C4295&lt;&gt;"",L4295&lt;&gt;"",M4295&lt;&gt;"")</f>
        <v/>
      </c>
    </row>
    <row r="4296" ht="15" customHeight="1" s="111">
      <c r="A4296" s="50" t="inlineStr">
        <is>
          <t>SEP</t>
        </is>
      </c>
      <c r="B4296" s="51">
        <f>SEP!A297</f>
        <v/>
      </c>
      <c r="C4296" s="52">
        <f>SEP!B297</f>
        <v/>
      </c>
      <c r="D4296" s="52">
        <f>SEP!C297</f>
        <v/>
      </c>
      <c r="E4296" s="52">
        <f>SEP!D297</f>
        <v/>
      </c>
      <c r="F4296" s="52">
        <f>SEP!E297</f>
        <v/>
      </c>
      <c r="G4296" s="52">
        <f>SEP!F297</f>
        <v/>
      </c>
      <c r="H4296" s="52">
        <f>SEP!G297</f>
        <v/>
      </c>
      <c r="I4296" s="53">
        <f>SEP!H297</f>
        <v/>
      </c>
      <c r="J4296" s="53">
        <f>SEP!I297</f>
        <v/>
      </c>
      <c r="K4296" s="52">
        <f>SEP!J297</f>
        <v/>
      </c>
      <c r="L4296" s="52">
        <f>SEP!K297</f>
        <v/>
      </c>
      <c r="M4296" s="54">
        <f>SEP!L297</f>
        <v/>
      </c>
      <c r="N4296" s="52">
        <f>SEP!M297</f>
        <v/>
      </c>
      <c r="O4296" s="52">
        <f>SEP!N297</f>
        <v/>
      </c>
      <c r="P4296" s="52">
        <f>SEP!O297</f>
        <v/>
      </c>
      <c r="Q4296" s="52">
        <f>SEP!P297</f>
        <v/>
      </c>
      <c r="R4296" s="52">
        <f>SEP!Q297</f>
        <v/>
      </c>
      <c r="S4296" s="54">
        <f>S4295+IF(X4296=0,0,M4296)</f>
        <v/>
      </c>
      <c r="T4296" s="55">
        <f>MAX(T4295,S4296)</f>
        <v/>
      </c>
      <c r="U4296" s="56">
        <f>S4296-T4296</f>
        <v/>
      </c>
      <c r="V4296" s="55">
        <f>IFERROR(SUMIFS(DATABASE!$M$5:$M$6004,DATABASE!$B$5:$B$6004,B4296,DATABASE!$X$5:$X$6004,1),0)</f>
        <v/>
      </c>
      <c r="W4296" s="57">
        <f>IFERROR(COUNTIFS(DATABASE!$B$5:$B$6004,B4296,DATABASE!$X$5:$X$6004,1),0)</f>
        <v/>
      </c>
      <c r="X4296" s="58">
        <f>--AND(ISNUMBER(B4296),C4296&lt;&gt;"",L4296&lt;&gt;"",M4296&lt;&gt;"")</f>
        <v/>
      </c>
    </row>
    <row r="4297" ht="15" customHeight="1" s="111">
      <c r="A4297" s="42" t="inlineStr">
        <is>
          <t>SEP</t>
        </is>
      </c>
      <c r="B4297" s="43">
        <f>SEP!A298</f>
        <v/>
      </c>
      <c r="C4297" s="44">
        <f>SEP!B298</f>
        <v/>
      </c>
      <c r="D4297" s="44">
        <f>SEP!C298</f>
        <v/>
      </c>
      <c r="E4297" s="44">
        <f>SEP!D298</f>
        <v/>
      </c>
      <c r="F4297" s="44">
        <f>SEP!E298</f>
        <v/>
      </c>
      <c r="G4297" s="44">
        <f>SEP!F298</f>
        <v/>
      </c>
      <c r="H4297" s="44">
        <f>SEP!G298</f>
        <v/>
      </c>
      <c r="I4297" s="45">
        <f>SEP!H298</f>
        <v/>
      </c>
      <c r="J4297" s="45">
        <f>SEP!I298</f>
        <v/>
      </c>
      <c r="K4297" s="44">
        <f>SEP!J298</f>
        <v/>
      </c>
      <c r="L4297" s="44">
        <f>SEP!K298</f>
        <v/>
      </c>
      <c r="M4297" s="46">
        <f>SEP!L298</f>
        <v/>
      </c>
      <c r="N4297" s="44">
        <f>SEP!M298</f>
        <v/>
      </c>
      <c r="O4297" s="44">
        <f>SEP!N298</f>
        <v/>
      </c>
      <c r="P4297" s="44">
        <f>SEP!O298</f>
        <v/>
      </c>
      <c r="Q4297" s="44">
        <f>SEP!P298</f>
        <v/>
      </c>
      <c r="R4297" s="44">
        <f>SEP!Q298</f>
        <v/>
      </c>
      <c r="S4297" s="46">
        <f>S4296+IF(X4297=0,0,M4297)</f>
        <v/>
      </c>
      <c r="T4297" s="47">
        <f>MAX(T4296,S4297)</f>
        <v/>
      </c>
      <c r="U4297" s="48">
        <f>S4297-T4297</f>
        <v/>
      </c>
      <c r="V4297" s="47">
        <f>IFERROR(SUMIFS(DATABASE!$M$5:$M$6004,DATABASE!$B$5:$B$6004,B4297,DATABASE!$X$5:$X$6004,1),0)</f>
        <v/>
      </c>
      <c r="W4297" s="31">
        <f>IFERROR(COUNTIFS(DATABASE!$B$5:$B$6004,B4297,DATABASE!$X$5:$X$6004,1),0)</f>
        <v/>
      </c>
      <c r="X4297" s="49">
        <f>--AND(ISNUMBER(B4297),C4297&lt;&gt;"",L4297&lt;&gt;"",M4297&lt;&gt;"")</f>
        <v/>
      </c>
    </row>
    <row r="4298" ht="15" customHeight="1" s="111">
      <c r="A4298" s="50" t="inlineStr">
        <is>
          <t>SEP</t>
        </is>
      </c>
      <c r="B4298" s="51">
        <f>SEP!A299</f>
        <v/>
      </c>
      <c r="C4298" s="52">
        <f>SEP!B299</f>
        <v/>
      </c>
      <c r="D4298" s="52">
        <f>SEP!C299</f>
        <v/>
      </c>
      <c r="E4298" s="52">
        <f>SEP!D299</f>
        <v/>
      </c>
      <c r="F4298" s="52">
        <f>SEP!E299</f>
        <v/>
      </c>
      <c r="G4298" s="52">
        <f>SEP!F299</f>
        <v/>
      </c>
      <c r="H4298" s="52">
        <f>SEP!G299</f>
        <v/>
      </c>
      <c r="I4298" s="53">
        <f>SEP!H299</f>
        <v/>
      </c>
      <c r="J4298" s="53">
        <f>SEP!I299</f>
        <v/>
      </c>
      <c r="K4298" s="52">
        <f>SEP!J299</f>
        <v/>
      </c>
      <c r="L4298" s="52">
        <f>SEP!K299</f>
        <v/>
      </c>
      <c r="M4298" s="54">
        <f>SEP!L299</f>
        <v/>
      </c>
      <c r="N4298" s="52">
        <f>SEP!M299</f>
        <v/>
      </c>
      <c r="O4298" s="52">
        <f>SEP!N299</f>
        <v/>
      </c>
      <c r="P4298" s="52">
        <f>SEP!O299</f>
        <v/>
      </c>
      <c r="Q4298" s="52">
        <f>SEP!P299</f>
        <v/>
      </c>
      <c r="R4298" s="52">
        <f>SEP!Q299</f>
        <v/>
      </c>
      <c r="S4298" s="54">
        <f>S4297+IF(X4298=0,0,M4298)</f>
        <v/>
      </c>
      <c r="T4298" s="55">
        <f>MAX(T4297,S4298)</f>
        <v/>
      </c>
      <c r="U4298" s="56">
        <f>S4298-T4298</f>
        <v/>
      </c>
      <c r="V4298" s="55">
        <f>IFERROR(SUMIFS(DATABASE!$M$5:$M$6004,DATABASE!$B$5:$B$6004,B4298,DATABASE!$X$5:$X$6004,1),0)</f>
        <v/>
      </c>
      <c r="W4298" s="57">
        <f>IFERROR(COUNTIFS(DATABASE!$B$5:$B$6004,B4298,DATABASE!$X$5:$X$6004,1),0)</f>
        <v/>
      </c>
      <c r="X4298" s="58">
        <f>--AND(ISNUMBER(B4298),C4298&lt;&gt;"",L4298&lt;&gt;"",M4298&lt;&gt;"")</f>
        <v/>
      </c>
    </row>
    <row r="4299" ht="15" customHeight="1" s="111">
      <c r="A4299" s="42" t="inlineStr">
        <is>
          <t>SEP</t>
        </is>
      </c>
      <c r="B4299" s="43">
        <f>SEP!A300</f>
        <v/>
      </c>
      <c r="C4299" s="44">
        <f>SEP!B300</f>
        <v/>
      </c>
      <c r="D4299" s="44">
        <f>SEP!C300</f>
        <v/>
      </c>
      <c r="E4299" s="44">
        <f>SEP!D300</f>
        <v/>
      </c>
      <c r="F4299" s="44">
        <f>SEP!E300</f>
        <v/>
      </c>
      <c r="G4299" s="44">
        <f>SEP!F300</f>
        <v/>
      </c>
      <c r="H4299" s="44">
        <f>SEP!G300</f>
        <v/>
      </c>
      <c r="I4299" s="45">
        <f>SEP!H300</f>
        <v/>
      </c>
      <c r="J4299" s="45">
        <f>SEP!I300</f>
        <v/>
      </c>
      <c r="K4299" s="44">
        <f>SEP!J300</f>
        <v/>
      </c>
      <c r="L4299" s="44">
        <f>SEP!K300</f>
        <v/>
      </c>
      <c r="M4299" s="46">
        <f>SEP!L300</f>
        <v/>
      </c>
      <c r="N4299" s="44">
        <f>SEP!M300</f>
        <v/>
      </c>
      <c r="O4299" s="44">
        <f>SEP!N300</f>
        <v/>
      </c>
      <c r="P4299" s="44">
        <f>SEP!O300</f>
        <v/>
      </c>
      <c r="Q4299" s="44">
        <f>SEP!P300</f>
        <v/>
      </c>
      <c r="R4299" s="44">
        <f>SEP!Q300</f>
        <v/>
      </c>
      <c r="S4299" s="46">
        <f>S4298+IF(X4299=0,0,M4299)</f>
        <v/>
      </c>
      <c r="T4299" s="47">
        <f>MAX(T4298,S4299)</f>
        <v/>
      </c>
      <c r="U4299" s="48">
        <f>S4299-T4299</f>
        <v/>
      </c>
      <c r="V4299" s="47">
        <f>IFERROR(SUMIFS(DATABASE!$M$5:$M$6004,DATABASE!$B$5:$B$6004,B4299,DATABASE!$X$5:$X$6004,1),0)</f>
        <v/>
      </c>
      <c r="W4299" s="31">
        <f>IFERROR(COUNTIFS(DATABASE!$B$5:$B$6004,B4299,DATABASE!$X$5:$X$6004,1),0)</f>
        <v/>
      </c>
      <c r="X4299" s="49">
        <f>--AND(ISNUMBER(B4299),C4299&lt;&gt;"",L4299&lt;&gt;"",M4299&lt;&gt;"")</f>
        <v/>
      </c>
    </row>
    <row r="4300" ht="15" customHeight="1" s="111">
      <c r="A4300" s="50" t="inlineStr">
        <is>
          <t>SEP</t>
        </is>
      </c>
      <c r="B4300" s="51">
        <f>SEP!A301</f>
        <v/>
      </c>
      <c r="C4300" s="52">
        <f>SEP!B301</f>
        <v/>
      </c>
      <c r="D4300" s="52">
        <f>SEP!C301</f>
        <v/>
      </c>
      <c r="E4300" s="52">
        <f>SEP!D301</f>
        <v/>
      </c>
      <c r="F4300" s="52">
        <f>SEP!E301</f>
        <v/>
      </c>
      <c r="G4300" s="52">
        <f>SEP!F301</f>
        <v/>
      </c>
      <c r="H4300" s="52">
        <f>SEP!G301</f>
        <v/>
      </c>
      <c r="I4300" s="53">
        <f>SEP!H301</f>
        <v/>
      </c>
      <c r="J4300" s="53">
        <f>SEP!I301</f>
        <v/>
      </c>
      <c r="K4300" s="52">
        <f>SEP!J301</f>
        <v/>
      </c>
      <c r="L4300" s="52">
        <f>SEP!K301</f>
        <v/>
      </c>
      <c r="M4300" s="54">
        <f>SEP!L301</f>
        <v/>
      </c>
      <c r="N4300" s="52">
        <f>SEP!M301</f>
        <v/>
      </c>
      <c r="O4300" s="52">
        <f>SEP!N301</f>
        <v/>
      </c>
      <c r="P4300" s="52">
        <f>SEP!O301</f>
        <v/>
      </c>
      <c r="Q4300" s="52">
        <f>SEP!P301</f>
        <v/>
      </c>
      <c r="R4300" s="52">
        <f>SEP!Q301</f>
        <v/>
      </c>
      <c r="S4300" s="54">
        <f>S4299+IF(X4300=0,0,M4300)</f>
        <v/>
      </c>
      <c r="T4300" s="55">
        <f>MAX(T4299,S4300)</f>
        <v/>
      </c>
      <c r="U4300" s="56">
        <f>S4300-T4300</f>
        <v/>
      </c>
      <c r="V4300" s="55">
        <f>IFERROR(SUMIFS(DATABASE!$M$5:$M$6004,DATABASE!$B$5:$B$6004,B4300,DATABASE!$X$5:$X$6004,1),0)</f>
        <v/>
      </c>
      <c r="W4300" s="57">
        <f>IFERROR(COUNTIFS(DATABASE!$B$5:$B$6004,B4300,DATABASE!$X$5:$X$6004,1),0)</f>
        <v/>
      </c>
      <c r="X4300" s="58">
        <f>--AND(ISNUMBER(B4300),C4300&lt;&gt;"",L4300&lt;&gt;"",M4300&lt;&gt;"")</f>
        <v/>
      </c>
    </row>
    <row r="4301" ht="15" customHeight="1" s="111">
      <c r="A4301" s="42" t="inlineStr">
        <is>
          <t>SEP</t>
        </is>
      </c>
      <c r="B4301" s="43">
        <f>SEP!A302</f>
        <v/>
      </c>
      <c r="C4301" s="44">
        <f>SEP!B302</f>
        <v/>
      </c>
      <c r="D4301" s="44">
        <f>SEP!C302</f>
        <v/>
      </c>
      <c r="E4301" s="44">
        <f>SEP!D302</f>
        <v/>
      </c>
      <c r="F4301" s="44">
        <f>SEP!E302</f>
        <v/>
      </c>
      <c r="G4301" s="44">
        <f>SEP!F302</f>
        <v/>
      </c>
      <c r="H4301" s="44">
        <f>SEP!G302</f>
        <v/>
      </c>
      <c r="I4301" s="45">
        <f>SEP!H302</f>
        <v/>
      </c>
      <c r="J4301" s="45">
        <f>SEP!I302</f>
        <v/>
      </c>
      <c r="K4301" s="44">
        <f>SEP!J302</f>
        <v/>
      </c>
      <c r="L4301" s="44">
        <f>SEP!K302</f>
        <v/>
      </c>
      <c r="M4301" s="46">
        <f>SEP!L302</f>
        <v/>
      </c>
      <c r="N4301" s="44">
        <f>SEP!M302</f>
        <v/>
      </c>
      <c r="O4301" s="44">
        <f>SEP!N302</f>
        <v/>
      </c>
      <c r="P4301" s="44">
        <f>SEP!O302</f>
        <v/>
      </c>
      <c r="Q4301" s="44">
        <f>SEP!P302</f>
        <v/>
      </c>
      <c r="R4301" s="44">
        <f>SEP!Q302</f>
        <v/>
      </c>
      <c r="S4301" s="46">
        <f>S4300+IF(X4301=0,0,M4301)</f>
        <v/>
      </c>
      <c r="T4301" s="47">
        <f>MAX(T4300,S4301)</f>
        <v/>
      </c>
      <c r="U4301" s="48">
        <f>S4301-T4301</f>
        <v/>
      </c>
      <c r="V4301" s="47">
        <f>IFERROR(SUMIFS(DATABASE!$M$5:$M$6004,DATABASE!$B$5:$B$6004,B4301,DATABASE!$X$5:$X$6004,1),0)</f>
        <v/>
      </c>
      <c r="W4301" s="31">
        <f>IFERROR(COUNTIFS(DATABASE!$B$5:$B$6004,B4301,DATABASE!$X$5:$X$6004,1),0)</f>
        <v/>
      </c>
      <c r="X4301" s="49">
        <f>--AND(ISNUMBER(B4301),C4301&lt;&gt;"",L4301&lt;&gt;"",M4301&lt;&gt;"")</f>
        <v/>
      </c>
    </row>
    <row r="4302" ht="15" customHeight="1" s="111">
      <c r="A4302" s="50" t="inlineStr">
        <is>
          <t>SEP</t>
        </is>
      </c>
      <c r="B4302" s="51">
        <f>SEP!A303</f>
        <v/>
      </c>
      <c r="C4302" s="52">
        <f>SEP!B303</f>
        <v/>
      </c>
      <c r="D4302" s="52">
        <f>SEP!C303</f>
        <v/>
      </c>
      <c r="E4302" s="52">
        <f>SEP!D303</f>
        <v/>
      </c>
      <c r="F4302" s="52">
        <f>SEP!E303</f>
        <v/>
      </c>
      <c r="G4302" s="52">
        <f>SEP!F303</f>
        <v/>
      </c>
      <c r="H4302" s="52">
        <f>SEP!G303</f>
        <v/>
      </c>
      <c r="I4302" s="53">
        <f>SEP!H303</f>
        <v/>
      </c>
      <c r="J4302" s="53">
        <f>SEP!I303</f>
        <v/>
      </c>
      <c r="K4302" s="52">
        <f>SEP!J303</f>
        <v/>
      </c>
      <c r="L4302" s="52">
        <f>SEP!K303</f>
        <v/>
      </c>
      <c r="M4302" s="54">
        <f>SEP!L303</f>
        <v/>
      </c>
      <c r="N4302" s="52">
        <f>SEP!M303</f>
        <v/>
      </c>
      <c r="O4302" s="52">
        <f>SEP!N303</f>
        <v/>
      </c>
      <c r="P4302" s="52">
        <f>SEP!O303</f>
        <v/>
      </c>
      <c r="Q4302" s="52">
        <f>SEP!P303</f>
        <v/>
      </c>
      <c r="R4302" s="52">
        <f>SEP!Q303</f>
        <v/>
      </c>
      <c r="S4302" s="54">
        <f>S4301+IF(X4302=0,0,M4302)</f>
        <v/>
      </c>
      <c r="T4302" s="55">
        <f>MAX(T4301,S4302)</f>
        <v/>
      </c>
      <c r="U4302" s="56">
        <f>S4302-T4302</f>
        <v/>
      </c>
      <c r="V4302" s="55">
        <f>IFERROR(SUMIFS(DATABASE!$M$5:$M$6004,DATABASE!$B$5:$B$6004,B4302,DATABASE!$X$5:$X$6004,1),0)</f>
        <v/>
      </c>
      <c r="W4302" s="57">
        <f>IFERROR(COUNTIFS(DATABASE!$B$5:$B$6004,B4302,DATABASE!$X$5:$X$6004,1),0)</f>
        <v/>
      </c>
      <c r="X4302" s="58">
        <f>--AND(ISNUMBER(B4302),C4302&lt;&gt;"",L4302&lt;&gt;"",M4302&lt;&gt;"")</f>
        <v/>
      </c>
    </row>
    <row r="4303" ht="15" customHeight="1" s="111">
      <c r="A4303" s="42" t="inlineStr">
        <is>
          <t>SEP</t>
        </is>
      </c>
      <c r="B4303" s="43">
        <f>SEP!A304</f>
        <v/>
      </c>
      <c r="C4303" s="44">
        <f>SEP!B304</f>
        <v/>
      </c>
      <c r="D4303" s="44">
        <f>SEP!C304</f>
        <v/>
      </c>
      <c r="E4303" s="44">
        <f>SEP!D304</f>
        <v/>
      </c>
      <c r="F4303" s="44">
        <f>SEP!E304</f>
        <v/>
      </c>
      <c r="G4303" s="44">
        <f>SEP!F304</f>
        <v/>
      </c>
      <c r="H4303" s="44">
        <f>SEP!G304</f>
        <v/>
      </c>
      <c r="I4303" s="45">
        <f>SEP!H304</f>
        <v/>
      </c>
      <c r="J4303" s="45">
        <f>SEP!I304</f>
        <v/>
      </c>
      <c r="K4303" s="44">
        <f>SEP!J304</f>
        <v/>
      </c>
      <c r="L4303" s="44">
        <f>SEP!K304</f>
        <v/>
      </c>
      <c r="M4303" s="46">
        <f>SEP!L304</f>
        <v/>
      </c>
      <c r="N4303" s="44">
        <f>SEP!M304</f>
        <v/>
      </c>
      <c r="O4303" s="44">
        <f>SEP!N304</f>
        <v/>
      </c>
      <c r="P4303" s="44">
        <f>SEP!O304</f>
        <v/>
      </c>
      <c r="Q4303" s="44">
        <f>SEP!P304</f>
        <v/>
      </c>
      <c r="R4303" s="44">
        <f>SEP!Q304</f>
        <v/>
      </c>
      <c r="S4303" s="46">
        <f>S4302+IF(X4303=0,0,M4303)</f>
        <v/>
      </c>
      <c r="T4303" s="47">
        <f>MAX(T4302,S4303)</f>
        <v/>
      </c>
      <c r="U4303" s="48">
        <f>S4303-T4303</f>
        <v/>
      </c>
      <c r="V4303" s="47">
        <f>IFERROR(SUMIFS(DATABASE!$M$5:$M$6004,DATABASE!$B$5:$B$6004,B4303,DATABASE!$X$5:$X$6004,1),0)</f>
        <v/>
      </c>
      <c r="W4303" s="31">
        <f>IFERROR(COUNTIFS(DATABASE!$B$5:$B$6004,B4303,DATABASE!$X$5:$X$6004,1),0)</f>
        <v/>
      </c>
      <c r="X4303" s="49">
        <f>--AND(ISNUMBER(B4303),C4303&lt;&gt;"",L4303&lt;&gt;"",M4303&lt;&gt;"")</f>
        <v/>
      </c>
    </row>
    <row r="4304" ht="15" customHeight="1" s="111">
      <c r="A4304" s="50" t="inlineStr">
        <is>
          <t>SEP</t>
        </is>
      </c>
      <c r="B4304" s="51">
        <f>SEP!A305</f>
        <v/>
      </c>
      <c r="C4304" s="52">
        <f>SEP!B305</f>
        <v/>
      </c>
      <c r="D4304" s="52">
        <f>SEP!C305</f>
        <v/>
      </c>
      <c r="E4304" s="52">
        <f>SEP!D305</f>
        <v/>
      </c>
      <c r="F4304" s="52">
        <f>SEP!E305</f>
        <v/>
      </c>
      <c r="G4304" s="52">
        <f>SEP!F305</f>
        <v/>
      </c>
      <c r="H4304" s="52">
        <f>SEP!G305</f>
        <v/>
      </c>
      <c r="I4304" s="53">
        <f>SEP!H305</f>
        <v/>
      </c>
      <c r="J4304" s="53">
        <f>SEP!I305</f>
        <v/>
      </c>
      <c r="K4304" s="52">
        <f>SEP!J305</f>
        <v/>
      </c>
      <c r="L4304" s="52">
        <f>SEP!K305</f>
        <v/>
      </c>
      <c r="M4304" s="54">
        <f>SEP!L305</f>
        <v/>
      </c>
      <c r="N4304" s="52">
        <f>SEP!M305</f>
        <v/>
      </c>
      <c r="O4304" s="52">
        <f>SEP!N305</f>
        <v/>
      </c>
      <c r="P4304" s="52">
        <f>SEP!O305</f>
        <v/>
      </c>
      <c r="Q4304" s="52">
        <f>SEP!P305</f>
        <v/>
      </c>
      <c r="R4304" s="52">
        <f>SEP!Q305</f>
        <v/>
      </c>
      <c r="S4304" s="54">
        <f>S4303+IF(X4304=0,0,M4304)</f>
        <v/>
      </c>
      <c r="T4304" s="55">
        <f>MAX(T4303,S4304)</f>
        <v/>
      </c>
      <c r="U4304" s="56">
        <f>S4304-T4304</f>
        <v/>
      </c>
      <c r="V4304" s="55">
        <f>IFERROR(SUMIFS(DATABASE!$M$5:$M$6004,DATABASE!$B$5:$B$6004,B4304,DATABASE!$X$5:$X$6004,1),0)</f>
        <v/>
      </c>
      <c r="W4304" s="57">
        <f>IFERROR(COUNTIFS(DATABASE!$B$5:$B$6004,B4304,DATABASE!$X$5:$X$6004,1),0)</f>
        <v/>
      </c>
      <c r="X4304" s="58">
        <f>--AND(ISNUMBER(B4304),C4304&lt;&gt;"",L4304&lt;&gt;"",M4304&lt;&gt;"")</f>
        <v/>
      </c>
    </row>
    <row r="4305" ht="15" customHeight="1" s="111">
      <c r="A4305" s="42" t="inlineStr">
        <is>
          <t>SEP</t>
        </is>
      </c>
      <c r="B4305" s="43">
        <f>SEP!A306</f>
        <v/>
      </c>
      <c r="C4305" s="44">
        <f>SEP!B306</f>
        <v/>
      </c>
      <c r="D4305" s="44">
        <f>SEP!C306</f>
        <v/>
      </c>
      <c r="E4305" s="44">
        <f>SEP!D306</f>
        <v/>
      </c>
      <c r="F4305" s="44">
        <f>SEP!E306</f>
        <v/>
      </c>
      <c r="G4305" s="44">
        <f>SEP!F306</f>
        <v/>
      </c>
      <c r="H4305" s="44">
        <f>SEP!G306</f>
        <v/>
      </c>
      <c r="I4305" s="45">
        <f>SEP!H306</f>
        <v/>
      </c>
      <c r="J4305" s="45">
        <f>SEP!I306</f>
        <v/>
      </c>
      <c r="K4305" s="44">
        <f>SEP!J306</f>
        <v/>
      </c>
      <c r="L4305" s="44">
        <f>SEP!K306</f>
        <v/>
      </c>
      <c r="M4305" s="46">
        <f>SEP!L306</f>
        <v/>
      </c>
      <c r="N4305" s="44">
        <f>SEP!M306</f>
        <v/>
      </c>
      <c r="O4305" s="44">
        <f>SEP!N306</f>
        <v/>
      </c>
      <c r="P4305" s="44">
        <f>SEP!O306</f>
        <v/>
      </c>
      <c r="Q4305" s="44">
        <f>SEP!P306</f>
        <v/>
      </c>
      <c r="R4305" s="44">
        <f>SEP!Q306</f>
        <v/>
      </c>
      <c r="S4305" s="46">
        <f>S4304+IF(X4305=0,0,M4305)</f>
        <v/>
      </c>
      <c r="T4305" s="47">
        <f>MAX(T4304,S4305)</f>
        <v/>
      </c>
      <c r="U4305" s="48">
        <f>S4305-T4305</f>
        <v/>
      </c>
      <c r="V4305" s="47">
        <f>IFERROR(SUMIFS(DATABASE!$M$5:$M$6004,DATABASE!$B$5:$B$6004,B4305,DATABASE!$X$5:$X$6004,1),0)</f>
        <v/>
      </c>
      <c r="W4305" s="31">
        <f>IFERROR(COUNTIFS(DATABASE!$B$5:$B$6004,B4305,DATABASE!$X$5:$X$6004,1),0)</f>
        <v/>
      </c>
      <c r="X4305" s="49">
        <f>--AND(ISNUMBER(B4305),C4305&lt;&gt;"",L4305&lt;&gt;"",M4305&lt;&gt;"")</f>
        <v/>
      </c>
    </row>
    <row r="4306" ht="15" customHeight="1" s="111">
      <c r="A4306" s="50" t="inlineStr">
        <is>
          <t>SEP</t>
        </is>
      </c>
      <c r="B4306" s="51">
        <f>SEP!A307</f>
        <v/>
      </c>
      <c r="C4306" s="52">
        <f>SEP!B307</f>
        <v/>
      </c>
      <c r="D4306" s="52">
        <f>SEP!C307</f>
        <v/>
      </c>
      <c r="E4306" s="52">
        <f>SEP!D307</f>
        <v/>
      </c>
      <c r="F4306" s="52">
        <f>SEP!E307</f>
        <v/>
      </c>
      <c r="G4306" s="52">
        <f>SEP!F307</f>
        <v/>
      </c>
      <c r="H4306" s="52">
        <f>SEP!G307</f>
        <v/>
      </c>
      <c r="I4306" s="53">
        <f>SEP!H307</f>
        <v/>
      </c>
      <c r="J4306" s="53">
        <f>SEP!I307</f>
        <v/>
      </c>
      <c r="K4306" s="52">
        <f>SEP!J307</f>
        <v/>
      </c>
      <c r="L4306" s="52">
        <f>SEP!K307</f>
        <v/>
      </c>
      <c r="M4306" s="54">
        <f>SEP!L307</f>
        <v/>
      </c>
      <c r="N4306" s="52">
        <f>SEP!M307</f>
        <v/>
      </c>
      <c r="O4306" s="52">
        <f>SEP!N307</f>
        <v/>
      </c>
      <c r="P4306" s="52">
        <f>SEP!O307</f>
        <v/>
      </c>
      <c r="Q4306" s="52">
        <f>SEP!P307</f>
        <v/>
      </c>
      <c r="R4306" s="52">
        <f>SEP!Q307</f>
        <v/>
      </c>
      <c r="S4306" s="54">
        <f>S4305+IF(X4306=0,0,M4306)</f>
        <v/>
      </c>
      <c r="T4306" s="55">
        <f>MAX(T4305,S4306)</f>
        <v/>
      </c>
      <c r="U4306" s="56">
        <f>S4306-T4306</f>
        <v/>
      </c>
      <c r="V4306" s="55">
        <f>IFERROR(SUMIFS(DATABASE!$M$5:$M$6004,DATABASE!$B$5:$B$6004,B4306,DATABASE!$X$5:$X$6004,1),0)</f>
        <v/>
      </c>
      <c r="W4306" s="57">
        <f>IFERROR(COUNTIFS(DATABASE!$B$5:$B$6004,B4306,DATABASE!$X$5:$X$6004,1),0)</f>
        <v/>
      </c>
      <c r="X4306" s="58">
        <f>--AND(ISNUMBER(B4306),C4306&lt;&gt;"",L4306&lt;&gt;"",M4306&lt;&gt;"")</f>
        <v/>
      </c>
    </row>
    <row r="4307" ht="15" customHeight="1" s="111">
      <c r="A4307" s="42" t="inlineStr">
        <is>
          <t>SEP</t>
        </is>
      </c>
      <c r="B4307" s="43">
        <f>SEP!A308</f>
        <v/>
      </c>
      <c r="C4307" s="44">
        <f>SEP!B308</f>
        <v/>
      </c>
      <c r="D4307" s="44">
        <f>SEP!C308</f>
        <v/>
      </c>
      <c r="E4307" s="44">
        <f>SEP!D308</f>
        <v/>
      </c>
      <c r="F4307" s="44">
        <f>SEP!E308</f>
        <v/>
      </c>
      <c r="G4307" s="44">
        <f>SEP!F308</f>
        <v/>
      </c>
      <c r="H4307" s="44">
        <f>SEP!G308</f>
        <v/>
      </c>
      <c r="I4307" s="45">
        <f>SEP!H308</f>
        <v/>
      </c>
      <c r="J4307" s="45">
        <f>SEP!I308</f>
        <v/>
      </c>
      <c r="K4307" s="44">
        <f>SEP!J308</f>
        <v/>
      </c>
      <c r="L4307" s="44">
        <f>SEP!K308</f>
        <v/>
      </c>
      <c r="M4307" s="46">
        <f>SEP!L308</f>
        <v/>
      </c>
      <c r="N4307" s="44">
        <f>SEP!M308</f>
        <v/>
      </c>
      <c r="O4307" s="44">
        <f>SEP!N308</f>
        <v/>
      </c>
      <c r="P4307" s="44">
        <f>SEP!O308</f>
        <v/>
      </c>
      <c r="Q4307" s="44">
        <f>SEP!P308</f>
        <v/>
      </c>
      <c r="R4307" s="44">
        <f>SEP!Q308</f>
        <v/>
      </c>
      <c r="S4307" s="46">
        <f>S4306+IF(X4307=0,0,M4307)</f>
        <v/>
      </c>
      <c r="T4307" s="47">
        <f>MAX(T4306,S4307)</f>
        <v/>
      </c>
      <c r="U4307" s="48">
        <f>S4307-T4307</f>
        <v/>
      </c>
      <c r="V4307" s="47">
        <f>IFERROR(SUMIFS(DATABASE!$M$5:$M$6004,DATABASE!$B$5:$B$6004,B4307,DATABASE!$X$5:$X$6004,1),0)</f>
        <v/>
      </c>
      <c r="W4307" s="31">
        <f>IFERROR(COUNTIFS(DATABASE!$B$5:$B$6004,B4307,DATABASE!$X$5:$X$6004,1),0)</f>
        <v/>
      </c>
      <c r="X4307" s="49">
        <f>--AND(ISNUMBER(B4307),C4307&lt;&gt;"",L4307&lt;&gt;"",M4307&lt;&gt;"")</f>
        <v/>
      </c>
    </row>
    <row r="4308" ht="15" customHeight="1" s="111">
      <c r="A4308" s="50" t="inlineStr">
        <is>
          <t>SEP</t>
        </is>
      </c>
      <c r="B4308" s="51">
        <f>SEP!A309</f>
        <v/>
      </c>
      <c r="C4308" s="52">
        <f>SEP!B309</f>
        <v/>
      </c>
      <c r="D4308" s="52">
        <f>SEP!C309</f>
        <v/>
      </c>
      <c r="E4308" s="52">
        <f>SEP!D309</f>
        <v/>
      </c>
      <c r="F4308" s="52">
        <f>SEP!E309</f>
        <v/>
      </c>
      <c r="G4308" s="52">
        <f>SEP!F309</f>
        <v/>
      </c>
      <c r="H4308" s="52">
        <f>SEP!G309</f>
        <v/>
      </c>
      <c r="I4308" s="53">
        <f>SEP!H309</f>
        <v/>
      </c>
      <c r="J4308" s="53">
        <f>SEP!I309</f>
        <v/>
      </c>
      <c r="K4308" s="52">
        <f>SEP!J309</f>
        <v/>
      </c>
      <c r="L4308" s="52">
        <f>SEP!K309</f>
        <v/>
      </c>
      <c r="M4308" s="54">
        <f>SEP!L309</f>
        <v/>
      </c>
      <c r="N4308" s="52">
        <f>SEP!M309</f>
        <v/>
      </c>
      <c r="O4308" s="52">
        <f>SEP!N309</f>
        <v/>
      </c>
      <c r="P4308" s="52">
        <f>SEP!O309</f>
        <v/>
      </c>
      <c r="Q4308" s="52">
        <f>SEP!P309</f>
        <v/>
      </c>
      <c r="R4308" s="52">
        <f>SEP!Q309</f>
        <v/>
      </c>
      <c r="S4308" s="54">
        <f>S4307+IF(X4308=0,0,M4308)</f>
        <v/>
      </c>
      <c r="T4308" s="55">
        <f>MAX(T4307,S4308)</f>
        <v/>
      </c>
      <c r="U4308" s="56">
        <f>S4308-T4308</f>
        <v/>
      </c>
      <c r="V4308" s="55">
        <f>IFERROR(SUMIFS(DATABASE!$M$5:$M$6004,DATABASE!$B$5:$B$6004,B4308,DATABASE!$X$5:$X$6004,1),0)</f>
        <v/>
      </c>
      <c r="W4308" s="57">
        <f>IFERROR(COUNTIFS(DATABASE!$B$5:$B$6004,B4308,DATABASE!$X$5:$X$6004,1),0)</f>
        <v/>
      </c>
      <c r="X4308" s="58">
        <f>--AND(ISNUMBER(B4308),C4308&lt;&gt;"",L4308&lt;&gt;"",M4308&lt;&gt;"")</f>
        <v/>
      </c>
    </row>
    <row r="4309" ht="15" customHeight="1" s="111">
      <c r="A4309" s="42" t="inlineStr">
        <is>
          <t>SEP</t>
        </is>
      </c>
      <c r="B4309" s="43">
        <f>SEP!A310</f>
        <v/>
      </c>
      <c r="C4309" s="44">
        <f>SEP!B310</f>
        <v/>
      </c>
      <c r="D4309" s="44">
        <f>SEP!C310</f>
        <v/>
      </c>
      <c r="E4309" s="44">
        <f>SEP!D310</f>
        <v/>
      </c>
      <c r="F4309" s="44">
        <f>SEP!E310</f>
        <v/>
      </c>
      <c r="G4309" s="44">
        <f>SEP!F310</f>
        <v/>
      </c>
      <c r="H4309" s="44">
        <f>SEP!G310</f>
        <v/>
      </c>
      <c r="I4309" s="45">
        <f>SEP!H310</f>
        <v/>
      </c>
      <c r="J4309" s="45">
        <f>SEP!I310</f>
        <v/>
      </c>
      <c r="K4309" s="44">
        <f>SEP!J310</f>
        <v/>
      </c>
      <c r="L4309" s="44">
        <f>SEP!K310</f>
        <v/>
      </c>
      <c r="M4309" s="46">
        <f>SEP!L310</f>
        <v/>
      </c>
      <c r="N4309" s="44">
        <f>SEP!M310</f>
        <v/>
      </c>
      <c r="O4309" s="44">
        <f>SEP!N310</f>
        <v/>
      </c>
      <c r="P4309" s="44">
        <f>SEP!O310</f>
        <v/>
      </c>
      <c r="Q4309" s="44">
        <f>SEP!P310</f>
        <v/>
      </c>
      <c r="R4309" s="44">
        <f>SEP!Q310</f>
        <v/>
      </c>
      <c r="S4309" s="46">
        <f>S4308+IF(X4309=0,0,M4309)</f>
        <v/>
      </c>
      <c r="T4309" s="47">
        <f>MAX(T4308,S4309)</f>
        <v/>
      </c>
      <c r="U4309" s="48">
        <f>S4309-T4309</f>
        <v/>
      </c>
      <c r="V4309" s="47">
        <f>IFERROR(SUMIFS(DATABASE!$M$5:$M$6004,DATABASE!$B$5:$B$6004,B4309,DATABASE!$X$5:$X$6004,1),0)</f>
        <v/>
      </c>
      <c r="W4309" s="31">
        <f>IFERROR(COUNTIFS(DATABASE!$B$5:$B$6004,B4309,DATABASE!$X$5:$X$6004,1),0)</f>
        <v/>
      </c>
      <c r="X4309" s="49">
        <f>--AND(ISNUMBER(B4309),C4309&lt;&gt;"",L4309&lt;&gt;"",M4309&lt;&gt;"")</f>
        <v/>
      </c>
    </row>
    <row r="4310" ht="15" customHeight="1" s="111">
      <c r="A4310" s="50" t="inlineStr">
        <is>
          <t>SEP</t>
        </is>
      </c>
      <c r="B4310" s="51">
        <f>SEP!A311</f>
        <v/>
      </c>
      <c r="C4310" s="52">
        <f>SEP!B311</f>
        <v/>
      </c>
      <c r="D4310" s="52">
        <f>SEP!C311</f>
        <v/>
      </c>
      <c r="E4310" s="52">
        <f>SEP!D311</f>
        <v/>
      </c>
      <c r="F4310" s="52">
        <f>SEP!E311</f>
        <v/>
      </c>
      <c r="G4310" s="52">
        <f>SEP!F311</f>
        <v/>
      </c>
      <c r="H4310" s="52">
        <f>SEP!G311</f>
        <v/>
      </c>
      <c r="I4310" s="53">
        <f>SEP!H311</f>
        <v/>
      </c>
      <c r="J4310" s="53">
        <f>SEP!I311</f>
        <v/>
      </c>
      <c r="K4310" s="52">
        <f>SEP!J311</f>
        <v/>
      </c>
      <c r="L4310" s="52">
        <f>SEP!K311</f>
        <v/>
      </c>
      <c r="M4310" s="54">
        <f>SEP!L311</f>
        <v/>
      </c>
      <c r="N4310" s="52">
        <f>SEP!M311</f>
        <v/>
      </c>
      <c r="O4310" s="52">
        <f>SEP!N311</f>
        <v/>
      </c>
      <c r="P4310" s="52">
        <f>SEP!O311</f>
        <v/>
      </c>
      <c r="Q4310" s="52">
        <f>SEP!P311</f>
        <v/>
      </c>
      <c r="R4310" s="52">
        <f>SEP!Q311</f>
        <v/>
      </c>
      <c r="S4310" s="54">
        <f>S4309+IF(X4310=0,0,M4310)</f>
        <v/>
      </c>
      <c r="T4310" s="55">
        <f>MAX(T4309,S4310)</f>
        <v/>
      </c>
      <c r="U4310" s="56">
        <f>S4310-T4310</f>
        <v/>
      </c>
      <c r="V4310" s="55">
        <f>IFERROR(SUMIFS(DATABASE!$M$5:$M$6004,DATABASE!$B$5:$B$6004,B4310,DATABASE!$X$5:$X$6004,1),0)</f>
        <v/>
      </c>
      <c r="W4310" s="57">
        <f>IFERROR(COUNTIFS(DATABASE!$B$5:$B$6004,B4310,DATABASE!$X$5:$X$6004,1),0)</f>
        <v/>
      </c>
      <c r="X4310" s="58">
        <f>--AND(ISNUMBER(B4310),C4310&lt;&gt;"",L4310&lt;&gt;"",M4310&lt;&gt;"")</f>
        <v/>
      </c>
    </row>
    <row r="4311" ht="15" customHeight="1" s="111">
      <c r="A4311" s="42" t="inlineStr">
        <is>
          <t>SEP</t>
        </is>
      </c>
      <c r="B4311" s="43">
        <f>SEP!A312</f>
        <v/>
      </c>
      <c r="C4311" s="44">
        <f>SEP!B312</f>
        <v/>
      </c>
      <c r="D4311" s="44">
        <f>SEP!C312</f>
        <v/>
      </c>
      <c r="E4311" s="44">
        <f>SEP!D312</f>
        <v/>
      </c>
      <c r="F4311" s="44">
        <f>SEP!E312</f>
        <v/>
      </c>
      <c r="G4311" s="44">
        <f>SEP!F312</f>
        <v/>
      </c>
      <c r="H4311" s="44">
        <f>SEP!G312</f>
        <v/>
      </c>
      <c r="I4311" s="45">
        <f>SEP!H312</f>
        <v/>
      </c>
      <c r="J4311" s="45">
        <f>SEP!I312</f>
        <v/>
      </c>
      <c r="K4311" s="44">
        <f>SEP!J312</f>
        <v/>
      </c>
      <c r="L4311" s="44">
        <f>SEP!K312</f>
        <v/>
      </c>
      <c r="M4311" s="46">
        <f>SEP!L312</f>
        <v/>
      </c>
      <c r="N4311" s="44">
        <f>SEP!M312</f>
        <v/>
      </c>
      <c r="O4311" s="44">
        <f>SEP!N312</f>
        <v/>
      </c>
      <c r="P4311" s="44">
        <f>SEP!O312</f>
        <v/>
      </c>
      <c r="Q4311" s="44">
        <f>SEP!P312</f>
        <v/>
      </c>
      <c r="R4311" s="44">
        <f>SEP!Q312</f>
        <v/>
      </c>
      <c r="S4311" s="46">
        <f>S4310+IF(X4311=0,0,M4311)</f>
        <v/>
      </c>
      <c r="T4311" s="47">
        <f>MAX(T4310,S4311)</f>
        <v/>
      </c>
      <c r="U4311" s="48">
        <f>S4311-T4311</f>
        <v/>
      </c>
      <c r="V4311" s="47">
        <f>IFERROR(SUMIFS(DATABASE!$M$5:$M$6004,DATABASE!$B$5:$B$6004,B4311,DATABASE!$X$5:$X$6004,1),0)</f>
        <v/>
      </c>
      <c r="W4311" s="31">
        <f>IFERROR(COUNTIFS(DATABASE!$B$5:$B$6004,B4311,DATABASE!$X$5:$X$6004,1),0)</f>
        <v/>
      </c>
      <c r="X4311" s="49">
        <f>--AND(ISNUMBER(B4311),C4311&lt;&gt;"",L4311&lt;&gt;"",M4311&lt;&gt;"")</f>
        <v/>
      </c>
    </row>
    <row r="4312" ht="15" customHeight="1" s="111">
      <c r="A4312" s="50" t="inlineStr">
        <is>
          <t>SEP</t>
        </is>
      </c>
      <c r="B4312" s="51">
        <f>SEP!A313</f>
        <v/>
      </c>
      <c r="C4312" s="52">
        <f>SEP!B313</f>
        <v/>
      </c>
      <c r="D4312" s="52">
        <f>SEP!C313</f>
        <v/>
      </c>
      <c r="E4312" s="52">
        <f>SEP!D313</f>
        <v/>
      </c>
      <c r="F4312" s="52">
        <f>SEP!E313</f>
        <v/>
      </c>
      <c r="G4312" s="52">
        <f>SEP!F313</f>
        <v/>
      </c>
      <c r="H4312" s="52">
        <f>SEP!G313</f>
        <v/>
      </c>
      <c r="I4312" s="53">
        <f>SEP!H313</f>
        <v/>
      </c>
      <c r="J4312" s="53">
        <f>SEP!I313</f>
        <v/>
      </c>
      <c r="K4312" s="52">
        <f>SEP!J313</f>
        <v/>
      </c>
      <c r="L4312" s="52">
        <f>SEP!K313</f>
        <v/>
      </c>
      <c r="M4312" s="54">
        <f>SEP!L313</f>
        <v/>
      </c>
      <c r="N4312" s="52">
        <f>SEP!M313</f>
        <v/>
      </c>
      <c r="O4312" s="52">
        <f>SEP!N313</f>
        <v/>
      </c>
      <c r="P4312" s="52">
        <f>SEP!O313</f>
        <v/>
      </c>
      <c r="Q4312" s="52">
        <f>SEP!P313</f>
        <v/>
      </c>
      <c r="R4312" s="52">
        <f>SEP!Q313</f>
        <v/>
      </c>
      <c r="S4312" s="54">
        <f>S4311+IF(X4312=0,0,M4312)</f>
        <v/>
      </c>
      <c r="T4312" s="55">
        <f>MAX(T4311,S4312)</f>
        <v/>
      </c>
      <c r="U4312" s="56">
        <f>S4312-T4312</f>
        <v/>
      </c>
      <c r="V4312" s="55">
        <f>IFERROR(SUMIFS(DATABASE!$M$5:$M$6004,DATABASE!$B$5:$B$6004,B4312,DATABASE!$X$5:$X$6004,1),0)</f>
        <v/>
      </c>
      <c r="W4312" s="57">
        <f>IFERROR(COUNTIFS(DATABASE!$B$5:$B$6004,B4312,DATABASE!$X$5:$X$6004,1),0)</f>
        <v/>
      </c>
      <c r="X4312" s="58">
        <f>--AND(ISNUMBER(B4312),C4312&lt;&gt;"",L4312&lt;&gt;"",M4312&lt;&gt;"")</f>
        <v/>
      </c>
    </row>
    <row r="4313" ht="15" customHeight="1" s="111">
      <c r="A4313" s="42" t="inlineStr">
        <is>
          <t>SEP</t>
        </is>
      </c>
      <c r="B4313" s="43">
        <f>SEP!A314</f>
        <v/>
      </c>
      <c r="C4313" s="44">
        <f>SEP!B314</f>
        <v/>
      </c>
      <c r="D4313" s="44">
        <f>SEP!C314</f>
        <v/>
      </c>
      <c r="E4313" s="44">
        <f>SEP!D314</f>
        <v/>
      </c>
      <c r="F4313" s="44">
        <f>SEP!E314</f>
        <v/>
      </c>
      <c r="G4313" s="44">
        <f>SEP!F314</f>
        <v/>
      </c>
      <c r="H4313" s="44">
        <f>SEP!G314</f>
        <v/>
      </c>
      <c r="I4313" s="45">
        <f>SEP!H314</f>
        <v/>
      </c>
      <c r="J4313" s="45">
        <f>SEP!I314</f>
        <v/>
      </c>
      <c r="K4313" s="44">
        <f>SEP!J314</f>
        <v/>
      </c>
      <c r="L4313" s="44">
        <f>SEP!K314</f>
        <v/>
      </c>
      <c r="M4313" s="46">
        <f>SEP!L314</f>
        <v/>
      </c>
      <c r="N4313" s="44">
        <f>SEP!M314</f>
        <v/>
      </c>
      <c r="O4313" s="44">
        <f>SEP!N314</f>
        <v/>
      </c>
      <c r="P4313" s="44">
        <f>SEP!O314</f>
        <v/>
      </c>
      <c r="Q4313" s="44">
        <f>SEP!P314</f>
        <v/>
      </c>
      <c r="R4313" s="44">
        <f>SEP!Q314</f>
        <v/>
      </c>
      <c r="S4313" s="46">
        <f>S4312+IF(X4313=0,0,M4313)</f>
        <v/>
      </c>
      <c r="T4313" s="47">
        <f>MAX(T4312,S4313)</f>
        <v/>
      </c>
      <c r="U4313" s="48">
        <f>S4313-T4313</f>
        <v/>
      </c>
      <c r="V4313" s="47">
        <f>IFERROR(SUMIFS(DATABASE!$M$5:$M$6004,DATABASE!$B$5:$B$6004,B4313,DATABASE!$X$5:$X$6004,1),0)</f>
        <v/>
      </c>
      <c r="W4313" s="31">
        <f>IFERROR(COUNTIFS(DATABASE!$B$5:$B$6004,B4313,DATABASE!$X$5:$X$6004,1),0)</f>
        <v/>
      </c>
      <c r="X4313" s="49">
        <f>--AND(ISNUMBER(B4313),C4313&lt;&gt;"",L4313&lt;&gt;"",M4313&lt;&gt;"")</f>
        <v/>
      </c>
    </row>
    <row r="4314" ht="15" customHeight="1" s="111">
      <c r="A4314" s="50" t="inlineStr">
        <is>
          <t>SEP</t>
        </is>
      </c>
      <c r="B4314" s="51">
        <f>SEP!A315</f>
        <v/>
      </c>
      <c r="C4314" s="52">
        <f>SEP!B315</f>
        <v/>
      </c>
      <c r="D4314" s="52">
        <f>SEP!C315</f>
        <v/>
      </c>
      <c r="E4314" s="52">
        <f>SEP!D315</f>
        <v/>
      </c>
      <c r="F4314" s="52">
        <f>SEP!E315</f>
        <v/>
      </c>
      <c r="G4314" s="52">
        <f>SEP!F315</f>
        <v/>
      </c>
      <c r="H4314" s="52">
        <f>SEP!G315</f>
        <v/>
      </c>
      <c r="I4314" s="53">
        <f>SEP!H315</f>
        <v/>
      </c>
      <c r="J4314" s="53">
        <f>SEP!I315</f>
        <v/>
      </c>
      <c r="K4314" s="52">
        <f>SEP!J315</f>
        <v/>
      </c>
      <c r="L4314" s="52">
        <f>SEP!K315</f>
        <v/>
      </c>
      <c r="M4314" s="54">
        <f>SEP!L315</f>
        <v/>
      </c>
      <c r="N4314" s="52">
        <f>SEP!M315</f>
        <v/>
      </c>
      <c r="O4314" s="52">
        <f>SEP!N315</f>
        <v/>
      </c>
      <c r="P4314" s="52">
        <f>SEP!O315</f>
        <v/>
      </c>
      <c r="Q4314" s="52">
        <f>SEP!P315</f>
        <v/>
      </c>
      <c r="R4314" s="52">
        <f>SEP!Q315</f>
        <v/>
      </c>
      <c r="S4314" s="54">
        <f>S4313+IF(X4314=0,0,M4314)</f>
        <v/>
      </c>
      <c r="T4314" s="55">
        <f>MAX(T4313,S4314)</f>
        <v/>
      </c>
      <c r="U4314" s="56">
        <f>S4314-T4314</f>
        <v/>
      </c>
      <c r="V4314" s="55">
        <f>IFERROR(SUMIFS(DATABASE!$M$5:$M$6004,DATABASE!$B$5:$B$6004,B4314,DATABASE!$X$5:$X$6004,1),0)</f>
        <v/>
      </c>
      <c r="W4314" s="57">
        <f>IFERROR(COUNTIFS(DATABASE!$B$5:$B$6004,B4314,DATABASE!$X$5:$X$6004,1),0)</f>
        <v/>
      </c>
      <c r="X4314" s="58">
        <f>--AND(ISNUMBER(B4314),C4314&lt;&gt;"",L4314&lt;&gt;"",M4314&lt;&gt;"")</f>
        <v/>
      </c>
    </row>
    <row r="4315" ht="15" customHeight="1" s="111">
      <c r="A4315" s="42" t="inlineStr">
        <is>
          <t>SEP</t>
        </is>
      </c>
      <c r="B4315" s="43">
        <f>SEP!A316</f>
        <v/>
      </c>
      <c r="C4315" s="44">
        <f>SEP!B316</f>
        <v/>
      </c>
      <c r="D4315" s="44">
        <f>SEP!C316</f>
        <v/>
      </c>
      <c r="E4315" s="44">
        <f>SEP!D316</f>
        <v/>
      </c>
      <c r="F4315" s="44">
        <f>SEP!E316</f>
        <v/>
      </c>
      <c r="G4315" s="44">
        <f>SEP!F316</f>
        <v/>
      </c>
      <c r="H4315" s="44">
        <f>SEP!G316</f>
        <v/>
      </c>
      <c r="I4315" s="45">
        <f>SEP!H316</f>
        <v/>
      </c>
      <c r="J4315" s="45">
        <f>SEP!I316</f>
        <v/>
      </c>
      <c r="K4315" s="44">
        <f>SEP!J316</f>
        <v/>
      </c>
      <c r="L4315" s="44">
        <f>SEP!K316</f>
        <v/>
      </c>
      <c r="M4315" s="46">
        <f>SEP!L316</f>
        <v/>
      </c>
      <c r="N4315" s="44">
        <f>SEP!M316</f>
        <v/>
      </c>
      <c r="O4315" s="44">
        <f>SEP!N316</f>
        <v/>
      </c>
      <c r="P4315" s="44">
        <f>SEP!O316</f>
        <v/>
      </c>
      <c r="Q4315" s="44">
        <f>SEP!P316</f>
        <v/>
      </c>
      <c r="R4315" s="44">
        <f>SEP!Q316</f>
        <v/>
      </c>
      <c r="S4315" s="46">
        <f>S4314+IF(X4315=0,0,M4315)</f>
        <v/>
      </c>
      <c r="T4315" s="47">
        <f>MAX(T4314,S4315)</f>
        <v/>
      </c>
      <c r="U4315" s="48">
        <f>S4315-T4315</f>
        <v/>
      </c>
      <c r="V4315" s="47">
        <f>IFERROR(SUMIFS(DATABASE!$M$5:$M$6004,DATABASE!$B$5:$B$6004,B4315,DATABASE!$X$5:$X$6004,1),0)</f>
        <v/>
      </c>
      <c r="W4315" s="31">
        <f>IFERROR(COUNTIFS(DATABASE!$B$5:$B$6004,B4315,DATABASE!$X$5:$X$6004,1),0)</f>
        <v/>
      </c>
      <c r="X4315" s="49">
        <f>--AND(ISNUMBER(B4315),C4315&lt;&gt;"",L4315&lt;&gt;"",M4315&lt;&gt;"")</f>
        <v/>
      </c>
    </row>
    <row r="4316" ht="15" customHeight="1" s="111">
      <c r="A4316" s="50" t="inlineStr">
        <is>
          <t>SEP</t>
        </is>
      </c>
      <c r="B4316" s="51">
        <f>SEP!A317</f>
        <v/>
      </c>
      <c r="C4316" s="52">
        <f>SEP!B317</f>
        <v/>
      </c>
      <c r="D4316" s="52">
        <f>SEP!C317</f>
        <v/>
      </c>
      <c r="E4316" s="52">
        <f>SEP!D317</f>
        <v/>
      </c>
      <c r="F4316" s="52">
        <f>SEP!E317</f>
        <v/>
      </c>
      <c r="G4316" s="52">
        <f>SEP!F317</f>
        <v/>
      </c>
      <c r="H4316" s="52">
        <f>SEP!G317</f>
        <v/>
      </c>
      <c r="I4316" s="53">
        <f>SEP!H317</f>
        <v/>
      </c>
      <c r="J4316" s="53">
        <f>SEP!I317</f>
        <v/>
      </c>
      <c r="K4316" s="52">
        <f>SEP!J317</f>
        <v/>
      </c>
      <c r="L4316" s="52">
        <f>SEP!K317</f>
        <v/>
      </c>
      <c r="M4316" s="54">
        <f>SEP!L317</f>
        <v/>
      </c>
      <c r="N4316" s="52">
        <f>SEP!M317</f>
        <v/>
      </c>
      <c r="O4316" s="52">
        <f>SEP!N317</f>
        <v/>
      </c>
      <c r="P4316" s="52">
        <f>SEP!O317</f>
        <v/>
      </c>
      <c r="Q4316" s="52">
        <f>SEP!P317</f>
        <v/>
      </c>
      <c r="R4316" s="52">
        <f>SEP!Q317</f>
        <v/>
      </c>
      <c r="S4316" s="54">
        <f>S4315+IF(X4316=0,0,M4316)</f>
        <v/>
      </c>
      <c r="T4316" s="55">
        <f>MAX(T4315,S4316)</f>
        <v/>
      </c>
      <c r="U4316" s="56">
        <f>S4316-T4316</f>
        <v/>
      </c>
      <c r="V4316" s="55">
        <f>IFERROR(SUMIFS(DATABASE!$M$5:$M$6004,DATABASE!$B$5:$B$6004,B4316,DATABASE!$X$5:$X$6004,1),0)</f>
        <v/>
      </c>
      <c r="W4316" s="57">
        <f>IFERROR(COUNTIFS(DATABASE!$B$5:$B$6004,B4316,DATABASE!$X$5:$X$6004,1),0)</f>
        <v/>
      </c>
      <c r="X4316" s="58">
        <f>--AND(ISNUMBER(B4316),C4316&lt;&gt;"",L4316&lt;&gt;"",M4316&lt;&gt;"")</f>
        <v/>
      </c>
    </row>
    <row r="4317" ht="15" customHeight="1" s="111">
      <c r="A4317" s="42" t="inlineStr">
        <is>
          <t>SEP</t>
        </is>
      </c>
      <c r="B4317" s="43">
        <f>SEP!A318</f>
        <v/>
      </c>
      <c r="C4317" s="44">
        <f>SEP!B318</f>
        <v/>
      </c>
      <c r="D4317" s="44">
        <f>SEP!C318</f>
        <v/>
      </c>
      <c r="E4317" s="44">
        <f>SEP!D318</f>
        <v/>
      </c>
      <c r="F4317" s="44">
        <f>SEP!E318</f>
        <v/>
      </c>
      <c r="G4317" s="44">
        <f>SEP!F318</f>
        <v/>
      </c>
      <c r="H4317" s="44">
        <f>SEP!G318</f>
        <v/>
      </c>
      <c r="I4317" s="45">
        <f>SEP!H318</f>
        <v/>
      </c>
      <c r="J4317" s="45">
        <f>SEP!I318</f>
        <v/>
      </c>
      <c r="K4317" s="44">
        <f>SEP!J318</f>
        <v/>
      </c>
      <c r="L4317" s="44">
        <f>SEP!K318</f>
        <v/>
      </c>
      <c r="M4317" s="46">
        <f>SEP!L318</f>
        <v/>
      </c>
      <c r="N4317" s="44">
        <f>SEP!M318</f>
        <v/>
      </c>
      <c r="O4317" s="44">
        <f>SEP!N318</f>
        <v/>
      </c>
      <c r="P4317" s="44">
        <f>SEP!O318</f>
        <v/>
      </c>
      <c r="Q4317" s="44">
        <f>SEP!P318</f>
        <v/>
      </c>
      <c r="R4317" s="44">
        <f>SEP!Q318</f>
        <v/>
      </c>
      <c r="S4317" s="46">
        <f>S4316+IF(X4317=0,0,M4317)</f>
        <v/>
      </c>
      <c r="T4317" s="47">
        <f>MAX(T4316,S4317)</f>
        <v/>
      </c>
      <c r="U4317" s="48">
        <f>S4317-T4317</f>
        <v/>
      </c>
      <c r="V4317" s="47">
        <f>IFERROR(SUMIFS(DATABASE!$M$5:$M$6004,DATABASE!$B$5:$B$6004,B4317,DATABASE!$X$5:$X$6004,1),0)</f>
        <v/>
      </c>
      <c r="W4317" s="31">
        <f>IFERROR(COUNTIFS(DATABASE!$B$5:$B$6004,B4317,DATABASE!$X$5:$X$6004,1),0)</f>
        <v/>
      </c>
      <c r="X4317" s="49">
        <f>--AND(ISNUMBER(B4317),C4317&lt;&gt;"",L4317&lt;&gt;"",M4317&lt;&gt;"")</f>
        <v/>
      </c>
    </row>
    <row r="4318" ht="15" customHeight="1" s="111">
      <c r="A4318" s="50" t="inlineStr">
        <is>
          <t>SEP</t>
        </is>
      </c>
      <c r="B4318" s="51">
        <f>SEP!A319</f>
        <v/>
      </c>
      <c r="C4318" s="52">
        <f>SEP!B319</f>
        <v/>
      </c>
      <c r="D4318" s="52">
        <f>SEP!C319</f>
        <v/>
      </c>
      <c r="E4318" s="52">
        <f>SEP!D319</f>
        <v/>
      </c>
      <c r="F4318" s="52">
        <f>SEP!E319</f>
        <v/>
      </c>
      <c r="G4318" s="52">
        <f>SEP!F319</f>
        <v/>
      </c>
      <c r="H4318" s="52">
        <f>SEP!G319</f>
        <v/>
      </c>
      <c r="I4318" s="53">
        <f>SEP!H319</f>
        <v/>
      </c>
      <c r="J4318" s="53">
        <f>SEP!I319</f>
        <v/>
      </c>
      <c r="K4318" s="52">
        <f>SEP!J319</f>
        <v/>
      </c>
      <c r="L4318" s="52">
        <f>SEP!K319</f>
        <v/>
      </c>
      <c r="M4318" s="54">
        <f>SEP!L319</f>
        <v/>
      </c>
      <c r="N4318" s="52">
        <f>SEP!M319</f>
        <v/>
      </c>
      <c r="O4318" s="52">
        <f>SEP!N319</f>
        <v/>
      </c>
      <c r="P4318" s="52">
        <f>SEP!O319</f>
        <v/>
      </c>
      <c r="Q4318" s="52">
        <f>SEP!P319</f>
        <v/>
      </c>
      <c r="R4318" s="52">
        <f>SEP!Q319</f>
        <v/>
      </c>
      <c r="S4318" s="54">
        <f>S4317+IF(X4318=0,0,M4318)</f>
        <v/>
      </c>
      <c r="T4318" s="55">
        <f>MAX(T4317,S4318)</f>
        <v/>
      </c>
      <c r="U4318" s="56">
        <f>S4318-T4318</f>
        <v/>
      </c>
      <c r="V4318" s="55">
        <f>IFERROR(SUMIFS(DATABASE!$M$5:$M$6004,DATABASE!$B$5:$B$6004,B4318,DATABASE!$X$5:$X$6004,1),0)</f>
        <v/>
      </c>
      <c r="W4318" s="57">
        <f>IFERROR(COUNTIFS(DATABASE!$B$5:$B$6004,B4318,DATABASE!$X$5:$X$6004,1),0)</f>
        <v/>
      </c>
      <c r="X4318" s="58">
        <f>--AND(ISNUMBER(B4318),C4318&lt;&gt;"",L4318&lt;&gt;"",M4318&lt;&gt;"")</f>
        <v/>
      </c>
    </row>
    <row r="4319" ht="15" customHeight="1" s="111">
      <c r="A4319" s="42" t="inlineStr">
        <is>
          <t>SEP</t>
        </is>
      </c>
      <c r="B4319" s="43">
        <f>SEP!A320</f>
        <v/>
      </c>
      <c r="C4319" s="44">
        <f>SEP!B320</f>
        <v/>
      </c>
      <c r="D4319" s="44">
        <f>SEP!C320</f>
        <v/>
      </c>
      <c r="E4319" s="44">
        <f>SEP!D320</f>
        <v/>
      </c>
      <c r="F4319" s="44">
        <f>SEP!E320</f>
        <v/>
      </c>
      <c r="G4319" s="44">
        <f>SEP!F320</f>
        <v/>
      </c>
      <c r="H4319" s="44">
        <f>SEP!G320</f>
        <v/>
      </c>
      <c r="I4319" s="45">
        <f>SEP!H320</f>
        <v/>
      </c>
      <c r="J4319" s="45">
        <f>SEP!I320</f>
        <v/>
      </c>
      <c r="K4319" s="44">
        <f>SEP!J320</f>
        <v/>
      </c>
      <c r="L4319" s="44">
        <f>SEP!K320</f>
        <v/>
      </c>
      <c r="M4319" s="46">
        <f>SEP!L320</f>
        <v/>
      </c>
      <c r="N4319" s="44">
        <f>SEP!M320</f>
        <v/>
      </c>
      <c r="O4319" s="44">
        <f>SEP!N320</f>
        <v/>
      </c>
      <c r="P4319" s="44">
        <f>SEP!O320</f>
        <v/>
      </c>
      <c r="Q4319" s="44">
        <f>SEP!P320</f>
        <v/>
      </c>
      <c r="R4319" s="44">
        <f>SEP!Q320</f>
        <v/>
      </c>
      <c r="S4319" s="46">
        <f>S4318+IF(X4319=0,0,M4319)</f>
        <v/>
      </c>
      <c r="T4319" s="47">
        <f>MAX(T4318,S4319)</f>
        <v/>
      </c>
      <c r="U4319" s="48">
        <f>S4319-T4319</f>
        <v/>
      </c>
      <c r="V4319" s="47">
        <f>IFERROR(SUMIFS(DATABASE!$M$5:$M$6004,DATABASE!$B$5:$B$6004,B4319,DATABASE!$X$5:$X$6004,1),0)</f>
        <v/>
      </c>
      <c r="W4319" s="31">
        <f>IFERROR(COUNTIFS(DATABASE!$B$5:$B$6004,B4319,DATABASE!$X$5:$X$6004,1),0)</f>
        <v/>
      </c>
      <c r="X4319" s="49">
        <f>--AND(ISNUMBER(B4319),C4319&lt;&gt;"",L4319&lt;&gt;"",M4319&lt;&gt;"")</f>
        <v/>
      </c>
    </row>
    <row r="4320" ht="15" customHeight="1" s="111">
      <c r="A4320" s="50" t="inlineStr">
        <is>
          <t>SEP</t>
        </is>
      </c>
      <c r="B4320" s="51">
        <f>SEP!A321</f>
        <v/>
      </c>
      <c r="C4320" s="52">
        <f>SEP!B321</f>
        <v/>
      </c>
      <c r="D4320" s="52">
        <f>SEP!C321</f>
        <v/>
      </c>
      <c r="E4320" s="52">
        <f>SEP!D321</f>
        <v/>
      </c>
      <c r="F4320" s="52">
        <f>SEP!E321</f>
        <v/>
      </c>
      <c r="G4320" s="52">
        <f>SEP!F321</f>
        <v/>
      </c>
      <c r="H4320" s="52">
        <f>SEP!G321</f>
        <v/>
      </c>
      <c r="I4320" s="53">
        <f>SEP!H321</f>
        <v/>
      </c>
      <c r="J4320" s="53">
        <f>SEP!I321</f>
        <v/>
      </c>
      <c r="K4320" s="52">
        <f>SEP!J321</f>
        <v/>
      </c>
      <c r="L4320" s="52">
        <f>SEP!K321</f>
        <v/>
      </c>
      <c r="M4320" s="54">
        <f>SEP!L321</f>
        <v/>
      </c>
      <c r="N4320" s="52">
        <f>SEP!M321</f>
        <v/>
      </c>
      <c r="O4320" s="52">
        <f>SEP!N321</f>
        <v/>
      </c>
      <c r="P4320" s="52">
        <f>SEP!O321</f>
        <v/>
      </c>
      <c r="Q4320" s="52">
        <f>SEP!P321</f>
        <v/>
      </c>
      <c r="R4320" s="52">
        <f>SEP!Q321</f>
        <v/>
      </c>
      <c r="S4320" s="54">
        <f>S4319+IF(X4320=0,0,M4320)</f>
        <v/>
      </c>
      <c r="T4320" s="55">
        <f>MAX(T4319,S4320)</f>
        <v/>
      </c>
      <c r="U4320" s="56">
        <f>S4320-T4320</f>
        <v/>
      </c>
      <c r="V4320" s="55">
        <f>IFERROR(SUMIFS(DATABASE!$M$5:$M$6004,DATABASE!$B$5:$B$6004,B4320,DATABASE!$X$5:$X$6004,1),0)</f>
        <v/>
      </c>
      <c r="W4320" s="57">
        <f>IFERROR(COUNTIFS(DATABASE!$B$5:$B$6004,B4320,DATABASE!$X$5:$X$6004,1),0)</f>
        <v/>
      </c>
      <c r="X4320" s="58">
        <f>--AND(ISNUMBER(B4320),C4320&lt;&gt;"",L4320&lt;&gt;"",M4320&lt;&gt;"")</f>
        <v/>
      </c>
    </row>
    <row r="4321" ht="15" customHeight="1" s="111">
      <c r="A4321" s="42" t="inlineStr">
        <is>
          <t>SEP</t>
        </is>
      </c>
      <c r="B4321" s="43">
        <f>SEP!A322</f>
        <v/>
      </c>
      <c r="C4321" s="44">
        <f>SEP!B322</f>
        <v/>
      </c>
      <c r="D4321" s="44">
        <f>SEP!C322</f>
        <v/>
      </c>
      <c r="E4321" s="44">
        <f>SEP!D322</f>
        <v/>
      </c>
      <c r="F4321" s="44">
        <f>SEP!E322</f>
        <v/>
      </c>
      <c r="G4321" s="44">
        <f>SEP!F322</f>
        <v/>
      </c>
      <c r="H4321" s="44">
        <f>SEP!G322</f>
        <v/>
      </c>
      <c r="I4321" s="45">
        <f>SEP!H322</f>
        <v/>
      </c>
      <c r="J4321" s="45">
        <f>SEP!I322</f>
        <v/>
      </c>
      <c r="K4321" s="44">
        <f>SEP!J322</f>
        <v/>
      </c>
      <c r="L4321" s="44">
        <f>SEP!K322</f>
        <v/>
      </c>
      <c r="M4321" s="46">
        <f>SEP!L322</f>
        <v/>
      </c>
      <c r="N4321" s="44">
        <f>SEP!M322</f>
        <v/>
      </c>
      <c r="O4321" s="44">
        <f>SEP!N322</f>
        <v/>
      </c>
      <c r="P4321" s="44">
        <f>SEP!O322</f>
        <v/>
      </c>
      <c r="Q4321" s="44">
        <f>SEP!P322</f>
        <v/>
      </c>
      <c r="R4321" s="44">
        <f>SEP!Q322</f>
        <v/>
      </c>
      <c r="S4321" s="46">
        <f>S4320+IF(X4321=0,0,M4321)</f>
        <v/>
      </c>
      <c r="T4321" s="47">
        <f>MAX(T4320,S4321)</f>
        <v/>
      </c>
      <c r="U4321" s="48">
        <f>S4321-T4321</f>
        <v/>
      </c>
      <c r="V4321" s="47">
        <f>IFERROR(SUMIFS(DATABASE!$M$5:$M$6004,DATABASE!$B$5:$B$6004,B4321,DATABASE!$X$5:$X$6004,1),0)</f>
        <v/>
      </c>
      <c r="W4321" s="31">
        <f>IFERROR(COUNTIFS(DATABASE!$B$5:$B$6004,B4321,DATABASE!$X$5:$X$6004,1),0)</f>
        <v/>
      </c>
      <c r="X4321" s="49">
        <f>--AND(ISNUMBER(B4321),C4321&lt;&gt;"",L4321&lt;&gt;"",M4321&lt;&gt;"")</f>
        <v/>
      </c>
    </row>
    <row r="4322" ht="15" customHeight="1" s="111">
      <c r="A4322" s="50" t="inlineStr">
        <is>
          <t>SEP</t>
        </is>
      </c>
      <c r="B4322" s="51">
        <f>SEP!A323</f>
        <v/>
      </c>
      <c r="C4322" s="52">
        <f>SEP!B323</f>
        <v/>
      </c>
      <c r="D4322" s="52">
        <f>SEP!C323</f>
        <v/>
      </c>
      <c r="E4322" s="52">
        <f>SEP!D323</f>
        <v/>
      </c>
      <c r="F4322" s="52">
        <f>SEP!E323</f>
        <v/>
      </c>
      <c r="G4322" s="52">
        <f>SEP!F323</f>
        <v/>
      </c>
      <c r="H4322" s="52">
        <f>SEP!G323</f>
        <v/>
      </c>
      <c r="I4322" s="53">
        <f>SEP!H323</f>
        <v/>
      </c>
      <c r="J4322" s="53">
        <f>SEP!I323</f>
        <v/>
      </c>
      <c r="K4322" s="52">
        <f>SEP!J323</f>
        <v/>
      </c>
      <c r="L4322" s="52">
        <f>SEP!K323</f>
        <v/>
      </c>
      <c r="M4322" s="54">
        <f>SEP!L323</f>
        <v/>
      </c>
      <c r="N4322" s="52">
        <f>SEP!M323</f>
        <v/>
      </c>
      <c r="O4322" s="52">
        <f>SEP!N323</f>
        <v/>
      </c>
      <c r="P4322" s="52">
        <f>SEP!O323</f>
        <v/>
      </c>
      <c r="Q4322" s="52">
        <f>SEP!P323</f>
        <v/>
      </c>
      <c r="R4322" s="52">
        <f>SEP!Q323</f>
        <v/>
      </c>
      <c r="S4322" s="54">
        <f>S4321+IF(X4322=0,0,M4322)</f>
        <v/>
      </c>
      <c r="T4322" s="55">
        <f>MAX(T4321,S4322)</f>
        <v/>
      </c>
      <c r="U4322" s="56">
        <f>S4322-T4322</f>
        <v/>
      </c>
      <c r="V4322" s="55">
        <f>IFERROR(SUMIFS(DATABASE!$M$5:$M$6004,DATABASE!$B$5:$B$6004,B4322,DATABASE!$X$5:$X$6004,1),0)</f>
        <v/>
      </c>
      <c r="W4322" s="57">
        <f>IFERROR(COUNTIFS(DATABASE!$B$5:$B$6004,B4322,DATABASE!$X$5:$X$6004,1),0)</f>
        <v/>
      </c>
      <c r="X4322" s="58">
        <f>--AND(ISNUMBER(B4322),C4322&lt;&gt;"",L4322&lt;&gt;"",M4322&lt;&gt;"")</f>
        <v/>
      </c>
    </row>
    <row r="4323" ht="15" customHeight="1" s="111">
      <c r="A4323" s="42" t="inlineStr">
        <is>
          <t>SEP</t>
        </is>
      </c>
      <c r="B4323" s="43">
        <f>SEP!A324</f>
        <v/>
      </c>
      <c r="C4323" s="44">
        <f>SEP!B324</f>
        <v/>
      </c>
      <c r="D4323" s="44">
        <f>SEP!C324</f>
        <v/>
      </c>
      <c r="E4323" s="44">
        <f>SEP!D324</f>
        <v/>
      </c>
      <c r="F4323" s="44">
        <f>SEP!E324</f>
        <v/>
      </c>
      <c r="G4323" s="44">
        <f>SEP!F324</f>
        <v/>
      </c>
      <c r="H4323" s="44">
        <f>SEP!G324</f>
        <v/>
      </c>
      <c r="I4323" s="45">
        <f>SEP!H324</f>
        <v/>
      </c>
      <c r="J4323" s="45">
        <f>SEP!I324</f>
        <v/>
      </c>
      <c r="K4323" s="44">
        <f>SEP!J324</f>
        <v/>
      </c>
      <c r="L4323" s="44">
        <f>SEP!K324</f>
        <v/>
      </c>
      <c r="M4323" s="46">
        <f>SEP!L324</f>
        <v/>
      </c>
      <c r="N4323" s="44">
        <f>SEP!M324</f>
        <v/>
      </c>
      <c r="O4323" s="44">
        <f>SEP!N324</f>
        <v/>
      </c>
      <c r="P4323" s="44">
        <f>SEP!O324</f>
        <v/>
      </c>
      <c r="Q4323" s="44">
        <f>SEP!P324</f>
        <v/>
      </c>
      <c r="R4323" s="44">
        <f>SEP!Q324</f>
        <v/>
      </c>
      <c r="S4323" s="46">
        <f>S4322+IF(X4323=0,0,M4323)</f>
        <v/>
      </c>
      <c r="T4323" s="47">
        <f>MAX(T4322,S4323)</f>
        <v/>
      </c>
      <c r="U4323" s="48">
        <f>S4323-T4323</f>
        <v/>
      </c>
      <c r="V4323" s="47">
        <f>IFERROR(SUMIFS(DATABASE!$M$5:$M$6004,DATABASE!$B$5:$B$6004,B4323,DATABASE!$X$5:$X$6004,1),0)</f>
        <v/>
      </c>
      <c r="W4323" s="31">
        <f>IFERROR(COUNTIFS(DATABASE!$B$5:$B$6004,B4323,DATABASE!$X$5:$X$6004,1),0)</f>
        <v/>
      </c>
      <c r="X4323" s="49">
        <f>--AND(ISNUMBER(B4323),C4323&lt;&gt;"",L4323&lt;&gt;"",M4323&lt;&gt;"")</f>
        <v/>
      </c>
    </row>
    <row r="4324" ht="15" customHeight="1" s="111">
      <c r="A4324" s="50" t="inlineStr">
        <is>
          <t>SEP</t>
        </is>
      </c>
      <c r="B4324" s="51">
        <f>SEP!A325</f>
        <v/>
      </c>
      <c r="C4324" s="52">
        <f>SEP!B325</f>
        <v/>
      </c>
      <c r="D4324" s="52">
        <f>SEP!C325</f>
        <v/>
      </c>
      <c r="E4324" s="52">
        <f>SEP!D325</f>
        <v/>
      </c>
      <c r="F4324" s="52">
        <f>SEP!E325</f>
        <v/>
      </c>
      <c r="G4324" s="52">
        <f>SEP!F325</f>
        <v/>
      </c>
      <c r="H4324" s="52">
        <f>SEP!G325</f>
        <v/>
      </c>
      <c r="I4324" s="53">
        <f>SEP!H325</f>
        <v/>
      </c>
      <c r="J4324" s="53">
        <f>SEP!I325</f>
        <v/>
      </c>
      <c r="K4324" s="52">
        <f>SEP!J325</f>
        <v/>
      </c>
      <c r="L4324" s="52">
        <f>SEP!K325</f>
        <v/>
      </c>
      <c r="M4324" s="54">
        <f>SEP!L325</f>
        <v/>
      </c>
      <c r="N4324" s="52">
        <f>SEP!M325</f>
        <v/>
      </c>
      <c r="O4324" s="52">
        <f>SEP!N325</f>
        <v/>
      </c>
      <c r="P4324" s="52">
        <f>SEP!O325</f>
        <v/>
      </c>
      <c r="Q4324" s="52">
        <f>SEP!P325</f>
        <v/>
      </c>
      <c r="R4324" s="52">
        <f>SEP!Q325</f>
        <v/>
      </c>
      <c r="S4324" s="54">
        <f>S4323+IF(X4324=0,0,M4324)</f>
        <v/>
      </c>
      <c r="T4324" s="55">
        <f>MAX(T4323,S4324)</f>
        <v/>
      </c>
      <c r="U4324" s="56">
        <f>S4324-T4324</f>
        <v/>
      </c>
      <c r="V4324" s="55">
        <f>IFERROR(SUMIFS(DATABASE!$M$5:$M$6004,DATABASE!$B$5:$B$6004,B4324,DATABASE!$X$5:$X$6004,1),0)</f>
        <v/>
      </c>
      <c r="W4324" s="57">
        <f>IFERROR(COUNTIFS(DATABASE!$B$5:$B$6004,B4324,DATABASE!$X$5:$X$6004,1),0)</f>
        <v/>
      </c>
      <c r="X4324" s="58">
        <f>--AND(ISNUMBER(B4324),C4324&lt;&gt;"",L4324&lt;&gt;"",M4324&lt;&gt;"")</f>
        <v/>
      </c>
    </row>
    <row r="4325" ht="15" customHeight="1" s="111">
      <c r="A4325" s="42" t="inlineStr">
        <is>
          <t>SEP</t>
        </is>
      </c>
      <c r="B4325" s="43">
        <f>SEP!A326</f>
        <v/>
      </c>
      <c r="C4325" s="44">
        <f>SEP!B326</f>
        <v/>
      </c>
      <c r="D4325" s="44">
        <f>SEP!C326</f>
        <v/>
      </c>
      <c r="E4325" s="44">
        <f>SEP!D326</f>
        <v/>
      </c>
      <c r="F4325" s="44">
        <f>SEP!E326</f>
        <v/>
      </c>
      <c r="G4325" s="44">
        <f>SEP!F326</f>
        <v/>
      </c>
      <c r="H4325" s="44">
        <f>SEP!G326</f>
        <v/>
      </c>
      <c r="I4325" s="45">
        <f>SEP!H326</f>
        <v/>
      </c>
      <c r="J4325" s="45">
        <f>SEP!I326</f>
        <v/>
      </c>
      <c r="K4325" s="44">
        <f>SEP!J326</f>
        <v/>
      </c>
      <c r="L4325" s="44">
        <f>SEP!K326</f>
        <v/>
      </c>
      <c r="M4325" s="46">
        <f>SEP!L326</f>
        <v/>
      </c>
      <c r="N4325" s="44">
        <f>SEP!M326</f>
        <v/>
      </c>
      <c r="O4325" s="44">
        <f>SEP!N326</f>
        <v/>
      </c>
      <c r="P4325" s="44">
        <f>SEP!O326</f>
        <v/>
      </c>
      <c r="Q4325" s="44">
        <f>SEP!P326</f>
        <v/>
      </c>
      <c r="R4325" s="44">
        <f>SEP!Q326</f>
        <v/>
      </c>
      <c r="S4325" s="46">
        <f>S4324+IF(X4325=0,0,M4325)</f>
        <v/>
      </c>
      <c r="T4325" s="47">
        <f>MAX(T4324,S4325)</f>
        <v/>
      </c>
      <c r="U4325" s="48">
        <f>S4325-T4325</f>
        <v/>
      </c>
      <c r="V4325" s="47">
        <f>IFERROR(SUMIFS(DATABASE!$M$5:$M$6004,DATABASE!$B$5:$B$6004,B4325,DATABASE!$X$5:$X$6004,1),0)</f>
        <v/>
      </c>
      <c r="W4325" s="31">
        <f>IFERROR(COUNTIFS(DATABASE!$B$5:$B$6004,B4325,DATABASE!$X$5:$X$6004,1),0)</f>
        <v/>
      </c>
      <c r="X4325" s="49">
        <f>--AND(ISNUMBER(B4325),C4325&lt;&gt;"",L4325&lt;&gt;"",M4325&lt;&gt;"")</f>
        <v/>
      </c>
    </row>
    <row r="4326" ht="15" customHeight="1" s="111">
      <c r="A4326" s="50" t="inlineStr">
        <is>
          <t>SEP</t>
        </is>
      </c>
      <c r="B4326" s="51">
        <f>SEP!A327</f>
        <v/>
      </c>
      <c r="C4326" s="52">
        <f>SEP!B327</f>
        <v/>
      </c>
      <c r="D4326" s="52">
        <f>SEP!C327</f>
        <v/>
      </c>
      <c r="E4326" s="52">
        <f>SEP!D327</f>
        <v/>
      </c>
      <c r="F4326" s="52">
        <f>SEP!E327</f>
        <v/>
      </c>
      <c r="G4326" s="52">
        <f>SEP!F327</f>
        <v/>
      </c>
      <c r="H4326" s="52">
        <f>SEP!G327</f>
        <v/>
      </c>
      <c r="I4326" s="53">
        <f>SEP!H327</f>
        <v/>
      </c>
      <c r="J4326" s="53">
        <f>SEP!I327</f>
        <v/>
      </c>
      <c r="K4326" s="52">
        <f>SEP!J327</f>
        <v/>
      </c>
      <c r="L4326" s="52">
        <f>SEP!K327</f>
        <v/>
      </c>
      <c r="M4326" s="54">
        <f>SEP!L327</f>
        <v/>
      </c>
      <c r="N4326" s="52">
        <f>SEP!M327</f>
        <v/>
      </c>
      <c r="O4326" s="52">
        <f>SEP!N327</f>
        <v/>
      </c>
      <c r="P4326" s="52">
        <f>SEP!O327</f>
        <v/>
      </c>
      <c r="Q4326" s="52">
        <f>SEP!P327</f>
        <v/>
      </c>
      <c r="R4326" s="52">
        <f>SEP!Q327</f>
        <v/>
      </c>
      <c r="S4326" s="54">
        <f>S4325+IF(X4326=0,0,M4326)</f>
        <v/>
      </c>
      <c r="T4326" s="55">
        <f>MAX(T4325,S4326)</f>
        <v/>
      </c>
      <c r="U4326" s="56">
        <f>S4326-T4326</f>
        <v/>
      </c>
      <c r="V4326" s="55">
        <f>IFERROR(SUMIFS(DATABASE!$M$5:$M$6004,DATABASE!$B$5:$B$6004,B4326,DATABASE!$X$5:$X$6004,1),0)</f>
        <v/>
      </c>
      <c r="W4326" s="57">
        <f>IFERROR(COUNTIFS(DATABASE!$B$5:$B$6004,B4326,DATABASE!$X$5:$X$6004,1),0)</f>
        <v/>
      </c>
      <c r="X4326" s="58">
        <f>--AND(ISNUMBER(B4326),C4326&lt;&gt;"",L4326&lt;&gt;"",M4326&lt;&gt;"")</f>
        <v/>
      </c>
    </row>
    <row r="4327" ht="15" customHeight="1" s="111">
      <c r="A4327" s="42" t="inlineStr">
        <is>
          <t>SEP</t>
        </is>
      </c>
      <c r="B4327" s="43">
        <f>SEP!A328</f>
        <v/>
      </c>
      <c r="C4327" s="44">
        <f>SEP!B328</f>
        <v/>
      </c>
      <c r="D4327" s="44">
        <f>SEP!C328</f>
        <v/>
      </c>
      <c r="E4327" s="44">
        <f>SEP!D328</f>
        <v/>
      </c>
      <c r="F4327" s="44">
        <f>SEP!E328</f>
        <v/>
      </c>
      <c r="G4327" s="44">
        <f>SEP!F328</f>
        <v/>
      </c>
      <c r="H4327" s="44">
        <f>SEP!G328</f>
        <v/>
      </c>
      <c r="I4327" s="45">
        <f>SEP!H328</f>
        <v/>
      </c>
      <c r="J4327" s="45">
        <f>SEP!I328</f>
        <v/>
      </c>
      <c r="K4327" s="44">
        <f>SEP!J328</f>
        <v/>
      </c>
      <c r="L4327" s="44">
        <f>SEP!K328</f>
        <v/>
      </c>
      <c r="M4327" s="46">
        <f>SEP!L328</f>
        <v/>
      </c>
      <c r="N4327" s="44">
        <f>SEP!M328</f>
        <v/>
      </c>
      <c r="O4327" s="44">
        <f>SEP!N328</f>
        <v/>
      </c>
      <c r="P4327" s="44">
        <f>SEP!O328</f>
        <v/>
      </c>
      <c r="Q4327" s="44">
        <f>SEP!P328</f>
        <v/>
      </c>
      <c r="R4327" s="44">
        <f>SEP!Q328</f>
        <v/>
      </c>
      <c r="S4327" s="46">
        <f>S4326+IF(X4327=0,0,M4327)</f>
        <v/>
      </c>
      <c r="T4327" s="47">
        <f>MAX(T4326,S4327)</f>
        <v/>
      </c>
      <c r="U4327" s="48">
        <f>S4327-T4327</f>
        <v/>
      </c>
      <c r="V4327" s="47">
        <f>IFERROR(SUMIFS(DATABASE!$M$5:$M$6004,DATABASE!$B$5:$B$6004,B4327,DATABASE!$X$5:$X$6004,1),0)</f>
        <v/>
      </c>
      <c r="W4327" s="31">
        <f>IFERROR(COUNTIFS(DATABASE!$B$5:$B$6004,B4327,DATABASE!$X$5:$X$6004,1),0)</f>
        <v/>
      </c>
      <c r="X4327" s="49">
        <f>--AND(ISNUMBER(B4327),C4327&lt;&gt;"",L4327&lt;&gt;"",M4327&lt;&gt;"")</f>
        <v/>
      </c>
    </row>
    <row r="4328" ht="15" customHeight="1" s="111">
      <c r="A4328" s="50" t="inlineStr">
        <is>
          <t>SEP</t>
        </is>
      </c>
      <c r="B4328" s="51">
        <f>SEP!A329</f>
        <v/>
      </c>
      <c r="C4328" s="52">
        <f>SEP!B329</f>
        <v/>
      </c>
      <c r="D4328" s="52">
        <f>SEP!C329</f>
        <v/>
      </c>
      <c r="E4328" s="52">
        <f>SEP!D329</f>
        <v/>
      </c>
      <c r="F4328" s="52">
        <f>SEP!E329</f>
        <v/>
      </c>
      <c r="G4328" s="52">
        <f>SEP!F329</f>
        <v/>
      </c>
      <c r="H4328" s="52">
        <f>SEP!G329</f>
        <v/>
      </c>
      <c r="I4328" s="53">
        <f>SEP!H329</f>
        <v/>
      </c>
      <c r="J4328" s="53">
        <f>SEP!I329</f>
        <v/>
      </c>
      <c r="K4328" s="52">
        <f>SEP!J329</f>
        <v/>
      </c>
      <c r="L4328" s="52">
        <f>SEP!K329</f>
        <v/>
      </c>
      <c r="M4328" s="54">
        <f>SEP!L329</f>
        <v/>
      </c>
      <c r="N4328" s="52">
        <f>SEP!M329</f>
        <v/>
      </c>
      <c r="O4328" s="52">
        <f>SEP!N329</f>
        <v/>
      </c>
      <c r="P4328" s="52">
        <f>SEP!O329</f>
        <v/>
      </c>
      <c r="Q4328" s="52">
        <f>SEP!P329</f>
        <v/>
      </c>
      <c r="R4328" s="52">
        <f>SEP!Q329</f>
        <v/>
      </c>
      <c r="S4328" s="54">
        <f>S4327+IF(X4328=0,0,M4328)</f>
        <v/>
      </c>
      <c r="T4328" s="55">
        <f>MAX(T4327,S4328)</f>
        <v/>
      </c>
      <c r="U4328" s="56">
        <f>S4328-T4328</f>
        <v/>
      </c>
      <c r="V4328" s="55">
        <f>IFERROR(SUMIFS(DATABASE!$M$5:$M$6004,DATABASE!$B$5:$B$6004,B4328,DATABASE!$X$5:$X$6004,1),0)</f>
        <v/>
      </c>
      <c r="W4328" s="57">
        <f>IFERROR(COUNTIFS(DATABASE!$B$5:$B$6004,B4328,DATABASE!$X$5:$X$6004,1),0)</f>
        <v/>
      </c>
      <c r="X4328" s="58">
        <f>--AND(ISNUMBER(B4328),C4328&lt;&gt;"",L4328&lt;&gt;"",M4328&lt;&gt;"")</f>
        <v/>
      </c>
    </row>
    <row r="4329" ht="15" customHeight="1" s="111">
      <c r="A4329" s="42" t="inlineStr">
        <is>
          <t>SEP</t>
        </is>
      </c>
      <c r="B4329" s="43">
        <f>SEP!A330</f>
        <v/>
      </c>
      <c r="C4329" s="44">
        <f>SEP!B330</f>
        <v/>
      </c>
      <c r="D4329" s="44">
        <f>SEP!C330</f>
        <v/>
      </c>
      <c r="E4329" s="44">
        <f>SEP!D330</f>
        <v/>
      </c>
      <c r="F4329" s="44">
        <f>SEP!E330</f>
        <v/>
      </c>
      <c r="G4329" s="44">
        <f>SEP!F330</f>
        <v/>
      </c>
      <c r="H4329" s="44">
        <f>SEP!G330</f>
        <v/>
      </c>
      <c r="I4329" s="45">
        <f>SEP!H330</f>
        <v/>
      </c>
      <c r="J4329" s="45">
        <f>SEP!I330</f>
        <v/>
      </c>
      <c r="K4329" s="44">
        <f>SEP!J330</f>
        <v/>
      </c>
      <c r="L4329" s="44">
        <f>SEP!K330</f>
        <v/>
      </c>
      <c r="M4329" s="46">
        <f>SEP!L330</f>
        <v/>
      </c>
      <c r="N4329" s="44">
        <f>SEP!M330</f>
        <v/>
      </c>
      <c r="O4329" s="44">
        <f>SEP!N330</f>
        <v/>
      </c>
      <c r="P4329" s="44">
        <f>SEP!O330</f>
        <v/>
      </c>
      <c r="Q4329" s="44">
        <f>SEP!P330</f>
        <v/>
      </c>
      <c r="R4329" s="44">
        <f>SEP!Q330</f>
        <v/>
      </c>
      <c r="S4329" s="46">
        <f>S4328+IF(X4329=0,0,M4329)</f>
        <v/>
      </c>
      <c r="T4329" s="47">
        <f>MAX(T4328,S4329)</f>
        <v/>
      </c>
      <c r="U4329" s="48">
        <f>S4329-T4329</f>
        <v/>
      </c>
      <c r="V4329" s="47">
        <f>IFERROR(SUMIFS(DATABASE!$M$5:$M$6004,DATABASE!$B$5:$B$6004,B4329,DATABASE!$X$5:$X$6004,1),0)</f>
        <v/>
      </c>
      <c r="W4329" s="31">
        <f>IFERROR(COUNTIFS(DATABASE!$B$5:$B$6004,B4329,DATABASE!$X$5:$X$6004,1),0)</f>
        <v/>
      </c>
      <c r="X4329" s="49">
        <f>--AND(ISNUMBER(B4329),C4329&lt;&gt;"",L4329&lt;&gt;"",M4329&lt;&gt;"")</f>
        <v/>
      </c>
    </row>
    <row r="4330" ht="15" customHeight="1" s="111">
      <c r="A4330" s="50" t="inlineStr">
        <is>
          <t>SEP</t>
        </is>
      </c>
      <c r="B4330" s="51">
        <f>SEP!A331</f>
        <v/>
      </c>
      <c r="C4330" s="52">
        <f>SEP!B331</f>
        <v/>
      </c>
      <c r="D4330" s="52">
        <f>SEP!C331</f>
        <v/>
      </c>
      <c r="E4330" s="52">
        <f>SEP!D331</f>
        <v/>
      </c>
      <c r="F4330" s="52">
        <f>SEP!E331</f>
        <v/>
      </c>
      <c r="G4330" s="52">
        <f>SEP!F331</f>
        <v/>
      </c>
      <c r="H4330" s="52">
        <f>SEP!G331</f>
        <v/>
      </c>
      <c r="I4330" s="53">
        <f>SEP!H331</f>
        <v/>
      </c>
      <c r="J4330" s="53">
        <f>SEP!I331</f>
        <v/>
      </c>
      <c r="K4330" s="52">
        <f>SEP!J331</f>
        <v/>
      </c>
      <c r="L4330" s="52">
        <f>SEP!K331</f>
        <v/>
      </c>
      <c r="M4330" s="54">
        <f>SEP!L331</f>
        <v/>
      </c>
      <c r="N4330" s="52">
        <f>SEP!M331</f>
        <v/>
      </c>
      <c r="O4330" s="52">
        <f>SEP!N331</f>
        <v/>
      </c>
      <c r="P4330" s="52">
        <f>SEP!O331</f>
        <v/>
      </c>
      <c r="Q4330" s="52">
        <f>SEP!P331</f>
        <v/>
      </c>
      <c r="R4330" s="52">
        <f>SEP!Q331</f>
        <v/>
      </c>
      <c r="S4330" s="54">
        <f>S4329+IF(X4330=0,0,M4330)</f>
        <v/>
      </c>
      <c r="T4330" s="55">
        <f>MAX(T4329,S4330)</f>
        <v/>
      </c>
      <c r="U4330" s="56">
        <f>S4330-T4330</f>
        <v/>
      </c>
      <c r="V4330" s="55">
        <f>IFERROR(SUMIFS(DATABASE!$M$5:$M$6004,DATABASE!$B$5:$B$6004,B4330,DATABASE!$X$5:$X$6004,1),0)</f>
        <v/>
      </c>
      <c r="W4330" s="57">
        <f>IFERROR(COUNTIFS(DATABASE!$B$5:$B$6004,B4330,DATABASE!$X$5:$X$6004,1),0)</f>
        <v/>
      </c>
      <c r="X4330" s="58">
        <f>--AND(ISNUMBER(B4330),C4330&lt;&gt;"",L4330&lt;&gt;"",M4330&lt;&gt;"")</f>
        <v/>
      </c>
    </row>
    <row r="4331" ht="15" customHeight="1" s="111">
      <c r="A4331" s="42" t="inlineStr">
        <is>
          <t>SEP</t>
        </is>
      </c>
      <c r="B4331" s="43">
        <f>SEP!A332</f>
        <v/>
      </c>
      <c r="C4331" s="44">
        <f>SEP!B332</f>
        <v/>
      </c>
      <c r="D4331" s="44">
        <f>SEP!C332</f>
        <v/>
      </c>
      <c r="E4331" s="44">
        <f>SEP!D332</f>
        <v/>
      </c>
      <c r="F4331" s="44">
        <f>SEP!E332</f>
        <v/>
      </c>
      <c r="G4331" s="44">
        <f>SEP!F332</f>
        <v/>
      </c>
      <c r="H4331" s="44">
        <f>SEP!G332</f>
        <v/>
      </c>
      <c r="I4331" s="45">
        <f>SEP!H332</f>
        <v/>
      </c>
      <c r="J4331" s="45">
        <f>SEP!I332</f>
        <v/>
      </c>
      <c r="K4331" s="44">
        <f>SEP!J332</f>
        <v/>
      </c>
      <c r="L4331" s="44">
        <f>SEP!K332</f>
        <v/>
      </c>
      <c r="M4331" s="46">
        <f>SEP!L332</f>
        <v/>
      </c>
      <c r="N4331" s="44">
        <f>SEP!M332</f>
        <v/>
      </c>
      <c r="O4331" s="44">
        <f>SEP!N332</f>
        <v/>
      </c>
      <c r="P4331" s="44">
        <f>SEP!O332</f>
        <v/>
      </c>
      <c r="Q4331" s="44">
        <f>SEP!P332</f>
        <v/>
      </c>
      <c r="R4331" s="44">
        <f>SEP!Q332</f>
        <v/>
      </c>
      <c r="S4331" s="46">
        <f>S4330+IF(X4331=0,0,M4331)</f>
        <v/>
      </c>
      <c r="T4331" s="47">
        <f>MAX(T4330,S4331)</f>
        <v/>
      </c>
      <c r="U4331" s="48">
        <f>S4331-T4331</f>
        <v/>
      </c>
      <c r="V4331" s="47">
        <f>IFERROR(SUMIFS(DATABASE!$M$5:$M$6004,DATABASE!$B$5:$B$6004,B4331,DATABASE!$X$5:$X$6004,1),0)</f>
        <v/>
      </c>
      <c r="W4331" s="31">
        <f>IFERROR(COUNTIFS(DATABASE!$B$5:$B$6004,B4331,DATABASE!$X$5:$X$6004,1),0)</f>
        <v/>
      </c>
      <c r="X4331" s="49">
        <f>--AND(ISNUMBER(B4331),C4331&lt;&gt;"",L4331&lt;&gt;"",M4331&lt;&gt;"")</f>
        <v/>
      </c>
    </row>
    <row r="4332" ht="15" customHeight="1" s="111">
      <c r="A4332" s="50" t="inlineStr">
        <is>
          <t>SEP</t>
        </is>
      </c>
      <c r="B4332" s="51">
        <f>SEP!A333</f>
        <v/>
      </c>
      <c r="C4332" s="52">
        <f>SEP!B333</f>
        <v/>
      </c>
      <c r="D4332" s="52">
        <f>SEP!C333</f>
        <v/>
      </c>
      <c r="E4332" s="52">
        <f>SEP!D333</f>
        <v/>
      </c>
      <c r="F4332" s="52">
        <f>SEP!E333</f>
        <v/>
      </c>
      <c r="G4332" s="52">
        <f>SEP!F333</f>
        <v/>
      </c>
      <c r="H4332" s="52">
        <f>SEP!G333</f>
        <v/>
      </c>
      <c r="I4332" s="53">
        <f>SEP!H333</f>
        <v/>
      </c>
      <c r="J4332" s="53">
        <f>SEP!I333</f>
        <v/>
      </c>
      <c r="K4332" s="52">
        <f>SEP!J333</f>
        <v/>
      </c>
      <c r="L4332" s="52">
        <f>SEP!K333</f>
        <v/>
      </c>
      <c r="M4332" s="54">
        <f>SEP!L333</f>
        <v/>
      </c>
      <c r="N4332" s="52">
        <f>SEP!M333</f>
        <v/>
      </c>
      <c r="O4332" s="52">
        <f>SEP!N333</f>
        <v/>
      </c>
      <c r="P4332" s="52">
        <f>SEP!O333</f>
        <v/>
      </c>
      <c r="Q4332" s="52">
        <f>SEP!P333</f>
        <v/>
      </c>
      <c r="R4332" s="52">
        <f>SEP!Q333</f>
        <v/>
      </c>
      <c r="S4332" s="54">
        <f>S4331+IF(X4332=0,0,M4332)</f>
        <v/>
      </c>
      <c r="T4332" s="55">
        <f>MAX(T4331,S4332)</f>
        <v/>
      </c>
      <c r="U4332" s="56">
        <f>S4332-T4332</f>
        <v/>
      </c>
      <c r="V4332" s="55">
        <f>IFERROR(SUMIFS(DATABASE!$M$5:$M$6004,DATABASE!$B$5:$B$6004,B4332,DATABASE!$X$5:$X$6004,1),0)</f>
        <v/>
      </c>
      <c r="W4332" s="57">
        <f>IFERROR(COUNTIFS(DATABASE!$B$5:$B$6004,B4332,DATABASE!$X$5:$X$6004,1),0)</f>
        <v/>
      </c>
      <c r="X4332" s="58">
        <f>--AND(ISNUMBER(B4332),C4332&lt;&gt;"",L4332&lt;&gt;"",M4332&lt;&gt;"")</f>
        <v/>
      </c>
    </row>
    <row r="4333" ht="15" customHeight="1" s="111">
      <c r="A4333" s="42" t="inlineStr">
        <is>
          <t>SEP</t>
        </is>
      </c>
      <c r="B4333" s="43">
        <f>SEP!A334</f>
        <v/>
      </c>
      <c r="C4333" s="44">
        <f>SEP!B334</f>
        <v/>
      </c>
      <c r="D4333" s="44">
        <f>SEP!C334</f>
        <v/>
      </c>
      <c r="E4333" s="44">
        <f>SEP!D334</f>
        <v/>
      </c>
      <c r="F4333" s="44">
        <f>SEP!E334</f>
        <v/>
      </c>
      <c r="G4333" s="44">
        <f>SEP!F334</f>
        <v/>
      </c>
      <c r="H4333" s="44">
        <f>SEP!G334</f>
        <v/>
      </c>
      <c r="I4333" s="45">
        <f>SEP!H334</f>
        <v/>
      </c>
      <c r="J4333" s="45">
        <f>SEP!I334</f>
        <v/>
      </c>
      <c r="K4333" s="44">
        <f>SEP!J334</f>
        <v/>
      </c>
      <c r="L4333" s="44">
        <f>SEP!K334</f>
        <v/>
      </c>
      <c r="M4333" s="46">
        <f>SEP!L334</f>
        <v/>
      </c>
      <c r="N4333" s="44">
        <f>SEP!M334</f>
        <v/>
      </c>
      <c r="O4333" s="44">
        <f>SEP!N334</f>
        <v/>
      </c>
      <c r="P4333" s="44">
        <f>SEP!O334</f>
        <v/>
      </c>
      <c r="Q4333" s="44">
        <f>SEP!P334</f>
        <v/>
      </c>
      <c r="R4333" s="44">
        <f>SEP!Q334</f>
        <v/>
      </c>
      <c r="S4333" s="46">
        <f>S4332+IF(X4333=0,0,M4333)</f>
        <v/>
      </c>
      <c r="T4333" s="47">
        <f>MAX(T4332,S4333)</f>
        <v/>
      </c>
      <c r="U4333" s="48">
        <f>S4333-T4333</f>
        <v/>
      </c>
      <c r="V4333" s="47">
        <f>IFERROR(SUMIFS(DATABASE!$M$5:$M$6004,DATABASE!$B$5:$B$6004,B4333,DATABASE!$X$5:$X$6004,1),0)</f>
        <v/>
      </c>
      <c r="W4333" s="31">
        <f>IFERROR(COUNTIFS(DATABASE!$B$5:$B$6004,B4333,DATABASE!$X$5:$X$6004,1),0)</f>
        <v/>
      </c>
      <c r="X4333" s="49">
        <f>--AND(ISNUMBER(B4333),C4333&lt;&gt;"",L4333&lt;&gt;"",M4333&lt;&gt;"")</f>
        <v/>
      </c>
    </row>
    <row r="4334" ht="15" customHeight="1" s="111">
      <c r="A4334" s="50" t="inlineStr">
        <is>
          <t>SEP</t>
        </is>
      </c>
      <c r="B4334" s="51">
        <f>SEP!A335</f>
        <v/>
      </c>
      <c r="C4334" s="52">
        <f>SEP!B335</f>
        <v/>
      </c>
      <c r="D4334" s="52">
        <f>SEP!C335</f>
        <v/>
      </c>
      <c r="E4334" s="52">
        <f>SEP!D335</f>
        <v/>
      </c>
      <c r="F4334" s="52">
        <f>SEP!E335</f>
        <v/>
      </c>
      <c r="G4334" s="52">
        <f>SEP!F335</f>
        <v/>
      </c>
      <c r="H4334" s="52">
        <f>SEP!G335</f>
        <v/>
      </c>
      <c r="I4334" s="53">
        <f>SEP!H335</f>
        <v/>
      </c>
      <c r="J4334" s="53">
        <f>SEP!I335</f>
        <v/>
      </c>
      <c r="K4334" s="52">
        <f>SEP!J335</f>
        <v/>
      </c>
      <c r="L4334" s="52">
        <f>SEP!K335</f>
        <v/>
      </c>
      <c r="M4334" s="54">
        <f>SEP!L335</f>
        <v/>
      </c>
      <c r="N4334" s="52">
        <f>SEP!M335</f>
        <v/>
      </c>
      <c r="O4334" s="52">
        <f>SEP!N335</f>
        <v/>
      </c>
      <c r="P4334" s="52">
        <f>SEP!O335</f>
        <v/>
      </c>
      <c r="Q4334" s="52">
        <f>SEP!P335</f>
        <v/>
      </c>
      <c r="R4334" s="52">
        <f>SEP!Q335</f>
        <v/>
      </c>
      <c r="S4334" s="54">
        <f>S4333+IF(X4334=0,0,M4334)</f>
        <v/>
      </c>
      <c r="T4334" s="55">
        <f>MAX(T4333,S4334)</f>
        <v/>
      </c>
      <c r="U4334" s="56">
        <f>S4334-T4334</f>
        <v/>
      </c>
      <c r="V4334" s="55">
        <f>IFERROR(SUMIFS(DATABASE!$M$5:$M$6004,DATABASE!$B$5:$B$6004,B4334,DATABASE!$X$5:$X$6004,1),0)</f>
        <v/>
      </c>
      <c r="W4334" s="57">
        <f>IFERROR(COUNTIFS(DATABASE!$B$5:$B$6004,B4334,DATABASE!$X$5:$X$6004,1),0)</f>
        <v/>
      </c>
      <c r="X4334" s="58">
        <f>--AND(ISNUMBER(B4334),C4334&lt;&gt;"",L4334&lt;&gt;"",M4334&lt;&gt;"")</f>
        <v/>
      </c>
    </row>
    <row r="4335" ht="15" customHeight="1" s="111">
      <c r="A4335" s="42" t="inlineStr">
        <is>
          <t>SEP</t>
        </is>
      </c>
      <c r="B4335" s="43">
        <f>SEP!A336</f>
        <v/>
      </c>
      <c r="C4335" s="44">
        <f>SEP!B336</f>
        <v/>
      </c>
      <c r="D4335" s="44">
        <f>SEP!C336</f>
        <v/>
      </c>
      <c r="E4335" s="44">
        <f>SEP!D336</f>
        <v/>
      </c>
      <c r="F4335" s="44">
        <f>SEP!E336</f>
        <v/>
      </c>
      <c r="G4335" s="44">
        <f>SEP!F336</f>
        <v/>
      </c>
      <c r="H4335" s="44">
        <f>SEP!G336</f>
        <v/>
      </c>
      <c r="I4335" s="45">
        <f>SEP!H336</f>
        <v/>
      </c>
      <c r="J4335" s="45">
        <f>SEP!I336</f>
        <v/>
      </c>
      <c r="K4335" s="44">
        <f>SEP!J336</f>
        <v/>
      </c>
      <c r="L4335" s="44">
        <f>SEP!K336</f>
        <v/>
      </c>
      <c r="M4335" s="46">
        <f>SEP!L336</f>
        <v/>
      </c>
      <c r="N4335" s="44">
        <f>SEP!M336</f>
        <v/>
      </c>
      <c r="O4335" s="44">
        <f>SEP!N336</f>
        <v/>
      </c>
      <c r="P4335" s="44">
        <f>SEP!O336</f>
        <v/>
      </c>
      <c r="Q4335" s="44">
        <f>SEP!P336</f>
        <v/>
      </c>
      <c r="R4335" s="44">
        <f>SEP!Q336</f>
        <v/>
      </c>
      <c r="S4335" s="46">
        <f>S4334+IF(X4335=0,0,M4335)</f>
        <v/>
      </c>
      <c r="T4335" s="47">
        <f>MAX(T4334,S4335)</f>
        <v/>
      </c>
      <c r="U4335" s="48">
        <f>S4335-T4335</f>
        <v/>
      </c>
      <c r="V4335" s="47">
        <f>IFERROR(SUMIFS(DATABASE!$M$5:$M$6004,DATABASE!$B$5:$B$6004,B4335,DATABASE!$X$5:$X$6004,1),0)</f>
        <v/>
      </c>
      <c r="W4335" s="31">
        <f>IFERROR(COUNTIFS(DATABASE!$B$5:$B$6004,B4335,DATABASE!$X$5:$X$6004,1),0)</f>
        <v/>
      </c>
      <c r="X4335" s="49">
        <f>--AND(ISNUMBER(B4335),C4335&lt;&gt;"",L4335&lt;&gt;"",M4335&lt;&gt;"")</f>
        <v/>
      </c>
    </row>
    <row r="4336" ht="15" customHeight="1" s="111">
      <c r="A4336" s="50" t="inlineStr">
        <is>
          <t>SEP</t>
        </is>
      </c>
      <c r="B4336" s="51">
        <f>SEP!A337</f>
        <v/>
      </c>
      <c r="C4336" s="52">
        <f>SEP!B337</f>
        <v/>
      </c>
      <c r="D4336" s="52">
        <f>SEP!C337</f>
        <v/>
      </c>
      <c r="E4336" s="52">
        <f>SEP!D337</f>
        <v/>
      </c>
      <c r="F4336" s="52">
        <f>SEP!E337</f>
        <v/>
      </c>
      <c r="G4336" s="52">
        <f>SEP!F337</f>
        <v/>
      </c>
      <c r="H4336" s="52">
        <f>SEP!G337</f>
        <v/>
      </c>
      <c r="I4336" s="53">
        <f>SEP!H337</f>
        <v/>
      </c>
      <c r="J4336" s="53">
        <f>SEP!I337</f>
        <v/>
      </c>
      <c r="K4336" s="52">
        <f>SEP!J337</f>
        <v/>
      </c>
      <c r="L4336" s="52">
        <f>SEP!K337</f>
        <v/>
      </c>
      <c r="M4336" s="54">
        <f>SEP!L337</f>
        <v/>
      </c>
      <c r="N4336" s="52">
        <f>SEP!M337</f>
        <v/>
      </c>
      <c r="O4336" s="52">
        <f>SEP!N337</f>
        <v/>
      </c>
      <c r="P4336" s="52">
        <f>SEP!O337</f>
        <v/>
      </c>
      <c r="Q4336" s="52">
        <f>SEP!P337</f>
        <v/>
      </c>
      <c r="R4336" s="52">
        <f>SEP!Q337</f>
        <v/>
      </c>
      <c r="S4336" s="54">
        <f>S4335+IF(X4336=0,0,M4336)</f>
        <v/>
      </c>
      <c r="T4336" s="55">
        <f>MAX(T4335,S4336)</f>
        <v/>
      </c>
      <c r="U4336" s="56">
        <f>S4336-T4336</f>
        <v/>
      </c>
      <c r="V4336" s="55">
        <f>IFERROR(SUMIFS(DATABASE!$M$5:$M$6004,DATABASE!$B$5:$B$6004,B4336,DATABASE!$X$5:$X$6004,1),0)</f>
        <v/>
      </c>
      <c r="W4336" s="57">
        <f>IFERROR(COUNTIFS(DATABASE!$B$5:$B$6004,B4336,DATABASE!$X$5:$X$6004,1),0)</f>
        <v/>
      </c>
      <c r="X4336" s="58">
        <f>--AND(ISNUMBER(B4336),C4336&lt;&gt;"",L4336&lt;&gt;"",M4336&lt;&gt;"")</f>
        <v/>
      </c>
    </row>
    <row r="4337" ht="15" customHeight="1" s="111">
      <c r="A4337" s="42" t="inlineStr">
        <is>
          <t>SEP</t>
        </is>
      </c>
      <c r="B4337" s="43">
        <f>SEP!A338</f>
        <v/>
      </c>
      <c r="C4337" s="44">
        <f>SEP!B338</f>
        <v/>
      </c>
      <c r="D4337" s="44">
        <f>SEP!C338</f>
        <v/>
      </c>
      <c r="E4337" s="44">
        <f>SEP!D338</f>
        <v/>
      </c>
      <c r="F4337" s="44">
        <f>SEP!E338</f>
        <v/>
      </c>
      <c r="G4337" s="44">
        <f>SEP!F338</f>
        <v/>
      </c>
      <c r="H4337" s="44">
        <f>SEP!G338</f>
        <v/>
      </c>
      <c r="I4337" s="45">
        <f>SEP!H338</f>
        <v/>
      </c>
      <c r="J4337" s="45">
        <f>SEP!I338</f>
        <v/>
      </c>
      <c r="K4337" s="44">
        <f>SEP!J338</f>
        <v/>
      </c>
      <c r="L4337" s="44">
        <f>SEP!K338</f>
        <v/>
      </c>
      <c r="M4337" s="46">
        <f>SEP!L338</f>
        <v/>
      </c>
      <c r="N4337" s="44">
        <f>SEP!M338</f>
        <v/>
      </c>
      <c r="O4337" s="44">
        <f>SEP!N338</f>
        <v/>
      </c>
      <c r="P4337" s="44">
        <f>SEP!O338</f>
        <v/>
      </c>
      <c r="Q4337" s="44">
        <f>SEP!P338</f>
        <v/>
      </c>
      <c r="R4337" s="44">
        <f>SEP!Q338</f>
        <v/>
      </c>
      <c r="S4337" s="46">
        <f>S4336+IF(X4337=0,0,M4337)</f>
        <v/>
      </c>
      <c r="T4337" s="47">
        <f>MAX(T4336,S4337)</f>
        <v/>
      </c>
      <c r="U4337" s="48">
        <f>S4337-T4337</f>
        <v/>
      </c>
      <c r="V4337" s="47">
        <f>IFERROR(SUMIFS(DATABASE!$M$5:$M$6004,DATABASE!$B$5:$B$6004,B4337,DATABASE!$X$5:$X$6004,1),0)</f>
        <v/>
      </c>
      <c r="W4337" s="31">
        <f>IFERROR(COUNTIFS(DATABASE!$B$5:$B$6004,B4337,DATABASE!$X$5:$X$6004,1),0)</f>
        <v/>
      </c>
      <c r="X4337" s="49">
        <f>--AND(ISNUMBER(B4337),C4337&lt;&gt;"",L4337&lt;&gt;"",M4337&lt;&gt;"")</f>
        <v/>
      </c>
    </row>
    <row r="4338" ht="15" customHeight="1" s="111">
      <c r="A4338" s="50" t="inlineStr">
        <is>
          <t>SEP</t>
        </is>
      </c>
      <c r="B4338" s="51">
        <f>SEP!A339</f>
        <v/>
      </c>
      <c r="C4338" s="52">
        <f>SEP!B339</f>
        <v/>
      </c>
      <c r="D4338" s="52">
        <f>SEP!C339</f>
        <v/>
      </c>
      <c r="E4338" s="52">
        <f>SEP!D339</f>
        <v/>
      </c>
      <c r="F4338" s="52">
        <f>SEP!E339</f>
        <v/>
      </c>
      <c r="G4338" s="52">
        <f>SEP!F339</f>
        <v/>
      </c>
      <c r="H4338" s="52">
        <f>SEP!G339</f>
        <v/>
      </c>
      <c r="I4338" s="53">
        <f>SEP!H339</f>
        <v/>
      </c>
      <c r="J4338" s="53">
        <f>SEP!I339</f>
        <v/>
      </c>
      <c r="K4338" s="52">
        <f>SEP!J339</f>
        <v/>
      </c>
      <c r="L4338" s="52">
        <f>SEP!K339</f>
        <v/>
      </c>
      <c r="M4338" s="54">
        <f>SEP!L339</f>
        <v/>
      </c>
      <c r="N4338" s="52">
        <f>SEP!M339</f>
        <v/>
      </c>
      <c r="O4338" s="52">
        <f>SEP!N339</f>
        <v/>
      </c>
      <c r="P4338" s="52">
        <f>SEP!O339</f>
        <v/>
      </c>
      <c r="Q4338" s="52">
        <f>SEP!P339</f>
        <v/>
      </c>
      <c r="R4338" s="52">
        <f>SEP!Q339</f>
        <v/>
      </c>
      <c r="S4338" s="54">
        <f>S4337+IF(X4338=0,0,M4338)</f>
        <v/>
      </c>
      <c r="T4338" s="55">
        <f>MAX(T4337,S4338)</f>
        <v/>
      </c>
      <c r="U4338" s="56">
        <f>S4338-T4338</f>
        <v/>
      </c>
      <c r="V4338" s="55">
        <f>IFERROR(SUMIFS(DATABASE!$M$5:$M$6004,DATABASE!$B$5:$B$6004,B4338,DATABASE!$X$5:$X$6004,1),0)</f>
        <v/>
      </c>
      <c r="W4338" s="57">
        <f>IFERROR(COUNTIFS(DATABASE!$B$5:$B$6004,B4338,DATABASE!$X$5:$X$6004,1),0)</f>
        <v/>
      </c>
      <c r="X4338" s="58">
        <f>--AND(ISNUMBER(B4338),C4338&lt;&gt;"",L4338&lt;&gt;"",M4338&lt;&gt;"")</f>
        <v/>
      </c>
    </row>
    <row r="4339" ht="15" customHeight="1" s="111">
      <c r="A4339" s="42" t="inlineStr">
        <is>
          <t>SEP</t>
        </is>
      </c>
      <c r="B4339" s="43">
        <f>SEP!A340</f>
        <v/>
      </c>
      <c r="C4339" s="44">
        <f>SEP!B340</f>
        <v/>
      </c>
      <c r="D4339" s="44">
        <f>SEP!C340</f>
        <v/>
      </c>
      <c r="E4339" s="44">
        <f>SEP!D340</f>
        <v/>
      </c>
      <c r="F4339" s="44">
        <f>SEP!E340</f>
        <v/>
      </c>
      <c r="G4339" s="44">
        <f>SEP!F340</f>
        <v/>
      </c>
      <c r="H4339" s="44">
        <f>SEP!G340</f>
        <v/>
      </c>
      <c r="I4339" s="45">
        <f>SEP!H340</f>
        <v/>
      </c>
      <c r="J4339" s="45">
        <f>SEP!I340</f>
        <v/>
      </c>
      <c r="K4339" s="44">
        <f>SEP!J340</f>
        <v/>
      </c>
      <c r="L4339" s="44">
        <f>SEP!K340</f>
        <v/>
      </c>
      <c r="M4339" s="46">
        <f>SEP!L340</f>
        <v/>
      </c>
      <c r="N4339" s="44">
        <f>SEP!M340</f>
        <v/>
      </c>
      <c r="O4339" s="44">
        <f>SEP!N340</f>
        <v/>
      </c>
      <c r="P4339" s="44">
        <f>SEP!O340</f>
        <v/>
      </c>
      <c r="Q4339" s="44">
        <f>SEP!P340</f>
        <v/>
      </c>
      <c r="R4339" s="44">
        <f>SEP!Q340</f>
        <v/>
      </c>
      <c r="S4339" s="46">
        <f>S4338+IF(X4339=0,0,M4339)</f>
        <v/>
      </c>
      <c r="T4339" s="47">
        <f>MAX(T4338,S4339)</f>
        <v/>
      </c>
      <c r="U4339" s="48">
        <f>S4339-T4339</f>
        <v/>
      </c>
      <c r="V4339" s="47">
        <f>IFERROR(SUMIFS(DATABASE!$M$5:$M$6004,DATABASE!$B$5:$B$6004,B4339,DATABASE!$X$5:$X$6004,1),0)</f>
        <v/>
      </c>
      <c r="W4339" s="31">
        <f>IFERROR(COUNTIFS(DATABASE!$B$5:$B$6004,B4339,DATABASE!$X$5:$X$6004,1),0)</f>
        <v/>
      </c>
      <c r="X4339" s="49">
        <f>--AND(ISNUMBER(B4339),C4339&lt;&gt;"",L4339&lt;&gt;"",M4339&lt;&gt;"")</f>
        <v/>
      </c>
    </row>
    <row r="4340" ht="15" customHeight="1" s="111">
      <c r="A4340" s="50" t="inlineStr">
        <is>
          <t>SEP</t>
        </is>
      </c>
      <c r="B4340" s="51">
        <f>SEP!A341</f>
        <v/>
      </c>
      <c r="C4340" s="52">
        <f>SEP!B341</f>
        <v/>
      </c>
      <c r="D4340" s="52">
        <f>SEP!C341</f>
        <v/>
      </c>
      <c r="E4340" s="52">
        <f>SEP!D341</f>
        <v/>
      </c>
      <c r="F4340" s="52">
        <f>SEP!E341</f>
        <v/>
      </c>
      <c r="G4340" s="52">
        <f>SEP!F341</f>
        <v/>
      </c>
      <c r="H4340" s="52">
        <f>SEP!G341</f>
        <v/>
      </c>
      <c r="I4340" s="53">
        <f>SEP!H341</f>
        <v/>
      </c>
      <c r="J4340" s="53">
        <f>SEP!I341</f>
        <v/>
      </c>
      <c r="K4340" s="52">
        <f>SEP!J341</f>
        <v/>
      </c>
      <c r="L4340" s="52">
        <f>SEP!K341</f>
        <v/>
      </c>
      <c r="M4340" s="54">
        <f>SEP!L341</f>
        <v/>
      </c>
      <c r="N4340" s="52">
        <f>SEP!M341</f>
        <v/>
      </c>
      <c r="O4340" s="52">
        <f>SEP!N341</f>
        <v/>
      </c>
      <c r="P4340" s="52">
        <f>SEP!O341</f>
        <v/>
      </c>
      <c r="Q4340" s="52">
        <f>SEP!P341</f>
        <v/>
      </c>
      <c r="R4340" s="52">
        <f>SEP!Q341</f>
        <v/>
      </c>
      <c r="S4340" s="54">
        <f>S4339+IF(X4340=0,0,M4340)</f>
        <v/>
      </c>
      <c r="T4340" s="55">
        <f>MAX(T4339,S4340)</f>
        <v/>
      </c>
      <c r="U4340" s="56">
        <f>S4340-T4340</f>
        <v/>
      </c>
      <c r="V4340" s="55">
        <f>IFERROR(SUMIFS(DATABASE!$M$5:$M$6004,DATABASE!$B$5:$B$6004,B4340,DATABASE!$X$5:$X$6004,1),0)</f>
        <v/>
      </c>
      <c r="W4340" s="57">
        <f>IFERROR(COUNTIFS(DATABASE!$B$5:$B$6004,B4340,DATABASE!$X$5:$X$6004,1),0)</f>
        <v/>
      </c>
      <c r="X4340" s="58">
        <f>--AND(ISNUMBER(B4340),C4340&lt;&gt;"",L4340&lt;&gt;"",M4340&lt;&gt;"")</f>
        <v/>
      </c>
    </row>
    <row r="4341" ht="15" customHeight="1" s="111">
      <c r="A4341" s="42" t="inlineStr">
        <is>
          <t>SEP</t>
        </is>
      </c>
      <c r="B4341" s="43">
        <f>SEP!A342</f>
        <v/>
      </c>
      <c r="C4341" s="44">
        <f>SEP!B342</f>
        <v/>
      </c>
      <c r="D4341" s="44">
        <f>SEP!C342</f>
        <v/>
      </c>
      <c r="E4341" s="44">
        <f>SEP!D342</f>
        <v/>
      </c>
      <c r="F4341" s="44">
        <f>SEP!E342</f>
        <v/>
      </c>
      <c r="G4341" s="44">
        <f>SEP!F342</f>
        <v/>
      </c>
      <c r="H4341" s="44">
        <f>SEP!G342</f>
        <v/>
      </c>
      <c r="I4341" s="45">
        <f>SEP!H342</f>
        <v/>
      </c>
      <c r="J4341" s="45">
        <f>SEP!I342</f>
        <v/>
      </c>
      <c r="K4341" s="44">
        <f>SEP!J342</f>
        <v/>
      </c>
      <c r="L4341" s="44">
        <f>SEP!K342</f>
        <v/>
      </c>
      <c r="M4341" s="46">
        <f>SEP!L342</f>
        <v/>
      </c>
      <c r="N4341" s="44">
        <f>SEP!M342</f>
        <v/>
      </c>
      <c r="O4341" s="44">
        <f>SEP!N342</f>
        <v/>
      </c>
      <c r="P4341" s="44">
        <f>SEP!O342</f>
        <v/>
      </c>
      <c r="Q4341" s="44">
        <f>SEP!P342</f>
        <v/>
      </c>
      <c r="R4341" s="44">
        <f>SEP!Q342</f>
        <v/>
      </c>
      <c r="S4341" s="46">
        <f>S4340+IF(X4341=0,0,M4341)</f>
        <v/>
      </c>
      <c r="T4341" s="47">
        <f>MAX(T4340,S4341)</f>
        <v/>
      </c>
      <c r="U4341" s="48">
        <f>S4341-T4341</f>
        <v/>
      </c>
      <c r="V4341" s="47">
        <f>IFERROR(SUMIFS(DATABASE!$M$5:$M$6004,DATABASE!$B$5:$B$6004,B4341,DATABASE!$X$5:$X$6004,1),0)</f>
        <v/>
      </c>
      <c r="W4341" s="31">
        <f>IFERROR(COUNTIFS(DATABASE!$B$5:$B$6004,B4341,DATABASE!$X$5:$X$6004,1),0)</f>
        <v/>
      </c>
      <c r="X4341" s="49">
        <f>--AND(ISNUMBER(B4341),C4341&lt;&gt;"",L4341&lt;&gt;"",M4341&lt;&gt;"")</f>
        <v/>
      </c>
    </row>
    <row r="4342" ht="15" customHeight="1" s="111">
      <c r="A4342" s="50" t="inlineStr">
        <is>
          <t>SEP</t>
        </is>
      </c>
      <c r="B4342" s="51">
        <f>SEP!A343</f>
        <v/>
      </c>
      <c r="C4342" s="52">
        <f>SEP!B343</f>
        <v/>
      </c>
      <c r="D4342" s="52">
        <f>SEP!C343</f>
        <v/>
      </c>
      <c r="E4342" s="52">
        <f>SEP!D343</f>
        <v/>
      </c>
      <c r="F4342" s="52">
        <f>SEP!E343</f>
        <v/>
      </c>
      <c r="G4342" s="52">
        <f>SEP!F343</f>
        <v/>
      </c>
      <c r="H4342" s="52">
        <f>SEP!G343</f>
        <v/>
      </c>
      <c r="I4342" s="53">
        <f>SEP!H343</f>
        <v/>
      </c>
      <c r="J4342" s="53">
        <f>SEP!I343</f>
        <v/>
      </c>
      <c r="K4342" s="52">
        <f>SEP!J343</f>
        <v/>
      </c>
      <c r="L4342" s="52">
        <f>SEP!K343</f>
        <v/>
      </c>
      <c r="M4342" s="54">
        <f>SEP!L343</f>
        <v/>
      </c>
      <c r="N4342" s="52">
        <f>SEP!M343</f>
        <v/>
      </c>
      <c r="O4342" s="52">
        <f>SEP!N343</f>
        <v/>
      </c>
      <c r="P4342" s="52">
        <f>SEP!O343</f>
        <v/>
      </c>
      <c r="Q4342" s="52">
        <f>SEP!P343</f>
        <v/>
      </c>
      <c r="R4342" s="52">
        <f>SEP!Q343</f>
        <v/>
      </c>
      <c r="S4342" s="54">
        <f>S4341+IF(X4342=0,0,M4342)</f>
        <v/>
      </c>
      <c r="T4342" s="55">
        <f>MAX(T4341,S4342)</f>
        <v/>
      </c>
      <c r="U4342" s="56">
        <f>S4342-T4342</f>
        <v/>
      </c>
      <c r="V4342" s="55">
        <f>IFERROR(SUMIFS(DATABASE!$M$5:$M$6004,DATABASE!$B$5:$B$6004,B4342,DATABASE!$X$5:$X$6004,1),0)</f>
        <v/>
      </c>
      <c r="W4342" s="57">
        <f>IFERROR(COUNTIFS(DATABASE!$B$5:$B$6004,B4342,DATABASE!$X$5:$X$6004,1),0)</f>
        <v/>
      </c>
      <c r="X4342" s="58">
        <f>--AND(ISNUMBER(B4342),C4342&lt;&gt;"",L4342&lt;&gt;"",M4342&lt;&gt;"")</f>
        <v/>
      </c>
    </row>
    <row r="4343" ht="15" customHeight="1" s="111">
      <c r="A4343" s="42" t="inlineStr">
        <is>
          <t>SEP</t>
        </is>
      </c>
      <c r="B4343" s="43">
        <f>SEP!A344</f>
        <v/>
      </c>
      <c r="C4343" s="44">
        <f>SEP!B344</f>
        <v/>
      </c>
      <c r="D4343" s="44">
        <f>SEP!C344</f>
        <v/>
      </c>
      <c r="E4343" s="44">
        <f>SEP!D344</f>
        <v/>
      </c>
      <c r="F4343" s="44">
        <f>SEP!E344</f>
        <v/>
      </c>
      <c r="G4343" s="44">
        <f>SEP!F344</f>
        <v/>
      </c>
      <c r="H4343" s="44">
        <f>SEP!G344</f>
        <v/>
      </c>
      <c r="I4343" s="45">
        <f>SEP!H344</f>
        <v/>
      </c>
      <c r="J4343" s="45">
        <f>SEP!I344</f>
        <v/>
      </c>
      <c r="K4343" s="44">
        <f>SEP!J344</f>
        <v/>
      </c>
      <c r="L4343" s="44">
        <f>SEP!K344</f>
        <v/>
      </c>
      <c r="M4343" s="46">
        <f>SEP!L344</f>
        <v/>
      </c>
      <c r="N4343" s="44">
        <f>SEP!M344</f>
        <v/>
      </c>
      <c r="O4343" s="44">
        <f>SEP!N344</f>
        <v/>
      </c>
      <c r="P4343" s="44">
        <f>SEP!O344</f>
        <v/>
      </c>
      <c r="Q4343" s="44">
        <f>SEP!P344</f>
        <v/>
      </c>
      <c r="R4343" s="44">
        <f>SEP!Q344</f>
        <v/>
      </c>
      <c r="S4343" s="46">
        <f>S4342+IF(X4343=0,0,M4343)</f>
        <v/>
      </c>
      <c r="T4343" s="47">
        <f>MAX(T4342,S4343)</f>
        <v/>
      </c>
      <c r="U4343" s="48">
        <f>S4343-T4343</f>
        <v/>
      </c>
      <c r="V4343" s="47">
        <f>IFERROR(SUMIFS(DATABASE!$M$5:$M$6004,DATABASE!$B$5:$B$6004,B4343,DATABASE!$X$5:$X$6004,1),0)</f>
        <v/>
      </c>
      <c r="W4343" s="31">
        <f>IFERROR(COUNTIFS(DATABASE!$B$5:$B$6004,B4343,DATABASE!$X$5:$X$6004,1),0)</f>
        <v/>
      </c>
      <c r="X4343" s="49">
        <f>--AND(ISNUMBER(B4343),C4343&lt;&gt;"",L4343&lt;&gt;"",M4343&lt;&gt;"")</f>
        <v/>
      </c>
    </row>
    <row r="4344" ht="15" customHeight="1" s="111">
      <c r="A4344" s="50" t="inlineStr">
        <is>
          <t>SEP</t>
        </is>
      </c>
      <c r="B4344" s="51">
        <f>SEP!A345</f>
        <v/>
      </c>
      <c r="C4344" s="52">
        <f>SEP!B345</f>
        <v/>
      </c>
      <c r="D4344" s="52">
        <f>SEP!C345</f>
        <v/>
      </c>
      <c r="E4344" s="52">
        <f>SEP!D345</f>
        <v/>
      </c>
      <c r="F4344" s="52">
        <f>SEP!E345</f>
        <v/>
      </c>
      <c r="G4344" s="52">
        <f>SEP!F345</f>
        <v/>
      </c>
      <c r="H4344" s="52">
        <f>SEP!G345</f>
        <v/>
      </c>
      <c r="I4344" s="53">
        <f>SEP!H345</f>
        <v/>
      </c>
      <c r="J4344" s="53">
        <f>SEP!I345</f>
        <v/>
      </c>
      <c r="K4344" s="52">
        <f>SEP!J345</f>
        <v/>
      </c>
      <c r="L4344" s="52">
        <f>SEP!K345</f>
        <v/>
      </c>
      <c r="M4344" s="54">
        <f>SEP!L345</f>
        <v/>
      </c>
      <c r="N4344" s="52">
        <f>SEP!M345</f>
        <v/>
      </c>
      <c r="O4344" s="52">
        <f>SEP!N345</f>
        <v/>
      </c>
      <c r="P4344" s="52">
        <f>SEP!O345</f>
        <v/>
      </c>
      <c r="Q4344" s="52">
        <f>SEP!P345</f>
        <v/>
      </c>
      <c r="R4344" s="52">
        <f>SEP!Q345</f>
        <v/>
      </c>
      <c r="S4344" s="54">
        <f>S4343+IF(X4344=0,0,M4344)</f>
        <v/>
      </c>
      <c r="T4344" s="55">
        <f>MAX(T4343,S4344)</f>
        <v/>
      </c>
      <c r="U4344" s="56">
        <f>S4344-T4344</f>
        <v/>
      </c>
      <c r="V4344" s="55">
        <f>IFERROR(SUMIFS(DATABASE!$M$5:$M$6004,DATABASE!$B$5:$B$6004,B4344,DATABASE!$X$5:$X$6004,1),0)</f>
        <v/>
      </c>
      <c r="W4344" s="57">
        <f>IFERROR(COUNTIFS(DATABASE!$B$5:$B$6004,B4344,DATABASE!$X$5:$X$6004,1),0)</f>
        <v/>
      </c>
      <c r="X4344" s="58">
        <f>--AND(ISNUMBER(B4344),C4344&lt;&gt;"",L4344&lt;&gt;"",M4344&lt;&gt;"")</f>
        <v/>
      </c>
    </row>
    <row r="4345" ht="15" customHeight="1" s="111">
      <c r="A4345" s="42" t="inlineStr">
        <is>
          <t>SEP</t>
        </is>
      </c>
      <c r="B4345" s="43">
        <f>SEP!A346</f>
        <v/>
      </c>
      <c r="C4345" s="44">
        <f>SEP!B346</f>
        <v/>
      </c>
      <c r="D4345" s="44">
        <f>SEP!C346</f>
        <v/>
      </c>
      <c r="E4345" s="44">
        <f>SEP!D346</f>
        <v/>
      </c>
      <c r="F4345" s="44">
        <f>SEP!E346</f>
        <v/>
      </c>
      <c r="G4345" s="44">
        <f>SEP!F346</f>
        <v/>
      </c>
      <c r="H4345" s="44">
        <f>SEP!G346</f>
        <v/>
      </c>
      <c r="I4345" s="45">
        <f>SEP!H346</f>
        <v/>
      </c>
      <c r="J4345" s="45">
        <f>SEP!I346</f>
        <v/>
      </c>
      <c r="K4345" s="44">
        <f>SEP!J346</f>
        <v/>
      </c>
      <c r="L4345" s="44">
        <f>SEP!K346</f>
        <v/>
      </c>
      <c r="M4345" s="46">
        <f>SEP!L346</f>
        <v/>
      </c>
      <c r="N4345" s="44">
        <f>SEP!M346</f>
        <v/>
      </c>
      <c r="O4345" s="44">
        <f>SEP!N346</f>
        <v/>
      </c>
      <c r="P4345" s="44">
        <f>SEP!O346</f>
        <v/>
      </c>
      <c r="Q4345" s="44">
        <f>SEP!P346</f>
        <v/>
      </c>
      <c r="R4345" s="44">
        <f>SEP!Q346</f>
        <v/>
      </c>
      <c r="S4345" s="46">
        <f>S4344+IF(X4345=0,0,M4345)</f>
        <v/>
      </c>
      <c r="T4345" s="47">
        <f>MAX(T4344,S4345)</f>
        <v/>
      </c>
      <c r="U4345" s="48">
        <f>S4345-T4345</f>
        <v/>
      </c>
      <c r="V4345" s="47">
        <f>IFERROR(SUMIFS(DATABASE!$M$5:$M$6004,DATABASE!$B$5:$B$6004,B4345,DATABASE!$X$5:$X$6004,1),0)</f>
        <v/>
      </c>
      <c r="W4345" s="31">
        <f>IFERROR(COUNTIFS(DATABASE!$B$5:$B$6004,B4345,DATABASE!$X$5:$X$6004,1),0)</f>
        <v/>
      </c>
      <c r="X4345" s="49">
        <f>--AND(ISNUMBER(B4345),C4345&lt;&gt;"",L4345&lt;&gt;"",M4345&lt;&gt;"")</f>
        <v/>
      </c>
    </row>
    <row r="4346" ht="15" customHeight="1" s="111">
      <c r="A4346" s="50" t="inlineStr">
        <is>
          <t>SEP</t>
        </is>
      </c>
      <c r="B4346" s="51">
        <f>SEP!A347</f>
        <v/>
      </c>
      <c r="C4346" s="52">
        <f>SEP!B347</f>
        <v/>
      </c>
      <c r="D4346" s="52">
        <f>SEP!C347</f>
        <v/>
      </c>
      <c r="E4346" s="52">
        <f>SEP!D347</f>
        <v/>
      </c>
      <c r="F4346" s="52">
        <f>SEP!E347</f>
        <v/>
      </c>
      <c r="G4346" s="52">
        <f>SEP!F347</f>
        <v/>
      </c>
      <c r="H4346" s="52">
        <f>SEP!G347</f>
        <v/>
      </c>
      <c r="I4346" s="53">
        <f>SEP!H347</f>
        <v/>
      </c>
      <c r="J4346" s="53">
        <f>SEP!I347</f>
        <v/>
      </c>
      <c r="K4346" s="52">
        <f>SEP!J347</f>
        <v/>
      </c>
      <c r="L4346" s="52">
        <f>SEP!K347</f>
        <v/>
      </c>
      <c r="M4346" s="54">
        <f>SEP!L347</f>
        <v/>
      </c>
      <c r="N4346" s="52">
        <f>SEP!M347</f>
        <v/>
      </c>
      <c r="O4346" s="52">
        <f>SEP!N347</f>
        <v/>
      </c>
      <c r="P4346" s="52">
        <f>SEP!O347</f>
        <v/>
      </c>
      <c r="Q4346" s="52">
        <f>SEP!P347</f>
        <v/>
      </c>
      <c r="R4346" s="52">
        <f>SEP!Q347</f>
        <v/>
      </c>
      <c r="S4346" s="54">
        <f>S4345+IF(X4346=0,0,M4346)</f>
        <v/>
      </c>
      <c r="T4346" s="55">
        <f>MAX(T4345,S4346)</f>
        <v/>
      </c>
      <c r="U4346" s="56">
        <f>S4346-T4346</f>
        <v/>
      </c>
      <c r="V4346" s="55">
        <f>IFERROR(SUMIFS(DATABASE!$M$5:$M$6004,DATABASE!$B$5:$B$6004,B4346,DATABASE!$X$5:$X$6004,1),0)</f>
        <v/>
      </c>
      <c r="W4346" s="57">
        <f>IFERROR(COUNTIFS(DATABASE!$B$5:$B$6004,B4346,DATABASE!$X$5:$X$6004,1),0)</f>
        <v/>
      </c>
      <c r="X4346" s="58">
        <f>--AND(ISNUMBER(B4346),C4346&lt;&gt;"",L4346&lt;&gt;"",M4346&lt;&gt;"")</f>
        <v/>
      </c>
    </row>
    <row r="4347" ht="15" customHeight="1" s="111">
      <c r="A4347" s="42" t="inlineStr">
        <is>
          <t>SEP</t>
        </is>
      </c>
      <c r="B4347" s="43">
        <f>SEP!A348</f>
        <v/>
      </c>
      <c r="C4347" s="44">
        <f>SEP!B348</f>
        <v/>
      </c>
      <c r="D4347" s="44">
        <f>SEP!C348</f>
        <v/>
      </c>
      <c r="E4347" s="44">
        <f>SEP!D348</f>
        <v/>
      </c>
      <c r="F4347" s="44">
        <f>SEP!E348</f>
        <v/>
      </c>
      <c r="G4347" s="44">
        <f>SEP!F348</f>
        <v/>
      </c>
      <c r="H4347" s="44">
        <f>SEP!G348</f>
        <v/>
      </c>
      <c r="I4347" s="45">
        <f>SEP!H348</f>
        <v/>
      </c>
      <c r="J4347" s="45">
        <f>SEP!I348</f>
        <v/>
      </c>
      <c r="K4347" s="44">
        <f>SEP!J348</f>
        <v/>
      </c>
      <c r="L4347" s="44">
        <f>SEP!K348</f>
        <v/>
      </c>
      <c r="M4347" s="46">
        <f>SEP!L348</f>
        <v/>
      </c>
      <c r="N4347" s="44">
        <f>SEP!M348</f>
        <v/>
      </c>
      <c r="O4347" s="44">
        <f>SEP!N348</f>
        <v/>
      </c>
      <c r="P4347" s="44">
        <f>SEP!O348</f>
        <v/>
      </c>
      <c r="Q4347" s="44">
        <f>SEP!P348</f>
        <v/>
      </c>
      <c r="R4347" s="44">
        <f>SEP!Q348</f>
        <v/>
      </c>
      <c r="S4347" s="46">
        <f>S4346+IF(X4347=0,0,M4347)</f>
        <v/>
      </c>
      <c r="T4347" s="47">
        <f>MAX(T4346,S4347)</f>
        <v/>
      </c>
      <c r="U4347" s="48">
        <f>S4347-T4347</f>
        <v/>
      </c>
      <c r="V4347" s="47">
        <f>IFERROR(SUMIFS(DATABASE!$M$5:$M$6004,DATABASE!$B$5:$B$6004,B4347,DATABASE!$X$5:$X$6004,1),0)</f>
        <v/>
      </c>
      <c r="W4347" s="31">
        <f>IFERROR(COUNTIFS(DATABASE!$B$5:$B$6004,B4347,DATABASE!$X$5:$X$6004,1),0)</f>
        <v/>
      </c>
      <c r="X4347" s="49">
        <f>--AND(ISNUMBER(B4347),C4347&lt;&gt;"",L4347&lt;&gt;"",M4347&lt;&gt;"")</f>
        <v/>
      </c>
    </row>
    <row r="4348" ht="15" customHeight="1" s="111">
      <c r="A4348" s="50" t="inlineStr">
        <is>
          <t>SEP</t>
        </is>
      </c>
      <c r="B4348" s="51">
        <f>SEP!A349</f>
        <v/>
      </c>
      <c r="C4348" s="52">
        <f>SEP!B349</f>
        <v/>
      </c>
      <c r="D4348" s="52">
        <f>SEP!C349</f>
        <v/>
      </c>
      <c r="E4348" s="52">
        <f>SEP!D349</f>
        <v/>
      </c>
      <c r="F4348" s="52">
        <f>SEP!E349</f>
        <v/>
      </c>
      <c r="G4348" s="52">
        <f>SEP!F349</f>
        <v/>
      </c>
      <c r="H4348" s="52">
        <f>SEP!G349</f>
        <v/>
      </c>
      <c r="I4348" s="53">
        <f>SEP!H349</f>
        <v/>
      </c>
      <c r="J4348" s="53">
        <f>SEP!I349</f>
        <v/>
      </c>
      <c r="K4348" s="52">
        <f>SEP!J349</f>
        <v/>
      </c>
      <c r="L4348" s="52">
        <f>SEP!K349</f>
        <v/>
      </c>
      <c r="M4348" s="54">
        <f>SEP!L349</f>
        <v/>
      </c>
      <c r="N4348" s="52">
        <f>SEP!M349</f>
        <v/>
      </c>
      <c r="O4348" s="52">
        <f>SEP!N349</f>
        <v/>
      </c>
      <c r="P4348" s="52">
        <f>SEP!O349</f>
        <v/>
      </c>
      <c r="Q4348" s="52">
        <f>SEP!P349</f>
        <v/>
      </c>
      <c r="R4348" s="52">
        <f>SEP!Q349</f>
        <v/>
      </c>
      <c r="S4348" s="54">
        <f>S4347+IF(X4348=0,0,M4348)</f>
        <v/>
      </c>
      <c r="T4348" s="55">
        <f>MAX(T4347,S4348)</f>
        <v/>
      </c>
      <c r="U4348" s="56">
        <f>S4348-T4348</f>
        <v/>
      </c>
      <c r="V4348" s="55">
        <f>IFERROR(SUMIFS(DATABASE!$M$5:$M$6004,DATABASE!$B$5:$B$6004,B4348,DATABASE!$X$5:$X$6004,1),0)</f>
        <v/>
      </c>
      <c r="W4348" s="57">
        <f>IFERROR(COUNTIFS(DATABASE!$B$5:$B$6004,B4348,DATABASE!$X$5:$X$6004,1),0)</f>
        <v/>
      </c>
      <c r="X4348" s="58">
        <f>--AND(ISNUMBER(B4348),C4348&lt;&gt;"",L4348&lt;&gt;"",M4348&lt;&gt;"")</f>
        <v/>
      </c>
    </row>
    <row r="4349" ht="15" customHeight="1" s="111">
      <c r="A4349" s="42" t="inlineStr">
        <is>
          <t>SEP</t>
        </is>
      </c>
      <c r="B4349" s="43">
        <f>SEP!A350</f>
        <v/>
      </c>
      <c r="C4349" s="44">
        <f>SEP!B350</f>
        <v/>
      </c>
      <c r="D4349" s="44">
        <f>SEP!C350</f>
        <v/>
      </c>
      <c r="E4349" s="44">
        <f>SEP!D350</f>
        <v/>
      </c>
      <c r="F4349" s="44">
        <f>SEP!E350</f>
        <v/>
      </c>
      <c r="G4349" s="44">
        <f>SEP!F350</f>
        <v/>
      </c>
      <c r="H4349" s="44">
        <f>SEP!G350</f>
        <v/>
      </c>
      <c r="I4349" s="45">
        <f>SEP!H350</f>
        <v/>
      </c>
      <c r="J4349" s="45">
        <f>SEP!I350</f>
        <v/>
      </c>
      <c r="K4349" s="44">
        <f>SEP!J350</f>
        <v/>
      </c>
      <c r="L4349" s="44">
        <f>SEP!K350</f>
        <v/>
      </c>
      <c r="M4349" s="46">
        <f>SEP!L350</f>
        <v/>
      </c>
      <c r="N4349" s="44">
        <f>SEP!M350</f>
        <v/>
      </c>
      <c r="O4349" s="44">
        <f>SEP!N350</f>
        <v/>
      </c>
      <c r="P4349" s="44">
        <f>SEP!O350</f>
        <v/>
      </c>
      <c r="Q4349" s="44">
        <f>SEP!P350</f>
        <v/>
      </c>
      <c r="R4349" s="44">
        <f>SEP!Q350</f>
        <v/>
      </c>
      <c r="S4349" s="46">
        <f>S4348+IF(X4349=0,0,M4349)</f>
        <v/>
      </c>
      <c r="T4349" s="47">
        <f>MAX(T4348,S4349)</f>
        <v/>
      </c>
      <c r="U4349" s="48">
        <f>S4349-T4349</f>
        <v/>
      </c>
      <c r="V4349" s="47">
        <f>IFERROR(SUMIFS(DATABASE!$M$5:$M$6004,DATABASE!$B$5:$B$6004,B4349,DATABASE!$X$5:$X$6004,1),0)</f>
        <v/>
      </c>
      <c r="W4349" s="31">
        <f>IFERROR(COUNTIFS(DATABASE!$B$5:$B$6004,B4349,DATABASE!$X$5:$X$6004,1),0)</f>
        <v/>
      </c>
      <c r="X4349" s="49">
        <f>--AND(ISNUMBER(B4349),C4349&lt;&gt;"",L4349&lt;&gt;"",M4349&lt;&gt;"")</f>
        <v/>
      </c>
    </row>
    <row r="4350" ht="15" customHeight="1" s="111">
      <c r="A4350" s="50" t="inlineStr">
        <is>
          <t>SEP</t>
        </is>
      </c>
      <c r="B4350" s="51">
        <f>SEP!A351</f>
        <v/>
      </c>
      <c r="C4350" s="52">
        <f>SEP!B351</f>
        <v/>
      </c>
      <c r="D4350" s="52">
        <f>SEP!C351</f>
        <v/>
      </c>
      <c r="E4350" s="52">
        <f>SEP!D351</f>
        <v/>
      </c>
      <c r="F4350" s="52">
        <f>SEP!E351</f>
        <v/>
      </c>
      <c r="G4350" s="52">
        <f>SEP!F351</f>
        <v/>
      </c>
      <c r="H4350" s="52">
        <f>SEP!G351</f>
        <v/>
      </c>
      <c r="I4350" s="53">
        <f>SEP!H351</f>
        <v/>
      </c>
      <c r="J4350" s="53">
        <f>SEP!I351</f>
        <v/>
      </c>
      <c r="K4350" s="52">
        <f>SEP!J351</f>
        <v/>
      </c>
      <c r="L4350" s="52">
        <f>SEP!K351</f>
        <v/>
      </c>
      <c r="M4350" s="54">
        <f>SEP!L351</f>
        <v/>
      </c>
      <c r="N4350" s="52">
        <f>SEP!M351</f>
        <v/>
      </c>
      <c r="O4350" s="52">
        <f>SEP!N351</f>
        <v/>
      </c>
      <c r="P4350" s="52">
        <f>SEP!O351</f>
        <v/>
      </c>
      <c r="Q4350" s="52">
        <f>SEP!P351</f>
        <v/>
      </c>
      <c r="R4350" s="52">
        <f>SEP!Q351</f>
        <v/>
      </c>
      <c r="S4350" s="54">
        <f>S4349+IF(X4350=0,0,M4350)</f>
        <v/>
      </c>
      <c r="T4350" s="55">
        <f>MAX(T4349,S4350)</f>
        <v/>
      </c>
      <c r="U4350" s="56">
        <f>S4350-T4350</f>
        <v/>
      </c>
      <c r="V4350" s="55">
        <f>IFERROR(SUMIFS(DATABASE!$M$5:$M$6004,DATABASE!$B$5:$B$6004,B4350,DATABASE!$X$5:$X$6004,1),0)</f>
        <v/>
      </c>
      <c r="W4350" s="57">
        <f>IFERROR(COUNTIFS(DATABASE!$B$5:$B$6004,B4350,DATABASE!$X$5:$X$6004,1),0)</f>
        <v/>
      </c>
      <c r="X4350" s="58">
        <f>--AND(ISNUMBER(B4350),C4350&lt;&gt;"",L4350&lt;&gt;"",M4350&lt;&gt;"")</f>
        <v/>
      </c>
    </row>
    <row r="4351" ht="15" customHeight="1" s="111">
      <c r="A4351" s="42" t="inlineStr">
        <is>
          <t>SEP</t>
        </is>
      </c>
      <c r="B4351" s="43">
        <f>SEP!A352</f>
        <v/>
      </c>
      <c r="C4351" s="44">
        <f>SEP!B352</f>
        <v/>
      </c>
      <c r="D4351" s="44">
        <f>SEP!C352</f>
        <v/>
      </c>
      <c r="E4351" s="44">
        <f>SEP!D352</f>
        <v/>
      </c>
      <c r="F4351" s="44">
        <f>SEP!E352</f>
        <v/>
      </c>
      <c r="G4351" s="44">
        <f>SEP!F352</f>
        <v/>
      </c>
      <c r="H4351" s="44">
        <f>SEP!G352</f>
        <v/>
      </c>
      <c r="I4351" s="45">
        <f>SEP!H352</f>
        <v/>
      </c>
      <c r="J4351" s="45">
        <f>SEP!I352</f>
        <v/>
      </c>
      <c r="K4351" s="44">
        <f>SEP!J352</f>
        <v/>
      </c>
      <c r="L4351" s="44">
        <f>SEP!K352</f>
        <v/>
      </c>
      <c r="M4351" s="46">
        <f>SEP!L352</f>
        <v/>
      </c>
      <c r="N4351" s="44">
        <f>SEP!M352</f>
        <v/>
      </c>
      <c r="O4351" s="44">
        <f>SEP!N352</f>
        <v/>
      </c>
      <c r="P4351" s="44">
        <f>SEP!O352</f>
        <v/>
      </c>
      <c r="Q4351" s="44">
        <f>SEP!P352</f>
        <v/>
      </c>
      <c r="R4351" s="44">
        <f>SEP!Q352</f>
        <v/>
      </c>
      <c r="S4351" s="46">
        <f>S4350+IF(X4351=0,0,M4351)</f>
        <v/>
      </c>
      <c r="T4351" s="47">
        <f>MAX(T4350,S4351)</f>
        <v/>
      </c>
      <c r="U4351" s="48">
        <f>S4351-T4351</f>
        <v/>
      </c>
      <c r="V4351" s="47">
        <f>IFERROR(SUMIFS(DATABASE!$M$5:$M$6004,DATABASE!$B$5:$B$6004,B4351,DATABASE!$X$5:$X$6004,1),0)</f>
        <v/>
      </c>
      <c r="W4351" s="31">
        <f>IFERROR(COUNTIFS(DATABASE!$B$5:$B$6004,B4351,DATABASE!$X$5:$X$6004,1),0)</f>
        <v/>
      </c>
      <c r="X4351" s="49">
        <f>--AND(ISNUMBER(B4351),C4351&lt;&gt;"",L4351&lt;&gt;"",M4351&lt;&gt;"")</f>
        <v/>
      </c>
    </row>
    <row r="4352" ht="15" customHeight="1" s="111">
      <c r="A4352" s="50" t="inlineStr">
        <is>
          <t>SEP</t>
        </is>
      </c>
      <c r="B4352" s="51">
        <f>SEP!A353</f>
        <v/>
      </c>
      <c r="C4352" s="52">
        <f>SEP!B353</f>
        <v/>
      </c>
      <c r="D4352" s="52">
        <f>SEP!C353</f>
        <v/>
      </c>
      <c r="E4352" s="52">
        <f>SEP!D353</f>
        <v/>
      </c>
      <c r="F4352" s="52">
        <f>SEP!E353</f>
        <v/>
      </c>
      <c r="G4352" s="52">
        <f>SEP!F353</f>
        <v/>
      </c>
      <c r="H4352" s="52">
        <f>SEP!G353</f>
        <v/>
      </c>
      <c r="I4352" s="53">
        <f>SEP!H353</f>
        <v/>
      </c>
      <c r="J4352" s="53">
        <f>SEP!I353</f>
        <v/>
      </c>
      <c r="K4352" s="52">
        <f>SEP!J353</f>
        <v/>
      </c>
      <c r="L4352" s="52">
        <f>SEP!K353</f>
        <v/>
      </c>
      <c r="M4352" s="54">
        <f>SEP!L353</f>
        <v/>
      </c>
      <c r="N4352" s="52">
        <f>SEP!M353</f>
        <v/>
      </c>
      <c r="O4352" s="52">
        <f>SEP!N353</f>
        <v/>
      </c>
      <c r="P4352" s="52">
        <f>SEP!O353</f>
        <v/>
      </c>
      <c r="Q4352" s="52">
        <f>SEP!P353</f>
        <v/>
      </c>
      <c r="R4352" s="52">
        <f>SEP!Q353</f>
        <v/>
      </c>
      <c r="S4352" s="54">
        <f>S4351+IF(X4352=0,0,M4352)</f>
        <v/>
      </c>
      <c r="T4352" s="55">
        <f>MAX(T4351,S4352)</f>
        <v/>
      </c>
      <c r="U4352" s="56">
        <f>S4352-T4352</f>
        <v/>
      </c>
      <c r="V4352" s="55">
        <f>IFERROR(SUMIFS(DATABASE!$M$5:$M$6004,DATABASE!$B$5:$B$6004,B4352,DATABASE!$X$5:$X$6004,1),0)</f>
        <v/>
      </c>
      <c r="W4352" s="57">
        <f>IFERROR(COUNTIFS(DATABASE!$B$5:$B$6004,B4352,DATABASE!$X$5:$X$6004,1),0)</f>
        <v/>
      </c>
      <c r="X4352" s="58">
        <f>--AND(ISNUMBER(B4352),C4352&lt;&gt;"",L4352&lt;&gt;"",M4352&lt;&gt;"")</f>
        <v/>
      </c>
    </row>
    <row r="4353" ht="15" customHeight="1" s="111">
      <c r="A4353" s="42" t="inlineStr">
        <is>
          <t>SEP</t>
        </is>
      </c>
      <c r="B4353" s="43">
        <f>SEP!A354</f>
        <v/>
      </c>
      <c r="C4353" s="44">
        <f>SEP!B354</f>
        <v/>
      </c>
      <c r="D4353" s="44">
        <f>SEP!C354</f>
        <v/>
      </c>
      <c r="E4353" s="44">
        <f>SEP!D354</f>
        <v/>
      </c>
      <c r="F4353" s="44">
        <f>SEP!E354</f>
        <v/>
      </c>
      <c r="G4353" s="44">
        <f>SEP!F354</f>
        <v/>
      </c>
      <c r="H4353" s="44">
        <f>SEP!G354</f>
        <v/>
      </c>
      <c r="I4353" s="45">
        <f>SEP!H354</f>
        <v/>
      </c>
      <c r="J4353" s="45">
        <f>SEP!I354</f>
        <v/>
      </c>
      <c r="K4353" s="44">
        <f>SEP!J354</f>
        <v/>
      </c>
      <c r="L4353" s="44">
        <f>SEP!K354</f>
        <v/>
      </c>
      <c r="M4353" s="46">
        <f>SEP!L354</f>
        <v/>
      </c>
      <c r="N4353" s="44">
        <f>SEP!M354</f>
        <v/>
      </c>
      <c r="O4353" s="44">
        <f>SEP!N354</f>
        <v/>
      </c>
      <c r="P4353" s="44">
        <f>SEP!O354</f>
        <v/>
      </c>
      <c r="Q4353" s="44">
        <f>SEP!P354</f>
        <v/>
      </c>
      <c r="R4353" s="44">
        <f>SEP!Q354</f>
        <v/>
      </c>
      <c r="S4353" s="46">
        <f>S4352+IF(X4353=0,0,M4353)</f>
        <v/>
      </c>
      <c r="T4353" s="47">
        <f>MAX(T4352,S4353)</f>
        <v/>
      </c>
      <c r="U4353" s="48">
        <f>S4353-T4353</f>
        <v/>
      </c>
      <c r="V4353" s="47">
        <f>IFERROR(SUMIFS(DATABASE!$M$5:$M$6004,DATABASE!$B$5:$B$6004,B4353,DATABASE!$X$5:$X$6004,1),0)</f>
        <v/>
      </c>
      <c r="W4353" s="31">
        <f>IFERROR(COUNTIFS(DATABASE!$B$5:$B$6004,B4353,DATABASE!$X$5:$X$6004,1),0)</f>
        <v/>
      </c>
      <c r="X4353" s="49">
        <f>--AND(ISNUMBER(B4353),C4353&lt;&gt;"",L4353&lt;&gt;"",M4353&lt;&gt;"")</f>
        <v/>
      </c>
    </row>
    <row r="4354" ht="15" customHeight="1" s="111">
      <c r="A4354" s="50" t="inlineStr">
        <is>
          <t>SEP</t>
        </is>
      </c>
      <c r="B4354" s="51">
        <f>SEP!A355</f>
        <v/>
      </c>
      <c r="C4354" s="52">
        <f>SEP!B355</f>
        <v/>
      </c>
      <c r="D4354" s="52">
        <f>SEP!C355</f>
        <v/>
      </c>
      <c r="E4354" s="52">
        <f>SEP!D355</f>
        <v/>
      </c>
      <c r="F4354" s="52">
        <f>SEP!E355</f>
        <v/>
      </c>
      <c r="G4354" s="52">
        <f>SEP!F355</f>
        <v/>
      </c>
      <c r="H4354" s="52">
        <f>SEP!G355</f>
        <v/>
      </c>
      <c r="I4354" s="53">
        <f>SEP!H355</f>
        <v/>
      </c>
      <c r="J4354" s="53">
        <f>SEP!I355</f>
        <v/>
      </c>
      <c r="K4354" s="52">
        <f>SEP!J355</f>
        <v/>
      </c>
      <c r="L4354" s="52">
        <f>SEP!K355</f>
        <v/>
      </c>
      <c r="M4354" s="54">
        <f>SEP!L355</f>
        <v/>
      </c>
      <c r="N4354" s="52">
        <f>SEP!M355</f>
        <v/>
      </c>
      <c r="O4354" s="52">
        <f>SEP!N355</f>
        <v/>
      </c>
      <c r="P4354" s="52">
        <f>SEP!O355</f>
        <v/>
      </c>
      <c r="Q4354" s="52">
        <f>SEP!P355</f>
        <v/>
      </c>
      <c r="R4354" s="52">
        <f>SEP!Q355</f>
        <v/>
      </c>
      <c r="S4354" s="54">
        <f>S4353+IF(X4354=0,0,M4354)</f>
        <v/>
      </c>
      <c r="T4354" s="55">
        <f>MAX(T4353,S4354)</f>
        <v/>
      </c>
      <c r="U4354" s="56">
        <f>S4354-T4354</f>
        <v/>
      </c>
      <c r="V4354" s="55">
        <f>IFERROR(SUMIFS(DATABASE!$M$5:$M$6004,DATABASE!$B$5:$B$6004,B4354,DATABASE!$X$5:$X$6004,1),0)</f>
        <v/>
      </c>
      <c r="W4354" s="57">
        <f>IFERROR(COUNTIFS(DATABASE!$B$5:$B$6004,B4354,DATABASE!$X$5:$X$6004,1),0)</f>
        <v/>
      </c>
      <c r="X4354" s="58">
        <f>--AND(ISNUMBER(B4354),C4354&lt;&gt;"",L4354&lt;&gt;"",M4354&lt;&gt;"")</f>
        <v/>
      </c>
    </row>
    <row r="4355" ht="15" customHeight="1" s="111">
      <c r="A4355" s="42" t="inlineStr">
        <is>
          <t>SEP</t>
        </is>
      </c>
      <c r="B4355" s="43">
        <f>SEP!A356</f>
        <v/>
      </c>
      <c r="C4355" s="44">
        <f>SEP!B356</f>
        <v/>
      </c>
      <c r="D4355" s="44">
        <f>SEP!C356</f>
        <v/>
      </c>
      <c r="E4355" s="44">
        <f>SEP!D356</f>
        <v/>
      </c>
      <c r="F4355" s="44">
        <f>SEP!E356</f>
        <v/>
      </c>
      <c r="G4355" s="44">
        <f>SEP!F356</f>
        <v/>
      </c>
      <c r="H4355" s="44">
        <f>SEP!G356</f>
        <v/>
      </c>
      <c r="I4355" s="45">
        <f>SEP!H356</f>
        <v/>
      </c>
      <c r="J4355" s="45">
        <f>SEP!I356</f>
        <v/>
      </c>
      <c r="K4355" s="44">
        <f>SEP!J356</f>
        <v/>
      </c>
      <c r="L4355" s="44">
        <f>SEP!K356</f>
        <v/>
      </c>
      <c r="M4355" s="46">
        <f>SEP!L356</f>
        <v/>
      </c>
      <c r="N4355" s="44">
        <f>SEP!M356</f>
        <v/>
      </c>
      <c r="O4355" s="44">
        <f>SEP!N356</f>
        <v/>
      </c>
      <c r="P4355" s="44">
        <f>SEP!O356</f>
        <v/>
      </c>
      <c r="Q4355" s="44">
        <f>SEP!P356</f>
        <v/>
      </c>
      <c r="R4355" s="44">
        <f>SEP!Q356</f>
        <v/>
      </c>
      <c r="S4355" s="46">
        <f>S4354+IF(X4355=0,0,M4355)</f>
        <v/>
      </c>
      <c r="T4355" s="47">
        <f>MAX(T4354,S4355)</f>
        <v/>
      </c>
      <c r="U4355" s="48">
        <f>S4355-T4355</f>
        <v/>
      </c>
      <c r="V4355" s="47">
        <f>IFERROR(SUMIFS(DATABASE!$M$5:$M$6004,DATABASE!$B$5:$B$6004,B4355,DATABASE!$X$5:$X$6004,1),0)</f>
        <v/>
      </c>
      <c r="W4355" s="31">
        <f>IFERROR(COUNTIFS(DATABASE!$B$5:$B$6004,B4355,DATABASE!$X$5:$X$6004,1),0)</f>
        <v/>
      </c>
      <c r="X4355" s="49">
        <f>--AND(ISNUMBER(B4355),C4355&lt;&gt;"",L4355&lt;&gt;"",M4355&lt;&gt;"")</f>
        <v/>
      </c>
    </row>
    <row r="4356" ht="15" customHeight="1" s="111">
      <c r="A4356" s="50" t="inlineStr">
        <is>
          <t>SEP</t>
        </is>
      </c>
      <c r="B4356" s="51">
        <f>SEP!A357</f>
        <v/>
      </c>
      <c r="C4356" s="52">
        <f>SEP!B357</f>
        <v/>
      </c>
      <c r="D4356" s="52">
        <f>SEP!C357</f>
        <v/>
      </c>
      <c r="E4356" s="52">
        <f>SEP!D357</f>
        <v/>
      </c>
      <c r="F4356" s="52">
        <f>SEP!E357</f>
        <v/>
      </c>
      <c r="G4356" s="52">
        <f>SEP!F357</f>
        <v/>
      </c>
      <c r="H4356" s="52">
        <f>SEP!G357</f>
        <v/>
      </c>
      <c r="I4356" s="53">
        <f>SEP!H357</f>
        <v/>
      </c>
      <c r="J4356" s="53">
        <f>SEP!I357</f>
        <v/>
      </c>
      <c r="K4356" s="52">
        <f>SEP!J357</f>
        <v/>
      </c>
      <c r="L4356" s="52">
        <f>SEP!K357</f>
        <v/>
      </c>
      <c r="M4356" s="54">
        <f>SEP!L357</f>
        <v/>
      </c>
      <c r="N4356" s="52">
        <f>SEP!M357</f>
        <v/>
      </c>
      <c r="O4356" s="52">
        <f>SEP!N357</f>
        <v/>
      </c>
      <c r="P4356" s="52">
        <f>SEP!O357</f>
        <v/>
      </c>
      <c r="Q4356" s="52">
        <f>SEP!P357</f>
        <v/>
      </c>
      <c r="R4356" s="52">
        <f>SEP!Q357</f>
        <v/>
      </c>
      <c r="S4356" s="54">
        <f>S4355+IF(X4356=0,0,M4356)</f>
        <v/>
      </c>
      <c r="T4356" s="55">
        <f>MAX(T4355,S4356)</f>
        <v/>
      </c>
      <c r="U4356" s="56">
        <f>S4356-T4356</f>
        <v/>
      </c>
      <c r="V4356" s="55">
        <f>IFERROR(SUMIFS(DATABASE!$M$5:$M$6004,DATABASE!$B$5:$B$6004,B4356,DATABASE!$X$5:$X$6004,1),0)</f>
        <v/>
      </c>
      <c r="W4356" s="57">
        <f>IFERROR(COUNTIFS(DATABASE!$B$5:$B$6004,B4356,DATABASE!$X$5:$X$6004,1),0)</f>
        <v/>
      </c>
      <c r="X4356" s="58">
        <f>--AND(ISNUMBER(B4356),C4356&lt;&gt;"",L4356&lt;&gt;"",M4356&lt;&gt;"")</f>
        <v/>
      </c>
    </row>
    <row r="4357" ht="15" customHeight="1" s="111">
      <c r="A4357" s="42" t="inlineStr">
        <is>
          <t>SEP</t>
        </is>
      </c>
      <c r="B4357" s="43">
        <f>SEP!A358</f>
        <v/>
      </c>
      <c r="C4357" s="44">
        <f>SEP!B358</f>
        <v/>
      </c>
      <c r="D4357" s="44">
        <f>SEP!C358</f>
        <v/>
      </c>
      <c r="E4357" s="44">
        <f>SEP!D358</f>
        <v/>
      </c>
      <c r="F4357" s="44">
        <f>SEP!E358</f>
        <v/>
      </c>
      <c r="G4357" s="44">
        <f>SEP!F358</f>
        <v/>
      </c>
      <c r="H4357" s="44">
        <f>SEP!G358</f>
        <v/>
      </c>
      <c r="I4357" s="45">
        <f>SEP!H358</f>
        <v/>
      </c>
      <c r="J4357" s="45">
        <f>SEP!I358</f>
        <v/>
      </c>
      <c r="K4357" s="44">
        <f>SEP!J358</f>
        <v/>
      </c>
      <c r="L4357" s="44">
        <f>SEP!K358</f>
        <v/>
      </c>
      <c r="M4357" s="46">
        <f>SEP!L358</f>
        <v/>
      </c>
      <c r="N4357" s="44">
        <f>SEP!M358</f>
        <v/>
      </c>
      <c r="O4357" s="44">
        <f>SEP!N358</f>
        <v/>
      </c>
      <c r="P4357" s="44">
        <f>SEP!O358</f>
        <v/>
      </c>
      <c r="Q4357" s="44">
        <f>SEP!P358</f>
        <v/>
      </c>
      <c r="R4357" s="44">
        <f>SEP!Q358</f>
        <v/>
      </c>
      <c r="S4357" s="46">
        <f>S4356+IF(X4357=0,0,M4357)</f>
        <v/>
      </c>
      <c r="T4357" s="47">
        <f>MAX(T4356,S4357)</f>
        <v/>
      </c>
      <c r="U4357" s="48">
        <f>S4357-T4357</f>
        <v/>
      </c>
      <c r="V4357" s="47">
        <f>IFERROR(SUMIFS(DATABASE!$M$5:$M$6004,DATABASE!$B$5:$B$6004,B4357,DATABASE!$X$5:$X$6004,1),0)</f>
        <v/>
      </c>
      <c r="W4357" s="31">
        <f>IFERROR(COUNTIFS(DATABASE!$B$5:$B$6004,B4357,DATABASE!$X$5:$X$6004,1),0)</f>
        <v/>
      </c>
      <c r="X4357" s="49">
        <f>--AND(ISNUMBER(B4357),C4357&lt;&gt;"",L4357&lt;&gt;"",M4357&lt;&gt;"")</f>
        <v/>
      </c>
    </row>
    <row r="4358" ht="15" customHeight="1" s="111">
      <c r="A4358" s="50" t="inlineStr">
        <is>
          <t>SEP</t>
        </is>
      </c>
      <c r="B4358" s="51">
        <f>SEP!A359</f>
        <v/>
      </c>
      <c r="C4358" s="52">
        <f>SEP!B359</f>
        <v/>
      </c>
      <c r="D4358" s="52">
        <f>SEP!C359</f>
        <v/>
      </c>
      <c r="E4358" s="52">
        <f>SEP!D359</f>
        <v/>
      </c>
      <c r="F4358" s="52">
        <f>SEP!E359</f>
        <v/>
      </c>
      <c r="G4358" s="52">
        <f>SEP!F359</f>
        <v/>
      </c>
      <c r="H4358" s="52">
        <f>SEP!G359</f>
        <v/>
      </c>
      <c r="I4358" s="53">
        <f>SEP!H359</f>
        <v/>
      </c>
      <c r="J4358" s="53">
        <f>SEP!I359</f>
        <v/>
      </c>
      <c r="K4358" s="52">
        <f>SEP!J359</f>
        <v/>
      </c>
      <c r="L4358" s="52">
        <f>SEP!K359</f>
        <v/>
      </c>
      <c r="M4358" s="54">
        <f>SEP!L359</f>
        <v/>
      </c>
      <c r="N4358" s="52">
        <f>SEP!M359</f>
        <v/>
      </c>
      <c r="O4358" s="52">
        <f>SEP!N359</f>
        <v/>
      </c>
      <c r="P4358" s="52">
        <f>SEP!O359</f>
        <v/>
      </c>
      <c r="Q4358" s="52">
        <f>SEP!P359</f>
        <v/>
      </c>
      <c r="R4358" s="52">
        <f>SEP!Q359</f>
        <v/>
      </c>
      <c r="S4358" s="54">
        <f>S4357+IF(X4358=0,0,M4358)</f>
        <v/>
      </c>
      <c r="T4358" s="55">
        <f>MAX(T4357,S4358)</f>
        <v/>
      </c>
      <c r="U4358" s="56">
        <f>S4358-T4358</f>
        <v/>
      </c>
      <c r="V4358" s="55">
        <f>IFERROR(SUMIFS(DATABASE!$M$5:$M$6004,DATABASE!$B$5:$B$6004,B4358,DATABASE!$X$5:$X$6004,1),0)</f>
        <v/>
      </c>
      <c r="W4358" s="57">
        <f>IFERROR(COUNTIFS(DATABASE!$B$5:$B$6004,B4358,DATABASE!$X$5:$X$6004,1),0)</f>
        <v/>
      </c>
      <c r="X4358" s="58">
        <f>--AND(ISNUMBER(B4358),C4358&lt;&gt;"",L4358&lt;&gt;"",M4358&lt;&gt;"")</f>
        <v/>
      </c>
    </row>
    <row r="4359" ht="15" customHeight="1" s="111">
      <c r="A4359" s="42" t="inlineStr">
        <is>
          <t>SEP</t>
        </is>
      </c>
      <c r="B4359" s="43">
        <f>SEP!A360</f>
        <v/>
      </c>
      <c r="C4359" s="44">
        <f>SEP!B360</f>
        <v/>
      </c>
      <c r="D4359" s="44">
        <f>SEP!C360</f>
        <v/>
      </c>
      <c r="E4359" s="44">
        <f>SEP!D360</f>
        <v/>
      </c>
      <c r="F4359" s="44">
        <f>SEP!E360</f>
        <v/>
      </c>
      <c r="G4359" s="44">
        <f>SEP!F360</f>
        <v/>
      </c>
      <c r="H4359" s="44">
        <f>SEP!G360</f>
        <v/>
      </c>
      <c r="I4359" s="45">
        <f>SEP!H360</f>
        <v/>
      </c>
      <c r="J4359" s="45">
        <f>SEP!I360</f>
        <v/>
      </c>
      <c r="K4359" s="44">
        <f>SEP!J360</f>
        <v/>
      </c>
      <c r="L4359" s="44">
        <f>SEP!K360</f>
        <v/>
      </c>
      <c r="M4359" s="46">
        <f>SEP!L360</f>
        <v/>
      </c>
      <c r="N4359" s="44">
        <f>SEP!M360</f>
        <v/>
      </c>
      <c r="O4359" s="44">
        <f>SEP!N360</f>
        <v/>
      </c>
      <c r="P4359" s="44">
        <f>SEP!O360</f>
        <v/>
      </c>
      <c r="Q4359" s="44">
        <f>SEP!P360</f>
        <v/>
      </c>
      <c r="R4359" s="44">
        <f>SEP!Q360</f>
        <v/>
      </c>
      <c r="S4359" s="46">
        <f>S4358+IF(X4359=0,0,M4359)</f>
        <v/>
      </c>
      <c r="T4359" s="47">
        <f>MAX(T4358,S4359)</f>
        <v/>
      </c>
      <c r="U4359" s="48">
        <f>S4359-T4359</f>
        <v/>
      </c>
      <c r="V4359" s="47">
        <f>IFERROR(SUMIFS(DATABASE!$M$5:$M$6004,DATABASE!$B$5:$B$6004,B4359,DATABASE!$X$5:$X$6004,1),0)</f>
        <v/>
      </c>
      <c r="W4359" s="31">
        <f>IFERROR(COUNTIFS(DATABASE!$B$5:$B$6004,B4359,DATABASE!$X$5:$X$6004,1),0)</f>
        <v/>
      </c>
      <c r="X4359" s="49">
        <f>--AND(ISNUMBER(B4359),C4359&lt;&gt;"",L4359&lt;&gt;"",M4359&lt;&gt;"")</f>
        <v/>
      </c>
    </row>
    <row r="4360" ht="15" customHeight="1" s="111">
      <c r="A4360" s="50" t="inlineStr">
        <is>
          <t>SEP</t>
        </is>
      </c>
      <c r="B4360" s="51">
        <f>SEP!A361</f>
        <v/>
      </c>
      <c r="C4360" s="52">
        <f>SEP!B361</f>
        <v/>
      </c>
      <c r="D4360" s="52">
        <f>SEP!C361</f>
        <v/>
      </c>
      <c r="E4360" s="52">
        <f>SEP!D361</f>
        <v/>
      </c>
      <c r="F4360" s="52">
        <f>SEP!E361</f>
        <v/>
      </c>
      <c r="G4360" s="52">
        <f>SEP!F361</f>
        <v/>
      </c>
      <c r="H4360" s="52">
        <f>SEP!G361</f>
        <v/>
      </c>
      <c r="I4360" s="53">
        <f>SEP!H361</f>
        <v/>
      </c>
      <c r="J4360" s="53">
        <f>SEP!I361</f>
        <v/>
      </c>
      <c r="K4360" s="52">
        <f>SEP!J361</f>
        <v/>
      </c>
      <c r="L4360" s="52">
        <f>SEP!K361</f>
        <v/>
      </c>
      <c r="M4360" s="54">
        <f>SEP!L361</f>
        <v/>
      </c>
      <c r="N4360" s="52">
        <f>SEP!M361</f>
        <v/>
      </c>
      <c r="O4360" s="52">
        <f>SEP!N361</f>
        <v/>
      </c>
      <c r="P4360" s="52">
        <f>SEP!O361</f>
        <v/>
      </c>
      <c r="Q4360" s="52">
        <f>SEP!P361</f>
        <v/>
      </c>
      <c r="R4360" s="52">
        <f>SEP!Q361</f>
        <v/>
      </c>
      <c r="S4360" s="54">
        <f>S4359+IF(X4360=0,0,M4360)</f>
        <v/>
      </c>
      <c r="T4360" s="55">
        <f>MAX(T4359,S4360)</f>
        <v/>
      </c>
      <c r="U4360" s="56">
        <f>S4360-T4360</f>
        <v/>
      </c>
      <c r="V4360" s="55">
        <f>IFERROR(SUMIFS(DATABASE!$M$5:$M$6004,DATABASE!$B$5:$B$6004,B4360,DATABASE!$X$5:$X$6004,1),0)</f>
        <v/>
      </c>
      <c r="W4360" s="57">
        <f>IFERROR(COUNTIFS(DATABASE!$B$5:$B$6004,B4360,DATABASE!$X$5:$X$6004,1),0)</f>
        <v/>
      </c>
      <c r="X4360" s="58">
        <f>--AND(ISNUMBER(B4360),C4360&lt;&gt;"",L4360&lt;&gt;"",M4360&lt;&gt;"")</f>
        <v/>
      </c>
    </row>
    <row r="4361" ht="15" customHeight="1" s="111">
      <c r="A4361" s="42" t="inlineStr">
        <is>
          <t>SEP</t>
        </is>
      </c>
      <c r="B4361" s="43">
        <f>SEP!A362</f>
        <v/>
      </c>
      <c r="C4361" s="44">
        <f>SEP!B362</f>
        <v/>
      </c>
      <c r="D4361" s="44">
        <f>SEP!C362</f>
        <v/>
      </c>
      <c r="E4361" s="44">
        <f>SEP!D362</f>
        <v/>
      </c>
      <c r="F4361" s="44">
        <f>SEP!E362</f>
        <v/>
      </c>
      <c r="G4361" s="44">
        <f>SEP!F362</f>
        <v/>
      </c>
      <c r="H4361" s="44">
        <f>SEP!G362</f>
        <v/>
      </c>
      <c r="I4361" s="45">
        <f>SEP!H362</f>
        <v/>
      </c>
      <c r="J4361" s="45">
        <f>SEP!I362</f>
        <v/>
      </c>
      <c r="K4361" s="44">
        <f>SEP!J362</f>
        <v/>
      </c>
      <c r="L4361" s="44">
        <f>SEP!K362</f>
        <v/>
      </c>
      <c r="M4361" s="46">
        <f>SEP!L362</f>
        <v/>
      </c>
      <c r="N4361" s="44">
        <f>SEP!M362</f>
        <v/>
      </c>
      <c r="O4361" s="44">
        <f>SEP!N362</f>
        <v/>
      </c>
      <c r="P4361" s="44">
        <f>SEP!O362</f>
        <v/>
      </c>
      <c r="Q4361" s="44">
        <f>SEP!P362</f>
        <v/>
      </c>
      <c r="R4361" s="44">
        <f>SEP!Q362</f>
        <v/>
      </c>
      <c r="S4361" s="46">
        <f>S4360+IF(X4361=0,0,M4361)</f>
        <v/>
      </c>
      <c r="T4361" s="47">
        <f>MAX(T4360,S4361)</f>
        <v/>
      </c>
      <c r="U4361" s="48">
        <f>S4361-T4361</f>
        <v/>
      </c>
      <c r="V4361" s="47">
        <f>IFERROR(SUMIFS(DATABASE!$M$5:$M$6004,DATABASE!$B$5:$B$6004,B4361,DATABASE!$X$5:$X$6004,1),0)</f>
        <v/>
      </c>
      <c r="W4361" s="31">
        <f>IFERROR(COUNTIFS(DATABASE!$B$5:$B$6004,B4361,DATABASE!$X$5:$X$6004,1),0)</f>
        <v/>
      </c>
      <c r="X4361" s="49">
        <f>--AND(ISNUMBER(B4361),C4361&lt;&gt;"",L4361&lt;&gt;"",M4361&lt;&gt;"")</f>
        <v/>
      </c>
    </row>
    <row r="4362" ht="15" customHeight="1" s="111">
      <c r="A4362" s="50" t="inlineStr">
        <is>
          <t>SEP</t>
        </is>
      </c>
      <c r="B4362" s="51">
        <f>SEP!A363</f>
        <v/>
      </c>
      <c r="C4362" s="52">
        <f>SEP!B363</f>
        <v/>
      </c>
      <c r="D4362" s="52">
        <f>SEP!C363</f>
        <v/>
      </c>
      <c r="E4362" s="52">
        <f>SEP!D363</f>
        <v/>
      </c>
      <c r="F4362" s="52">
        <f>SEP!E363</f>
        <v/>
      </c>
      <c r="G4362" s="52">
        <f>SEP!F363</f>
        <v/>
      </c>
      <c r="H4362" s="52">
        <f>SEP!G363</f>
        <v/>
      </c>
      <c r="I4362" s="53">
        <f>SEP!H363</f>
        <v/>
      </c>
      <c r="J4362" s="53">
        <f>SEP!I363</f>
        <v/>
      </c>
      <c r="K4362" s="52">
        <f>SEP!J363</f>
        <v/>
      </c>
      <c r="L4362" s="52">
        <f>SEP!K363</f>
        <v/>
      </c>
      <c r="M4362" s="54">
        <f>SEP!L363</f>
        <v/>
      </c>
      <c r="N4362" s="52">
        <f>SEP!M363</f>
        <v/>
      </c>
      <c r="O4362" s="52">
        <f>SEP!N363</f>
        <v/>
      </c>
      <c r="P4362" s="52">
        <f>SEP!O363</f>
        <v/>
      </c>
      <c r="Q4362" s="52">
        <f>SEP!P363</f>
        <v/>
      </c>
      <c r="R4362" s="52">
        <f>SEP!Q363</f>
        <v/>
      </c>
      <c r="S4362" s="54">
        <f>S4361+IF(X4362=0,0,M4362)</f>
        <v/>
      </c>
      <c r="T4362" s="55">
        <f>MAX(T4361,S4362)</f>
        <v/>
      </c>
      <c r="U4362" s="56">
        <f>S4362-T4362</f>
        <v/>
      </c>
      <c r="V4362" s="55">
        <f>IFERROR(SUMIFS(DATABASE!$M$5:$M$6004,DATABASE!$B$5:$B$6004,B4362,DATABASE!$X$5:$X$6004,1),0)</f>
        <v/>
      </c>
      <c r="W4362" s="57">
        <f>IFERROR(COUNTIFS(DATABASE!$B$5:$B$6004,B4362,DATABASE!$X$5:$X$6004,1),0)</f>
        <v/>
      </c>
      <c r="X4362" s="58">
        <f>--AND(ISNUMBER(B4362),C4362&lt;&gt;"",L4362&lt;&gt;"",M4362&lt;&gt;"")</f>
        <v/>
      </c>
    </row>
    <row r="4363" ht="15" customHeight="1" s="111">
      <c r="A4363" s="42" t="inlineStr">
        <is>
          <t>SEP</t>
        </is>
      </c>
      <c r="B4363" s="43">
        <f>SEP!A364</f>
        <v/>
      </c>
      <c r="C4363" s="44">
        <f>SEP!B364</f>
        <v/>
      </c>
      <c r="D4363" s="44">
        <f>SEP!C364</f>
        <v/>
      </c>
      <c r="E4363" s="44">
        <f>SEP!D364</f>
        <v/>
      </c>
      <c r="F4363" s="44">
        <f>SEP!E364</f>
        <v/>
      </c>
      <c r="G4363" s="44">
        <f>SEP!F364</f>
        <v/>
      </c>
      <c r="H4363" s="44">
        <f>SEP!G364</f>
        <v/>
      </c>
      <c r="I4363" s="45">
        <f>SEP!H364</f>
        <v/>
      </c>
      <c r="J4363" s="45">
        <f>SEP!I364</f>
        <v/>
      </c>
      <c r="K4363" s="44">
        <f>SEP!J364</f>
        <v/>
      </c>
      <c r="L4363" s="44">
        <f>SEP!K364</f>
        <v/>
      </c>
      <c r="M4363" s="46">
        <f>SEP!L364</f>
        <v/>
      </c>
      <c r="N4363" s="44">
        <f>SEP!M364</f>
        <v/>
      </c>
      <c r="O4363" s="44">
        <f>SEP!N364</f>
        <v/>
      </c>
      <c r="P4363" s="44">
        <f>SEP!O364</f>
        <v/>
      </c>
      <c r="Q4363" s="44">
        <f>SEP!P364</f>
        <v/>
      </c>
      <c r="R4363" s="44">
        <f>SEP!Q364</f>
        <v/>
      </c>
      <c r="S4363" s="46">
        <f>S4362+IF(X4363=0,0,M4363)</f>
        <v/>
      </c>
      <c r="T4363" s="47">
        <f>MAX(T4362,S4363)</f>
        <v/>
      </c>
      <c r="U4363" s="48">
        <f>S4363-T4363</f>
        <v/>
      </c>
      <c r="V4363" s="47">
        <f>IFERROR(SUMIFS(DATABASE!$M$5:$M$6004,DATABASE!$B$5:$B$6004,B4363,DATABASE!$X$5:$X$6004,1),0)</f>
        <v/>
      </c>
      <c r="W4363" s="31">
        <f>IFERROR(COUNTIFS(DATABASE!$B$5:$B$6004,B4363,DATABASE!$X$5:$X$6004,1),0)</f>
        <v/>
      </c>
      <c r="X4363" s="49">
        <f>--AND(ISNUMBER(B4363),C4363&lt;&gt;"",L4363&lt;&gt;"",M4363&lt;&gt;"")</f>
        <v/>
      </c>
    </row>
    <row r="4364" ht="15" customHeight="1" s="111">
      <c r="A4364" s="50" t="inlineStr">
        <is>
          <t>SEP</t>
        </is>
      </c>
      <c r="B4364" s="51">
        <f>SEP!A365</f>
        <v/>
      </c>
      <c r="C4364" s="52">
        <f>SEP!B365</f>
        <v/>
      </c>
      <c r="D4364" s="52">
        <f>SEP!C365</f>
        <v/>
      </c>
      <c r="E4364" s="52">
        <f>SEP!D365</f>
        <v/>
      </c>
      <c r="F4364" s="52">
        <f>SEP!E365</f>
        <v/>
      </c>
      <c r="G4364" s="52">
        <f>SEP!F365</f>
        <v/>
      </c>
      <c r="H4364" s="52">
        <f>SEP!G365</f>
        <v/>
      </c>
      <c r="I4364" s="53">
        <f>SEP!H365</f>
        <v/>
      </c>
      <c r="J4364" s="53">
        <f>SEP!I365</f>
        <v/>
      </c>
      <c r="K4364" s="52">
        <f>SEP!J365</f>
        <v/>
      </c>
      <c r="L4364" s="52">
        <f>SEP!K365</f>
        <v/>
      </c>
      <c r="M4364" s="54">
        <f>SEP!L365</f>
        <v/>
      </c>
      <c r="N4364" s="52">
        <f>SEP!M365</f>
        <v/>
      </c>
      <c r="O4364" s="52">
        <f>SEP!N365</f>
        <v/>
      </c>
      <c r="P4364" s="52">
        <f>SEP!O365</f>
        <v/>
      </c>
      <c r="Q4364" s="52">
        <f>SEP!P365</f>
        <v/>
      </c>
      <c r="R4364" s="52">
        <f>SEP!Q365</f>
        <v/>
      </c>
      <c r="S4364" s="54">
        <f>S4363+IF(X4364=0,0,M4364)</f>
        <v/>
      </c>
      <c r="T4364" s="55">
        <f>MAX(T4363,S4364)</f>
        <v/>
      </c>
      <c r="U4364" s="56">
        <f>S4364-T4364</f>
        <v/>
      </c>
      <c r="V4364" s="55">
        <f>IFERROR(SUMIFS(DATABASE!$M$5:$M$6004,DATABASE!$B$5:$B$6004,B4364,DATABASE!$X$5:$X$6004,1),0)</f>
        <v/>
      </c>
      <c r="W4364" s="57">
        <f>IFERROR(COUNTIFS(DATABASE!$B$5:$B$6004,B4364,DATABASE!$X$5:$X$6004,1),0)</f>
        <v/>
      </c>
      <c r="X4364" s="58">
        <f>--AND(ISNUMBER(B4364),C4364&lt;&gt;"",L4364&lt;&gt;"",M4364&lt;&gt;"")</f>
        <v/>
      </c>
    </row>
    <row r="4365" ht="15" customHeight="1" s="111">
      <c r="A4365" s="42" t="inlineStr">
        <is>
          <t>SEP</t>
        </is>
      </c>
      <c r="B4365" s="43">
        <f>SEP!A366</f>
        <v/>
      </c>
      <c r="C4365" s="44">
        <f>SEP!B366</f>
        <v/>
      </c>
      <c r="D4365" s="44">
        <f>SEP!C366</f>
        <v/>
      </c>
      <c r="E4365" s="44">
        <f>SEP!D366</f>
        <v/>
      </c>
      <c r="F4365" s="44">
        <f>SEP!E366</f>
        <v/>
      </c>
      <c r="G4365" s="44">
        <f>SEP!F366</f>
        <v/>
      </c>
      <c r="H4365" s="44">
        <f>SEP!G366</f>
        <v/>
      </c>
      <c r="I4365" s="45">
        <f>SEP!H366</f>
        <v/>
      </c>
      <c r="J4365" s="45">
        <f>SEP!I366</f>
        <v/>
      </c>
      <c r="K4365" s="44">
        <f>SEP!J366</f>
        <v/>
      </c>
      <c r="L4365" s="44">
        <f>SEP!K366</f>
        <v/>
      </c>
      <c r="M4365" s="46">
        <f>SEP!L366</f>
        <v/>
      </c>
      <c r="N4365" s="44">
        <f>SEP!M366</f>
        <v/>
      </c>
      <c r="O4365" s="44">
        <f>SEP!N366</f>
        <v/>
      </c>
      <c r="P4365" s="44">
        <f>SEP!O366</f>
        <v/>
      </c>
      <c r="Q4365" s="44">
        <f>SEP!P366</f>
        <v/>
      </c>
      <c r="R4365" s="44">
        <f>SEP!Q366</f>
        <v/>
      </c>
      <c r="S4365" s="46">
        <f>S4364+IF(X4365=0,0,M4365)</f>
        <v/>
      </c>
      <c r="T4365" s="47">
        <f>MAX(T4364,S4365)</f>
        <v/>
      </c>
      <c r="U4365" s="48">
        <f>S4365-T4365</f>
        <v/>
      </c>
      <c r="V4365" s="47">
        <f>IFERROR(SUMIFS(DATABASE!$M$5:$M$6004,DATABASE!$B$5:$B$6004,B4365,DATABASE!$X$5:$X$6004,1),0)</f>
        <v/>
      </c>
      <c r="W4365" s="31">
        <f>IFERROR(COUNTIFS(DATABASE!$B$5:$B$6004,B4365,DATABASE!$X$5:$X$6004,1),0)</f>
        <v/>
      </c>
      <c r="X4365" s="49">
        <f>--AND(ISNUMBER(B4365),C4365&lt;&gt;"",L4365&lt;&gt;"",M4365&lt;&gt;"")</f>
        <v/>
      </c>
    </row>
    <row r="4366" ht="15" customHeight="1" s="111">
      <c r="A4366" s="50" t="inlineStr">
        <is>
          <t>SEP</t>
        </is>
      </c>
      <c r="B4366" s="51">
        <f>SEP!A367</f>
        <v/>
      </c>
      <c r="C4366" s="52">
        <f>SEP!B367</f>
        <v/>
      </c>
      <c r="D4366" s="52">
        <f>SEP!C367</f>
        <v/>
      </c>
      <c r="E4366" s="52">
        <f>SEP!D367</f>
        <v/>
      </c>
      <c r="F4366" s="52">
        <f>SEP!E367</f>
        <v/>
      </c>
      <c r="G4366" s="52">
        <f>SEP!F367</f>
        <v/>
      </c>
      <c r="H4366" s="52">
        <f>SEP!G367</f>
        <v/>
      </c>
      <c r="I4366" s="53">
        <f>SEP!H367</f>
        <v/>
      </c>
      <c r="J4366" s="53">
        <f>SEP!I367</f>
        <v/>
      </c>
      <c r="K4366" s="52">
        <f>SEP!J367</f>
        <v/>
      </c>
      <c r="L4366" s="52">
        <f>SEP!K367</f>
        <v/>
      </c>
      <c r="M4366" s="54">
        <f>SEP!L367</f>
        <v/>
      </c>
      <c r="N4366" s="52">
        <f>SEP!M367</f>
        <v/>
      </c>
      <c r="O4366" s="52">
        <f>SEP!N367</f>
        <v/>
      </c>
      <c r="P4366" s="52">
        <f>SEP!O367</f>
        <v/>
      </c>
      <c r="Q4366" s="52">
        <f>SEP!P367</f>
        <v/>
      </c>
      <c r="R4366" s="52">
        <f>SEP!Q367</f>
        <v/>
      </c>
      <c r="S4366" s="54">
        <f>S4365+IF(X4366=0,0,M4366)</f>
        <v/>
      </c>
      <c r="T4366" s="55">
        <f>MAX(T4365,S4366)</f>
        <v/>
      </c>
      <c r="U4366" s="56">
        <f>S4366-T4366</f>
        <v/>
      </c>
      <c r="V4366" s="55">
        <f>IFERROR(SUMIFS(DATABASE!$M$5:$M$6004,DATABASE!$B$5:$B$6004,B4366,DATABASE!$X$5:$X$6004,1),0)</f>
        <v/>
      </c>
      <c r="W4366" s="57">
        <f>IFERROR(COUNTIFS(DATABASE!$B$5:$B$6004,B4366,DATABASE!$X$5:$X$6004,1),0)</f>
        <v/>
      </c>
      <c r="X4366" s="58">
        <f>--AND(ISNUMBER(B4366),C4366&lt;&gt;"",L4366&lt;&gt;"",M4366&lt;&gt;"")</f>
        <v/>
      </c>
    </row>
    <row r="4367" ht="15" customHeight="1" s="111">
      <c r="A4367" s="42" t="inlineStr">
        <is>
          <t>SEP</t>
        </is>
      </c>
      <c r="B4367" s="43">
        <f>SEP!A368</f>
        <v/>
      </c>
      <c r="C4367" s="44">
        <f>SEP!B368</f>
        <v/>
      </c>
      <c r="D4367" s="44">
        <f>SEP!C368</f>
        <v/>
      </c>
      <c r="E4367" s="44">
        <f>SEP!D368</f>
        <v/>
      </c>
      <c r="F4367" s="44">
        <f>SEP!E368</f>
        <v/>
      </c>
      <c r="G4367" s="44">
        <f>SEP!F368</f>
        <v/>
      </c>
      <c r="H4367" s="44">
        <f>SEP!G368</f>
        <v/>
      </c>
      <c r="I4367" s="45">
        <f>SEP!H368</f>
        <v/>
      </c>
      <c r="J4367" s="45">
        <f>SEP!I368</f>
        <v/>
      </c>
      <c r="K4367" s="44">
        <f>SEP!J368</f>
        <v/>
      </c>
      <c r="L4367" s="44">
        <f>SEP!K368</f>
        <v/>
      </c>
      <c r="M4367" s="46">
        <f>SEP!L368</f>
        <v/>
      </c>
      <c r="N4367" s="44">
        <f>SEP!M368</f>
        <v/>
      </c>
      <c r="O4367" s="44">
        <f>SEP!N368</f>
        <v/>
      </c>
      <c r="P4367" s="44">
        <f>SEP!O368</f>
        <v/>
      </c>
      <c r="Q4367" s="44">
        <f>SEP!P368</f>
        <v/>
      </c>
      <c r="R4367" s="44">
        <f>SEP!Q368</f>
        <v/>
      </c>
      <c r="S4367" s="46">
        <f>S4366+IF(X4367=0,0,M4367)</f>
        <v/>
      </c>
      <c r="T4367" s="47">
        <f>MAX(T4366,S4367)</f>
        <v/>
      </c>
      <c r="U4367" s="48">
        <f>S4367-T4367</f>
        <v/>
      </c>
      <c r="V4367" s="47">
        <f>IFERROR(SUMIFS(DATABASE!$M$5:$M$6004,DATABASE!$B$5:$B$6004,B4367,DATABASE!$X$5:$X$6004,1),0)</f>
        <v/>
      </c>
      <c r="W4367" s="31">
        <f>IFERROR(COUNTIFS(DATABASE!$B$5:$B$6004,B4367,DATABASE!$X$5:$X$6004,1),0)</f>
        <v/>
      </c>
      <c r="X4367" s="49">
        <f>--AND(ISNUMBER(B4367),C4367&lt;&gt;"",L4367&lt;&gt;"",M4367&lt;&gt;"")</f>
        <v/>
      </c>
    </row>
    <row r="4368" ht="15" customHeight="1" s="111">
      <c r="A4368" s="50" t="inlineStr">
        <is>
          <t>SEP</t>
        </is>
      </c>
      <c r="B4368" s="51">
        <f>SEP!A369</f>
        <v/>
      </c>
      <c r="C4368" s="52">
        <f>SEP!B369</f>
        <v/>
      </c>
      <c r="D4368" s="52">
        <f>SEP!C369</f>
        <v/>
      </c>
      <c r="E4368" s="52">
        <f>SEP!D369</f>
        <v/>
      </c>
      <c r="F4368" s="52">
        <f>SEP!E369</f>
        <v/>
      </c>
      <c r="G4368" s="52">
        <f>SEP!F369</f>
        <v/>
      </c>
      <c r="H4368" s="52">
        <f>SEP!G369</f>
        <v/>
      </c>
      <c r="I4368" s="53">
        <f>SEP!H369</f>
        <v/>
      </c>
      <c r="J4368" s="53">
        <f>SEP!I369</f>
        <v/>
      </c>
      <c r="K4368" s="52">
        <f>SEP!J369</f>
        <v/>
      </c>
      <c r="L4368" s="52">
        <f>SEP!K369</f>
        <v/>
      </c>
      <c r="M4368" s="54">
        <f>SEP!L369</f>
        <v/>
      </c>
      <c r="N4368" s="52">
        <f>SEP!M369</f>
        <v/>
      </c>
      <c r="O4368" s="52">
        <f>SEP!N369</f>
        <v/>
      </c>
      <c r="P4368" s="52">
        <f>SEP!O369</f>
        <v/>
      </c>
      <c r="Q4368" s="52">
        <f>SEP!P369</f>
        <v/>
      </c>
      <c r="R4368" s="52">
        <f>SEP!Q369</f>
        <v/>
      </c>
      <c r="S4368" s="54">
        <f>S4367+IF(X4368=0,0,M4368)</f>
        <v/>
      </c>
      <c r="T4368" s="55">
        <f>MAX(T4367,S4368)</f>
        <v/>
      </c>
      <c r="U4368" s="56">
        <f>S4368-T4368</f>
        <v/>
      </c>
      <c r="V4368" s="55">
        <f>IFERROR(SUMIFS(DATABASE!$M$5:$M$6004,DATABASE!$B$5:$B$6004,B4368,DATABASE!$X$5:$X$6004,1),0)</f>
        <v/>
      </c>
      <c r="W4368" s="57">
        <f>IFERROR(COUNTIFS(DATABASE!$B$5:$B$6004,B4368,DATABASE!$X$5:$X$6004,1),0)</f>
        <v/>
      </c>
      <c r="X4368" s="58">
        <f>--AND(ISNUMBER(B4368),C4368&lt;&gt;"",L4368&lt;&gt;"",M4368&lt;&gt;"")</f>
        <v/>
      </c>
    </row>
    <row r="4369" ht="15" customHeight="1" s="111">
      <c r="A4369" s="42" t="inlineStr">
        <is>
          <t>SEP</t>
        </is>
      </c>
      <c r="B4369" s="43">
        <f>SEP!A370</f>
        <v/>
      </c>
      <c r="C4369" s="44">
        <f>SEP!B370</f>
        <v/>
      </c>
      <c r="D4369" s="44">
        <f>SEP!C370</f>
        <v/>
      </c>
      <c r="E4369" s="44">
        <f>SEP!D370</f>
        <v/>
      </c>
      <c r="F4369" s="44">
        <f>SEP!E370</f>
        <v/>
      </c>
      <c r="G4369" s="44">
        <f>SEP!F370</f>
        <v/>
      </c>
      <c r="H4369" s="44">
        <f>SEP!G370</f>
        <v/>
      </c>
      <c r="I4369" s="45">
        <f>SEP!H370</f>
        <v/>
      </c>
      <c r="J4369" s="45">
        <f>SEP!I370</f>
        <v/>
      </c>
      <c r="K4369" s="44">
        <f>SEP!J370</f>
        <v/>
      </c>
      <c r="L4369" s="44">
        <f>SEP!K370</f>
        <v/>
      </c>
      <c r="M4369" s="46">
        <f>SEP!L370</f>
        <v/>
      </c>
      <c r="N4369" s="44">
        <f>SEP!M370</f>
        <v/>
      </c>
      <c r="O4369" s="44">
        <f>SEP!N370</f>
        <v/>
      </c>
      <c r="P4369" s="44">
        <f>SEP!O370</f>
        <v/>
      </c>
      <c r="Q4369" s="44">
        <f>SEP!P370</f>
        <v/>
      </c>
      <c r="R4369" s="44">
        <f>SEP!Q370</f>
        <v/>
      </c>
      <c r="S4369" s="46">
        <f>S4368+IF(X4369=0,0,M4369)</f>
        <v/>
      </c>
      <c r="T4369" s="47">
        <f>MAX(T4368,S4369)</f>
        <v/>
      </c>
      <c r="U4369" s="48">
        <f>S4369-T4369</f>
        <v/>
      </c>
      <c r="V4369" s="47">
        <f>IFERROR(SUMIFS(DATABASE!$M$5:$M$6004,DATABASE!$B$5:$B$6004,B4369,DATABASE!$X$5:$X$6004,1),0)</f>
        <v/>
      </c>
      <c r="W4369" s="31">
        <f>IFERROR(COUNTIFS(DATABASE!$B$5:$B$6004,B4369,DATABASE!$X$5:$X$6004,1),0)</f>
        <v/>
      </c>
      <c r="X4369" s="49">
        <f>--AND(ISNUMBER(B4369),C4369&lt;&gt;"",L4369&lt;&gt;"",M4369&lt;&gt;"")</f>
        <v/>
      </c>
    </row>
    <row r="4370" ht="15" customHeight="1" s="111">
      <c r="A4370" s="50" t="inlineStr">
        <is>
          <t>SEP</t>
        </is>
      </c>
      <c r="B4370" s="51">
        <f>SEP!A371</f>
        <v/>
      </c>
      <c r="C4370" s="52">
        <f>SEP!B371</f>
        <v/>
      </c>
      <c r="D4370" s="52">
        <f>SEP!C371</f>
        <v/>
      </c>
      <c r="E4370" s="52">
        <f>SEP!D371</f>
        <v/>
      </c>
      <c r="F4370" s="52">
        <f>SEP!E371</f>
        <v/>
      </c>
      <c r="G4370" s="52">
        <f>SEP!F371</f>
        <v/>
      </c>
      <c r="H4370" s="52">
        <f>SEP!G371</f>
        <v/>
      </c>
      <c r="I4370" s="53">
        <f>SEP!H371</f>
        <v/>
      </c>
      <c r="J4370" s="53">
        <f>SEP!I371</f>
        <v/>
      </c>
      <c r="K4370" s="52">
        <f>SEP!J371</f>
        <v/>
      </c>
      <c r="L4370" s="52">
        <f>SEP!K371</f>
        <v/>
      </c>
      <c r="M4370" s="54">
        <f>SEP!L371</f>
        <v/>
      </c>
      <c r="N4370" s="52">
        <f>SEP!M371</f>
        <v/>
      </c>
      <c r="O4370" s="52">
        <f>SEP!N371</f>
        <v/>
      </c>
      <c r="P4370" s="52">
        <f>SEP!O371</f>
        <v/>
      </c>
      <c r="Q4370" s="52">
        <f>SEP!P371</f>
        <v/>
      </c>
      <c r="R4370" s="52">
        <f>SEP!Q371</f>
        <v/>
      </c>
      <c r="S4370" s="54">
        <f>S4369+IF(X4370=0,0,M4370)</f>
        <v/>
      </c>
      <c r="T4370" s="55">
        <f>MAX(T4369,S4370)</f>
        <v/>
      </c>
      <c r="U4370" s="56">
        <f>S4370-T4370</f>
        <v/>
      </c>
      <c r="V4370" s="55">
        <f>IFERROR(SUMIFS(DATABASE!$M$5:$M$6004,DATABASE!$B$5:$B$6004,B4370,DATABASE!$X$5:$X$6004,1),0)</f>
        <v/>
      </c>
      <c r="W4370" s="57">
        <f>IFERROR(COUNTIFS(DATABASE!$B$5:$B$6004,B4370,DATABASE!$X$5:$X$6004,1),0)</f>
        <v/>
      </c>
      <c r="X4370" s="58">
        <f>--AND(ISNUMBER(B4370),C4370&lt;&gt;"",L4370&lt;&gt;"",M4370&lt;&gt;"")</f>
        <v/>
      </c>
    </row>
    <row r="4371" ht="15" customHeight="1" s="111">
      <c r="A4371" s="42" t="inlineStr">
        <is>
          <t>SEP</t>
        </is>
      </c>
      <c r="B4371" s="43">
        <f>SEP!A372</f>
        <v/>
      </c>
      <c r="C4371" s="44">
        <f>SEP!B372</f>
        <v/>
      </c>
      <c r="D4371" s="44">
        <f>SEP!C372</f>
        <v/>
      </c>
      <c r="E4371" s="44">
        <f>SEP!D372</f>
        <v/>
      </c>
      <c r="F4371" s="44">
        <f>SEP!E372</f>
        <v/>
      </c>
      <c r="G4371" s="44">
        <f>SEP!F372</f>
        <v/>
      </c>
      <c r="H4371" s="44">
        <f>SEP!G372</f>
        <v/>
      </c>
      <c r="I4371" s="45">
        <f>SEP!H372</f>
        <v/>
      </c>
      <c r="J4371" s="45">
        <f>SEP!I372</f>
        <v/>
      </c>
      <c r="K4371" s="44">
        <f>SEP!J372</f>
        <v/>
      </c>
      <c r="L4371" s="44">
        <f>SEP!K372</f>
        <v/>
      </c>
      <c r="M4371" s="46">
        <f>SEP!L372</f>
        <v/>
      </c>
      <c r="N4371" s="44">
        <f>SEP!M372</f>
        <v/>
      </c>
      <c r="O4371" s="44">
        <f>SEP!N372</f>
        <v/>
      </c>
      <c r="P4371" s="44">
        <f>SEP!O372</f>
        <v/>
      </c>
      <c r="Q4371" s="44">
        <f>SEP!P372</f>
        <v/>
      </c>
      <c r="R4371" s="44">
        <f>SEP!Q372</f>
        <v/>
      </c>
      <c r="S4371" s="46">
        <f>S4370+IF(X4371=0,0,M4371)</f>
        <v/>
      </c>
      <c r="T4371" s="47">
        <f>MAX(T4370,S4371)</f>
        <v/>
      </c>
      <c r="U4371" s="48">
        <f>S4371-T4371</f>
        <v/>
      </c>
      <c r="V4371" s="47">
        <f>IFERROR(SUMIFS(DATABASE!$M$5:$M$6004,DATABASE!$B$5:$B$6004,B4371,DATABASE!$X$5:$X$6004,1),0)</f>
        <v/>
      </c>
      <c r="W4371" s="31">
        <f>IFERROR(COUNTIFS(DATABASE!$B$5:$B$6004,B4371,DATABASE!$X$5:$X$6004,1),0)</f>
        <v/>
      </c>
      <c r="X4371" s="49">
        <f>--AND(ISNUMBER(B4371),C4371&lt;&gt;"",L4371&lt;&gt;"",M4371&lt;&gt;"")</f>
        <v/>
      </c>
    </row>
    <row r="4372" ht="15" customHeight="1" s="111">
      <c r="A4372" s="50" t="inlineStr">
        <is>
          <t>SEP</t>
        </is>
      </c>
      <c r="B4372" s="51">
        <f>SEP!A373</f>
        <v/>
      </c>
      <c r="C4372" s="52">
        <f>SEP!B373</f>
        <v/>
      </c>
      <c r="D4372" s="52">
        <f>SEP!C373</f>
        <v/>
      </c>
      <c r="E4372" s="52">
        <f>SEP!D373</f>
        <v/>
      </c>
      <c r="F4372" s="52">
        <f>SEP!E373</f>
        <v/>
      </c>
      <c r="G4372" s="52">
        <f>SEP!F373</f>
        <v/>
      </c>
      <c r="H4372" s="52">
        <f>SEP!G373</f>
        <v/>
      </c>
      <c r="I4372" s="53">
        <f>SEP!H373</f>
        <v/>
      </c>
      <c r="J4372" s="53">
        <f>SEP!I373</f>
        <v/>
      </c>
      <c r="K4372" s="52">
        <f>SEP!J373</f>
        <v/>
      </c>
      <c r="L4372" s="52">
        <f>SEP!K373</f>
        <v/>
      </c>
      <c r="M4372" s="54">
        <f>SEP!L373</f>
        <v/>
      </c>
      <c r="N4372" s="52">
        <f>SEP!M373</f>
        <v/>
      </c>
      <c r="O4372" s="52">
        <f>SEP!N373</f>
        <v/>
      </c>
      <c r="P4372" s="52">
        <f>SEP!O373</f>
        <v/>
      </c>
      <c r="Q4372" s="52">
        <f>SEP!P373</f>
        <v/>
      </c>
      <c r="R4372" s="52">
        <f>SEP!Q373</f>
        <v/>
      </c>
      <c r="S4372" s="54">
        <f>S4371+IF(X4372=0,0,M4372)</f>
        <v/>
      </c>
      <c r="T4372" s="55">
        <f>MAX(T4371,S4372)</f>
        <v/>
      </c>
      <c r="U4372" s="56">
        <f>S4372-T4372</f>
        <v/>
      </c>
      <c r="V4372" s="55">
        <f>IFERROR(SUMIFS(DATABASE!$M$5:$M$6004,DATABASE!$B$5:$B$6004,B4372,DATABASE!$X$5:$X$6004,1),0)</f>
        <v/>
      </c>
      <c r="W4372" s="57">
        <f>IFERROR(COUNTIFS(DATABASE!$B$5:$B$6004,B4372,DATABASE!$X$5:$X$6004,1),0)</f>
        <v/>
      </c>
      <c r="X4372" s="58">
        <f>--AND(ISNUMBER(B4372),C4372&lt;&gt;"",L4372&lt;&gt;"",M4372&lt;&gt;"")</f>
        <v/>
      </c>
    </row>
    <row r="4373" ht="15" customHeight="1" s="111">
      <c r="A4373" s="42" t="inlineStr">
        <is>
          <t>SEP</t>
        </is>
      </c>
      <c r="B4373" s="43">
        <f>SEP!A374</f>
        <v/>
      </c>
      <c r="C4373" s="44">
        <f>SEP!B374</f>
        <v/>
      </c>
      <c r="D4373" s="44">
        <f>SEP!C374</f>
        <v/>
      </c>
      <c r="E4373" s="44">
        <f>SEP!D374</f>
        <v/>
      </c>
      <c r="F4373" s="44">
        <f>SEP!E374</f>
        <v/>
      </c>
      <c r="G4373" s="44">
        <f>SEP!F374</f>
        <v/>
      </c>
      <c r="H4373" s="44">
        <f>SEP!G374</f>
        <v/>
      </c>
      <c r="I4373" s="45">
        <f>SEP!H374</f>
        <v/>
      </c>
      <c r="J4373" s="45">
        <f>SEP!I374</f>
        <v/>
      </c>
      <c r="K4373" s="44">
        <f>SEP!J374</f>
        <v/>
      </c>
      <c r="L4373" s="44">
        <f>SEP!K374</f>
        <v/>
      </c>
      <c r="M4373" s="46">
        <f>SEP!L374</f>
        <v/>
      </c>
      <c r="N4373" s="44">
        <f>SEP!M374</f>
        <v/>
      </c>
      <c r="O4373" s="44">
        <f>SEP!N374</f>
        <v/>
      </c>
      <c r="P4373" s="44">
        <f>SEP!O374</f>
        <v/>
      </c>
      <c r="Q4373" s="44">
        <f>SEP!P374</f>
        <v/>
      </c>
      <c r="R4373" s="44">
        <f>SEP!Q374</f>
        <v/>
      </c>
      <c r="S4373" s="46">
        <f>S4372+IF(X4373=0,0,M4373)</f>
        <v/>
      </c>
      <c r="T4373" s="47">
        <f>MAX(T4372,S4373)</f>
        <v/>
      </c>
      <c r="U4373" s="48">
        <f>S4373-T4373</f>
        <v/>
      </c>
      <c r="V4373" s="47">
        <f>IFERROR(SUMIFS(DATABASE!$M$5:$M$6004,DATABASE!$B$5:$B$6004,B4373,DATABASE!$X$5:$X$6004,1),0)</f>
        <v/>
      </c>
      <c r="W4373" s="31">
        <f>IFERROR(COUNTIFS(DATABASE!$B$5:$B$6004,B4373,DATABASE!$X$5:$X$6004,1),0)</f>
        <v/>
      </c>
      <c r="X4373" s="49">
        <f>--AND(ISNUMBER(B4373),C4373&lt;&gt;"",L4373&lt;&gt;"",M4373&lt;&gt;"")</f>
        <v/>
      </c>
    </row>
    <row r="4374" ht="15" customHeight="1" s="111">
      <c r="A4374" s="50" t="inlineStr">
        <is>
          <t>SEP</t>
        </is>
      </c>
      <c r="B4374" s="51">
        <f>SEP!A375</f>
        <v/>
      </c>
      <c r="C4374" s="52">
        <f>SEP!B375</f>
        <v/>
      </c>
      <c r="D4374" s="52">
        <f>SEP!C375</f>
        <v/>
      </c>
      <c r="E4374" s="52">
        <f>SEP!D375</f>
        <v/>
      </c>
      <c r="F4374" s="52">
        <f>SEP!E375</f>
        <v/>
      </c>
      <c r="G4374" s="52">
        <f>SEP!F375</f>
        <v/>
      </c>
      <c r="H4374" s="52">
        <f>SEP!G375</f>
        <v/>
      </c>
      <c r="I4374" s="53">
        <f>SEP!H375</f>
        <v/>
      </c>
      <c r="J4374" s="53">
        <f>SEP!I375</f>
        <v/>
      </c>
      <c r="K4374" s="52">
        <f>SEP!J375</f>
        <v/>
      </c>
      <c r="L4374" s="52">
        <f>SEP!K375</f>
        <v/>
      </c>
      <c r="M4374" s="54">
        <f>SEP!L375</f>
        <v/>
      </c>
      <c r="N4374" s="52">
        <f>SEP!M375</f>
        <v/>
      </c>
      <c r="O4374" s="52">
        <f>SEP!N375</f>
        <v/>
      </c>
      <c r="P4374" s="52">
        <f>SEP!O375</f>
        <v/>
      </c>
      <c r="Q4374" s="52">
        <f>SEP!P375</f>
        <v/>
      </c>
      <c r="R4374" s="52">
        <f>SEP!Q375</f>
        <v/>
      </c>
      <c r="S4374" s="54">
        <f>S4373+IF(X4374=0,0,M4374)</f>
        <v/>
      </c>
      <c r="T4374" s="55">
        <f>MAX(T4373,S4374)</f>
        <v/>
      </c>
      <c r="U4374" s="56">
        <f>S4374-T4374</f>
        <v/>
      </c>
      <c r="V4374" s="55">
        <f>IFERROR(SUMIFS(DATABASE!$M$5:$M$6004,DATABASE!$B$5:$B$6004,B4374,DATABASE!$X$5:$X$6004,1),0)</f>
        <v/>
      </c>
      <c r="W4374" s="57">
        <f>IFERROR(COUNTIFS(DATABASE!$B$5:$B$6004,B4374,DATABASE!$X$5:$X$6004,1),0)</f>
        <v/>
      </c>
      <c r="X4374" s="58">
        <f>--AND(ISNUMBER(B4374),C4374&lt;&gt;"",L4374&lt;&gt;"",M4374&lt;&gt;"")</f>
        <v/>
      </c>
    </row>
    <row r="4375" ht="15" customHeight="1" s="111">
      <c r="A4375" s="42" t="inlineStr">
        <is>
          <t>SEP</t>
        </is>
      </c>
      <c r="B4375" s="43">
        <f>SEP!A376</f>
        <v/>
      </c>
      <c r="C4375" s="44">
        <f>SEP!B376</f>
        <v/>
      </c>
      <c r="D4375" s="44">
        <f>SEP!C376</f>
        <v/>
      </c>
      <c r="E4375" s="44">
        <f>SEP!D376</f>
        <v/>
      </c>
      <c r="F4375" s="44">
        <f>SEP!E376</f>
        <v/>
      </c>
      <c r="G4375" s="44">
        <f>SEP!F376</f>
        <v/>
      </c>
      <c r="H4375" s="44">
        <f>SEP!G376</f>
        <v/>
      </c>
      <c r="I4375" s="45">
        <f>SEP!H376</f>
        <v/>
      </c>
      <c r="J4375" s="45">
        <f>SEP!I376</f>
        <v/>
      </c>
      <c r="K4375" s="44">
        <f>SEP!J376</f>
        <v/>
      </c>
      <c r="L4375" s="44">
        <f>SEP!K376</f>
        <v/>
      </c>
      <c r="M4375" s="46">
        <f>SEP!L376</f>
        <v/>
      </c>
      <c r="N4375" s="44">
        <f>SEP!M376</f>
        <v/>
      </c>
      <c r="O4375" s="44">
        <f>SEP!N376</f>
        <v/>
      </c>
      <c r="P4375" s="44">
        <f>SEP!O376</f>
        <v/>
      </c>
      <c r="Q4375" s="44">
        <f>SEP!P376</f>
        <v/>
      </c>
      <c r="R4375" s="44">
        <f>SEP!Q376</f>
        <v/>
      </c>
      <c r="S4375" s="46">
        <f>S4374+IF(X4375=0,0,M4375)</f>
        <v/>
      </c>
      <c r="T4375" s="47">
        <f>MAX(T4374,S4375)</f>
        <v/>
      </c>
      <c r="U4375" s="48">
        <f>S4375-T4375</f>
        <v/>
      </c>
      <c r="V4375" s="47">
        <f>IFERROR(SUMIFS(DATABASE!$M$5:$M$6004,DATABASE!$B$5:$B$6004,B4375,DATABASE!$X$5:$X$6004,1),0)</f>
        <v/>
      </c>
      <c r="W4375" s="31">
        <f>IFERROR(COUNTIFS(DATABASE!$B$5:$B$6004,B4375,DATABASE!$X$5:$X$6004,1),0)</f>
        <v/>
      </c>
      <c r="X4375" s="49">
        <f>--AND(ISNUMBER(B4375),C4375&lt;&gt;"",L4375&lt;&gt;"",M4375&lt;&gt;"")</f>
        <v/>
      </c>
    </row>
    <row r="4376" ht="15" customHeight="1" s="111">
      <c r="A4376" s="50" t="inlineStr">
        <is>
          <t>SEP</t>
        </is>
      </c>
      <c r="B4376" s="51">
        <f>SEP!A377</f>
        <v/>
      </c>
      <c r="C4376" s="52">
        <f>SEP!B377</f>
        <v/>
      </c>
      <c r="D4376" s="52">
        <f>SEP!C377</f>
        <v/>
      </c>
      <c r="E4376" s="52">
        <f>SEP!D377</f>
        <v/>
      </c>
      <c r="F4376" s="52">
        <f>SEP!E377</f>
        <v/>
      </c>
      <c r="G4376" s="52">
        <f>SEP!F377</f>
        <v/>
      </c>
      <c r="H4376" s="52">
        <f>SEP!G377</f>
        <v/>
      </c>
      <c r="I4376" s="53">
        <f>SEP!H377</f>
        <v/>
      </c>
      <c r="J4376" s="53">
        <f>SEP!I377</f>
        <v/>
      </c>
      <c r="K4376" s="52">
        <f>SEP!J377</f>
        <v/>
      </c>
      <c r="L4376" s="52">
        <f>SEP!K377</f>
        <v/>
      </c>
      <c r="M4376" s="54">
        <f>SEP!L377</f>
        <v/>
      </c>
      <c r="N4376" s="52">
        <f>SEP!M377</f>
        <v/>
      </c>
      <c r="O4376" s="52">
        <f>SEP!N377</f>
        <v/>
      </c>
      <c r="P4376" s="52">
        <f>SEP!O377</f>
        <v/>
      </c>
      <c r="Q4376" s="52">
        <f>SEP!P377</f>
        <v/>
      </c>
      <c r="R4376" s="52">
        <f>SEP!Q377</f>
        <v/>
      </c>
      <c r="S4376" s="54">
        <f>S4375+IF(X4376=0,0,M4376)</f>
        <v/>
      </c>
      <c r="T4376" s="55">
        <f>MAX(T4375,S4376)</f>
        <v/>
      </c>
      <c r="U4376" s="56">
        <f>S4376-T4376</f>
        <v/>
      </c>
      <c r="V4376" s="55">
        <f>IFERROR(SUMIFS(DATABASE!$M$5:$M$6004,DATABASE!$B$5:$B$6004,B4376,DATABASE!$X$5:$X$6004,1),0)</f>
        <v/>
      </c>
      <c r="W4376" s="57">
        <f>IFERROR(COUNTIFS(DATABASE!$B$5:$B$6004,B4376,DATABASE!$X$5:$X$6004,1),0)</f>
        <v/>
      </c>
      <c r="X4376" s="58">
        <f>--AND(ISNUMBER(B4376),C4376&lt;&gt;"",L4376&lt;&gt;"",M4376&lt;&gt;"")</f>
        <v/>
      </c>
    </row>
    <row r="4377" ht="15" customHeight="1" s="111">
      <c r="A4377" s="42" t="inlineStr">
        <is>
          <t>SEP</t>
        </is>
      </c>
      <c r="B4377" s="43">
        <f>SEP!A378</f>
        <v/>
      </c>
      <c r="C4377" s="44">
        <f>SEP!B378</f>
        <v/>
      </c>
      <c r="D4377" s="44">
        <f>SEP!C378</f>
        <v/>
      </c>
      <c r="E4377" s="44">
        <f>SEP!D378</f>
        <v/>
      </c>
      <c r="F4377" s="44">
        <f>SEP!E378</f>
        <v/>
      </c>
      <c r="G4377" s="44">
        <f>SEP!F378</f>
        <v/>
      </c>
      <c r="H4377" s="44">
        <f>SEP!G378</f>
        <v/>
      </c>
      <c r="I4377" s="45">
        <f>SEP!H378</f>
        <v/>
      </c>
      <c r="J4377" s="45">
        <f>SEP!I378</f>
        <v/>
      </c>
      <c r="K4377" s="44">
        <f>SEP!J378</f>
        <v/>
      </c>
      <c r="L4377" s="44">
        <f>SEP!K378</f>
        <v/>
      </c>
      <c r="M4377" s="46">
        <f>SEP!L378</f>
        <v/>
      </c>
      <c r="N4377" s="44">
        <f>SEP!M378</f>
        <v/>
      </c>
      <c r="O4377" s="44">
        <f>SEP!N378</f>
        <v/>
      </c>
      <c r="P4377" s="44">
        <f>SEP!O378</f>
        <v/>
      </c>
      <c r="Q4377" s="44">
        <f>SEP!P378</f>
        <v/>
      </c>
      <c r="R4377" s="44">
        <f>SEP!Q378</f>
        <v/>
      </c>
      <c r="S4377" s="46">
        <f>S4376+IF(X4377=0,0,M4377)</f>
        <v/>
      </c>
      <c r="T4377" s="47">
        <f>MAX(T4376,S4377)</f>
        <v/>
      </c>
      <c r="U4377" s="48">
        <f>S4377-T4377</f>
        <v/>
      </c>
      <c r="V4377" s="47">
        <f>IFERROR(SUMIFS(DATABASE!$M$5:$M$6004,DATABASE!$B$5:$B$6004,B4377,DATABASE!$X$5:$X$6004,1),0)</f>
        <v/>
      </c>
      <c r="W4377" s="31">
        <f>IFERROR(COUNTIFS(DATABASE!$B$5:$B$6004,B4377,DATABASE!$X$5:$X$6004,1),0)</f>
        <v/>
      </c>
      <c r="X4377" s="49">
        <f>--AND(ISNUMBER(B4377),C4377&lt;&gt;"",L4377&lt;&gt;"",M4377&lt;&gt;"")</f>
        <v/>
      </c>
    </row>
    <row r="4378" ht="15" customHeight="1" s="111">
      <c r="A4378" s="50" t="inlineStr">
        <is>
          <t>SEP</t>
        </is>
      </c>
      <c r="B4378" s="51">
        <f>SEP!A379</f>
        <v/>
      </c>
      <c r="C4378" s="52">
        <f>SEP!B379</f>
        <v/>
      </c>
      <c r="D4378" s="52">
        <f>SEP!C379</f>
        <v/>
      </c>
      <c r="E4378" s="52">
        <f>SEP!D379</f>
        <v/>
      </c>
      <c r="F4378" s="52">
        <f>SEP!E379</f>
        <v/>
      </c>
      <c r="G4378" s="52">
        <f>SEP!F379</f>
        <v/>
      </c>
      <c r="H4378" s="52">
        <f>SEP!G379</f>
        <v/>
      </c>
      <c r="I4378" s="53">
        <f>SEP!H379</f>
        <v/>
      </c>
      <c r="J4378" s="53">
        <f>SEP!I379</f>
        <v/>
      </c>
      <c r="K4378" s="52">
        <f>SEP!J379</f>
        <v/>
      </c>
      <c r="L4378" s="52">
        <f>SEP!K379</f>
        <v/>
      </c>
      <c r="M4378" s="54">
        <f>SEP!L379</f>
        <v/>
      </c>
      <c r="N4378" s="52">
        <f>SEP!M379</f>
        <v/>
      </c>
      <c r="O4378" s="52">
        <f>SEP!N379</f>
        <v/>
      </c>
      <c r="P4378" s="52">
        <f>SEP!O379</f>
        <v/>
      </c>
      <c r="Q4378" s="52">
        <f>SEP!P379</f>
        <v/>
      </c>
      <c r="R4378" s="52">
        <f>SEP!Q379</f>
        <v/>
      </c>
      <c r="S4378" s="54">
        <f>S4377+IF(X4378=0,0,M4378)</f>
        <v/>
      </c>
      <c r="T4378" s="55">
        <f>MAX(T4377,S4378)</f>
        <v/>
      </c>
      <c r="U4378" s="56">
        <f>S4378-T4378</f>
        <v/>
      </c>
      <c r="V4378" s="55">
        <f>IFERROR(SUMIFS(DATABASE!$M$5:$M$6004,DATABASE!$B$5:$B$6004,B4378,DATABASE!$X$5:$X$6004,1),0)</f>
        <v/>
      </c>
      <c r="W4378" s="57">
        <f>IFERROR(COUNTIFS(DATABASE!$B$5:$B$6004,B4378,DATABASE!$X$5:$X$6004,1),0)</f>
        <v/>
      </c>
      <c r="X4378" s="58">
        <f>--AND(ISNUMBER(B4378),C4378&lt;&gt;"",L4378&lt;&gt;"",M4378&lt;&gt;"")</f>
        <v/>
      </c>
    </row>
    <row r="4379" ht="15" customHeight="1" s="111">
      <c r="A4379" s="42" t="inlineStr">
        <is>
          <t>SEP</t>
        </is>
      </c>
      <c r="B4379" s="43">
        <f>SEP!A380</f>
        <v/>
      </c>
      <c r="C4379" s="44">
        <f>SEP!B380</f>
        <v/>
      </c>
      <c r="D4379" s="44">
        <f>SEP!C380</f>
        <v/>
      </c>
      <c r="E4379" s="44">
        <f>SEP!D380</f>
        <v/>
      </c>
      <c r="F4379" s="44">
        <f>SEP!E380</f>
        <v/>
      </c>
      <c r="G4379" s="44">
        <f>SEP!F380</f>
        <v/>
      </c>
      <c r="H4379" s="44">
        <f>SEP!G380</f>
        <v/>
      </c>
      <c r="I4379" s="45">
        <f>SEP!H380</f>
        <v/>
      </c>
      <c r="J4379" s="45">
        <f>SEP!I380</f>
        <v/>
      </c>
      <c r="K4379" s="44">
        <f>SEP!J380</f>
        <v/>
      </c>
      <c r="L4379" s="44">
        <f>SEP!K380</f>
        <v/>
      </c>
      <c r="M4379" s="46">
        <f>SEP!L380</f>
        <v/>
      </c>
      <c r="N4379" s="44">
        <f>SEP!M380</f>
        <v/>
      </c>
      <c r="O4379" s="44">
        <f>SEP!N380</f>
        <v/>
      </c>
      <c r="P4379" s="44">
        <f>SEP!O380</f>
        <v/>
      </c>
      <c r="Q4379" s="44">
        <f>SEP!P380</f>
        <v/>
      </c>
      <c r="R4379" s="44">
        <f>SEP!Q380</f>
        <v/>
      </c>
      <c r="S4379" s="46">
        <f>S4378+IF(X4379=0,0,M4379)</f>
        <v/>
      </c>
      <c r="T4379" s="47">
        <f>MAX(T4378,S4379)</f>
        <v/>
      </c>
      <c r="U4379" s="48">
        <f>S4379-T4379</f>
        <v/>
      </c>
      <c r="V4379" s="47">
        <f>IFERROR(SUMIFS(DATABASE!$M$5:$M$6004,DATABASE!$B$5:$B$6004,B4379,DATABASE!$X$5:$X$6004,1),0)</f>
        <v/>
      </c>
      <c r="W4379" s="31">
        <f>IFERROR(COUNTIFS(DATABASE!$B$5:$B$6004,B4379,DATABASE!$X$5:$X$6004,1),0)</f>
        <v/>
      </c>
      <c r="X4379" s="49">
        <f>--AND(ISNUMBER(B4379),C4379&lt;&gt;"",L4379&lt;&gt;"",M4379&lt;&gt;"")</f>
        <v/>
      </c>
    </row>
    <row r="4380" ht="15" customHeight="1" s="111">
      <c r="A4380" s="50" t="inlineStr">
        <is>
          <t>SEP</t>
        </is>
      </c>
      <c r="B4380" s="51">
        <f>SEP!A381</f>
        <v/>
      </c>
      <c r="C4380" s="52">
        <f>SEP!B381</f>
        <v/>
      </c>
      <c r="D4380" s="52">
        <f>SEP!C381</f>
        <v/>
      </c>
      <c r="E4380" s="52">
        <f>SEP!D381</f>
        <v/>
      </c>
      <c r="F4380" s="52">
        <f>SEP!E381</f>
        <v/>
      </c>
      <c r="G4380" s="52">
        <f>SEP!F381</f>
        <v/>
      </c>
      <c r="H4380" s="52">
        <f>SEP!G381</f>
        <v/>
      </c>
      <c r="I4380" s="53">
        <f>SEP!H381</f>
        <v/>
      </c>
      <c r="J4380" s="53">
        <f>SEP!I381</f>
        <v/>
      </c>
      <c r="K4380" s="52">
        <f>SEP!J381</f>
        <v/>
      </c>
      <c r="L4380" s="52">
        <f>SEP!K381</f>
        <v/>
      </c>
      <c r="M4380" s="54">
        <f>SEP!L381</f>
        <v/>
      </c>
      <c r="N4380" s="52">
        <f>SEP!M381</f>
        <v/>
      </c>
      <c r="O4380" s="52">
        <f>SEP!N381</f>
        <v/>
      </c>
      <c r="P4380" s="52">
        <f>SEP!O381</f>
        <v/>
      </c>
      <c r="Q4380" s="52">
        <f>SEP!P381</f>
        <v/>
      </c>
      <c r="R4380" s="52">
        <f>SEP!Q381</f>
        <v/>
      </c>
      <c r="S4380" s="54">
        <f>S4379+IF(X4380=0,0,M4380)</f>
        <v/>
      </c>
      <c r="T4380" s="55">
        <f>MAX(T4379,S4380)</f>
        <v/>
      </c>
      <c r="U4380" s="56">
        <f>S4380-T4380</f>
        <v/>
      </c>
      <c r="V4380" s="55">
        <f>IFERROR(SUMIFS(DATABASE!$M$5:$M$6004,DATABASE!$B$5:$B$6004,B4380,DATABASE!$X$5:$X$6004,1),0)</f>
        <v/>
      </c>
      <c r="W4380" s="57">
        <f>IFERROR(COUNTIFS(DATABASE!$B$5:$B$6004,B4380,DATABASE!$X$5:$X$6004,1),0)</f>
        <v/>
      </c>
      <c r="X4380" s="58">
        <f>--AND(ISNUMBER(B4380),C4380&lt;&gt;"",L4380&lt;&gt;"",M4380&lt;&gt;"")</f>
        <v/>
      </c>
    </row>
    <row r="4381" ht="15" customHeight="1" s="111">
      <c r="A4381" s="42" t="inlineStr">
        <is>
          <t>SEP</t>
        </is>
      </c>
      <c r="B4381" s="43">
        <f>SEP!A382</f>
        <v/>
      </c>
      <c r="C4381" s="44">
        <f>SEP!B382</f>
        <v/>
      </c>
      <c r="D4381" s="44">
        <f>SEP!C382</f>
        <v/>
      </c>
      <c r="E4381" s="44">
        <f>SEP!D382</f>
        <v/>
      </c>
      <c r="F4381" s="44">
        <f>SEP!E382</f>
        <v/>
      </c>
      <c r="G4381" s="44">
        <f>SEP!F382</f>
        <v/>
      </c>
      <c r="H4381" s="44">
        <f>SEP!G382</f>
        <v/>
      </c>
      <c r="I4381" s="45">
        <f>SEP!H382</f>
        <v/>
      </c>
      <c r="J4381" s="45">
        <f>SEP!I382</f>
        <v/>
      </c>
      <c r="K4381" s="44">
        <f>SEP!J382</f>
        <v/>
      </c>
      <c r="L4381" s="44">
        <f>SEP!K382</f>
        <v/>
      </c>
      <c r="M4381" s="46">
        <f>SEP!L382</f>
        <v/>
      </c>
      <c r="N4381" s="44">
        <f>SEP!M382</f>
        <v/>
      </c>
      <c r="O4381" s="44">
        <f>SEP!N382</f>
        <v/>
      </c>
      <c r="P4381" s="44">
        <f>SEP!O382</f>
        <v/>
      </c>
      <c r="Q4381" s="44">
        <f>SEP!P382</f>
        <v/>
      </c>
      <c r="R4381" s="44">
        <f>SEP!Q382</f>
        <v/>
      </c>
      <c r="S4381" s="46">
        <f>S4380+IF(X4381=0,0,M4381)</f>
        <v/>
      </c>
      <c r="T4381" s="47">
        <f>MAX(T4380,S4381)</f>
        <v/>
      </c>
      <c r="U4381" s="48">
        <f>S4381-T4381</f>
        <v/>
      </c>
      <c r="V4381" s="47">
        <f>IFERROR(SUMIFS(DATABASE!$M$5:$M$6004,DATABASE!$B$5:$B$6004,B4381,DATABASE!$X$5:$X$6004,1),0)</f>
        <v/>
      </c>
      <c r="W4381" s="31">
        <f>IFERROR(COUNTIFS(DATABASE!$B$5:$B$6004,B4381,DATABASE!$X$5:$X$6004,1),0)</f>
        <v/>
      </c>
      <c r="X4381" s="49">
        <f>--AND(ISNUMBER(B4381),C4381&lt;&gt;"",L4381&lt;&gt;"",M4381&lt;&gt;"")</f>
        <v/>
      </c>
    </row>
    <row r="4382" ht="15" customHeight="1" s="111">
      <c r="A4382" s="50" t="inlineStr">
        <is>
          <t>SEP</t>
        </is>
      </c>
      <c r="B4382" s="51">
        <f>SEP!A383</f>
        <v/>
      </c>
      <c r="C4382" s="52">
        <f>SEP!B383</f>
        <v/>
      </c>
      <c r="D4382" s="52">
        <f>SEP!C383</f>
        <v/>
      </c>
      <c r="E4382" s="52">
        <f>SEP!D383</f>
        <v/>
      </c>
      <c r="F4382" s="52">
        <f>SEP!E383</f>
        <v/>
      </c>
      <c r="G4382" s="52">
        <f>SEP!F383</f>
        <v/>
      </c>
      <c r="H4382" s="52">
        <f>SEP!G383</f>
        <v/>
      </c>
      <c r="I4382" s="53">
        <f>SEP!H383</f>
        <v/>
      </c>
      <c r="J4382" s="53">
        <f>SEP!I383</f>
        <v/>
      </c>
      <c r="K4382" s="52">
        <f>SEP!J383</f>
        <v/>
      </c>
      <c r="L4382" s="52">
        <f>SEP!K383</f>
        <v/>
      </c>
      <c r="M4382" s="54">
        <f>SEP!L383</f>
        <v/>
      </c>
      <c r="N4382" s="52">
        <f>SEP!M383</f>
        <v/>
      </c>
      <c r="O4382" s="52">
        <f>SEP!N383</f>
        <v/>
      </c>
      <c r="P4382" s="52">
        <f>SEP!O383</f>
        <v/>
      </c>
      <c r="Q4382" s="52">
        <f>SEP!P383</f>
        <v/>
      </c>
      <c r="R4382" s="52">
        <f>SEP!Q383</f>
        <v/>
      </c>
      <c r="S4382" s="54">
        <f>S4381+IF(X4382=0,0,M4382)</f>
        <v/>
      </c>
      <c r="T4382" s="55">
        <f>MAX(T4381,S4382)</f>
        <v/>
      </c>
      <c r="U4382" s="56">
        <f>S4382-T4382</f>
        <v/>
      </c>
      <c r="V4382" s="55">
        <f>IFERROR(SUMIFS(DATABASE!$M$5:$M$6004,DATABASE!$B$5:$B$6004,B4382,DATABASE!$X$5:$X$6004,1),0)</f>
        <v/>
      </c>
      <c r="W4382" s="57">
        <f>IFERROR(COUNTIFS(DATABASE!$B$5:$B$6004,B4382,DATABASE!$X$5:$X$6004,1),0)</f>
        <v/>
      </c>
      <c r="X4382" s="58">
        <f>--AND(ISNUMBER(B4382),C4382&lt;&gt;"",L4382&lt;&gt;"",M4382&lt;&gt;"")</f>
        <v/>
      </c>
    </row>
    <row r="4383" ht="15" customHeight="1" s="111">
      <c r="A4383" s="42" t="inlineStr">
        <is>
          <t>SEP</t>
        </is>
      </c>
      <c r="B4383" s="43">
        <f>SEP!A384</f>
        <v/>
      </c>
      <c r="C4383" s="44">
        <f>SEP!B384</f>
        <v/>
      </c>
      <c r="D4383" s="44">
        <f>SEP!C384</f>
        <v/>
      </c>
      <c r="E4383" s="44">
        <f>SEP!D384</f>
        <v/>
      </c>
      <c r="F4383" s="44">
        <f>SEP!E384</f>
        <v/>
      </c>
      <c r="G4383" s="44">
        <f>SEP!F384</f>
        <v/>
      </c>
      <c r="H4383" s="44">
        <f>SEP!G384</f>
        <v/>
      </c>
      <c r="I4383" s="45">
        <f>SEP!H384</f>
        <v/>
      </c>
      <c r="J4383" s="45">
        <f>SEP!I384</f>
        <v/>
      </c>
      <c r="K4383" s="44">
        <f>SEP!J384</f>
        <v/>
      </c>
      <c r="L4383" s="44">
        <f>SEP!K384</f>
        <v/>
      </c>
      <c r="M4383" s="46">
        <f>SEP!L384</f>
        <v/>
      </c>
      <c r="N4383" s="44">
        <f>SEP!M384</f>
        <v/>
      </c>
      <c r="O4383" s="44">
        <f>SEP!N384</f>
        <v/>
      </c>
      <c r="P4383" s="44">
        <f>SEP!O384</f>
        <v/>
      </c>
      <c r="Q4383" s="44">
        <f>SEP!P384</f>
        <v/>
      </c>
      <c r="R4383" s="44">
        <f>SEP!Q384</f>
        <v/>
      </c>
      <c r="S4383" s="46">
        <f>S4382+IF(X4383=0,0,M4383)</f>
        <v/>
      </c>
      <c r="T4383" s="47">
        <f>MAX(T4382,S4383)</f>
        <v/>
      </c>
      <c r="U4383" s="48">
        <f>S4383-T4383</f>
        <v/>
      </c>
      <c r="V4383" s="47">
        <f>IFERROR(SUMIFS(DATABASE!$M$5:$M$6004,DATABASE!$B$5:$B$6004,B4383,DATABASE!$X$5:$X$6004,1),0)</f>
        <v/>
      </c>
      <c r="W4383" s="31">
        <f>IFERROR(COUNTIFS(DATABASE!$B$5:$B$6004,B4383,DATABASE!$X$5:$X$6004,1),0)</f>
        <v/>
      </c>
      <c r="X4383" s="49">
        <f>--AND(ISNUMBER(B4383),C4383&lt;&gt;"",L4383&lt;&gt;"",M4383&lt;&gt;"")</f>
        <v/>
      </c>
    </row>
    <row r="4384" ht="15" customHeight="1" s="111">
      <c r="A4384" s="50" t="inlineStr">
        <is>
          <t>SEP</t>
        </is>
      </c>
      <c r="B4384" s="51">
        <f>SEP!A385</f>
        <v/>
      </c>
      <c r="C4384" s="52">
        <f>SEP!B385</f>
        <v/>
      </c>
      <c r="D4384" s="52">
        <f>SEP!C385</f>
        <v/>
      </c>
      <c r="E4384" s="52">
        <f>SEP!D385</f>
        <v/>
      </c>
      <c r="F4384" s="52">
        <f>SEP!E385</f>
        <v/>
      </c>
      <c r="G4384" s="52">
        <f>SEP!F385</f>
        <v/>
      </c>
      <c r="H4384" s="52">
        <f>SEP!G385</f>
        <v/>
      </c>
      <c r="I4384" s="53">
        <f>SEP!H385</f>
        <v/>
      </c>
      <c r="J4384" s="53">
        <f>SEP!I385</f>
        <v/>
      </c>
      <c r="K4384" s="52">
        <f>SEP!J385</f>
        <v/>
      </c>
      <c r="L4384" s="52">
        <f>SEP!K385</f>
        <v/>
      </c>
      <c r="M4384" s="54">
        <f>SEP!L385</f>
        <v/>
      </c>
      <c r="N4384" s="52">
        <f>SEP!M385</f>
        <v/>
      </c>
      <c r="O4384" s="52">
        <f>SEP!N385</f>
        <v/>
      </c>
      <c r="P4384" s="52">
        <f>SEP!O385</f>
        <v/>
      </c>
      <c r="Q4384" s="52">
        <f>SEP!P385</f>
        <v/>
      </c>
      <c r="R4384" s="52">
        <f>SEP!Q385</f>
        <v/>
      </c>
      <c r="S4384" s="54">
        <f>S4383+IF(X4384=0,0,M4384)</f>
        <v/>
      </c>
      <c r="T4384" s="55">
        <f>MAX(T4383,S4384)</f>
        <v/>
      </c>
      <c r="U4384" s="56">
        <f>S4384-T4384</f>
        <v/>
      </c>
      <c r="V4384" s="55">
        <f>IFERROR(SUMIFS(DATABASE!$M$5:$M$6004,DATABASE!$B$5:$B$6004,B4384,DATABASE!$X$5:$X$6004,1),0)</f>
        <v/>
      </c>
      <c r="W4384" s="57">
        <f>IFERROR(COUNTIFS(DATABASE!$B$5:$B$6004,B4384,DATABASE!$X$5:$X$6004,1),0)</f>
        <v/>
      </c>
      <c r="X4384" s="58">
        <f>--AND(ISNUMBER(B4384),C4384&lt;&gt;"",L4384&lt;&gt;"",M4384&lt;&gt;"")</f>
        <v/>
      </c>
    </row>
    <row r="4385" ht="15" customHeight="1" s="111">
      <c r="A4385" s="42" t="inlineStr">
        <is>
          <t>SEP</t>
        </is>
      </c>
      <c r="B4385" s="43">
        <f>SEP!A386</f>
        <v/>
      </c>
      <c r="C4385" s="44">
        <f>SEP!B386</f>
        <v/>
      </c>
      <c r="D4385" s="44">
        <f>SEP!C386</f>
        <v/>
      </c>
      <c r="E4385" s="44">
        <f>SEP!D386</f>
        <v/>
      </c>
      <c r="F4385" s="44">
        <f>SEP!E386</f>
        <v/>
      </c>
      <c r="G4385" s="44">
        <f>SEP!F386</f>
        <v/>
      </c>
      <c r="H4385" s="44">
        <f>SEP!G386</f>
        <v/>
      </c>
      <c r="I4385" s="45">
        <f>SEP!H386</f>
        <v/>
      </c>
      <c r="J4385" s="45">
        <f>SEP!I386</f>
        <v/>
      </c>
      <c r="K4385" s="44">
        <f>SEP!J386</f>
        <v/>
      </c>
      <c r="L4385" s="44">
        <f>SEP!K386</f>
        <v/>
      </c>
      <c r="M4385" s="46">
        <f>SEP!L386</f>
        <v/>
      </c>
      <c r="N4385" s="44">
        <f>SEP!M386</f>
        <v/>
      </c>
      <c r="O4385" s="44">
        <f>SEP!N386</f>
        <v/>
      </c>
      <c r="P4385" s="44">
        <f>SEP!O386</f>
        <v/>
      </c>
      <c r="Q4385" s="44">
        <f>SEP!P386</f>
        <v/>
      </c>
      <c r="R4385" s="44">
        <f>SEP!Q386</f>
        <v/>
      </c>
      <c r="S4385" s="46">
        <f>S4384+IF(X4385=0,0,M4385)</f>
        <v/>
      </c>
      <c r="T4385" s="47">
        <f>MAX(T4384,S4385)</f>
        <v/>
      </c>
      <c r="U4385" s="48">
        <f>S4385-T4385</f>
        <v/>
      </c>
      <c r="V4385" s="47">
        <f>IFERROR(SUMIFS(DATABASE!$M$5:$M$6004,DATABASE!$B$5:$B$6004,B4385,DATABASE!$X$5:$X$6004,1),0)</f>
        <v/>
      </c>
      <c r="W4385" s="31">
        <f>IFERROR(COUNTIFS(DATABASE!$B$5:$B$6004,B4385,DATABASE!$X$5:$X$6004,1),0)</f>
        <v/>
      </c>
      <c r="X4385" s="49">
        <f>--AND(ISNUMBER(B4385),C4385&lt;&gt;"",L4385&lt;&gt;"",M4385&lt;&gt;"")</f>
        <v/>
      </c>
    </row>
    <row r="4386" ht="15" customHeight="1" s="111">
      <c r="A4386" s="50" t="inlineStr">
        <is>
          <t>SEP</t>
        </is>
      </c>
      <c r="B4386" s="51">
        <f>SEP!A387</f>
        <v/>
      </c>
      <c r="C4386" s="52">
        <f>SEP!B387</f>
        <v/>
      </c>
      <c r="D4386" s="52">
        <f>SEP!C387</f>
        <v/>
      </c>
      <c r="E4386" s="52">
        <f>SEP!D387</f>
        <v/>
      </c>
      <c r="F4386" s="52">
        <f>SEP!E387</f>
        <v/>
      </c>
      <c r="G4386" s="52">
        <f>SEP!F387</f>
        <v/>
      </c>
      <c r="H4386" s="52">
        <f>SEP!G387</f>
        <v/>
      </c>
      <c r="I4386" s="53">
        <f>SEP!H387</f>
        <v/>
      </c>
      <c r="J4386" s="53">
        <f>SEP!I387</f>
        <v/>
      </c>
      <c r="K4386" s="52">
        <f>SEP!J387</f>
        <v/>
      </c>
      <c r="L4386" s="52">
        <f>SEP!K387</f>
        <v/>
      </c>
      <c r="M4386" s="54">
        <f>SEP!L387</f>
        <v/>
      </c>
      <c r="N4386" s="52">
        <f>SEP!M387</f>
        <v/>
      </c>
      <c r="O4386" s="52">
        <f>SEP!N387</f>
        <v/>
      </c>
      <c r="P4386" s="52">
        <f>SEP!O387</f>
        <v/>
      </c>
      <c r="Q4386" s="52">
        <f>SEP!P387</f>
        <v/>
      </c>
      <c r="R4386" s="52">
        <f>SEP!Q387</f>
        <v/>
      </c>
      <c r="S4386" s="54">
        <f>S4385+IF(X4386=0,0,M4386)</f>
        <v/>
      </c>
      <c r="T4386" s="55">
        <f>MAX(T4385,S4386)</f>
        <v/>
      </c>
      <c r="U4386" s="56">
        <f>S4386-T4386</f>
        <v/>
      </c>
      <c r="V4386" s="55">
        <f>IFERROR(SUMIFS(DATABASE!$M$5:$M$6004,DATABASE!$B$5:$B$6004,B4386,DATABASE!$X$5:$X$6004,1),0)</f>
        <v/>
      </c>
      <c r="W4386" s="57">
        <f>IFERROR(COUNTIFS(DATABASE!$B$5:$B$6004,B4386,DATABASE!$X$5:$X$6004,1),0)</f>
        <v/>
      </c>
      <c r="X4386" s="58">
        <f>--AND(ISNUMBER(B4386),C4386&lt;&gt;"",L4386&lt;&gt;"",M4386&lt;&gt;"")</f>
        <v/>
      </c>
    </row>
    <row r="4387" ht="15" customHeight="1" s="111">
      <c r="A4387" s="42" t="inlineStr">
        <is>
          <t>SEP</t>
        </is>
      </c>
      <c r="B4387" s="43">
        <f>SEP!A388</f>
        <v/>
      </c>
      <c r="C4387" s="44">
        <f>SEP!B388</f>
        <v/>
      </c>
      <c r="D4387" s="44">
        <f>SEP!C388</f>
        <v/>
      </c>
      <c r="E4387" s="44">
        <f>SEP!D388</f>
        <v/>
      </c>
      <c r="F4387" s="44">
        <f>SEP!E388</f>
        <v/>
      </c>
      <c r="G4387" s="44">
        <f>SEP!F388</f>
        <v/>
      </c>
      <c r="H4387" s="44">
        <f>SEP!G388</f>
        <v/>
      </c>
      <c r="I4387" s="45">
        <f>SEP!H388</f>
        <v/>
      </c>
      <c r="J4387" s="45">
        <f>SEP!I388</f>
        <v/>
      </c>
      <c r="K4387" s="44">
        <f>SEP!J388</f>
        <v/>
      </c>
      <c r="L4387" s="44">
        <f>SEP!K388</f>
        <v/>
      </c>
      <c r="M4387" s="46">
        <f>SEP!L388</f>
        <v/>
      </c>
      <c r="N4387" s="44">
        <f>SEP!M388</f>
        <v/>
      </c>
      <c r="O4387" s="44">
        <f>SEP!N388</f>
        <v/>
      </c>
      <c r="P4387" s="44">
        <f>SEP!O388</f>
        <v/>
      </c>
      <c r="Q4387" s="44">
        <f>SEP!P388</f>
        <v/>
      </c>
      <c r="R4387" s="44">
        <f>SEP!Q388</f>
        <v/>
      </c>
      <c r="S4387" s="46">
        <f>S4386+IF(X4387=0,0,M4387)</f>
        <v/>
      </c>
      <c r="T4387" s="47">
        <f>MAX(T4386,S4387)</f>
        <v/>
      </c>
      <c r="U4387" s="48">
        <f>S4387-T4387</f>
        <v/>
      </c>
      <c r="V4387" s="47">
        <f>IFERROR(SUMIFS(DATABASE!$M$5:$M$6004,DATABASE!$B$5:$B$6004,B4387,DATABASE!$X$5:$X$6004,1),0)</f>
        <v/>
      </c>
      <c r="W4387" s="31">
        <f>IFERROR(COUNTIFS(DATABASE!$B$5:$B$6004,B4387,DATABASE!$X$5:$X$6004,1),0)</f>
        <v/>
      </c>
      <c r="X4387" s="49">
        <f>--AND(ISNUMBER(B4387),C4387&lt;&gt;"",L4387&lt;&gt;"",M4387&lt;&gt;"")</f>
        <v/>
      </c>
    </row>
    <row r="4388" ht="15" customHeight="1" s="111">
      <c r="A4388" s="50" t="inlineStr">
        <is>
          <t>SEP</t>
        </is>
      </c>
      <c r="B4388" s="51">
        <f>SEP!A389</f>
        <v/>
      </c>
      <c r="C4388" s="52">
        <f>SEP!B389</f>
        <v/>
      </c>
      <c r="D4388" s="52">
        <f>SEP!C389</f>
        <v/>
      </c>
      <c r="E4388" s="52">
        <f>SEP!D389</f>
        <v/>
      </c>
      <c r="F4388" s="52">
        <f>SEP!E389</f>
        <v/>
      </c>
      <c r="G4388" s="52">
        <f>SEP!F389</f>
        <v/>
      </c>
      <c r="H4388" s="52">
        <f>SEP!G389</f>
        <v/>
      </c>
      <c r="I4388" s="53">
        <f>SEP!H389</f>
        <v/>
      </c>
      <c r="J4388" s="53">
        <f>SEP!I389</f>
        <v/>
      </c>
      <c r="K4388" s="52">
        <f>SEP!J389</f>
        <v/>
      </c>
      <c r="L4388" s="52">
        <f>SEP!K389</f>
        <v/>
      </c>
      <c r="M4388" s="54">
        <f>SEP!L389</f>
        <v/>
      </c>
      <c r="N4388" s="52">
        <f>SEP!M389</f>
        <v/>
      </c>
      <c r="O4388" s="52">
        <f>SEP!N389</f>
        <v/>
      </c>
      <c r="P4388" s="52">
        <f>SEP!O389</f>
        <v/>
      </c>
      <c r="Q4388" s="52">
        <f>SEP!P389</f>
        <v/>
      </c>
      <c r="R4388" s="52">
        <f>SEP!Q389</f>
        <v/>
      </c>
      <c r="S4388" s="54">
        <f>S4387+IF(X4388=0,0,M4388)</f>
        <v/>
      </c>
      <c r="T4388" s="55">
        <f>MAX(T4387,S4388)</f>
        <v/>
      </c>
      <c r="U4388" s="56">
        <f>S4388-T4388</f>
        <v/>
      </c>
      <c r="V4388" s="55">
        <f>IFERROR(SUMIFS(DATABASE!$M$5:$M$6004,DATABASE!$B$5:$B$6004,B4388,DATABASE!$X$5:$X$6004,1),0)</f>
        <v/>
      </c>
      <c r="W4388" s="57">
        <f>IFERROR(COUNTIFS(DATABASE!$B$5:$B$6004,B4388,DATABASE!$X$5:$X$6004,1),0)</f>
        <v/>
      </c>
      <c r="X4388" s="58">
        <f>--AND(ISNUMBER(B4388),C4388&lt;&gt;"",L4388&lt;&gt;"",M4388&lt;&gt;"")</f>
        <v/>
      </c>
    </row>
    <row r="4389" ht="15" customHeight="1" s="111">
      <c r="A4389" s="42" t="inlineStr">
        <is>
          <t>SEP</t>
        </is>
      </c>
      <c r="B4389" s="43">
        <f>SEP!A390</f>
        <v/>
      </c>
      <c r="C4389" s="44">
        <f>SEP!B390</f>
        <v/>
      </c>
      <c r="D4389" s="44">
        <f>SEP!C390</f>
        <v/>
      </c>
      <c r="E4389" s="44">
        <f>SEP!D390</f>
        <v/>
      </c>
      <c r="F4389" s="44">
        <f>SEP!E390</f>
        <v/>
      </c>
      <c r="G4389" s="44">
        <f>SEP!F390</f>
        <v/>
      </c>
      <c r="H4389" s="44">
        <f>SEP!G390</f>
        <v/>
      </c>
      <c r="I4389" s="45">
        <f>SEP!H390</f>
        <v/>
      </c>
      <c r="J4389" s="45">
        <f>SEP!I390</f>
        <v/>
      </c>
      <c r="K4389" s="44">
        <f>SEP!J390</f>
        <v/>
      </c>
      <c r="L4389" s="44">
        <f>SEP!K390</f>
        <v/>
      </c>
      <c r="M4389" s="46">
        <f>SEP!L390</f>
        <v/>
      </c>
      <c r="N4389" s="44">
        <f>SEP!M390</f>
        <v/>
      </c>
      <c r="O4389" s="44">
        <f>SEP!N390</f>
        <v/>
      </c>
      <c r="P4389" s="44">
        <f>SEP!O390</f>
        <v/>
      </c>
      <c r="Q4389" s="44">
        <f>SEP!P390</f>
        <v/>
      </c>
      <c r="R4389" s="44">
        <f>SEP!Q390</f>
        <v/>
      </c>
      <c r="S4389" s="46">
        <f>S4388+IF(X4389=0,0,M4389)</f>
        <v/>
      </c>
      <c r="T4389" s="47">
        <f>MAX(T4388,S4389)</f>
        <v/>
      </c>
      <c r="U4389" s="48">
        <f>S4389-T4389</f>
        <v/>
      </c>
      <c r="V4389" s="47">
        <f>IFERROR(SUMIFS(DATABASE!$M$5:$M$6004,DATABASE!$B$5:$B$6004,B4389,DATABASE!$X$5:$X$6004,1),0)</f>
        <v/>
      </c>
      <c r="W4389" s="31">
        <f>IFERROR(COUNTIFS(DATABASE!$B$5:$B$6004,B4389,DATABASE!$X$5:$X$6004,1),0)</f>
        <v/>
      </c>
      <c r="X4389" s="49">
        <f>--AND(ISNUMBER(B4389),C4389&lt;&gt;"",L4389&lt;&gt;"",M4389&lt;&gt;"")</f>
        <v/>
      </c>
    </row>
    <row r="4390" ht="15" customHeight="1" s="111">
      <c r="A4390" s="50" t="inlineStr">
        <is>
          <t>SEP</t>
        </is>
      </c>
      <c r="B4390" s="51">
        <f>SEP!A391</f>
        <v/>
      </c>
      <c r="C4390" s="52">
        <f>SEP!B391</f>
        <v/>
      </c>
      <c r="D4390" s="52">
        <f>SEP!C391</f>
        <v/>
      </c>
      <c r="E4390" s="52">
        <f>SEP!D391</f>
        <v/>
      </c>
      <c r="F4390" s="52">
        <f>SEP!E391</f>
        <v/>
      </c>
      <c r="G4390" s="52">
        <f>SEP!F391</f>
        <v/>
      </c>
      <c r="H4390" s="52">
        <f>SEP!G391</f>
        <v/>
      </c>
      <c r="I4390" s="53">
        <f>SEP!H391</f>
        <v/>
      </c>
      <c r="J4390" s="53">
        <f>SEP!I391</f>
        <v/>
      </c>
      <c r="K4390" s="52">
        <f>SEP!J391</f>
        <v/>
      </c>
      <c r="L4390" s="52">
        <f>SEP!K391</f>
        <v/>
      </c>
      <c r="M4390" s="54">
        <f>SEP!L391</f>
        <v/>
      </c>
      <c r="N4390" s="52">
        <f>SEP!M391</f>
        <v/>
      </c>
      <c r="O4390" s="52">
        <f>SEP!N391</f>
        <v/>
      </c>
      <c r="P4390" s="52">
        <f>SEP!O391</f>
        <v/>
      </c>
      <c r="Q4390" s="52">
        <f>SEP!P391</f>
        <v/>
      </c>
      <c r="R4390" s="52">
        <f>SEP!Q391</f>
        <v/>
      </c>
      <c r="S4390" s="54">
        <f>S4389+IF(X4390=0,0,M4390)</f>
        <v/>
      </c>
      <c r="T4390" s="55">
        <f>MAX(T4389,S4390)</f>
        <v/>
      </c>
      <c r="U4390" s="56">
        <f>S4390-T4390</f>
        <v/>
      </c>
      <c r="V4390" s="55">
        <f>IFERROR(SUMIFS(DATABASE!$M$5:$M$6004,DATABASE!$B$5:$B$6004,B4390,DATABASE!$X$5:$X$6004,1),0)</f>
        <v/>
      </c>
      <c r="W4390" s="57">
        <f>IFERROR(COUNTIFS(DATABASE!$B$5:$B$6004,B4390,DATABASE!$X$5:$X$6004,1),0)</f>
        <v/>
      </c>
      <c r="X4390" s="58">
        <f>--AND(ISNUMBER(B4390),C4390&lt;&gt;"",L4390&lt;&gt;"",M4390&lt;&gt;"")</f>
        <v/>
      </c>
    </row>
    <row r="4391" ht="15" customHeight="1" s="111">
      <c r="A4391" s="42" t="inlineStr">
        <is>
          <t>SEP</t>
        </is>
      </c>
      <c r="B4391" s="43">
        <f>SEP!A392</f>
        <v/>
      </c>
      <c r="C4391" s="44">
        <f>SEP!B392</f>
        <v/>
      </c>
      <c r="D4391" s="44">
        <f>SEP!C392</f>
        <v/>
      </c>
      <c r="E4391" s="44">
        <f>SEP!D392</f>
        <v/>
      </c>
      <c r="F4391" s="44">
        <f>SEP!E392</f>
        <v/>
      </c>
      <c r="G4391" s="44">
        <f>SEP!F392</f>
        <v/>
      </c>
      <c r="H4391" s="44">
        <f>SEP!G392</f>
        <v/>
      </c>
      <c r="I4391" s="45">
        <f>SEP!H392</f>
        <v/>
      </c>
      <c r="J4391" s="45">
        <f>SEP!I392</f>
        <v/>
      </c>
      <c r="K4391" s="44">
        <f>SEP!J392</f>
        <v/>
      </c>
      <c r="L4391" s="44">
        <f>SEP!K392</f>
        <v/>
      </c>
      <c r="M4391" s="46">
        <f>SEP!L392</f>
        <v/>
      </c>
      <c r="N4391" s="44">
        <f>SEP!M392</f>
        <v/>
      </c>
      <c r="O4391" s="44">
        <f>SEP!N392</f>
        <v/>
      </c>
      <c r="P4391" s="44">
        <f>SEP!O392</f>
        <v/>
      </c>
      <c r="Q4391" s="44">
        <f>SEP!P392</f>
        <v/>
      </c>
      <c r="R4391" s="44">
        <f>SEP!Q392</f>
        <v/>
      </c>
      <c r="S4391" s="46">
        <f>S4390+IF(X4391=0,0,M4391)</f>
        <v/>
      </c>
      <c r="T4391" s="47">
        <f>MAX(T4390,S4391)</f>
        <v/>
      </c>
      <c r="U4391" s="48">
        <f>S4391-T4391</f>
        <v/>
      </c>
      <c r="V4391" s="47">
        <f>IFERROR(SUMIFS(DATABASE!$M$5:$M$6004,DATABASE!$B$5:$B$6004,B4391,DATABASE!$X$5:$X$6004,1),0)</f>
        <v/>
      </c>
      <c r="W4391" s="31">
        <f>IFERROR(COUNTIFS(DATABASE!$B$5:$B$6004,B4391,DATABASE!$X$5:$X$6004,1),0)</f>
        <v/>
      </c>
      <c r="X4391" s="49">
        <f>--AND(ISNUMBER(B4391),C4391&lt;&gt;"",L4391&lt;&gt;"",M4391&lt;&gt;"")</f>
        <v/>
      </c>
    </row>
    <row r="4392" ht="15" customHeight="1" s="111">
      <c r="A4392" s="50" t="inlineStr">
        <is>
          <t>SEP</t>
        </is>
      </c>
      <c r="B4392" s="51">
        <f>SEP!A393</f>
        <v/>
      </c>
      <c r="C4392" s="52">
        <f>SEP!B393</f>
        <v/>
      </c>
      <c r="D4392" s="52">
        <f>SEP!C393</f>
        <v/>
      </c>
      <c r="E4392" s="52">
        <f>SEP!D393</f>
        <v/>
      </c>
      <c r="F4392" s="52">
        <f>SEP!E393</f>
        <v/>
      </c>
      <c r="G4392" s="52">
        <f>SEP!F393</f>
        <v/>
      </c>
      <c r="H4392" s="52">
        <f>SEP!G393</f>
        <v/>
      </c>
      <c r="I4392" s="53">
        <f>SEP!H393</f>
        <v/>
      </c>
      <c r="J4392" s="53">
        <f>SEP!I393</f>
        <v/>
      </c>
      <c r="K4392" s="52">
        <f>SEP!J393</f>
        <v/>
      </c>
      <c r="L4392" s="52">
        <f>SEP!K393</f>
        <v/>
      </c>
      <c r="M4392" s="54">
        <f>SEP!L393</f>
        <v/>
      </c>
      <c r="N4392" s="52">
        <f>SEP!M393</f>
        <v/>
      </c>
      <c r="O4392" s="52">
        <f>SEP!N393</f>
        <v/>
      </c>
      <c r="P4392" s="52">
        <f>SEP!O393</f>
        <v/>
      </c>
      <c r="Q4392" s="52">
        <f>SEP!P393</f>
        <v/>
      </c>
      <c r="R4392" s="52">
        <f>SEP!Q393</f>
        <v/>
      </c>
      <c r="S4392" s="54">
        <f>S4391+IF(X4392=0,0,M4392)</f>
        <v/>
      </c>
      <c r="T4392" s="55">
        <f>MAX(T4391,S4392)</f>
        <v/>
      </c>
      <c r="U4392" s="56">
        <f>S4392-T4392</f>
        <v/>
      </c>
      <c r="V4392" s="55">
        <f>IFERROR(SUMIFS(DATABASE!$M$5:$M$6004,DATABASE!$B$5:$B$6004,B4392,DATABASE!$X$5:$X$6004,1),0)</f>
        <v/>
      </c>
      <c r="W4392" s="57">
        <f>IFERROR(COUNTIFS(DATABASE!$B$5:$B$6004,B4392,DATABASE!$X$5:$X$6004,1),0)</f>
        <v/>
      </c>
      <c r="X4392" s="58">
        <f>--AND(ISNUMBER(B4392),C4392&lt;&gt;"",L4392&lt;&gt;"",M4392&lt;&gt;"")</f>
        <v/>
      </c>
    </row>
    <row r="4393" ht="15" customHeight="1" s="111">
      <c r="A4393" s="42" t="inlineStr">
        <is>
          <t>SEP</t>
        </is>
      </c>
      <c r="B4393" s="43">
        <f>SEP!A394</f>
        <v/>
      </c>
      <c r="C4393" s="44">
        <f>SEP!B394</f>
        <v/>
      </c>
      <c r="D4393" s="44">
        <f>SEP!C394</f>
        <v/>
      </c>
      <c r="E4393" s="44">
        <f>SEP!D394</f>
        <v/>
      </c>
      <c r="F4393" s="44">
        <f>SEP!E394</f>
        <v/>
      </c>
      <c r="G4393" s="44">
        <f>SEP!F394</f>
        <v/>
      </c>
      <c r="H4393" s="44">
        <f>SEP!G394</f>
        <v/>
      </c>
      <c r="I4393" s="45">
        <f>SEP!H394</f>
        <v/>
      </c>
      <c r="J4393" s="45">
        <f>SEP!I394</f>
        <v/>
      </c>
      <c r="K4393" s="44">
        <f>SEP!J394</f>
        <v/>
      </c>
      <c r="L4393" s="44">
        <f>SEP!K394</f>
        <v/>
      </c>
      <c r="M4393" s="46">
        <f>SEP!L394</f>
        <v/>
      </c>
      <c r="N4393" s="44">
        <f>SEP!M394</f>
        <v/>
      </c>
      <c r="O4393" s="44">
        <f>SEP!N394</f>
        <v/>
      </c>
      <c r="P4393" s="44">
        <f>SEP!O394</f>
        <v/>
      </c>
      <c r="Q4393" s="44">
        <f>SEP!P394</f>
        <v/>
      </c>
      <c r="R4393" s="44">
        <f>SEP!Q394</f>
        <v/>
      </c>
      <c r="S4393" s="46">
        <f>S4392+IF(X4393=0,0,M4393)</f>
        <v/>
      </c>
      <c r="T4393" s="47">
        <f>MAX(T4392,S4393)</f>
        <v/>
      </c>
      <c r="U4393" s="48">
        <f>S4393-T4393</f>
        <v/>
      </c>
      <c r="V4393" s="47">
        <f>IFERROR(SUMIFS(DATABASE!$M$5:$M$6004,DATABASE!$B$5:$B$6004,B4393,DATABASE!$X$5:$X$6004,1),0)</f>
        <v/>
      </c>
      <c r="W4393" s="31">
        <f>IFERROR(COUNTIFS(DATABASE!$B$5:$B$6004,B4393,DATABASE!$X$5:$X$6004,1),0)</f>
        <v/>
      </c>
      <c r="X4393" s="49">
        <f>--AND(ISNUMBER(B4393),C4393&lt;&gt;"",L4393&lt;&gt;"",M4393&lt;&gt;"")</f>
        <v/>
      </c>
    </row>
    <row r="4394" ht="15" customHeight="1" s="111">
      <c r="A4394" s="50" t="inlineStr">
        <is>
          <t>SEP</t>
        </is>
      </c>
      <c r="B4394" s="51">
        <f>SEP!A395</f>
        <v/>
      </c>
      <c r="C4394" s="52">
        <f>SEP!B395</f>
        <v/>
      </c>
      <c r="D4394" s="52">
        <f>SEP!C395</f>
        <v/>
      </c>
      <c r="E4394" s="52">
        <f>SEP!D395</f>
        <v/>
      </c>
      <c r="F4394" s="52">
        <f>SEP!E395</f>
        <v/>
      </c>
      <c r="G4394" s="52">
        <f>SEP!F395</f>
        <v/>
      </c>
      <c r="H4394" s="52">
        <f>SEP!G395</f>
        <v/>
      </c>
      <c r="I4394" s="53">
        <f>SEP!H395</f>
        <v/>
      </c>
      <c r="J4394" s="53">
        <f>SEP!I395</f>
        <v/>
      </c>
      <c r="K4394" s="52">
        <f>SEP!J395</f>
        <v/>
      </c>
      <c r="L4394" s="52">
        <f>SEP!K395</f>
        <v/>
      </c>
      <c r="M4394" s="54">
        <f>SEP!L395</f>
        <v/>
      </c>
      <c r="N4394" s="52">
        <f>SEP!M395</f>
        <v/>
      </c>
      <c r="O4394" s="52">
        <f>SEP!N395</f>
        <v/>
      </c>
      <c r="P4394" s="52">
        <f>SEP!O395</f>
        <v/>
      </c>
      <c r="Q4394" s="52">
        <f>SEP!P395</f>
        <v/>
      </c>
      <c r="R4394" s="52">
        <f>SEP!Q395</f>
        <v/>
      </c>
      <c r="S4394" s="54">
        <f>S4393+IF(X4394=0,0,M4394)</f>
        <v/>
      </c>
      <c r="T4394" s="55">
        <f>MAX(T4393,S4394)</f>
        <v/>
      </c>
      <c r="U4394" s="56">
        <f>S4394-T4394</f>
        <v/>
      </c>
      <c r="V4394" s="55">
        <f>IFERROR(SUMIFS(DATABASE!$M$5:$M$6004,DATABASE!$B$5:$B$6004,B4394,DATABASE!$X$5:$X$6004,1),0)</f>
        <v/>
      </c>
      <c r="W4394" s="57">
        <f>IFERROR(COUNTIFS(DATABASE!$B$5:$B$6004,B4394,DATABASE!$X$5:$X$6004,1),0)</f>
        <v/>
      </c>
      <c r="X4394" s="58">
        <f>--AND(ISNUMBER(B4394),C4394&lt;&gt;"",L4394&lt;&gt;"",M4394&lt;&gt;"")</f>
        <v/>
      </c>
    </row>
    <row r="4395" ht="15" customHeight="1" s="111">
      <c r="A4395" s="42" t="inlineStr">
        <is>
          <t>SEP</t>
        </is>
      </c>
      <c r="B4395" s="43">
        <f>SEP!A396</f>
        <v/>
      </c>
      <c r="C4395" s="44">
        <f>SEP!B396</f>
        <v/>
      </c>
      <c r="D4395" s="44">
        <f>SEP!C396</f>
        <v/>
      </c>
      <c r="E4395" s="44">
        <f>SEP!D396</f>
        <v/>
      </c>
      <c r="F4395" s="44">
        <f>SEP!E396</f>
        <v/>
      </c>
      <c r="G4395" s="44">
        <f>SEP!F396</f>
        <v/>
      </c>
      <c r="H4395" s="44">
        <f>SEP!G396</f>
        <v/>
      </c>
      <c r="I4395" s="45">
        <f>SEP!H396</f>
        <v/>
      </c>
      <c r="J4395" s="45">
        <f>SEP!I396</f>
        <v/>
      </c>
      <c r="K4395" s="44">
        <f>SEP!J396</f>
        <v/>
      </c>
      <c r="L4395" s="44">
        <f>SEP!K396</f>
        <v/>
      </c>
      <c r="M4395" s="46">
        <f>SEP!L396</f>
        <v/>
      </c>
      <c r="N4395" s="44">
        <f>SEP!M396</f>
        <v/>
      </c>
      <c r="O4395" s="44">
        <f>SEP!N396</f>
        <v/>
      </c>
      <c r="P4395" s="44">
        <f>SEP!O396</f>
        <v/>
      </c>
      <c r="Q4395" s="44">
        <f>SEP!P396</f>
        <v/>
      </c>
      <c r="R4395" s="44">
        <f>SEP!Q396</f>
        <v/>
      </c>
      <c r="S4395" s="46">
        <f>S4394+IF(X4395=0,0,M4395)</f>
        <v/>
      </c>
      <c r="T4395" s="47">
        <f>MAX(T4394,S4395)</f>
        <v/>
      </c>
      <c r="U4395" s="48">
        <f>S4395-T4395</f>
        <v/>
      </c>
      <c r="V4395" s="47">
        <f>IFERROR(SUMIFS(DATABASE!$M$5:$M$6004,DATABASE!$B$5:$B$6004,B4395,DATABASE!$X$5:$X$6004,1),0)</f>
        <v/>
      </c>
      <c r="W4395" s="31">
        <f>IFERROR(COUNTIFS(DATABASE!$B$5:$B$6004,B4395,DATABASE!$X$5:$X$6004,1),0)</f>
        <v/>
      </c>
      <c r="X4395" s="49">
        <f>--AND(ISNUMBER(B4395),C4395&lt;&gt;"",L4395&lt;&gt;"",M4395&lt;&gt;"")</f>
        <v/>
      </c>
    </row>
    <row r="4396" ht="15" customHeight="1" s="111">
      <c r="A4396" s="50" t="inlineStr">
        <is>
          <t>SEP</t>
        </is>
      </c>
      <c r="B4396" s="51">
        <f>SEP!A397</f>
        <v/>
      </c>
      <c r="C4396" s="52">
        <f>SEP!B397</f>
        <v/>
      </c>
      <c r="D4396" s="52">
        <f>SEP!C397</f>
        <v/>
      </c>
      <c r="E4396" s="52">
        <f>SEP!D397</f>
        <v/>
      </c>
      <c r="F4396" s="52">
        <f>SEP!E397</f>
        <v/>
      </c>
      <c r="G4396" s="52">
        <f>SEP!F397</f>
        <v/>
      </c>
      <c r="H4396" s="52">
        <f>SEP!G397</f>
        <v/>
      </c>
      <c r="I4396" s="53">
        <f>SEP!H397</f>
        <v/>
      </c>
      <c r="J4396" s="53">
        <f>SEP!I397</f>
        <v/>
      </c>
      <c r="K4396" s="52">
        <f>SEP!J397</f>
        <v/>
      </c>
      <c r="L4396" s="52">
        <f>SEP!K397</f>
        <v/>
      </c>
      <c r="M4396" s="54">
        <f>SEP!L397</f>
        <v/>
      </c>
      <c r="N4396" s="52">
        <f>SEP!M397</f>
        <v/>
      </c>
      <c r="O4396" s="52">
        <f>SEP!N397</f>
        <v/>
      </c>
      <c r="P4396" s="52">
        <f>SEP!O397</f>
        <v/>
      </c>
      <c r="Q4396" s="52">
        <f>SEP!P397</f>
        <v/>
      </c>
      <c r="R4396" s="52">
        <f>SEP!Q397</f>
        <v/>
      </c>
      <c r="S4396" s="54">
        <f>S4395+IF(X4396=0,0,M4396)</f>
        <v/>
      </c>
      <c r="T4396" s="55">
        <f>MAX(T4395,S4396)</f>
        <v/>
      </c>
      <c r="U4396" s="56">
        <f>S4396-T4396</f>
        <v/>
      </c>
      <c r="V4396" s="55">
        <f>IFERROR(SUMIFS(DATABASE!$M$5:$M$6004,DATABASE!$B$5:$B$6004,B4396,DATABASE!$X$5:$X$6004,1),0)</f>
        <v/>
      </c>
      <c r="W4396" s="57">
        <f>IFERROR(COUNTIFS(DATABASE!$B$5:$B$6004,B4396,DATABASE!$X$5:$X$6004,1),0)</f>
        <v/>
      </c>
      <c r="X4396" s="58">
        <f>--AND(ISNUMBER(B4396),C4396&lt;&gt;"",L4396&lt;&gt;"",M4396&lt;&gt;"")</f>
        <v/>
      </c>
    </row>
    <row r="4397" ht="15" customHeight="1" s="111">
      <c r="A4397" s="42" t="inlineStr">
        <is>
          <t>SEP</t>
        </is>
      </c>
      <c r="B4397" s="43">
        <f>SEP!A398</f>
        <v/>
      </c>
      <c r="C4397" s="44">
        <f>SEP!B398</f>
        <v/>
      </c>
      <c r="D4397" s="44">
        <f>SEP!C398</f>
        <v/>
      </c>
      <c r="E4397" s="44">
        <f>SEP!D398</f>
        <v/>
      </c>
      <c r="F4397" s="44">
        <f>SEP!E398</f>
        <v/>
      </c>
      <c r="G4397" s="44">
        <f>SEP!F398</f>
        <v/>
      </c>
      <c r="H4397" s="44">
        <f>SEP!G398</f>
        <v/>
      </c>
      <c r="I4397" s="45">
        <f>SEP!H398</f>
        <v/>
      </c>
      <c r="J4397" s="45">
        <f>SEP!I398</f>
        <v/>
      </c>
      <c r="K4397" s="44">
        <f>SEP!J398</f>
        <v/>
      </c>
      <c r="L4397" s="44">
        <f>SEP!K398</f>
        <v/>
      </c>
      <c r="M4397" s="46">
        <f>SEP!L398</f>
        <v/>
      </c>
      <c r="N4397" s="44">
        <f>SEP!M398</f>
        <v/>
      </c>
      <c r="O4397" s="44">
        <f>SEP!N398</f>
        <v/>
      </c>
      <c r="P4397" s="44">
        <f>SEP!O398</f>
        <v/>
      </c>
      <c r="Q4397" s="44">
        <f>SEP!P398</f>
        <v/>
      </c>
      <c r="R4397" s="44">
        <f>SEP!Q398</f>
        <v/>
      </c>
      <c r="S4397" s="46">
        <f>S4396+IF(X4397=0,0,M4397)</f>
        <v/>
      </c>
      <c r="T4397" s="47">
        <f>MAX(T4396,S4397)</f>
        <v/>
      </c>
      <c r="U4397" s="48">
        <f>S4397-T4397</f>
        <v/>
      </c>
      <c r="V4397" s="47">
        <f>IFERROR(SUMIFS(DATABASE!$M$5:$M$6004,DATABASE!$B$5:$B$6004,B4397,DATABASE!$X$5:$X$6004,1),0)</f>
        <v/>
      </c>
      <c r="W4397" s="31">
        <f>IFERROR(COUNTIFS(DATABASE!$B$5:$B$6004,B4397,DATABASE!$X$5:$X$6004,1),0)</f>
        <v/>
      </c>
      <c r="X4397" s="49">
        <f>--AND(ISNUMBER(B4397),C4397&lt;&gt;"",L4397&lt;&gt;"",M4397&lt;&gt;"")</f>
        <v/>
      </c>
    </row>
    <row r="4398" ht="15" customHeight="1" s="111">
      <c r="A4398" s="50" t="inlineStr">
        <is>
          <t>SEP</t>
        </is>
      </c>
      <c r="B4398" s="51">
        <f>SEP!A399</f>
        <v/>
      </c>
      <c r="C4398" s="52">
        <f>SEP!B399</f>
        <v/>
      </c>
      <c r="D4398" s="52">
        <f>SEP!C399</f>
        <v/>
      </c>
      <c r="E4398" s="52">
        <f>SEP!D399</f>
        <v/>
      </c>
      <c r="F4398" s="52">
        <f>SEP!E399</f>
        <v/>
      </c>
      <c r="G4398" s="52">
        <f>SEP!F399</f>
        <v/>
      </c>
      <c r="H4398" s="52">
        <f>SEP!G399</f>
        <v/>
      </c>
      <c r="I4398" s="53">
        <f>SEP!H399</f>
        <v/>
      </c>
      <c r="J4398" s="53">
        <f>SEP!I399</f>
        <v/>
      </c>
      <c r="K4398" s="52">
        <f>SEP!J399</f>
        <v/>
      </c>
      <c r="L4398" s="52">
        <f>SEP!K399</f>
        <v/>
      </c>
      <c r="M4398" s="54">
        <f>SEP!L399</f>
        <v/>
      </c>
      <c r="N4398" s="52">
        <f>SEP!M399</f>
        <v/>
      </c>
      <c r="O4398" s="52">
        <f>SEP!N399</f>
        <v/>
      </c>
      <c r="P4398" s="52">
        <f>SEP!O399</f>
        <v/>
      </c>
      <c r="Q4398" s="52">
        <f>SEP!P399</f>
        <v/>
      </c>
      <c r="R4398" s="52">
        <f>SEP!Q399</f>
        <v/>
      </c>
      <c r="S4398" s="54">
        <f>S4397+IF(X4398=0,0,M4398)</f>
        <v/>
      </c>
      <c r="T4398" s="55">
        <f>MAX(T4397,S4398)</f>
        <v/>
      </c>
      <c r="U4398" s="56">
        <f>S4398-T4398</f>
        <v/>
      </c>
      <c r="V4398" s="55">
        <f>IFERROR(SUMIFS(DATABASE!$M$5:$M$6004,DATABASE!$B$5:$B$6004,B4398,DATABASE!$X$5:$X$6004,1),0)</f>
        <v/>
      </c>
      <c r="W4398" s="57">
        <f>IFERROR(COUNTIFS(DATABASE!$B$5:$B$6004,B4398,DATABASE!$X$5:$X$6004,1),0)</f>
        <v/>
      </c>
      <c r="X4398" s="58">
        <f>--AND(ISNUMBER(B4398),C4398&lt;&gt;"",L4398&lt;&gt;"",M4398&lt;&gt;"")</f>
        <v/>
      </c>
    </row>
    <row r="4399" ht="15" customHeight="1" s="111">
      <c r="A4399" s="42" t="inlineStr">
        <is>
          <t>SEP</t>
        </is>
      </c>
      <c r="B4399" s="43">
        <f>SEP!A400</f>
        <v/>
      </c>
      <c r="C4399" s="44">
        <f>SEP!B400</f>
        <v/>
      </c>
      <c r="D4399" s="44">
        <f>SEP!C400</f>
        <v/>
      </c>
      <c r="E4399" s="44">
        <f>SEP!D400</f>
        <v/>
      </c>
      <c r="F4399" s="44">
        <f>SEP!E400</f>
        <v/>
      </c>
      <c r="G4399" s="44">
        <f>SEP!F400</f>
        <v/>
      </c>
      <c r="H4399" s="44">
        <f>SEP!G400</f>
        <v/>
      </c>
      <c r="I4399" s="45">
        <f>SEP!H400</f>
        <v/>
      </c>
      <c r="J4399" s="45">
        <f>SEP!I400</f>
        <v/>
      </c>
      <c r="K4399" s="44">
        <f>SEP!J400</f>
        <v/>
      </c>
      <c r="L4399" s="44">
        <f>SEP!K400</f>
        <v/>
      </c>
      <c r="M4399" s="46">
        <f>SEP!L400</f>
        <v/>
      </c>
      <c r="N4399" s="44">
        <f>SEP!M400</f>
        <v/>
      </c>
      <c r="O4399" s="44">
        <f>SEP!N400</f>
        <v/>
      </c>
      <c r="P4399" s="44">
        <f>SEP!O400</f>
        <v/>
      </c>
      <c r="Q4399" s="44">
        <f>SEP!P400</f>
        <v/>
      </c>
      <c r="R4399" s="44">
        <f>SEP!Q400</f>
        <v/>
      </c>
      <c r="S4399" s="46">
        <f>S4398+IF(X4399=0,0,M4399)</f>
        <v/>
      </c>
      <c r="T4399" s="47">
        <f>MAX(T4398,S4399)</f>
        <v/>
      </c>
      <c r="U4399" s="48">
        <f>S4399-T4399</f>
        <v/>
      </c>
      <c r="V4399" s="47">
        <f>IFERROR(SUMIFS(DATABASE!$M$5:$M$6004,DATABASE!$B$5:$B$6004,B4399,DATABASE!$X$5:$X$6004,1),0)</f>
        <v/>
      </c>
      <c r="W4399" s="31">
        <f>IFERROR(COUNTIFS(DATABASE!$B$5:$B$6004,B4399,DATABASE!$X$5:$X$6004,1),0)</f>
        <v/>
      </c>
      <c r="X4399" s="49">
        <f>--AND(ISNUMBER(B4399),C4399&lt;&gt;"",L4399&lt;&gt;"",M4399&lt;&gt;"")</f>
        <v/>
      </c>
    </row>
    <row r="4400" ht="15" customHeight="1" s="111">
      <c r="A4400" s="50" t="inlineStr">
        <is>
          <t>SEP</t>
        </is>
      </c>
      <c r="B4400" s="51">
        <f>SEP!A401</f>
        <v/>
      </c>
      <c r="C4400" s="52">
        <f>SEP!B401</f>
        <v/>
      </c>
      <c r="D4400" s="52">
        <f>SEP!C401</f>
        <v/>
      </c>
      <c r="E4400" s="52">
        <f>SEP!D401</f>
        <v/>
      </c>
      <c r="F4400" s="52">
        <f>SEP!E401</f>
        <v/>
      </c>
      <c r="G4400" s="52">
        <f>SEP!F401</f>
        <v/>
      </c>
      <c r="H4400" s="52">
        <f>SEP!G401</f>
        <v/>
      </c>
      <c r="I4400" s="53">
        <f>SEP!H401</f>
        <v/>
      </c>
      <c r="J4400" s="53">
        <f>SEP!I401</f>
        <v/>
      </c>
      <c r="K4400" s="52">
        <f>SEP!J401</f>
        <v/>
      </c>
      <c r="L4400" s="52">
        <f>SEP!K401</f>
        <v/>
      </c>
      <c r="M4400" s="54">
        <f>SEP!L401</f>
        <v/>
      </c>
      <c r="N4400" s="52">
        <f>SEP!M401</f>
        <v/>
      </c>
      <c r="O4400" s="52">
        <f>SEP!N401</f>
        <v/>
      </c>
      <c r="P4400" s="52">
        <f>SEP!O401</f>
        <v/>
      </c>
      <c r="Q4400" s="52">
        <f>SEP!P401</f>
        <v/>
      </c>
      <c r="R4400" s="52">
        <f>SEP!Q401</f>
        <v/>
      </c>
      <c r="S4400" s="54">
        <f>S4399+IF(X4400=0,0,M4400)</f>
        <v/>
      </c>
      <c r="T4400" s="55">
        <f>MAX(T4399,S4400)</f>
        <v/>
      </c>
      <c r="U4400" s="56">
        <f>S4400-T4400</f>
        <v/>
      </c>
      <c r="V4400" s="55">
        <f>IFERROR(SUMIFS(DATABASE!$M$5:$M$6004,DATABASE!$B$5:$B$6004,B4400,DATABASE!$X$5:$X$6004,1),0)</f>
        <v/>
      </c>
      <c r="W4400" s="57">
        <f>IFERROR(COUNTIFS(DATABASE!$B$5:$B$6004,B4400,DATABASE!$X$5:$X$6004,1),0)</f>
        <v/>
      </c>
      <c r="X4400" s="58">
        <f>--AND(ISNUMBER(B4400),C4400&lt;&gt;"",L4400&lt;&gt;"",M4400&lt;&gt;"")</f>
        <v/>
      </c>
    </row>
    <row r="4401" ht="15" customHeight="1" s="111">
      <c r="A4401" s="42" t="inlineStr">
        <is>
          <t>SEP</t>
        </is>
      </c>
      <c r="B4401" s="43">
        <f>SEP!A402</f>
        <v/>
      </c>
      <c r="C4401" s="44">
        <f>SEP!B402</f>
        <v/>
      </c>
      <c r="D4401" s="44">
        <f>SEP!C402</f>
        <v/>
      </c>
      <c r="E4401" s="44">
        <f>SEP!D402</f>
        <v/>
      </c>
      <c r="F4401" s="44">
        <f>SEP!E402</f>
        <v/>
      </c>
      <c r="G4401" s="44">
        <f>SEP!F402</f>
        <v/>
      </c>
      <c r="H4401" s="44">
        <f>SEP!G402</f>
        <v/>
      </c>
      <c r="I4401" s="45">
        <f>SEP!H402</f>
        <v/>
      </c>
      <c r="J4401" s="45">
        <f>SEP!I402</f>
        <v/>
      </c>
      <c r="K4401" s="44">
        <f>SEP!J402</f>
        <v/>
      </c>
      <c r="L4401" s="44">
        <f>SEP!K402</f>
        <v/>
      </c>
      <c r="M4401" s="46">
        <f>SEP!L402</f>
        <v/>
      </c>
      <c r="N4401" s="44">
        <f>SEP!M402</f>
        <v/>
      </c>
      <c r="O4401" s="44">
        <f>SEP!N402</f>
        <v/>
      </c>
      <c r="P4401" s="44">
        <f>SEP!O402</f>
        <v/>
      </c>
      <c r="Q4401" s="44">
        <f>SEP!P402</f>
        <v/>
      </c>
      <c r="R4401" s="44">
        <f>SEP!Q402</f>
        <v/>
      </c>
      <c r="S4401" s="46">
        <f>S4400+IF(X4401=0,0,M4401)</f>
        <v/>
      </c>
      <c r="T4401" s="47">
        <f>MAX(T4400,S4401)</f>
        <v/>
      </c>
      <c r="U4401" s="48">
        <f>S4401-T4401</f>
        <v/>
      </c>
      <c r="V4401" s="47">
        <f>IFERROR(SUMIFS(DATABASE!$M$5:$M$6004,DATABASE!$B$5:$B$6004,B4401,DATABASE!$X$5:$X$6004,1),0)</f>
        <v/>
      </c>
      <c r="W4401" s="31">
        <f>IFERROR(COUNTIFS(DATABASE!$B$5:$B$6004,B4401,DATABASE!$X$5:$X$6004,1),0)</f>
        <v/>
      </c>
      <c r="X4401" s="49">
        <f>--AND(ISNUMBER(B4401),C4401&lt;&gt;"",L4401&lt;&gt;"",M4401&lt;&gt;"")</f>
        <v/>
      </c>
    </row>
    <row r="4402" ht="15" customHeight="1" s="111">
      <c r="A4402" s="50" t="inlineStr">
        <is>
          <t>SEP</t>
        </is>
      </c>
      <c r="B4402" s="51">
        <f>SEP!A403</f>
        <v/>
      </c>
      <c r="C4402" s="52">
        <f>SEP!B403</f>
        <v/>
      </c>
      <c r="D4402" s="52">
        <f>SEP!C403</f>
        <v/>
      </c>
      <c r="E4402" s="52">
        <f>SEP!D403</f>
        <v/>
      </c>
      <c r="F4402" s="52">
        <f>SEP!E403</f>
        <v/>
      </c>
      <c r="G4402" s="52">
        <f>SEP!F403</f>
        <v/>
      </c>
      <c r="H4402" s="52">
        <f>SEP!G403</f>
        <v/>
      </c>
      <c r="I4402" s="53">
        <f>SEP!H403</f>
        <v/>
      </c>
      <c r="J4402" s="53">
        <f>SEP!I403</f>
        <v/>
      </c>
      <c r="K4402" s="52">
        <f>SEP!J403</f>
        <v/>
      </c>
      <c r="L4402" s="52">
        <f>SEP!K403</f>
        <v/>
      </c>
      <c r="M4402" s="54">
        <f>SEP!L403</f>
        <v/>
      </c>
      <c r="N4402" s="52">
        <f>SEP!M403</f>
        <v/>
      </c>
      <c r="O4402" s="52">
        <f>SEP!N403</f>
        <v/>
      </c>
      <c r="P4402" s="52">
        <f>SEP!O403</f>
        <v/>
      </c>
      <c r="Q4402" s="52">
        <f>SEP!P403</f>
        <v/>
      </c>
      <c r="R4402" s="52">
        <f>SEP!Q403</f>
        <v/>
      </c>
      <c r="S4402" s="54">
        <f>S4401+IF(X4402=0,0,M4402)</f>
        <v/>
      </c>
      <c r="T4402" s="55">
        <f>MAX(T4401,S4402)</f>
        <v/>
      </c>
      <c r="U4402" s="56">
        <f>S4402-T4402</f>
        <v/>
      </c>
      <c r="V4402" s="55">
        <f>IFERROR(SUMIFS(DATABASE!$M$5:$M$6004,DATABASE!$B$5:$B$6004,B4402,DATABASE!$X$5:$X$6004,1),0)</f>
        <v/>
      </c>
      <c r="W4402" s="57">
        <f>IFERROR(COUNTIFS(DATABASE!$B$5:$B$6004,B4402,DATABASE!$X$5:$X$6004,1),0)</f>
        <v/>
      </c>
      <c r="X4402" s="58">
        <f>--AND(ISNUMBER(B4402),C4402&lt;&gt;"",L4402&lt;&gt;"",M4402&lt;&gt;"")</f>
        <v/>
      </c>
    </row>
    <row r="4403" ht="15" customHeight="1" s="111">
      <c r="A4403" s="42" t="inlineStr">
        <is>
          <t>SEP</t>
        </is>
      </c>
      <c r="B4403" s="43">
        <f>SEP!A404</f>
        <v/>
      </c>
      <c r="C4403" s="44">
        <f>SEP!B404</f>
        <v/>
      </c>
      <c r="D4403" s="44">
        <f>SEP!C404</f>
        <v/>
      </c>
      <c r="E4403" s="44">
        <f>SEP!D404</f>
        <v/>
      </c>
      <c r="F4403" s="44">
        <f>SEP!E404</f>
        <v/>
      </c>
      <c r="G4403" s="44">
        <f>SEP!F404</f>
        <v/>
      </c>
      <c r="H4403" s="44">
        <f>SEP!G404</f>
        <v/>
      </c>
      <c r="I4403" s="45">
        <f>SEP!H404</f>
        <v/>
      </c>
      <c r="J4403" s="45">
        <f>SEP!I404</f>
        <v/>
      </c>
      <c r="K4403" s="44">
        <f>SEP!J404</f>
        <v/>
      </c>
      <c r="L4403" s="44">
        <f>SEP!K404</f>
        <v/>
      </c>
      <c r="M4403" s="46">
        <f>SEP!L404</f>
        <v/>
      </c>
      <c r="N4403" s="44">
        <f>SEP!M404</f>
        <v/>
      </c>
      <c r="O4403" s="44">
        <f>SEP!N404</f>
        <v/>
      </c>
      <c r="P4403" s="44">
        <f>SEP!O404</f>
        <v/>
      </c>
      <c r="Q4403" s="44">
        <f>SEP!P404</f>
        <v/>
      </c>
      <c r="R4403" s="44">
        <f>SEP!Q404</f>
        <v/>
      </c>
      <c r="S4403" s="46">
        <f>S4402+IF(X4403=0,0,M4403)</f>
        <v/>
      </c>
      <c r="T4403" s="47">
        <f>MAX(T4402,S4403)</f>
        <v/>
      </c>
      <c r="U4403" s="48">
        <f>S4403-T4403</f>
        <v/>
      </c>
      <c r="V4403" s="47">
        <f>IFERROR(SUMIFS(DATABASE!$M$5:$M$6004,DATABASE!$B$5:$B$6004,B4403,DATABASE!$X$5:$X$6004,1),0)</f>
        <v/>
      </c>
      <c r="W4403" s="31">
        <f>IFERROR(COUNTIFS(DATABASE!$B$5:$B$6004,B4403,DATABASE!$X$5:$X$6004,1),0)</f>
        <v/>
      </c>
      <c r="X4403" s="49">
        <f>--AND(ISNUMBER(B4403),C4403&lt;&gt;"",L4403&lt;&gt;"",M4403&lt;&gt;"")</f>
        <v/>
      </c>
    </row>
    <row r="4404" ht="15" customHeight="1" s="111">
      <c r="A4404" s="50" t="inlineStr">
        <is>
          <t>SEP</t>
        </is>
      </c>
      <c r="B4404" s="51">
        <f>SEP!A405</f>
        <v/>
      </c>
      <c r="C4404" s="52">
        <f>SEP!B405</f>
        <v/>
      </c>
      <c r="D4404" s="52">
        <f>SEP!C405</f>
        <v/>
      </c>
      <c r="E4404" s="52">
        <f>SEP!D405</f>
        <v/>
      </c>
      <c r="F4404" s="52">
        <f>SEP!E405</f>
        <v/>
      </c>
      <c r="G4404" s="52">
        <f>SEP!F405</f>
        <v/>
      </c>
      <c r="H4404" s="52">
        <f>SEP!G405</f>
        <v/>
      </c>
      <c r="I4404" s="53">
        <f>SEP!H405</f>
        <v/>
      </c>
      <c r="J4404" s="53">
        <f>SEP!I405</f>
        <v/>
      </c>
      <c r="K4404" s="52">
        <f>SEP!J405</f>
        <v/>
      </c>
      <c r="L4404" s="52">
        <f>SEP!K405</f>
        <v/>
      </c>
      <c r="M4404" s="54">
        <f>SEP!L405</f>
        <v/>
      </c>
      <c r="N4404" s="52">
        <f>SEP!M405</f>
        <v/>
      </c>
      <c r="O4404" s="52">
        <f>SEP!N405</f>
        <v/>
      </c>
      <c r="P4404" s="52">
        <f>SEP!O405</f>
        <v/>
      </c>
      <c r="Q4404" s="52">
        <f>SEP!P405</f>
        <v/>
      </c>
      <c r="R4404" s="52">
        <f>SEP!Q405</f>
        <v/>
      </c>
      <c r="S4404" s="54">
        <f>S4403+IF(X4404=0,0,M4404)</f>
        <v/>
      </c>
      <c r="T4404" s="55">
        <f>MAX(T4403,S4404)</f>
        <v/>
      </c>
      <c r="U4404" s="56">
        <f>S4404-T4404</f>
        <v/>
      </c>
      <c r="V4404" s="55">
        <f>IFERROR(SUMIFS(DATABASE!$M$5:$M$6004,DATABASE!$B$5:$B$6004,B4404,DATABASE!$X$5:$X$6004,1),0)</f>
        <v/>
      </c>
      <c r="W4404" s="57">
        <f>IFERROR(COUNTIFS(DATABASE!$B$5:$B$6004,B4404,DATABASE!$X$5:$X$6004,1),0)</f>
        <v/>
      </c>
      <c r="X4404" s="58">
        <f>--AND(ISNUMBER(B4404),C4404&lt;&gt;"",L4404&lt;&gt;"",M4404&lt;&gt;"")</f>
        <v/>
      </c>
    </row>
    <row r="4405" ht="15" customHeight="1" s="111">
      <c r="A4405" s="42" t="inlineStr">
        <is>
          <t>SEP</t>
        </is>
      </c>
      <c r="B4405" s="43">
        <f>SEP!A406</f>
        <v/>
      </c>
      <c r="C4405" s="44">
        <f>SEP!B406</f>
        <v/>
      </c>
      <c r="D4405" s="44">
        <f>SEP!C406</f>
        <v/>
      </c>
      <c r="E4405" s="44">
        <f>SEP!D406</f>
        <v/>
      </c>
      <c r="F4405" s="44">
        <f>SEP!E406</f>
        <v/>
      </c>
      <c r="G4405" s="44">
        <f>SEP!F406</f>
        <v/>
      </c>
      <c r="H4405" s="44">
        <f>SEP!G406</f>
        <v/>
      </c>
      <c r="I4405" s="45">
        <f>SEP!H406</f>
        <v/>
      </c>
      <c r="J4405" s="45">
        <f>SEP!I406</f>
        <v/>
      </c>
      <c r="K4405" s="44">
        <f>SEP!J406</f>
        <v/>
      </c>
      <c r="L4405" s="44">
        <f>SEP!K406</f>
        <v/>
      </c>
      <c r="M4405" s="46">
        <f>SEP!L406</f>
        <v/>
      </c>
      <c r="N4405" s="44">
        <f>SEP!M406</f>
        <v/>
      </c>
      <c r="O4405" s="44">
        <f>SEP!N406</f>
        <v/>
      </c>
      <c r="P4405" s="44">
        <f>SEP!O406</f>
        <v/>
      </c>
      <c r="Q4405" s="44">
        <f>SEP!P406</f>
        <v/>
      </c>
      <c r="R4405" s="44">
        <f>SEP!Q406</f>
        <v/>
      </c>
      <c r="S4405" s="46">
        <f>S4404+IF(X4405=0,0,M4405)</f>
        <v/>
      </c>
      <c r="T4405" s="47">
        <f>MAX(T4404,S4405)</f>
        <v/>
      </c>
      <c r="U4405" s="48">
        <f>S4405-T4405</f>
        <v/>
      </c>
      <c r="V4405" s="47">
        <f>IFERROR(SUMIFS(DATABASE!$M$5:$M$6004,DATABASE!$B$5:$B$6004,B4405,DATABASE!$X$5:$X$6004,1),0)</f>
        <v/>
      </c>
      <c r="W4405" s="31">
        <f>IFERROR(COUNTIFS(DATABASE!$B$5:$B$6004,B4405,DATABASE!$X$5:$X$6004,1),0)</f>
        <v/>
      </c>
      <c r="X4405" s="49">
        <f>--AND(ISNUMBER(B4405),C4405&lt;&gt;"",L4405&lt;&gt;"",M4405&lt;&gt;"")</f>
        <v/>
      </c>
    </row>
    <row r="4406" ht="15" customHeight="1" s="111">
      <c r="A4406" s="50" t="inlineStr">
        <is>
          <t>SEP</t>
        </is>
      </c>
      <c r="B4406" s="51">
        <f>SEP!A407</f>
        <v/>
      </c>
      <c r="C4406" s="52">
        <f>SEP!B407</f>
        <v/>
      </c>
      <c r="D4406" s="52">
        <f>SEP!C407</f>
        <v/>
      </c>
      <c r="E4406" s="52">
        <f>SEP!D407</f>
        <v/>
      </c>
      <c r="F4406" s="52">
        <f>SEP!E407</f>
        <v/>
      </c>
      <c r="G4406" s="52">
        <f>SEP!F407</f>
        <v/>
      </c>
      <c r="H4406" s="52">
        <f>SEP!G407</f>
        <v/>
      </c>
      <c r="I4406" s="53">
        <f>SEP!H407</f>
        <v/>
      </c>
      <c r="J4406" s="53">
        <f>SEP!I407</f>
        <v/>
      </c>
      <c r="K4406" s="52">
        <f>SEP!J407</f>
        <v/>
      </c>
      <c r="L4406" s="52">
        <f>SEP!K407</f>
        <v/>
      </c>
      <c r="M4406" s="54">
        <f>SEP!L407</f>
        <v/>
      </c>
      <c r="N4406" s="52">
        <f>SEP!M407</f>
        <v/>
      </c>
      <c r="O4406" s="52">
        <f>SEP!N407</f>
        <v/>
      </c>
      <c r="P4406" s="52">
        <f>SEP!O407</f>
        <v/>
      </c>
      <c r="Q4406" s="52">
        <f>SEP!P407</f>
        <v/>
      </c>
      <c r="R4406" s="52">
        <f>SEP!Q407</f>
        <v/>
      </c>
      <c r="S4406" s="54">
        <f>S4405+IF(X4406=0,0,M4406)</f>
        <v/>
      </c>
      <c r="T4406" s="55">
        <f>MAX(T4405,S4406)</f>
        <v/>
      </c>
      <c r="U4406" s="56">
        <f>S4406-T4406</f>
        <v/>
      </c>
      <c r="V4406" s="55">
        <f>IFERROR(SUMIFS(DATABASE!$M$5:$M$6004,DATABASE!$B$5:$B$6004,B4406,DATABASE!$X$5:$X$6004,1),0)</f>
        <v/>
      </c>
      <c r="W4406" s="57">
        <f>IFERROR(COUNTIFS(DATABASE!$B$5:$B$6004,B4406,DATABASE!$X$5:$X$6004,1),0)</f>
        <v/>
      </c>
      <c r="X4406" s="58">
        <f>--AND(ISNUMBER(B4406),C4406&lt;&gt;"",L4406&lt;&gt;"",M4406&lt;&gt;"")</f>
        <v/>
      </c>
    </row>
    <row r="4407" ht="15" customHeight="1" s="111">
      <c r="A4407" s="42" t="inlineStr">
        <is>
          <t>SEP</t>
        </is>
      </c>
      <c r="B4407" s="43">
        <f>SEP!A408</f>
        <v/>
      </c>
      <c r="C4407" s="44">
        <f>SEP!B408</f>
        <v/>
      </c>
      <c r="D4407" s="44">
        <f>SEP!C408</f>
        <v/>
      </c>
      <c r="E4407" s="44">
        <f>SEP!D408</f>
        <v/>
      </c>
      <c r="F4407" s="44">
        <f>SEP!E408</f>
        <v/>
      </c>
      <c r="G4407" s="44">
        <f>SEP!F408</f>
        <v/>
      </c>
      <c r="H4407" s="44">
        <f>SEP!G408</f>
        <v/>
      </c>
      <c r="I4407" s="45">
        <f>SEP!H408</f>
        <v/>
      </c>
      <c r="J4407" s="45">
        <f>SEP!I408</f>
        <v/>
      </c>
      <c r="K4407" s="44">
        <f>SEP!J408</f>
        <v/>
      </c>
      <c r="L4407" s="44">
        <f>SEP!K408</f>
        <v/>
      </c>
      <c r="M4407" s="46">
        <f>SEP!L408</f>
        <v/>
      </c>
      <c r="N4407" s="44">
        <f>SEP!M408</f>
        <v/>
      </c>
      <c r="O4407" s="44">
        <f>SEP!N408</f>
        <v/>
      </c>
      <c r="P4407" s="44">
        <f>SEP!O408</f>
        <v/>
      </c>
      <c r="Q4407" s="44">
        <f>SEP!P408</f>
        <v/>
      </c>
      <c r="R4407" s="44">
        <f>SEP!Q408</f>
        <v/>
      </c>
      <c r="S4407" s="46">
        <f>S4406+IF(X4407=0,0,M4407)</f>
        <v/>
      </c>
      <c r="T4407" s="47">
        <f>MAX(T4406,S4407)</f>
        <v/>
      </c>
      <c r="U4407" s="48">
        <f>S4407-T4407</f>
        <v/>
      </c>
      <c r="V4407" s="47">
        <f>IFERROR(SUMIFS(DATABASE!$M$5:$M$6004,DATABASE!$B$5:$B$6004,B4407,DATABASE!$X$5:$X$6004,1),0)</f>
        <v/>
      </c>
      <c r="W4407" s="31">
        <f>IFERROR(COUNTIFS(DATABASE!$B$5:$B$6004,B4407,DATABASE!$X$5:$X$6004,1),0)</f>
        <v/>
      </c>
      <c r="X4407" s="49">
        <f>--AND(ISNUMBER(B4407),C4407&lt;&gt;"",L4407&lt;&gt;"",M4407&lt;&gt;"")</f>
        <v/>
      </c>
    </row>
    <row r="4408" ht="15" customHeight="1" s="111">
      <c r="A4408" s="50" t="inlineStr">
        <is>
          <t>SEP</t>
        </is>
      </c>
      <c r="B4408" s="51">
        <f>SEP!A409</f>
        <v/>
      </c>
      <c r="C4408" s="52">
        <f>SEP!B409</f>
        <v/>
      </c>
      <c r="D4408" s="52">
        <f>SEP!C409</f>
        <v/>
      </c>
      <c r="E4408" s="52">
        <f>SEP!D409</f>
        <v/>
      </c>
      <c r="F4408" s="52">
        <f>SEP!E409</f>
        <v/>
      </c>
      <c r="G4408" s="52">
        <f>SEP!F409</f>
        <v/>
      </c>
      <c r="H4408" s="52">
        <f>SEP!G409</f>
        <v/>
      </c>
      <c r="I4408" s="53">
        <f>SEP!H409</f>
        <v/>
      </c>
      <c r="J4408" s="53">
        <f>SEP!I409</f>
        <v/>
      </c>
      <c r="K4408" s="52">
        <f>SEP!J409</f>
        <v/>
      </c>
      <c r="L4408" s="52">
        <f>SEP!K409</f>
        <v/>
      </c>
      <c r="M4408" s="54">
        <f>SEP!L409</f>
        <v/>
      </c>
      <c r="N4408" s="52">
        <f>SEP!M409</f>
        <v/>
      </c>
      <c r="O4408" s="52">
        <f>SEP!N409</f>
        <v/>
      </c>
      <c r="P4408" s="52">
        <f>SEP!O409</f>
        <v/>
      </c>
      <c r="Q4408" s="52">
        <f>SEP!P409</f>
        <v/>
      </c>
      <c r="R4408" s="52">
        <f>SEP!Q409</f>
        <v/>
      </c>
      <c r="S4408" s="54">
        <f>S4407+IF(X4408=0,0,M4408)</f>
        <v/>
      </c>
      <c r="T4408" s="55">
        <f>MAX(T4407,S4408)</f>
        <v/>
      </c>
      <c r="U4408" s="56">
        <f>S4408-T4408</f>
        <v/>
      </c>
      <c r="V4408" s="55">
        <f>IFERROR(SUMIFS(DATABASE!$M$5:$M$6004,DATABASE!$B$5:$B$6004,B4408,DATABASE!$X$5:$X$6004,1),0)</f>
        <v/>
      </c>
      <c r="W4408" s="57">
        <f>IFERROR(COUNTIFS(DATABASE!$B$5:$B$6004,B4408,DATABASE!$X$5:$X$6004,1),0)</f>
        <v/>
      </c>
      <c r="X4408" s="58">
        <f>--AND(ISNUMBER(B4408),C4408&lt;&gt;"",L4408&lt;&gt;"",M4408&lt;&gt;"")</f>
        <v/>
      </c>
    </row>
    <row r="4409" ht="15" customHeight="1" s="111">
      <c r="A4409" s="42" t="inlineStr">
        <is>
          <t>SEP</t>
        </is>
      </c>
      <c r="B4409" s="43">
        <f>SEP!A410</f>
        <v/>
      </c>
      <c r="C4409" s="44">
        <f>SEP!B410</f>
        <v/>
      </c>
      <c r="D4409" s="44">
        <f>SEP!C410</f>
        <v/>
      </c>
      <c r="E4409" s="44">
        <f>SEP!D410</f>
        <v/>
      </c>
      <c r="F4409" s="44">
        <f>SEP!E410</f>
        <v/>
      </c>
      <c r="G4409" s="44">
        <f>SEP!F410</f>
        <v/>
      </c>
      <c r="H4409" s="44">
        <f>SEP!G410</f>
        <v/>
      </c>
      <c r="I4409" s="45">
        <f>SEP!H410</f>
        <v/>
      </c>
      <c r="J4409" s="45">
        <f>SEP!I410</f>
        <v/>
      </c>
      <c r="K4409" s="44">
        <f>SEP!J410</f>
        <v/>
      </c>
      <c r="L4409" s="44">
        <f>SEP!K410</f>
        <v/>
      </c>
      <c r="M4409" s="46">
        <f>SEP!L410</f>
        <v/>
      </c>
      <c r="N4409" s="44">
        <f>SEP!M410</f>
        <v/>
      </c>
      <c r="O4409" s="44">
        <f>SEP!N410</f>
        <v/>
      </c>
      <c r="P4409" s="44">
        <f>SEP!O410</f>
        <v/>
      </c>
      <c r="Q4409" s="44">
        <f>SEP!P410</f>
        <v/>
      </c>
      <c r="R4409" s="44">
        <f>SEP!Q410</f>
        <v/>
      </c>
      <c r="S4409" s="46">
        <f>S4408+IF(X4409=0,0,M4409)</f>
        <v/>
      </c>
      <c r="T4409" s="47">
        <f>MAX(T4408,S4409)</f>
        <v/>
      </c>
      <c r="U4409" s="48">
        <f>S4409-T4409</f>
        <v/>
      </c>
      <c r="V4409" s="47">
        <f>IFERROR(SUMIFS(DATABASE!$M$5:$M$6004,DATABASE!$B$5:$B$6004,B4409,DATABASE!$X$5:$X$6004,1),0)</f>
        <v/>
      </c>
      <c r="W4409" s="31">
        <f>IFERROR(COUNTIFS(DATABASE!$B$5:$B$6004,B4409,DATABASE!$X$5:$X$6004,1),0)</f>
        <v/>
      </c>
      <c r="X4409" s="49">
        <f>--AND(ISNUMBER(B4409),C4409&lt;&gt;"",L4409&lt;&gt;"",M4409&lt;&gt;"")</f>
        <v/>
      </c>
    </row>
    <row r="4410" ht="15" customHeight="1" s="111">
      <c r="A4410" s="50" t="inlineStr">
        <is>
          <t>SEP</t>
        </is>
      </c>
      <c r="B4410" s="51">
        <f>SEP!A411</f>
        <v/>
      </c>
      <c r="C4410" s="52">
        <f>SEP!B411</f>
        <v/>
      </c>
      <c r="D4410" s="52">
        <f>SEP!C411</f>
        <v/>
      </c>
      <c r="E4410" s="52">
        <f>SEP!D411</f>
        <v/>
      </c>
      <c r="F4410" s="52">
        <f>SEP!E411</f>
        <v/>
      </c>
      <c r="G4410" s="52">
        <f>SEP!F411</f>
        <v/>
      </c>
      <c r="H4410" s="52">
        <f>SEP!G411</f>
        <v/>
      </c>
      <c r="I4410" s="53">
        <f>SEP!H411</f>
        <v/>
      </c>
      <c r="J4410" s="53">
        <f>SEP!I411</f>
        <v/>
      </c>
      <c r="K4410" s="52">
        <f>SEP!J411</f>
        <v/>
      </c>
      <c r="L4410" s="52">
        <f>SEP!K411</f>
        <v/>
      </c>
      <c r="M4410" s="54">
        <f>SEP!L411</f>
        <v/>
      </c>
      <c r="N4410" s="52">
        <f>SEP!M411</f>
        <v/>
      </c>
      <c r="O4410" s="52">
        <f>SEP!N411</f>
        <v/>
      </c>
      <c r="P4410" s="52">
        <f>SEP!O411</f>
        <v/>
      </c>
      <c r="Q4410" s="52">
        <f>SEP!P411</f>
        <v/>
      </c>
      <c r="R4410" s="52">
        <f>SEP!Q411</f>
        <v/>
      </c>
      <c r="S4410" s="54">
        <f>S4409+IF(X4410=0,0,M4410)</f>
        <v/>
      </c>
      <c r="T4410" s="55">
        <f>MAX(T4409,S4410)</f>
        <v/>
      </c>
      <c r="U4410" s="56">
        <f>S4410-T4410</f>
        <v/>
      </c>
      <c r="V4410" s="55">
        <f>IFERROR(SUMIFS(DATABASE!$M$5:$M$6004,DATABASE!$B$5:$B$6004,B4410,DATABASE!$X$5:$X$6004,1),0)</f>
        <v/>
      </c>
      <c r="W4410" s="57">
        <f>IFERROR(COUNTIFS(DATABASE!$B$5:$B$6004,B4410,DATABASE!$X$5:$X$6004,1),0)</f>
        <v/>
      </c>
      <c r="X4410" s="58">
        <f>--AND(ISNUMBER(B4410),C4410&lt;&gt;"",L4410&lt;&gt;"",M4410&lt;&gt;"")</f>
        <v/>
      </c>
    </row>
    <row r="4411" ht="15" customHeight="1" s="111">
      <c r="A4411" s="42" t="inlineStr">
        <is>
          <t>SEP</t>
        </is>
      </c>
      <c r="B4411" s="43">
        <f>SEP!A412</f>
        <v/>
      </c>
      <c r="C4411" s="44">
        <f>SEP!B412</f>
        <v/>
      </c>
      <c r="D4411" s="44">
        <f>SEP!C412</f>
        <v/>
      </c>
      <c r="E4411" s="44">
        <f>SEP!D412</f>
        <v/>
      </c>
      <c r="F4411" s="44">
        <f>SEP!E412</f>
        <v/>
      </c>
      <c r="G4411" s="44">
        <f>SEP!F412</f>
        <v/>
      </c>
      <c r="H4411" s="44">
        <f>SEP!G412</f>
        <v/>
      </c>
      <c r="I4411" s="45">
        <f>SEP!H412</f>
        <v/>
      </c>
      <c r="J4411" s="45">
        <f>SEP!I412</f>
        <v/>
      </c>
      <c r="K4411" s="44">
        <f>SEP!J412</f>
        <v/>
      </c>
      <c r="L4411" s="44">
        <f>SEP!K412</f>
        <v/>
      </c>
      <c r="M4411" s="46">
        <f>SEP!L412</f>
        <v/>
      </c>
      <c r="N4411" s="44">
        <f>SEP!M412</f>
        <v/>
      </c>
      <c r="O4411" s="44">
        <f>SEP!N412</f>
        <v/>
      </c>
      <c r="P4411" s="44">
        <f>SEP!O412</f>
        <v/>
      </c>
      <c r="Q4411" s="44">
        <f>SEP!P412</f>
        <v/>
      </c>
      <c r="R4411" s="44">
        <f>SEP!Q412</f>
        <v/>
      </c>
      <c r="S4411" s="46">
        <f>S4410+IF(X4411=0,0,M4411)</f>
        <v/>
      </c>
      <c r="T4411" s="47">
        <f>MAX(T4410,S4411)</f>
        <v/>
      </c>
      <c r="U4411" s="48">
        <f>S4411-T4411</f>
        <v/>
      </c>
      <c r="V4411" s="47">
        <f>IFERROR(SUMIFS(DATABASE!$M$5:$M$6004,DATABASE!$B$5:$B$6004,B4411,DATABASE!$X$5:$X$6004,1),0)</f>
        <v/>
      </c>
      <c r="W4411" s="31">
        <f>IFERROR(COUNTIFS(DATABASE!$B$5:$B$6004,B4411,DATABASE!$X$5:$X$6004,1),0)</f>
        <v/>
      </c>
      <c r="X4411" s="49">
        <f>--AND(ISNUMBER(B4411),C4411&lt;&gt;"",L4411&lt;&gt;"",M4411&lt;&gt;"")</f>
        <v/>
      </c>
    </row>
    <row r="4412" ht="15" customHeight="1" s="111">
      <c r="A4412" s="50" t="inlineStr">
        <is>
          <t>SEP</t>
        </is>
      </c>
      <c r="B4412" s="51">
        <f>SEP!A413</f>
        <v/>
      </c>
      <c r="C4412" s="52">
        <f>SEP!B413</f>
        <v/>
      </c>
      <c r="D4412" s="52">
        <f>SEP!C413</f>
        <v/>
      </c>
      <c r="E4412" s="52">
        <f>SEP!D413</f>
        <v/>
      </c>
      <c r="F4412" s="52">
        <f>SEP!E413</f>
        <v/>
      </c>
      <c r="G4412" s="52">
        <f>SEP!F413</f>
        <v/>
      </c>
      <c r="H4412" s="52">
        <f>SEP!G413</f>
        <v/>
      </c>
      <c r="I4412" s="53">
        <f>SEP!H413</f>
        <v/>
      </c>
      <c r="J4412" s="53">
        <f>SEP!I413</f>
        <v/>
      </c>
      <c r="K4412" s="52">
        <f>SEP!J413</f>
        <v/>
      </c>
      <c r="L4412" s="52">
        <f>SEP!K413</f>
        <v/>
      </c>
      <c r="M4412" s="54">
        <f>SEP!L413</f>
        <v/>
      </c>
      <c r="N4412" s="52">
        <f>SEP!M413</f>
        <v/>
      </c>
      <c r="O4412" s="52">
        <f>SEP!N413</f>
        <v/>
      </c>
      <c r="P4412" s="52">
        <f>SEP!O413</f>
        <v/>
      </c>
      <c r="Q4412" s="52">
        <f>SEP!P413</f>
        <v/>
      </c>
      <c r="R4412" s="52">
        <f>SEP!Q413</f>
        <v/>
      </c>
      <c r="S4412" s="54">
        <f>S4411+IF(X4412=0,0,M4412)</f>
        <v/>
      </c>
      <c r="T4412" s="55">
        <f>MAX(T4411,S4412)</f>
        <v/>
      </c>
      <c r="U4412" s="56">
        <f>S4412-T4412</f>
        <v/>
      </c>
      <c r="V4412" s="55">
        <f>IFERROR(SUMIFS(DATABASE!$M$5:$M$6004,DATABASE!$B$5:$B$6004,B4412,DATABASE!$X$5:$X$6004,1),0)</f>
        <v/>
      </c>
      <c r="W4412" s="57">
        <f>IFERROR(COUNTIFS(DATABASE!$B$5:$B$6004,B4412,DATABASE!$X$5:$X$6004,1),0)</f>
        <v/>
      </c>
      <c r="X4412" s="58">
        <f>--AND(ISNUMBER(B4412),C4412&lt;&gt;"",L4412&lt;&gt;"",M4412&lt;&gt;"")</f>
        <v/>
      </c>
    </row>
    <row r="4413" ht="15" customHeight="1" s="111">
      <c r="A4413" s="42" t="inlineStr">
        <is>
          <t>SEP</t>
        </is>
      </c>
      <c r="B4413" s="43">
        <f>SEP!A414</f>
        <v/>
      </c>
      <c r="C4413" s="44">
        <f>SEP!B414</f>
        <v/>
      </c>
      <c r="D4413" s="44">
        <f>SEP!C414</f>
        <v/>
      </c>
      <c r="E4413" s="44">
        <f>SEP!D414</f>
        <v/>
      </c>
      <c r="F4413" s="44">
        <f>SEP!E414</f>
        <v/>
      </c>
      <c r="G4413" s="44">
        <f>SEP!F414</f>
        <v/>
      </c>
      <c r="H4413" s="44">
        <f>SEP!G414</f>
        <v/>
      </c>
      <c r="I4413" s="45">
        <f>SEP!H414</f>
        <v/>
      </c>
      <c r="J4413" s="45">
        <f>SEP!I414</f>
        <v/>
      </c>
      <c r="K4413" s="44">
        <f>SEP!J414</f>
        <v/>
      </c>
      <c r="L4413" s="44">
        <f>SEP!K414</f>
        <v/>
      </c>
      <c r="M4413" s="46">
        <f>SEP!L414</f>
        <v/>
      </c>
      <c r="N4413" s="44">
        <f>SEP!M414</f>
        <v/>
      </c>
      <c r="O4413" s="44">
        <f>SEP!N414</f>
        <v/>
      </c>
      <c r="P4413" s="44">
        <f>SEP!O414</f>
        <v/>
      </c>
      <c r="Q4413" s="44">
        <f>SEP!P414</f>
        <v/>
      </c>
      <c r="R4413" s="44">
        <f>SEP!Q414</f>
        <v/>
      </c>
      <c r="S4413" s="46">
        <f>S4412+IF(X4413=0,0,M4413)</f>
        <v/>
      </c>
      <c r="T4413" s="47">
        <f>MAX(T4412,S4413)</f>
        <v/>
      </c>
      <c r="U4413" s="48">
        <f>S4413-T4413</f>
        <v/>
      </c>
      <c r="V4413" s="47">
        <f>IFERROR(SUMIFS(DATABASE!$M$5:$M$6004,DATABASE!$B$5:$B$6004,B4413,DATABASE!$X$5:$X$6004,1),0)</f>
        <v/>
      </c>
      <c r="W4413" s="31">
        <f>IFERROR(COUNTIFS(DATABASE!$B$5:$B$6004,B4413,DATABASE!$X$5:$X$6004,1),0)</f>
        <v/>
      </c>
      <c r="X4413" s="49">
        <f>--AND(ISNUMBER(B4413),C4413&lt;&gt;"",L4413&lt;&gt;"",M4413&lt;&gt;"")</f>
        <v/>
      </c>
    </row>
    <row r="4414" ht="15" customHeight="1" s="111">
      <c r="A4414" s="50" t="inlineStr">
        <is>
          <t>SEP</t>
        </is>
      </c>
      <c r="B4414" s="51">
        <f>SEP!A415</f>
        <v/>
      </c>
      <c r="C4414" s="52">
        <f>SEP!B415</f>
        <v/>
      </c>
      <c r="D4414" s="52">
        <f>SEP!C415</f>
        <v/>
      </c>
      <c r="E4414" s="52">
        <f>SEP!D415</f>
        <v/>
      </c>
      <c r="F4414" s="52">
        <f>SEP!E415</f>
        <v/>
      </c>
      <c r="G4414" s="52">
        <f>SEP!F415</f>
        <v/>
      </c>
      <c r="H4414" s="52">
        <f>SEP!G415</f>
        <v/>
      </c>
      <c r="I4414" s="53">
        <f>SEP!H415</f>
        <v/>
      </c>
      <c r="J4414" s="53">
        <f>SEP!I415</f>
        <v/>
      </c>
      <c r="K4414" s="52">
        <f>SEP!J415</f>
        <v/>
      </c>
      <c r="L4414" s="52">
        <f>SEP!K415</f>
        <v/>
      </c>
      <c r="M4414" s="54">
        <f>SEP!L415</f>
        <v/>
      </c>
      <c r="N4414" s="52">
        <f>SEP!M415</f>
        <v/>
      </c>
      <c r="O4414" s="52">
        <f>SEP!N415</f>
        <v/>
      </c>
      <c r="P4414" s="52">
        <f>SEP!O415</f>
        <v/>
      </c>
      <c r="Q4414" s="52">
        <f>SEP!P415</f>
        <v/>
      </c>
      <c r="R4414" s="52">
        <f>SEP!Q415</f>
        <v/>
      </c>
      <c r="S4414" s="54">
        <f>S4413+IF(X4414=0,0,M4414)</f>
        <v/>
      </c>
      <c r="T4414" s="55">
        <f>MAX(T4413,S4414)</f>
        <v/>
      </c>
      <c r="U4414" s="56">
        <f>S4414-T4414</f>
        <v/>
      </c>
      <c r="V4414" s="55">
        <f>IFERROR(SUMIFS(DATABASE!$M$5:$M$6004,DATABASE!$B$5:$B$6004,B4414,DATABASE!$X$5:$X$6004,1),0)</f>
        <v/>
      </c>
      <c r="W4414" s="57">
        <f>IFERROR(COUNTIFS(DATABASE!$B$5:$B$6004,B4414,DATABASE!$X$5:$X$6004,1),0)</f>
        <v/>
      </c>
      <c r="X4414" s="58">
        <f>--AND(ISNUMBER(B4414),C4414&lt;&gt;"",L4414&lt;&gt;"",M4414&lt;&gt;"")</f>
        <v/>
      </c>
    </row>
    <row r="4415" ht="15" customHeight="1" s="111">
      <c r="A4415" s="42" t="inlineStr">
        <is>
          <t>SEP</t>
        </is>
      </c>
      <c r="B4415" s="43">
        <f>SEP!A416</f>
        <v/>
      </c>
      <c r="C4415" s="44">
        <f>SEP!B416</f>
        <v/>
      </c>
      <c r="D4415" s="44">
        <f>SEP!C416</f>
        <v/>
      </c>
      <c r="E4415" s="44">
        <f>SEP!D416</f>
        <v/>
      </c>
      <c r="F4415" s="44">
        <f>SEP!E416</f>
        <v/>
      </c>
      <c r="G4415" s="44">
        <f>SEP!F416</f>
        <v/>
      </c>
      <c r="H4415" s="44">
        <f>SEP!G416</f>
        <v/>
      </c>
      <c r="I4415" s="45">
        <f>SEP!H416</f>
        <v/>
      </c>
      <c r="J4415" s="45">
        <f>SEP!I416</f>
        <v/>
      </c>
      <c r="K4415" s="44">
        <f>SEP!J416</f>
        <v/>
      </c>
      <c r="L4415" s="44">
        <f>SEP!K416</f>
        <v/>
      </c>
      <c r="M4415" s="46">
        <f>SEP!L416</f>
        <v/>
      </c>
      <c r="N4415" s="44">
        <f>SEP!M416</f>
        <v/>
      </c>
      <c r="O4415" s="44">
        <f>SEP!N416</f>
        <v/>
      </c>
      <c r="P4415" s="44">
        <f>SEP!O416</f>
        <v/>
      </c>
      <c r="Q4415" s="44">
        <f>SEP!P416</f>
        <v/>
      </c>
      <c r="R4415" s="44">
        <f>SEP!Q416</f>
        <v/>
      </c>
      <c r="S4415" s="46">
        <f>S4414+IF(X4415=0,0,M4415)</f>
        <v/>
      </c>
      <c r="T4415" s="47">
        <f>MAX(T4414,S4415)</f>
        <v/>
      </c>
      <c r="U4415" s="48">
        <f>S4415-T4415</f>
        <v/>
      </c>
      <c r="V4415" s="47">
        <f>IFERROR(SUMIFS(DATABASE!$M$5:$M$6004,DATABASE!$B$5:$B$6004,B4415,DATABASE!$X$5:$X$6004,1),0)</f>
        <v/>
      </c>
      <c r="W4415" s="31">
        <f>IFERROR(COUNTIFS(DATABASE!$B$5:$B$6004,B4415,DATABASE!$X$5:$X$6004,1),0)</f>
        <v/>
      </c>
      <c r="X4415" s="49">
        <f>--AND(ISNUMBER(B4415),C4415&lt;&gt;"",L4415&lt;&gt;"",M4415&lt;&gt;"")</f>
        <v/>
      </c>
    </row>
    <row r="4416" ht="15" customHeight="1" s="111">
      <c r="A4416" s="50" t="inlineStr">
        <is>
          <t>SEP</t>
        </is>
      </c>
      <c r="B4416" s="51">
        <f>SEP!A417</f>
        <v/>
      </c>
      <c r="C4416" s="52">
        <f>SEP!B417</f>
        <v/>
      </c>
      <c r="D4416" s="52">
        <f>SEP!C417</f>
        <v/>
      </c>
      <c r="E4416" s="52">
        <f>SEP!D417</f>
        <v/>
      </c>
      <c r="F4416" s="52">
        <f>SEP!E417</f>
        <v/>
      </c>
      <c r="G4416" s="52">
        <f>SEP!F417</f>
        <v/>
      </c>
      <c r="H4416" s="52">
        <f>SEP!G417</f>
        <v/>
      </c>
      <c r="I4416" s="53">
        <f>SEP!H417</f>
        <v/>
      </c>
      <c r="J4416" s="53">
        <f>SEP!I417</f>
        <v/>
      </c>
      <c r="K4416" s="52">
        <f>SEP!J417</f>
        <v/>
      </c>
      <c r="L4416" s="52">
        <f>SEP!K417</f>
        <v/>
      </c>
      <c r="M4416" s="54">
        <f>SEP!L417</f>
        <v/>
      </c>
      <c r="N4416" s="52">
        <f>SEP!M417</f>
        <v/>
      </c>
      <c r="O4416" s="52">
        <f>SEP!N417</f>
        <v/>
      </c>
      <c r="P4416" s="52">
        <f>SEP!O417</f>
        <v/>
      </c>
      <c r="Q4416" s="52">
        <f>SEP!P417</f>
        <v/>
      </c>
      <c r="R4416" s="52">
        <f>SEP!Q417</f>
        <v/>
      </c>
      <c r="S4416" s="54">
        <f>S4415+IF(X4416=0,0,M4416)</f>
        <v/>
      </c>
      <c r="T4416" s="55">
        <f>MAX(T4415,S4416)</f>
        <v/>
      </c>
      <c r="U4416" s="56">
        <f>S4416-T4416</f>
        <v/>
      </c>
      <c r="V4416" s="55">
        <f>IFERROR(SUMIFS(DATABASE!$M$5:$M$6004,DATABASE!$B$5:$B$6004,B4416,DATABASE!$X$5:$X$6004,1),0)</f>
        <v/>
      </c>
      <c r="W4416" s="57">
        <f>IFERROR(COUNTIFS(DATABASE!$B$5:$B$6004,B4416,DATABASE!$X$5:$X$6004,1),0)</f>
        <v/>
      </c>
      <c r="X4416" s="58">
        <f>--AND(ISNUMBER(B4416),C4416&lt;&gt;"",L4416&lt;&gt;"",M4416&lt;&gt;"")</f>
        <v/>
      </c>
    </row>
    <row r="4417" ht="15" customHeight="1" s="111">
      <c r="A4417" s="42" t="inlineStr">
        <is>
          <t>SEP</t>
        </is>
      </c>
      <c r="B4417" s="43">
        <f>SEP!A418</f>
        <v/>
      </c>
      <c r="C4417" s="44">
        <f>SEP!B418</f>
        <v/>
      </c>
      <c r="D4417" s="44">
        <f>SEP!C418</f>
        <v/>
      </c>
      <c r="E4417" s="44">
        <f>SEP!D418</f>
        <v/>
      </c>
      <c r="F4417" s="44">
        <f>SEP!E418</f>
        <v/>
      </c>
      <c r="G4417" s="44">
        <f>SEP!F418</f>
        <v/>
      </c>
      <c r="H4417" s="44">
        <f>SEP!G418</f>
        <v/>
      </c>
      <c r="I4417" s="45">
        <f>SEP!H418</f>
        <v/>
      </c>
      <c r="J4417" s="45">
        <f>SEP!I418</f>
        <v/>
      </c>
      <c r="K4417" s="44">
        <f>SEP!J418</f>
        <v/>
      </c>
      <c r="L4417" s="44">
        <f>SEP!K418</f>
        <v/>
      </c>
      <c r="M4417" s="46">
        <f>SEP!L418</f>
        <v/>
      </c>
      <c r="N4417" s="44">
        <f>SEP!M418</f>
        <v/>
      </c>
      <c r="O4417" s="44">
        <f>SEP!N418</f>
        <v/>
      </c>
      <c r="P4417" s="44">
        <f>SEP!O418</f>
        <v/>
      </c>
      <c r="Q4417" s="44">
        <f>SEP!P418</f>
        <v/>
      </c>
      <c r="R4417" s="44">
        <f>SEP!Q418</f>
        <v/>
      </c>
      <c r="S4417" s="46">
        <f>S4416+IF(X4417=0,0,M4417)</f>
        <v/>
      </c>
      <c r="T4417" s="47">
        <f>MAX(T4416,S4417)</f>
        <v/>
      </c>
      <c r="U4417" s="48">
        <f>S4417-T4417</f>
        <v/>
      </c>
      <c r="V4417" s="47">
        <f>IFERROR(SUMIFS(DATABASE!$M$5:$M$6004,DATABASE!$B$5:$B$6004,B4417,DATABASE!$X$5:$X$6004,1),0)</f>
        <v/>
      </c>
      <c r="W4417" s="31">
        <f>IFERROR(COUNTIFS(DATABASE!$B$5:$B$6004,B4417,DATABASE!$X$5:$X$6004,1),0)</f>
        <v/>
      </c>
      <c r="X4417" s="49">
        <f>--AND(ISNUMBER(B4417),C4417&lt;&gt;"",L4417&lt;&gt;"",M4417&lt;&gt;"")</f>
        <v/>
      </c>
    </row>
    <row r="4418" ht="15" customHeight="1" s="111">
      <c r="A4418" s="50" t="inlineStr">
        <is>
          <t>SEP</t>
        </is>
      </c>
      <c r="B4418" s="51">
        <f>SEP!A419</f>
        <v/>
      </c>
      <c r="C4418" s="52">
        <f>SEP!B419</f>
        <v/>
      </c>
      <c r="D4418" s="52">
        <f>SEP!C419</f>
        <v/>
      </c>
      <c r="E4418" s="52">
        <f>SEP!D419</f>
        <v/>
      </c>
      <c r="F4418" s="52">
        <f>SEP!E419</f>
        <v/>
      </c>
      <c r="G4418" s="52">
        <f>SEP!F419</f>
        <v/>
      </c>
      <c r="H4418" s="52">
        <f>SEP!G419</f>
        <v/>
      </c>
      <c r="I4418" s="53">
        <f>SEP!H419</f>
        <v/>
      </c>
      <c r="J4418" s="53">
        <f>SEP!I419</f>
        <v/>
      </c>
      <c r="K4418" s="52">
        <f>SEP!J419</f>
        <v/>
      </c>
      <c r="L4418" s="52">
        <f>SEP!K419</f>
        <v/>
      </c>
      <c r="M4418" s="54">
        <f>SEP!L419</f>
        <v/>
      </c>
      <c r="N4418" s="52">
        <f>SEP!M419</f>
        <v/>
      </c>
      <c r="O4418" s="52">
        <f>SEP!N419</f>
        <v/>
      </c>
      <c r="P4418" s="52">
        <f>SEP!O419</f>
        <v/>
      </c>
      <c r="Q4418" s="52">
        <f>SEP!P419</f>
        <v/>
      </c>
      <c r="R4418" s="52">
        <f>SEP!Q419</f>
        <v/>
      </c>
      <c r="S4418" s="54">
        <f>S4417+IF(X4418=0,0,M4418)</f>
        <v/>
      </c>
      <c r="T4418" s="55">
        <f>MAX(T4417,S4418)</f>
        <v/>
      </c>
      <c r="U4418" s="56">
        <f>S4418-T4418</f>
        <v/>
      </c>
      <c r="V4418" s="55">
        <f>IFERROR(SUMIFS(DATABASE!$M$5:$M$6004,DATABASE!$B$5:$B$6004,B4418,DATABASE!$X$5:$X$6004,1),0)</f>
        <v/>
      </c>
      <c r="W4418" s="57">
        <f>IFERROR(COUNTIFS(DATABASE!$B$5:$B$6004,B4418,DATABASE!$X$5:$X$6004,1),0)</f>
        <v/>
      </c>
      <c r="X4418" s="58">
        <f>--AND(ISNUMBER(B4418),C4418&lt;&gt;"",L4418&lt;&gt;"",M4418&lt;&gt;"")</f>
        <v/>
      </c>
    </row>
    <row r="4419" ht="15" customHeight="1" s="111">
      <c r="A4419" s="42" t="inlineStr">
        <is>
          <t>SEP</t>
        </is>
      </c>
      <c r="B4419" s="43">
        <f>SEP!A420</f>
        <v/>
      </c>
      <c r="C4419" s="44">
        <f>SEP!B420</f>
        <v/>
      </c>
      <c r="D4419" s="44">
        <f>SEP!C420</f>
        <v/>
      </c>
      <c r="E4419" s="44">
        <f>SEP!D420</f>
        <v/>
      </c>
      <c r="F4419" s="44">
        <f>SEP!E420</f>
        <v/>
      </c>
      <c r="G4419" s="44">
        <f>SEP!F420</f>
        <v/>
      </c>
      <c r="H4419" s="44">
        <f>SEP!G420</f>
        <v/>
      </c>
      <c r="I4419" s="45">
        <f>SEP!H420</f>
        <v/>
      </c>
      <c r="J4419" s="45">
        <f>SEP!I420</f>
        <v/>
      </c>
      <c r="K4419" s="44">
        <f>SEP!J420</f>
        <v/>
      </c>
      <c r="L4419" s="44">
        <f>SEP!K420</f>
        <v/>
      </c>
      <c r="M4419" s="46">
        <f>SEP!L420</f>
        <v/>
      </c>
      <c r="N4419" s="44">
        <f>SEP!M420</f>
        <v/>
      </c>
      <c r="O4419" s="44">
        <f>SEP!N420</f>
        <v/>
      </c>
      <c r="P4419" s="44">
        <f>SEP!O420</f>
        <v/>
      </c>
      <c r="Q4419" s="44">
        <f>SEP!P420</f>
        <v/>
      </c>
      <c r="R4419" s="44">
        <f>SEP!Q420</f>
        <v/>
      </c>
      <c r="S4419" s="46">
        <f>S4418+IF(X4419=0,0,M4419)</f>
        <v/>
      </c>
      <c r="T4419" s="47">
        <f>MAX(T4418,S4419)</f>
        <v/>
      </c>
      <c r="U4419" s="48">
        <f>S4419-T4419</f>
        <v/>
      </c>
      <c r="V4419" s="47">
        <f>IFERROR(SUMIFS(DATABASE!$M$5:$M$6004,DATABASE!$B$5:$B$6004,B4419,DATABASE!$X$5:$X$6004,1),0)</f>
        <v/>
      </c>
      <c r="W4419" s="31">
        <f>IFERROR(COUNTIFS(DATABASE!$B$5:$B$6004,B4419,DATABASE!$X$5:$X$6004,1),0)</f>
        <v/>
      </c>
      <c r="X4419" s="49">
        <f>--AND(ISNUMBER(B4419),C4419&lt;&gt;"",L4419&lt;&gt;"",M4419&lt;&gt;"")</f>
        <v/>
      </c>
    </row>
    <row r="4420" ht="15" customHeight="1" s="111">
      <c r="A4420" s="50" t="inlineStr">
        <is>
          <t>SEP</t>
        </is>
      </c>
      <c r="B4420" s="51">
        <f>SEP!A421</f>
        <v/>
      </c>
      <c r="C4420" s="52">
        <f>SEP!B421</f>
        <v/>
      </c>
      <c r="D4420" s="52">
        <f>SEP!C421</f>
        <v/>
      </c>
      <c r="E4420" s="52">
        <f>SEP!D421</f>
        <v/>
      </c>
      <c r="F4420" s="52">
        <f>SEP!E421</f>
        <v/>
      </c>
      <c r="G4420" s="52">
        <f>SEP!F421</f>
        <v/>
      </c>
      <c r="H4420" s="52">
        <f>SEP!G421</f>
        <v/>
      </c>
      <c r="I4420" s="53">
        <f>SEP!H421</f>
        <v/>
      </c>
      <c r="J4420" s="53">
        <f>SEP!I421</f>
        <v/>
      </c>
      <c r="K4420" s="52">
        <f>SEP!J421</f>
        <v/>
      </c>
      <c r="L4420" s="52">
        <f>SEP!K421</f>
        <v/>
      </c>
      <c r="M4420" s="54">
        <f>SEP!L421</f>
        <v/>
      </c>
      <c r="N4420" s="52">
        <f>SEP!M421</f>
        <v/>
      </c>
      <c r="O4420" s="52">
        <f>SEP!N421</f>
        <v/>
      </c>
      <c r="P4420" s="52">
        <f>SEP!O421</f>
        <v/>
      </c>
      <c r="Q4420" s="52">
        <f>SEP!P421</f>
        <v/>
      </c>
      <c r="R4420" s="52">
        <f>SEP!Q421</f>
        <v/>
      </c>
      <c r="S4420" s="54">
        <f>S4419+IF(X4420=0,0,M4420)</f>
        <v/>
      </c>
      <c r="T4420" s="55">
        <f>MAX(T4419,S4420)</f>
        <v/>
      </c>
      <c r="U4420" s="56">
        <f>S4420-T4420</f>
        <v/>
      </c>
      <c r="V4420" s="55">
        <f>IFERROR(SUMIFS(DATABASE!$M$5:$M$6004,DATABASE!$B$5:$B$6004,B4420,DATABASE!$X$5:$X$6004,1),0)</f>
        <v/>
      </c>
      <c r="W4420" s="57">
        <f>IFERROR(COUNTIFS(DATABASE!$B$5:$B$6004,B4420,DATABASE!$X$5:$X$6004,1),0)</f>
        <v/>
      </c>
      <c r="X4420" s="58">
        <f>--AND(ISNUMBER(B4420),C4420&lt;&gt;"",L4420&lt;&gt;"",M4420&lt;&gt;"")</f>
        <v/>
      </c>
    </row>
    <row r="4421" ht="15" customHeight="1" s="111">
      <c r="A4421" s="42" t="inlineStr">
        <is>
          <t>SEP</t>
        </is>
      </c>
      <c r="B4421" s="43">
        <f>SEP!A422</f>
        <v/>
      </c>
      <c r="C4421" s="44">
        <f>SEP!B422</f>
        <v/>
      </c>
      <c r="D4421" s="44">
        <f>SEP!C422</f>
        <v/>
      </c>
      <c r="E4421" s="44">
        <f>SEP!D422</f>
        <v/>
      </c>
      <c r="F4421" s="44">
        <f>SEP!E422</f>
        <v/>
      </c>
      <c r="G4421" s="44">
        <f>SEP!F422</f>
        <v/>
      </c>
      <c r="H4421" s="44">
        <f>SEP!G422</f>
        <v/>
      </c>
      <c r="I4421" s="45">
        <f>SEP!H422</f>
        <v/>
      </c>
      <c r="J4421" s="45">
        <f>SEP!I422</f>
        <v/>
      </c>
      <c r="K4421" s="44">
        <f>SEP!J422</f>
        <v/>
      </c>
      <c r="L4421" s="44">
        <f>SEP!K422</f>
        <v/>
      </c>
      <c r="M4421" s="46">
        <f>SEP!L422</f>
        <v/>
      </c>
      <c r="N4421" s="44">
        <f>SEP!M422</f>
        <v/>
      </c>
      <c r="O4421" s="44">
        <f>SEP!N422</f>
        <v/>
      </c>
      <c r="P4421" s="44">
        <f>SEP!O422</f>
        <v/>
      </c>
      <c r="Q4421" s="44">
        <f>SEP!P422</f>
        <v/>
      </c>
      <c r="R4421" s="44">
        <f>SEP!Q422</f>
        <v/>
      </c>
      <c r="S4421" s="46">
        <f>S4420+IF(X4421=0,0,M4421)</f>
        <v/>
      </c>
      <c r="T4421" s="47">
        <f>MAX(T4420,S4421)</f>
        <v/>
      </c>
      <c r="U4421" s="48">
        <f>S4421-T4421</f>
        <v/>
      </c>
      <c r="V4421" s="47">
        <f>IFERROR(SUMIFS(DATABASE!$M$5:$M$6004,DATABASE!$B$5:$B$6004,B4421,DATABASE!$X$5:$X$6004,1),0)</f>
        <v/>
      </c>
      <c r="W4421" s="31">
        <f>IFERROR(COUNTIFS(DATABASE!$B$5:$B$6004,B4421,DATABASE!$X$5:$X$6004,1),0)</f>
        <v/>
      </c>
      <c r="X4421" s="49">
        <f>--AND(ISNUMBER(B4421),C4421&lt;&gt;"",L4421&lt;&gt;"",M4421&lt;&gt;"")</f>
        <v/>
      </c>
    </row>
    <row r="4422" ht="15" customHeight="1" s="111">
      <c r="A4422" s="50" t="inlineStr">
        <is>
          <t>SEP</t>
        </is>
      </c>
      <c r="B4422" s="51">
        <f>SEP!A423</f>
        <v/>
      </c>
      <c r="C4422" s="52">
        <f>SEP!B423</f>
        <v/>
      </c>
      <c r="D4422" s="52">
        <f>SEP!C423</f>
        <v/>
      </c>
      <c r="E4422" s="52">
        <f>SEP!D423</f>
        <v/>
      </c>
      <c r="F4422" s="52">
        <f>SEP!E423</f>
        <v/>
      </c>
      <c r="G4422" s="52">
        <f>SEP!F423</f>
        <v/>
      </c>
      <c r="H4422" s="52">
        <f>SEP!G423</f>
        <v/>
      </c>
      <c r="I4422" s="53">
        <f>SEP!H423</f>
        <v/>
      </c>
      <c r="J4422" s="53">
        <f>SEP!I423</f>
        <v/>
      </c>
      <c r="K4422" s="52">
        <f>SEP!J423</f>
        <v/>
      </c>
      <c r="L4422" s="52">
        <f>SEP!K423</f>
        <v/>
      </c>
      <c r="M4422" s="54">
        <f>SEP!L423</f>
        <v/>
      </c>
      <c r="N4422" s="52">
        <f>SEP!M423</f>
        <v/>
      </c>
      <c r="O4422" s="52">
        <f>SEP!N423</f>
        <v/>
      </c>
      <c r="P4422" s="52">
        <f>SEP!O423</f>
        <v/>
      </c>
      <c r="Q4422" s="52">
        <f>SEP!P423</f>
        <v/>
      </c>
      <c r="R4422" s="52">
        <f>SEP!Q423</f>
        <v/>
      </c>
      <c r="S4422" s="54">
        <f>S4421+IF(X4422=0,0,M4422)</f>
        <v/>
      </c>
      <c r="T4422" s="55">
        <f>MAX(T4421,S4422)</f>
        <v/>
      </c>
      <c r="U4422" s="56">
        <f>S4422-T4422</f>
        <v/>
      </c>
      <c r="V4422" s="55">
        <f>IFERROR(SUMIFS(DATABASE!$M$5:$M$6004,DATABASE!$B$5:$B$6004,B4422,DATABASE!$X$5:$X$6004,1),0)</f>
        <v/>
      </c>
      <c r="W4422" s="57">
        <f>IFERROR(COUNTIFS(DATABASE!$B$5:$B$6004,B4422,DATABASE!$X$5:$X$6004,1),0)</f>
        <v/>
      </c>
      <c r="X4422" s="58">
        <f>--AND(ISNUMBER(B4422),C4422&lt;&gt;"",L4422&lt;&gt;"",M4422&lt;&gt;"")</f>
        <v/>
      </c>
    </row>
    <row r="4423" ht="15" customHeight="1" s="111">
      <c r="A4423" s="42" t="inlineStr">
        <is>
          <t>SEP</t>
        </is>
      </c>
      <c r="B4423" s="43">
        <f>SEP!A424</f>
        <v/>
      </c>
      <c r="C4423" s="44">
        <f>SEP!B424</f>
        <v/>
      </c>
      <c r="D4423" s="44">
        <f>SEP!C424</f>
        <v/>
      </c>
      <c r="E4423" s="44">
        <f>SEP!D424</f>
        <v/>
      </c>
      <c r="F4423" s="44">
        <f>SEP!E424</f>
        <v/>
      </c>
      <c r="G4423" s="44">
        <f>SEP!F424</f>
        <v/>
      </c>
      <c r="H4423" s="44">
        <f>SEP!G424</f>
        <v/>
      </c>
      <c r="I4423" s="45">
        <f>SEP!H424</f>
        <v/>
      </c>
      <c r="J4423" s="45">
        <f>SEP!I424</f>
        <v/>
      </c>
      <c r="K4423" s="44">
        <f>SEP!J424</f>
        <v/>
      </c>
      <c r="L4423" s="44">
        <f>SEP!K424</f>
        <v/>
      </c>
      <c r="M4423" s="46">
        <f>SEP!L424</f>
        <v/>
      </c>
      <c r="N4423" s="44">
        <f>SEP!M424</f>
        <v/>
      </c>
      <c r="O4423" s="44">
        <f>SEP!N424</f>
        <v/>
      </c>
      <c r="P4423" s="44">
        <f>SEP!O424</f>
        <v/>
      </c>
      <c r="Q4423" s="44">
        <f>SEP!P424</f>
        <v/>
      </c>
      <c r="R4423" s="44">
        <f>SEP!Q424</f>
        <v/>
      </c>
      <c r="S4423" s="46">
        <f>S4422+IF(X4423=0,0,M4423)</f>
        <v/>
      </c>
      <c r="T4423" s="47">
        <f>MAX(T4422,S4423)</f>
        <v/>
      </c>
      <c r="U4423" s="48">
        <f>S4423-T4423</f>
        <v/>
      </c>
      <c r="V4423" s="47">
        <f>IFERROR(SUMIFS(DATABASE!$M$5:$M$6004,DATABASE!$B$5:$B$6004,B4423,DATABASE!$X$5:$X$6004,1),0)</f>
        <v/>
      </c>
      <c r="W4423" s="31">
        <f>IFERROR(COUNTIFS(DATABASE!$B$5:$B$6004,B4423,DATABASE!$X$5:$X$6004,1),0)</f>
        <v/>
      </c>
      <c r="X4423" s="49">
        <f>--AND(ISNUMBER(B4423),C4423&lt;&gt;"",L4423&lt;&gt;"",M4423&lt;&gt;"")</f>
        <v/>
      </c>
    </row>
    <row r="4424" ht="15" customHeight="1" s="111">
      <c r="A4424" s="50" t="inlineStr">
        <is>
          <t>SEP</t>
        </is>
      </c>
      <c r="B4424" s="51">
        <f>SEP!A425</f>
        <v/>
      </c>
      <c r="C4424" s="52">
        <f>SEP!B425</f>
        <v/>
      </c>
      <c r="D4424" s="52">
        <f>SEP!C425</f>
        <v/>
      </c>
      <c r="E4424" s="52">
        <f>SEP!D425</f>
        <v/>
      </c>
      <c r="F4424" s="52">
        <f>SEP!E425</f>
        <v/>
      </c>
      <c r="G4424" s="52">
        <f>SEP!F425</f>
        <v/>
      </c>
      <c r="H4424" s="52">
        <f>SEP!G425</f>
        <v/>
      </c>
      <c r="I4424" s="53">
        <f>SEP!H425</f>
        <v/>
      </c>
      <c r="J4424" s="53">
        <f>SEP!I425</f>
        <v/>
      </c>
      <c r="K4424" s="52">
        <f>SEP!J425</f>
        <v/>
      </c>
      <c r="L4424" s="52">
        <f>SEP!K425</f>
        <v/>
      </c>
      <c r="M4424" s="54">
        <f>SEP!L425</f>
        <v/>
      </c>
      <c r="N4424" s="52">
        <f>SEP!M425</f>
        <v/>
      </c>
      <c r="O4424" s="52">
        <f>SEP!N425</f>
        <v/>
      </c>
      <c r="P4424" s="52">
        <f>SEP!O425</f>
        <v/>
      </c>
      <c r="Q4424" s="52">
        <f>SEP!P425</f>
        <v/>
      </c>
      <c r="R4424" s="52">
        <f>SEP!Q425</f>
        <v/>
      </c>
      <c r="S4424" s="54">
        <f>S4423+IF(X4424=0,0,M4424)</f>
        <v/>
      </c>
      <c r="T4424" s="55">
        <f>MAX(T4423,S4424)</f>
        <v/>
      </c>
      <c r="U4424" s="56">
        <f>S4424-T4424</f>
        <v/>
      </c>
      <c r="V4424" s="55">
        <f>IFERROR(SUMIFS(DATABASE!$M$5:$M$6004,DATABASE!$B$5:$B$6004,B4424,DATABASE!$X$5:$X$6004,1),0)</f>
        <v/>
      </c>
      <c r="W4424" s="57">
        <f>IFERROR(COUNTIFS(DATABASE!$B$5:$B$6004,B4424,DATABASE!$X$5:$X$6004,1),0)</f>
        <v/>
      </c>
      <c r="X4424" s="58">
        <f>--AND(ISNUMBER(B4424),C4424&lt;&gt;"",L4424&lt;&gt;"",M4424&lt;&gt;"")</f>
        <v/>
      </c>
    </row>
    <row r="4425" ht="15" customHeight="1" s="111">
      <c r="A4425" s="42" t="inlineStr">
        <is>
          <t>SEP</t>
        </is>
      </c>
      <c r="B4425" s="43">
        <f>SEP!A426</f>
        <v/>
      </c>
      <c r="C4425" s="44">
        <f>SEP!B426</f>
        <v/>
      </c>
      <c r="D4425" s="44">
        <f>SEP!C426</f>
        <v/>
      </c>
      <c r="E4425" s="44">
        <f>SEP!D426</f>
        <v/>
      </c>
      <c r="F4425" s="44">
        <f>SEP!E426</f>
        <v/>
      </c>
      <c r="G4425" s="44">
        <f>SEP!F426</f>
        <v/>
      </c>
      <c r="H4425" s="44">
        <f>SEP!G426</f>
        <v/>
      </c>
      <c r="I4425" s="45">
        <f>SEP!H426</f>
        <v/>
      </c>
      <c r="J4425" s="45">
        <f>SEP!I426</f>
        <v/>
      </c>
      <c r="K4425" s="44">
        <f>SEP!J426</f>
        <v/>
      </c>
      <c r="L4425" s="44">
        <f>SEP!K426</f>
        <v/>
      </c>
      <c r="M4425" s="46">
        <f>SEP!L426</f>
        <v/>
      </c>
      <c r="N4425" s="44">
        <f>SEP!M426</f>
        <v/>
      </c>
      <c r="O4425" s="44">
        <f>SEP!N426</f>
        <v/>
      </c>
      <c r="P4425" s="44">
        <f>SEP!O426</f>
        <v/>
      </c>
      <c r="Q4425" s="44">
        <f>SEP!P426</f>
        <v/>
      </c>
      <c r="R4425" s="44">
        <f>SEP!Q426</f>
        <v/>
      </c>
      <c r="S4425" s="46">
        <f>S4424+IF(X4425=0,0,M4425)</f>
        <v/>
      </c>
      <c r="T4425" s="47">
        <f>MAX(T4424,S4425)</f>
        <v/>
      </c>
      <c r="U4425" s="48">
        <f>S4425-T4425</f>
        <v/>
      </c>
      <c r="V4425" s="47">
        <f>IFERROR(SUMIFS(DATABASE!$M$5:$M$6004,DATABASE!$B$5:$B$6004,B4425,DATABASE!$X$5:$X$6004,1),0)</f>
        <v/>
      </c>
      <c r="W4425" s="31">
        <f>IFERROR(COUNTIFS(DATABASE!$B$5:$B$6004,B4425,DATABASE!$X$5:$X$6004,1),0)</f>
        <v/>
      </c>
      <c r="X4425" s="49">
        <f>--AND(ISNUMBER(B4425),C4425&lt;&gt;"",L4425&lt;&gt;"",M4425&lt;&gt;"")</f>
        <v/>
      </c>
    </row>
    <row r="4426" ht="15" customHeight="1" s="111">
      <c r="A4426" s="50" t="inlineStr">
        <is>
          <t>SEP</t>
        </is>
      </c>
      <c r="B4426" s="51">
        <f>SEP!A427</f>
        <v/>
      </c>
      <c r="C4426" s="52">
        <f>SEP!B427</f>
        <v/>
      </c>
      <c r="D4426" s="52">
        <f>SEP!C427</f>
        <v/>
      </c>
      <c r="E4426" s="52">
        <f>SEP!D427</f>
        <v/>
      </c>
      <c r="F4426" s="52">
        <f>SEP!E427</f>
        <v/>
      </c>
      <c r="G4426" s="52">
        <f>SEP!F427</f>
        <v/>
      </c>
      <c r="H4426" s="52">
        <f>SEP!G427</f>
        <v/>
      </c>
      <c r="I4426" s="53">
        <f>SEP!H427</f>
        <v/>
      </c>
      <c r="J4426" s="53">
        <f>SEP!I427</f>
        <v/>
      </c>
      <c r="K4426" s="52">
        <f>SEP!J427</f>
        <v/>
      </c>
      <c r="L4426" s="52">
        <f>SEP!K427</f>
        <v/>
      </c>
      <c r="M4426" s="54">
        <f>SEP!L427</f>
        <v/>
      </c>
      <c r="N4426" s="52">
        <f>SEP!M427</f>
        <v/>
      </c>
      <c r="O4426" s="52">
        <f>SEP!N427</f>
        <v/>
      </c>
      <c r="P4426" s="52">
        <f>SEP!O427</f>
        <v/>
      </c>
      <c r="Q4426" s="52">
        <f>SEP!P427</f>
        <v/>
      </c>
      <c r="R4426" s="52">
        <f>SEP!Q427</f>
        <v/>
      </c>
      <c r="S4426" s="54">
        <f>S4425+IF(X4426=0,0,M4426)</f>
        <v/>
      </c>
      <c r="T4426" s="55">
        <f>MAX(T4425,S4426)</f>
        <v/>
      </c>
      <c r="U4426" s="56">
        <f>S4426-T4426</f>
        <v/>
      </c>
      <c r="V4426" s="55">
        <f>IFERROR(SUMIFS(DATABASE!$M$5:$M$6004,DATABASE!$B$5:$B$6004,B4426,DATABASE!$X$5:$X$6004,1),0)</f>
        <v/>
      </c>
      <c r="W4426" s="57">
        <f>IFERROR(COUNTIFS(DATABASE!$B$5:$B$6004,B4426,DATABASE!$X$5:$X$6004,1),0)</f>
        <v/>
      </c>
      <c r="X4426" s="58">
        <f>--AND(ISNUMBER(B4426),C4426&lt;&gt;"",L4426&lt;&gt;"",M4426&lt;&gt;"")</f>
        <v/>
      </c>
    </row>
    <row r="4427" ht="15" customHeight="1" s="111">
      <c r="A4427" s="42" t="inlineStr">
        <is>
          <t>SEP</t>
        </is>
      </c>
      <c r="B4427" s="43">
        <f>SEP!A428</f>
        <v/>
      </c>
      <c r="C4427" s="44">
        <f>SEP!B428</f>
        <v/>
      </c>
      <c r="D4427" s="44">
        <f>SEP!C428</f>
        <v/>
      </c>
      <c r="E4427" s="44">
        <f>SEP!D428</f>
        <v/>
      </c>
      <c r="F4427" s="44">
        <f>SEP!E428</f>
        <v/>
      </c>
      <c r="G4427" s="44">
        <f>SEP!F428</f>
        <v/>
      </c>
      <c r="H4427" s="44">
        <f>SEP!G428</f>
        <v/>
      </c>
      <c r="I4427" s="45">
        <f>SEP!H428</f>
        <v/>
      </c>
      <c r="J4427" s="45">
        <f>SEP!I428</f>
        <v/>
      </c>
      <c r="K4427" s="44">
        <f>SEP!J428</f>
        <v/>
      </c>
      <c r="L4427" s="44">
        <f>SEP!K428</f>
        <v/>
      </c>
      <c r="M4427" s="46">
        <f>SEP!L428</f>
        <v/>
      </c>
      <c r="N4427" s="44">
        <f>SEP!M428</f>
        <v/>
      </c>
      <c r="O4427" s="44">
        <f>SEP!N428</f>
        <v/>
      </c>
      <c r="P4427" s="44">
        <f>SEP!O428</f>
        <v/>
      </c>
      <c r="Q4427" s="44">
        <f>SEP!P428</f>
        <v/>
      </c>
      <c r="R4427" s="44">
        <f>SEP!Q428</f>
        <v/>
      </c>
      <c r="S4427" s="46">
        <f>S4426+IF(X4427=0,0,M4427)</f>
        <v/>
      </c>
      <c r="T4427" s="47">
        <f>MAX(T4426,S4427)</f>
        <v/>
      </c>
      <c r="U4427" s="48">
        <f>S4427-T4427</f>
        <v/>
      </c>
      <c r="V4427" s="47">
        <f>IFERROR(SUMIFS(DATABASE!$M$5:$M$6004,DATABASE!$B$5:$B$6004,B4427,DATABASE!$X$5:$X$6004,1),0)</f>
        <v/>
      </c>
      <c r="W4427" s="31">
        <f>IFERROR(COUNTIFS(DATABASE!$B$5:$B$6004,B4427,DATABASE!$X$5:$X$6004,1),0)</f>
        <v/>
      </c>
      <c r="X4427" s="49">
        <f>--AND(ISNUMBER(B4427),C4427&lt;&gt;"",L4427&lt;&gt;"",M4427&lt;&gt;"")</f>
        <v/>
      </c>
    </row>
    <row r="4428" ht="15" customHeight="1" s="111">
      <c r="A4428" s="50" t="inlineStr">
        <is>
          <t>SEP</t>
        </is>
      </c>
      <c r="B4428" s="51">
        <f>SEP!A429</f>
        <v/>
      </c>
      <c r="C4428" s="52">
        <f>SEP!B429</f>
        <v/>
      </c>
      <c r="D4428" s="52">
        <f>SEP!C429</f>
        <v/>
      </c>
      <c r="E4428" s="52">
        <f>SEP!D429</f>
        <v/>
      </c>
      <c r="F4428" s="52">
        <f>SEP!E429</f>
        <v/>
      </c>
      <c r="G4428" s="52">
        <f>SEP!F429</f>
        <v/>
      </c>
      <c r="H4428" s="52">
        <f>SEP!G429</f>
        <v/>
      </c>
      <c r="I4428" s="53">
        <f>SEP!H429</f>
        <v/>
      </c>
      <c r="J4428" s="53">
        <f>SEP!I429</f>
        <v/>
      </c>
      <c r="K4428" s="52">
        <f>SEP!J429</f>
        <v/>
      </c>
      <c r="L4428" s="52">
        <f>SEP!K429</f>
        <v/>
      </c>
      <c r="M4428" s="54">
        <f>SEP!L429</f>
        <v/>
      </c>
      <c r="N4428" s="52">
        <f>SEP!M429</f>
        <v/>
      </c>
      <c r="O4428" s="52">
        <f>SEP!N429</f>
        <v/>
      </c>
      <c r="P4428" s="52">
        <f>SEP!O429</f>
        <v/>
      </c>
      <c r="Q4428" s="52">
        <f>SEP!P429</f>
        <v/>
      </c>
      <c r="R4428" s="52">
        <f>SEP!Q429</f>
        <v/>
      </c>
      <c r="S4428" s="54">
        <f>S4427+IF(X4428=0,0,M4428)</f>
        <v/>
      </c>
      <c r="T4428" s="55">
        <f>MAX(T4427,S4428)</f>
        <v/>
      </c>
      <c r="U4428" s="56">
        <f>S4428-T4428</f>
        <v/>
      </c>
      <c r="V4428" s="55">
        <f>IFERROR(SUMIFS(DATABASE!$M$5:$M$6004,DATABASE!$B$5:$B$6004,B4428,DATABASE!$X$5:$X$6004,1),0)</f>
        <v/>
      </c>
      <c r="W4428" s="57">
        <f>IFERROR(COUNTIFS(DATABASE!$B$5:$B$6004,B4428,DATABASE!$X$5:$X$6004,1),0)</f>
        <v/>
      </c>
      <c r="X4428" s="58">
        <f>--AND(ISNUMBER(B4428),C4428&lt;&gt;"",L4428&lt;&gt;"",M4428&lt;&gt;"")</f>
        <v/>
      </c>
    </row>
    <row r="4429" ht="15" customHeight="1" s="111">
      <c r="A4429" s="42" t="inlineStr">
        <is>
          <t>SEP</t>
        </is>
      </c>
      <c r="B4429" s="43">
        <f>SEP!A430</f>
        <v/>
      </c>
      <c r="C4429" s="44">
        <f>SEP!B430</f>
        <v/>
      </c>
      <c r="D4429" s="44">
        <f>SEP!C430</f>
        <v/>
      </c>
      <c r="E4429" s="44">
        <f>SEP!D430</f>
        <v/>
      </c>
      <c r="F4429" s="44">
        <f>SEP!E430</f>
        <v/>
      </c>
      <c r="G4429" s="44">
        <f>SEP!F430</f>
        <v/>
      </c>
      <c r="H4429" s="44">
        <f>SEP!G430</f>
        <v/>
      </c>
      <c r="I4429" s="45">
        <f>SEP!H430</f>
        <v/>
      </c>
      <c r="J4429" s="45">
        <f>SEP!I430</f>
        <v/>
      </c>
      <c r="K4429" s="44">
        <f>SEP!J430</f>
        <v/>
      </c>
      <c r="L4429" s="44">
        <f>SEP!K430</f>
        <v/>
      </c>
      <c r="M4429" s="46">
        <f>SEP!L430</f>
        <v/>
      </c>
      <c r="N4429" s="44">
        <f>SEP!M430</f>
        <v/>
      </c>
      <c r="O4429" s="44">
        <f>SEP!N430</f>
        <v/>
      </c>
      <c r="P4429" s="44">
        <f>SEP!O430</f>
        <v/>
      </c>
      <c r="Q4429" s="44">
        <f>SEP!P430</f>
        <v/>
      </c>
      <c r="R4429" s="44">
        <f>SEP!Q430</f>
        <v/>
      </c>
      <c r="S4429" s="46">
        <f>S4428+IF(X4429=0,0,M4429)</f>
        <v/>
      </c>
      <c r="T4429" s="47">
        <f>MAX(T4428,S4429)</f>
        <v/>
      </c>
      <c r="U4429" s="48">
        <f>S4429-T4429</f>
        <v/>
      </c>
      <c r="V4429" s="47">
        <f>IFERROR(SUMIFS(DATABASE!$M$5:$M$6004,DATABASE!$B$5:$B$6004,B4429,DATABASE!$X$5:$X$6004,1),0)</f>
        <v/>
      </c>
      <c r="W4429" s="31">
        <f>IFERROR(COUNTIFS(DATABASE!$B$5:$B$6004,B4429,DATABASE!$X$5:$X$6004,1),0)</f>
        <v/>
      </c>
      <c r="X4429" s="49">
        <f>--AND(ISNUMBER(B4429),C4429&lt;&gt;"",L4429&lt;&gt;"",M4429&lt;&gt;"")</f>
        <v/>
      </c>
    </row>
    <row r="4430" ht="15" customHeight="1" s="111">
      <c r="A4430" s="50" t="inlineStr">
        <is>
          <t>SEP</t>
        </is>
      </c>
      <c r="B4430" s="51">
        <f>SEP!A431</f>
        <v/>
      </c>
      <c r="C4430" s="52">
        <f>SEP!B431</f>
        <v/>
      </c>
      <c r="D4430" s="52">
        <f>SEP!C431</f>
        <v/>
      </c>
      <c r="E4430" s="52">
        <f>SEP!D431</f>
        <v/>
      </c>
      <c r="F4430" s="52">
        <f>SEP!E431</f>
        <v/>
      </c>
      <c r="G4430" s="52">
        <f>SEP!F431</f>
        <v/>
      </c>
      <c r="H4430" s="52">
        <f>SEP!G431</f>
        <v/>
      </c>
      <c r="I4430" s="53">
        <f>SEP!H431</f>
        <v/>
      </c>
      <c r="J4430" s="53">
        <f>SEP!I431</f>
        <v/>
      </c>
      <c r="K4430" s="52">
        <f>SEP!J431</f>
        <v/>
      </c>
      <c r="L4430" s="52">
        <f>SEP!K431</f>
        <v/>
      </c>
      <c r="M4430" s="54">
        <f>SEP!L431</f>
        <v/>
      </c>
      <c r="N4430" s="52">
        <f>SEP!M431</f>
        <v/>
      </c>
      <c r="O4430" s="52">
        <f>SEP!N431</f>
        <v/>
      </c>
      <c r="P4430" s="52">
        <f>SEP!O431</f>
        <v/>
      </c>
      <c r="Q4430" s="52">
        <f>SEP!P431</f>
        <v/>
      </c>
      <c r="R4430" s="52">
        <f>SEP!Q431</f>
        <v/>
      </c>
      <c r="S4430" s="54">
        <f>S4429+IF(X4430=0,0,M4430)</f>
        <v/>
      </c>
      <c r="T4430" s="55">
        <f>MAX(T4429,S4430)</f>
        <v/>
      </c>
      <c r="U4430" s="56">
        <f>S4430-T4430</f>
        <v/>
      </c>
      <c r="V4430" s="55">
        <f>IFERROR(SUMIFS(DATABASE!$M$5:$M$6004,DATABASE!$B$5:$B$6004,B4430,DATABASE!$X$5:$X$6004,1),0)</f>
        <v/>
      </c>
      <c r="W4430" s="57">
        <f>IFERROR(COUNTIFS(DATABASE!$B$5:$B$6004,B4430,DATABASE!$X$5:$X$6004,1),0)</f>
        <v/>
      </c>
      <c r="X4430" s="58">
        <f>--AND(ISNUMBER(B4430),C4430&lt;&gt;"",L4430&lt;&gt;"",M4430&lt;&gt;"")</f>
        <v/>
      </c>
    </row>
    <row r="4431" ht="15" customHeight="1" s="111">
      <c r="A4431" s="42" t="inlineStr">
        <is>
          <t>SEP</t>
        </is>
      </c>
      <c r="B4431" s="43">
        <f>SEP!A432</f>
        <v/>
      </c>
      <c r="C4431" s="44">
        <f>SEP!B432</f>
        <v/>
      </c>
      <c r="D4431" s="44">
        <f>SEP!C432</f>
        <v/>
      </c>
      <c r="E4431" s="44">
        <f>SEP!D432</f>
        <v/>
      </c>
      <c r="F4431" s="44">
        <f>SEP!E432</f>
        <v/>
      </c>
      <c r="G4431" s="44">
        <f>SEP!F432</f>
        <v/>
      </c>
      <c r="H4431" s="44">
        <f>SEP!G432</f>
        <v/>
      </c>
      <c r="I4431" s="45">
        <f>SEP!H432</f>
        <v/>
      </c>
      <c r="J4431" s="45">
        <f>SEP!I432</f>
        <v/>
      </c>
      <c r="K4431" s="44">
        <f>SEP!J432</f>
        <v/>
      </c>
      <c r="L4431" s="44">
        <f>SEP!K432</f>
        <v/>
      </c>
      <c r="M4431" s="46">
        <f>SEP!L432</f>
        <v/>
      </c>
      <c r="N4431" s="44">
        <f>SEP!M432</f>
        <v/>
      </c>
      <c r="O4431" s="44">
        <f>SEP!N432</f>
        <v/>
      </c>
      <c r="P4431" s="44">
        <f>SEP!O432</f>
        <v/>
      </c>
      <c r="Q4431" s="44">
        <f>SEP!P432</f>
        <v/>
      </c>
      <c r="R4431" s="44">
        <f>SEP!Q432</f>
        <v/>
      </c>
      <c r="S4431" s="46">
        <f>S4430+IF(X4431=0,0,M4431)</f>
        <v/>
      </c>
      <c r="T4431" s="47">
        <f>MAX(T4430,S4431)</f>
        <v/>
      </c>
      <c r="U4431" s="48">
        <f>S4431-T4431</f>
        <v/>
      </c>
      <c r="V4431" s="47">
        <f>IFERROR(SUMIFS(DATABASE!$M$5:$M$6004,DATABASE!$B$5:$B$6004,B4431,DATABASE!$X$5:$X$6004,1),0)</f>
        <v/>
      </c>
      <c r="W4431" s="31">
        <f>IFERROR(COUNTIFS(DATABASE!$B$5:$B$6004,B4431,DATABASE!$X$5:$X$6004,1),0)</f>
        <v/>
      </c>
      <c r="X4431" s="49">
        <f>--AND(ISNUMBER(B4431),C4431&lt;&gt;"",L4431&lt;&gt;"",M4431&lt;&gt;"")</f>
        <v/>
      </c>
    </row>
    <row r="4432" ht="15" customHeight="1" s="111">
      <c r="A4432" s="50" t="inlineStr">
        <is>
          <t>SEP</t>
        </is>
      </c>
      <c r="B4432" s="51">
        <f>SEP!A433</f>
        <v/>
      </c>
      <c r="C4432" s="52">
        <f>SEP!B433</f>
        <v/>
      </c>
      <c r="D4432" s="52">
        <f>SEP!C433</f>
        <v/>
      </c>
      <c r="E4432" s="52">
        <f>SEP!D433</f>
        <v/>
      </c>
      <c r="F4432" s="52">
        <f>SEP!E433</f>
        <v/>
      </c>
      <c r="G4432" s="52">
        <f>SEP!F433</f>
        <v/>
      </c>
      <c r="H4432" s="52">
        <f>SEP!G433</f>
        <v/>
      </c>
      <c r="I4432" s="53">
        <f>SEP!H433</f>
        <v/>
      </c>
      <c r="J4432" s="53">
        <f>SEP!I433</f>
        <v/>
      </c>
      <c r="K4432" s="52">
        <f>SEP!J433</f>
        <v/>
      </c>
      <c r="L4432" s="52">
        <f>SEP!K433</f>
        <v/>
      </c>
      <c r="M4432" s="54">
        <f>SEP!L433</f>
        <v/>
      </c>
      <c r="N4432" s="52">
        <f>SEP!M433</f>
        <v/>
      </c>
      <c r="O4432" s="52">
        <f>SEP!N433</f>
        <v/>
      </c>
      <c r="P4432" s="52">
        <f>SEP!O433</f>
        <v/>
      </c>
      <c r="Q4432" s="52">
        <f>SEP!P433</f>
        <v/>
      </c>
      <c r="R4432" s="52">
        <f>SEP!Q433</f>
        <v/>
      </c>
      <c r="S4432" s="54">
        <f>S4431+IF(X4432=0,0,M4432)</f>
        <v/>
      </c>
      <c r="T4432" s="55">
        <f>MAX(T4431,S4432)</f>
        <v/>
      </c>
      <c r="U4432" s="56">
        <f>S4432-T4432</f>
        <v/>
      </c>
      <c r="V4432" s="55">
        <f>IFERROR(SUMIFS(DATABASE!$M$5:$M$6004,DATABASE!$B$5:$B$6004,B4432,DATABASE!$X$5:$X$6004,1),0)</f>
        <v/>
      </c>
      <c r="W4432" s="57">
        <f>IFERROR(COUNTIFS(DATABASE!$B$5:$B$6004,B4432,DATABASE!$X$5:$X$6004,1),0)</f>
        <v/>
      </c>
      <c r="X4432" s="58">
        <f>--AND(ISNUMBER(B4432),C4432&lt;&gt;"",L4432&lt;&gt;"",M4432&lt;&gt;"")</f>
        <v/>
      </c>
    </row>
    <row r="4433" ht="15" customHeight="1" s="111">
      <c r="A4433" s="42" t="inlineStr">
        <is>
          <t>SEP</t>
        </is>
      </c>
      <c r="B4433" s="43">
        <f>SEP!A434</f>
        <v/>
      </c>
      <c r="C4433" s="44">
        <f>SEP!B434</f>
        <v/>
      </c>
      <c r="D4433" s="44">
        <f>SEP!C434</f>
        <v/>
      </c>
      <c r="E4433" s="44">
        <f>SEP!D434</f>
        <v/>
      </c>
      <c r="F4433" s="44">
        <f>SEP!E434</f>
        <v/>
      </c>
      <c r="G4433" s="44">
        <f>SEP!F434</f>
        <v/>
      </c>
      <c r="H4433" s="44">
        <f>SEP!G434</f>
        <v/>
      </c>
      <c r="I4433" s="45">
        <f>SEP!H434</f>
        <v/>
      </c>
      <c r="J4433" s="45">
        <f>SEP!I434</f>
        <v/>
      </c>
      <c r="K4433" s="44">
        <f>SEP!J434</f>
        <v/>
      </c>
      <c r="L4433" s="44">
        <f>SEP!K434</f>
        <v/>
      </c>
      <c r="M4433" s="46">
        <f>SEP!L434</f>
        <v/>
      </c>
      <c r="N4433" s="44">
        <f>SEP!M434</f>
        <v/>
      </c>
      <c r="O4433" s="44">
        <f>SEP!N434</f>
        <v/>
      </c>
      <c r="P4433" s="44">
        <f>SEP!O434</f>
        <v/>
      </c>
      <c r="Q4433" s="44">
        <f>SEP!P434</f>
        <v/>
      </c>
      <c r="R4433" s="44">
        <f>SEP!Q434</f>
        <v/>
      </c>
      <c r="S4433" s="46">
        <f>S4432+IF(X4433=0,0,M4433)</f>
        <v/>
      </c>
      <c r="T4433" s="47">
        <f>MAX(T4432,S4433)</f>
        <v/>
      </c>
      <c r="U4433" s="48">
        <f>S4433-T4433</f>
        <v/>
      </c>
      <c r="V4433" s="47">
        <f>IFERROR(SUMIFS(DATABASE!$M$5:$M$6004,DATABASE!$B$5:$B$6004,B4433,DATABASE!$X$5:$X$6004,1),0)</f>
        <v/>
      </c>
      <c r="W4433" s="31">
        <f>IFERROR(COUNTIFS(DATABASE!$B$5:$B$6004,B4433,DATABASE!$X$5:$X$6004,1),0)</f>
        <v/>
      </c>
      <c r="X4433" s="49">
        <f>--AND(ISNUMBER(B4433),C4433&lt;&gt;"",L4433&lt;&gt;"",M4433&lt;&gt;"")</f>
        <v/>
      </c>
    </row>
    <row r="4434" ht="15" customHeight="1" s="111">
      <c r="A4434" s="50" t="inlineStr">
        <is>
          <t>SEP</t>
        </is>
      </c>
      <c r="B4434" s="51">
        <f>SEP!A435</f>
        <v/>
      </c>
      <c r="C4434" s="52">
        <f>SEP!B435</f>
        <v/>
      </c>
      <c r="D4434" s="52">
        <f>SEP!C435</f>
        <v/>
      </c>
      <c r="E4434" s="52">
        <f>SEP!D435</f>
        <v/>
      </c>
      <c r="F4434" s="52">
        <f>SEP!E435</f>
        <v/>
      </c>
      <c r="G4434" s="52">
        <f>SEP!F435</f>
        <v/>
      </c>
      <c r="H4434" s="52">
        <f>SEP!G435</f>
        <v/>
      </c>
      <c r="I4434" s="53">
        <f>SEP!H435</f>
        <v/>
      </c>
      <c r="J4434" s="53">
        <f>SEP!I435</f>
        <v/>
      </c>
      <c r="K4434" s="52">
        <f>SEP!J435</f>
        <v/>
      </c>
      <c r="L4434" s="52">
        <f>SEP!K435</f>
        <v/>
      </c>
      <c r="M4434" s="54">
        <f>SEP!L435</f>
        <v/>
      </c>
      <c r="N4434" s="52">
        <f>SEP!M435</f>
        <v/>
      </c>
      <c r="O4434" s="52">
        <f>SEP!N435</f>
        <v/>
      </c>
      <c r="P4434" s="52">
        <f>SEP!O435</f>
        <v/>
      </c>
      <c r="Q4434" s="52">
        <f>SEP!P435</f>
        <v/>
      </c>
      <c r="R4434" s="52">
        <f>SEP!Q435</f>
        <v/>
      </c>
      <c r="S4434" s="54">
        <f>S4433+IF(X4434=0,0,M4434)</f>
        <v/>
      </c>
      <c r="T4434" s="55">
        <f>MAX(T4433,S4434)</f>
        <v/>
      </c>
      <c r="U4434" s="56">
        <f>S4434-T4434</f>
        <v/>
      </c>
      <c r="V4434" s="55">
        <f>IFERROR(SUMIFS(DATABASE!$M$5:$M$6004,DATABASE!$B$5:$B$6004,B4434,DATABASE!$X$5:$X$6004,1),0)</f>
        <v/>
      </c>
      <c r="W4434" s="57">
        <f>IFERROR(COUNTIFS(DATABASE!$B$5:$B$6004,B4434,DATABASE!$X$5:$X$6004,1),0)</f>
        <v/>
      </c>
      <c r="X4434" s="58">
        <f>--AND(ISNUMBER(B4434),C4434&lt;&gt;"",L4434&lt;&gt;"",M4434&lt;&gt;"")</f>
        <v/>
      </c>
    </row>
    <row r="4435" ht="15" customHeight="1" s="111">
      <c r="A4435" s="42" t="inlineStr">
        <is>
          <t>SEP</t>
        </is>
      </c>
      <c r="B4435" s="43">
        <f>SEP!A436</f>
        <v/>
      </c>
      <c r="C4435" s="44">
        <f>SEP!B436</f>
        <v/>
      </c>
      <c r="D4435" s="44">
        <f>SEP!C436</f>
        <v/>
      </c>
      <c r="E4435" s="44">
        <f>SEP!D436</f>
        <v/>
      </c>
      <c r="F4435" s="44">
        <f>SEP!E436</f>
        <v/>
      </c>
      <c r="G4435" s="44">
        <f>SEP!F436</f>
        <v/>
      </c>
      <c r="H4435" s="44">
        <f>SEP!G436</f>
        <v/>
      </c>
      <c r="I4435" s="45">
        <f>SEP!H436</f>
        <v/>
      </c>
      <c r="J4435" s="45">
        <f>SEP!I436</f>
        <v/>
      </c>
      <c r="K4435" s="44">
        <f>SEP!J436</f>
        <v/>
      </c>
      <c r="L4435" s="44">
        <f>SEP!K436</f>
        <v/>
      </c>
      <c r="M4435" s="46">
        <f>SEP!L436</f>
        <v/>
      </c>
      <c r="N4435" s="44">
        <f>SEP!M436</f>
        <v/>
      </c>
      <c r="O4435" s="44">
        <f>SEP!N436</f>
        <v/>
      </c>
      <c r="P4435" s="44">
        <f>SEP!O436</f>
        <v/>
      </c>
      <c r="Q4435" s="44">
        <f>SEP!P436</f>
        <v/>
      </c>
      <c r="R4435" s="44">
        <f>SEP!Q436</f>
        <v/>
      </c>
      <c r="S4435" s="46">
        <f>S4434+IF(X4435=0,0,M4435)</f>
        <v/>
      </c>
      <c r="T4435" s="47">
        <f>MAX(T4434,S4435)</f>
        <v/>
      </c>
      <c r="U4435" s="48">
        <f>S4435-T4435</f>
        <v/>
      </c>
      <c r="V4435" s="47">
        <f>IFERROR(SUMIFS(DATABASE!$M$5:$M$6004,DATABASE!$B$5:$B$6004,B4435,DATABASE!$X$5:$X$6004,1),0)</f>
        <v/>
      </c>
      <c r="W4435" s="31">
        <f>IFERROR(COUNTIFS(DATABASE!$B$5:$B$6004,B4435,DATABASE!$X$5:$X$6004,1),0)</f>
        <v/>
      </c>
      <c r="X4435" s="49">
        <f>--AND(ISNUMBER(B4435),C4435&lt;&gt;"",L4435&lt;&gt;"",M4435&lt;&gt;"")</f>
        <v/>
      </c>
    </row>
    <row r="4436" ht="15" customHeight="1" s="111">
      <c r="A4436" s="50" t="inlineStr">
        <is>
          <t>SEP</t>
        </is>
      </c>
      <c r="B4436" s="51">
        <f>SEP!A437</f>
        <v/>
      </c>
      <c r="C4436" s="52">
        <f>SEP!B437</f>
        <v/>
      </c>
      <c r="D4436" s="52">
        <f>SEP!C437</f>
        <v/>
      </c>
      <c r="E4436" s="52">
        <f>SEP!D437</f>
        <v/>
      </c>
      <c r="F4436" s="52">
        <f>SEP!E437</f>
        <v/>
      </c>
      <c r="G4436" s="52">
        <f>SEP!F437</f>
        <v/>
      </c>
      <c r="H4436" s="52">
        <f>SEP!G437</f>
        <v/>
      </c>
      <c r="I4436" s="53">
        <f>SEP!H437</f>
        <v/>
      </c>
      <c r="J4436" s="53">
        <f>SEP!I437</f>
        <v/>
      </c>
      <c r="K4436" s="52">
        <f>SEP!J437</f>
        <v/>
      </c>
      <c r="L4436" s="52">
        <f>SEP!K437</f>
        <v/>
      </c>
      <c r="M4436" s="54">
        <f>SEP!L437</f>
        <v/>
      </c>
      <c r="N4436" s="52">
        <f>SEP!M437</f>
        <v/>
      </c>
      <c r="O4436" s="52">
        <f>SEP!N437</f>
        <v/>
      </c>
      <c r="P4436" s="52">
        <f>SEP!O437</f>
        <v/>
      </c>
      <c r="Q4436" s="52">
        <f>SEP!P437</f>
        <v/>
      </c>
      <c r="R4436" s="52">
        <f>SEP!Q437</f>
        <v/>
      </c>
      <c r="S4436" s="54">
        <f>S4435+IF(X4436=0,0,M4436)</f>
        <v/>
      </c>
      <c r="T4436" s="55">
        <f>MAX(T4435,S4436)</f>
        <v/>
      </c>
      <c r="U4436" s="56">
        <f>S4436-T4436</f>
        <v/>
      </c>
      <c r="V4436" s="55">
        <f>IFERROR(SUMIFS(DATABASE!$M$5:$M$6004,DATABASE!$B$5:$B$6004,B4436,DATABASE!$X$5:$X$6004,1),0)</f>
        <v/>
      </c>
      <c r="W4436" s="57">
        <f>IFERROR(COUNTIFS(DATABASE!$B$5:$B$6004,B4436,DATABASE!$X$5:$X$6004,1),0)</f>
        <v/>
      </c>
      <c r="X4436" s="58">
        <f>--AND(ISNUMBER(B4436),C4436&lt;&gt;"",L4436&lt;&gt;"",M4436&lt;&gt;"")</f>
        <v/>
      </c>
    </row>
    <row r="4437" ht="15" customHeight="1" s="111">
      <c r="A4437" s="42" t="inlineStr">
        <is>
          <t>SEP</t>
        </is>
      </c>
      <c r="B4437" s="43">
        <f>SEP!A438</f>
        <v/>
      </c>
      <c r="C4437" s="44">
        <f>SEP!B438</f>
        <v/>
      </c>
      <c r="D4437" s="44">
        <f>SEP!C438</f>
        <v/>
      </c>
      <c r="E4437" s="44">
        <f>SEP!D438</f>
        <v/>
      </c>
      <c r="F4437" s="44">
        <f>SEP!E438</f>
        <v/>
      </c>
      <c r="G4437" s="44">
        <f>SEP!F438</f>
        <v/>
      </c>
      <c r="H4437" s="44">
        <f>SEP!G438</f>
        <v/>
      </c>
      <c r="I4437" s="45">
        <f>SEP!H438</f>
        <v/>
      </c>
      <c r="J4437" s="45">
        <f>SEP!I438</f>
        <v/>
      </c>
      <c r="K4437" s="44">
        <f>SEP!J438</f>
        <v/>
      </c>
      <c r="L4437" s="44">
        <f>SEP!K438</f>
        <v/>
      </c>
      <c r="M4437" s="46">
        <f>SEP!L438</f>
        <v/>
      </c>
      <c r="N4437" s="44">
        <f>SEP!M438</f>
        <v/>
      </c>
      <c r="O4437" s="44">
        <f>SEP!N438</f>
        <v/>
      </c>
      <c r="P4437" s="44">
        <f>SEP!O438</f>
        <v/>
      </c>
      <c r="Q4437" s="44">
        <f>SEP!P438</f>
        <v/>
      </c>
      <c r="R4437" s="44">
        <f>SEP!Q438</f>
        <v/>
      </c>
      <c r="S4437" s="46">
        <f>S4436+IF(X4437=0,0,M4437)</f>
        <v/>
      </c>
      <c r="T4437" s="47">
        <f>MAX(T4436,S4437)</f>
        <v/>
      </c>
      <c r="U4437" s="48">
        <f>S4437-T4437</f>
        <v/>
      </c>
      <c r="V4437" s="47">
        <f>IFERROR(SUMIFS(DATABASE!$M$5:$M$6004,DATABASE!$B$5:$B$6004,B4437,DATABASE!$X$5:$X$6004,1),0)</f>
        <v/>
      </c>
      <c r="W4437" s="31">
        <f>IFERROR(COUNTIFS(DATABASE!$B$5:$B$6004,B4437,DATABASE!$X$5:$X$6004,1),0)</f>
        <v/>
      </c>
      <c r="X4437" s="49">
        <f>--AND(ISNUMBER(B4437),C4437&lt;&gt;"",L4437&lt;&gt;"",M4437&lt;&gt;"")</f>
        <v/>
      </c>
    </row>
    <row r="4438" ht="15" customHeight="1" s="111">
      <c r="A4438" s="50" t="inlineStr">
        <is>
          <t>SEP</t>
        </is>
      </c>
      <c r="B4438" s="51">
        <f>SEP!A439</f>
        <v/>
      </c>
      <c r="C4438" s="52">
        <f>SEP!B439</f>
        <v/>
      </c>
      <c r="D4438" s="52">
        <f>SEP!C439</f>
        <v/>
      </c>
      <c r="E4438" s="52">
        <f>SEP!D439</f>
        <v/>
      </c>
      <c r="F4438" s="52">
        <f>SEP!E439</f>
        <v/>
      </c>
      <c r="G4438" s="52">
        <f>SEP!F439</f>
        <v/>
      </c>
      <c r="H4438" s="52">
        <f>SEP!G439</f>
        <v/>
      </c>
      <c r="I4438" s="53">
        <f>SEP!H439</f>
        <v/>
      </c>
      <c r="J4438" s="53">
        <f>SEP!I439</f>
        <v/>
      </c>
      <c r="K4438" s="52">
        <f>SEP!J439</f>
        <v/>
      </c>
      <c r="L4438" s="52">
        <f>SEP!K439</f>
        <v/>
      </c>
      <c r="M4438" s="54">
        <f>SEP!L439</f>
        <v/>
      </c>
      <c r="N4438" s="52">
        <f>SEP!M439</f>
        <v/>
      </c>
      <c r="O4438" s="52">
        <f>SEP!N439</f>
        <v/>
      </c>
      <c r="P4438" s="52">
        <f>SEP!O439</f>
        <v/>
      </c>
      <c r="Q4438" s="52">
        <f>SEP!P439</f>
        <v/>
      </c>
      <c r="R4438" s="52">
        <f>SEP!Q439</f>
        <v/>
      </c>
      <c r="S4438" s="54">
        <f>S4437+IF(X4438=0,0,M4438)</f>
        <v/>
      </c>
      <c r="T4438" s="55">
        <f>MAX(T4437,S4438)</f>
        <v/>
      </c>
      <c r="U4438" s="56">
        <f>S4438-T4438</f>
        <v/>
      </c>
      <c r="V4438" s="55">
        <f>IFERROR(SUMIFS(DATABASE!$M$5:$M$6004,DATABASE!$B$5:$B$6004,B4438,DATABASE!$X$5:$X$6004,1),0)</f>
        <v/>
      </c>
      <c r="W4438" s="57">
        <f>IFERROR(COUNTIFS(DATABASE!$B$5:$B$6004,B4438,DATABASE!$X$5:$X$6004,1),0)</f>
        <v/>
      </c>
      <c r="X4438" s="58">
        <f>--AND(ISNUMBER(B4438),C4438&lt;&gt;"",L4438&lt;&gt;"",M4438&lt;&gt;"")</f>
        <v/>
      </c>
    </row>
    <row r="4439" ht="15" customHeight="1" s="111">
      <c r="A4439" s="42" t="inlineStr">
        <is>
          <t>SEP</t>
        </is>
      </c>
      <c r="B4439" s="43">
        <f>SEP!A440</f>
        <v/>
      </c>
      <c r="C4439" s="44">
        <f>SEP!B440</f>
        <v/>
      </c>
      <c r="D4439" s="44">
        <f>SEP!C440</f>
        <v/>
      </c>
      <c r="E4439" s="44">
        <f>SEP!D440</f>
        <v/>
      </c>
      <c r="F4439" s="44">
        <f>SEP!E440</f>
        <v/>
      </c>
      <c r="G4439" s="44">
        <f>SEP!F440</f>
        <v/>
      </c>
      <c r="H4439" s="44">
        <f>SEP!G440</f>
        <v/>
      </c>
      <c r="I4439" s="45">
        <f>SEP!H440</f>
        <v/>
      </c>
      <c r="J4439" s="45">
        <f>SEP!I440</f>
        <v/>
      </c>
      <c r="K4439" s="44">
        <f>SEP!J440</f>
        <v/>
      </c>
      <c r="L4439" s="44">
        <f>SEP!K440</f>
        <v/>
      </c>
      <c r="M4439" s="46">
        <f>SEP!L440</f>
        <v/>
      </c>
      <c r="N4439" s="44">
        <f>SEP!M440</f>
        <v/>
      </c>
      <c r="O4439" s="44">
        <f>SEP!N440</f>
        <v/>
      </c>
      <c r="P4439" s="44">
        <f>SEP!O440</f>
        <v/>
      </c>
      <c r="Q4439" s="44">
        <f>SEP!P440</f>
        <v/>
      </c>
      <c r="R4439" s="44">
        <f>SEP!Q440</f>
        <v/>
      </c>
      <c r="S4439" s="46">
        <f>S4438+IF(X4439=0,0,M4439)</f>
        <v/>
      </c>
      <c r="T4439" s="47">
        <f>MAX(T4438,S4439)</f>
        <v/>
      </c>
      <c r="U4439" s="48">
        <f>S4439-T4439</f>
        <v/>
      </c>
      <c r="V4439" s="47">
        <f>IFERROR(SUMIFS(DATABASE!$M$5:$M$6004,DATABASE!$B$5:$B$6004,B4439,DATABASE!$X$5:$X$6004,1),0)</f>
        <v/>
      </c>
      <c r="W4439" s="31">
        <f>IFERROR(COUNTIFS(DATABASE!$B$5:$B$6004,B4439,DATABASE!$X$5:$X$6004,1),0)</f>
        <v/>
      </c>
      <c r="X4439" s="49">
        <f>--AND(ISNUMBER(B4439),C4439&lt;&gt;"",L4439&lt;&gt;"",M4439&lt;&gt;"")</f>
        <v/>
      </c>
    </row>
    <row r="4440" ht="15" customHeight="1" s="111">
      <c r="A4440" s="50" t="inlineStr">
        <is>
          <t>SEP</t>
        </is>
      </c>
      <c r="B4440" s="51">
        <f>SEP!A441</f>
        <v/>
      </c>
      <c r="C4440" s="52">
        <f>SEP!B441</f>
        <v/>
      </c>
      <c r="D4440" s="52">
        <f>SEP!C441</f>
        <v/>
      </c>
      <c r="E4440" s="52">
        <f>SEP!D441</f>
        <v/>
      </c>
      <c r="F4440" s="52">
        <f>SEP!E441</f>
        <v/>
      </c>
      <c r="G4440" s="52">
        <f>SEP!F441</f>
        <v/>
      </c>
      <c r="H4440" s="52">
        <f>SEP!G441</f>
        <v/>
      </c>
      <c r="I4440" s="53">
        <f>SEP!H441</f>
        <v/>
      </c>
      <c r="J4440" s="53">
        <f>SEP!I441</f>
        <v/>
      </c>
      <c r="K4440" s="52">
        <f>SEP!J441</f>
        <v/>
      </c>
      <c r="L4440" s="52">
        <f>SEP!K441</f>
        <v/>
      </c>
      <c r="M4440" s="54">
        <f>SEP!L441</f>
        <v/>
      </c>
      <c r="N4440" s="52">
        <f>SEP!M441</f>
        <v/>
      </c>
      <c r="O4440" s="52">
        <f>SEP!N441</f>
        <v/>
      </c>
      <c r="P4440" s="52">
        <f>SEP!O441</f>
        <v/>
      </c>
      <c r="Q4440" s="52">
        <f>SEP!P441</f>
        <v/>
      </c>
      <c r="R4440" s="52">
        <f>SEP!Q441</f>
        <v/>
      </c>
      <c r="S4440" s="54">
        <f>S4439+IF(X4440=0,0,M4440)</f>
        <v/>
      </c>
      <c r="T4440" s="55">
        <f>MAX(T4439,S4440)</f>
        <v/>
      </c>
      <c r="U4440" s="56">
        <f>S4440-T4440</f>
        <v/>
      </c>
      <c r="V4440" s="55">
        <f>IFERROR(SUMIFS(DATABASE!$M$5:$M$6004,DATABASE!$B$5:$B$6004,B4440,DATABASE!$X$5:$X$6004,1),0)</f>
        <v/>
      </c>
      <c r="W4440" s="57">
        <f>IFERROR(COUNTIFS(DATABASE!$B$5:$B$6004,B4440,DATABASE!$X$5:$X$6004,1),0)</f>
        <v/>
      </c>
      <c r="X4440" s="58">
        <f>--AND(ISNUMBER(B4440),C4440&lt;&gt;"",L4440&lt;&gt;"",M4440&lt;&gt;"")</f>
        <v/>
      </c>
    </row>
    <row r="4441" ht="15" customHeight="1" s="111">
      <c r="A4441" s="42" t="inlineStr">
        <is>
          <t>SEP</t>
        </is>
      </c>
      <c r="B4441" s="43">
        <f>SEP!A442</f>
        <v/>
      </c>
      <c r="C4441" s="44">
        <f>SEP!B442</f>
        <v/>
      </c>
      <c r="D4441" s="44">
        <f>SEP!C442</f>
        <v/>
      </c>
      <c r="E4441" s="44">
        <f>SEP!D442</f>
        <v/>
      </c>
      <c r="F4441" s="44">
        <f>SEP!E442</f>
        <v/>
      </c>
      <c r="G4441" s="44">
        <f>SEP!F442</f>
        <v/>
      </c>
      <c r="H4441" s="44">
        <f>SEP!G442</f>
        <v/>
      </c>
      <c r="I4441" s="45">
        <f>SEP!H442</f>
        <v/>
      </c>
      <c r="J4441" s="45">
        <f>SEP!I442</f>
        <v/>
      </c>
      <c r="K4441" s="44">
        <f>SEP!J442</f>
        <v/>
      </c>
      <c r="L4441" s="44">
        <f>SEP!K442</f>
        <v/>
      </c>
      <c r="M4441" s="46">
        <f>SEP!L442</f>
        <v/>
      </c>
      <c r="N4441" s="44">
        <f>SEP!M442</f>
        <v/>
      </c>
      <c r="O4441" s="44">
        <f>SEP!N442</f>
        <v/>
      </c>
      <c r="P4441" s="44">
        <f>SEP!O442</f>
        <v/>
      </c>
      <c r="Q4441" s="44">
        <f>SEP!P442</f>
        <v/>
      </c>
      <c r="R4441" s="44">
        <f>SEP!Q442</f>
        <v/>
      </c>
      <c r="S4441" s="46">
        <f>S4440+IF(X4441=0,0,M4441)</f>
        <v/>
      </c>
      <c r="T4441" s="47">
        <f>MAX(T4440,S4441)</f>
        <v/>
      </c>
      <c r="U4441" s="48">
        <f>S4441-T4441</f>
        <v/>
      </c>
      <c r="V4441" s="47">
        <f>IFERROR(SUMIFS(DATABASE!$M$5:$M$6004,DATABASE!$B$5:$B$6004,B4441,DATABASE!$X$5:$X$6004,1),0)</f>
        <v/>
      </c>
      <c r="W4441" s="31">
        <f>IFERROR(COUNTIFS(DATABASE!$B$5:$B$6004,B4441,DATABASE!$X$5:$X$6004,1),0)</f>
        <v/>
      </c>
      <c r="X4441" s="49">
        <f>--AND(ISNUMBER(B4441),C4441&lt;&gt;"",L4441&lt;&gt;"",M4441&lt;&gt;"")</f>
        <v/>
      </c>
    </row>
    <row r="4442" ht="15" customHeight="1" s="111">
      <c r="A4442" s="50" t="inlineStr">
        <is>
          <t>SEP</t>
        </is>
      </c>
      <c r="B4442" s="51">
        <f>SEP!A443</f>
        <v/>
      </c>
      <c r="C4442" s="52">
        <f>SEP!B443</f>
        <v/>
      </c>
      <c r="D4442" s="52">
        <f>SEP!C443</f>
        <v/>
      </c>
      <c r="E4442" s="52">
        <f>SEP!D443</f>
        <v/>
      </c>
      <c r="F4442" s="52">
        <f>SEP!E443</f>
        <v/>
      </c>
      <c r="G4442" s="52">
        <f>SEP!F443</f>
        <v/>
      </c>
      <c r="H4442" s="52">
        <f>SEP!G443</f>
        <v/>
      </c>
      <c r="I4442" s="53">
        <f>SEP!H443</f>
        <v/>
      </c>
      <c r="J4442" s="53">
        <f>SEP!I443</f>
        <v/>
      </c>
      <c r="K4442" s="52">
        <f>SEP!J443</f>
        <v/>
      </c>
      <c r="L4442" s="52">
        <f>SEP!K443</f>
        <v/>
      </c>
      <c r="M4442" s="54">
        <f>SEP!L443</f>
        <v/>
      </c>
      <c r="N4442" s="52">
        <f>SEP!M443</f>
        <v/>
      </c>
      <c r="O4442" s="52">
        <f>SEP!N443</f>
        <v/>
      </c>
      <c r="P4442" s="52">
        <f>SEP!O443</f>
        <v/>
      </c>
      <c r="Q4442" s="52">
        <f>SEP!P443</f>
        <v/>
      </c>
      <c r="R4442" s="52">
        <f>SEP!Q443</f>
        <v/>
      </c>
      <c r="S4442" s="54">
        <f>S4441+IF(X4442=0,0,M4442)</f>
        <v/>
      </c>
      <c r="T4442" s="55">
        <f>MAX(T4441,S4442)</f>
        <v/>
      </c>
      <c r="U4442" s="56">
        <f>S4442-T4442</f>
        <v/>
      </c>
      <c r="V4442" s="55">
        <f>IFERROR(SUMIFS(DATABASE!$M$5:$M$6004,DATABASE!$B$5:$B$6004,B4442,DATABASE!$X$5:$X$6004,1),0)</f>
        <v/>
      </c>
      <c r="W4442" s="57">
        <f>IFERROR(COUNTIFS(DATABASE!$B$5:$B$6004,B4442,DATABASE!$X$5:$X$6004,1),0)</f>
        <v/>
      </c>
      <c r="X4442" s="58">
        <f>--AND(ISNUMBER(B4442),C4442&lt;&gt;"",L4442&lt;&gt;"",M4442&lt;&gt;"")</f>
        <v/>
      </c>
    </row>
    <row r="4443" ht="15" customHeight="1" s="111">
      <c r="A4443" s="42" t="inlineStr">
        <is>
          <t>SEP</t>
        </is>
      </c>
      <c r="B4443" s="43">
        <f>SEP!A444</f>
        <v/>
      </c>
      <c r="C4443" s="44">
        <f>SEP!B444</f>
        <v/>
      </c>
      <c r="D4443" s="44">
        <f>SEP!C444</f>
        <v/>
      </c>
      <c r="E4443" s="44">
        <f>SEP!D444</f>
        <v/>
      </c>
      <c r="F4443" s="44">
        <f>SEP!E444</f>
        <v/>
      </c>
      <c r="G4443" s="44">
        <f>SEP!F444</f>
        <v/>
      </c>
      <c r="H4443" s="44">
        <f>SEP!G444</f>
        <v/>
      </c>
      <c r="I4443" s="45">
        <f>SEP!H444</f>
        <v/>
      </c>
      <c r="J4443" s="45">
        <f>SEP!I444</f>
        <v/>
      </c>
      <c r="K4443" s="44">
        <f>SEP!J444</f>
        <v/>
      </c>
      <c r="L4443" s="44">
        <f>SEP!K444</f>
        <v/>
      </c>
      <c r="M4443" s="46">
        <f>SEP!L444</f>
        <v/>
      </c>
      <c r="N4443" s="44">
        <f>SEP!M444</f>
        <v/>
      </c>
      <c r="O4443" s="44">
        <f>SEP!N444</f>
        <v/>
      </c>
      <c r="P4443" s="44">
        <f>SEP!O444</f>
        <v/>
      </c>
      <c r="Q4443" s="44">
        <f>SEP!P444</f>
        <v/>
      </c>
      <c r="R4443" s="44">
        <f>SEP!Q444</f>
        <v/>
      </c>
      <c r="S4443" s="46">
        <f>S4442+IF(X4443=0,0,M4443)</f>
        <v/>
      </c>
      <c r="T4443" s="47">
        <f>MAX(T4442,S4443)</f>
        <v/>
      </c>
      <c r="U4443" s="48">
        <f>S4443-T4443</f>
        <v/>
      </c>
      <c r="V4443" s="47">
        <f>IFERROR(SUMIFS(DATABASE!$M$5:$M$6004,DATABASE!$B$5:$B$6004,B4443,DATABASE!$X$5:$X$6004,1),0)</f>
        <v/>
      </c>
      <c r="W4443" s="31">
        <f>IFERROR(COUNTIFS(DATABASE!$B$5:$B$6004,B4443,DATABASE!$X$5:$X$6004,1),0)</f>
        <v/>
      </c>
      <c r="X4443" s="49">
        <f>--AND(ISNUMBER(B4443),C4443&lt;&gt;"",L4443&lt;&gt;"",M4443&lt;&gt;"")</f>
        <v/>
      </c>
    </row>
    <row r="4444" ht="15" customHeight="1" s="111">
      <c r="A4444" s="50" t="inlineStr">
        <is>
          <t>SEP</t>
        </is>
      </c>
      <c r="B4444" s="51">
        <f>SEP!A445</f>
        <v/>
      </c>
      <c r="C4444" s="52">
        <f>SEP!B445</f>
        <v/>
      </c>
      <c r="D4444" s="52">
        <f>SEP!C445</f>
        <v/>
      </c>
      <c r="E4444" s="52">
        <f>SEP!D445</f>
        <v/>
      </c>
      <c r="F4444" s="52">
        <f>SEP!E445</f>
        <v/>
      </c>
      <c r="G4444" s="52">
        <f>SEP!F445</f>
        <v/>
      </c>
      <c r="H4444" s="52">
        <f>SEP!G445</f>
        <v/>
      </c>
      <c r="I4444" s="53">
        <f>SEP!H445</f>
        <v/>
      </c>
      <c r="J4444" s="53">
        <f>SEP!I445</f>
        <v/>
      </c>
      <c r="K4444" s="52">
        <f>SEP!J445</f>
        <v/>
      </c>
      <c r="L4444" s="52">
        <f>SEP!K445</f>
        <v/>
      </c>
      <c r="M4444" s="54">
        <f>SEP!L445</f>
        <v/>
      </c>
      <c r="N4444" s="52">
        <f>SEP!M445</f>
        <v/>
      </c>
      <c r="O4444" s="52">
        <f>SEP!N445</f>
        <v/>
      </c>
      <c r="P4444" s="52">
        <f>SEP!O445</f>
        <v/>
      </c>
      <c r="Q4444" s="52">
        <f>SEP!P445</f>
        <v/>
      </c>
      <c r="R4444" s="52">
        <f>SEP!Q445</f>
        <v/>
      </c>
      <c r="S4444" s="54">
        <f>S4443+IF(X4444=0,0,M4444)</f>
        <v/>
      </c>
      <c r="T4444" s="55">
        <f>MAX(T4443,S4444)</f>
        <v/>
      </c>
      <c r="U4444" s="56">
        <f>S4444-T4444</f>
        <v/>
      </c>
      <c r="V4444" s="55">
        <f>IFERROR(SUMIFS(DATABASE!$M$5:$M$6004,DATABASE!$B$5:$B$6004,B4444,DATABASE!$X$5:$X$6004,1),0)</f>
        <v/>
      </c>
      <c r="W4444" s="57">
        <f>IFERROR(COUNTIFS(DATABASE!$B$5:$B$6004,B4444,DATABASE!$X$5:$X$6004,1),0)</f>
        <v/>
      </c>
      <c r="X4444" s="58">
        <f>--AND(ISNUMBER(B4444),C4444&lt;&gt;"",L4444&lt;&gt;"",M4444&lt;&gt;"")</f>
        <v/>
      </c>
    </row>
    <row r="4445" ht="15" customHeight="1" s="111">
      <c r="A4445" s="42" t="inlineStr">
        <is>
          <t>SEP</t>
        </is>
      </c>
      <c r="B4445" s="43">
        <f>SEP!A446</f>
        <v/>
      </c>
      <c r="C4445" s="44">
        <f>SEP!B446</f>
        <v/>
      </c>
      <c r="D4445" s="44">
        <f>SEP!C446</f>
        <v/>
      </c>
      <c r="E4445" s="44">
        <f>SEP!D446</f>
        <v/>
      </c>
      <c r="F4445" s="44">
        <f>SEP!E446</f>
        <v/>
      </c>
      <c r="G4445" s="44">
        <f>SEP!F446</f>
        <v/>
      </c>
      <c r="H4445" s="44">
        <f>SEP!G446</f>
        <v/>
      </c>
      <c r="I4445" s="45">
        <f>SEP!H446</f>
        <v/>
      </c>
      <c r="J4445" s="45">
        <f>SEP!I446</f>
        <v/>
      </c>
      <c r="K4445" s="44">
        <f>SEP!J446</f>
        <v/>
      </c>
      <c r="L4445" s="44">
        <f>SEP!K446</f>
        <v/>
      </c>
      <c r="M4445" s="46">
        <f>SEP!L446</f>
        <v/>
      </c>
      <c r="N4445" s="44">
        <f>SEP!M446</f>
        <v/>
      </c>
      <c r="O4445" s="44">
        <f>SEP!N446</f>
        <v/>
      </c>
      <c r="P4445" s="44">
        <f>SEP!O446</f>
        <v/>
      </c>
      <c r="Q4445" s="44">
        <f>SEP!P446</f>
        <v/>
      </c>
      <c r="R4445" s="44">
        <f>SEP!Q446</f>
        <v/>
      </c>
      <c r="S4445" s="46">
        <f>S4444+IF(X4445=0,0,M4445)</f>
        <v/>
      </c>
      <c r="T4445" s="47">
        <f>MAX(T4444,S4445)</f>
        <v/>
      </c>
      <c r="U4445" s="48">
        <f>S4445-T4445</f>
        <v/>
      </c>
      <c r="V4445" s="47">
        <f>IFERROR(SUMIFS(DATABASE!$M$5:$M$6004,DATABASE!$B$5:$B$6004,B4445,DATABASE!$X$5:$X$6004,1),0)</f>
        <v/>
      </c>
      <c r="W4445" s="31">
        <f>IFERROR(COUNTIFS(DATABASE!$B$5:$B$6004,B4445,DATABASE!$X$5:$X$6004,1),0)</f>
        <v/>
      </c>
      <c r="X4445" s="49">
        <f>--AND(ISNUMBER(B4445),C4445&lt;&gt;"",L4445&lt;&gt;"",M4445&lt;&gt;"")</f>
        <v/>
      </c>
    </row>
    <row r="4446" ht="15" customHeight="1" s="111">
      <c r="A4446" s="50" t="inlineStr">
        <is>
          <t>SEP</t>
        </is>
      </c>
      <c r="B4446" s="51">
        <f>SEP!A447</f>
        <v/>
      </c>
      <c r="C4446" s="52">
        <f>SEP!B447</f>
        <v/>
      </c>
      <c r="D4446" s="52">
        <f>SEP!C447</f>
        <v/>
      </c>
      <c r="E4446" s="52">
        <f>SEP!D447</f>
        <v/>
      </c>
      <c r="F4446" s="52">
        <f>SEP!E447</f>
        <v/>
      </c>
      <c r="G4446" s="52">
        <f>SEP!F447</f>
        <v/>
      </c>
      <c r="H4446" s="52">
        <f>SEP!G447</f>
        <v/>
      </c>
      <c r="I4446" s="53">
        <f>SEP!H447</f>
        <v/>
      </c>
      <c r="J4446" s="53">
        <f>SEP!I447</f>
        <v/>
      </c>
      <c r="K4446" s="52">
        <f>SEP!J447</f>
        <v/>
      </c>
      <c r="L4446" s="52">
        <f>SEP!K447</f>
        <v/>
      </c>
      <c r="M4446" s="54">
        <f>SEP!L447</f>
        <v/>
      </c>
      <c r="N4446" s="52">
        <f>SEP!M447</f>
        <v/>
      </c>
      <c r="O4446" s="52">
        <f>SEP!N447</f>
        <v/>
      </c>
      <c r="P4446" s="52">
        <f>SEP!O447</f>
        <v/>
      </c>
      <c r="Q4446" s="52">
        <f>SEP!P447</f>
        <v/>
      </c>
      <c r="R4446" s="52">
        <f>SEP!Q447</f>
        <v/>
      </c>
      <c r="S4446" s="54">
        <f>S4445+IF(X4446=0,0,M4446)</f>
        <v/>
      </c>
      <c r="T4446" s="55">
        <f>MAX(T4445,S4446)</f>
        <v/>
      </c>
      <c r="U4446" s="56">
        <f>S4446-T4446</f>
        <v/>
      </c>
      <c r="V4446" s="55">
        <f>IFERROR(SUMIFS(DATABASE!$M$5:$M$6004,DATABASE!$B$5:$B$6004,B4446,DATABASE!$X$5:$X$6004,1),0)</f>
        <v/>
      </c>
      <c r="W4446" s="57">
        <f>IFERROR(COUNTIFS(DATABASE!$B$5:$B$6004,B4446,DATABASE!$X$5:$X$6004,1),0)</f>
        <v/>
      </c>
      <c r="X4446" s="58">
        <f>--AND(ISNUMBER(B4446),C4446&lt;&gt;"",L4446&lt;&gt;"",M4446&lt;&gt;"")</f>
        <v/>
      </c>
    </row>
    <row r="4447" ht="15" customHeight="1" s="111">
      <c r="A4447" s="42" t="inlineStr">
        <is>
          <t>SEP</t>
        </is>
      </c>
      <c r="B4447" s="43">
        <f>SEP!A448</f>
        <v/>
      </c>
      <c r="C4447" s="44">
        <f>SEP!B448</f>
        <v/>
      </c>
      <c r="D4447" s="44">
        <f>SEP!C448</f>
        <v/>
      </c>
      <c r="E4447" s="44">
        <f>SEP!D448</f>
        <v/>
      </c>
      <c r="F4447" s="44">
        <f>SEP!E448</f>
        <v/>
      </c>
      <c r="G4447" s="44">
        <f>SEP!F448</f>
        <v/>
      </c>
      <c r="H4447" s="44">
        <f>SEP!G448</f>
        <v/>
      </c>
      <c r="I4447" s="45">
        <f>SEP!H448</f>
        <v/>
      </c>
      <c r="J4447" s="45">
        <f>SEP!I448</f>
        <v/>
      </c>
      <c r="K4447" s="44">
        <f>SEP!J448</f>
        <v/>
      </c>
      <c r="L4447" s="44">
        <f>SEP!K448</f>
        <v/>
      </c>
      <c r="M4447" s="46">
        <f>SEP!L448</f>
        <v/>
      </c>
      <c r="N4447" s="44">
        <f>SEP!M448</f>
        <v/>
      </c>
      <c r="O4447" s="44">
        <f>SEP!N448</f>
        <v/>
      </c>
      <c r="P4447" s="44">
        <f>SEP!O448</f>
        <v/>
      </c>
      <c r="Q4447" s="44">
        <f>SEP!P448</f>
        <v/>
      </c>
      <c r="R4447" s="44">
        <f>SEP!Q448</f>
        <v/>
      </c>
      <c r="S4447" s="46">
        <f>S4446+IF(X4447=0,0,M4447)</f>
        <v/>
      </c>
      <c r="T4447" s="47">
        <f>MAX(T4446,S4447)</f>
        <v/>
      </c>
      <c r="U4447" s="48">
        <f>S4447-T4447</f>
        <v/>
      </c>
      <c r="V4447" s="47">
        <f>IFERROR(SUMIFS(DATABASE!$M$5:$M$6004,DATABASE!$B$5:$B$6004,B4447,DATABASE!$X$5:$X$6004,1),0)</f>
        <v/>
      </c>
      <c r="W4447" s="31">
        <f>IFERROR(COUNTIFS(DATABASE!$B$5:$B$6004,B4447,DATABASE!$X$5:$X$6004,1),0)</f>
        <v/>
      </c>
      <c r="X4447" s="49">
        <f>--AND(ISNUMBER(B4447),C4447&lt;&gt;"",L4447&lt;&gt;"",M4447&lt;&gt;"")</f>
        <v/>
      </c>
    </row>
    <row r="4448" ht="15" customHeight="1" s="111">
      <c r="A4448" s="50" t="inlineStr">
        <is>
          <t>SEP</t>
        </is>
      </c>
      <c r="B4448" s="51">
        <f>SEP!A449</f>
        <v/>
      </c>
      <c r="C4448" s="52">
        <f>SEP!B449</f>
        <v/>
      </c>
      <c r="D4448" s="52">
        <f>SEP!C449</f>
        <v/>
      </c>
      <c r="E4448" s="52">
        <f>SEP!D449</f>
        <v/>
      </c>
      <c r="F4448" s="52">
        <f>SEP!E449</f>
        <v/>
      </c>
      <c r="G4448" s="52">
        <f>SEP!F449</f>
        <v/>
      </c>
      <c r="H4448" s="52">
        <f>SEP!G449</f>
        <v/>
      </c>
      <c r="I4448" s="53">
        <f>SEP!H449</f>
        <v/>
      </c>
      <c r="J4448" s="53">
        <f>SEP!I449</f>
        <v/>
      </c>
      <c r="K4448" s="52">
        <f>SEP!J449</f>
        <v/>
      </c>
      <c r="L4448" s="52">
        <f>SEP!K449</f>
        <v/>
      </c>
      <c r="M4448" s="54">
        <f>SEP!L449</f>
        <v/>
      </c>
      <c r="N4448" s="52">
        <f>SEP!M449</f>
        <v/>
      </c>
      <c r="O4448" s="52">
        <f>SEP!N449</f>
        <v/>
      </c>
      <c r="P4448" s="52">
        <f>SEP!O449</f>
        <v/>
      </c>
      <c r="Q4448" s="52">
        <f>SEP!P449</f>
        <v/>
      </c>
      <c r="R4448" s="52">
        <f>SEP!Q449</f>
        <v/>
      </c>
      <c r="S4448" s="54">
        <f>S4447+IF(X4448=0,0,M4448)</f>
        <v/>
      </c>
      <c r="T4448" s="55">
        <f>MAX(T4447,S4448)</f>
        <v/>
      </c>
      <c r="U4448" s="56">
        <f>S4448-T4448</f>
        <v/>
      </c>
      <c r="V4448" s="55">
        <f>IFERROR(SUMIFS(DATABASE!$M$5:$M$6004,DATABASE!$B$5:$B$6004,B4448,DATABASE!$X$5:$X$6004,1),0)</f>
        <v/>
      </c>
      <c r="W4448" s="57">
        <f>IFERROR(COUNTIFS(DATABASE!$B$5:$B$6004,B4448,DATABASE!$X$5:$X$6004,1),0)</f>
        <v/>
      </c>
      <c r="X4448" s="58">
        <f>--AND(ISNUMBER(B4448),C4448&lt;&gt;"",L4448&lt;&gt;"",M4448&lt;&gt;"")</f>
        <v/>
      </c>
    </row>
    <row r="4449" ht="15" customHeight="1" s="111">
      <c r="A4449" s="42" t="inlineStr">
        <is>
          <t>SEP</t>
        </is>
      </c>
      <c r="B4449" s="43">
        <f>SEP!A450</f>
        <v/>
      </c>
      <c r="C4449" s="44">
        <f>SEP!B450</f>
        <v/>
      </c>
      <c r="D4449" s="44">
        <f>SEP!C450</f>
        <v/>
      </c>
      <c r="E4449" s="44">
        <f>SEP!D450</f>
        <v/>
      </c>
      <c r="F4449" s="44">
        <f>SEP!E450</f>
        <v/>
      </c>
      <c r="G4449" s="44">
        <f>SEP!F450</f>
        <v/>
      </c>
      <c r="H4449" s="44">
        <f>SEP!G450</f>
        <v/>
      </c>
      <c r="I4449" s="45">
        <f>SEP!H450</f>
        <v/>
      </c>
      <c r="J4449" s="45">
        <f>SEP!I450</f>
        <v/>
      </c>
      <c r="K4449" s="44">
        <f>SEP!J450</f>
        <v/>
      </c>
      <c r="L4449" s="44">
        <f>SEP!K450</f>
        <v/>
      </c>
      <c r="M4449" s="46">
        <f>SEP!L450</f>
        <v/>
      </c>
      <c r="N4449" s="44">
        <f>SEP!M450</f>
        <v/>
      </c>
      <c r="O4449" s="44">
        <f>SEP!N450</f>
        <v/>
      </c>
      <c r="P4449" s="44">
        <f>SEP!O450</f>
        <v/>
      </c>
      <c r="Q4449" s="44">
        <f>SEP!P450</f>
        <v/>
      </c>
      <c r="R4449" s="44">
        <f>SEP!Q450</f>
        <v/>
      </c>
      <c r="S4449" s="46">
        <f>S4448+IF(X4449=0,0,M4449)</f>
        <v/>
      </c>
      <c r="T4449" s="47">
        <f>MAX(T4448,S4449)</f>
        <v/>
      </c>
      <c r="U4449" s="48">
        <f>S4449-T4449</f>
        <v/>
      </c>
      <c r="V4449" s="47">
        <f>IFERROR(SUMIFS(DATABASE!$M$5:$M$6004,DATABASE!$B$5:$B$6004,B4449,DATABASE!$X$5:$X$6004,1),0)</f>
        <v/>
      </c>
      <c r="W4449" s="31">
        <f>IFERROR(COUNTIFS(DATABASE!$B$5:$B$6004,B4449,DATABASE!$X$5:$X$6004,1),0)</f>
        <v/>
      </c>
      <c r="X4449" s="49">
        <f>--AND(ISNUMBER(B4449),C4449&lt;&gt;"",L4449&lt;&gt;"",M4449&lt;&gt;"")</f>
        <v/>
      </c>
    </row>
    <row r="4450" ht="15" customHeight="1" s="111">
      <c r="A4450" s="50" t="inlineStr">
        <is>
          <t>SEP</t>
        </is>
      </c>
      <c r="B4450" s="51">
        <f>SEP!A451</f>
        <v/>
      </c>
      <c r="C4450" s="52">
        <f>SEP!B451</f>
        <v/>
      </c>
      <c r="D4450" s="52">
        <f>SEP!C451</f>
        <v/>
      </c>
      <c r="E4450" s="52">
        <f>SEP!D451</f>
        <v/>
      </c>
      <c r="F4450" s="52">
        <f>SEP!E451</f>
        <v/>
      </c>
      <c r="G4450" s="52">
        <f>SEP!F451</f>
        <v/>
      </c>
      <c r="H4450" s="52">
        <f>SEP!G451</f>
        <v/>
      </c>
      <c r="I4450" s="53">
        <f>SEP!H451</f>
        <v/>
      </c>
      <c r="J4450" s="53">
        <f>SEP!I451</f>
        <v/>
      </c>
      <c r="K4450" s="52">
        <f>SEP!J451</f>
        <v/>
      </c>
      <c r="L4450" s="52">
        <f>SEP!K451</f>
        <v/>
      </c>
      <c r="M4450" s="54">
        <f>SEP!L451</f>
        <v/>
      </c>
      <c r="N4450" s="52">
        <f>SEP!M451</f>
        <v/>
      </c>
      <c r="O4450" s="52">
        <f>SEP!N451</f>
        <v/>
      </c>
      <c r="P4450" s="52">
        <f>SEP!O451</f>
        <v/>
      </c>
      <c r="Q4450" s="52">
        <f>SEP!P451</f>
        <v/>
      </c>
      <c r="R4450" s="52">
        <f>SEP!Q451</f>
        <v/>
      </c>
      <c r="S4450" s="54">
        <f>S4449+IF(X4450=0,0,M4450)</f>
        <v/>
      </c>
      <c r="T4450" s="55">
        <f>MAX(T4449,S4450)</f>
        <v/>
      </c>
      <c r="U4450" s="56">
        <f>S4450-T4450</f>
        <v/>
      </c>
      <c r="V4450" s="55">
        <f>IFERROR(SUMIFS(DATABASE!$M$5:$M$6004,DATABASE!$B$5:$B$6004,B4450,DATABASE!$X$5:$X$6004,1),0)</f>
        <v/>
      </c>
      <c r="W4450" s="57">
        <f>IFERROR(COUNTIFS(DATABASE!$B$5:$B$6004,B4450,DATABASE!$X$5:$X$6004,1),0)</f>
        <v/>
      </c>
      <c r="X4450" s="58">
        <f>--AND(ISNUMBER(B4450),C4450&lt;&gt;"",L4450&lt;&gt;"",M4450&lt;&gt;"")</f>
        <v/>
      </c>
    </row>
    <row r="4451" ht="15" customHeight="1" s="111">
      <c r="A4451" s="42" t="inlineStr">
        <is>
          <t>SEP</t>
        </is>
      </c>
      <c r="B4451" s="43">
        <f>SEP!A452</f>
        <v/>
      </c>
      <c r="C4451" s="44">
        <f>SEP!B452</f>
        <v/>
      </c>
      <c r="D4451" s="44">
        <f>SEP!C452</f>
        <v/>
      </c>
      <c r="E4451" s="44">
        <f>SEP!D452</f>
        <v/>
      </c>
      <c r="F4451" s="44">
        <f>SEP!E452</f>
        <v/>
      </c>
      <c r="G4451" s="44">
        <f>SEP!F452</f>
        <v/>
      </c>
      <c r="H4451" s="44">
        <f>SEP!G452</f>
        <v/>
      </c>
      <c r="I4451" s="45">
        <f>SEP!H452</f>
        <v/>
      </c>
      <c r="J4451" s="45">
        <f>SEP!I452</f>
        <v/>
      </c>
      <c r="K4451" s="44">
        <f>SEP!J452</f>
        <v/>
      </c>
      <c r="L4451" s="44">
        <f>SEP!K452</f>
        <v/>
      </c>
      <c r="M4451" s="46">
        <f>SEP!L452</f>
        <v/>
      </c>
      <c r="N4451" s="44">
        <f>SEP!M452</f>
        <v/>
      </c>
      <c r="O4451" s="44">
        <f>SEP!N452</f>
        <v/>
      </c>
      <c r="P4451" s="44">
        <f>SEP!O452</f>
        <v/>
      </c>
      <c r="Q4451" s="44">
        <f>SEP!P452</f>
        <v/>
      </c>
      <c r="R4451" s="44">
        <f>SEP!Q452</f>
        <v/>
      </c>
      <c r="S4451" s="46">
        <f>S4450+IF(X4451=0,0,M4451)</f>
        <v/>
      </c>
      <c r="T4451" s="47">
        <f>MAX(T4450,S4451)</f>
        <v/>
      </c>
      <c r="U4451" s="48">
        <f>S4451-T4451</f>
        <v/>
      </c>
      <c r="V4451" s="47">
        <f>IFERROR(SUMIFS(DATABASE!$M$5:$M$6004,DATABASE!$B$5:$B$6004,B4451,DATABASE!$X$5:$X$6004,1),0)</f>
        <v/>
      </c>
      <c r="W4451" s="31">
        <f>IFERROR(COUNTIFS(DATABASE!$B$5:$B$6004,B4451,DATABASE!$X$5:$X$6004,1),0)</f>
        <v/>
      </c>
      <c r="X4451" s="49">
        <f>--AND(ISNUMBER(B4451),C4451&lt;&gt;"",L4451&lt;&gt;"",M4451&lt;&gt;"")</f>
        <v/>
      </c>
    </row>
    <row r="4452" ht="15" customHeight="1" s="111">
      <c r="A4452" s="50" t="inlineStr">
        <is>
          <t>SEP</t>
        </is>
      </c>
      <c r="B4452" s="51">
        <f>SEP!A453</f>
        <v/>
      </c>
      <c r="C4452" s="52">
        <f>SEP!B453</f>
        <v/>
      </c>
      <c r="D4452" s="52">
        <f>SEP!C453</f>
        <v/>
      </c>
      <c r="E4452" s="52">
        <f>SEP!D453</f>
        <v/>
      </c>
      <c r="F4452" s="52">
        <f>SEP!E453</f>
        <v/>
      </c>
      <c r="G4452" s="52">
        <f>SEP!F453</f>
        <v/>
      </c>
      <c r="H4452" s="52">
        <f>SEP!G453</f>
        <v/>
      </c>
      <c r="I4452" s="53">
        <f>SEP!H453</f>
        <v/>
      </c>
      <c r="J4452" s="53">
        <f>SEP!I453</f>
        <v/>
      </c>
      <c r="K4452" s="52">
        <f>SEP!J453</f>
        <v/>
      </c>
      <c r="L4452" s="52">
        <f>SEP!K453</f>
        <v/>
      </c>
      <c r="M4452" s="54">
        <f>SEP!L453</f>
        <v/>
      </c>
      <c r="N4452" s="52">
        <f>SEP!M453</f>
        <v/>
      </c>
      <c r="O4452" s="52">
        <f>SEP!N453</f>
        <v/>
      </c>
      <c r="P4452" s="52">
        <f>SEP!O453</f>
        <v/>
      </c>
      <c r="Q4452" s="52">
        <f>SEP!P453</f>
        <v/>
      </c>
      <c r="R4452" s="52">
        <f>SEP!Q453</f>
        <v/>
      </c>
      <c r="S4452" s="54">
        <f>S4451+IF(X4452=0,0,M4452)</f>
        <v/>
      </c>
      <c r="T4452" s="55">
        <f>MAX(T4451,S4452)</f>
        <v/>
      </c>
      <c r="U4452" s="56">
        <f>S4452-T4452</f>
        <v/>
      </c>
      <c r="V4452" s="55">
        <f>IFERROR(SUMIFS(DATABASE!$M$5:$M$6004,DATABASE!$B$5:$B$6004,B4452,DATABASE!$X$5:$X$6004,1),0)</f>
        <v/>
      </c>
      <c r="W4452" s="57">
        <f>IFERROR(COUNTIFS(DATABASE!$B$5:$B$6004,B4452,DATABASE!$X$5:$X$6004,1),0)</f>
        <v/>
      </c>
      <c r="X4452" s="58">
        <f>--AND(ISNUMBER(B4452),C4452&lt;&gt;"",L4452&lt;&gt;"",M4452&lt;&gt;"")</f>
        <v/>
      </c>
    </row>
    <row r="4453" ht="15" customHeight="1" s="111">
      <c r="A4453" s="42" t="inlineStr">
        <is>
          <t>SEP</t>
        </is>
      </c>
      <c r="B4453" s="43">
        <f>SEP!A454</f>
        <v/>
      </c>
      <c r="C4453" s="44">
        <f>SEP!B454</f>
        <v/>
      </c>
      <c r="D4453" s="44">
        <f>SEP!C454</f>
        <v/>
      </c>
      <c r="E4453" s="44">
        <f>SEP!D454</f>
        <v/>
      </c>
      <c r="F4453" s="44">
        <f>SEP!E454</f>
        <v/>
      </c>
      <c r="G4453" s="44">
        <f>SEP!F454</f>
        <v/>
      </c>
      <c r="H4453" s="44">
        <f>SEP!G454</f>
        <v/>
      </c>
      <c r="I4453" s="45">
        <f>SEP!H454</f>
        <v/>
      </c>
      <c r="J4453" s="45">
        <f>SEP!I454</f>
        <v/>
      </c>
      <c r="K4453" s="44">
        <f>SEP!J454</f>
        <v/>
      </c>
      <c r="L4453" s="44">
        <f>SEP!K454</f>
        <v/>
      </c>
      <c r="M4453" s="46">
        <f>SEP!L454</f>
        <v/>
      </c>
      <c r="N4453" s="44">
        <f>SEP!M454</f>
        <v/>
      </c>
      <c r="O4453" s="44">
        <f>SEP!N454</f>
        <v/>
      </c>
      <c r="P4453" s="44">
        <f>SEP!O454</f>
        <v/>
      </c>
      <c r="Q4453" s="44">
        <f>SEP!P454</f>
        <v/>
      </c>
      <c r="R4453" s="44">
        <f>SEP!Q454</f>
        <v/>
      </c>
      <c r="S4453" s="46">
        <f>S4452+IF(X4453=0,0,M4453)</f>
        <v/>
      </c>
      <c r="T4453" s="47">
        <f>MAX(T4452,S4453)</f>
        <v/>
      </c>
      <c r="U4453" s="48">
        <f>S4453-T4453</f>
        <v/>
      </c>
      <c r="V4453" s="47">
        <f>IFERROR(SUMIFS(DATABASE!$M$5:$M$6004,DATABASE!$B$5:$B$6004,B4453,DATABASE!$X$5:$X$6004,1),0)</f>
        <v/>
      </c>
      <c r="W4453" s="31">
        <f>IFERROR(COUNTIFS(DATABASE!$B$5:$B$6004,B4453,DATABASE!$X$5:$X$6004,1),0)</f>
        <v/>
      </c>
      <c r="X4453" s="49">
        <f>--AND(ISNUMBER(B4453),C4453&lt;&gt;"",L4453&lt;&gt;"",M4453&lt;&gt;"")</f>
        <v/>
      </c>
    </row>
    <row r="4454" ht="15" customHeight="1" s="111">
      <c r="A4454" s="50" t="inlineStr">
        <is>
          <t>SEP</t>
        </is>
      </c>
      <c r="B4454" s="51">
        <f>SEP!A455</f>
        <v/>
      </c>
      <c r="C4454" s="52">
        <f>SEP!B455</f>
        <v/>
      </c>
      <c r="D4454" s="52">
        <f>SEP!C455</f>
        <v/>
      </c>
      <c r="E4454" s="52">
        <f>SEP!D455</f>
        <v/>
      </c>
      <c r="F4454" s="52">
        <f>SEP!E455</f>
        <v/>
      </c>
      <c r="G4454" s="52">
        <f>SEP!F455</f>
        <v/>
      </c>
      <c r="H4454" s="52">
        <f>SEP!G455</f>
        <v/>
      </c>
      <c r="I4454" s="53">
        <f>SEP!H455</f>
        <v/>
      </c>
      <c r="J4454" s="53">
        <f>SEP!I455</f>
        <v/>
      </c>
      <c r="K4454" s="52">
        <f>SEP!J455</f>
        <v/>
      </c>
      <c r="L4454" s="52">
        <f>SEP!K455</f>
        <v/>
      </c>
      <c r="M4454" s="54">
        <f>SEP!L455</f>
        <v/>
      </c>
      <c r="N4454" s="52">
        <f>SEP!M455</f>
        <v/>
      </c>
      <c r="O4454" s="52">
        <f>SEP!N455</f>
        <v/>
      </c>
      <c r="P4454" s="52">
        <f>SEP!O455</f>
        <v/>
      </c>
      <c r="Q4454" s="52">
        <f>SEP!P455</f>
        <v/>
      </c>
      <c r="R4454" s="52">
        <f>SEP!Q455</f>
        <v/>
      </c>
      <c r="S4454" s="54">
        <f>S4453+IF(X4454=0,0,M4454)</f>
        <v/>
      </c>
      <c r="T4454" s="55">
        <f>MAX(T4453,S4454)</f>
        <v/>
      </c>
      <c r="U4454" s="56">
        <f>S4454-T4454</f>
        <v/>
      </c>
      <c r="V4454" s="55">
        <f>IFERROR(SUMIFS(DATABASE!$M$5:$M$6004,DATABASE!$B$5:$B$6004,B4454,DATABASE!$X$5:$X$6004,1),0)</f>
        <v/>
      </c>
      <c r="W4454" s="57">
        <f>IFERROR(COUNTIFS(DATABASE!$B$5:$B$6004,B4454,DATABASE!$X$5:$X$6004,1),0)</f>
        <v/>
      </c>
      <c r="X4454" s="58">
        <f>--AND(ISNUMBER(B4454),C4454&lt;&gt;"",L4454&lt;&gt;"",M4454&lt;&gt;"")</f>
        <v/>
      </c>
    </row>
    <row r="4455" ht="15" customHeight="1" s="111">
      <c r="A4455" s="42" t="inlineStr">
        <is>
          <t>SEP</t>
        </is>
      </c>
      <c r="B4455" s="43">
        <f>SEP!A456</f>
        <v/>
      </c>
      <c r="C4455" s="44">
        <f>SEP!B456</f>
        <v/>
      </c>
      <c r="D4455" s="44">
        <f>SEP!C456</f>
        <v/>
      </c>
      <c r="E4455" s="44">
        <f>SEP!D456</f>
        <v/>
      </c>
      <c r="F4455" s="44">
        <f>SEP!E456</f>
        <v/>
      </c>
      <c r="G4455" s="44">
        <f>SEP!F456</f>
        <v/>
      </c>
      <c r="H4455" s="44">
        <f>SEP!G456</f>
        <v/>
      </c>
      <c r="I4455" s="45">
        <f>SEP!H456</f>
        <v/>
      </c>
      <c r="J4455" s="45">
        <f>SEP!I456</f>
        <v/>
      </c>
      <c r="K4455" s="44">
        <f>SEP!J456</f>
        <v/>
      </c>
      <c r="L4455" s="44">
        <f>SEP!K456</f>
        <v/>
      </c>
      <c r="M4455" s="46">
        <f>SEP!L456</f>
        <v/>
      </c>
      <c r="N4455" s="44">
        <f>SEP!M456</f>
        <v/>
      </c>
      <c r="O4455" s="44">
        <f>SEP!N456</f>
        <v/>
      </c>
      <c r="P4455" s="44">
        <f>SEP!O456</f>
        <v/>
      </c>
      <c r="Q4455" s="44">
        <f>SEP!P456</f>
        <v/>
      </c>
      <c r="R4455" s="44">
        <f>SEP!Q456</f>
        <v/>
      </c>
      <c r="S4455" s="46">
        <f>S4454+IF(X4455=0,0,M4455)</f>
        <v/>
      </c>
      <c r="T4455" s="47">
        <f>MAX(T4454,S4455)</f>
        <v/>
      </c>
      <c r="U4455" s="48">
        <f>S4455-T4455</f>
        <v/>
      </c>
      <c r="V4455" s="47">
        <f>IFERROR(SUMIFS(DATABASE!$M$5:$M$6004,DATABASE!$B$5:$B$6004,B4455,DATABASE!$X$5:$X$6004,1),0)</f>
        <v/>
      </c>
      <c r="W4455" s="31">
        <f>IFERROR(COUNTIFS(DATABASE!$B$5:$B$6004,B4455,DATABASE!$X$5:$X$6004,1),0)</f>
        <v/>
      </c>
      <c r="X4455" s="49">
        <f>--AND(ISNUMBER(B4455),C4455&lt;&gt;"",L4455&lt;&gt;"",M4455&lt;&gt;"")</f>
        <v/>
      </c>
    </row>
    <row r="4456" ht="15" customHeight="1" s="111">
      <c r="A4456" s="50" t="inlineStr">
        <is>
          <t>SEP</t>
        </is>
      </c>
      <c r="B4456" s="51">
        <f>SEP!A457</f>
        <v/>
      </c>
      <c r="C4456" s="52">
        <f>SEP!B457</f>
        <v/>
      </c>
      <c r="D4456" s="52">
        <f>SEP!C457</f>
        <v/>
      </c>
      <c r="E4456" s="52">
        <f>SEP!D457</f>
        <v/>
      </c>
      <c r="F4456" s="52">
        <f>SEP!E457</f>
        <v/>
      </c>
      <c r="G4456" s="52">
        <f>SEP!F457</f>
        <v/>
      </c>
      <c r="H4456" s="52">
        <f>SEP!G457</f>
        <v/>
      </c>
      <c r="I4456" s="53">
        <f>SEP!H457</f>
        <v/>
      </c>
      <c r="J4456" s="53">
        <f>SEP!I457</f>
        <v/>
      </c>
      <c r="K4456" s="52">
        <f>SEP!J457</f>
        <v/>
      </c>
      <c r="L4456" s="52">
        <f>SEP!K457</f>
        <v/>
      </c>
      <c r="M4456" s="54">
        <f>SEP!L457</f>
        <v/>
      </c>
      <c r="N4456" s="52">
        <f>SEP!M457</f>
        <v/>
      </c>
      <c r="O4456" s="52">
        <f>SEP!N457</f>
        <v/>
      </c>
      <c r="P4456" s="52">
        <f>SEP!O457</f>
        <v/>
      </c>
      <c r="Q4456" s="52">
        <f>SEP!P457</f>
        <v/>
      </c>
      <c r="R4456" s="52">
        <f>SEP!Q457</f>
        <v/>
      </c>
      <c r="S4456" s="54">
        <f>S4455+IF(X4456=0,0,M4456)</f>
        <v/>
      </c>
      <c r="T4456" s="55">
        <f>MAX(T4455,S4456)</f>
        <v/>
      </c>
      <c r="U4456" s="56">
        <f>S4456-T4456</f>
        <v/>
      </c>
      <c r="V4456" s="55">
        <f>IFERROR(SUMIFS(DATABASE!$M$5:$M$6004,DATABASE!$B$5:$B$6004,B4456,DATABASE!$X$5:$X$6004,1),0)</f>
        <v/>
      </c>
      <c r="W4456" s="57">
        <f>IFERROR(COUNTIFS(DATABASE!$B$5:$B$6004,B4456,DATABASE!$X$5:$X$6004,1),0)</f>
        <v/>
      </c>
      <c r="X4456" s="58">
        <f>--AND(ISNUMBER(B4456),C4456&lt;&gt;"",L4456&lt;&gt;"",M4456&lt;&gt;"")</f>
        <v/>
      </c>
    </row>
    <row r="4457" ht="15" customHeight="1" s="111">
      <c r="A4457" s="42" t="inlineStr">
        <is>
          <t>SEP</t>
        </is>
      </c>
      <c r="B4457" s="43">
        <f>SEP!A458</f>
        <v/>
      </c>
      <c r="C4457" s="44">
        <f>SEP!B458</f>
        <v/>
      </c>
      <c r="D4457" s="44">
        <f>SEP!C458</f>
        <v/>
      </c>
      <c r="E4457" s="44">
        <f>SEP!D458</f>
        <v/>
      </c>
      <c r="F4457" s="44">
        <f>SEP!E458</f>
        <v/>
      </c>
      <c r="G4457" s="44">
        <f>SEP!F458</f>
        <v/>
      </c>
      <c r="H4457" s="44">
        <f>SEP!G458</f>
        <v/>
      </c>
      <c r="I4457" s="45">
        <f>SEP!H458</f>
        <v/>
      </c>
      <c r="J4457" s="45">
        <f>SEP!I458</f>
        <v/>
      </c>
      <c r="K4457" s="44">
        <f>SEP!J458</f>
        <v/>
      </c>
      <c r="L4457" s="44">
        <f>SEP!K458</f>
        <v/>
      </c>
      <c r="M4457" s="46">
        <f>SEP!L458</f>
        <v/>
      </c>
      <c r="N4457" s="44">
        <f>SEP!M458</f>
        <v/>
      </c>
      <c r="O4457" s="44">
        <f>SEP!N458</f>
        <v/>
      </c>
      <c r="P4457" s="44">
        <f>SEP!O458</f>
        <v/>
      </c>
      <c r="Q4457" s="44">
        <f>SEP!P458</f>
        <v/>
      </c>
      <c r="R4457" s="44">
        <f>SEP!Q458</f>
        <v/>
      </c>
      <c r="S4457" s="46">
        <f>S4456+IF(X4457=0,0,M4457)</f>
        <v/>
      </c>
      <c r="T4457" s="47">
        <f>MAX(T4456,S4457)</f>
        <v/>
      </c>
      <c r="U4457" s="48">
        <f>S4457-T4457</f>
        <v/>
      </c>
      <c r="V4457" s="47">
        <f>IFERROR(SUMIFS(DATABASE!$M$5:$M$6004,DATABASE!$B$5:$B$6004,B4457,DATABASE!$X$5:$X$6004,1),0)</f>
        <v/>
      </c>
      <c r="W4457" s="31">
        <f>IFERROR(COUNTIFS(DATABASE!$B$5:$B$6004,B4457,DATABASE!$X$5:$X$6004,1),0)</f>
        <v/>
      </c>
      <c r="X4457" s="49">
        <f>--AND(ISNUMBER(B4457),C4457&lt;&gt;"",L4457&lt;&gt;"",M4457&lt;&gt;"")</f>
        <v/>
      </c>
    </row>
    <row r="4458" ht="15" customHeight="1" s="111">
      <c r="A4458" s="50" t="inlineStr">
        <is>
          <t>SEP</t>
        </is>
      </c>
      <c r="B4458" s="51">
        <f>SEP!A459</f>
        <v/>
      </c>
      <c r="C4458" s="52">
        <f>SEP!B459</f>
        <v/>
      </c>
      <c r="D4458" s="52">
        <f>SEP!C459</f>
        <v/>
      </c>
      <c r="E4458" s="52">
        <f>SEP!D459</f>
        <v/>
      </c>
      <c r="F4458" s="52">
        <f>SEP!E459</f>
        <v/>
      </c>
      <c r="G4458" s="52">
        <f>SEP!F459</f>
        <v/>
      </c>
      <c r="H4458" s="52">
        <f>SEP!G459</f>
        <v/>
      </c>
      <c r="I4458" s="53">
        <f>SEP!H459</f>
        <v/>
      </c>
      <c r="J4458" s="53">
        <f>SEP!I459</f>
        <v/>
      </c>
      <c r="K4458" s="52">
        <f>SEP!J459</f>
        <v/>
      </c>
      <c r="L4458" s="52">
        <f>SEP!K459</f>
        <v/>
      </c>
      <c r="M4458" s="54">
        <f>SEP!L459</f>
        <v/>
      </c>
      <c r="N4458" s="52">
        <f>SEP!M459</f>
        <v/>
      </c>
      <c r="O4458" s="52">
        <f>SEP!N459</f>
        <v/>
      </c>
      <c r="P4458" s="52">
        <f>SEP!O459</f>
        <v/>
      </c>
      <c r="Q4458" s="52">
        <f>SEP!P459</f>
        <v/>
      </c>
      <c r="R4458" s="52">
        <f>SEP!Q459</f>
        <v/>
      </c>
      <c r="S4458" s="54">
        <f>S4457+IF(X4458=0,0,M4458)</f>
        <v/>
      </c>
      <c r="T4458" s="55">
        <f>MAX(T4457,S4458)</f>
        <v/>
      </c>
      <c r="U4458" s="56">
        <f>S4458-T4458</f>
        <v/>
      </c>
      <c r="V4458" s="55">
        <f>IFERROR(SUMIFS(DATABASE!$M$5:$M$6004,DATABASE!$B$5:$B$6004,B4458,DATABASE!$X$5:$X$6004,1),0)</f>
        <v/>
      </c>
      <c r="W4458" s="57">
        <f>IFERROR(COUNTIFS(DATABASE!$B$5:$B$6004,B4458,DATABASE!$X$5:$X$6004,1),0)</f>
        <v/>
      </c>
      <c r="X4458" s="58">
        <f>--AND(ISNUMBER(B4458),C4458&lt;&gt;"",L4458&lt;&gt;"",M4458&lt;&gt;"")</f>
        <v/>
      </c>
    </row>
    <row r="4459" ht="15" customHeight="1" s="111">
      <c r="A4459" s="42" t="inlineStr">
        <is>
          <t>SEP</t>
        </is>
      </c>
      <c r="B4459" s="43">
        <f>SEP!A460</f>
        <v/>
      </c>
      <c r="C4459" s="44">
        <f>SEP!B460</f>
        <v/>
      </c>
      <c r="D4459" s="44">
        <f>SEP!C460</f>
        <v/>
      </c>
      <c r="E4459" s="44">
        <f>SEP!D460</f>
        <v/>
      </c>
      <c r="F4459" s="44">
        <f>SEP!E460</f>
        <v/>
      </c>
      <c r="G4459" s="44">
        <f>SEP!F460</f>
        <v/>
      </c>
      <c r="H4459" s="44">
        <f>SEP!G460</f>
        <v/>
      </c>
      <c r="I4459" s="45">
        <f>SEP!H460</f>
        <v/>
      </c>
      <c r="J4459" s="45">
        <f>SEP!I460</f>
        <v/>
      </c>
      <c r="K4459" s="44">
        <f>SEP!J460</f>
        <v/>
      </c>
      <c r="L4459" s="44">
        <f>SEP!K460</f>
        <v/>
      </c>
      <c r="M4459" s="46">
        <f>SEP!L460</f>
        <v/>
      </c>
      <c r="N4459" s="44">
        <f>SEP!M460</f>
        <v/>
      </c>
      <c r="O4459" s="44">
        <f>SEP!N460</f>
        <v/>
      </c>
      <c r="P4459" s="44">
        <f>SEP!O460</f>
        <v/>
      </c>
      <c r="Q4459" s="44">
        <f>SEP!P460</f>
        <v/>
      </c>
      <c r="R4459" s="44">
        <f>SEP!Q460</f>
        <v/>
      </c>
      <c r="S4459" s="46">
        <f>S4458+IF(X4459=0,0,M4459)</f>
        <v/>
      </c>
      <c r="T4459" s="47">
        <f>MAX(T4458,S4459)</f>
        <v/>
      </c>
      <c r="U4459" s="48">
        <f>S4459-T4459</f>
        <v/>
      </c>
      <c r="V4459" s="47">
        <f>IFERROR(SUMIFS(DATABASE!$M$5:$M$6004,DATABASE!$B$5:$B$6004,B4459,DATABASE!$X$5:$X$6004,1),0)</f>
        <v/>
      </c>
      <c r="W4459" s="31">
        <f>IFERROR(COUNTIFS(DATABASE!$B$5:$B$6004,B4459,DATABASE!$X$5:$X$6004,1),0)</f>
        <v/>
      </c>
      <c r="X4459" s="49">
        <f>--AND(ISNUMBER(B4459),C4459&lt;&gt;"",L4459&lt;&gt;"",M4459&lt;&gt;"")</f>
        <v/>
      </c>
    </row>
    <row r="4460" ht="15" customHeight="1" s="111">
      <c r="A4460" s="50" t="inlineStr">
        <is>
          <t>SEP</t>
        </is>
      </c>
      <c r="B4460" s="51">
        <f>SEP!A461</f>
        <v/>
      </c>
      <c r="C4460" s="52">
        <f>SEP!B461</f>
        <v/>
      </c>
      <c r="D4460" s="52">
        <f>SEP!C461</f>
        <v/>
      </c>
      <c r="E4460" s="52">
        <f>SEP!D461</f>
        <v/>
      </c>
      <c r="F4460" s="52">
        <f>SEP!E461</f>
        <v/>
      </c>
      <c r="G4460" s="52">
        <f>SEP!F461</f>
        <v/>
      </c>
      <c r="H4460" s="52">
        <f>SEP!G461</f>
        <v/>
      </c>
      <c r="I4460" s="53">
        <f>SEP!H461</f>
        <v/>
      </c>
      <c r="J4460" s="53">
        <f>SEP!I461</f>
        <v/>
      </c>
      <c r="K4460" s="52">
        <f>SEP!J461</f>
        <v/>
      </c>
      <c r="L4460" s="52">
        <f>SEP!K461</f>
        <v/>
      </c>
      <c r="M4460" s="54">
        <f>SEP!L461</f>
        <v/>
      </c>
      <c r="N4460" s="52">
        <f>SEP!M461</f>
        <v/>
      </c>
      <c r="O4460" s="52">
        <f>SEP!N461</f>
        <v/>
      </c>
      <c r="P4460" s="52">
        <f>SEP!O461</f>
        <v/>
      </c>
      <c r="Q4460" s="52">
        <f>SEP!P461</f>
        <v/>
      </c>
      <c r="R4460" s="52">
        <f>SEP!Q461</f>
        <v/>
      </c>
      <c r="S4460" s="54">
        <f>S4459+IF(X4460=0,0,M4460)</f>
        <v/>
      </c>
      <c r="T4460" s="55">
        <f>MAX(T4459,S4460)</f>
        <v/>
      </c>
      <c r="U4460" s="56">
        <f>S4460-T4460</f>
        <v/>
      </c>
      <c r="V4460" s="55">
        <f>IFERROR(SUMIFS(DATABASE!$M$5:$M$6004,DATABASE!$B$5:$B$6004,B4460,DATABASE!$X$5:$X$6004,1),0)</f>
        <v/>
      </c>
      <c r="W4460" s="57">
        <f>IFERROR(COUNTIFS(DATABASE!$B$5:$B$6004,B4460,DATABASE!$X$5:$X$6004,1),0)</f>
        <v/>
      </c>
      <c r="X4460" s="58">
        <f>--AND(ISNUMBER(B4460),C4460&lt;&gt;"",L4460&lt;&gt;"",M4460&lt;&gt;"")</f>
        <v/>
      </c>
    </row>
    <row r="4461" ht="15" customHeight="1" s="111">
      <c r="A4461" s="42" t="inlineStr">
        <is>
          <t>SEP</t>
        </is>
      </c>
      <c r="B4461" s="43">
        <f>SEP!A462</f>
        <v/>
      </c>
      <c r="C4461" s="44">
        <f>SEP!B462</f>
        <v/>
      </c>
      <c r="D4461" s="44">
        <f>SEP!C462</f>
        <v/>
      </c>
      <c r="E4461" s="44">
        <f>SEP!D462</f>
        <v/>
      </c>
      <c r="F4461" s="44">
        <f>SEP!E462</f>
        <v/>
      </c>
      <c r="G4461" s="44">
        <f>SEP!F462</f>
        <v/>
      </c>
      <c r="H4461" s="44">
        <f>SEP!G462</f>
        <v/>
      </c>
      <c r="I4461" s="45">
        <f>SEP!H462</f>
        <v/>
      </c>
      <c r="J4461" s="45">
        <f>SEP!I462</f>
        <v/>
      </c>
      <c r="K4461" s="44">
        <f>SEP!J462</f>
        <v/>
      </c>
      <c r="L4461" s="44">
        <f>SEP!K462</f>
        <v/>
      </c>
      <c r="M4461" s="46">
        <f>SEP!L462</f>
        <v/>
      </c>
      <c r="N4461" s="44">
        <f>SEP!M462</f>
        <v/>
      </c>
      <c r="O4461" s="44">
        <f>SEP!N462</f>
        <v/>
      </c>
      <c r="P4461" s="44">
        <f>SEP!O462</f>
        <v/>
      </c>
      <c r="Q4461" s="44">
        <f>SEP!P462</f>
        <v/>
      </c>
      <c r="R4461" s="44">
        <f>SEP!Q462</f>
        <v/>
      </c>
      <c r="S4461" s="46">
        <f>S4460+IF(X4461=0,0,M4461)</f>
        <v/>
      </c>
      <c r="T4461" s="47">
        <f>MAX(T4460,S4461)</f>
        <v/>
      </c>
      <c r="U4461" s="48">
        <f>S4461-T4461</f>
        <v/>
      </c>
      <c r="V4461" s="47">
        <f>IFERROR(SUMIFS(DATABASE!$M$5:$M$6004,DATABASE!$B$5:$B$6004,B4461,DATABASE!$X$5:$X$6004,1),0)</f>
        <v/>
      </c>
      <c r="W4461" s="31">
        <f>IFERROR(COUNTIFS(DATABASE!$B$5:$B$6004,B4461,DATABASE!$X$5:$X$6004,1),0)</f>
        <v/>
      </c>
      <c r="X4461" s="49">
        <f>--AND(ISNUMBER(B4461),C4461&lt;&gt;"",L4461&lt;&gt;"",M4461&lt;&gt;"")</f>
        <v/>
      </c>
    </row>
    <row r="4462" ht="15" customHeight="1" s="111">
      <c r="A4462" s="50" t="inlineStr">
        <is>
          <t>SEP</t>
        </is>
      </c>
      <c r="B4462" s="51">
        <f>SEP!A463</f>
        <v/>
      </c>
      <c r="C4462" s="52">
        <f>SEP!B463</f>
        <v/>
      </c>
      <c r="D4462" s="52">
        <f>SEP!C463</f>
        <v/>
      </c>
      <c r="E4462" s="52">
        <f>SEP!D463</f>
        <v/>
      </c>
      <c r="F4462" s="52">
        <f>SEP!E463</f>
        <v/>
      </c>
      <c r="G4462" s="52">
        <f>SEP!F463</f>
        <v/>
      </c>
      <c r="H4462" s="52">
        <f>SEP!G463</f>
        <v/>
      </c>
      <c r="I4462" s="53">
        <f>SEP!H463</f>
        <v/>
      </c>
      <c r="J4462" s="53">
        <f>SEP!I463</f>
        <v/>
      </c>
      <c r="K4462" s="52">
        <f>SEP!J463</f>
        <v/>
      </c>
      <c r="L4462" s="52">
        <f>SEP!K463</f>
        <v/>
      </c>
      <c r="M4462" s="54">
        <f>SEP!L463</f>
        <v/>
      </c>
      <c r="N4462" s="52">
        <f>SEP!M463</f>
        <v/>
      </c>
      <c r="O4462" s="52">
        <f>SEP!N463</f>
        <v/>
      </c>
      <c r="P4462" s="52">
        <f>SEP!O463</f>
        <v/>
      </c>
      <c r="Q4462" s="52">
        <f>SEP!P463</f>
        <v/>
      </c>
      <c r="R4462" s="52">
        <f>SEP!Q463</f>
        <v/>
      </c>
      <c r="S4462" s="54">
        <f>S4461+IF(X4462=0,0,M4462)</f>
        <v/>
      </c>
      <c r="T4462" s="55">
        <f>MAX(T4461,S4462)</f>
        <v/>
      </c>
      <c r="U4462" s="56">
        <f>S4462-T4462</f>
        <v/>
      </c>
      <c r="V4462" s="55">
        <f>IFERROR(SUMIFS(DATABASE!$M$5:$M$6004,DATABASE!$B$5:$B$6004,B4462,DATABASE!$X$5:$X$6004,1),0)</f>
        <v/>
      </c>
      <c r="W4462" s="57">
        <f>IFERROR(COUNTIFS(DATABASE!$B$5:$B$6004,B4462,DATABASE!$X$5:$X$6004,1),0)</f>
        <v/>
      </c>
      <c r="X4462" s="58">
        <f>--AND(ISNUMBER(B4462),C4462&lt;&gt;"",L4462&lt;&gt;"",M4462&lt;&gt;"")</f>
        <v/>
      </c>
    </row>
    <row r="4463" ht="15" customHeight="1" s="111">
      <c r="A4463" s="42" t="inlineStr">
        <is>
          <t>SEP</t>
        </is>
      </c>
      <c r="B4463" s="43">
        <f>SEP!A464</f>
        <v/>
      </c>
      <c r="C4463" s="44">
        <f>SEP!B464</f>
        <v/>
      </c>
      <c r="D4463" s="44">
        <f>SEP!C464</f>
        <v/>
      </c>
      <c r="E4463" s="44">
        <f>SEP!D464</f>
        <v/>
      </c>
      <c r="F4463" s="44">
        <f>SEP!E464</f>
        <v/>
      </c>
      <c r="G4463" s="44">
        <f>SEP!F464</f>
        <v/>
      </c>
      <c r="H4463" s="44">
        <f>SEP!G464</f>
        <v/>
      </c>
      <c r="I4463" s="45">
        <f>SEP!H464</f>
        <v/>
      </c>
      <c r="J4463" s="45">
        <f>SEP!I464</f>
        <v/>
      </c>
      <c r="K4463" s="44">
        <f>SEP!J464</f>
        <v/>
      </c>
      <c r="L4463" s="44">
        <f>SEP!K464</f>
        <v/>
      </c>
      <c r="M4463" s="46">
        <f>SEP!L464</f>
        <v/>
      </c>
      <c r="N4463" s="44">
        <f>SEP!M464</f>
        <v/>
      </c>
      <c r="O4463" s="44">
        <f>SEP!N464</f>
        <v/>
      </c>
      <c r="P4463" s="44">
        <f>SEP!O464</f>
        <v/>
      </c>
      <c r="Q4463" s="44">
        <f>SEP!P464</f>
        <v/>
      </c>
      <c r="R4463" s="44">
        <f>SEP!Q464</f>
        <v/>
      </c>
      <c r="S4463" s="46">
        <f>S4462+IF(X4463=0,0,M4463)</f>
        <v/>
      </c>
      <c r="T4463" s="47">
        <f>MAX(T4462,S4463)</f>
        <v/>
      </c>
      <c r="U4463" s="48">
        <f>S4463-T4463</f>
        <v/>
      </c>
      <c r="V4463" s="47">
        <f>IFERROR(SUMIFS(DATABASE!$M$5:$M$6004,DATABASE!$B$5:$B$6004,B4463,DATABASE!$X$5:$X$6004,1),0)</f>
        <v/>
      </c>
      <c r="W4463" s="31">
        <f>IFERROR(COUNTIFS(DATABASE!$B$5:$B$6004,B4463,DATABASE!$X$5:$X$6004,1),0)</f>
        <v/>
      </c>
      <c r="X4463" s="49">
        <f>--AND(ISNUMBER(B4463),C4463&lt;&gt;"",L4463&lt;&gt;"",M4463&lt;&gt;"")</f>
        <v/>
      </c>
    </row>
    <row r="4464" ht="15" customHeight="1" s="111">
      <c r="A4464" s="50" t="inlineStr">
        <is>
          <t>SEP</t>
        </is>
      </c>
      <c r="B4464" s="51">
        <f>SEP!A465</f>
        <v/>
      </c>
      <c r="C4464" s="52">
        <f>SEP!B465</f>
        <v/>
      </c>
      <c r="D4464" s="52">
        <f>SEP!C465</f>
        <v/>
      </c>
      <c r="E4464" s="52">
        <f>SEP!D465</f>
        <v/>
      </c>
      <c r="F4464" s="52">
        <f>SEP!E465</f>
        <v/>
      </c>
      <c r="G4464" s="52">
        <f>SEP!F465</f>
        <v/>
      </c>
      <c r="H4464" s="52">
        <f>SEP!G465</f>
        <v/>
      </c>
      <c r="I4464" s="53">
        <f>SEP!H465</f>
        <v/>
      </c>
      <c r="J4464" s="53">
        <f>SEP!I465</f>
        <v/>
      </c>
      <c r="K4464" s="52">
        <f>SEP!J465</f>
        <v/>
      </c>
      <c r="L4464" s="52">
        <f>SEP!K465</f>
        <v/>
      </c>
      <c r="M4464" s="54">
        <f>SEP!L465</f>
        <v/>
      </c>
      <c r="N4464" s="52">
        <f>SEP!M465</f>
        <v/>
      </c>
      <c r="O4464" s="52">
        <f>SEP!N465</f>
        <v/>
      </c>
      <c r="P4464" s="52">
        <f>SEP!O465</f>
        <v/>
      </c>
      <c r="Q4464" s="52">
        <f>SEP!P465</f>
        <v/>
      </c>
      <c r="R4464" s="52">
        <f>SEP!Q465</f>
        <v/>
      </c>
      <c r="S4464" s="54">
        <f>S4463+IF(X4464=0,0,M4464)</f>
        <v/>
      </c>
      <c r="T4464" s="55">
        <f>MAX(T4463,S4464)</f>
        <v/>
      </c>
      <c r="U4464" s="56">
        <f>S4464-T4464</f>
        <v/>
      </c>
      <c r="V4464" s="55">
        <f>IFERROR(SUMIFS(DATABASE!$M$5:$M$6004,DATABASE!$B$5:$B$6004,B4464,DATABASE!$X$5:$X$6004,1),0)</f>
        <v/>
      </c>
      <c r="W4464" s="57">
        <f>IFERROR(COUNTIFS(DATABASE!$B$5:$B$6004,B4464,DATABASE!$X$5:$X$6004,1),0)</f>
        <v/>
      </c>
      <c r="X4464" s="58">
        <f>--AND(ISNUMBER(B4464),C4464&lt;&gt;"",L4464&lt;&gt;"",M4464&lt;&gt;"")</f>
        <v/>
      </c>
    </row>
    <row r="4465" ht="15" customHeight="1" s="111">
      <c r="A4465" s="42" t="inlineStr">
        <is>
          <t>SEP</t>
        </is>
      </c>
      <c r="B4465" s="43">
        <f>SEP!A466</f>
        <v/>
      </c>
      <c r="C4465" s="44">
        <f>SEP!B466</f>
        <v/>
      </c>
      <c r="D4465" s="44">
        <f>SEP!C466</f>
        <v/>
      </c>
      <c r="E4465" s="44">
        <f>SEP!D466</f>
        <v/>
      </c>
      <c r="F4465" s="44">
        <f>SEP!E466</f>
        <v/>
      </c>
      <c r="G4465" s="44">
        <f>SEP!F466</f>
        <v/>
      </c>
      <c r="H4465" s="44">
        <f>SEP!G466</f>
        <v/>
      </c>
      <c r="I4465" s="45">
        <f>SEP!H466</f>
        <v/>
      </c>
      <c r="J4465" s="45">
        <f>SEP!I466</f>
        <v/>
      </c>
      <c r="K4465" s="44">
        <f>SEP!J466</f>
        <v/>
      </c>
      <c r="L4465" s="44">
        <f>SEP!K466</f>
        <v/>
      </c>
      <c r="M4465" s="46">
        <f>SEP!L466</f>
        <v/>
      </c>
      <c r="N4465" s="44">
        <f>SEP!M466</f>
        <v/>
      </c>
      <c r="O4465" s="44">
        <f>SEP!N466</f>
        <v/>
      </c>
      <c r="P4465" s="44">
        <f>SEP!O466</f>
        <v/>
      </c>
      <c r="Q4465" s="44">
        <f>SEP!P466</f>
        <v/>
      </c>
      <c r="R4465" s="44">
        <f>SEP!Q466</f>
        <v/>
      </c>
      <c r="S4465" s="46">
        <f>S4464+IF(X4465=0,0,M4465)</f>
        <v/>
      </c>
      <c r="T4465" s="47">
        <f>MAX(T4464,S4465)</f>
        <v/>
      </c>
      <c r="U4465" s="48">
        <f>S4465-T4465</f>
        <v/>
      </c>
      <c r="V4465" s="47">
        <f>IFERROR(SUMIFS(DATABASE!$M$5:$M$6004,DATABASE!$B$5:$B$6004,B4465,DATABASE!$X$5:$X$6004,1),0)</f>
        <v/>
      </c>
      <c r="W4465" s="31">
        <f>IFERROR(COUNTIFS(DATABASE!$B$5:$B$6004,B4465,DATABASE!$X$5:$X$6004,1),0)</f>
        <v/>
      </c>
      <c r="X4465" s="49">
        <f>--AND(ISNUMBER(B4465),C4465&lt;&gt;"",L4465&lt;&gt;"",M4465&lt;&gt;"")</f>
        <v/>
      </c>
    </row>
    <row r="4466" ht="15" customHeight="1" s="111">
      <c r="A4466" s="50" t="inlineStr">
        <is>
          <t>SEP</t>
        </is>
      </c>
      <c r="B4466" s="51">
        <f>SEP!A467</f>
        <v/>
      </c>
      <c r="C4466" s="52">
        <f>SEP!B467</f>
        <v/>
      </c>
      <c r="D4466" s="52">
        <f>SEP!C467</f>
        <v/>
      </c>
      <c r="E4466" s="52">
        <f>SEP!D467</f>
        <v/>
      </c>
      <c r="F4466" s="52">
        <f>SEP!E467</f>
        <v/>
      </c>
      <c r="G4466" s="52">
        <f>SEP!F467</f>
        <v/>
      </c>
      <c r="H4466" s="52">
        <f>SEP!G467</f>
        <v/>
      </c>
      <c r="I4466" s="53">
        <f>SEP!H467</f>
        <v/>
      </c>
      <c r="J4466" s="53">
        <f>SEP!I467</f>
        <v/>
      </c>
      <c r="K4466" s="52">
        <f>SEP!J467</f>
        <v/>
      </c>
      <c r="L4466" s="52">
        <f>SEP!K467</f>
        <v/>
      </c>
      <c r="M4466" s="54">
        <f>SEP!L467</f>
        <v/>
      </c>
      <c r="N4466" s="52">
        <f>SEP!M467</f>
        <v/>
      </c>
      <c r="O4466" s="52">
        <f>SEP!N467</f>
        <v/>
      </c>
      <c r="P4466" s="52">
        <f>SEP!O467</f>
        <v/>
      </c>
      <c r="Q4466" s="52">
        <f>SEP!P467</f>
        <v/>
      </c>
      <c r="R4466" s="52">
        <f>SEP!Q467</f>
        <v/>
      </c>
      <c r="S4466" s="54">
        <f>S4465+IF(X4466=0,0,M4466)</f>
        <v/>
      </c>
      <c r="T4466" s="55">
        <f>MAX(T4465,S4466)</f>
        <v/>
      </c>
      <c r="U4466" s="56">
        <f>S4466-T4466</f>
        <v/>
      </c>
      <c r="V4466" s="55">
        <f>IFERROR(SUMIFS(DATABASE!$M$5:$M$6004,DATABASE!$B$5:$B$6004,B4466,DATABASE!$X$5:$X$6004,1),0)</f>
        <v/>
      </c>
      <c r="W4466" s="57">
        <f>IFERROR(COUNTIFS(DATABASE!$B$5:$B$6004,B4466,DATABASE!$X$5:$X$6004,1),0)</f>
        <v/>
      </c>
      <c r="X4466" s="58">
        <f>--AND(ISNUMBER(B4466),C4466&lt;&gt;"",L4466&lt;&gt;"",M4466&lt;&gt;"")</f>
        <v/>
      </c>
    </row>
    <row r="4467" ht="15" customHeight="1" s="111">
      <c r="A4467" s="42" t="inlineStr">
        <is>
          <t>SEP</t>
        </is>
      </c>
      <c r="B4467" s="43">
        <f>SEP!A468</f>
        <v/>
      </c>
      <c r="C4467" s="44">
        <f>SEP!B468</f>
        <v/>
      </c>
      <c r="D4467" s="44">
        <f>SEP!C468</f>
        <v/>
      </c>
      <c r="E4467" s="44">
        <f>SEP!D468</f>
        <v/>
      </c>
      <c r="F4467" s="44">
        <f>SEP!E468</f>
        <v/>
      </c>
      <c r="G4467" s="44">
        <f>SEP!F468</f>
        <v/>
      </c>
      <c r="H4467" s="44">
        <f>SEP!G468</f>
        <v/>
      </c>
      <c r="I4467" s="45">
        <f>SEP!H468</f>
        <v/>
      </c>
      <c r="J4467" s="45">
        <f>SEP!I468</f>
        <v/>
      </c>
      <c r="K4467" s="44">
        <f>SEP!J468</f>
        <v/>
      </c>
      <c r="L4467" s="44">
        <f>SEP!K468</f>
        <v/>
      </c>
      <c r="M4467" s="46">
        <f>SEP!L468</f>
        <v/>
      </c>
      <c r="N4467" s="44">
        <f>SEP!M468</f>
        <v/>
      </c>
      <c r="O4467" s="44">
        <f>SEP!N468</f>
        <v/>
      </c>
      <c r="P4467" s="44">
        <f>SEP!O468</f>
        <v/>
      </c>
      <c r="Q4467" s="44">
        <f>SEP!P468</f>
        <v/>
      </c>
      <c r="R4467" s="44">
        <f>SEP!Q468</f>
        <v/>
      </c>
      <c r="S4467" s="46">
        <f>S4466+IF(X4467=0,0,M4467)</f>
        <v/>
      </c>
      <c r="T4467" s="47">
        <f>MAX(T4466,S4467)</f>
        <v/>
      </c>
      <c r="U4467" s="48">
        <f>S4467-T4467</f>
        <v/>
      </c>
      <c r="V4467" s="47">
        <f>IFERROR(SUMIFS(DATABASE!$M$5:$M$6004,DATABASE!$B$5:$B$6004,B4467,DATABASE!$X$5:$X$6004,1),0)</f>
        <v/>
      </c>
      <c r="W4467" s="31">
        <f>IFERROR(COUNTIFS(DATABASE!$B$5:$B$6004,B4467,DATABASE!$X$5:$X$6004,1),0)</f>
        <v/>
      </c>
      <c r="X4467" s="49">
        <f>--AND(ISNUMBER(B4467),C4467&lt;&gt;"",L4467&lt;&gt;"",M4467&lt;&gt;"")</f>
        <v/>
      </c>
    </row>
    <row r="4468" ht="15" customHeight="1" s="111">
      <c r="A4468" s="50" t="inlineStr">
        <is>
          <t>SEP</t>
        </is>
      </c>
      <c r="B4468" s="51">
        <f>SEP!A469</f>
        <v/>
      </c>
      <c r="C4468" s="52">
        <f>SEP!B469</f>
        <v/>
      </c>
      <c r="D4468" s="52">
        <f>SEP!C469</f>
        <v/>
      </c>
      <c r="E4468" s="52">
        <f>SEP!D469</f>
        <v/>
      </c>
      <c r="F4468" s="52">
        <f>SEP!E469</f>
        <v/>
      </c>
      <c r="G4468" s="52">
        <f>SEP!F469</f>
        <v/>
      </c>
      <c r="H4468" s="52">
        <f>SEP!G469</f>
        <v/>
      </c>
      <c r="I4468" s="53">
        <f>SEP!H469</f>
        <v/>
      </c>
      <c r="J4468" s="53">
        <f>SEP!I469</f>
        <v/>
      </c>
      <c r="K4468" s="52">
        <f>SEP!J469</f>
        <v/>
      </c>
      <c r="L4468" s="52">
        <f>SEP!K469</f>
        <v/>
      </c>
      <c r="M4468" s="54">
        <f>SEP!L469</f>
        <v/>
      </c>
      <c r="N4468" s="52">
        <f>SEP!M469</f>
        <v/>
      </c>
      <c r="O4468" s="52">
        <f>SEP!N469</f>
        <v/>
      </c>
      <c r="P4468" s="52">
        <f>SEP!O469</f>
        <v/>
      </c>
      <c r="Q4468" s="52">
        <f>SEP!P469</f>
        <v/>
      </c>
      <c r="R4468" s="52">
        <f>SEP!Q469</f>
        <v/>
      </c>
      <c r="S4468" s="54">
        <f>S4467+IF(X4468=0,0,M4468)</f>
        <v/>
      </c>
      <c r="T4468" s="55">
        <f>MAX(T4467,S4468)</f>
        <v/>
      </c>
      <c r="U4468" s="56">
        <f>S4468-T4468</f>
        <v/>
      </c>
      <c r="V4468" s="55">
        <f>IFERROR(SUMIFS(DATABASE!$M$5:$M$6004,DATABASE!$B$5:$B$6004,B4468,DATABASE!$X$5:$X$6004,1),0)</f>
        <v/>
      </c>
      <c r="W4468" s="57">
        <f>IFERROR(COUNTIFS(DATABASE!$B$5:$B$6004,B4468,DATABASE!$X$5:$X$6004,1),0)</f>
        <v/>
      </c>
      <c r="X4468" s="58">
        <f>--AND(ISNUMBER(B4468),C4468&lt;&gt;"",L4468&lt;&gt;"",M4468&lt;&gt;"")</f>
        <v/>
      </c>
    </row>
    <row r="4469" ht="15" customHeight="1" s="111">
      <c r="A4469" s="42" t="inlineStr">
        <is>
          <t>SEP</t>
        </is>
      </c>
      <c r="B4469" s="43">
        <f>SEP!A470</f>
        <v/>
      </c>
      <c r="C4469" s="44">
        <f>SEP!B470</f>
        <v/>
      </c>
      <c r="D4469" s="44">
        <f>SEP!C470</f>
        <v/>
      </c>
      <c r="E4469" s="44">
        <f>SEP!D470</f>
        <v/>
      </c>
      <c r="F4469" s="44">
        <f>SEP!E470</f>
        <v/>
      </c>
      <c r="G4469" s="44">
        <f>SEP!F470</f>
        <v/>
      </c>
      <c r="H4469" s="44">
        <f>SEP!G470</f>
        <v/>
      </c>
      <c r="I4469" s="45">
        <f>SEP!H470</f>
        <v/>
      </c>
      <c r="J4469" s="45">
        <f>SEP!I470</f>
        <v/>
      </c>
      <c r="K4469" s="44">
        <f>SEP!J470</f>
        <v/>
      </c>
      <c r="L4469" s="44">
        <f>SEP!K470</f>
        <v/>
      </c>
      <c r="M4469" s="46">
        <f>SEP!L470</f>
        <v/>
      </c>
      <c r="N4469" s="44">
        <f>SEP!M470</f>
        <v/>
      </c>
      <c r="O4469" s="44">
        <f>SEP!N470</f>
        <v/>
      </c>
      <c r="P4469" s="44">
        <f>SEP!O470</f>
        <v/>
      </c>
      <c r="Q4469" s="44">
        <f>SEP!P470</f>
        <v/>
      </c>
      <c r="R4469" s="44">
        <f>SEP!Q470</f>
        <v/>
      </c>
      <c r="S4469" s="46">
        <f>S4468+IF(X4469=0,0,M4469)</f>
        <v/>
      </c>
      <c r="T4469" s="47">
        <f>MAX(T4468,S4469)</f>
        <v/>
      </c>
      <c r="U4469" s="48">
        <f>S4469-T4469</f>
        <v/>
      </c>
      <c r="V4469" s="47">
        <f>IFERROR(SUMIFS(DATABASE!$M$5:$M$6004,DATABASE!$B$5:$B$6004,B4469,DATABASE!$X$5:$X$6004,1),0)</f>
        <v/>
      </c>
      <c r="W4469" s="31">
        <f>IFERROR(COUNTIFS(DATABASE!$B$5:$B$6004,B4469,DATABASE!$X$5:$X$6004,1),0)</f>
        <v/>
      </c>
      <c r="X4469" s="49">
        <f>--AND(ISNUMBER(B4469),C4469&lt;&gt;"",L4469&lt;&gt;"",M4469&lt;&gt;"")</f>
        <v/>
      </c>
    </row>
    <row r="4470" ht="15" customHeight="1" s="111">
      <c r="A4470" s="50" t="inlineStr">
        <is>
          <t>SEP</t>
        </is>
      </c>
      <c r="B4470" s="51">
        <f>SEP!A471</f>
        <v/>
      </c>
      <c r="C4470" s="52">
        <f>SEP!B471</f>
        <v/>
      </c>
      <c r="D4470" s="52">
        <f>SEP!C471</f>
        <v/>
      </c>
      <c r="E4470" s="52">
        <f>SEP!D471</f>
        <v/>
      </c>
      <c r="F4470" s="52">
        <f>SEP!E471</f>
        <v/>
      </c>
      <c r="G4470" s="52">
        <f>SEP!F471</f>
        <v/>
      </c>
      <c r="H4470" s="52">
        <f>SEP!G471</f>
        <v/>
      </c>
      <c r="I4470" s="53">
        <f>SEP!H471</f>
        <v/>
      </c>
      <c r="J4470" s="53">
        <f>SEP!I471</f>
        <v/>
      </c>
      <c r="K4470" s="52">
        <f>SEP!J471</f>
        <v/>
      </c>
      <c r="L4470" s="52">
        <f>SEP!K471</f>
        <v/>
      </c>
      <c r="M4470" s="54">
        <f>SEP!L471</f>
        <v/>
      </c>
      <c r="N4470" s="52">
        <f>SEP!M471</f>
        <v/>
      </c>
      <c r="O4470" s="52">
        <f>SEP!N471</f>
        <v/>
      </c>
      <c r="P4470" s="52">
        <f>SEP!O471</f>
        <v/>
      </c>
      <c r="Q4470" s="52">
        <f>SEP!P471</f>
        <v/>
      </c>
      <c r="R4470" s="52">
        <f>SEP!Q471</f>
        <v/>
      </c>
      <c r="S4470" s="54">
        <f>S4469+IF(X4470=0,0,M4470)</f>
        <v/>
      </c>
      <c r="T4470" s="55">
        <f>MAX(T4469,S4470)</f>
        <v/>
      </c>
      <c r="U4470" s="56">
        <f>S4470-T4470</f>
        <v/>
      </c>
      <c r="V4470" s="55">
        <f>IFERROR(SUMIFS(DATABASE!$M$5:$M$6004,DATABASE!$B$5:$B$6004,B4470,DATABASE!$X$5:$X$6004,1),0)</f>
        <v/>
      </c>
      <c r="W4470" s="57">
        <f>IFERROR(COUNTIFS(DATABASE!$B$5:$B$6004,B4470,DATABASE!$X$5:$X$6004,1),0)</f>
        <v/>
      </c>
      <c r="X4470" s="58">
        <f>--AND(ISNUMBER(B4470),C4470&lt;&gt;"",L4470&lt;&gt;"",M4470&lt;&gt;"")</f>
        <v/>
      </c>
    </row>
    <row r="4471" ht="15" customHeight="1" s="111">
      <c r="A4471" s="42" t="inlineStr">
        <is>
          <t>SEP</t>
        </is>
      </c>
      <c r="B4471" s="43">
        <f>SEP!A472</f>
        <v/>
      </c>
      <c r="C4471" s="44">
        <f>SEP!B472</f>
        <v/>
      </c>
      <c r="D4471" s="44">
        <f>SEP!C472</f>
        <v/>
      </c>
      <c r="E4471" s="44">
        <f>SEP!D472</f>
        <v/>
      </c>
      <c r="F4471" s="44">
        <f>SEP!E472</f>
        <v/>
      </c>
      <c r="G4471" s="44">
        <f>SEP!F472</f>
        <v/>
      </c>
      <c r="H4471" s="44">
        <f>SEP!G472</f>
        <v/>
      </c>
      <c r="I4471" s="45">
        <f>SEP!H472</f>
        <v/>
      </c>
      <c r="J4471" s="45">
        <f>SEP!I472</f>
        <v/>
      </c>
      <c r="K4471" s="44">
        <f>SEP!J472</f>
        <v/>
      </c>
      <c r="L4471" s="44">
        <f>SEP!K472</f>
        <v/>
      </c>
      <c r="M4471" s="46">
        <f>SEP!L472</f>
        <v/>
      </c>
      <c r="N4471" s="44">
        <f>SEP!M472</f>
        <v/>
      </c>
      <c r="O4471" s="44">
        <f>SEP!N472</f>
        <v/>
      </c>
      <c r="P4471" s="44">
        <f>SEP!O472</f>
        <v/>
      </c>
      <c r="Q4471" s="44">
        <f>SEP!P472</f>
        <v/>
      </c>
      <c r="R4471" s="44">
        <f>SEP!Q472</f>
        <v/>
      </c>
      <c r="S4471" s="46">
        <f>S4470+IF(X4471=0,0,M4471)</f>
        <v/>
      </c>
      <c r="T4471" s="47">
        <f>MAX(T4470,S4471)</f>
        <v/>
      </c>
      <c r="U4471" s="48">
        <f>S4471-T4471</f>
        <v/>
      </c>
      <c r="V4471" s="47">
        <f>IFERROR(SUMIFS(DATABASE!$M$5:$M$6004,DATABASE!$B$5:$B$6004,B4471,DATABASE!$X$5:$X$6004,1),0)</f>
        <v/>
      </c>
      <c r="W4471" s="31">
        <f>IFERROR(COUNTIFS(DATABASE!$B$5:$B$6004,B4471,DATABASE!$X$5:$X$6004,1),0)</f>
        <v/>
      </c>
      <c r="X4471" s="49">
        <f>--AND(ISNUMBER(B4471),C4471&lt;&gt;"",L4471&lt;&gt;"",M4471&lt;&gt;"")</f>
        <v/>
      </c>
    </row>
    <row r="4472" ht="15" customHeight="1" s="111">
      <c r="A4472" s="50" t="inlineStr">
        <is>
          <t>SEP</t>
        </is>
      </c>
      <c r="B4472" s="51">
        <f>SEP!A473</f>
        <v/>
      </c>
      <c r="C4472" s="52">
        <f>SEP!B473</f>
        <v/>
      </c>
      <c r="D4472" s="52">
        <f>SEP!C473</f>
        <v/>
      </c>
      <c r="E4472" s="52">
        <f>SEP!D473</f>
        <v/>
      </c>
      <c r="F4472" s="52">
        <f>SEP!E473</f>
        <v/>
      </c>
      <c r="G4472" s="52">
        <f>SEP!F473</f>
        <v/>
      </c>
      <c r="H4472" s="52">
        <f>SEP!G473</f>
        <v/>
      </c>
      <c r="I4472" s="53">
        <f>SEP!H473</f>
        <v/>
      </c>
      <c r="J4472" s="53">
        <f>SEP!I473</f>
        <v/>
      </c>
      <c r="K4472" s="52">
        <f>SEP!J473</f>
        <v/>
      </c>
      <c r="L4472" s="52">
        <f>SEP!K473</f>
        <v/>
      </c>
      <c r="M4472" s="54">
        <f>SEP!L473</f>
        <v/>
      </c>
      <c r="N4472" s="52">
        <f>SEP!M473</f>
        <v/>
      </c>
      <c r="O4472" s="52">
        <f>SEP!N473</f>
        <v/>
      </c>
      <c r="P4472" s="52">
        <f>SEP!O473</f>
        <v/>
      </c>
      <c r="Q4472" s="52">
        <f>SEP!P473</f>
        <v/>
      </c>
      <c r="R4472" s="52">
        <f>SEP!Q473</f>
        <v/>
      </c>
      <c r="S4472" s="54">
        <f>S4471+IF(X4472=0,0,M4472)</f>
        <v/>
      </c>
      <c r="T4472" s="55">
        <f>MAX(T4471,S4472)</f>
        <v/>
      </c>
      <c r="U4472" s="56">
        <f>S4472-T4472</f>
        <v/>
      </c>
      <c r="V4472" s="55">
        <f>IFERROR(SUMIFS(DATABASE!$M$5:$M$6004,DATABASE!$B$5:$B$6004,B4472,DATABASE!$X$5:$X$6004,1),0)</f>
        <v/>
      </c>
      <c r="W4472" s="57">
        <f>IFERROR(COUNTIFS(DATABASE!$B$5:$B$6004,B4472,DATABASE!$X$5:$X$6004,1),0)</f>
        <v/>
      </c>
      <c r="X4472" s="58">
        <f>--AND(ISNUMBER(B4472),C4472&lt;&gt;"",L4472&lt;&gt;"",M4472&lt;&gt;"")</f>
        <v/>
      </c>
    </row>
    <row r="4473" ht="15" customHeight="1" s="111">
      <c r="A4473" s="42" t="inlineStr">
        <is>
          <t>SEP</t>
        </is>
      </c>
      <c r="B4473" s="43">
        <f>SEP!A474</f>
        <v/>
      </c>
      <c r="C4473" s="44">
        <f>SEP!B474</f>
        <v/>
      </c>
      <c r="D4473" s="44">
        <f>SEP!C474</f>
        <v/>
      </c>
      <c r="E4473" s="44">
        <f>SEP!D474</f>
        <v/>
      </c>
      <c r="F4473" s="44">
        <f>SEP!E474</f>
        <v/>
      </c>
      <c r="G4473" s="44">
        <f>SEP!F474</f>
        <v/>
      </c>
      <c r="H4473" s="44">
        <f>SEP!G474</f>
        <v/>
      </c>
      <c r="I4473" s="45">
        <f>SEP!H474</f>
        <v/>
      </c>
      <c r="J4473" s="45">
        <f>SEP!I474</f>
        <v/>
      </c>
      <c r="K4473" s="44">
        <f>SEP!J474</f>
        <v/>
      </c>
      <c r="L4473" s="44">
        <f>SEP!K474</f>
        <v/>
      </c>
      <c r="M4473" s="46">
        <f>SEP!L474</f>
        <v/>
      </c>
      <c r="N4473" s="44">
        <f>SEP!M474</f>
        <v/>
      </c>
      <c r="O4473" s="44">
        <f>SEP!N474</f>
        <v/>
      </c>
      <c r="P4473" s="44">
        <f>SEP!O474</f>
        <v/>
      </c>
      <c r="Q4473" s="44">
        <f>SEP!P474</f>
        <v/>
      </c>
      <c r="R4473" s="44">
        <f>SEP!Q474</f>
        <v/>
      </c>
      <c r="S4473" s="46">
        <f>S4472+IF(X4473=0,0,M4473)</f>
        <v/>
      </c>
      <c r="T4473" s="47">
        <f>MAX(T4472,S4473)</f>
        <v/>
      </c>
      <c r="U4473" s="48">
        <f>S4473-T4473</f>
        <v/>
      </c>
      <c r="V4473" s="47">
        <f>IFERROR(SUMIFS(DATABASE!$M$5:$M$6004,DATABASE!$B$5:$B$6004,B4473,DATABASE!$X$5:$X$6004,1),0)</f>
        <v/>
      </c>
      <c r="W4473" s="31">
        <f>IFERROR(COUNTIFS(DATABASE!$B$5:$B$6004,B4473,DATABASE!$X$5:$X$6004,1),0)</f>
        <v/>
      </c>
      <c r="X4473" s="49">
        <f>--AND(ISNUMBER(B4473),C4473&lt;&gt;"",L4473&lt;&gt;"",M4473&lt;&gt;"")</f>
        <v/>
      </c>
    </row>
    <row r="4474" ht="15" customHeight="1" s="111">
      <c r="A4474" s="50" t="inlineStr">
        <is>
          <t>SEP</t>
        </is>
      </c>
      <c r="B4474" s="51">
        <f>SEP!A475</f>
        <v/>
      </c>
      <c r="C4474" s="52">
        <f>SEP!B475</f>
        <v/>
      </c>
      <c r="D4474" s="52">
        <f>SEP!C475</f>
        <v/>
      </c>
      <c r="E4474" s="52">
        <f>SEP!D475</f>
        <v/>
      </c>
      <c r="F4474" s="52">
        <f>SEP!E475</f>
        <v/>
      </c>
      <c r="G4474" s="52">
        <f>SEP!F475</f>
        <v/>
      </c>
      <c r="H4474" s="52">
        <f>SEP!G475</f>
        <v/>
      </c>
      <c r="I4474" s="53">
        <f>SEP!H475</f>
        <v/>
      </c>
      <c r="J4474" s="53">
        <f>SEP!I475</f>
        <v/>
      </c>
      <c r="K4474" s="52">
        <f>SEP!J475</f>
        <v/>
      </c>
      <c r="L4474" s="52">
        <f>SEP!K475</f>
        <v/>
      </c>
      <c r="M4474" s="54">
        <f>SEP!L475</f>
        <v/>
      </c>
      <c r="N4474" s="52">
        <f>SEP!M475</f>
        <v/>
      </c>
      <c r="O4474" s="52">
        <f>SEP!N475</f>
        <v/>
      </c>
      <c r="P4474" s="52">
        <f>SEP!O475</f>
        <v/>
      </c>
      <c r="Q4474" s="52">
        <f>SEP!P475</f>
        <v/>
      </c>
      <c r="R4474" s="52">
        <f>SEP!Q475</f>
        <v/>
      </c>
      <c r="S4474" s="54">
        <f>S4473+IF(X4474=0,0,M4474)</f>
        <v/>
      </c>
      <c r="T4474" s="55">
        <f>MAX(T4473,S4474)</f>
        <v/>
      </c>
      <c r="U4474" s="56">
        <f>S4474-T4474</f>
        <v/>
      </c>
      <c r="V4474" s="55">
        <f>IFERROR(SUMIFS(DATABASE!$M$5:$M$6004,DATABASE!$B$5:$B$6004,B4474,DATABASE!$X$5:$X$6004,1),0)</f>
        <v/>
      </c>
      <c r="W4474" s="57">
        <f>IFERROR(COUNTIFS(DATABASE!$B$5:$B$6004,B4474,DATABASE!$X$5:$X$6004,1),0)</f>
        <v/>
      </c>
      <c r="X4474" s="58">
        <f>--AND(ISNUMBER(B4474),C4474&lt;&gt;"",L4474&lt;&gt;"",M4474&lt;&gt;"")</f>
        <v/>
      </c>
    </row>
    <row r="4475" ht="15" customHeight="1" s="111">
      <c r="A4475" s="42" t="inlineStr">
        <is>
          <t>SEP</t>
        </is>
      </c>
      <c r="B4475" s="43">
        <f>SEP!A476</f>
        <v/>
      </c>
      <c r="C4475" s="44">
        <f>SEP!B476</f>
        <v/>
      </c>
      <c r="D4475" s="44">
        <f>SEP!C476</f>
        <v/>
      </c>
      <c r="E4475" s="44">
        <f>SEP!D476</f>
        <v/>
      </c>
      <c r="F4475" s="44">
        <f>SEP!E476</f>
        <v/>
      </c>
      <c r="G4475" s="44">
        <f>SEP!F476</f>
        <v/>
      </c>
      <c r="H4475" s="44">
        <f>SEP!G476</f>
        <v/>
      </c>
      <c r="I4475" s="45">
        <f>SEP!H476</f>
        <v/>
      </c>
      <c r="J4475" s="45">
        <f>SEP!I476</f>
        <v/>
      </c>
      <c r="K4475" s="44">
        <f>SEP!J476</f>
        <v/>
      </c>
      <c r="L4475" s="44">
        <f>SEP!K476</f>
        <v/>
      </c>
      <c r="M4475" s="46">
        <f>SEP!L476</f>
        <v/>
      </c>
      <c r="N4475" s="44">
        <f>SEP!M476</f>
        <v/>
      </c>
      <c r="O4475" s="44">
        <f>SEP!N476</f>
        <v/>
      </c>
      <c r="P4475" s="44">
        <f>SEP!O476</f>
        <v/>
      </c>
      <c r="Q4475" s="44">
        <f>SEP!P476</f>
        <v/>
      </c>
      <c r="R4475" s="44">
        <f>SEP!Q476</f>
        <v/>
      </c>
      <c r="S4475" s="46">
        <f>S4474+IF(X4475=0,0,M4475)</f>
        <v/>
      </c>
      <c r="T4475" s="47">
        <f>MAX(T4474,S4475)</f>
        <v/>
      </c>
      <c r="U4475" s="48">
        <f>S4475-T4475</f>
        <v/>
      </c>
      <c r="V4475" s="47">
        <f>IFERROR(SUMIFS(DATABASE!$M$5:$M$6004,DATABASE!$B$5:$B$6004,B4475,DATABASE!$X$5:$X$6004,1),0)</f>
        <v/>
      </c>
      <c r="W4475" s="31">
        <f>IFERROR(COUNTIFS(DATABASE!$B$5:$B$6004,B4475,DATABASE!$X$5:$X$6004,1),0)</f>
        <v/>
      </c>
      <c r="X4475" s="49">
        <f>--AND(ISNUMBER(B4475),C4475&lt;&gt;"",L4475&lt;&gt;"",M4475&lt;&gt;"")</f>
        <v/>
      </c>
    </row>
    <row r="4476" ht="15" customHeight="1" s="111">
      <c r="A4476" s="50" t="inlineStr">
        <is>
          <t>SEP</t>
        </is>
      </c>
      <c r="B4476" s="51">
        <f>SEP!A477</f>
        <v/>
      </c>
      <c r="C4476" s="52">
        <f>SEP!B477</f>
        <v/>
      </c>
      <c r="D4476" s="52">
        <f>SEP!C477</f>
        <v/>
      </c>
      <c r="E4476" s="52">
        <f>SEP!D477</f>
        <v/>
      </c>
      <c r="F4476" s="52">
        <f>SEP!E477</f>
        <v/>
      </c>
      <c r="G4476" s="52">
        <f>SEP!F477</f>
        <v/>
      </c>
      <c r="H4476" s="52">
        <f>SEP!G477</f>
        <v/>
      </c>
      <c r="I4476" s="53">
        <f>SEP!H477</f>
        <v/>
      </c>
      <c r="J4476" s="53">
        <f>SEP!I477</f>
        <v/>
      </c>
      <c r="K4476" s="52">
        <f>SEP!J477</f>
        <v/>
      </c>
      <c r="L4476" s="52">
        <f>SEP!K477</f>
        <v/>
      </c>
      <c r="M4476" s="54">
        <f>SEP!L477</f>
        <v/>
      </c>
      <c r="N4476" s="52">
        <f>SEP!M477</f>
        <v/>
      </c>
      <c r="O4476" s="52">
        <f>SEP!N477</f>
        <v/>
      </c>
      <c r="P4476" s="52">
        <f>SEP!O477</f>
        <v/>
      </c>
      <c r="Q4476" s="52">
        <f>SEP!P477</f>
        <v/>
      </c>
      <c r="R4476" s="52">
        <f>SEP!Q477</f>
        <v/>
      </c>
      <c r="S4476" s="54">
        <f>S4475+IF(X4476=0,0,M4476)</f>
        <v/>
      </c>
      <c r="T4476" s="55">
        <f>MAX(T4475,S4476)</f>
        <v/>
      </c>
      <c r="U4476" s="56">
        <f>S4476-T4476</f>
        <v/>
      </c>
      <c r="V4476" s="55">
        <f>IFERROR(SUMIFS(DATABASE!$M$5:$M$6004,DATABASE!$B$5:$B$6004,B4476,DATABASE!$X$5:$X$6004,1),0)</f>
        <v/>
      </c>
      <c r="W4476" s="57">
        <f>IFERROR(COUNTIFS(DATABASE!$B$5:$B$6004,B4476,DATABASE!$X$5:$X$6004,1),0)</f>
        <v/>
      </c>
      <c r="X4476" s="58">
        <f>--AND(ISNUMBER(B4476),C4476&lt;&gt;"",L4476&lt;&gt;"",M4476&lt;&gt;"")</f>
        <v/>
      </c>
    </row>
    <row r="4477" ht="15" customHeight="1" s="111">
      <c r="A4477" s="42" t="inlineStr">
        <is>
          <t>SEP</t>
        </is>
      </c>
      <c r="B4477" s="43">
        <f>SEP!A478</f>
        <v/>
      </c>
      <c r="C4477" s="44">
        <f>SEP!B478</f>
        <v/>
      </c>
      <c r="D4477" s="44">
        <f>SEP!C478</f>
        <v/>
      </c>
      <c r="E4477" s="44">
        <f>SEP!D478</f>
        <v/>
      </c>
      <c r="F4477" s="44">
        <f>SEP!E478</f>
        <v/>
      </c>
      <c r="G4477" s="44">
        <f>SEP!F478</f>
        <v/>
      </c>
      <c r="H4477" s="44">
        <f>SEP!G478</f>
        <v/>
      </c>
      <c r="I4477" s="45">
        <f>SEP!H478</f>
        <v/>
      </c>
      <c r="J4477" s="45">
        <f>SEP!I478</f>
        <v/>
      </c>
      <c r="K4477" s="44">
        <f>SEP!J478</f>
        <v/>
      </c>
      <c r="L4477" s="44">
        <f>SEP!K478</f>
        <v/>
      </c>
      <c r="M4477" s="46">
        <f>SEP!L478</f>
        <v/>
      </c>
      <c r="N4477" s="44">
        <f>SEP!M478</f>
        <v/>
      </c>
      <c r="O4477" s="44">
        <f>SEP!N478</f>
        <v/>
      </c>
      <c r="P4477" s="44">
        <f>SEP!O478</f>
        <v/>
      </c>
      <c r="Q4477" s="44">
        <f>SEP!P478</f>
        <v/>
      </c>
      <c r="R4477" s="44">
        <f>SEP!Q478</f>
        <v/>
      </c>
      <c r="S4477" s="46">
        <f>S4476+IF(X4477=0,0,M4477)</f>
        <v/>
      </c>
      <c r="T4477" s="47">
        <f>MAX(T4476,S4477)</f>
        <v/>
      </c>
      <c r="U4477" s="48">
        <f>S4477-T4477</f>
        <v/>
      </c>
      <c r="V4477" s="47">
        <f>IFERROR(SUMIFS(DATABASE!$M$5:$M$6004,DATABASE!$B$5:$B$6004,B4477,DATABASE!$X$5:$X$6004,1),0)</f>
        <v/>
      </c>
      <c r="W4477" s="31">
        <f>IFERROR(COUNTIFS(DATABASE!$B$5:$B$6004,B4477,DATABASE!$X$5:$X$6004,1),0)</f>
        <v/>
      </c>
      <c r="X4477" s="49">
        <f>--AND(ISNUMBER(B4477),C4477&lt;&gt;"",L4477&lt;&gt;"",M4477&lt;&gt;"")</f>
        <v/>
      </c>
    </row>
    <row r="4478" ht="15" customHeight="1" s="111">
      <c r="A4478" s="50" t="inlineStr">
        <is>
          <t>SEP</t>
        </is>
      </c>
      <c r="B4478" s="51">
        <f>SEP!A479</f>
        <v/>
      </c>
      <c r="C4478" s="52">
        <f>SEP!B479</f>
        <v/>
      </c>
      <c r="D4478" s="52">
        <f>SEP!C479</f>
        <v/>
      </c>
      <c r="E4478" s="52">
        <f>SEP!D479</f>
        <v/>
      </c>
      <c r="F4478" s="52">
        <f>SEP!E479</f>
        <v/>
      </c>
      <c r="G4478" s="52">
        <f>SEP!F479</f>
        <v/>
      </c>
      <c r="H4478" s="52">
        <f>SEP!G479</f>
        <v/>
      </c>
      <c r="I4478" s="53">
        <f>SEP!H479</f>
        <v/>
      </c>
      <c r="J4478" s="53">
        <f>SEP!I479</f>
        <v/>
      </c>
      <c r="K4478" s="52">
        <f>SEP!J479</f>
        <v/>
      </c>
      <c r="L4478" s="52">
        <f>SEP!K479</f>
        <v/>
      </c>
      <c r="M4478" s="54">
        <f>SEP!L479</f>
        <v/>
      </c>
      <c r="N4478" s="52">
        <f>SEP!M479</f>
        <v/>
      </c>
      <c r="O4478" s="52">
        <f>SEP!N479</f>
        <v/>
      </c>
      <c r="P4478" s="52">
        <f>SEP!O479</f>
        <v/>
      </c>
      <c r="Q4478" s="52">
        <f>SEP!P479</f>
        <v/>
      </c>
      <c r="R4478" s="52">
        <f>SEP!Q479</f>
        <v/>
      </c>
      <c r="S4478" s="54">
        <f>S4477+IF(X4478=0,0,M4478)</f>
        <v/>
      </c>
      <c r="T4478" s="55">
        <f>MAX(T4477,S4478)</f>
        <v/>
      </c>
      <c r="U4478" s="56">
        <f>S4478-T4478</f>
        <v/>
      </c>
      <c r="V4478" s="55">
        <f>IFERROR(SUMIFS(DATABASE!$M$5:$M$6004,DATABASE!$B$5:$B$6004,B4478,DATABASE!$X$5:$X$6004,1),0)</f>
        <v/>
      </c>
      <c r="W4478" s="57">
        <f>IFERROR(COUNTIFS(DATABASE!$B$5:$B$6004,B4478,DATABASE!$X$5:$X$6004,1),0)</f>
        <v/>
      </c>
      <c r="X4478" s="58">
        <f>--AND(ISNUMBER(B4478),C4478&lt;&gt;"",L4478&lt;&gt;"",M4478&lt;&gt;"")</f>
        <v/>
      </c>
    </row>
    <row r="4479" ht="15" customHeight="1" s="111">
      <c r="A4479" s="42" t="inlineStr">
        <is>
          <t>SEP</t>
        </is>
      </c>
      <c r="B4479" s="43">
        <f>SEP!A480</f>
        <v/>
      </c>
      <c r="C4479" s="44">
        <f>SEP!B480</f>
        <v/>
      </c>
      <c r="D4479" s="44">
        <f>SEP!C480</f>
        <v/>
      </c>
      <c r="E4479" s="44">
        <f>SEP!D480</f>
        <v/>
      </c>
      <c r="F4479" s="44">
        <f>SEP!E480</f>
        <v/>
      </c>
      <c r="G4479" s="44">
        <f>SEP!F480</f>
        <v/>
      </c>
      <c r="H4479" s="44">
        <f>SEP!G480</f>
        <v/>
      </c>
      <c r="I4479" s="45">
        <f>SEP!H480</f>
        <v/>
      </c>
      <c r="J4479" s="45">
        <f>SEP!I480</f>
        <v/>
      </c>
      <c r="K4479" s="44">
        <f>SEP!J480</f>
        <v/>
      </c>
      <c r="L4479" s="44">
        <f>SEP!K480</f>
        <v/>
      </c>
      <c r="M4479" s="46">
        <f>SEP!L480</f>
        <v/>
      </c>
      <c r="N4479" s="44">
        <f>SEP!M480</f>
        <v/>
      </c>
      <c r="O4479" s="44">
        <f>SEP!N480</f>
        <v/>
      </c>
      <c r="P4479" s="44">
        <f>SEP!O480</f>
        <v/>
      </c>
      <c r="Q4479" s="44">
        <f>SEP!P480</f>
        <v/>
      </c>
      <c r="R4479" s="44">
        <f>SEP!Q480</f>
        <v/>
      </c>
      <c r="S4479" s="46">
        <f>S4478+IF(X4479=0,0,M4479)</f>
        <v/>
      </c>
      <c r="T4479" s="47">
        <f>MAX(T4478,S4479)</f>
        <v/>
      </c>
      <c r="U4479" s="48">
        <f>S4479-T4479</f>
        <v/>
      </c>
      <c r="V4479" s="47">
        <f>IFERROR(SUMIFS(DATABASE!$M$5:$M$6004,DATABASE!$B$5:$B$6004,B4479,DATABASE!$X$5:$X$6004,1),0)</f>
        <v/>
      </c>
      <c r="W4479" s="31">
        <f>IFERROR(COUNTIFS(DATABASE!$B$5:$B$6004,B4479,DATABASE!$X$5:$X$6004,1),0)</f>
        <v/>
      </c>
      <c r="X4479" s="49">
        <f>--AND(ISNUMBER(B4479),C4479&lt;&gt;"",L4479&lt;&gt;"",M4479&lt;&gt;"")</f>
        <v/>
      </c>
    </row>
    <row r="4480" ht="15" customHeight="1" s="111">
      <c r="A4480" s="50" t="inlineStr">
        <is>
          <t>SEP</t>
        </is>
      </c>
      <c r="B4480" s="51">
        <f>SEP!A481</f>
        <v/>
      </c>
      <c r="C4480" s="52">
        <f>SEP!B481</f>
        <v/>
      </c>
      <c r="D4480" s="52">
        <f>SEP!C481</f>
        <v/>
      </c>
      <c r="E4480" s="52">
        <f>SEP!D481</f>
        <v/>
      </c>
      <c r="F4480" s="52">
        <f>SEP!E481</f>
        <v/>
      </c>
      <c r="G4480" s="52">
        <f>SEP!F481</f>
        <v/>
      </c>
      <c r="H4480" s="52">
        <f>SEP!G481</f>
        <v/>
      </c>
      <c r="I4480" s="53">
        <f>SEP!H481</f>
        <v/>
      </c>
      <c r="J4480" s="53">
        <f>SEP!I481</f>
        <v/>
      </c>
      <c r="K4480" s="52">
        <f>SEP!J481</f>
        <v/>
      </c>
      <c r="L4480" s="52">
        <f>SEP!K481</f>
        <v/>
      </c>
      <c r="M4480" s="54">
        <f>SEP!L481</f>
        <v/>
      </c>
      <c r="N4480" s="52">
        <f>SEP!M481</f>
        <v/>
      </c>
      <c r="O4480" s="52">
        <f>SEP!N481</f>
        <v/>
      </c>
      <c r="P4480" s="52">
        <f>SEP!O481</f>
        <v/>
      </c>
      <c r="Q4480" s="52">
        <f>SEP!P481</f>
        <v/>
      </c>
      <c r="R4480" s="52">
        <f>SEP!Q481</f>
        <v/>
      </c>
      <c r="S4480" s="54">
        <f>S4479+IF(X4480=0,0,M4480)</f>
        <v/>
      </c>
      <c r="T4480" s="55">
        <f>MAX(T4479,S4480)</f>
        <v/>
      </c>
      <c r="U4480" s="56">
        <f>S4480-T4480</f>
        <v/>
      </c>
      <c r="V4480" s="55">
        <f>IFERROR(SUMIFS(DATABASE!$M$5:$M$6004,DATABASE!$B$5:$B$6004,B4480,DATABASE!$X$5:$X$6004,1),0)</f>
        <v/>
      </c>
      <c r="W4480" s="57">
        <f>IFERROR(COUNTIFS(DATABASE!$B$5:$B$6004,B4480,DATABASE!$X$5:$X$6004,1),0)</f>
        <v/>
      </c>
      <c r="X4480" s="58">
        <f>--AND(ISNUMBER(B4480),C4480&lt;&gt;"",L4480&lt;&gt;"",M4480&lt;&gt;"")</f>
        <v/>
      </c>
    </row>
    <row r="4481" ht="15" customHeight="1" s="111">
      <c r="A4481" s="42" t="inlineStr">
        <is>
          <t>SEP</t>
        </is>
      </c>
      <c r="B4481" s="43">
        <f>SEP!A482</f>
        <v/>
      </c>
      <c r="C4481" s="44">
        <f>SEP!B482</f>
        <v/>
      </c>
      <c r="D4481" s="44">
        <f>SEP!C482</f>
        <v/>
      </c>
      <c r="E4481" s="44">
        <f>SEP!D482</f>
        <v/>
      </c>
      <c r="F4481" s="44">
        <f>SEP!E482</f>
        <v/>
      </c>
      <c r="G4481" s="44">
        <f>SEP!F482</f>
        <v/>
      </c>
      <c r="H4481" s="44">
        <f>SEP!G482</f>
        <v/>
      </c>
      <c r="I4481" s="45">
        <f>SEP!H482</f>
        <v/>
      </c>
      <c r="J4481" s="45">
        <f>SEP!I482</f>
        <v/>
      </c>
      <c r="K4481" s="44">
        <f>SEP!J482</f>
        <v/>
      </c>
      <c r="L4481" s="44">
        <f>SEP!K482</f>
        <v/>
      </c>
      <c r="M4481" s="46">
        <f>SEP!L482</f>
        <v/>
      </c>
      <c r="N4481" s="44">
        <f>SEP!M482</f>
        <v/>
      </c>
      <c r="O4481" s="44">
        <f>SEP!N482</f>
        <v/>
      </c>
      <c r="P4481" s="44">
        <f>SEP!O482</f>
        <v/>
      </c>
      <c r="Q4481" s="44">
        <f>SEP!P482</f>
        <v/>
      </c>
      <c r="R4481" s="44">
        <f>SEP!Q482</f>
        <v/>
      </c>
      <c r="S4481" s="46">
        <f>S4480+IF(X4481=0,0,M4481)</f>
        <v/>
      </c>
      <c r="T4481" s="47">
        <f>MAX(T4480,S4481)</f>
        <v/>
      </c>
      <c r="U4481" s="48">
        <f>S4481-T4481</f>
        <v/>
      </c>
      <c r="V4481" s="47">
        <f>IFERROR(SUMIFS(DATABASE!$M$5:$M$6004,DATABASE!$B$5:$B$6004,B4481,DATABASE!$X$5:$X$6004,1),0)</f>
        <v/>
      </c>
      <c r="W4481" s="31">
        <f>IFERROR(COUNTIFS(DATABASE!$B$5:$B$6004,B4481,DATABASE!$X$5:$X$6004,1),0)</f>
        <v/>
      </c>
      <c r="X4481" s="49">
        <f>--AND(ISNUMBER(B4481),C4481&lt;&gt;"",L4481&lt;&gt;"",M4481&lt;&gt;"")</f>
        <v/>
      </c>
    </row>
    <row r="4482" ht="15" customHeight="1" s="111">
      <c r="A4482" s="50" t="inlineStr">
        <is>
          <t>SEP</t>
        </is>
      </c>
      <c r="B4482" s="51">
        <f>SEP!A483</f>
        <v/>
      </c>
      <c r="C4482" s="52">
        <f>SEP!B483</f>
        <v/>
      </c>
      <c r="D4482" s="52">
        <f>SEP!C483</f>
        <v/>
      </c>
      <c r="E4482" s="52">
        <f>SEP!D483</f>
        <v/>
      </c>
      <c r="F4482" s="52">
        <f>SEP!E483</f>
        <v/>
      </c>
      <c r="G4482" s="52">
        <f>SEP!F483</f>
        <v/>
      </c>
      <c r="H4482" s="52">
        <f>SEP!G483</f>
        <v/>
      </c>
      <c r="I4482" s="53">
        <f>SEP!H483</f>
        <v/>
      </c>
      <c r="J4482" s="53">
        <f>SEP!I483</f>
        <v/>
      </c>
      <c r="K4482" s="52">
        <f>SEP!J483</f>
        <v/>
      </c>
      <c r="L4482" s="52">
        <f>SEP!K483</f>
        <v/>
      </c>
      <c r="M4482" s="54">
        <f>SEP!L483</f>
        <v/>
      </c>
      <c r="N4482" s="52">
        <f>SEP!M483</f>
        <v/>
      </c>
      <c r="O4482" s="52">
        <f>SEP!N483</f>
        <v/>
      </c>
      <c r="P4482" s="52">
        <f>SEP!O483</f>
        <v/>
      </c>
      <c r="Q4482" s="52">
        <f>SEP!P483</f>
        <v/>
      </c>
      <c r="R4482" s="52">
        <f>SEP!Q483</f>
        <v/>
      </c>
      <c r="S4482" s="54">
        <f>S4481+IF(X4482=0,0,M4482)</f>
        <v/>
      </c>
      <c r="T4482" s="55">
        <f>MAX(T4481,S4482)</f>
        <v/>
      </c>
      <c r="U4482" s="56">
        <f>S4482-T4482</f>
        <v/>
      </c>
      <c r="V4482" s="55">
        <f>IFERROR(SUMIFS(DATABASE!$M$5:$M$6004,DATABASE!$B$5:$B$6004,B4482,DATABASE!$X$5:$X$6004,1),0)</f>
        <v/>
      </c>
      <c r="W4482" s="57">
        <f>IFERROR(COUNTIFS(DATABASE!$B$5:$B$6004,B4482,DATABASE!$X$5:$X$6004,1),0)</f>
        <v/>
      </c>
      <c r="X4482" s="58">
        <f>--AND(ISNUMBER(B4482),C4482&lt;&gt;"",L4482&lt;&gt;"",M4482&lt;&gt;"")</f>
        <v/>
      </c>
    </row>
    <row r="4483" ht="15" customHeight="1" s="111">
      <c r="A4483" s="42" t="inlineStr">
        <is>
          <t>SEP</t>
        </is>
      </c>
      <c r="B4483" s="43">
        <f>SEP!A484</f>
        <v/>
      </c>
      <c r="C4483" s="44">
        <f>SEP!B484</f>
        <v/>
      </c>
      <c r="D4483" s="44">
        <f>SEP!C484</f>
        <v/>
      </c>
      <c r="E4483" s="44">
        <f>SEP!D484</f>
        <v/>
      </c>
      <c r="F4483" s="44">
        <f>SEP!E484</f>
        <v/>
      </c>
      <c r="G4483" s="44">
        <f>SEP!F484</f>
        <v/>
      </c>
      <c r="H4483" s="44">
        <f>SEP!G484</f>
        <v/>
      </c>
      <c r="I4483" s="45">
        <f>SEP!H484</f>
        <v/>
      </c>
      <c r="J4483" s="45">
        <f>SEP!I484</f>
        <v/>
      </c>
      <c r="K4483" s="44">
        <f>SEP!J484</f>
        <v/>
      </c>
      <c r="L4483" s="44">
        <f>SEP!K484</f>
        <v/>
      </c>
      <c r="M4483" s="46">
        <f>SEP!L484</f>
        <v/>
      </c>
      <c r="N4483" s="44">
        <f>SEP!M484</f>
        <v/>
      </c>
      <c r="O4483" s="44">
        <f>SEP!N484</f>
        <v/>
      </c>
      <c r="P4483" s="44">
        <f>SEP!O484</f>
        <v/>
      </c>
      <c r="Q4483" s="44">
        <f>SEP!P484</f>
        <v/>
      </c>
      <c r="R4483" s="44">
        <f>SEP!Q484</f>
        <v/>
      </c>
      <c r="S4483" s="46">
        <f>S4482+IF(X4483=0,0,M4483)</f>
        <v/>
      </c>
      <c r="T4483" s="47">
        <f>MAX(T4482,S4483)</f>
        <v/>
      </c>
      <c r="U4483" s="48">
        <f>S4483-T4483</f>
        <v/>
      </c>
      <c r="V4483" s="47">
        <f>IFERROR(SUMIFS(DATABASE!$M$5:$M$6004,DATABASE!$B$5:$B$6004,B4483,DATABASE!$X$5:$X$6004,1),0)</f>
        <v/>
      </c>
      <c r="W4483" s="31">
        <f>IFERROR(COUNTIFS(DATABASE!$B$5:$B$6004,B4483,DATABASE!$X$5:$X$6004,1),0)</f>
        <v/>
      </c>
      <c r="X4483" s="49">
        <f>--AND(ISNUMBER(B4483),C4483&lt;&gt;"",L4483&lt;&gt;"",M4483&lt;&gt;"")</f>
        <v/>
      </c>
    </row>
    <row r="4484" ht="15" customHeight="1" s="111">
      <c r="A4484" s="50" t="inlineStr">
        <is>
          <t>SEP</t>
        </is>
      </c>
      <c r="B4484" s="51">
        <f>SEP!A485</f>
        <v/>
      </c>
      <c r="C4484" s="52">
        <f>SEP!B485</f>
        <v/>
      </c>
      <c r="D4484" s="52">
        <f>SEP!C485</f>
        <v/>
      </c>
      <c r="E4484" s="52">
        <f>SEP!D485</f>
        <v/>
      </c>
      <c r="F4484" s="52">
        <f>SEP!E485</f>
        <v/>
      </c>
      <c r="G4484" s="52">
        <f>SEP!F485</f>
        <v/>
      </c>
      <c r="H4484" s="52">
        <f>SEP!G485</f>
        <v/>
      </c>
      <c r="I4484" s="53">
        <f>SEP!H485</f>
        <v/>
      </c>
      <c r="J4484" s="53">
        <f>SEP!I485</f>
        <v/>
      </c>
      <c r="K4484" s="52">
        <f>SEP!J485</f>
        <v/>
      </c>
      <c r="L4484" s="52">
        <f>SEP!K485</f>
        <v/>
      </c>
      <c r="M4484" s="54">
        <f>SEP!L485</f>
        <v/>
      </c>
      <c r="N4484" s="52">
        <f>SEP!M485</f>
        <v/>
      </c>
      <c r="O4484" s="52">
        <f>SEP!N485</f>
        <v/>
      </c>
      <c r="P4484" s="52">
        <f>SEP!O485</f>
        <v/>
      </c>
      <c r="Q4484" s="52">
        <f>SEP!P485</f>
        <v/>
      </c>
      <c r="R4484" s="52">
        <f>SEP!Q485</f>
        <v/>
      </c>
      <c r="S4484" s="54">
        <f>S4483+IF(X4484=0,0,M4484)</f>
        <v/>
      </c>
      <c r="T4484" s="55">
        <f>MAX(T4483,S4484)</f>
        <v/>
      </c>
      <c r="U4484" s="56">
        <f>S4484-T4484</f>
        <v/>
      </c>
      <c r="V4484" s="55">
        <f>IFERROR(SUMIFS(DATABASE!$M$5:$M$6004,DATABASE!$B$5:$B$6004,B4484,DATABASE!$X$5:$X$6004,1),0)</f>
        <v/>
      </c>
      <c r="W4484" s="57">
        <f>IFERROR(COUNTIFS(DATABASE!$B$5:$B$6004,B4484,DATABASE!$X$5:$X$6004,1),0)</f>
        <v/>
      </c>
      <c r="X4484" s="58">
        <f>--AND(ISNUMBER(B4484),C4484&lt;&gt;"",L4484&lt;&gt;"",M4484&lt;&gt;"")</f>
        <v/>
      </c>
    </row>
    <row r="4485" ht="15" customHeight="1" s="111">
      <c r="A4485" s="42" t="inlineStr">
        <is>
          <t>SEP</t>
        </is>
      </c>
      <c r="B4485" s="43">
        <f>SEP!A486</f>
        <v/>
      </c>
      <c r="C4485" s="44">
        <f>SEP!B486</f>
        <v/>
      </c>
      <c r="D4485" s="44">
        <f>SEP!C486</f>
        <v/>
      </c>
      <c r="E4485" s="44">
        <f>SEP!D486</f>
        <v/>
      </c>
      <c r="F4485" s="44">
        <f>SEP!E486</f>
        <v/>
      </c>
      <c r="G4485" s="44">
        <f>SEP!F486</f>
        <v/>
      </c>
      <c r="H4485" s="44">
        <f>SEP!G486</f>
        <v/>
      </c>
      <c r="I4485" s="45">
        <f>SEP!H486</f>
        <v/>
      </c>
      <c r="J4485" s="45">
        <f>SEP!I486</f>
        <v/>
      </c>
      <c r="K4485" s="44">
        <f>SEP!J486</f>
        <v/>
      </c>
      <c r="L4485" s="44">
        <f>SEP!K486</f>
        <v/>
      </c>
      <c r="M4485" s="46">
        <f>SEP!L486</f>
        <v/>
      </c>
      <c r="N4485" s="44">
        <f>SEP!M486</f>
        <v/>
      </c>
      <c r="O4485" s="44">
        <f>SEP!N486</f>
        <v/>
      </c>
      <c r="P4485" s="44">
        <f>SEP!O486</f>
        <v/>
      </c>
      <c r="Q4485" s="44">
        <f>SEP!P486</f>
        <v/>
      </c>
      <c r="R4485" s="44">
        <f>SEP!Q486</f>
        <v/>
      </c>
      <c r="S4485" s="46">
        <f>S4484+IF(X4485=0,0,M4485)</f>
        <v/>
      </c>
      <c r="T4485" s="47">
        <f>MAX(T4484,S4485)</f>
        <v/>
      </c>
      <c r="U4485" s="48">
        <f>S4485-T4485</f>
        <v/>
      </c>
      <c r="V4485" s="47">
        <f>IFERROR(SUMIFS(DATABASE!$M$5:$M$6004,DATABASE!$B$5:$B$6004,B4485,DATABASE!$X$5:$X$6004,1),0)</f>
        <v/>
      </c>
      <c r="W4485" s="31">
        <f>IFERROR(COUNTIFS(DATABASE!$B$5:$B$6004,B4485,DATABASE!$X$5:$X$6004,1),0)</f>
        <v/>
      </c>
      <c r="X4485" s="49">
        <f>--AND(ISNUMBER(B4485),C4485&lt;&gt;"",L4485&lt;&gt;"",M4485&lt;&gt;"")</f>
        <v/>
      </c>
    </row>
    <row r="4486" ht="15" customHeight="1" s="111">
      <c r="A4486" s="50" t="inlineStr">
        <is>
          <t>SEP</t>
        </is>
      </c>
      <c r="B4486" s="51">
        <f>SEP!A487</f>
        <v/>
      </c>
      <c r="C4486" s="52">
        <f>SEP!B487</f>
        <v/>
      </c>
      <c r="D4486" s="52">
        <f>SEP!C487</f>
        <v/>
      </c>
      <c r="E4486" s="52">
        <f>SEP!D487</f>
        <v/>
      </c>
      <c r="F4486" s="52">
        <f>SEP!E487</f>
        <v/>
      </c>
      <c r="G4486" s="52">
        <f>SEP!F487</f>
        <v/>
      </c>
      <c r="H4486" s="52">
        <f>SEP!G487</f>
        <v/>
      </c>
      <c r="I4486" s="53">
        <f>SEP!H487</f>
        <v/>
      </c>
      <c r="J4486" s="53">
        <f>SEP!I487</f>
        <v/>
      </c>
      <c r="K4486" s="52">
        <f>SEP!J487</f>
        <v/>
      </c>
      <c r="L4486" s="52">
        <f>SEP!K487</f>
        <v/>
      </c>
      <c r="M4486" s="54">
        <f>SEP!L487</f>
        <v/>
      </c>
      <c r="N4486" s="52">
        <f>SEP!M487</f>
        <v/>
      </c>
      <c r="O4486" s="52">
        <f>SEP!N487</f>
        <v/>
      </c>
      <c r="P4486" s="52">
        <f>SEP!O487</f>
        <v/>
      </c>
      <c r="Q4486" s="52">
        <f>SEP!P487</f>
        <v/>
      </c>
      <c r="R4486" s="52">
        <f>SEP!Q487</f>
        <v/>
      </c>
      <c r="S4486" s="54">
        <f>S4485+IF(X4486=0,0,M4486)</f>
        <v/>
      </c>
      <c r="T4486" s="55">
        <f>MAX(T4485,S4486)</f>
        <v/>
      </c>
      <c r="U4486" s="56">
        <f>S4486-T4486</f>
        <v/>
      </c>
      <c r="V4486" s="55">
        <f>IFERROR(SUMIFS(DATABASE!$M$5:$M$6004,DATABASE!$B$5:$B$6004,B4486,DATABASE!$X$5:$X$6004,1),0)</f>
        <v/>
      </c>
      <c r="W4486" s="57">
        <f>IFERROR(COUNTIFS(DATABASE!$B$5:$B$6004,B4486,DATABASE!$X$5:$X$6004,1),0)</f>
        <v/>
      </c>
      <c r="X4486" s="58">
        <f>--AND(ISNUMBER(B4486),C4486&lt;&gt;"",L4486&lt;&gt;"",M4486&lt;&gt;"")</f>
        <v/>
      </c>
    </row>
    <row r="4487" ht="15" customHeight="1" s="111">
      <c r="A4487" s="42" t="inlineStr">
        <is>
          <t>SEP</t>
        </is>
      </c>
      <c r="B4487" s="43">
        <f>SEP!A488</f>
        <v/>
      </c>
      <c r="C4487" s="44">
        <f>SEP!B488</f>
        <v/>
      </c>
      <c r="D4487" s="44">
        <f>SEP!C488</f>
        <v/>
      </c>
      <c r="E4487" s="44">
        <f>SEP!D488</f>
        <v/>
      </c>
      <c r="F4487" s="44">
        <f>SEP!E488</f>
        <v/>
      </c>
      <c r="G4487" s="44">
        <f>SEP!F488</f>
        <v/>
      </c>
      <c r="H4487" s="44">
        <f>SEP!G488</f>
        <v/>
      </c>
      <c r="I4487" s="45">
        <f>SEP!H488</f>
        <v/>
      </c>
      <c r="J4487" s="45">
        <f>SEP!I488</f>
        <v/>
      </c>
      <c r="K4487" s="44">
        <f>SEP!J488</f>
        <v/>
      </c>
      <c r="L4487" s="44">
        <f>SEP!K488</f>
        <v/>
      </c>
      <c r="M4487" s="46">
        <f>SEP!L488</f>
        <v/>
      </c>
      <c r="N4487" s="44">
        <f>SEP!M488</f>
        <v/>
      </c>
      <c r="O4487" s="44">
        <f>SEP!N488</f>
        <v/>
      </c>
      <c r="P4487" s="44">
        <f>SEP!O488</f>
        <v/>
      </c>
      <c r="Q4487" s="44">
        <f>SEP!P488</f>
        <v/>
      </c>
      <c r="R4487" s="44">
        <f>SEP!Q488</f>
        <v/>
      </c>
      <c r="S4487" s="46">
        <f>S4486+IF(X4487=0,0,M4487)</f>
        <v/>
      </c>
      <c r="T4487" s="47">
        <f>MAX(T4486,S4487)</f>
        <v/>
      </c>
      <c r="U4487" s="48">
        <f>S4487-T4487</f>
        <v/>
      </c>
      <c r="V4487" s="47">
        <f>IFERROR(SUMIFS(DATABASE!$M$5:$M$6004,DATABASE!$B$5:$B$6004,B4487,DATABASE!$X$5:$X$6004,1),0)</f>
        <v/>
      </c>
      <c r="W4487" s="31">
        <f>IFERROR(COUNTIFS(DATABASE!$B$5:$B$6004,B4487,DATABASE!$X$5:$X$6004,1),0)</f>
        <v/>
      </c>
      <c r="X4487" s="49">
        <f>--AND(ISNUMBER(B4487),C4487&lt;&gt;"",L4487&lt;&gt;"",M4487&lt;&gt;"")</f>
        <v/>
      </c>
    </row>
    <row r="4488" ht="15" customHeight="1" s="111">
      <c r="A4488" s="50" t="inlineStr">
        <is>
          <t>SEP</t>
        </is>
      </c>
      <c r="B4488" s="51">
        <f>SEP!A489</f>
        <v/>
      </c>
      <c r="C4488" s="52">
        <f>SEP!B489</f>
        <v/>
      </c>
      <c r="D4488" s="52">
        <f>SEP!C489</f>
        <v/>
      </c>
      <c r="E4488" s="52">
        <f>SEP!D489</f>
        <v/>
      </c>
      <c r="F4488" s="52">
        <f>SEP!E489</f>
        <v/>
      </c>
      <c r="G4488" s="52">
        <f>SEP!F489</f>
        <v/>
      </c>
      <c r="H4488" s="52">
        <f>SEP!G489</f>
        <v/>
      </c>
      <c r="I4488" s="53">
        <f>SEP!H489</f>
        <v/>
      </c>
      <c r="J4488" s="53">
        <f>SEP!I489</f>
        <v/>
      </c>
      <c r="K4488" s="52">
        <f>SEP!J489</f>
        <v/>
      </c>
      <c r="L4488" s="52">
        <f>SEP!K489</f>
        <v/>
      </c>
      <c r="M4488" s="54">
        <f>SEP!L489</f>
        <v/>
      </c>
      <c r="N4488" s="52">
        <f>SEP!M489</f>
        <v/>
      </c>
      <c r="O4488" s="52">
        <f>SEP!N489</f>
        <v/>
      </c>
      <c r="P4488" s="52">
        <f>SEP!O489</f>
        <v/>
      </c>
      <c r="Q4488" s="52">
        <f>SEP!P489</f>
        <v/>
      </c>
      <c r="R4488" s="52">
        <f>SEP!Q489</f>
        <v/>
      </c>
      <c r="S4488" s="54">
        <f>S4487+IF(X4488=0,0,M4488)</f>
        <v/>
      </c>
      <c r="T4488" s="55">
        <f>MAX(T4487,S4488)</f>
        <v/>
      </c>
      <c r="U4488" s="56">
        <f>S4488-T4488</f>
        <v/>
      </c>
      <c r="V4488" s="55">
        <f>IFERROR(SUMIFS(DATABASE!$M$5:$M$6004,DATABASE!$B$5:$B$6004,B4488,DATABASE!$X$5:$X$6004,1),0)</f>
        <v/>
      </c>
      <c r="W4488" s="57">
        <f>IFERROR(COUNTIFS(DATABASE!$B$5:$B$6004,B4488,DATABASE!$X$5:$X$6004,1),0)</f>
        <v/>
      </c>
      <c r="X4488" s="58">
        <f>--AND(ISNUMBER(B4488),C4488&lt;&gt;"",L4488&lt;&gt;"",M4488&lt;&gt;"")</f>
        <v/>
      </c>
    </row>
    <row r="4489" ht="15" customHeight="1" s="111">
      <c r="A4489" s="42" t="inlineStr">
        <is>
          <t>SEP</t>
        </is>
      </c>
      <c r="B4489" s="43">
        <f>SEP!A490</f>
        <v/>
      </c>
      <c r="C4489" s="44">
        <f>SEP!B490</f>
        <v/>
      </c>
      <c r="D4489" s="44">
        <f>SEP!C490</f>
        <v/>
      </c>
      <c r="E4489" s="44">
        <f>SEP!D490</f>
        <v/>
      </c>
      <c r="F4489" s="44">
        <f>SEP!E490</f>
        <v/>
      </c>
      <c r="G4489" s="44">
        <f>SEP!F490</f>
        <v/>
      </c>
      <c r="H4489" s="44">
        <f>SEP!G490</f>
        <v/>
      </c>
      <c r="I4489" s="45">
        <f>SEP!H490</f>
        <v/>
      </c>
      <c r="J4489" s="45">
        <f>SEP!I490</f>
        <v/>
      </c>
      <c r="K4489" s="44">
        <f>SEP!J490</f>
        <v/>
      </c>
      <c r="L4489" s="44">
        <f>SEP!K490</f>
        <v/>
      </c>
      <c r="M4489" s="46">
        <f>SEP!L490</f>
        <v/>
      </c>
      <c r="N4489" s="44">
        <f>SEP!M490</f>
        <v/>
      </c>
      <c r="O4489" s="44">
        <f>SEP!N490</f>
        <v/>
      </c>
      <c r="P4489" s="44">
        <f>SEP!O490</f>
        <v/>
      </c>
      <c r="Q4489" s="44">
        <f>SEP!P490</f>
        <v/>
      </c>
      <c r="R4489" s="44">
        <f>SEP!Q490</f>
        <v/>
      </c>
      <c r="S4489" s="46">
        <f>S4488+IF(X4489=0,0,M4489)</f>
        <v/>
      </c>
      <c r="T4489" s="47">
        <f>MAX(T4488,S4489)</f>
        <v/>
      </c>
      <c r="U4489" s="48">
        <f>S4489-T4489</f>
        <v/>
      </c>
      <c r="V4489" s="47">
        <f>IFERROR(SUMIFS(DATABASE!$M$5:$M$6004,DATABASE!$B$5:$B$6004,B4489,DATABASE!$X$5:$X$6004,1),0)</f>
        <v/>
      </c>
      <c r="W4489" s="31">
        <f>IFERROR(COUNTIFS(DATABASE!$B$5:$B$6004,B4489,DATABASE!$X$5:$X$6004,1),0)</f>
        <v/>
      </c>
      <c r="X4489" s="49">
        <f>--AND(ISNUMBER(B4489),C4489&lt;&gt;"",L4489&lt;&gt;"",M4489&lt;&gt;"")</f>
        <v/>
      </c>
    </row>
    <row r="4490" ht="15" customHeight="1" s="111">
      <c r="A4490" s="50" t="inlineStr">
        <is>
          <t>SEP</t>
        </is>
      </c>
      <c r="B4490" s="51">
        <f>SEP!A491</f>
        <v/>
      </c>
      <c r="C4490" s="52">
        <f>SEP!B491</f>
        <v/>
      </c>
      <c r="D4490" s="52">
        <f>SEP!C491</f>
        <v/>
      </c>
      <c r="E4490" s="52">
        <f>SEP!D491</f>
        <v/>
      </c>
      <c r="F4490" s="52">
        <f>SEP!E491</f>
        <v/>
      </c>
      <c r="G4490" s="52">
        <f>SEP!F491</f>
        <v/>
      </c>
      <c r="H4490" s="52">
        <f>SEP!G491</f>
        <v/>
      </c>
      <c r="I4490" s="53">
        <f>SEP!H491</f>
        <v/>
      </c>
      <c r="J4490" s="53">
        <f>SEP!I491</f>
        <v/>
      </c>
      <c r="K4490" s="52">
        <f>SEP!J491</f>
        <v/>
      </c>
      <c r="L4490" s="52">
        <f>SEP!K491</f>
        <v/>
      </c>
      <c r="M4490" s="54">
        <f>SEP!L491</f>
        <v/>
      </c>
      <c r="N4490" s="52">
        <f>SEP!M491</f>
        <v/>
      </c>
      <c r="O4490" s="52">
        <f>SEP!N491</f>
        <v/>
      </c>
      <c r="P4490" s="52">
        <f>SEP!O491</f>
        <v/>
      </c>
      <c r="Q4490" s="52">
        <f>SEP!P491</f>
        <v/>
      </c>
      <c r="R4490" s="52">
        <f>SEP!Q491</f>
        <v/>
      </c>
      <c r="S4490" s="54">
        <f>S4489+IF(X4490=0,0,M4490)</f>
        <v/>
      </c>
      <c r="T4490" s="55">
        <f>MAX(T4489,S4490)</f>
        <v/>
      </c>
      <c r="U4490" s="56">
        <f>S4490-T4490</f>
        <v/>
      </c>
      <c r="V4490" s="55">
        <f>IFERROR(SUMIFS(DATABASE!$M$5:$M$6004,DATABASE!$B$5:$B$6004,B4490,DATABASE!$X$5:$X$6004,1),0)</f>
        <v/>
      </c>
      <c r="W4490" s="57">
        <f>IFERROR(COUNTIFS(DATABASE!$B$5:$B$6004,B4490,DATABASE!$X$5:$X$6004,1),0)</f>
        <v/>
      </c>
      <c r="X4490" s="58">
        <f>--AND(ISNUMBER(B4490),C4490&lt;&gt;"",L4490&lt;&gt;"",M4490&lt;&gt;"")</f>
        <v/>
      </c>
    </row>
    <row r="4491" ht="15" customHeight="1" s="111">
      <c r="A4491" s="42" t="inlineStr">
        <is>
          <t>SEP</t>
        </is>
      </c>
      <c r="B4491" s="43">
        <f>SEP!A492</f>
        <v/>
      </c>
      <c r="C4491" s="44">
        <f>SEP!B492</f>
        <v/>
      </c>
      <c r="D4491" s="44">
        <f>SEP!C492</f>
        <v/>
      </c>
      <c r="E4491" s="44">
        <f>SEP!D492</f>
        <v/>
      </c>
      <c r="F4491" s="44">
        <f>SEP!E492</f>
        <v/>
      </c>
      <c r="G4491" s="44">
        <f>SEP!F492</f>
        <v/>
      </c>
      <c r="H4491" s="44">
        <f>SEP!G492</f>
        <v/>
      </c>
      <c r="I4491" s="45">
        <f>SEP!H492</f>
        <v/>
      </c>
      <c r="J4491" s="45">
        <f>SEP!I492</f>
        <v/>
      </c>
      <c r="K4491" s="44">
        <f>SEP!J492</f>
        <v/>
      </c>
      <c r="L4491" s="44">
        <f>SEP!K492</f>
        <v/>
      </c>
      <c r="M4491" s="46">
        <f>SEP!L492</f>
        <v/>
      </c>
      <c r="N4491" s="44">
        <f>SEP!M492</f>
        <v/>
      </c>
      <c r="O4491" s="44">
        <f>SEP!N492</f>
        <v/>
      </c>
      <c r="P4491" s="44">
        <f>SEP!O492</f>
        <v/>
      </c>
      <c r="Q4491" s="44">
        <f>SEP!P492</f>
        <v/>
      </c>
      <c r="R4491" s="44">
        <f>SEP!Q492</f>
        <v/>
      </c>
      <c r="S4491" s="46">
        <f>S4490+IF(X4491=0,0,M4491)</f>
        <v/>
      </c>
      <c r="T4491" s="47">
        <f>MAX(T4490,S4491)</f>
        <v/>
      </c>
      <c r="U4491" s="48">
        <f>S4491-T4491</f>
        <v/>
      </c>
      <c r="V4491" s="47">
        <f>IFERROR(SUMIFS(DATABASE!$M$5:$M$6004,DATABASE!$B$5:$B$6004,B4491,DATABASE!$X$5:$X$6004,1),0)</f>
        <v/>
      </c>
      <c r="W4491" s="31">
        <f>IFERROR(COUNTIFS(DATABASE!$B$5:$B$6004,B4491,DATABASE!$X$5:$X$6004,1),0)</f>
        <v/>
      </c>
      <c r="X4491" s="49">
        <f>--AND(ISNUMBER(B4491),C4491&lt;&gt;"",L4491&lt;&gt;"",M4491&lt;&gt;"")</f>
        <v/>
      </c>
    </row>
    <row r="4492" ht="15" customHeight="1" s="111">
      <c r="A4492" s="50" t="inlineStr">
        <is>
          <t>SEP</t>
        </is>
      </c>
      <c r="B4492" s="51">
        <f>SEP!A493</f>
        <v/>
      </c>
      <c r="C4492" s="52">
        <f>SEP!B493</f>
        <v/>
      </c>
      <c r="D4492" s="52">
        <f>SEP!C493</f>
        <v/>
      </c>
      <c r="E4492" s="52">
        <f>SEP!D493</f>
        <v/>
      </c>
      <c r="F4492" s="52">
        <f>SEP!E493</f>
        <v/>
      </c>
      <c r="G4492" s="52">
        <f>SEP!F493</f>
        <v/>
      </c>
      <c r="H4492" s="52">
        <f>SEP!G493</f>
        <v/>
      </c>
      <c r="I4492" s="53">
        <f>SEP!H493</f>
        <v/>
      </c>
      <c r="J4492" s="53">
        <f>SEP!I493</f>
        <v/>
      </c>
      <c r="K4492" s="52">
        <f>SEP!J493</f>
        <v/>
      </c>
      <c r="L4492" s="52">
        <f>SEP!K493</f>
        <v/>
      </c>
      <c r="M4492" s="54">
        <f>SEP!L493</f>
        <v/>
      </c>
      <c r="N4492" s="52">
        <f>SEP!M493</f>
        <v/>
      </c>
      <c r="O4492" s="52">
        <f>SEP!N493</f>
        <v/>
      </c>
      <c r="P4492" s="52">
        <f>SEP!O493</f>
        <v/>
      </c>
      <c r="Q4492" s="52">
        <f>SEP!P493</f>
        <v/>
      </c>
      <c r="R4492" s="52">
        <f>SEP!Q493</f>
        <v/>
      </c>
      <c r="S4492" s="54">
        <f>S4491+IF(X4492=0,0,M4492)</f>
        <v/>
      </c>
      <c r="T4492" s="55">
        <f>MAX(T4491,S4492)</f>
        <v/>
      </c>
      <c r="U4492" s="56">
        <f>S4492-T4492</f>
        <v/>
      </c>
      <c r="V4492" s="55">
        <f>IFERROR(SUMIFS(DATABASE!$M$5:$M$6004,DATABASE!$B$5:$B$6004,B4492,DATABASE!$X$5:$X$6004,1),0)</f>
        <v/>
      </c>
      <c r="W4492" s="57">
        <f>IFERROR(COUNTIFS(DATABASE!$B$5:$B$6004,B4492,DATABASE!$X$5:$X$6004,1),0)</f>
        <v/>
      </c>
      <c r="X4492" s="58">
        <f>--AND(ISNUMBER(B4492),C4492&lt;&gt;"",L4492&lt;&gt;"",M4492&lt;&gt;"")</f>
        <v/>
      </c>
    </row>
    <row r="4493" ht="15" customHeight="1" s="111">
      <c r="A4493" s="42" t="inlineStr">
        <is>
          <t>SEP</t>
        </is>
      </c>
      <c r="B4493" s="43">
        <f>SEP!A494</f>
        <v/>
      </c>
      <c r="C4493" s="44">
        <f>SEP!B494</f>
        <v/>
      </c>
      <c r="D4493" s="44">
        <f>SEP!C494</f>
        <v/>
      </c>
      <c r="E4493" s="44">
        <f>SEP!D494</f>
        <v/>
      </c>
      <c r="F4493" s="44">
        <f>SEP!E494</f>
        <v/>
      </c>
      <c r="G4493" s="44">
        <f>SEP!F494</f>
        <v/>
      </c>
      <c r="H4493" s="44">
        <f>SEP!G494</f>
        <v/>
      </c>
      <c r="I4493" s="45">
        <f>SEP!H494</f>
        <v/>
      </c>
      <c r="J4493" s="45">
        <f>SEP!I494</f>
        <v/>
      </c>
      <c r="K4493" s="44">
        <f>SEP!J494</f>
        <v/>
      </c>
      <c r="L4493" s="44">
        <f>SEP!K494</f>
        <v/>
      </c>
      <c r="M4493" s="46">
        <f>SEP!L494</f>
        <v/>
      </c>
      <c r="N4493" s="44">
        <f>SEP!M494</f>
        <v/>
      </c>
      <c r="O4493" s="44">
        <f>SEP!N494</f>
        <v/>
      </c>
      <c r="P4493" s="44">
        <f>SEP!O494</f>
        <v/>
      </c>
      <c r="Q4493" s="44">
        <f>SEP!P494</f>
        <v/>
      </c>
      <c r="R4493" s="44">
        <f>SEP!Q494</f>
        <v/>
      </c>
      <c r="S4493" s="46">
        <f>S4492+IF(X4493=0,0,M4493)</f>
        <v/>
      </c>
      <c r="T4493" s="47">
        <f>MAX(T4492,S4493)</f>
        <v/>
      </c>
      <c r="U4493" s="48">
        <f>S4493-T4493</f>
        <v/>
      </c>
      <c r="V4493" s="47">
        <f>IFERROR(SUMIFS(DATABASE!$M$5:$M$6004,DATABASE!$B$5:$B$6004,B4493,DATABASE!$X$5:$X$6004,1),0)</f>
        <v/>
      </c>
      <c r="W4493" s="31">
        <f>IFERROR(COUNTIFS(DATABASE!$B$5:$B$6004,B4493,DATABASE!$X$5:$X$6004,1),0)</f>
        <v/>
      </c>
      <c r="X4493" s="49">
        <f>--AND(ISNUMBER(B4493),C4493&lt;&gt;"",L4493&lt;&gt;"",M4493&lt;&gt;"")</f>
        <v/>
      </c>
    </row>
    <row r="4494" ht="15" customHeight="1" s="111">
      <c r="A4494" s="50" t="inlineStr">
        <is>
          <t>SEP</t>
        </is>
      </c>
      <c r="B4494" s="51">
        <f>SEP!A495</f>
        <v/>
      </c>
      <c r="C4494" s="52">
        <f>SEP!B495</f>
        <v/>
      </c>
      <c r="D4494" s="52">
        <f>SEP!C495</f>
        <v/>
      </c>
      <c r="E4494" s="52">
        <f>SEP!D495</f>
        <v/>
      </c>
      <c r="F4494" s="52">
        <f>SEP!E495</f>
        <v/>
      </c>
      <c r="G4494" s="52">
        <f>SEP!F495</f>
        <v/>
      </c>
      <c r="H4494" s="52">
        <f>SEP!G495</f>
        <v/>
      </c>
      <c r="I4494" s="53">
        <f>SEP!H495</f>
        <v/>
      </c>
      <c r="J4494" s="53">
        <f>SEP!I495</f>
        <v/>
      </c>
      <c r="K4494" s="52">
        <f>SEP!J495</f>
        <v/>
      </c>
      <c r="L4494" s="52">
        <f>SEP!K495</f>
        <v/>
      </c>
      <c r="M4494" s="54">
        <f>SEP!L495</f>
        <v/>
      </c>
      <c r="N4494" s="52">
        <f>SEP!M495</f>
        <v/>
      </c>
      <c r="O4494" s="52">
        <f>SEP!N495</f>
        <v/>
      </c>
      <c r="P4494" s="52">
        <f>SEP!O495</f>
        <v/>
      </c>
      <c r="Q4494" s="52">
        <f>SEP!P495</f>
        <v/>
      </c>
      <c r="R4494" s="52">
        <f>SEP!Q495</f>
        <v/>
      </c>
      <c r="S4494" s="54">
        <f>S4493+IF(X4494=0,0,M4494)</f>
        <v/>
      </c>
      <c r="T4494" s="55">
        <f>MAX(T4493,S4494)</f>
        <v/>
      </c>
      <c r="U4494" s="56">
        <f>S4494-T4494</f>
        <v/>
      </c>
      <c r="V4494" s="55">
        <f>IFERROR(SUMIFS(DATABASE!$M$5:$M$6004,DATABASE!$B$5:$B$6004,B4494,DATABASE!$X$5:$X$6004,1),0)</f>
        <v/>
      </c>
      <c r="W4494" s="57">
        <f>IFERROR(COUNTIFS(DATABASE!$B$5:$B$6004,B4494,DATABASE!$X$5:$X$6004,1),0)</f>
        <v/>
      </c>
      <c r="X4494" s="58">
        <f>--AND(ISNUMBER(B4494),C4494&lt;&gt;"",L4494&lt;&gt;"",M4494&lt;&gt;"")</f>
        <v/>
      </c>
    </row>
    <row r="4495" ht="15" customHeight="1" s="111">
      <c r="A4495" s="42" t="inlineStr">
        <is>
          <t>SEP</t>
        </is>
      </c>
      <c r="B4495" s="43">
        <f>SEP!A496</f>
        <v/>
      </c>
      <c r="C4495" s="44">
        <f>SEP!B496</f>
        <v/>
      </c>
      <c r="D4495" s="44">
        <f>SEP!C496</f>
        <v/>
      </c>
      <c r="E4495" s="44">
        <f>SEP!D496</f>
        <v/>
      </c>
      <c r="F4495" s="44">
        <f>SEP!E496</f>
        <v/>
      </c>
      <c r="G4495" s="44">
        <f>SEP!F496</f>
        <v/>
      </c>
      <c r="H4495" s="44">
        <f>SEP!G496</f>
        <v/>
      </c>
      <c r="I4495" s="45">
        <f>SEP!H496</f>
        <v/>
      </c>
      <c r="J4495" s="45">
        <f>SEP!I496</f>
        <v/>
      </c>
      <c r="K4495" s="44">
        <f>SEP!J496</f>
        <v/>
      </c>
      <c r="L4495" s="44">
        <f>SEP!K496</f>
        <v/>
      </c>
      <c r="M4495" s="46">
        <f>SEP!L496</f>
        <v/>
      </c>
      <c r="N4495" s="44">
        <f>SEP!M496</f>
        <v/>
      </c>
      <c r="O4495" s="44">
        <f>SEP!N496</f>
        <v/>
      </c>
      <c r="P4495" s="44">
        <f>SEP!O496</f>
        <v/>
      </c>
      <c r="Q4495" s="44">
        <f>SEP!P496</f>
        <v/>
      </c>
      <c r="R4495" s="44">
        <f>SEP!Q496</f>
        <v/>
      </c>
      <c r="S4495" s="46">
        <f>S4494+IF(X4495=0,0,M4495)</f>
        <v/>
      </c>
      <c r="T4495" s="47">
        <f>MAX(T4494,S4495)</f>
        <v/>
      </c>
      <c r="U4495" s="48">
        <f>S4495-T4495</f>
        <v/>
      </c>
      <c r="V4495" s="47">
        <f>IFERROR(SUMIFS(DATABASE!$M$5:$M$6004,DATABASE!$B$5:$B$6004,B4495,DATABASE!$X$5:$X$6004,1),0)</f>
        <v/>
      </c>
      <c r="W4495" s="31">
        <f>IFERROR(COUNTIFS(DATABASE!$B$5:$B$6004,B4495,DATABASE!$X$5:$X$6004,1),0)</f>
        <v/>
      </c>
      <c r="X4495" s="49">
        <f>--AND(ISNUMBER(B4495),C4495&lt;&gt;"",L4495&lt;&gt;"",M4495&lt;&gt;"")</f>
        <v/>
      </c>
    </row>
    <row r="4496" ht="15" customHeight="1" s="111">
      <c r="A4496" s="50" t="inlineStr">
        <is>
          <t>SEP</t>
        </is>
      </c>
      <c r="B4496" s="51">
        <f>SEP!A497</f>
        <v/>
      </c>
      <c r="C4496" s="52">
        <f>SEP!B497</f>
        <v/>
      </c>
      <c r="D4496" s="52">
        <f>SEP!C497</f>
        <v/>
      </c>
      <c r="E4496" s="52">
        <f>SEP!D497</f>
        <v/>
      </c>
      <c r="F4496" s="52">
        <f>SEP!E497</f>
        <v/>
      </c>
      <c r="G4496" s="52">
        <f>SEP!F497</f>
        <v/>
      </c>
      <c r="H4496" s="52">
        <f>SEP!G497</f>
        <v/>
      </c>
      <c r="I4496" s="53">
        <f>SEP!H497</f>
        <v/>
      </c>
      <c r="J4496" s="53">
        <f>SEP!I497</f>
        <v/>
      </c>
      <c r="K4496" s="52">
        <f>SEP!J497</f>
        <v/>
      </c>
      <c r="L4496" s="52">
        <f>SEP!K497</f>
        <v/>
      </c>
      <c r="M4496" s="54">
        <f>SEP!L497</f>
        <v/>
      </c>
      <c r="N4496" s="52">
        <f>SEP!M497</f>
        <v/>
      </c>
      <c r="O4496" s="52">
        <f>SEP!N497</f>
        <v/>
      </c>
      <c r="P4496" s="52">
        <f>SEP!O497</f>
        <v/>
      </c>
      <c r="Q4496" s="52">
        <f>SEP!P497</f>
        <v/>
      </c>
      <c r="R4496" s="52">
        <f>SEP!Q497</f>
        <v/>
      </c>
      <c r="S4496" s="54">
        <f>S4495+IF(X4496=0,0,M4496)</f>
        <v/>
      </c>
      <c r="T4496" s="55">
        <f>MAX(T4495,S4496)</f>
        <v/>
      </c>
      <c r="U4496" s="56">
        <f>S4496-T4496</f>
        <v/>
      </c>
      <c r="V4496" s="55">
        <f>IFERROR(SUMIFS(DATABASE!$M$5:$M$6004,DATABASE!$B$5:$B$6004,B4496,DATABASE!$X$5:$X$6004,1),0)</f>
        <v/>
      </c>
      <c r="W4496" s="57">
        <f>IFERROR(COUNTIFS(DATABASE!$B$5:$B$6004,B4496,DATABASE!$X$5:$X$6004,1),0)</f>
        <v/>
      </c>
      <c r="X4496" s="58">
        <f>--AND(ISNUMBER(B4496),C4496&lt;&gt;"",L4496&lt;&gt;"",M4496&lt;&gt;"")</f>
        <v/>
      </c>
    </row>
    <row r="4497" ht="15" customHeight="1" s="111">
      <c r="A4497" s="42" t="inlineStr">
        <is>
          <t>SEP</t>
        </is>
      </c>
      <c r="B4497" s="43">
        <f>SEP!A498</f>
        <v/>
      </c>
      <c r="C4497" s="44">
        <f>SEP!B498</f>
        <v/>
      </c>
      <c r="D4497" s="44">
        <f>SEP!C498</f>
        <v/>
      </c>
      <c r="E4497" s="44">
        <f>SEP!D498</f>
        <v/>
      </c>
      <c r="F4497" s="44">
        <f>SEP!E498</f>
        <v/>
      </c>
      <c r="G4497" s="44">
        <f>SEP!F498</f>
        <v/>
      </c>
      <c r="H4497" s="44">
        <f>SEP!G498</f>
        <v/>
      </c>
      <c r="I4497" s="45">
        <f>SEP!H498</f>
        <v/>
      </c>
      <c r="J4497" s="45">
        <f>SEP!I498</f>
        <v/>
      </c>
      <c r="K4497" s="44">
        <f>SEP!J498</f>
        <v/>
      </c>
      <c r="L4497" s="44">
        <f>SEP!K498</f>
        <v/>
      </c>
      <c r="M4497" s="46">
        <f>SEP!L498</f>
        <v/>
      </c>
      <c r="N4497" s="44">
        <f>SEP!M498</f>
        <v/>
      </c>
      <c r="O4497" s="44">
        <f>SEP!N498</f>
        <v/>
      </c>
      <c r="P4497" s="44">
        <f>SEP!O498</f>
        <v/>
      </c>
      <c r="Q4497" s="44">
        <f>SEP!P498</f>
        <v/>
      </c>
      <c r="R4497" s="44">
        <f>SEP!Q498</f>
        <v/>
      </c>
      <c r="S4497" s="46">
        <f>S4496+IF(X4497=0,0,M4497)</f>
        <v/>
      </c>
      <c r="T4497" s="47">
        <f>MAX(T4496,S4497)</f>
        <v/>
      </c>
      <c r="U4497" s="48">
        <f>S4497-T4497</f>
        <v/>
      </c>
      <c r="V4497" s="47">
        <f>IFERROR(SUMIFS(DATABASE!$M$5:$M$6004,DATABASE!$B$5:$B$6004,B4497,DATABASE!$X$5:$X$6004,1),0)</f>
        <v/>
      </c>
      <c r="W4497" s="31">
        <f>IFERROR(COUNTIFS(DATABASE!$B$5:$B$6004,B4497,DATABASE!$X$5:$X$6004,1),0)</f>
        <v/>
      </c>
      <c r="X4497" s="49">
        <f>--AND(ISNUMBER(B4497),C4497&lt;&gt;"",L4497&lt;&gt;"",M4497&lt;&gt;"")</f>
        <v/>
      </c>
    </row>
    <row r="4498" ht="15" customHeight="1" s="111">
      <c r="A4498" s="50" t="inlineStr">
        <is>
          <t>SEP</t>
        </is>
      </c>
      <c r="B4498" s="51">
        <f>SEP!A499</f>
        <v/>
      </c>
      <c r="C4498" s="52">
        <f>SEP!B499</f>
        <v/>
      </c>
      <c r="D4498" s="52">
        <f>SEP!C499</f>
        <v/>
      </c>
      <c r="E4498" s="52">
        <f>SEP!D499</f>
        <v/>
      </c>
      <c r="F4498" s="52">
        <f>SEP!E499</f>
        <v/>
      </c>
      <c r="G4498" s="52">
        <f>SEP!F499</f>
        <v/>
      </c>
      <c r="H4498" s="52">
        <f>SEP!G499</f>
        <v/>
      </c>
      <c r="I4498" s="53">
        <f>SEP!H499</f>
        <v/>
      </c>
      <c r="J4498" s="53">
        <f>SEP!I499</f>
        <v/>
      </c>
      <c r="K4498" s="52">
        <f>SEP!J499</f>
        <v/>
      </c>
      <c r="L4498" s="52">
        <f>SEP!K499</f>
        <v/>
      </c>
      <c r="M4498" s="54">
        <f>SEP!L499</f>
        <v/>
      </c>
      <c r="N4498" s="52">
        <f>SEP!M499</f>
        <v/>
      </c>
      <c r="O4498" s="52">
        <f>SEP!N499</f>
        <v/>
      </c>
      <c r="P4498" s="52">
        <f>SEP!O499</f>
        <v/>
      </c>
      <c r="Q4498" s="52">
        <f>SEP!P499</f>
        <v/>
      </c>
      <c r="R4498" s="52">
        <f>SEP!Q499</f>
        <v/>
      </c>
      <c r="S4498" s="54">
        <f>S4497+IF(X4498=0,0,M4498)</f>
        <v/>
      </c>
      <c r="T4498" s="55">
        <f>MAX(T4497,S4498)</f>
        <v/>
      </c>
      <c r="U4498" s="56">
        <f>S4498-T4498</f>
        <v/>
      </c>
      <c r="V4498" s="55">
        <f>IFERROR(SUMIFS(DATABASE!$M$5:$M$6004,DATABASE!$B$5:$B$6004,B4498,DATABASE!$X$5:$X$6004,1),0)</f>
        <v/>
      </c>
      <c r="W4498" s="57">
        <f>IFERROR(COUNTIFS(DATABASE!$B$5:$B$6004,B4498,DATABASE!$X$5:$X$6004,1),0)</f>
        <v/>
      </c>
      <c r="X4498" s="58">
        <f>--AND(ISNUMBER(B4498),C4498&lt;&gt;"",L4498&lt;&gt;"",M4498&lt;&gt;"")</f>
        <v/>
      </c>
    </row>
    <row r="4499" ht="15" customHeight="1" s="111">
      <c r="A4499" s="42" t="inlineStr">
        <is>
          <t>SEP</t>
        </is>
      </c>
      <c r="B4499" s="43">
        <f>SEP!A500</f>
        <v/>
      </c>
      <c r="C4499" s="44">
        <f>SEP!B500</f>
        <v/>
      </c>
      <c r="D4499" s="44">
        <f>SEP!C500</f>
        <v/>
      </c>
      <c r="E4499" s="44">
        <f>SEP!D500</f>
        <v/>
      </c>
      <c r="F4499" s="44">
        <f>SEP!E500</f>
        <v/>
      </c>
      <c r="G4499" s="44">
        <f>SEP!F500</f>
        <v/>
      </c>
      <c r="H4499" s="44">
        <f>SEP!G500</f>
        <v/>
      </c>
      <c r="I4499" s="45">
        <f>SEP!H500</f>
        <v/>
      </c>
      <c r="J4499" s="45">
        <f>SEP!I500</f>
        <v/>
      </c>
      <c r="K4499" s="44">
        <f>SEP!J500</f>
        <v/>
      </c>
      <c r="L4499" s="44">
        <f>SEP!K500</f>
        <v/>
      </c>
      <c r="M4499" s="46">
        <f>SEP!L500</f>
        <v/>
      </c>
      <c r="N4499" s="44">
        <f>SEP!M500</f>
        <v/>
      </c>
      <c r="O4499" s="44">
        <f>SEP!N500</f>
        <v/>
      </c>
      <c r="P4499" s="44">
        <f>SEP!O500</f>
        <v/>
      </c>
      <c r="Q4499" s="44">
        <f>SEP!P500</f>
        <v/>
      </c>
      <c r="R4499" s="44">
        <f>SEP!Q500</f>
        <v/>
      </c>
      <c r="S4499" s="46">
        <f>S4498+IF(X4499=0,0,M4499)</f>
        <v/>
      </c>
      <c r="T4499" s="47">
        <f>MAX(T4498,S4499)</f>
        <v/>
      </c>
      <c r="U4499" s="48">
        <f>S4499-T4499</f>
        <v/>
      </c>
      <c r="V4499" s="47">
        <f>IFERROR(SUMIFS(DATABASE!$M$5:$M$6004,DATABASE!$B$5:$B$6004,B4499,DATABASE!$X$5:$X$6004,1),0)</f>
        <v/>
      </c>
      <c r="W4499" s="31">
        <f>IFERROR(COUNTIFS(DATABASE!$B$5:$B$6004,B4499,DATABASE!$X$5:$X$6004,1),0)</f>
        <v/>
      </c>
      <c r="X4499" s="49">
        <f>--AND(ISNUMBER(B4499),C4499&lt;&gt;"",L4499&lt;&gt;"",M4499&lt;&gt;"")</f>
        <v/>
      </c>
    </row>
    <row r="4500" ht="15" customHeight="1" s="111">
      <c r="A4500" s="50" t="inlineStr">
        <is>
          <t>SEP</t>
        </is>
      </c>
      <c r="B4500" s="51">
        <f>SEP!A501</f>
        <v/>
      </c>
      <c r="C4500" s="52">
        <f>SEP!B501</f>
        <v/>
      </c>
      <c r="D4500" s="52">
        <f>SEP!C501</f>
        <v/>
      </c>
      <c r="E4500" s="52">
        <f>SEP!D501</f>
        <v/>
      </c>
      <c r="F4500" s="52">
        <f>SEP!E501</f>
        <v/>
      </c>
      <c r="G4500" s="52">
        <f>SEP!F501</f>
        <v/>
      </c>
      <c r="H4500" s="52">
        <f>SEP!G501</f>
        <v/>
      </c>
      <c r="I4500" s="53">
        <f>SEP!H501</f>
        <v/>
      </c>
      <c r="J4500" s="53">
        <f>SEP!I501</f>
        <v/>
      </c>
      <c r="K4500" s="52">
        <f>SEP!J501</f>
        <v/>
      </c>
      <c r="L4500" s="52">
        <f>SEP!K501</f>
        <v/>
      </c>
      <c r="M4500" s="54">
        <f>SEP!L501</f>
        <v/>
      </c>
      <c r="N4500" s="52">
        <f>SEP!M501</f>
        <v/>
      </c>
      <c r="O4500" s="52">
        <f>SEP!N501</f>
        <v/>
      </c>
      <c r="P4500" s="52">
        <f>SEP!O501</f>
        <v/>
      </c>
      <c r="Q4500" s="52">
        <f>SEP!P501</f>
        <v/>
      </c>
      <c r="R4500" s="52">
        <f>SEP!Q501</f>
        <v/>
      </c>
      <c r="S4500" s="54">
        <f>S4499+IF(X4500=0,0,M4500)</f>
        <v/>
      </c>
      <c r="T4500" s="55">
        <f>MAX(T4499,S4500)</f>
        <v/>
      </c>
      <c r="U4500" s="56">
        <f>S4500-T4500</f>
        <v/>
      </c>
      <c r="V4500" s="55">
        <f>IFERROR(SUMIFS(DATABASE!$M$5:$M$6004,DATABASE!$B$5:$B$6004,B4500,DATABASE!$X$5:$X$6004,1),0)</f>
        <v/>
      </c>
      <c r="W4500" s="57">
        <f>IFERROR(COUNTIFS(DATABASE!$B$5:$B$6004,B4500,DATABASE!$X$5:$X$6004,1),0)</f>
        <v/>
      </c>
      <c r="X4500" s="58">
        <f>--AND(ISNUMBER(B4500),C4500&lt;&gt;"",L4500&lt;&gt;"",M4500&lt;&gt;"")</f>
        <v/>
      </c>
    </row>
    <row r="4501" ht="15" customHeight="1" s="111">
      <c r="A4501" s="42" t="inlineStr">
        <is>
          <t>SEP</t>
        </is>
      </c>
      <c r="B4501" s="43">
        <f>SEP!A502</f>
        <v/>
      </c>
      <c r="C4501" s="44">
        <f>SEP!B502</f>
        <v/>
      </c>
      <c r="D4501" s="44">
        <f>SEP!C502</f>
        <v/>
      </c>
      <c r="E4501" s="44">
        <f>SEP!D502</f>
        <v/>
      </c>
      <c r="F4501" s="44">
        <f>SEP!E502</f>
        <v/>
      </c>
      <c r="G4501" s="44">
        <f>SEP!F502</f>
        <v/>
      </c>
      <c r="H4501" s="44">
        <f>SEP!G502</f>
        <v/>
      </c>
      <c r="I4501" s="45">
        <f>SEP!H502</f>
        <v/>
      </c>
      <c r="J4501" s="45">
        <f>SEP!I502</f>
        <v/>
      </c>
      <c r="K4501" s="44">
        <f>SEP!J502</f>
        <v/>
      </c>
      <c r="L4501" s="44">
        <f>SEP!K502</f>
        <v/>
      </c>
      <c r="M4501" s="46">
        <f>SEP!L502</f>
        <v/>
      </c>
      <c r="N4501" s="44">
        <f>SEP!M502</f>
        <v/>
      </c>
      <c r="O4501" s="44">
        <f>SEP!N502</f>
        <v/>
      </c>
      <c r="P4501" s="44">
        <f>SEP!O502</f>
        <v/>
      </c>
      <c r="Q4501" s="44">
        <f>SEP!P502</f>
        <v/>
      </c>
      <c r="R4501" s="44">
        <f>SEP!Q502</f>
        <v/>
      </c>
      <c r="S4501" s="46">
        <f>S4500+IF(X4501=0,0,M4501)</f>
        <v/>
      </c>
      <c r="T4501" s="47">
        <f>MAX(T4500,S4501)</f>
        <v/>
      </c>
      <c r="U4501" s="48">
        <f>S4501-T4501</f>
        <v/>
      </c>
      <c r="V4501" s="47">
        <f>IFERROR(SUMIFS(DATABASE!$M$5:$M$6004,DATABASE!$B$5:$B$6004,B4501,DATABASE!$X$5:$X$6004,1),0)</f>
        <v/>
      </c>
      <c r="W4501" s="31">
        <f>IFERROR(COUNTIFS(DATABASE!$B$5:$B$6004,B4501,DATABASE!$X$5:$X$6004,1),0)</f>
        <v/>
      </c>
      <c r="X4501" s="49">
        <f>--AND(ISNUMBER(B4501),C4501&lt;&gt;"",L4501&lt;&gt;"",M4501&lt;&gt;"")</f>
        <v/>
      </c>
    </row>
    <row r="4502" ht="15" customHeight="1" s="111">
      <c r="A4502" s="50" t="inlineStr">
        <is>
          <t>SEP</t>
        </is>
      </c>
      <c r="B4502" s="51">
        <f>SEP!A503</f>
        <v/>
      </c>
      <c r="C4502" s="52">
        <f>SEP!B503</f>
        <v/>
      </c>
      <c r="D4502" s="52">
        <f>SEP!C503</f>
        <v/>
      </c>
      <c r="E4502" s="52">
        <f>SEP!D503</f>
        <v/>
      </c>
      <c r="F4502" s="52">
        <f>SEP!E503</f>
        <v/>
      </c>
      <c r="G4502" s="52">
        <f>SEP!F503</f>
        <v/>
      </c>
      <c r="H4502" s="52">
        <f>SEP!G503</f>
        <v/>
      </c>
      <c r="I4502" s="53">
        <f>SEP!H503</f>
        <v/>
      </c>
      <c r="J4502" s="53">
        <f>SEP!I503</f>
        <v/>
      </c>
      <c r="K4502" s="52">
        <f>SEP!J503</f>
        <v/>
      </c>
      <c r="L4502" s="52">
        <f>SEP!K503</f>
        <v/>
      </c>
      <c r="M4502" s="54">
        <f>SEP!L503</f>
        <v/>
      </c>
      <c r="N4502" s="52">
        <f>SEP!M503</f>
        <v/>
      </c>
      <c r="O4502" s="52">
        <f>SEP!N503</f>
        <v/>
      </c>
      <c r="P4502" s="52">
        <f>SEP!O503</f>
        <v/>
      </c>
      <c r="Q4502" s="52">
        <f>SEP!P503</f>
        <v/>
      </c>
      <c r="R4502" s="52">
        <f>SEP!Q503</f>
        <v/>
      </c>
      <c r="S4502" s="54">
        <f>S4501+IF(X4502=0,0,M4502)</f>
        <v/>
      </c>
      <c r="T4502" s="55">
        <f>MAX(T4501,S4502)</f>
        <v/>
      </c>
      <c r="U4502" s="56">
        <f>S4502-T4502</f>
        <v/>
      </c>
      <c r="V4502" s="55">
        <f>IFERROR(SUMIFS(DATABASE!$M$5:$M$6004,DATABASE!$B$5:$B$6004,B4502,DATABASE!$X$5:$X$6004,1),0)</f>
        <v/>
      </c>
      <c r="W4502" s="57">
        <f>IFERROR(COUNTIFS(DATABASE!$B$5:$B$6004,B4502,DATABASE!$X$5:$X$6004,1),0)</f>
        <v/>
      </c>
      <c r="X4502" s="58">
        <f>--AND(ISNUMBER(B4502),C4502&lt;&gt;"",L4502&lt;&gt;"",M4502&lt;&gt;"")</f>
        <v/>
      </c>
    </row>
    <row r="4503" ht="15" customHeight="1" s="111">
      <c r="A4503" s="42" t="inlineStr">
        <is>
          <t>SEP</t>
        </is>
      </c>
      <c r="B4503" s="43">
        <f>SEP!A504</f>
        <v/>
      </c>
      <c r="C4503" s="44">
        <f>SEP!B504</f>
        <v/>
      </c>
      <c r="D4503" s="44">
        <f>SEP!C504</f>
        <v/>
      </c>
      <c r="E4503" s="44">
        <f>SEP!D504</f>
        <v/>
      </c>
      <c r="F4503" s="44">
        <f>SEP!E504</f>
        <v/>
      </c>
      <c r="G4503" s="44">
        <f>SEP!F504</f>
        <v/>
      </c>
      <c r="H4503" s="44">
        <f>SEP!G504</f>
        <v/>
      </c>
      <c r="I4503" s="45">
        <f>SEP!H504</f>
        <v/>
      </c>
      <c r="J4503" s="45">
        <f>SEP!I504</f>
        <v/>
      </c>
      <c r="K4503" s="44">
        <f>SEP!J504</f>
        <v/>
      </c>
      <c r="L4503" s="44">
        <f>SEP!K504</f>
        <v/>
      </c>
      <c r="M4503" s="46">
        <f>SEP!L504</f>
        <v/>
      </c>
      <c r="N4503" s="44">
        <f>SEP!M504</f>
        <v/>
      </c>
      <c r="O4503" s="44">
        <f>SEP!N504</f>
        <v/>
      </c>
      <c r="P4503" s="44">
        <f>SEP!O504</f>
        <v/>
      </c>
      <c r="Q4503" s="44">
        <f>SEP!P504</f>
        <v/>
      </c>
      <c r="R4503" s="44">
        <f>SEP!Q504</f>
        <v/>
      </c>
      <c r="S4503" s="46">
        <f>S4502+IF(X4503=0,0,M4503)</f>
        <v/>
      </c>
      <c r="T4503" s="47">
        <f>MAX(T4502,S4503)</f>
        <v/>
      </c>
      <c r="U4503" s="48">
        <f>S4503-T4503</f>
        <v/>
      </c>
      <c r="V4503" s="47">
        <f>IFERROR(SUMIFS(DATABASE!$M$5:$M$6004,DATABASE!$B$5:$B$6004,B4503,DATABASE!$X$5:$X$6004,1),0)</f>
        <v/>
      </c>
      <c r="W4503" s="31">
        <f>IFERROR(COUNTIFS(DATABASE!$B$5:$B$6004,B4503,DATABASE!$X$5:$X$6004,1),0)</f>
        <v/>
      </c>
      <c r="X4503" s="49">
        <f>--AND(ISNUMBER(B4503),C4503&lt;&gt;"",L4503&lt;&gt;"",M4503&lt;&gt;"")</f>
        <v/>
      </c>
    </row>
    <row r="4504" ht="15" customHeight="1" s="111">
      <c r="A4504" s="50" t="inlineStr">
        <is>
          <t>SEP</t>
        </is>
      </c>
      <c r="B4504" s="51">
        <f>SEP!A505</f>
        <v/>
      </c>
      <c r="C4504" s="52">
        <f>SEP!B505</f>
        <v/>
      </c>
      <c r="D4504" s="52">
        <f>SEP!C505</f>
        <v/>
      </c>
      <c r="E4504" s="52">
        <f>SEP!D505</f>
        <v/>
      </c>
      <c r="F4504" s="52">
        <f>SEP!E505</f>
        <v/>
      </c>
      <c r="G4504" s="52">
        <f>SEP!F505</f>
        <v/>
      </c>
      <c r="H4504" s="52">
        <f>SEP!G505</f>
        <v/>
      </c>
      <c r="I4504" s="53">
        <f>SEP!H505</f>
        <v/>
      </c>
      <c r="J4504" s="53">
        <f>SEP!I505</f>
        <v/>
      </c>
      <c r="K4504" s="52">
        <f>SEP!J505</f>
        <v/>
      </c>
      <c r="L4504" s="52">
        <f>SEP!K505</f>
        <v/>
      </c>
      <c r="M4504" s="54">
        <f>SEP!L505</f>
        <v/>
      </c>
      <c r="N4504" s="52">
        <f>SEP!M505</f>
        <v/>
      </c>
      <c r="O4504" s="52">
        <f>SEP!N505</f>
        <v/>
      </c>
      <c r="P4504" s="52">
        <f>SEP!O505</f>
        <v/>
      </c>
      <c r="Q4504" s="52">
        <f>SEP!P505</f>
        <v/>
      </c>
      <c r="R4504" s="52">
        <f>SEP!Q505</f>
        <v/>
      </c>
      <c r="S4504" s="54">
        <f>S4503+IF(X4504=0,0,M4504)</f>
        <v/>
      </c>
      <c r="T4504" s="55">
        <f>MAX(T4503,S4504)</f>
        <v/>
      </c>
      <c r="U4504" s="56">
        <f>S4504-T4504</f>
        <v/>
      </c>
      <c r="V4504" s="55">
        <f>IFERROR(SUMIFS(DATABASE!$M$5:$M$6004,DATABASE!$B$5:$B$6004,B4504,DATABASE!$X$5:$X$6004,1),0)</f>
        <v/>
      </c>
      <c r="W4504" s="57">
        <f>IFERROR(COUNTIFS(DATABASE!$B$5:$B$6004,B4504,DATABASE!$X$5:$X$6004,1),0)</f>
        <v/>
      </c>
      <c r="X4504" s="58">
        <f>--AND(ISNUMBER(B4504),C4504&lt;&gt;"",L4504&lt;&gt;"",M4504&lt;&gt;"")</f>
        <v/>
      </c>
    </row>
    <row r="4505" ht="15" customHeight="1" s="111">
      <c r="A4505" s="42" t="inlineStr">
        <is>
          <t>OCT</t>
        </is>
      </c>
      <c r="B4505" s="43">
        <f>OCT!A6</f>
        <v/>
      </c>
      <c r="C4505" s="44">
        <f>OCT!B6</f>
        <v/>
      </c>
      <c r="D4505" s="44">
        <f>OCT!C6</f>
        <v/>
      </c>
      <c r="E4505" s="44">
        <f>OCT!D6</f>
        <v/>
      </c>
      <c r="F4505" s="44">
        <f>OCT!E6</f>
        <v/>
      </c>
      <c r="G4505" s="44">
        <f>OCT!F6</f>
        <v/>
      </c>
      <c r="H4505" s="44">
        <f>OCT!G6</f>
        <v/>
      </c>
      <c r="I4505" s="45">
        <f>OCT!H6</f>
        <v/>
      </c>
      <c r="J4505" s="45">
        <f>OCT!I6</f>
        <v/>
      </c>
      <c r="K4505" s="44">
        <f>OCT!J6</f>
        <v/>
      </c>
      <c r="L4505" s="44">
        <f>OCT!K6</f>
        <v/>
      </c>
      <c r="M4505" s="46">
        <f>OCT!L6</f>
        <v/>
      </c>
      <c r="N4505" s="44">
        <f>OCT!M6</f>
        <v/>
      </c>
      <c r="O4505" s="44">
        <f>OCT!N6</f>
        <v/>
      </c>
      <c r="P4505" s="44">
        <f>OCT!O6</f>
        <v/>
      </c>
      <c r="Q4505" s="44">
        <f>OCT!P6</f>
        <v/>
      </c>
      <c r="R4505" s="44">
        <f>OCT!Q6</f>
        <v/>
      </c>
      <c r="S4505" s="46">
        <f>S4504+IF(X4505=0,0,M4505)</f>
        <v/>
      </c>
      <c r="T4505" s="47">
        <f>MAX(T4504,S4505)</f>
        <v/>
      </c>
      <c r="U4505" s="48">
        <f>S4505-T4505</f>
        <v/>
      </c>
      <c r="V4505" s="47">
        <f>IFERROR(SUMIFS(DATABASE!$M$5:$M$6004,DATABASE!$B$5:$B$6004,B4505,DATABASE!$X$5:$X$6004,1),0)</f>
        <v/>
      </c>
      <c r="W4505" s="31">
        <f>IFERROR(COUNTIFS(DATABASE!$B$5:$B$6004,B4505,DATABASE!$X$5:$X$6004,1),0)</f>
        <v/>
      </c>
      <c r="X4505" s="49">
        <f>--AND(ISNUMBER(B4505),C4505&lt;&gt;"",L4505&lt;&gt;"",M4505&lt;&gt;"")</f>
        <v/>
      </c>
    </row>
    <row r="4506" ht="15" customHeight="1" s="111">
      <c r="A4506" s="50" t="inlineStr">
        <is>
          <t>OCT</t>
        </is>
      </c>
      <c r="B4506" s="51">
        <f>OCT!A7</f>
        <v/>
      </c>
      <c r="C4506" s="52">
        <f>OCT!B7</f>
        <v/>
      </c>
      <c r="D4506" s="52">
        <f>OCT!C7</f>
        <v/>
      </c>
      <c r="E4506" s="52">
        <f>OCT!D7</f>
        <v/>
      </c>
      <c r="F4506" s="52">
        <f>OCT!E7</f>
        <v/>
      </c>
      <c r="G4506" s="52">
        <f>OCT!F7</f>
        <v/>
      </c>
      <c r="H4506" s="52">
        <f>OCT!G7</f>
        <v/>
      </c>
      <c r="I4506" s="53">
        <f>OCT!H7</f>
        <v/>
      </c>
      <c r="J4506" s="53">
        <f>OCT!I7</f>
        <v/>
      </c>
      <c r="K4506" s="52">
        <f>OCT!J7</f>
        <v/>
      </c>
      <c r="L4506" s="52">
        <f>OCT!K7</f>
        <v/>
      </c>
      <c r="M4506" s="54">
        <f>OCT!L7</f>
        <v/>
      </c>
      <c r="N4506" s="52">
        <f>OCT!M7</f>
        <v/>
      </c>
      <c r="O4506" s="52">
        <f>OCT!N7</f>
        <v/>
      </c>
      <c r="P4506" s="52">
        <f>OCT!O7</f>
        <v/>
      </c>
      <c r="Q4506" s="52">
        <f>OCT!P7</f>
        <v/>
      </c>
      <c r="R4506" s="52">
        <f>OCT!Q7</f>
        <v/>
      </c>
      <c r="S4506" s="54">
        <f>S4505+IF(X4506=0,0,M4506)</f>
        <v/>
      </c>
      <c r="T4506" s="55">
        <f>MAX(T4505,S4506)</f>
        <v/>
      </c>
      <c r="U4506" s="56">
        <f>S4506-T4506</f>
        <v/>
      </c>
      <c r="V4506" s="55">
        <f>IFERROR(SUMIFS(DATABASE!$M$5:$M$6004,DATABASE!$B$5:$B$6004,B4506,DATABASE!$X$5:$X$6004,1),0)</f>
        <v/>
      </c>
      <c r="W4506" s="57">
        <f>IFERROR(COUNTIFS(DATABASE!$B$5:$B$6004,B4506,DATABASE!$X$5:$X$6004,1),0)</f>
        <v/>
      </c>
      <c r="X4506" s="58">
        <f>--AND(ISNUMBER(B4506),C4506&lt;&gt;"",L4506&lt;&gt;"",M4506&lt;&gt;"")</f>
        <v/>
      </c>
    </row>
    <row r="4507" ht="15" customHeight="1" s="111">
      <c r="A4507" s="42" t="inlineStr">
        <is>
          <t>OCT</t>
        </is>
      </c>
      <c r="B4507" s="43">
        <f>OCT!A8</f>
        <v/>
      </c>
      <c r="C4507" s="44">
        <f>OCT!B8</f>
        <v/>
      </c>
      <c r="D4507" s="44">
        <f>OCT!C8</f>
        <v/>
      </c>
      <c r="E4507" s="44">
        <f>OCT!D8</f>
        <v/>
      </c>
      <c r="F4507" s="44">
        <f>OCT!E8</f>
        <v/>
      </c>
      <c r="G4507" s="44">
        <f>OCT!F8</f>
        <v/>
      </c>
      <c r="H4507" s="44">
        <f>OCT!G8</f>
        <v/>
      </c>
      <c r="I4507" s="45">
        <f>OCT!H8</f>
        <v/>
      </c>
      <c r="J4507" s="45">
        <f>OCT!I8</f>
        <v/>
      </c>
      <c r="K4507" s="44">
        <f>OCT!J8</f>
        <v/>
      </c>
      <c r="L4507" s="44">
        <f>OCT!K8</f>
        <v/>
      </c>
      <c r="M4507" s="46">
        <f>OCT!L8</f>
        <v/>
      </c>
      <c r="N4507" s="44">
        <f>OCT!M8</f>
        <v/>
      </c>
      <c r="O4507" s="44">
        <f>OCT!N8</f>
        <v/>
      </c>
      <c r="P4507" s="44">
        <f>OCT!O8</f>
        <v/>
      </c>
      <c r="Q4507" s="44">
        <f>OCT!P8</f>
        <v/>
      </c>
      <c r="R4507" s="44">
        <f>OCT!Q8</f>
        <v/>
      </c>
      <c r="S4507" s="46">
        <f>S4506+IF(X4507=0,0,M4507)</f>
        <v/>
      </c>
      <c r="T4507" s="47">
        <f>MAX(T4506,S4507)</f>
        <v/>
      </c>
      <c r="U4507" s="48">
        <f>S4507-T4507</f>
        <v/>
      </c>
      <c r="V4507" s="47">
        <f>IFERROR(SUMIFS(DATABASE!$M$5:$M$6004,DATABASE!$B$5:$B$6004,B4507,DATABASE!$X$5:$X$6004,1),0)</f>
        <v/>
      </c>
      <c r="W4507" s="31">
        <f>IFERROR(COUNTIFS(DATABASE!$B$5:$B$6004,B4507,DATABASE!$X$5:$X$6004,1),0)</f>
        <v/>
      </c>
      <c r="X4507" s="49">
        <f>--AND(ISNUMBER(B4507),C4507&lt;&gt;"",L4507&lt;&gt;"",M4507&lt;&gt;"")</f>
        <v/>
      </c>
    </row>
    <row r="4508" ht="15" customHeight="1" s="111">
      <c r="A4508" s="50" t="inlineStr">
        <is>
          <t>OCT</t>
        </is>
      </c>
      <c r="B4508" s="51">
        <f>OCT!A9</f>
        <v/>
      </c>
      <c r="C4508" s="52">
        <f>OCT!B9</f>
        <v/>
      </c>
      <c r="D4508" s="52">
        <f>OCT!C9</f>
        <v/>
      </c>
      <c r="E4508" s="52">
        <f>OCT!D9</f>
        <v/>
      </c>
      <c r="F4508" s="52">
        <f>OCT!E9</f>
        <v/>
      </c>
      <c r="G4508" s="52">
        <f>OCT!F9</f>
        <v/>
      </c>
      <c r="H4508" s="52">
        <f>OCT!G9</f>
        <v/>
      </c>
      <c r="I4508" s="53">
        <f>OCT!H9</f>
        <v/>
      </c>
      <c r="J4508" s="53">
        <f>OCT!I9</f>
        <v/>
      </c>
      <c r="K4508" s="52">
        <f>OCT!J9</f>
        <v/>
      </c>
      <c r="L4508" s="52">
        <f>OCT!K9</f>
        <v/>
      </c>
      <c r="M4508" s="54">
        <f>OCT!L9</f>
        <v/>
      </c>
      <c r="N4508" s="52">
        <f>OCT!M9</f>
        <v/>
      </c>
      <c r="O4508" s="52">
        <f>OCT!N9</f>
        <v/>
      </c>
      <c r="P4508" s="52">
        <f>OCT!O9</f>
        <v/>
      </c>
      <c r="Q4508" s="52">
        <f>OCT!P9</f>
        <v/>
      </c>
      <c r="R4508" s="52">
        <f>OCT!Q9</f>
        <v/>
      </c>
      <c r="S4508" s="54">
        <f>S4507+IF(X4508=0,0,M4508)</f>
        <v/>
      </c>
      <c r="T4508" s="55">
        <f>MAX(T4507,S4508)</f>
        <v/>
      </c>
      <c r="U4508" s="56">
        <f>S4508-T4508</f>
        <v/>
      </c>
      <c r="V4508" s="55">
        <f>IFERROR(SUMIFS(DATABASE!$M$5:$M$6004,DATABASE!$B$5:$B$6004,B4508,DATABASE!$X$5:$X$6004,1),0)</f>
        <v/>
      </c>
      <c r="W4508" s="57">
        <f>IFERROR(COUNTIFS(DATABASE!$B$5:$B$6004,B4508,DATABASE!$X$5:$X$6004,1),0)</f>
        <v/>
      </c>
      <c r="X4508" s="58">
        <f>--AND(ISNUMBER(B4508),C4508&lt;&gt;"",L4508&lt;&gt;"",M4508&lt;&gt;"")</f>
        <v/>
      </c>
    </row>
    <row r="4509" ht="15" customHeight="1" s="111">
      <c r="A4509" s="42" t="inlineStr">
        <is>
          <t>OCT</t>
        </is>
      </c>
      <c r="B4509" s="43">
        <f>OCT!A10</f>
        <v/>
      </c>
      <c r="C4509" s="44">
        <f>OCT!B10</f>
        <v/>
      </c>
      <c r="D4509" s="44">
        <f>OCT!C10</f>
        <v/>
      </c>
      <c r="E4509" s="44">
        <f>OCT!D10</f>
        <v/>
      </c>
      <c r="F4509" s="44">
        <f>OCT!E10</f>
        <v/>
      </c>
      <c r="G4509" s="44">
        <f>OCT!F10</f>
        <v/>
      </c>
      <c r="H4509" s="44">
        <f>OCT!G10</f>
        <v/>
      </c>
      <c r="I4509" s="45">
        <f>OCT!H10</f>
        <v/>
      </c>
      <c r="J4509" s="45">
        <f>OCT!I10</f>
        <v/>
      </c>
      <c r="K4509" s="44">
        <f>OCT!J10</f>
        <v/>
      </c>
      <c r="L4509" s="44">
        <f>OCT!K10</f>
        <v/>
      </c>
      <c r="M4509" s="46">
        <f>OCT!L10</f>
        <v/>
      </c>
      <c r="N4509" s="44">
        <f>OCT!M10</f>
        <v/>
      </c>
      <c r="O4509" s="44">
        <f>OCT!N10</f>
        <v/>
      </c>
      <c r="P4509" s="44">
        <f>OCT!O10</f>
        <v/>
      </c>
      <c r="Q4509" s="44">
        <f>OCT!P10</f>
        <v/>
      </c>
      <c r="R4509" s="44">
        <f>OCT!Q10</f>
        <v/>
      </c>
      <c r="S4509" s="46">
        <f>S4508+IF(X4509=0,0,M4509)</f>
        <v/>
      </c>
      <c r="T4509" s="47">
        <f>MAX(T4508,S4509)</f>
        <v/>
      </c>
      <c r="U4509" s="48">
        <f>S4509-T4509</f>
        <v/>
      </c>
      <c r="V4509" s="47">
        <f>IFERROR(SUMIFS(DATABASE!$M$5:$M$6004,DATABASE!$B$5:$B$6004,B4509,DATABASE!$X$5:$X$6004,1),0)</f>
        <v/>
      </c>
      <c r="W4509" s="31">
        <f>IFERROR(COUNTIFS(DATABASE!$B$5:$B$6004,B4509,DATABASE!$X$5:$X$6004,1),0)</f>
        <v/>
      </c>
      <c r="X4509" s="49">
        <f>--AND(ISNUMBER(B4509),C4509&lt;&gt;"",L4509&lt;&gt;"",M4509&lt;&gt;"")</f>
        <v/>
      </c>
    </row>
    <row r="4510" ht="15" customHeight="1" s="111">
      <c r="A4510" s="50" t="inlineStr">
        <is>
          <t>OCT</t>
        </is>
      </c>
      <c r="B4510" s="51">
        <f>OCT!A11</f>
        <v/>
      </c>
      <c r="C4510" s="52">
        <f>OCT!B11</f>
        <v/>
      </c>
      <c r="D4510" s="52">
        <f>OCT!C11</f>
        <v/>
      </c>
      <c r="E4510" s="52">
        <f>OCT!D11</f>
        <v/>
      </c>
      <c r="F4510" s="52">
        <f>OCT!E11</f>
        <v/>
      </c>
      <c r="G4510" s="52">
        <f>OCT!F11</f>
        <v/>
      </c>
      <c r="H4510" s="52">
        <f>OCT!G11</f>
        <v/>
      </c>
      <c r="I4510" s="53">
        <f>OCT!H11</f>
        <v/>
      </c>
      <c r="J4510" s="53">
        <f>OCT!I11</f>
        <v/>
      </c>
      <c r="K4510" s="52">
        <f>OCT!J11</f>
        <v/>
      </c>
      <c r="L4510" s="52">
        <f>OCT!K11</f>
        <v/>
      </c>
      <c r="M4510" s="54">
        <f>OCT!L11</f>
        <v/>
      </c>
      <c r="N4510" s="52">
        <f>OCT!M11</f>
        <v/>
      </c>
      <c r="O4510" s="52">
        <f>OCT!N11</f>
        <v/>
      </c>
      <c r="P4510" s="52">
        <f>OCT!O11</f>
        <v/>
      </c>
      <c r="Q4510" s="52">
        <f>OCT!P11</f>
        <v/>
      </c>
      <c r="R4510" s="52">
        <f>OCT!Q11</f>
        <v/>
      </c>
      <c r="S4510" s="54">
        <f>S4509+IF(X4510=0,0,M4510)</f>
        <v/>
      </c>
      <c r="T4510" s="55">
        <f>MAX(T4509,S4510)</f>
        <v/>
      </c>
      <c r="U4510" s="56">
        <f>S4510-T4510</f>
        <v/>
      </c>
      <c r="V4510" s="55">
        <f>IFERROR(SUMIFS(DATABASE!$M$5:$M$6004,DATABASE!$B$5:$B$6004,B4510,DATABASE!$X$5:$X$6004,1),0)</f>
        <v/>
      </c>
      <c r="W4510" s="57">
        <f>IFERROR(COUNTIFS(DATABASE!$B$5:$B$6004,B4510,DATABASE!$X$5:$X$6004,1),0)</f>
        <v/>
      </c>
      <c r="X4510" s="58">
        <f>--AND(ISNUMBER(B4510),C4510&lt;&gt;"",L4510&lt;&gt;"",M4510&lt;&gt;"")</f>
        <v/>
      </c>
    </row>
    <row r="4511" ht="15" customHeight="1" s="111">
      <c r="A4511" s="42" t="inlineStr">
        <is>
          <t>OCT</t>
        </is>
      </c>
      <c r="B4511" s="43">
        <f>OCT!A12</f>
        <v/>
      </c>
      <c r="C4511" s="44">
        <f>OCT!B12</f>
        <v/>
      </c>
      <c r="D4511" s="44">
        <f>OCT!C12</f>
        <v/>
      </c>
      <c r="E4511" s="44">
        <f>OCT!D12</f>
        <v/>
      </c>
      <c r="F4511" s="44">
        <f>OCT!E12</f>
        <v/>
      </c>
      <c r="G4511" s="44">
        <f>OCT!F12</f>
        <v/>
      </c>
      <c r="H4511" s="44">
        <f>OCT!G12</f>
        <v/>
      </c>
      <c r="I4511" s="45">
        <f>OCT!H12</f>
        <v/>
      </c>
      <c r="J4511" s="45">
        <f>OCT!I12</f>
        <v/>
      </c>
      <c r="K4511" s="44">
        <f>OCT!J12</f>
        <v/>
      </c>
      <c r="L4511" s="44">
        <f>OCT!K12</f>
        <v/>
      </c>
      <c r="M4511" s="46">
        <f>OCT!L12</f>
        <v/>
      </c>
      <c r="N4511" s="44">
        <f>OCT!M12</f>
        <v/>
      </c>
      <c r="O4511" s="44">
        <f>OCT!N12</f>
        <v/>
      </c>
      <c r="P4511" s="44">
        <f>OCT!O12</f>
        <v/>
      </c>
      <c r="Q4511" s="44">
        <f>OCT!P12</f>
        <v/>
      </c>
      <c r="R4511" s="44">
        <f>OCT!Q12</f>
        <v/>
      </c>
      <c r="S4511" s="46">
        <f>S4510+IF(X4511=0,0,M4511)</f>
        <v/>
      </c>
      <c r="T4511" s="47">
        <f>MAX(T4510,S4511)</f>
        <v/>
      </c>
      <c r="U4511" s="48">
        <f>S4511-T4511</f>
        <v/>
      </c>
      <c r="V4511" s="47">
        <f>IFERROR(SUMIFS(DATABASE!$M$5:$M$6004,DATABASE!$B$5:$B$6004,B4511,DATABASE!$X$5:$X$6004,1),0)</f>
        <v/>
      </c>
      <c r="W4511" s="31">
        <f>IFERROR(COUNTIFS(DATABASE!$B$5:$B$6004,B4511,DATABASE!$X$5:$X$6004,1),0)</f>
        <v/>
      </c>
      <c r="X4511" s="49">
        <f>--AND(ISNUMBER(B4511),C4511&lt;&gt;"",L4511&lt;&gt;"",M4511&lt;&gt;"")</f>
        <v/>
      </c>
    </row>
    <row r="4512" ht="15" customHeight="1" s="111">
      <c r="A4512" s="50" t="inlineStr">
        <is>
          <t>OCT</t>
        </is>
      </c>
      <c r="B4512" s="51">
        <f>OCT!A13</f>
        <v/>
      </c>
      <c r="C4512" s="52">
        <f>OCT!B13</f>
        <v/>
      </c>
      <c r="D4512" s="52">
        <f>OCT!C13</f>
        <v/>
      </c>
      <c r="E4512" s="52">
        <f>OCT!D13</f>
        <v/>
      </c>
      <c r="F4512" s="52">
        <f>OCT!E13</f>
        <v/>
      </c>
      <c r="G4512" s="52">
        <f>OCT!F13</f>
        <v/>
      </c>
      <c r="H4512" s="52">
        <f>OCT!G13</f>
        <v/>
      </c>
      <c r="I4512" s="53">
        <f>OCT!H13</f>
        <v/>
      </c>
      <c r="J4512" s="53">
        <f>OCT!I13</f>
        <v/>
      </c>
      <c r="K4512" s="52">
        <f>OCT!J13</f>
        <v/>
      </c>
      <c r="L4512" s="52">
        <f>OCT!K13</f>
        <v/>
      </c>
      <c r="M4512" s="54">
        <f>OCT!L13</f>
        <v/>
      </c>
      <c r="N4512" s="52">
        <f>OCT!M13</f>
        <v/>
      </c>
      <c r="O4512" s="52">
        <f>OCT!N13</f>
        <v/>
      </c>
      <c r="P4512" s="52">
        <f>OCT!O13</f>
        <v/>
      </c>
      <c r="Q4512" s="52">
        <f>OCT!P13</f>
        <v/>
      </c>
      <c r="R4512" s="52">
        <f>OCT!Q13</f>
        <v/>
      </c>
      <c r="S4512" s="54">
        <f>S4511+IF(X4512=0,0,M4512)</f>
        <v/>
      </c>
      <c r="T4512" s="55">
        <f>MAX(T4511,S4512)</f>
        <v/>
      </c>
      <c r="U4512" s="56">
        <f>S4512-T4512</f>
        <v/>
      </c>
      <c r="V4512" s="55">
        <f>IFERROR(SUMIFS(DATABASE!$M$5:$M$6004,DATABASE!$B$5:$B$6004,B4512,DATABASE!$X$5:$X$6004,1),0)</f>
        <v/>
      </c>
      <c r="W4512" s="57">
        <f>IFERROR(COUNTIFS(DATABASE!$B$5:$B$6004,B4512,DATABASE!$X$5:$X$6004,1),0)</f>
        <v/>
      </c>
      <c r="X4512" s="58">
        <f>--AND(ISNUMBER(B4512),C4512&lt;&gt;"",L4512&lt;&gt;"",M4512&lt;&gt;"")</f>
        <v/>
      </c>
    </row>
    <row r="4513" ht="15" customHeight="1" s="111">
      <c r="A4513" s="42" t="inlineStr">
        <is>
          <t>OCT</t>
        </is>
      </c>
      <c r="B4513" s="43">
        <f>OCT!A14</f>
        <v/>
      </c>
      <c r="C4513" s="44">
        <f>OCT!B14</f>
        <v/>
      </c>
      <c r="D4513" s="44">
        <f>OCT!C14</f>
        <v/>
      </c>
      <c r="E4513" s="44">
        <f>OCT!D14</f>
        <v/>
      </c>
      <c r="F4513" s="44">
        <f>OCT!E14</f>
        <v/>
      </c>
      <c r="G4513" s="44">
        <f>OCT!F14</f>
        <v/>
      </c>
      <c r="H4513" s="44">
        <f>OCT!G14</f>
        <v/>
      </c>
      <c r="I4513" s="45">
        <f>OCT!H14</f>
        <v/>
      </c>
      <c r="J4513" s="45">
        <f>OCT!I14</f>
        <v/>
      </c>
      <c r="K4513" s="44">
        <f>OCT!J14</f>
        <v/>
      </c>
      <c r="L4513" s="44">
        <f>OCT!K14</f>
        <v/>
      </c>
      <c r="M4513" s="46">
        <f>OCT!L14</f>
        <v/>
      </c>
      <c r="N4513" s="44">
        <f>OCT!M14</f>
        <v/>
      </c>
      <c r="O4513" s="44">
        <f>OCT!N14</f>
        <v/>
      </c>
      <c r="P4513" s="44">
        <f>OCT!O14</f>
        <v/>
      </c>
      <c r="Q4513" s="44">
        <f>OCT!P14</f>
        <v/>
      </c>
      <c r="R4513" s="44">
        <f>OCT!Q14</f>
        <v/>
      </c>
      <c r="S4513" s="46">
        <f>S4512+IF(X4513=0,0,M4513)</f>
        <v/>
      </c>
      <c r="T4513" s="47">
        <f>MAX(T4512,S4513)</f>
        <v/>
      </c>
      <c r="U4513" s="48">
        <f>S4513-T4513</f>
        <v/>
      </c>
      <c r="V4513" s="47">
        <f>IFERROR(SUMIFS(DATABASE!$M$5:$M$6004,DATABASE!$B$5:$B$6004,B4513,DATABASE!$X$5:$X$6004,1),0)</f>
        <v/>
      </c>
      <c r="W4513" s="31">
        <f>IFERROR(COUNTIFS(DATABASE!$B$5:$B$6004,B4513,DATABASE!$X$5:$X$6004,1),0)</f>
        <v/>
      </c>
      <c r="X4513" s="49">
        <f>--AND(ISNUMBER(B4513),C4513&lt;&gt;"",L4513&lt;&gt;"",M4513&lt;&gt;"")</f>
        <v/>
      </c>
    </row>
    <row r="4514" ht="15" customHeight="1" s="111">
      <c r="A4514" s="50" t="inlineStr">
        <is>
          <t>OCT</t>
        </is>
      </c>
      <c r="B4514" s="51">
        <f>OCT!A15</f>
        <v/>
      </c>
      <c r="C4514" s="52">
        <f>OCT!B15</f>
        <v/>
      </c>
      <c r="D4514" s="52">
        <f>OCT!C15</f>
        <v/>
      </c>
      <c r="E4514" s="52">
        <f>OCT!D15</f>
        <v/>
      </c>
      <c r="F4514" s="52">
        <f>OCT!E15</f>
        <v/>
      </c>
      <c r="G4514" s="52">
        <f>OCT!F15</f>
        <v/>
      </c>
      <c r="H4514" s="52">
        <f>OCT!G15</f>
        <v/>
      </c>
      <c r="I4514" s="53">
        <f>OCT!H15</f>
        <v/>
      </c>
      <c r="J4514" s="53">
        <f>OCT!I15</f>
        <v/>
      </c>
      <c r="K4514" s="52">
        <f>OCT!J15</f>
        <v/>
      </c>
      <c r="L4514" s="52">
        <f>OCT!K15</f>
        <v/>
      </c>
      <c r="M4514" s="54">
        <f>OCT!L15</f>
        <v/>
      </c>
      <c r="N4514" s="52">
        <f>OCT!M15</f>
        <v/>
      </c>
      <c r="O4514" s="52">
        <f>OCT!N15</f>
        <v/>
      </c>
      <c r="P4514" s="52">
        <f>OCT!O15</f>
        <v/>
      </c>
      <c r="Q4514" s="52">
        <f>OCT!P15</f>
        <v/>
      </c>
      <c r="R4514" s="52">
        <f>OCT!Q15</f>
        <v/>
      </c>
      <c r="S4514" s="54">
        <f>S4513+IF(X4514=0,0,M4514)</f>
        <v/>
      </c>
      <c r="T4514" s="55">
        <f>MAX(T4513,S4514)</f>
        <v/>
      </c>
      <c r="U4514" s="56">
        <f>S4514-T4514</f>
        <v/>
      </c>
      <c r="V4514" s="55">
        <f>IFERROR(SUMIFS(DATABASE!$M$5:$M$6004,DATABASE!$B$5:$B$6004,B4514,DATABASE!$X$5:$X$6004,1),0)</f>
        <v/>
      </c>
      <c r="W4514" s="57">
        <f>IFERROR(COUNTIFS(DATABASE!$B$5:$B$6004,B4514,DATABASE!$X$5:$X$6004,1),0)</f>
        <v/>
      </c>
      <c r="X4514" s="58">
        <f>--AND(ISNUMBER(B4514),C4514&lt;&gt;"",L4514&lt;&gt;"",M4514&lt;&gt;"")</f>
        <v/>
      </c>
    </row>
    <row r="4515" ht="15" customHeight="1" s="111">
      <c r="A4515" s="42" t="inlineStr">
        <is>
          <t>OCT</t>
        </is>
      </c>
      <c r="B4515" s="43">
        <f>OCT!A16</f>
        <v/>
      </c>
      <c r="C4515" s="44">
        <f>OCT!B16</f>
        <v/>
      </c>
      <c r="D4515" s="44">
        <f>OCT!C16</f>
        <v/>
      </c>
      <c r="E4515" s="44">
        <f>OCT!D16</f>
        <v/>
      </c>
      <c r="F4515" s="44">
        <f>OCT!E16</f>
        <v/>
      </c>
      <c r="G4515" s="44">
        <f>OCT!F16</f>
        <v/>
      </c>
      <c r="H4515" s="44">
        <f>OCT!G16</f>
        <v/>
      </c>
      <c r="I4515" s="45">
        <f>OCT!H16</f>
        <v/>
      </c>
      <c r="J4515" s="45">
        <f>OCT!I16</f>
        <v/>
      </c>
      <c r="K4515" s="44">
        <f>OCT!J16</f>
        <v/>
      </c>
      <c r="L4515" s="44">
        <f>OCT!K16</f>
        <v/>
      </c>
      <c r="M4515" s="46">
        <f>OCT!L16</f>
        <v/>
      </c>
      <c r="N4515" s="44">
        <f>OCT!M16</f>
        <v/>
      </c>
      <c r="O4515" s="44">
        <f>OCT!N16</f>
        <v/>
      </c>
      <c r="P4515" s="44">
        <f>OCT!O16</f>
        <v/>
      </c>
      <c r="Q4515" s="44">
        <f>OCT!P16</f>
        <v/>
      </c>
      <c r="R4515" s="44">
        <f>OCT!Q16</f>
        <v/>
      </c>
      <c r="S4515" s="46">
        <f>S4514+IF(X4515=0,0,M4515)</f>
        <v/>
      </c>
      <c r="T4515" s="47">
        <f>MAX(T4514,S4515)</f>
        <v/>
      </c>
      <c r="U4515" s="48">
        <f>S4515-T4515</f>
        <v/>
      </c>
      <c r="V4515" s="47">
        <f>IFERROR(SUMIFS(DATABASE!$M$5:$M$6004,DATABASE!$B$5:$B$6004,B4515,DATABASE!$X$5:$X$6004,1),0)</f>
        <v/>
      </c>
      <c r="W4515" s="31">
        <f>IFERROR(COUNTIFS(DATABASE!$B$5:$B$6004,B4515,DATABASE!$X$5:$X$6004,1),0)</f>
        <v/>
      </c>
      <c r="X4515" s="49">
        <f>--AND(ISNUMBER(B4515),C4515&lt;&gt;"",L4515&lt;&gt;"",M4515&lt;&gt;"")</f>
        <v/>
      </c>
    </row>
    <row r="4516" ht="15" customHeight="1" s="111">
      <c r="A4516" s="50" t="inlineStr">
        <is>
          <t>OCT</t>
        </is>
      </c>
      <c r="B4516" s="51">
        <f>OCT!A17</f>
        <v/>
      </c>
      <c r="C4516" s="52">
        <f>OCT!B17</f>
        <v/>
      </c>
      <c r="D4516" s="52">
        <f>OCT!C17</f>
        <v/>
      </c>
      <c r="E4516" s="52">
        <f>OCT!D17</f>
        <v/>
      </c>
      <c r="F4516" s="52">
        <f>OCT!E17</f>
        <v/>
      </c>
      <c r="G4516" s="52">
        <f>OCT!F17</f>
        <v/>
      </c>
      <c r="H4516" s="52">
        <f>OCT!G17</f>
        <v/>
      </c>
      <c r="I4516" s="53">
        <f>OCT!H17</f>
        <v/>
      </c>
      <c r="J4516" s="53">
        <f>OCT!I17</f>
        <v/>
      </c>
      <c r="K4516" s="52">
        <f>OCT!J17</f>
        <v/>
      </c>
      <c r="L4516" s="52">
        <f>OCT!K17</f>
        <v/>
      </c>
      <c r="M4516" s="54">
        <f>OCT!L17</f>
        <v/>
      </c>
      <c r="N4516" s="52">
        <f>OCT!M17</f>
        <v/>
      </c>
      <c r="O4516" s="52">
        <f>OCT!N17</f>
        <v/>
      </c>
      <c r="P4516" s="52">
        <f>OCT!O17</f>
        <v/>
      </c>
      <c r="Q4516" s="52">
        <f>OCT!P17</f>
        <v/>
      </c>
      <c r="R4516" s="52">
        <f>OCT!Q17</f>
        <v/>
      </c>
      <c r="S4516" s="54">
        <f>S4515+IF(X4516=0,0,M4516)</f>
        <v/>
      </c>
      <c r="T4516" s="55">
        <f>MAX(T4515,S4516)</f>
        <v/>
      </c>
      <c r="U4516" s="56">
        <f>S4516-T4516</f>
        <v/>
      </c>
      <c r="V4516" s="55">
        <f>IFERROR(SUMIFS(DATABASE!$M$5:$M$6004,DATABASE!$B$5:$B$6004,B4516,DATABASE!$X$5:$X$6004,1),0)</f>
        <v/>
      </c>
      <c r="W4516" s="57">
        <f>IFERROR(COUNTIFS(DATABASE!$B$5:$B$6004,B4516,DATABASE!$X$5:$X$6004,1),0)</f>
        <v/>
      </c>
      <c r="X4516" s="58">
        <f>--AND(ISNUMBER(B4516),C4516&lt;&gt;"",L4516&lt;&gt;"",M4516&lt;&gt;"")</f>
        <v/>
      </c>
    </row>
    <row r="4517" ht="15" customHeight="1" s="111">
      <c r="A4517" s="42" t="inlineStr">
        <is>
          <t>OCT</t>
        </is>
      </c>
      <c r="B4517" s="43">
        <f>OCT!A18</f>
        <v/>
      </c>
      <c r="C4517" s="44">
        <f>OCT!B18</f>
        <v/>
      </c>
      <c r="D4517" s="44">
        <f>OCT!C18</f>
        <v/>
      </c>
      <c r="E4517" s="44">
        <f>OCT!D18</f>
        <v/>
      </c>
      <c r="F4517" s="44">
        <f>OCT!E18</f>
        <v/>
      </c>
      <c r="G4517" s="44">
        <f>OCT!F18</f>
        <v/>
      </c>
      <c r="H4517" s="44">
        <f>OCT!G18</f>
        <v/>
      </c>
      <c r="I4517" s="45">
        <f>OCT!H18</f>
        <v/>
      </c>
      <c r="J4517" s="45">
        <f>OCT!I18</f>
        <v/>
      </c>
      <c r="K4517" s="44">
        <f>OCT!J18</f>
        <v/>
      </c>
      <c r="L4517" s="44">
        <f>OCT!K18</f>
        <v/>
      </c>
      <c r="M4517" s="46">
        <f>OCT!L18</f>
        <v/>
      </c>
      <c r="N4517" s="44">
        <f>OCT!M18</f>
        <v/>
      </c>
      <c r="O4517" s="44">
        <f>OCT!N18</f>
        <v/>
      </c>
      <c r="P4517" s="44">
        <f>OCT!O18</f>
        <v/>
      </c>
      <c r="Q4517" s="44">
        <f>OCT!P18</f>
        <v/>
      </c>
      <c r="R4517" s="44">
        <f>OCT!Q18</f>
        <v/>
      </c>
      <c r="S4517" s="46">
        <f>S4516+IF(X4517=0,0,M4517)</f>
        <v/>
      </c>
      <c r="T4517" s="47">
        <f>MAX(T4516,S4517)</f>
        <v/>
      </c>
      <c r="U4517" s="48">
        <f>S4517-T4517</f>
        <v/>
      </c>
      <c r="V4517" s="47">
        <f>IFERROR(SUMIFS(DATABASE!$M$5:$M$6004,DATABASE!$B$5:$B$6004,B4517,DATABASE!$X$5:$X$6004,1),0)</f>
        <v/>
      </c>
      <c r="W4517" s="31">
        <f>IFERROR(COUNTIFS(DATABASE!$B$5:$B$6004,B4517,DATABASE!$X$5:$X$6004,1),0)</f>
        <v/>
      </c>
      <c r="X4517" s="49">
        <f>--AND(ISNUMBER(B4517),C4517&lt;&gt;"",L4517&lt;&gt;"",M4517&lt;&gt;"")</f>
        <v/>
      </c>
    </row>
    <row r="4518" ht="15" customHeight="1" s="111">
      <c r="A4518" s="50" t="inlineStr">
        <is>
          <t>OCT</t>
        </is>
      </c>
      <c r="B4518" s="51">
        <f>OCT!A19</f>
        <v/>
      </c>
      <c r="C4518" s="52">
        <f>OCT!B19</f>
        <v/>
      </c>
      <c r="D4518" s="52">
        <f>OCT!C19</f>
        <v/>
      </c>
      <c r="E4518" s="52">
        <f>OCT!D19</f>
        <v/>
      </c>
      <c r="F4518" s="52">
        <f>OCT!E19</f>
        <v/>
      </c>
      <c r="G4518" s="52">
        <f>OCT!F19</f>
        <v/>
      </c>
      <c r="H4518" s="52">
        <f>OCT!G19</f>
        <v/>
      </c>
      <c r="I4518" s="53">
        <f>OCT!H19</f>
        <v/>
      </c>
      <c r="J4518" s="53">
        <f>OCT!I19</f>
        <v/>
      </c>
      <c r="K4518" s="52">
        <f>OCT!J19</f>
        <v/>
      </c>
      <c r="L4518" s="52">
        <f>OCT!K19</f>
        <v/>
      </c>
      <c r="M4518" s="54">
        <f>OCT!L19</f>
        <v/>
      </c>
      <c r="N4518" s="52">
        <f>OCT!M19</f>
        <v/>
      </c>
      <c r="O4518" s="52">
        <f>OCT!N19</f>
        <v/>
      </c>
      <c r="P4518" s="52">
        <f>OCT!O19</f>
        <v/>
      </c>
      <c r="Q4518" s="52">
        <f>OCT!P19</f>
        <v/>
      </c>
      <c r="R4518" s="52">
        <f>OCT!Q19</f>
        <v/>
      </c>
      <c r="S4518" s="54">
        <f>S4517+IF(X4518=0,0,M4518)</f>
        <v/>
      </c>
      <c r="T4518" s="55">
        <f>MAX(T4517,S4518)</f>
        <v/>
      </c>
      <c r="U4518" s="56">
        <f>S4518-T4518</f>
        <v/>
      </c>
      <c r="V4518" s="55">
        <f>IFERROR(SUMIFS(DATABASE!$M$5:$M$6004,DATABASE!$B$5:$B$6004,B4518,DATABASE!$X$5:$X$6004,1),0)</f>
        <v/>
      </c>
      <c r="W4518" s="57">
        <f>IFERROR(COUNTIFS(DATABASE!$B$5:$B$6004,B4518,DATABASE!$X$5:$X$6004,1),0)</f>
        <v/>
      </c>
      <c r="X4518" s="58">
        <f>--AND(ISNUMBER(B4518),C4518&lt;&gt;"",L4518&lt;&gt;"",M4518&lt;&gt;"")</f>
        <v/>
      </c>
    </row>
    <row r="4519" ht="15" customHeight="1" s="111">
      <c r="A4519" s="42" t="inlineStr">
        <is>
          <t>OCT</t>
        </is>
      </c>
      <c r="B4519" s="43">
        <f>OCT!A20</f>
        <v/>
      </c>
      <c r="C4519" s="44">
        <f>OCT!B20</f>
        <v/>
      </c>
      <c r="D4519" s="44">
        <f>OCT!C20</f>
        <v/>
      </c>
      <c r="E4519" s="44">
        <f>OCT!D20</f>
        <v/>
      </c>
      <c r="F4519" s="44">
        <f>OCT!E20</f>
        <v/>
      </c>
      <c r="G4519" s="44">
        <f>OCT!F20</f>
        <v/>
      </c>
      <c r="H4519" s="44">
        <f>OCT!G20</f>
        <v/>
      </c>
      <c r="I4519" s="45">
        <f>OCT!H20</f>
        <v/>
      </c>
      <c r="J4519" s="45">
        <f>OCT!I20</f>
        <v/>
      </c>
      <c r="K4519" s="44">
        <f>OCT!J20</f>
        <v/>
      </c>
      <c r="L4519" s="44">
        <f>OCT!K20</f>
        <v/>
      </c>
      <c r="M4519" s="46">
        <f>OCT!L20</f>
        <v/>
      </c>
      <c r="N4519" s="44">
        <f>OCT!M20</f>
        <v/>
      </c>
      <c r="O4519" s="44">
        <f>OCT!N20</f>
        <v/>
      </c>
      <c r="P4519" s="44">
        <f>OCT!O20</f>
        <v/>
      </c>
      <c r="Q4519" s="44">
        <f>OCT!P20</f>
        <v/>
      </c>
      <c r="R4519" s="44">
        <f>OCT!Q20</f>
        <v/>
      </c>
      <c r="S4519" s="46">
        <f>S4518+IF(X4519=0,0,M4519)</f>
        <v/>
      </c>
      <c r="T4519" s="47">
        <f>MAX(T4518,S4519)</f>
        <v/>
      </c>
      <c r="U4519" s="48">
        <f>S4519-T4519</f>
        <v/>
      </c>
      <c r="V4519" s="47">
        <f>IFERROR(SUMIFS(DATABASE!$M$5:$M$6004,DATABASE!$B$5:$B$6004,B4519,DATABASE!$X$5:$X$6004,1),0)</f>
        <v/>
      </c>
      <c r="W4519" s="31">
        <f>IFERROR(COUNTIFS(DATABASE!$B$5:$B$6004,B4519,DATABASE!$X$5:$X$6004,1),0)</f>
        <v/>
      </c>
      <c r="X4519" s="49">
        <f>--AND(ISNUMBER(B4519),C4519&lt;&gt;"",L4519&lt;&gt;"",M4519&lt;&gt;"")</f>
        <v/>
      </c>
    </row>
    <row r="4520" ht="15" customHeight="1" s="111">
      <c r="A4520" s="50" t="inlineStr">
        <is>
          <t>OCT</t>
        </is>
      </c>
      <c r="B4520" s="51">
        <f>OCT!A21</f>
        <v/>
      </c>
      <c r="C4520" s="52">
        <f>OCT!B21</f>
        <v/>
      </c>
      <c r="D4520" s="52">
        <f>OCT!C21</f>
        <v/>
      </c>
      <c r="E4520" s="52">
        <f>OCT!D21</f>
        <v/>
      </c>
      <c r="F4520" s="52">
        <f>OCT!E21</f>
        <v/>
      </c>
      <c r="G4520" s="52">
        <f>OCT!F21</f>
        <v/>
      </c>
      <c r="H4520" s="52">
        <f>OCT!G21</f>
        <v/>
      </c>
      <c r="I4520" s="53">
        <f>OCT!H21</f>
        <v/>
      </c>
      <c r="J4520" s="53">
        <f>OCT!I21</f>
        <v/>
      </c>
      <c r="K4520" s="52">
        <f>OCT!J21</f>
        <v/>
      </c>
      <c r="L4520" s="52">
        <f>OCT!K21</f>
        <v/>
      </c>
      <c r="M4520" s="54">
        <f>OCT!L21</f>
        <v/>
      </c>
      <c r="N4520" s="52">
        <f>OCT!M21</f>
        <v/>
      </c>
      <c r="O4520" s="52">
        <f>OCT!N21</f>
        <v/>
      </c>
      <c r="P4520" s="52">
        <f>OCT!O21</f>
        <v/>
      </c>
      <c r="Q4520" s="52">
        <f>OCT!P21</f>
        <v/>
      </c>
      <c r="R4520" s="52">
        <f>OCT!Q21</f>
        <v/>
      </c>
      <c r="S4520" s="54">
        <f>S4519+IF(X4520=0,0,M4520)</f>
        <v/>
      </c>
      <c r="T4520" s="55">
        <f>MAX(T4519,S4520)</f>
        <v/>
      </c>
      <c r="U4520" s="56">
        <f>S4520-T4520</f>
        <v/>
      </c>
      <c r="V4520" s="55">
        <f>IFERROR(SUMIFS(DATABASE!$M$5:$M$6004,DATABASE!$B$5:$B$6004,B4520,DATABASE!$X$5:$X$6004,1),0)</f>
        <v/>
      </c>
      <c r="W4520" s="57">
        <f>IFERROR(COUNTIFS(DATABASE!$B$5:$B$6004,B4520,DATABASE!$X$5:$X$6004,1),0)</f>
        <v/>
      </c>
      <c r="X4520" s="58">
        <f>--AND(ISNUMBER(B4520),C4520&lt;&gt;"",L4520&lt;&gt;"",M4520&lt;&gt;"")</f>
        <v/>
      </c>
    </row>
    <row r="4521" ht="15" customHeight="1" s="111">
      <c r="A4521" s="42" t="inlineStr">
        <is>
          <t>OCT</t>
        </is>
      </c>
      <c r="B4521" s="43">
        <f>OCT!A22</f>
        <v/>
      </c>
      <c r="C4521" s="44">
        <f>OCT!B22</f>
        <v/>
      </c>
      <c r="D4521" s="44">
        <f>OCT!C22</f>
        <v/>
      </c>
      <c r="E4521" s="44">
        <f>OCT!D22</f>
        <v/>
      </c>
      <c r="F4521" s="44">
        <f>OCT!E22</f>
        <v/>
      </c>
      <c r="G4521" s="44">
        <f>OCT!F22</f>
        <v/>
      </c>
      <c r="H4521" s="44">
        <f>OCT!G22</f>
        <v/>
      </c>
      <c r="I4521" s="45">
        <f>OCT!H22</f>
        <v/>
      </c>
      <c r="J4521" s="45">
        <f>OCT!I22</f>
        <v/>
      </c>
      <c r="K4521" s="44">
        <f>OCT!J22</f>
        <v/>
      </c>
      <c r="L4521" s="44">
        <f>OCT!K22</f>
        <v/>
      </c>
      <c r="M4521" s="46">
        <f>OCT!L22</f>
        <v/>
      </c>
      <c r="N4521" s="44">
        <f>OCT!M22</f>
        <v/>
      </c>
      <c r="O4521" s="44">
        <f>OCT!N22</f>
        <v/>
      </c>
      <c r="P4521" s="44">
        <f>OCT!O22</f>
        <v/>
      </c>
      <c r="Q4521" s="44">
        <f>OCT!P22</f>
        <v/>
      </c>
      <c r="R4521" s="44">
        <f>OCT!Q22</f>
        <v/>
      </c>
      <c r="S4521" s="46">
        <f>S4520+IF(X4521=0,0,M4521)</f>
        <v/>
      </c>
      <c r="T4521" s="47">
        <f>MAX(T4520,S4521)</f>
        <v/>
      </c>
      <c r="U4521" s="48">
        <f>S4521-T4521</f>
        <v/>
      </c>
      <c r="V4521" s="47">
        <f>IFERROR(SUMIFS(DATABASE!$M$5:$M$6004,DATABASE!$B$5:$B$6004,B4521,DATABASE!$X$5:$X$6004,1),0)</f>
        <v/>
      </c>
      <c r="W4521" s="31">
        <f>IFERROR(COUNTIFS(DATABASE!$B$5:$B$6004,B4521,DATABASE!$X$5:$X$6004,1),0)</f>
        <v/>
      </c>
      <c r="X4521" s="49">
        <f>--AND(ISNUMBER(B4521),C4521&lt;&gt;"",L4521&lt;&gt;"",M4521&lt;&gt;"")</f>
        <v/>
      </c>
    </row>
    <row r="4522" ht="15" customHeight="1" s="111">
      <c r="A4522" s="50" t="inlineStr">
        <is>
          <t>OCT</t>
        </is>
      </c>
      <c r="B4522" s="51">
        <f>OCT!A23</f>
        <v/>
      </c>
      <c r="C4522" s="52">
        <f>OCT!B23</f>
        <v/>
      </c>
      <c r="D4522" s="52">
        <f>OCT!C23</f>
        <v/>
      </c>
      <c r="E4522" s="52">
        <f>OCT!D23</f>
        <v/>
      </c>
      <c r="F4522" s="52">
        <f>OCT!E23</f>
        <v/>
      </c>
      <c r="G4522" s="52">
        <f>OCT!F23</f>
        <v/>
      </c>
      <c r="H4522" s="52">
        <f>OCT!G23</f>
        <v/>
      </c>
      <c r="I4522" s="53">
        <f>OCT!H23</f>
        <v/>
      </c>
      <c r="J4522" s="53">
        <f>OCT!I23</f>
        <v/>
      </c>
      <c r="K4522" s="52">
        <f>OCT!J23</f>
        <v/>
      </c>
      <c r="L4522" s="52">
        <f>OCT!K23</f>
        <v/>
      </c>
      <c r="M4522" s="54">
        <f>OCT!L23</f>
        <v/>
      </c>
      <c r="N4522" s="52">
        <f>OCT!M23</f>
        <v/>
      </c>
      <c r="O4522" s="52">
        <f>OCT!N23</f>
        <v/>
      </c>
      <c r="P4522" s="52">
        <f>OCT!O23</f>
        <v/>
      </c>
      <c r="Q4522" s="52">
        <f>OCT!P23</f>
        <v/>
      </c>
      <c r="R4522" s="52">
        <f>OCT!Q23</f>
        <v/>
      </c>
      <c r="S4522" s="54">
        <f>S4521+IF(X4522=0,0,M4522)</f>
        <v/>
      </c>
      <c r="T4522" s="55">
        <f>MAX(T4521,S4522)</f>
        <v/>
      </c>
      <c r="U4522" s="56">
        <f>S4522-T4522</f>
        <v/>
      </c>
      <c r="V4522" s="55">
        <f>IFERROR(SUMIFS(DATABASE!$M$5:$M$6004,DATABASE!$B$5:$B$6004,B4522,DATABASE!$X$5:$X$6004,1),0)</f>
        <v/>
      </c>
      <c r="W4522" s="57">
        <f>IFERROR(COUNTIFS(DATABASE!$B$5:$B$6004,B4522,DATABASE!$X$5:$X$6004,1),0)</f>
        <v/>
      </c>
      <c r="X4522" s="58">
        <f>--AND(ISNUMBER(B4522),C4522&lt;&gt;"",L4522&lt;&gt;"",M4522&lt;&gt;"")</f>
        <v/>
      </c>
    </row>
    <row r="4523" ht="15" customHeight="1" s="111">
      <c r="A4523" s="42" t="inlineStr">
        <is>
          <t>OCT</t>
        </is>
      </c>
      <c r="B4523" s="43">
        <f>OCT!A24</f>
        <v/>
      </c>
      <c r="C4523" s="44">
        <f>OCT!B24</f>
        <v/>
      </c>
      <c r="D4523" s="44">
        <f>OCT!C24</f>
        <v/>
      </c>
      <c r="E4523" s="44">
        <f>OCT!D24</f>
        <v/>
      </c>
      <c r="F4523" s="44">
        <f>OCT!E24</f>
        <v/>
      </c>
      <c r="G4523" s="44">
        <f>OCT!F24</f>
        <v/>
      </c>
      <c r="H4523" s="44">
        <f>OCT!G24</f>
        <v/>
      </c>
      <c r="I4523" s="45">
        <f>OCT!H24</f>
        <v/>
      </c>
      <c r="J4523" s="45">
        <f>OCT!I24</f>
        <v/>
      </c>
      <c r="K4523" s="44">
        <f>OCT!J24</f>
        <v/>
      </c>
      <c r="L4523" s="44">
        <f>OCT!K24</f>
        <v/>
      </c>
      <c r="M4523" s="46">
        <f>OCT!L24</f>
        <v/>
      </c>
      <c r="N4523" s="44">
        <f>OCT!M24</f>
        <v/>
      </c>
      <c r="O4523" s="44">
        <f>OCT!N24</f>
        <v/>
      </c>
      <c r="P4523" s="44">
        <f>OCT!O24</f>
        <v/>
      </c>
      <c r="Q4523" s="44">
        <f>OCT!P24</f>
        <v/>
      </c>
      <c r="R4523" s="44">
        <f>OCT!Q24</f>
        <v/>
      </c>
      <c r="S4523" s="46">
        <f>S4522+IF(X4523=0,0,M4523)</f>
        <v/>
      </c>
      <c r="T4523" s="47">
        <f>MAX(T4522,S4523)</f>
        <v/>
      </c>
      <c r="U4523" s="48">
        <f>S4523-T4523</f>
        <v/>
      </c>
      <c r="V4523" s="47">
        <f>IFERROR(SUMIFS(DATABASE!$M$5:$M$6004,DATABASE!$B$5:$B$6004,B4523,DATABASE!$X$5:$X$6004,1),0)</f>
        <v/>
      </c>
      <c r="W4523" s="31">
        <f>IFERROR(COUNTIFS(DATABASE!$B$5:$B$6004,B4523,DATABASE!$X$5:$X$6004,1),0)</f>
        <v/>
      </c>
      <c r="X4523" s="49">
        <f>--AND(ISNUMBER(B4523),C4523&lt;&gt;"",L4523&lt;&gt;"",M4523&lt;&gt;"")</f>
        <v/>
      </c>
    </row>
    <row r="4524" ht="15" customHeight="1" s="111">
      <c r="A4524" s="50" t="inlineStr">
        <is>
          <t>OCT</t>
        </is>
      </c>
      <c r="B4524" s="51">
        <f>OCT!A25</f>
        <v/>
      </c>
      <c r="C4524" s="52">
        <f>OCT!B25</f>
        <v/>
      </c>
      <c r="D4524" s="52">
        <f>OCT!C25</f>
        <v/>
      </c>
      <c r="E4524" s="52">
        <f>OCT!D25</f>
        <v/>
      </c>
      <c r="F4524" s="52">
        <f>OCT!E25</f>
        <v/>
      </c>
      <c r="G4524" s="52">
        <f>OCT!F25</f>
        <v/>
      </c>
      <c r="H4524" s="52">
        <f>OCT!G25</f>
        <v/>
      </c>
      <c r="I4524" s="53">
        <f>OCT!H25</f>
        <v/>
      </c>
      <c r="J4524" s="53">
        <f>OCT!I25</f>
        <v/>
      </c>
      <c r="K4524" s="52">
        <f>OCT!J25</f>
        <v/>
      </c>
      <c r="L4524" s="52">
        <f>OCT!K25</f>
        <v/>
      </c>
      <c r="M4524" s="54">
        <f>OCT!L25</f>
        <v/>
      </c>
      <c r="N4524" s="52">
        <f>OCT!M25</f>
        <v/>
      </c>
      <c r="O4524" s="52">
        <f>OCT!N25</f>
        <v/>
      </c>
      <c r="P4524" s="52">
        <f>OCT!O25</f>
        <v/>
      </c>
      <c r="Q4524" s="52">
        <f>OCT!P25</f>
        <v/>
      </c>
      <c r="R4524" s="52">
        <f>OCT!Q25</f>
        <v/>
      </c>
      <c r="S4524" s="54">
        <f>S4523+IF(X4524=0,0,M4524)</f>
        <v/>
      </c>
      <c r="T4524" s="55">
        <f>MAX(T4523,S4524)</f>
        <v/>
      </c>
      <c r="U4524" s="56">
        <f>S4524-T4524</f>
        <v/>
      </c>
      <c r="V4524" s="55">
        <f>IFERROR(SUMIFS(DATABASE!$M$5:$M$6004,DATABASE!$B$5:$B$6004,B4524,DATABASE!$X$5:$X$6004,1),0)</f>
        <v/>
      </c>
      <c r="W4524" s="57">
        <f>IFERROR(COUNTIFS(DATABASE!$B$5:$B$6004,B4524,DATABASE!$X$5:$X$6004,1),0)</f>
        <v/>
      </c>
      <c r="X4524" s="58">
        <f>--AND(ISNUMBER(B4524),C4524&lt;&gt;"",L4524&lt;&gt;"",M4524&lt;&gt;"")</f>
        <v/>
      </c>
    </row>
    <row r="4525" ht="15" customHeight="1" s="111">
      <c r="A4525" s="42" t="inlineStr">
        <is>
          <t>OCT</t>
        </is>
      </c>
      <c r="B4525" s="43">
        <f>OCT!A26</f>
        <v/>
      </c>
      <c r="C4525" s="44">
        <f>OCT!B26</f>
        <v/>
      </c>
      <c r="D4525" s="44">
        <f>OCT!C26</f>
        <v/>
      </c>
      <c r="E4525" s="44">
        <f>OCT!D26</f>
        <v/>
      </c>
      <c r="F4525" s="44">
        <f>OCT!E26</f>
        <v/>
      </c>
      <c r="G4525" s="44">
        <f>OCT!F26</f>
        <v/>
      </c>
      <c r="H4525" s="44">
        <f>OCT!G26</f>
        <v/>
      </c>
      <c r="I4525" s="45">
        <f>OCT!H26</f>
        <v/>
      </c>
      <c r="J4525" s="45">
        <f>OCT!I26</f>
        <v/>
      </c>
      <c r="K4525" s="44">
        <f>OCT!J26</f>
        <v/>
      </c>
      <c r="L4525" s="44">
        <f>OCT!K26</f>
        <v/>
      </c>
      <c r="M4525" s="46">
        <f>OCT!L26</f>
        <v/>
      </c>
      <c r="N4525" s="44">
        <f>OCT!M26</f>
        <v/>
      </c>
      <c r="O4525" s="44">
        <f>OCT!N26</f>
        <v/>
      </c>
      <c r="P4525" s="44">
        <f>OCT!O26</f>
        <v/>
      </c>
      <c r="Q4525" s="44">
        <f>OCT!P26</f>
        <v/>
      </c>
      <c r="R4525" s="44">
        <f>OCT!Q26</f>
        <v/>
      </c>
      <c r="S4525" s="46">
        <f>S4524+IF(X4525=0,0,M4525)</f>
        <v/>
      </c>
      <c r="T4525" s="47">
        <f>MAX(T4524,S4525)</f>
        <v/>
      </c>
      <c r="U4525" s="48">
        <f>S4525-T4525</f>
        <v/>
      </c>
      <c r="V4525" s="47">
        <f>IFERROR(SUMIFS(DATABASE!$M$5:$M$6004,DATABASE!$B$5:$B$6004,B4525,DATABASE!$X$5:$X$6004,1),0)</f>
        <v/>
      </c>
      <c r="W4525" s="31">
        <f>IFERROR(COUNTIFS(DATABASE!$B$5:$B$6004,B4525,DATABASE!$X$5:$X$6004,1),0)</f>
        <v/>
      </c>
      <c r="X4525" s="49">
        <f>--AND(ISNUMBER(B4525),C4525&lt;&gt;"",L4525&lt;&gt;"",M4525&lt;&gt;"")</f>
        <v/>
      </c>
    </row>
    <row r="4526" ht="15" customHeight="1" s="111">
      <c r="A4526" s="50" t="inlineStr">
        <is>
          <t>OCT</t>
        </is>
      </c>
      <c r="B4526" s="51">
        <f>OCT!A27</f>
        <v/>
      </c>
      <c r="C4526" s="52">
        <f>OCT!B27</f>
        <v/>
      </c>
      <c r="D4526" s="52">
        <f>OCT!C27</f>
        <v/>
      </c>
      <c r="E4526" s="52">
        <f>OCT!D27</f>
        <v/>
      </c>
      <c r="F4526" s="52">
        <f>OCT!E27</f>
        <v/>
      </c>
      <c r="G4526" s="52">
        <f>OCT!F27</f>
        <v/>
      </c>
      <c r="H4526" s="52">
        <f>OCT!G27</f>
        <v/>
      </c>
      <c r="I4526" s="53">
        <f>OCT!H27</f>
        <v/>
      </c>
      <c r="J4526" s="53">
        <f>OCT!I27</f>
        <v/>
      </c>
      <c r="K4526" s="52">
        <f>OCT!J27</f>
        <v/>
      </c>
      <c r="L4526" s="52">
        <f>OCT!K27</f>
        <v/>
      </c>
      <c r="M4526" s="54">
        <f>OCT!L27</f>
        <v/>
      </c>
      <c r="N4526" s="52">
        <f>OCT!M27</f>
        <v/>
      </c>
      <c r="O4526" s="52">
        <f>OCT!N27</f>
        <v/>
      </c>
      <c r="P4526" s="52">
        <f>OCT!O27</f>
        <v/>
      </c>
      <c r="Q4526" s="52">
        <f>OCT!P27</f>
        <v/>
      </c>
      <c r="R4526" s="52">
        <f>OCT!Q27</f>
        <v/>
      </c>
      <c r="S4526" s="54">
        <f>S4525+IF(X4526=0,0,M4526)</f>
        <v/>
      </c>
      <c r="T4526" s="55">
        <f>MAX(T4525,S4526)</f>
        <v/>
      </c>
      <c r="U4526" s="56">
        <f>S4526-T4526</f>
        <v/>
      </c>
      <c r="V4526" s="55">
        <f>IFERROR(SUMIFS(DATABASE!$M$5:$M$6004,DATABASE!$B$5:$B$6004,B4526,DATABASE!$X$5:$X$6004,1),0)</f>
        <v/>
      </c>
      <c r="W4526" s="57">
        <f>IFERROR(COUNTIFS(DATABASE!$B$5:$B$6004,B4526,DATABASE!$X$5:$X$6004,1),0)</f>
        <v/>
      </c>
      <c r="X4526" s="58">
        <f>--AND(ISNUMBER(B4526),C4526&lt;&gt;"",L4526&lt;&gt;"",M4526&lt;&gt;"")</f>
        <v/>
      </c>
    </row>
    <row r="4527" ht="15" customHeight="1" s="111">
      <c r="A4527" s="42" t="inlineStr">
        <is>
          <t>OCT</t>
        </is>
      </c>
      <c r="B4527" s="43">
        <f>OCT!A28</f>
        <v/>
      </c>
      <c r="C4527" s="44">
        <f>OCT!B28</f>
        <v/>
      </c>
      <c r="D4527" s="44">
        <f>OCT!C28</f>
        <v/>
      </c>
      <c r="E4527" s="44">
        <f>OCT!D28</f>
        <v/>
      </c>
      <c r="F4527" s="44">
        <f>OCT!E28</f>
        <v/>
      </c>
      <c r="G4527" s="44">
        <f>OCT!F28</f>
        <v/>
      </c>
      <c r="H4527" s="44">
        <f>OCT!G28</f>
        <v/>
      </c>
      <c r="I4527" s="45">
        <f>OCT!H28</f>
        <v/>
      </c>
      <c r="J4527" s="45">
        <f>OCT!I28</f>
        <v/>
      </c>
      <c r="K4527" s="44">
        <f>OCT!J28</f>
        <v/>
      </c>
      <c r="L4527" s="44">
        <f>OCT!K28</f>
        <v/>
      </c>
      <c r="M4527" s="46">
        <f>OCT!L28</f>
        <v/>
      </c>
      <c r="N4527" s="44">
        <f>OCT!M28</f>
        <v/>
      </c>
      <c r="O4527" s="44">
        <f>OCT!N28</f>
        <v/>
      </c>
      <c r="P4527" s="44">
        <f>OCT!O28</f>
        <v/>
      </c>
      <c r="Q4527" s="44">
        <f>OCT!P28</f>
        <v/>
      </c>
      <c r="R4527" s="44">
        <f>OCT!Q28</f>
        <v/>
      </c>
      <c r="S4527" s="46">
        <f>S4526+IF(X4527=0,0,M4527)</f>
        <v/>
      </c>
      <c r="T4527" s="47">
        <f>MAX(T4526,S4527)</f>
        <v/>
      </c>
      <c r="U4527" s="48">
        <f>S4527-T4527</f>
        <v/>
      </c>
      <c r="V4527" s="47">
        <f>IFERROR(SUMIFS(DATABASE!$M$5:$M$6004,DATABASE!$B$5:$B$6004,B4527,DATABASE!$X$5:$X$6004,1),0)</f>
        <v/>
      </c>
      <c r="W4527" s="31">
        <f>IFERROR(COUNTIFS(DATABASE!$B$5:$B$6004,B4527,DATABASE!$X$5:$X$6004,1),0)</f>
        <v/>
      </c>
      <c r="X4527" s="49">
        <f>--AND(ISNUMBER(B4527),C4527&lt;&gt;"",L4527&lt;&gt;"",M4527&lt;&gt;"")</f>
        <v/>
      </c>
    </row>
    <row r="4528" ht="15" customHeight="1" s="111">
      <c r="A4528" s="50" t="inlineStr">
        <is>
          <t>OCT</t>
        </is>
      </c>
      <c r="B4528" s="51">
        <f>OCT!A29</f>
        <v/>
      </c>
      <c r="C4528" s="52">
        <f>OCT!B29</f>
        <v/>
      </c>
      <c r="D4528" s="52">
        <f>OCT!C29</f>
        <v/>
      </c>
      <c r="E4528" s="52">
        <f>OCT!D29</f>
        <v/>
      </c>
      <c r="F4528" s="52">
        <f>OCT!E29</f>
        <v/>
      </c>
      <c r="G4528" s="52">
        <f>OCT!F29</f>
        <v/>
      </c>
      <c r="H4528" s="52">
        <f>OCT!G29</f>
        <v/>
      </c>
      <c r="I4528" s="53">
        <f>OCT!H29</f>
        <v/>
      </c>
      <c r="J4528" s="53">
        <f>OCT!I29</f>
        <v/>
      </c>
      <c r="K4528" s="52">
        <f>OCT!J29</f>
        <v/>
      </c>
      <c r="L4528" s="52">
        <f>OCT!K29</f>
        <v/>
      </c>
      <c r="M4528" s="54">
        <f>OCT!L29</f>
        <v/>
      </c>
      <c r="N4528" s="52">
        <f>OCT!M29</f>
        <v/>
      </c>
      <c r="O4528" s="52">
        <f>OCT!N29</f>
        <v/>
      </c>
      <c r="P4528" s="52">
        <f>OCT!O29</f>
        <v/>
      </c>
      <c r="Q4528" s="52">
        <f>OCT!P29</f>
        <v/>
      </c>
      <c r="R4528" s="52">
        <f>OCT!Q29</f>
        <v/>
      </c>
      <c r="S4528" s="54">
        <f>S4527+IF(X4528=0,0,M4528)</f>
        <v/>
      </c>
      <c r="T4528" s="55">
        <f>MAX(T4527,S4528)</f>
        <v/>
      </c>
      <c r="U4528" s="56">
        <f>S4528-T4528</f>
        <v/>
      </c>
      <c r="V4528" s="55">
        <f>IFERROR(SUMIFS(DATABASE!$M$5:$M$6004,DATABASE!$B$5:$B$6004,B4528,DATABASE!$X$5:$X$6004,1),0)</f>
        <v/>
      </c>
      <c r="W4528" s="57">
        <f>IFERROR(COUNTIFS(DATABASE!$B$5:$B$6004,B4528,DATABASE!$X$5:$X$6004,1),0)</f>
        <v/>
      </c>
      <c r="X4528" s="58">
        <f>--AND(ISNUMBER(B4528),C4528&lt;&gt;"",L4528&lt;&gt;"",M4528&lt;&gt;"")</f>
        <v/>
      </c>
    </row>
    <row r="4529" ht="15" customHeight="1" s="111">
      <c r="A4529" s="42" t="inlineStr">
        <is>
          <t>OCT</t>
        </is>
      </c>
      <c r="B4529" s="43">
        <f>OCT!A30</f>
        <v/>
      </c>
      <c r="C4529" s="44">
        <f>OCT!B30</f>
        <v/>
      </c>
      <c r="D4529" s="44">
        <f>OCT!C30</f>
        <v/>
      </c>
      <c r="E4529" s="44">
        <f>OCT!D30</f>
        <v/>
      </c>
      <c r="F4529" s="44">
        <f>OCT!E30</f>
        <v/>
      </c>
      <c r="G4529" s="44">
        <f>OCT!F30</f>
        <v/>
      </c>
      <c r="H4529" s="44">
        <f>OCT!G30</f>
        <v/>
      </c>
      <c r="I4529" s="45">
        <f>OCT!H30</f>
        <v/>
      </c>
      <c r="J4529" s="45">
        <f>OCT!I30</f>
        <v/>
      </c>
      <c r="K4529" s="44">
        <f>OCT!J30</f>
        <v/>
      </c>
      <c r="L4529" s="44">
        <f>OCT!K30</f>
        <v/>
      </c>
      <c r="M4529" s="46">
        <f>OCT!L30</f>
        <v/>
      </c>
      <c r="N4529" s="44">
        <f>OCT!M30</f>
        <v/>
      </c>
      <c r="O4529" s="44">
        <f>OCT!N30</f>
        <v/>
      </c>
      <c r="P4529" s="44">
        <f>OCT!O30</f>
        <v/>
      </c>
      <c r="Q4529" s="44">
        <f>OCT!P30</f>
        <v/>
      </c>
      <c r="R4529" s="44">
        <f>OCT!Q30</f>
        <v/>
      </c>
      <c r="S4529" s="46">
        <f>S4528+IF(X4529=0,0,M4529)</f>
        <v/>
      </c>
      <c r="T4529" s="47">
        <f>MAX(T4528,S4529)</f>
        <v/>
      </c>
      <c r="U4529" s="48">
        <f>S4529-T4529</f>
        <v/>
      </c>
      <c r="V4529" s="47">
        <f>IFERROR(SUMIFS(DATABASE!$M$5:$M$6004,DATABASE!$B$5:$B$6004,B4529,DATABASE!$X$5:$X$6004,1),0)</f>
        <v/>
      </c>
      <c r="W4529" s="31">
        <f>IFERROR(COUNTIFS(DATABASE!$B$5:$B$6004,B4529,DATABASE!$X$5:$X$6004,1),0)</f>
        <v/>
      </c>
      <c r="X4529" s="49">
        <f>--AND(ISNUMBER(B4529),C4529&lt;&gt;"",L4529&lt;&gt;"",M4529&lt;&gt;"")</f>
        <v/>
      </c>
    </row>
    <row r="4530" ht="15" customHeight="1" s="111">
      <c r="A4530" s="50" t="inlineStr">
        <is>
          <t>OCT</t>
        </is>
      </c>
      <c r="B4530" s="51">
        <f>OCT!A31</f>
        <v/>
      </c>
      <c r="C4530" s="52">
        <f>OCT!B31</f>
        <v/>
      </c>
      <c r="D4530" s="52">
        <f>OCT!C31</f>
        <v/>
      </c>
      <c r="E4530" s="52">
        <f>OCT!D31</f>
        <v/>
      </c>
      <c r="F4530" s="52">
        <f>OCT!E31</f>
        <v/>
      </c>
      <c r="G4530" s="52">
        <f>OCT!F31</f>
        <v/>
      </c>
      <c r="H4530" s="52">
        <f>OCT!G31</f>
        <v/>
      </c>
      <c r="I4530" s="53">
        <f>OCT!H31</f>
        <v/>
      </c>
      <c r="J4530" s="53">
        <f>OCT!I31</f>
        <v/>
      </c>
      <c r="K4530" s="52">
        <f>OCT!J31</f>
        <v/>
      </c>
      <c r="L4530" s="52">
        <f>OCT!K31</f>
        <v/>
      </c>
      <c r="M4530" s="54">
        <f>OCT!L31</f>
        <v/>
      </c>
      <c r="N4530" s="52">
        <f>OCT!M31</f>
        <v/>
      </c>
      <c r="O4530" s="52">
        <f>OCT!N31</f>
        <v/>
      </c>
      <c r="P4530" s="52">
        <f>OCT!O31</f>
        <v/>
      </c>
      <c r="Q4530" s="52">
        <f>OCT!P31</f>
        <v/>
      </c>
      <c r="R4530" s="52">
        <f>OCT!Q31</f>
        <v/>
      </c>
      <c r="S4530" s="54">
        <f>S4529+IF(X4530=0,0,M4530)</f>
        <v/>
      </c>
      <c r="T4530" s="55">
        <f>MAX(T4529,S4530)</f>
        <v/>
      </c>
      <c r="U4530" s="56">
        <f>S4530-T4530</f>
        <v/>
      </c>
      <c r="V4530" s="55">
        <f>IFERROR(SUMIFS(DATABASE!$M$5:$M$6004,DATABASE!$B$5:$B$6004,B4530,DATABASE!$X$5:$X$6004,1),0)</f>
        <v/>
      </c>
      <c r="W4530" s="57">
        <f>IFERROR(COUNTIFS(DATABASE!$B$5:$B$6004,B4530,DATABASE!$X$5:$X$6004,1),0)</f>
        <v/>
      </c>
      <c r="X4530" s="58">
        <f>--AND(ISNUMBER(B4530),C4530&lt;&gt;"",L4530&lt;&gt;"",M4530&lt;&gt;"")</f>
        <v/>
      </c>
    </row>
    <row r="4531" ht="15" customHeight="1" s="111">
      <c r="A4531" s="42" t="inlineStr">
        <is>
          <t>OCT</t>
        </is>
      </c>
      <c r="B4531" s="43">
        <f>OCT!A32</f>
        <v/>
      </c>
      <c r="C4531" s="44">
        <f>OCT!B32</f>
        <v/>
      </c>
      <c r="D4531" s="44">
        <f>OCT!C32</f>
        <v/>
      </c>
      <c r="E4531" s="44">
        <f>OCT!D32</f>
        <v/>
      </c>
      <c r="F4531" s="44">
        <f>OCT!E32</f>
        <v/>
      </c>
      <c r="G4531" s="44">
        <f>OCT!F32</f>
        <v/>
      </c>
      <c r="H4531" s="44">
        <f>OCT!G32</f>
        <v/>
      </c>
      <c r="I4531" s="45">
        <f>OCT!H32</f>
        <v/>
      </c>
      <c r="J4531" s="45">
        <f>OCT!I32</f>
        <v/>
      </c>
      <c r="K4531" s="44">
        <f>OCT!J32</f>
        <v/>
      </c>
      <c r="L4531" s="44">
        <f>OCT!K32</f>
        <v/>
      </c>
      <c r="M4531" s="46">
        <f>OCT!L32</f>
        <v/>
      </c>
      <c r="N4531" s="44">
        <f>OCT!M32</f>
        <v/>
      </c>
      <c r="O4531" s="44">
        <f>OCT!N32</f>
        <v/>
      </c>
      <c r="P4531" s="44">
        <f>OCT!O32</f>
        <v/>
      </c>
      <c r="Q4531" s="44">
        <f>OCT!P32</f>
        <v/>
      </c>
      <c r="R4531" s="44">
        <f>OCT!Q32</f>
        <v/>
      </c>
      <c r="S4531" s="46">
        <f>S4530+IF(X4531=0,0,M4531)</f>
        <v/>
      </c>
      <c r="T4531" s="47">
        <f>MAX(T4530,S4531)</f>
        <v/>
      </c>
      <c r="U4531" s="48">
        <f>S4531-T4531</f>
        <v/>
      </c>
      <c r="V4531" s="47">
        <f>IFERROR(SUMIFS(DATABASE!$M$5:$M$6004,DATABASE!$B$5:$B$6004,B4531,DATABASE!$X$5:$X$6004,1),0)</f>
        <v/>
      </c>
      <c r="W4531" s="31">
        <f>IFERROR(COUNTIFS(DATABASE!$B$5:$B$6004,B4531,DATABASE!$X$5:$X$6004,1),0)</f>
        <v/>
      </c>
      <c r="X4531" s="49">
        <f>--AND(ISNUMBER(B4531),C4531&lt;&gt;"",L4531&lt;&gt;"",M4531&lt;&gt;"")</f>
        <v/>
      </c>
    </row>
    <row r="4532" ht="15" customHeight="1" s="111">
      <c r="A4532" s="50" t="inlineStr">
        <is>
          <t>OCT</t>
        </is>
      </c>
      <c r="B4532" s="51">
        <f>OCT!A33</f>
        <v/>
      </c>
      <c r="C4532" s="52">
        <f>OCT!B33</f>
        <v/>
      </c>
      <c r="D4532" s="52">
        <f>OCT!C33</f>
        <v/>
      </c>
      <c r="E4532" s="52">
        <f>OCT!D33</f>
        <v/>
      </c>
      <c r="F4532" s="52">
        <f>OCT!E33</f>
        <v/>
      </c>
      <c r="G4532" s="52">
        <f>OCT!F33</f>
        <v/>
      </c>
      <c r="H4532" s="52">
        <f>OCT!G33</f>
        <v/>
      </c>
      <c r="I4532" s="53">
        <f>OCT!H33</f>
        <v/>
      </c>
      <c r="J4532" s="53">
        <f>OCT!I33</f>
        <v/>
      </c>
      <c r="K4532" s="52">
        <f>OCT!J33</f>
        <v/>
      </c>
      <c r="L4532" s="52">
        <f>OCT!K33</f>
        <v/>
      </c>
      <c r="M4532" s="54">
        <f>OCT!L33</f>
        <v/>
      </c>
      <c r="N4532" s="52">
        <f>OCT!M33</f>
        <v/>
      </c>
      <c r="O4532" s="52">
        <f>OCT!N33</f>
        <v/>
      </c>
      <c r="P4532" s="52">
        <f>OCT!O33</f>
        <v/>
      </c>
      <c r="Q4532" s="52">
        <f>OCT!P33</f>
        <v/>
      </c>
      <c r="R4532" s="52">
        <f>OCT!Q33</f>
        <v/>
      </c>
      <c r="S4532" s="54">
        <f>S4531+IF(X4532=0,0,M4532)</f>
        <v/>
      </c>
      <c r="T4532" s="55">
        <f>MAX(T4531,S4532)</f>
        <v/>
      </c>
      <c r="U4532" s="56">
        <f>S4532-T4532</f>
        <v/>
      </c>
      <c r="V4532" s="55">
        <f>IFERROR(SUMIFS(DATABASE!$M$5:$M$6004,DATABASE!$B$5:$B$6004,B4532,DATABASE!$X$5:$X$6004,1),0)</f>
        <v/>
      </c>
      <c r="W4532" s="57">
        <f>IFERROR(COUNTIFS(DATABASE!$B$5:$B$6004,B4532,DATABASE!$X$5:$X$6004,1),0)</f>
        <v/>
      </c>
      <c r="X4532" s="58">
        <f>--AND(ISNUMBER(B4532),C4532&lt;&gt;"",L4532&lt;&gt;"",M4532&lt;&gt;"")</f>
        <v/>
      </c>
    </row>
    <row r="4533" ht="15" customHeight="1" s="111">
      <c r="A4533" s="42" t="inlineStr">
        <is>
          <t>OCT</t>
        </is>
      </c>
      <c r="B4533" s="43">
        <f>OCT!A34</f>
        <v/>
      </c>
      <c r="C4533" s="44">
        <f>OCT!B34</f>
        <v/>
      </c>
      <c r="D4533" s="44">
        <f>OCT!C34</f>
        <v/>
      </c>
      <c r="E4533" s="44">
        <f>OCT!D34</f>
        <v/>
      </c>
      <c r="F4533" s="44">
        <f>OCT!E34</f>
        <v/>
      </c>
      <c r="G4533" s="44">
        <f>OCT!F34</f>
        <v/>
      </c>
      <c r="H4533" s="44">
        <f>OCT!G34</f>
        <v/>
      </c>
      <c r="I4533" s="45">
        <f>OCT!H34</f>
        <v/>
      </c>
      <c r="J4533" s="45">
        <f>OCT!I34</f>
        <v/>
      </c>
      <c r="K4533" s="44">
        <f>OCT!J34</f>
        <v/>
      </c>
      <c r="L4533" s="44">
        <f>OCT!K34</f>
        <v/>
      </c>
      <c r="M4533" s="46">
        <f>OCT!L34</f>
        <v/>
      </c>
      <c r="N4533" s="44">
        <f>OCT!M34</f>
        <v/>
      </c>
      <c r="O4533" s="44">
        <f>OCT!N34</f>
        <v/>
      </c>
      <c r="P4533" s="44">
        <f>OCT!O34</f>
        <v/>
      </c>
      <c r="Q4533" s="44">
        <f>OCT!P34</f>
        <v/>
      </c>
      <c r="R4533" s="44">
        <f>OCT!Q34</f>
        <v/>
      </c>
      <c r="S4533" s="46">
        <f>S4532+IF(X4533=0,0,M4533)</f>
        <v/>
      </c>
      <c r="T4533" s="47">
        <f>MAX(T4532,S4533)</f>
        <v/>
      </c>
      <c r="U4533" s="48">
        <f>S4533-T4533</f>
        <v/>
      </c>
      <c r="V4533" s="47">
        <f>IFERROR(SUMIFS(DATABASE!$M$5:$M$6004,DATABASE!$B$5:$B$6004,B4533,DATABASE!$X$5:$X$6004,1),0)</f>
        <v/>
      </c>
      <c r="W4533" s="31">
        <f>IFERROR(COUNTIFS(DATABASE!$B$5:$B$6004,B4533,DATABASE!$X$5:$X$6004,1),0)</f>
        <v/>
      </c>
      <c r="X4533" s="49">
        <f>--AND(ISNUMBER(B4533),C4533&lt;&gt;"",L4533&lt;&gt;"",M4533&lt;&gt;"")</f>
        <v/>
      </c>
    </row>
    <row r="4534" ht="15" customHeight="1" s="111">
      <c r="A4534" s="50" t="inlineStr">
        <is>
          <t>OCT</t>
        </is>
      </c>
      <c r="B4534" s="51">
        <f>OCT!A35</f>
        <v/>
      </c>
      <c r="C4534" s="52">
        <f>OCT!B35</f>
        <v/>
      </c>
      <c r="D4534" s="52">
        <f>OCT!C35</f>
        <v/>
      </c>
      <c r="E4534" s="52">
        <f>OCT!D35</f>
        <v/>
      </c>
      <c r="F4534" s="52">
        <f>OCT!E35</f>
        <v/>
      </c>
      <c r="G4534" s="52">
        <f>OCT!F35</f>
        <v/>
      </c>
      <c r="H4534" s="52">
        <f>OCT!G35</f>
        <v/>
      </c>
      <c r="I4534" s="53">
        <f>OCT!H35</f>
        <v/>
      </c>
      <c r="J4534" s="53">
        <f>OCT!I35</f>
        <v/>
      </c>
      <c r="K4534" s="52">
        <f>OCT!J35</f>
        <v/>
      </c>
      <c r="L4534" s="52">
        <f>OCT!K35</f>
        <v/>
      </c>
      <c r="M4534" s="54">
        <f>OCT!L35</f>
        <v/>
      </c>
      <c r="N4534" s="52">
        <f>OCT!M35</f>
        <v/>
      </c>
      <c r="O4534" s="52">
        <f>OCT!N35</f>
        <v/>
      </c>
      <c r="P4534" s="52">
        <f>OCT!O35</f>
        <v/>
      </c>
      <c r="Q4534" s="52">
        <f>OCT!P35</f>
        <v/>
      </c>
      <c r="R4534" s="52">
        <f>OCT!Q35</f>
        <v/>
      </c>
      <c r="S4534" s="54">
        <f>S4533+IF(X4534=0,0,M4534)</f>
        <v/>
      </c>
      <c r="T4534" s="55">
        <f>MAX(T4533,S4534)</f>
        <v/>
      </c>
      <c r="U4534" s="56">
        <f>S4534-T4534</f>
        <v/>
      </c>
      <c r="V4534" s="55">
        <f>IFERROR(SUMIFS(DATABASE!$M$5:$M$6004,DATABASE!$B$5:$B$6004,B4534,DATABASE!$X$5:$X$6004,1),0)</f>
        <v/>
      </c>
      <c r="W4534" s="57">
        <f>IFERROR(COUNTIFS(DATABASE!$B$5:$B$6004,B4534,DATABASE!$X$5:$X$6004,1),0)</f>
        <v/>
      </c>
      <c r="X4534" s="58">
        <f>--AND(ISNUMBER(B4534),C4534&lt;&gt;"",L4534&lt;&gt;"",M4534&lt;&gt;"")</f>
        <v/>
      </c>
    </row>
    <row r="4535" ht="15" customHeight="1" s="111">
      <c r="A4535" s="42" t="inlineStr">
        <is>
          <t>OCT</t>
        </is>
      </c>
      <c r="B4535" s="43">
        <f>OCT!A36</f>
        <v/>
      </c>
      <c r="C4535" s="44">
        <f>OCT!B36</f>
        <v/>
      </c>
      <c r="D4535" s="44">
        <f>OCT!C36</f>
        <v/>
      </c>
      <c r="E4535" s="44">
        <f>OCT!D36</f>
        <v/>
      </c>
      <c r="F4535" s="44">
        <f>OCT!E36</f>
        <v/>
      </c>
      <c r="G4535" s="44">
        <f>OCT!F36</f>
        <v/>
      </c>
      <c r="H4535" s="44">
        <f>OCT!G36</f>
        <v/>
      </c>
      <c r="I4535" s="45">
        <f>OCT!H36</f>
        <v/>
      </c>
      <c r="J4535" s="45">
        <f>OCT!I36</f>
        <v/>
      </c>
      <c r="K4535" s="44">
        <f>OCT!J36</f>
        <v/>
      </c>
      <c r="L4535" s="44">
        <f>OCT!K36</f>
        <v/>
      </c>
      <c r="M4535" s="46">
        <f>OCT!L36</f>
        <v/>
      </c>
      <c r="N4535" s="44">
        <f>OCT!M36</f>
        <v/>
      </c>
      <c r="O4535" s="44">
        <f>OCT!N36</f>
        <v/>
      </c>
      <c r="P4535" s="44">
        <f>OCT!O36</f>
        <v/>
      </c>
      <c r="Q4535" s="44">
        <f>OCT!P36</f>
        <v/>
      </c>
      <c r="R4535" s="44">
        <f>OCT!Q36</f>
        <v/>
      </c>
      <c r="S4535" s="46">
        <f>S4534+IF(X4535=0,0,M4535)</f>
        <v/>
      </c>
      <c r="T4535" s="47">
        <f>MAX(T4534,S4535)</f>
        <v/>
      </c>
      <c r="U4535" s="48">
        <f>S4535-T4535</f>
        <v/>
      </c>
      <c r="V4535" s="47">
        <f>IFERROR(SUMIFS(DATABASE!$M$5:$M$6004,DATABASE!$B$5:$B$6004,B4535,DATABASE!$X$5:$X$6004,1),0)</f>
        <v/>
      </c>
      <c r="W4535" s="31">
        <f>IFERROR(COUNTIFS(DATABASE!$B$5:$B$6004,B4535,DATABASE!$X$5:$X$6004,1),0)</f>
        <v/>
      </c>
      <c r="X4535" s="49">
        <f>--AND(ISNUMBER(B4535),C4535&lt;&gt;"",L4535&lt;&gt;"",M4535&lt;&gt;"")</f>
        <v/>
      </c>
    </row>
    <row r="4536" ht="15" customHeight="1" s="111">
      <c r="A4536" s="50" t="inlineStr">
        <is>
          <t>OCT</t>
        </is>
      </c>
      <c r="B4536" s="51">
        <f>OCT!A37</f>
        <v/>
      </c>
      <c r="C4536" s="52">
        <f>OCT!B37</f>
        <v/>
      </c>
      <c r="D4536" s="52">
        <f>OCT!C37</f>
        <v/>
      </c>
      <c r="E4536" s="52">
        <f>OCT!D37</f>
        <v/>
      </c>
      <c r="F4536" s="52">
        <f>OCT!E37</f>
        <v/>
      </c>
      <c r="G4536" s="52">
        <f>OCT!F37</f>
        <v/>
      </c>
      <c r="H4536" s="52">
        <f>OCT!G37</f>
        <v/>
      </c>
      <c r="I4536" s="53">
        <f>OCT!H37</f>
        <v/>
      </c>
      <c r="J4536" s="53">
        <f>OCT!I37</f>
        <v/>
      </c>
      <c r="K4536" s="52">
        <f>OCT!J37</f>
        <v/>
      </c>
      <c r="L4536" s="52">
        <f>OCT!K37</f>
        <v/>
      </c>
      <c r="M4536" s="54">
        <f>OCT!L37</f>
        <v/>
      </c>
      <c r="N4536" s="52">
        <f>OCT!M37</f>
        <v/>
      </c>
      <c r="O4536" s="52">
        <f>OCT!N37</f>
        <v/>
      </c>
      <c r="P4536" s="52">
        <f>OCT!O37</f>
        <v/>
      </c>
      <c r="Q4536" s="52">
        <f>OCT!P37</f>
        <v/>
      </c>
      <c r="R4536" s="52">
        <f>OCT!Q37</f>
        <v/>
      </c>
      <c r="S4536" s="54">
        <f>S4535+IF(X4536=0,0,M4536)</f>
        <v/>
      </c>
      <c r="T4536" s="55">
        <f>MAX(T4535,S4536)</f>
        <v/>
      </c>
      <c r="U4536" s="56">
        <f>S4536-T4536</f>
        <v/>
      </c>
      <c r="V4536" s="55">
        <f>IFERROR(SUMIFS(DATABASE!$M$5:$M$6004,DATABASE!$B$5:$B$6004,B4536,DATABASE!$X$5:$X$6004,1),0)</f>
        <v/>
      </c>
      <c r="W4536" s="57">
        <f>IFERROR(COUNTIFS(DATABASE!$B$5:$B$6004,B4536,DATABASE!$X$5:$X$6004,1),0)</f>
        <v/>
      </c>
      <c r="X4536" s="58">
        <f>--AND(ISNUMBER(B4536),C4536&lt;&gt;"",L4536&lt;&gt;"",M4536&lt;&gt;"")</f>
        <v/>
      </c>
    </row>
    <row r="4537" ht="15" customHeight="1" s="111">
      <c r="A4537" s="42" t="inlineStr">
        <is>
          <t>OCT</t>
        </is>
      </c>
      <c r="B4537" s="43">
        <f>OCT!A38</f>
        <v/>
      </c>
      <c r="C4537" s="44">
        <f>OCT!B38</f>
        <v/>
      </c>
      <c r="D4537" s="44">
        <f>OCT!C38</f>
        <v/>
      </c>
      <c r="E4537" s="44">
        <f>OCT!D38</f>
        <v/>
      </c>
      <c r="F4537" s="44">
        <f>OCT!E38</f>
        <v/>
      </c>
      <c r="G4537" s="44">
        <f>OCT!F38</f>
        <v/>
      </c>
      <c r="H4537" s="44">
        <f>OCT!G38</f>
        <v/>
      </c>
      <c r="I4537" s="45">
        <f>OCT!H38</f>
        <v/>
      </c>
      <c r="J4537" s="45">
        <f>OCT!I38</f>
        <v/>
      </c>
      <c r="K4537" s="44">
        <f>OCT!J38</f>
        <v/>
      </c>
      <c r="L4537" s="44">
        <f>OCT!K38</f>
        <v/>
      </c>
      <c r="M4537" s="46">
        <f>OCT!L38</f>
        <v/>
      </c>
      <c r="N4537" s="44">
        <f>OCT!M38</f>
        <v/>
      </c>
      <c r="O4537" s="44">
        <f>OCT!N38</f>
        <v/>
      </c>
      <c r="P4537" s="44">
        <f>OCT!O38</f>
        <v/>
      </c>
      <c r="Q4537" s="44">
        <f>OCT!P38</f>
        <v/>
      </c>
      <c r="R4537" s="44">
        <f>OCT!Q38</f>
        <v/>
      </c>
      <c r="S4537" s="46">
        <f>S4536+IF(X4537=0,0,M4537)</f>
        <v/>
      </c>
      <c r="T4537" s="47">
        <f>MAX(T4536,S4537)</f>
        <v/>
      </c>
      <c r="U4537" s="48">
        <f>S4537-T4537</f>
        <v/>
      </c>
      <c r="V4537" s="47">
        <f>IFERROR(SUMIFS(DATABASE!$M$5:$M$6004,DATABASE!$B$5:$B$6004,B4537,DATABASE!$X$5:$X$6004,1),0)</f>
        <v/>
      </c>
      <c r="W4537" s="31">
        <f>IFERROR(COUNTIFS(DATABASE!$B$5:$B$6004,B4537,DATABASE!$X$5:$X$6004,1),0)</f>
        <v/>
      </c>
      <c r="X4537" s="49">
        <f>--AND(ISNUMBER(B4537),C4537&lt;&gt;"",L4537&lt;&gt;"",M4537&lt;&gt;"")</f>
        <v/>
      </c>
    </row>
    <row r="4538" ht="15" customHeight="1" s="111">
      <c r="A4538" s="50" t="inlineStr">
        <is>
          <t>OCT</t>
        </is>
      </c>
      <c r="B4538" s="51">
        <f>OCT!A39</f>
        <v/>
      </c>
      <c r="C4538" s="52">
        <f>OCT!B39</f>
        <v/>
      </c>
      <c r="D4538" s="52">
        <f>OCT!C39</f>
        <v/>
      </c>
      <c r="E4538" s="52">
        <f>OCT!D39</f>
        <v/>
      </c>
      <c r="F4538" s="52">
        <f>OCT!E39</f>
        <v/>
      </c>
      <c r="G4538" s="52">
        <f>OCT!F39</f>
        <v/>
      </c>
      <c r="H4538" s="52">
        <f>OCT!G39</f>
        <v/>
      </c>
      <c r="I4538" s="53">
        <f>OCT!H39</f>
        <v/>
      </c>
      <c r="J4538" s="53">
        <f>OCT!I39</f>
        <v/>
      </c>
      <c r="K4538" s="52">
        <f>OCT!J39</f>
        <v/>
      </c>
      <c r="L4538" s="52">
        <f>OCT!K39</f>
        <v/>
      </c>
      <c r="M4538" s="54">
        <f>OCT!L39</f>
        <v/>
      </c>
      <c r="N4538" s="52">
        <f>OCT!M39</f>
        <v/>
      </c>
      <c r="O4538" s="52">
        <f>OCT!N39</f>
        <v/>
      </c>
      <c r="P4538" s="52">
        <f>OCT!O39</f>
        <v/>
      </c>
      <c r="Q4538" s="52">
        <f>OCT!P39</f>
        <v/>
      </c>
      <c r="R4538" s="52">
        <f>OCT!Q39</f>
        <v/>
      </c>
      <c r="S4538" s="54">
        <f>S4537+IF(X4538=0,0,M4538)</f>
        <v/>
      </c>
      <c r="T4538" s="55">
        <f>MAX(T4537,S4538)</f>
        <v/>
      </c>
      <c r="U4538" s="56">
        <f>S4538-T4538</f>
        <v/>
      </c>
      <c r="V4538" s="55">
        <f>IFERROR(SUMIFS(DATABASE!$M$5:$M$6004,DATABASE!$B$5:$B$6004,B4538,DATABASE!$X$5:$X$6004,1),0)</f>
        <v/>
      </c>
      <c r="W4538" s="57">
        <f>IFERROR(COUNTIFS(DATABASE!$B$5:$B$6004,B4538,DATABASE!$X$5:$X$6004,1),0)</f>
        <v/>
      </c>
      <c r="X4538" s="58">
        <f>--AND(ISNUMBER(B4538),C4538&lt;&gt;"",L4538&lt;&gt;"",M4538&lt;&gt;"")</f>
        <v/>
      </c>
    </row>
    <row r="4539" ht="15" customHeight="1" s="111">
      <c r="A4539" s="42" t="inlineStr">
        <is>
          <t>OCT</t>
        </is>
      </c>
      <c r="B4539" s="43">
        <f>OCT!A40</f>
        <v/>
      </c>
      <c r="C4539" s="44">
        <f>OCT!B40</f>
        <v/>
      </c>
      <c r="D4539" s="44">
        <f>OCT!C40</f>
        <v/>
      </c>
      <c r="E4539" s="44">
        <f>OCT!D40</f>
        <v/>
      </c>
      <c r="F4539" s="44">
        <f>OCT!E40</f>
        <v/>
      </c>
      <c r="G4539" s="44">
        <f>OCT!F40</f>
        <v/>
      </c>
      <c r="H4539" s="44">
        <f>OCT!G40</f>
        <v/>
      </c>
      <c r="I4539" s="45">
        <f>OCT!H40</f>
        <v/>
      </c>
      <c r="J4539" s="45">
        <f>OCT!I40</f>
        <v/>
      </c>
      <c r="K4539" s="44">
        <f>OCT!J40</f>
        <v/>
      </c>
      <c r="L4539" s="44">
        <f>OCT!K40</f>
        <v/>
      </c>
      <c r="M4539" s="46">
        <f>OCT!L40</f>
        <v/>
      </c>
      <c r="N4539" s="44">
        <f>OCT!M40</f>
        <v/>
      </c>
      <c r="O4539" s="44">
        <f>OCT!N40</f>
        <v/>
      </c>
      <c r="P4539" s="44">
        <f>OCT!O40</f>
        <v/>
      </c>
      <c r="Q4539" s="44">
        <f>OCT!P40</f>
        <v/>
      </c>
      <c r="R4539" s="44">
        <f>OCT!Q40</f>
        <v/>
      </c>
      <c r="S4539" s="46">
        <f>S4538+IF(X4539=0,0,M4539)</f>
        <v/>
      </c>
      <c r="T4539" s="47">
        <f>MAX(T4538,S4539)</f>
        <v/>
      </c>
      <c r="U4539" s="48">
        <f>S4539-T4539</f>
        <v/>
      </c>
      <c r="V4539" s="47">
        <f>IFERROR(SUMIFS(DATABASE!$M$5:$M$6004,DATABASE!$B$5:$B$6004,B4539,DATABASE!$X$5:$X$6004,1),0)</f>
        <v/>
      </c>
      <c r="W4539" s="31">
        <f>IFERROR(COUNTIFS(DATABASE!$B$5:$B$6004,B4539,DATABASE!$X$5:$X$6004,1),0)</f>
        <v/>
      </c>
      <c r="X4539" s="49">
        <f>--AND(ISNUMBER(B4539),C4539&lt;&gt;"",L4539&lt;&gt;"",M4539&lt;&gt;"")</f>
        <v/>
      </c>
    </row>
    <row r="4540" ht="15" customHeight="1" s="111">
      <c r="A4540" s="50" t="inlineStr">
        <is>
          <t>OCT</t>
        </is>
      </c>
      <c r="B4540" s="51">
        <f>OCT!A41</f>
        <v/>
      </c>
      <c r="C4540" s="52">
        <f>OCT!B41</f>
        <v/>
      </c>
      <c r="D4540" s="52">
        <f>OCT!C41</f>
        <v/>
      </c>
      <c r="E4540" s="52">
        <f>OCT!D41</f>
        <v/>
      </c>
      <c r="F4540" s="52">
        <f>OCT!E41</f>
        <v/>
      </c>
      <c r="G4540" s="52">
        <f>OCT!F41</f>
        <v/>
      </c>
      <c r="H4540" s="52">
        <f>OCT!G41</f>
        <v/>
      </c>
      <c r="I4540" s="53">
        <f>OCT!H41</f>
        <v/>
      </c>
      <c r="J4540" s="53">
        <f>OCT!I41</f>
        <v/>
      </c>
      <c r="K4540" s="52">
        <f>OCT!J41</f>
        <v/>
      </c>
      <c r="L4540" s="52">
        <f>OCT!K41</f>
        <v/>
      </c>
      <c r="M4540" s="54">
        <f>OCT!L41</f>
        <v/>
      </c>
      <c r="N4540" s="52">
        <f>OCT!M41</f>
        <v/>
      </c>
      <c r="O4540" s="52">
        <f>OCT!N41</f>
        <v/>
      </c>
      <c r="P4540" s="52">
        <f>OCT!O41</f>
        <v/>
      </c>
      <c r="Q4540" s="52">
        <f>OCT!P41</f>
        <v/>
      </c>
      <c r="R4540" s="52">
        <f>OCT!Q41</f>
        <v/>
      </c>
      <c r="S4540" s="54">
        <f>S4539+IF(X4540=0,0,M4540)</f>
        <v/>
      </c>
      <c r="T4540" s="55">
        <f>MAX(T4539,S4540)</f>
        <v/>
      </c>
      <c r="U4540" s="56">
        <f>S4540-T4540</f>
        <v/>
      </c>
      <c r="V4540" s="55">
        <f>IFERROR(SUMIFS(DATABASE!$M$5:$M$6004,DATABASE!$B$5:$B$6004,B4540,DATABASE!$X$5:$X$6004,1),0)</f>
        <v/>
      </c>
      <c r="W4540" s="57">
        <f>IFERROR(COUNTIFS(DATABASE!$B$5:$B$6004,B4540,DATABASE!$X$5:$X$6004,1),0)</f>
        <v/>
      </c>
      <c r="X4540" s="58">
        <f>--AND(ISNUMBER(B4540),C4540&lt;&gt;"",L4540&lt;&gt;"",M4540&lt;&gt;"")</f>
        <v/>
      </c>
    </row>
    <row r="4541" ht="15" customHeight="1" s="111">
      <c r="A4541" s="42" t="inlineStr">
        <is>
          <t>OCT</t>
        </is>
      </c>
      <c r="B4541" s="43">
        <f>OCT!A42</f>
        <v/>
      </c>
      <c r="C4541" s="44">
        <f>OCT!B42</f>
        <v/>
      </c>
      <c r="D4541" s="44">
        <f>OCT!C42</f>
        <v/>
      </c>
      <c r="E4541" s="44">
        <f>OCT!D42</f>
        <v/>
      </c>
      <c r="F4541" s="44">
        <f>OCT!E42</f>
        <v/>
      </c>
      <c r="G4541" s="44">
        <f>OCT!F42</f>
        <v/>
      </c>
      <c r="H4541" s="44">
        <f>OCT!G42</f>
        <v/>
      </c>
      <c r="I4541" s="45">
        <f>OCT!H42</f>
        <v/>
      </c>
      <c r="J4541" s="45">
        <f>OCT!I42</f>
        <v/>
      </c>
      <c r="K4541" s="44">
        <f>OCT!J42</f>
        <v/>
      </c>
      <c r="L4541" s="44">
        <f>OCT!K42</f>
        <v/>
      </c>
      <c r="M4541" s="46">
        <f>OCT!L42</f>
        <v/>
      </c>
      <c r="N4541" s="44">
        <f>OCT!M42</f>
        <v/>
      </c>
      <c r="O4541" s="44">
        <f>OCT!N42</f>
        <v/>
      </c>
      <c r="P4541" s="44">
        <f>OCT!O42</f>
        <v/>
      </c>
      <c r="Q4541" s="44">
        <f>OCT!P42</f>
        <v/>
      </c>
      <c r="R4541" s="44">
        <f>OCT!Q42</f>
        <v/>
      </c>
      <c r="S4541" s="46">
        <f>S4540+IF(X4541=0,0,M4541)</f>
        <v/>
      </c>
      <c r="T4541" s="47">
        <f>MAX(T4540,S4541)</f>
        <v/>
      </c>
      <c r="U4541" s="48">
        <f>S4541-T4541</f>
        <v/>
      </c>
      <c r="V4541" s="47">
        <f>IFERROR(SUMIFS(DATABASE!$M$5:$M$6004,DATABASE!$B$5:$B$6004,B4541,DATABASE!$X$5:$X$6004,1),0)</f>
        <v/>
      </c>
      <c r="W4541" s="31">
        <f>IFERROR(COUNTIFS(DATABASE!$B$5:$B$6004,B4541,DATABASE!$X$5:$X$6004,1),0)</f>
        <v/>
      </c>
      <c r="X4541" s="49">
        <f>--AND(ISNUMBER(B4541),C4541&lt;&gt;"",L4541&lt;&gt;"",M4541&lt;&gt;"")</f>
        <v/>
      </c>
    </row>
    <row r="4542" ht="15" customHeight="1" s="111">
      <c r="A4542" s="50" t="inlineStr">
        <is>
          <t>OCT</t>
        </is>
      </c>
      <c r="B4542" s="51">
        <f>OCT!A43</f>
        <v/>
      </c>
      <c r="C4542" s="52">
        <f>OCT!B43</f>
        <v/>
      </c>
      <c r="D4542" s="52">
        <f>OCT!C43</f>
        <v/>
      </c>
      <c r="E4542" s="52">
        <f>OCT!D43</f>
        <v/>
      </c>
      <c r="F4542" s="52">
        <f>OCT!E43</f>
        <v/>
      </c>
      <c r="G4542" s="52">
        <f>OCT!F43</f>
        <v/>
      </c>
      <c r="H4542" s="52">
        <f>OCT!G43</f>
        <v/>
      </c>
      <c r="I4542" s="53">
        <f>OCT!H43</f>
        <v/>
      </c>
      <c r="J4542" s="53">
        <f>OCT!I43</f>
        <v/>
      </c>
      <c r="K4542" s="52">
        <f>OCT!J43</f>
        <v/>
      </c>
      <c r="L4542" s="52">
        <f>OCT!K43</f>
        <v/>
      </c>
      <c r="M4542" s="54">
        <f>OCT!L43</f>
        <v/>
      </c>
      <c r="N4542" s="52">
        <f>OCT!M43</f>
        <v/>
      </c>
      <c r="O4542" s="52">
        <f>OCT!N43</f>
        <v/>
      </c>
      <c r="P4542" s="52">
        <f>OCT!O43</f>
        <v/>
      </c>
      <c r="Q4542" s="52">
        <f>OCT!P43</f>
        <v/>
      </c>
      <c r="R4542" s="52">
        <f>OCT!Q43</f>
        <v/>
      </c>
      <c r="S4542" s="54">
        <f>S4541+IF(X4542=0,0,M4542)</f>
        <v/>
      </c>
      <c r="T4542" s="55">
        <f>MAX(T4541,S4542)</f>
        <v/>
      </c>
      <c r="U4542" s="56">
        <f>S4542-T4542</f>
        <v/>
      </c>
      <c r="V4542" s="55">
        <f>IFERROR(SUMIFS(DATABASE!$M$5:$M$6004,DATABASE!$B$5:$B$6004,B4542,DATABASE!$X$5:$X$6004,1),0)</f>
        <v/>
      </c>
      <c r="W4542" s="57">
        <f>IFERROR(COUNTIFS(DATABASE!$B$5:$B$6004,B4542,DATABASE!$X$5:$X$6004,1),0)</f>
        <v/>
      </c>
      <c r="X4542" s="58">
        <f>--AND(ISNUMBER(B4542),C4542&lt;&gt;"",L4542&lt;&gt;"",M4542&lt;&gt;"")</f>
        <v/>
      </c>
    </row>
    <row r="4543" ht="15" customHeight="1" s="111">
      <c r="A4543" s="42" t="inlineStr">
        <is>
          <t>OCT</t>
        </is>
      </c>
      <c r="B4543" s="43">
        <f>OCT!A44</f>
        <v/>
      </c>
      <c r="C4543" s="44">
        <f>OCT!B44</f>
        <v/>
      </c>
      <c r="D4543" s="44">
        <f>OCT!C44</f>
        <v/>
      </c>
      <c r="E4543" s="44">
        <f>OCT!D44</f>
        <v/>
      </c>
      <c r="F4543" s="44">
        <f>OCT!E44</f>
        <v/>
      </c>
      <c r="G4543" s="44">
        <f>OCT!F44</f>
        <v/>
      </c>
      <c r="H4543" s="44">
        <f>OCT!G44</f>
        <v/>
      </c>
      <c r="I4543" s="45">
        <f>OCT!H44</f>
        <v/>
      </c>
      <c r="J4543" s="45">
        <f>OCT!I44</f>
        <v/>
      </c>
      <c r="K4543" s="44">
        <f>OCT!J44</f>
        <v/>
      </c>
      <c r="L4543" s="44">
        <f>OCT!K44</f>
        <v/>
      </c>
      <c r="M4543" s="46">
        <f>OCT!L44</f>
        <v/>
      </c>
      <c r="N4543" s="44">
        <f>OCT!M44</f>
        <v/>
      </c>
      <c r="O4543" s="44">
        <f>OCT!N44</f>
        <v/>
      </c>
      <c r="P4543" s="44">
        <f>OCT!O44</f>
        <v/>
      </c>
      <c r="Q4543" s="44">
        <f>OCT!P44</f>
        <v/>
      </c>
      <c r="R4543" s="44">
        <f>OCT!Q44</f>
        <v/>
      </c>
      <c r="S4543" s="46">
        <f>S4542+IF(X4543=0,0,M4543)</f>
        <v/>
      </c>
      <c r="T4543" s="47">
        <f>MAX(T4542,S4543)</f>
        <v/>
      </c>
      <c r="U4543" s="48">
        <f>S4543-T4543</f>
        <v/>
      </c>
      <c r="V4543" s="47">
        <f>IFERROR(SUMIFS(DATABASE!$M$5:$M$6004,DATABASE!$B$5:$B$6004,B4543,DATABASE!$X$5:$X$6004,1),0)</f>
        <v/>
      </c>
      <c r="W4543" s="31">
        <f>IFERROR(COUNTIFS(DATABASE!$B$5:$B$6004,B4543,DATABASE!$X$5:$X$6004,1),0)</f>
        <v/>
      </c>
      <c r="X4543" s="49">
        <f>--AND(ISNUMBER(B4543),C4543&lt;&gt;"",L4543&lt;&gt;"",M4543&lt;&gt;"")</f>
        <v/>
      </c>
    </row>
    <row r="4544" ht="15" customHeight="1" s="111">
      <c r="A4544" s="50" t="inlineStr">
        <is>
          <t>OCT</t>
        </is>
      </c>
      <c r="B4544" s="51">
        <f>OCT!A45</f>
        <v/>
      </c>
      <c r="C4544" s="52">
        <f>OCT!B45</f>
        <v/>
      </c>
      <c r="D4544" s="52">
        <f>OCT!C45</f>
        <v/>
      </c>
      <c r="E4544" s="52">
        <f>OCT!D45</f>
        <v/>
      </c>
      <c r="F4544" s="52">
        <f>OCT!E45</f>
        <v/>
      </c>
      <c r="G4544" s="52">
        <f>OCT!F45</f>
        <v/>
      </c>
      <c r="H4544" s="52">
        <f>OCT!G45</f>
        <v/>
      </c>
      <c r="I4544" s="53">
        <f>OCT!H45</f>
        <v/>
      </c>
      <c r="J4544" s="53">
        <f>OCT!I45</f>
        <v/>
      </c>
      <c r="K4544" s="52">
        <f>OCT!J45</f>
        <v/>
      </c>
      <c r="L4544" s="52">
        <f>OCT!K45</f>
        <v/>
      </c>
      <c r="M4544" s="54">
        <f>OCT!L45</f>
        <v/>
      </c>
      <c r="N4544" s="52">
        <f>OCT!M45</f>
        <v/>
      </c>
      <c r="O4544" s="52">
        <f>OCT!N45</f>
        <v/>
      </c>
      <c r="P4544" s="52">
        <f>OCT!O45</f>
        <v/>
      </c>
      <c r="Q4544" s="52">
        <f>OCT!P45</f>
        <v/>
      </c>
      <c r="R4544" s="52">
        <f>OCT!Q45</f>
        <v/>
      </c>
      <c r="S4544" s="54">
        <f>S4543+IF(X4544=0,0,M4544)</f>
        <v/>
      </c>
      <c r="T4544" s="55">
        <f>MAX(T4543,S4544)</f>
        <v/>
      </c>
      <c r="U4544" s="56">
        <f>S4544-T4544</f>
        <v/>
      </c>
      <c r="V4544" s="55">
        <f>IFERROR(SUMIFS(DATABASE!$M$5:$M$6004,DATABASE!$B$5:$B$6004,B4544,DATABASE!$X$5:$X$6004,1),0)</f>
        <v/>
      </c>
      <c r="W4544" s="57">
        <f>IFERROR(COUNTIFS(DATABASE!$B$5:$B$6004,B4544,DATABASE!$X$5:$X$6004,1),0)</f>
        <v/>
      </c>
      <c r="X4544" s="58">
        <f>--AND(ISNUMBER(B4544),C4544&lt;&gt;"",L4544&lt;&gt;"",M4544&lt;&gt;"")</f>
        <v/>
      </c>
    </row>
    <row r="4545" ht="15" customHeight="1" s="111">
      <c r="A4545" s="42" t="inlineStr">
        <is>
          <t>OCT</t>
        </is>
      </c>
      <c r="B4545" s="43">
        <f>OCT!A46</f>
        <v/>
      </c>
      <c r="C4545" s="44">
        <f>OCT!B46</f>
        <v/>
      </c>
      <c r="D4545" s="44">
        <f>OCT!C46</f>
        <v/>
      </c>
      <c r="E4545" s="44">
        <f>OCT!D46</f>
        <v/>
      </c>
      <c r="F4545" s="44">
        <f>OCT!E46</f>
        <v/>
      </c>
      <c r="G4545" s="44">
        <f>OCT!F46</f>
        <v/>
      </c>
      <c r="H4545" s="44">
        <f>OCT!G46</f>
        <v/>
      </c>
      <c r="I4545" s="45">
        <f>OCT!H46</f>
        <v/>
      </c>
      <c r="J4545" s="45">
        <f>OCT!I46</f>
        <v/>
      </c>
      <c r="K4545" s="44">
        <f>OCT!J46</f>
        <v/>
      </c>
      <c r="L4545" s="44">
        <f>OCT!K46</f>
        <v/>
      </c>
      <c r="M4545" s="46">
        <f>OCT!L46</f>
        <v/>
      </c>
      <c r="N4545" s="44">
        <f>OCT!M46</f>
        <v/>
      </c>
      <c r="O4545" s="44">
        <f>OCT!N46</f>
        <v/>
      </c>
      <c r="P4545" s="44">
        <f>OCT!O46</f>
        <v/>
      </c>
      <c r="Q4545" s="44">
        <f>OCT!P46</f>
        <v/>
      </c>
      <c r="R4545" s="44">
        <f>OCT!Q46</f>
        <v/>
      </c>
      <c r="S4545" s="46">
        <f>S4544+IF(X4545=0,0,M4545)</f>
        <v/>
      </c>
      <c r="T4545" s="47">
        <f>MAX(T4544,S4545)</f>
        <v/>
      </c>
      <c r="U4545" s="48">
        <f>S4545-T4545</f>
        <v/>
      </c>
      <c r="V4545" s="47">
        <f>IFERROR(SUMIFS(DATABASE!$M$5:$M$6004,DATABASE!$B$5:$B$6004,B4545,DATABASE!$X$5:$X$6004,1),0)</f>
        <v/>
      </c>
      <c r="W4545" s="31">
        <f>IFERROR(COUNTIFS(DATABASE!$B$5:$B$6004,B4545,DATABASE!$X$5:$X$6004,1),0)</f>
        <v/>
      </c>
      <c r="X4545" s="49">
        <f>--AND(ISNUMBER(B4545),C4545&lt;&gt;"",L4545&lt;&gt;"",M4545&lt;&gt;"")</f>
        <v/>
      </c>
    </row>
    <row r="4546" ht="15" customHeight="1" s="111">
      <c r="A4546" s="50" t="inlineStr">
        <is>
          <t>OCT</t>
        </is>
      </c>
      <c r="B4546" s="51">
        <f>OCT!A47</f>
        <v/>
      </c>
      <c r="C4546" s="52">
        <f>OCT!B47</f>
        <v/>
      </c>
      <c r="D4546" s="52">
        <f>OCT!C47</f>
        <v/>
      </c>
      <c r="E4546" s="52">
        <f>OCT!D47</f>
        <v/>
      </c>
      <c r="F4546" s="52">
        <f>OCT!E47</f>
        <v/>
      </c>
      <c r="G4546" s="52">
        <f>OCT!F47</f>
        <v/>
      </c>
      <c r="H4546" s="52">
        <f>OCT!G47</f>
        <v/>
      </c>
      <c r="I4546" s="53">
        <f>OCT!H47</f>
        <v/>
      </c>
      <c r="J4546" s="53">
        <f>OCT!I47</f>
        <v/>
      </c>
      <c r="K4546" s="52">
        <f>OCT!J47</f>
        <v/>
      </c>
      <c r="L4546" s="52">
        <f>OCT!K47</f>
        <v/>
      </c>
      <c r="M4546" s="54">
        <f>OCT!L47</f>
        <v/>
      </c>
      <c r="N4546" s="52">
        <f>OCT!M47</f>
        <v/>
      </c>
      <c r="O4546" s="52">
        <f>OCT!N47</f>
        <v/>
      </c>
      <c r="P4546" s="52">
        <f>OCT!O47</f>
        <v/>
      </c>
      <c r="Q4546" s="52">
        <f>OCT!P47</f>
        <v/>
      </c>
      <c r="R4546" s="52">
        <f>OCT!Q47</f>
        <v/>
      </c>
      <c r="S4546" s="54">
        <f>S4545+IF(X4546=0,0,M4546)</f>
        <v/>
      </c>
      <c r="T4546" s="55">
        <f>MAX(T4545,S4546)</f>
        <v/>
      </c>
      <c r="U4546" s="56">
        <f>S4546-T4546</f>
        <v/>
      </c>
      <c r="V4546" s="55">
        <f>IFERROR(SUMIFS(DATABASE!$M$5:$M$6004,DATABASE!$B$5:$B$6004,B4546,DATABASE!$X$5:$X$6004,1),0)</f>
        <v/>
      </c>
      <c r="W4546" s="57">
        <f>IFERROR(COUNTIFS(DATABASE!$B$5:$B$6004,B4546,DATABASE!$X$5:$X$6004,1),0)</f>
        <v/>
      </c>
      <c r="X4546" s="58">
        <f>--AND(ISNUMBER(B4546),C4546&lt;&gt;"",L4546&lt;&gt;"",M4546&lt;&gt;"")</f>
        <v/>
      </c>
    </row>
    <row r="4547" ht="15" customHeight="1" s="111">
      <c r="A4547" s="42" t="inlineStr">
        <is>
          <t>OCT</t>
        </is>
      </c>
      <c r="B4547" s="43">
        <f>OCT!A48</f>
        <v/>
      </c>
      <c r="C4547" s="44">
        <f>OCT!B48</f>
        <v/>
      </c>
      <c r="D4547" s="44">
        <f>OCT!C48</f>
        <v/>
      </c>
      <c r="E4547" s="44">
        <f>OCT!D48</f>
        <v/>
      </c>
      <c r="F4547" s="44">
        <f>OCT!E48</f>
        <v/>
      </c>
      <c r="G4547" s="44">
        <f>OCT!F48</f>
        <v/>
      </c>
      <c r="H4547" s="44">
        <f>OCT!G48</f>
        <v/>
      </c>
      <c r="I4547" s="45">
        <f>OCT!H48</f>
        <v/>
      </c>
      <c r="J4547" s="45">
        <f>OCT!I48</f>
        <v/>
      </c>
      <c r="K4547" s="44">
        <f>OCT!J48</f>
        <v/>
      </c>
      <c r="L4547" s="44">
        <f>OCT!K48</f>
        <v/>
      </c>
      <c r="M4547" s="46">
        <f>OCT!L48</f>
        <v/>
      </c>
      <c r="N4547" s="44">
        <f>OCT!M48</f>
        <v/>
      </c>
      <c r="O4547" s="44">
        <f>OCT!N48</f>
        <v/>
      </c>
      <c r="P4547" s="44">
        <f>OCT!O48</f>
        <v/>
      </c>
      <c r="Q4547" s="44">
        <f>OCT!P48</f>
        <v/>
      </c>
      <c r="R4547" s="44">
        <f>OCT!Q48</f>
        <v/>
      </c>
      <c r="S4547" s="46">
        <f>S4546+IF(X4547=0,0,M4547)</f>
        <v/>
      </c>
      <c r="T4547" s="47">
        <f>MAX(T4546,S4547)</f>
        <v/>
      </c>
      <c r="U4547" s="48">
        <f>S4547-T4547</f>
        <v/>
      </c>
      <c r="V4547" s="47">
        <f>IFERROR(SUMIFS(DATABASE!$M$5:$M$6004,DATABASE!$B$5:$B$6004,B4547,DATABASE!$X$5:$X$6004,1),0)</f>
        <v/>
      </c>
      <c r="W4547" s="31">
        <f>IFERROR(COUNTIFS(DATABASE!$B$5:$B$6004,B4547,DATABASE!$X$5:$X$6004,1),0)</f>
        <v/>
      </c>
      <c r="X4547" s="49">
        <f>--AND(ISNUMBER(B4547),C4547&lt;&gt;"",L4547&lt;&gt;"",M4547&lt;&gt;"")</f>
        <v/>
      </c>
    </row>
    <row r="4548" ht="15" customHeight="1" s="111">
      <c r="A4548" s="50" t="inlineStr">
        <is>
          <t>OCT</t>
        </is>
      </c>
      <c r="B4548" s="51">
        <f>OCT!A49</f>
        <v/>
      </c>
      <c r="C4548" s="52">
        <f>OCT!B49</f>
        <v/>
      </c>
      <c r="D4548" s="52">
        <f>OCT!C49</f>
        <v/>
      </c>
      <c r="E4548" s="52">
        <f>OCT!D49</f>
        <v/>
      </c>
      <c r="F4548" s="52">
        <f>OCT!E49</f>
        <v/>
      </c>
      <c r="G4548" s="52">
        <f>OCT!F49</f>
        <v/>
      </c>
      <c r="H4548" s="52">
        <f>OCT!G49</f>
        <v/>
      </c>
      <c r="I4548" s="53">
        <f>OCT!H49</f>
        <v/>
      </c>
      <c r="J4548" s="53">
        <f>OCT!I49</f>
        <v/>
      </c>
      <c r="K4548" s="52">
        <f>OCT!J49</f>
        <v/>
      </c>
      <c r="L4548" s="52">
        <f>OCT!K49</f>
        <v/>
      </c>
      <c r="M4548" s="54">
        <f>OCT!L49</f>
        <v/>
      </c>
      <c r="N4548" s="52">
        <f>OCT!M49</f>
        <v/>
      </c>
      <c r="O4548" s="52">
        <f>OCT!N49</f>
        <v/>
      </c>
      <c r="P4548" s="52">
        <f>OCT!O49</f>
        <v/>
      </c>
      <c r="Q4548" s="52">
        <f>OCT!P49</f>
        <v/>
      </c>
      <c r="R4548" s="52">
        <f>OCT!Q49</f>
        <v/>
      </c>
      <c r="S4548" s="54">
        <f>S4547+IF(X4548=0,0,M4548)</f>
        <v/>
      </c>
      <c r="T4548" s="55">
        <f>MAX(T4547,S4548)</f>
        <v/>
      </c>
      <c r="U4548" s="56">
        <f>S4548-T4548</f>
        <v/>
      </c>
      <c r="V4548" s="55">
        <f>IFERROR(SUMIFS(DATABASE!$M$5:$M$6004,DATABASE!$B$5:$B$6004,B4548,DATABASE!$X$5:$X$6004,1),0)</f>
        <v/>
      </c>
      <c r="W4548" s="57">
        <f>IFERROR(COUNTIFS(DATABASE!$B$5:$B$6004,B4548,DATABASE!$X$5:$X$6004,1),0)</f>
        <v/>
      </c>
      <c r="X4548" s="58">
        <f>--AND(ISNUMBER(B4548),C4548&lt;&gt;"",L4548&lt;&gt;"",M4548&lt;&gt;"")</f>
        <v/>
      </c>
    </row>
    <row r="4549" ht="15" customHeight="1" s="111">
      <c r="A4549" s="42" t="inlineStr">
        <is>
          <t>OCT</t>
        </is>
      </c>
      <c r="B4549" s="43">
        <f>OCT!A50</f>
        <v/>
      </c>
      <c r="C4549" s="44">
        <f>OCT!B50</f>
        <v/>
      </c>
      <c r="D4549" s="44">
        <f>OCT!C50</f>
        <v/>
      </c>
      <c r="E4549" s="44">
        <f>OCT!D50</f>
        <v/>
      </c>
      <c r="F4549" s="44">
        <f>OCT!E50</f>
        <v/>
      </c>
      <c r="G4549" s="44">
        <f>OCT!F50</f>
        <v/>
      </c>
      <c r="H4549" s="44">
        <f>OCT!G50</f>
        <v/>
      </c>
      <c r="I4549" s="45">
        <f>OCT!H50</f>
        <v/>
      </c>
      <c r="J4549" s="45">
        <f>OCT!I50</f>
        <v/>
      </c>
      <c r="K4549" s="44">
        <f>OCT!J50</f>
        <v/>
      </c>
      <c r="L4549" s="44">
        <f>OCT!K50</f>
        <v/>
      </c>
      <c r="M4549" s="46">
        <f>OCT!L50</f>
        <v/>
      </c>
      <c r="N4549" s="44">
        <f>OCT!M50</f>
        <v/>
      </c>
      <c r="O4549" s="44">
        <f>OCT!N50</f>
        <v/>
      </c>
      <c r="P4549" s="44">
        <f>OCT!O50</f>
        <v/>
      </c>
      <c r="Q4549" s="44">
        <f>OCT!P50</f>
        <v/>
      </c>
      <c r="R4549" s="44">
        <f>OCT!Q50</f>
        <v/>
      </c>
      <c r="S4549" s="46">
        <f>S4548+IF(X4549=0,0,M4549)</f>
        <v/>
      </c>
      <c r="T4549" s="47">
        <f>MAX(T4548,S4549)</f>
        <v/>
      </c>
      <c r="U4549" s="48">
        <f>S4549-T4549</f>
        <v/>
      </c>
      <c r="V4549" s="47">
        <f>IFERROR(SUMIFS(DATABASE!$M$5:$M$6004,DATABASE!$B$5:$B$6004,B4549,DATABASE!$X$5:$X$6004,1),0)</f>
        <v/>
      </c>
      <c r="W4549" s="31">
        <f>IFERROR(COUNTIFS(DATABASE!$B$5:$B$6004,B4549,DATABASE!$X$5:$X$6004,1),0)</f>
        <v/>
      </c>
      <c r="X4549" s="49">
        <f>--AND(ISNUMBER(B4549),C4549&lt;&gt;"",L4549&lt;&gt;"",M4549&lt;&gt;"")</f>
        <v/>
      </c>
    </row>
    <row r="4550" ht="15" customHeight="1" s="111">
      <c r="A4550" s="50" t="inlineStr">
        <is>
          <t>OCT</t>
        </is>
      </c>
      <c r="B4550" s="51">
        <f>OCT!A51</f>
        <v/>
      </c>
      <c r="C4550" s="52">
        <f>OCT!B51</f>
        <v/>
      </c>
      <c r="D4550" s="52">
        <f>OCT!C51</f>
        <v/>
      </c>
      <c r="E4550" s="52">
        <f>OCT!D51</f>
        <v/>
      </c>
      <c r="F4550" s="52">
        <f>OCT!E51</f>
        <v/>
      </c>
      <c r="G4550" s="52">
        <f>OCT!F51</f>
        <v/>
      </c>
      <c r="H4550" s="52">
        <f>OCT!G51</f>
        <v/>
      </c>
      <c r="I4550" s="53">
        <f>OCT!H51</f>
        <v/>
      </c>
      <c r="J4550" s="53">
        <f>OCT!I51</f>
        <v/>
      </c>
      <c r="K4550" s="52">
        <f>OCT!J51</f>
        <v/>
      </c>
      <c r="L4550" s="52">
        <f>OCT!K51</f>
        <v/>
      </c>
      <c r="M4550" s="54">
        <f>OCT!L51</f>
        <v/>
      </c>
      <c r="N4550" s="52">
        <f>OCT!M51</f>
        <v/>
      </c>
      <c r="O4550" s="52">
        <f>OCT!N51</f>
        <v/>
      </c>
      <c r="P4550" s="52">
        <f>OCT!O51</f>
        <v/>
      </c>
      <c r="Q4550" s="52">
        <f>OCT!P51</f>
        <v/>
      </c>
      <c r="R4550" s="52">
        <f>OCT!Q51</f>
        <v/>
      </c>
      <c r="S4550" s="54">
        <f>S4549+IF(X4550=0,0,M4550)</f>
        <v/>
      </c>
      <c r="T4550" s="55">
        <f>MAX(T4549,S4550)</f>
        <v/>
      </c>
      <c r="U4550" s="56">
        <f>S4550-T4550</f>
        <v/>
      </c>
      <c r="V4550" s="55">
        <f>IFERROR(SUMIFS(DATABASE!$M$5:$M$6004,DATABASE!$B$5:$B$6004,B4550,DATABASE!$X$5:$X$6004,1),0)</f>
        <v/>
      </c>
      <c r="W4550" s="57">
        <f>IFERROR(COUNTIFS(DATABASE!$B$5:$B$6004,B4550,DATABASE!$X$5:$X$6004,1),0)</f>
        <v/>
      </c>
      <c r="X4550" s="58">
        <f>--AND(ISNUMBER(B4550),C4550&lt;&gt;"",L4550&lt;&gt;"",M4550&lt;&gt;"")</f>
        <v/>
      </c>
    </row>
    <row r="4551" ht="15" customHeight="1" s="111">
      <c r="A4551" s="42" t="inlineStr">
        <is>
          <t>OCT</t>
        </is>
      </c>
      <c r="B4551" s="43">
        <f>OCT!A52</f>
        <v/>
      </c>
      <c r="C4551" s="44">
        <f>OCT!B52</f>
        <v/>
      </c>
      <c r="D4551" s="44">
        <f>OCT!C52</f>
        <v/>
      </c>
      <c r="E4551" s="44">
        <f>OCT!D52</f>
        <v/>
      </c>
      <c r="F4551" s="44">
        <f>OCT!E52</f>
        <v/>
      </c>
      <c r="G4551" s="44">
        <f>OCT!F52</f>
        <v/>
      </c>
      <c r="H4551" s="44">
        <f>OCT!G52</f>
        <v/>
      </c>
      <c r="I4551" s="45">
        <f>OCT!H52</f>
        <v/>
      </c>
      <c r="J4551" s="45">
        <f>OCT!I52</f>
        <v/>
      </c>
      <c r="K4551" s="44">
        <f>OCT!J52</f>
        <v/>
      </c>
      <c r="L4551" s="44">
        <f>OCT!K52</f>
        <v/>
      </c>
      <c r="M4551" s="46">
        <f>OCT!L52</f>
        <v/>
      </c>
      <c r="N4551" s="44">
        <f>OCT!M52</f>
        <v/>
      </c>
      <c r="O4551" s="44">
        <f>OCT!N52</f>
        <v/>
      </c>
      <c r="P4551" s="44">
        <f>OCT!O52</f>
        <v/>
      </c>
      <c r="Q4551" s="44">
        <f>OCT!P52</f>
        <v/>
      </c>
      <c r="R4551" s="44">
        <f>OCT!Q52</f>
        <v/>
      </c>
      <c r="S4551" s="46">
        <f>S4550+IF(X4551=0,0,M4551)</f>
        <v/>
      </c>
      <c r="T4551" s="47">
        <f>MAX(T4550,S4551)</f>
        <v/>
      </c>
      <c r="U4551" s="48">
        <f>S4551-T4551</f>
        <v/>
      </c>
      <c r="V4551" s="47">
        <f>IFERROR(SUMIFS(DATABASE!$M$5:$M$6004,DATABASE!$B$5:$B$6004,B4551,DATABASE!$X$5:$X$6004,1),0)</f>
        <v/>
      </c>
      <c r="W4551" s="31">
        <f>IFERROR(COUNTIFS(DATABASE!$B$5:$B$6004,B4551,DATABASE!$X$5:$X$6004,1),0)</f>
        <v/>
      </c>
      <c r="X4551" s="49">
        <f>--AND(ISNUMBER(B4551),C4551&lt;&gt;"",L4551&lt;&gt;"",M4551&lt;&gt;"")</f>
        <v/>
      </c>
    </row>
    <row r="4552" ht="15" customHeight="1" s="111">
      <c r="A4552" s="50" t="inlineStr">
        <is>
          <t>OCT</t>
        </is>
      </c>
      <c r="B4552" s="51">
        <f>OCT!A53</f>
        <v/>
      </c>
      <c r="C4552" s="52">
        <f>OCT!B53</f>
        <v/>
      </c>
      <c r="D4552" s="52">
        <f>OCT!C53</f>
        <v/>
      </c>
      <c r="E4552" s="52">
        <f>OCT!D53</f>
        <v/>
      </c>
      <c r="F4552" s="52">
        <f>OCT!E53</f>
        <v/>
      </c>
      <c r="G4552" s="52">
        <f>OCT!F53</f>
        <v/>
      </c>
      <c r="H4552" s="52">
        <f>OCT!G53</f>
        <v/>
      </c>
      <c r="I4552" s="53">
        <f>OCT!H53</f>
        <v/>
      </c>
      <c r="J4552" s="53">
        <f>OCT!I53</f>
        <v/>
      </c>
      <c r="K4552" s="52">
        <f>OCT!J53</f>
        <v/>
      </c>
      <c r="L4552" s="52">
        <f>OCT!K53</f>
        <v/>
      </c>
      <c r="M4552" s="54">
        <f>OCT!L53</f>
        <v/>
      </c>
      <c r="N4552" s="52">
        <f>OCT!M53</f>
        <v/>
      </c>
      <c r="O4552" s="52">
        <f>OCT!N53</f>
        <v/>
      </c>
      <c r="P4552" s="52">
        <f>OCT!O53</f>
        <v/>
      </c>
      <c r="Q4552" s="52">
        <f>OCT!P53</f>
        <v/>
      </c>
      <c r="R4552" s="52">
        <f>OCT!Q53</f>
        <v/>
      </c>
      <c r="S4552" s="54">
        <f>S4551+IF(X4552=0,0,M4552)</f>
        <v/>
      </c>
      <c r="T4552" s="55">
        <f>MAX(T4551,S4552)</f>
        <v/>
      </c>
      <c r="U4552" s="56">
        <f>S4552-T4552</f>
        <v/>
      </c>
      <c r="V4552" s="55">
        <f>IFERROR(SUMIFS(DATABASE!$M$5:$M$6004,DATABASE!$B$5:$B$6004,B4552,DATABASE!$X$5:$X$6004,1),0)</f>
        <v/>
      </c>
      <c r="W4552" s="57">
        <f>IFERROR(COUNTIFS(DATABASE!$B$5:$B$6004,B4552,DATABASE!$X$5:$X$6004,1),0)</f>
        <v/>
      </c>
      <c r="X4552" s="58">
        <f>--AND(ISNUMBER(B4552),C4552&lt;&gt;"",L4552&lt;&gt;"",M4552&lt;&gt;"")</f>
        <v/>
      </c>
    </row>
    <row r="4553" ht="15" customHeight="1" s="111">
      <c r="A4553" s="42" t="inlineStr">
        <is>
          <t>OCT</t>
        </is>
      </c>
      <c r="B4553" s="43">
        <f>OCT!A54</f>
        <v/>
      </c>
      <c r="C4553" s="44">
        <f>OCT!B54</f>
        <v/>
      </c>
      <c r="D4553" s="44">
        <f>OCT!C54</f>
        <v/>
      </c>
      <c r="E4553" s="44">
        <f>OCT!D54</f>
        <v/>
      </c>
      <c r="F4553" s="44">
        <f>OCT!E54</f>
        <v/>
      </c>
      <c r="G4553" s="44">
        <f>OCT!F54</f>
        <v/>
      </c>
      <c r="H4553" s="44">
        <f>OCT!G54</f>
        <v/>
      </c>
      <c r="I4553" s="45">
        <f>OCT!H54</f>
        <v/>
      </c>
      <c r="J4553" s="45">
        <f>OCT!I54</f>
        <v/>
      </c>
      <c r="K4553" s="44">
        <f>OCT!J54</f>
        <v/>
      </c>
      <c r="L4553" s="44">
        <f>OCT!K54</f>
        <v/>
      </c>
      <c r="M4553" s="46">
        <f>OCT!L54</f>
        <v/>
      </c>
      <c r="N4553" s="44">
        <f>OCT!M54</f>
        <v/>
      </c>
      <c r="O4553" s="44">
        <f>OCT!N54</f>
        <v/>
      </c>
      <c r="P4553" s="44">
        <f>OCT!O54</f>
        <v/>
      </c>
      <c r="Q4553" s="44">
        <f>OCT!P54</f>
        <v/>
      </c>
      <c r="R4553" s="44">
        <f>OCT!Q54</f>
        <v/>
      </c>
      <c r="S4553" s="46">
        <f>S4552+IF(X4553=0,0,M4553)</f>
        <v/>
      </c>
      <c r="T4553" s="47">
        <f>MAX(T4552,S4553)</f>
        <v/>
      </c>
      <c r="U4553" s="48">
        <f>S4553-T4553</f>
        <v/>
      </c>
      <c r="V4553" s="47">
        <f>IFERROR(SUMIFS(DATABASE!$M$5:$M$6004,DATABASE!$B$5:$B$6004,B4553,DATABASE!$X$5:$X$6004,1),0)</f>
        <v/>
      </c>
      <c r="W4553" s="31">
        <f>IFERROR(COUNTIFS(DATABASE!$B$5:$B$6004,B4553,DATABASE!$X$5:$X$6004,1),0)</f>
        <v/>
      </c>
      <c r="X4553" s="49">
        <f>--AND(ISNUMBER(B4553),C4553&lt;&gt;"",L4553&lt;&gt;"",M4553&lt;&gt;"")</f>
        <v/>
      </c>
    </row>
    <row r="4554" ht="15" customHeight="1" s="111">
      <c r="A4554" s="50" t="inlineStr">
        <is>
          <t>OCT</t>
        </is>
      </c>
      <c r="B4554" s="51">
        <f>OCT!A55</f>
        <v/>
      </c>
      <c r="C4554" s="52">
        <f>OCT!B55</f>
        <v/>
      </c>
      <c r="D4554" s="52">
        <f>OCT!C55</f>
        <v/>
      </c>
      <c r="E4554" s="52">
        <f>OCT!D55</f>
        <v/>
      </c>
      <c r="F4554" s="52">
        <f>OCT!E55</f>
        <v/>
      </c>
      <c r="G4554" s="52">
        <f>OCT!F55</f>
        <v/>
      </c>
      <c r="H4554" s="52">
        <f>OCT!G55</f>
        <v/>
      </c>
      <c r="I4554" s="53">
        <f>OCT!H55</f>
        <v/>
      </c>
      <c r="J4554" s="53">
        <f>OCT!I55</f>
        <v/>
      </c>
      <c r="K4554" s="52">
        <f>OCT!J55</f>
        <v/>
      </c>
      <c r="L4554" s="52">
        <f>OCT!K55</f>
        <v/>
      </c>
      <c r="M4554" s="54">
        <f>OCT!L55</f>
        <v/>
      </c>
      <c r="N4554" s="52">
        <f>OCT!M55</f>
        <v/>
      </c>
      <c r="O4554" s="52">
        <f>OCT!N55</f>
        <v/>
      </c>
      <c r="P4554" s="52">
        <f>OCT!O55</f>
        <v/>
      </c>
      <c r="Q4554" s="52">
        <f>OCT!P55</f>
        <v/>
      </c>
      <c r="R4554" s="52">
        <f>OCT!Q55</f>
        <v/>
      </c>
      <c r="S4554" s="54">
        <f>S4553+IF(X4554=0,0,M4554)</f>
        <v/>
      </c>
      <c r="T4554" s="55">
        <f>MAX(T4553,S4554)</f>
        <v/>
      </c>
      <c r="U4554" s="56">
        <f>S4554-T4554</f>
        <v/>
      </c>
      <c r="V4554" s="55">
        <f>IFERROR(SUMIFS(DATABASE!$M$5:$M$6004,DATABASE!$B$5:$B$6004,B4554,DATABASE!$X$5:$X$6004,1),0)</f>
        <v/>
      </c>
      <c r="W4554" s="57">
        <f>IFERROR(COUNTIFS(DATABASE!$B$5:$B$6004,B4554,DATABASE!$X$5:$X$6004,1),0)</f>
        <v/>
      </c>
      <c r="X4554" s="58">
        <f>--AND(ISNUMBER(B4554),C4554&lt;&gt;"",L4554&lt;&gt;"",M4554&lt;&gt;"")</f>
        <v/>
      </c>
    </row>
    <row r="4555" ht="15" customHeight="1" s="111">
      <c r="A4555" s="42" t="inlineStr">
        <is>
          <t>OCT</t>
        </is>
      </c>
      <c r="B4555" s="43">
        <f>OCT!A56</f>
        <v/>
      </c>
      <c r="C4555" s="44">
        <f>OCT!B56</f>
        <v/>
      </c>
      <c r="D4555" s="44">
        <f>OCT!C56</f>
        <v/>
      </c>
      <c r="E4555" s="44">
        <f>OCT!D56</f>
        <v/>
      </c>
      <c r="F4555" s="44">
        <f>OCT!E56</f>
        <v/>
      </c>
      <c r="G4555" s="44">
        <f>OCT!F56</f>
        <v/>
      </c>
      <c r="H4555" s="44">
        <f>OCT!G56</f>
        <v/>
      </c>
      <c r="I4555" s="45">
        <f>OCT!H56</f>
        <v/>
      </c>
      <c r="J4555" s="45">
        <f>OCT!I56</f>
        <v/>
      </c>
      <c r="K4555" s="44">
        <f>OCT!J56</f>
        <v/>
      </c>
      <c r="L4555" s="44">
        <f>OCT!K56</f>
        <v/>
      </c>
      <c r="M4555" s="46">
        <f>OCT!L56</f>
        <v/>
      </c>
      <c r="N4555" s="44">
        <f>OCT!M56</f>
        <v/>
      </c>
      <c r="O4555" s="44">
        <f>OCT!N56</f>
        <v/>
      </c>
      <c r="P4555" s="44">
        <f>OCT!O56</f>
        <v/>
      </c>
      <c r="Q4555" s="44">
        <f>OCT!P56</f>
        <v/>
      </c>
      <c r="R4555" s="44">
        <f>OCT!Q56</f>
        <v/>
      </c>
      <c r="S4555" s="46">
        <f>S4554+IF(X4555=0,0,M4555)</f>
        <v/>
      </c>
      <c r="T4555" s="47">
        <f>MAX(T4554,S4555)</f>
        <v/>
      </c>
      <c r="U4555" s="48">
        <f>S4555-T4555</f>
        <v/>
      </c>
      <c r="V4555" s="47">
        <f>IFERROR(SUMIFS(DATABASE!$M$5:$M$6004,DATABASE!$B$5:$B$6004,B4555,DATABASE!$X$5:$X$6004,1),0)</f>
        <v/>
      </c>
      <c r="W4555" s="31">
        <f>IFERROR(COUNTIFS(DATABASE!$B$5:$B$6004,B4555,DATABASE!$X$5:$X$6004,1),0)</f>
        <v/>
      </c>
      <c r="X4555" s="49">
        <f>--AND(ISNUMBER(B4555),C4555&lt;&gt;"",L4555&lt;&gt;"",M4555&lt;&gt;"")</f>
        <v/>
      </c>
    </row>
    <row r="4556" ht="15" customHeight="1" s="111">
      <c r="A4556" s="50" t="inlineStr">
        <is>
          <t>OCT</t>
        </is>
      </c>
      <c r="B4556" s="51">
        <f>OCT!A57</f>
        <v/>
      </c>
      <c r="C4556" s="52">
        <f>OCT!B57</f>
        <v/>
      </c>
      <c r="D4556" s="52">
        <f>OCT!C57</f>
        <v/>
      </c>
      <c r="E4556" s="52">
        <f>OCT!D57</f>
        <v/>
      </c>
      <c r="F4556" s="52">
        <f>OCT!E57</f>
        <v/>
      </c>
      <c r="G4556" s="52">
        <f>OCT!F57</f>
        <v/>
      </c>
      <c r="H4556" s="52">
        <f>OCT!G57</f>
        <v/>
      </c>
      <c r="I4556" s="53">
        <f>OCT!H57</f>
        <v/>
      </c>
      <c r="J4556" s="53">
        <f>OCT!I57</f>
        <v/>
      </c>
      <c r="K4556" s="52">
        <f>OCT!J57</f>
        <v/>
      </c>
      <c r="L4556" s="52">
        <f>OCT!K57</f>
        <v/>
      </c>
      <c r="M4556" s="54">
        <f>OCT!L57</f>
        <v/>
      </c>
      <c r="N4556" s="52">
        <f>OCT!M57</f>
        <v/>
      </c>
      <c r="O4556" s="52">
        <f>OCT!N57</f>
        <v/>
      </c>
      <c r="P4556" s="52">
        <f>OCT!O57</f>
        <v/>
      </c>
      <c r="Q4556" s="52">
        <f>OCT!P57</f>
        <v/>
      </c>
      <c r="R4556" s="52">
        <f>OCT!Q57</f>
        <v/>
      </c>
      <c r="S4556" s="54">
        <f>S4555+IF(X4556=0,0,M4556)</f>
        <v/>
      </c>
      <c r="T4556" s="55">
        <f>MAX(T4555,S4556)</f>
        <v/>
      </c>
      <c r="U4556" s="56">
        <f>S4556-T4556</f>
        <v/>
      </c>
      <c r="V4556" s="55">
        <f>IFERROR(SUMIFS(DATABASE!$M$5:$M$6004,DATABASE!$B$5:$B$6004,B4556,DATABASE!$X$5:$X$6004,1),0)</f>
        <v/>
      </c>
      <c r="W4556" s="57">
        <f>IFERROR(COUNTIFS(DATABASE!$B$5:$B$6004,B4556,DATABASE!$X$5:$X$6004,1),0)</f>
        <v/>
      </c>
      <c r="X4556" s="58">
        <f>--AND(ISNUMBER(B4556),C4556&lt;&gt;"",L4556&lt;&gt;"",M4556&lt;&gt;"")</f>
        <v/>
      </c>
    </row>
    <row r="4557" ht="15" customHeight="1" s="111">
      <c r="A4557" s="42" t="inlineStr">
        <is>
          <t>OCT</t>
        </is>
      </c>
      <c r="B4557" s="43">
        <f>OCT!A58</f>
        <v/>
      </c>
      <c r="C4557" s="44">
        <f>OCT!B58</f>
        <v/>
      </c>
      <c r="D4557" s="44">
        <f>OCT!C58</f>
        <v/>
      </c>
      <c r="E4557" s="44">
        <f>OCT!D58</f>
        <v/>
      </c>
      <c r="F4557" s="44">
        <f>OCT!E58</f>
        <v/>
      </c>
      <c r="G4557" s="44">
        <f>OCT!F58</f>
        <v/>
      </c>
      <c r="H4557" s="44">
        <f>OCT!G58</f>
        <v/>
      </c>
      <c r="I4557" s="45">
        <f>OCT!H58</f>
        <v/>
      </c>
      <c r="J4557" s="45">
        <f>OCT!I58</f>
        <v/>
      </c>
      <c r="K4557" s="44">
        <f>OCT!J58</f>
        <v/>
      </c>
      <c r="L4557" s="44">
        <f>OCT!K58</f>
        <v/>
      </c>
      <c r="M4557" s="46">
        <f>OCT!L58</f>
        <v/>
      </c>
      <c r="N4557" s="44">
        <f>OCT!M58</f>
        <v/>
      </c>
      <c r="O4557" s="44">
        <f>OCT!N58</f>
        <v/>
      </c>
      <c r="P4557" s="44">
        <f>OCT!O58</f>
        <v/>
      </c>
      <c r="Q4557" s="44">
        <f>OCT!P58</f>
        <v/>
      </c>
      <c r="R4557" s="44">
        <f>OCT!Q58</f>
        <v/>
      </c>
      <c r="S4557" s="46">
        <f>S4556+IF(X4557=0,0,M4557)</f>
        <v/>
      </c>
      <c r="T4557" s="47">
        <f>MAX(T4556,S4557)</f>
        <v/>
      </c>
      <c r="U4557" s="48">
        <f>S4557-T4557</f>
        <v/>
      </c>
      <c r="V4557" s="47">
        <f>IFERROR(SUMIFS(DATABASE!$M$5:$M$6004,DATABASE!$B$5:$B$6004,B4557,DATABASE!$X$5:$X$6004,1),0)</f>
        <v/>
      </c>
      <c r="W4557" s="31">
        <f>IFERROR(COUNTIFS(DATABASE!$B$5:$B$6004,B4557,DATABASE!$X$5:$X$6004,1),0)</f>
        <v/>
      </c>
      <c r="X4557" s="49">
        <f>--AND(ISNUMBER(B4557),C4557&lt;&gt;"",L4557&lt;&gt;"",M4557&lt;&gt;"")</f>
        <v/>
      </c>
    </row>
    <row r="4558" ht="15" customHeight="1" s="111">
      <c r="A4558" s="50" t="inlineStr">
        <is>
          <t>OCT</t>
        </is>
      </c>
      <c r="B4558" s="51">
        <f>OCT!A59</f>
        <v/>
      </c>
      <c r="C4558" s="52">
        <f>OCT!B59</f>
        <v/>
      </c>
      <c r="D4558" s="52">
        <f>OCT!C59</f>
        <v/>
      </c>
      <c r="E4558" s="52">
        <f>OCT!D59</f>
        <v/>
      </c>
      <c r="F4558" s="52">
        <f>OCT!E59</f>
        <v/>
      </c>
      <c r="G4558" s="52">
        <f>OCT!F59</f>
        <v/>
      </c>
      <c r="H4558" s="52">
        <f>OCT!G59</f>
        <v/>
      </c>
      <c r="I4558" s="53">
        <f>OCT!H59</f>
        <v/>
      </c>
      <c r="J4558" s="53">
        <f>OCT!I59</f>
        <v/>
      </c>
      <c r="K4558" s="52">
        <f>OCT!J59</f>
        <v/>
      </c>
      <c r="L4558" s="52">
        <f>OCT!K59</f>
        <v/>
      </c>
      <c r="M4558" s="54">
        <f>OCT!L59</f>
        <v/>
      </c>
      <c r="N4558" s="52">
        <f>OCT!M59</f>
        <v/>
      </c>
      <c r="O4558" s="52">
        <f>OCT!N59</f>
        <v/>
      </c>
      <c r="P4558" s="52">
        <f>OCT!O59</f>
        <v/>
      </c>
      <c r="Q4558" s="52">
        <f>OCT!P59</f>
        <v/>
      </c>
      <c r="R4558" s="52">
        <f>OCT!Q59</f>
        <v/>
      </c>
      <c r="S4558" s="54">
        <f>S4557+IF(X4558=0,0,M4558)</f>
        <v/>
      </c>
      <c r="T4558" s="55">
        <f>MAX(T4557,S4558)</f>
        <v/>
      </c>
      <c r="U4558" s="56">
        <f>S4558-T4558</f>
        <v/>
      </c>
      <c r="V4558" s="55">
        <f>IFERROR(SUMIFS(DATABASE!$M$5:$M$6004,DATABASE!$B$5:$B$6004,B4558,DATABASE!$X$5:$X$6004,1),0)</f>
        <v/>
      </c>
      <c r="W4558" s="57">
        <f>IFERROR(COUNTIFS(DATABASE!$B$5:$B$6004,B4558,DATABASE!$X$5:$X$6004,1),0)</f>
        <v/>
      </c>
      <c r="X4558" s="58">
        <f>--AND(ISNUMBER(B4558),C4558&lt;&gt;"",L4558&lt;&gt;"",M4558&lt;&gt;"")</f>
        <v/>
      </c>
    </row>
    <row r="4559" ht="15" customHeight="1" s="111">
      <c r="A4559" s="42" t="inlineStr">
        <is>
          <t>OCT</t>
        </is>
      </c>
      <c r="B4559" s="43">
        <f>OCT!A60</f>
        <v/>
      </c>
      <c r="C4559" s="44">
        <f>OCT!B60</f>
        <v/>
      </c>
      <c r="D4559" s="44">
        <f>OCT!C60</f>
        <v/>
      </c>
      <c r="E4559" s="44">
        <f>OCT!D60</f>
        <v/>
      </c>
      <c r="F4559" s="44">
        <f>OCT!E60</f>
        <v/>
      </c>
      <c r="G4559" s="44">
        <f>OCT!F60</f>
        <v/>
      </c>
      <c r="H4559" s="44">
        <f>OCT!G60</f>
        <v/>
      </c>
      <c r="I4559" s="45">
        <f>OCT!H60</f>
        <v/>
      </c>
      <c r="J4559" s="45">
        <f>OCT!I60</f>
        <v/>
      </c>
      <c r="K4559" s="44">
        <f>OCT!J60</f>
        <v/>
      </c>
      <c r="L4559" s="44">
        <f>OCT!K60</f>
        <v/>
      </c>
      <c r="M4559" s="46">
        <f>OCT!L60</f>
        <v/>
      </c>
      <c r="N4559" s="44">
        <f>OCT!M60</f>
        <v/>
      </c>
      <c r="O4559" s="44">
        <f>OCT!N60</f>
        <v/>
      </c>
      <c r="P4559" s="44">
        <f>OCT!O60</f>
        <v/>
      </c>
      <c r="Q4559" s="44">
        <f>OCT!P60</f>
        <v/>
      </c>
      <c r="R4559" s="44">
        <f>OCT!Q60</f>
        <v/>
      </c>
      <c r="S4559" s="46">
        <f>S4558+IF(X4559=0,0,M4559)</f>
        <v/>
      </c>
      <c r="T4559" s="47">
        <f>MAX(T4558,S4559)</f>
        <v/>
      </c>
      <c r="U4559" s="48">
        <f>S4559-T4559</f>
        <v/>
      </c>
      <c r="V4559" s="47">
        <f>IFERROR(SUMIFS(DATABASE!$M$5:$M$6004,DATABASE!$B$5:$B$6004,B4559,DATABASE!$X$5:$X$6004,1),0)</f>
        <v/>
      </c>
      <c r="W4559" s="31">
        <f>IFERROR(COUNTIFS(DATABASE!$B$5:$B$6004,B4559,DATABASE!$X$5:$X$6004,1),0)</f>
        <v/>
      </c>
      <c r="X4559" s="49">
        <f>--AND(ISNUMBER(B4559),C4559&lt;&gt;"",L4559&lt;&gt;"",M4559&lt;&gt;"")</f>
        <v/>
      </c>
    </row>
    <row r="4560" ht="15" customHeight="1" s="111">
      <c r="A4560" s="50" t="inlineStr">
        <is>
          <t>OCT</t>
        </is>
      </c>
      <c r="B4560" s="51">
        <f>OCT!A61</f>
        <v/>
      </c>
      <c r="C4560" s="52">
        <f>OCT!B61</f>
        <v/>
      </c>
      <c r="D4560" s="52">
        <f>OCT!C61</f>
        <v/>
      </c>
      <c r="E4560" s="52">
        <f>OCT!D61</f>
        <v/>
      </c>
      <c r="F4560" s="52">
        <f>OCT!E61</f>
        <v/>
      </c>
      <c r="G4560" s="52">
        <f>OCT!F61</f>
        <v/>
      </c>
      <c r="H4560" s="52">
        <f>OCT!G61</f>
        <v/>
      </c>
      <c r="I4560" s="53">
        <f>OCT!H61</f>
        <v/>
      </c>
      <c r="J4560" s="53">
        <f>OCT!I61</f>
        <v/>
      </c>
      <c r="K4560" s="52">
        <f>OCT!J61</f>
        <v/>
      </c>
      <c r="L4560" s="52">
        <f>OCT!K61</f>
        <v/>
      </c>
      <c r="M4560" s="54">
        <f>OCT!L61</f>
        <v/>
      </c>
      <c r="N4560" s="52">
        <f>OCT!M61</f>
        <v/>
      </c>
      <c r="O4560" s="52">
        <f>OCT!N61</f>
        <v/>
      </c>
      <c r="P4560" s="52">
        <f>OCT!O61</f>
        <v/>
      </c>
      <c r="Q4560" s="52">
        <f>OCT!P61</f>
        <v/>
      </c>
      <c r="R4560" s="52">
        <f>OCT!Q61</f>
        <v/>
      </c>
      <c r="S4560" s="54">
        <f>S4559+IF(X4560=0,0,M4560)</f>
        <v/>
      </c>
      <c r="T4560" s="55">
        <f>MAX(T4559,S4560)</f>
        <v/>
      </c>
      <c r="U4560" s="56">
        <f>S4560-T4560</f>
        <v/>
      </c>
      <c r="V4560" s="55">
        <f>IFERROR(SUMIFS(DATABASE!$M$5:$M$6004,DATABASE!$B$5:$B$6004,B4560,DATABASE!$X$5:$X$6004,1),0)</f>
        <v/>
      </c>
      <c r="W4560" s="57">
        <f>IFERROR(COUNTIFS(DATABASE!$B$5:$B$6004,B4560,DATABASE!$X$5:$X$6004,1),0)</f>
        <v/>
      </c>
      <c r="X4560" s="58">
        <f>--AND(ISNUMBER(B4560),C4560&lt;&gt;"",L4560&lt;&gt;"",M4560&lt;&gt;"")</f>
        <v/>
      </c>
    </row>
    <row r="4561" ht="15" customHeight="1" s="111">
      <c r="A4561" s="42" t="inlineStr">
        <is>
          <t>OCT</t>
        </is>
      </c>
      <c r="B4561" s="43">
        <f>OCT!A62</f>
        <v/>
      </c>
      <c r="C4561" s="44">
        <f>OCT!B62</f>
        <v/>
      </c>
      <c r="D4561" s="44">
        <f>OCT!C62</f>
        <v/>
      </c>
      <c r="E4561" s="44">
        <f>OCT!D62</f>
        <v/>
      </c>
      <c r="F4561" s="44">
        <f>OCT!E62</f>
        <v/>
      </c>
      <c r="G4561" s="44">
        <f>OCT!F62</f>
        <v/>
      </c>
      <c r="H4561" s="44">
        <f>OCT!G62</f>
        <v/>
      </c>
      <c r="I4561" s="45">
        <f>OCT!H62</f>
        <v/>
      </c>
      <c r="J4561" s="45">
        <f>OCT!I62</f>
        <v/>
      </c>
      <c r="K4561" s="44">
        <f>OCT!J62</f>
        <v/>
      </c>
      <c r="L4561" s="44">
        <f>OCT!K62</f>
        <v/>
      </c>
      <c r="M4561" s="46">
        <f>OCT!L62</f>
        <v/>
      </c>
      <c r="N4561" s="44">
        <f>OCT!M62</f>
        <v/>
      </c>
      <c r="O4561" s="44">
        <f>OCT!N62</f>
        <v/>
      </c>
      <c r="P4561" s="44">
        <f>OCT!O62</f>
        <v/>
      </c>
      <c r="Q4561" s="44">
        <f>OCT!P62</f>
        <v/>
      </c>
      <c r="R4561" s="44">
        <f>OCT!Q62</f>
        <v/>
      </c>
      <c r="S4561" s="46">
        <f>S4560+IF(X4561=0,0,M4561)</f>
        <v/>
      </c>
      <c r="T4561" s="47">
        <f>MAX(T4560,S4561)</f>
        <v/>
      </c>
      <c r="U4561" s="48">
        <f>S4561-T4561</f>
        <v/>
      </c>
      <c r="V4561" s="47">
        <f>IFERROR(SUMIFS(DATABASE!$M$5:$M$6004,DATABASE!$B$5:$B$6004,B4561,DATABASE!$X$5:$X$6004,1),0)</f>
        <v/>
      </c>
      <c r="W4561" s="31">
        <f>IFERROR(COUNTIFS(DATABASE!$B$5:$B$6004,B4561,DATABASE!$X$5:$X$6004,1),0)</f>
        <v/>
      </c>
      <c r="X4561" s="49">
        <f>--AND(ISNUMBER(B4561),C4561&lt;&gt;"",L4561&lt;&gt;"",M4561&lt;&gt;"")</f>
        <v/>
      </c>
    </row>
    <row r="4562" ht="15" customHeight="1" s="111">
      <c r="A4562" s="50" t="inlineStr">
        <is>
          <t>OCT</t>
        </is>
      </c>
      <c r="B4562" s="51">
        <f>OCT!A63</f>
        <v/>
      </c>
      <c r="C4562" s="52">
        <f>OCT!B63</f>
        <v/>
      </c>
      <c r="D4562" s="52">
        <f>OCT!C63</f>
        <v/>
      </c>
      <c r="E4562" s="52">
        <f>OCT!D63</f>
        <v/>
      </c>
      <c r="F4562" s="52">
        <f>OCT!E63</f>
        <v/>
      </c>
      <c r="G4562" s="52">
        <f>OCT!F63</f>
        <v/>
      </c>
      <c r="H4562" s="52">
        <f>OCT!G63</f>
        <v/>
      </c>
      <c r="I4562" s="53">
        <f>OCT!H63</f>
        <v/>
      </c>
      <c r="J4562" s="53">
        <f>OCT!I63</f>
        <v/>
      </c>
      <c r="K4562" s="52">
        <f>OCT!J63</f>
        <v/>
      </c>
      <c r="L4562" s="52">
        <f>OCT!K63</f>
        <v/>
      </c>
      <c r="M4562" s="54">
        <f>OCT!L63</f>
        <v/>
      </c>
      <c r="N4562" s="52">
        <f>OCT!M63</f>
        <v/>
      </c>
      <c r="O4562" s="52">
        <f>OCT!N63</f>
        <v/>
      </c>
      <c r="P4562" s="52">
        <f>OCT!O63</f>
        <v/>
      </c>
      <c r="Q4562" s="52">
        <f>OCT!P63</f>
        <v/>
      </c>
      <c r="R4562" s="52">
        <f>OCT!Q63</f>
        <v/>
      </c>
      <c r="S4562" s="54">
        <f>S4561+IF(X4562=0,0,M4562)</f>
        <v/>
      </c>
      <c r="T4562" s="55">
        <f>MAX(T4561,S4562)</f>
        <v/>
      </c>
      <c r="U4562" s="56">
        <f>S4562-T4562</f>
        <v/>
      </c>
      <c r="V4562" s="55">
        <f>IFERROR(SUMIFS(DATABASE!$M$5:$M$6004,DATABASE!$B$5:$B$6004,B4562,DATABASE!$X$5:$X$6004,1),0)</f>
        <v/>
      </c>
      <c r="W4562" s="57">
        <f>IFERROR(COUNTIFS(DATABASE!$B$5:$B$6004,B4562,DATABASE!$X$5:$X$6004,1),0)</f>
        <v/>
      </c>
      <c r="X4562" s="58">
        <f>--AND(ISNUMBER(B4562),C4562&lt;&gt;"",L4562&lt;&gt;"",M4562&lt;&gt;"")</f>
        <v/>
      </c>
    </row>
    <row r="4563" ht="15" customHeight="1" s="111">
      <c r="A4563" s="42" t="inlineStr">
        <is>
          <t>OCT</t>
        </is>
      </c>
      <c r="B4563" s="43">
        <f>OCT!A64</f>
        <v/>
      </c>
      <c r="C4563" s="44">
        <f>OCT!B64</f>
        <v/>
      </c>
      <c r="D4563" s="44">
        <f>OCT!C64</f>
        <v/>
      </c>
      <c r="E4563" s="44">
        <f>OCT!D64</f>
        <v/>
      </c>
      <c r="F4563" s="44">
        <f>OCT!E64</f>
        <v/>
      </c>
      <c r="G4563" s="44">
        <f>OCT!F64</f>
        <v/>
      </c>
      <c r="H4563" s="44">
        <f>OCT!G64</f>
        <v/>
      </c>
      <c r="I4563" s="45">
        <f>OCT!H64</f>
        <v/>
      </c>
      <c r="J4563" s="45">
        <f>OCT!I64</f>
        <v/>
      </c>
      <c r="K4563" s="44">
        <f>OCT!J64</f>
        <v/>
      </c>
      <c r="L4563" s="44">
        <f>OCT!K64</f>
        <v/>
      </c>
      <c r="M4563" s="46">
        <f>OCT!L64</f>
        <v/>
      </c>
      <c r="N4563" s="44">
        <f>OCT!M64</f>
        <v/>
      </c>
      <c r="O4563" s="44">
        <f>OCT!N64</f>
        <v/>
      </c>
      <c r="P4563" s="44">
        <f>OCT!O64</f>
        <v/>
      </c>
      <c r="Q4563" s="44">
        <f>OCT!P64</f>
        <v/>
      </c>
      <c r="R4563" s="44">
        <f>OCT!Q64</f>
        <v/>
      </c>
      <c r="S4563" s="46">
        <f>S4562+IF(X4563=0,0,M4563)</f>
        <v/>
      </c>
      <c r="T4563" s="47">
        <f>MAX(T4562,S4563)</f>
        <v/>
      </c>
      <c r="U4563" s="48">
        <f>S4563-T4563</f>
        <v/>
      </c>
      <c r="V4563" s="47">
        <f>IFERROR(SUMIFS(DATABASE!$M$5:$M$6004,DATABASE!$B$5:$B$6004,B4563,DATABASE!$X$5:$X$6004,1),0)</f>
        <v/>
      </c>
      <c r="W4563" s="31">
        <f>IFERROR(COUNTIFS(DATABASE!$B$5:$B$6004,B4563,DATABASE!$X$5:$X$6004,1),0)</f>
        <v/>
      </c>
      <c r="X4563" s="49">
        <f>--AND(ISNUMBER(B4563),C4563&lt;&gt;"",L4563&lt;&gt;"",M4563&lt;&gt;"")</f>
        <v/>
      </c>
    </row>
    <row r="4564" ht="15" customHeight="1" s="111">
      <c r="A4564" s="50" t="inlineStr">
        <is>
          <t>OCT</t>
        </is>
      </c>
      <c r="B4564" s="51">
        <f>OCT!A65</f>
        <v/>
      </c>
      <c r="C4564" s="52">
        <f>OCT!B65</f>
        <v/>
      </c>
      <c r="D4564" s="52">
        <f>OCT!C65</f>
        <v/>
      </c>
      <c r="E4564" s="52">
        <f>OCT!D65</f>
        <v/>
      </c>
      <c r="F4564" s="52">
        <f>OCT!E65</f>
        <v/>
      </c>
      <c r="G4564" s="52">
        <f>OCT!F65</f>
        <v/>
      </c>
      <c r="H4564" s="52">
        <f>OCT!G65</f>
        <v/>
      </c>
      <c r="I4564" s="53">
        <f>OCT!H65</f>
        <v/>
      </c>
      <c r="J4564" s="53">
        <f>OCT!I65</f>
        <v/>
      </c>
      <c r="K4564" s="52">
        <f>OCT!J65</f>
        <v/>
      </c>
      <c r="L4564" s="52">
        <f>OCT!K65</f>
        <v/>
      </c>
      <c r="M4564" s="54">
        <f>OCT!L65</f>
        <v/>
      </c>
      <c r="N4564" s="52">
        <f>OCT!M65</f>
        <v/>
      </c>
      <c r="O4564" s="52">
        <f>OCT!N65</f>
        <v/>
      </c>
      <c r="P4564" s="52">
        <f>OCT!O65</f>
        <v/>
      </c>
      <c r="Q4564" s="52">
        <f>OCT!P65</f>
        <v/>
      </c>
      <c r="R4564" s="52">
        <f>OCT!Q65</f>
        <v/>
      </c>
      <c r="S4564" s="54">
        <f>S4563+IF(X4564=0,0,M4564)</f>
        <v/>
      </c>
      <c r="T4564" s="55">
        <f>MAX(T4563,S4564)</f>
        <v/>
      </c>
      <c r="U4564" s="56">
        <f>S4564-T4564</f>
        <v/>
      </c>
      <c r="V4564" s="55">
        <f>IFERROR(SUMIFS(DATABASE!$M$5:$M$6004,DATABASE!$B$5:$B$6004,B4564,DATABASE!$X$5:$X$6004,1),0)</f>
        <v/>
      </c>
      <c r="W4564" s="57">
        <f>IFERROR(COUNTIFS(DATABASE!$B$5:$B$6004,B4564,DATABASE!$X$5:$X$6004,1),0)</f>
        <v/>
      </c>
      <c r="X4564" s="58">
        <f>--AND(ISNUMBER(B4564),C4564&lt;&gt;"",L4564&lt;&gt;"",M4564&lt;&gt;"")</f>
        <v/>
      </c>
    </row>
    <row r="4565" ht="15" customHeight="1" s="111">
      <c r="A4565" s="42" t="inlineStr">
        <is>
          <t>OCT</t>
        </is>
      </c>
      <c r="B4565" s="43">
        <f>OCT!A66</f>
        <v/>
      </c>
      <c r="C4565" s="44">
        <f>OCT!B66</f>
        <v/>
      </c>
      <c r="D4565" s="44">
        <f>OCT!C66</f>
        <v/>
      </c>
      <c r="E4565" s="44">
        <f>OCT!D66</f>
        <v/>
      </c>
      <c r="F4565" s="44">
        <f>OCT!E66</f>
        <v/>
      </c>
      <c r="G4565" s="44">
        <f>OCT!F66</f>
        <v/>
      </c>
      <c r="H4565" s="44">
        <f>OCT!G66</f>
        <v/>
      </c>
      <c r="I4565" s="45">
        <f>OCT!H66</f>
        <v/>
      </c>
      <c r="J4565" s="45">
        <f>OCT!I66</f>
        <v/>
      </c>
      <c r="K4565" s="44">
        <f>OCT!J66</f>
        <v/>
      </c>
      <c r="L4565" s="44">
        <f>OCT!K66</f>
        <v/>
      </c>
      <c r="M4565" s="46">
        <f>OCT!L66</f>
        <v/>
      </c>
      <c r="N4565" s="44">
        <f>OCT!M66</f>
        <v/>
      </c>
      <c r="O4565" s="44">
        <f>OCT!N66</f>
        <v/>
      </c>
      <c r="P4565" s="44">
        <f>OCT!O66</f>
        <v/>
      </c>
      <c r="Q4565" s="44">
        <f>OCT!P66</f>
        <v/>
      </c>
      <c r="R4565" s="44">
        <f>OCT!Q66</f>
        <v/>
      </c>
      <c r="S4565" s="46">
        <f>S4564+IF(X4565=0,0,M4565)</f>
        <v/>
      </c>
      <c r="T4565" s="47">
        <f>MAX(T4564,S4565)</f>
        <v/>
      </c>
      <c r="U4565" s="48">
        <f>S4565-T4565</f>
        <v/>
      </c>
      <c r="V4565" s="47">
        <f>IFERROR(SUMIFS(DATABASE!$M$5:$M$6004,DATABASE!$B$5:$B$6004,B4565,DATABASE!$X$5:$X$6004,1),0)</f>
        <v/>
      </c>
      <c r="W4565" s="31">
        <f>IFERROR(COUNTIFS(DATABASE!$B$5:$B$6004,B4565,DATABASE!$X$5:$X$6004,1),0)</f>
        <v/>
      </c>
      <c r="X4565" s="49">
        <f>--AND(ISNUMBER(B4565),C4565&lt;&gt;"",L4565&lt;&gt;"",M4565&lt;&gt;"")</f>
        <v/>
      </c>
    </row>
    <row r="4566" ht="15" customHeight="1" s="111">
      <c r="A4566" s="50" t="inlineStr">
        <is>
          <t>OCT</t>
        </is>
      </c>
      <c r="B4566" s="51">
        <f>OCT!A67</f>
        <v/>
      </c>
      <c r="C4566" s="52">
        <f>OCT!B67</f>
        <v/>
      </c>
      <c r="D4566" s="52">
        <f>OCT!C67</f>
        <v/>
      </c>
      <c r="E4566" s="52">
        <f>OCT!D67</f>
        <v/>
      </c>
      <c r="F4566" s="52">
        <f>OCT!E67</f>
        <v/>
      </c>
      <c r="G4566" s="52">
        <f>OCT!F67</f>
        <v/>
      </c>
      <c r="H4566" s="52">
        <f>OCT!G67</f>
        <v/>
      </c>
      <c r="I4566" s="53">
        <f>OCT!H67</f>
        <v/>
      </c>
      <c r="J4566" s="53">
        <f>OCT!I67</f>
        <v/>
      </c>
      <c r="K4566" s="52">
        <f>OCT!J67</f>
        <v/>
      </c>
      <c r="L4566" s="52">
        <f>OCT!K67</f>
        <v/>
      </c>
      <c r="M4566" s="54">
        <f>OCT!L67</f>
        <v/>
      </c>
      <c r="N4566" s="52">
        <f>OCT!M67</f>
        <v/>
      </c>
      <c r="O4566" s="52">
        <f>OCT!N67</f>
        <v/>
      </c>
      <c r="P4566" s="52">
        <f>OCT!O67</f>
        <v/>
      </c>
      <c r="Q4566" s="52">
        <f>OCT!P67</f>
        <v/>
      </c>
      <c r="R4566" s="52">
        <f>OCT!Q67</f>
        <v/>
      </c>
      <c r="S4566" s="54">
        <f>S4565+IF(X4566=0,0,M4566)</f>
        <v/>
      </c>
      <c r="T4566" s="55">
        <f>MAX(T4565,S4566)</f>
        <v/>
      </c>
      <c r="U4566" s="56">
        <f>S4566-T4566</f>
        <v/>
      </c>
      <c r="V4566" s="55">
        <f>IFERROR(SUMIFS(DATABASE!$M$5:$M$6004,DATABASE!$B$5:$B$6004,B4566,DATABASE!$X$5:$X$6004,1),0)</f>
        <v/>
      </c>
      <c r="W4566" s="57">
        <f>IFERROR(COUNTIFS(DATABASE!$B$5:$B$6004,B4566,DATABASE!$X$5:$X$6004,1),0)</f>
        <v/>
      </c>
      <c r="X4566" s="58">
        <f>--AND(ISNUMBER(B4566),C4566&lt;&gt;"",L4566&lt;&gt;"",M4566&lt;&gt;"")</f>
        <v/>
      </c>
    </row>
    <row r="4567" ht="15" customHeight="1" s="111">
      <c r="A4567" s="42" t="inlineStr">
        <is>
          <t>OCT</t>
        </is>
      </c>
      <c r="B4567" s="43">
        <f>OCT!A68</f>
        <v/>
      </c>
      <c r="C4567" s="44">
        <f>OCT!B68</f>
        <v/>
      </c>
      <c r="D4567" s="44">
        <f>OCT!C68</f>
        <v/>
      </c>
      <c r="E4567" s="44">
        <f>OCT!D68</f>
        <v/>
      </c>
      <c r="F4567" s="44">
        <f>OCT!E68</f>
        <v/>
      </c>
      <c r="G4567" s="44">
        <f>OCT!F68</f>
        <v/>
      </c>
      <c r="H4567" s="44">
        <f>OCT!G68</f>
        <v/>
      </c>
      <c r="I4567" s="45">
        <f>OCT!H68</f>
        <v/>
      </c>
      <c r="J4567" s="45">
        <f>OCT!I68</f>
        <v/>
      </c>
      <c r="K4567" s="44">
        <f>OCT!J68</f>
        <v/>
      </c>
      <c r="L4567" s="44">
        <f>OCT!K68</f>
        <v/>
      </c>
      <c r="M4567" s="46">
        <f>OCT!L68</f>
        <v/>
      </c>
      <c r="N4567" s="44">
        <f>OCT!M68</f>
        <v/>
      </c>
      <c r="O4567" s="44">
        <f>OCT!N68</f>
        <v/>
      </c>
      <c r="P4567" s="44">
        <f>OCT!O68</f>
        <v/>
      </c>
      <c r="Q4567" s="44">
        <f>OCT!P68</f>
        <v/>
      </c>
      <c r="R4567" s="44">
        <f>OCT!Q68</f>
        <v/>
      </c>
      <c r="S4567" s="46">
        <f>S4566+IF(X4567=0,0,M4567)</f>
        <v/>
      </c>
      <c r="T4567" s="47">
        <f>MAX(T4566,S4567)</f>
        <v/>
      </c>
      <c r="U4567" s="48">
        <f>S4567-T4567</f>
        <v/>
      </c>
      <c r="V4567" s="47">
        <f>IFERROR(SUMIFS(DATABASE!$M$5:$M$6004,DATABASE!$B$5:$B$6004,B4567,DATABASE!$X$5:$X$6004,1),0)</f>
        <v/>
      </c>
      <c r="W4567" s="31">
        <f>IFERROR(COUNTIFS(DATABASE!$B$5:$B$6004,B4567,DATABASE!$X$5:$X$6004,1),0)</f>
        <v/>
      </c>
      <c r="X4567" s="49">
        <f>--AND(ISNUMBER(B4567),C4567&lt;&gt;"",L4567&lt;&gt;"",M4567&lt;&gt;"")</f>
        <v/>
      </c>
    </row>
    <row r="4568" ht="15" customHeight="1" s="111">
      <c r="A4568" s="50" t="inlineStr">
        <is>
          <t>OCT</t>
        </is>
      </c>
      <c r="B4568" s="51">
        <f>OCT!A69</f>
        <v/>
      </c>
      <c r="C4568" s="52">
        <f>OCT!B69</f>
        <v/>
      </c>
      <c r="D4568" s="52">
        <f>OCT!C69</f>
        <v/>
      </c>
      <c r="E4568" s="52">
        <f>OCT!D69</f>
        <v/>
      </c>
      <c r="F4568" s="52">
        <f>OCT!E69</f>
        <v/>
      </c>
      <c r="G4568" s="52">
        <f>OCT!F69</f>
        <v/>
      </c>
      <c r="H4568" s="52">
        <f>OCT!G69</f>
        <v/>
      </c>
      <c r="I4568" s="53">
        <f>OCT!H69</f>
        <v/>
      </c>
      <c r="J4568" s="53">
        <f>OCT!I69</f>
        <v/>
      </c>
      <c r="K4568" s="52">
        <f>OCT!J69</f>
        <v/>
      </c>
      <c r="L4568" s="52">
        <f>OCT!K69</f>
        <v/>
      </c>
      <c r="M4568" s="54">
        <f>OCT!L69</f>
        <v/>
      </c>
      <c r="N4568" s="52">
        <f>OCT!M69</f>
        <v/>
      </c>
      <c r="O4568" s="52">
        <f>OCT!N69</f>
        <v/>
      </c>
      <c r="P4568" s="52">
        <f>OCT!O69</f>
        <v/>
      </c>
      <c r="Q4568" s="52">
        <f>OCT!P69</f>
        <v/>
      </c>
      <c r="R4568" s="52">
        <f>OCT!Q69</f>
        <v/>
      </c>
      <c r="S4568" s="54">
        <f>S4567+IF(X4568=0,0,M4568)</f>
        <v/>
      </c>
      <c r="T4568" s="55">
        <f>MAX(T4567,S4568)</f>
        <v/>
      </c>
      <c r="U4568" s="56">
        <f>S4568-T4568</f>
        <v/>
      </c>
      <c r="V4568" s="55">
        <f>IFERROR(SUMIFS(DATABASE!$M$5:$M$6004,DATABASE!$B$5:$B$6004,B4568,DATABASE!$X$5:$X$6004,1),0)</f>
        <v/>
      </c>
      <c r="W4568" s="57">
        <f>IFERROR(COUNTIFS(DATABASE!$B$5:$B$6004,B4568,DATABASE!$X$5:$X$6004,1),0)</f>
        <v/>
      </c>
      <c r="X4568" s="58">
        <f>--AND(ISNUMBER(B4568),C4568&lt;&gt;"",L4568&lt;&gt;"",M4568&lt;&gt;"")</f>
        <v/>
      </c>
    </row>
    <row r="4569" ht="15" customHeight="1" s="111">
      <c r="A4569" s="42" t="inlineStr">
        <is>
          <t>OCT</t>
        </is>
      </c>
      <c r="B4569" s="43">
        <f>OCT!A70</f>
        <v/>
      </c>
      <c r="C4569" s="44">
        <f>OCT!B70</f>
        <v/>
      </c>
      <c r="D4569" s="44">
        <f>OCT!C70</f>
        <v/>
      </c>
      <c r="E4569" s="44">
        <f>OCT!D70</f>
        <v/>
      </c>
      <c r="F4569" s="44">
        <f>OCT!E70</f>
        <v/>
      </c>
      <c r="G4569" s="44">
        <f>OCT!F70</f>
        <v/>
      </c>
      <c r="H4569" s="44">
        <f>OCT!G70</f>
        <v/>
      </c>
      <c r="I4569" s="45">
        <f>OCT!H70</f>
        <v/>
      </c>
      <c r="J4569" s="45">
        <f>OCT!I70</f>
        <v/>
      </c>
      <c r="K4569" s="44">
        <f>OCT!J70</f>
        <v/>
      </c>
      <c r="L4569" s="44">
        <f>OCT!K70</f>
        <v/>
      </c>
      <c r="M4569" s="46">
        <f>OCT!L70</f>
        <v/>
      </c>
      <c r="N4569" s="44">
        <f>OCT!M70</f>
        <v/>
      </c>
      <c r="O4569" s="44">
        <f>OCT!N70</f>
        <v/>
      </c>
      <c r="P4569" s="44">
        <f>OCT!O70</f>
        <v/>
      </c>
      <c r="Q4569" s="44">
        <f>OCT!P70</f>
        <v/>
      </c>
      <c r="R4569" s="44">
        <f>OCT!Q70</f>
        <v/>
      </c>
      <c r="S4569" s="46">
        <f>S4568+IF(X4569=0,0,M4569)</f>
        <v/>
      </c>
      <c r="T4569" s="47">
        <f>MAX(T4568,S4569)</f>
        <v/>
      </c>
      <c r="U4569" s="48">
        <f>S4569-T4569</f>
        <v/>
      </c>
      <c r="V4569" s="47">
        <f>IFERROR(SUMIFS(DATABASE!$M$5:$M$6004,DATABASE!$B$5:$B$6004,B4569,DATABASE!$X$5:$X$6004,1),0)</f>
        <v/>
      </c>
      <c r="W4569" s="31">
        <f>IFERROR(COUNTIFS(DATABASE!$B$5:$B$6004,B4569,DATABASE!$X$5:$X$6004,1),0)</f>
        <v/>
      </c>
      <c r="X4569" s="49">
        <f>--AND(ISNUMBER(B4569),C4569&lt;&gt;"",L4569&lt;&gt;"",M4569&lt;&gt;"")</f>
        <v/>
      </c>
    </row>
    <row r="4570" ht="15" customHeight="1" s="111">
      <c r="A4570" s="50" t="inlineStr">
        <is>
          <t>OCT</t>
        </is>
      </c>
      <c r="B4570" s="51">
        <f>OCT!A71</f>
        <v/>
      </c>
      <c r="C4570" s="52">
        <f>OCT!B71</f>
        <v/>
      </c>
      <c r="D4570" s="52">
        <f>OCT!C71</f>
        <v/>
      </c>
      <c r="E4570" s="52">
        <f>OCT!D71</f>
        <v/>
      </c>
      <c r="F4570" s="52">
        <f>OCT!E71</f>
        <v/>
      </c>
      <c r="G4570" s="52">
        <f>OCT!F71</f>
        <v/>
      </c>
      <c r="H4570" s="52">
        <f>OCT!G71</f>
        <v/>
      </c>
      <c r="I4570" s="53">
        <f>OCT!H71</f>
        <v/>
      </c>
      <c r="J4570" s="53">
        <f>OCT!I71</f>
        <v/>
      </c>
      <c r="K4570" s="52">
        <f>OCT!J71</f>
        <v/>
      </c>
      <c r="L4570" s="52">
        <f>OCT!K71</f>
        <v/>
      </c>
      <c r="M4570" s="54">
        <f>OCT!L71</f>
        <v/>
      </c>
      <c r="N4570" s="52">
        <f>OCT!M71</f>
        <v/>
      </c>
      <c r="O4570" s="52">
        <f>OCT!N71</f>
        <v/>
      </c>
      <c r="P4570" s="52">
        <f>OCT!O71</f>
        <v/>
      </c>
      <c r="Q4570" s="52">
        <f>OCT!P71</f>
        <v/>
      </c>
      <c r="R4570" s="52">
        <f>OCT!Q71</f>
        <v/>
      </c>
      <c r="S4570" s="54">
        <f>S4569+IF(X4570=0,0,M4570)</f>
        <v/>
      </c>
      <c r="T4570" s="55">
        <f>MAX(T4569,S4570)</f>
        <v/>
      </c>
      <c r="U4570" s="56">
        <f>S4570-T4570</f>
        <v/>
      </c>
      <c r="V4570" s="55">
        <f>IFERROR(SUMIFS(DATABASE!$M$5:$M$6004,DATABASE!$B$5:$B$6004,B4570,DATABASE!$X$5:$X$6004,1),0)</f>
        <v/>
      </c>
      <c r="W4570" s="57">
        <f>IFERROR(COUNTIFS(DATABASE!$B$5:$B$6004,B4570,DATABASE!$X$5:$X$6004,1),0)</f>
        <v/>
      </c>
      <c r="X4570" s="58">
        <f>--AND(ISNUMBER(B4570),C4570&lt;&gt;"",L4570&lt;&gt;"",M4570&lt;&gt;"")</f>
        <v/>
      </c>
    </row>
    <row r="4571" ht="15" customHeight="1" s="111">
      <c r="A4571" s="42" t="inlineStr">
        <is>
          <t>OCT</t>
        </is>
      </c>
      <c r="B4571" s="43">
        <f>OCT!A72</f>
        <v/>
      </c>
      <c r="C4571" s="44">
        <f>OCT!B72</f>
        <v/>
      </c>
      <c r="D4571" s="44">
        <f>OCT!C72</f>
        <v/>
      </c>
      <c r="E4571" s="44">
        <f>OCT!D72</f>
        <v/>
      </c>
      <c r="F4571" s="44">
        <f>OCT!E72</f>
        <v/>
      </c>
      <c r="G4571" s="44">
        <f>OCT!F72</f>
        <v/>
      </c>
      <c r="H4571" s="44">
        <f>OCT!G72</f>
        <v/>
      </c>
      <c r="I4571" s="45">
        <f>OCT!H72</f>
        <v/>
      </c>
      <c r="J4571" s="45">
        <f>OCT!I72</f>
        <v/>
      </c>
      <c r="K4571" s="44">
        <f>OCT!J72</f>
        <v/>
      </c>
      <c r="L4571" s="44">
        <f>OCT!K72</f>
        <v/>
      </c>
      <c r="M4571" s="46">
        <f>OCT!L72</f>
        <v/>
      </c>
      <c r="N4571" s="44">
        <f>OCT!M72</f>
        <v/>
      </c>
      <c r="O4571" s="44">
        <f>OCT!N72</f>
        <v/>
      </c>
      <c r="P4571" s="44">
        <f>OCT!O72</f>
        <v/>
      </c>
      <c r="Q4571" s="44">
        <f>OCT!P72</f>
        <v/>
      </c>
      <c r="R4571" s="44">
        <f>OCT!Q72</f>
        <v/>
      </c>
      <c r="S4571" s="46">
        <f>S4570+IF(X4571=0,0,M4571)</f>
        <v/>
      </c>
      <c r="T4571" s="47">
        <f>MAX(T4570,S4571)</f>
        <v/>
      </c>
      <c r="U4571" s="48">
        <f>S4571-T4571</f>
        <v/>
      </c>
      <c r="V4571" s="47">
        <f>IFERROR(SUMIFS(DATABASE!$M$5:$M$6004,DATABASE!$B$5:$B$6004,B4571,DATABASE!$X$5:$X$6004,1),0)</f>
        <v/>
      </c>
      <c r="W4571" s="31">
        <f>IFERROR(COUNTIFS(DATABASE!$B$5:$B$6004,B4571,DATABASE!$X$5:$X$6004,1),0)</f>
        <v/>
      </c>
      <c r="X4571" s="49">
        <f>--AND(ISNUMBER(B4571),C4571&lt;&gt;"",L4571&lt;&gt;"",M4571&lt;&gt;"")</f>
        <v/>
      </c>
    </row>
    <row r="4572" ht="15" customHeight="1" s="111">
      <c r="A4572" s="50" t="inlineStr">
        <is>
          <t>OCT</t>
        </is>
      </c>
      <c r="B4572" s="51">
        <f>OCT!A73</f>
        <v/>
      </c>
      <c r="C4572" s="52">
        <f>OCT!B73</f>
        <v/>
      </c>
      <c r="D4572" s="52">
        <f>OCT!C73</f>
        <v/>
      </c>
      <c r="E4572" s="52">
        <f>OCT!D73</f>
        <v/>
      </c>
      <c r="F4572" s="52">
        <f>OCT!E73</f>
        <v/>
      </c>
      <c r="G4572" s="52">
        <f>OCT!F73</f>
        <v/>
      </c>
      <c r="H4572" s="52">
        <f>OCT!G73</f>
        <v/>
      </c>
      <c r="I4572" s="53">
        <f>OCT!H73</f>
        <v/>
      </c>
      <c r="J4572" s="53">
        <f>OCT!I73</f>
        <v/>
      </c>
      <c r="K4572" s="52">
        <f>OCT!J73</f>
        <v/>
      </c>
      <c r="L4572" s="52">
        <f>OCT!K73</f>
        <v/>
      </c>
      <c r="M4572" s="54">
        <f>OCT!L73</f>
        <v/>
      </c>
      <c r="N4572" s="52">
        <f>OCT!M73</f>
        <v/>
      </c>
      <c r="O4572" s="52">
        <f>OCT!N73</f>
        <v/>
      </c>
      <c r="P4572" s="52">
        <f>OCT!O73</f>
        <v/>
      </c>
      <c r="Q4572" s="52">
        <f>OCT!P73</f>
        <v/>
      </c>
      <c r="R4572" s="52">
        <f>OCT!Q73</f>
        <v/>
      </c>
      <c r="S4572" s="54">
        <f>S4571+IF(X4572=0,0,M4572)</f>
        <v/>
      </c>
      <c r="T4572" s="55">
        <f>MAX(T4571,S4572)</f>
        <v/>
      </c>
      <c r="U4572" s="56">
        <f>S4572-T4572</f>
        <v/>
      </c>
      <c r="V4572" s="55">
        <f>IFERROR(SUMIFS(DATABASE!$M$5:$M$6004,DATABASE!$B$5:$B$6004,B4572,DATABASE!$X$5:$X$6004,1),0)</f>
        <v/>
      </c>
      <c r="W4572" s="57">
        <f>IFERROR(COUNTIFS(DATABASE!$B$5:$B$6004,B4572,DATABASE!$X$5:$X$6004,1),0)</f>
        <v/>
      </c>
      <c r="X4572" s="58">
        <f>--AND(ISNUMBER(B4572),C4572&lt;&gt;"",L4572&lt;&gt;"",M4572&lt;&gt;"")</f>
        <v/>
      </c>
    </row>
    <row r="4573" ht="15" customHeight="1" s="111">
      <c r="A4573" s="42" t="inlineStr">
        <is>
          <t>OCT</t>
        </is>
      </c>
      <c r="B4573" s="43">
        <f>OCT!A74</f>
        <v/>
      </c>
      <c r="C4573" s="44">
        <f>OCT!B74</f>
        <v/>
      </c>
      <c r="D4573" s="44">
        <f>OCT!C74</f>
        <v/>
      </c>
      <c r="E4573" s="44">
        <f>OCT!D74</f>
        <v/>
      </c>
      <c r="F4573" s="44">
        <f>OCT!E74</f>
        <v/>
      </c>
      <c r="G4573" s="44">
        <f>OCT!F74</f>
        <v/>
      </c>
      <c r="H4573" s="44">
        <f>OCT!G74</f>
        <v/>
      </c>
      <c r="I4573" s="45">
        <f>OCT!H74</f>
        <v/>
      </c>
      <c r="J4573" s="45">
        <f>OCT!I74</f>
        <v/>
      </c>
      <c r="K4573" s="44">
        <f>OCT!J74</f>
        <v/>
      </c>
      <c r="L4573" s="44">
        <f>OCT!K74</f>
        <v/>
      </c>
      <c r="M4573" s="46">
        <f>OCT!L74</f>
        <v/>
      </c>
      <c r="N4573" s="44">
        <f>OCT!M74</f>
        <v/>
      </c>
      <c r="O4573" s="44">
        <f>OCT!N74</f>
        <v/>
      </c>
      <c r="P4573" s="44">
        <f>OCT!O74</f>
        <v/>
      </c>
      <c r="Q4573" s="44">
        <f>OCT!P74</f>
        <v/>
      </c>
      <c r="R4573" s="44">
        <f>OCT!Q74</f>
        <v/>
      </c>
      <c r="S4573" s="46">
        <f>S4572+IF(X4573=0,0,M4573)</f>
        <v/>
      </c>
      <c r="T4573" s="47">
        <f>MAX(T4572,S4573)</f>
        <v/>
      </c>
      <c r="U4573" s="48">
        <f>S4573-T4573</f>
        <v/>
      </c>
      <c r="V4573" s="47">
        <f>IFERROR(SUMIFS(DATABASE!$M$5:$M$6004,DATABASE!$B$5:$B$6004,B4573,DATABASE!$X$5:$X$6004,1),0)</f>
        <v/>
      </c>
      <c r="W4573" s="31">
        <f>IFERROR(COUNTIFS(DATABASE!$B$5:$B$6004,B4573,DATABASE!$X$5:$X$6004,1),0)</f>
        <v/>
      </c>
      <c r="X4573" s="49">
        <f>--AND(ISNUMBER(B4573),C4573&lt;&gt;"",L4573&lt;&gt;"",M4573&lt;&gt;"")</f>
        <v/>
      </c>
    </row>
    <row r="4574" ht="15" customHeight="1" s="111">
      <c r="A4574" s="50" t="inlineStr">
        <is>
          <t>OCT</t>
        </is>
      </c>
      <c r="B4574" s="51">
        <f>OCT!A75</f>
        <v/>
      </c>
      <c r="C4574" s="52">
        <f>OCT!B75</f>
        <v/>
      </c>
      <c r="D4574" s="52">
        <f>OCT!C75</f>
        <v/>
      </c>
      <c r="E4574" s="52">
        <f>OCT!D75</f>
        <v/>
      </c>
      <c r="F4574" s="52">
        <f>OCT!E75</f>
        <v/>
      </c>
      <c r="G4574" s="52">
        <f>OCT!F75</f>
        <v/>
      </c>
      <c r="H4574" s="52">
        <f>OCT!G75</f>
        <v/>
      </c>
      <c r="I4574" s="53">
        <f>OCT!H75</f>
        <v/>
      </c>
      <c r="J4574" s="53">
        <f>OCT!I75</f>
        <v/>
      </c>
      <c r="K4574" s="52">
        <f>OCT!J75</f>
        <v/>
      </c>
      <c r="L4574" s="52">
        <f>OCT!K75</f>
        <v/>
      </c>
      <c r="M4574" s="54">
        <f>OCT!L75</f>
        <v/>
      </c>
      <c r="N4574" s="52">
        <f>OCT!M75</f>
        <v/>
      </c>
      <c r="O4574" s="52">
        <f>OCT!N75</f>
        <v/>
      </c>
      <c r="P4574" s="52">
        <f>OCT!O75</f>
        <v/>
      </c>
      <c r="Q4574" s="52">
        <f>OCT!P75</f>
        <v/>
      </c>
      <c r="R4574" s="52">
        <f>OCT!Q75</f>
        <v/>
      </c>
      <c r="S4574" s="54">
        <f>S4573+IF(X4574=0,0,M4574)</f>
        <v/>
      </c>
      <c r="T4574" s="55">
        <f>MAX(T4573,S4574)</f>
        <v/>
      </c>
      <c r="U4574" s="56">
        <f>S4574-T4574</f>
        <v/>
      </c>
      <c r="V4574" s="55">
        <f>IFERROR(SUMIFS(DATABASE!$M$5:$M$6004,DATABASE!$B$5:$B$6004,B4574,DATABASE!$X$5:$X$6004,1),0)</f>
        <v/>
      </c>
      <c r="W4574" s="57">
        <f>IFERROR(COUNTIFS(DATABASE!$B$5:$B$6004,B4574,DATABASE!$X$5:$X$6004,1),0)</f>
        <v/>
      </c>
      <c r="X4574" s="58">
        <f>--AND(ISNUMBER(B4574),C4574&lt;&gt;"",L4574&lt;&gt;"",M4574&lt;&gt;"")</f>
        <v/>
      </c>
    </row>
    <row r="4575" ht="15" customHeight="1" s="111">
      <c r="A4575" s="42" t="inlineStr">
        <is>
          <t>OCT</t>
        </is>
      </c>
      <c r="B4575" s="43">
        <f>OCT!A76</f>
        <v/>
      </c>
      <c r="C4575" s="44">
        <f>OCT!B76</f>
        <v/>
      </c>
      <c r="D4575" s="44">
        <f>OCT!C76</f>
        <v/>
      </c>
      <c r="E4575" s="44">
        <f>OCT!D76</f>
        <v/>
      </c>
      <c r="F4575" s="44">
        <f>OCT!E76</f>
        <v/>
      </c>
      <c r="G4575" s="44">
        <f>OCT!F76</f>
        <v/>
      </c>
      <c r="H4575" s="44">
        <f>OCT!G76</f>
        <v/>
      </c>
      <c r="I4575" s="45">
        <f>OCT!H76</f>
        <v/>
      </c>
      <c r="J4575" s="45">
        <f>OCT!I76</f>
        <v/>
      </c>
      <c r="K4575" s="44">
        <f>OCT!J76</f>
        <v/>
      </c>
      <c r="L4575" s="44">
        <f>OCT!K76</f>
        <v/>
      </c>
      <c r="M4575" s="46">
        <f>OCT!L76</f>
        <v/>
      </c>
      <c r="N4575" s="44">
        <f>OCT!M76</f>
        <v/>
      </c>
      <c r="O4575" s="44">
        <f>OCT!N76</f>
        <v/>
      </c>
      <c r="P4575" s="44">
        <f>OCT!O76</f>
        <v/>
      </c>
      <c r="Q4575" s="44">
        <f>OCT!P76</f>
        <v/>
      </c>
      <c r="R4575" s="44">
        <f>OCT!Q76</f>
        <v/>
      </c>
      <c r="S4575" s="46">
        <f>S4574+IF(X4575=0,0,M4575)</f>
        <v/>
      </c>
      <c r="T4575" s="47">
        <f>MAX(T4574,S4575)</f>
        <v/>
      </c>
      <c r="U4575" s="48">
        <f>S4575-T4575</f>
        <v/>
      </c>
      <c r="V4575" s="47">
        <f>IFERROR(SUMIFS(DATABASE!$M$5:$M$6004,DATABASE!$B$5:$B$6004,B4575,DATABASE!$X$5:$X$6004,1),0)</f>
        <v/>
      </c>
      <c r="W4575" s="31">
        <f>IFERROR(COUNTIFS(DATABASE!$B$5:$B$6004,B4575,DATABASE!$X$5:$X$6004,1),0)</f>
        <v/>
      </c>
      <c r="X4575" s="49">
        <f>--AND(ISNUMBER(B4575),C4575&lt;&gt;"",L4575&lt;&gt;"",M4575&lt;&gt;"")</f>
        <v/>
      </c>
    </row>
    <row r="4576" ht="15" customHeight="1" s="111">
      <c r="A4576" s="50" t="inlineStr">
        <is>
          <t>OCT</t>
        </is>
      </c>
      <c r="B4576" s="51">
        <f>OCT!A77</f>
        <v/>
      </c>
      <c r="C4576" s="52">
        <f>OCT!B77</f>
        <v/>
      </c>
      <c r="D4576" s="52">
        <f>OCT!C77</f>
        <v/>
      </c>
      <c r="E4576" s="52">
        <f>OCT!D77</f>
        <v/>
      </c>
      <c r="F4576" s="52">
        <f>OCT!E77</f>
        <v/>
      </c>
      <c r="G4576" s="52">
        <f>OCT!F77</f>
        <v/>
      </c>
      <c r="H4576" s="52">
        <f>OCT!G77</f>
        <v/>
      </c>
      <c r="I4576" s="53">
        <f>OCT!H77</f>
        <v/>
      </c>
      <c r="J4576" s="53">
        <f>OCT!I77</f>
        <v/>
      </c>
      <c r="K4576" s="52">
        <f>OCT!J77</f>
        <v/>
      </c>
      <c r="L4576" s="52">
        <f>OCT!K77</f>
        <v/>
      </c>
      <c r="M4576" s="54">
        <f>OCT!L77</f>
        <v/>
      </c>
      <c r="N4576" s="52">
        <f>OCT!M77</f>
        <v/>
      </c>
      <c r="O4576" s="52">
        <f>OCT!N77</f>
        <v/>
      </c>
      <c r="P4576" s="52">
        <f>OCT!O77</f>
        <v/>
      </c>
      <c r="Q4576" s="52">
        <f>OCT!P77</f>
        <v/>
      </c>
      <c r="R4576" s="52">
        <f>OCT!Q77</f>
        <v/>
      </c>
      <c r="S4576" s="54">
        <f>S4575+IF(X4576=0,0,M4576)</f>
        <v/>
      </c>
      <c r="T4576" s="55">
        <f>MAX(T4575,S4576)</f>
        <v/>
      </c>
      <c r="U4576" s="56">
        <f>S4576-T4576</f>
        <v/>
      </c>
      <c r="V4576" s="55">
        <f>IFERROR(SUMIFS(DATABASE!$M$5:$M$6004,DATABASE!$B$5:$B$6004,B4576,DATABASE!$X$5:$X$6004,1),0)</f>
        <v/>
      </c>
      <c r="W4576" s="57">
        <f>IFERROR(COUNTIFS(DATABASE!$B$5:$B$6004,B4576,DATABASE!$X$5:$X$6004,1),0)</f>
        <v/>
      </c>
      <c r="X4576" s="58">
        <f>--AND(ISNUMBER(B4576),C4576&lt;&gt;"",L4576&lt;&gt;"",M4576&lt;&gt;"")</f>
        <v/>
      </c>
    </row>
    <row r="4577" ht="15" customHeight="1" s="111">
      <c r="A4577" s="42" t="inlineStr">
        <is>
          <t>OCT</t>
        </is>
      </c>
      <c r="B4577" s="43">
        <f>OCT!A78</f>
        <v/>
      </c>
      <c r="C4577" s="44">
        <f>OCT!B78</f>
        <v/>
      </c>
      <c r="D4577" s="44">
        <f>OCT!C78</f>
        <v/>
      </c>
      <c r="E4577" s="44">
        <f>OCT!D78</f>
        <v/>
      </c>
      <c r="F4577" s="44">
        <f>OCT!E78</f>
        <v/>
      </c>
      <c r="G4577" s="44">
        <f>OCT!F78</f>
        <v/>
      </c>
      <c r="H4577" s="44">
        <f>OCT!G78</f>
        <v/>
      </c>
      <c r="I4577" s="45">
        <f>OCT!H78</f>
        <v/>
      </c>
      <c r="J4577" s="45">
        <f>OCT!I78</f>
        <v/>
      </c>
      <c r="K4577" s="44">
        <f>OCT!J78</f>
        <v/>
      </c>
      <c r="L4577" s="44">
        <f>OCT!K78</f>
        <v/>
      </c>
      <c r="M4577" s="46">
        <f>OCT!L78</f>
        <v/>
      </c>
      <c r="N4577" s="44">
        <f>OCT!M78</f>
        <v/>
      </c>
      <c r="O4577" s="44">
        <f>OCT!N78</f>
        <v/>
      </c>
      <c r="P4577" s="44">
        <f>OCT!O78</f>
        <v/>
      </c>
      <c r="Q4577" s="44">
        <f>OCT!P78</f>
        <v/>
      </c>
      <c r="R4577" s="44">
        <f>OCT!Q78</f>
        <v/>
      </c>
      <c r="S4577" s="46">
        <f>S4576+IF(X4577=0,0,M4577)</f>
        <v/>
      </c>
      <c r="T4577" s="47">
        <f>MAX(T4576,S4577)</f>
        <v/>
      </c>
      <c r="U4577" s="48">
        <f>S4577-T4577</f>
        <v/>
      </c>
      <c r="V4577" s="47">
        <f>IFERROR(SUMIFS(DATABASE!$M$5:$M$6004,DATABASE!$B$5:$B$6004,B4577,DATABASE!$X$5:$X$6004,1),0)</f>
        <v/>
      </c>
      <c r="W4577" s="31">
        <f>IFERROR(COUNTIFS(DATABASE!$B$5:$B$6004,B4577,DATABASE!$X$5:$X$6004,1),0)</f>
        <v/>
      </c>
      <c r="X4577" s="49">
        <f>--AND(ISNUMBER(B4577),C4577&lt;&gt;"",L4577&lt;&gt;"",M4577&lt;&gt;"")</f>
        <v/>
      </c>
    </row>
    <row r="4578" ht="15" customHeight="1" s="111">
      <c r="A4578" s="50" t="inlineStr">
        <is>
          <t>OCT</t>
        </is>
      </c>
      <c r="B4578" s="51">
        <f>OCT!A79</f>
        <v/>
      </c>
      <c r="C4578" s="52">
        <f>OCT!B79</f>
        <v/>
      </c>
      <c r="D4578" s="52">
        <f>OCT!C79</f>
        <v/>
      </c>
      <c r="E4578" s="52">
        <f>OCT!D79</f>
        <v/>
      </c>
      <c r="F4578" s="52">
        <f>OCT!E79</f>
        <v/>
      </c>
      <c r="G4578" s="52">
        <f>OCT!F79</f>
        <v/>
      </c>
      <c r="H4578" s="52">
        <f>OCT!G79</f>
        <v/>
      </c>
      <c r="I4578" s="53">
        <f>OCT!H79</f>
        <v/>
      </c>
      <c r="J4578" s="53">
        <f>OCT!I79</f>
        <v/>
      </c>
      <c r="K4578" s="52">
        <f>OCT!J79</f>
        <v/>
      </c>
      <c r="L4578" s="52">
        <f>OCT!K79</f>
        <v/>
      </c>
      <c r="M4578" s="54">
        <f>OCT!L79</f>
        <v/>
      </c>
      <c r="N4578" s="52">
        <f>OCT!M79</f>
        <v/>
      </c>
      <c r="O4578" s="52">
        <f>OCT!N79</f>
        <v/>
      </c>
      <c r="P4578" s="52">
        <f>OCT!O79</f>
        <v/>
      </c>
      <c r="Q4578" s="52">
        <f>OCT!P79</f>
        <v/>
      </c>
      <c r="R4578" s="52">
        <f>OCT!Q79</f>
        <v/>
      </c>
      <c r="S4578" s="54">
        <f>S4577+IF(X4578=0,0,M4578)</f>
        <v/>
      </c>
      <c r="T4578" s="55">
        <f>MAX(T4577,S4578)</f>
        <v/>
      </c>
      <c r="U4578" s="56">
        <f>S4578-T4578</f>
        <v/>
      </c>
      <c r="V4578" s="55">
        <f>IFERROR(SUMIFS(DATABASE!$M$5:$M$6004,DATABASE!$B$5:$B$6004,B4578,DATABASE!$X$5:$X$6004,1),0)</f>
        <v/>
      </c>
      <c r="W4578" s="57">
        <f>IFERROR(COUNTIFS(DATABASE!$B$5:$B$6004,B4578,DATABASE!$X$5:$X$6004,1),0)</f>
        <v/>
      </c>
      <c r="X4578" s="58">
        <f>--AND(ISNUMBER(B4578),C4578&lt;&gt;"",L4578&lt;&gt;"",M4578&lt;&gt;"")</f>
        <v/>
      </c>
    </row>
    <row r="4579" ht="15" customHeight="1" s="111">
      <c r="A4579" s="42" t="inlineStr">
        <is>
          <t>OCT</t>
        </is>
      </c>
      <c r="B4579" s="43">
        <f>OCT!A80</f>
        <v/>
      </c>
      <c r="C4579" s="44">
        <f>OCT!B80</f>
        <v/>
      </c>
      <c r="D4579" s="44">
        <f>OCT!C80</f>
        <v/>
      </c>
      <c r="E4579" s="44">
        <f>OCT!D80</f>
        <v/>
      </c>
      <c r="F4579" s="44">
        <f>OCT!E80</f>
        <v/>
      </c>
      <c r="G4579" s="44">
        <f>OCT!F80</f>
        <v/>
      </c>
      <c r="H4579" s="44">
        <f>OCT!G80</f>
        <v/>
      </c>
      <c r="I4579" s="45">
        <f>OCT!H80</f>
        <v/>
      </c>
      <c r="J4579" s="45">
        <f>OCT!I80</f>
        <v/>
      </c>
      <c r="K4579" s="44">
        <f>OCT!J80</f>
        <v/>
      </c>
      <c r="L4579" s="44">
        <f>OCT!K80</f>
        <v/>
      </c>
      <c r="M4579" s="46">
        <f>OCT!L80</f>
        <v/>
      </c>
      <c r="N4579" s="44">
        <f>OCT!M80</f>
        <v/>
      </c>
      <c r="O4579" s="44">
        <f>OCT!N80</f>
        <v/>
      </c>
      <c r="P4579" s="44">
        <f>OCT!O80</f>
        <v/>
      </c>
      <c r="Q4579" s="44">
        <f>OCT!P80</f>
        <v/>
      </c>
      <c r="R4579" s="44">
        <f>OCT!Q80</f>
        <v/>
      </c>
      <c r="S4579" s="46">
        <f>S4578+IF(X4579=0,0,M4579)</f>
        <v/>
      </c>
      <c r="T4579" s="47">
        <f>MAX(T4578,S4579)</f>
        <v/>
      </c>
      <c r="U4579" s="48">
        <f>S4579-T4579</f>
        <v/>
      </c>
      <c r="V4579" s="47">
        <f>IFERROR(SUMIFS(DATABASE!$M$5:$M$6004,DATABASE!$B$5:$B$6004,B4579,DATABASE!$X$5:$X$6004,1),0)</f>
        <v/>
      </c>
      <c r="W4579" s="31">
        <f>IFERROR(COUNTIFS(DATABASE!$B$5:$B$6004,B4579,DATABASE!$X$5:$X$6004,1),0)</f>
        <v/>
      </c>
      <c r="X4579" s="49">
        <f>--AND(ISNUMBER(B4579),C4579&lt;&gt;"",L4579&lt;&gt;"",M4579&lt;&gt;"")</f>
        <v/>
      </c>
    </row>
    <row r="4580" ht="15" customHeight="1" s="111">
      <c r="A4580" s="50" t="inlineStr">
        <is>
          <t>OCT</t>
        </is>
      </c>
      <c r="B4580" s="51">
        <f>OCT!A81</f>
        <v/>
      </c>
      <c r="C4580" s="52">
        <f>OCT!B81</f>
        <v/>
      </c>
      <c r="D4580" s="52">
        <f>OCT!C81</f>
        <v/>
      </c>
      <c r="E4580" s="52">
        <f>OCT!D81</f>
        <v/>
      </c>
      <c r="F4580" s="52">
        <f>OCT!E81</f>
        <v/>
      </c>
      <c r="G4580" s="52">
        <f>OCT!F81</f>
        <v/>
      </c>
      <c r="H4580" s="52">
        <f>OCT!G81</f>
        <v/>
      </c>
      <c r="I4580" s="53">
        <f>OCT!H81</f>
        <v/>
      </c>
      <c r="J4580" s="53">
        <f>OCT!I81</f>
        <v/>
      </c>
      <c r="K4580" s="52">
        <f>OCT!J81</f>
        <v/>
      </c>
      <c r="L4580" s="52">
        <f>OCT!K81</f>
        <v/>
      </c>
      <c r="M4580" s="54">
        <f>OCT!L81</f>
        <v/>
      </c>
      <c r="N4580" s="52">
        <f>OCT!M81</f>
        <v/>
      </c>
      <c r="O4580" s="52">
        <f>OCT!N81</f>
        <v/>
      </c>
      <c r="P4580" s="52">
        <f>OCT!O81</f>
        <v/>
      </c>
      <c r="Q4580" s="52">
        <f>OCT!P81</f>
        <v/>
      </c>
      <c r="R4580" s="52">
        <f>OCT!Q81</f>
        <v/>
      </c>
      <c r="S4580" s="54">
        <f>S4579+IF(X4580=0,0,M4580)</f>
        <v/>
      </c>
      <c r="T4580" s="55">
        <f>MAX(T4579,S4580)</f>
        <v/>
      </c>
      <c r="U4580" s="56">
        <f>S4580-T4580</f>
        <v/>
      </c>
      <c r="V4580" s="55">
        <f>IFERROR(SUMIFS(DATABASE!$M$5:$M$6004,DATABASE!$B$5:$B$6004,B4580,DATABASE!$X$5:$X$6004,1),0)</f>
        <v/>
      </c>
      <c r="W4580" s="57">
        <f>IFERROR(COUNTIFS(DATABASE!$B$5:$B$6004,B4580,DATABASE!$X$5:$X$6004,1),0)</f>
        <v/>
      </c>
      <c r="X4580" s="58">
        <f>--AND(ISNUMBER(B4580),C4580&lt;&gt;"",L4580&lt;&gt;"",M4580&lt;&gt;"")</f>
        <v/>
      </c>
    </row>
    <row r="4581" ht="15" customHeight="1" s="111">
      <c r="A4581" s="42" t="inlineStr">
        <is>
          <t>OCT</t>
        </is>
      </c>
      <c r="B4581" s="43">
        <f>OCT!A82</f>
        <v/>
      </c>
      <c r="C4581" s="44">
        <f>OCT!B82</f>
        <v/>
      </c>
      <c r="D4581" s="44">
        <f>OCT!C82</f>
        <v/>
      </c>
      <c r="E4581" s="44">
        <f>OCT!D82</f>
        <v/>
      </c>
      <c r="F4581" s="44">
        <f>OCT!E82</f>
        <v/>
      </c>
      <c r="G4581" s="44">
        <f>OCT!F82</f>
        <v/>
      </c>
      <c r="H4581" s="44">
        <f>OCT!G82</f>
        <v/>
      </c>
      <c r="I4581" s="45">
        <f>OCT!H82</f>
        <v/>
      </c>
      <c r="J4581" s="45">
        <f>OCT!I82</f>
        <v/>
      </c>
      <c r="K4581" s="44">
        <f>OCT!J82</f>
        <v/>
      </c>
      <c r="L4581" s="44">
        <f>OCT!K82</f>
        <v/>
      </c>
      <c r="M4581" s="46">
        <f>OCT!L82</f>
        <v/>
      </c>
      <c r="N4581" s="44">
        <f>OCT!M82</f>
        <v/>
      </c>
      <c r="O4581" s="44">
        <f>OCT!N82</f>
        <v/>
      </c>
      <c r="P4581" s="44">
        <f>OCT!O82</f>
        <v/>
      </c>
      <c r="Q4581" s="44">
        <f>OCT!P82</f>
        <v/>
      </c>
      <c r="R4581" s="44">
        <f>OCT!Q82</f>
        <v/>
      </c>
      <c r="S4581" s="46">
        <f>S4580+IF(X4581=0,0,M4581)</f>
        <v/>
      </c>
      <c r="T4581" s="47">
        <f>MAX(T4580,S4581)</f>
        <v/>
      </c>
      <c r="U4581" s="48">
        <f>S4581-T4581</f>
        <v/>
      </c>
      <c r="V4581" s="47">
        <f>IFERROR(SUMIFS(DATABASE!$M$5:$M$6004,DATABASE!$B$5:$B$6004,B4581,DATABASE!$X$5:$X$6004,1),0)</f>
        <v/>
      </c>
      <c r="W4581" s="31">
        <f>IFERROR(COUNTIFS(DATABASE!$B$5:$B$6004,B4581,DATABASE!$X$5:$X$6004,1),0)</f>
        <v/>
      </c>
      <c r="X4581" s="49">
        <f>--AND(ISNUMBER(B4581),C4581&lt;&gt;"",L4581&lt;&gt;"",M4581&lt;&gt;"")</f>
        <v/>
      </c>
    </row>
    <row r="4582" ht="15" customHeight="1" s="111">
      <c r="A4582" s="50" t="inlineStr">
        <is>
          <t>OCT</t>
        </is>
      </c>
      <c r="B4582" s="51">
        <f>OCT!A83</f>
        <v/>
      </c>
      <c r="C4582" s="52">
        <f>OCT!B83</f>
        <v/>
      </c>
      <c r="D4582" s="52">
        <f>OCT!C83</f>
        <v/>
      </c>
      <c r="E4582" s="52">
        <f>OCT!D83</f>
        <v/>
      </c>
      <c r="F4582" s="52">
        <f>OCT!E83</f>
        <v/>
      </c>
      <c r="G4582" s="52">
        <f>OCT!F83</f>
        <v/>
      </c>
      <c r="H4582" s="52">
        <f>OCT!G83</f>
        <v/>
      </c>
      <c r="I4582" s="53">
        <f>OCT!H83</f>
        <v/>
      </c>
      <c r="J4582" s="53">
        <f>OCT!I83</f>
        <v/>
      </c>
      <c r="K4582" s="52">
        <f>OCT!J83</f>
        <v/>
      </c>
      <c r="L4582" s="52">
        <f>OCT!K83</f>
        <v/>
      </c>
      <c r="M4582" s="54">
        <f>OCT!L83</f>
        <v/>
      </c>
      <c r="N4582" s="52">
        <f>OCT!M83</f>
        <v/>
      </c>
      <c r="O4582" s="52">
        <f>OCT!N83</f>
        <v/>
      </c>
      <c r="P4582" s="52">
        <f>OCT!O83</f>
        <v/>
      </c>
      <c r="Q4582" s="52">
        <f>OCT!P83</f>
        <v/>
      </c>
      <c r="R4582" s="52">
        <f>OCT!Q83</f>
        <v/>
      </c>
      <c r="S4582" s="54">
        <f>S4581+IF(X4582=0,0,M4582)</f>
        <v/>
      </c>
      <c r="T4582" s="55">
        <f>MAX(T4581,S4582)</f>
        <v/>
      </c>
      <c r="U4582" s="56">
        <f>S4582-T4582</f>
        <v/>
      </c>
      <c r="V4582" s="55">
        <f>IFERROR(SUMIFS(DATABASE!$M$5:$M$6004,DATABASE!$B$5:$B$6004,B4582,DATABASE!$X$5:$X$6004,1),0)</f>
        <v/>
      </c>
      <c r="W4582" s="57">
        <f>IFERROR(COUNTIFS(DATABASE!$B$5:$B$6004,B4582,DATABASE!$X$5:$X$6004,1),0)</f>
        <v/>
      </c>
      <c r="X4582" s="58">
        <f>--AND(ISNUMBER(B4582),C4582&lt;&gt;"",L4582&lt;&gt;"",M4582&lt;&gt;"")</f>
        <v/>
      </c>
    </row>
    <row r="4583" ht="15" customHeight="1" s="111">
      <c r="A4583" s="42" t="inlineStr">
        <is>
          <t>OCT</t>
        </is>
      </c>
      <c r="B4583" s="43">
        <f>OCT!A84</f>
        <v/>
      </c>
      <c r="C4583" s="44">
        <f>OCT!B84</f>
        <v/>
      </c>
      <c r="D4583" s="44">
        <f>OCT!C84</f>
        <v/>
      </c>
      <c r="E4583" s="44">
        <f>OCT!D84</f>
        <v/>
      </c>
      <c r="F4583" s="44">
        <f>OCT!E84</f>
        <v/>
      </c>
      <c r="G4583" s="44">
        <f>OCT!F84</f>
        <v/>
      </c>
      <c r="H4583" s="44">
        <f>OCT!G84</f>
        <v/>
      </c>
      <c r="I4583" s="45">
        <f>OCT!H84</f>
        <v/>
      </c>
      <c r="J4583" s="45">
        <f>OCT!I84</f>
        <v/>
      </c>
      <c r="K4583" s="44">
        <f>OCT!J84</f>
        <v/>
      </c>
      <c r="L4583" s="44">
        <f>OCT!K84</f>
        <v/>
      </c>
      <c r="M4583" s="46">
        <f>OCT!L84</f>
        <v/>
      </c>
      <c r="N4583" s="44">
        <f>OCT!M84</f>
        <v/>
      </c>
      <c r="O4583" s="44">
        <f>OCT!N84</f>
        <v/>
      </c>
      <c r="P4583" s="44">
        <f>OCT!O84</f>
        <v/>
      </c>
      <c r="Q4583" s="44">
        <f>OCT!P84</f>
        <v/>
      </c>
      <c r="R4583" s="44">
        <f>OCT!Q84</f>
        <v/>
      </c>
      <c r="S4583" s="46">
        <f>S4582+IF(X4583=0,0,M4583)</f>
        <v/>
      </c>
      <c r="T4583" s="47">
        <f>MAX(T4582,S4583)</f>
        <v/>
      </c>
      <c r="U4583" s="48">
        <f>S4583-T4583</f>
        <v/>
      </c>
      <c r="V4583" s="47">
        <f>IFERROR(SUMIFS(DATABASE!$M$5:$M$6004,DATABASE!$B$5:$B$6004,B4583,DATABASE!$X$5:$X$6004,1),0)</f>
        <v/>
      </c>
      <c r="W4583" s="31">
        <f>IFERROR(COUNTIFS(DATABASE!$B$5:$B$6004,B4583,DATABASE!$X$5:$X$6004,1),0)</f>
        <v/>
      </c>
      <c r="X4583" s="49">
        <f>--AND(ISNUMBER(B4583),C4583&lt;&gt;"",L4583&lt;&gt;"",M4583&lt;&gt;"")</f>
        <v/>
      </c>
    </row>
    <row r="4584" ht="15" customHeight="1" s="111">
      <c r="A4584" s="50" t="inlineStr">
        <is>
          <t>OCT</t>
        </is>
      </c>
      <c r="B4584" s="51">
        <f>OCT!A85</f>
        <v/>
      </c>
      <c r="C4584" s="52">
        <f>OCT!B85</f>
        <v/>
      </c>
      <c r="D4584" s="52">
        <f>OCT!C85</f>
        <v/>
      </c>
      <c r="E4584" s="52">
        <f>OCT!D85</f>
        <v/>
      </c>
      <c r="F4584" s="52">
        <f>OCT!E85</f>
        <v/>
      </c>
      <c r="G4584" s="52">
        <f>OCT!F85</f>
        <v/>
      </c>
      <c r="H4584" s="52">
        <f>OCT!G85</f>
        <v/>
      </c>
      <c r="I4584" s="53">
        <f>OCT!H85</f>
        <v/>
      </c>
      <c r="J4584" s="53">
        <f>OCT!I85</f>
        <v/>
      </c>
      <c r="K4584" s="52">
        <f>OCT!J85</f>
        <v/>
      </c>
      <c r="L4584" s="52">
        <f>OCT!K85</f>
        <v/>
      </c>
      <c r="M4584" s="54">
        <f>OCT!L85</f>
        <v/>
      </c>
      <c r="N4584" s="52">
        <f>OCT!M85</f>
        <v/>
      </c>
      <c r="O4584" s="52">
        <f>OCT!N85</f>
        <v/>
      </c>
      <c r="P4584" s="52">
        <f>OCT!O85</f>
        <v/>
      </c>
      <c r="Q4584" s="52">
        <f>OCT!P85</f>
        <v/>
      </c>
      <c r="R4584" s="52">
        <f>OCT!Q85</f>
        <v/>
      </c>
      <c r="S4584" s="54">
        <f>S4583+IF(X4584=0,0,M4584)</f>
        <v/>
      </c>
      <c r="T4584" s="55">
        <f>MAX(T4583,S4584)</f>
        <v/>
      </c>
      <c r="U4584" s="56">
        <f>S4584-T4584</f>
        <v/>
      </c>
      <c r="V4584" s="55">
        <f>IFERROR(SUMIFS(DATABASE!$M$5:$M$6004,DATABASE!$B$5:$B$6004,B4584,DATABASE!$X$5:$X$6004,1),0)</f>
        <v/>
      </c>
      <c r="W4584" s="57">
        <f>IFERROR(COUNTIFS(DATABASE!$B$5:$B$6004,B4584,DATABASE!$X$5:$X$6004,1),0)</f>
        <v/>
      </c>
      <c r="X4584" s="58">
        <f>--AND(ISNUMBER(B4584),C4584&lt;&gt;"",L4584&lt;&gt;"",M4584&lt;&gt;"")</f>
        <v/>
      </c>
    </row>
    <row r="4585" ht="15" customHeight="1" s="111">
      <c r="A4585" s="42" t="inlineStr">
        <is>
          <t>OCT</t>
        </is>
      </c>
      <c r="B4585" s="43">
        <f>OCT!A86</f>
        <v/>
      </c>
      <c r="C4585" s="44">
        <f>OCT!B86</f>
        <v/>
      </c>
      <c r="D4585" s="44">
        <f>OCT!C86</f>
        <v/>
      </c>
      <c r="E4585" s="44">
        <f>OCT!D86</f>
        <v/>
      </c>
      <c r="F4585" s="44">
        <f>OCT!E86</f>
        <v/>
      </c>
      <c r="G4585" s="44">
        <f>OCT!F86</f>
        <v/>
      </c>
      <c r="H4585" s="44">
        <f>OCT!G86</f>
        <v/>
      </c>
      <c r="I4585" s="45">
        <f>OCT!H86</f>
        <v/>
      </c>
      <c r="J4585" s="45">
        <f>OCT!I86</f>
        <v/>
      </c>
      <c r="K4585" s="44">
        <f>OCT!J86</f>
        <v/>
      </c>
      <c r="L4585" s="44">
        <f>OCT!K86</f>
        <v/>
      </c>
      <c r="M4585" s="46">
        <f>OCT!L86</f>
        <v/>
      </c>
      <c r="N4585" s="44">
        <f>OCT!M86</f>
        <v/>
      </c>
      <c r="O4585" s="44">
        <f>OCT!N86</f>
        <v/>
      </c>
      <c r="P4585" s="44">
        <f>OCT!O86</f>
        <v/>
      </c>
      <c r="Q4585" s="44">
        <f>OCT!P86</f>
        <v/>
      </c>
      <c r="R4585" s="44">
        <f>OCT!Q86</f>
        <v/>
      </c>
      <c r="S4585" s="46">
        <f>S4584+IF(X4585=0,0,M4585)</f>
        <v/>
      </c>
      <c r="T4585" s="47">
        <f>MAX(T4584,S4585)</f>
        <v/>
      </c>
      <c r="U4585" s="48">
        <f>S4585-T4585</f>
        <v/>
      </c>
      <c r="V4585" s="47">
        <f>IFERROR(SUMIFS(DATABASE!$M$5:$M$6004,DATABASE!$B$5:$B$6004,B4585,DATABASE!$X$5:$X$6004,1),0)</f>
        <v/>
      </c>
      <c r="W4585" s="31">
        <f>IFERROR(COUNTIFS(DATABASE!$B$5:$B$6004,B4585,DATABASE!$X$5:$X$6004,1),0)</f>
        <v/>
      </c>
      <c r="X4585" s="49">
        <f>--AND(ISNUMBER(B4585),C4585&lt;&gt;"",L4585&lt;&gt;"",M4585&lt;&gt;"")</f>
        <v/>
      </c>
    </row>
    <row r="4586" ht="15" customHeight="1" s="111">
      <c r="A4586" s="50" t="inlineStr">
        <is>
          <t>OCT</t>
        </is>
      </c>
      <c r="B4586" s="51">
        <f>OCT!A87</f>
        <v/>
      </c>
      <c r="C4586" s="52">
        <f>OCT!B87</f>
        <v/>
      </c>
      <c r="D4586" s="52">
        <f>OCT!C87</f>
        <v/>
      </c>
      <c r="E4586" s="52">
        <f>OCT!D87</f>
        <v/>
      </c>
      <c r="F4586" s="52">
        <f>OCT!E87</f>
        <v/>
      </c>
      <c r="G4586" s="52">
        <f>OCT!F87</f>
        <v/>
      </c>
      <c r="H4586" s="52">
        <f>OCT!G87</f>
        <v/>
      </c>
      <c r="I4586" s="53">
        <f>OCT!H87</f>
        <v/>
      </c>
      <c r="J4586" s="53">
        <f>OCT!I87</f>
        <v/>
      </c>
      <c r="K4586" s="52">
        <f>OCT!J87</f>
        <v/>
      </c>
      <c r="L4586" s="52">
        <f>OCT!K87</f>
        <v/>
      </c>
      <c r="M4586" s="54">
        <f>OCT!L87</f>
        <v/>
      </c>
      <c r="N4586" s="52">
        <f>OCT!M87</f>
        <v/>
      </c>
      <c r="O4586" s="52">
        <f>OCT!N87</f>
        <v/>
      </c>
      <c r="P4586" s="52">
        <f>OCT!O87</f>
        <v/>
      </c>
      <c r="Q4586" s="52">
        <f>OCT!P87</f>
        <v/>
      </c>
      <c r="R4586" s="52">
        <f>OCT!Q87</f>
        <v/>
      </c>
      <c r="S4586" s="54">
        <f>S4585+IF(X4586=0,0,M4586)</f>
        <v/>
      </c>
      <c r="T4586" s="55">
        <f>MAX(T4585,S4586)</f>
        <v/>
      </c>
      <c r="U4586" s="56">
        <f>S4586-T4586</f>
        <v/>
      </c>
      <c r="V4586" s="55">
        <f>IFERROR(SUMIFS(DATABASE!$M$5:$M$6004,DATABASE!$B$5:$B$6004,B4586,DATABASE!$X$5:$X$6004,1),0)</f>
        <v/>
      </c>
      <c r="W4586" s="57">
        <f>IFERROR(COUNTIFS(DATABASE!$B$5:$B$6004,B4586,DATABASE!$X$5:$X$6004,1),0)</f>
        <v/>
      </c>
      <c r="X4586" s="58">
        <f>--AND(ISNUMBER(B4586),C4586&lt;&gt;"",L4586&lt;&gt;"",M4586&lt;&gt;"")</f>
        <v/>
      </c>
    </row>
    <row r="4587" ht="15" customHeight="1" s="111">
      <c r="A4587" s="42" t="inlineStr">
        <is>
          <t>OCT</t>
        </is>
      </c>
      <c r="B4587" s="43">
        <f>OCT!A88</f>
        <v/>
      </c>
      <c r="C4587" s="44">
        <f>OCT!B88</f>
        <v/>
      </c>
      <c r="D4587" s="44">
        <f>OCT!C88</f>
        <v/>
      </c>
      <c r="E4587" s="44">
        <f>OCT!D88</f>
        <v/>
      </c>
      <c r="F4587" s="44">
        <f>OCT!E88</f>
        <v/>
      </c>
      <c r="G4587" s="44">
        <f>OCT!F88</f>
        <v/>
      </c>
      <c r="H4587" s="44">
        <f>OCT!G88</f>
        <v/>
      </c>
      <c r="I4587" s="45">
        <f>OCT!H88</f>
        <v/>
      </c>
      <c r="J4587" s="45">
        <f>OCT!I88</f>
        <v/>
      </c>
      <c r="K4587" s="44">
        <f>OCT!J88</f>
        <v/>
      </c>
      <c r="L4587" s="44">
        <f>OCT!K88</f>
        <v/>
      </c>
      <c r="M4587" s="46">
        <f>OCT!L88</f>
        <v/>
      </c>
      <c r="N4587" s="44">
        <f>OCT!M88</f>
        <v/>
      </c>
      <c r="O4587" s="44">
        <f>OCT!N88</f>
        <v/>
      </c>
      <c r="P4587" s="44">
        <f>OCT!O88</f>
        <v/>
      </c>
      <c r="Q4587" s="44">
        <f>OCT!P88</f>
        <v/>
      </c>
      <c r="R4587" s="44">
        <f>OCT!Q88</f>
        <v/>
      </c>
      <c r="S4587" s="46">
        <f>S4586+IF(X4587=0,0,M4587)</f>
        <v/>
      </c>
      <c r="T4587" s="47">
        <f>MAX(T4586,S4587)</f>
        <v/>
      </c>
      <c r="U4587" s="48">
        <f>S4587-T4587</f>
        <v/>
      </c>
      <c r="V4587" s="47">
        <f>IFERROR(SUMIFS(DATABASE!$M$5:$M$6004,DATABASE!$B$5:$B$6004,B4587,DATABASE!$X$5:$X$6004,1),0)</f>
        <v/>
      </c>
      <c r="W4587" s="31">
        <f>IFERROR(COUNTIFS(DATABASE!$B$5:$B$6004,B4587,DATABASE!$X$5:$X$6004,1),0)</f>
        <v/>
      </c>
      <c r="X4587" s="49">
        <f>--AND(ISNUMBER(B4587),C4587&lt;&gt;"",L4587&lt;&gt;"",M4587&lt;&gt;"")</f>
        <v/>
      </c>
    </row>
    <row r="4588" ht="15" customHeight="1" s="111">
      <c r="A4588" s="50" t="inlineStr">
        <is>
          <t>OCT</t>
        </is>
      </c>
      <c r="B4588" s="51">
        <f>OCT!A89</f>
        <v/>
      </c>
      <c r="C4588" s="52">
        <f>OCT!B89</f>
        <v/>
      </c>
      <c r="D4588" s="52">
        <f>OCT!C89</f>
        <v/>
      </c>
      <c r="E4588" s="52">
        <f>OCT!D89</f>
        <v/>
      </c>
      <c r="F4588" s="52">
        <f>OCT!E89</f>
        <v/>
      </c>
      <c r="G4588" s="52">
        <f>OCT!F89</f>
        <v/>
      </c>
      <c r="H4588" s="52">
        <f>OCT!G89</f>
        <v/>
      </c>
      <c r="I4588" s="53">
        <f>OCT!H89</f>
        <v/>
      </c>
      <c r="J4588" s="53">
        <f>OCT!I89</f>
        <v/>
      </c>
      <c r="K4588" s="52">
        <f>OCT!J89</f>
        <v/>
      </c>
      <c r="L4588" s="52">
        <f>OCT!K89</f>
        <v/>
      </c>
      <c r="M4588" s="54">
        <f>OCT!L89</f>
        <v/>
      </c>
      <c r="N4588" s="52">
        <f>OCT!M89</f>
        <v/>
      </c>
      <c r="O4588" s="52">
        <f>OCT!N89</f>
        <v/>
      </c>
      <c r="P4588" s="52">
        <f>OCT!O89</f>
        <v/>
      </c>
      <c r="Q4588" s="52">
        <f>OCT!P89</f>
        <v/>
      </c>
      <c r="R4588" s="52">
        <f>OCT!Q89</f>
        <v/>
      </c>
      <c r="S4588" s="54">
        <f>S4587+IF(X4588=0,0,M4588)</f>
        <v/>
      </c>
      <c r="T4588" s="55">
        <f>MAX(T4587,S4588)</f>
        <v/>
      </c>
      <c r="U4588" s="56">
        <f>S4588-T4588</f>
        <v/>
      </c>
      <c r="V4588" s="55">
        <f>IFERROR(SUMIFS(DATABASE!$M$5:$M$6004,DATABASE!$B$5:$B$6004,B4588,DATABASE!$X$5:$X$6004,1),0)</f>
        <v/>
      </c>
      <c r="W4588" s="57">
        <f>IFERROR(COUNTIFS(DATABASE!$B$5:$B$6004,B4588,DATABASE!$X$5:$X$6004,1),0)</f>
        <v/>
      </c>
      <c r="X4588" s="58">
        <f>--AND(ISNUMBER(B4588),C4588&lt;&gt;"",L4588&lt;&gt;"",M4588&lt;&gt;"")</f>
        <v/>
      </c>
    </row>
    <row r="4589" ht="15" customHeight="1" s="111">
      <c r="A4589" s="42" t="inlineStr">
        <is>
          <t>OCT</t>
        </is>
      </c>
      <c r="B4589" s="43">
        <f>OCT!A90</f>
        <v/>
      </c>
      <c r="C4589" s="44">
        <f>OCT!B90</f>
        <v/>
      </c>
      <c r="D4589" s="44">
        <f>OCT!C90</f>
        <v/>
      </c>
      <c r="E4589" s="44">
        <f>OCT!D90</f>
        <v/>
      </c>
      <c r="F4589" s="44">
        <f>OCT!E90</f>
        <v/>
      </c>
      <c r="G4589" s="44">
        <f>OCT!F90</f>
        <v/>
      </c>
      <c r="H4589" s="44">
        <f>OCT!G90</f>
        <v/>
      </c>
      <c r="I4589" s="45">
        <f>OCT!H90</f>
        <v/>
      </c>
      <c r="J4589" s="45">
        <f>OCT!I90</f>
        <v/>
      </c>
      <c r="K4589" s="44">
        <f>OCT!J90</f>
        <v/>
      </c>
      <c r="L4589" s="44">
        <f>OCT!K90</f>
        <v/>
      </c>
      <c r="M4589" s="46">
        <f>OCT!L90</f>
        <v/>
      </c>
      <c r="N4589" s="44">
        <f>OCT!M90</f>
        <v/>
      </c>
      <c r="O4589" s="44">
        <f>OCT!N90</f>
        <v/>
      </c>
      <c r="P4589" s="44">
        <f>OCT!O90</f>
        <v/>
      </c>
      <c r="Q4589" s="44">
        <f>OCT!P90</f>
        <v/>
      </c>
      <c r="R4589" s="44">
        <f>OCT!Q90</f>
        <v/>
      </c>
      <c r="S4589" s="46">
        <f>S4588+IF(X4589=0,0,M4589)</f>
        <v/>
      </c>
      <c r="T4589" s="47">
        <f>MAX(T4588,S4589)</f>
        <v/>
      </c>
      <c r="U4589" s="48">
        <f>S4589-T4589</f>
        <v/>
      </c>
      <c r="V4589" s="47">
        <f>IFERROR(SUMIFS(DATABASE!$M$5:$M$6004,DATABASE!$B$5:$B$6004,B4589,DATABASE!$X$5:$X$6004,1),0)</f>
        <v/>
      </c>
      <c r="W4589" s="31">
        <f>IFERROR(COUNTIFS(DATABASE!$B$5:$B$6004,B4589,DATABASE!$X$5:$X$6004,1),0)</f>
        <v/>
      </c>
      <c r="X4589" s="49">
        <f>--AND(ISNUMBER(B4589),C4589&lt;&gt;"",L4589&lt;&gt;"",M4589&lt;&gt;"")</f>
        <v/>
      </c>
    </row>
    <row r="4590" ht="15" customHeight="1" s="111">
      <c r="A4590" s="50" t="inlineStr">
        <is>
          <t>OCT</t>
        </is>
      </c>
      <c r="B4590" s="51">
        <f>OCT!A91</f>
        <v/>
      </c>
      <c r="C4590" s="52">
        <f>OCT!B91</f>
        <v/>
      </c>
      <c r="D4590" s="52">
        <f>OCT!C91</f>
        <v/>
      </c>
      <c r="E4590" s="52">
        <f>OCT!D91</f>
        <v/>
      </c>
      <c r="F4590" s="52">
        <f>OCT!E91</f>
        <v/>
      </c>
      <c r="G4590" s="52">
        <f>OCT!F91</f>
        <v/>
      </c>
      <c r="H4590" s="52">
        <f>OCT!G91</f>
        <v/>
      </c>
      <c r="I4590" s="53">
        <f>OCT!H91</f>
        <v/>
      </c>
      <c r="J4590" s="53">
        <f>OCT!I91</f>
        <v/>
      </c>
      <c r="K4590" s="52">
        <f>OCT!J91</f>
        <v/>
      </c>
      <c r="L4590" s="52">
        <f>OCT!K91</f>
        <v/>
      </c>
      <c r="M4590" s="54">
        <f>OCT!L91</f>
        <v/>
      </c>
      <c r="N4590" s="52">
        <f>OCT!M91</f>
        <v/>
      </c>
      <c r="O4590" s="52">
        <f>OCT!N91</f>
        <v/>
      </c>
      <c r="P4590" s="52">
        <f>OCT!O91</f>
        <v/>
      </c>
      <c r="Q4590" s="52">
        <f>OCT!P91</f>
        <v/>
      </c>
      <c r="R4590" s="52">
        <f>OCT!Q91</f>
        <v/>
      </c>
      <c r="S4590" s="54">
        <f>S4589+IF(X4590=0,0,M4590)</f>
        <v/>
      </c>
      <c r="T4590" s="55">
        <f>MAX(T4589,S4590)</f>
        <v/>
      </c>
      <c r="U4590" s="56">
        <f>S4590-T4590</f>
        <v/>
      </c>
      <c r="V4590" s="55">
        <f>IFERROR(SUMIFS(DATABASE!$M$5:$M$6004,DATABASE!$B$5:$B$6004,B4590,DATABASE!$X$5:$X$6004,1),0)</f>
        <v/>
      </c>
      <c r="W4590" s="57">
        <f>IFERROR(COUNTIFS(DATABASE!$B$5:$B$6004,B4590,DATABASE!$X$5:$X$6004,1),0)</f>
        <v/>
      </c>
      <c r="X4590" s="58">
        <f>--AND(ISNUMBER(B4590),C4590&lt;&gt;"",L4590&lt;&gt;"",M4590&lt;&gt;"")</f>
        <v/>
      </c>
    </row>
    <row r="4591" ht="15" customHeight="1" s="111">
      <c r="A4591" s="42" t="inlineStr">
        <is>
          <t>OCT</t>
        </is>
      </c>
      <c r="B4591" s="43">
        <f>OCT!A92</f>
        <v/>
      </c>
      <c r="C4591" s="44">
        <f>OCT!B92</f>
        <v/>
      </c>
      <c r="D4591" s="44">
        <f>OCT!C92</f>
        <v/>
      </c>
      <c r="E4591" s="44">
        <f>OCT!D92</f>
        <v/>
      </c>
      <c r="F4591" s="44">
        <f>OCT!E92</f>
        <v/>
      </c>
      <c r="G4591" s="44">
        <f>OCT!F92</f>
        <v/>
      </c>
      <c r="H4591" s="44">
        <f>OCT!G92</f>
        <v/>
      </c>
      <c r="I4591" s="45">
        <f>OCT!H92</f>
        <v/>
      </c>
      <c r="J4591" s="45">
        <f>OCT!I92</f>
        <v/>
      </c>
      <c r="K4591" s="44">
        <f>OCT!J92</f>
        <v/>
      </c>
      <c r="L4591" s="44">
        <f>OCT!K92</f>
        <v/>
      </c>
      <c r="M4591" s="46">
        <f>OCT!L92</f>
        <v/>
      </c>
      <c r="N4591" s="44">
        <f>OCT!M92</f>
        <v/>
      </c>
      <c r="O4591" s="44">
        <f>OCT!N92</f>
        <v/>
      </c>
      <c r="P4591" s="44">
        <f>OCT!O92</f>
        <v/>
      </c>
      <c r="Q4591" s="44">
        <f>OCT!P92</f>
        <v/>
      </c>
      <c r="R4591" s="44">
        <f>OCT!Q92</f>
        <v/>
      </c>
      <c r="S4591" s="46">
        <f>S4590+IF(X4591=0,0,M4591)</f>
        <v/>
      </c>
      <c r="T4591" s="47">
        <f>MAX(T4590,S4591)</f>
        <v/>
      </c>
      <c r="U4591" s="48">
        <f>S4591-T4591</f>
        <v/>
      </c>
      <c r="V4591" s="47">
        <f>IFERROR(SUMIFS(DATABASE!$M$5:$M$6004,DATABASE!$B$5:$B$6004,B4591,DATABASE!$X$5:$X$6004,1),0)</f>
        <v/>
      </c>
      <c r="W4591" s="31">
        <f>IFERROR(COUNTIFS(DATABASE!$B$5:$B$6004,B4591,DATABASE!$X$5:$X$6004,1),0)</f>
        <v/>
      </c>
      <c r="X4591" s="49">
        <f>--AND(ISNUMBER(B4591),C4591&lt;&gt;"",L4591&lt;&gt;"",M4591&lt;&gt;"")</f>
        <v/>
      </c>
    </row>
    <row r="4592" ht="15" customHeight="1" s="111">
      <c r="A4592" s="50" t="inlineStr">
        <is>
          <t>OCT</t>
        </is>
      </c>
      <c r="B4592" s="51">
        <f>OCT!A93</f>
        <v/>
      </c>
      <c r="C4592" s="52">
        <f>OCT!B93</f>
        <v/>
      </c>
      <c r="D4592" s="52">
        <f>OCT!C93</f>
        <v/>
      </c>
      <c r="E4592" s="52">
        <f>OCT!D93</f>
        <v/>
      </c>
      <c r="F4592" s="52">
        <f>OCT!E93</f>
        <v/>
      </c>
      <c r="G4592" s="52">
        <f>OCT!F93</f>
        <v/>
      </c>
      <c r="H4592" s="52">
        <f>OCT!G93</f>
        <v/>
      </c>
      <c r="I4592" s="53">
        <f>OCT!H93</f>
        <v/>
      </c>
      <c r="J4592" s="53">
        <f>OCT!I93</f>
        <v/>
      </c>
      <c r="K4592" s="52">
        <f>OCT!J93</f>
        <v/>
      </c>
      <c r="L4592" s="52">
        <f>OCT!K93</f>
        <v/>
      </c>
      <c r="M4592" s="54">
        <f>OCT!L93</f>
        <v/>
      </c>
      <c r="N4592" s="52">
        <f>OCT!M93</f>
        <v/>
      </c>
      <c r="O4592" s="52">
        <f>OCT!N93</f>
        <v/>
      </c>
      <c r="P4592" s="52">
        <f>OCT!O93</f>
        <v/>
      </c>
      <c r="Q4592" s="52">
        <f>OCT!P93</f>
        <v/>
      </c>
      <c r="R4592" s="52">
        <f>OCT!Q93</f>
        <v/>
      </c>
      <c r="S4592" s="54">
        <f>S4591+IF(X4592=0,0,M4592)</f>
        <v/>
      </c>
      <c r="T4592" s="55">
        <f>MAX(T4591,S4592)</f>
        <v/>
      </c>
      <c r="U4592" s="56">
        <f>S4592-T4592</f>
        <v/>
      </c>
      <c r="V4592" s="55">
        <f>IFERROR(SUMIFS(DATABASE!$M$5:$M$6004,DATABASE!$B$5:$B$6004,B4592,DATABASE!$X$5:$X$6004,1),0)</f>
        <v/>
      </c>
      <c r="W4592" s="57">
        <f>IFERROR(COUNTIFS(DATABASE!$B$5:$B$6004,B4592,DATABASE!$X$5:$X$6004,1),0)</f>
        <v/>
      </c>
      <c r="X4592" s="58">
        <f>--AND(ISNUMBER(B4592),C4592&lt;&gt;"",L4592&lt;&gt;"",M4592&lt;&gt;"")</f>
        <v/>
      </c>
    </row>
    <row r="4593" ht="15" customHeight="1" s="111">
      <c r="A4593" s="42" t="inlineStr">
        <is>
          <t>OCT</t>
        </is>
      </c>
      <c r="B4593" s="43">
        <f>OCT!A94</f>
        <v/>
      </c>
      <c r="C4593" s="44">
        <f>OCT!B94</f>
        <v/>
      </c>
      <c r="D4593" s="44">
        <f>OCT!C94</f>
        <v/>
      </c>
      <c r="E4593" s="44">
        <f>OCT!D94</f>
        <v/>
      </c>
      <c r="F4593" s="44">
        <f>OCT!E94</f>
        <v/>
      </c>
      <c r="G4593" s="44">
        <f>OCT!F94</f>
        <v/>
      </c>
      <c r="H4593" s="44">
        <f>OCT!G94</f>
        <v/>
      </c>
      <c r="I4593" s="45">
        <f>OCT!H94</f>
        <v/>
      </c>
      <c r="J4593" s="45">
        <f>OCT!I94</f>
        <v/>
      </c>
      <c r="K4593" s="44">
        <f>OCT!J94</f>
        <v/>
      </c>
      <c r="L4593" s="44">
        <f>OCT!K94</f>
        <v/>
      </c>
      <c r="M4593" s="46">
        <f>OCT!L94</f>
        <v/>
      </c>
      <c r="N4593" s="44">
        <f>OCT!M94</f>
        <v/>
      </c>
      <c r="O4593" s="44">
        <f>OCT!N94</f>
        <v/>
      </c>
      <c r="P4593" s="44">
        <f>OCT!O94</f>
        <v/>
      </c>
      <c r="Q4593" s="44">
        <f>OCT!P94</f>
        <v/>
      </c>
      <c r="R4593" s="44">
        <f>OCT!Q94</f>
        <v/>
      </c>
      <c r="S4593" s="46">
        <f>S4592+IF(X4593=0,0,M4593)</f>
        <v/>
      </c>
      <c r="T4593" s="47">
        <f>MAX(T4592,S4593)</f>
        <v/>
      </c>
      <c r="U4593" s="48">
        <f>S4593-T4593</f>
        <v/>
      </c>
      <c r="V4593" s="47">
        <f>IFERROR(SUMIFS(DATABASE!$M$5:$M$6004,DATABASE!$B$5:$B$6004,B4593,DATABASE!$X$5:$X$6004,1),0)</f>
        <v/>
      </c>
      <c r="W4593" s="31">
        <f>IFERROR(COUNTIFS(DATABASE!$B$5:$B$6004,B4593,DATABASE!$X$5:$X$6004,1),0)</f>
        <v/>
      </c>
      <c r="X4593" s="49">
        <f>--AND(ISNUMBER(B4593),C4593&lt;&gt;"",L4593&lt;&gt;"",M4593&lt;&gt;"")</f>
        <v/>
      </c>
    </row>
    <row r="4594" ht="15" customHeight="1" s="111">
      <c r="A4594" s="50" t="inlineStr">
        <is>
          <t>OCT</t>
        </is>
      </c>
      <c r="B4594" s="51">
        <f>OCT!A95</f>
        <v/>
      </c>
      <c r="C4594" s="52">
        <f>OCT!B95</f>
        <v/>
      </c>
      <c r="D4594" s="52">
        <f>OCT!C95</f>
        <v/>
      </c>
      <c r="E4594" s="52">
        <f>OCT!D95</f>
        <v/>
      </c>
      <c r="F4594" s="52">
        <f>OCT!E95</f>
        <v/>
      </c>
      <c r="G4594" s="52">
        <f>OCT!F95</f>
        <v/>
      </c>
      <c r="H4594" s="52">
        <f>OCT!G95</f>
        <v/>
      </c>
      <c r="I4594" s="53">
        <f>OCT!H95</f>
        <v/>
      </c>
      <c r="J4594" s="53">
        <f>OCT!I95</f>
        <v/>
      </c>
      <c r="K4594" s="52">
        <f>OCT!J95</f>
        <v/>
      </c>
      <c r="L4594" s="52">
        <f>OCT!K95</f>
        <v/>
      </c>
      <c r="M4594" s="54">
        <f>OCT!L95</f>
        <v/>
      </c>
      <c r="N4594" s="52">
        <f>OCT!M95</f>
        <v/>
      </c>
      <c r="O4594" s="52">
        <f>OCT!N95</f>
        <v/>
      </c>
      <c r="P4594" s="52">
        <f>OCT!O95</f>
        <v/>
      </c>
      <c r="Q4594" s="52">
        <f>OCT!P95</f>
        <v/>
      </c>
      <c r="R4594" s="52">
        <f>OCT!Q95</f>
        <v/>
      </c>
      <c r="S4594" s="54">
        <f>S4593+IF(X4594=0,0,M4594)</f>
        <v/>
      </c>
      <c r="T4594" s="55">
        <f>MAX(T4593,S4594)</f>
        <v/>
      </c>
      <c r="U4594" s="56">
        <f>S4594-T4594</f>
        <v/>
      </c>
      <c r="V4594" s="55">
        <f>IFERROR(SUMIFS(DATABASE!$M$5:$M$6004,DATABASE!$B$5:$B$6004,B4594,DATABASE!$X$5:$X$6004,1),0)</f>
        <v/>
      </c>
      <c r="W4594" s="57">
        <f>IFERROR(COUNTIFS(DATABASE!$B$5:$B$6004,B4594,DATABASE!$X$5:$X$6004,1),0)</f>
        <v/>
      </c>
      <c r="X4594" s="58">
        <f>--AND(ISNUMBER(B4594),C4594&lt;&gt;"",L4594&lt;&gt;"",M4594&lt;&gt;"")</f>
        <v/>
      </c>
    </row>
    <row r="4595" ht="15" customHeight="1" s="111">
      <c r="A4595" s="42" t="inlineStr">
        <is>
          <t>OCT</t>
        </is>
      </c>
      <c r="B4595" s="43">
        <f>OCT!A96</f>
        <v/>
      </c>
      <c r="C4595" s="44">
        <f>OCT!B96</f>
        <v/>
      </c>
      <c r="D4595" s="44">
        <f>OCT!C96</f>
        <v/>
      </c>
      <c r="E4595" s="44">
        <f>OCT!D96</f>
        <v/>
      </c>
      <c r="F4595" s="44">
        <f>OCT!E96</f>
        <v/>
      </c>
      <c r="G4595" s="44">
        <f>OCT!F96</f>
        <v/>
      </c>
      <c r="H4595" s="44">
        <f>OCT!G96</f>
        <v/>
      </c>
      <c r="I4595" s="45">
        <f>OCT!H96</f>
        <v/>
      </c>
      <c r="J4595" s="45">
        <f>OCT!I96</f>
        <v/>
      </c>
      <c r="K4595" s="44">
        <f>OCT!J96</f>
        <v/>
      </c>
      <c r="L4595" s="44">
        <f>OCT!K96</f>
        <v/>
      </c>
      <c r="M4595" s="46">
        <f>OCT!L96</f>
        <v/>
      </c>
      <c r="N4595" s="44">
        <f>OCT!M96</f>
        <v/>
      </c>
      <c r="O4595" s="44">
        <f>OCT!N96</f>
        <v/>
      </c>
      <c r="P4595" s="44">
        <f>OCT!O96</f>
        <v/>
      </c>
      <c r="Q4595" s="44">
        <f>OCT!P96</f>
        <v/>
      </c>
      <c r="R4595" s="44">
        <f>OCT!Q96</f>
        <v/>
      </c>
      <c r="S4595" s="46">
        <f>S4594+IF(X4595=0,0,M4595)</f>
        <v/>
      </c>
      <c r="T4595" s="47">
        <f>MAX(T4594,S4595)</f>
        <v/>
      </c>
      <c r="U4595" s="48">
        <f>S4595-T4595</f>
        <v/>
      </c>
      <c r="V4595" s="47">
        <f>IFERROR(SUMIFS(DATABASE!$M$5:$M$6004,DATABASE!$B$5:$B$6004,B4595,DATABASE!$X$5:$X$6004,1),0)</f>
        <v/>
      </c>
      <c r="W4595" s="31">
        <f>IFERROR(COUNTIFS(DATABASE!$B$5:$B$6004,B4595,DATABASE!$X$5:$X$6004,1),0)</f>
        <v/>
      </c>
      <c r="X4595" s="49">
        <f>--AND(ISNUMBER(B4595),C4595&lt;&gt;"",L4595&lt;&gt;"",M4595&lt;&gt;"")</f>
        <v/>
      </c>
    </row>
    <row r="4596" ht="15" customHeight="1" s="111">
      <c r="A4596" s="50" t="inlineStr">
        <is>
          <t>OCT</t>
        </is>
      </c>
      <c r="B4596" s="51">
        <f>OCT!A97</f>
        <v/>
      </c>
      <c r="C4596" s="52">
        <f>OCT!B97</f>
        <v/>
      </c>
      <c r="D4596" s="52">
        <f>OCT!C97</f>
        <v/>
      </c>
      <c r="E4596" s="52">
        <f>OCT!D97</f>
        <v/>
      </c>
      <c r="F4596" s="52">
        <f>OCT!E97</f>
        <v/>
      </c>
      <c r="G4596" s="52">
        <f>OCT!F97</f>
        <v/>
      </c>
      <c r="H4596" s="52">
        <f>OCT!G97</f>
        <v/>
      </c>
      <c r="I4596" s="53">
        <f>OCT!H97</f>
        <v/>
      </c>
      <c r="J4596" s="53">
        <f>OCT!I97</f>
        <v/>
      </c>
      <c r="K4596" s="52">
        <f>OCT!J97</f>
        <v/>
      </c>
      <c r="L4596" s="52">
        <f>OCT!K97</f>
        <v/>
      </c>
      <c r="M4596" s="54">
        <f>OCT!L97</f>
        <v/>
      </c>
      <c r="N4596" s="52">
        <f>OCT!M97</f>
        <v/>
      </c>
      <c r="O4596" s="52">
        <f>OCT!N97</f>
        <v/>
      </c>
      <c r="P4596" s="52">
        <f>OCT!O97</f>
        <v/>
      </c>
      <c r="Q4596" s="52">
        <f>OCT!P97</f>
        <v/>
      </c>
      <c r="R4596" s="52">
        <f>OCT!Q97</f>
        <v/>
      </c>
      <c r="S4596" s="54">
        <f>S4595+IF(X4596=0,0,M4596)</f>
        <v/>
      </c>
      <c r="T4596" s="55">
        <f>MAX(T4595,S4596)</f>
        <v/>
      </c>
      <c r="U4596" s="56">
        <f>S4596-T4596</f>
        <v/>
      </c>
      <c r="V4596" s="55">
        <f>IFERROR(SUMIFS(DATABASE!$M$5:$M$6004,DATABASE!$B$5:$B$6004,B4596,DATABASE!$X$5:$X$6004,1),0)</f>
        <v/>
      </c>
      <c r="W4596" s="57">
        <f>IFERROR(COUNTIFS(DATABASE!$B$5:$B$6004,B4596,DATABASE!$X$5:$X$6004,1),0)</f>
        <v/>
      </c>
      <c r="X4596" s="58">
        <f>--AND(ISNUMBER(B4596),C4596&lt;&gt;"",L4596&lt;&gt;"",M4596&lt;&gt;"")</f>
        <v/>
      </c>
    </row>
    <row r="4597" ht="15" customHeight="1" s="111">
      <c r="A4597" s="42" t="inlineStr">
        <is>
          <t>OCT</t>
        </is>
      </c>
      <c r="B4597" s="43">
        <f>OCT!A98</f>
        <v/>
      </c>
      <c r="C4597" s="44">
        <f>OCT!B98</f>
        <v/>
      </c>
      <c r="D4597" s="44">
        <f>OCT!C98</f>
        <v/>
      </c>
      <c r="E4597" s="44">
        <f>OCT!D98</f>
        <v/>
      </c>
      <c r="F4597" s="44">
        <f>OCT!E98</f>
        <v/>
      </c>
      <c r="G4597" s="44">
        <f>OCT!F98</f>
        <v/>
      </c>
      <c r="H4597" s="44">
        <f>OCT!G98</f>
        <v/>
      </c>
      <c r="I4597" s="45">
        <f>OCT!H98</f>
        <v/>
      </c>
      <c r="J4597" s="45">
        <f>OCT!I98</f>
        <v/>
      </c>
      <c r="K4597" s="44">
        <f>OCT!J98</f>
        <v/>
      </c>
      <c r="L4597" s="44">
        <f>OCT!K98</f>
        <v/>
      </c>
      <c r="M4597" s="46">
        <f>OCT!L98</f>
        <v/>
      </c>
      <c r="N4597" s="44">
        <f>OCT!M98</f>
        <v/>
      </c>
      <c r="O4597" s="44">
        <f>OCT!N98</f>
        <v/>
      </c>
      <c r="P4597" s="44">
        <f>OCT!O98</f>
        <v/>
      </c>
      <c r="Q4597" s="44">
        <f>OCT!P98</f>
        <v/>
      </c>
      <c r="R4597" s="44">
        <f>OCT!Q98</f>
        <v/>
      </c>
      <c r="S4597" s="46">
        <f>S4596+IF(X4597=0,0,M4597)</f>
        <v/>
      </c>
      <c r="T4597" s="47">
        <f>MAX(T4596,S4597)</f>
        <v/>
      </c>
      <c r="U4597" s="48">
        <f>S4597-T4597</f>
        <v/>
      </c>
      <c r="V4597" s="47">
        <f>IFERROR(SUMIFS(DATABASE!$M$5:$M$6004,DATABASE!$B$5:$B$6004,B4597,DATABASE!$X$5:$X$6004,1),0)</f>
        <v/>
      </c>
      <c r="W4597" s="31">
        <f>IFERROR(COUNTIFS(DATABASE!$B$5:$B$6004,B4597,DATABASE!$X$5:$X$6004,1),0)</f>
        <v/>
      </c>
      <c r="X4597" s="49">
        <f>--AND(ISNUMBER(B4597),C4597&lt;&gt;"",L4597&lt;&gt;"",M4597&lt;&gt;"")</f>
        <v/>
      </c>
    </row>
    <row r="4598" ht="15" customHeight="1" s="111">
      <c r="A4598" s="50" t="inlineStr">
        <is>
          <t>OCT</t>
        </is>
      </c>
      <c r="B4598" s="51">
        <f>OCT!A99</f>
        <v/>
      </c>
      <c r="C4598" s="52">
        <f>OCT!B99</f>
        <v/>
      </c>
      <c r="D4598" s="52">
        <f>OCT!C99</f>
        <v/>
      </c>
      <c r="E4598" s="52">
        <f>OCT!D99</f>
        <v/>
      </c>
      <c r="F4598" s="52">
        <f>OCT!E99</f>
        <v/>
      </c>
      <c r="G4598" s="52">
        <f>OCT!F99</f>
        <v/>
      </c>
      <c r="H4598" s="52">
        <f>OCT!G99</f>
        <v/>
      </c>
      <c r="I4598" s="53">
        <f>OCT!H99</f>
        <v/>
      </c>
      <c r="J4598" s="53">
        <f>OCT!I99</f>
        <v/>
      </c>
      <c r="K4598" s="52">
        <f>OCT!J99</f>
        <v/>
      </c>
      <c r="L4598" s="52">
        <f>OCT!K99</f>
        <v/>
      </c>
      <c r="M4598" s="54">
        <f>OCT!L99</f>
        <v/>
      </c>
      <c r="N4598" s="52">
        <f>OCT!M99</f>
        <v/>
      </c>
      <c r="O4598" s="52">
        <f>OCT!N99</f>
        <v/>
      </c>
      <c r="P4598" s="52">
        <f>OCT!O99</f>
        <v/>
      </c>
      <c r="Q4598" s="52">
        <f>OCT!P99</f>
        <v/>
      </c>
      <c r="R4598" s="52">
        <f>OCT!Q99</f>
        <v/>
      </c>
      <c r="S4598" s="54">
        <f>S4597+IF(X4598=0,0,M4598)</f>
        <v/>
      </c>
      <c r="T4598" s="55">
        <f>MAX(T4597,S4598)</f>
        <v/>
      </c>
      <c r="U4598" s="56">
        <f>S4598-T4598</f>
        <v/>
      </c>
      <c r="V4598" s="55">
        <f>IFERROR(SUMIFS(DATABASE!$M$5:$M$6004,DATABASE!$B$5:$B$6004,B4598,DATABASE!$X$5:$X$6004,1),0)</f>
        <v/>
      </c>
      <c r="W4598" s="57">
        <f>IFERROR(COUNTIFS(DATABASE!$B$5:$B$6004,B4598,DATABASE!$X$5:$X$6004,1),0)</f>
        <v/>
      </c>
      <c r="X4598" s="58">
        <f>--AND(ISNUMBER(B4598),C4598&lt;&gt;"",L4598&lt;&gt;"",M4598&lt;&gt;"")</f>
        <v/>
      </c>
    </row>
    <row r="4599" ht="15" customHeight="1" s="111">
      <c r="A4599" s="42" t="inlineStr">
        <is>
          <t>OCT</t>
        </is>
      </c>
      <c r="B4599" s="43">
        <f>OCT!A100</f>
        <v/>
      </c>
      <c r="C4599" s="44">
        <f>OCT!B100</f>
        <v/>
      </c>
      <c r="D4599" s="44">
        <f>OCT!C100</f>
        <v/>
      </c>
      <c r="E4599" s="44">
        <f>OCT!D100</f>
        <v/>
      </c>
      <c r="F4599" s="44">
        <f>OCT!E100</f>
        <v/>
      </c>
      <c r="G4599" s="44">
        <f>OCT!F100</f>
        <v/>
      </c>
      <c r="H4599" s="44">
        <f>OCT!G100</f>
        <v/>
      </c>
      <c r="I4599" s="45">
        <f>OCT!H100</f>
        <v/>
      </c>
      <c r="J4599" s="45">
        <f>OCT!I100</f>
        <v/>
      </c>
      <c r="K4599" s="44">
        <f>OCT!J100</f>
        <v/>
      </c>
      <c r="L4599" s="44">
        <f>OCT!K100</f>
        <v/>
      </c>
      <c r="M4599" s="46">
        <f>OCT!L100</f>
        <v/>
      </c>
      <c r="N4599" s="44">
        <f>OCT!M100</f>
        <v/>
      </c>
      <c r="O4599" s="44">
        <f>OCT!N100</f>
        <v/>
      </c>
      <c r="P4599" s="44">
        <f>OCT!O100</f>
        <v/>
      </c>
      <c r="Q4599" s="44">
        <f>OCT!P100</f>
        <v/>
      </c>
      <c r="R4599" s="44">
        <f>OCT!Q100</f>
        <v/>
      </c>
      <c r="S4599" s="46">
        <f>S4598+IF(X4599=0,0,M4599)</f>
        <v/>
      </c>
      <c r="T4599" s="47">
        <f>MAX(T4598,S4599)</f>
        <v/>
      </c>
      <c r="U4599" s="48">
        <f>S4599-T4599</f>
        <v/>
      </c>
      <c r="V4599" s="47">
        <f>IFERROR(SUMIFS(DATABASE!$M$5:$M$6004,DATABASE!$B$5:$B$6004,B4599,DATABASE!$X$5:$X$6004,1),0)</f>
        <v/>
      </c>
      <c r="W4599" s="31">
        <f>IFERROR(COUNTIFS(DATABASE!$B$5:$B$6004,B4599,DATABASE!$X$5:$X$6004,1),0)</f>
        <v/>
      </c>
      <c r="X4599" s="49">
        <f>--AND(ISNUMBER(B4599),C4599&lt;&gt;"",L4599&lt;&gt;"",M4599&lt;&gt;"")</f>
        <v/>
      </c>
    </row>
    <row r="4600" ht="15" customHeight="1" s="111">
      <c r="A4600" s="50" t="inlineStr">
        <is>
          <t>OCT</t>
        </is>
      </c>
      <c r="B4600" s="51">
        <f>OCT!A101</f>
        <v/>
      </c>
      <c r="C4600" s="52">
        <f>OCT!B101</f>
        <v/>
      </c>
      <c r="D4600" s="52">
        <f>OCT!C101</f>
        <v/>
      </c>
      <c r="E4600" s="52">
        <f>OCT!D101</f>
        <v/>
      </c>
      <c r="F4600" s="52">
        <f>OCT!E101</f>
        <v/>
      </c>
      <c r="G4600" s="52">
        <f>OCT!F101</f>
        <v/>
      </c>
      <c r="H4600" s="52">
        <f>OCT!G101</f>
        <v/>
      </c>
      <c r="I4600" s="53">
        <f>OCT!H101</f>
        <v/>
      </c>
      <c r="J4600" s="53">
        <f>OCT!I101</f>
        <v/>
      </c>
      <c r="K4600" s="52">
        <f>OCT!J101</f>
        <v/>
      </c>
      <c r="L4600" s="52">
        <f>OCT!K101</f>
        <v/>
      </c>
      <c r="M4600" s="54">
        <f>OCT!L101</f>
        <v/>
      </c>
      <c r="N4600" s="52">
        <f>OCT!M101</f>
        <v/>
      </c>
      <c r="O4600" s="52">
        <f>OCT!N101</f>
        <v/>
      </c>
      <c r="P4600" s="52">
        <f>OCT!O101</f>
        <v/>
      </c>
      <c r="Q4600" s="52">
        <f>OCT!P101</f>
        <v/>
      </c>
      <c r="R4600" s="52">
        <f>OCT!Q101</f>
        <v/>
      </c>
      <c r="S4600" s="54">
        <f>S4599+IF(X4600=0,0,M4600)</f>
        <v/>
      </c>
      <c r="T4600" s="55">
        <f>MAX(T4599,S4600)</f>
        <v/>
      </c>
      <c r="U4600" s="56">
        <f>S4600-T4600</f>
        <v/>
      </c>
      <c r="V4600" s="55">
        <f>IFERROR(SUMIFS(DATABASE!$M$5:$M$6004,DATABASE!$B$5:$B$6004,B4600,DATABASE!$X$5:$X$6004,1),0)</f>
        <v/>
      </c>
      <c r="W4600" s="57">
        <f>IFERROR(COUNTIFS(DATABASE!$B$5:$B$6004,B4600,DATABASE!$X$5:$X$6004,1),0)</f>
        <v/>
      </c>
      <c r="X4600" s="58">
        <f>--AND(ISNUMBER(B4600),C4600&lt;&gt;"",L4600&lt;&gt;"",M4600&lt;&gt;"")</f>
        <v/>
      </c>
    </row>
    <row r="4601" ht="15" customHeight="1" s="111">
      <c r="A4601" s="42" t="inlineStr">
        <is>
          <t>OCT</t>
        </is>
      </c>
      <c r="B4601" s="43">
        <f>OCT!A102</f>
        <v/>
      </c>
      <c r="C4601" s="44">
        <f>OCT!B102</f>
        <v/>
      </c>
      <c r="D4601" s="44">
        <f>OCT!C102</f>
        <v/>
      </c>
      <c r="E4601" s="44">
        <f>OCT!D102</f>
        <v/>
      </c>
      <c r="F4601" s="44">
        <f>OCT!E102</f>
        <v/>
      </c>
      <c r="G4601" s="44">
        <f>OCT!F102</f>
        <v/>
      </c>
      <c r="H4601" s="44">
        <f>OCT!G102</f>
        <v/>
      </c>
      <c r="I4601" s="45">
        <f>OCT!H102</f>
        <v/>
      </c>
      <c r="J4601" s="45">
        <f>OCT!I102</f>
        <v/>
      </c>
      <c r="K4601" s="44">
        <f>OCT!J102</f>
        <v/>
      </c>
      <c r="L4601" s="44">
        <f>OCT!K102</f>
        <v/>
      </c>
      <c r="M4601" s="46">
        <f>OCT!L102</f>
        <v/>
      </c>
      <c r="N4601" s="44">
        <f>OCT!M102</f>
        <v/>
      </c>
      <c r="O4601" s="44">
        <f>OCT!N102</f>
        <v/>
      </c>
      <c r="P4601" s="44">
        <f>OCT!O102</f>
        <v/>
      </c>
      <c r="Q4601" s="44">
        <f>OCT!P102</f>
        <v/>
      </c>
      <c r="R4601" s="44">
        <f>OCT!Q102</f>
        <v/>
      </c>
      <c r="S4601" s="46">
        <f>S4600+IF(X4601=0,0,M4601)</f>
        <v/>
      </c>
      <c r="T4601" s="47">
        <f>MAX(T4600,S4601)</f>
        <v/>
      </c>
      <c r="U4601" s="48">
        <f>S4601-T4601</f>
        <v/>
      </c>
      <c r="V4601" s="47">
        <f>IFERROR(SUMIFS(DATABASE!$M$5:$M$6004,DATABASE!$B$5:$B$6004,B4601,DATABASE!$X$5:$X$6004,1),0)</f>
        <v/>
      </c>
      <c r="W4601" s="31">
        <f>IFERROR(COUNTIFS(DATABASE!$B$5:$B$6004,B4601,DATABASE!$X$5:$X$6004,1),0)</f>
        <v/>
      </c>
      <c r="X4601" s="49">
        <f>--AND(ISNUMBER(B4601),C4601&lt;&gt;"",L4601&lt;&gt;"",M4601&lt;&gt;"")</f>
        <v/>
      </c>
    </row>
    <row r="4602" ht="15" customHeight="1" s="111">
      <c r="A4602" s="50" t="inlineStr">
        <is>
          <t>OCT</t>
        </is>
      </c>
      <c r="B4602" s="51">
        <f>OCT!A103</f>
        <v/>
      </c>
      <c r="C4602" s="52">
        <f>OCT!B103</f>
        <v/>
      </c>
      <c r="D4602" s="52">
        <f>OCT!C103</f>
        <v/>
      </c>
      <c r="E4602" s="52">
        <f>OCT!D103</f>
        <v/>
      </c>
      <c r="F4602" s="52">
        <f>OCT!E103</f>
        <v/>
      </c>
      <c r="G4602" s="52">
        <f>OCT!F103</f>
        <v/>
      </c>
      <c r="H4602" s="52">
        <f>OCT!G103</f>
        <v/>
      </c>
      <c r="I4602" s="53">
        <f>OCT!H103</f>
        <v/>
      </c>
      <c r="J4602" s="53">
        <f>OCT!I103</f>
        <v/>
      </c>
      <c r="K4602" s="52">
        <f>OCT!J103</f>
        <v/>
      </c>
      <c r="L4602" s="52">
        <f>OCT!K103</f>
        <v/>
      </c>
      <c r="M4602" s="54">
        <f>OCT!L103</f>
        <v/>
      </c>
      <c r="N4602" s="52">
        <f>OCT!M103</f>
        <v/>
      </c>
      <c r="O4602" s="52">
        <f>OCT!N103</f>
        <v/>
      </c>
      <c r="P4602" s="52">
        <f>OCT!O103</f>
        <v/>
      </c>
      <c r="Q4602" s="52">
        <f>OCT!P103</f>
        <v/>
      </c>
      <c r="R4602" s="52">
        <f>OCT!Q103</f>
        <v/>
      </c>
      <c r="S4602" s="54">
        <f>S4601+IF(X4602=0,0,M4602)</f>
        <v/>
      </c>
      <c r="T4602" s="55">
        <f>MAX(T4601,S4602)</f>
        <v/>
      </c>
      <c r="U4602" s="56">
        <f>S4602-T4602</f>
        <v/>
      </c>
      <c r="V4602" s="55">
        <f>IFERROR(SUMIFS(DATABASE!$M$5:$M$6004,DATABASE!$B$5:$B$6004,B4602,DATABASE!$X$5:$X$6004,1),0)</f>
        <v/>
      </c>
      <c r="W4602" s="57">
        <f>IFERROR(COUNTIFS(DATABASE!$B$5:$B$6004,B4602,DATABASE!$X$5:$X$6004,1),0)</f>
        <v/>
      </c>
      <c r="X4602" s="58">
        <f>--AND(ISNUMBER(B4602),C4602&lt;&gt;"",L4602&lt;&gt;"",M4602&lt;&gt;"")</f>
        <v/>
      </c>
    </row>
    <row r="4603" ht="15" customHeight="1" s="111">
      <c r="A4603" s="42" t="inlineStr">
        <is>
          <t>OCT</t>
        </is>
      </c>
      <c r="B4603" s="43">
        <f>OCT!A104</f>
        <v/>
      </c>
      <c r="C4603" s="44">
        <f>OCT!B104</f>
        <v/>
      </c>
      <c r="D4603" s="44">
        <f>OCT!C104</f>
        <v/>
      </c>
      <c r="E4603" s="44">
        <f>OCT!D104</f>
        <v/>
      </c>
      <c r="F4603" s="44">
        <f>OCT!E104</f>
        <v/>
      </c>
      <c r="G4603" s="44">
        <f>OCT!F104</f>
        <v/>
      </c>
      <c r="H4603" s="44">
        <f>OCT!G104</f>
        <v/>
      </c>
      <c r="I4603" s="45">
        <f>OCT!H104</f>
        <v/>
      </c>
      <c r="J4603" s="45">
        <f>OCT!I104</f>
        <v/>
      </c>
      <c r="K4603" s="44">
        <f>OCT!J104</f>
        <v/>
      </c>
      <c r="L4603" s="44">
        <f>OCT!K104</f>
        <v/>
      </c>
      <c r="M4603" s="46">
        <f>OCT!L104</f>
        <v/>
      </c>
      <c r="N4603" s="44">
        <f>OCT!M104</f>
        <v/>
      </c>
      <c r="O4603" s="44">
        <f>OCT!N104</f>
        <v/>
      </c>
      <c r="P4603" s="44">
        <f>OCT!O104</f>
        <v/>
      </c>
      <c r="Q4603" s="44">
        <f>OCT!P104</f>
        <v/>
      </c>
      <c r="R4603" s="44">
        <f>OCT!Q104</f>
        <v/>
      </c>
      <c r="S4603" s="46">
        <f>S4602+IF(X4603=0,0,M4603)</f>
        <v/>
      </c>
      <c r="T4603" s="47">
        <f>MAX(T4602,S4603)</f>
        <v/>
      </c>
      <c r="U4603" s="48">
        <f>S4603-T4603</f>
        <v/>
      </c>
      <c r="V4603" s="47">
        <f>IFERROR(SUMIFS(DATABASE!$M$5:$M$6004,DATABASE!$B$5:$B$6004,B4603,DATABASE!$X$5:$X$6004,1),0)</f>
        <v/>
      </c>
      <c r="W4603" s="31">
        <f>IFERROR(COUNTIFS(DATABASE!$B$5:$B$6004,B4603,DATABASE!$X$5:$X$6004,1),0)</f>
        <v/>
      </c>
      <c r="X4603" s="49">
        <f>--AND(ISNUMBER(B4603),C4603&lt;&gt;"",L4603&lt;&gt;"",M4603&lt;&gt;"")</f>
        <v/>
      </c>
    </row>
    <row r="4604" ht="15" customHeight="1" s="111">
      <c r="A4604" s="50" t="inlineStr">
        <is>
          <t>OCT</t>
        </is>
      </c>
      <c r="B4604" s="51">
        <f>OCT!A105</f>
        <v/>
      </c>
      <c r="C4604" s="52">
        <f>OCT!B105</f>
        <v/>
      </c>
      <c r="D4604" s="52">
        <f>OCT!C105</f>
        <v/>
      </c>
      <c r="E4604" s="52">
        <f>OCT!D105</f>
        <v/>
      </c>
      <c r="F4604" s="52">
        <f>OCT!E105</f>
        <v/>
      </c>
      <c r="G4604" s="52">
        <f>OCT!F105</f>
        <v/>
      </c>
      <c r="H4604" s="52">
        <f>OCT!G105</f>
        <v/>
      </c>
      <c r="I4604" s="53">
        <f>OCT!H105</f>
        <v/>
      </c>
      <c r="J4604" s="53">
        <f>OCT!I105</f>
        <v/>
      </c>
      <c r="K4604" s="52">
        <f>OCT!J105</f>
        <v/>
      </c>
      <c r="L4604" s="52">
        <f>OCT!K105</f>
        <v/>
      </c>
      <c r="M4604" s="54">
        <f>OCT!L105</f>
        <v/>
      </c>
      <c r="N4604" s="52">
        <f>OCT!M105</f>
        <v/>
      </c>
      <c r="O4604" s="52">
        <f>OCT!N105</f>
        <v/>
      </c>
      <c r="P4604" s="52">
        <f>OCT!O105</f>
        <v/>
      </c>
      <c r="Q4604" s="52">
        <f>OCT!P105</f>
        <v/>
      </c>
      <c r="R4604" s="52">
        <f>OCT!Q105</f>
        <v/>
      </c>
      <c r="S4604" s="54">
        <f>S4603+IF(X4604=0,0,M4604)</f>
        <v/>
      </c>
      <c r="T4604" s="55">
        <f>MAX(T4603,S4604)</f>
        <v/>
      </c>
      <c r="U4604" s="56">
        <f>S4604-T4604</f>
        <v/>
      </c>
      <c r="V4604" s="55">
        <f>IFERROR(SUMIFS(DATABASE!$M$5:$M$6004,DATABASE!$B$5:$B$6004,B4604,DATABASE!$X$5:$X$6004,1),0)</f>
        <v/>
      </c>
      <c r="W4604" s="57">
        <f>IFERROR(COUNTIFS(DATABASE!$B$5:$B$6004,B4604,DATABASE!$X$5:$X$6004,1),0)</f>
        <v/>
      </c>
      <c r="X4604" s="58">
        <f>--AND(ISNUMBER(B4604),C4604&lt;&gt;"",L4604&lt;&gt;"",M4604&lt;&gt;"")</f>
        <v/>
      </c>
    </row>
    <row r="4605" ht="15" customHeight="1" s="111">
      <c r="A4605" s="42" t="inlineStr">
        <is>
          <t>OCT</t>
        </is>
      </c>
      <c r="B4605" s="43">
        <f>OCT!A106</f>
        <v/>
      </c>
      <c r="C4605" s="44">
        <f>OCT!B106</f>
        <v/>
      </c>
      <c r="D4605" s="44">
        <f>OCT!C106</f>
        <v/>
      </c>
      <c r="E4605" s="44">
        <f>OCT!D106</f>
        <v/>
      </c>
      <c r="F4605" s="44">
        <f>OCT!E106</f>
        <v/>
      </c>
      <c r="G4605" s="44">
        <f>OCT!F106</f>
        <v/>
      </c>
      <c r="H4605" s="44">
        <f>OCT!G106</f>
        <v/>
      </c>
      <c r="I4605" s="45">
        <f>OCT!H106</f>
        <v/>
      </c>
      <c r="J4605" s="45">
        <f>OCT!I106</f>
        <v/>
      </c>
      <c r="K4605" s="44">
        <f>OCT!J106</f>
        <v/>
      </c>
      <c r="L4605" s="44">
        <f>OCT!K106</f>
        <v/>
      </c>
      <c r="M4605" s="46">
        <f>OCT!L106</f>
        <v/>
      </c>
      <c r="N4605" s="44">
        <f>OCT!M106</f>
        <v/>
      </c>
      <c r="O4605" s="44">
        <f>OCT!N106</f>
        <v/>
      </c>
      <c r="P4605" s="44">
        <f>OCT!O106</f>
        <v/>
      </c>
      <c r="Q4605" s="44">
        <f>OCT!P106</f>
        <v/>
      </c>
      <c r="R4605" s="44">
        <f>OCT!Q106</f>
        <v/>
      </c>
      <c r="S4605" s="46">
        <f>S4604+IF(X4605=0,0,M4605)</f>
        <v/>
      </c>
      <c r="T4605" s="47">
        <f>MAX(T4604,S4605)</f>
        <v/>
      </c>
      <c r="U4605" s="48">
        <f>S4605-T4605</f>
        <v/>
      </c>
      <c r="V4605" s="47">
        <f>IFERROR(SUMIFS(DATABASE!$M$5:$M$6004,DATABASE!$B$5:$B$6004,B4605,DATABASE!$X$5:$X$6004,1),0)</f>
        <v/>
      </c>
      <c r="W4605" s="31">
        <f>IFERROR(COUNTIFS(DATABASE!$B$5:$B$6004,B4605,DATABASE!$X$5:$X$6004,1),0)</f>
        <v/>
      </c>
      <c r="X4605" s="49">
        <f>--AND(ISNUMBER(B4605),C4605&lt;&gt;"",L4605&lt;&gt;"",M4605&lt;&gt;"")</f>
        <v/>
      </c>
    </row>
    <row r="4606" ht="15" customHeight="1" s="111">
      <c r="A4606" s="50" t="inlineStr">
        <is>
          <t>OCT</t>
        </is>
      </c>
      <c r="B4606" s="51">
        <f>OCT!A107</f>
        <v/>
      </c>
      <c r="C4606" s="52">
        <f>OCT!B107</f>
        <v/>
      </c>
      <c r="D4606" s="52">
        <f>OCT!C107</f>
        <v/>
      </c>
      <c r="E4606" s="52">
        <f>OCT!D107</f>
        <v/>
      </c>
      <c r="F4606" s="52">
        <f>OCT!E107</f>
        <v/>
      </c>
      <c r="G4606" s="52">
        <f>OCT!F107</f>
        <v/>
      </c>
      <c r="H4606" s="52">
        <f>OCT!G107</f>
        <v/>
      </c>
      <c r="I4606" s="53">
        <f>OCT!H107</f>
        <v/>
      </c>
      <c r="J4606" s="53">
        <f>OCT!I107</f>
        <v/>
      </c>
      <c r="K4606" s="52">
        <f>OCT!J107</f>
        <v/>
      </c>
      <c r="L4606" s="52">
        <f>OCT!K107</f>
        <v/>
      </c>
      <c r="M4606" s="54">
        <f>OCT!L107</f>
        <v/>
      </c>
      <c r="N4606" s="52">
        <f>OCT!M107</f>
        <v/>
      </c>
      <c r="O4606" s="52">
        <f>OCT!N107</f>
        <v/>
      </c>
      <c r="P4606" s="52">
        <f>OCT!O107</f>
        <v/>
      </c>
      <c r="Q4606" s="52">
        <f>OCT!P107</f>
        <v/>
      </c>
      <c r="R4606" s="52">
        <f>OCT!Q107</f>
        <v/>
      </c>
      <c r="S4606" s="54">
        <f>S4605+IF(X4606=0,0,M4606)</f>
        <v/>
      </c>
      <c r="T4606" s="55">
        <f>MAX(T4605,S4606)</f>
        <v/>
      </c>
      <c r="U4606" s="56">
        <f>S4606-T4606</f>
        <v/>
      </c>
      <c r="V4606" s="55">
        <f>IFERROR(SUMIFS(DATABASE!$M$5:$M$6004,DATABASE!$B$5:$B$6004,B4606,DATABASE!$X$5:$X$6004,1),0)</f>
        <v/>
      </c>
      <c r="W4606" s="57">
        <f>IFERROR(COUNTIFS(DATABASE!$B$5:$B$6004,B4606,DATABASE!$X$5:$X$6004,1),0)</f>
        <v/>
      </c>
      <c r="X4606" s="58">
        <f>--AND(ISNUMBER(B4606),C4606&lt;&gt;"",L4606&lt;&gt;"",M4606&lt;&gt;"")</f>
        <v/>
      </c>
    </row>
    <row r="4607" ht="15" customHeight="1" s="111">
      <c r="A4607" s="42" t="inlineStr">
        <is>
          <t>OCT</t>
        </is>
      </c>
      <c r="B4607" s="43">
        <f>OCT!A108</f>
        <v/>
      </c>
      <c r="C4607" s="44">
        <f>OCT!B108</f>
        <v/>
      </c>
      <c r="D4607" s="44">
        <f>OCT!C108</f>
        <v/>
      </c>
      <c r="E4607" s="44">
        <f>OCT!D108</f>
        <v/>
      </c>
      <c r="F4607" s="44">
        <f>OCT!E108</f>
        <v/>
      </c>
      <c r="G4607" s="44">
        <f>OCT!F108</f>
        <v/>
      </c>
      <c r="H4607" s="44">
        <f>OCT!G108</f>
        <v/>
      </c>
      <c r="I4607" s="45">
        <f>OCT!H108</f>
        <v/>
      </c>
      <c r="J4607" s="45">
        <f>OCT!I108</f>
        <v/>
      </c>
      <c r="K4607" s="44">
        <f>OCT!J108</f>
        <v/>
      </c>
      <c r="L4607" s="44">
        <f>OCT!K108</f>
        <v/>
      </c>
      <c r="M4607" s="46">
        <f>OCT!L108</f>
        <v/>
      </c>
      <c r="N4607" s="44">
        <f>OCT!M108</f>
        <v/>
      </c>
      <c r="O4607" s="44">
        <f>OCT!N108</f>
        <v/>
      </c>
      <c r="P4607" s="44">
        <f>OCT!O108</f>
        <v/>
      </c>
      <c r="Q4607" s="44">
        <f>OCT!P108</f>
        <v/>
      </c>
      <c r="R4607" s="44">
        <f>OCT!Q108</f>
        <v/>
      </c>
      <c r="S4607" s="46">
        <f>S4606+IF(X4607=0,0,M4607)</f>
        <v/>
      </c>
      <c r="T4607" s="47">
        <f>MAX(T4606,S4607)</f>
        <v/>
      </c>
      <c r="U4607" s="48">
        <f>S4607-T4607</f>
        <v/>
      </c>
      <c r="V4607" s="47">
        <f>IFERROR(SUMIFS(DATABASE!$M$5:$M$6004,DATABASE!$B$5:$B$6004,B4607,DATABASE!$X$5:$X$6004,1),0)</f>
        <v/>
      </c>
      <c r="W4607" s="31">
        <f>IFERROR(COUNTIFS(DATABASE!$B$5:$B$6004,B4607,DATABASE!$X$5:$X$6004,1),0)</f>
        <v/>
      </c>
      <c r="X4607" s="49">
        <f>--AND(ISNUMBER(B4607),C4607&lt;&gt;"",L4607&lt;&gt;"",M4607&lt;&gt;"")</f>
        <v/>
      </c>
    </row>
    <row r="4608" ht="15" customHeight="1" s="111">
      <c r="A4608" s="50" t="inlineStr">
        <is>
          <t>OCT</t>
        </is>
      </c>
      <c r="B4608" s="51">
        <f>OCT!A109</f>
        <v/>
      </c>
      <c r="C4608" s="52">
        <f>OCT!B109</f>
        <v/>
      </c>
      <c r="D4608" s="52">
        <f>OCT!C109</f>
        <v/>
      </c>
      <c r="E4608" s="52">
        <f>OCT!D109</f>
        <v/>
      </c>
      <c r="F4608" s="52">
        <f>OCT!E109</f>
        <v/>
      </c>
      <c r="G4608" s="52">
        <f>OCT!F109</f>
        <v/>
      </c>
      <c r="H4608" s="52">
        <f>OCT!G109</f>
        <v/>
      </c>
      <c r="I4608" s="53">
        <f>OCT!H109</f>
        <v/>
      </c>
      <c r="J4608" s="53">
        <f>OCT!I109</f>
        <v/>
      </c>
      <c r="K4608" s="52">
        <f>OCT!J109</f>
        <v/>
      </c>
      <c r="L4608" s="52">
        <f>OCT!K109</f>
        <v/>
      </c>
      <c r="M4608" s="54">
        <f>OCT!L109</f>
        <v/>
      </c>
      <c r="N4608" s="52">
        <f>OCT!M109</f>
        <v/>
      </c>
      <c r="O4608" s="52">
        <f>OCT!N109</f>
        <v/>
      </c>
      <c r="P4608" s="52">
        <f>OCT!O109</f>
        <v/>
      </c>
      <c r="Q4608" s="52">
        <f>OCT!P109</f>
        <v/>
      </c>
      <c r="R4608" s="52">
        <f>OCT!Q109</f>
        <v/>
      </c>
      <c r="S4608" s="54">
        <f>S4607+IF(X4608=0,0,M4608)</f>
        <v/>
      </c>
      <c r="T4608" s="55">
        <f>MAX(T4607,S4608)</f>
        <v/>
      </c>
      <c r="U4608" s="56">
        <f>S4608-T4608</f>
        <v/>
      </c>
      <c r="V4608" s="55">
        <f>IFERROR(SUMIFS(DATABASE!$M$5:$M$6004,DATABASE!$B$5:$B$6004,B4608,DATABASE!$X$5:$X$6004,1),0)</f>
        <v/>
      </c>
      <c r="W4608" s="57">
        <f>IFERROR(COUNTIFS(DATABASE!$B$5:$B$6004,B4608,DATABASE!$X$5:$X$6004,1),0)</f>
        <v/>
      </c>
      <c r="X4608" s="58">
        <f>--AND(ISNUMBER(B4608),C4608&lt;&gt;"",L4608&lt;&gt;"",M4608&lt;&gt;"")</f>
        <v/>
      </c>
    </row>
    <row r="4609" ht="15" customHeight="1" s="111">
      <c r="A4609" s="42" t="inlineStr">
        <is>
          <t>OCT</t>
        </is>
      </c>
      <c r="B4609" s="43">
        <f>OCT!A110</f>
        <v/>
      </c>
      <c r="C4609" s="44">
        <f>OCT!B110</f>
        <v/>
      </c>
      <c r="D4609" s="44">
        <f>OCT!C110</f>
        <v/>
      </c>
      <c r="E4609" s="44">
        <f>OCT!D110</f>
        <v/>
      </c>
      <c r="F4609" s="44">
        <f>OCT!E110</f>
        <v/>
      </c>
      <c r="G4609" s="44">
        <f>OCT!F110</f>
        <v/>
      </c>
      <c r="H4609" s="44">
        <f>OCT!G110</f>
        <v/>
      </c>
      <c r="I4609" s="45">
        <f>OCT!H110</f>
        <v/>
      </c>
      <c r="J4609" s="45">
        <f>OCT!I110</f>
        <v/>
      </c>
      <c r="K4609" s="44">
        <f>OCT!J110</f>
        <v/>
      </c>
      <c r="L4609" s="44">
        <f>OCT!K110</f>
        <v/>
      </c>
      <c r="M4609" s="46">
        <f>OCT!L110</f>
        <v/>
      </c>
      <c r="N4609" s="44">
        <f>OCT!M110</f>
        <v/>
      </c>
      <c r="O4609" s="44">
        <f>OCT!N110</f>
        <v/>
      </c>
      <c r="P4609" s="44">
        <f>OCT!O110</f>
        <v/>
      </c>
      <c r="Q4609" s="44">
        <f>OCT!P110</f>
        <v/>
      </c>
      <c r="R4609" s="44">
        <f>OCT!Q110</f>
        <v/>
      </c>
      <c r="S4609" s="46">
        <f>S4608+IF(X4609=0,0,M4609)</f>
        <v/>
      </c>
      <c r="T4609" s="47">
        <f>MAX(T4608,S4609)</f>
        <v/>
      </c>
      <c r="U4609" s="48">
        <f>S4609-T4609</f>
        <v/>
      </c>
      <c r="V4609" s="47">
        <f>IFERROR(SUMIFS(DATABASE!$M$5:$M$6004,DATABASE!$B$5:$B$6004,B4609,DATABASE!$X$5:$X$6004,1),0)</f>
        <v/>
      </c>
      <c r="W4609" s="31">
        <f>IFERROR(COUNTIFS(DATABASE!$B$5:$B$6004,B4609,DATABASE!$X$5:$X$6004,1),0)</f>
        <v/>
      </c>
      <c r="X4609" s="49">
        <f>--AND(ISNUMBER(B4609),C4609&lt;&gt;"",L4609&lt;&gt;"",M4609&lt;&gt;"")</f>
        <v/>
      </c>
    </row>
    <row r="4610" ht="15" customHeight="1" s="111">
      <c r="A4610" s="50" t="inlineStr">
        <is>
          <t>OCT</t>
        </is>
      </c>
      <c r="B4610" s="51">
        <f>OCT!A111</f>
        <v/>
      </c>
      <c r="C4610" s="52">
        <f>OCT!B111</f>
        <v/>
      </c>
      <c r="D4610" s="52">
        <f>OCT!C111</f>
        <v/>
      </c>
      <c r="E4610" s="52">
        <f>OCT!D111</f>
        <v/>
      </c>
      <c r="F4610" s="52">
        <f>OCT!E111</f>
        <v/>
      </c>
      <c r="G4610" s="52">
        <f>OCT!F111</f>
        <v/>
      </c>
      <c r="H4610" s="52">
        <f>OCT!G111</f>
        <v/>
      </c>
      <c r="I4610" s="53">
        <f>OCT!H111</f>
        <v/>
      </c>
      <c r="J4610" s="53">
        <f>OCT!I111</f>
        <v/>
      </c>
      <c r="K4610" s="52">
        <f>OCT!J111</f>
        <v/>
      </c>
      <c r="L4610" s="52">
        <f>OCT!K111</f>
        <v/>
      </c>
      <c r="M4610" s="54">
        <f>OCT!L111</f>
        <v/>
      </c>
      <c r="N4610" s="52">
        <f>OCT!M111</f>
        <v/>
      </c>
      <c r="O4610" s="52">
        <f>OCT!N111</f>
        <v/>
      </c>
      <c r="P4610" s="52">
        <f>OCT!O111</f>
        <v/>
      </c>
      <c r="Q4610" s="52">
        <f>OCT!P111</f>
        <v/>
      </c>
      <c r="R4610" s="52">
        <f>OCT!Q111</f>
        <v/>
      </c>
      <c r="S4610" s="54">
        <f>S4609+IF(X4610=0,0,M4610)</f>
        <v/>
      </c>
      <c r="T4610" s="55">
        <f>MAX(T4609,S4610)</f>
        <v/>
      </c>
      <c r="U4610" s="56">
        <f>S4610-T4610</f>
        <v/>
      </c>
      <c r="V4610" s="55">
        <f>IFERROR(SUMIFS(DATABASE!$M$5:$M$6004,DATABASE!$B$5:$B$6004,B4610,DATABASE!$X$5:$X$6004,1),0)</f>
        <v/>
      </c>
      <c r="W4610" s="57">
        <f>IFERROR(COUNTIFS(DATABASE!$B$5:$B$6004,B4610,DATABASE!$X$5:$X$6004,1),0)</f>
        <v/>
      </c>
      <c r="X4610" s="58">
        <f>--AND(ISNUMBER(B4610),C4610&lt;&gt;"",L4610&lt;&gt;"",M4610&lt;&gt;"")</f>
        <v/>
      </c>
    </row>
    <row r="4611" ht="15" customHeight="1" s="111">
      <c r="A4611" s="42" t="inlineStr">
        <is>
          <t>OCT</t>
        </is>
      </c>
      <c r="B4611" s="43">
        <f>OCT!A112</f>
        <v/>
      </c>
      <c r="C4611" s="44">
        <f>OCT!B112</f>
        <v/>
      </c>
      <c r="D4611" s="44">
        <f>OCT!C112</f>
        <v/>
      </c>
      <c r="E4611" s="44">
        <f>OCT!D112</f>
        <v/>
      </c>
      <c r="F4611" s="44">
        <f>OCT!E112</f>
        <v/>
      </c>
      <c r="G4611" s="44">
        <f>OCT!F112</f>
        <v/>
      </c>
      <c r="H4611" s="44">
        <f>OCT!G112</f>
        <v/>
      </c>
      <c r="I4611" s="45">
        <f>OCT!H112</f>
        <v/>
      </c>
      <c r="J4611" s="45">
        <f>OCT!I112</f>
        <v/>
      </c>
      <c r="K4611" s="44">
        <f>OCT!J112</f>
        <v/>
      </c>
      <c r="L4611" s="44">
        <f>OCT!K112</f>
        <v/>
      </c>
      <c r="M4611" s="46">
        <f>OCT!L112</f>
        <v/>
      </c>
      <c r="N4611" s="44">
        <f>OCT!M112</f>
        <v/>
      </c>
      <c r="O4611" s="44">
        <f>OCT!N112</f>
        <v/>
      </c>
      <c r="P4611" s="44">
        <f>OCT!O112</f>
        <v/>
      </c>
      <c r="Q4611" s="44">
        <f>OCT!P112</f>
        <v/>
      </c>
      <c r="R4611" s="44">
        <f>OCT!Q112</f>
        <v/>
      </c>
      <c r="S4611" s="46">
        <f>S4610+IF(X4611=0,0,M4611)</f>
        <v/>
      </c>
      <c r="T4611" s="47">
        <f>MAX(T4610,S4611)</f>
        <v/>
      </c>
      <c r="U4611" s="48">
        <f>S4611-T4611</f>
        <v/>
      </c>
      <c r="V4611" s="47">
        <f>IFERROR(SUMIFS(DATABASE!$M$5:$M$6004,DATABASE!$B$5:$B$6004,B4611,DATABASE!$X$5:$X$6004,1),0)</f>
        <v/>
      </c>
      <c r="W4611" s="31">
        <f>IFERROR(COUNTIFS(DATABASE!$B$5:$B$6004,B4611,DATABASE!$X$5:$X$6004,1),0)</f>
        <v/>
      </c>
      <c r="X4611" s="49">
        <f>--AND(ISNUMBER(B4611),C4611&lt;&gt;"",L4611&lt;&gt;"",M4611&lt;&gt;"")</f>
        <v/>
      </c>
    </row>
    <row r="4612" ht="15" customHeight="1" s="111">
      <c r="A4612" s="50" t="inlineStr">
        <is>
          <t>OCT</t>
        </is>
      </c>
      <c r="B4612" s="51">
        <f>OCT!A113</f>
        <v/>
      </c>
      <c r="C4612" s="52">
        <f>OCT!B113</f>
        <v/>
      </c>
      <c r="D4612" s="52">
        <f>OCT!C113</f>
        <v/>
      </c>
      <c r="E4612" s="52">
        <f>OCT!D113</f>
        <v/>
      </c>
      <c r="F4612" s="52">
        <f>OCT!E113</f>
        <v/>
      </c>
      <c r="G4612" s="52">
        <f>OCT!F113</f>
        <v/>
      </c>
      <c r="H4612" s="52">
        <f>OCT!G113</f>
        <v/>
      </c>
      <c r="I4612" s="53">
        <f>OCT!H113</f>
        <v/>
      </c>
      <c r="J4612" s="53">
        <f>OCT!I113</f>
        <v/>
      </c>
      <c r="K4612" s="52">
        <f>OCT!J113</f>
        <v/>
      </c>
      <c r="L4612" s="52">
        <f>OCT!K113</f>
        <v/>
      </c>
      <c r="M4612" s="54">
        <f>OCT!L113</f>
        <v/>
      </c>
      <c r="N4612" s="52">
        <f>OCT!M113</f>
        <v/>
      </c>
      <c r="O4612" s="52">
        <f>OCT!N113</f>
        <v/>
      </c>
      <c r="P4612" s="52">
        <f>OCT!O113</f>
        <v/>
      </c>
      <c r="Q4612" s="52">
        <f>OCT!P113</f>
        <v/>
      </c>
      <c r="R4612" s="52">
        <f>OCT!Q113</f>
        <v/>
      </c>
      <c r="S4612" s="54">
        <f>S4611+IF(X4612=0,0,M4612)</f>
        <v/>
      </c>
      <c r="T4612" s="55">
        <f>MAX(T4611,S4612)</f>
        <v/>
      </c>
      <c r="U4612" s="56">
        <f>S4612-T4612</f>
        <v/>
      </c>
      <c r="V4612" s="55">
        <f>IFERROR(SUMIFS(DATABASE!$M$5:$M$6004,DATABASE!$B$5:$B$6004,B4612,DATABASE!$X$5:$X$6004,1),0)</f>
        <v/>
      </c>
      <c r="W4612" s="57">
        <f>IFERROR(COUNTIFS(DATABASE!$B$5:$B$6004,B4612,DATABASE!$X$5:$X$6004,1),0)</f>
        <v/>
      </c>
      <c r="X4612" s="58">
        <f>--AND(ISNUMBER(B4612),C4612&lt;&gt;"",L4612&lt;&gt;"",M4612&lt;&gt;"")</f>
        <v/>
      </c>
    </row>
    <row r="4613" ht="15" customHeight="1" s="111">
      <c r="A4613" s="42" t="inlineStr">
        <is>
          <t>OCT</t>
        </is>
      </c>
      <c r="B4613" s="43">
        <f>OCT!A114</f>
        <v/>
      </c>
      <c r="C4613" s="44">
        <f>OCT!B114</f>
        <v/>
      </c>
      <c r="D4613" s="44">
        <f>OCT!C114</f>
        <v/>
      </c>
      <c r="E4613" s="44">
        <f>OCT!D114</f>
        <v/>
      </c>
      <c r="F4613" s="44">
        <f>OCT!E114</f>
        <v/>
      </c>
      <c r="G4613" s="44">
        <f>OCT!F114</f>
        <v/>
      </c>
      <c r="H4613" s="44">
        <f>OCT!G114</f>
        <v/>
      </c>
      <c r="I4613" s="45">
        <f>OCT!H114</f>
        <v/>
      </c>
      <c r="J4613" s="45">
        <f>OCT!I114</f>
        <v/>
      </c>
      <c r="K4613" s="44">
        <f>OCT!J114</f>
        <v/>
      </c>
      <c r="L4613" s="44">
        <f>OCT!K114</f>
        <v/>
      </c>
      <c r="M4613" s="46">
        <f>OCT!L114</f>
        <v/>
      </c>
      <c r="N4613" s="44">
        <f>OCT!M114</f>
        <v/>
      </c>
      <c r="O4613" s="44">
        <f>OCT!N114</f>
        <v/>
      </c>
      <c r="P4613" s="44">
        <f>OCT!O114</f>
        <v/>
      </c>
      <c r="Q4613" s="44">
        <f>OCT!P114</f>
        <v/>
      </c>
      <c r="R4613" s="44">
        <f>OCT!Q114</f>
        <v/>
      </c>
      <c r="S4613" s="46">
        <f>S4612+IF(X4613=0,0,M4613)</f>
        <v/>
      </c>
      <c r="T4613" s="47">
        <f>MAX(T4612,S4613)</f>
        <v/>
      </c>
      <c r="U4613" s="48">
        <f>S4613-T4613</f>
        <v/>
      </c>
      <c r="V4613" s="47">
        <f>IFERROR(SUMIFS(DATABASE!$M$5:$M$6004,DATABASE!$B$5:$B$6004,B4613,DATABASE!$X$5:$X$6004,1),0)</f>
        <v/>
      </c>
      <c r="W4613" s="31">
        <f>IFERROR(COUNTIFS(DATABASE!$B$5:$B$6004,B4613,DATABASE!$X$5:$X$6004,1),0)</f>
        <v/>
      </c>
      <c r="X4613" s="49">
        <f>--AND(ISNUMBER(B4613),C4613&lt;&gt;"",L4613&lt;&gt;"",M4613&lt;&gt;"")</f>
        <v/>
      </c>
    </row>
    <row r="4614" ht="15" customHeight="1" s="111">
      <c r="A4614" s="50" t="inlineStr">
        <is>
          <t>OCT</t>
        </is>
      </c>
      <c r="B4614" s="51">
        <f>OCT!A115</f>
        <v/>
      </c>
      <c r="C4614" s="52">
        <f>OCT!B115</f>
        <v/>
      </c>
      <c r="D4614" s="52">
        <f>OCT!C115</f>
        <v/>
      </c>
      <c r="E4614" s="52">
        <f>OCT!D115</f>
        <v/>
      </c>
      <c r="F4614" s="52">
        <f>OCT!E115</f>
        <v/>
      </c>
      <c r="G4614" s="52">
        <f>OCT!F115</f>
        <v/>
      </c>
      <c r="H4614" s="52">
        <f>OCT!G115</f>
        <v/>
      </c>
      <c r="I4614" s="53">
        <f>OCT!H115</f>
        <v/>
      </c>
      <c r="J4614" s="53">
        <f>OCT!I115</f>
        <v/>
      </c>
      <c r="K4614" s="52">
        <f>OCT!J115</f>
        <v/>
      </c>
      <c r="L4614" s="52">
        <f>OCT!K115</f>
        <v/>
      </c>
      <c r="M4614" s="54">
        <f>OCT!L115</f>
        <v/>
      </c>
      <c r="N4614" s="52">
        <f>OCT!M115</f>
        <v/>
      </c>
      <c r="O4614" s="52">
        <f>OCT!N115</f>
        <v/>
      </c>
      <c r="P4614" s="52">
        <f>OCT!O115</f>
        <v/>
      </c>
      <c r="Q4614" s="52">
        <f>OCT!P115</f>
        <v/>
      </c>
      <c r="R4614" s="52">
        <f>OCT!Q115</f>
        <v/>
      </c>
      <c r="S4614" s="54">
        <f>S4613+IF(X4614=0,0,M4614)</f>
        <v/>
      </c>
      <c r="T4614" s="55">
        <f>MAX(T4613,S4614)</f>
        <v/>
      </c>
      <c r="U4614" s="56">
        <f>S4614-T4614</f>
        <v/>
      </c>
      <c r="V4614" s="55">
        <f>IFERROR(SUMIFS(DATABASE!$M$5:$M$6004,DATABASE!$B$5:$B$6004,B4614,DATABASE!$X$5:$X$6004,1),0)</f>
        <v/>
      </c>
      <c r="W4614" s="57">
        <f>IFERROR(COUNTIFS(DATABASE!$B$5:$B$6004,B4614,DATABASE!$X$5:$X$6004,1),0)</f>
        <v/>
      </c>
      <c r="X4614" s="58">
        <f>--AND(ISNUMBER(B4614),C4614&lt;&gt;"",L4614&lt;&gt;"",M4614&lt;&gt;"")</f>
        <v/>
      </c>
    </row>
    <row r="4615" ht="15" customHeight="1" s="111">
      <c r="A4615" s="42" t="inlineStr">
        <is>
          <t>OCT</t>
        </is>
      </c>
      <c r="B4615" s="43">
        <f>OCT!A116</f>
        <v/>
      </c>
      <c r="C4615" s="44">
        <f>OCT!B116</f>
        <v/>
      </c>
      <c r="D4615" s="44">
        <f>OCT!C116</f>
        <v/>
      </c>
      <c r="E4615" s="44">
        <f>OCT!D116</f>
        <v/>
      </c>
      <c r="F4615" s="44">
        <f>OCT!E116</f>
        <v/>
      </c>
      <c r="G4615" s="44">
        <f>OCT!F116</f>
        <v/>
      </c>
      <c r="H4615" s="44">
        <f>OCT!G116</f>
        <v/>
      </c>
      <c r="I4615" s="45">
        <f>OCT!H116</f>
        <v/>
      </c>
      <c r="J4615" s="45">
        <f>OCT!I116</f>
        <v/>
      </c>
      <c r="K4615" s="44">
        <f>OCT!J116</f>
        <v/>
      </c>
      <c r="L4615" s="44">
        <f>OCT!K116</f>
        <v/>
      </c>
      <c r="M4615" s="46">
        <f>OCT!L116</f>
        <v/>
      </c>
      <c r="N4615" s="44">
        <f>OCT!M116</f>
        <v/>
      </c>
      <c r="O4615" s="44">
        <f>OCT!N116</f>
        <v/>
      </c>
      <c r="P4615" s="44">
        <f>OCT!O116</f>
        <v/>
      </c>
      <c r="Q4615" s="44">
        <f>OCT!P116</f>
        <v/>
      </c>
      <c r="R4615" s="44">
        <f>OCT!Q116</f>
        <v/>
      </c>
      <c r="S4615" s="46">
        <f>S4614+IF(X4615=0,0,M4615)</f>
        <v/>
      </c>
      <c r="T4615" s="47">
        <f>MAX(T4614,S4615)</f>
        <v/>
      </c>
      <c r="U4615" s="48">
        <f>S4615-T4615</f>
        <v/>
      </c>
      <c r="V4615" s="47">
        <f>IFERROR(SUMIFS(DATABASE!$M$5:$M$6004,DATABASE!$B$5:$B$6004,B4615,DATABASE!$X$5:$X$6004,1),0)</f>
        <v/>
      </c>
      <c r="W4615" s="31">
        <f>IFERROR(COUNTIFS(DATABASE!$B$5:$B$6004,B4615,DATABASE!$X$5:$X$6004,1),0)</f>
        <v/>
      </c>
      <c r="X4615" s="49">
        <f>--AND(ISNUMBER(B4615),C4615&lt;&gt;"",L4615&lt;&gt;"",M4615&lt;&gt;"")</f>
        <v/>
      </c>
    </row>
    <row r="4616" ht="15" customHeight="1" s="111">
      <c r="A4616" s="50" t="inlineStr">
        <is>
          <t>OCT</t>
        </is>
      </c>
      <c r="B4616" s="51">
        <f>OCT!A117</f>
        <v/>
      </c>
      <c r="C4616" s="52">
        <f>OCT!B117</f>
        <v/>
      </c>
      <c r="D4616" s="52">
        <f>OCT!C117</f>
        <v/>
      </c>
      <c r="E4616" s="52">
        <f>OCT!D117</f>
        <v/>
      </c>
      <c r="F4616" s="52">
        <f>OCT!E117</f>
        <v/>
      </c>
      <c r="G4616" s="52">
        <f>OCT!F117</f>
        <v/>
      </c>
      <c r="H4616" s="52">
        <f>OCT!G117</f>
        <v/>
      </c>
      <c r="I4616" s="53">
        <f>OCT!H117</f>
        <v/>
      </c>
      <c r="J4616" s="53">
        <f>OCT!I117</f>
        <v/>
      </c>
      <c r="K4616" s="52">
        <f>OCT!J117</f>
        <v/>
      </c>
      <c r="L4616" s="52">
        <f>OCT!K117</f>
        <v/>
      </c>
      <c r="M4616" s="54">
        <f>OCT!L117</f>
        <v/>
      </c>
      <c r="N4616" s="52">
        <f>OCT!M117</f>
        <v/>
      </c>
      <c r="O4616" s="52">
        <f>OCT!N117</f>
        <v/>
      </c>
      <c r="P4616" s="52">
        <f>OCT!O117</f>
        <v/>
      </c>
      <c r="Q4616" s="52">
        <f>OCT!P117</f>
        <v/>
      </c>
      <c r="R4616" s="52">
        <f>OCT!Q117</f>
        <v/>
      </c>
      <c r="S4616" s="54">
        <f>S4615+IF(X4616=0,0,M4616)</f>
        <v/>
      </c>
      <c r="T4616" s="55">
        <f>MAX(T4615,S4616)</f>
        <v/>
      </c>
      <c r="U4616" s="56">
        <f>S4616-T4616</f>
        <v/>
      </c>
      <c r="V4616" s="55">
        <f>IFERROR(SUMIFS(DATABASE!$M$5:$M$6004,DATABASE!$B$5:$B$6004,B4616,DATABASE!$X$5:$X$6004,1),0)</f>
        <v/>
      </c>
      <c r="W4616" s="57">
        <f>IFERROR(COUNTIFS(DATABASE!$B$5:$B$6004,B4616,DATABASE!$X$5:$X$6004,1),0)</f>
        <v/>
      </c>
      <c r="X4616" s="58">
        <f>--AND(ISNUMBER(B4616),C4616&lt;&gt;"",L4616&lt;&gt;"",M4616&lt;&gt;"")</f>
        <v/>
      </c>
    </row>
    <row r="4617" ht="15" customHeight="1" s="111">
      <c r="A4617" s="42" t="inlineStr">
        <is>
          <t>OCT</t>
        </is>
      </c>
      <c r="B4617" s="43">
        <f>OCT!A118</f>
        <v/>
      </c>
      <c r="C4617" s="44">
        <f>OCT!B118</f>
        <v/>
      </c>
      <c r="D4617" s="44">
        <f>OCT!C118</f>
        <v/>
      </c>
      <c r="E4617" s="44">
        <f>OCT!D118</f>
        <v/>
      </c>
      <c r="F4617" s="44">
        <f>OCT!E118</f>
        <v/>
      </c>
      <c r="G4617" s="44">
        <f>OCT!F118</f>
        <v/>
      </c>
      <c r="H4617" s="44">
        <f>OCT!G118</f>
        <v/>
      </c>
      <c r="I4617" s="45">
        <f>OCT!H118</f>
        <v/>
      </c>
      <c r="J4617" s="45">
        <f>OCT!I118</f>
        <v/>
      </c>
      <c r="K4617" s="44">
        <f>OCT!J118</f>
        <v/>
      </c>
      <c r="L4617" s="44">
        <f>OCT!K118</f>
        <v/>
      </c>
      <c r="M4617" s="46">
        <f>OCT!L118</f>
        <v/>
      </c>
      <c r="N4617" s="44">
        <f>OCT!M118</f>
        <v/>
      </c>
      <c r="O4617" s="44">
        <f>OCT!N118</f>
        <v/>
      </c>
      <c r="P4617" s="44">
        <f>OCT!O118</f>
        <v/>
      </c>
      <c r="Q4617" s="44">
        <f>OCT!P118</f>
        <v/>
      </c>
      <c r="R4617" s="44">
        <f>OCT!Q118</f>
        <v/>
      </c>
      <c r="S4617" s="46">
        <f>S4616+IF(X4617=0,0,M4617)</f>
        <v/>
      </c>
      <c r="T4617" s="47">
        <f>MAX(T4616,S4617)</f>
        <v/>
      </c>
      <c r="U4617" s="48">
        <f>S4617-T4617</f>
        <v/>
      </c>
      <c r="V4617" s="47">
        <f>IFERROR(SUMIFS(DATABASE!$M$5:$M$6004,DATABASE!$B$5:$B$6004,B4617,DATABASE!$X$5:$X$6004,1),0)</f>
        <v/>
      </c>
      <c r="W4617" s="31">
        <f>IFERROR(COUNTIFS(DATABASE!$B$5:$B$6004,B4617,DATABASE!$X$5:$X$6004,1),0)</f>
        <v/>
      </c>
      <c r="X4617" s="49">
        <f>--AND(ISNUMBER(B4617),C4617&lt;&gt;"",L4617&lt;&gt;"",M4617&lt;&gt;"")</f>
        <v/>
      </c>
    </row>
    <row r="4618" ht="15" customHeight="1" s="111">
      <c r="A4618" s="50" t="inlineStr">
        <is>
          <t>OCT</t>
        </is>
      </c>
      <c r="B4618" s="51">
        <f>OCT!A119</f>
        <v/>
      </c>
      <c r="C4618" s="52">
        <f>OCT!B119</f>
        <v/>
      </c>
      <c r="D4618" s="52">
        <f>OCT!C119</f>
        <v/>
      </c>
      <c r="E4618" s="52">
        <f>OCT!D119</f>
        <v/>
      </c>
      <c r="F4618" s="52">
        <f>OCT!E119</f>
        <v/>
      </c>
      <c r="G4618" s="52">
        <f>OCT!F119</f>
        <v/>
      </c>
      <c r="H4618" s="52">
        <f>OCT!G119</f>
        <v/>
      </c>
      <c r="I4618" s="53">
        <f>OCT!H119</f>
        <v/>
      </c>
      <c r="J4618" s="53">
        <f>OCT!I119</f>
        <v/>
      </c>
      <c r="K4618" s="52">
        <f>OCT!J119</f>
        <v/>
      </c>
      <c r="L4618" s="52">
        <f>OCT!K119</f>
        <v/>
      </c>
      <c r="M4618" s="54">
        <f>OCT!L119</f>
        <v/>
      </c>
      <c r="N4618" s="52">
        <f>OCT!M119</f>
        <v/>
      </c>
      <c r="O4618" s="52">
        <f>OCT!N119</f>
        <v/>
      </c>
      <c r="P4618" s="52">
        <f>OCT!O119</f>
        <v/>
      </c>
      <c r="Q4618" s="52">
        <f>OCT!P119</f>
        <v/>
      </c>
      <c r="R4618" s="52">
        <f>OCT!Q119</f>
        <v/>
      </c>
      <c r="S4618" s="54">
        <f>S4617+IF(X4618=0,0,M4618)</f>
        <v/>
      </c>
      <c r="T4618" s="55">
        <f>MAX(T4617,S4618)</f>
        <v/>
      </c>
      <c r="U4618" s="56">
        <f>S4618-T4618</f>
        <v/>
      </c>
      <c r="V4618" s="55">
        <f>IFERROR(SUMIFS(DATABASE!$M$5:$M$6004,DATABASE!$B$5:$B$6004,B4618,DATABASE!$X$5:$X$6004,1),0)</f>
        <v/>
      </c>
      <c r="W4618" s="57">
        <f>IFERROR(COUNTIFS(DATABASE!$B$5:$B$6004,B4618,DATABASE!$X$5:$X$6004,1),0)</f>
        <v/>
      </c>
      <c r="X4618" s="58">
        <f>--AND(ISNUMBER(B4618),C4618&lt;&gt;"",L4618&lt;&gt;"",M4618&lt;&gt;"")</f>
        <v/>
      </c>
    </row>
    <row r="4619" ht="15" customHeight="1" s="111">
      <c r="A4619" s="42" t="inlineStr">
        <is>
          <t>OCT</t>
        </is>
      </c>
      <c r="B4619" s="43">
        <f>OCT!A120</f>
        <v/>
      </c>
      <c r="C4619" s="44">
        <f>OCT!B120</f>
        <v/>
      </c>
      <c r="D4619" s="44">
        <f>OCT!C120</f>
        <v/>
      </c>
      <c r="E4619" s="44">
        <f>OCT!D120</f>
        <v/>
      </c>
      <c r="F4619" s="44">
        <f>OCT!E120</f>
        <v/>
      </c>
      <c r="G4619" s="44">
        <f>OCT!F120</f>
        <v/>
      </c>
      <c r="H4619" s="44">
        <f>OCT!G120</f>
        <v/>
      </c>
      <c r="I4619" s="45">
        <f>OCT!H120</f>
        <v/>
      </c>
      <c r="J4619" s="45">
        <f>OCT!I120</f>
        <v/>
      </c>
      <c r="K4619" s="44">
        <f>OCT!J120</f>
        <v/>
      </c>
      <c r="L4619" s="44">
        <f>OCT!K120</f>
        <v/>
      </c>
      <c r="M4619" s="46">
        <f>OCT!L120</f>
        <v/>
      </c>
      <c r="N4619" s="44">
        <f>OCT!M120</f>
        <v/>
      </c>
      <c r="O4619" s="44">
        <f>OCT!N120</f>
        <v/>
      </c>
      <c r="P4619" s="44">
        <f>OCT!O120</f>
        <v/>
      </c>
      <c r="Q4619" s="44">
        <f>OCT!P120</f>
        <v/>
      </c>
      <c r="R4619" s="44">
        <f>OCT!Q120</f>
        <v/>
      </c>
      <c r="S4619" s="46">
        <f>S4618+IF(X4619=0,0,M4619)</f>
        <v/>
      </c>
      <c r="T4619" s="47">
        <f>MAX(T4618,S4619)</f>
        <v/>
      </c>
      <c r="U4619" s="48">
        <f>S4619-T4619</f>
        <v/>
      </c>
      <c r="V4619" s="47">
        <f>IFERROR(SUMIFS(DATABASE!$M$5:$M$6004,DATABASE!$B$5:$B$6004,B4619,DATABASE!$X$5:$X$6004,1),0)</f>
        <v/>
      </c>
      <c r="W4619" s="31">
        <f>IFERROR(COUNTIFS(DATABASE!$B$5:$B$6004,B4619,DATABASE!$X$5:$X$6004,1),0)</f>
        <v/>
      </c>
      <c r="X4619" s="49">
        <f>--AND(ISNUMBER(B4619),C4619&lt;&gt;"",L4619&lt;&gt;"",M4619&lt;&gt;"")</f>
        <v/>
      </c>
    </row>
    <row r="4620" ht="15" customHeight="1" s="111">
      <c r="A4620" s="50" t="inlineStr">
        <is>
          <t>OCT</t>
        </is>
      </c>
      <c r="B4620" s="51">
        <f>OCT!A121</f>
        <v/>
      </c>
      <c r="C4620" s="52">
        <f>OCT!B121</f>
        <v/>
      </c>
      <c r="D4620" s="52">
        <f>OCT!C121</f>
        <v/>
      </c>
      <c r="E4620" s="52">
        <f>OCT!D121</f>
        <v/>
      </c>
      <c r="F4620" s="52">
        <f>OCT!E121</f>
        <v/>
      </c>
      <c r="G4620" s="52">
        <f>OCT!F121</f>
        <v/>
      </c>
      <c r="H4620" s="52">
        <f>OCT!G121</f>
        <v/>
      </c>
      <c r="I4620" s="53">
        <f>OCT!H121</f>
        <v/>
      </c>
      <c r="J4620" s="53">
        <f>OCT!I121</f>
        <v/>
      </c>
      <c r="K4620" s="52">
        <f>OCT!J121</f>
        <v/>
      </c>
      <c r="L4620" s="52">
        <f>OCT!K121</f>
        <v/>
      </c>
      <c r="M4620" s="54">
        <f>OCT!L121</f>
        <v/>
      </c>
      <c r="N4620" s="52">
        <f>OCT!M121</f>
        <v/>
      </c>
      <c r="O4620" s="52">
        <f>OCT!N121</f>
        <v/>
      </c>
      <c r="P4620" s="52">
        <f>OCT!O121</f>
        <v/>
      </c>
      <c r="Q4620" s="52">
        <f>OCT!P121</f>
        <v/>
      </c>
      <c r="R4620" s="52">
        <f>OCT!Q121</f>
        <v/>
      </c>
      <c r="S4620" s="54">
        <f>S4619+IF(X4620=0,0,M4620)</f>
        <v/>
      </c>
      <c r="T4620" s="55">
        <f>MAX(T4619,S4620)</f>
        <v/>
      </c>
      <c r="U4620" s="56">
        <f>S4620-T4620</f>
        <v/>
      </c>
      <c r="V4620" s="55">
        <f>IFERROR(SUMIFS(DATABASE!$M$5:$M$6004,DATABASE!$B$5:$B$6004,B4620,DATABASE!$X$5:$X$6004,1),0)</f>
        <v/>
      </c>
      <c r="W4620" s="57">
        <f>IFERROR(COUNTIFS(DATABASE!$B$5:$B$6004,B4620,DATABASE!$X$5:$X$6004,1),0)</f>
        <v/>
      </c>
      <c r="X4620" s="58">
        <f>--AND(ISNUMBER(B4620),C4620&lt;&gt;"",L4620&lt;&gt;"",M4620&lt;&gt;"")</f>
        <v/>
      </c>
    </row>
    <row r="4621" ht="15" customHeight="1" s="111">
      <c r="A4621" s="42" t="inlineStr">
        <is>
          <t>OCT</t>
        </is>
      </c>
      <c r="B4621" s="43">
        <f>OCT!A122</f>
        <v/>
      </c>
      <c r="C4621" s="44">
        <f>OCT!B122</f>
        <v/>
      </c>
      <c r="D4621" s="44">
        <f>OCT!C122</f>
        <v/>
      </c>
      <c r="E4621" s="44">
        <f>OCT!D122</f>
        <v/>
      </c>
      <c r="F4621" s="44">
        <f>OCT!E122</f>
        <v/>
      </c>
      <c r="G4621" s="44">
        <f>OCT!F122</f>
        <v/>
      </c>
      <c r="H4621" s="44">
        <f>OCT!G122</f>
        <v/>
      </c>
      <c r="I4621" s="45">
        <f>OCT!H122</f>
        <v/>
      </c>
      <c r="J4621" s="45">
        <f>OCT!I122</f>
        <v/>
      </c>
      <c r="K4621" s="44">
        <f>OCT!J122</f>
        <v/>
      </c>
      <c r="L4621" s="44">
        <f>OCT!K122</f>
        <v/>
      </c>
      <c r="M4621" s="46">
        <f>OCT!L122</f>
        <v/>
      </c>
      <c r="N4621" s="44">
        <f>OCT!M122</f>
        <v/>
      </c>
      <c r="O4621" s="44">
        <f>OCT!N122</f>
        <v/>
      </c>
      <c r="P4621" s="44">
        <f>OCT!O122</f>
        <v/>
      </c>
      <c r="Q4621" s="44">
        <f>OCT!P122</f>
        <v/>
      </c>
      <c r="R4621" s="44">
        <f>OCT!Q122</f>
        <v/>
      </c>
      <c r="S4621" s="46">
        <f>S4620+IF(X4621=0,0,M4621)</f>
        <v/>
      </c>
      <c r="T4621" s="47">
        <f>MAX(T4620,S4621)</f>
        <v/>
      </c>
      <c r="U4621" s="48">
        <f>S4621-T4621</f>
        <v/>
      </c>
      <c r="V4621" s="47">
        <f>IFERROR(SUMIFS(DATABASE!$M$5:$M$6004,DATABASE!$B$5:$B$6004,B4621,DATABASE!$X$5:$X$6004,1),0)</f>
        <v/>
      </c>
      <c r="W4621" s="31">
        <f>IFERROR(COUNTIFS(DATABASE!$B$5:$B$6004,B4621,DATABASE!$X$5:$X$6004,1),0)</f>
        <v/>
      </c>
      <c r="X4621" s="49">
        <f>--AND(ISNUMBER(B4621),C4621&lt;&gt;"",L4621&lt;&gt;"",M4621&lt;&gt;"")</f>
        <v/>
      </c>
    </row>
    <row r="4622" ht="15" customHeight="1" s="111">
      <c r="A4622" s="50" t="inlineStr">
        <is>
          <t>OCT</t>
        </is>
      </c>
      <c r="B4622" s="51">
        <f>OCT!A123</f>
        <v/>
      </c>
      <c r="C4622" s="52">
        <f>OCT!B123</f>
        <v/>
      </c>
      <c r="D4622" s="52">
        <f>OCT!C123</f>
        <v/>
      </c>
      <c r="E4622" s="52">
        <f>OCT!D123</f>
        <v/>
      </c>
      <c r="F4622" s="52">
        <f>OCT!E123</f>
        <v/>
      </c>
      <c r="G4622" s="52">
        <f>OCT!F123</f>
        <v/>
      </c>
      <c r="H4622" s="52">
        <f>OCT!G123</f>
        <v/>
      </c>
      <c r="I4622" s="53">
        <f>OCT!H123</f>
        <v/>
      </c>
      <c r="J4622" s="53">
        <f>OCT!I123</f>
        <v/>
      </c>
      <c r="K4622" s="52">
        <f>OCT!J123</f>
        <v/>
      </c>
      <c r="L4622" s="52">
        <f>OCT!K123</f>
        <v/>
      </c>
      <c r="M4622" s="54">
        <f>OCT!L123</f>
        <v/>
      </c>
      <c r="N4622" s="52">
        <f>OCT!M123</f>
        <v/>
      </c>
      <c r="O4622" s="52">
        <f>OCT!N123</f>
        <v/>
      </c>
      <c r="P4622" s="52">
        <f>OCT!O123</f>
        <v/>
      </c>
      <c r="Q4622" s="52">
        <f>OCT!P123</f>
        <v/>
      </c>
      <c r="R4622" s="52">
        <f>OCT!Q123</f>
        <v/>
      </c>
      <c r="S4622" s="54">
        <f>S4621+IF(X4622=0,0,M4622)</f>
        <v/>
      </c>
      <c r="T4622" s="55">
        <f>MAX(T4621,S4622)</f>
        <v/>
      </c>
      <c r="U4622" s="56">
        <f>S4622-T4622</f>
        <v/>
      </c>
      <c r="V4622" s="55">
        <f>IFERROR(SUMIFS(DATABASE!$M$5:$M$6004,DATABASE!$B$5:$B$6004,B4622,DATABASE!$X$5:$X$6004,1),0)</f>
        <v/>
      </c>
      <c r="W4622" s="57">
        <f>IFERROR(COUNTIFS(DATABASE!$B$5:$B$6004,B4622,DATABASE!$X$5:$X$6004,1),0)</f>
        <v/>
      </c>
      <c r="X4622" s="58">
        <f>--AND(ISNUMBER(B4622),C4622&lt;&gt;"",L4622&lt;&gt;"",M4622&lt;&gt;"")</f>
        <v/>
      </c>
    </row>
    <row r="4623" ht="15" customHeight="1" s="111">
      <c r="A4623" s="42" t="inlineStr">
        <is>
          <t>OCT</t>
        </is>
      </c>
      <c r="B4623" s="43">
        <f>OCT!A124</f>
        <v/>
      </c>
      <c r="C4623" s="44">
        <f>OCT!B124</f>
        <v/>
      </c>
      <c r="D4623" s="44">
        <f>OCT!C124</f>
        <v/>
      </c>
      <c r="E4623" s="44">
        <f>OCT!D124</f>
        <v/>
      </c>
      <c r="F4623" s="44">
        <f>OCT!E124</f>
        <v/>
      </c>
      <c r="G4623" s="44">
        <f>OCT!F124</f>
        <v/>
      </c>
      <c r="H4623" s="44">
        <f>OCT!G124</f>
        <v/>
      </c>
      <c r="I4623" s="45">
        <f>OCT!H124</f>
        <v/>
      </c>
      <c r="J4623" s="45">
        <f>OCT!I124</f>
        <v/>
      </c>
      <c r="K4623" s="44">
        <f>OCT!J124</f>
        <v/>
      </c>
      <c r="L4623" s="44">
        <f>OCT!K124</f>
        <v/>
      </c>
      <c r="M4623" s="46">
        <f>OCT!L124</f>
        <v/>
      </c>
      <c r="N4623" s="44">
        <f>OCT!M124</f>
        <v/>
      </c>
      <c r="O4623" s="44">
        <f>OCT!N124</f>
        <v/>
      </c>
      <c r="P4623" s="44">
        <f>OCT!O124</f>
        <v/>
      </c>
      <c r="Q4623" s="44">
        <f>OCT!P124</f>
        <v/>
      </c>
      <c r="R4623" s="44">
        <f>OCT!Q124</f>
        <v/>
      </c>
      <c r="S4623" s="46">
        <f>S4622+IF(X4623=0,0,M4623)</f>
        <v/>
      </c>
      <c r="T4623" s="47">
        <f>MAX(T4622,S4623)</f>
        <v/>
      </c>
      <c r="U4623" s="48">
        <f>S4623-T4623</f>
        <v/>
      </c>
      <c r="V4623" s="47">
        <f>IFERROR(SUMIFS(DATABASE!$M$5:$M$6004,DATABASE!$B$5:$B$6004,B4623,DATABASE!$X$5:$X$6004,1),0)</f>
        <v/>
      </c>
      <c r="W4623" s="31">
        <f>IFERROR(COUNTIFS(DATABASE!$B$5:$B$6004,B4623,DATABASE!$X$5:$X$6004,1),0)</f>
        <v/>
      </c>
      <c r="X4623" s="49">
        <f>--AND(ISNUMBER(B4623),C4623&lt;&gt;"",L4623&lt;&gt;"",M4623&lt;&gt;"")</f>
        <v/>
      </c>
    </row>
    <row r="4624" ht="15" customHeight="1" s="111">
      <c r="A4624" s="50" t="inlineStr">
        <is>
          <t>OCT</t>
        </is>
      </c>
      <c r="B4624" s="51">
        <f>OCT!A125</f>
        <v/>
      </c>
      <c r="C4624" s="52">
        <f>OCT!B125</f>
        <v/>
      </c>
      <c r="D4624" s="52">
        <f>OCT!C125</f>
        <v/>
      </c>
      <c r="E4624" s="52">
        <f>OCT!D125</f>
        <v/>
      </c>
      <c r="F4624" s="52">
        <f>OCT!E125</f>
        <v/>
      </c>
      <c r="G4624" s="52">
        <f>OCT!F125</f>
        <v/>
      </c>
      <c r="H4624" s="52">
        <f>OCT!G125</f>
        <v/>
      </c>
      <c r="I4624" s="53">
        <f>OCT!H125</f>
        <v/>
      </c>
      <c r="J4624" s="53">
        <f>OCT!I125</f>
        <v/>
      </c>
      <c r="K4624" s="52">
        <f>OCT!J125</f>
        <v/>
      </c>
      <c r="L4624" s="52">
        <f>OCT!K125</f>
        <v/>
      </c>
      <c r="M4624" s="54">
        <f>OCT!L125</f>
        <v/>
      </c>
      <c r="N4624" s="52">
        <f>OCT!M125</f>
        <v/>
      </c>
      <c r="O4624" s="52">
        <f>OCT!N125</f>
        <v/>
      </c>
      <c r="P4624" s="52">
        <f>OCT!O125</f>
        <v/>
      </c>
      <c r="Q4624" s="52">
        <f>OCT!P125</f>
        <v/>
      </c>
      <c r="R4624" s="52">
        <f>OCT!Q125</f>
        <v/>
      </c>
      <c r="S4624" s="54">
        <f>S4623+IF(X4624=0,0,M4624)</f>
        <v/>
      </c>
      <c r="T4624" s="55">
        <f>MAX(T4623,S4624)</f>
        <v/>
      </c>
      <c r="U4624" s="56">
        <f>S4624-T4624</f>
        <v/>
      </c>
      <c r="V4624" s="55">
        <f>IFERROR(SUMIFS(DATABASE!$M$5:$M$6004,DATABASE!$B$5:$B$6004,B4624,DATABASE!$X$5:$X$6004,1),0)</f>
        <v/>
      </c>
      <c r="W4624" s="57">
        <f>IFERROR(COUNTIFS(DATABASE!$B$5:$B$6004,B4624,DATABASE!$X$5:$X$6004,1),0)</f>
        <v/>
      </c>
      <c r="X4624" s="58">
        <f>--AND(ISNUMBER(B4624),C4624&lt;&gt;"",L4624&lt;&gt;"",M4624&lt;&gt;"")</f>
        <v/>
      </c>
    </row>
    <row r="4625" ht="15" customHeight="1" s="111">
      <c r="A4625" s="42" t="inlineStr">
        <is>
          <t>OCT</t>
        </is>
      </c>
      <c r="B4625" s="43">
        <f>OCT!A126</f>
        <v/>
      </c>
      <c r="C4625" s="44">
        <f>OCT!B126</f>
        <v/>
      </c>
      <c r="D4625" s="44">
        <f>OCT!C126</f>
        <v/>
      </c>
      <c r="E4625" s="44">
        <f>OCT!D126</f>
        <v/>
      </c>
      <c r="F4625" s="44">
        <f>OCT!E126</f>
        <v/>
      </c>
      <c r="G4625" s="44">
        <f>OCT!F126</f>
        <v/>
      </c>
      <c r="H4625" s="44">
        <f>OCT!G126</f>
        <v/>
      </c>
      <c r="I4625" s="45">
        <f>OCT!H126</f>
        <v/>
      </c>
      <c r="J4625" s="45">
        <f>OCT!I126</f>
        <v/>
      </c>
      <c r="K4625" s="44">
        <f>OCT!J126</f>
        <v/>
      </c>
      <c r="L4625" s="44">
        <f>OCT!K126</f>
        <v/>
      </c>
      <c r="M4625" s="46">
        <f>OCT!L126</f>
        <v/>
      </c>
      <c r="N4625" s="44">
        <f>OCT!M126</f>
        <v/>
      </c>
      <c r="O4625" s="44">
        <f>OCT!N126</f>
        <v/>
      </c>
      <c r="P4625" s="44">
        <f>OCT!O126</f>
        <v/>
      </c>
      <c r="Q4625" s="44">
        <f>OCT!P126</f>
        <v/>
      </c>
      <c r="R4625" s="44">
        <f>OCT!Q126</f>
        <v/>
      </c>
      <c r="S4625" s="46">
        <f>S4624+IF(X4625=0,0,M4625)</f>
        <v/>
      </c>
      <c r="T4625" s="47">
        <f>MAX(T4624,S4625)</f>
        <v/>
      </c>
      <c r="U4625" s="48">
        <f>S4625-T4625</f>
        <v/>
      </c>
      <c r="V4625" s="47">
        <f>IFERROR(SUMIFS(DATABASE!$M$5:$M$6004,DATABASE!$B$5:$B$6004,B4625,DATABASE!$X$5:$X$6004,1),0)</f>
        <v/>
      </c>
      <c r="W4625" s="31">
        <f>IFERROR(COUNTIFS(DATABASE!$B$5:$B$6004,B4625,DATABASE!$X$5:$X$6004,1),0)</f>
        <v/>
      </c>
      <c r="X4625" s="49">
        <f>--AND(ISNUMBER(B4625),C4625&lt;&gt;"",L4625&lt;&gt;"",M4625&lt;&gt;"")</f>
        <v/>
      </c>
    </row>
    <row r="4626" ht="15" customHeight="1" s="111">
      <c r="A4626" s="50" t="inlineStr">
        <is>
          <t>OCT</t>
        </is>
      </c>
      <c r="B4626" s="51">
        <f>OCT!A127</f>
        <v/>
      </c>
      <c r="C4626" s="52">
        <f>OCT!B127</f>
        <v/>
      </c>
      <c r="D4626" s="52">
        <f>OCT!C127</f>
        <v/>
      </c>
      <c r="E4626" s="52">
        <f>OCT!D127</f>
        <v/>
      </c>
      <c r="F4626" s="52">
        <f>OCT!E127</f>
        <v/>
      </c>
      <c r="G4626" s="52">
        <f>OCT!F127</f>
        <v/>
      </c>
      <c r="H4626" s="52">
        <f>OCT!G127</f>
        <v/>
      </c>
      <c r="I4626" s="53">
        <f>OCT!H127</f>
        <v/>
      </c>
      <c r="J4626" s="53">
        <f>OCT!I127</f>
        <v/>
      </c>
      <c r="K4626" s="52">
        <f>OCT!J127</f>
        <v/>
      </c>
      <c r="L4626" s="52">
        <f>OCT!K127</f>
        <v/>
      </c>
      <c r="M4626" s="54">
        <f>OCT!L127</f>
        <v/>
      </c>
      <c r="N4626" s="52">
        <f>OCT!M127</f>
        <v/>
      </c>
      <c r="O4626" s="52">
        <f>OCT!N127</f>
        <v/>
      </c>
      <c r="P4626" s="52">
        <f>OCT!O127</f>
        <v/>
      </c>
      <c r="Q4626" s="52">
        <f>OCT!P127</f>
        <v/>
      </c>
      <c r="R4626" s="52">
        <f>OCT!Q127</f>
        <v/>
      </c>
      <c r="S4626" s="54">
        <f>S4625+IF(X4626=0,0,M4626)</f>
        <v/>
      </c>
      <c r="T4626" s="55">
        <f>MAX(T4625,S4626)</f>
        <v/>
      </c>
      <c r="U4626" s="56">
        <f>S4626-T4626</f>
        <v/>
      </c>
      <c r="V4626" s="55">
        <f>IFERROR(SUMIFS(DATABASE!$M$5:$M$6004,DATABASE!$B$5:$B$6004,B4626,DATABASE!$X$5:$X$6004,1),0)</f>
        <v/>
      </c>
      <c r="W4626" s="57">
        <f>IFERROR(COUNTIFS(DATABASE!$B$5:$B$6004,B4626,DATABASE!$X$5:$X$6004,1),0)</f>
        <v/>
      </c>
      <c r="X4626" s="58">
        <f>--AND(ISNUMBER(B4626),C4626&lt;&gt;"",L4626&lt;&gt;"",M4626&lt;&gt;"")</f>
        <v/>
      </c>
    </row>
    <row r="4627" ht="15" customHeight="1" s="111">
      <c r="A4627" s="42" t="inlineStr">
        <is>
          <t>OCT</t>
        </is>
      </c>
      <c r="B4627" s="43">
        <f>OCT!A128</f>
        <v/>
      </c>
      <c r="C4627" s="44">
        <f>OCT!B128</f>
        <v/>
      </c>
      <c r="D4627" s="44">
        <f>OCT!C128</f>
        <v/>
      </c>
      <c r="E4627" s="44">
        <f>OCT!D128</f>
        <v/>
      </c>
      <c r="F4627" s="44">
        <f>OCT!E128</f>
        <v/>
      </c>
      <c r="G4627" s="44">
        <f>OCT!F128</f>
        <v/>
      </c>
      <c r="H4627" s="44">
        <f>OCT!G128</f>
        <v/>
      </c>
      <c r="I4627" s="45">
        <f>OCT!H128</f>
        <v/>
      </c>
      <c r="J4627" s="45">
        <f>OCT!I128</f>
        <v/>
      </c>
      <c r="K4627" s="44">
        <f>OCT!J128</f>
        <v/>
      </c>
      <c r="L4627" s="44">
        <f>OCT!K128</f>
        <v/>
      </c>
      <c r="M4627" s="46">
        <f>OCT!L128</f>
        <v/>
      </c>
      <c r="N4627" s="44">
        <f>OCT!M128</f>
        <v/>
      </c>
      <c r="O4627" s="44">
        <f>OCT!N128</f>
        <v/>
      </c>
      <c r="P4627" s="44">
        <f>OCT!O128</f>
        <v/>
      </c>
      <c r="Q4627" s="44">
        <f>OCT!P128</f>
        <v/>
      </c>
      <c r="R4627" s="44">
        <f>OCT!Q128</f>
        <v/>
      </c>
      <c r="S4627" s="46">
        <f>S4626+IF(X4627=0,0,M4627)</f>
        <v/>
      </c>
      <c r="T4627" s="47">
        <f>MAX(T4626,S4627)</f>
        <v/>
      </c>
      <c r="U4627" s="48">
        <f>S4627-T4627</f>
        <v/>
      </c>
      <c r="V4627" s="47">
        <f>IFERROR(SUMIFS(DATABASE!$M$5:$M$6004,DATABASE!$B$5:$B$6004,B4627,DATABASE!$X$5:$X$6004,1),0)</f>
        <v/>
      </c>
      <c r="W4627" s="31">
        <f>IFERROR(COUNTIFS(DATABASE!$B$5:$B$6004,B4627,DATABASE!$X$5:$X$6004,1),0)</f>
        <v/>
      </c>
      <c r="X4627" s="49">
        <f>--AND(ISNUMBER(B4627),C4627&lt;&gt;"",L4627&lt;&gt;"",M4627&lt;&gt;"")</f>
        <v/>
      </c>
    </row>
    <row r="4628" ht="15" customHeight="1" s="111">
      <c r="A4628" s="50" t="inlineStr">
        <is>
          <t>OCT</t>
        </is>
      </c>
      <c r="B4628" s="51">
        <f>OCT!A129</f>
        <v/>
      </c>
      <c r="C4628" s="52">
        <f>OCT!B129</f>
        <v/>
      </c>
      <c r="D4628" s="52">
        <f>OCT!C129</f>
        <v/>
      </c>
      <c r="E4628" s="52">
        <f>OCT!D129</f>
        <v/>
      </c>
      <c r="F4628" s="52">
        <f>OCT!E129</f>
        <v/>
      </c>
      <c r="G4628" s="52">
        <f>OCT!F129</f>
        <v/>
      </c>
      <c r="H4628" s="52">
        <f>OCT!G129</f>
        <v/>
      </c>
      <c r="I4628" s="53">
        <f>OCT!H129</f>
        <v/>
      </c>
      <c r="J4628" s="53">
        <f>OCT!I129</f>
        <v/>
      </c>
      <c r="K4628" s="52">
        <f>OCT!J129</f>
        <v/>
      </c>
      <c r="L4628" s="52">
        <f>OCT!K129</f>
        <v/>
      </c>
      <c r="M4628" s="54">
        <f>OCT!L129</f>
        <v/>
      </c>
      <c r="N4628" s="52">
        <f>OCT!M129</f>
        <v/>
      </c>
      <c r="O4628" s="52">
        <f>OCT!N129</f>
        <v/>
      </c>
      <c r="P4628" s="52">
        <f>OCT!O129</f>
        <v/>
      </c>
      <c r="Q4628" s="52">
        <f>OCT!P129</f>
        <v/>
      </c>
      <c r="R4628" s="52">
        <f>OCT!Q129</f>
        <v/>
      </c>
      <c r="S4628" s="54">
        <f>S4627+IF(X4628=0,0,M4628)</f>
        <v/>
      </c>
      <c r="T4628" s="55">
        <f>MAX(T4627,S4628)</f>
        <v/>
      </c>
      <c r="U4628" s="56">
        <f>S4628-T4628</f>
        <v/>
      </c>
      <c r="V4628" s="55">
        <f>IFERROR(SUMIFS(DATABASE!$M$5:$M$6004,DATABASE!$B$5:$B$6004,B4628,DATABASE!$X$5:$X$6004,1),0)</f>
        <v/>
      </c>
      <c r="W4628" s="57">
        <f>IFERROR(COUNTIFS(DATABASE!$B$5:$B$6004,B4628,DATABASE!$X$5:$X$6004,1),0)</f>
        <v/>
      </c>
      <c r="X4628" s="58">
        <f>--AND(ISNUMBER(B4628),C4628&lt;&gt;"",L4628&lt;&gt;"",M4628&lt;&gt;"")</f>
        <v/>
      </c>
    </row>
    <row r="4629" ht="15" customHeight="1" s="111">
      <c r="A4629" s="42" t="inlineStr">
        <is>
          <t>OCT</t>
        </is>
      </c>
      <c r="B4629" s="43">
        <f>OCT!A130</f>
        <v/>
      </c>
      <c r="C4629" s="44">
        <f>OCT!B130</f>
        <v/>
      </c>
      <c r="D4629" s="44">
        <f>OCT!C130</f>
        <v/>
      </c>
      <c r="E4629" s="44">
        <f>OCT!D130</f>
        <v/>
      </c>
      <c r="F4629" s="44">
        <f>OCT!E130</f>
        <v/>
      </c>
      <c r="G4629" s="44">
        <f>OCT!F130</f>
        <v/>
      </c>
      <c r="H4629" s="44">
        <f>OCT!G130</f>
        <v/>
      </c>
      <c r="I4629" s="45">
        <f>OCT!H130</f>
        <v/>
      </c>
      <c r="J4629" s="45">
        <f>OCT!I130</f>
        <v/>
      </c>
      <c r="K4629" s="44">
        <f>OCT!J130</f>
        <v/>
      </c>
      <c r="L4629" s="44">
        <f>OCT!K130</f>
        <v/>
      </c>
      <c r="M4629" s="46">
        <f>OCT!L130</f>
        <v/>
      </c>
      <c r="N4629" s="44">
        <f>OCT!M130</f>
        <v/>
      </c>
      <c r="O4629" s="44">
        <f>OCT!N130</f>
        <v/>
      </c>
      <c r="P4629" s="44">
        <f>OCT!O130</f>
        <v/>
      </c>
      <c r="Q4629" s="44">
        <f>OCT!P130</f>
        <v/>
      </c>
      <c r="R4629" s="44">
        <f>OCT!Q130</f>
        <v/>
      </c>
      <c r="S4629" s="46">
        <f>S4628+IF(X4629=0,0,M4629)</f>
        <v/>
      </c>
      <c r="T4629" s="47">
        <f>MAX(T4628,S4629)</f>
        <v/>
      </c>
      <c r="U4629" s="48">
        <f>S4629-T4629</f>
        <v/>
      </c>
      <c r="V4629" s="47">
        <f>IFERROR(SUMIFS(DATABASE!$M$5:$M$6004,DATABASE!$B$5:$B$6004,B4629,DATABASE!$X$5:$X$6004,1),0)</f>
        <v/>
      </c>
      <c r="W4629" s="31">
        <f>IFERROR(COUNTIFS(DATABASE!$B$5:$B$6004,B4629,DATABASE!$X$5:$X$6004,1),0)</f>
        <v/>
      </c>
      <c r="X4629" s="49">
        <f>--AND(ISNUMBER(B4629),C4629&lt;&gt;"",L4629&lt;&gt;"",M4629&lt;&gt;"")</f>
        <v/>
      </c>
    </row>
    <row r="4630" ht="15" customHeight="1" s="111">
      <c r="A4630" s="50" t="inlineStr">
        <is>
          <t>OCT</t>
        </is>
      </c>
      <c r="B4630" s="51">
        <f>OCT!A131</f>
        <v/>
      </c>
      <c r="C4630" s="52">
        <f>OCT!B131</f>
        <v/>
      </c>
      <c r="D4630" s="52">
        <f>OCT!C131</f>
        <v/>
      </c>
      <c r="E4630" s="52">
        <f>OCT!D131</f>
        <v/>
      </c>
      <c r="F4630" s="52">
        <f>OCT!E131</f>
        <v/>
      </c>
      <c r="G4630" s="52">
        <f>OCT!F131</f>
        <v/>
      </c>
      <c r="H4630" s="52">
        <f>OCT!G131</f>
        <v/>
      </c>
      <c r="I4630" s="53">
        <f>OCT!H131</f>
        <v/>
      </c>
      <c r="J4630" s="53">
        <f>OCT!I131</f>
        <v/>
      </c>
      <c r="K4630" s="52">
        <f>OCT!J131</f>
        <v/>
      </c>
      <c r="L4630" s="52">
        <f>OCT!K131</f>
        <v/>
      </c>
      <c r="M4630" s="54">
        <f>OCT!L131</f>
        <v/>
      </c>
      <c r="N4630" s="52">
        <f>OCT!M131</f>
        <v/>
      </c>
      <c r="O4630" s="52">
        <f>OCT!N131</f>
        <v/>
      </c>
      <c r="P4630" s="52">
        <f>OCT!O131</f>
        <v/>
      </c>
      <c r="Q4630" s="52">
        <f>OCT!P131</f>
        <v/>
      </c>
      <c r="R4630" s="52">
        <f>OCT!Q131</f>
        <v/>
      </c>
      <c r="S4630" s="54">
        <f>S4629+IF(X4630=0,0,M4630)</f>
        <v/>
      </c>
      <c r="T4630" s="55">
        <f>MAX(T4629,S4630)</f>
        <v/>
      </c>
      <c r="U4630" s="56">
        <f>S4630-T4630</f>
        <v/>
      </c>
      <c r="V4630" s="55">
        <f>IFERROR(SUMIFS(DATABASE!$M$5:$M$6004,DATABASE!$B$5:$B$6004,B4630,DATABASE!$X$5:$X$6004,1),0)</f>
        <v/>
      </c>
      <c r="W4630" s="57">
        <f>IFERROR(COUNTIFS(DATABASE!$B$5:$B$6004,B4630,DATABASE!$X$5:$X$6004,1),0)</f>
        <v/>
      </c>
      <c r="X4630" s="58">
        <f>--AND(ISNUMBER(B4630),C4630&lt;&gt;"",L4630&lt;&gt;"",M4630&lt;&gt;"")</f>
        <v/>
      </c>
    </row>
    <row r="4631" ht="15" customHeight="1" s="111">
      <c r="A4631" s="42" t="inlineStr">
        <is>
          <t>OCT</t>
        </is>
      </c>
      <c r="B4631" s="43">
        <f>OCT!A132</f>
        <v/>
      </c>
      <c r="C4631" s="44">
        <f>OCT!B132</f>
        <v/>
      </c>
      <c r="D4631" s="44">
        <f>OCT!C132</f>
        <v/>
      </c>
      <c r="E4631" s="44">
        <f>OCT!D132</f>
        <v/>
      </c>
      <c r="F4631" s="44">
        <f>OCT!E132</f>
        <v/>
      </c>
      <c r="G4631" s="44">
        <f>OCT!F132</f>
        <v/>
      </c>
      <c r="H4631" s="44">
        <f>OCT!G132</f>
        <v/>
      </c>
      <c r="I4631" s="45">
        <f>OCT!H132</f>
        <v/>
      </c>
      <c r="J4631" s="45">
        <f>OCT!I132</f>
        <v/>
      </c>
      <c r="K4631" s="44">
        <f>OCT!J132</f>
        <v/>
      </c>
      <c r="L4631" s="44">
        <f>OCT!K132</f>
        <v/>
      </c>
      <c r="M4631" s="46">
        <f>OCT!L132</f>
        <v/>
      </c>
      <c r="N4631" s="44">
        <f>OCT!M132</f>
        <v/>
      </c>
      <c r="O4631" s="44">
        <f>OCT!N132</f>
        <v/>
      </c>
      <c r="P4631" s="44">
        <f>OCT!O132</f>
        <v/>
      </c>
      <c r="Q4631" s="44">
        <f>OCT!P132</f>
        <v/>
      </c>
      <c r="R4631" s="44">
        <f>OCT!Q132</f>
        <v/>
      </c>
      <c r="S4631" s="46">
        <f>S4630+IF(X4631=0,0,M4631)</f>
        <v/>
      </c>
      <c r="T4631" s="47">
        <f>MAX(T4630,S4631)</f>
        <v/>
      </c>
      <c r="U4631" s="48">
        <f>S4631-T4631</f>
        <v/>
      </c>
      <c r="V4631" s="47">
        <f>IFERROR(SUMIFS(DATABASE!$M$5:$M$6004,DATABASE!$B$5:$B$6004,B4631,DATABASE!$X$5:$X$6004,1),0)</f>
        <v/>
      </c>
      <c r="W4631" s="31">
        <f>IFERROR(COUNTIFS(DATABASE!$B$5:$B$6004,B4631,DATABASE!$X$5:$X$6004,1),0)</f>
        <v/>
      </c>
      <c r="X4631" s="49">
        <f>--AND(ISNUMBER(B4631),C4631&lt;&gt;"",L4631&lt;&gt;"",M4631&lt;&gt;"")</f>
        <v/>
      </c>
    </row>
    <row r="4632" ht="15" customHeight="1" s="111">
      <c r="A4632" s="50" t="inlineStr">
        <is>
          <t>OCT</t>
        </is>
      </c>
      <c r="B4632" s="51">
        <f>OCT!A133</f>
        <v/>
      </c>
      <c r="C4632" s="52">
        <f>OCT!B133</f>
        <v/>
      </c>
      <c r="D4632" s="52">
        <f>OCT!C133</f>
        <v/>
      </c>
      <c r="E4632" s="52">
        <f>OCT!D133</f>
        <v/>
      </c>
      <c r="F4632" s="52">
        <f>OCT!E133</f>
        <v/>
      </c>
      <c r="G4632" s="52">
        <f>OCT!F133</f>
        <v/>
      </c>
      <c r="H4632" s="52">
        <f>OCT!G133</f>
        <v/>
      </c>
      <c r="I4632" s="53">
        <f>OCT!H133</f>
        <v/>
      </c>
      <c r="J4632" s="53">
        <f>OCT!I133</f>
        <v/>
      </c>
      <c r="K4632" s="52">
        <f>OCT!J133</f>
        <v/>
      </c>
      <c r="L4632" s="52">
        <f>OCT!K133</f>
        <v/>
      </c>
      <c r="M4632" s="54">
        <f>OCT!L133</f>
        <v/>
      </c>
      <c r="N4632" s="52">
        <f>OCT!M133</f>
        <v/>
      </c>
      <c r="O4632" s="52">
        <f>OCT!N133</f>
        <v/>
      </c>
      <c r="P4632" s="52">
        <f>OCT!O133</f>
        <v/>
      </c>
      <c r="Q4632" s="52">
        <f>OCT!P133</f>
        <v/>
      </c>
      <c r="R4632" s="52">
        <f>OCT!Q133</f>
        <v/>
      </c>
      <c r="S4632" s="54">
        <f>S4631+IF(X4632=0,0,M4632)</f>
        <v/>
      </c>
      <c r="T4632" s="55">
        <f>MAX(T4631,S4632)</f>
        <v/>
      </c>
      <c r="U4632" s="56">
        <f>S4632-T4632</f>
        <v/>
      </c>
      <c r="V4632" s="55">
        <f>IFERROR(SUMIFS(DATABASE!$M$5:$M$6004,DATABASE!$B$5:$B$6004,B4632,DATABASE!$X$5:$X$6004,1),0)</f>
        <v/>
      </c>
      <c r="W4632" s="57">
        <f>IFERROR(COUNTIFS(DATABASE!$B$5:$B$6004,B4632,DATABASE!$X$5:$X$6004,1),0)</f>
        <v/>
      </c>
      <c r="X4632" s="58">
        <f>--AND(ISNUMBER(B4632),C4632&lt;&gt;"",L4632&lt;&gt;"",M4632&lt;&gt;"")</f>
        <v/>
      </c>
    </row>
    <row r="4633" ht="15" customHeight="1" s="111">
      <c r="A4633" s="42" t="inlineStr">
        <is>
          <t>OCT</t>
        </is>
      </c>
      <c r="B4633" s="43">
        <f>OCT!A134</f>
        <v/>
      </c>
      <c r="C4633" s="44">
        <f>OCT!B134</f>
        <v/>
      </c>
      <c r="D4633" s="44">
        <f>OCT!C134</f>
        <v/>
      </c>
      <c r="E4633" s="44">
        <f>OCT!D134</f>
        <v/>
      </c>
      <c r="F4633" s="44">
        <f>OCT!E134</f>
        <v/>
      </c>
      <c r="G4633" s="44">
        <f>OCT!F134</f>
        <v/>
      </c>
      <c r="H4633" s="44">
        <f>OCT!G134</f>
        <v/>
      </c>
      <c r="I4633" s="45">
        <f>OCT!H134</f>
        <v/>
      </c>
      <c r="J4633" s="45">
        <f>OCT!I134</f>
        <v/>
      </c>
      <c r="K4633" s="44">
        <f>OCT!J134</f>
        <v/>
      </c>
      <c r="L4633" s="44">
        <f>OCT!K134</f>
        <v/>
      </c>
      <c r="M4633" s="46">
        <f>OCT!L134</f>
        <v/>
      </c>
      <c r="N4633" s="44">
        <f>OCT!M134</f>
        <v/>
      </c>
      <c r="O4633" s="44">
        <f>OCT!N134</f>
        <v/>
      </c>
      <c r="P4633" s="44">
        <f>OCT!O134</f>
        <v/>
      </c>
      <c r="Q4633" s="44">
        <f>OCT!P134</f>
        <v/>
      </c>
      <c r="R4633" s="44">
        <f>OCT!Q134</f>
        <v/>
      </c>
      <c r="S4633" s="46">
        <f>S4632+IF(X4633=0,0,M4633)</f>
        <v/>
      </c>
      <c r="T4633" s="47">
        <f>MAX(T4632,S4633)</f>
        <v/>
      </c>
      <c r="U4633" s="48">
        <f>S4633-T4633</f>
        <v/>
      </c>
      <c r="V4633" s="47">
        <f>IFERROR(SUMIFS(DATABASE!$M$5:$M$6004,DATABASE!$B$5:$B$6004,B4633,DATABASE!$X$5:$X$6004,1),0)</f>
        <v/>
      </c>
      <c r="W4633" s="31">
        <f>IFERROR(COUNTIFS(DATABASE!$B$5:$B$6004,B4633,DATABASE!$X$5:$X$6004,1),0)</f>
        <v/>
      </c>
      <c r="X4633" s="49">
        <f>--AND(ISNUMBER(B4633),C4633&lt;&gt;"",L4633&lt;&gt;"",M4633&lt;&gt;"")</f>
        <v/>
      </c>
    </row>
    <row r="4634" ht="15" customHeight="1" s="111">
      <c r="A4634" s="50" t="inlineStr">
        <is>
          <t>OCT</t>
        </is>
      </c>
      <c r="B4634" s="51">
        <f>OCT!A135</f>
        <v/>
      </c>
      <c r="C4634" s="52">
        <f>OCT!B135</f>
        <v/>
      </c>
      <c r="D4634" s="52">
        <f>OCT!C135</f>
        <v/>
      </c>
      <c r="E4634" s="52">
        <f>OCT!D135</f>
        <v/>
      </c>
      <c r="F4634" s="52">
        <f>OCT!E135</f>
        <v/>
      </c>
      <c r="G4634" s="52">
        <f>OCT!F135</f>
        <v/>
      </c>
      <c r="H4634" s="52">
        <f>OCT!G135</f>
        <v/>
      </c>
      <c r="I4634" s="53">
        <f>OCT!H135</f>
        <v/>
      </c>
      <c r="J4634" s="53">
        <f>OCT!I135</f>
        <v/>
      </c>
      <c r="K4634" s="52">
        <f>OCT!J135</f>
        <v/>
      </c>
      <c r="L4634" s="52">
        <f>OCT!K135</f>
        <v/>
      </c>
      <c r="M4634" s="54">
        <f>OCT!L135</f>
        <v/>
      </c>
      <c r="N4634" s="52">
        <f>OCT!M135</f>
        <v/>
      </c>
      <c r="O4634" s="52">
        <f>OCT!N135</f>
        <v/>
      </c>
      <c r="P4634" s="52">
        <f>OCT!O135</f>
        <v/>
      </c>
      <c r="Q4634" s="52">
        <f>OCT!P135</f>
        <v/>
      </c>
      <c r="R4634" s="52">
        <f>OCT!Q135</f>
        <v/>
      </c>
      <c r="S4634" s="54">
        <f>S4633+IF(X4634=0,0,M4634)</f>
        <v/>
      </c>
      <c r="T4634" s="55">
        <f>MAX(T4633,S4634)</f>
        <v/>
      </c>
      <c r="U4634" s="56">
        <f>S4634-T4634</f>
        <v/>
      </c>
      <c r="V4634" s="55">
        <f>IFERROR(SUMIFS(DATABASE!$M$5:$M$6004,DATABASE!$B$5:$B$6004,B4634,DATABASE!$X$5:$X$6004,1),0)</f>
        <v/>
      </c>
      <c r="W4634" s="57">
        <f>IFERROR(COUNTIFS(DATABASE!$B$5:$B$6004,B4634,DATABASE!$X$5:$X$6004,1),0)</f>
        <v/>
      </c>
      <c r="X4634" s="58">
        <f>--AND(ISNUMBER(B4634),C4634&lt;&gt;"",L4634&lt;&gt;"",M4634&lt;&gt;"")</f>
        <v/>
      </c>
    </row>
    <row r="4635" ht="15" customHeight="1" s="111">
      <c r="A4635" s="42" t="inlineStr">
        <is>
          <t>OCT</t>
        </is>
      </c>
      <c r="B4635" s="43">
        <f>OCT!A136</f>
        <v/>
      </c>
      <c r="C4635" s="44">
        <f>OCT!B136</f>
        <v/>
      </c>
      <c r="D4635" s="44">
        <f>OCT!C136</f>
        <v/>
      </c>
      <c r="E4635" s="44">
        <f>OCT!D136</f>
        <v/>
      </c>
      <c r="F4635" s="44">
        <f>OCT!E136</f>
        <v/>
      </c>
      <c r="G4635" s="44">
        <f>OCT!F136</f>
        <v/>
      </c>
      <c r="H4635" s="44">
        <f>OCT!G136</f>
        <v/>
      </c>
      <c r="I4635" s="45">
        <f>OCT!H136</f>
        <v/>
      </c>
      <c r="J4635" s="45">
        <f>OCT!I136</f>
        <v/>
      </c>
      <c r="K4635" s="44">
        <f>OCT!J136</f>
        <v/>
      </c>
      <c r="L4635" s="44">
        <f>OCT!K136</f>
        <v/>
      </c>
      <c r="M4635" s="46">
        <f>OCT!L136</f>
        <v/>
      </c>
      <c r="N4635" s="44">
        <f>OCT!M136</f>
        <v/>
      </c>
      <c r="O4635" s="44">
        <f>OCT!N136</f>
        <v/>
      </c>
      <c r="P4635" s="44">
        <f>OCT!O136</f>
        <v/>
      </c>
      <c r="Q4635" s="44">
        <f>OCT!P136</f>
        <v/>
      </c>
      <c r="R4635" s="44">
        <f>OCT!Q136</f>
        <v/>
      </c>
      <c r="S4635" s="46">
        <f>S4634+IF(X4635=0,0,M4635)</f>
        <v/>
      </c>
      <c r="T4635" s="47">
        <f>MAX(T4634,S4635)</f>
        <v/>
      </c>
      <c r="U4635" s="48">
        <f>S4635-T4635</f>
        <v/>
      </c>
      <c r="V4635" s="47">
        <f>IFERROR(SUMIFS(DATABASE!$M$5:$M$6004,DATABASE!$B$5:$B$6004,B4635,DATABASE!$X$5:$X$6004,1),0)</f>
        <v/>
      </c>
      <c r="W4635" s="31">
        <f>IFERROR(COUNTIFS(DATABASE!$B$5:$B$6004,B4635,DATABASE!$X$5:$X$6004,1),0)</f>
        <v/>
      </c>
      <c r="X4635" s="49">
        <f>--AND(ISNUMBER(B4635),C4635&lt;&gt;"",L4635&lt;&gt;"",M4635&lt;&gt;"")</f>
        <v/>
      </c>
    </row>
    <row r="4636" ht="15" customHeight="1" s="111">
      <c r="A4636" s="50" t="inlineStr">
        <is>
          <t>OCT</t>
        </is>
      </c>
      <c r="B4636" s="51">
        <f>OCT!A137</f>
        <v/>
      </c>
      <c r="C4636" s="52">
        <f>OCT!B137</f>
        <v/>
      </c>
      <c r="D4636" s="52">
        <f>OCT!C137</f>
        <v/>
      </c>
      <c r="E4636" s="52">
        <f>OCT!D137</f>
        <v/>
      </c>
      <c r="F4636" s="52">
        <f>OCT!E137</f>
        <v/>
      </c>
      <c r="G4636" s="52">
        <f>OCT!F137</f>
        <v/>
      </c>
      <c r="H4636" s="52">
        <f>OCT!G137</f>
        <v/>
      </c>
      <c r="I4636" s="53">
        <f>OCT!H137</f>
        <v/>
      </c>
      <c r="J4636" s="53">
        <f>OCT!I137</f>
        <v/>
      </c>
      <c r="K4636" s="52">
        <f>OCT!J137</f>
        <v/>
      </c>
      <c r="L4636" s="52">
        <f>OCT!K137</f>
        <v/>
      </c>
      <c r="M4636" s="54">
        <f>OCT!L137</f>
        <v/>
      </c>
      <c r="N4636" s="52">
        <f>OCT!M137</f>
        <v/>
      </c>
      <c r="O4636" s="52">
        <f>OCT!N137</f>
        <v/>
      </c>
      <c r="P4636" s="52">
        <f>OCT!O137</f>
        <v/>
      </c>
      <c r="Q4636" s="52">
        <f>OCT!P137</f>
        <v/>
      </c>
      <c r="R4636" s="52">
        <f>OCT!Q137</f>
        <v/>
      </c>
      <c r="S4636" s="54">
        <f>S4635+IF(X4636=0,0,M4636)</f>
        <v/>
      </c>
      <c r="T4636" s="55">
        <f>MAX(T4635,S4636)</f>
        <v/>
      </c>
      <c r="U4636" s="56">
        <f>S4636-T4636</f>
        <v/>
      </c>
      <c r="V4636" s="55">
        <f>IFERROR(SUMIFS(DATABASE!$M$5:$M$6004,DATABASE!$B$5:$B$6004,B4636,DATABASE!$X$5:$X$6004,1),0)</f>
        <v/>
      </c>
      <c r="W4636" s="57">
        <f>IFERROR(COUNTIFS(DATABASE!$B$5:$B$6004,B4636,DATABASE!$X$5:$X$6004,1),0)</f>
        <v/>
      </c>
      <c r="X4636" s="58">
        <f>--AND(ISNUMBER(B4636),C4636&lt;&gt;"",L4636&lt;&gt;"",M4636&lt;&gt;"")</f>
        <v/>
      </c>
    </row>
    <row r="4637" ht="15" customHeight="1" s="111">
      <c r="A4637" s="42" t="inlineStr">
        <is>
          <t>OCT</t>
        </is>
      </c>
      <c r="B4637" s="43">
        <f>OCT!A138</f>
        <v/>
      </c>
      <c r="C4637" s="44">
        <f>OCT!B138</f>
        <v/>
      </c>
      <c r="D4637" s="44">
        <f>OCT!C138</f>
        <v/>
      </c>
      <c r="E4637" s="44">
        <f>OCT!D138</f>
        <v/>
      </c>
      <c r="F4637" s="44">
        <f>OCT!E138</f>
        <v/>
      </c>
      <c r="G4637" s="44">
        <f>OCT!F138</f>
        <v/>
      </c>
      <c r="H4637" s="44">
        <f>OCT!G138</f>
        <v/>
      </c>
      <c r="I4637" s="45">
        <f>OCT!H138</f>
        <v/>
      </c>
      <c r="J4637" s="45">
        <f>OCT!I138</f>
        <v/>
      </c>
      <c r="K4637" s="44">
        <f>OCT!J138</f>
        <v/>
      </c>
      <c r="L4637" s="44">
        <f>OCT!K138</f>
        <v/>
      </c>
      <c r="M4637" s="46">
        <f>OCT!L138</f>
        <v/>
      </c>
      <c r="N4637" s="44">
        <f>OCT!M138</f>
        <v/>
      </c>
      <c r="O4637" s="44">
        <f>OCT!N138</f>
        <v/>
      </c>
      <c r="P4637" s="44">
        <f>OCT!O138</f>
        <v/>
      </c>
      <c r="Q4637" s="44">
        <f>OCT!P138</f>
        <v/>
      </c>
      <c r="R4637" s="44">
        <f>OCT!Q138</f>
        <v/>
      </c>
      <c r="S4637" s="46">
        <f>S4636+IF(X4637=0,0,M4637)</f>
        <v/>
      </c>
      <c r="T4637" s="47">
        <f>MAX(T4636,S4637)</f>
        <v/>
      </c>
      <c r="U4637" s="48">
        <f>S4637-T4637</f>
        <v/>
      </c>
      <c r="V4637" s="47">
        <f>IFERROR(SUMIFS(DATABASE!$M$5:$M$6004,DATABASE!$B$5:$B$6004,B4637,DATABASE!$X$5:$X$6004,1),0)</f>
        <v/>
      </c>
      <c r="W4637" s="31">
        <f>IFERROR(COUNTIFS(DATABASE!$B$5:$B$6004,B4637,DATABASE!$X$5:$X$6004,1),0)</f>
        <v/>
      </c>
      <c r="X4637" s="49">
        <f>--AND(ISNUMBER(B4637),C4637&lt;&gt;"",L4637&lt;&gt;"",M4637&lt;&gt;"")</f>
        <v/>
      </c>
    </row>
    <row r="4638" ht="15" customHeight="1" s="111">
      <c r="A4638" s="50" t="inlineStr">
        <is>
          <t>OCT</t>
        </is>
      </c>
      <c r="B4638" s="51">
        <f>OCT!A139</f>
        <v/>
      </c>
      <c r="C4638" s="52">
        <f>OCT!B139</f>
        <v/>
      </c>
      <c r="D4638" s="52">
        <f>OCT!C139</f>
        <v/>
      </c>
      <c r="E4638" s="52">
        <f>OCT!D139</f>
        <v/>
      </c>
      <c r="F4638" s="52">
        <f>OCT!E139</f>
        <v/>
      </c>
      <c r="G4638" s="52">
        <f>OCT!F139</f>
        <v/>
      </c>
      <c r="H4638" s="52">
        <f>OCT!G139</f>
        <v/>
      </c>
      <c r="I4638" s="53">
        <f>OCT!H139</f>
        <v/>
      </c>
      <c r="J4638" s="53">
        <f>OCT!I139</f>
        <v/>
      </c>
      <c r="K4638" s="52">
        <f>OCT!J139</f>
        <v/>
      </c>
      <c r="L4638" s="52">
        <f>OCT!K139</f>
        <v/>
      </c>
      <c r="M4638" s="54">
        <f>OCT!L139</f>
        <v/>
      </c>
      <c r="N4638" s="52">
        <f>OCT!M139</f>
        <v/>
      </c>
      <c r="O4638" s="52">
        <f>OCT!N139</f>
        <v/>
      </c>
      <c r="P4638" s="52">
        <f>OCT!O139</f>
        <v/>
      </c>
      <c r="Q4638" s="52">
        <f>OCT!P139</f>
        <v/>
      </c>
      <c r="R4638" s="52">
        <f>OCT!Q139</f>
        <v/>
      </c>
      <c r="S4638" s="54">
        <f>S4637+IF(X4638=0,0,M4638)</f>
        <v/>
      </c>
      <c r="T4638" s="55">
        <f>MAX(T4637,S4638)</f>
        <v/>
      </c>
      <c r="U4638" s="56">
        <f>S4638-T4638</f>
        <v/>
      </c>
      <c r="V4638" s="55">
        <f>IFERROR(SUMIFS(DATABASE!$M$5:$M$6004,DATABASE!$B$5:$B$6004,B4638,DATABASE!$X$5:$X$6004,1),0)</f>
        <v/>
      </c>
      <c r="W4638" s="57">
        <f>IFERROR(COUNTIFS(DATABASE!$B$5:$B$6004,B4638,DATABASE!$X$5:$X$6004,1),0)</f>
        <v/>
      </c>
      <c r="X4638" s="58">
        <f>--AND(ISNUMBER(B4638),C4638&lt;&gt;"",L4638&lt;&gt;"",M4638&lt;&gt;"")</f>
        <v/>
      </c>
    </row>
    <row r="4639" ht="15" customHeight="1" s="111">
      <c r="A4639" s="42" t="inlineStr">
        <is>
          <t>OCT</t>
        </is>
      </c>
      <c r="B4639" s="43">
        <f>OCT!A140</f>
        <v/>
      </c>
      <c r="C4639" s="44">
        <f>OCT!B140</f>
        <v/>
      </c>
      <c r="D4639" s="44">
        <f>OCT!C140</f>
        <v/>
      </c>
      <c r="E4639" s="44">
        <f>OCT!D140</f>
        <v/>
      </c>
      <c r="F4639" s="44">
        <f>OCT!E140</f>
        <v/>
      </c>
      <c r="G4639" s="44">
        <f>OCT!F140</f>
        <v/>
      </c>
      <c r="H4639" s="44">
        <f>OCT!G140</f>
        <v/>
      </c>
      <c r="I4639" s="45">
        <f>OCT!H140</f>
        <v/>
      </c>
      <c r="J4639" s="45">
        <f>OCT!I140</f>
        <v/>
      </c>
      <c r="K4639" s="44">
        <f>OCT!J140</f>
        <v/>
      </c>
      <c r="L4639" s="44">
        <f>OCT!K140</f>
        <v/>
      </c>
      <c r="M4639" s="46">
        <f>OCT!L140</f>
        <v/>
      </c>
      <c r="N4639" s="44">
        <f>OCT!M140</f>
        <v/>
      </c>
      <c r="O4639" s="44">
        <f>OCT!N140</f>
        <v/>
      </c>
      <c r="P4639" s="44">
        <f>OCT!O140</f>
        <v/>
      </c>
      <c r="Q4639" s="44">
        <f>OCT!P140</f>
        <v/>
      </c>
      <c r="R4639" s="44">
        <f>OCT!Q140</f>
        <v/>
      </c>
      <c r="S4639" s="46">
        <f>S4638+IF(X4639=0,0,M4639)</f>
        <v/>
      </c>
      <c r="T4639" s="47">
        <f>MAX(T4638,S4639)</f>
        <v/>
      </c>
      <c r="U4639" s="48">
        <f>S4639-T4639</f>
        <v/>
      </c>
      <c r="V4639" s="47">
        <f>IFERROR(SUMIFS(DATABASE!$M$5:$M$6004,DATABASE!$B$5:$B$6004,B4639,DATABASE!$X$5:$X$6004,1),0)</f>
        <v/>
      </c>
      <c r="W4639" s="31">
        <f>IFERROR(COUNTIFS(DATABASE!$B$5:$B$6004,B4639,DATABASE!$X$5:$X$6004,1),0)</f>
        <v/>
      </c>
      <c r="X4639" s="49">
        <f>--AND(ISNUMBER(B4639),C4639&lt;&gt;"",L4639&lt;&gt;"",M4639&lt;&gt;"")</f>
        <v/>
      </c>
    </row>
    <row r="4640" ht="15" customHeight="1" s="111">
      <c r="A4640" s="50" t="inlineStr">
        <is>
          <t>OCT</t>
        </is>
      </c>
      <c r="B4640" s="51">
        <f>OCT!A141</f>
        <v/>
      </c>
      <c r="C4640" s="52">
        <f>OCT!B141</f>
        <v/>
      </c>
      <c r="D4640" s="52">
        <f>OCT!C141</f>
        <v/>
      </c>
      <c r="E4640" s="52">
        <f>OCT!D141</f>
        <v/>
      </c>
      <c r="F4640" s="52">
        <f>OCT!E141</f>
        <v/>
      </c>
      <c r="G4640" s="52">
        <f>OCT!F141</f>
        <v/>
      </c>
      <c r="H4640" s="52">
        <f>OCT!G141</f>
        <v/>
      </c>
      <c r="I4640" s="53">
        <f>OCT!H141</f>
        <v/>
      </c>
      <c r="J4640" s="53">
        <f>OCT!I141</f>
        <v/>
      </c>
      <c r="K4640" s="52">
        <f>OCT!J141</f>
        <v/>
      </c>
      <c r="L4640" s="52">
        <f>OCT!K141</f>
        <v/>
      </c>
      <c r="M4640" s="54">
        <f>OCT!L141</f>
        <v/>
      </c>
      <c r="N4640" s="52">
        <f>OCT!M141</f>
        <v/>
      </c>
      <c r="O4640" s="52">
        <f>OCT!N141</f>
        <v/>
      </c>
      <c r="P4640" s="52">
        <f>OCT!O141</f>
        <v/>
      </c>
      <c r="Q4640" s="52">
        <f>OCT!P141</f>
        <v/>
      </c>
      <c r="R4640" s="52">
        <f>OCT!Q141</f>
        <v/>
      </c>
      <c r="S4640" s="54">
        <f>S4639+IF(X4640=0,0,M4640)</f>
        <v/>
      </c>
      <c r="T4640" s="55">
        <f>MAX(T4639,S4640)</f>
        <v/>
      </c>
      <c r="U4640" s="56">
        <f>S4640-T4640</f>
        <v/>
      </c>
      <c r="V4640" s="55">
        <f>IFERROR(SUMIFS(DATABASE!$M$5:$M$6004,DATABASE!$B$5:$B$6004,B4640,DATABASE!$X$5:$X$6004,1),0)</f>
        <v/>
      </c>
      <c r="W4640" s="57">
        <f>IFERROR(COUNTIFS(DATABASE!$B$5:$B$6004,B4640,DATABASE!$X$5:$X$6004,1),0)</f>
        <v/>
      </c>
      <c r="X4640" s="58">
        <f>--AND(ISNUMBER(B4640),C4640&lt;&gt;"",L4640&lt;&gt;"",M4640&lt;&gt;"")</f>
        <v/>
      </c>
    </row>
    <row r="4641" ht="15" customHeight="1" s="111">
      <c r="A4641" s="42" t="inlineStr">
        <is>
          <t>OCT</t>
        </is>
      </c>
      <c r="B4641" s="43">
        <f>OCT!A142</f>
        <v/>
      </c>
      <c r="C4641" s="44">
        <f>OCT!B142</f>
        <v/>
      </c>
      <c r="D4641" s="44">
        <f>OCT!C142</f>
        <v/>
      </c>
      <c r="E4641" s="44">
        <f>OCT!D142</f>
        <v/>
      </c>
      <c r="F4641" s="44">
        <f>OCT!E142</f>
        <v/>
      </c>
      <c r="G4641" s="44">
        <f>OCT!F142</f>
        <v/>
      </c>
      <c r="H4641" s="44">
        <f>OCT!G142</f>
        <v/>
      </c>
      <c r="I4641" s="45">
        <f>OCT!H142</f>
        <v/>
      </c>
      <c r="J4641" s="45">
        <f>OCT!I142</f>
        <v/>
      </c>
      <c r="K4641" s="44">
        <f>OCT!J142</f>
        <v/>
      </c>
      <c r="L4641" s="44">
        <f>OCT!K142</f>
        <v/>
      </c>
      <c r="M4641" s="46">
        <f>OCT!L142</f>
        <v/>
      </c>
      <c r="N4641" s="44">
        <f>OCT!M142</f>
        <v/>
      </c>
      <c r="O4641" s="44">
        <f>OCT!N142</f>
        <v/>
      </c>
      <c r="P4641" s="44">
        <f>OCT!O142</f>
        <v/>
      </c>
      <c r="Q4641" s="44">
        <f>OCT!P142</f>
        <v/>
      </c>
      <c r="R4641" s="44">
        <f>OCT!Q142</f>
        <v/>
      </c>
      <c r="S4641" s="46">
        <f>S4640+IF(X4641=0,0,M4641)</f>
        <v/>
      </c>
      <c r="T4641" s="47">
        <f>MAX(T4640,S4641)</f>
        <v/>
      </c>
      <c r="U4641" s="48">
        <f>S4641-T4641</f>
        <v/>
      </c>
      <c r="V4641" s="47">
        <f>IFERROR(SUMIFS(DATABASE!$M$5:$M$6004,DATABASE!$B$5:$B$6004,B4641,DATABASE!$X$5:$X$6004,1),0)</f>
        <v/>
      </c>
      <c r="W4641" s="31">
        <f>IFERROR(COUNTIFS(DATABASE!$B$5:$B$6004,B4641,DATABASE!$X$5:$X$6004,1),0)</f>
        <v/>
      </c>
      <c r="X4641" s="49">
        <f>--AND(ISNUMBER(B4641),C4641&lt;&gt;"",L4641&lt;&gt;"",M4641&lt;&gt;"")</f>
        <v/>
      </c>
    </row>
    <row r="4642" ht="15" customHeight="1" s="111">
      <c r="A4642" s="50" t="inlineStr">
        <is>
          <t>OCT</t>
        </is>
      </c>
      <c r="B4642" s="51">
        <f>OCT!A143</f>
        <v/>
      </c>
      <c r="C4642" s="52">
        <f>OCT!B143</f>
        <v/>
      </c>
      <c r="D4642" s="52">
        <f>OCT!C143</f>
        <v/>
      </c>
      <c r="E4642" s="52">
        <f>OCT!D143</f>
        <v/>
      </c>
      <c r="F4642" s="52">
        <f>OCT!E143</f>
        <v/>
      </c>
      <c r="G4642" s="52">
        <f>OCT!F143</f>
        <v/>
      </c>
      <c r="H4642" s="52">
        <f>OCT!G143</f>
        <v/>
      </c>
      <c r="I4642" s="53">
        <f>OCT!H143</f>
        <v/>
      </c>
      <c r="J4642" s="53">
        <f>OCT!I143</f>
        <v/>
      </c>
      <c r="K4642" s="52">
        <f>OCT!J143</f>
        <v/>
      </c>
      <c r="L4642" s="52">
        <f>OCT!K143</f>
        <v/>
      </c>
      <c r="M4642" s="54">
        <f>OCT!L143</f>
        <v/>
      </c>
      <c r="N4642" s="52">
        <f>OCT!M143</f>
        <v/>
      </c>
      <c r="O4642" s="52">
        <f>OCT!N143</f>
        <v/>
      </c>
      <c r="P4642" s="52">
        <f>OCT!O143</f>
        <v/>
      </c>
      <c r="Q4642" s="52">
        <f>OCT!P143</f>
        <v/>
      </c>
      <c r="R4642" s="52">
        <f>OCT!Q143</f>
        <v/>
      </c>
      <c r="S4642" s="54">
        <f>S4641+IF(X4642=0,0,M4642)</f>
        <v/>
      </c>
      <c r="T4642" s="55">
        <f>MAX(T4641,S4642)</f>
        <v/>
      </c>
      <c r="U4642" s="56">
        <f>S4642-T4642</f>
        <v/>
      </c>
      <c r="V4642" s="55">
        <f>IFERROR(SUMIFS(DATABASE!$M$5:$M$6004,DATABASE!$B$5:$B$6004,B4642,DATABASE!$X$5:$X$6004,1),0)</f>
        <v/>
      </c>
      <c r="W4642" s="57">
        <f>IFERROR(COUNTIFS(DATABASE!$B$5:$B$6004,B4642,DATABASE!$X$5:$X$6004,1),0)</f>
        <v/>
      </c>
      <c r="X4642" s="58">
        <f>--AND(ISNUMBER(B4642),C4642&lt;&gt;"",L4642&lt;&gt;"",M4642&lt;&gt;"")</f>
        <v/>
      </c>
    </row>
    <row r="4643" ht="15" customHeight="1" s="111">
      <c r="A4643" s="42" t="inlineStr">
        <is>
          <t>OCT</t>
        </is>
      </c>
      <c r="B4643" s="43">
        <f>OCT!A144</f>
        <v/>
      </c>
      <c r="C4643" s="44">
        <f>OCT!B144</f>
        <v/>
      </c>
      <c r="D4643" s="44">
        <f>OCT!C144</f>
        <v/>
      </c>
      <c r="E4643" s="44">
        <f>OCT!D144</f>
        <v/>
      </c>
      <c r="F4643" s="44">
        <f>OCT!E144</f>
        <v/>
      </c>
      <c r="G4643" s="44">
        <f>OCT!F144</f>
        <v/>
      </c>
      <c r="H4643" s="44">
        <f>OCT!G144</f>
        <v/>
      </c>
      <c r="I4643" s="45">
        <f>OCT!H144</f>
        <v/>
      </c>
      <c r="J4643" s="45">
        <f>OCT!I144</f>
        <v/>
      </c>
      <c r="K4643" s="44">
        <f>OCT!J144</f>
        <v/>
      </c>
      <c r="L4643" s="44">
        <f>OCT!K144</f>
        <v/>
      </c>
      <c r="M4643" s="46">
        <f>OCT!L144</f>
        <v/>
      </c>
      <c r="N4643" s="44">
        <f>OCT!M144</f>
        <v/>
      </c>
      <c r="O4643" s="44">
        <f>OCT!N144</f>
        <v/>
      </c>
      <c r="P4643" s="44">
        <f>OCT!O144</f>
        <v/>
      </c>
      <c r="Q4643" s="44">
        <f>OCT!P144</f>
        <v/>
      </c>
      <c r="R4643" s="44">
        <f>OCT!Q144</f>
        <v/>
      </c>
      <c r="S4643" s="46">
        <f>S4642+IF(X4643=0,0,M4643)</f>
        <v/>
      </c>
      <c r="T4643" s="47">
        <f>MAX(T4642,S4643)</f>
        <v/>
      </c>
      <c r="U4643" s="48">
        <f>S4643-T4643</f>
        <v/>
      </c>
      <c r="V4643" s="47">
        <f>IFERROR(SUMIFS(DATABASE!$M$5:$M$6004,DATABASE!$B$5:$B$6004,B4643,DATABASE!$X$5:$X$6004,1),0)</f>
        <v/>
      </c>
      <c r="W4643" s="31">
        <f>IFERROR(COUNTIFS(DATABASE!$B$5:$B$6004,B4643,DATABASE!$X$5:$X$6004,1),0)</f>
        <v/>
      </c>
      <c r="X4643" s="49">
        <f>--AND(ISNUMBER(B4643),C4643&lt;&gt;"",L4643&lt;&gt;"",M4643&lt;&gt;"")</f>
        <v/>
      </c>
    </row>
    <row r="4644" ht="15" customHeight="1" s="111">
      <c r="A4644" s="50" t="inlineStr">
        <is>
          <t>OCT</t>
        </is>
      </c>
      <c r="B4644" s="51">
        <f>OCT!A145</f>
        <v/>
      </c>
      <c r="C4644" s="52">
        <f>OCT!B145</f>
        <v/>
      </c>
      <c r="D4644" s="52">
        <f>OCT!C145</f>
        <v/>
      </c>
      <c r="E4644" s="52">
        <f>OCT!D145</f>
        <v/>
      </c>
      <c r="F4644" s="52">
        <f>OCT!E145</f>
        <v/>
      </c>
      <c r="G4644" s="52">
        <f>OCT!F145</f>
        <v/>
      </c>
      <c r="H4644" s="52">
        <f>OCT!G145</f>
        <v/>
      </c>
      <c r="I4644" s="53">
        <f>OCT!H145</f>
        <v/>
      </c>
      <c r="J4644" s="53">
        <f>OCT!I145</f>
        <v/>
      </c>
      <c r="K4644" s="52">
        <f>OCT!J145</f>
        <v/>
      </c>
      <c r="L4644" s="52">
        <f>OCT!K145</f>
        <v/>
      </c>
      <c r="M4644" s="54">
        <f>OCT!L145</f>
        <v/>
      </c>
      <c r="N4644" s="52">
        <f>OCT!M145</f>
        <v/>
      </c>
      <c r="O4644" s="52">
        <f>OCT!N145</f>
        <v/>
      </c>
      <c r="P4644" s="52">
        <f>OCT!O145</f>
        <v/>
      </c>
      <c r="Q4644" s="52">
        <f>OCT!P145</f>
        <v/>
      </c>
      <c r="R4644" s="52">
        <f>OCT!Q145</f>
        <v/>
      </c>
      <c r="S4644" s="54">
        <f>S4643+IF(X4644=0,0,M4644)</f>
        <v/>
      </c>
      <c r="T4644" s="55">
        <f>MAX(T4643,S4644)</f>
        <v/>
      </c>
      <c r="U4644" s="56">
        <f>S4644-T4644</f>
        <v/>
      </c>
      <c r="V4644" s="55">
        <f>IFERROR(SUMIFS(DATABASE!$M$5:$M$6004,DATABASE!$B$5:$B$6004,B4644,DATABASE!$X$5:$X$6004,1),0)</f>
        <v/>
      </c>
      <c r="W4644" s="57">
        <f>IFERROR(COUNTIFS(DATABASE!$B$5:$B$6004,B4644,DATABASE!$X$5:$X$6004,1),0)</f>
        <v/>
      </c>
      <c r="X4644" s="58">
        <f>--AND(ISNUMBER(B4644),C4644&lt;&gt;"",L4644&lt;&gt;"",M4644&lt;&gt;"")</f>
        <v/>
      </c>
    </row>
    <row r="4645" ht="15" customHeight="1" s="111">
      <c r="A4645" s="42" t="inlineStr">
        <is>
          <t>OCT</t>
        </is>
      </c>
      <c r="B4645" s="43">
        <f>OCT!A146</f>
        <v/>
      </c>
      <c r="C4645" s="44">
        <f>OCT!B146</f>
        <v/>
      </c>
      <c r="D4645" s="44">
        <f>OCT!C146</f>
        <v/>
      </c>
      <c r="E4645" s="44">
        <f>OCT!D146</f>
        <v/>
      </c>
      <c r="F4645" s="44">
        <f>OCT!E146</f>
        <v/>
      </c>
      <c r="G4645" s="44">
        <f>OCT!F146</f>
        <v/>
      </c>
      <c r="H4645" s="44">
        <f>OCT!G146</f>
        <v/>
      </c>
      <c r="I4645" s="45">
        <f>OCT!H146</f>
        <v/>
      </c>
      <c r="J4645" s="45">
        <f>OCT!I146</f>
        <v/>
      </c>
      <c r="K4645" s="44">
        <f>OCT!J146</f>
        <v/>
      </c>
      <c r="L4645" s="44">
        <f>OCT!K146</f>
        <v/>
      </c>
      <c r="M4645" s="46">
        <f>OCT!L146</f>
        <v/>
      </c>
      <c r="N4645" s="44">
        <f>OCT!M146</f>
        <v/>
      </c>
      <c r="O4645" s="44">
        <f>OCT!N146</f>
        <v/>
      </c>
      <c r="P4645" s="44">
        <f>OCT!O146</f>
        <v/>
      </c>
      <c r="Q4645" s="44">
        <f>OCT!P146</f>
        <v/>
      </c>
      <c r="R4645" s="44">
        <f>OCT!Q146</f>
        <v/>
      </c>
      <c r="S4645" s="46">
        <f>S4644+IF(X4645=0,0,M4645)</f>
        <v/>
      </c>
      <c r="T4645" s="47">
        <f>MAX(T4644,S4645)</f>
        <v/>
      </c>
      <c r="U4645" s="48">
        <f>S4645-T4645</f>
        <v/>
      </c>
      <c r="V4645" s="47">
        <f>IFERROR(SUMIFS(DATABASE!$M$5:$M$6004,DATABASE!$B$5:$B$6004,B4645,DATABASE!$X$5:$X$6004,1),0)</f>
        <v/>
      </c>
      <c r="W4645" s="31">
        <f>IFERROR(COUNTIFS(DATABASE!$B$5:$B$6004,B4645,DATABASE!$X$5:$X$6004,1),0)</f>
        <v/>
      </c>
      <c r="X4645" s="49">
        <f>--AND(ISNUMBER(B4645),C4645&lt;&gt;"",L4645&lt;&gt;"",M4645&lt;&gt;"")</f>
        <v/>
      </c>
    </row>
    <row r="4646" ht="15" customHeight="1" s="111">
      <c r="A4646" s="50" t="inlineStr">
        <is>
          <t>OCT</t>
        </is>
      </c>
      <c r="B4646" s="51">
        <f>OCT!A147</f>
        <v/>
      </c>
      <c r="C4646" s="52">
        <f>OCT!B147</f>
        <v/>
      </c>
      <c r="D4646" s="52">
        <f>OCT!C147</f>
        <v/>
      </c>
      <c r="E4646" s="52">
        <f>OCT!D147</f>
        <v/>
      </c>
      <c r="F4646" s="52">
        <f>OCT!E147</f>
        <v/>
      </c>
      <c r="G4646" s="52">
        <f>OCT!F147</f>
        <v/>
      </c>
      <c r="H4646" s="52">
        <f>OCT!G147</f>
        <v/>
      </c>
      <c r="I4646" s="53">
        <f>OCT!H147</f>
        <v/>
      </c>
      <c r="J4646" s="53">
        <f>OCT!I147</f>
        <v/>
      </c>
      <c r="K4646" s="52">
        <f>OCT!J147</f>
        <v/>
      </c>
      <c r="L4646" s="52">
        <f>OCT!K147</f>
        <v/>
      </c>
      <c r="M4646" s="54">
        <f>OCT!L147</f>
        <v/>
      </c>
      <c r="N4646" s="52">
        <f>OCT!M147</f>
        <v/>
      </c>
      <c r="O4646" s="52">
        <f>OCT!N147</f>
        <v/>
      </c>
      <c r="P4646" s="52">
        <f>OCT!O147</f>
        <v/>
      </c>
      <c r="Q4646" s="52">
        <f>OCT!P147</f>
        <v/>
      </c>
      <c r="R4646" s="52">
        <f>OCT!Q147</f>
        <v/>
      </c>
      <c r="S4646" s="54">
        <f>S4645+IF(X4646=0,0,M4646)</f>
        <v/>
      </c>
      <c r="T4646" s="55">
        <f>MAX(T4645,S4646)</f>
        <v/>
      </c>
      <c r="U4646" s="56">
        <f>S4646-T4646</f>
        <v/>
      </c>
      <c r="V4646" s="55">
        <f>IFERROR(SUMIFS(DATABASE!$M$5:$M$6004,DATABASE!$B$5:$B$6004,B4646,DATABASE!$X$5:$X$6004,1),0)</f>
        <v/>
      </c>
      <c r="W4646" s="57">
        <f>IFERROR(COUNTIFS(DATABASE!$B$5:$B$6004,B4646,DATABASE!$X$5:$X$6004,1),0)</f>
        <v/>
      </c>
      <c r="X4646" s="58">
        <f>--AND(ISNUMBER(B4646),C4646&lt;&gt;"",L4646&lt;&gt;"",M4646&lt;&gt;"")</f>
        <v/>
      </c>
    </row>
    <row r="4647" ht="15" customHeight="1" s="111">
      <c r="A4647" s="42" t="inlineStr">
        <is>
          <t>OCT</t>
        </is>
      </c>
      <c r="B4647" s="43">
        <f>OCT!A148</f>
        <v/>
      </c>
      <c r="C4647" s="44">
        <f>OCT!B148</f>
        <v/>
      </c>
      <c r="D4647" s="44">
        <f>OCT!C148</f>
        <v/>
      </c>
      <c r="E4647" s="44">
        <f>OCT!D148</f>
        <v/>
      </c>
      <c r="F4647" s="44">
        <f>OCT!E148</f>
        <v/>
      </c>
      <c r="G4647" s="44">
        <f>OCT!F148</f>
        <v/>
      </c>
      <c r="H4647" s="44">
        <f>OCT!G148</f>
        <v/>
      </c>
      <c r="I4647" s="45">
        <f>OCT!H148</f>
        <v/>
      </c>
      <c r="J4647" s="45">
        <f>OCT!I148</f>
        <v/>
      </c>
      <c r="K4647" s="44">
        <f>OCT!J148</f>
        <v/>
      </c>
      <c r="L4647" s="44">
        <f>OCT!K148</f>
        <v/>
      </c>
      <c r="M4647" s="46">
        <f>OCT!L148</f>
        <v/>
      </c>
      <c r="N4647" s="44">
        <f>OCT!M148</f>
        <v/>
      </c>
      <c r="O4647" s="44">
        <f>OCT!N148</f>
        <v/>
      </c>
      <c r="P4647" s="44">
        <f>OCT!O148</f>
        <v/>
      </c>
      <c r="Q4647" s="44">
        <f>OCT!P148</f>
        <v/>
      </c>
      <c r="R4647" s="44">
        <f>OCT!Q148</f>
        <v/>
      </c>
      <c r="S4647" s="46">
        <f>S4646+IF(X4647=0,0,M4647)</f>
        <v/>
      </c>
      <c r="T4647" s="47">
        <f>MAX(T4646,S4647)</f>
        <v/>
      </c>
      <c r="U4647" s="48">
        <f>S4647-T4647</f>
        <v/>
      </c>
      <c r="V4647" s="47">
        <f>IFERROR(SUMIFS(DATABASE!$M$5:$M$6004,DATABASE!$B$5:$B$6004,B4647,DATABASE!$X$5:$X$6004,1),0)</f>
        <v/>
      </c>
      <c r="W4647" s="31">
        <f>IFERROR(COUNTIFS(DATABASE!$B$5:$B$6004,B4647,DATABASE!$X$5:$X$6004,1),0)</f>
        <v/>
      </c>
      <c r="X4647" s="49">
        <f>--AND(ISNUMBER(B4647),C4647&lt;&gt;"",L4647&lt;&gt;"",M4647&lt;&gt;"")</f>
        <v/>
      </c>
    </row>
    <row r="4648" ht="15" customHeight="1" s="111">
      <c r="A4648" s="50" t="inlineStr">
        <is>
          <t>OCT</t>
        </is>
      </c>
      <c r="B4648" s="51">
        <f>OCT!A149</f>
        <v/>
      </c>
      <c r="C4648" s="52">
        <f>OCT!B149</f>
        <v/>
      </c>
      <c r="D4648" s="52">
        <f>OCT!C149</f>
        <v/>
      </c>
      <c r="E4648" s="52">
        <f>OCT!D149</f>
        <v/>
      </c>
      <c r="F4648" s="52">
        <f>OCT!E149</f>
        <v/>
      </c>
      <c r="G4648" s="52">
        <f>OCT!F149</f>
        <v/>
      </c>
      <c r="H4648" s="52">
        <f>OCT!G149</f>
        <v/>
      </c>
      <c r="I4648" s="53">
        <f>OCT!H149</f>
        <v/>
      </c>
      <c r="J4648" s="53">
        <f>OCT!I149</f>
        <v/>
      </c>
      <c r="K4648" s="52">
        <f>OCT!J149</f>
        <v/>
      </c>
      <c r="L4648" s="52">
        <f>OCT!K149</f>
        <v/>
      </c>
      <c r="M4648" s="54">
        <f>OCT!L149</f>
        <v/>
      </c>
      <c r="N4648" s="52">
        <f>OCT!M149</f>
        <v/>
      </c>
      <c r="O4648" s="52">
        <f>OCT!N149</f>
        <v/>
      </c>
      <c r="P4648" s="52">
        <f>OCT!O149</f>
        <v/>
      </c>
      <c r="Q4648" s="52">
        <f>OCT!P149</f>
        <v/>
      </c>
      <c r="R4648" s="52">
        <f>OCT!Q149</f>
        <v/>
      </c>
      <c r="S4648" s="54">
        <f>S4647+IF(X4648=0,0,M4648)</f>
        <v/>
      </c>
      <c r="T4648" s="55">
        <f>MAX(T4647,S4648)</f>
        <v/>
      </c>
      <c r="U4648" s="56">
        <f>S4648-T4648</f>
        <v/>
      </c>
      <c r="V4648" s="55">
        <f>IFERROR(SUMIFS(DATABASE!$M$5:$M$6004,DATABASE!$B$5:$B$6004,B4648,DATABASE!$X$5:$X$6004,1),0)</f>
        <v/>
      </c>
      <c r="W4648" s="57">
        <f>IFERROR(COUNTIFS(DATABASE!$B$5:$B$6004,B4648,DATABASE!$X$5:$X$6004,1),0)</f>
        <v/>
      </c>
      <c r="X4648" s="58">
        <f>--AND(ISNUMBER(B4648),C4648&lt;&gt;"",L4648&lt;&gt;"",M4648&lt;&gt;"")</f>
        <v/>
      </c>
    </row>
    <row r="4649" ht="15" customHeight="1" s="111">
      <c r="A4649" s="42" t="inlineStr">
        <is>
          <t>OCT</t>
        </is>
      </c>
      <c r="B4649" s="43">
        <f>OCT!A150</f>
        <v/>
      </c>
      <c r="C4649" s="44">
        <f>OCT!B150</f>
        <v/>
      </c>
      <c r="D4649" s="44">
        <f>OCT!C150</f>
        <v/>
      </c>
      <c r="E4649" s="44">
        <f>OCT!D150</f>
        <v/>
      </c>
      <c r="F4649" s="44">
        <f>OCT!E150</f>
        <v/>
      </c>
      <c r="G4649" s="44">
        <f>OCT!F150</f>
        <v/>
      </c>
      <c r="H4649" s="44">
        <f>OCT!G150</f>
        <v/>
      </c>
      <c r="I4649" s="45">
        <f>OCT!H150</f>
        <v/>
      </c>
      <c r="J4649" s="45">
        <f>OCT!I150</f>
        <v/>
      </c>
      <c r="K4649" s="44">
        <f>OCT!J150</f>
        <v/>
      </c>
      <c r="L4649" s="44">
        <f>OCT!K150</f>
        <v/>
      </c>
      <c r="M4649" s="46">
        <f>OCT!L150</f>
        <v/>
      </c>
      <c r="N4649" s="44">
        <f>OCT!M150</f>
        <v/>
      </c>
      <c r="O4649" s="44">
        <f>OCT!N150</f>
        <v/>
      </c>
      <c r="P4649" s="44">
        <f>OCT!O150</f>
        <v/>
      </c>
      <c r="Q4649" s="44">
        <f>OCT!P150</f>
        <v/>
      </c>
      <c r="R4649" s="44">
        <f>OCT!Q150</f>
        <v/>
      </c>
      <c r="S4649" s="46">
        <f>S4648+IF(X4649=0,0,M4649)</f>
        <v/>
      </c>
      <c r="T4649" s="47">
        <f>MAX(T4648,S4649)</f>
        <v/>
      </c>
      <c r="U4649" s="48">
        <f>S4649-T4649</f>
        <v/>
      </c>
      <c r="V4649" s="47">
        <f>IFERROR(SUMIFS(DATABASE!$M$5:$M$6004,DATABASE!$B$5:$B$6004,B4649,DATABASE!$X$5:$X$6004,1),0)</f>
        <v/>
      </c>
      <c r="W4649" s="31">
        <f>IFERROR(COUNTIFS(DATABASE!$B$5:$B$6004,B4649,DATABASE!$X$5:$X$6004,1),0)</f>
        <v/>
      </c>
      <c r="X4649" s="49">
        <f>--AND(ISNUMBER(B4649),C4649&lt;&gt;"",L4649&lt;&gt;"",M4649&lt;&gt;"")</f>
        <v/>
      </c>
    </row>
    <row r="4650" ht="15" customHeight="1" s="111">
      <c r="A4650" s="50" t="inlineStr">
        <is>
          <t>OCT</t>
        </is>
      </c>
      <c r="B4650" s="51">
        <f>OCT!A151</f>
        <v/>
      </c>
      <c r="C4650" s="52">
        <f>OCT!B151</f>
        <v/>
      </c>
      <c r="D4650" s="52">
        <f>OCT!C151</f>
        <v/>
      </c>
      <c r="E4650" s="52">
        <f>OCT!D151</f>
        <v/>
      </c>
      <c r="F4650" s="52">
        <f>OCT!E151</f>
        <v/>
      </c>
      <c r="G4650" s="52">
        <f>OCT!F151</f>
        <v/>
      </c>
      <c r="H4650" s="52">
        <f>OCT!G151</f>
        <v/>
      </c>
      <c r="I4650" s="53">
        <f>OCT!H151</f>
        <v/>
      </c>
      <c r="J4650" s="53">
        <f>OCT!I151</f>
        <v/>
      </c>
      <c r="K4650" s="52">
        <f>OCT!J151</f>
        <v/>
      </c>
      <c r="L4650" s="52">
        <f>OCT!K151</f>
        <v/>
      </c>
      <c r="M4650" s="54">
        <f>OCT!L151</f>
        <v/>
      </c>
      <c r="N4650" s="52">
        <f>OCT!M151</f>
        <v/>
      </c>
      <c r="O4650" s="52">
        <f>OCT!N151</f>
        <v/>
      </c>
      <c r="P4650" s="52">
        <f>OCT!O151</f>
        <v/>
      </c>
      <c r="Q4650" s="52">
        <f>OCT!P151</f>
        <v/>
      </c>
      <c r="R4650" s="52">
        <f>OCT!Q151</f>
        <v/>
      </c>
      <c r="S4650" s="54">
        <f>S4649+IF(X4650=0,0,M4650)</f>
        <v/>
      </c>
      <c r="T4650" s="55">
        <f>MAX(T4649,S4650)</f>
        <v/>
      </c>
      <c r="U4650" s="56">
        <f>S4650-T4650</f>
        <v/>
      </c>
      <c r="V4650" s="55">
        <f>IFERROR(SUMIFS(DATABASE!$M$5:$M$6004,DATABASE!$B$5:$B$6004,B4650,DATABASE!$X$5:$X$6004,1),0)</f>
        <v/>
      </c>
      <c r="W4650" s="57">
        <f>IFERROR(COUNTIFS(DATABASE!$B$5:$B$6004,B4650,DATABASE!$X$5:$X$6004,1),0)</f>
        <v/>
      </c>
      <c r="X4650" s="58">
        <f>--AND(ISNUMBER(B4650),C4650&lt;&gt;"",L4650&lt;&gt;"",M4650&lt;&gt;"")</f>
        <v/>
      </c>
    </row>
    <row r="4651" ht="15" customHeight="1" s="111">
      <c r="A4651" s="42" t="inlineStr">
        <is>
          <t>OCT</t>
        </is>
      </c>
      <c r="B4651" s="43">
        <f>OCT!A152</f>
        <v/>
      </c>
      <c r="C4651" s="44">
        <f>OCT!B152</f>
        <v/>
      </c>
      <c r="D4651" s="44">
        <f>OCT!C152</f>
        <v/>
      </c>
      <c r="E4651" s="44">
        <f>OCT!D152</f>
        <v/>
      </c>
      <c r="F4651" s="44">
        <f>OCT!E152</f>
        <v/>
      </c>
      <c r="G4651" s="44">
        <f>OCT!F152</f>
        <v/>
      </c>
      <c r="H4651" s="44">
        <f>OCT!G152</f>
        <v/>
      </c>
      <c r="I4651" s="45">
        <f>OCT!H152</f>
        <v/>
      </c>
      <c r="J4651" s="45">
        <f>OCT!I152</f>
        <v/>
      </c>
      <c r="K4651" s="44">
        <f>OCT!J152</f>
        <v/>
      </c>
      <c r="L4651" s="44">
        <f>OCT!K152</f>
        <v/>
      </c>
      <c r="M4651" s="46">
        <f>OCT!L152</f>
        <v/>
      </c>
      <c r="N4651" s="44">
        <f>OCT!M152</f>
        <v/>
      </c>
      <c r="O4651" s="44">
        <f>OCT!N152</f>
        <v/>
      </c>
      <c r="P4651" s="44">
        <f>OCT!O152</f>
        <v/>
      </c>
      <c r="Q4651" s="44">
        <f>OCT!P152</f>
        <v/>
      </c>
      <c r="R4651" s="44">
        <f>OCT!Q152</f>
        <v/>
      </c>
      <c r="S4651" s="46">
        <f>S4650+IF(X4651=0,0,M4651)</f>
        <v/>
      </c>
      <c r="T4651" s="47">
        <f>MAX(T4650,S4651)</f>
        <v/>
      </c>
      <c r="U4651" s="48">
        <f>S4651-T4651</f>
        <v/>
      </c>
      <c r="V4651" s="47">
        <f>IFERROR(SUMIFS(DATABASE!$M$5:$M$6004,DATABASE!$B$5:$B$6004,B4651,DATABASE!$X$5:$X$6004,1),0)</f>
        <v/>
      </c>
      <c r="W4651" s="31">
        <f>IFERROR(COUNTIFS(DATABASE!$B$5:$B$6004,B4651,DATABASE!$X$5:$X$6004,1),0)</f>
        <v/>
      </c>
      <c r="X4651" s="49">
        <f>--AND(ISNUMBER(B4651),C4651&lt;&gt;"",L4651&lt;&gt;"",M4651&lt;&gt;"")</f>
        <v/>
      </c>
    </row>
    <row r="4652" ht="15" customHeight="1" s="111">
      <c r="A4652" s="50" t="inlineStr">
        <is>
          <t>OCT</t>
        </is>
      </c>
      <c r="B4652" s="51">
        <f>OCT!A153</f>
        <v/>
      </c>
      <c r="C4652" s="52">
        <f>OCT!B153</f>
        <v/>
      </c>
      <c r="D4652" s="52">
        <f>OCT!C153</f>
        <v/>
      </c>
      <c r="E4652" s="52">
        <f>OCT!D153</f>
        <v/>
      </c>
      <c r="F4652" s="52">
        <f>OCT!E153</f>
        <v/>
      </c>
      <c r="G4652" s="52">
        <f>OCT!F153</f>
        <v/>
      </c>
      <c r="H4652" s="52">
        <f>OCT!G153</f>
        <v/>
      </c>
      <c r="I4652" s="53">
        <f>OCT!H153</f>
        <v/>
      </c>
      <c r="J4652" s="53">
        <f>OCT!I153</f>
        <v/>
      </c>
      <c r="K4652" s="52">
        <f>OCT!J153</f>
        <v/>
      </c>
      <c r="L4652" s="52">
        <f>OCT!K153</f>
        <v/>
      </c>
      <c r="M4652" s="54">
        <f>OCT!L153</f>
        <v/>
      </c>
      <c r="N4652" s="52">
        <f>OCT!M153</f>
        <v/>
      </c>
      <c r="O4652" s="52">
        <f>OCT!N153</f>
        <v/>
      </c>
      <c r="P4652" s="52">
        <f>OCT!O153</f>
        <v/>
      </c>
      <c r="Q4652" s="52">
        <f>OCT!P153</f>
        <v/>
      </c>
      <c r="R4652" s="52">
        <f>OCT!Q153</f>
        <v/>
      </c>
      <c r="S4652" s="54">
        <f>S4651+IF(X4652=0,0,M4652)</f>
        <v/>
      </c>
      <c r="T4652" s="55">
        <f>MAX(T4651,S4652)</f>
        <v/>
      </c>
      <c r="U4652" s="56">
        <f>S4652-T4652</f>
        <v/>
      </c>
      <c r="V4652" s="55">
        <f>IFERROR(SUMIFS(DATABASE!$M$5:$M$6004,DATABASE!$B$5:$B$6004,B4652,DATABASE!$X$5:$X$6004,1),0)</f>
        <v/>
      </c>
      <c r="W4652" s="57">
        <f>IFERROR(COUNTIFS(DATABASE!$B$5:$B$6004,B4652,DATABASE!$X$5:$X$6004,1),0)</f>
        <v/>
      </c>
      <c r="X4652" s="58">
        <f>--AND(ISNUMBER(B4652),C4652&lt;&gt;"",L4652&lt;&gt;"",M4652&lt;&gt;"")</f>
        <v/>
      </c>
    </row>
    <row r="4653" ht="15" customHeight="1" s="111">
      <c r="A4653" s="42" t="inlineStr">
        <is>
          <t>OCT</t>
        </is>
      </c>
      <c r="B4653" s="43">
        <f>OCT!A154</f>
        <v/>
      </c>
      <c r="C4653" s="44">
        <f>OCT!B154</f>
        <v/>
      </c>
      <c r="D4653" s="44">
        <f>OCT!C154</f>
        <v/>
      </c>
      <c r="E4653" s="44">
        <f>OCT!D154</f>
        <v/>
      </c>
      <c r="F4653" s="44">
        <f>OCT!E154</f>
        <v/>
      </c>
      <c r="G4653" s="44">
        <f>OCT!F154</f>
        <v/>
      </c>
      <c r="H4653" s="44">
        <f>OCT!G154</f>
        <v/>
      </c>
      <c r="I4653" s="45">
        <f>OCT!H154</f>
        <v/>
      </c>
      <c r="J4653" s="45">
        <f>OCT!I154</f>
        <v/>
      </c>
      <c r="K4653" s="44">
        <f>OCT!J154</f>
        <v/>
      </c>
      <c r="L4653" s="44">
        <f>OCT!K154</f>
        <v/>
      </c>
      <c r="M4653" s="46">
        <f>OCT!L154</f>
        <v/>
      </c>
      <c r="N4653" s="44">
        <f>OCT!M154</f>
        <v/>
      </c>
      <c r="O4653" s="44">
        <f>OCT!N154</f>
        <v/>
      </c>
      <c r="P4653" s="44">
        <f>OCT!O154</f>
        <v/>
      </c>
      <c r="Q4653" s="44">
        <f>OCT!P154</f>
        <v/>
      </c>
      <c r="R4653" s="44">
        <f>OCT!Q154</f>
        <v/>
      </c>
      <c r="S4653" s="46">
        <f>S4652+IF(X4653=0,0,M4653)</f>
        <v/>
      </c>
      <c r="T4653" s="47">
        <f>MAX(T4652,S4653)</f>
        <v/>
      </c>
      <c r="U4653" s="48">
        <f>S4653-T4653</f>
        <v/>
      </c>
      <c r="V4653" s="47">
        <f>IFERROR(SUMIFS(DATABASE!$M$5:$M$6004,DATABASE!$B$5:$B$6004,B4653,DATABASE!$X$5:$X$6004,1),0)</f>
        <v/>
      </c>
      <c r="W4653" s="31">
        <f>IFERROR(COUNTIFS(DATABASE!$B$5:$B$6004,B4653,DATABASE!$X$5:$X$6004,1),0)</f>
        <v/>
      </c>
      <c r="X4653" s="49">
        <f>--AND(ISNUMBER(B4653),C4653&lt;&gt;"",L4653&lt;&gt;"",M4653&lt;&gt;"")</f>
        <v/>
      </c>
    </row>
    <row r="4654" ht="15" customHeight="1" s="111">
      <c r="A4654" s="50" t="inlineStr">
        <is>
          <t>OCT</t>
        </is>
      </c>
      <c r="B4654" s="51">
        <f>OCT!A155</f>
        <v/>
      </c>
      <c r="C4654" s="52">
        <f>OCT!B155</f>
        <v/>
      </c>
      <c r="D4654" s="52">
        <f>OCT!C155</f>
        <v/>
      </c>
      <c r="E4654" s="52">
        <f>OCT!D155</f>
        <v/>
      </c>
      <c r="F4654" s="52">
        <f>OCT!E155</f>
        <v/>
      </c>
      <c r="G4654" s="52">
        <f>OCT!F155</f>
        <v/>
      </c>
      <c r="H4654" s="52">
        <f>OCT!G155</f>
        <v/>
      </c>
      <c r="I4654" s="53">
        <f>OCT!H155</f>
        <v/>
      </c>
      <c r="J4654" s="53">
        <f>OCT!I155</f>
        <v/>
      </c>
      <c r="K4654" s="52">
        <f>OCT!J155</f>
        <v/>
      </c>
      <c r="L4654" s="52">
        <f>OCT!K155</f>
        <v/>
      </c>
      <c r="M4654" s="54">
        <f>OCT!L155</f>
        <v/>
      </c>
      <c r="N4654" s="52">
        <f>OCT!M155</f>
        <v/>
      </c>
      <c r="O4654" s="52">
        <f>OCT!N155</f>
        <v/>
      </c>
      <c r="P4654" s="52">
        <f>OCT!O155</f>
        <v/>
      </c>
      <c r="Q4654" s="52">
        <f>OCT!P155</f>
        <v/>
      </c>
      <c r="R4654" s="52">
        <f>OCT!Q155</f>
        <v/>
      </c>
      <c r="S4654" s="54">
        <f>S4653+IF(X4654=0,0,M4654)</f>
        <v/>
      </c>
      <c r="T4654" s="55">
        <f>MAX(T4653,S4654)</f>
        <v/>
      </c>
      <c r="U4654" s="56">
        <f>S4654-T4654</f>
        <v/>
      </c>
      <c r="V4654" s="55">
        <f>IFERROR(SUMIFS(DATABASE!$M$5:$M$6004,DATABASE!$B$5:$B$6004,B4654,DATABASE!$X$5:$X$6004,1),0)</f>
        <v/>
      </c>
      <c r="W4654" s="57">
        <f>IFERROR(COUNTIFS(DATABASE!$B$5:$B$6004,B4654,DATABASE!$X$5:$X$6004,1),0)</f>
        <v/>
      </c>
      <c r="X4654" s="58">
        <f>--AND(ISNUMBER(B4654),C4654&lt;&gt;"",L4654&lt;&gt;"",M4654&lt;&gt;"")</f>
        <v/>
      </c>
    </row>
    <row r="4655" ht="15" customHeight="1" s="111">
      <c r="A4655" s="42" t="inlineStr">
        <is>
          <t>OCT</t>
        </is>
      </c>
      <c r="B4655" s="43">
        <f>OCT!A156</f>
        <v/>
      </c>
      <c r="C4655" s="44">
        <f>OCT!B156</f>
        <v/>
      </c>
      <c r="D4655" s="44">
        <f>OCT!C156</f>
        <v/>
      </c>
      <c r="E4655" s="44">
        <f>OCT!D156</f>
        <v/>
      </c>
      <c r="F4655" s="44">
        <f>OCT!E156</f>
        <v/>
      </c>
      <c r="G4655" s="44">
        <f>OCT!F156</f>
        <v/>
      </c>
      <c r="H4655" s="44">
        <f>OCT!G156</f>
        <v/>
      </c>
      <c r="I4655" s="45">
        <f>OCT!H156</f>
        <v/>
      </c>
      <c r="J4655" s="45">
        <f>OCT!I156</f>
        <v/>
      </c>
      <c r="K4655" s="44">
        <f>OCT!J156</f>
        <v/>
      </c>
      <c r="L4655" s="44">
        <f>OCT!K156</f>
        <v/>
      </c>
      <c r="M4655" s="46">
        <f>OCT!L156</f>
        <v/>
      </c>
      <c r="N4655" s="44">
        <f>OCT!M156</f>
        <v/>
      </c>
      <c r="O4655" s="44">
        <f>OCT!N156</f>
        <v/>
      </c>
      <c r="P4655" s="44">
        <f>OCT!O156</f>
        <v/>
      </c>
      <c r="Q4655" s="44">
        <f>OCT!P156</f>
        <v/>
      </c>
      <c r="R4655" s="44">
        <f>OCT!Q156</f>
        <v/>
      </c>
      <c r="S4655" s="46">
        <f>S4654+IF(X4655=0,0,M4655)</f>
        <v/>
      </c>
      <c r="T4655" s="47">
        <f>MAX(T4654,S4655)</f>
        <v/>
      </c>
      <c r="U4655" s="48">
        <f>S4655-T4655</f>
        <v/>
      </c>
      <c r="V4655" s="47">
        <f>IFERROR(SUMIFS(DATABASE!$M$5:$M$6004,DATABASE!$B$5:$B$6004,B4655,DATABASE!$X$5:$X$6004,1),0)</f>
        <v/>
      </c>
      <c r="W4655" s="31">
        <f>IFERROR(COUNTIFS(DATABASE!$B$5:$B$6004,B4655,DATABASE!$X$5:$X$6004,1),0)</f>
        <v/>
      </c>
      <c r="X4655" s="49">
        <f>--AND(ISNUMBER(B4655),C4655&lt;&gt;"",L4655&lt;&gt;"",M4655&lt;&gt;"")</f>
        <v/>
      </c>
    </row>
    <row r="4656" ht="15" customHeight="1" s="111">
      <c r="A4656" s="50" t="inlineStr">
        <is>
          <t>OCT</t>
        </is>
      </c>
      <c r="B4656" s="51">
        <f>OCT!A157</f>
        <v/>
      </c>
      <c r="C4656" s="52">
        <f>OCT!B157</f>
        <v/>
      </c>
      <c r="D4656" s="52">
        <f>OCT!C157</f>
        <v/>
      </c>
      <c r="E4656" s="52">
        <f>OCT!D157</f>
        <v/>
      </c>
      <c r="F4656" s="52">
        <f>OCT!E157</f>
        <v/>
      </c>
      <c r="G4656" s="52">
        <f>OCT!F157</f>
        <v/>
      </c>
      <c r="H4656" s="52">
        <f>OCT!G157</f>
        <v/>
      </c>
      <c r="I4656" s="53">
        <f>OCT!H157</f>
        <v/>
      </c>
      <c r="J4656" s="53">
        <f>OCT!I157</f>
        <v/>
      </c>
      <c r="K4656" s="52">
        <f>OCT!J157</f>
        <v/>
      </c>
      <c r="L4656" s="52">
        <f>OCT!K157</f>
        <v/>
      </c>
      <c r="M4656" s="54">
        <f>OCT!L157</f>
        <v/>
      </c>
      <c r="N4656" s="52">
        <f>OCT!M157</f>
        <v/>
      </c>
      <c r="O4656" s="52">
        <f>OCT!N157</f>
        <v/>
      </c>
      <c r="P4656" s="52">
        <f>OCT!O157</f>
        <v/>
      </c>
      <c r="Q4656" s="52">
        <f>OCT!P157</f>
        <v/>
      </c>
      <c r="R4656" s="52">
        <f>OCT!Q157</f>
        <v/>
      </c>
      <c r="S4656" s="54">
        <f>S4655+IF(X4656=0,0,M4656)</f>
        <v/>
      </c>
      <c r="T4656" s="55">
        <f>MAX(T4655,S4656)</f>
        <v/>
      </c>
      <c r="U4656" s="56">
        <f>S4656-T4656</f>
        <v/>
      </c>
      <c r="V4656" s="55">
        <f>IFERROR(SUMIFS(DATABASE!$M$5:$M$6004,DATABASE!$B$5:$B$6004,B4656,DATABASE!$X$5:$X$6004,1),0)</f>
        <v/>
      </c>
      <c r="W4656" s="57">
        <f>IFERROR(COUNTIFS(DATABASE!$B$5:$B$6004,B4656,DATABASE!$X$5:$X$6004,1),0)</f>
        <v/>
      </c>
      <c r="X4656" s="58">
        <f>--AND(ISNUMBER(B4656),C4656&lt;&gt;"",L4656&lt;&gt;"",M4656&lt;&gt;"")</f>
        <v/>
      </c>
    </row>
    <row r="4657" ht="15" customHeight="1" s="111">
      <c r="A4657" s="42" t="inlineStr">
        <is>
          <t>OCT</t>
        </is>
      </c>
      <c r="B4657" s="43">
        <f>OCT!A158</f>
        <v/>
      </c>
      <c r="C4657" s="44">
        <f>OCT!B158</f>
        <v/>
      </c>
      <c r="D4657" s="44">
        <f>OCT!C158</f>
        <v/>
      </c>
      <c r="E4657" s="44">
        <f>OCT!D158</f>
        <v/>
      </c>
      <c r="F4657" s="44">
        <f>OCT!E158</f>
        <v/>
      </c>
      <c r="G4657" s="44">
        <f>OCT!F158</f>
        <v/>
      </c>
      <c r="H4657" s="44">
        <f>OCT!G158</f>
        <v/>
      </c>
      <c r="I4657" s="45">
        <f>OCT!H158</f>
        <v/>
      </c>
      <c r="J4657" s="45">
        <f>OCT!I158</f>
        <v/>
      </c>
      <c r="K4657" s="44">
        <f>OCT!J158</f>
        <v/>
      </c>
      <c r="L4657" s="44">
        <f>OCT!K158</f>
        <v/>
      </c>
      <c r="M4657" s="46">
        <f>OCT!L158</f>
        <v/>
      </c>
      <c r="N4657" s="44">
        <f>OCT!M158</f>
        <v/>
      </c>
      <c r="O4657" s="44">
        <f>OCT!N158</f>
        <v/>
      </c>
      <c r="P4657" s="44">
        <f>OCT!O158</f>
        <v/>
      </c>
      <c r="Q4657" s="44">
        <f>OCT!P158</f>
        <v/>
      </c>
      <c r="R4657" s="44">
        <f>OCT!Q158</f>
        <v/>
      </c>
      <c r="S4657" s="46">
        <f>S4656+IF(X4657=0,0,M4657)</f>
        <v/>
      </c>
      <c r="T4657" s="47">
        <f>MAX(T4656,S4657)</f>
        <v/>
      </c>
      <c r="U4657" s="48">
        <f>S4657-T4657</f>
        <v/>
      </c>
      <c r="V4657" s="47">
        <f>IFERROR(SUMIFS(DATABASE!$M$5:$M$6004,DATABASE!$B$5:$B$6004,B4657,DATABASE!$X$5:$X$6004,1),0)</f>
        <v/>
      </c>
      <c r="W4657" s="31">
        <f>IFERROR(COUNTIFS(DATABASE!$B$5:$B$6004,B4657,DATABASE!$X$5:$X$6004,1),0)</f>
        <v/>
      </c>
      <c r="X4657" s="49">
        <f>--AND(ISNUMBER(B4657),C4657&lt;&gt;"",L4657&lt;&gt;"",M4657&lt;&gt;"")</f>
        <v/>
      </c>
    </row>
    <row r="4658" ht="15" customHeight="1" s="111">
      <c r="A4658" s="50" t="inlineStr">
        <is>
          <t>OCT</t>
        </is>
      </c>
      <c r="B4658" s="51">
        <f>OCT!A159</f>
        <v/>
      </c>
      <c r="C4658" s="52">
        <f>OCT!B159</f>
        <v/>
      </c>
      <c r="D4658" s="52">
        <f>OCT!C159</f>
        <v/>
      </c>
      <c r="E4658" s="52">
        <f>OCT!D159</f>
        <v/>
      </c>
      <c r="F4658" s="52">
        <f>OCT!E159</f>
        <v/>
      </c>
      <c r="G4658" s="52">
        <f>OCT!F159</f>
        <v/>
      </c>
      <c r="H4658" s="52">
        <f>OCT!G159</f>
        <v/>
      </c>
      <c r="I4658" s="53">
        <f>OCT!H159</f>
        <v/>
      </c>
      <c r="J4658" s="53">
        <f>OCT!I159</f>
        <v/>
      </c>
      <c r="K4658" s="52">
        <f>OCT!J159</f>
        <v/>
      </c>
      <c r="L4658" s="52">
        <f>OCT!K159</f>
        <v/>
      </c>
      <c r="M4658" s="54">
        <f>OCT!L159</f>
        <v/>
      </c>
      <c r="N4658" s="52">
        <f>OCT!M159</f>
        <v/>
      </c>
      <c r="O4658" s="52">
        <f>OCT!N159</f>
        <v/>
      </c>
      <c r="P4658" s="52">
        <f>OCT!O159</f>
        <v/>
      </c>
      <c r="Q4658" s="52">
        <f>OCT!P159</f>
        <v/>
      </c>
      <c r="R4658" s="52">
        <f>OCT!Q159</f>
        <v/>
      </c>
      <c r="S4658" s="54">
        <f>S4657+IF(X4658=0,0,M4658)</f>
        <v/>
      </c>
      <c r="T4658" s="55">
        <f>MAX(T4657,S4658)</f>
        <v/>
      </c>
      <c r="U4658" s="56">
        <f>S4658-T4658</f>
        <v/>
      </c>
      <c r="V4658" s="55">
        <f>IFERROR(SUMIFS(DATABASE!$M$5:$M$6004,DATABASE!$B$5:$B$6004,B4658,DATABASE!$X$5:$X$6004,1),0)</f>
        <v/>
      </c>
      <c r="W4658" s="57">
        <f>IFERROR(COUNTIFS(DATABASE!$B$5:$B$6004,B4658,DATABASE!$X$5:$X$6004,1),0)</f>
        <v/>
      </c>
      <c r="X4658" s="58">
        <f>--AND(ISNUMBER(B4658),C4658&lt;&gt;"",L4658&lt;&gt;"",M4658&lt;&gt;"")</f>
        <v/>
      </c>
    </row>
    <row r="4659" ht="15" customHeight="1" s="111">
      <c r="A4659" s="42" t="inlineStr">
        <is>
          <t>OCT</t>
        </is>
      </c>
      <c r="B4659" s="43">
        <f>OCT!A160</f>
        <v/>
      </c>
      <c r="C4659" s="44">
        <f>OCT!B160</f>
        <v/>
      </c>
      <c r="D4659" s="44">
        <f>OCT!C160</f>
        <v/>
      </c>
      <c r="E4659" s="44">
        <f>OCT!D160</f>
        <v/>
      </c>
      <c r="F4659" s="44">
        <f>OCT!E160</f>
        <v/>
      </c>
      <c r="G4659" s="44">
        <f>OCT!F160</f>
        <v/>
      </c>
      <c r="H4659" s="44">
        <f>OCT!G160</f>
        <v/>
      </c>
      <c r="I4659" s="45">
        <f>OCT!H160</f>
        <v/>
      </c>
      <c r="J4659" s="45">
        <f>OCT!I160</f>
        <v/>
      </c>
      <c r="K4659" s="44">
        <f>OCT!J160</f>
        <v/>
      </c>
      <c r="L4659" s="44">
        <f>OCT!K160</f>
        <v/>
      </c>
      <c r="M4659" s="46">
        <f>OCT!L160</f>
        <v/>
      </c>
      <c r="N4659" s="44">
        <f>OCT!M160</f>
        <v/>
      </c>
      <c r="O4659" s="44">
        <f>OCT!N160</f>
        <v/>
      </c>
      <c r="P4659" s="44">
        <f>OCT!O160</f>
        <v/>
      </c>
      <c r="Q4659" s="44">
        <f>OCT!P160</f>
        <v/>
      </c>
      <c r="R4659" s="44">
        <f>OCT!Q160</f>
        <v/>
      </c>
      <c r="S4659" s="46">
        <f>S4658+IF(X4659=0,0,M4659)</f>
        <v/>
      </c>
      <c r="T4659" s="47">
        <f>MAX(T4658,S4659)</f>
        <v/>
      </c>
      <c r="U4659" s="48">
        <f>S4659-T4659</f>
        <v/>
      </c>
      <c r="V4659" s="47">
        <f>IFERROR(SUMIFS(DATABASE!$M$5:$M$6004,DATABASE!$B$5:$B$6004,B4659,DATABASE!$X$5:$X$6004,1),0)</f>
        <v/>
      </c>
      <c r="W4659" s="31">
        <f>IFERROR(COUNTIFS(DATABASE!$B$5:$B$6004,B4659,DATABASE!$X$5:$X$6004,1),0)</f>
        <v/>
      </c>
      <c r="X4659" s="49">
        <f>--AND(ISNUMBER(B4659),C4659&lt;&gt;"",L4659&lt;&gt;"",M4659&lt;&gt;"")</f>
        <v/>
      </c>
    </row>
    <row r="4660" ht="15" customHeight="1" s="111">
      <c r="A4660" s="50" t="inlineStr">
        <is>
          <t>OCT</t>
        </is>
      </c>
      <c r="B4660" s="51">
        <f>OCT!A161</f>
        <v/>
      </c>
      <c r="C4660" s="52">
        <f>OCT!B161</f>
        <v/>
      </c>
      <c r="D4660" s="52">
        <f>OCT!C161</f>
        <v/>
      </c>
      <c r="E4660" s="52">
        <f>OCT!D161</f>
        <v/>
      </c>
      <c r="F4660" s="52">
        <f>OCT!E161</f>
        <v/>
      </c>
      <c r="G4660" s="52">
        <f>OCT!F161</f>
        <v/>
      </c>
      <c r="H4660" s="52">
        <f>OCT!G161</f>
        <v/>
      </c>
      <c r="I4660" s="53">
        <f>OCT!H161</f>
        <v/>
      </c>
      <c r="J4660" s="53">
        <f>OCT!I161</f>
        <v/>
      </c>
      <c r="K4660" s="52">
        <f>OCT!J161</f>
        <v/>
      </c>
      <c r="L4660" s="52">
        <f>OCT!K161</f>
        <v/>
      </c>
      <c r="M4660" s="54">
        <f>OCT!L161</f>
        <v/>
      </c>
      <c r="N4660" s="52">
        <f>OCT!M161</f>
        <v/>
      </c>
      <c r="O4660" s="52">
        <f>OCT!N161</f>
        <v/>
      </c>
      <c r="P4660" s="52">
        <f>OCT!O161</f>
        <v/>
      </c>
      <c r="Q4660" s="52">
        <f>OCT!P161</f>
        <v/>
      </c>
      <c r="R4660" s="52">
        <f>OCT!Q161</f>
        <v/>
      </c>
      <c r="S4660" s="54">
        <f>S4659+IF(X4660=0,0,M4660)</f>
        <v/>
      </c>
      <c r="T4660" s="55">
        <f>MAX(T4659,S4660)</f>
        <v/>
      </c>
      <c r="U4660" s="56">
        <f>S4660-T4660</f>
        <v/>
      </c>
      <c r="V4660" s="55">
        <f>IFERROR(SUMIFS(DATABASE!$M$5:$M$6004,DATABASE!$B$5:$B$6004,B4660,DATABASE!$X$5:$X$6004,1),0)</f>
        <v/>
      </c>
      <c r="W4660" s="57">
        <f>IFERROR(COUNTIFS(DATABASE!$B$5:$B$6004,B4660,DATABASE!$X$5:$X$6004,1),0)</f>
        <v/>
      </c>
      <c r="X4660" s="58">
        <f>--AND(ISNUMBER(B4660),C4660&lt;&gt;"",L4660&lt;&gt;"",M4660&lt;&gt;"")</f>
        <v/>
      </c>
    </row>
    <row r="4661" ht="15" customHeight="1" s="111">
      <c r="A4661" s="42" t="inlineStr">
        <is>
          <t>OCT</t>
        </is>
      </c>
      <c r="B4661" s="43">
        <f>OCT!A162</f>
        <v/>
      </c>
      <c r="C4661" s="44">
        <f>OCT!B162</f>
        <v/>
      </c>
      <c r="D4661" s="44">
        <f>OCT!C162</f>
        <v/>
      </c>
      <c r="E4661" s="44">
        <f>OCT!D162</f>
        <v/>
      </c>
      <c r="F4661" s="44">
        <f>OCT!E162</f>
        <v/>
      </c>
      <c r="G4661" s="44">
        <f>OCT!F162</f>
        <v/>
      </c>
      <c r="H4661" s="44">
        <f>OCT!G162</f>
        <v/>
      </c>
      <c r="I4661" s="45">
        <f>OCT!H162</f>
        <v/>
      </c>
      <c r="J4661" s="45">
        <f>OCT!I162</f>
        <v/>
      </c>
      <c r="K4661" s="44">
        <f>OCT!J162</f>
        <v/>
      </c>
      <c r="L4661" s="44">
        <f>OCT!K162</f>
        <v/>
      </c>
      <c r="M4661" s="46">
        <f>OCT!L162</f>
        <v/>
      </c>
      <c r="N4661" s="44">
        <f>OCT!M162</f>
        <v/>
      </c>
      <c r="O4661" s="44">
        <f>OCT!N162</f>
        <v/>
      </c>
      <c r="P4661" s="44">
        <f>OCT!O162</f>
        <v/>
      </c>
      <c r="Q4661" s="44">
        <f>OCT!P162</f>
        <v/>
      </c>
      <c r="R4661" s="44">
        <f>OCT!Q162</f>
        <v/>
      </c>
      <c r="S4661" s="46">
        <f>S4660+IF(X4661=0,0,M4661)</f>
        <v/>
      </c>
      <c r="T4661" s="47">
        <f>MAX(T4660,S4661)</f>
        <v/>
      </c>
      <c r="U4661" s="48">
        <f>S4661-T4661</f>
        <v/>
      </c>
      <c r="V4661" s="47">
        <f>IFERROR(SUMIFS(DATABASE!$M$5:$M$6004,DATABASE!$B$5:$B$6004,B4661,DATABASE!$X$5:$X$6004,1),0)</f>
        <v/>
      </c>
      <c r="W4661" s="31">
        <f>IFERROR(COUNTIFS(DATABASE!$B$5:$B$6004,B4661,DATABASE!$X$5:$X$6004,1),0)</f>
        <v/>
      </c>
      <c r="X4661" s="49">
        <f>--AND(ISNUMBER(B4661),C4661&lt;&gt;"",L4661&lt;&gt;"",M4661&lt;&gt;"")</f>
        <v/>
      </c>
    </row>
    <row r="4662" ht="15" customHeight="1" s="111">
      <c r="A4662" s="50" t="inlineStr">
        <is>
          <t>OCT</t>
        </is>
      </c>
      <c r="B4662" s="51">
        <f>OCT!A163</f>
        <v/>
      </c>
      <c r="C4662" s="52">
        <f>OCT!B163</f>
        <v/>
      </c>
      <c r="D4662" s="52">
        <f>OCT!C163</f>
        <v/>
      </c>
      <c r="E4662" s="52">
        <f>OCT!D163</f>
        <v/>
      </c>
      <c r="F4662" s="52">
        <f>OCT!E163</f>
        <v/>
      </c>
      <c r="G4662" s="52">
        <f>OCT!F163</f>
        <v/>
      </c>
      <c r="H4662" s="52">
        <f>OCT!G163</f>
        <v/>
      </c>
      <c r="I4662" s="53">
        <f>OCT!H163</f>
        <v/>
      </c>
      <c r="J4662" s="53">
        <f>OCT!I163</f>
        <v/>
      </c>
      <c r="K4662" s="52">
        <f>OCT!J163</f>
        <v/>
      </c>
      <c r="L4662" s="52">
        <f>OCT!K163</f>
        <v/>
      </c>
      <c r="M4662" s="54">
        <f>OCT!L163</f>
        <v/>
      </c>
      <c r="N4662" s="52">
        <f>OCT!M163</f>
        <v/>
      </c>
      <c r="O4662" s="52">
        <f>OCT!N163</f>
        <v/>
      </c>
      <c r="P4662" s="52">
        <f>OCT!O163</f>
        <v/>
      </c>
      <c r="Q4662" s="52">
        <f>OCT!P163</f>
        <v/>
      </c>
      <c r="R4662" s="52">
        <f>OCT!Q163</f>
        <v/>
      </c>
      <c r="S4662" s="54">
        <f>S4661+IF(X4662=0,0,M4662)</f>
        <v/>
      </c>
      <c r="T4662" s="55">
        <f>MAX(T4661,S4662)</f>
        <v/>
      </c>
      <c r="U4662" s="56">
        <f>S4662-T4662</f>
        <v/>
      </c>
      <c r="V4662" s="55">
        <f>IFERROR(SUMIFS(DATABASE!$M$5:$M$6004,DATABASE!$B$5:$B$6004,B4662,DATABASE!$X$5:$X$6004,1),0)</f>
        <v/>
      </c>
      <c r="W4662" s="57">
        <f>IFERROR(COUNTIFS(DATABASE!$B$5:$B$6004,B4662,DATABASE!$X$5:$X$6004,1),0)</f>
        <v/>
      </c>
      <c r="X4662" s="58">
        <f>--AND(ISNUMBER(B4662),C4662&lt;&gt;"",L4662&lt;&gt;"",M4662&lt;&gt;"")</f>
        <v/>
      </c>
    </row>
    <row r="4663" ht="15" customHeight="1" s="111">
      <c r="A4663" s="42" t="inlineStr">
        <is>
          <t>OCT</t>
        </is>
      </c>
      <c r="B4663" s="43">
        <f>OCT!A164</f>
        <v/>
      </c>
      <c r="C4663" s="44">
        <f>OCT!B164</f>
        <v/>
      </c>
      <c r="D4663" s="44">
        <f>OCT!C164</f>
        <v/>
      </c>
      <c r="E4663" s="44">
        <f>OCT!D164</f>
        <v/>
      </c>
      <c r="F4663" s="44">
        <f>OCT!E164</f>
        <v/>
      </c>
      <c r="G4663" s="44">
        <f>OCT!F164</f>
        <v/>
      </c>
      <c r="H4663" s="44">
        <f>OCT!G164</f>
        <v/>
      </c>
      <c r="I4663" s="45">
        <f>OCT!H164</f>
        <v/>
      </c>
      <c r="J4663" s="45">
        <f>OCT!I164</f>
        <v/>
      </c>
      <c r="K4663" s="44">
        <f>OCT!J164</f>
        <v/>
      </c>
      <c r="L4663" s="44">
        <f>OCT!K164</f>
        <v/>
      </c>
      <c r="M4663" s="46">
        <f>OCT!L164</f>
        <v/>
      </c>
      <c r="N4663" s="44">
        <f>OCT!M164</f>
        <v/>
      </c>
      <c r="O4663" s="44">
        <f>OCT!N164</f>
        <v/>
      </c>
      <c r="P4663" s="44">
        <f>OCT!O164</f>
        <v/>
      </c>
      <c r="Q4663" s="44">
        <f>OCT!P164</f>
        <v/>
      </c>
      <c r="R4663" s="44">
        <f>OCT!Q164</f>
        <v/>
      </c>
      <c r="S4663" s="46">
        <f>S4662+IF(X4663=0,0,M4663)</f>
        <v/>
      </c>
      <c r="T4663" s="47">
        <f>MAX(T4662,S4663)</f>
        <v/>
      </c>
      <c r="U4663" s="48">
        <f>S4663-T4663</f>
        <v/>
      </c>
      <c r="V4663" s="47">
        <f>IFERROR(SUMIFS(DATABASE!$M$5:$M$6004,DATABASE!$B$5:$B$6004,B4663,DATABASE!$X$5:$X$6004,1),0)</f>
        <v/>
      </c>
      <c r="W4663" s="31">
        <f>IFERROR(COUNTIFS(DATABASE!$B$5:$B$6004,B4663,DATABASE!$X$5:$X$6004,1),0)</f>
        <v/>
      </c>
      <c r="X4663" s="49">
        <f>--AND(ISNUMBER(B4663),C4663&lt;&gt;"",L4663&lt;&gt;"",M4663&lt;&gt;"")</f>
        <v/>
      </c>
    </row>
    <row r="4664" ht="15" customHeight="1" s="111">
      <c r="A4664" s="50" t="inlineStr">
        <is>
          <t>OCT</t>
        </is>
      </c>
      <c r="B4664" s="51">
        <f>OCT!A165</f>
        <v/>
      </c>
      <c r="C4664" s="52">
        <f>OCT!B165</f>
        <v/>
      </c>
      <c r="D4664" s="52">
        <f>OCT!C165</f>
        <v/>
      </c>
      <c r="E4664" s="52">
        <f>OCT!D165</f>
        <v/>
      </c>
      <c r="F4664" s="52">
        <f>OCT!E165</f>
        <v/>
      </c>
      <c r="G4664" s="52">
        <f>OCT!F165</f>
        <v/>
      </c>
      <c r="H4664" s="52">
        <f>OCT!G165</f>
        <v/>
      </c>
      <c r="I4664" s="53">
        <f>OCT!H165</f>
        <v/>
      </c>
      <c r="J4664" s="53">
        <f>OCT!I165</f>
        <v/>
      </c>
      <c r="K4664" s="52">
        <f>OCT!J165</f>
        <v/>
      </c>
      <c r="L4664" s="52">
        <f>OCT!K165</f>
        <v/>
      </c>
      <c r="M4664" s="54">
        <f>OCT!L165</f>
        <v/>
      </c>
      <c r="N4664" s="52">
        <f>OCT!M165</f>
        <v/>
      </c>
      <c r="O4664" s="52">
        <f>OCT!N165</f>
        <v/>
      </c>
      <c r="P4664" s="52">
        <f>OCT!O165</f>
        <v/>
      </c>
      <c r="Q4664" s="52">
        <f>OCT!P165</f>
        <v/>
      </c>
      <c r="R4664" s="52">
        <f>OCT!Q165</f>
        <v/>
      </c>
      <c r="S4664" s="54">
        <f>S4663+IF(X4664=0,0,M4664)</f>
        <v/>
      </c>
      <c r="T4664" s="55">
        <f>MAX(T4663,S4664)</f>
        <v/>
      </c>
      <c r="U4664" s="56">
        <f>S4664-T4664</f>
        <v/>
      </c>
      <c r="V4664" s="55">
        <f>IFERROR(SUMIFS(DATABASE!$M$5:$M$6004,DATABASE!$B$5:$B$6004,B4664,DATABASE!$X$5:$X$6004,1),0)</f>
        <v/>
      </c>
      <c r="W4664" s="57">
        <f>IFERROR(COUNTIFS(DATABASE!$B$5:$B$6004,B4664,DATABASE!$X$5:$X$6004,1),0)</f>
        <v/>
      </c>
      <c r="X4664" s="58">
        <f>--AND(ISNUMBER(B4664),C4664&lt;&gt;"",L4664&lt;&gt;"",M4664&lt;&gt;"")</f>
        <v/>
      </c>
    </row>
    <row r="4665" ht="15" customHeight="1" s="111">
      <c r="A4665" s="42" t="inlineStr">
        <is>
          <t>OCT</t>
        </is>
      </c>
      <c r="B4665" s="43">
        <f>OCT!A166</f>
        <v/>
      </c>
      <c r="C4665" s="44">
        <f>OCT!B166</f>
        <v/>
      </c>
      <c r="D4665" s="44">
        <f>OCT!C166</f>
        <v/>
      </c>
      <c r="E4665" s="44">
        <f>OCT!D166</f>
        <v/>
      </c>
      <c r="F4665" s="44">
        <f>OCT!E166</f>
        <v/>
      </c>
      <c r="G4665" s="44">
        <f>OCT!F166</f>
        <v/>
      </c>
      <c r="H4665" s="44">
        <f>OCT!G166</f>
        <v/>
      </c>
      <c r="I4665" s="45">
        <f>OCT!H166</f>
        <v/>
      </c>
      <c r="J4665" s="45">
        <f>OCT!I166</f>
        <v/>
      </c>
      <c r="K4665" s="44">
        <f>OCT!J166</f>
        <v/>
      </c>
      <c r="L4665" s="44">
        <f>OCT!K166</f>
        <v/>
      </c>
      <c r="M4665" s="46">
        <f>OCT!L166</f>
        <v/>
      </c>
      <c r="N4665" s="44">
        <f>OCT!M166</f>
        <v/>
      </c>
      <c r="O4665" s="44">
        <f>OCT!N166</f>
        <v/>
      </c>
      <c r="P4665" s="44">
        <f>OCT!O166</f>
        <v/>
      </c>
      <c r="Q4665" s="44">
        <f>OCT!P166</f>
        <v/>
      </c>
      <c r="R4665" s="44">
        <f>OCT!Q166</f>
        <v/>
      </c>
      <c r="S4665" s="46">
        <f>S4664+IF(X4665=0,0,M4665)</f>
        <v/>
      </c>
      <c r="T4665" s="47">
        <f>MAX(T4664,S4665)</f>
        <v/>
      </c>
      <c r="U4665" s="48">
        <f>S4665-T4665</f>
        <v/>
      </c>
      <c r="V4665" s="47">
        <f>IFERROR(SUMIFS(DATABASE!$M$5:$M$6004,DATABASE!$B$5:$B$6004,B4665,DATABASE!$X$5:$X$6004,1),0)</f>
        <v/>
      </c>
      <c r="W4665" s="31">
        <f>IFERROR(COUNTIFS(DATABASE!$B$5:$B$6004,B4665,DATABASE!$X$5:$X$6004,1),0)</f>
        <v/>
      </c>
      <c r="X4665" s="49">
        <f>--AND(ISNUMBER(B4665),C4665&lt;&gt;"",L4665&lt;&gt;"",M4665&lt;&gt;"")</f>
        <v/>
      </c>
    </row>
    <row r="4666" ht="15" customHeight="1" s="111">
      <c r="A4666" s="50" t="inlineStr">
        <is>
          <t>OCT</t>
        </is>
      </c>
      <c r="B4666" s="51">
        <f>OCT!A167</f>
        <v/>
      </c>
      <c r="C4666" s="52">
        <f>OCT!B167</f>
        <v/>
      </c>
      <c r="D4666" s="52">
        <f>OCT!C167</f>
        <v/>
      </c>
      <c r="E4666" s="52">
        <f>OCT!D167</f>
        <v/>
      </c>
      <c r="F4666" s="52">
        <f>OCT!E167</f>
        <v/>
      </c>
      <c r="G4666" s="52">
        <f>OCT!F167</f>
        <v/>
      </c>
      <c r="H4666" s="52">
        <f>OCT!G167</f>
        <v/>
      </c>
      <c r="I4666" s="53">
        <f>OCT!H167</f>
        <v/>
      </c>
      <c r="J4666" s="53">
        <f>OCT!I167</f>
        <v/>
      </c>
      <c r="K4666" s="52">
        <f>OCT!J167</f>
        <v/>
      </c>
      <c r="L4666" s="52">
        <f>OCT!K167</f>
        <v/>
      </c>
      <c r="M4666" s="54">
        <f>OCT!L167</f>
        <v/>
      </c>
      <c r="N4666" s="52">
        <f>OCT!M167</f>
        <v/>
      </c>
      <c r="O4666" s="52">
        <f>OCT!N167</f>
        <v/>
      </c>
      <c r="P4666" s="52">
        <f>OCT!O167</f>
        <v/>
      </c>
      <c r="Q4666" s="52">
        <f>OCT!P167</f>
        <v/>
      </c>
      <c r="R4666" s="52">
        <f>OCT!Q167</f>
        <v/>
      </c>
      <c r="S4666" s="54">
        <f>S4665+IF(X4666=0,0,M4666)</f>
        <v/>
      </c>
      <c r="T4666" s="55">
        <f>MAX(T4665,S4666)</f>
        <v/>
      </c>
      <c r="U4666" s="56">
        <f>S4666-T4666</f>
        <v/>
      </c>
      <c r="V4666" s="55">
        <f>IFERROR(SUMIFS(DATABASE!$M$5:$M$6004,DATABASE!$B$5:$B$6004,B4666,DATABASE!$X$5:$X$6004,1),0)</f>
        <v/>
      </c>
      <c r="W4666" s="57">
        <f>IFERROR(COUNTIFS(DATABASE!$B$5:$B$6004,B4666,DATABASE!$X$5:$X$6004,1),0)</f>
        <v/>
      </c>
      <c r="X4666" s="58">
        <f>--AND(ISNUMBER(B4666),C4666&lt;&gt;"",L4666&lt;&gt;"",M4666&lt;&gt;"")</f>
        <v/>
      </c>
    </row>
    <row r="4667" ht="15" customHeight="1" s="111">
      <c r="A4667" s="42" t="inlineStr">
        <is>
          <t>OCT</t>
        </is>
      </c>
      <c r="B4667" s="43">
        <f>OCT!A168</f>
        <v/>
      </c>
      <c r="C4667" s="44">
        <f>OCT!B168</f>
        <v/>
      </c>
      <c r="D4667" s="44">
        <f>OCT!C168</f>
        <v/>
      </c>
      <c r="E4667" s="44">
        <f>OCT!D168</f>
        <v/>
      </c>
      <c r="F4667" s="44">
        <f>OCT!E168</f>
        <v/>
      </c>
      <c r="G4667" s="44">
        <f>OCT!F168</f>
        <v/>
      </c>
      <c r="H4667" s="44">
        <f>OCT!G168</f>
        <v/>
      </c>
      <c r="I4667" s="45">
        <f>OCT!H168</f>
        <v/>
      </c>
      <c r="J4667" s="45">
        <f>OCT!I168</f>
        <v/>
      </c>
      <c r="K4667" s="44">
        <f>OCT!J168</f>
        <v/>
      </c>
      <c r="L4667" s="44">
        <f>OCT!K168</f>
        <v/>
      </c>
      <c r="M4667" s="46">
        <f>OCT!L168</f>
        <v/>
      </c>
      <c r="N4667" s="44">
        <f>OCT!M168</f>
        <v/>
      </c>
      <c r="O4667" s="44">
        <f>OCT!N168</f>
        <v/>
      </c>
      <c r="P4667" s="44">
        <f>OCT!O168</f>
        <v/>
      </c>
      <c r="Q4667" s="44">
        <f>OCT!P168</f>
        <v/>
      </c>
      <c r="R4667" s="44">
        <f>OCT!Q168</f>
        <v/>
      </c>
      <c r="S4667" s="46">
        <f>S4666+IF(X4667=0,0,M4667)</f>
        <v/>
      </c>
      <c r="T4667" s="47">
        <f>MAX(T4666,S4667)</f>
        <v/>
      </c>
      <c r="U4667" s="48">
        <f>S4667-T4667</f>
        <v/>
      </c>
      <c r="V4667" s="47">
        <f>IFERROR(SUMIFS(DATABASE!$M$5:$M$6004,DATABASE!$B$5:$B$6004,B4667,DATABASE!$X$5:$X$6004,1),0)</f>
        <v/>
      </c>
      <c r="W4667" s="31">
        <f>IFERROR(COUNTIFS(DATABASE!$B$5:$B$6004,B4667,DATABASE!$X$5:$X$6004,1),0)</f>
        <v/>
      </c>
      <c r="X4667" s="49">
        <f>--AND(ISNUMBER(B4667),C4667&lt;&gt;"",L4667&lt;&gt;"",M4667&lt;&gt;"")</f>
        <v/>
      </c>
    </row>
    <row r="4668" ht="15" customHeight="1" s="111">
      <c r="A4668" s="50" t="inlineStr">
        <is>
          <t>OCT</t>
        </is>
      </c>
      <c r="B4668" s="51">
        <f>OCT!A169</f>
        <v/>
      </c>
      <c r="C4668" s="52">
        <f>OCT!B169</f>
        <v/>
      </c>
      <c r="D4668" s="52">
        <f>OCT!C169</f>
        <v/>
      </c>
      <c r="E4668" s="52">
        <f>OCT!D169</f>
        <v/>
      </c>
      <c r="F4668" s="52">
        <f>OCT!E169</f>
        <v/>
      </c>
      <c r="G4668" s="52">
        <f>OCT!F169</f>
        <v/>
      </c>
      <c r="H4668" s="52">
        <f>OCT!G169</f>
        <v/>
      </c>
      <c r="I4668" s="53">
        <f>OCT!H169</f>
        <v/>
      </c>
      <c r="J4668" s="53">
        <f>OCT!I169</f>
        <v/>
      </c>
      <c r="K4668" s="52">
        <f>OCT!J169</f>
        <v/>
      </c>
      <c r="L4668" s="52">
        <f>OCT!K169</f>
        <v/>
      </c>
      <c r="M4668" s="54">
        <f>OCT!L169</f>
        <v/>
      </c>
      <c r="N4668" s="52">
        <f>OCT!M169</f>
        <v/>
      </c>
      <c r="O4668" s="52">
        <f>OCT!N169</f>
        <v/>
      </c>
      <c r="P4668" s="52">
        <f>OCT!O169</f>
        <v/>
      </c>
      <c r="Q4668" s="52">
        <f>OCT!P169</f>
        <v/>
      </c>
      <c r="R4668" s="52">
        <f>OCT!Q169</f>
        <v/>
      </c>
      <c r="S4668" s="54">
        <f>S4667+IF(X4668=0,0,M4668)</f>
        <v/>
      </c>
      <c r="T4668" s="55">
        <f>MAX(T4667,S4668)</f>
        <v/>
      </c>
      <c r="U4668" s="56">
        <f>S4668-T4668</f>
        <v/>
      </c>
      <c r="V4668" s="55">
        <f>IFERROR(SUMIFS(DATABASE!$M$5:$M$6004,DATABASE!$B$5:$B$6004,B4668,DATABASE!$X$5:$X$6004,1),0)</f>
        <v/>
      </c>
      <c r="W4668" s="57">
        <f>IFERROR(COUNTIFS(DATABASE!$B$5:$B$6004,B4668,DATABASE!$X$5:$X$6004,1),0)</f>
        <v/>
      </c>
      <c r="X4668" s="58">
        <f>--AND(ISNUMBER(B4668),C4668&lt;&gt;"",L4668&lt;&gt;"",M4668&lt;&gt;"")</f>
        <v/>
      </c>
    </row>
    <row r="4669" ht="15" customHeight="1" s="111">
      <c r="A4669" s="42" t="inlineStr">
        <is>
          <t>OCT</t>
        </is>
      </c>
      <c r="B4669" s="43">
        <f>OCT!A170</f>
        <v/>
      </c>
      <c r="C4669" s="44">
        <f>OCT!B170</f>
        <v/>
      </c>
      <c r="D4669" s="44">
        <f>OCT!C170</f>
        <v/>
      </c>
      <c r="E4669" s="44">
        <f>OCT!D170</f>
        <v/>
      </c>
      <c r="F4669" s="44">
        <f>OCT!E170</f>
        <v/>
      </c>
      <c r="G4669" s="44">
        <f>OCT!F170</f>
        <v/>
      </c>
      <c r="H4669" s="44">
        <f>OCT!G170</f>
        <v/>
      </c>
      <c r="I4669" s="45">
        <f>OCT!H170</f>
        <v/>
      </c>
      <c r="J4669" s="45">
        <f>OCT!I170</f>
        <v/>
      </c>
      <c r="K4669" s="44">
        <f>OCT!J170</f>
        <v/>
      </c>
      <c r="L4669" s="44">
        <f>OCT!K170</f>
        <v/>
      </c>
      <c r="M4669" s="46">
        <f>OCT!L170</f>
        <v/>
      </c>
      <c r="N4669" s="44">
        <f>OCT!M170</f>
        <v/>
      </c>
      <c r="O4669" s="44">
        <f>OCT!N170</f>
        <v/>
      </c>
      <c r="P4669" s="44">
        <f>OCT!O170</f>
        <v/>
      </c>
      <c r="Q4669" s="44">
        <f>OCT!P170</f>
        <v/>
      </c>
      <c r="R4669" s="44">
        <f>OCT!Q170</f>
        <v/>
      </c>
      <c r="S4669" s="46">
        <f>S4668+IF(X4669=0,0,M4669)</f>
        <v/>
      </c>
      <c r="T4669" s="47">
        <f>MAX(T4668,S4669)</f>
        <v/>
      </c>
      <c r="U4669" s="48">
        <f>S4669-T4669</f>
        <v/>
      </c>
      <c r="V4669" s="47">
        <f>IFERROR(SUMIFS(DATABASE!$M$5:$M$6004,DATABASE!$B$5:$B$6004,B4669,DATABASE!$X$5:$X$6004,1),0)</f>
        <v/>
      </c>
      <c r="W4669" s="31">
        <f>IFERROR(COUNTIFS(DATABASE!$B$5:$B$6004,B4669,DATABASE!$X$5:$X$6004,1),0)</f>
        <v/>
      </c>
      <c r="X4669" s="49">
        <f>--AND(ISNUMBER(B4669),C4669&lt;&gt;"",L4669&lt;&gt;"",M4669&lt;&gt;"")</f>
        <v/>
      </c>
    </row>
    <row r="4670" ht="15" customHeight="1" s="111">
      <c r="A4670" s="50" t="inlineStr">
        <is>
          <t>OCT</t>
        </is>
      </c>
      <c r="B4670" s="51">
        <f>OCT!A171</f>
        <v/>
      </c>
      <c r="C4670" s="52">
        <f>OCT!B171</f>
        <v/>
      </c>
      <c r="D4670" s="52">
        <f>OCT!C171</f>
        <v/>
      </c>
      <c r="E4670" s="52">
        <f>OCT!D171</f>
        <v/>
      </c>
      <c r="F4670" s="52">
        <f>OCT!E171</f>
        <v/>
      </c>
      <c r="G4670" s="52">
        <f>OCT!F171</f>
        <v/>
      </c>
      <c r="H4670" s="52">
        <f>OCT!G171</f>
        <v/>
      </c>
      <c r="I4670" s="53">
        <f>OCT!H171</f>
        <v/>
      </c>
      <c r="J4670" s="53">
        <f>OCT!I171</f>
        <v/>
      </c>
      <c r="K4670" s="52">
        <f>OCT!J171</f>
        <v/>
      </c>
      <c r="L4670" s="52">
        <f>OCT!K171</f>
        <v/>
      </c>
      <c r="M4670" s="54">
        <f>OCT!L171</f>
        <v/>
      </c>
      <c r="N4670" s="52">
        <f>OCT!M171</f>
        <v/>
      </c>
      <c r="O4670" s="52">
        <f>OCT!N171</f>
        <v/>
      </c>
      <c r="P4670" s="52">
        <f>OCT!O171</f>
        <v/>
      </c>
      <c r="Q4670" s="52">
        <f>OCT!P171</f>
        <v/>
      </c>
      <c r="R4670" s="52">
        <f>OCT!Q171</f>
        <v/>
      </c>
      <c r="S4670" s="54">
        <f>S4669+IF(X4670=0,0,M4670)</f>
        <v/>
      </c>
      <c r="T4670" s="55">
        <f>MAX(T4669,S4670)</f>
        <v/>
      </c>
      <c r="U4670" s="56">
        <f>S4670-T4670</f>
        <v/>
      </c>
      <c r="V4670" s="55">
        <f>IFERROR(SUMIFS(DATABASE!$M$5:$M$6004,DATABASE!$B$5:$B$6004,B4670,DATABASE!$X$5:$X$6004,1),0)</f>
        <v/>
      </c>
      <c r="W4670" s="57">
        <f>IFERROR(COUNTIFS(DATABASE!$B$5:$B$6004,B4670,DATABASE!$X$5:$X$6004,1),0)</f>
        <v/>
      </c>
      <c r="X4670" s="58">
        <f>--AND(ISNUMBER(B4670),C4670&lt;&gt;"",L4670&lt;&gt;"",M4670&lt;&gt;"")</f>
        <v/>
      </c>
    </row>
    <row r="4671" ht="15" customHeight="1" s="111">
      <c r="A4671" s="42" t="inlineStr">
        <is>
          <t>OCT</t>
        </is>
      </c>
      <c r="B4671" s="43">
        <f>OCT!A172</f>
        <v/>
      </c>
      <c r="C4671" s="44">
        <f>OCT!B172</f>
        <v/>
      </c>
      <c r="D4671" s="44">
        <f>OCT!C172</f>
        <v/>
      </c>
      <c r="E4671" s="44">
        <f>OCT!D172</f>
        <v/>
      </c>
      <c r="F4671" s="44">
        <f>OCT!E172</f>
        <v/>
      </c>
      <c r="G4671" s="44">
        <f>OCT!F172</f>
        <v/>
      </c>
      <c r="H4671" s="44">
        <f>OCT!G172</f>
        <v/>
      </c>
      <c r="I4671" s="45">
        <f>OCT!H172</f>
        <v/>
      </c>
      <c r="J4671" s="45">
        <f>OCT!I172</f>
        <v/>
      </c>
      <c r="K4671" s="44">
        <f>OCT!J172</f>
        <v/>
      </c>
      <c r="L4671" s="44">
        <f>OCT!K172</f>
        <v/>
      </c>
      <c r="M4671" s="46">
        <f>OCT!L172</f>
        <v/>
      </c>
      <c r="N4671" s="44">
        <f>OCT!M172</f>
        <v/>
      </c>
      <c r="O4671" s="44">
        <f>OCT!N172</f>
        <v/>
      </c>
      <c r="P4671" s="44">
        <f>OCT!O172</f>
        <v/>
      </c>
      <c r="Q4671" s="44">
        <f>OCT!P172</f>
        <v/>
      </c>
      <c r="R4671" s="44">
        <f>OCT!Q172</f>
        <v/>
      </c>
      <c r="S4671" s="46">
        <f>S4670+IF(X4671=0,0,M4671)</f>
        <v/>
      </c>
      <c r="T4671" s="47">
        <f>MAX(T4670,S4671)</f>
        <v/>
      </c>
      <c r="U4671" s="48">
        <f>S4671-T4671</f>
        <v/>
      </c>
      <c r="V4671" s="47">
        <f>IFERROR(SUMIFS(DATABASE!$M$5:$M$6004,DATABASE!$B$5:$B$6004,B4671,DATABASE!$X$5:$X$6004,1),0)</f>
        <v/>
      </c>
      <c r="W4671" s="31">
        <f>IFERROR(COUNTIFS(DATABASE!$B$5:$B$6004,B4671,DATABASE!$X$5:$X$6004,1),0)</f>
        <v/>
      </c>
      <c r="X4671" s="49">
        <f>--AND(ISNUMBER(B4671),C4671&lt;&gt;"",L4671&lt;&gt;"",M4671&lt;&gt;"")</f>
        <v/>
      </c>
    </row>
    <row r="4672" ht="15" customHeight="1" s="111">
      <c r="A4672" s="50" t="inlineStr">
        <is>
          <t>OCT</t>
        </is>
      </c>
      <c r="B4672" s="51">
        <f>OCT!A173</f>
        <v/>
      </c>
      <c r="C4672" s="52">
        <f>OCT!B173</f>
        <v/>
      </c>
      <c r="D4672" s="52">
        <f>OCT!C173</f>
        <v/>
      </c>
      <c r="E4672" s="52">
        <f>OCT!D173</f>
        <v/>
      </c>
      <c r="F4672" s="52">
        <f>OCT!E173</f>
        <v/>
      </c>
      <c r="G4672" s="52">
        <f>OCT!F173</f>
        <v/>
      </c>
      <c r="H4672" s="52">
        <f>OCT!G173</f>
        <v/>
      </c>
      <c r="I4672" s="53">
        <f>OCT!H173</f>
        <v/>
      </c>
      <c r="J4672" s="53">
        <f>OCT!I173</f>
        <v/>
      </c>
      <c r="K4672" s="52">
        <f>OCT!J173</f>
        <v/>
      </c>
      <c r="L4672" s="52">
        <f>OCT!K173</f>
        <v/>
      </c>
      <c r="M4672" s="54">
        <f>OCT!L173</f>
        <v/>
      </c>
      <c r="N4672" s="52">
        <f>OCT!M173</f>
        <v/>
      </c>
      <c r="O4672" s="52">
        <f>OCT!N173</f>
        <v/>
      </c>
      <c r="P4672" s="52">
        <f>OCT!O173</f>
        <v/>
      </c>
      <c r="Q4672" s="52">
        <f>OCT!P173</f>
        <v/>
      </c>
      <c r="R4672" s="52">
        <f>OCT!Q173</f>
        <v/>
      </c>
      <c r="S4672" s="54">
        <f>S4671+IF(X4672=0,0,M4672)</f>
        <v/>
      </c>
      <c r="T4672" s="55">
        <f>MAX(T4671,S4672)</f>
        <v/>
      </c>
      <c r="U4672" s="56">
        <f>S4672-T4672</f>
        <v/>
      </c>
      <c r="V4672" s="55">
        <f>IFERROR(SUMIFS(DATABASE!$M$5:$M$6004,DATABASE!$B$5:$B$6004,B4672,DATABASE!$X$5:$X$6004,1),0)</f>
        <v/>
      </c>
      <c r="W4672" s="57">
        <f>IFERROR(COUNTIFS(DATABASE!$B$5:$B$6004,B4672,DATABASE!$X$5:$X$6004,1),0)</f>
        <v/>
      </c>
      <c r="X4672" s="58">
        <f>--AND(ISNUMBER(B4672),C4672&lt;&gt;"",L4672&lt;&gt;"",M4672&lt;&gt;"")</f>
        <v/>
      </c>
    </row>
    <row r="4673" ht="15" customHeight="1" s="111">
      <c r="A4673" s="42" t="inlineStr">
        <is>
          <t>OCT</t>
        </is>
      </c>
      <c r="B4673" s="43">
        <f>OCT!A174</f>
        <v/>
      </c>
      <c r="C4673" s="44">
        <f>OCT!B174</f>
        <v/>
      </c>
      <c r="D4673" s="44">
        <f>OCT!C174</f>
        <v/>
      </c>
      <c r="E4673" s="44">
        <f>OCT!D174</f>
        <v/>
      </c>
      <c r="F4673" s="44">
        <f>OCT!E174</f>
        <v/>
      </c>
      <c r="G4673" s="44">
        <f>OCT!F174</f>
        <v/>
      </c>
      <c r="H4673" s="44">
        <f>OCT!G174</f>
        <v/>
      </c>
      <c r="I4673" s="45">
        <f>OCT!H174</f>
        <v/>
      </c>
      <c r="J4673" s="45">
        <f>OCT!I174</f>
        <v/>
      </c>
      <c r="K4673" s="44">
        <f>OCT!J174</f>
        <v/>
      </c>
      <c r="L4673" s="44">
        <f>OCT!K174</f>
        <v/>
      </c>
      <c r="M4673" s="46">
        <f>OCT!L174</f>
        <v/>
      </c>
      <c r="N4673" s="44">
        <f>OCT!M174</f>
        <v/>
      </c>
      <c r="O4673" s="44">
        <f>OCT!N174</f>
        <v/>
      </c>
      <c r="P4673" s="44">
        <f>OCT!O174</f>
        <v/>
      </c>
      <c r="Q4673" s="44">
        <f>OCT!P174</f>
        <v/>
      </c>
      <c r="R4673" s="44">
        <f>OCT!Q174</f>
        <v/>
      </c>
      <c r="S4673" s="46">
        <f>S4672+IF(X4673=0,0,M4673)</f>
        <v/>
      </c>
      <c r="T4673" s="47">
        <f>MAX(T4672,S4673)</f>
        <v/>
      </c>
      <c r="U4673" s="48">
        <f>S4673-T4673</f>
        <v/>
      </c>
      <c r="V4673" s="47">
        <f>IFERROR(SUMIFS(DATABASE!$M$5:$M$6004,DATABASE!$B$5:$B$6004,B4673,DATABASE!$X$5:$X$6004,1),0)</f>
        <v/>
      </c>
      <c r="W4673" s="31">
        <f>IFERROR(COUNTIFS(DATABASE!$B$5:$B$6004,B4673,DATABASE!$X$5:$X$6004,1),0)</f>
        <v/>
      </c>
      <c r="X4673" s="49">
        <f>--AND(ISNUMBER(B4673),C4673&lt;&gt;"",L4673&lt;&gt;"",M4673&lt;&gt;"")</f>
        <v/>
      </c>
    </row>
    <row r="4674" ht="15" customHeight="1" s="111">
      <c r="A4674" s="50" t="inlineStr">
        <is>
          <t>OCT</t>
        </is>
      </c>
      <c r="B4674" s="51">
        <f>OCT!A175</f>
        <v/>
      </c>
      <c r="C4674" s="52">
        <f>OCT!B175</f>
        <v/>
      </c>
      <c r="D4674" s="52">
        <f>OCT!C175</f>
        <v/>
      </c>
      <c r="E4674" s="52">
        <f>OCT!D175</f>
        <v/>
      </c>
      <c r="F4674" s="52">
        <f>OCT!E175</f>
        <v/>
      </c>
      <c r="G4674" s="52">
        <f>OCT!F175</f>
        <v/>
      </c>
      <c r="H4674" s="52">
        <f>OCT!G175</f>
        <v/>
      </c>
      <c r="I4674" s="53">
        <f>OCT!H175</f>
        <v/>
      </c>
      <c r="J4674" s="53">
        <f>OCT!I175</f>
        <v/>
      </c>
      <c r="K4674" s="52">
        <f>OCT!J175</f>
        <v/>
      </c>
      <c r="L4674" s="52">
        <f>OCT!K175</f>
        <v/>
      </c>
      <c r="M4674" s="54">
        <f>OCT!L175</f>
        <v/>
      </c>
      <c r="N4674" s="52">
        <f>OCT!M175</f>
        <v/>
      </c>
      <c r="O4674" s="52">
        <f>OCT!N175</f>
        <v/>
      </c>
      <c r="P4674" s="52">
        <f>OCT!O175</f>
        <v/>
      </c>
      <c r="Q4674" s="52">
        <f>OCT!P175</f>
        <v/>
      </c>
      <c r="R4674" s="52">
        <f>OCT!Q175</f>
        <v/>
      </c>
      <c r="S4674" s="54">
        <f>S4673+IF(X4674=0,0,M4674)</f>
        <v/>
      </c>
      <c r="T4674" s="55">
        <f>MAX(T4673,S4674)</f>
        <v/>
      </c>
      <c r="U4674" s="56">
        <f>S4674-T4674</f>
        <v/>
      </c>
      <c r="V4674" s="55">
        <f>IFERROR(SUMIFS(DATABASE!$M$5:$M$6004,DATABASE!$B$5:$B$6004,B4674,DATABASE!$X$5:$X$6004,1),0)</f>
        <v/>
      </c>
      <c r="W4674" s="57">
        <f>IFERROR(COUNTIFS(DATABASE!$B$5:$B$6004,B4674,DATABASE!$X$5:$X$6004,1),0)</f>
        <v/>
      </c>
      <c r="X4674" s="58">
        <f>--AND(ISNUMBER(B4674),C4674&lt;&gt;"",L4674&lt;&gt;"",M4674&lt;&gt;"")</f>
        <v/>
      </c>
    </row>
    <row r="4675" ht="15" customHeight="1" s="111">
      <c r="A4675" s="42" t="inlineStr">
        <is>
          <t>OCT</t>
        </is>
      </c>
      <c r="B4675" s="43">
        <f>OCT!A176</f>
        <v/>
      </c>
      <c r="C4675" s="44">
        <f>OCT!B176</f>
        <v/>
      </c>
      <c r="D4675" s="44">
        <f>OCT!C176</f>
        <v/>
      </c>
      <c r="E4675" s="44">
        <f>OCT!D176</f>
        <v/>
      </c>
      <c r="F4675" s="44">
        <f>OCT!E176</f>
        <v/>
      </c>
      <c r="G4675" s="44">
        <f>OCT!F176</f>
        <v/>
      </c>
      <c r="H4675" s="44">
        <f>OCT!G176</f>
        <v/>
      </c>
      <c r="I4675" s="45">
        <f>OCT!H176</f>
        <v/>
      </c>
      <c r="J4675" s="45">
        <f>OCT!I176</f>
        <v/>
      </c>
      <c r="K4675" s="44">
        <f>OCT!J176</f>
        <v/>
      </c>
      <c r="L4675" s="44">
        <f>OCT!K176</f>
        <v/>
      </c>
      <c r="M4675" s="46">
        <f>OCT!L176</f>
        <v/>
      </c>
      <c r="N4675" s="44">
        <f>OCT!M176</f>
        <v/>
      </c>
      <c r="O4675" s="44">
        <f>OCT!N176</f>
        <v/>
      </c>
      <c r="P4675" s="44">
        <f>OCT!O176</f>
        <v/>
      </c>
      <c r="Q4675" s="44">
        <f>OCT!P176</f>
        <v/>
      </c>
      <c r="R4675" s="44">
        <f>OCT!Q176</f>
        <v/>
      </c>
      <c r="S4675" s="46">
        <f>S4674+IF(X4675=0,0,M4675)</f>
        <v/>
      </c>
      <c r="T4675" s="47">
        <f>MAX(T4674,S4675)</f>
        <v/>
      </c>
      <c r="U4675" s="48">
        <f>S4675-T4675</f>
        <v/>
      </c>
      <c r="V4675" s="47">
        <f>IFERROR(SUMIFS(DATABASE!$M$5:$M$6004,DATABASE!$B$5:$B$6004,B4675,DATABASE!$X$5:$X$6004,1),0)</f>
        <v/>
      </c>
      <c r="W4675" s="31">
        <f>IFERROR(COUNTIFS(DATABASE!$B$5:$B$6004,B4675,DATABASE!$X$5:$X$6004,1),0)</f>
        <v/>
      </c>
      <c r="X4675" s="49">
        <f>--AND(ISNUMBER(B4675),C4675&lt;&gt;"",L4675&lt;&gt;"",M4675&lt;&gt;"")</f>
        <v/>
      </c>
    </row>
    <row r="4676" ht="15" customHeight="1" s="111">
      <c r="A4676" s="50" t="inlineStr">
        <is>
          <t>OCT</t>
        </is>
      </c>
      <c r="B4676" s="51">
        <f>OCT!A177</f>
        <v/>
      </c>
      <c r="C4676" s="52">
        <f>OCT!B177</f>
        <v/>
      </c>
      <c r="D4676" s="52">
        <f>OCT!C177</f>
        <v/>
      </c>
      <c r="E4676" s="52">
        <f>OCT!D177</f>
        <v/>
      </c>
      <c r="F4676" s="52">
        <f>OCT!E177</f>
        <v/>
      </c>
      <c r="G4676" s="52">
        <f>OCT!F177</f>
        <v/>
      </c>
      <c r="H4676" s="52">
        <f>OCT!G177</f>
        <v/>
      </c>
      <c r="I4676" s="53">
        <f>OCT!H177</f>
        <v/>
      </c>
      <c r="J4676" s="53">
        <f>OCT!I177</f>
        <v/>
      </c>
      <c r="K4676" s="52">
        <f>OCT!J177</f>
        <v/>
      </c>
      <c r="L4676" s="52">
        <f>OCT!K177</f>
        <v/>
      </c>
      <c r="M4676" s="54">
        <f>OCT!L177</f>
        <v/>
      </c>
      <c r="N4676" s="52">
        <f>OCT!M177</f>
        <v/>
      </c>
      <c r="O4676" s="52">
        <f>OCT!N177</f>
        <v/>
      </c>
      <c r="P4676" s="52">
        <f>OCT!O177</f>
        <v/>
      </c>
      <c r="Q4676" s="52">
        <f>OCT!P177</f>
        <v/>
      </c>
      <c r="R4676" s="52">
        <f>OCT!Q177</f>
        <v/>
      </c>
      <c r="S4676" s="54">
        <f>S4675+IF(X4676=0,0,M4676)</f>
        <v/>
      </c>
      <c r="T4676" s="55">
        <f>MAX(T4675,S4676)</f>
        <v/>
      </c>
      <c r="U4676" s="56">
        <f>S4676-T4676</f>
        <v/>
      </c>
      <c r="V4676" s="55">
        <f>IFERROR(SUMIFS(DATABASE!$M$5:$M$6004,DATABASE!$B$5:$B$6004,B4676,DATABASE!$X$5:$X$6004,1),0)</f>
        <v/>
      </c>
      <c r="W4676" s="57">
        <f>IFERROR(COUNTIFS(DATABASE!$B$5:$B$6004,B4676,DATABASE!$X$5:$X$6004,1),0)</f>
        <v/>
      </c>
      <c r="X4676" s="58">
        <f>--AND(ISNUMBER(B4676),C4676&lt;&gt;"",L4676&lt;&gt;"",M4676&lt;&gt;"")</f>
        <v/>
      </c>
    </row>
    <row r="4677" ht="15" customHeight="1" s="111">
      <c r="A4677" s="42" t="inlineStr">
        <is>
          <t>OCT</t>
        </is>
      </c>
      <c r="B4677" s="43">
        <f>OCT!A178</f>
        <v/>
      </c>
      <c r="C4677" s="44">
        <f>OCT!B178</f>
        <v/>
      </c>
      <c r="D4677" s="44">
        <f>OCT!C178</f>
        <v/>
      </c>
      <c r="E4677" s="44">
        <f>OCT!D178</f>
        <v/>
      </c>
      <c r="F4677" s="44">
        <f>OCT!E178</f>
        <v/>
      </c>
      <c r="G4677" s="44">
        <f>OCT!F178</f>
        <v/>
      </c>
      <c r="H4677" s="44">
        <f>OCT!G178</f>
        <v/>
      </c>
      <c r="I4677" s="45">
        <f>OCT!H178</f>
        <v/>
      </c>
      <c r="J4677" s="45">
        <f>OCT!I178</f>
        <v/>
      </c>
      <c r="K4677" s="44">
        <f>OCT!J178</f>
        <v/>
      </c>
      <c r="L4677" s="44">
        <f>OCT!K178</f>
        <v/>
      </c>
      <c r="M4677" s="46">
        <f>OCT!L178</f>
        <v/>
      </c>
      <c r="N4677" s="44">
        <f>OCT!M178</f>
        <v/>
      </c>
      <c r="O4677" s="44">
        <f>OCT!N178</f>
        <v/>
      </c>
      <c r="P4677" s="44">
        <f>OCT!O178</f>
        <v/>
      </c>
      <c r="Q4677" s="44">
        <f>OCT!P178</f>
        <v/>
      </c>
      <c r="R4677" s="44">
        <f>OCT!Q178</f>
        <v/>
      </c>
      <c r="S4677" s="46">
        <f>S4676+IF(X4677=0,0,M4677)</f>
        <v/>
      </c>
      <c r="T4677" s="47">
        <f>MAX(T4676,S4677)</f>
        <v/>
      </c>
      <c r="U4677" s="48">
        <f>S4677-T4677</f>
        <v/>
      </c>
      <c r="V4677" s="47">
        <f>IFERROR(SUMIFS(DATABASE!$M$5:$M$6004,DATABASE!$B$5:$B$6004,B4677,DATABASE!$X$5:$X$6004,1),0)</f>
        <v/>
      </c>
      <c r="W4677" s="31">
        <f>IFERROR(COUNTIFS(DATABASE!$B$5:$B$6004,B4677,DATABASE!$X$5:$X$6004,1),0)</f>
        <v/>
      </c>
      <c r="X4677" s="49">
        <f>--AND(ISNUMBER(B4677),C4677&lt;&gt;"",L4677&lt;&gt;"",M4677&lt;&gt;"")</f>
        <v/>
      </c>
    </row>
    <row r="4678" ht="15" customHeight="1" s="111">
      <c r="A4678" s="50" t="inlineStr">
        <is>
          <t>OCT</t>
        </is>
      </c>
      <c r="B4678" s="51">
        <f>OCT!A179</f>
        <v/>
      </c>
      <c r="C4678" s="52">
        <f>OCT!B179</f>
        <v/>
      </c>
      <c r="D4678" s="52">
        <f>OCT!C179</f>
        <v/>
      </c>
      <c r="E4678" s="52">
        <f>OCT!D179</f>
        <v/>
      </c>
      <c r="F4678" s="52">
        <f>OCT!E179</f>
        <v/>
      </c>
      <c r="G4678" s="52">
        <f>OCT!F179</f>
        <v/>
      </c>
      <c r="H4678" s="52">
        <f>OCT!G179</f>
        <v/>
      </c>
      <c r="I4678" s="53">
        <f>OCT!H179</f>
        <v/>
      </c>
      <c r="J4678" s="53">
        <f>OCT!I179</f>
        <v/>
      </c>
      <c r="K4678" s="52">
        <f>OCT!J179</f>
        <v/>
      </c>
      <c r="L4678" s="52">
        <f>OCT!K179</f>
        <v/>
      </c>
      <c r="M4678" s="54">
        <f>OCT!L179</f>
        <v/>
      </c>
      <c r="N4678" s="52">
        <f>OCT!M179</f>
        <v/>
      </c>
      <c r="O4678" s="52">
        <f>OCT!N179</f>
        <v/>
      </c>
      <c r="P4678" s="52">
        <f>OCT!O179</f>
        <v/>
      </c>
      <c r="Q4678" s="52">
        <f>OCT!P179</f>
        <v/>
      </c>
      <c r="R4678" s="52">
        <f>OCT!Q179</f>
        <v/>
      </c>
      <c r="S4678" s="54">
        <f>S4677+IF(X4678=0,0,M4678)</f>
        <v/>
      </c>
      <c r="T4678" s="55">
        <f>MAX(T4677,S4678)</f>
        <v/>
      </c>
      <c r="U4678" s="56">
        <f>S4678-T4678</f>
        <v/>
      </c>
      <c r="V4678" s="55">
        <f>IFERROR(SUMIFS(DATABASE!$M$5:$M$6004,DATABASE!$B$5:$B$6004,B4678,DATABASE!$X$5:$X$6004,1),0)</f>
        <v/>
      </c>
      <c r="W4678" s="57">
        <f>IFERROR(COUNTIFS(DATABASE!$B$5:$B$6004,B4678,DATABASE!$X$5:$X$6004,1),0)</f>
        <v/>
      </c>
      <c r="X4678" s="58">
        <f>--AND(ISNUMBER(B4678),C4678&lt;&gt;"",L4678&lt;&gt;"",M4678&lt;&gt;"")</f>
        <v/>
      </c>
    </row>
    <row r="4679" ht="15" customHeight="1" s="111">
      <c r="A4679" s="42" t="inlineStr">
        <is>
          <t>OCT</t>
        </is>
      </c>
      <c r="B4679" s="43">
        <f>OCT!A180</f>
        <v/>
      </c>
      <c r="C4679" s="44">
        <f>OCT!B180</f>
        <v/>
      </c>
      <c r="D4679" s="44">
        <f>OCT!C180</f>
        <v/>
      </c>
      <c r="E4679" s="44">
        <f>OCT!D180</f>
        <v/>
      </c>
      <c r="F4679" s="44">
        <f>OCT!E180</f>
        <v/>
      </c>
      <c r="G4679" s="44">
        <f>OCT!F180</f>
        <v/>
      </c>
      <c r="H4679" s="44">
        <f>OCT!G180</f>
        <v/>
      </c>
      <c r="I4679" s="45">
        <f>OCT!H180</f>
        <v/>
      </c>
      <c r="J4679" s="45">
        <f>OCT!I180</f>
        <v/>
      </c>
      <c r="K4679" s="44">
        <f>OCT!J180</f>
        <v/>
      </c>
      <c r="L4679" s="44">
        <f>OCT!K180</f>
        <v/>
      </c>
      <c r="M4679" s="46">
        <f>OCT!L180</f>
        <v/>
      </c>
      <c r="N4679" s="44">
        <f>OCT!M180</f>
        <v/>
      </c>
      <c r="O4679" s="44">
        <f>OCT!N180</f>
        <v/>
      </c>
      <c r="P4679" s="44">
        <f>OCT!O180</f>
        <v/>
      </c>
      <c r="Q4679" s="44">
        <f>OCT!P180</f>
        <v/>
      </c>
      <c r="R4679" s="44">
        <f>OCT!Q180</f>
        <v/>
      </c>
      <c r="S4679" s="46">
        <f>S4678+IF(X4679=0,0,M4679)</f>
        <v/>
      </c>
      <c r="T4679" s="47">
        <f>MAX(T4678,S4679)</f>
        <v/>
      </c>
      <c r="U4679" s="48">
        <f>S4679-T4679</f>
        <v/>
      </c>
      <c r="V4679" s="47">
        <f>IFERROR(SUMIFS(DATABASE!$M$5:$M$6004,DATABASE!$B$5:$B$6004,B4679,DATABASE!$X$5:$X$6004,1),0)</f>
        <v/>
      </c>
      <c r="W4679" s="31">
        <f>IFERROR(COUNTIFS(DATABASE!$B$5:$B$6004,B4679,DATABASE!$X$5:$X$6004,1),0)</f>
        <v/>
      </c>
      <c r="X4679" s="49">
        <f>--AND(ISNUMBER(B4679),C4679&lt;&gt;"",L4679&lt;&gt;"",M4679&lt;&gt;"")</f>
        <v/>
      </c>
    </row>
    <row r="4680" ht="15" customHeight="1" s="111">
      <c r="A4680" s="50" t="inlineStr">
        <is>
          <t>OCT</t>
        </is>
      </c>
      <c r="B4680" s="51">
        <f>OCT!A181</f>
        <v/>
      </c>
      <c r="C4680" s="52">
        <f>OCT!B181</f>
        <v/>
      </c>
      <c r="D4680" s="52">
        <f>OCT!C181</f>
        <v/>
      </c>
      <c r="E4680" s="52">
        <f>OCT!D181</f>
        <v/>
      </c>
      <c r="F4680" s="52">
        <f>OCT!E181</f>
        <v/>
      </c>
      <c r="G4680" s="52">
        <f>OCT!F181</f>
        <v/>
      </c>
      <c r="H4680" s="52">
        <f>OCT!G181</f>
        <v/>
      </c>
      <c r="I4680" s="53">
        <f>OCT!H181</f>
        <v/>
      </c>
      <c r="J4680" s="53">
        <f>OCT!I181</f>
        <v/>
      </c>
      <c r="K4680" s="52">
        <f>OCT!J181</f>
        <v/>
      </c>
      <c r="L4680" s="52">
        <f>OCT!K181</f>
        <v/>
      </c>
      <c r="M4680" s="54">
        <f>OCT!L181</f>
        <v/>
      </c>
      <c r="N4680" s="52">
        <f>OCT!M181</f>
        <v/>
      </c>
      <c r="O4680" s="52">
        <f>OCT!N181</f>
        <v/>
      </c>
      <c r="P4680" s="52">
        <f>OCT!O181</f>
        <v/>
      </c>
      <c r="Q4680" s="52">
        <f>OCT!P181</f>
        <v/>
      </c>
      <c r="R4680" s="52">
        <f>OCT!Q181</f>
        <v/>
      </c>
      <c r="S4680" s="54">
        <f>S4679+IF(X4680=0,0,M4680)</f>
        <v/>
      </c>
      <c r="T4680" s="55">
        <f>MAX(T4679,S4680)</f>
        <v/>
      </c>
      <c r="U4680" s="56">
        <f>S4680-T4680</f>
        <v/>
      </c>
      <c r="V4680" s="55">
        <f>IFERROR(SUMIFS(DATABASE!$M$5:$M$6004,DATABASE!$B$5:$B$6004,B4680,DATABASE!$X$5:$X$6004,1),0)</f>
        <v/>
      </c>
      <c r="W4680" s="57">
        <f>IFERROR(COUNTIFS(DATABASE!$B$5:$B$6004,B4680,DATABASE!$X$5:$X$6004,1),0)</f>
        <v/>
      </c>
      <c r="X4680" s="58">
        <f>--AND(ISNUMBER(B4680),C4680&lt;&gt;"",L4680&lt;&gt;"",M4680&lt;&gt;"")</f>
        <v/>
      </c>
    </row>
    <row r="4681" ht="15" customHeight="1" s="111">
      <c r="A4681" s="42" t="inlineStr">
        <is>
          <t>OCT</t>
        </is>
      </c>
      <c r="B4681" s="43">
        <f>OCT!A182</f>
        <v/>
      </c>
      <c r="C4681" s="44">
        <f>OCT!B182</f>
        <v/>
      </c>
      <c r="D4681" s="44">
        <f>OCT!C182</f>
        <v/>
      </c>
      <c r="E4681" s="44">
        <f>OCT!D182</f>
        <v/>
      </c>
      <c r="F4681" s="44">
        <f>OCT!E182</f>
        <v/>
      </c>
      <c r="G4681" s="44">
        <f>OCT!F182</f>
        <v/>
      </c>
      <c r="H4681" s="44">
        <f>OCT!G182</f>
        <v/>
      </c>
      <c r="I4681" s="45">
        <f>OCT!H182</f>
        <v/>
      </c>
      <c r="J4681" s="45">
        <f>OCT!I182</f>
        <v/>
      </c>
      <c r="K4681" s="44">
        <f>OCT!J182</f>
        <v/>
      </c>
      <c r="L4681" s="44">
        <f>OCT!K182</f>
        <v/>
      </c>
      <c r="M4681" s="46">
        <f>OCT!L182</f>
        <v/>
      </c>
      <c r="N4681" s="44">
        <f>OCT!M182</f>
        <v/>
      </c>
      <c r="O4681" s="44">
        <f>OCT!N182</f>
        <v/>
      </c>
      <c r="P4681" s="44">
        <f>OCT!O182</f>
        <v/>
      </c>
      <c r="Q4681" s="44">
        <f>OCT!P182</f>
        <v/>
      </c>
      <c r="R4681" s="44">
        <f>OCT!Q182</f>
        <v/>
      </c>
      <c r="S4681" s="46">
        <f>S4680+IF(X4681=0,0,M4681)</f>
        <v/>
      </c>
      <c r="T4681" s="47">
        <f>MAX(T4680,S4681)</f>
        <v/>
      </c>
      <c r="U4681" s="48">
        <f>S4681-T4681</f>
        <v/>
      </c>
      <c r="V4681" s="47">
        <f>IFERROR(SUMIFS(DATABASE!$M$5:$M$6004,DATABASE!$B$5:$B$6004,B4681,DATABASE!$X$5:$X$6004,1),0)</f>
        <v/>
      </c>
      <c r="W4681" s="31">
        <f>IFERROR(COUNTIFS(DATABASE!$B$5:$B$6004,B4681,DATABASE!$X$5:$X$6004,1),0)</f>
        <v/>
      </c>
      <c r="X4681" s="49">
        <f>--AND(ISNUMBER(B4681),C4681&lt;&gt;"",L4681&lt;&gt;"",M4681&lt;&gt;"")</f>
        <v/>
      </c>
    </row>
    <row r="4682" ht="15" customHeight="1" s="111">
      <c r="A4682" s="50" t="inlineStr">
        <is>
          <t>OCT</t>
        </is>
      </c>
      <c r="B4682" s="51">
        <f>OCT!A183</f>
        <v/>
      </c>
      <c r="C4682" s="52">
        <f>OCT!B183</f>
        <v/>
      </c>
      <c r="D4682" s="52">
        <f>OCT!C183</f>
        <v/>
      </c>
      <c r="E4682" s="52">
        <f>OCT!D183</f>
        <v/>
      </c>
      <c r="F4682" s="52">
        <f>OCT!E183</f>
        <v/>
      </c>
      <c r="G4682" s="52">
        <f>OCT!F183</f>
        <v/>
      </c>
      <c r="H4682" s="52">
        <f>OCT!G183</f>
        <v/>
      </c>
      <c r="I4682" s="53">
        <f>OCT!H183</f>
        <v/>
      </c>
      <c r="J4682" s="53">
        <f>OCT!I183</f>
        <v/>
      </c>
      <c r="K4682" s="52">
        <f>OCT!J183</f>
        <v/>
      </c>
      <c r="L4682" s="52">
        <f>OCT!K183</f>
        <v/>
      </c>
      <c r="M4682" s="54">
        <f>OCT!L183</f>
        <v/>
      </c>
      <c r="N4682" s="52">
        <f>OCT!M183</f>
        <v/>
      </c>
      <c r="O4682" s="52">
        <f>OCT!N183</f>
        <v/>
      </c>
      <c r="P4682" s="52">
        <f>OCT!O183</f>
        <v/>
      </c>
      <c r="Q4682" s="52">
        <f>OCT!P183</f>
        <v/>
      </c>
      <c r="R4682" s="52">
        <f>OCT!Q183</f>
        <v/>
      </c>
      <c r="S4682" s="54">
        <f>S4681+IF(X4682=0,0,M4682)</f>
        <v/>
      </c>
      <c r="T4682" s="55">
        <f>MAX(T4681,S4682)</f>
        <v/>
      </c>
      <c r="U4682" s="56">
        <f>S4682-T4682</f>
        <v/>
      </c>
      <c r="V4682" s="55">
        <f>IFERROR(SUMIFS(DATABASE!$M$5:$M$6004,DATABASE!$B$5:$B$6004,B4682,DATABASE!$X$5:$X$6004,1),0)</f>
        <v/>
      </c>
      <c r="W4682" s="57">
        <f>IFERROR(COUNTIFS(DATABASE!$B$5:$B$6004,B4682,DATABASE!$X$5:$X$6004,1),0)</f>
        <v/>
      </c>
      <c r="X4682" s="58">
        <f>--AND(ISNUMBER(B4682),C4682&lt;&gt;"",L4682&lt;&gt;"",M4682&lt;&gt;"")</f>
        <v/>
      </c>
    </row>
    <row r="4683" ht="15" customHeight="1" s="111">
      <c r="A4683" s="42" t="inlineStr">
        <is>
          <t>OCT</t>
        </is>
      </c>
      <c r="B4683" s="43">
        <f>OCT!A184</f>
        <v/>
      </c>
      <c r="C4683" s="44">
        <f>OCT!B184</f>
        <v/>
      </c>
      <c r="D4683" s="44">
        <f>OCT!C184</f>
        <v/>
      </c>
      <c r="E4683" s="44">
        <f>OCT!D184</f>
        <v/>
      </c>
      <c r="F4683" s="44">
        <f>OCT!E184</f>
        <v/>
      </c>
      <c r="G4683" s="44">
        <f>OCT!F184</f>
        <v/>
      </c>
      <c r="H4683" s="44">
        <f>OCT!G184</f>
        <v/>
      </c>
      <c r="I4683" s="45">
        <f>OCT!H184</f>
        <v/>
      </c>
      <c r="J4683" s="45">
        <f>OCT!I184</f>
        <v/>
      </c>
      <c r="K4683" s="44">
        <f>OCT!J184</f>
        <v/>
      </c>
      <c r="L4683" s="44">
        <f>OCT!K184</f>
        <v/>
      </c>
      <c r="M4683" s="46">
        <f>OCT!L184</f>
        <v/>
      </c>
      <c r="N4683" s="44">
        <f>OCT!M184</f>
        <v/>
      </c>
      <c r="O4683" s="44">
        <f>OCT!N184</f>
        <v/>
      </c>
      <c r="P4683" s="44">
        <f>OCT!O184</f>
        <v/>
      </c>
      <c r="Q4683" s="44">
        <f>OCT!P184</f>
        <v/>
      </c>
      <c r="R4683" s="44">
        <f>OCT!Q184</f>
        <v/>
      </c>
      <c r="S4683" s="46">
        <f>S4682+IF(X4683=0,0,M4683)</f>
        <v/>
      </c>
      <c r="T4683" s="47">
        <f>MAX(T4682,S4683)</f>
        <v/>
      </c>
      <c r="U4683" s="48">
        <f>S4683-T4683</f>
        <v/>
      </c>
      <c r="V4683" s="47">
        <f>IFERROR(SUMIFS(DATABASE!$M$5:$M$6004,DATABASE!$B$5:$B$6004,B4683,DATABASE!$X$5:$X$6004,1),0)</f>
        <v/>
      </c>
      <c r="W4683" s="31">
        <f>IFERROR(COUNTIFS(DATABASE!$B$5:$B$6004,B4683,DATABASE!$X$5:$X$6004,1),0)</f>
        <v/>
      </c>
      <c r="X4683" s="49">
        <f>--AND(ISNUMBER(B4683),C4683&lt;&gt;"",L4683&lt;&gt;"",M4683&lt;&gt;"")</f>
        <v/>
      </c>
    </row>
    <row r="4684" ht="15" customHeight="1" s="111">
      <c r="A4684" s="50" t="inlineStr">
        <is>
          <t>OCT</t>
        </is>
      </c>
      <c r="B4684" s="51">
        <f>OCT!A185</f>
        <v/>
      </c>
      <c r="C4684" s="52">
        <f>OCT!B185</f>
        <v/>
      </c>
      <c r="D4684" s="52">
        <f>OCT!C185</f>
        <v/>
      </c>
      <c r="E4684" s="52">
        <f>OCT!D185</f>
        <v/>
      </c>
      <c r="F4684" s="52">
        <f>OCT!E185</f>
        <v/>
      </c>
      <c r="G4684" s="52">
        <f>OCT!F185</f>
        <v/>
      </c>
      <c r="H4684" s="52">
        <f>OCT!G185</f>
        <v/>
      </c>
      <c r="I4684" s="53">
        <f>OCT!H185</f>
        <v/>
      </c>
      <c r="J4684" s="53">
        <f>OCT!I185</f>
        <v/>
      </c>
      <c r="K4684" s="52">
        <f>OCT!J185</f>
        <v/>
      </c>
      <c r="L4684" s="52">
        <f>OCT!K185</f>
        <v/>
      </c>
      <c r="M4684" s="54">
        <f>OCT!L185</f>
        <v/>
      </c>
      <c r="N4684" s="52">
        <f>OCT!M185</f>
        <v/>
      </c>
      <c r="O4684" s="52">
        <f>OCT!N185</f>
        <v/>
      </c>
      <c r="P4684" s="52">
        <f>OCT!O185</f>
        <v/>
      </c>
      <c r="Q4684" s="52">
        <f>OCT!P185</f>
        <v/>
      </c>
      <c r="R4684" s="52">
        <f>OCT!Q185</f>
        <v/>
      </c>
      <c r="S4684" s="54">
        <f>S4683+IF(X4684=0,0,M4684)</f>
        <v/>
      </c>
      <c r="T4684" s="55">
        <f>MAX(T4683,S4684)</f>
        <v/>
      </c>
      <c r="U4684" s="56">
        <f>S4684-T4684</f>
        <v/>
      </c>
      <c r="V4684" s="55">
        <f>IFERROR(SUMIFS(DATABASE!$M$5:$M$6004,DATABASE!$B$5:$B$6004,B4684,DATABASE!$X$5:$X$6004,1),0)</f>
        <v/>
      </c>
      <c r="W4684" s="57">
        <f>IFERROR(COUNTIFS(DATABASE!$B$5:$B$6004,B4684,DATABASE!$X$5:$X$6004,1),0)</f>
        <v/>
      </c>
      <c r="X4684" s="58">
        <f>--AND(ISNUMBER(B4684),C4684&lt;&gt;"",L4684&lt;&gt;"",M4684&lt;&gt;"")</f>
        <v/>
      </c>
    </row>
    <row r="4685" ht="15" customHeight="1" s="111">
      <c r="A4685" s="42" t="inlineStr">
        <is>
          <t>OCT</t>
        </is>
      </c>
      <c r="B4685" s="43">
        <f>OCT!A186</f>
        <v/>
      </c>
      <c r="C4685" s="44">
        <f>OCT!B186</f>
        <v/>
      </c>
      <c r="D4685" s="44">
        <f>OCT!C186</f>
        <v/>
      </c>
      <c r="E4685" s="44">
        <f>OCT!D186</f>
        <v/>
      </c>
      <c r="F4685" s="44">
        <f>OCT!E186</f>
        <v/>
      </c>
      <c r="G4685" s="44">
        <f>OCT!F186</f>
        <v/>
      </c>
      <c r="H4685" s="44">
        <f>OCT!G186</f>
        <v/>
      </c>
      <c r="I4685" s="45">
        <f>OCT!H186</f>
        <v/>
      </c>
      <c r="J4685" s="45">
        <f>OCT!I186</f>
        <v/>
      </c>
      <c r="K4685" s="44">
        <f>OCT!J186</f>
        <v/>
      </c>
      <c r="L4685" s="44">
        <f>OCT!K186</f>
        <v/>
      </c>
      <c r="M4685" s="46">
        <f>OCT!L186</f>
        <v/>
      </c>
      <c r="N4685" s="44">
        <f>OCT!M186</f>
        <v/>
      </c>
      <c r="O4685" s="44">
        <f>OCT!N186</f>
        <v/>
      </c>
      <c r="P4685" s="44">
        <f>OCT!O186</f>
        <v/>
      </c>
      <c r="Q4685" s="44">
        <f>OCT!P186</f>
        <v/>
      </c>
      <c r="R4685" s="44">
        <f>OCT!Q186</f>
        <v/>
      </c>
      <c r="S4685" s="46">
        <f>S4684+IF(X4685=0,0,M4685)</f>
        <v/>
      </c>
      <c r="T4685" s="47">
        <f>MAX(T4684,S4685)</f>
        <v/>
      </c>
      <c r="U4685" s="48">
        <f>S4685-T4685</f>
        <v/>
      </c>
      <c r="V4685" s="47">
        <f>IFERROR(SUMIFS(DATABASE!$M$5:$M$6004,DATABASE!$B$5:$B$6004,B4685,DATABASE!$X$5:$X$6004,1),0)</f>
        <v/>
      </c>
      <c r="W4685" s="31">
        <f>IFERROR(COUNTIFS(DATABASE!$B$5:$B$6004,B4685,DATABASE!$X$5:$X$6004,1),0)</f>
        <v/>
      </c>
      <c r="X4685" s="49">
        <f>--AND(ISNUMBER(B4685),C4685&lt;&gt;"",L4685&lt;&gt;"",M4685&lt;&gt;"")</f>
        <v/>
      </c>
    </row>
    <row r="4686" ht="15" customHeight="1" s="111">
      <c r="A4686" s="50" t="inlineStr">
        <is>
          <t>OCT</t>
        </is>
      </c>
      <c r="B4686" s="51">
        <f>OCT!A187</f>
        <v/>
      </c>
      <c r="C4686" s="52">
        <f>OCT!B187</f>
        <v/>
      </c>
      <c r="D4686" s="52">
        <f>OCT!C187</f>
        <v/>
      </c>
      <c r="E4686" s="52">
        <f>OCT!D187</f>
        <v/>
      </c>
      <c r="F4686" s="52">
        <f>OCT!E187</f>
        <v/>
      </c>
      <c r="G4686" s="52">
        <f>OCT!F187</f>
        <v/>
      </c>
      <c r="H4686" s="52">
        <f>OCT!G187</f>
        <v/>
      </c>
      <c r="I4686" s="53">
        <f>OCT!H187</f>
        <v/>
      </c>
      <c r="J4686" s="53">
        <f>OCT!I187</f>
        <v/>
      </c>
      <c r="K4686" s="52">
        <f>OCT!J187</f>
        <v/>
      </c>
      <c r="L4686" s="52">
        <f>OCT!K187</f>
        <v/>
      </c>
      <c r="M4686" s="54">
        <f>OCT!L187</f>
        <v/>
      </c>
      <c r="N4686" s="52">
        <f>OCT!M187</f>
        <v/>
      </c>
      <c r="O4686" s="52">
        <f>OCT!N187</f>
        <v/>
      </c>
      <c r="P4686" s="52">
        <f>OCT!O187</f>
        <v/>
      </c>
      <c r="Q4686" s="52">
        <f>OCT!P187</f>
        <v/>
      </c>
      <c r="R4686" s="52">
        <f>OCT!Q187</f>
        <v/>
      </c>
      <c r="S4686" s="54">
        <f>S4685+IF(X4686=0,0,M4686)</f>
        <v/>
      </c>
      <c r="T4686" s="55">
        <f>MAX(T4685,S4686)</f>
        <v/>
      </c>
      <c r="U4686" s="56">
        <f>S4686-T4686</f>
        <v/>
      </c>
      <c r="V4686" s="55">
        <f>IFERROR(SUMIFS(DATABASE!$M$5:$M$6004,DATABASE!$B$5:$B$6004,B4686,DATABASE!$X$5:$X$6004,1),0)</f>
        <v/>
      </c>
      <c r="W4686" s="57">
        <f>IFERROR(COUNTIFS(DATABASE!$B$5:$B$6004,B4686,DATABASE!$X$5:$X$6004,1),0)</f>
        <v/>
      </c>
      <c r="X4686" s="58">
        <f>--AND(ISNUMBER(B4686),C4686&lt;&gt;"",L4686&lt;&gt;"",M4686&lt;&gt;"")</f>
        <v/>
      </c>
    </row>
    <row r="4687" ht="15" customHeight="1" s="111">
      <c r="A4687" s="42" t="inlineStr">
        <is>
          <t>OCT</t>
        </is>
      </c>
      <c r="B4687" s="43">
        <f>OCT!A188</f>
        <v/>
      </c>
      <c r="C4687" s="44">
        <f>OCT!B188</f>
        <v/>
      </c>
      <c r="D4687" s="44">
        <f>OCT!C188</f>
        <v/>
      </c>
      <c r="E4687" s="44">
        <f>OCT!D188</f>
        <v/>
      </c>
      <c r="F4687" s="44">
        <f>OCT!E188</f>
        <v/>
      </c>
      <c r="G4687" s="44">
        <f>OCT!F188</f>
        <v/>
      </c>
      <c r="H4687" s="44">
        <f>OCT!G188</f>
        <v/>
      </c>
      <c r="I4687" s="45">
        <f>OCT!H188</f>
        <v/>
      </c>
      <c r="J4687" s="45">
        <f>OCT!I188</f>
        <v/>
      </c>
      <c r="K4687" s="44">
        <f>OCT!J188</f>
        <v/>
      </c>
      <c r="L4687" s="44">
        <f>OCT!K188</f>
        <v/>
      </c>
      <c r="M4687" s="46">
        <f>OCT!L188</f>
        <v/>
      </c>
      <c r="N4687" s="44">
        <f>OCT!M188</f>
        <v/>
      </c>
      <c r="O4687" s="44">
        <f>OCT!N188</f>
        <v/>
      </c>
      <c r="P4687" s="44">
        <f>OCT!O188</f>
        <v/>
      </c>
      <c r="Q4687" s="44">
        <f>OCT!P188</f>
        <v/>
      </c>
      <c r="R4687" s="44">
        <f>OCT!Q188</f>
        <v/>
      </c>
      <c r="S4687" s="46">
        <f>S4686+IF(X4687=0,0,M4687)</f>
        <v/>
      </c>
      <c r="T4687" s="47">
        <f>MAX(T4686,S4687)</f>
        <v/>
      </c>
      <c r="U4687" s="48">
        <f>S4687-T4687</f>
        <v/>
      </c>
      <c r="V4687" s="47">
        <f>IFERROR(SUMIFS(DATABASE!$M$5:$M$6004,DATABASE!$B$5:$B$6004,B4687,DATABASE!$X$5:$X$6004,1),0)</f>
        <v/>
      </c>
      <c r="W4687" s="31">
        <f>IFERROR(COUNTIFS(DATABASE!$B$5:$B$6004,B4687,DATABASE!$X$5:$X$6004,1),0)</f>
        <v/>
      </c>
      <c r="X4687" s="49">
        <f>--AND(ISNUMBER(B4687),C4687&lt;&gt;"",L4687&lt;&gt;"",M4687&lt;&gt;"")</f>
        <v/>
      </c>
    </row>
    <row r="4688" ht="15" customHeight="1" s="111">
      <c r="A4688" s="50" t="inlineStr">
        <is>
          <t>OCT</t>
        </is>
      </c>
      <c r="B4688" s="51">
        <f>OCT!A189</f>
        <v/>
      </c>
      <c r="C4688" s="52">
        <f>OCT!B189</f>
        <v/>
      </c>
      <c r="D4688" s="52">
        <f>OCT!C189</f>
        <v/>
      </c>
      <c r="E4688" s="52">
        <f>OCT!D189</f>
        <v/>
      </c>
      <c r="F4688" s="52">
        <f>OCT!E189</f>
        <v/>
      </c>
      <c r="G4688" s="52">
        <f>OCT!F189</f>
        <v/>
      </c>
      <c r="H4688" s="52">
        <f>OCT!G189</f>
        <v/>
      </c>
      <c r="I4688" s="53">
        <f>OCT!H189</f>
        <v/>
      </c>
      <c r="J4688" s="53">
        <f>OCT!I189</f>
        <v/>
      </c>
      <c r="K4688" s="52">
        <f>OCT!J189</f>
        <v/>
      </c>
      <c r="L4688" s="52">
        <f>OCT!K189</f>
        <v/>
      </c>
      <c r="M4688" s="54">
        <f>OCT!L189</f>
        <v/>
      </c>
      <c r="N4688" s="52">
        <f>OCT!M189</f>
        <v/>
      </c>
      <c r="O4688" s="52">
        <f>OCT!N189</f>
        <v/>
      </c>
      <c r="P4688" s="52">
        <f>OCT!O189</f>
        <v/>
      </c>
      <c r="Q4688" s="52">
        <f>OCT!P189</f>
        <v/>
      </c>
      <c r="R4688" s="52">
        <f>OCT!Q189</f>
        <v/>
      </c>
      <c r="S4688" s="54">
        <f>S4687+IF(X4688=0,0,M4688)</f>
        <v/>
      </c>
      <c r="T4688" s="55">
        <f>MAX(T4687,S4688)</f>
        <v/>
      </c>
      <c r="U4688" s="56">
        <f>S4688-T4688</f>
        <v/>
      </c>
      <c r="V4688" s="55">
        <f>IFERROR(SUMIFS(DATABASE!$M$5:$M$6004,DATABASE!$B$5:$B$6004,B4688,DATABASE!$X$5:$X$6004,1),0)</f>
        <v/>
      </c>
      <c r="W4688" s="57">
        <f>IFERROR(COUNTIFS(DATABASE!$B$5:$B$6004,B4688,DATABASE!$X$5:$X$6004,1),0)</f>
        <v/>
      </c>
      <c r="X4688" s="58">
        <f>--AND(ISNUMBER(B4688),C4688&lt;&gt;"",L4688&lt;&gt;"",M4688&lt;&gt;"")</f>
        <v/>
      </c>
    </row>
    <row r="4689" ht="15" customHeight="1" s="111">
      <c r="A4689" s="42" t="inlineStr">
        <is>
          <t>OCT</t>
        </is>
      </c>
      <c r="B4689" s="43">
        <f>OCT!A190</f>
        <v/>
      </c>
      <c r="C4689" s="44">
        <f>OCT!B190</f>
        <v/>
      </c>
      <c r="D4689" s="44">
        <f>OCT!C190</f>
        <v/>
      </c>
      <c r="E4689" s="44">
        <f>OCT!D190</f>
        <v/>
      </c>
      <c r="F4689" s="44">
        <f>OCT!E190</f>
        <v/>
      </c>
      <c r="G4689" s="44">
        <f>OCT!F190</f>
        <v/>
      </c>
      <c r="H4689" s="44">
        <f>OCT!G190</f>
        <v/>
      </c>
      <c r="I4689" s="45">
        <f>OCT!H190</f>
        <v/>
      </c>
      <c r="J4689" s="45">
        <f>OCT!I190</f>
        <v/>
      </c>
      <c r="K4689" s="44">
        <f>OCT!J190</f>
        <v/>
      </c>
      <c r="L4689" s="44">
        <f>OCT!K190</f>
        <v/>
      </c>
      <c r="M4689" s="46">
        <f>OCT!L190</f>
        <v/>
      </c>
      <c r="N4689" s="44">
        <f>OCT!M190</f>
        <v/>
      </c>
      <c r="O4689" s="44">
        <f>OCT!N190</f>
        <v/>
      </c>
      <c r="P4689" s="44">
        <f>OCT!O190</f>
        <v/>
      </c>
      <c r="Q4689" s="44">
        <f>OCT!P190</f>
        <v/>
      </c>
      <c r="R4689" s="44">
        <f>OCT!Q190</f>
        <v/>
      </c>
      <c r="S4689" s="46">
        <f>S4688+IF(X4689=0,0,M4689)</f>
        <v/>
      </c>
      <c r="T4689" s="47">
        <f>MAX(T4688,S4689)</f>
        <v/>
      </c>
      <c r="U4689" s="48">
        <f>S4689-T4689</f>
        <v/>
      </c>
      <c r="V4689" s="47">
        <f>IFERROR(SUMIFS(DATABASE!$M$5:$M$6004,DATABASE!$B$5:$B$6004,B4689,DATABASE!$X$5:$X$6004,1),0)</f>
        <v/>
      </c>
      <c r="W4689" s="31">
        <f>IFERROR(COUNTIFS(DATABASE!$B$5:$B$6004,B4689,DATABASE!$X$5:$X$6004,1),0)</f>
        <v/>
      </c>
      <c r="X4689" s="49">
        <f>--AND(ISNUMBER(B4689),C4689&lt;&gt;"",L4689&lt;&gt;"",M4689&lt;&gt;"")</f>
        <v/>
      </c>
    </row>
    <row r="4690" ht="15" customHeight="1" s="111">
      <c r="A4690" s="50" t="inlineStr">
        <is>
          <t>OCT</t>
        </is>
      </c>
      <c r="B4690" s="51">
        <f>OCT!A191</f>
        <v/>
      </c>
      <c r="C4690" s="52">
        <f>OCT!B191</f>
        <v/>
      </c>
      <c r="D4690" s="52">
        <f>OCT!C191</f>
        <v/>
      </c>
      <c r="E4690" s="52">
        <f>OCT!D191</f>
        <v/>
      </c>
      <c r="F4690" s="52">
        <f>OCT!E191</f>
        <v/>
      </c>
      <c r="G4690" s="52">
        <f>OCT!F191</f>
        <v/>
      </c>
      <c r="H4690" s="52">
        <f>OCT!G191</f>
        <v/>
      </c>
      <c r="I4690" s="53">
        <f>OCT!H191</f>
        <v/>
      </c>
      <c r="J4690" s="53">
        <f>OCT!I191</f>
        <v/>
      </c>
      <c r="K4690" s="52">
        <f>OCT!J191</f>
        <v/>
      </c>
      <c r="L4690" s="52">
        <f>OCT!K191</f>
        <v/>
      </c>
      <c r="M4690" s="54">
        <f>OCT!L191</f>
        <v/>
      </c>
      <c r="N4690" s="52">
        <f>OCT!M191</f>
        <v/>
      </c>
      <c r="O4690" s="52">
        <f>OCT!N191</f>
        <v/>
      </c>
      <c r="P4690" s="52">
        <f>OCT!O191</f>
        <v/>
      </c>
      <c r="Q4690" s="52">
        <f>OCT!P191</f>
        <v/>
      </c>
      <c r="R4690" s="52">
        <f>OCT!Q191</f>
        <v/>
      </c>
      <c r="S4690" s="54">
        <f>S4689+IF(X4690=0,0,M4690)</f>
        <v/>
      </c>
      <c r="T4690" s="55">
        <f>MAX(T4689,S4690)</f>
        <v/>
      </c>
      <c r="U4690" s="56">
        <f>S4690-T4690</f>
        <v/>
      </c>
      <c r="V4690" s="55">
        <f>IFERROR(SUMIFS(DATABASE!$M$5:$M$6004,DATABASE!$B$5:$B$6004,B4690,DATABASE!$X$5:$X$6004,1),0)</f>
        <v/>
      </c>
      <c r="W4690" s="57">
        <f>IFERROR(COUNTIFS(DATABASE!$B$5:$B$6004,B4690,DATABASE!$X$5:$X$6004,1),0)</f>
        <v/>
      </c>
      <c r="X4690" s="58">
        <f>--AND(ISNUMBER(B4690),C4690&lt;&gt;"",L4690&lt;&gt;"",M4690&lt;&gt;"")</f>
        <v/>
      </c>
    </row>
    <row r="4691" ht="15" customHeight="1" s="111">
      <c r="A4691" s="42" t="inlineStr">
        <is>
          <t>OCT</t>
        </is>
      </c>
      <c r="B4691" s="43">
        <f>OCT!A192</f>
        <v/>
      </c>
      <c r="C4691" s="44">
        <f>OCT!B192</f>
        <v/>
      </c>
      <c r="D4691" s="44">
        <f>OCT!C192</f>
        <v/>
      </c>
      <c r="E4691" s="44">
        <f>OCT!D192</f>
        <v/>
      </c>
      <c r="F4691" s="44">
        <f>OCT!E192</f>
        <v/>
      </c>
      <c r="G4691" s="44">
        <f>OCT!F192</f>
        <v/>
      </c>
      <c r="H4691" s="44">
        <f>OCT!G192</f>
        <v/>
      </c>
      <c r="I4691" s="45">
        <f>OCT!H192</f>
        <v/>
      </c>
      <c r="J4691" s="45">
        <f>OCT!I192</f>
        <v/>
      </c>
      <c r="K4691" s="44">
        <f>OCT!J192</f>
        <v/>
      </c>
      <c r="L4691" s="44">
        <f>OCT!K192</f>
        <v/>
      </c>
      <c r="M4691" s="46">
        <f>OCT!L192</f>
        <v/>
      </c>
      <c r="N4691" s="44">
        <f>OCT!M192</f>
        <v/>
      </c>
      <c r="O4691" s="44">
        <f>OCT!N192</f>
        <v/>
      </c>
      <c r="P4691" s="44">
        <f>OCT!O192</f>
        <v/>
      </c>
      <c r="Q4691" s="44">
        <f>OCT!P192</f>
        <v/>
      </c>
      <c r="R4691" s="44">
        <f>OCT!Q192</f>
        <v/>
      </c>
      <c r="S4691" s="46">
        <f>S4690+IF(X4691=0,0,M4691)</f>
        <v/>
      </c>
      <c r="T4691" s="47">
        <f>MAX(T4690,S4691)</f>
        <v/>
      </c>
      <c r="U4691" s="48">
        <f>S4691-T4691</f>
        <v/>
      </c>
      <c r="V4691" s="47">
        <f>IFERROR(SUMIFS(DATABASE!$M$5:$M$6004,DATABASE!$B$5:$B$6004,B4691,DATABASE!$X$5:$X$6004,1),0)</f>
        <v/>
      </c>
      <c r="W4691" s="31">
        <f>IFERROR(COUNTIFS(DATABASE!$B$5:$B$6004,B4691,DATABASE!$X$5:$X$6004,1),0)</f>
        <v/>
      </c>
      <c r="X4691" s="49">
        <f>--AND(ISNUMBER(B4691),C4691&lt;&gt;"",L4691&lt;&gt;"",M4691&lt;&gt;"")</f>
        <v/>
      </c>
    </row>
    <row r="4692" ht="15" customHeight="1" s="111">
      <c r="A4692" s="50" t="inlineStr">
        <is>
          <t>OCT</t>
        </is>
      </c>
      <c r="B4692" s="51">
        <f>OCT!A193</f>
        <v/>
      </c>
      <c r="C4692" s="52">
        <f>OCT!B193</f>
        <v/>
      </c>
      <c r="D4692" s="52">
        <f>OCT!C193</f>
        <v/>
      </c>
      <c r="E4692" s="52">
        <f>OCT!D193</f>
        <v/>
      </c>
      <c r="F4692" s="52">
        <f>OCT!E193</f>
        <v/>
      </c>
      <c r="G4692" s="52">
        <f>OCT!F193</f>
        <v/>
      </c>
      <c r="H4692" s="52">
        <f>OCT!G193</f>
        <v/>
      </c>
      <c r="I4692" s="53">
        <f>OCT!H193</f>
        <v/>
      </c>
      <c r="J4692" s="53">
        <f>OCT!I193</f>
        <v/>
      </c>
      <c r="K4692" s="52">
        <f>OCT!J193</f>
        <v/>
      </c>
      <c r="L4692" s="52">
        <f>OCT!K193</f>
        <v/>
      </c>
      <c r="M4692" s="54">
        <f>OCT!L193</f>
        <v/>
      </c>
      <c r="N4692" s="52">
        <f>OCT!M193</f>
        <v/>
      </c>
      <c r="O4692" s="52">
        <f>OCT!N193</f>
        <v/>
      </c>
      <c r="P4692" s="52">
        <f>OCT!O193</f>
        <v/>
      </c>
      <c r="Q4692" s="52">
        <f>OCT!P193</f>
        <v/>
      </c>
      <c r="R4692" s="52">
        <f>OCT!Q193</f>
        <v/>
      </c>
      <c r="S4692" s="54">
        <f>S4691+IF(X4692=0,0,M4692)</f>
        <v/>
      </c>
      <c r="T4692" s="55">
        <f>MAX(T4691,S4692)</f>
        <v/>
      </c>
      <c r="U4692" s="56">
        <f>S4692-T4692</f>
        <v/>
      </c>
      <c r="V4692" s="55">
        <f>IFERROR(SUMIFS(DATABASE!$M$5:$M$6004,DATABASE!$B$5:$B$6004,B4692,DATABASE!$X$5:$X$6004,1),0)</f>
        <v/>
      </c>
      <c r="W4692" s="57">
        <f>IFERROR(COUNTIFS(DATABASE!$B$5:$B$6004,B4692,DATABASE!$X$5:$X$6004,1),0)</f>
        <v/>
      </c>
      <c r="X4692" s="58">
        <f>--AND(ISNUMBER(B4692),C4692&lt;&gt;"",L4692&lt;&gt;"",M4692&lt;&gt;"")</f>
        <v/>
      </c>
    </row>
    <row r="4693" ht="15" customHeight="1" s="111">
      <c r="A4693" s="42" t="inlineStr">
        <is>
          <t>OCT</t>
        </is>
      </c>
      <c r="B4693" s="43">
        <f>OCT!A194</f>
        <v/>
      </c>
      <c r="C4693" s="44">
        <f>OCT!B194</f>
        <v/>
      </c>
      <c r="D4693" s="44">
        <f>OCT!C194</f>
        <v/>
      </c>
      <c r="E4693" s="44">
        <f>OCT!D194</f>
        <v/>
      </c>
      <c r="F4693" s="44">
        <f>OCT!E194</f>
        <v/>
      </c>
      <c r="G4693" s="44">
        <f>OCT!F194</f>
        <v/>
      </c>
      <c r="H4693" s="44">
        <f>OCT!G194</f>
        <v/>
      </c>
      <c r="I4693" s="45">
        <f>OCT!H194</f>
        <v/>
      </c>
      <c r="J4693" s="45">
        <f>OCT!I194</f>
        <v/>
      </c>
      <c r="K4693" s="44">
        <f>OCT!J194</f>
        <v/>
      </c>
      <c r="L4693" s="44">
        <f>OCT!K194</f>
        <v/>
      </c>
      <c r="M4693" s="46">
        <f>OCT!L194</f>
        <v/>
      </c>
      <c r="N4693" s="44">
        <f>OCT!M194</f>
        <v/>
      </c>
      <c r="O4693" s="44">
        <f>OCT!N194</f>
        <v/>
      </c>
      <c r="P4693" s="44">
        <f>OCT!O194</f>
        <v/>
      </c>
      <c r="Q4693" s="44">
        <f>OCT!P194</f>
        <v/>
      </c>
      <c r="R4693" s="44">
        <f>OCT!Q194</f>
        <v/>
      </c>
      <c r="S4693" s="46">
        <f>S4692+IF(X4693=0,0,M4693)</f>
        <v/>
      </c>
      <c r="T4693" s="47">
        <f>MAX(T4692,S4693)</f>
        <v/>
      </c>
      <c r="U4693" s="48">
        <f>S4693-T4693</f>
        <v/>
      </c>
      <c r="V4693" s="47">
        <f>IFERROR(SUMIFS(DATABASE!$M$5:$M$6004,DATABASE!$B$5:$B$6004,B4693,DATABASE!$X$5:$X$6004,1),0)</f>
        <v/>
      </c>
      <c r="W4693" s="31">
        <f>IFERROR(COUNTIFS(DATABASE!$B$5:$B$6004,B4693,DATABASE!$X$5:$X$6004,1),0)</f>
        <v/>
      </c>
      <c r="X4693" s="49">
        <f>--AND(ISNUMBER(B4693),C4693&lt;&gt;"",L4693&lt;&gt;"",M4693&lt;&gt;"")</f>
        <v/>
      </c>
    </row>
    <row r="4694" ht="15" customHeight="1" s="111">
      <c r="A4694" s="50" t="inlineStr">
        <is>
          <t>OCT</t>
        </is>
      </c>
      <c r="B4694" s="51">
        <f>OCT!A195</f>
        <v/>
      </c>
      <c r="C4694" s="52">
        <f>OCT!B195</f>
        <v/>
      </c>
      <c r="D4694" s="52">
        <f>OCT!C195</f>
        <v/>
      </c>
      <c r="E4694" s="52">
        <f>OCT!D195</f>
        <v/>
      </c>
      <c r="F4694" s="52">
        <f>OCT!E195</f>
        <v/>
      </c>
      <c r="G4694" s="52">
        <f>OCT!F195</f>
        <v/>
      </c>
      <c r="H4694" s="52">
        <f>OCT!G195</f>
        <v/>
      </c>
      <c r="I4694" s="53">
        <f>OCT!H195</f>
        <v/>
      </c>
      <c r="J4694" s="53">
        <f>OCT!I195</f>
        <v/>
      </c>
      <c r="K4694" s="52">
        <f>OCT!J195</f>
        <v/>
      </c>
      <c r="L4694" s="52">
        <f>OCT!K195</f>
        <v/>
      </c>
      <c r="M4694" s="54">
        <f>OCT!L195</f>
        <v/>
      </c>
      <c r="N4694" s="52">
        <f>OCT!M195</f>
        <v/>
      </c>
      <c r="O4694" s="52">
        <f>OCT!N195</f>
        <v/>
      </c>
      <c r="P4694" s="52">
        <f>OCT!O195</f>
        <v/>
      </c>
      <c r="Q4694" s="52">
        <f>OCT!P195</f>
        <v/>
      </c>
      <c r="R4694" s="52">
        <f>OCT!Q195</f>
        <v/>
      </c>
      <c r="S4694" s="54">
        <f>S4693+IF(X4694=0,0,M4694)</f>
        <v/>
      </c>
      <c r="T4694" s="55">
        <f>MAX(T4693,S4694)</f>
        <v/>
      </c>
      <c r="U4694" s="56">
        <f>S4694-T4694</f>
        <v/>
      </c>
      <c r="V4694" s="55">
        <f>IFERROR(SUMIFS(DATABASE!$M$5:$M$6004,DATABASE!$B$5:$B$6004,B4694,DATABASE!$X$5:$X$6004,1),0)</f>
        <v/>
      </c>
      <c r="W4694" s="57">
        <f>IFERROR(COUNTIFS(DATABASE!$B$5:$B$6004,B4694,DATABASE!$X$5:$X$6004,1),0)</f>
        <v/>
      </c>
      <c r="X4694" s="58">
        <f>--AND(ISNUMBER(B4694),C4694&lt;&gt;"",L4694&lt;&gt;"",M4694&lt;&gt;"")</f>
        <v/>
      </c>
    </row>
    <row r="4695" ht="15" customHeight="1" s="111">
      <c r="A4695" s="42" t="inlineStr">
        <is>
          <t>OCT</t>
        </is>
      </c>
      <c r="B4695" s="43">
        <f>OCT!A196</f>
        <v/>
      </c>
      <c r="C4695" s="44">
        <f>OCT!B196</f>
        <v/>
      </c>
      <c r="D4695" s="44">
        <f>OCT!C196</f>
        <v/>
      </c>
      <c r="E4695" s="44">
        <f>OCT!D196</f>
        <v/>
      </c>
      <c r="F4695" s="44">
        <f>OCT!E196</f>
        <v/>
      </c>
      <c r="G4695" s="44">
        <f>OCT!F196</f>
        <v/>
      </c>
      <c r="H4695" s="44">
        <f>OCT!G196</f>
        <v/>
      </c>
      <c r="I4695" s="45">
        <f>OCT!H196</f>
        <v/>
      </c>
      <c r="J4695" s="45">
        <f>OCT!I196</f>
        <v/>
      </c>
      <c r="K4695" s="44">
        <f>OCT!J196</f>
        <v/>
      </c>
      <c r="L4695" s="44">
        <f>OCT!K196</f>
        <v/>
      </c>
      <c r="M4695" s="46">
        <f>OCT!L196</f>
        <v/>
      </c>
      <c r="N4695" s="44">
        <f>OCT!M196</f>
        <v/>
      </c>
      <c r="O4695" s="44">
        <f>OCT!N196</f>
        <v/>
      </c>
      <c r="P4695" s="44">
        <f>OCT!O196</f>
        <v/>
      </c>
      <c r="Q4695" s="44">
        <f>OCT!P196</f>
        <v/>
      </c>
      <c r="R4695" s="44">
        <f>OCT!Q196</f>
        <v/>
      </c>
      <c r="S4695" s="46">
        <f>S4694+IF(X4695=0,0,M4695)</f>
        <v/>
      </c>
      <c r="T4695" s="47">
        <f>MAX(T4694,S4695)</f>
        <v/>
      </c>
      <c r="U4695" s="48">
        <f>S4695-T4695</f>
        <v/>
      </c>
      <c r="V4695" s="47">
        <f>IFERROR(SUMIFS(DATABASE!$M$5:$M$6004,DATABASE!$B$5:$B$6004,B4695,DATABASE!$X$5:$X$6004,1),0)</f>
        <v/>
      </c>
      <c r="W4695" s="31">
        <f>IFERROR(COUNTIFS(DATABASE!$B$5:$B$6004,B4695,DATABASE!$X$5:$X$6004,1),0)</f>
        <v/>
      </c>
      <c r="X4695" s="49">
        <f>--AND(ISNUMBER(B4695),C4695&lt;&gt;"",L4695&lt;&gt;"",M4695&lt;&gt;"")</f>
        <v/>
      </c>
    </row>
    <row r="4696" ht="15" customHeight="1" s="111">
      <c r="A4696" s="50" t="inlineStr">
        <is>
          <t>OCT</t>
        </is>
      </c>
      <c r="B4696" s="51">
        <f>OCT!A197</f>
        <v/>
      </c>
      <c r="C4696" s="52">
        <f>OCT!B197</f>
        <v/>
      </c>
      <c r="D4696" s="52">
        <f>OCT!C197</f>
        <v/>
      </c>
      <c r="E4696" s="52">
        <f>OCT!D197</f>
        <v/>
      </c>
      <c r="F4696" s="52">
        <f>OCT!E197</f>
        <v/>
      </c>
      <c r="G4696" s="52">
        <f>OCT!F197</f>
        <v/>
      </c>
      <c r="H4696" s="52">
        <f>OCT!G197</f>
        <v/>
      </c>
      <c r="I4696" s="53">
        <f>OCT!H197</f>
        <v/>
      </c>
      <c r="J4696" s="53">
        <f>OCT!I197</f>
        <v/>
      </c>
      <c r="K4696" s="52">
        <f>OCT!J197</f>
        <v/>
      </c>
      <c r="L4696" s="52">
        <f>OCT!K197</f>
        <v/>
      </c>
      <c r="M4696" s="54">
        <f>OCT!L197</f>
        <v/>
      </c>
      <c r="N4696" s="52">
        <f>OCT!M197</f>
        <v/>
      </c>
      <c r="O4696" s="52">
        <f>OCT!N197</f>
        <v/>
      </c>
      <c r="P4696" s="52">
        <f>OCT!O197</f>
        <v/>
      </c>
      <c r="Q4696" s="52">
        <f>OCT!P197</f>
        <v/>
      </c>
      <c r="R4696" s="52">
        <f>OCT!Q197</f>
        <v/>
      </c>
      <c r="S4696" s="54">
        <f>S4695+IF(X4696=0,0,M4696)</f>
        <v/>
      </c>
      <c r="T4696" s="55">
        <f>MAX(T4695,S4696)</f>
        <v/>
      </c>
      <c r="U4696" s="56">
        <f>S4696-T4696</f>
        <v/>
      </c>
      <c r="V4696" s="55">
        <f>IFERROR(SUMIFS(DATABASE!$M$5:$M$6004,DATABASE!$B$5:$B$6004,B4696,DATABASE!$X$5:$X$6004,1),0)</f>
        <v/>
      </c>
      <c r="W4696" s="57">
        <f>IFERROR(COUNTIFS(DATABASE!$B$5:$B$6004,B4696,DATABASE!$X$5:$X$6004,1),0)</f>
        <v/>
      </c>
      <c r="X4696" s="58">
        <f>--AND(ISNUMBER(B4696),C4696&lt;&gt;"",L4696&lt;&gt;"",M4696&lt;&gt;"")</f>
        <v/>
      </c>
    </row>
    <row r="4697" ht="15" customHeight="1" s="111">
      <c r="A4697" s="42" t="inlineStr">
        <is>
          <t>OCT</t>
        </is>
      </c>
      <c r="B4697" s="43">
        <f>OCT!A198</f>
        <v/>
      </c>
      <c r="C4697" s="44">
        <f>OCT!B198</f>
        <v/>
      </c>
      <c r="D4697" s="44">
        <f>OCT!C198</f>
        <v/>
      </c>
      <c r="E4697" s="44">
        <f>OCT!D198</f>
        <v/>
      </c>
      <c r="F4697" s="44">
        <f>OCT!E198</f>
        <v/>
      </c>
      <c r="G4697" s="44">
        <f>OCT!F198</f>
        <v/>
      </c>
      <c r="H4697" s="44">
        <f>OCT!G198</f>
        <v/>
      </c>
      <c r="I4697" s="45">
        <f>OCT!H198</f>
        <v/>
      </c>
      <c r="J4697" s="45">
        <f>OCT!I198</f>
        <v/>
      </c>
      <c r="K4697" s="44">
        <f>OCT!J198</f>
        <v/>
      </c>
      <c r="L4697" s="44">
        <f>OCT!K198</f>
        <v/>
      </c>
      <c r="M4697" s="46">
        <f>OCT!L198</f>
        <v/>
      </c>
      <c r="N4697" s="44">
        <f>OCT!M198</f>
        <v/>
      </c>
      <c r="O4697" s="44">
        <f>OCT!N198</f>
        <v/>
      </c>
      <c r="P4697" s="44">
        <f>OCT!O198</f>
        <v/>
      </c>
      <c r="Q4697" s="44">
        <f>OCT!P198</f>
        <v/>
      </c>
      <c r="R4697" s="44">
        <f>OCT!Q198</f>
        <v/>
      </c>
      <c r="S4697" s="46">
        <f>S4696+IF(X4697=0,0,M4697)</f>
        <v/>
      </c>
      <c r="T4697" s="47">
        <f>MAX(T4696,S4697)</f>
        <v/>
      </c>
      <c r="U4697" s="48">
        <f>S4697-T4697</f>
        <v/>
      </c>
      <c r="V4697" s="47">
        <f>IFERROR(SUMIFS(DATABASE!$M$5:$M$6004,DATABASE!$B$5:$B$6004,B4697,DATABASE!$X$5:$X$6004,1),0)</f>
        <v/>
      </c>
      <c r="W4697" s="31">
        <f>IFERROR(COUNTIFS(DATABASE!$B$5:$B$6004,B4697,DATABASE!$X$5:$X$6004,1),0)</f>
        <v/>
      </c>
      <c r="X4697" s="49">
        <f>--AND(ISNUMBER(B4697),C4697&lt;&gt;"",L4697&lt;&gt;"",M4697&lt;&gt;"")</f>
        <v/>
      </c>
    </row>
    <row r="4698" ht="15" customHeight="1" s="111">
      <c r="A4698" s="50" t="inlineStr">
        <is>
          <t>OCT</t>
        </is>
      </c>
      <c r="B4698" s="51">
        <f>OCT!A199</f>
        <v/>
      </c>
      <c r="C4698" s="52">
        <f>OCT!B199</f>
        <v/>
      </c>
      <c r="D4698" s="52">
        <f>OCT!C199</f>
        <v/>
      </c>
      <c r="E4698" s="52">
        <f>OCT!D199</f>
        <v/>
      </c>
      <c r="F4698" s="52">
        <f>OCT!E199</f>
        <v/>
      </c>
      <c r="G4698" s="52">
        <f>OCT!F199</f>
        <v/>
      </c>
      <c r="H4698" s="52">
        <f>OCT!G199</f>
        <v/>
      </c>
      <c r="I4698" s="53">
        <f>OCT!H199</f>
        <v/>
      </c>
      <c r="J4698" s="53">
        <f>OCT!I199</f>
        <v/>
      </c>
      <c r="K4698" s="52">
        <f>OCT!J199</f>
        <v/>
      </c>
      <c r="L4698" s="52">
        <f>OCT!K199</f>
        <v/>
      </c>
      <c r="M4698" s="54">
        <f>OCT!L199</f>
        <v/>
      </c>
      <c r="N4698" s="52">
        <f>OCT!M199</f>
        <v/>
      </c>
      <c r="O4698" s="52">
        <f>OCT!N199</f>
        <v/>
      </c>
      <c r="P4698" s="52">
        <f>OCT!O199</f>
        <v/>
      </c>
      <c r="Q4698" s="52">
        <f>OCT!P199</f>
        <v/>
      </c>
      <c r="R4698" s="52">
        <f>OCT!Q199</f>
        <v/>
      </c>
      <c r="S4698" s="54">
        <f>S4697+IF(X4698=0,0,M4698)</f>
        <v/>
      </c>
      <c r="T4698" s="55">
        <f>MAX(T4697,S4698)</f>
        <v/>
      </c>
      <c r="U4698" s="56">
        <f>S4698-T4698</f>
        <v/>
      </c>
      <c r="V4698" s="55">
        <f>IFERROR(SUMIFS(DATABASE!$M$5:$M$6004,DATABASE!$B$5:$B$6004,B4698,DATABASE!$X$5:$X$6004,1),0)</f>
        <v/>
      </c>
      <c r="W4698" s="57">
        <f>IFERROR(COUNTIFS(DATABASE!$B$5:$B$6004,B4698,DATABASE!$X$5:$X$6004,1),0)</f>
        <v/>
      </c>
      <c r="X4698" s="58">
        <f>--AND(ISNUMBER(B4698),C4698&lt;&gt;"",L4698&lt;&gt;"",M4698&lt;&gt;"")</f>
        <v/>
      </c>
    </row>
    <row r="4699" ht="15" customHeight="1" s="111">
      <c r="A4699" s="42" t="inlineStr">
        <is>
          <t>OCT</t>
        </is>
      </c>
      <c r="B4699" s="43">
        <f>OCT!A200</f>
        <v/>
      </c>
      <c r="C4699" s="44">
        <f>OCT!B200</f>
        <v/>
      </c>
      <c r="D4699" s="44">
        <f>OCT!C200</f>
        <v/>
      </c>
      <c r="E4699" s="44">
        <f>OCT!D200</f>
        <v/>
      </c>
      <c r="F4699" s="44">
        <f>OCT!E200</f>
        <v/>
      </c>
      <c r="G4699" s="44">
        <f>OCT!F200</f>
        <v/>
      </c>
      <c r="H4699" s="44">
        <f>OCT!G200</f>
        <v/>
      </c>
      <c r="I4699" s="45">
        <f>OCT!H200</f>
        <v/>
      </c>
      <c r="J4699" s="45">
        <f>OCT!I200</f>
        <v/>
      </c>
      <c r="K4699" s="44">
        <f>OCT!J200</f>
        <v/>
      </c>
      <c r="L4699" s="44">
        <f>OCT!K200</f>
        <v/>
      </c>
      <c r="M4699" s="46">
        <f>OCT!L200</f>
        <v/>
      </c>
      <c r="N4699" s="44">
        <f>OCT!M200</f>
        <v/>
      </c>
      <c r="O4699" s="44">
        <f>OCT!N200</f>
        <v/>
      </c>
      <c r="P4699" s="44">
        <f>OCT!O200</f>
        <v/>
      </c>
      <c r="Q4699" s="44">
        <f>OCT!P200</f>
        <v/>
      </c>
      <c r="R4699" s="44">
        <f>OCT!Q200</f>
        <v/>
      </c>
      <c r="S4699" s="46">
        <f>S4698+IF(X4699=0,0,M4699)</f>
        <v/>
      </c>
      <c r="T4699" s="47">
        <f>MAX(T4698,S4699)</f>
        <v/>
      </c>
      <c r="U4699" s="48">
        <f>S4699-T4699</f>
        <v/>
      </c>
      <c r="V4699" s="47">
        <f>IFERROR(SUMIFS(DATABASE!$M$5:$M$6004,DATABASE!$B$5:$B$6004,B4699,DATABASE!$X$5:$X$6004,1),0)</f>
        <v/>
      </c>
      <c r="W4699" s="31">
        <f>IFERROR(COUNTIFS(DATABASE!$B$5:$B$6004,B4699,DATABASE!$X$5:$X$6004,1),0)</f>
        <v/>
      </c>
      <c r="X4699" s="49">
        <f>--AND(ISNUMBER(B4699),C4699&lt;&gt;"",L4699&lt;&gt;"",M4699&lt;&gt;"")</f>
        <v/>
      </c>
    </row>
    <row r="4700" ht="15" customHeight="1" s="111">
      <c r="A4700" s="50" t="inlineStr">
        <is>
          <t>OCT</t>
        </is>
      </c>
      <c r="B4700" s="51">
        <f>OCT!A201</f>
        <v/>
      </c>
      <c r="C4700" s="52">
        <f>OCT!B201</f>
        <v/>
      </c>
      <c r="D4700" s="52">
        <f>OCT!C201</f>
        <v/>
      </c>
      <c r="E4700" s="52">
        <f>OCT!D201</f>
        <v/>
      </c>
      <c r="F4700" s="52">
        <f>OCT!E201</f>
        <v/>
      </c>
      <c r="G4700" s="52">
        <f>OCT!F201</f>
        <v/>
      </c>
      <c r="H4700" s="52">
        <f>OCT!G201</f>
        <v/>
      </c>
      <c r="I4700" s="53">
        <f>OCT!H201</f>
        <v/>
      </c>
      <c r="J4700" s="53">
        <f>OCT!I201</f>
        <v/>
      </c>
      <c r="K4700" s="52">
        <f>OCT!J201</f>
        <v/>
      </c>
      <c r="L4700" s="52">
        <f>OCT!K201</f>
        <v/>
      </c>
      <c r="M4700" s="54">
        <f>OCT!L201</f>
        <v/>
      </c>
      <c r="N4700" s="52">
        <f>OCT!M201</f>
        <v/>
      </c>
      <c r="O4700" s="52">
        <f>OCT!N201</f>
        <v/>
      </c>
      <c r="P4700" s="52">
        <f>OCT!O201</f>
        <v/>
      </c>
      <c r="Q4700" s="52">
        <f>OCT!P201</f>
        <v/>
      </c>
      <c r="R4700" s="52">
        <f>OCT!Q201</f>
        <v/>
      </c>
      <c r="S4700" s="54">
        <f>S4699+IF(X4700=0,0,M4700)</f>
        <v/>
      </c>
      <c r="T4700" s="55">
        <f>MAX(T4699,S4700)</f>
        <v/>
      </c>
      <c r="U4700" s="56">
        <f>S4700-T4700</f>
        <v/>
      </c>
      <c r="V4700" s="55">
        <f>IFERROR(SUMIFS(DATABASE!$M$5:$M$6004,DATABASE!$B$5:$B$6004,B4700,DATABASE!$X$5:$X$6004,1),0)</f>
        <v/>
      </c>
      <c r="W4700" s="57">
        <f>IFERROR(COUNTIFS(DATABASE!$B$5:$B$6004,B4700,DATABASE!$X$5:$X$6004,1),0)</f>
        <v/>
      </c>
      <c r="X4700" s="58">
        <f>--AND(ISNUMBER(B4700),C4700&lt;&gt;"",L4700&lt;&gt;"",M4700&lt;&gt;"")</f>
        <v/>
      </c>
    </row>
    <row r="4701" ht="15" customHeight="1" s="111">
      <c r="A4701" s="42" t="inlineStr">
        <is>
          <t>OCT</t>
        </is>
      </c>
      <c r="B4701" s="43">
        <f>OCT!A202</f>
        <v/>
      </c>
      <c r="C4701" s="44">
        <f>OCT!B202</f>
        <v/>
      </c>
      <c r="D4701" s="44">
        <f>OCT!C202</f>
        <v/>
      </c>
      <c r="E4701" s="44">
        <f>OCT!D202</f>
        <v/>
      </c>
      <c r="F4701" s="44">
        <f>OCT!E202</f>
        <v/>
      </c>
      <c r="G4701" s="44">
        <f>OCT!F202</f>
        <v/>
      </c>
      <c r="H4701" s="44">
        <f>OCT!G202</f>
        <v/>
      </c>
      <c r="I4701" s="45">
        <f>OCT!H202</f>
        <v/>
      </c>
      <c r="J4701" s="45">
        <f>OCT!I202</f>
        <v/>
      </c>
      <c r="K4701" s="44">
        <f>OCT!J202</f>
        <v/>
      </c>
      <c r="L4701" s="44">
        <f>OCT!K202</f>
        <v/>
      </c>
      <c r="M4701" s="46">
        <f>OCT!L202</f>
        <v/>
      </c>
      <c r="N4701" s="44">
        <f>OCT!M202</f>
        <v/>
      </c>
      <c r="O4701" s="44">
        <f>OCT!N202</f>
        <v/>
      </c>
      <c r="P4701" s="44">
        <f>OCT!O202</f>
        <v/>
      </c>
      <c r="Q4701" s="44">
        <f>OCT!P202</f>
        <v/>
      </c>
      <c r="R4701" s="44">
        <f>OCT!Q202</f>
        <v/>
      </c>
      <c r="S4701" s="46">
        <f>S4700+IF(X4701=0,0,M4701)</f>
        <v/>
      </c>
      <c r="T4701" s="47">
        <f>MAX(T4700,S4701)</f>
        <v/>
      </c>
      <c r="U4701" s="48">
        <f>S4701-T4701</f>
        <v/>
      </c>
      <c r="V4701" s="47">
        <f>IFERROR(SUMIFS(DATABASE!$M$5:$M$6004,DATABASE!$B$5:$B$6004,B4701,DATABASE!$X$5:$X$6004,1),0)</f>
        <v/>
      </c>
      <c r="W4701" s="31">
        <f>IFERROR(COUNTIFS(DATABASE!$B$5:$B$6004,B4701,DATABASE!$X$5:$X$6004,1),0)</f>
        <v/>
      </c>
      <c r="X4701" s="49">
        <f>--AND(ISNUMBER(B4701),C4701&lt;&gt;"",L4701&lt;&gt;"",M4701&lt;&gt;"")</f>
        <v/>
      </c>
    </row>
    <row r="4702" ht="15" customHeight="1" s="111">
      <c r="A4702" s="50" t="inlineStr">
        <is>
          <t>OCT</t>
        </is>
      </c>
      <c r="B4702" s="51">
        <f>OCT!A203</f>
        <v/>
      </c>
      <c r="C4702" s="52">
        <f>OCT!B203</f>
        <v/>
      </c>
      <c r="D4702" s="52">
        <f>OCT!C203</f>
        <v/>
      </c>
      <c r="E4702" s="52">
        <f>OCT!D203</f>
        <v/>
      </c>
      <c r="F4702" s="52">
        <f>OCT!E203</f>
        <v/>
      </c>
      <c r="G4702" s="52">
        <f>OCT!F203</f>
        <v/>
      </c>
      <c r="H4702" s="52">
        <f>OCT!G203</f>
        <v/>
      </c>
      <c r="I4702" s="53">
        <f>OCT!H203</f>
        <v/>
      </c>
      <c r="J4702" s="53">
        <f>OCT!I203</f>
        <v/>
      </c>
      <c r="K4702" s="52">
        <f>OCT!J203</f>
        <v/>
      </c>
      <c r="L4702" s="52">
        <f>OCT!K203</f>
        <v/>
      </c>
      <c r="M4702" s="54">
        <f>OCT!L203</f>
        <v/>
      </c>
      <c r="N4702" s="52">
        <f>OCT!M203</f>
        <v/>
      </c>
      <c r="O4702" s="52">
        <f>OCT!N203</f>
        <v/>
      </c>
      <c r="P4702" s="52">
        <f>OCT!O203</f>
        <v/>
      </c>
      <c r="Q4702" s="52">
        <f>OCT!P203</f>
        <v/>
      </c>
      <c r="R4702" s="52">
        <f>OCT!Q203</f>
        <v/>
      </c>
      <c r="S4702" s="54">
        <f>S4701+IF(X4702=0,0,M4702)</f>
        <v/>
      </c>
      <c r="T4702" s="55">
        <f>MAX(T4701,S4702)</f>
        <v/>
      </c>
      <c r="U4702" s="56">
        <f>S4702-T4702</f>
        <v/>
      </c>
      <c r="V4702" s="55">
        <f>IFERROR(SUMIFS(DATABASE!$M$5:$M$6004,DATABASE!$B$5:$B$6004,B4702,DATABASE!$X$5:$X$6004,1),0)</f>
        <v/>
      </c>
      <c r="W4702" s="57">
        <f>IFERROR(COUNTIFS(DATABASE!$B$5:$B$6004,B4702,DATABASE!$X$5:$X$6004,1),0)</f>
        <v/>
      </c>
      <c r="X4702" s="58">
        <f>--AND(ISNUMBER(B4702),C4702&lt;&gt;"",L4702&lt;&gt;"",M4702&lt;&gt;"")</f>
        <v/>
      </c>
    </row>
    <row r="4703" ht="15" customHeight="1" s="111">
      <c r="A4703" s="42" t="inlineStr">
        <is>
          <t>OCT</t>
        </is>
      </c>
      <c r="B4703" s="43">
        <f>OCT!A204</f>
        <v/>
      </c>
      <c r="C4703" s="44">
        <f>OCT!B204</f>
        <v/>
      </c>
      <c r="D4703" s="44">
        <f>OCT!C204</f>
        <v/>
      </c>
      <c r="E4703" s="44">
        <f>OCT!D204</f>
        <v/>
      </c>
      <c r="F4703" s="44">
        <f>OCT!E204</f>
        <v/>
      </c>
      <c r="G4703" s="44">
        <f>OCT!F204</f>
        <v/>
      </c>
      <c r="H4703" s="44">
        <f>OCT!G204</f>
        <v/>
      </c>
      <c r="I4703" s="45">
        <f>OCT!H204</f>
        <v/>
      </c>
      <c r="J4703" s="45">
        <f>OCT!I204</f>
        <v/>
      </c>
      <c r="K4703" s="44">
        <f>OCT!J204</f>
        <v/>
      </c>
      <c r="L4703" s="44">
        <f>OCT!K204</f>
        <v/>
      </c>
      <c r="M4703" s="46">
        <f>OCT!L204</f>
        <v/>
      </c>
      <c r="N4703" s="44">
        <f>OCT!M204</f>
        <v/>
      </c>
      <c r="O4703" s="44">
        <f>OCT!N204</f>
        <v/>
      </c>
      <c r="P4703" s="44">
        <f>OCT!O204</f>
        <v/>
      </c>
      <c r="Q4703" s="44">
        <f>OCT!P204</f>
        <v/>
      </c>
      <c r="R4703" s="44">
        <f>OCT!Q204</f>
        <v/>
      </c>
      <c r="S4703" s="46">
        <f>S4702+IF(X4703=0,0,M4703)</f>
        <v/>
      </c>
      <c r="T4703" s="47">
        <f>MAX(T4702,S4703)</f>
        <v/>
      </c>
      <c r="U4703" s="48">
        <f>S4703-T4703</f>
        <v/>
      </c>
      <c r="V4703" s="47">
        <f>IFERROR(SUMIFS(DATABASE!$M$5:$M$6004,DATABASE!$B$5:$B$6004,B4703,DATABASE!$X$5:$X$6004,1),0)</f>
        <v/>
      </c>
      <c r="W4703" s="31">
        <f>IFERROR(COUNTIFS(DATABASE!$B$5:$B$6004,B4703,DATABASE!$X$5:$X$6004,1),0)</f>
        <v/>
      </c>
      <c r="X4703" s="49">
        <f>--AND(ISNUMBER(B4703),C4703&lt;&gt;"",L4703&lt;&gt;"",M4703&lt;&gt;"")</f>
        <v/>
      </c>
    </row>
    <row r="4704" ht="15" customHeight="1" s="111">
      <c r="A4704" s="50" t="inlineStr">
        <is>
          <t>OCT</t>
        </is>
      </c>
      <c r="B4704" s="51">
        <f>OCT!A205</f>
        <v/>
      </c>
      <c r="C4704" s="52">
        <f>OCT!B205</f>
        <v/>
      </c>
      <c r="D4704" s="52">
        <f>OCT!C205</f>
        <v/>
      </c>
      <c r="E4704" s="52">
        <f>OCT!D205</f>
        <v/>
      </c>
      <c r="F4704" s="52">
        <f>OCT!E205</f>
        <v/>
      </c>
      <c r="G4704" s="52">
        <f>OCT!F205</f>
        <v/>
      </c>
      <c r="H4704" s="52">
        <f>OCT!G205</f>
        <v/>
      </c>
      <c r="I4704" s="53">
        <f>OCT!H205</f>
        <v/>
      </c>
      <c r="J4704" s="53">
        <f>OCT!I205</f>
        <v/>
      </c>
      <c r="K4704" s="52">
        <f>OCT!J205</f>
        <v/>
      </c>
      <c r="L4704" s="52">
        <f>OCT!K205</f>
        <v/>
      </c>
      <c r="M4704" s="54">
        <f>OCT!L205</f>
        <v/>
      </c>
      <c r="N4704" s="52">
        <f>OCT!M205</f>
        <v/>
      </c>
      <c r="O4704" s="52">
        <f>OCT!N205</f>
        <v/>
      </c>
      <c r="P4704" s="52">
        <f>OCT!O205</f>
        <v/>
      </c>
      <c r="Q4704" s="52">
        <f>OCT!P205</f>
        <v/>
      </c>
      <c r="R4704" s="52">
        <f>OCT!Q205</f>
        <v/>
      </c>
      <c r="S4704" s="54">
        <f>S4703+IF(X4704=0,0,M4704)</f>
        <v/>
      </c>
      <c r="T4704" s="55">
        <f>MAX(T4703,S4704)</f>
        <v/>
      </c>
      <c r="U4704" s="56">
        <f>S4704-T4704</f>
        <v/>
      </c>
      <c r="V4704" s="55">
        <f>IFERROR(SUMIFS(DATABASE!$M$5:$M$6004,DATABASE!$B$5:$B$6004,B4704,DATABASE!$X$5:$X$6004,1),0)</f>
        <v/>
      </c>
      <c r="W4704" s="57">
        <f>IFERROR(COUNTIFS(DATABASE!$B$5:$B$6004,B4704,DATABASE!$X$5:$X$6004,1),0)</f>
        <v/>
      </c>
      <c r="X4704" s="58">
        <f>--AND(ISNUMBER(B4704),C4704&lt;&gt;"",L4704&lt;&gt;"",M4704&lt;&gt;"")</f>
        <v/>
      </c>
    </row>
    <row r="4705" ht="15" customHeight="1" s="111">
      <c r="A4705" s="42" t="inlineStr">
        <is>
          <t>OCT</t>
        </is>
      </c>
      <c r="B4705" s="43">
        <f>OCT!A206</f>
        <v/>
      </c>
      <c r="C4705" s="44">
        <f>OCT!B206</f>
        <v/>
      </c>
      <c r="D4705" s="44">
        <f>OCT!C206</f>
        <v/>
      </c>
      <c r="E4705" s="44">
        <f>OCT!D206</f>
        <v/>
      </c>
      <c r="F4705" s="44">
        <f>OCT!E206</f>
        <v/>
      </c>
      <c r="G4705" s="44">
        <f>OCT!F206</f>
        <v/>
      </c>
      <c r="H4705" s="44">
        <f>OCT!G206</f>
        <v/>
      </c>
      <c r="I4705" s="45">
        <f>OCT!H206</f>
        <v/>
      </c>
      <c r="J4705" s="45">
        <f>OCT!I206</f>
        <v/>
      </c>
      <c r="K4705" s="44">
        <f>OCT!J206</f>
        <v/>
      </c>
      <c r="L4705" s="44">
        <f>OCT!K206</f>
        <v/>
      </c>
      <c r="M4705" s="46">
        <f>OCT!L206</f>
        <v/>
      </c>
      <c r="N4705" s="44">
        <f>OCT!M206</f>
        <v/>
      </c>
      <c r="O4705" s="44">
        <f>OCT!N206</f>
        <v/>
      </c>
      <c r="P4705" s="44">
        <f>OCT!O206</f>
        <v/>
      </c>
      <c r="Q4705" s="44">
        <f>OCT!P206</f>
        <v/>
      </c>
      <c r="R4705" s="44">
        <f>OCT!Q206</f>
        <v/>
      </c>
      <c r="S4705" s="46">
        <f>S4704+IF(X4705=0,0,M4705)</f>
        <v/>
      </c>
      <c r="T4705" s="47">
        <f>MAX(T4704,S4705)</f>
        <v/>
      </c>
      <c r="U4705" s="48">
        <f>S4705-T4705</f>
        <v/>
      </c>
      <c r="V4705" s="47">
        <f>IFERROR(SUMIFS(DATABASE!$M$5:$M$6004,DATABASE!$B$5:$B$6004,B4705,DATABASE!$X$5:$X$6004,1),0)</f>
        <v/>
      </c>
      <c r="W4705" s="31">
        <f>IFERROR(COUNTIFS(DATABASE!$B$5:$B$6004,B4705,DATABASE!$X$5:$X$6004,1),0)</f>
        <v/>
      </c>
      <c r="X4705" s="49">
        <f>--AND(ISNUMBER(B4705),C4705&lt;&gt;"",L4705&lt;&gt;"",M4705&lt;&gt;"")</f>
        <v/>
      </c>
    </row>
    <row r="4706" ht="15" customHeight="1" s="111">
      <c r="A4706" s="50" t="inlineStr">
        <is>
          <t>OCT</t>
        </is>
      </c>
      <c r="B4706" s="51">
        <f>OCT!A207</f>
        <v/>
      </c>
      <c r="C4706" s="52">
        <f>OCT!B207</f>
        <v/>
      </c>
      <c r="D4706" s="52">
        <f>OCT!C207</f>
        <v/>
      </c>
      <c r="E4706" s="52">
        <f>OCT!D207</f>
        <v/>
      </c>
      <c r="F4706" s="52">
        <f>OCT!E207</f>
        <v/>
      </c>
      <c r="G4706" s="52">
        <f>OCT!F207</f>
        <v/>
      </c>
      <c r="H4706" s="52">
        <f>OCT!G207</f>
        <v/>
      </c>
      <c r="I4706" s="53">
        <f>OCT!H207</f>
        <v/>
      </c>
      <c r="J4706" s="53">
        <f>OCT!I207</f>
        <v/>
      </c>
      <c r="K4706" s="52">
        <f>OCT!J207</f>
        <v/>
      </c>
      <c r="L4706" s="52">
        <f>OCT!K207</f>
        <v/>
      </c>
      <c r="M4706" s="54">
        <f>OCT!L207</f>
        <v/>
      </c>
      <c r="N4706" s="52">
        <f>OCT!M207</f>
        <v/>
      </c>
      <c r="O4706" s="52">
        <f>OCT!N207</f>
        <v/>
      </c>
      <c r="P4706" s="52">
        <f>OCT!O207</f>
        <v/>
      </c>
      <c r="Q4706" s="52">
        <f>OCT!P207</f>
        <v/>
      </c>
      <c r="R4706" s="52">
        <f>OCT!Q207</f>
        <v/>
      </c>
      <c r="S4706" s="54">
        <f>S4705+IF(X4706=0,0,M4706)</f>
        <v/>
      </c>
      <c r="T4706" s="55">
        <f>MAX(T4705,S4706)</f>
        <v/>
      </c>
      <c r="U4706" s="56">
        <f>S4706-T4706</f>
        <v/>
      </c>
      <c r="V4706" s="55">
        <f>IFERROR(SUMIFS(DATABASE!$M$5:$M$6004,DATABASE!$B$5:$B$6004,B4706,DATABASE!$X$5:$X$6004,1),0)</f>
        <v/>
      </c>
      <c r="W4706" s="57">
        <f>IFERROR(COUNTIFS(DATABASE!$B$5:$B$6004,B4706,DATABASE!$X$5:$X$6004,1),0)</f>
        <v/>
      </c>
      <c r="X4706" s="58">
        <f>--AND(ISNUMBER(B4706),C4706&lt;&gt;"",L4706&lt;&gt;"",M4706&lt;&gt;"")</f>
        <v/>
      </c>
    </row>
    <row r="4707" ht="15" customHeight="1" s="111">
      <c r="A4707" s="42" t="inlineStr">
        <is>
          <t>OCT</t>
        </is>
      </c>
      <c r="B4707" s="43">
        <f>OCT!A208</f>
        <v/>
      </c>
      <c r="C4707" s="44">
        <f>OCT!B208</f>
        <v/>
      </c>
      <c r="D4707" s="44">
        <f>OCT!C208</f>
        <v/>
      </c>
      <c r="E4707" s="44">
        <f>OCT!D208</f>
        <v/>
      </c>
      <c r="F4707" s="44">
        <f>OCT!E208</f>
        <v/>
      </c>
      <c r="G4707" s="44">
        <f>OCT!F208</f>
        <v/>
      </c>
      <c r="H4707" s="44">
        <f>OCT!G208</f>
        <v/>
      </c>
      <c r="I4707" s="45">
        <f>OCT!H208</f>
        <v/>
      </c>
      <c r="J4707" s="45">
        <f>OCT!I208</f>
        <v/>
      </c>
      <c r="K4707" s="44">
        <f>OCT!J208</f>
        <v/>
      </c>
      <c r="L4707" s="44">
        <f>OCT!K208</f>
        <v/>
      </c>
      <c r="M4707" s="46">
        <f>OCT!L208</f>
        <v/>
      </c>
      <c r="N4707" s="44">
        <f>OCT!M208</f>
        <v/>
      </c>
      <c r="O4707" s="44">
        <f>OCT!N208</f>
        <v/>
      </c>
      <c r="P4707" s="44">
        <f>OCT!O208</f>
        <v/>
      </c>
      <c r="Q4707" s="44">
        <f>OCT!P208</f>
        <v/>
      </c>
      <c r="R4707" s="44">
        <f>OCT!Q208</f>
        <v/>
      </c>
      <c r="S4707" s="46">
        <f>S4706+IF(X4707=0,0,M4707)</f>
        <v/>
      </c>
      <c r="T4707" s="47">
        <f>MAX(T4706,S4707)</f>
        <v/>
      </c>
      <c r="U4707" s="48">
        <f>S4707-T4707</f>
        <v/>
      </c>
      <c r="V4707" s="47">
        <f>IFERROR(SUMIFS(DATABASE!$M$5:$M$6004,DATABASE!$B$5:$B$6004,B4707,DATABASE!$X$5:$X$6004,1),0)</f>
        <v/>
      </c>
      <c r="W4707" s="31">
        <f>IFERROR(COUNTIFS(DATABASE!$B$5:$B$6004,B4707,DATABASE!$X$5:$X$6004,1),0)</f>
        <v/>
      </c>
      <c r="X4707" s="49">
        <f>--AND(ISNUMBER(B4707),C4707&lt;&gt;"",L4707&lt;&gt;"",M4707&lt;&gt;"")</f>
        <v/>
      </c>
    </row>
    <row r="4708" ht="15" customHeight="1" s="111">
      <c r="A4708" s="50" t="inlineStr">
        <is>
          <t>OCT</t>
        </is>
      </c>
      <c r="B4708" s="51">
        <f>OCT!A209</f>
        <v/>
      </c>
      <c r="C4708" s="52">
        <f>OCT!B209</f>
        <v/>
      </c>
      <c r="D4708" s="52">
        <f>OCT!C209</f>
        <v/>
      </c>
      <c r="E4708" s="52">
        <f>OCT!D209</f>
        <v/>
      </c>
      <c r="F4708" s="52">
        <f>OCT!E209</f>
        <v/>
      </c>
      <c r="G4708" s="52">
        <f>OCT!F209</f>
        <v/>
      </c>
      <c r="H4708" s="52">
        <f>OCT!G209</f>
        <v/>
      </c>
      <c r="I4708" s="53">
        <f>OCT!H209</f>
        <v/>
      </c>
      <c r="J4708" s="53">
        <f>OCT!I209</f>
        <v/>
      </c>
      <c r="K4708" s="52">
        <f>OCT!J209</f>
        <v/>
      </c>
      <c r="L4708" s="52">
        <f>OCT!K209</f>
        <v/>
      </c>
      <c r="M4708" s="54">
        <f>OCT!L209</f>
        <v/>
      </c>
      <c r="N4708" s="52">
        <f>OCT!M209</f>
        <v/>
      </c>
      <c r="O4708" s="52">
        <f>OCT!N209</f>
        <v/>
      </c>
      <c r="P4708" s="52">
        <f>OCT!O209</f>
        <v/>
      </c>
      <c r="Q4708" s="52">
        <f>OCT!P209</f>
        <v/>
      </c>
      <c r="R4708" s="52">
        <f>OCT!Q209</f>
        <v/>
      </c>
      <c r="S4708" s="54">
        <f>S4707+IF(X4708=0,0,M4708)</f>
        <v/>
      </c>
      <c r="T4708" s="55">
        <f>MAX(T4707,S4708)</f>
        <v/>
      </c>
      <c r="U4708" s="56">
        <f>S4708-T4708</f>
        <v/>
      </c>
      <c r="V4708" s="55">
        <f>IFERROR(SUMIFS(DATABASE!$M$5:$M$6004,DATABASE!$B$5:$B$6004,B4708,DATABASE!$X$5:$X$6004,1),0)</f>
        <v/>
      </c>
      <c r="W4708" s="57">
        <f>IFERROR(COUNTIFS(DATABASE!$B$5:$B$6004,B4708,DATABASE!$X$5:$X$6004,1),0)</f>
        <v/>
      </c>
      <c r="X4708" s="58">
        <f>--AND(ISNUMBER(B4708),C4708&lt;&gt;"",L4708&lt;&gt;"",M4708&lt;&gt;"")</f>
        <v/>
      </c>
    </row>
    <row r="4709" ht="15" customHeight="1" s="111">
      <c r="A4709" s="42" t="inlineStr">
        <is>
          <t>OCT</t>
        </is>
      </c>
      <c r="B4709" s="43">
        <f>OCT!A210</f>
        <v/>
      </c>
      <c r="C4709" s="44">
        <f>OCT!B210</f>
        <v/>
      </c>
      <c r="D4709" s="44">
        <f>OCT!C210</f>
        <v/>
      </c>
      <c r="E4709" s="44">
        <f>OCT!D210</f>
        <v/>
      </c>
      <c r="F4709" s="44">
        <f>OCT!E210</f>
        <v/>
      </c>
      <c r="G4709" s="44">
        <f>OCT!F210</f>
        <v/>
      </c>
      <c r="H4709" s="44">
        <f>OCT!G210</f>
        <v/>
      </c>
      <c r="I4709" s="45">
        <f>OCT!H210</f>
        <v/>
      </c>
      <c r="J4709" s="45">
        <f>OCT!I210</f>
        <v/>
      </c>
      <c r="K4709" s="44">
        <f>OCT!J210</f>
        <v/>
      </c>
      <c r="L4709" s="44">
        <f>OCT!K210</f>
        <v/>
      </c>
      <c r="M4709" s="46">
        <f>OCT!L210</f>
        <v/>
      </c>
      <c r="N4709" s="44">
        <f>OCT!M210</f>
        <v/>
      </c>
      <c r="O4709" s="44">
        <f>OCT!N210</f>
        <v/>
      </c>
      <c r="P4709" s="44">
        <f>OCT!O210</f>
        <v/>
      </c>
      <c r="Q4709" s="44">
        <f>OCT!P210</f>
        <v/>
      </c>
      <c r="R4709" s="44">
        <f>OCT!Q210</f>
        <v/>
      </c>
      <c r="S4709" s="46">
        <f>S4708+IF(X4709=0,0,M4709)</f>
        <v/>
      </c>
      <c r="T4709" s="47">
        <f>MAX(T4708,S4709)</f>
        <v/>
      </c>
      <c r="U4709" s="48">
        <f>S4709-T4709</f>
        <v/>
      </c>
      <c r="V4709" s="47">
        <f>IFERROR(SUMIFS(DATABASE!$M$5:$M$6004,DATABASE!$B$5:$B$6004,B4709,DATABASE!$X$5:$X$6004,1),0)</f>
        <v/>
      </c>
      <c r="W4709" s="31">
        <f>IFERROR(COUNTIFS(DATABASE!$B$5:$B$6004,B4709,DATABASE!$X$5:$X$6004,1),0)</f>
        <v/>
      </c>
      <c r="X4709" s="49">
        <f>--AND(ISNUMBER(B4709),C4709&lt;&gt;"",L4709&lt;&gt;"",M4709&lt;&gt;"")</f>
        <v/>
      </c>
    </row>
    <row r="4710" ht="15" customHeight="1" s="111">
      <c r="A4710" s="50" t="inlineStr">
        <is>
          <t>OCT</t>
        </is>
      </c>
      <c r="B4710" s="51">
        <f>OCT!A211</f>
        <v/>
      </c>
      <c r="C4710" s="52">
        <f>OCT!B211</f>
        <v/>
      </c>
      <c r="D4710" s="52">
        <f>OCT!C211</f>
        <v/>
      </c>
      <c r="E4710" s="52">
        <f>OCT!D211</f>
        <v/>
      </c>
      <c r="F4710" s="52">
        <f>OCT!E211</f>
        <v/>
      </c>
      <c r="G4710" s="52">
        <f>OCT!F211</f>
        <v/>
      </c>
      <c r="H4710" s="52">
        <f>OCT!G211</f>
        <v/>
      </c>
      <c r="I4710" s="53">
        <f>OCT!H211</f>
        <v/>
      </c>
      <c r="J4710" s="53">
        <f>OCT!I211</f>
        <v/>
      </c>
      <c r="K4710" s="52">
        <f>OCT!J211</f>
        <v/>
      </c>
      <c r="L4710" s="52">
        <f>OCT!K211</f>
        <v/>
      </c>
      <c r="M4710" s="54">
        <f>OCT!L211</f>
        <v/>
      </c>
      <c r="N4710" s="52">
        <f>OCT!M211</f>
        <v/>
      </c>
      <c r="O4710" s="52">
        <f>OCT!N211</f>
        <v/>
      </c>
      <c r="P4710" s="52">
        <f>OCT!O211</f>
        <v/>
      </c>
      <c r="Q4710" s="52">
        <f>OCT!P211</f>
        <v/>
      </c>
      <c r="R4710" s="52">
        <f>OCT!Q211</f>
        <v/>
      </c>
      <c r="S4710" s="54">
        <f>S4709+IF(X4710=0,0,M4710)</f>
        <v/>
      </c>
      <c r="T4710" s="55">
        <f>MAX(T4709,S4710)</f>
        <v/>
      </c>
      <c r="U4710" s="56">
        <f>S4710-T4710</f>
        <v/>
      </c>
      <c r="V4710" s="55">
        <f>IFERROR(SUMIFS(DATABASE!$M$5:$M$6004,DATABASE!$B$5:$B$6004,B4710,DATABASE!$X$5:$X$6004,1),0)</f>
        <v/>
      </c>
      <c r="W4710" s="57">
        <f>IFERROR(COUNTIFS(DATABASE!$B$5:$B$6004,B4710,DATABASE!$X$5:$X$6004,1),0)</f>
        <v/>
      </c>
      <c r="X4710" s="58">
        <f>--AND(ISNUMBER(B4710),C4710&lt;&gt;"",L4710&lt;&gt;"",M4710&lt;&gt;"")</f>
        <v/>
      </c>
    </row>
    <row r="4711" ht="15" customHeight="1" s="111">
      <c r="A4711" s="42" t="inlineStr">
        <is>
          <t>OCT</t>
        </is>
      </c>
      <c r="B4711" s="43">
        <f>OCT!A212</f>
        <v/>
      </c>
      <c r="C4711" s="44">
        <f>OCT!B212</f>
        <v/>
      </c>
      <c r="D4711" s="44">
        <f>OCT!C212</f>
        <v/>
      </c>
      <c r="E4711" s="44">
        <f>OCT!D212</f>
        <v/>
      </c>
      <c r="F4711" s="44">
        <f>OCT!E212</f>
        <v/>
      </c>
      <c r="G4711" s="44">
        <f>OCT!F212</f>
        <v/>
      </c>
      <c r="H4711" s="44">
        <f>OCT!G212</f>
        <v/>
      </c>
      <c r="I4711" s="45">
        <f>OCT!H212</f>
        <v/>
      </c>
      <c r="J4711" s="45">
        <f>OCT!I212</f>
        <v/>
      </c>
      <c r="K4711" s="44">
        <f>OCT!J212</f>
        <v/>
      </c>
      <c r="L4711" s="44">
        <f>OCT!K212</f>
        <v/>
      </c>
      <c r="M4711" s="46">
        <f>OCT!L212</f>
        <v/>
      </c>
      <c r="N4711" s="44">
        <f>OCT!M212</f>
        <v/>
      </c>
      <c r="O4711" s="44">
        <f>OCT!N212</f>
        <v/>
      </c>
      <c r="P4711" s="44">
        <f>OCT!O212</f>
        <v/>
      </c>
      <c r="Q4711" s="44">
        <f>OCT!P212</f>
        <v/>
      </c>
      <c r="R4711" s="44">
        <f>OCT!Q212</f>
        <v/>
      </c>
      <c r="S4711" s="46">
        <f>S4710+IF(X4711=0,0,M4711)</f>
        <v/>
      </c>
      <c r="T4711" s="47">
        <f>MAX(T4710,S4711)</f>
        <v/>
      </c>
      <c r="U4711" s="48">
        <f>S4711-T4711</f>
        <v/>
      </c>
      <c r="V4711" s="47">
        <f>IFERROR(SUMIFS(DATABASE!$M$5:$M$6004,DATABASE!$B$5:$B$6004,B4711,DATABASE!$X$5:$X$6004,1),0)</f>
        <v/>
      </c>
      <c r="W4711" s="31">
        <f>IFERROR(COUNTIFS(DATABASE!$B$5:$B$6004,B4711,DATABASE!$X$5:$X$6004,1),0)</f>
        <v/>
      </c>
      <c r="X4711" s="49">
        <f>--AND(ISNUMBER(B4711),C4711&lt;&gt;"",L4711&lt;&gt;"",M4711&lt;&gt;"")</f>
        <v/>
      </c>
    </row>
    <row r="4712" ht="15" customHeight="1" s="111">
      <c r="A4712" s="50" t="inlineStr">
        <is>
          <t>OCT</t>
        </is>
      </c>
      <c r="B4712" s="51">
        <f>OCT!A213</f>
        <v/>
      </c>
      <c r="C4712" s="52">
        <f>OCT!B213</f>
        <v/>
      </c>
      <c r="D4712" s="52">
        <f>OCT!C213</f>
        <v/>
      </c>
      <c r="E4712" s="52">
        <f>OCT!D213</f>
        <v/>
      </c>
      <c r="F4712" s="52">
        <f>OCT!E213</f>
        <v/>
      </c>
      <c r="G4712" s="52">
        <f>OCT!F213</f>
        <v/>
      </c>
      <c r="H4712" s="52">
        <f>OCT!G213</f>
        <v/>
      </c>
      <c r="I4712" s="53">
        <f>OCT!H213</f>
        <v/>
      </c>
      <c r="J4712" s="53">
        <f>OCT!I213</f>
        <v/>
      </c>
      <c r="K4712" s="52">
        <f>OCT!J213</f>
        <v/>
      </c>
      <c r="L4712" s="52">
        <f>OCT!K213</f>
        <v/>
      </c>
      <c r="M4712" s="54">
        <f>OCT!L213</f>
        <v/>
      </c>
      <c r="N4712" s="52">
        <f>OCT!M213</f>
        <v/>
      </c>
      <c r="O4712" s="52">
        <f>OCT!N213</f>
        <v/>
      </c>
      <c r="P4712" s="52">
        <f>OCT!O213</f>
        <v/>
      </c>
      <c r="Q4712" s="52">
        <f>OCT!P213</f>
        <v/>
      </c>
      <c r="R4712" s="52">
        <f>OCT!Q213</f>
        <v/>
      </c>
      <c r="S4712" s="54">
        <f>S4711+IF(X4712=0,0,M4712)</f>
        <v/>
      </c>
      <c r="T4712" s="55">
        <f>MAX(T4711,S4712)</f>
        <v/>
      </c>
      <c r="U4712" s="56">
        <f>S4712-T4712</f>
        <v/>
      </c>
      <c r="V4712" s="55">
        <f>IFERROR(SUMIFS(DATABASE!$M$5:$M$6004,DATABASE!$B$5:$B$6004,B4712,DATABASE!$X$5:$X$6004,1),0)</f>
        <v/>
      </c>
      <c r="W4712" s="57">
        <f>IFERROR(COUNTIFS(DATABASE!$B$5:$B$6004,B4712,DATABASE!$X$5:$X$6004,1),0)</f>
        <v/>
      </c>
      <c r="X4712" s="58">
        <f>--AND(ISNUMBER(B4712),C4712&lt;&gt;"",L4712&lt;&gt;"",M4712&lt;&gt;"")</f>
        <v/>
      </c>
    </row>
    <row r="4713" ht="15" customHeight="1" s="111">
      <c r="A4713" s="42" t="inlineStr">
        <is>
          <t>OCT</t>
        </is>
      </c>
      <c r="B4713" s="43">
        <f>OCT!A214</f>
        <v/>
      </c>
      <c r="C4713" s="44">
        <f>OCT!B214</f>
        <v/>
      </c>
      <c r="D4713" s="44">
        <f>OCT!C214</f>
        <v/>
      </c>
      <c r="E4713" s="44">
        <f>OCT!D214</f>
        <v/>
      </c>
      <c r="F4713" s="44">
        <f>OCT!E214</f>
        <v/>
      </c>
      <c r="G4713" s="44">
        <f>OCT!F214</f>
        <v/>
      </c>
      <c r="H4713" s="44">
        <f>OCT!G214</f>
        <v/>
      </c>
      <c r="I4713" s="45">
        <f>OCT!H214</f>
        <v/>
      </c>
      <c r="J4713" s="45">
        <f>OCT!I214</f>
        <v/>
      </c>
      <c r="K4713" s="44">
        <f>OCT!J214</f>
        <v/>
      </c>
      <c r="L4713" s="44">
        <f>OCT!K214</f>
        <v/>
      </c>
      <c r="M4713" s="46">
        <f>OCT!L214</f>
        <v/>
      </c>
      <c r="N4713" s="44">
        <f>OCT!M214</f>
        <v/>
      </c>
      <c r="O4713" s="44">
        <f>OCT!N214</f>
        <v/>
      </c>
      <c r="P4713" s="44">
        <f>OCT!O214</f>
        <v/>
      </c>
      <c r="Q4713" s="44">
        <f>OCT!P214</f>
        <v/>
      </c>
      <c r="R4713" s="44">
        <f>OCT!Q214</f>
        <v/>
      </c>
      <c r="S4713" s="46">
        <f>S4712+IF(X4713=0,0,M4713)</f>
        <v/>
      </c>
      <c r="T4713" s="47">
        <f>MAX(T4712,S4713)</f>
        <v/>
      </c>
      <c r="U4713" s="48">
        <f>S4713-T4713</f>
        <v/>
      </c>
      <c r="V4713" s="47">
        <f>IFERROR(SUMIFS(DATABASE!$M$5:$M$6004,DATABASE!$B$5:$B$6004,B4713,DATABASE!$X$5:$X$6004,1),0)</f>
        <v/>
      </c>
      <c r="W4713" s="31">
        <f>IFERROR(COUNTIFS(DATABASE!$B$5:$B$6004,B4713,DATABASE!$X$5:$X$6004,1),0)</f>
        <v/>
      </c>
      <c r="X4713" s="49">
        <f>--AND(ISNUMBER(B4713),C4713&lt;&gt;"",L4713&lt;&gt;"",M4713&lt;&gt;"")</f>
        <v/>
      </c>
    </row>
    <row r="4714" ht="15" customHeight="1" s="111">
      <c r="A4714" s="50" t="inlineStr">
        <is>
          <t>OCT</t>
        </is>
      </c>
      <c r="B4714" s="51">
        <f>OCT!A215</f>
        <v/>
      </c>
      <c r="C4714" s="52">
        <f>OCT!B215</f>
        <v/>
      </c>
      <c r="D4714" s="52">
        <f>OCT!C215</f>
        <v/>
      </c>
      <c r="E4714" s="52">
        <f>OCT!D215</f>
        <v/>
      </c>
      <c r="F4714" s="52">
        <f>OCT!E215</f>
        <v/>
      </c>
      <c r="G4714" s="52">
        <f>OCT!F215</f>
        <v/>
      </c>
      <c r="H4714" s="52">
        <f>OCT!G215</f>
        <v/>
      </c>
      <c r="I4714" s="53">
        <f>OCT!H215</f>
        <v/>
      </c>
      <c r="J4714" s="53">
        <f>OCT!I215</f>
        <v/>
      </c>
      <c r="K4714" s="52">
        <f>OCT!J215</f>
        <v/>
      </c>
      <c r="L4714" s="52">
        <f>OCT!K215</f>
        <v/>
      </c>
      <c r="M4714" s="54">
        <f>OCT!L215</f>
        <v/>
      </c>
      <c r="N4714" s="52">
        <f>OCT!M215</f>
        <v/>
      </c>
      <c r="O4714" s="52">
        <f>OCT!N215</f>
        <v/>
      </c>
      <c r="P4714" s="52">
        <f>OCT!O215</f>
        <v/>
      </c>
      <c r="Q4714" s="52">
        <f>OCT!P215</f>
        <v/>
      </c>
      <c r="R4714" s="52">
        <f>OCT!Q215</f>
        <v/>
      </c>
      <c r="S4714" s="54">
        <f>S4713+IF(X4714=0,0,M4714)</f>
        <v/>
      </c>
      <c r="T4714" s="55">
        <f>MAX(T4713,S4714)</f>
        <v/>
      </c>
      <c r="U4714" s="56">
        <f>S4714-T4714</f>
        <v/>
      </c>
      <c r="V4714" s="55">
        <f>IFERROR(SUMIFS(DATABASE!$M$5:$M$6004,DATABASE!$B$5:$B$6004,B4714,DATABASE!$X$5:$X$6004,1),0)</f>
        <v/>
      </c>
      <c r="W4714" s="57">
        <f>IFERROR(COUNTIFS(DATABASE!$B$5:$B$6004,B4714,DATABASE!$X$5:$X$6004,1),0)</f>
        <v/>
      </c>
      <c r="X4714" s="58">
        <f>--AND(ISNUMBER(B4714),C4714&lt;&gt;"",L4714&lt;&gt;"",M4714&lt;&gt;"")</f>
        <v/>
      </c>
    </row>
    <row r="4715" ht="15" customHeight="1" s="111">
      <c r="A4715" s="42" t="inlineStr">
        <is>
          <t>OCT</t>
        </is>
      </c>
      <c r="B4715" s="43">
        <f>OCT!A216</f>
        <v/>
      </c>
      <c r="C4715" s="44">
        <f>OCT!B216</f>
        <v/>
      </c>
      <c r="D4715" s="44">
        <f>OCT!C216</f>
        <v/>
      </c>
      <c r="E4715" s="44">
        <f>OCT!D216</f>
        <v/>
      </c>
      <c r="F4715" s="44">
        <f>OCT!E216</f>
        <v/>
      </c>
      <c r="G4715" s="44">
        <f>OCT!F216</f>
        <v/>
      </c>
      <c r="H4715" s="44">
        <f>OCT!G216</f>
        <v/>
      </c>
      <c r="I4715" s="45">
        <f>OCT!H216</f>
        <v/>
      </c>
      <c r="J4715" s="45">
        <f>OCT!I216</f>
        <v/>
      </c>
      <c r="K4715" s="44">
        <f>OCT!J216</f>
        <v/>
      </c>
      <c r="L4715" s="44">
        <f>OCT!K216</f>
        <v/>
      </c>
      <c r="M4715" s="46">
        <f>OCT!L216</f>
        <v/>
      </c>
      <c r="N4715" s="44">
        <f>OCT!M216</f>
        <v/>
      </c>
      <c r="O4715" s="44">
        <f>OCT!N216</f>
        <v/>
      </c>
      <c r="P4715" s="44">
        <f>OCT!O216</f>
        <v/>
      </c>
      <c r="Q4715" s="44">
        <f>OCT!P216</f>
        <v/>
      </c>
      <c r="R4715" s="44">
        <f>OCT!Q216</f>
        <v/>
      </c>
      <c r="S4715" s="46">
        <f>S4714+IF(X4715=0,0,M4715)</f>
        <v/>
      </c>
      <c r="T4715" s="47">
        <f>MAX(T4714,S4715)</f>
        <v/>
      </c>
      <c r="U4715" s="48">
        <f>S4715-T4715</f>
        <v/>
      </c>
      <c r="V4715" s="47">
        <f>IFERROR(SUMIFS(DATABASE!$M$5:$M$6004,DATABASE!$B$5:$B$6004,B4715,DATABASE!$X$5:$X$6004,1),0)</f>
        <v/>
      </c>
      <c r="W4715" s="31">
        <f>IFERROR(COUNTIFS(DATABASE!$B$5:$B$6004,B4715,DATABASE!$X$5:$X$6004,1),0)</f>
        <v/>
      </c>
      <c r="X4715" s="49">
        <f>--AND(ISNUMBER(B4715),C4715&lt;&gt;"",L4715&lt;&gt;"",M4715&lt;&gt;"")</f>
        <v/>
      </c>
    </row>
    <row r="4716" ht="15" customHeight="1" s="111">
      <c r="A4716" s="50" t="inlineStr">
        <is>
          <t>OCT</t>
        </is>
      </c>
      <c r="B4716" s="51">
        <f>OCT!A217</f>
        <v/>
      </c>
      <c r="C4716" s="52">
        <f>OCT!B217</f>
        <v/>
      </c>
      <c r="D4716" s="52">
        <f>OCT!C217</f>
        <v/>
      </c>
      <c r="E4716" s="52">
        <f>OCT!D217</f>
        <v/>
      </c>
      <c r="F4716" s="52">
        <f>OCT!E217</f>
        <v/>
      </c>
      <c r="G4716" s="52">
        <f>OCT!F217</f>
        <v/>
      </c>
      <c r="H4716" s="52">
        <f>OCT!G217</f>
        <v/>
      </c>
      <c r="I4716" s="53">
        <f>OCT!H217</f>
        <v/>
      </c>
      <c r="J4716" s="53">
        <f>OCT!I217</f>
        <v/>
      </c>
      <c r="K4716" s="52">
        <f>OCT!J217</f>
        <v/>
      </c>
      <c r="L4716" s="52">
        <f>OCT!K217</f>
        <v/>
      </c>
      <c r="M4716" s="54">
        <f>OCT!L217</f>
        <v/>
      </c>
      <c r="N4716" s="52">
        <f>OCT!M217</f>
        <v/>
      </c>
      <c r="O4716" s="52">
        <f>OCT!N217</f>
        <v/>
      </c>
      <c r="P4716" s="52">
        <f>OCT!O217</f>
        <v/>
      </c>
      <c r="Q4716" s="52">
        <f>OCT!P217</f>
        <v/>
      </c>
      <c r="R4716" s="52">
        <f>OCT!Q217</f>
        <v/>
      </c>
      <c r="S4716" s="54">
        <f>S4715+IF(X4716=0,0,M4716)</f>
        <v/>
      </c>
      <c r="T4716" s="55">
        <f>MAX(T4715,S4716)</f>
        <v/>
      </c>
      <c r="U4716" s="56">
        <f>S4716-T4716</f>
        <v/>
      </c>
      <c r="V4716" s="55">
        <f>IFERROR(SUMIFS(DATABASE!$M$5:$M$6004,DATABASE!$B$5:$B$6004,B4716,DATABASE!$X$5:$X$6004,1),0)</f>
        <v/>
      </c>
      <c r="W4716" s="57">
        <f>IFERROR(COUNTIFS(DATABASE!$B$5:$B$6004,B4716,DATABASE!$X$5:$X$6004,1),0)</f>
        <v/>
      </c>
      <c r="X4716" s="58">
        <f>--AND(ISNUMBER(B4716),C4716&lt;&gt;"",L4716&lt;&gt;"",M4716&lt;&gt;"")</f>
        <v/>
      </c>
    </row>
    <row r="4717" ht="15" customHeight="1" s="111">
      <c r="A4717" s="42" t="inlineStr">
        <is>
          <t>OCT</t>
        </is>
      </c>
      <c r="B4717" s="43">
        <f>OCT!A218</f>
        <v/>
      </c>
      <c r="C4717" s="44">
        <f>OCT!B218</f>
        <v/>
      </c>
      <c r="D4717" s="44">
        <f>OCT!C218</f>
        <v/>
      </c>
      <c r="E4717" s="44">
        <f>OCT!D218</f>
        <v/>
      </c>
      <c r="F4717" s="44">
        <f>OCT!E218</f>
        <v/>
      </c>
      <c r="G4717" s="44">
        <f>OCT!F218</f>
        <v/>
      </c>
      <c r="H4717" s="44">
        <f>OCT!G218</f>
        <v/>
      </c>
      <c r="I4717" s="45">
        <f>OCT!H218</f>
        <v/>
      </c>
      <c r="J4717" s="45">
        <f>OCT!I218</f>
        <v/>
      </c>
      <c r="K4717" s="44">
        <f>OCT!J218</f>
        <v/>
      </c>
      <c r="L4717" s="44">
        <f>OCT!K218</f>
        <v/>
      </c>
      <c r="M4717" s="46">
        <f>OCT!L218</f>
        <v/>
      </c>
      <c r="N4717" s="44">
        <f>OCT!M218</f>
        <v/>
      </c>
      <c r="O4717" s="44">
        <f>OCT!N218</f>
        <v/>
      </c>
      <c r="P4717" s="44">
        <f>OCT!O218</f>
        <v/>
      </c>
      <c r="Q4717" s="44">
        <f>OCT!P218</f>
        <v/>
      </c>
      <c r="R4717" s="44">
        <f>OCT!Q218</f>
        <v/>
      </c>
      <c r="S4717" s="46">
        <f>S4716+IF(X4717=0,0,M4717)</f>
        <v/>
      </c>
      <c r="T4717" s="47">
        <f>MAX(T4716,S4717)</f>
        <v/>
      </c>
      <c r="U4717" s="48">
        <f>S4717-T4717</f>
        <v/>
      </c>
      <c r="V4717" s="47">
        <f>IFERROR(SUMIFS(DATABASE!$M$5:$M$6004,DATABASE!$B$5:$B$6004,B4717,DATABASE!$X$5:$X$6004,1),0)</f>
        <v/>
      </c>
      <c r="W4717" s="31">
        <f>IFERROR(COUNTIFS(DATABASE!$B$5:$B$6004,B4717,DATABASE!$X$5:$X$6004,1),0)</f>
        <v/>
      </c>
      <c r="X4717" s="49">
        <f>--AND(ISNUMBER(B4717),C4717&lt;&gt;"",L4717&lt;&gt;"",M4717&lt;&gt;"")</f>
        <v/>
      </c>
    </row>
    <row r="4718" ht="15" customHeight="1" s="111">
      <c r="A4718" s="50" t="inlineStr">
        <is>
          <t>OCT</t>
        </is>
      </c>
      <c r="B4718" s="51">
        <f>OCT!A219</f>
        <v/>
      </c>
      <c r="C4718" s="52">
        <f>OCT!B219</f>
        <v/>
      </c>
      <c r="D4718" s="52">
        <f>OCT!C219</f>
        <v/>
      </c>
      <c r="E4718" s="52">
        <f>OCT!D219</f>
        <v/>
      </c>
      <c r="F4718" s="52">
        <f>OCT!E219</f>
        <v/>
      </c>
      <c r="G4718" s="52">
        <f>OCT!F219</f>
        <v/>
      </c>
      <c r="H4718" s="52">
        <f>OCT!G219</f>
        <v/>
      </c>
      <c r="I4718" s="53">
        <f>OCT!H219</f>
        <v/>
      </c>
      <c r="J4718" s="53">
        <f>OCT!I219</f>
        <v/>
      </c>
      <c r="K4718" s="52">
        <f>OCT!J219</f>
        <v/>
      </c>
      <c r="L4718" s="52">
        <f>OCT!K219</f>
        <v/>
      </c>
      <c r="M4718" s="54">
        <f>OCT!L219</f>
        <v/>
      </c>
      <c r="N4718" s="52">
        <f>OCT!M219</f>
        <v/>
      </c>
      <c r="O4718" s="52">
        <f>OCT!N219</f>
        <v/>
      </c>
      <c r="P4718" s="52">
        <f>OCT!O219</f>
        <v/>
      </c>
      <c r="Q4718" s="52">
        <f>OCT!P219</f>
        <v/>
      </c>
      <c r="R4718" s="52">
        <f>OCT!Q219</f>
        <v/>
      </c>
      <c r="S4718" s="54">
        <f>S4717+IF(X4718=0,0,M4718)</f>
        <v/>
      </c>
      <c r="T4718" s="55">
        <f>MAX(T4717,S4718)</f>
        <v/>
      </c>
      <c r="U4718" s="56">
        <f>S4718-T4718</f>
        <v/>
      </c>
      <c r="V4718" s="55">
        <f>IFERROR(SUMIFS(DATABASE!$M$5:$M$6004,DATABASE!$B$5:$B$6004,B4718,DATABASE!$X$5:$X$6004,1),0)</f>
        <v/>
      </c>
      <c r="W4718" s="57">
        <f>IFERROR(COUNTIFS(DATABASE!$B$5:$B$6004,B4718,DATABASE!$X$5:$X$6004,1),0)</f>
        <v/>
      </c>
      <c r="X4718" s="58">
        <f>--AND(ISNUMBER(B4718),C4718&lt;&gt;"",L4718&lt;&gt;"",M4718&lt;&gt;"")</f>
        <v/>
      </c>
    </row>
    <row r="4719" ht="15" customHeight="1" s="111">
      <c r="A4719" s="42" t="inlineStr">
        <is>
          <t>OCT</t>
        </is>
      </c>
      <c r="B4719" s="43">
        <f>OCT!A220</f>
        <v/>
      </c>
      <c r="C4719" s="44">
        <f>OCT!B220</f>
        <v/>
      </c>
      <c r="D4719" s="44">
        <f>OCT!C220</f>
        <v/>
      </c>
      <c r="E4719" s="44">
        <f>OCT!D220</f>
        <v/>
      </c>
      <c r="F4719" s="44">
        <f>OCT!E220</f>
        <v/>
      </c>
      <c r="G4719" s="44">
        <f>OCT!F220</f>
        <v/>
      </c>
      <c r="H4719" s="44">
        <f>OCT!G220</f>
        <v/>
      </c>
      <c r="I4719" s="45">
        <f>OCT!H220</f>
        <v/>
      </c>
      <c r="J4719" s="45">
        <f>OCT!I220</f>
        <v/>
      </c>
      <c r="K4719" s="44">
        <f>OCT!J220</f>
        <v/>
      </c>
      <c r="L4719" s="44">
        <f>OCT!K220</f>
        <v/>
      </c>
      <c r="M4719" s="46">
        <f>OCT!L220</f>
        <v/>
      </c>
      <c r="N4719" s="44">
        <f>OCT!M220</f>
        <v/>
      </c>
      <c r="O4719" s="44">
        <f>OCT!N220</f>
        <v/>
      </c>
      <c r="P4719" s="44">
        <f>OCT!O220</f>
        <v/>
      </c>
      <c r="Q4719" s="44">
        <f>OCT!P220</f>
        <v/>
      </c>
      <c r="R4719" s="44">
        <f>OCT!Q220</f>
        <v/>
      </c>
      <c r="S4719" s="46">
        <f>S4718+IF(X4719=0,0,M4719)</f>
        <v/>
      </c>
      <c r="T4719" s="47">
        <f>MAX(T4718,S4719)</f>
        <v/>
      </c>
      <c r="U4719" s="48">
        <f>S4719-T4719</f>
        <v/>
      </c>
      <c r="V4719" s="47">
        <f>IFERROR(SUMIFS(DATABASE!$M$5:$M$6004,DATABASE!$B$5:$B$6004,B4719,DATABASE!$X$5:$X$6004,1),0)</f>
        <v/>
      </c>
      <c r="W4719" s="31">
        <f>IFERROR(COUNTIFS(DATABASE!$B$5:$B$6004,B4719,DATABASE!$X$5:$X$6004,1),0)</f>
        <v/>
      </c>
      <c r="X4719" s="49">
        <f>--AND(ISNUMBER(B4719),C4719&lt;&gt;"",L4719&lt;&gt;"",M4719&lt;&gt;"")</f>
        <v/>
      </c>
    </row>
    <row r="4720" ht="15" customHeight="1" s="111">
      <c r="A4720" s="50" t="inlineStr">
        <is>
          <t>OCT</t>
        </is>
      </c>
      <c r="B4720" s="51">
        <f>OCT!A221</f>
        <v/>
      </c>
      <c r="C4720" s="52">
        <f>OCT!B221</f>
        <v/>
      </c>
      <c r="D4720" s="52">
        <f>OCT!C221</f>
        <v/>
      </c>
      <c r="E4720" s="52">
        <f>OCT!D221</f>
        <v/>
      </c>
      <c r="F4720" s="52">
        <f>OCT!E221</f>
        <v/>
      </c>
      <c r="G4720" s="52">
        <f>OCT!F221</f>
        <v/>
      </c>
      <c r="H4720" s="52">
        <f>OCT!G221</f>
        <v/>
      </c>
      <c r="I4720" s="53">
        <f>OCT!H221</f>
        <v/>
      </c>
      <c r="J4720" s="53">
        <f>OCT!I221</f>
        <v/>
      </c>
      <c r="K4720" s="52">
        <f>OCT!J221</f>
        <v/>
      </c>
      <c r="L4720" s="52">
        <f>OCT!K221</f>
        <v/>
      </c>
      <c r="M4720" s="54">
        <f>OCT!L221</f>
        <v/>
      </c>
      <c r="N4720" s="52">
        <f>OCT!M221</f>
        <v/>
      </c>
      <c r="O4720" s="52">
        <f>OCT!N221</f>
        <v/>
      </c>
      <c r="P4720" s="52">
        <f>OCT!O221</f>
        <v/>
      </c>
      <c r="Q4720" s="52">
        <f>OCT!P221</f>
        <v/>
      </c>
      <c r="R4720" s="52">
        <f>OCT!Q221</f>
        <v/>
      </c>
      <c r="S4720" s="54">
        <f>S4719+IF(X4720=0,0,M4720)</f>
        <v/>
      </c>
      <c r="T4720" s="55">
        <f>MAX(T4719,S4720)</f>
        <v/>
      </c>
      <c r="U4720" s="56">
        <f>S4720-T4720</f>
        <v/>
      </c>
      <c r="V4720" s="55">
        <f>IFERROR(SUMIFS(DATABASE!$M$5:$M$6004,DATABASE!$B$5:$B$6004,B4720,DATABASE!$X$5:$X$6004,1),0)</f>
        <v/>
      </c>
      <c r="W4720" s="57">
        <f>IFERROR(COUNTIFS(DATABASE!$B$5:$B$6004,B4720,DATABASE!$X$5:$X$6004,1),0)</f>
        <v/>
      </c>
      <c r="X4720" s="58">
        <f>--AND(ISNUMBER(B4720),C4720&lt;&gt;"",L4720&lt;&gt;"",M4720&lt;&gt;"")</f>
        <v/>
      </c>
    </row>
    <row r="4721" ht="15" customHeight="1" s="111">
      <c r="A4721" s="42" t="inlineStr">
        <is>
          <t>OCT</t>
        </is>
      </c>
      <c r="B4721" s="43">
        <f>OCT!A222</f>
        <v/>
      </c>
      <c r="C4721" s="44">
        <f>OCT!B222</f>
        <v/>
      </c>
      <c r="D4721" s="44">
        <f>OCT!C222</f>
        <v/>
      </c>
      <c r="E4721" s="44">
        <f>OCT!D222</f>
        <v/>
      </c>
      <c r="F4721" s="44">
        <f>OCT!E222</f>
        <v/>
      </c>
      <c r="G4721" s="44">
        <f>OCT!F222</f>
        <v/>
      </c>
      <c r="H4721" s="44">
        <f>OCT!G222</f>
        <v/>
      </c>
      <c r="I4721" s="45">
        <f>OCT!H222</f>
        <v/>
      </c>
      <c r="J4721" s="45">
        <f>OCT!I222</f>
        <v/>
      </c>
      <c r="K4721" s="44">
        <f>OCT!J222</f>
        <v/>
      </c>
      <c r="L4721" s="44">
        <f>OCT!K222</f>
        <v/>
      </c>
      <c r="M4721" s="46">
        <f>OCT!L222</f>
        <v/>
      </c>
      <c r="N4721" s="44">
        <f>OCT!M222</f>
        <v/>
      </c>
      <c r="O4721" s="44">
        <f>OCT!N222</f>
        <v/>
      </c>
      <c r="P4721" s="44">
        <f>OCT!O222</f>
        <v/>
      </c>
      <c r="Q4721" s="44">
        <f>OCT!P222</f>
        <v/>
      </c>
      <c r="R4721" s="44">
        <f>OCT!Q222</f>
        <v/>
      </c>
      <c r="S4721" s="46">
        <f>S4720+IF(X4721=0,0,M4721)</f>
        <v/>
      </c>
      <c r="T4721" s="47">
        <f>MAX(T4720,S4721)</f>
        <v/>
      </c>
      <c r="U4721" s="48">
        <f>S4721-T4721</f>
        <v/>
      </c>
      <c r="V4721" s="47">
        <f>IFERROR(SUMIFS(DATABASE!$M$5:$M$6004,DATABASE!$B$5:$B$6004,B4721,DATABASE!$X$5:$X$6004,1),0)</f>
        <v/>
      </c>
      <c r="W4721" s="31">
        <f>IFERROR(COUNTIFS(DATABASE!$B$5:$B$6004,B4721,DATABASE!$X$5:$X$6004,1),0)</f>
        <v/>
      </c>
      <c r="X4721" s="49">
        <f>--AND(ISNUMBER(B4721),C4721&lt;&gt;"",L4721&lt;&gt;"",M4721&lt;&gt;"")</f>
        <v/>
      </c>
    </row>
    <row r="4722" ht="15" customHeight="1" s="111">
      <c r="A4722" s="50" t="inlineStr">
        <is>
          <t>OCT</t>
        </is>
      </c>
      <c r="B4722" s="51">
        <f>OCT!A223</f>
        <v/>
      </c>
      <c r="C4722" s="52">
        <f>OCT!B223</f>
        <v/>
      </c>
      <c r="D4722" s="52">
        <f>OCT!C223</f>
        <v/>
      </c>
      <c r="E4722" s="52">
        <f>OCT!D223</f>
        <v/>
      </c>
      <c r="F4722" s="52">
        <f>OCT!E223</f>
        <v/>
      </c>
      <c r="G4722" s="52">
        <f>OCT!F223</f>
        <v/>
      </c>
      <c r="H4722" s="52">
        <f>OCT!G223</f>
        <v/>
      </c>
      <c r="I4722" s="53">
        <f>OCT!H223</f>
        <v/>
      </c>
      <c r="J4722" s="53">
        <f>OCT!I223</f>
        <v/>
      </c>
      <c r="K4722" s="52">
        <f>OCT!J223</f>
        <v/>
      </c>
      <c r="L4722" s="52">
        <f>OCT!K223</f>
        <v/>
      </c>
      <c r="M4722" s="54">
        <f>OCT!L223</f>
        <v/>
      </c>
      <c r="N4722" s="52">
        <f>OCT!M223</f>
        <v/>
      </c>
      <c r="O4722" s="52">
        <f>OCT!N223</f>
        <v/>
      </c>
      <c r="P4722" s="52">
        <f>OCT!O223</f>
        <v/>
      </c>
      <c r="Q4722" s="52">
        <f>OCT!P223</f>
        <v/>
      </c>
      <c r="R4722" s="52">
        <f>OCT!Q223</f>
        <v/>
      </c>
      <c r="S4722" s="54">
        <f>S4721+IF(X4722=0,0,M4722)</f>
        <v/>
      </c>
      <c r="T4722" s="55">
        <f>MAX(T4721,S4722)</f>
        <v/>
      </c>
      <c r="U4722" s="56">
        <f>S4722-T4722</f>
        <v/>
      </c>
      <c r="V4722" s="55">
        <f>IFERROR(SUMIFS(DATABASE!$M$5:$M$6004,DATABASE!$B$5:$B$6004,B4722,DATABASE!$X$5:$X$6004,1),0)</f>
        <v/>
      </c>
      <c r="W4722" s="57">
        <f>IFERROR(COUNTIFS(DATABASE!$B$5:$B$6004,B4722,DATABASE!$X$5:$X$6004,1),0)</f>
        <v/>
      </c>
      <c r="X4722" s="58">
        <f>--AND(ISNUMBER(B4722),C4722&lt;&gt;"",L4722&lt;&gt;"",M4722&lt;&gt;"")</f>
        <v/>
      </c>
    </row>
    <row r="4723" ht="15" customHeight="1" s="111">
      <c r="A4723" s="42" t="inlineStr">
        <is>
          <t>OCT</t>
        </is>
      </c>
      <c r="B4723" s="43">
        <f>OCT!A224</f>
        <v/>
      </c>
      <c r="C4723" s="44">
        <f>OCT!B224</f>
        <v/>
      </c>
      <c r="D4723" s="44">
        <f>OCT!C224</f>
        <v/>
      </c>
      <c r="E4723" s="44">
        <f>OCT!D224</f>
        <v/>
      </c>
      <c r="F4723" s="44">
        <f>OCT!E224</f>
        <v/>
      </c>
      <c r="G4723" s="44">
        <f>OCT!F224</f>
        <v/>
      </c>
      <c r="H4723" s="44">
        <f>OCT!G224</f>
        <v/>
      </c>
      <c r="I4723" s="45">
        <f>OCT!H224</f>
        <v/>
      </c>
      <c r="J4723" s="45">
        <f>OCT!I224</f>
        <v/>
      </c>
      <c r="K4723" s="44">
        <f>OCT!J224</f>
        <v/>
      </c>
      <c r="L4723" s="44">
        <f>OCT!K224</f>
        <v/>
      </c>
      <c r="M4723" s="46">
        <f>OCT!L224</f>
        <v/>
      </c>
      <c r="N4723" s="44">
        <f>OCT!M224</f>
        <v/>
      </c>
      <c r="O4723" s="44">
        <f>OCT!N224</f>
        <v/>
      </c>
      <c r="P4723" s="44">
        <f>OCT!O224</f>
        <v/>
      </c>
      <c r="Q4723" s="44">
        <f>OCT!P224</f>
        <v/>
      </c>
      <c r="R4723" s="44">
        <f>OCT!Q224</f>
        <v/>
      </c>
      <c r="S4723" s="46">
        <f>S4722+IF(X4723=0,0,M4723)</f>
        <v/>
      </c>
      <c r="T4723" s="47">
        <f>MAX(T4722,S4723)</f>
        <v/>
      </c>
      <c r="U4723" s="48">
        <f>S4723-T4723</f>
        <v/>
      </c>
      <c r="V4723" s="47">
        <f>IFERROR(SUMIFS(DATABASE!$M$5:$M$6004,DATABASE!$B$5:$B$6004,B4723,DATABASE!$X$5:$X$6004,1),0)</f>
        <v/>
      </c>
      <c r="W4723" s="31">
        <f>IFERROR(COUNTIFS(DATABASE!$B$5:$B$6004,B4723,DATABASE!$X$5:$X$6004,1),0)</f>
        <v/>
      </c>
      <c r="X4723" s="49">
        <f>--AND(ISNUMBER(B4723),C4723&lt;&gt;"",L4723&lt;&gt;"",M4723&lt;&gt;"")</f>
        <v/>
      </c>
    </row>
    <row r="4724" ht="15" customHeight="1" s="111">
      <c r="A4724" s="50" t="inlineStr">
        <is>
          <t>OCT</t>
        </is>
      </c>
      <c r="B4724" s="51">
        <f>OCT!A225</f>
        <v/>
      </c>
      <c r="C4724" s="52">
        <f>OCT!B225</f>
        <v/>
      </c>
      <c r="D4724" s="52">
        <f>OCT!C225</f>
        <v/>
      </c>
      <c r="E4724" s="52">
        <f>OCT!D225</f>
        <v/>
      </c>
      <c r="F4724" s="52">
        <f>OCT!E225</f>
        <v/>
      </c>
      <c r="G4724" s="52">
        <f>OCT!F225</f>
        <v/>
      </c>
      <c r="H4724" s="52">
        <f>OCT!G225</f>
        <v/>
      </c>
      <c r="I4724" s="53">
        <f>OCT!H225</f>
        <v/>
      </c>
      <c r="J4724" s="53">
        <f>OCT!I225</f>
        <v/>
      </c>
      <c r="K4724" s="52">
        <f>OCT!J225</f>
        <v/>
      </c>
      <c r="L4724" s="52">
        <f>OCT!K225</f>
        <v/>
      </c>
      <c r="M4724" s="54">
        <f>OCT!L225</f>
        <v/>
      </c>
      <c r="N4724" s="52">
        <f>OCT!M225</f>
        <v/>
      </c>
      <c r="O4724" s="52">
        <f>OCT!N225</f>
        <v/>
      </c>
      <c r="P4724" s="52">
        <f>OCT!O225</f>
        <v/>
      </c>
      <c r="Q4724" s="52">
        <f>OCT!P225</f>
        <v/>
      </c>
      <c r="R4724" s="52">
        <f>OCT!Q225</f>
        <v/>
      </c>
      <c r="S4724" s="54">
        <f>S4723+IF(X4724=0,0,M4724)</f>
        <v/>
      </c>
      <c r="T4724" s="55">
        <f>MAX(T4723,S4724)</f>
        <v/>
      </c>
      <c r="U4724" s="56">
        <f>S4724-T4724</f>
        <v/>
      </c>
      <c r="V4724" s="55">
        <f>IFERROR(SUMIFS(DATABASE!$M$5:$M$6004,DATABASE!$B$5:$B$6004,B4724,DATABASE!$X$5:$X$6004,1),0)</f>
        <v/>
      </c>
      <c r="W4724" s="57">
        <f>IFERROR(COUNTIFS(DATABASE!$B$5:$B$6004,B4724,DATABASE!$X$5:$X$6004,1),0)</f>
        <v/>
      </c>
      <c r="X4724" s="58">
        <f>--AND(ISNUMBER(B4724),C4724&lt;&gt;"",L4724&lt;&gt;"",M4724&lt;&gt;"")</f>
        <v/>
      </c>
    </row>
    <row r="4725" ht="15" customHeight="1" s="111">
      <c r="A4725" s="42" t="inlineStr">
        <is>
          <t>OCT</t>
        </is>
      </c>
      <c r="B4725" s="43">
        <f>OCT!A226</f>
        <v/>
      </c>
      <c r="C4725" s="44">
        <f>OCT!B226</f>
        <v/>
      </c>
      <c r="D4725" s="44">
        <f>OCT!C226</f>
        <v/>
      </c>
      <c r="E4725" s="44">
        <f>OCT!D226</f>
        <v/>
      </c>
      <c r="F4725" s="44">
        <f>OCT!E226</f>
        <v/>
      </c>
      <c r="G4725" s="44">
        <f>OCT!F226</f>
        <v/>
      </c>
      <c r="H4725" s="44">
        <f>OCT!G226</f>
        <v/>
      </c>
      <c r="I4725" s="45">
        <f>OCT!H226</f>
        <v/>
      </c>
      <c r="J4725" s="45">
        <f>OCT!I226</f>
        <v/>
      </c>
      <c r="K4725" s="44">
        <f>OCT!J226</f>
        <v/>
      </c>
      <c r="L4725" s="44">
        <f>OCT!K226</f>
        <v/>
      </c>
      <c r="M4725" s="46">
        <f>OCT!L226</f>
        <v/>
      </c>
      <c r="N4725" s="44">
        <f>OCT!M226</f>
        <v/>
      </c>
      <c r="O4725" s="44">
        <f>OCT!N226</f>
        <v/>
      </c>
      <c r="P4725" s="44">
        <f>OCT!O226</f>
        <v/>
      </c>
      <c r="Q4725" s="44">
        <f>OCT!P226</f>
        <v/>
      </c>
      <c r="R4725" s="44">
        <f>OCT!Q226</f>
        <v/>
      </c>
      <c r="S4725" s="46">
        <f>S4724+IF(X4725=0,0,M4725)</f>
        <v/>
      </c>
      <c r="T4725" s="47">
        <f>MAX(T4724,S4725)</f>
        <v/>
      </c>
      <c r="U4725" s="48">
        <f>S4725-T4725</f>
        <v/>
      </c>
      <c r="V4725" s="47">
        <f>IFERROR(SUMIFS(DATABASE!$M$5:$M$6004,DATABASE!$B$5:$B$6004,B4725,DATABASE!$X$5:$X$6004,1),0)</f>
        <v/>
      </c>
      <c r="W4725" s="31">
        <f>IFERROR(COUNTIFS(DATABASE!$B$5:$B$6004,B4725,DATABASE!$X$5:$X$6004,1),0)</f>
        <v/>
      </c>
      <c r="X4725" s="49">
        <f>--AND(ISNUMBER(B4725),C4725&lt;&gt;"",L4725&lt;&gt;"",M4725&lt;&gt;"")</f>
        <v/>
      </c>
    </row>
    <row r="4726" ht="15" customHeight="1" s="111">
      <c r="A4726" s="50" t="inlineStr">
        <is>
          <t>OCT</t>
        </is>
      </c>
      <c r="B4726" s="51">
        <f>OCT!A227</f>
        <v/>
      </c>
      <c r="C4726" s="52">
        <f>OCT!B227</f>
        <v/>
      </c>
      <c r="D4726" s="52">
        <f>OCT!C227</f>
        <v/>
      </c>
      <c r="E4726" s="52">
        <f>OCT!D227</f>
        <v/>
      </c>
      <c r="F4726" s="52">
        <f>OCT!E227</f>
        <v/>
      </c>
      <c r="G4726" s="52">
        <f>OCT!F227</f>
        <v/>
      </c>
      <c r="H4726" s="52">
        <f>OCT!G227</f>
        <v/>
      </c>
      <c r="I4726" s="53">
        <f>OCT!H227</f>
        <v/>
      </c>
      <c r="J4726" s="53">
        <f>OCT!I227</f>
        <v/>
      </c>
      <c r="K4726" s="52">
        <f>OCT!J227</f>
        <v/>
      </c>
      <c r="L4726" s="52">
        <f>OCT!K227</f>
        <v/>
      </c>
      <c r="M4726" s="54">
        <f>OCT!L227</f>
        <v/>
      </c>
      <c r="N4726" s="52">
        <f>OCT!M227</f>
        <v/>
      </c>
      <c r="O4726" s="52">
        <f>OCT!N227</f>
        <v/>
      </c>
      <c r="P4726" s="52">
        <f>OCT!O227</f>
        <v/>
      </c>
      <c r="Q4726" s="52">
        <f>OCT!P227</f>
        <v/>
      </c>
      <c r="R4726" s="52">
        <f>OCT!Q227</f>
        <v/>
      </c>
      <c r="S4726" s="54">
        <f>S4725+IF(X4726=0,0,M4726)</f>
        <v/>
      </c>
      <c r="T4726" s="55">
        <f>MAX(T4725,S4726)</f>
        <v/>
      </c>
      <c r="U4726" s="56">
        <f>S4726-T4726</f>
        <v/>
      </c>
      <c r="V4726" s="55">
        <f>IFERROR(SUMIFS(DATABASE!$M$5:$M$6004,DATABASE!$B$5:$B$6004,B4726,DATABASE!$X$5:$X$6004,1),0)</f>
        <v/>
      </c>
      <c r="W4726" s="57">
        <f>IFERROR(COUNTIFS(DATABASE!$B$5:$B$6004,B4726,DATABASE!$X$5:$X$6004,1),0)</f>
        <v/>
      </c>
      <c r="X4726" s="58">
        <f>--AND(ISNUMBER(B4726),C4726&lt;&gt;"",L4726&lt;&gt;"",M4726&lt;&gt;"")</f>
        <v/>
      </c>
    </row>
    <row r="4727" ht="15" customHeight="1" s="111">
      <c r="A4727" s="42" t="inlineStr">
        <is>
          <t>OCT</t>
        </is>
      </c>
      <c r="B4727" s="43">
        <f>OCT!A228</f>
        <v/>
      </c>
      <c r="C4727" s="44">
        <f>OCT!B228</f>
        <v/>
      </c>
      <c r="D4727" s="44">
        <f>OCT!C228</f>
        <v/>
      </c>
      <c r="E4727" s="44">
        <f>OCT!D228</f>
        <v/>
      </c>
      <c r="F4727" s="44">
        <f>OCT!E228</f>
        <v/>
      </c>
      <c r="G4727" s="44">
        <f>OCT!F228</f>
        <v/>
      </c>
      <c r="H4727" s="44">
        <f>OCT!G228</f>
        <v/>
      </c>
      <c r="I4727" s="45">
        <f>OCT!H228</f>
        <v/>
      </c>
      <c r="J4727" s="45">
        <f>OCT!I228</f>
        <v/>
      </c>
      <c r="K4727" s="44">
        <f>OCT!J228</f>
        <v/>
      </c>
      <c r="L4727" s="44">
        <f>OCT!K228</f>
        <v/>
      </c>
      <c r="M4727" s="46">
        <f>OCT!L228</f>
        <v/>
      </c>
      <c r="N4727" s="44">
        <f>OCT!M228</f>
        <v/>
      </c>
      <c r="O4727" s="44">
        <f>OCT!N228</f>
        <v/>
      </c>
      <c r="P4727" s="44">
        <f>OCT!O228</f>
        <v/>
      </c>
      <c r="Q4727" s="44">
        <f>OCT!P228</f>
        <v/>
      </c>
      <c r="R4727" s="44">
        <f>OCT!Q228</f>
        <v/>
      </c>
      <c r="S4727" s="46">
        <f>S4726+IF(X4727=0,0,M4727)</f>
        <v/>
      </c>
      <c r="T4727" s="47">
        <f>MAX(T4726,S4727)</f>
        <v/>
      </c>
      <c r="U4727" s="48">
        <f>S4727-T4727</f>
        <v/>
      </c>
      <c r="V4727" s="47">
        <f>IFERROR(SUMIFS(DATABASE!$M$5:$M$6004,DATABASE!$B$5:$B$6004,B4727,DATABASE!$X$5:$X$6004,1),0)</f>
        <v/>
      </c>
      <c r="W4727" s="31">
        <f>IFERROR(COUNTIFS(DATABASE!$B$5:$B$6004,B4727,DATABASE!$X$5:$X$6004,1),0)</f>
        <v/>
      </c>
      <c r="X4727" s="49">
        <f>--AND(ISNUMBER(B4727),C4727&lt;&gt;"",L4727&lt;&gt;"",M4727&lt;&gt;"")</f>
        <v/>
      </c>
    </row>
    <row r="4728" ht="15" customHeight="1" s="111">
      <c r="A4728" s="50" t="inlineStr">
        <is>
          <t>OCT</t>
        </is>
      </c>
      <c r="B4728" s="51">
        <f>OCT!A229</f>
        <v/>
      </c>
      <c r="C4728" s="52">
        <f>OCT!B229</f>
        <v/>
      </c>
      <c r="D4728" s="52">
        <f>OCT!C229</f>
        <v/>
      </c>
      <c r="E4728" s="52">
        <f>OCT!D229</f>
        <v/>
      </c>
      <c r="F4728" s="52">
        <f>OCT!E229</f>
        <v/>
      </c>
      <c r="G4728" s="52">
        <f>OCT!F229</f>
        <v/>
      </c>
      <c r="H4728" s="52">
        <f>OCT!G229</f>
        <v/>
      </c>
      <c r="I4728" s="53">
        <f>OCT!H229</f>
        <v/>
      </c>
      <c r="J4728" s="53">
        <f>OCT!I229</f>
        <v/>
      </c>
      <c r="K4728" s="52">
        <f>OCT!J229</f>
        <v/>
      </c>
      <c r="L4728" s="52">
        <f>OCT!K229</f>
        <v/>
      </c>
      <c r="M4728" s="54">
        <f>OCT!L229</f>
        <v/>
      </c>
      <c r="N4728" s="52">
        <f>OCT!M229</f>
        <v/>
      </c>
      <c r="O4728" s="52">
        <f>OCT!N229</f>
        <v/>
      </c>
      <c r="P4728" s="52">
        <f>OCT!O229</f>
        <v/>
      </c>
      <c r="Q4728" s="52">
        <f>OCT!P229</f>
        <v/>
      </c>
      <c r="R4728" s="52">
        <f>OCT!Q229</f>
        <v/>
      </c>
      <c r="S4728" s="54">
        <f>S4727+IF(X4728=0,0,M4728)</f>
        <v/>
      </c>
      <c r="T4728" s="55">
        <f>MAX(T4727,S4728)</f>
        <v/>
      </c>
      <c r="U4728" s="56">
        <f>S4728-T4728</f>
        <v/>
      </c>
      <c r="V4728" s="55">
        <f>IFERROR(SUMIFS(DATABASE!$M$5:$M$6004,DATABASE!$B$5:$B$6004,B4728,DATABASE!$X$5:$X$6004,1),0)</f>
        <v/>
      </c>
      <c r="W4728" s="57">
        <f>IFERROR(COUNTIFS(DATABASE!$B$5:$B$6004,B4728,DATABASE!$X$5:$X$6004,1),0)</f>
        <v/>
      </c>
      <c r="X4728" s="58">
        <f>--AND(ISNUMBER(B4728),C4728&lt;&gt;"",L4728&lt;&gt;"",M4728&lt;&gt;"")</f>
        <v/>
      </c>
    </row>
    <row r="4729" ht="15" customHeight="1" s="111">
      <c r="A4729" s="42" t="inlineStr">
        <is>
          <t>OCT</t>
        </is>
      </c>
      <c r="B4729" s="43">
        <f>OCT!A230</f>
        <v/>
      </c>
      <c r="C4729" s="44">
        <f>OCT!B230</f>
        <v/>
      </c>
      <c r="D4729" s="44">
        <f>OCT!C230</f>
        <v/>
      </c>
      <c r="E4729" s="44">
        <f>OCT!D230</f>
        <v/>
      </c>
      <c r="F4729" s="44">
        <f>OCT!E230</f>
        <v/>
      </c>
      <c r="G4729" s="44">
        <f>OCT!F230</f>
        <v/>
      </c>
      <c r="H4729" s="44">
        <f>OCT!G230</f>
        <v/>
      </c>
      <c r="I4729" s="45">
        <f>OCT!H230</f>
        <v/>
      </c>
      <c r="J4729" s="45">
        <f>OCT!I230</f>
        <v/>
      </c>
      <c r="K4729" s="44">
        <f>OCT!J230</f>
        <v/>
      </c>
      <c r="L4729" s="44">
        <f>OCT!K230</f>
        <v/>
      </c>
      <c r="M4729" s="46">
        <f>OCT!L230</f>
        <v/>
      </c>
      <c r="N4729" s="44">
        <f>OCT!M230</f>
        <v/>
      </c>
      <c r="O4729" s="44">
        <f>OCT!N230</f>
        <v/>
      </c>
      <c r="P4729" s="44">
        <f>OCT!O230</f>
        <v/>
      </c>
      <c r="Q4729" s="44">
        <f>OCT!P230</f>
        <v/>
      </c>
      <c r="R4729" s="44">
        <f>OCT!Q230</f>
        <v/>
      </c>
      <c r="S4729" s="46">
        <f>S4728+IF(X4729=0,0,M4729)</f>
        <v/>
      </c>
      <c r="T4729" s="47">
        <f>MAX(T4728,S4729)</f>
        <v/>
      </c>
      <c r="U4729" s="48">
        <f>S4729-T4729</f>
        <v/>
      </c>
      <c r="V4729" s="47">
        <f>IFERROR(SUMIFS(DATABASE!$M$5:$M$6004,DATABASE!$B$5:$B$6004,B4729,DATABASE!$X$5:$X$6004,1),0)</f>
        <v/>
      </c>
      <c r="W4729" s="31">
        <f>IFERROR(COUNTIFS(DATABASE!$B$5:$B$6004,B4729,DATABASE!$X$5:$X$6004,1),0)</f>
        <v/>
      </c>
      <c r="X4729" s="49">
        <f>--AND(ISNUMBER(B4729),C4729&lt;&gt;"",L4729&lt;&gt;"",M4729&lt;&gt;"")</f>
        <v/>
      </c>
    </row>
    <row r="4730" ht="15" customHeight="1" s="111">
      <c r="A4730" s="50" t="inlineStr">
        <is>
          <t>OCT</t>
        </is>
      </c>
      <c r="B4730" s="51">
        <f>OCT!A231</f>
        <v/>
      </c>
      <c r="C4730" s="52">
        <f>OCT!B231</f>
        <v/>
      </c>
      <c r="D4730" s="52">
        <f>OCT!C231</f>
        <v/>
      </c>
      <c r="E4730" s="52">
        <f>OCT!D231</f>
        <v/>
      </c>
      <c r="F4730" s="52">
        <f>OCT!E231</f>
        <v/>
      </c>
      <c r="G4730" s="52">
        <f>OCT!F231</f>
        <v/>
      </c>
      <c r="H4730" s="52">
        <f>OCT!G231</f>
        <v/>
      </c>
      <c r="I4730" s="53">
        <f>OCT!H231</f>
        <v/>
      </c>
      <c r="J4730" s="53">
        <f>OCT!I231</f>
        <v/>
      </c>
      <c r="K4730" s="52">
        <f>OCT!J231</f>
        <v/>
      </c>
      <c r="L4730" s="52">
        <f>OCT!K231</f>
        <v/>
      </c>
      <c r="M4730" s="54">
        <f>OCT!L231</f>
        <v/>
      </c>
      <c r="N4730" s="52">
        <f>OCT!M231</f>
        <v/>
      </c>
      <c r="O4730" s="52">
        <f>OCT!N231</f>
        <v/>
      </c>
      <c r="P4730" s="52">
        <f>OCT!O231</f>
        <v/>
      </c>
      <c r="Q4730" s="52">
        <f>OCT!P231</f>
        <v/>
      </c>
      <c r="R4730" s="52">
        <f>OCT!Q231</f>
        <v/>
      </c>
      <c r="S4730" s="54">
        <f>S4729+IF(X4730=0,0,M4730)</f>
        <v/>
      </c>
      <c r="T4730" s="55">
        <f>MAX(T4729,S4730)</f>
        <v/>
      </c>
      <c r="U4730" s="56">
        <f>S4730-T4730</f>
        <v/>
      </c>
      <c r="V4730" s="55">
        <f>IFERROR(SUMIFS(DATABASE!$M$5:$M$6004,DATABASE!$B$5:$B$6004,B4730,DATABASE!$X$5:$X$6004,1),0)</f>
        <v/>
      </c>
      <c r="W4730" s="57">
        <f>IFERROR(COUNTIFS(DATABASE!$B$5:$B$6004,B4730,DATABASE!$X$5:$X$6004,1),0)</f>
        <v/>
      </c>
      <c r="X4730" s="58">
        <f>--AND(ISNUMBER(B4730),C4730&lt;&gt;"",L4730&lt;&gt;"",M4730&lt;&gt;"")</f>
        <v/>
      </c>
    </row>
    <row r="4731" ht="15" customHeight="1" s="111">
      <c r="A4731" s="42" t="inlineStr">
        <is>
          <t>OCT</t>
        </is>
      </c>
      <c r="B4731" s="43">
        <f>OCT!A232</f>
        <v/>
      </c>
      <c r="C4731" s="44">
        <f>OCT!B232</f>
        <v/>
      </c>
      <c r="D4731" s="44">
        <f>OCT!C232</f>
        <v/>
      </c>
      <c r="E4731" s="44">
        <f>OCT!D232</f>
        <v/>
      </c>
      <c r="F4731" s="44">
        <f>OCT!E232</f>
        <v/>
      </c>
      <c r="G4731" s="44">
        <f>OCT!F232</f>
        <v/>
      </c>
      <c r="H4731" s="44">
        <f>OCT!G232</f>
        <v/>
      </c>
      <c r="I4731" s="45">
        <f>OCT!H232</f>
        <v/>
      </c>
      <c r="J4731" s="45">
        <f>OCT!I232</f>
        <v/>
      </c>
      <c r="K4731" s="44">
        <f>OCT!J232</f>
        <v/>
      </c>
      <c r="L4731" s="44">
        <f>OCT!K232</f>
        <v/>
      </c>
      <c r="M4731" s="46">
        <f>OCT!L232</f>
        <v/>
      </c>
      <c r="N4731" s="44">
        <f>OCT!M232</f>
        <v/>
      </c>
      <c r="O4731" s="44">
        <f>OCT!N232</f>
        <v/>
      </c>
      <c r="P4731" s="44">
        <f>OCT!O232</f>
        <v/>
      </c>
      <c r="Q4731" s="44">
        <f>OCT!P232</f>
        <v/>
      </c>
      <c r="R4731" s="44">
        <f>OCT!Q232</f>
        <v/>
      </c>
      <c r="S4731" s="46">
        <f>S4730+IF(X4731=0,0,M4731)</f>
        <v/>
      </c>
      <c r="T4731" s="47">
        <f>MAX(T4730,S4731)</f>
        <v/>
      </c>
      <c r="U4731" s="48">
        <f>S4731-T4731</f>
        <v/>
      </c>
      <c r="V4731" s="47">
        <f>IFERROR(SUMIFS(DATABASE!$M$5:$M$6004,DATABASE!$B$5:$B$6004,B4731,DATABASE!$X$5:$X$6004,1),0)</f>
        <v/>
      </c>
      <c r="W4731" s="31">
        <f>IFERROR(COUNTIFS(DATABASE!$B$5:$B$6004,B4731,DATABASE!$X$5:$X$6004,1),0)</f>
        <v/>
      </c>
      <c r="X4731" s="49">
        <f>--AND(ISNUMBER(B4731),C4731&lt;&gt;"",L4731&lt;&gt;"",M4731&lt;&gt;"")</f>
        <v/>
      </c>
    </row>
    <row r="4732" ht="15" customHeight="1" s="111">
      <c r="A4732" s="50" t="inlineStr">
        <is>
          <t>OCT</t>
        </is>
      </c>
      <c r="B4732" s="51">
        <f>OCT!A233</f>
        <v/>
      </c>
      <c r="C4732" s="52">
        <f>OCT!B233</f>
        <v/>
      </c>
      <c r="D4732" s="52">
        <f>OCT!C233</f>
        <v/>
      </c>
      <c r="E4732" s="52">
        <f>OCT!D233</f>
        <v/>
      </c>
      <c r="F4732" s="52">
        <f>OCT!E233</f>
        <v/>
      </c>
      <c r="G4732" s="52">
        <f>OCT!F233</f>
        <v/>
      </c>
      <c r="H4732" s="52">
        <f>OCT!G233</f>
        <v/>
      </c>
      <c r="I4732" s="53">
        <f>OCT!H233</f>
        <v/>
      </c>
      <c r="J4732" s="53">
        <f>OCT!I233</f>
        <v/>
      </c>
      <c r="K4732" s="52">
        <f>OCT!J233</f>
        <v/>
      </c>
      <c r="L4732" s="52">
        <f>OCT!K233</f>
        <v/>
      </c>
      <c r="M4732" s="54">
        <f>OCT!L233</f>
        <v/>
      </c>
      <c r="N4732" s="52">
        <f>OCT!M233</f>
        <v/>
      </c>
      <c r="O4732" s="52">
        <f>OCT!N233</f>
        <v/>
      </c>
      <c r="P4732" s="52">
        <f>OCT!O233</f>
        <v/>
      </c>
      <c r="Q4732" s="52">
        <f>OCT!P233</f>
        <v/>
      </c>
      <c r="R4732" s="52">
        <f>OCT!Q233</f>
        <v/>
      </c>
      <c r="S4732" s="54">
        <f>S4731+IF(X4732=0,0,M4732)</f>
        <v/>
      </c>
      <c r="T4732" s="55">
        <f>MAX(T4731,S4732)</f>
        <v/>
      </c>
      <c r="U4732" s="56">
        <f>S4732-T4732</f>
        <v/>
      </c>
      <c r="V4732" s="55">
        <f>IFERROR(SUMIFS(DATABASE!$M$5:$M$6004,DATABASE!$B$5:$B$6004,B4732,DATABASE!$X$5:$X$6004,1),0)</f>
        <v/>
      </c>
      <c r="W4732" s="57">
        <f>IFERROR(COUNTIFS(DATABASE!$B$5:$B$6004,B4732,DATABASE!$X$5:$X$6004,1),0)</f>
        <v/>
      </c>
      <c r="X4732" s="58">
        <f>--AND(ISNUMBER(B4732),C4732&lt;&gt;"",L4732&lt;&gt;"",M4732&lt;&gt;"")</f>
        <v/>
      </c>
    </row>
    <row r="4733" ht="15" customHeight="1" s="111">
      <c r="A4733" s="42" t="inlineStr">
        <is>
          <t>OCT</t>
        </is>
      </c>
      <c r="B4733" s="43">
        <f>OCT!A234</f>
        <v/>
      </c>
      <c r="C4733" s="44">
        <f>OCT!B234</f>
        <v/>
      </c>
      <c r="D4733" s="44">
        <f>OCT!C234</f>
        <v/>
      </c>
      <c r="E4733" s="44">
        <f>OCT!D234</f>
        <v/>
      </c>
      <c r="F4733" s="44">
        <f>OCT!E234</f>
        <v/>
      </c>
      <c r="G4733" s="44">
        <f>OCT!F234</f>
        <v/>
      </c>
      <c r="H4733" s="44">
        <f>OCT!G234</f>
        <v/>
      </c>
      <c r="I4733" s="45">
        <f>OCT!H234</f>
        <v/>
      </c>
      <c r="J4733" s="45">
        <f>OCT!I234</f>
        <v/>
      </c>
      <c r="K4733" s="44">
        <f>OCT!J234</f>
        <v/>
      </c>
      <c r="L4733" s="44">
        <f>OCT!K234</f>
        <v/>
      </c>
      <c r="M4733" s="46">
        <f>OCT!L234</f>
        <v/>
      </c>
      <c r="N4733" s="44">
        <f>OCT!M234</f>
        <v/>
      </c>
      <c r="O4733" s="44">
        <f>OCT!N234</f>
        <v/>
      </c>
      <c r="P4733" s="44">
        <f>OCT!O234</f>
        <v/>
      </c>
      <c r="Q4733" s="44">
        <f>OCT!P234</f>
        <v/>
      </c>
      <c r="R4733" s="44">
        <f>OCT!Q234</f>
        <v/>
      </c>
      <c r="S4733" s="46">
        <f>S4732+IF(X4733=0,0,M4733)</f>
        <v/>
      </c>
      <c r="T4733" s="47">
        <f>MAX(T4732,S4733)</f>
        <v/>
      </c>
      <c r="U4733" s="48">
        <f>S4733-T4733</f>
        <v/>
      </c>
      <c r="V4733" s="47">
        <f>IFERROR(SUMIFS(DATABASE!$M$5:$M$6004,DATABASE!$B$5:$B$6004,B4733,DATABASE!$X$5:$X$6004,1),0)</f>
        <v/>
      </c>
      <c r="W4733" s="31">
        <f>IFERROR(COUNTIFS(DATABASE!$B$5:$B$6004,B4733,DATABASE!$X$5:$X$6004,1),0)</f>
        <v/>
      </c>
      <c r="X4733" s="49">
        <f>--AND(ISNUMBER(B4733),C4733&lt;&gt;"",L4733&lt;&gt;"",M4733&lt;&gt;"")</f>
        <v/>
      </c>
    </row>
    <row r="4734" ht="15" customHeight="1" s="111">
      <c r="A4734" s="50" t="inlineStr">
        <is>
          <t>OCT</t>
        </is>
      </c>
      <c r="B4734" s="51">
        <f>OCT!A235</f>
        <v/>
      </c>
      <c r="C4734" s="52">
        <f>OCT!B235</f>
        <v/>
      </c>
      <c r="D4734" s="52">
        <f>OCT!C235</f>
        <v/>
      </c>
      <c r="E4734" s="52">
        <f>OCT!D235</f>
        <v/>
      </c>
      <c r="F4734" s="52">
        <f>OCT!E235</f>
        <v/>
      </c>
      <c r="G4734" s="52">
        <f>OCT!F235</f>
        <v/>
      </c>
      <c r="H4734" s="52">
        <f>OCT!G235</f>
        <v/>
      </c>
      <c r="I4734" s="53">
        <f>OCT!H235</f>
        <v/>
      </c>
      <c r="J4734" s="53">
        <f>OCT!I235</f>
        <v/>
      </c>
      <c r="K4734" s="52">
        <f>OCT!J235</f>
        <v/>
      </c>
      <c r="L4734" s="52">
        <f>OCT!K235</f>
        <v/>
      </c>
      <c r="M4734" s="54">
        <f>OCT!L235</f>
        <v/>
      </c>
      <c r="N4734" s="52">
        <f>OCT!M235</f>
        <v/>
      </c>
      <c r="O4734" s="52">
        <f>OCT!N235</f>
        <v/>
      </c>
      <c r="P4734" s="52">
        <f>OCT!O235</f>
        <v/>
      </c>
      <c r="Q4734" s="52">
        <f>OCT!P235</f>
        <v/>
      </c>
      <c r="R4734" s="52">
        <f>OCT!Q235</f>
        <v/>
      </c>
      <c r="S4734" s="54">
        <f>S4733+IF(X4734=0,0,M4734)</f>
        <v/>
      </c>
      <c r="T4734" s="55">
        <f>MAX(T4733,S4734)</f>
        <v/>
      </c>
      <c r="U4734" s="56">
        <f>S4734-T4734</f>
        <v/>
      </c>
      <c r="V4734" s="55">
        <f>IFERROR(SUMIFS(DATABASE!$M$5:$M$6004,DATABASE!$B$5:$B$6004,B4734,DATABASE!$X$5:$X$6004,1),0)</f>
        <v/>
      </c>
      <c r="W4734" s="57">
        <f>IFERROR(COUNTIFS(DATABASE!$B$5:$B$6004,B4734,DATABASE!$X$5:$X$6004,1),0)</f>
        <v/>
      </c>
      <c r="X4734" s="58">
        <f>--AND(ISNUMBER(B4734),C4734&lt;&gt;"",L4734&lt;&gt;"",M4734&lt;&gt;"")</f>
        <v/>
      </c>
    </row>
    <row r="4735" ht="15" customHeight="1" s="111">
      <c r="A4735" s="42" t="inlineStr">
        <is>
          <t>OCT</t>
        </is>
      </c>
      <c r="B4735" s="43">
        <f>OCT!A236</f>
        <v/>
      </c>
      <c r="C4735" s="44">
        <f>OCT!B236</f>
        <v/>
      </c>
      <c r="D4735" s="44">
        <f>OCT!C236</f>
        <v/>
      </c>
      <c r="E4735" s="44">
        <f>OCT!D236</f>
        <v/>
      </c>
      <c r="F4735" s="44">
        <f>OCT!E236</f>
        <v/>
      </c>
      <c r="G4735" s="44">
        <f>OCT!F236</f>
        <v/>
      </c>
      <c r="H4735" s="44">
        <f>OCT!G236</f>
        <v/>
      </c>
      <c r="I4735" s="45">
        <f>OCT!H236</f>
        <v/>
      </c>
      <c r="J4735" s="45">
        <f>OCT!I236</f>
        <v/>
      </c>
      <c r="K4735" s="44">
        <f>OCT!J236</f>
        <v/>
      </c>
      <c r="L4735" s="44">
        <f>OCT!K236</f>
        <v/>
      </c>
      <c r="M4735" s="46">
        <f>OCT!L236</f>
        <v/>
      </c>
      <c r="N4735" s="44">
        <f>OCT!M236</f>
        <v/>
      </c>
      <c r="O4735" s="44">
        <f>OCT!N236</f>
        <v/>
      </c>
      <c r="P4735" s="44">
        <f>OCT!O236</f>
        <v/>
      </c>
      <c r="Q4735" s="44">
        <f>OCT!P236</f>
        <v/>
      </c>
      <c r="R4735" s="44">
        <f>OCT!Q236</f>
        <v/>
      </c>
      <c r="S4735" s="46">
        <f>S4734+IF(X4735=0,0,M4735)</f>
        <v/>
      </c>
      <c r="T4735" s="47">
        <f>MAX(T4734,S4735)</f>
        <v/>
      </c>
      <c r="U4735" s="48">
        <f>S4735-T4735</f>
        <v/>
      </c>
      <c r="V4735" s="47">
        <f>IFERROR(SUMIFS(DATABASE!$M$5:$M$6004,DATABASE!$B$5:$B$6004,B4735,DATABASE!$X$5:$X$6004,1),0)</f>
        <v/>
      </c>
      <c r="W4735" s="31">
        <f>IFERROR(COUNTIFS(DATABASE!$B$5:$B$6004,B4735,DATABASE!$X$5:$X$6004,1),0)</f>
        <v/>
      </c>
      <c r="X4735" s="49">
        <f>--AND(ISNUMBER(B4735),C4735&lt;&gt;"",L4735&lt;&gt;"",M4735&lt;&gt;"")</f>
        <v/>
      </c>
    </row>
    <row r="4736" ht="15" customHeight="1" s="111">
      <c r="A4736" s="50" t="inlineStr">
        <is>
          <t>OCT</t>
        </is>
      </c>
      <c r="B4736" s="51">
        <f>OCT!A237</f>
        <v/>
      </c>
      <c r="C4736" s="52">
        <f>OCT!B237</f>
        <v/>
      </c>
      <c r="D4736" s="52">
        <f>OCT!C237</f>
        <v/>
      </c>
      <c r="E4736" s="52">
        <f>OCT!D237</f>
        <v/>
      </c>
      <c r="F4736" s="52">
        <f>OCT!E237</f>
        <v/>
      </c>
      <c r="G4736" s="52">
        <f>OCT!F237</f>
        <v/>
      </c>
      <c r="H4736" s="52">
        <f>OCT!G237</f>
        <v/>
      </c>
      <c r="I4736" s="53">
        <f>OCT!H237</f>
        <v/>
      </c>
      <c r="J4736" s="53">
        <f>OCT!I237</f>
        <v/>
      </c>
      <c r="K4736" s="52">
        <f>OCT!J237</f>
        <v/>
      </c>
      <c r="L4736" s="52">
        <f>OCT!K237</f>
        <v/>
      </c>
      <c r="M4736" s="54">
        <f>OCT!L237</f>
        <v/>
      </c>
      <c r="N4736" s="52">
        <f>OCT!M237</f>
        <v/>
      </c>
      <c r="O4736" s="52">
        <f>OCT!N237</f>
        <v/>
      </c>
      <c r="P4736" s="52">
        <f>OCT!O237</f>
        <v/>
      </c>
      <c r="Q4736" s="52">
        <f>OCT!P237</f>
        <v/>
      </c>
      <c r="R4736" s="52">
        <f>OCT!Q237</f>
        <v/>
      </c>
      <c r="S4736" s="54">
        <f>S4735+IF(X4736=0,0,M4736)</f>
        <v/>
      </c>
      <c r="T4736" s="55">
        <f>MAX(T4735,S4736)</f>
        <v/>
      </c>
      <c r="U4736" s="56">
        <f>S4736-T4736</f>
        <v/>
      </c>
      <c r="V4736" s="55">
        <f>IFERROR(SUMIFS(DATABASE!$M$5:$M$6004,DATABASE!$B$5:$B$6004,B4736,DATABASE!$X$5:$X$6004,1),0)</f>
        <v/>
      </c>
      <c r="W4736" s="57">
        <f>IFERROR(COUNTIFS(DATABASE!$B$5:$B$6004,B4736,DATABASE!$X$5:$X$6004,1),0)</f>
        <v/>
      </c>
      <c r="X4736" s="58">
        <f>--AND(ISNUMBER(B4736),C4736&lt;&gt;"",L4736&lt;&gt;"",M4736&lt;&gt;"")</f>
        <v/>
      </c>
    </row>
    <row r="4737" ht="15" customHeight="1" s="111">
      <c r="A4737" s="42" t="inlineStr">
        <is>
          <t>OCT</t>
        </is>
      </c>
      <c r="B4737" s="43">
        <f>OCT!A238</f>
        <v/>
      </c>
      <c r="C4737" s="44">
        <f>OCT!B238</f>
        <v/>
      </c>
      <c r="D4737" s="44">
        <f>OCT!C238</f>
        <v/>
      </c>
      <c r="E4737" s="44">
        <f>OCT!D238</f>
        <v/>
      </c>
      <c r="F4737" s="44">
        <f>OCT!E238</f>
        <v/>
      </c>
      <c r="G4737" s="44">
        <f>OCT!F238</f>
        <v/>
      </c>
      <c r="H4737" s="44">
        <f>OCT!G238</f>
        <v/>
      </c>
      <c r="I4737" s="45">
        <f>OCT!H238</f>
        <v/>
      </c>
      <c r="J4737" s="45">
        <f>OCT!I238</f>
        <v/>
      </c>
      <c r="K4737" s="44">
        <f>OCT!J238</f>
        <v/>
      </c>
      <c r="L4737" s="44">
        <f>OCT!K238</f>
        <v/>
      </c>
      <c r="M4737" s="46">
        <f>OCT!L238</f>
        <v/>
      </c>
      <c r="N4737" s="44">
        <f>OCT!M238</f>
        <v/>
      </c>
      <c r="O4737" s="44">
        <f>OCT!N238</f>
        <v/>
      </c>
      <c r="P4737" s="44">
        <f>OCT!O238</f>
        <v/>
      </c>
      <c r="Q4737" s="44">
        <f>OCT!P238</f>
        <v/>
      </c>
      <c r="R4737" s="44">
        <f>OCT!Q238</f>
        <v/>
      </c>
      <c r="S4737" s="46">
        <f>S4736+IF(X4737=0,0,M4737)</f>
        <v/>
      </c>
      <c r="T4737" s="47">
        <f>MAX(T4736,S4737)</f>
        <v/>
      </c>
      <c r="U4737" s="48">
        <f>S4737-T4737</f>
        <v/>
      </c>
      <c r="V4737" s="47">
        <f>IFERROR(SUMIFS(DATABASE!$M$5:$M$6004,DATABASE!$B$5:$B$6004,B4737,DATABASE!$X$5:$X$6004,1),0)</f>
        <v/>
      </c>
      <c r="W4737" s="31">
        <f>IFERROR(COUNTIFS(DATABASE!$B$5:$B$6004,B4737,DATABASE!$X$5:$X$6004,1),0)</f>
        <v/>
      </c>
      <c r="X4737" s="49">
        <f>--AND(ISNUMBER(B4737),C4737&lt;&gt;"",L4737&lt;&gt;"",M4737&lt;&gt;"")</f>
        <v/>
      </c>
    </row>
    <row r="4738" ht="15" customHeight="1" s="111">
      <c r="A4738" s="50" t="inlineStr">
        <is>
          <t>OCT</t>
        </is>
      </c>
      <c r="B4738" s="51">
        <f>OCT!A239</f>
        <v/>
      </c>
      <c r="C4738" s="52">
        <f>OCT!B239</f>
        <v/>
      </c>
      <c r="D4738" s="52">
        <f>OCT!C239</f>
        <v/>
      </c>
      <c r="E4738" s="52">
        <f>OCT!D239</f>
        <v/>
      </c>
      <c r="F4738" s="52">
        <f>OCT!E239</f>
        <v/>
      </c>
      <c r="G4738" s="52">
        <f>OCT!F239</f>
        <v/>
      </c>
      <c r="H4738" s="52">
        <f>OCT!G239</f>
        <v/>
      </c>
      <c r="I4738" s="53">
        <f>OCT!H239</f>
        <v/>
      </c>
      <c r="J4738" s="53">
        <f>OCT!I239</f>
        <v/>
      </c>
      <c r="K4738" s="52">
        <f>OCT!J239</f>
        <v/>
      </c>
      <c r="L4738" s="52">
        <f>OCT!K239</f>
        <v/>
      </c>
      <c r="M4738" s="54">
        <f>OCT!L239</f>
        <v/>
      </c>
      <c r="N4738" s="52">
        <f>OCT!M239</f>
        <v/>
      </c>
      <c r="O4738" s="52">
        <f>OCT!N239</f>
        <v/>
      </c>
      <c r="P4738" s="52">
        <f>OCT!O239</f>
        <v/>
      </c>
      <c r="Q4738" s="52">
        <f>OCT!P239</f>
        <v/>
      </c>
      <c r="R4738" s="52">
        <f>OCT!Q239</f>
        <v/>
      </c>
      <c r="S4738" s="54">
        <f>S4737+IF(X4738=0,0,M4738)</f>
        <v/>
      </c>
      <c r="T4738" s="55">
        <f>MAX(T4737,S4738)</f>
        <v/>
      </c>
      <c r="U4738" s="56">
        <f>S4738-T4738</f>
        <v/>
      </c>
      <c r="V4738" s="55">
        <f>IFERROR(SUMIFS(DATABASE!$M$5:$M$6004,DATABASE!$B$5:$B$6004,B4738,DATABASE!$X$5:$X$6004,1),0)</f>
        <v/>
      </c>
      <c r="W4738" s="57">
        <f>IFERROR(COUNTIFS(DATABASE!$B$5:$B$6004,B4738,DATABASE!$X$5:$X$6004,1),0)</f>
        <v/>
      </c>
      <c r="X4738" s="58">
        <f>--AND(ISNUMBER(B4738),C4738&lt;&gt;"",L4738&lt;&gt;"",M4738&lt;&gt;"")</f>
        <v/>
      </c>
    </row>
    <row r="4739" ht="15" customHeight="1" s="111">
      <c r="A4739" s="42" t="inlineStr">
        <is>
          <t>OCT</t>
        </is>
      </c>
      <c r="B4739" s="43">
        <f>OCT!A240</f>
        <v/>
      </c>
      <c r="C4739" s="44">
        <f>OCT!B240</f>
        <v/>
      </c>
      <c r="D4739" s="44">
        <f>OCT!C240</f>
        <v/>
      </c>
      <c r="E4739" s="44">
        <f>OCT!D240</f>
        <v/>
      </c>
      <c r="F4739" s="44">
        <f>OCT!E240</f>
        <v/>
      </c>
      <c r="G4739" s="44">
        <f>OCT!F240</f>
        <v/>
      </c>
      <c r="H4739" s="44">
        <f>OCT!G240</f>
        <v/>
      </c>
      <c r="I4739" s="45">
        <f>OCT!H240</f>
        <v/>
      </c>
      <c r="J4739" s="45">
        <f>OCT!I240</f>
        <v/>
      </c>
      <c r="K4739" s="44">
        <f>OCT!J240</f>
        <v/>
      </c>
      <c r="L4739" s="44">
        <f>OCT!K240</f>
        <v/>
      </c>
      <c r="M4739" s="46">
        <f>OCT!L240</f>
        <v/>
      </c>
      <c r="N4739" s="44">
        <f>OCT!M240</f>
        <v/>
      </c>
      <c r="O4739" s="44">
        <f>OCT!N240</f>
        <v/>
      </c>
      <c r="P4739" s="44">
        <f>OCT!O240</f>
        <v/>
      </c>
      <c r="Q4739" s="44">
        <f>OCT!P240</f>
        <v/>
      </c>
      <c r="R4739" s="44">
        <f>OCT!Q240</f>
        <v/>
      </c>
      <c r="S4739" s="46">
        <f>S4738+IF(X4739=0,0,M4739)</f>
        <v/>
      </c>
      <c r="T4739" s="47">
        <f>MAX(T4738,S4739)</f>
        <v/>
      </c>
      <c r="U4739" s="48">
        <f>S4739-T4739</f>
        <v/>
      </c>
      <c r="V4739" s="47">
        <f>IFERROR(SUMIFS(DATABASE!$M$5:$M$6004,DATABASE!$B$5:$B$6004,B4739,DATABASE!$X$5:$X$6004,1),0)</f>
        <v/>
      </c>
      <c r="W4739" s="31">
        <f>IFERROR(COUNTIFS(DATABASE!$B$5:$B$6004,B4739,DATABASE!$X$5:$X$6004,1),0)</f>
        <v/>
      </c>
      <c r="X4739" s="49">
        <f>--AND(ISNUMBER(B4739),C4739&lt;&gt;"",L4739&lt;&gt;"",M4739&lt;&gt;"")</f>
        <v/>
      </c>
    </row>
    <row r="4740" ht="15" customHeight="1" s="111">
      <c r="A4740" s="50" t="inlineStr">
        <is>
          <t>OCT</t>
        </is>
      </c>
      <c r="B4740" s="51">
        <f>OCT!A241</f>
        <v/>
      </c>
      <c r="C4740" s="52">
        <f>OCT!B241</f>
        <v/>
      </c>
      <c r="D4740" s="52">
        <f>OCT!C241</f>
        <v/>
      </c>
      <c r="E4740" s="52">
        <f>OCT!D241</f>
        <v/>
      </c>
      <c r="F4740" s="52">
        <f>OCT!E241</f>
        <v/>
      </c>
      <c r="G4740" s="52">
        <f>OCT!F241</f>
        <v/>
      </c>
      <c r="H4740" s="52">
        <f>OCT!G241</f>
        <v/>
      </c>
      <c r="I4740" s="53">
        <f>OCT!H241</f>
        <v/>
      </c>
      <c r="J4740" s="53">
        <f>OCT!I241</f>
        <v/>
      </c>
      <c r="K4740" s="52">
        <f>OCT!J241</f>
        <v/>
      </c>
      <c r="L4740" s="52">
        <f>OCT!K241</f>
        <v/>
      </c>
      <c r="M4740" s="54">
        <f>OCT!L241</f>
        <v/>
      </c>
      <c r="N4740" s="52">
        <f>OCT!M241</f>
        <v/>
      </c>
      <c r="O4740" s="52">
        <f>OCT!N241</f>
        <v/>
      </c>
      <c r="P4740" s="52">
        <f>OCT!O241</f>
        <v/>
      </c>
      <c r="Q4740" s="52">
        <f>OCT!P241</f>
        <v/>
      </c>
      <c r="R4740" s="52">
        <f>OCT!Q241</f>
        <v/>
      </c>
      <c r="S4740" s="54">
        <f>S4739+IF(X4740=0,0,M4740)</f>
        <v/>
      </c>
      <c r="T4740" s="55">
        <f>MAX(T4739,S4740)</f>
        <v/>
      </c>
      <c r="U4740" s="56">
        <f>S4740-T4740</f>
        <v/>
      </c>
      <c r="V4740" s="55">
        <f>IFERROR(SUMIFS(DATABASE!$M$5:$M$6004,DATABASE!$B$5:$B$6004,B4740,DATABASE!$X$5:$X$6004,1),0)</f>
        <v/>
      </c>
      <c r="W4740" s="57">
        <f>IFERROR(COUNTIFS(DATABASE!$B$5:$B$6004,B4740,DATABASE!$X$5:$X$6004,1),0)</f>
        <v/>
      </c>
      <c r="X4740" s="58">
        <f>--AND(ISNUMBER(B4740),C4740&lt;&gt;"",L4740&lt;&gt;"",M4740&lt;&gt;"")</f>
        <v/>
      </c>
    </row>
    <row r="4741" ht="15" customHeight="1" s="111">
      <c r="A4741" s="42" t="inlineStr">
        <is>
          <t>OCT</t>
        </is>
      </c>
      <c r="B4741" s="43">
        <f>OCT!A242</f>
        <v/>
      </c>
      <c r="C4741" s="44">
        <f>OCT!B242</f>
        <v/>
      </c>
      <c r="D4741" s="44">
        <f>OCT!C242</f>
        <v/>
      </c>
      <c r="E4741" s="44">
        <f>OCT!D242</f>
        <v/>
      </c>
      <c r="F4741" s="44">
        <f>OCT!E242</f>
        <v/>
      </c>
      <c r="G4741" s="44">
        <f>OCT!F242</f>
        <v/>
      </c>
      <c r="H4741" s="44">
        <f>OCT!G242</f>
        <v/>
      </c>
      <c r="I4741" s="45">
        <f>OCT!H242</f>
        <v/>
      </c>
      <c r="J4741" s="45">
        <f>OCT!I242</f>
        <v/>
      </c>
      <c r="K4741" s="44">
        <f>OCT!J242</f>
        <v/>
      </c>
      <c r="L4741" s="44">
        <f>OCT!K242</f>
        <v/>
      </c>
      <c r="M4741" s="46">
        <f>OCT!L242</f>
        <v/>
      </c>
      <c r="N4741" s="44">
        <f>OCT!M242</f>
        <v/>
      </c>
      <c r="O4741" s="44">
        <f>OCT!N242</f>
        <v/>
      </c>
      <c r="P4741" s="44">
        <f>OCT!O242</f>
        <v/>
      </c>
      <c r="Q4741" s="44">
        <f>OCT!P242</f>
        <v/>
      </c>
      <c r="R4741" s="44">
        <f>OCT!Q242</f>
        <v/>
      </c>
      <c r="S4741" s="46">
        <f>S4740+IF(X4741=0,0,M4741)</f>
        <v/>
      </c>
      <c r="T4741" s="47">
        <f>MAX(T4740,S4741)</f>
        <v/>
      </c>
      <c r="U4741" s="48">
        <f>S4741-T4741</f>
        <v/>
      </c>
      <c r="V4741" s="47">
        <f>IFERROR(SUMIFS(DATABASE!$M$5:$M$6004,DATABASE!$B$5:$B$6004,B4741,DATABASE!$X$5:$X$6004,1),0)</f>
        <v/>
      </c>
      <c r="W4741" s="31">
        <f>IFERROR(COUNTIFS(DATABASE!$B$5:$B$6004,B4741,DATABASE!$X$5:$X$6004,1),0)</f>
        <v/>
      </c>
      <c r="X4741" s="49">
        <f>--AND(ISNUMBER(B4741),C4741&lt;&gt;"",L4741&lt;&gt;"",M4741&lt;&gt;"")</f>
        <v/>
      </c>
    </row>
    <row r="4742" ht="15" customHeight="1" s="111">
      <c r="A4742" s="50" t="inlineStr">
        <is>
          <t>OCT</t>
        </is>
      </c>
      <c r="B4742" s="51">
        <f>OCT!A243</f>
        <v/>
      </c>
      <c r="C4742" s="52">
        <f>OCT!B243</f>
        <v/>
      </c>
      <c r="D4742" s="52">
        <f>OCT!C243</f>
        <v/>
      </c>
      <c r="E4742" s="52">
        <f>OCT!D243</f>
        <v/>
      </c>
      <c r="F4742" s="52">
        <f>OCT!E243</f>
        <v/>
      </c>
      <c r="G4742" s="52">
        <f>OCT!F243</f>
        <v/>
      </c>
      <c r="H4742" s="52">
        <f>OCT!G243</f>
        <v/>
      </c>
      <c r="I4742" s="53">
        <f>OCT!H243</f>
        <v/>
      </c>
      <c r="J4742" s="53">
        <f>OCT!I243</f>
        <v/>
      </c>
      <c r="K4742" s="52">
        <f>OCT!J243</f>
        <v/>
      </c>
      <c r="L4742" s="52">
        <f>OCT!K243</f>
        <v/>
      </c>
      <c r="M4742" s="54">
        <f>OCT!L243</f>
        <v/>
      </c>
      <c r="N4742" s="52">
        <f>OCT!M243</f>
        <v/>
      </c>
      <c r="O4742" s="52">
        <f>OCT!N243</f>
        <v/>
      </c>
      <c r="P4742" s="52">
        <f>OCT!O243</f>
        <v/>
      </c>
      <c r="Q4742" s="52">
        <f>OCT!P243</f>
        <v/>
      </c>
      <c r="R4742" s="52">
        <f>OCT!Q243</f>
        <v/>
      </c>
      <c r="S4742" s="54">
        <f>S4741+IF(X4742=0,0,M4742)</f>
        <v/>
      </c>
      <c r="T4742" s="55">
        <f>MAX(T4741,S4742)</f>
        <v/>
      </c>
      <c r="U4742" s="56">
        <f>S4742-T4742</f>
        <v/>
      </c>
      <c r="V4742" s="55">
        <f>IFERROR(SUMIFS(DATABASE!$M$5:$M$6004,DATABASE!$B$5:$B$6004,B4742,DATABASE!$X$5:$X$6004,1),0)</f>
        <v/>
      </c>
      <c r="W4742" s="57">
        <f>IFERROR(COUNTIFS(DATABASE!$B$5:$B$6004,B4742,DATABASE!$X$5:$X$6004,1),0)</f>
        <v/>
      </c>
      <c r="X4742" s="58">
        <f>--AND(ISNUMBER(B4742),C4742&lt;&gt;"",L4742&lt;&gt;"",M4742&lt;&gt;"")</f>
        <v/>
      </c>
    </row>
    <row r="4743" ht="15" customHeight="1" s="111">
      <c r="A4743" s="42" t="inlineStr">
        <is>
          <t>OCT</t>
        </is>
      </c>
      <c r="B4743" s="43">
        <f>OCT!A244</f>
        <v/>
      </c>
      <c r="C4743" s="44">
        <f>OCT!B244</f>
        <v/>
      </c>
      <c r="D4743" s="44">
        <f>OCT!C244</f>
        <v/>
      </c>
      <c r="E4743" s="44">
        <f>OCT!D244</f>
        <v/>
      </c>
      <c r="F4743" s="44">
        <f>OCT!E244</f>
        <v/>
      </c>
      <c r="G4743" s="44">
        <f>OCT!F244</f>
        <v/>
      </c>
      <c r="H4743" s="44">
        <f>OCT!G244</f>
        <v/>
      </c>
      <c r="I4743" s="45">
        <f>OCT!H244</f>
        <v/>
      </c>
      <c r="J4743" s="45">
        <f>OCT!I244</f>
        <v/>
      </c>
      <c r="K4743" s="44">
        <f>OCT!J244</f>
        <v/>
      </c>
      <c r="L4743" s="44">
        <f>OCT!K244</f>
        <v/>
      </c>
      <c r="M4743" s="46">
        <f>OCT!L244</f>
        <v/>
      </c>
      <c r="N4743" s="44">
        <f>OCT!M244</f>
        <v/>
      </c>
      <c r="O4743" s="44">
        <f>OCT!N244</f>
        <v/>
      </c>
      <c r="P4743" s="44">
        <f>OCT!O244</f>
        <v/>
      </c>
      <c r="Q4743" s="44">
        <f>OCT!P244</f>
        <v/>
      </c>
      <c r="R4743" s="44">
        <f>OCT!Q244</f>
        <v/>
      </c>
      <c r="S4743" s="46">
        <f>S4742+IF(X4743=0,0,M4743)</f>
        <v/>
      </c>
      <c r="T4743" s="47">
        <f>MAX(T4742,S4743)</f>
        <v/>
      </c>
      <c r="U4743" s="48">
        <f>S4743-T4743</f>
        <v/>
      </c>
      <c r="V4743" s="47">
        <f>IFERROR(SUMIFS(DATABASE!$M$5:$M$6004,DATABASE!$B$5:$B$6004,B4743,DATABASE!$X$5:$X$6004,1),0)</f>
        <v/>
      </c>
      <c r="W4743" s="31">
        <f>IFERROR(COUNTIFS(DATABASE!$B$5:$B$6004,B4743,DATABASE!$X$5:$X$6004,1),0)</f>
        <v/>
      </c>
      <c r="X4743" s="49">
        <f>--AND(ISNUMBER(B4743),C4743&lt;&gt;"",L4743&lt;&gt;"",M4743&lt;&gt;"")</f>
        <v/>
      </c>
    </row>
    <row r="4744" ht="15" customHeight="1" s="111">
      <c r="A4744" s="50" t="inlineStr">
        <is>
          <t>OCT</t>
        </is>
      </c>
      <c r="B4744" s="51">
        <f>OCT!A245</f>
        <v/>
      </c>
      <c r="C4744" s="52">
        <f>OCT!B245</f>
        <v/>
      </c>
      <c r="D4744" s="52">
        <f>OCT!C245</f>
        <v/>
      </c>
      <c r="E4744" s="52">
        <f>OCT!D245</f>
        <v/>
      </c>
      <c r="F4744" s="52">
        <f>OCT!E245</f>
        <v/>
      </c>
      <c r="G4744" s="52">
        <f>OCT!F245</f>
        <v/>
      </c>
      <c r="H4744" s="52">
        <f>OCT!G245</f>
        <v/>
      </c>
      <c r="I4744" s="53">
        <f>OCT!H245</f>
        <v/>
      </c>
      <c r="J4744" s="53">
        <f>OCT!I245</f>
        <v/>
      </c>
      <c r="K4744" s="52">
        <f>OCT!J245</f>
        <v/>
      </c>
      <c r="L4744" s="52">
        <f>OCT!K245</f>
        <v/>
      </c>
      <c r="M4744" s="54">
        <f>OCT!L245</f>
        <v/>
      </c>
      <c r="N4744" s="52">
        <f>OCT!M245</f>
        <v/>
      </c>
      <c r="O4744" s="52">
        <f>OCT!N245</f>
        <v/>
      </c>
      <c r="P4744" s="52">
        <f>OCT!O245</f>
        <v/>
      </c>
      <c r="Q4744" s="52">
        <f>OCT!P245</f>
        <v/>
      </c>
      <c r="R4744" s="52">
        <f>OCT!Q245</f>
        <v/>
      </c>
      <c r="S4744" s="54">
        <f>S4743+IF(X4744=0,0,M4744)</f>
        <v/>
      </c>
      <c r="T4744" s="55">
        <f>MAX(T4743,S4744)</f>
        <v/>
      </c>
      <c r="U4744" s="56">
        <f>S4744-T4744</f>
        <v/>
      </c>
      <c r="V4744" s="55">
        <f>IFERROR(SUMIFS(DATABASE!$M$5:$M$6004,DATABASE!$B$5:$B$6004,B4744,DATABASE!$X$5:$X$6004,1),0)</f>
        <v/>
      </c>
      <c r="W4744" s="57">
        <f>IFERROR(COUNTIFS(DATABASE!$B$5:$B$6004,B4744,DATABASE!$X$5:$X$6004,1),0)</f>
        <v/>
      </c>
      <c r="X4744" s="58">
        <f>--AND(ISNUMBER(B4744),C4744&lt;&gt;"",L4744&lt;&gt;"",M4744&lt;&gt;"")</f>
        <v/>
      </c>
    </row>
    <row r="4745" ht="15" customHeight="1" s="111">
      <c r="A4745" s="42" t="inlineStr">
        <is>
          <t>OCT</t>
        </is>
      </c>
      <c r="B4745" s="43">
        <f>OCT!A246</f>
        <v/>
      </c>
      <c r="C4745" s="44">
        <f>OCT!B246</f>
        <v/>
      </c>
      <c r="D4745" s="44">
        <f>OCT!C246</f>
        <v/>
      </c>
      <c r="E4745" s="44">
        <f>OCT!D246</f>
        <v/>
      </c>
      <c r="F4745" s="44">
        <f>OCT!E246</f>
        <v/>
      </c>
      <c r="G4745" s="44">
        <f>OCT!F246</f>
        <v/>
      </c>
      <c r="H4745" s="44">
        <f>OCT!G246</f>
        <v/>
      </c>
      <c r="I4745" s="45">
        <f>OCT!H246</f>
        <v/>
      </c>
      <c r="J4745" s="45">
        <f>OCT!I246</f>
        <v/>
      </c>
      <c r="K4745" s="44">
        <f>OCT!J246</f>
        <v/>
      </c>
      <c r="L4745" s="44">
        <f>OCT!K246</f>
        <v/>
      </c>
      <c r="M4745" s="46">
        <f>OCT!L246</f>
        <v/>
      </c>
      <c r="N4745" s="44">
        <f>OCT!M246</f>
        <v/>
      </c>
      <c r="O4745" s="44">
        <f>OCT!N246</f>
        <v/>
      </c>
      <c r="P4745" s="44">
        <f>OCT!O246</f>
        <v/>
      </c>
      <c r="Q4745" s="44">
        <f>OCT!P246</f>
        <v/>
      </c>
      <c r="R4745" s="44">
        <f>OCT!Q246</f>
        <v/>
      </c>
      <c r="S4745" s="46">
        <f>S4744+IF(X4745=0,0,M4745)</f>
        <v/>
      </c>
      <c r="T4745" s="47">
        <f>MAX(T4744,S4745)</f>
        <v/>
      </c>
      <c r="U4745" s="48">
        <f>S4745-T4745</f>
        <v/>
      </c>
      <c r="V4745" s="47">
        <f>IFERROR(SUMIFS(DATABASE!$M$5:$M$6004,DATABASE!$B$5:$B$6004,B4745,DATABASE!$X$5:$X$6004,1),0)</f>
        <v/>
      </c>
      <c r="W4745" s="31">
        <f>IFERROR(COUNTIFS(DATABASE!$B$5:$B$6004,B4745,DATABASE!$X$5:$X$6004,1),0)</f>
        <v/>
      </c>
      <c r="X4745" s="49">
        <f>--AND(ISNUMBER(B4745),C4745&lt;&gt;"",L4745&lt;&gt;"",M4745&lt;&gt;"")</f>
        <v/>
      </c>
    </row>
    <row r="4746" ht="15" customHeight="1" s="111">
      <c r="A4746" s="50" t="inlineStr">
        <is>
          <t>OCT</t>
        </is>
      </c>
      <c r="B4746" s="51">
        <f>OCT!A247</f>
        <v/>
      </c>
      <c r="C4746" s="52">
        <f>OCT!B247</f>
        <v/>
      </c>
      <c r="D4746" s="52">
        <f>OCT!C247</f>
        <v/>
      </c>
      <c r="E4746" s="52">
        <f>OCT!D247</f>
        <v/>
      </c>
      <c r="F4746" s="52">
        <f>OCT!E247</f>
        <v/>
      </c>
      <c r="G4746" s="52">
        <f>OCT!F247</f>
        <v/>
      </c>
      <c r="H4746" s="52">
        <f>OCT!G247</f>
        <v/>
      </c>
      <c r="I4746" s="53">
        <f>OCT!H247</f>
        <v/>
      </c>
      <c r="J4746" s="53">
        <f>OCT!I247</f>
        <v/>
      </c>
      <c r="K4746" s="52">
        <f>OCT!J247</f>
        <v/>
      </c>
      <c r="L4746" s="52">
        <f>OCT!K247</f>
        <v/>
      </c>
      <c r="M4746" s="54">
        <f>OCT!L247</f>
        <v/>
      </c>
      <c r="N4746" s="52">
        <f>OCT!M247</f>
        <v/>
      </c>
      <c r="O4746" s="52">
        <f>OCT!N247</f>
        <v/>
      </c>
      <c r="P4746" s="52">
        <f>OCT!O247</f>
        <v/>
      </c>
      <c r="Q4746" s="52">
        <f>OCT!P247</f>
        <v/>
      </c>
      <c r="R4746" s="52">
        <f>OCT!Q247</f>
        <v/>
      </c>
      <c r="S4746" s="54">
        <f>S4745+IF(X4746=0,0,M4746)</f>
        <v/>
      </c>
      <c r="T4746" s="55">
        <f>MAX(T4745,S4746)</f>
        <v/>
      </c>
      <c r="U4746" s="56">
        <f>S4746-T4746</f>
        <v/>
      </c>
      <c r="V4746" s="55">
        <f>IFERROR(SUMIFS(DATABASE!$M$5:$M$6004,DATABASE!$B$5:$B$6004,B4746,DATABASE!$X$5:$X$6004,1),0)</f>
        <v/>
      </c>
      <c r="W4746" s="57">
        <f>IFERROR(COUNTIFS(DATABASE!$B$5:$B$6004,B4746,DATABASE!$X$5:$X$6004,1),0)</f>
        <v/>
      </c>
      <c r="X4746" s="58">
        <f>--AND(ISNUMBER(B4746),C4746&lt;&gt;"",L4746&lt;&gt;"",M4746&lt;&gt;"")</f>
        <v/>
      </c>
    </row>
    <row r="4747" ht="15" customHeight="1" s="111">
      <c r="A4747" s="42" t="inlineStr">
        <is>
          <t>OCT</t>
        </is>
      </c>
      <c r="B4747" s="43">
        <f>OCT!A248</f>
        <v/>
      </c>
      <c r="C4747" s="44">
        <f>OCT!B248</f>
        <v/>
      </c>
      <c r="D4747" s="44">
        <f>OCT!C248</f>
        <v/>
      </c>
      <c r="E4747" s="44">
        <f>OCT!D248</f>
        <v/>
      </c>
      <c r="F4747" s="44">
        <f>OCT!E248</f>
        <v/>
      </c>
      <c r="G4747" s="44">
        <f>OCT!F248</f>
        <v/>
      </c>
      <c r="H4747" s="44">
        <f>OCT!G248</f>
        <v/>
      </c>
      <c r="I4747" s="45">
        <f>OCT!H248</f>
        <v/>
      </c>
      <c r="J4747" s="45">
        <f>OCT!I248</f>
        <v/>
      </c>
      <c r="K4747" s="44">
        <f>OCT!J248</f>
        <v/>
      </c>
      <c r="L4747" s="44">
        <f>OCT!K248</f>
        <v/>
      </c>
      <c r="M4747" s="46">
        <f>OCT!L248</f>
        <v/>
      </c>
      <c r="N4747" s="44">
        <f>OCT!M248</f>
        <v/>
      </c>
      <c r="O4747" s="44">
        <f>OCT!N248</f>
        <v/>
      </c>
      <c r="P4747" s="44">
        <f>OCT!O248</f>
        <v/>
      </c>
      <c r="Q4747" s="44">
        <f>OCT!P248</f>
        <v/>
      </c>
      <c r="R4747" s="44">
        <f>OCT!Q248</f>
        <v/>
      </c>
      <c r="S4747" s="46">
        <f>S4746+IF(X4747=0,0,M4747)</f>
        <v/>
      </c>
      <c r="T4747" s="47">
        <f>MAX(T4746,S4747)</f>
        <v/>
      </c>
      <c r="U4747" s="48">
        <f>S4747-T4747</f>
        <v/>
      </c>
      <c r="V4747" s="47">
        <f>IFERROR(SUMIFS(DATABASE!$M$5:$M$6004,DATABASE!$B$5:$B$6004,B4747,DATABASE!$X$5:$X$6004,1),0)</f>
        <v/>
      </c>
      <c r="W4747" s="31">
        <f>IFERROR(COUNTIFS(DATABASE!$B$5:$B$6004,B4747,DATABASE!$X$5:$X$6004,1),0)</f>
        <v/>
      </c>
      <c r="X4747" s="49">
        <f>--AND(ISNUMBER(B4747),C4747&lt;&gt;"",L4747&lt;&gt;"",M4747&lt;&gt;"")</f>
        <v/>
      </c>
    </row>
    <row r="4748" ht="15" customHeight="1" s="111">
      <c r="A4748" s="50" t="inlineStr">
        <is>
          <t>OCT</t>
        </is>
      </c>
      <c r="B4748" s="51">
        <f>OCT!A249</f>
        <v/>
      </c>
      <c r="C4748" s="52">
        <f>OCT!B249</f>
        <v/>
      </c>
      <c r="D4748" s="52">
        <f>OCT!C249</f>
        <v/>
      </c>
      <c r="E4748" s="52">
        <f>OCT!D249</f>
        <v/>
      </c>
      <c r="F4748" s="52">
        <f>OCT!E249</f>
        <v/>
      </c>
      <c r="G4748" s="52">
        <f>OCT!F249</f>
        <v/>
      </c>
      <c r="H4748" s="52">
        <f>OCT!G249</f>
        <v/>
      </c>
      <c r="I4748" s="53">
        <f>OCT!H249</f>
        <v/>
      </c>
      <c r="J4748" s="53">
        <f>OCT!I249</f>
        <v/>
      </c>
      <c r="K4748" s="52">
        <f>OCT!J249</f>
        <v/>
      </c>
      <c r="L4748" s="52">
        <f>OCT!K249</f>
        <v/>
      </c>
      <c r="M4748" s="54">
        <f>OCT!L249</f>
        <v/>
      </c>
      <c r="N4748" s="52">
        <f>OCT!M249</f>
        <v/>
      </c>
      <c r="O4748" s="52">
        <f>OCT!N249</f>
        <v/>
      </c>
      <c r="P4748" s="52">
        <f>OCT!O249</f>
        <v/>
      </c>
      <c r="Q4748" s="52">
        <f>OCT!P249</f>
        <v/>
      </c>
      <c r="R4748" s="52">
        <f>OCT!Q249</f>
        <v/>
      </c>
      <c r="S4748" s="54">
        <f>S4747+IF(X4748=0,0,M4748)</f>
        <v/>
      </c>
      <c r="T4748" s="55">
        <f>MAX(T4747,S4748)</f>
        <v/>
      </c>
      <c r="U4748" s="56">
        <f>S4748-T4748</f>
        <v/>
      </c>
      <c r="V4748" s="55">
        <f>IFERROR(SUMIFS(DATABASE!$M$5:$M$6004,DATABASE!$B$5:$B$6004,B4748,DATABASE!$X$5:$X$6004,1),0)</f>
        <v/>
      </c>
      <c r="W4748" s="57">
        <f>IFERROR(COUNTIFS(DATABASE!$B$5:$B$6004,B4748,DATABASE!$X$5:$X$6004,1),0)</f>
        <v/>
      </c>
      <c r="X4748" s="58">
        <f>--AND(ISNUMBER(B4748),C4748&lt;&gt;"",L4748&lt;&gt;"",M4748&lt;&gt;"")</f>
        <v/>
      </c>
    </row>
    <row r="4749" ht="15" customHeight="1" s="111">
      <c r="A4749" s="42" t="inlineStr">
        <is>
          <t>OCT</t>
        </is>
      </c>
      <c r="B4749" s="43">
        <f>OCT!A250</f>
        <v/>
      </c>
      <c r="C4749" s="44">
        <f>OCT!B250</f>
        <v/>
      </c>
      <c r="D4749" s="44">
        <f>OCT!C250</f>
        <v/>
      </c>
      <c r="E4749" s="44">
        <f>OCT!D250</f>
        <v/>
      </c>
      <c r="F4749" s="44">
        <f>OCT!E250</f>
        <v/>
      </c>
      <c r="G4749" s="44">
        <f>OCT!F250</f>
        <v/>
      </c>
      <c r="H4749" s="44">
        <f>OCT!G250</f>
        <v/>
      </c>
      <c r="I4749" s="45">
        <f>OCT!H250</f>
        <v/>
      </c>
      <c r="J4749" s="45">
        <f>OCT!I250</f>
        <v/>
      </c>
      <c r="K4749" s="44">
        <f>OCT!J250</f>
        <v/>
      </c>
      <c r="L4749" s="44">
        <f>OCT!K250</f>
        <v/>
      </c>
      <c r="M4749" s="46">
        <f>OCT!L250</f>
        <v/>
      </c>
      <c r="N4749" s="44">
        <f>OCT!M250</f>
        <v/>
      </c>
      <c r="O4749" s="44">
        <f>OCT!N250</f>
        <v/>
      </c>
      <c r="P4749" s="44">
        <f>OCT!O250</f>
        <v/>
      </c>
      <c r="Q4749" s="44">
        <f>OCT!P250</f>
        <v/>
      </c>
      <c r="R4749" s="44">
        <f>OCT!Q250</f>
        <v/>
      </c>
      <c r="S4749" s="46">
        <f>S4748+IF(X4749=0,0,M4749)</f>
        <v/>
      </c>
      <c r="T4749" s="47">
        <f>MAX(T4748,S4749)</f>
        <v/>
      </c>
      <c r="U4749" s="48">
        <f>S4749-T4749</f>
        <v/>
      </c>
      <c r="V4749" s="47">
        <f>IFERROR(SUMIFS(DATABASE!$M$5:$M$6004,DATABASE!$B$5:$B$6004,B4749,DATABASE!$X$5:$X$6004,1),0)</f>
        <v/>
      </c>
      <c r="W4749" s="31">
        <f>IFERROR(COUNTIFS(DATABASE!$B$5:$B$6004,B4749,DATABASE!$X$5:$X$6004,1),0)</f>
        <v/>
      </c>
      <c r="X4749" s="49">
        <f>--AND(ISNUMBER(B4749),C4749&lt;&gt;"",L4749&lt;&gt;"",M4749&lt;&gt;"")</f>
        <v/>
      </c>
    </row>
    <row r="4750" ht="15" customHeight="1" s="111">
      <c r="A4750" s="50" t="inlineStr">
        <is>
          <t>OCT</t>
        </is>
      </c>
      <c r="B4750" s="51">
        <f>OCT!A251</f>
        <v/>
      </c>
      <c r="C4750" s="52">
        <f>OCT!B251</f>
        <v/>
      </c>
      <c r="D4750" s="52">
        <f>OCT!C251</f>
        <v/>
      </c>
      <c r="E4750" s="52">
        <f>OCT!D251</f>
        <v/>
      </c>
      <c r="F4750" s="52">
        <f>OCT!E251</f>
        <v/>
      </c>
      <c r="G4750" s="52">
        <f>OCT!F251</f>
        <v/>
      </c>
      <c r="H4750" s="52">
        <f>OCT!G251</f>
        <v/>
      </c>
      <c r="I4750" s="53">
        <f>OCT!H251</f>
        <v/>
      </c>
      <c r="J4750" s="53">
        <f>OCT!I251</f>
        <v/>
      </c>
      <c r="K4750" s="52">
        <f>OCT!J251</f>
        <v/>
      </c>
      <c r="L4750" s="52">
        <f>OCT!K251</f>
        <v/>
      </c>
      <c r="M4750" s="54">
        <f>OCT!L251</f>
        <v/>
      </c>
      <c r="N4750" s="52">
        <f>OCT!M251</f>
        <v/>
      </c>
      <c r="O4750" s="52">
        <f>OCT!N251</f>
        <v/>
      </c>
      <c r="P4750" s="52">
        <f>OCT!O251</f>
        <v/>
      </c>
      <c r="Q4750" s="52">
        <f>OCT!P251</f>
        <v/>
      </c>
      <c r="R4750" s="52">
        <f>OCT!Q251</f>
        <v/>
      </c>
      <c r="S4750" s="54">
        <f>S4749+IF(X4750=0,0,M4750)</f>
        <v/>
      </c>
      <c r="T4750" s="55">
        <f>MAX(T4749,S4750)</f>
        <v/>
      </c>
      <c r="U4750" s="56">
        <f>S4750-T4750</f>
        <v/>
      </c>
      <c r="V4750" s="55">
        <f>IFERROR(SUMIFS(DATABASE!$M$5:$M$6004,DATABASE!$B$5:$B$6004,B4750,DATABASE!$X$5:$X$6004,1),0)</f>
        <v/>
      </c>
      <c r="W4750" s="57">
        <f>IFERROR(COUNTIFS(DATABASE!$B$5:$B$6004,B4750,DATABASE!$X$5:$X$6004,1),0)</f>
        <v/>
      </c>
      <c r="X4750" s="58">
        <f>--AND(ISNUMBER(B4750),C4750&lt;&gt;"",L4750&lt;&gt;"",M4750&lt;&gt;"")</f>
        <v/>
      </c>
    </row>
    <row r="4751" ht="15" customHeight="1" s="111">
      <c r="A4751" s="42" t="inlineStr">
        <is>
          <t>OCT</t>
        </is>
      </c>
      <c r="B4751" s="43">
        <f>OCT!A252</f>
        <v/>
      </c>
      <c r="C4751" s="44">
        <f>OCT!B252</f>
        <v/>
      </c>
      <c r="D4751" s="44">
        <f>OCT!C252</f>
        <v/>
      </c>
      <c r="E4751" s="44">
        <f>OCT!D252</f>
        <v/>
      </c>
      <c r="F4751" s="44">
        <f>OCT!E252</f>
        <v/>
      </c>
      <c r="G4751" s="44">
        <f>OCT!F252</f>
        <v/>
      </c>
      <c r="H4751" s="44">
        <f>OCT!G252</f>
        <v/>
      </c>
      <c r="I4751" s="45">
        <f>OCT!H252</f>
        <v/>
      </c>
      <c r="J4751" s="45">
        <f>OCT!I252</f>
        <v/>
      </c>
      <c r="K4751" s="44">
        <f>OCT!J252</f>
        <v/>
      </c>
      <c r="L4751" s="44">
        <f>OCT!K252</f>
        <v/>
      </c>
      <c r="M4751" s="46">
        <f>OCT!L252</f>
        <v/>
      </c>
      <c r="N4751" s="44">
        <f>OCT!M252</f>
        <v/>
      </c>
      <c r="O4751" s="44">
        <f>OCT!N252</f>
        <v/>
      </c>
      <c r="P4751" s="44">
        <f>OCT!O252</f>
        <v/>
      </c>
      <c r="Q4751" s="44">
        <f>OCT!P252</f>
        <v/>
      </c>
      <c r="R4751" s="44">
        <f>OCT!Q252</f>
        <v/>
      </c>
      <c r="S4751" s="46">
        <f>S4750+IF(X4751=0,0,M4751)</f>
        <v/>
      </c>
      <c r="T4751" s="47">
        <f>MAX(T4750,S4751)</f>
        <v/>
      </c>
      <c r="U4751" s="48">
        <f>S4751-T4751</f>
        <v/>
      </c>
      <c r="V4751" s="47">
        <f>IFERROR(SUMIFS(DATABASE!$M$5:$M$6004,DATABASE!$B$5:$B$6004,B4751,DATABASE!$X$5:$X$6004,1),0)</f>
        <v/>
      </c>
      <c r="W4751" s="31">
        <f>IFERROR(COUNTIFS(DATABASE!$B$5:$B$6004,B4751,DATABASE!$X$5:$X$6004,1),0)</f>
        <v/>
      </c>
      <c r="X4751" s="49">
        <f>--AND(ISNUMBER(B4751),C4751&lt;&gt;"",L4751&lt;&gt;"",M4751&lt;&gt;"")</f>
        <v/>
      </c>
    </row>
    <row r="4752" ht="15" customHeight="1" s="111">
      <c r="A4752" s="50" t="inlineStr">
        <is>
          <t>OCT</t>
        </is>
      </c>
      <c r="B4752" s="51">
        <f>OCT!A253</f>
        <v/>
      </c>
      <c r="C4752" s="52">
        <f>OCT!B253</f>
        <v/>
      </c>
      <c r="D4752" s="52">
        <f>OCT!C253</f>
        <v/>
      </c>
      <c r="E4752" s="52">
        <f>OCT!D253</f>
        <v/>
      </c>
      <c r="F4752" s="52">
        <f>OCT!E253</f>
        <v/>
      </c>
      <c r="G4752" s="52">
        <f>OCT!F253</f>
        <v/>
      </c>
      <c r="H4752" s="52">
        <f>OCT!G253</f>
        <v/>
      </c>
      <c r="I4752" s="53">
        <f>OCT!H253</f>
        <v/>
      </c>
      <c r="J4752" s="53">
        <f>OCT!I253</f>
        <v/>
      </c>
      <c r="K4752" s="52">
        <f>OCT!J253</f>
        <v/>
      </c>
      <c r="L4752" s="52">
        <f>OCT!K253</f>
        <v/>
      </c>
      <c r="M4752" s="54">
        <f>OCT!L253</f>
        <v/>
      </c>
      <c r="N4752" s="52">
        <f>OCT!M253</f>
        <v/>
      </c>
      <c r="O4752" s="52">
        <f>OCT!N253</f>
        <v/>
      </c>
      <c r="P4752" s="52">
        <f>OCT!O253</f>
        <v/>
      </c>
      <c r="Q4752" s="52">
        <f>OCT!P253</f>
        <v/>
      </c>
      <c r="R4752" s="52">
        <f>OCT!Q253</f>
        <v/>
      </c>
      <c r="S4752" s="54">
        <f>S4751+IF(X4752=0,0,M4752)</f>
        <v/>
      </c>
      <c r="T4752" s="55">
        <f>MAX(T4751,S4752)</f>
        <v/>
      </c>
      <c r="U4752" s="56">
        <f>S4752-T4752</f>
        <v/>
      </c>
      <c r="V4752" s="55">
        <f>IFERROR(SUMIFS(DATABASE!$M$5:$M$6004,DATABASE!$B$5:$B$6004,B4752,DATABASE!$X$5:$X$6004,1),0)</f>
        <v/>
      </c>
      <c r="W4752" s="57">
        <f>IFERROR(COUNTIFS(DATABASE!$B$5:$B$6004,B4752,DATABASE!$X$5:$X$6004,1),0)</f>
        <v/>
      </c>
      <c r="X4752" s="58">
        <f>--AND(ISNUMBER(B4752),C4752&lt;&gt;"",L4752&lt;&gt;"",M4752&lt;&gt;"")</f>
        <v/>
      </c>
    </row>
    <row r="4753" ht="15" customHeight="1" s="111">
      <c r="A4753" s="42" t="inlineStr">
        <is>
          <t>OCT</t>
        </is>
      </c>
      <c r="B4753" s="43">
        <f>OCT!A254</f>
        <v/>
      </c>
      <c r="C4753" s="44">
        <f>OCT!B254</f>
        <v/>
      </c>
      <c r="D4753" s="44">
        <f>OCT!C254</f>
        <v/>
      </c>
      <c r="E4753" s="44">
        <f>OCT!D254</f>
        <v/>
      </c>
      <c r="F4753" s="44">
        <f>OCT!E254</f>
        <v/>
      </c>
      <c r="G4753" s="44">
        <f>OCT!F254</f>
        <v/>
      </c>
      <c r="H4753" s="44">
        <f>OCT!G254</f>
        <v/>
      </c>
      <c r="I4753" s="45">
        <f>OCT!H254</f>
        <v/>
      </c>
      <c r="J4753" s="45">
        <f>OCT!I254</f>
        <v/>
      </c>
      <c r="K4753" s="44">
        <f>OCT!J254</f>
        <v/>
      </c>
      <c r="L4753" s="44">
        <f>OCT!K254</f>
        <v/>
      </c>
      <c r="M4753" s="46">
        <f>OCT!L254</f>
        <v/>
      </c>
      <c r="N4753" s="44">
        <f>OCT!M254</f>
        <v/>
      </c>
      <c r="O4753" s="44">
        <f>OCT!N254</f>
        <v/>
      </c>
      <c r="P4753" s="44">
        <f>OCT!O254</f>
        <v/>
      </c>
      <c r="Q4753" s="44">
        <f>OCT!P254</f>
        <v/>
      </c>
      <c r="R4753" s="44">
        <f>OCT!Q254</f>
        <v/>
      </c>
      <c r="S4753" s="46">
        <f>S4752+IF(X4753=0,0,M4753)</f>
        <v/>
      </c>
      <c r="T4753" s="47">
        <f>MAX(T4752,S4753)</f>
        <v/>
      </c>
      <c r="U4753" s="48">
        <f>S4753-T4753</f>
        <v/>
      </c>
      <c r="V4753" s="47">
        <f>IFERROR(SUMIFS(DATABASE!$M$5:$M$6004,DATABASE!$B$5:$B$6004,B4753,DATABASE!$X$5:$X$6004,1),0)</f>
        <v/>
      </c>
      <c r="W4753" s="31">
        <f>IFERROR(COUNTIFS(DATABASE!$B$5:$B$6004,B4753,DATABASE!$X$5:$X$6004,1),0)</f>
        <v/>
      </c>
      <c r="X4753" s="49">
        <f>--AND(ISNUMBER(B4753),C4753&lt;&gt;"",L4753&lt;&gt;"",M4753&lt;&gt;"")</f>
        <v/>
      </c>
    </row>
    <row r="4754" ht="15" customHeight="1" s="111">
      <c r="A4754" s="50" t="inlineStr">
        <is>
          <t>OCT</t>
        </is>
      </c>
      <c r="B4754" s="51">
        <f>OCT!A255</f>
        <v/>
      </c>
      <c r="C4754" s="52">
        <f>OCT!B255</f>
        <v/>
      </c>
      <c r="D4754" s="52">
        <f>OCT!C255</f>
        <v/>
      </c>
      <c r="E4754" s="52">
        <f>OCT!D255</f>
        <v/>
      </c>
      <c r="F4754" s="52">
        <f>OCT!E255</f>
        <v/>
      </c>
      <c r="G4754" s="52">
        <f>OCT!F255</f>
        <v/>
      </c>
      <c r="H4754" s="52">
        <f>OCT!G255</f>
        <v/>
      </c>
      <c r="I4754" s="53">
        <f>OCT!H255</f>
        <v/>
      </c>
      <c r="J4754" s="53">
        <f>OCT!I255</f>
        <v/>
      </c>
      <c r="K4754" s="52">
        <f>OCT!J255</f>
        <v/>
      </c>
      <c r="L4754" s="52">
        <f>OCT!K255</f>
        <v/>
      </c>
      <c r="M4754" s="54">
        <f>OCT!L255</f>
        <v/>
      </c>
      <c r="N4754" s="52">
        <f>OCT!M255</f>
        <v/>
      </c>
      <c r="O4754" s="52">
        <f>OCT!N255</f>
        <v/>
      </c>
      <c r="P4754" s="52">
        <f>OCT!O255</f>
        <v/>
      </c>
      <c r="Q4754" s="52">
        <f>OCT!P255</f>
        <v/>
      </c>
      <c r="R4754" s="52">
        <f>OCT!Q255</f>
        <v/>
      </c>
      <c r="S4754" s="54">
        <f>S4753+IF(X4754=0,0,M4754)</f>
        <v/>
      </c>
      <c r="T4754" s="55">
        <f>MAX(T4753,S4754)</f>
        <v/>
      </c>
      <c r="U4754" s="56">
        <f>S4754-T4754</f>
        <v/>
      </c>
      <c r="V4754" s="55">
        <f>IFERROR(SUMIFS(DATABASE!$M$5:$M$6004,DATABASE!$B$5:$B$6004,B4754,DATABASE!$X$5:$X$6004,1),0)</f>
        <v/>
      </c>
      <c r="W4754" s="57">
        <f>IFERROR(COUNTIFS(DATABASE!$B$5:$B$6004,B4754,DATABASE!$X$5:$X$6004,1),0)</f>
        <v/>
      </c>
      <c r="X4754" s="58">
        <f>--AND(ISNUMBER(B4754),C4754&lt;&gt;"",L4754&lt;&gt;"",M4754&lt;&gt;"")</f>
        <v/>
      </c>
    </row>
    <row r="4755" ht="15" customHeight="1" s="111">
      <c r="A4755" s="42" t="inlineStr">
        <is>
          <t>OCT</t>
        </is>
      </c>
      <c r="B4755" s="43">
        <f>OCT!A256</f>
        <v/>
      </c>
      <c r="C4755" s="44">
        <f>OCT!B256</f>
        <v/>
      </c>
      <c r="D4755" s="44">
        <f>OCT!C256</f>
        <v/>
      </c>
      <c r="E4755" s="44">
        <f>OCT!D256</f>
        <v/>
      </c>
      <c r="F4755" s="44">
        <f>OCT!E256</f>
        <v/>
      </c>
      <c r="G4755" s="44">
        <f>OCT!F256</f>
        <v/>
      </c>
      <c r="H4755" s="44">
        <f>OCT!G256</f>
        <v/>
      </c>
      <c r="I4755" s="45">
        <f>OCT!H256</f>
        <v/>
      </c>
      <c r="J4755" s="45">
        <f>OCT!I256</f>
        <v/>
      </c>
      <c r="K4755" s="44">
        <f>OCT!J256</f>
        <v/>
      </c>
      <c r="L4755" s="44">
        <f>OCT!K256</f>
        <v/>
      </c>
      <c r="M4755" s="46">
        <f>OCT!L256</f>
        <v/>
      </c>
      <c r="N4755" s="44">
        <f>OCT!M256</f>
        <v/>
      </c>
      <c r="O4755" s="44">
        <f>OCT!N256</f>
        <v/>
      </c>
      <c r="P4755" s="44">
        <f>OCT!O256</f>
        <v/>
      </c>
      <c r="Q4755" s="44">
        <f>OCT!P256</f>
        <v/>
      </c>
      <c r="R4755" s="44">
        <f>OCT!Q256</f>
        <v/>
      </c>
      <c r="S4755" s="46">
        <f>S4754+IF(X4755=0,0,M4755)</f>
        <v/>
      </c>
      <c r="T4755" s="47">
        <f>MAX(T4754,S4755)</f>
        <v/>
      </c>
      <c r="U4755" s="48">
        <f>S4755-T4755</f>
        <v/>
      </c>
      <c r="V4755" s="47">
        <f>IFERROR(SUMIFS(DATABASE!$M$5:$M$6004,DATABASE!$B$5:$B$6004,B4755,DATABASE!$X$5:$X$6004,1),0)</f>
        <v/>
      </c>
      <c r="W4755" s="31">
        <f>IFERROR(COUNTIFS(DATABASE!$B$5:$B$6004,B4755,DATABASE!$X$5:$X$6004,1),0)</f>
        <v/>
      </c>
      <c r="X4755" s="49">
        <f>--AND(ISNUMBER(B4755),C4755&lt;&gt;"",L4755&lt;&gt;"",M4755&lt;&gt;"")</f>
        <v/>
      </c>
    </row>
    <row r="4756" ht="15" customHeight="1" s="111">
      <c r="A4756" s="50" t="inlineStr">
        <is>
          <t>OCT</t>
        </is>
      </c>
      <c r="B4756" s="51">
        <f>OCT!A257</f>
        <v/>
      </c>
      <c r="C4756" s="52">
        <f>OCT!B257</f>
        <v/>
      </c>
      <c r="D4756" s="52">
        <f>OCT!C257</f>
        <v/>
      </c>
      <c r="E4756" s="52">
        <f>OCT!D257</f>
        <v/>
      </c>
      <c r="F4756" s="52">
        <f>OCT!E257</f>
        <v/>
      </c>
      <c r="G4756" s="52">
        <f>OCT!F257</f>
        <v/>
      </c>
      <c r="H4756" s="52">
        <f>OCT!G257</f>
        <v/>
      </c>
      <c r="I4756" s="53">
        <f>OCT!H257</f>
        <v/>
      </c>
      <c r="J4756" s="53">
        <f>OCT!I257</f>
        <v/>
      </c>
      <c r="K4756" s="52">
        <f>OCT!J257</f>
        <v/>
      </c>
      <c r="L4756" s="52">
        <f>OCT!K257</f>
        <v/>
      </c>
      <c r="M4756" s="54">
        <f>OCT!L257</f>
        <v/>
      </c>
      <c r="N4756" s="52">
        <f>OCT!M257</f>
        <v/>
      </c>
      <c r="O4756" s="52">
        <f>OCT!N257</f>
        <v/>
      </c>
      <c r="P4756" s="52">
        <f>OCT!O257</f>
        <v/>
      </c>
      <c r="Q4756" s="52">
        <f>OCT!P257</f>
        <v/>
      </c>
      <c r="R4756" s="52">
        <f>OCT!Q257</f>
        <v/>
      </c>
      <c r="S4756" s="54">
        <f>S4755+IF(X4756=0,0,M4756)</f>
        <v/>
      </c>
      <c r="T4756" s="55">
        <f>MAX(T4755,S4756)</f>
        <v/>
      </c>
      <c r="U4756" s="56">
        <f>S4756-T4756</f>
        <v/>
      </c>
      <c r="V4756" s="55">
        <f>IFERROR(SUMIFS(DATABASE!$M$5:$M$6004,DATABASE!$B$5:$B$6004,B4756,DATABASE!$X$5:$X$6004,1),0)</f>
        <v/>
      </c>
      <c r="W4756" s="57">
        <f>IFERROR(COUNTIFS(DATABASE!$B$5:$B$6004,B4756,DATABASE!$X$5:$X$6004,1),0)</f>
        <v/>
      </c>
      <c r="X4756" s="58">
        <f>--AND(ISNUMBER(B4756),C4756&lt;&gt;"",L4756&lt;&gt;"",M4756&lt;&gt;"")</f>
        <v/>
      </c>
    </row>
    <row r="4757" ht="15" customHeight="1" s="111">
      <c r="A4757" s="42" t="inlineStr">
        <is>
          <t>OCT</t>
        </is>
      </c>
      <c r="B4757" s="43">
        <f>OCT!A258</f>
        <v/>
      </c>
      <c r="C4757" s="44">
        <f>OCT!B258</f>
        <v/>
      </c>
      <c r="D4757" s="44">
        <f>OCT!C258</f>
        <v/>
      </c>
      <c r="E4757" s="44">
        <f>OCT!D258</f>
        <v/>
      </c>
      <c r="F4757" s="44">
        <f>OCT!E258</f>
        <v/>
      </c>
      <c r="G4757" s="44">
        <f>OCT!F258</f>
        <v/>
      </c>
      <c r="H4757" s="44">
        <f>OCT!G258</f>
        <v/>
      </c>
      <c r="I4757" s="45">
        <f>OCT!H258</f>
        <v/>
      </c>
      <c r="J4757" s="45">
        <f>OCT!I258</f>
        <v/>
      </c>
      <c r="K4757" s="44">
        <f>OCT!J258</f>
        <v/>
      </c>
      <c r="L4757" s="44">
        <f>OCT!K258</f>
        <v/>
      </c>
      <c r="M4757" s="46">
        <f>OCT!L258</f>
        <v/>
      </c>
      <c r="N4757" s="44">
        <f>OCT!M258</f>
        <v/>
      </c>
      <c r="O4757" s="44">
        <f>OCT!N258</f>
        <v/>
      </c>
      <c r="P4757" s="44">
        <f>OCT!O258</f>
        <v/>
      </c>
      <c r="Q4757" s="44">
        <f>OCT!P258</f>
        <v/>
      </c>
      <c r="R4757" s="44">
        <f>OCT!Q258</f>
        <v/>
      </c>
      <c r="S4757" s="46">
        <f>S4756+IF(X4757=0,0,M4757)</f>
        <v/>
      </c>
      <c r="T4757" s="47">
        <f>MAX(T4756,S4757)</f>
        <v/>
      </c>
      <c r="U4757" s="48">
        <f>S4757-T4757</f>
        <v/>
      </c>
      <c r="V4757" s="47">
        <f>IFERROR(SUMIFS(DATABASE!$M$5:$M$6004,DATABASE!$B$5:$B$6004,B4757,DATABASE!$X$5:$X$6004,1),0)</f>
        <v/>
      </c>
      <c r="W4757" s="31">
        <f>IFERROR(COUNTIFS(DATABASE!$B$5:$B$6004,B4757,DATABASE!$X$5:$X$6004,1),0)</f>
        <v/>
      </c>
      <c r="X4757" s="49">
        <f>--AND(ISNUMBER(B4757),C4757&lt;&gt;"",L4757&lt;&gt;"",M4757&lt;&gt;"")</f>
        <v/>
      </c>
    </row>
    <row r="4758" ht="15" customHeight="1" s="111">
      <c r="A4758" s="50" t="inlineStr">
        <is>
          <t>OCT</t>
        </is>
      </c>
      <c r="B4758" s="51">
        <f>OCT!A259</f>
        <v/>
      </c>
      <c r="C4758" s="52">
        <f>OCT!B259</f>
        <v/>
      </c>
      <c r="D4758" s="52">
        <f>OCT!C259</f>
        <v/>
      </c>
      <c r="E4758" s="52">
        <f>OCT!D259</f>
        <v/>
      </c>
      <c r="F4758" s="52">
        <f>OCT!E259</f>
        <v/>
      </c>
      <c r="G4758" s="52">
        <f>OCT!F259</f>
        <v/>
      </c>
      <c r="H4758" s="52">
        <f>OCT!G259</f>
        <v/>
      </c>
      <c r="I4758" s="53">
        <f>OCT!H259</f>
        <v/>
      </c>
      <c r="J4758" s="53">
        <f>OCT!I259</f>
        <v/>
      </c>
      <c r="K4758" s="52">
        <f>OCT!J259</f>
        <v/>
      </c>
      <c r="L4758" s="52">
        <f>OCT!K259</f>
        <v/>
      </c>
      <c r="M4758" s="54">
        <f>OCT!L259</f>
        <v/>
      </c>
      <c r="N4758" s="52">
        <f>OCT!M259</f>
        <v/>
      </c>
      <c r="O4758" s="52">
        <f>OCT!N259</f>
        <v/>
      </c>
      <c r="P4758" s="52">
        <f>OCT!O259</f>
        <v/>
      </c>
      <c r="Q4758" s="52">
        <f>OCT!P259</f>
        <v/>
      </c>
      <c r="R4758" s="52">
        <f>OCT!Q259</f>
        <v/>
      </c>
      <c r="S4758" s="54">
        <f>S4757+IF(X4758=0,0,M4758)</f>
        <v/>
      </c>
      <c r="T4758" s="55">
        <f>MAX(T4757,S4758)</f>
        <v/>
      </c>
      <c r="U4758" s="56">
        <f>S4758-T4758</f>
        <v/>
      </c>
      <c r="V4758" s="55">
        <f>IFERROR(SUMIFS(DATABASE!$M$5:$M$6004,DATABASE!$B$5:$B$6004,B4758,DATABASE!$X$5:$X$6004,1),0)</f>
        <v/>
      </c>
      <c r="W4758" s="57">
        <f>IFERROR(COUNTIFS(DATABASE!$B$5:$B$6004,B4758,DATABASE!$X$5:$X$6004,1),0)</f>
        <v/>
      </c>
      <c r="X4758" s="58">
        <f>--AND(ISNUMBER(B4758),C4758&lt;&gt;"",L4758&lt;&gt;"",M4758&lt;&gt;"")</f>
        <v/>
      </c>
    </row>
    <row r="4759" ht="15" customHeight="1" s="111">
      <c r="A4759" s="42" t="inlineStr">
        <is>
          <t>OCT</t>
        </is>
      </c>
      <c r="B4759" s="43">
        <f>OCT!A260</f>
        <v/>
      </c>
      <c r="C4759" s="44">
        <f>OCT!B260</f>
        <v/>
      </c>
      <c r="D4759" s="44">
        <f>OCT!C260</f>
        <v/>
      </c>
      <c r="E4759" s="44">
        <f>OCT!D260</f>
        <v/>
      </c>
      <c r="F4759" s="44">
        <f>OCT!E260</f>
        <v/>
      </c>
      <c r="G4759" s="44">
        <f>OCT!F260</f>
        <v/>
      </c>
      <c r="H4759" s="44">
        <f>OCT!G260</f>
        <v/>
      </c>
      <c r="I4759" s="45">
        <f>OCT!H260</f>
        <v/>
      </c>
      <c r="J4759" s="45">
        <f>OCT!I260</f>
        <v/>
      </c>
      <c r="K4759" s="44">
        <f>OCT!J260</f>
        <v/>
      </c>
      <c r="L4759" s="44">
        <f>OCT!K260</f>
        <v/>
      </c>
      <c r="M4759" s="46">
        <f>OCT!L260</f>
        <v/>
      </c>
      <c r="N4759" s="44">
        <f>OCT!M260</f>
        <v/>
      </c>
      <c r="O4759" s="44">
        <f>OCT!N260</f>
        <v/>
      </c>
      <c r="P4759" s="44">
        <f>OCT!O260</f>
        <v/>
      </c>
      <c r="Q4759" s="44">
        <f>OCT!P260</f>
        <v/>
      </c>
      <c r="R4759" s="44">
        <f>OCT!Q260</f>
        <v/>
      </c>
      <c r="S4759" s="46">
        <f>S4758+IF(X4759=0,0,M4759)</f>
        <v/>
      </c>
      <c r="T4759" s="47">
        <f>MAX(T4758,S4759)</f>
        <v/>
      </c>
      <c r="U4759" s="48">
        <f>S4759-T4759</f>
        <v/>
      </c>
      <c r="V4759" s="47">
        <f>IFERROR(SUMIFS(DATABASE!$M$5:$M$6004,DATABASE!$B$5:$B$6004,B4759,DATABASE!$X$5:$X$6004,1),0)</f>
        <v/>
      </c>
      <c r="W4759" s="31">
        <f>IFERROR(COUNTIFS(DATABASE!$B$5:$B$6004,B4759,DATABASE!$X$5:$X$6004,1),0)</f>
        <v/>
      </c>
      <c r="X4759" s="49">
        <f>--AND(ISNUMBER(B4759),C4759&lt;&gt;"",L4759&lt;&gt;"",M4759&lt;&gt;"")</f>
        <v/>
      </c>
    </row>
    <row r="4760" ht="15" customHeight="1" s="111">
      <c r="A4760" s="50" t="inlineStr">
        <is>
          <t>OCT</t>
        </is>
      </c>
      <c r="B4760" s="51">
        <f>OCT!A261</f>
        <v/>
      </c>
      <c r="C4760" s="52">
        <f>OCT!B261</f>
        <v/>
      </c>
      <c r="D4760" s="52">
        <f>OCT!C261</f>
        <v/>
      </c>
      <c r="E4760" s="52">
        <f>OCT!D261</f>
        <v/>
      </c>
      <c r="F4760" s="52">
        <f>OCT!E261</f>
        <v/>
      </c>
      <c r="G4760" s="52">
        <f>OCT!F261</f>
        <v/>
      </c>
      <c r="H4760" s="52">
        <f>OCT!G261</f>
        <v/>
      </c>
      <c r="I4760" s="53">
        <f>OCT!H261</f>
        <v/>
      </c>
      <c r="J4760" s="53">
        <f>OCT!I261</f>
        <v/>
      </c>
      <c r="K4760" s="52">
        <f>OCT!J261</f>
        <v/>
      </c>
      <c r="L4760" s="52">
        <f>OCT!K261</f>
        <v/>
      </c>
      <c r="M4760" s="54">
        <f>OCT!L261</f>
        <v/>
      </c>
      <c r="N4760" s="52">
        <f>OCT!M261</f>
        <v/>
      </c>
      <c r="O4760" s="52">
        <f>OCT!N261</f>
        <v/>
      </c>
      <c r="P4760" s="52">
        <f>OCT!O261</f>
        <v/>
      </c>
      <c r="Q4760" s="52">
        <f>OCT!P261</f>
        <v/>
      </c>
      <c r="R4760" s="52">
        <f>OCT!Q261</f>
        <v/>
      </c>
      <c r="S4760" s="54">
        <f>S4759+IF(X4760=0,0,M4760)</f>
        <v/>
      </c>
      <c r="T4760" s="55">
        <f>MAX(T4759,S4760)</f>
        <v/>
      </c>
      <c r="U4760" s="56">
        <f>S4760-T4760</f>
        <v/>
      </c>
      <c r="V4760" s="55">
        <f>IFERROR(SUMIFS(DATABASE!$M$5:$M$6004,DATABASE!$B$5:$B$6004,B4760,DATABASE!$X$5:$X$6004,1),0)</f>
        <v/>
      </c>
      <c r="W4760" s="57">
        <f>IFERROR(COUNTIFS(DATABASE!$B$5:$B$6004,B4760,DATABASE!$X$5:$X$6004,1),0)</f>
        <v/>
      </c>
      <c r="X4760" s="58">
        <f>--AND(ISNUMBER(B4760),C4760&lt;&gt;"",L4760&lt;&gt;"",M4760&lt;&gt;"")</f>
        <v/>
      </c>
    </row>
    <row r="4761" ht="15" customHeight="1" s="111">
      <c r="A4761" s="42" t="inlineStr">
        <is>
          <t>OCT</t>
        </is>
      </c>
      <c r="B4761" s="43">
        <f>OCT!A262</f>
        <v/>
      </c>
      <c r="C4761" s="44">
        <f>OCT!B262</f>
        <v/>
      </c>
      <c r="D4761" s="44">
        <f>OCT!C262</f>
        <v/>
      </c>
      <c r="E4761" s="44">
        <f>OCT!D262</f>
        <v/>
      </c>
      <c r="F4761" s="44">
        <f>OCT!E262</f>
        <v/>
      </c>
      <c r="G4761" s="44">
        <f>OCT!F262</f>
        <v/>
      </c>
      <c r="H4761" s="44">
        <f>OCT!G262</f>
        <v/>
      </c>
      <c r="I4761" s="45">
        <f>OCT!H262</f>
        <v/>
      </c>
      <c r="J4761" s="45">
        <f>OCT!I262</f>
        <v/>
      </c>
      <c r="K4761" s="44">
        <f>OCT!J262</f>
        <v/>
      </c>
      <c r="L4761" s="44">
        <f>OCT!K262</f>
        <v/>
      </c>
      <c r="M4761" s="46">
        <f>OCT!L262</f>
        <v/>
      </c>
      <c r="N4761" s="44">
        <f>OCT!M262</f>
        <v/>
      </c>
      <c r="O4761" s="44">
        <f>OCT!N262</f>
        <v/>
      </c>
      <c r="P4761" s="44">
        <f>OCT!O262</f>
        <v/>
      </c>
      <c r="Q4761" s="44">
        <f>OCT!P262</f>
        <v/>
      </c>
      <c r="R4761" s="44">
        <f>OCT!Q262</f>
        <v/>
      </c>
      <c r="S4761" s="46">
        <f>S4760+IF(X4761=0,0,M4761)</f>
        <v/>
      </c>
      <c r="T4761" s="47">
        <f>MAX(T4760,S4761)</f>
        <v/>
      </c>
      <c r="U4761" s="48">
        <f>S4761-T4761</f>
        <v/>
      </c>
      <c r="V4761" s="47">
        <f>IFERROR(SUMIFS(DATABASE!$M$5:$M$6004,DATABASE!$B$5:$B$6004,B4761,DATABASE!$X$5:$X$6004,1),0)</f>
        <v/>
      </c>
      <c r="W4761" s="31">
        <f>IFERROR(COUNTIFS(DATABASE!$B$5:$B$6004,B4761,DATABASE!$X$5:$X$6004,1),0)</f>
        <v/>
      </c>
      <c r="X4761" s="49">
        <f>--AND(ISNUMBER(B4761),C4761&lt;&gt;"",L4761&lt;&gt;"",M4761&lt;&gt;"")</f>
        <v/>
      </c>
    </row>
    <row r="4762" ht="15" customHeight="1" s="111">
      <c r="A4762" s="50" t="inlineStr">
        <is>
          <t>OCT</t>
        </is>
      </c>
      <c r="B4762" s="51">
        <f>OCT!A263</f>
        <v/>
      </c>
      <c r="C4762" s="52">
        <f>OCT!B263</f>
        <v/>
      </c>
      <c r="D4762" s="52">
        <f>OCT!C263</f>
        <v/>
      </c>
      <c r="E4762" s="52">
        <f>OCT!D263</f>
        <v/>
      </c>
      <c r="F4762" s="52">
        <f>OCT!E263</f>
        <v/>
      </c>
      <c r="G4762" s="52">
        <f>OCT!F263</f>
        <v/>
      </c>
      <c r="H4762" s="52">
        <f>OCT!G263</f>
        <v/>
      </c>
      <c r="I4762" s="53">
        <f>OCT!H263</f>
        <v/>
      </c>
      <c r="J4762" s="53">
        <f>OCT!I263</f>
        <v/>
      </c>
      <c r="K4762" s="52">
        <f>OCT!J263</f>
        <v/>
      </c>
      <c r="L4762" s="52">
        <f>OCT!K263</f>
        <v/>
      </c>
      <c r="M4762" s="54">
        <f>OCT!L263</f>
        <v/>
      </c>
      <c r="N4762" s="52">
        <f>OCT!M263</f>
        <v/>
      </c>
      <c r="O4762" s="52">
        <f>OCT!N263</f>
        <v/>
      </c>
      <c r="P4762" s="52">
        <f>OCT!O263</f>
        <v/>
      </c>
      <c r="Q4762" s="52">
        <f>OCT!P263</f>
        <v/>
      </c>
      <c r="R4762" s="52">
        <f>OCT!Q263</f>
        <v/>
      </c>
      <c r="S4762" s="54">
        <f>S4761+IF(X4762=0,0,M4762)</f>
        <v/>
      </c>
      <c r="T4762" s="55">
        <f>MAX(T4761,S4762)</f>
        <v/>
      </c>
      <c r="U4762" s="56">
        <f>S4762-T4762</f>
        <v/>
      </c>
      <c r="V4762" s="55">
        <f>IFERROR(SUMIFS(DATABASE!$M$5:$M$6004,DATABASE!$B$5:$B$6004,B4762,DATABASE!$X$5:$X$6004,1),0)</f>
        <v/>
      </c>
      <c r="W4762" s="57">
        <f>IFERROR(COUNTIFS(DATABASE!$B$5:$B$6004,B4762,DATABASE!$X$5:$X$6004,1),0)</f>
        <v/>
      </c>
      <c r="X4762" s="58">
        <f>--AND(ISNUMBER(B4762),C4762&lt;&gt;"",L4762&lt;&gt;"",M4762&lt;&gt;"")</f>
        <v/>
      </c>
    </row>
    <row r="4763" ht="15" customHeight="1" s="111">
      <c r="A4763" s="42" t="inlineStr">
        <is>
          <t>OCT</t>
        </is>
      </c>
      <c r="B4763" s="43">
        <f>OCT!A264</f>
        <v/>
      </c>
      <c r="C4763" s="44">
        <f>OCT!B264</f>
        <v/>
      </c>
      <c r="D4763" s="44">
        <f>OCT!C264</f>
        <v/>
      </c>
      <c r="E4763" s="44">
        <f>OCT!D264</f>
        <v/>
      </c>
      <c r="F4763" s="44">
        <f>OCT!E264</f>
        <v/>
      </c>
      <c r="G4763" s="44">
        <f>OCT!F264</f>
        <v/>
      </c>
      <c r="H4763" s="44">
        <f>OCT!G264</f>
        <v/>
      </c>
      <c r="I4763" s="45">
        <f>OCT!H264</f>
        <v/>
      </c>
      <c r="J4763" s="45">
        <f>OCT!I264</f>
        <v/>
      </c>
      <c r="K4763" s="44">
        <f>OCT!J264</f>
        <v/>
      </c>
      <c r="L4763" s="44">
        <f>OCT!K264</f>
        <v/>
      </c>
      <c r="M4763" s="46">
        <f>OCT!L264</f>
        <v/>
      </c>
      <c r="N4763" s="44">
        <f>OCT!M264</f>
        <v/>
      </c>
      <c r="O4763" s="44">
        <f>OCT!N264</f>
        <v/>
      </c>
      <c r="P4763" s="44">
        <f>OCT!O264</f>
        <v/>
      </c>
      <c r="Q4763" s="44">
        <f>OCT!P264</f>
        <v/>
      </c>
      <c r="R4763" s="44">
        <f>OCT!Q264</f>
        <v/>
      </c>
      <c r="S4763" s="46">
        <f>S4762+IF(X4763=0,0,M4763)</f>
        <v/>
      </c>
      <c r="T4763" s="47">
        <f>MAX(T4762,S4763)</f>
        <v/>
      </c>
      <c r="U4763" s="48">
        <f>S4763-T4763</f>
        <v/>
      </c>
      <c r="V4763" s="47">
        <f>IFERROR(SUMIFS(DATABASE!$M$5:$M$6004,DATABASE!$B$5:$B$6004,B4763,DATABASE!$X$5:$X$6004,1),0)</f>
        <v/>
      </c>
      <c r="W4763" s="31">
        <f>IFERROR(COUNTIFS(DATABASE!$B$5:$B$6004,B4763,DATABASE!$X$5:$X$6004,1),0)</f>
        <v/>
      </c>
      <c r="X4763" s="49">
        <f>--AND(ISNUMBER(B4763),C4763&lt;&gt;"",L4763&lt;&gt;"",M4763&lt;&gt;"")</f>
        <v/>
      </c>
    </row>
    <row r="4764" ht="15" customHeight="1" s="111">
      <c r="A4764" s="50" t="inlineStr">
        <is>
          <t>OCT</t>
        </is>
      </c>
      <c r="B4764" s="51">
        <f>OCT!A265</f>
        <v/>
      </c>
      <c r="C4764" s="52">
        <f>OCT!B265</f>
        <v/>
      </c>
      <c r="D4764" s="52">
        <f>OCT!C265</f>
        <v/>
      </c>
      <c r="E4764" s="52">
        <f>OCT!D265</f>
        <v/>
      </c>
      <c r="F4764" s="52">
        <f>OCT!E265</f>
        <v/>
      </c>
      <c r="G4764" s="52">
        <f>OCT!F265</f>
        <v/>
      </c>
      <c r="H4764" s="52">
        <f>OCT!G265</f>
        <v/>
      </c>
      <c r="I4764" s="53">
        <f>OCT!H265</f>
        <v/>
      </c>
      <c r="J4764" s="53">
        <f>OCT!I265</f>
        <v/>
      </c>
      <c r="K4764" s="52">
        <f>OCT!J265</f>
        <v/>
      </c>
      <c r="L4764" s="52">
        <f>OCT!K265</f>
        <v/>
      </c>
      <c r="M4764" s="54">
        <f>OCT!L265</f>
        <v/>
      </c>
      <c r="N4764" s="52">
        <f>OCT!M265</f>
        <v/>
      </c>
      <c r="O4764" s="52">
        <f>OCT!N265</f>
        <v/>
      </c>
      <c r="P4764" s="52">
        <f>OCT!O265</f>
        <v/>
      </c>
      <c r="Q4764" s="52">
        <f>OCT!P265</f>
        <v/>
      </c>
      <c r="R4764" s="52">
        <f>OCT!Q265</f>
        <v/>
      </c>
      <c r="S4764" s="54">
        <f>S4763+IF(X4764=0,0,M4764)</f>
        <v/>
      </c>
      <c r="T4764" s="55">
        <f>MAX(T4763,S4764)</f>
        <v/>
      </c>
      <c r="U4764" s="56">
        <f>S4764-T4764</f>
        <v/>
      </c>
      <c r="V4764" s="55">
        <f>IFERROR(SUMIFS(DATABASE!$M$5:$M$6004,DATABASE!$B$5:$B$6004,B4764,DATABASE!$X$5:$X$6004,1),0)</f>
        <v/>
      </c>
      <c r="W4764" s="57">
        <f>IFERROR(COUNTIFS(DATABASE!$B$5:$B$6004,B4764,DATABASE!$X$5:$X$6004,1),0)</f>
        <v/>
      </c>
      <c r="X4764" s="58">
        <f>--AND(ISNUMBER(B4764),C4764&lt;&gt;"",L4764&lt;&gt;"",M4764&lt;&gt;"")</f>
        <v/>
      </c>
    </row>
    <row r="4765" ht="15" customHeight="1" s="111">
      <c r="A4765" s="42" t="inlineStr">
        <is>
          <t>OCT</t>
        </is>
      </c>
      <c r="B4765" s="43">
        <f>OCT!A266</f>
        <v/>
      </c>
      <c r="C4765" s="44">
        <f>OCT!B266</f>
        <v/>
      </c>
      <c r="D4765" s="44">
        <f>OCT!C266</f>
        <v/>
      </c>
      <c r="E4765" s="44">
        <f>OCT!D266</f>
        <v/>
      </c>
      <c r="F4765" s="44">
        <f>OCT!E266</f>
        <v/>
      </c>
      <c r="G4765" s="44">
        <f>OCT!F266</f>
        <v/>
      </c>
      <c r="H4765" s="44">
        <f>OCT!G266</f>
        <v/>
      </c>
      <c r="I4765" s="45">
        <f>OCT!H266</f>
        <v/>
      </c>
      <c r="J4765" s="45">
        <f>OCT!I266</f>
        <v/>
      </c>
      <c r="K4765" s="44">
        <f>OCT!J266</f>
        <v/>
      </c>
      <c r="L4765" s="44">
        <f>OCT!K266</f>
        <v/>
      </c>
      <c r="M4765" s="46">
        <f>OCT!L266</f>
        <v/>
      </c>
      <c r="N4765" s="44">
        <f>OCT!M266</f>
        <v/>
      </c>
      <c r="O4765" s="44">
        <f>OCT!N266</f>
        <v/>
      </c>
      <c r="P4765" s="44">
        <f>OCT!O266</f>
        <v/>
      </c>
      <c r="Q4765" s="44">
        <f>OCT!P266</f>
        <v/>
      </c>
      <c r="R4765" s="44">
        <f>OCT!Q266</f>
        <v/>
      </c>
      <c r="S4765" s="46">
        <f>S4764+IF(X4765=0,0,M4765)</f>
        <v/>
      </c>
      <c r="T4765" s="47">
        <f>MAX(T4764,S4765)</f>
        <v/>
      </c>
      <c r="U4765" s="48">
        <f>S4765-T4765</f>
        <v/>
      </c>
      <c r="V4765" s="47">
        <f>IFERROR(SUMIFS(DATABASE!$M$5:$M$6004,DATABASE!$B$5:$B$6004,B4765,DATABASE!$X$5:$X$6004,1),0)</f>
        <v/>
      </c>
      <c r="W4765" s="31">
        <f>IFERROR(COUNTIFS(DATABASE!$B$5:$B$6004,B4765,DATABASE!$X$5:$X$6004,1),0)</f>
        <v/>
      </c>
      <c r="X4765" s="49">
        <f>--AND(ISNUMBER(B4765),C4765&lt;&gt;"",L4765&lt;&gt;"",M4765&lt;&gt;"")</f>
        <v/>
      </c>
    </row>
    <row r="4766" ht="15" customHeight="1" s="111">
      <c r="A4766" s="50" t="inlineStr">
        <is>
          <t>OCT</t>
        </is>
      </c>
      <c r="B4766" s="51">
        <f>OCT!A267</f>
        <v/>
      </c>
      <c r="C4766" s="52">
        <f>OCT!B267</f>
        <v/>
      </c>
      <c r="D4766" s="52">
        <f>OCT!C267</f>
        <v/>
      </c>
      <c r="E4766" s="52">
        <f>OCT!D267</f>
        <v/>
      </c>
      <c r="F4766" s="52">
        <f>OCT!E267</f>
        <v/>
      </c>
      <c r="G4766" s="52">
        <f>OCT!F267</f>
        <v/>
      </c>
      <c r="H4766" s="52">
        <f>OCT!G267</f>
        <v/>
      </c>
      <c r="I4766" s="53">
        <f>OCT!H267</f>
        <v/>
      </c>
      <c r="J4766" s="53">
        <f>OCT!I267</f>
        <v/>
      </c>
      <c r="K4766" s="52">
        <f>OCT!J267</f>
        <v/>
      </c>
      <c r="L4766" s="52">
        <f>OCT!K267</f>
        <v/>
      </c>
      <c r="M4766" s="54">
        <f>OCT!L267</f>
        <v/>
      </c>
      <c r="N4766" s="52">
        <f>OCT!M267</f>
        <v/>
      </c>
      <c r="O4766" s="52">
        <f>OCT!N267</f>
        <v/>
      </c>
      <c r="P4766" s="52">
        <f>OCT!O267</f>
        <v/>
      </c>
      <c r="Q4766" s="52">
        <f>OCT!P267</f>
        <v/>
      </c>
      <c r="R4766" s="52">
        <f>OCT!Q267</f>
        <v/>
      </c>
      <c r="S4766" s="54">
        <f>S4765+IF(X4766=0,0,M4766)</f>
        <v/>
      </c>
      <c r="T4766" s="55">
        <f>MAX(T4765,S4766)</f>
        <v/>
      </c>
      <c r="U4766" s="56">
        <f>S4766-T4766</f>
        <v/>
      </c>
      <c r="V4766" s="55">
        <f>IFERROR(SUMIFS(DATABASE!$M$5:$M$6004,DATABASE!$B$5:$B$6004,B4766,DATABASE!$X$5:$X$6004,1),0)</f>
        <v/>
      </c>
      <c r="W4766" s="57">
        <f>IFERROR(COUNTIFS(DATABASE!$B$5:$B$6004,B4766,DATABASE!$X$5:$X$6004,1),0)</f>
        <v/>
      </c>
      <c r="X4766" s="58">
        <f>--AND(ISNUMBER(B4766),C4766&lt;&gt;"",L4766&lt;&gt;"",M4766&lt;&gt;"")</f>
        <v/>
      </c>
    </row>
    <row r="4767" ht="15" customHeight="1" s="111">
      <c r="A4767" s="42" t="inlineStr">
        <is>
          <t>OCT</t>
        </is>
      </c>
      <c r="B4767" s="43">
        <f>OCT!A268</f>
        <v/>
      </c>
      <c r="C4767" s="44">
        <f>OCT!B268</f>
        <v/>
      </c>
      <c r="D4767" s="44">
        <f>OCT!C268</f>
        <v/>
      </c>
      <c r="E4767" s="44">
        <f>OCT!D268</f>
        <v/>
      </c>
      <c r="F4767" s="44">
        <f>OCT!E268</f>
        <v/>
      </c>
      <c r="G4767" s="44">
        <f>OCT!F268</f>
        <v/>
      </c>
      <c r="H4767" s="44">
        <f>OCT!G268</f>
        <v/>
      </c>
      <c r="I4767" s="45">
        <f>OCT!H268</f>
        <v/>
      </c>
      <c r="J4767" s="45">
        <f>OCT!I268</f>
        <v/>
      </c>
      <c r="K4767" s="44">
        <f>OCT!J268</f>
        <v/>
      </c>
      <c r="L4767" s="44">
        <f>OCT!K268</f>
        <v/>
      </c>
      <c r="M4767" s="46">
        <f>OCT!L268</f>
        <v/>
      </c>
      <c r="N4767" s="44">
        <f>OCT!M268</f>
        <v/>
      </c>
      <c r="O4767" s="44">
        <f>OCT!N268</f>
        <v/>
      </c>
      <c r="P4767" s="44">
        <f>OCT!O268</f>
        <v/>
      </c>
      <c r="Q4767" s="44">
        <f>OCT!P268</f>
        <v/>
      </c>
      <c r="R4767" s="44">
        <f>OCT!Q268</f>
        <v/>
      </c>
      <c r="S4767" s="46">
        <f>S4766+IF(X4767=0,0,M4767)</f>
        <v/>
      </c>
      <c r="T4767" s="47">
        <f>MAX(T4766,S4767)</f>
        <v/>
      </c>
      <c r="U4767" s="48">
        <f>S4767-T4767</f>
        <v/>
      </c>
      <c r="V4767" s="47">
        <f>IFERROR(SUMIFS(DATABASE!$M$5:$M$6004,DATABASE!$B$5:$B$6004,B4767,DATABASE!$X$5:$X$6004,1),0)</f>
        <v/>
      </c>
      <c r="W4767" s="31">
        <f>IFERROR(COUNTIFS(DATABASE!$B$5:$B$6004,B4767,DATABASE!$X$5:$X$6004,1),0)</f>
        <v/>
      </c>
      <c r="X4767" s="49">
        <f>--AND(ISNUMBER(B4767),C4767&lt;&gt;"",L4767&lt;&gt;"",M4767&lt;&gt;"")</f>
        <v/>
      </c>
    </row>
    <row r="4768" ht="15" customHeight="1" s="111">
      <c r="A4768" s="50" t="inlineStr">
        <is>
          <t>OCT</t>
        </is>
      </c>
      <c r="B4768" s="51">
        <f>OCT!A269</f>
        <v/>
      </c>
      <c r="C4768" s="52">
        <f>OCT!B269</f>
        <v/>
      </c>
      <c r="D4768" s="52">
        <f>OCT!C269</f>
        <v/>
      </c>
      <c r="E4768" s="52">
        <f>OCT!D269</f>
        <v/>
      </c>
      <c r="F4768" s="52">
        <f>OCT!E269</f>
        <v/>
      </c>
      <c r="G4768" s="52">
        <f>OCT!F269</f>
        <v/>
      </c>
      <c r="H4768" s="52">
        <f>OCT!G269</f>
        <v/>
      </c>
      <c r="I4768" s="53">
        <f>OCT!H269</f>
        <v/>
      </c>
      <c r="J4768" s="53">
        <f>OCT!I269</f>
        <v/>
      </c>
      <c r="K4768" s="52">
        <f>OCT!J269</f>
        <v/>
      </c>
      <c r="L4768" s="52">
        <f>OCT!K269</f>
        <v/>
      </c>
      <c r="M4768" s="54">
        <f>OCT!L269</f>
        <v/>
      </c>
      <c r="N4768" s="52">
        <f>OCT!M269</f>
        <v/>
      </c>
      <c r="O4768" s="52">
        <f>OCT!N269</f>
        <v/>
      </c>
      <c r="P4768" s="52">
        <f>OCT!O269</f>
        <v/>
      </c>
      <c r="Q4768" s="52">
        <f>OCT!P269</f>
        <v/>
      </c>
      <c r="R4768" s="52">
        <f>OCT!Q269</f>
        <v/>
      </c>
      <c r="S4768" s="54">
        <f>S4767+IF(X4768=0,0,M4768)</f>
        <v/>
      </c>
      <c r="T4768" s="55">
        <f>MAX(T4767,S4768)</f>
        <v/>
      </c>
      <c r="U4768" s="56">
        <f>S4768-T4768</f>
        <v/>
      </c>
      <c r="V4768" s="55">
        <f>IFERROR(SUMIFS(DATABASE!$M$5:$M$6004,DATABASE!$B$5:$B$6004,B4768,DATABASE!$X$5:$X$6004,1),0)</f>
        <v/>
      </c>
      <c r="W4768" s="57">
        <f>IFERROR(COUNTIFS(DATABASE!$B$5:$B$6004,B4768,DATABASE!$X$5:$X$6004,1),0)</f>
        <v/>
      </c>
      <c r="X4768" s="58">
        <f>--AND(ISNUMBER(B4768),C4768&lt;&gt;"",L4768&lt;&gt;"",M4768&lt;&gt;"")</f>
        <v/>
      </c>
    </row>
    <row r="4769" ht="15" customHeight="1" s="111">
      <c r="A4769" s="42" t="inlineStr">
        <is>
          <t>OCT</t>
        </is>
      </c>
      <c r="B4769" s="43">
        <f>OCT!A270</f>
        <v/>
      </c>
      <c r="C4769" s="44">
        <f>OCT!B270</f>
        <v/>
      </c>
      <c r="D4769" s="44">
        <f>OCT!C270</f>
        <v/>
      </c>
      <c r="E4769" s="44">
        <f>OCT!D270</f>
        <v/>
      </c>
      <c r="F4769" s="44">
        <f>OCT!E270</f>
        <v/>
      </c>
      <c r="G4769" s="44">
        <f>OCT!F270</f>
        <v/>
      </c>
      <c r="H4769" s="44">
        <f>OCT!G270</f>
        <v/>
      </c>
      <c r="I4769" s="45">
        <f>OCT!H270</f>
        <v/>
      </c>
      <c r="J4769" s="45">
        <f>OCT!I270</f>
        <v/>
      </c>
      <c r="K4769" s="44">
        <f>OCT!J270</f>
        <v/>
      </c>
      <c r="L4769" s="44">
        <f>OCT!K270</f>
        <v/>
      </c>
      <c r="M4769" s="46">
        <f>OCT!L270</f>
        <v/>
      </c>
      <c r="N4769" s="44">
        <f>OCT!M270</f>
        <v/>
      </c>
      <c r="O4769" s="44">
        <f>OCT!N270</f>
        <v/>
      </c>
      <c r="P4769" s="44">
        <f>OCT!O270</f>
        <v/>
      </c>
      <c r="Q4769" s="44">
        <f>OCT!P270</f>
        <v/>
      </c>
      <c r="R4769" s="44">
        <f>OCT!Q270</f>
        <v/>
      </c>
      <c r="S4769" s="46">
        <f>S4768+IF(X4769=0,0,M4769)</f>
        <v/>
      </c>
      <c r="T4769" s="47">
        <f>MAX(T4768,S4769)</f>
        <v/>
      </c>
      <c r="U4769" s="48">
        <f>S4769-T4769</f>
        <v/>
      </c>
      <c r="V4769" s="47">
        <f>IFERROR(SUMIFS(DATABASE!$M$5:$M$6004,DATABASE!$B$5:$B$6004,B4769,DATABASE!$X$5:$X$6004,1),0)</f>
        <v/>
      </c>
      <c r="W4769" s="31">
        <f>IFERROR(COUNTIFS(DATABASE!$B$5:$B$6004,B4769,DATABASE!$X$5:$X$6004,1),0)</f>
        <v/>
      </c>
      <c r="X4769" s="49">
        <f>--AND(ISNUMBER(B4769),C4769&lt;&gt;"",L4769&lt;&gt;"",M4769&lt;&gt;"")</f>
        <v/>
      </c>
    </row>
    <row r="4770" ht="15" customHeight="1" s="111">
      <c r="A4770" s="50" t="inlineStr">
        <is>
          <t>OCT</t>
        </is>
      </c>
      <c r="B4770" s="51">
        <f>OCT!A271</f>
        <v/>
      </c>
      <c r="C4770" s="52">
        <f>OCT!B271</f>
        <v/>
      </c>
      <c r="D4770" s="52">
        <f>OCT!C271</f>
        <v/>
      </c>
      <c r="E4770" s="52">
        <f>OCT!D271</f>
        <v/>
      </c>
      <c r="F4770" s="52">
        <f>OCT!E271</f>
        <v/>
      </c>
      <c r="G4770" s="52">
        <f>OCT!F271</f>
        <v/>
      </c>
      <c r="H4770" s="52">
        <f>OCT!G271</f>
        <v/>
      </c>
      <c r="I4770" s="53">
        <f>OCT!H271</f>
        <v/>
      </c>
      <c r="J4770" s="53">
        <f>OCT!I271</f>
        <v/>
      </c>
      <c r="K4770" s="52">
        <f>OCT!J271</f>
        <v/>
      </c>
      <c r="L4770" s="52">
        <f>OCT!K271</f>
        <v/>
      </c>
      <c r="M4770" s="54">
        <f>OCT!L271</f>
        <v/>
      </c>
      <c r="N4770" s="52">
        <f>OCT!M271</f>
        <v/>
      </c>
      <c r="O4770" s="52">
        <f>OCT!N271</f>
        <v/>
      </c>
      <c r="P4770" s="52">
        <f>OCT!O271</f>
        <v/>
      </c>
      <c r="Q4770" s="52">
        <f>OCT!P271</f>
        <v/>
      </c>
      <c r="R4770" s="52">
        <f>OCT!Q271</f>
        <v/>
      </c>
      <c r="S4770" s="54">
        <f>S4769+IF(X4770=0,0,M4770)</f>
        <v/>
      </c>
      <c r="T4770" s="55">
        <f>MAX(T4769,S4770)</f>
        <v/>
      </c>
      <c r="U4770" s="56">
        <f>S4770-T4770</f>
        <v/>
      </c>
      <c r="V4770" s="55">
        <f>IFERROR(SUMIFS(DATABASE!$M$5:$M$6004,DATABASE!$B$5:$B$6004,B4770,DATABASE!$X$5:$X$6004,1),0)</f>
        <v/>
      </c>
      <c r="W4770" s="57">
        <f>IFERROR(COUNTIFS(DATABASE!$B$5:$B$6004,B4770,DATABASE!$X$5:$X$6004,1),0)</f>
        <v/>
      </c>
      <c r="X4770" s="58">
        <f>--AND(ISNUMBER(B4770),C4770&lt;&gt;"",L4770&lt;&gt;"",M4770&lt;&gt;"")</f>
        <v/>
      </c>
    </row>
    <row r="4771" ht="15" customHeight="1" s="111">
      <c r="A4771" s="42" t="inlineStr">
        <is>
          <t>OCT</t>
        </is>
      </c>
      <c r="B4771" s="43">
        <f>OCT!A272</f>
        <v/>
      </c>
      <c r="C4771" s="44">
        <f>OCT!B272</f>
        <v/>
      </c>
      <c r="D4771" s="44">
        <f>OCT!C272</f>
        <v/>
      </c>
      <c r="E4771" s="44">
        <f>OCT!D272</f>
        <v/>
      </c>
      <c r="F4771" s="44">
        <f>OCT!E272</f>
        <v/>
      </c>
      <c r="G4771" s="44">
        <f>OCT!F272</f>
        <v/>
      </c>
      <c r="H4771" s="44">
        <f>OCT!G272</f>
        <v/>
      </c>
      <c r="I4771" s="45">
        <f>OCT!H272</f>
        <v/>
      </c>
      <c r="J4771" s="45">
        <f>OCT!I272</f>
        <v/>
      </c>
      <c r="K4771" s="44">
        <f>OCT!J272</f>
        <v/>
      </c>
      <c r="L4771" s="44">
        <f>OCT!K272</f>
        <v/>
      </c>
      <c r="M4771" s="46">
        <f>OCT!L272</f>
        <v/>
      </c>
      <c r="N4771" s="44">
        <f>OCT!M272</f>
        <v/>
      </c>
      <c r="O4771" s="44">
        <f>OCT!N272</f>
        <v/>
      </c>
      <c r="P4771" s="44">
        <f>OCT!O272</f>
        <v/>
      </c>
      <c r="Q4771" s="44">
        <f>OCT!P272</f>
        <v/>
      </c>
      <c r="R4771" s="44">
        <f>OCT!Q272</f>
        <v/>
      </c>
      <c r="S4771" s="46">
        <f>S4770+IF(X4771=0,0,M4771)</f>
        <v/>
      </c>
      <c r="T4771" s="47">
        <f>MAX(T4770,S4771)</f>
        <v/>
      </c>
      <c r="U4771" s="48">
        <f>S4771-T4771</f>
        <v/>
      </c>
      <c r="V4771" s="47">
        <f>IFERROR(SUMIFS(DATABASE!$M$5:$M$6004,DATABASE!$B$5:$B$6004,B4771,DATABASE!$X$5:$X$6004,1),0)</f>
        <v/>
      </c>
      <c r="W4771" s="31">
        <f>IFERROR(COUNTIFS(DATABASE!$B$5:$B$6004,B4771,DATABASE!$X$5:$X$6004,1),0)</f>
        <v/>
      </c>
      <c r="X4771" s="49">
        <f>--AND(ISNUMBER(B4771),C4771&lt;&gt;"",L4771&lt;&gt;"",M4771&lt;&gt;"")</f>
        <v/>
      </c>
    </row>
    <row r="4772" ht="15" customHeight="1" s="111">
      <c r="A4772" s="50" t="inlineStr">
        <is>
          <t>OCT</t>
        </is>
      </c>
      <c r="B4772" s="51">
        <f>OCT!A273</f>
        <v/>
      </c>
      <c r="C4772" s="52">
        <f>OCT!B273</f>
        <v/>
      </c>
      <c r="D4772" s="52">
        <f>OCT!C273</f>
        <v/>
      </c>
      <c r="E4772" s="52">
        <f>OCT!D273</f>
        <v/>
      </c>
      <c r="F4772" s="52">
        <f>OCT!E273</f>
        <v/>
      </c>
      <c r="G4772" s="52">
        <f>OCT!F273</f>
        <v/>
      </c>
      <c r="H4772" s="52">
        <f>OCT!G273</f>
        <v/>
      </c>
      <c r="I4772" s="53">
        <f>OCT!H273</f>
        <v/>
      </c>
      <c r="J4772" s="53">
        <f>OCT!I273</f>
        <v/>
      </c>
      <c r="K4772" s="52">
        <f>OCT!J273</f>
        <v/>
      </c>
      <c r="L4772" s="52">
        <f>OCT!K273</f>
        <v/>
      </c>
      <c r="M4772" s="54">
        <f>OCT!L273</f>
        <v/>
      </c>
      <c r="N4772" s="52">
        <f>OCT!M273</f>
        <v/>
      </c>
      <c r="O4772" s="52">
        <f>OCT!N273</f>
        <v/>
      </c>
      <c r="P4772" s="52">
        <f>OCT!O273</f>
        <v/>
      </c>
      <c r="Q4772" s="52">
        <f>OCT!P273</f>
        <v/>
      </c>
      <c r="R4772" s="52">
        <f>OCT!Q273</f>
        <v/>
      </c>
      <c r="S4772" s="54">
        <f>S4771+IF(X4772=0,0,M4772)</f>
        <v/>
      </c>
      <c r="T4772" s="55">
        <f>MAX(T4771,S4772)</f>
        <v/>
      </c>
      <c r="U4772" s="56">
        <f>S4772-T4772</f>
        <v/>
      </c>
      <c r="V4772" s="55">
        <f>IFERROR(SUMIFS(DATABASE!$M$5:$M$6004,DATABASE!$B$5:$B$6004,B4772,DATABASE!$X$5:$X$6004,1),0)</f>
        <v/>
      </c>
      <c r="W4772" s="57">
        <f>IFERROR(COUNTIFS(DATABASE!$B$5:$B$6004,B4772,DATABASE!$X$5:$X$6004,1),0)</f>
        <v/>
      </c>
      <c r="X4772" s="58">
        <f>--AND(ISNUMBER(B4772),C4772&lt;&gt;"",L4772&lt;&gt;"",M4772&lt;&gt;"")</f>
        <v/>
      </c>
    </row>
    <row r="4773" ht="15" customHeight="1" s="111">
      <c r="A4773" s="42" t="inlineStr">
        <is>
          <t>OCT</t>
        </is>
      </c>
      <c r="B4773" s="43">
        <f>OCT!A274</f>
        <v/>
      </c>
      <c r="C4773" s="44">
        <f>OCT!B274</f>
        <v/>
      </c>
      <c r="D4773" s="44">
        <f>OCT!C274</f>
        <v/>
      </c>
      <c r="E4773" s="44">
        <f>OCT!D274</f>
        <v/>
      </c>
      <c r="F4773" s="44">
        <f>OCT!E274</f>
        <v/>
      </c>
      <c r="G4773" s="44">
        <f>OCT!F274</f>
        <v/>
      </c>
      <c r="H4773" s="44">
        <f>OCT!G274</f>
        <v/>
      </c>
      <c r="I4773" s="45">
        <f>OCT!H274</f>
        <v/>
      </c>
      <c r="J4773" s="45">
        <f>OCT!I274</f>
        <v/>
      </c>
      <c r="K4773" s="44">
        <f>OCT!J274</f>
        <v/>
      </c>
      <c r="L4773" s="44">
        <f>OCT!K274</f>
        <v/>
      </c>
      <c r="M4773" s="46">
        <f>OCT!L274</f>
        <v/>
      </c>
      <c r="N4773" s="44">
        <f>OCT!M274</f>
        <v/>
      </c>
      <c r="O4773" s="44">
        <f>OCT!N274</f>
        <v/>
      </c>
      <c r="P4773" s="44">
        <f>OCT!O274</f>
        <v/>
      </c>
      <c r="Q4773" s="44">
        <f>OCT!P274</f>
        <v/>
      </c>
      <c r="R4773" s="44">
        <f>OCT!Q274</f>
        <v/>
      </c>
      <c r="S4773" s="46">
        <f>S4772+IF(X4773=0,0,M4773)</f>
        <v/>
      </c>
      <c r="T4773" s="47">
        <f>MAX(T4772,S4773)</f>
        <v/>
      </c>
      <c r="U4773" s="48">
        <f>S4773-T4773</f>
        <v/>
      </c>
      <c r="V4773" s="47">
        <f>IFERROR(SUMIFS(DATABASE!$M$5:$M$6004,DATABASE!$B$5:$B$6004,B4773,DATABASE!$X$5:$X$6004,1),0)</f>
        <v/>
      </c>
      <c r="W4773" s="31">
        <f>IFERROR(COUNTIFS(DATABASE!$B$5:$B$6004,B4773,DATABASE!$X$5:$X$6004,1),0)</f>
        <v/>
      </c>
      <c r="X4773" s="49">
        <f>--AND(ISNUMBER(B4773),C4773&lt;&gt;"",L4773&lt;&gt;"",M4773&lt;&gt;"")</f>
        <v/>
      </c>
    </row>
    <row r="4774" ht="15" customHeight="1" s="111">
      <c r="A4774" s="50" t="inlineStr">
        <is>
          <t>OCT</t>
        </is>
      </c>
      <c r="B4774" s="51">
        <f>OCT!A275</f>
        <v/>
      </c>
      <c r="C4774" s="52">
        <f>OCT!B275</f>
        <v/>
      </c>
      <c r="D4774" s="52">
        <f>OCT!C275</f>
        <v/>
      </c>
      <c r="E4774" s="52">
        <f>OCT!D275</f>
        <v/>
      </c>
      <c r="F4774" s="52">
        <f>OCT!E275</f>
        <v/>
      </c>
      <c r="G4774" s="52">
        <f>OCT!F275</f>
        <v/>
      </c>
      <c r="H4774" s="52">
        <f>OCT!G275</f>
        <v/>
      </c>
      <c r="I4774" s="53">
        <f>OCT!H275</f>
        <v/>
      </c>
      <c r="J4774" s="53">
        <f>OCT!I275</f>
        <v/>
      </c>
      <c r="K4774" s="52">
        <f>OCT!J275</f>
        <v/>
      </c>
      <c r="L4774" s="52">
        <f>OCT!K275</f>
        <v/>
      </c>
      <c r="M4774" s="54">
        <f>OCT!L275</f>
        <v/>
      </c>
      <c r="N4774" s="52">
        <f>OCT!M275</f>
        <v/>
      </c>
      <c r="O4774" s="52">
        <f>OCT!N275</f>
        <v/>
      </c>
      <c r="P4774" s="52">
        <f>OCT!O275</f>
        <v/>
      </c>
      <c r="Q4774" s="52">
        <f>OCT!P275</f>
        <v/>
      </c>
      <c r="R4774" s="52">
        <f>OCT!Q275</f>
        <v/>
      </c>
      <c r="S4774" s="54">
        <f>S4773+IF(X4774=0,0,M4774)</f>
        <v/>
      </c>
      <c r="T4774" s="55">
        <f>MAX(T4773,S4774)</f>
        <v/>
      </c>
      <c r="U4774" s="56">
        <f>S4774-T4774</f>
        <v/>
      </c>
      <c r="V4774" s="55">
        <f>IFERROR(SUMIFS(DATABASE!$M$5:$M$6004,DATABASE!$B$5:$B$6004,B4774,DATABASE!$X$5:$X$6004,1),0)</f>
        <v/>
      </c>
      <c r="W4774" s="57">
        <f>IFERROR(COUNTIFS(DATABASE!$B$5:$B$6004,B4774,DATABASE!$X$5:$X$6004,1),0)</f>
        <v/>
      </c>
      <c r="X4774" s="58">
        <f>--AND(ISNUMBER(B4774),C4774&lt;&gt;"",L4774&lt;&gt;"",M4774&lt;&gt;"")</f>
        <v/>
      </c>
    </row>
    <row r="4775" ht="15" customHeight="1" s="111">
      <c r="A4775" s="42" t="inlineStr">
        <is>
          <t>OCT</t>
        </is>
      </c>
      <c r="B4775" s="43">
        <f>OCT!A276</f>
        <v/>
      </c>
      <c r="C4775" s="44">
        <f>OCT!B276</f>
        <v/>
      </c>
      <c r="D4775" s="44">
        <f>OCT!C276</f>
        <v/>
      </c>
      <c r="E4775" s="44">
        <f>OCT!D276</f>
        <v/>
      </c>
      <c r="F4775" s="44">
        <f>OCT!E276</f>
        <v/>
      </c>
      <c r="G4775" s="44">
        <f>OCT!F276</f>
        <v/>
      </c>
      <c r="H4775" s="44">
        <f>OCT!G276</f>
        <v/>
      </c>
      <c r="I4775" s="45">
        <f>OCT!H276</f>
        <v/>
      </c>
      <c r="J4775" s="45">
        <f>OCT!I276</f>
        <v/>
      </c>
      <c r="K4775" s="44">
        <f>OCT!J276</f>
        <v/>
      </c>
      <c r="L4775" s="44">
        <f>OCT!K276</f>
        <v/>
      </c>
      <c r="M4775" s="46">
        <f>OCT!L276</f>
        <v/>
      </c>
      <c r="N4775" s="44">
        <f>OCT!M276</f>
        <v/>
      </c>
      <c r="O4775" s="44">
        <f>OCT!N276</f>
        <v/>
      </c>
      <c r="P4775" s="44">
        <f>OCT!O276</f>
        <v/>
      </c>
      <c r="Q4775" s="44">
        <f>OCT!P276</f>
        <v/>
      </c>
      <c r="R4775" s="44">
        <f>OCT!Q276</f>
        <v/>
      </c>
      <c r="S4775" s="46">
        <f>S4774+IF(X4775=0,0,M4775)</f>
        <v/>
      </c>
      <c r="T4775" s="47">
        <f>MAX(T4774,S4775)</f>
        <v/>
      </c>
      <c r="U4775" s="48">
        <f>S4775-T4775</f>
        <v/>
      </c>
      <c r="V4775" s="47">
        <f>IFERROR(SUMIFS(DATABASE!$M$5:$M$6004,DATABASE!$B$5:$B$6004,B4775,DATABASE!$X$5:$X$6004,1),0)</f>
        <v/>
      </c>
      <c r="W4775" s="31">
        <f>IFERROR(COUNTIFS(DATABASE!$B$5:$B$6004,B4775,DATABASE!$X$5:$X$6004,1),0)</f>
        <v/>
      </c>
      <c r="X4775" s="49">
        <f>--AND(ISNUMBER(B4775),C4775&lt;&gt;"",L4775&lt;&gt;"",M4775&lt;&gt;"")</f>
        <v/>
      </c>
    </row>
    <row r="4776" ht="15" customHeight="1" s="111">
      <c r="A4776" s="50" t="inlineStr">
        <is>
          <t>OCT</t>
        </is>
      </c>
      <c r="B4776" s="51">
        <f>OCT!A277</f>
        <v/>
      </c>
      <c r="C4776" s="52">
        <f>OCT!B277</f>
        <v/>
      </c>
      <c r="D4776" s="52">
        <f>OCT!C277</f>
        <v/>
      </c>
      <c r="E4776" s="52">
        <f>OCT!D277</f>
        <v/>
      </c>
      <c r="F4776" s="52">
        <f>OCT!E277</f>
        <v/>
      </c>
      <c r="G4776" s="52">
        <f>OCT!F277</f>
        <v/>
      </c>
      <c r="H4776" s="52">
        <f>OCT!G277</f>
        <v/>
      </c>
      <c r="I4776" s="53">
        <f>OCT!H277</f>
        <v/>
      </c>
      <c r="J4776" s="53">
        <f>OCT!I277</f>
        <v/>
      </c>
      <c r="K4776" s="52">
        <f>OCT!J277</f>
        <v/>
      </c>
      <c r="L4776" s="52">
        <f>OCT!K277</f>
        <v/>
      </c>
      <c r="M4776" s="54">
        <f>OCT!L277</f>
        <v/>
      </c>
      <c r="N4776" s="52">
        <f>OCT!M277</f>
        <v/>
      </c>
      <c r="O4776" s="52">
        <f>OCT!N277</f>
        <v/>
      </c>
      <c r="P4776" s="52">
        <f>OCT!O277</f>
        <v/>
      </c>
      <c r="Q4776" s="52">
        <f>OCT!P277</f>
        <v/>
      </c>
      <c r="R4776" s="52">
        <f>OCT!Q277</f>
        <v/>
      </c>
      <c r="S4776" s="54">
        <f>S4775+IF(X4776=0,0,M4776)</f>
        <v/>
      </c>
      <c r="T4776" s="55">
        <f>MAX(T4775,S4776)</f>
        <v/>
      </c>
      <c r="U4776" s="56">
        <f>S4776-T4776</f>
        <v/>
      </c>
      <c r="V4776" s="55">
        <f>IFERROR(SUMIFS(DATABASE!$M$5:$M$6004,DATABASE!$B$5:$B$6004,B4776,DATABASE!$X$5:$X$6004,1),0)</f>
        <v/>
      </c>
      <c r="W4776" s="57">
        <f>IFERROR(COUNTIFS(DATABASE!$B$5:$B$6004,B4776,DATABASE!$X$5:$X$6004,1),0)</f>
        <v/>
      </c>
      <c r="X4776" s="58">
        <f>--AND(ISNUMBER(B4776),C4776&lt;&gt;"",L4776&lt;&gt;"",M4776&lt;&gt;"")</f>
        <v/>
      </c>
    </row>
    <row r="4777" ht="15" customHeight="1" s="111">
      <c r="A4777" s="42" t="inlineStr">
        <is>
          <t>OCT</t>
        </is>
      </c>
      <c r="B4777" s="43">
        <f>OCT!A278</f>
        <v/>
      </c>
      <c r="C4777" s="44">
        <f>OCT!B278</f>
        <v/>
      </c>
      <c r="D4777" s="44">
        <f>OCT!C278</f>
        <v/>
      </c>
      <c r="E4777" s="44">
        <f>OCT!D278</f>
        <v/>
      </c>
      <c r="F4777" s="44">
        <f>OCT!E278</f>
        <v/>
      </c>
      <c r="G4777" s="44">
        <f>OCT!F278</f>
        <v/>
      </c>
      <c r="H4777" s="44">
        <f>OCT!G278</f>
        <v/>
      </c>
      <c r="I4777" s="45">
        <f>OCT!H278</f>
        <v/>
      </c>
      <c r="J4777" s="45">
        <f>OCT!I278</f>
        <v/>
      </c>
      <c r="K4777" s="44">
        <f>OCT!J278</f>
        <v/>
      </c>
      <c r="L4777" s="44">
        <f>OCT!K278</f>
        <v/>
      </c>
      <c r="M4777" s="46">
        <f>OCT!L278</f>
        <v/>
      </c>
      <c r="N4777" s="44">
        <f>OCT!M278</f>
        <v/>
      </c>
      <c r="O4777" s="44">
        <f>OCT!N278</f>
        <v/>
      </c>
      <c r="P4777" s="44">
        <f>OCT!O278</f>
        <v/>
      </c>
      <c r="Q4777" s="44">
        <f>OCT!P278</f>
        <v/>
      </c>
      <c r="R4777" s="44">
        <f>OCT!Q278</f>
        <v/>
      </c>
      <c r="S4777" s="46">
        <f>S4776+IF(X4777=0,0,M4777)</f>
        <v/>
      </c>
      <c r="T4777" s="47">
        <f>MAX(T4776,S4777)</f>
        <v/>
      </c>
      <c r="U4777" s="48">
        <f>S4777-T4777</f>
        <v/>
      </c>
      <c r="V4777" s="47">
        <f>IFERROR(SUMIFS(DATABASE!$M$5:$M$6004,DATABASE!$B$5:$B$6004,B4777,DATABASE!$X$5:$X$6004,1),0)</f>
        <v/>
      </c>
      <c r="W4777" s="31">
        <f>IFERROR(COUNTIFS(DATABASE!$B$5:$B$6004,B4777,DATABASE!$X$5:$X$6004,1),0)</f>
        <v/>
      </c>
      <c r="X4777" s="49">
        <f>--AND(ISNUMBER(B4777),C4777&lt;&gt;"",L4777&lt;&gt;"",M4777&lt;&gt;"")</f>
        <v/>
      </c>
    </row>
    <row r="4778" ht="15" customHeight="1" s="111">
      <c r="A4778" s="50" t="inlineStr">
        <is>
          <t>OCT</t>
        </is>
      </c>
      <c r="B4778" s="51">
        <f>OCT!A279</f>
        <v/>
      </c>
      <c r="C4778" s="52">
        <f>OCT!B279</f>
        <v/>
      </c>
      <c r="D4778" s="52">
        <f>OCT!C279</f>
        <v/>
      </c>
      <c r="E4778" s="52">
        <f>OCT!D279</f>
        <v/>
      </c>
      <c r="F4778" s="52">
        <f>OCT!E279</f>
        <v/>
      </c>
      <c r="G4778" s="52">
        <f>OCT!F279</f>
        <v/>
      </c>
      <c r="H4778" s="52">
        <f>OCT!G279</f>
        <v/>
      </c>
      <c r="I4778" s="53">
        <f>OCT!H279</f>
        <v/>
      </c>
      <c r="J4778" s="53">
        <f>OCT!I279</f>
        <v/>
      </c>
      <c r="K4778" s="52">
        <f>OCT!J279</f>
        <v/>
      </c>
      <c r="L4778" s="52">
        <f>OCT!K279</f>
        <v/>
      </c>
      <c r="M4778" s="54">
        <f>OCT!L279</f>
        <v/>
      </c>
      <c r="N4778" s="52">
        <f>OCT!M279</f>
        <v/>
      </c>
      <c r="O4778" s="52">
        <f>OCT!N279</f>
        <v/>
      </c>
      <c r="P4778" s="52">
        <f>OCT!O279</f>
        <v/>
      </c>
      <c r="Q4778" s="52">
        <f>OCT!P279</f>
        <v/>
      </c>
      <c r="R4778" s="52">
        <f>OCT!Q279</f>
        <v/>
      </c>
      <c r="S4778" s="54">
        <f>S4777+IF(X4778=0,0,M4778)</f>
        <v/>
      </c>
      <c r="T4778" s="55">
        <f>MAX(T4777,S4778)</f>
        <v/>
      </c>
      <c r="U4778" s="56">
        <f>S4778-T4778</f>
        <v/>
      </c>
      <c r="V4778" s="55">
        <f>IFERROR(SUMIFS(DATABASE!$M$5:$M$6004,DATABASE!$B$5:$B$6004,B4778,DATABASE!$X$5:$X$6004,1),0)</f>
        <v/>
      </c>
      <c r="W4778" s="57">
        <f>IFERROR(COUNTIFS(DATABASE!$B$5:$B$6004,B4778,DATABASE!$X$5:$X$6004,1),0)</f>
        <v/>
      </c>
      <c r="X4778" s="58">
        <f>--AND(ISNUMBER(B4778),C4778&lt;&gt;"",L4778&lt;&gt;"",M4778&lt;&gt;"")</f>
        <v/>
      </c>
    </row>
    <row r="4779" ht="15" customHeight="1" s="111">
      <c r="A4779" s="42" t="inlineStr">
        <is>
          <t>OCT</t>
        </is>
      </c>
      <c r="B4779" s="43">
        <f>OCT!A280</f>
        <v/>
      </c>
      <c r="C4779" s="44">
        <f>OCT!B280</f>
        <v/>
      </c>
      <c r="D4779" s="44">
        <f>OCT!C280</f>
        <v/>
      </c>
      <c r="E4779" s="44">
        <f>OCT!D280</f>
        <v/>
      </c>
      <c r="F4779" s="44">
        <f>OCT!E280</f>
        <v/>
      </c>
      <c r="G4779" s="44">
        <f>OCT!F280</f>
        <v/>
      </c>
      <c r="H4779" s="44">
        <f>OCT!G280</f>
        <v/>
      </c>
      <c r="I4779" s="45">
        <f>OCT!H280</f>
        <v/>
      </c>
      <c r="J4779" s="45">
        <f>OCT!I280</f>
        <v/>
      </c>
      <c r="K4779" s="44">
        <f>OCT!J280</f>
        <v/>
      </c>
      <c r="L4779" s="44">
        <f>OCT!K280</f>
        <v/>
      </c>
      <c r="M4779" s="46">
        <f>OCT!L280</f>
        <v/>
      </c>
      <c r="N4779" s="44">
        <f>OCT!M280</f>
        <v/>
      </c>
      <c r="O4779" s="44">
        <f>OCT!N280</f>
        <v/>
      </c>
      <c r="P4779" s="44">
        <f>OCT!O280</f>
        <v/>
      </c>
      <c r="Q4779" s="44">
        <f>OCT!P280</f>
        <v/>
      </c>
      <c r="R4779" s="44">
        <f>OCT!Q280</f>
        <v/>
      </c>
      <c r="S4779" s="46">
        <f>S4778+IF(X4779=0,0,M4779)</f>
        <v/>
      </c>
      <c r="T4779" s="47">
        <f>MAX(T4778,S4779)</f>
        <v/>
      </c>
      <c r="U4779" s="48">
        <f>S4779-T4779</f>
        <v/>
      </c>
      <c r="V4779" s="47">
        <f>IFERROR(SUMIFS(DATABASE!$M$5:$M$6004,DATABASE!$B$5:$B$6004,B4779,DATABASE!$X$5:$X$6004,1),0)</f>
        <v/>
      </c>
      <c r="W4779" s="31">
        <f>IFERROR(COUNTIFS(DATABASE!$B$5:$B$6004,B4779,DATABASE!$X$5:$X$6004,1),0)</f>
        <v/>
      </c>
      <c r="X4779" s="49">
        <f>--AND(ISNUMBER(B4779),C4779&lt;&gt;"",L4779&lt;&gt;"",M4779&lt;&gt;"")</f>
        <v/>
      </c>
    </row>
    <row r="4780" ht="15" customHeight="1" s="111">
      <c r="A4780" s="50" t="inlineStr">
        <is>
          <t>OCT</t>
        </is>
      </c>
      <c r="B4780" s="51">
        <f>OCT!A281</f>
        <v/>
      </c>
      <c r="C4780" s="52">
        <f>OCT!B281</f>
        <v/>
      </c>
      <c r="D4780" s="52">
        <f>OCT!C281</f>
        <v/>
      </c>
      <c r="E4780" s="52">
        <f>OCT!D281</f>
        <v/>
      </c>
      <c r="F4780" s="52">
        <f>OCT!E281</f>
        <v/>
      </c>
      <c r="G4780" s="52">
        <f>OCT!F281</f>
        <v/>
      </c>
      <c r="H4780" s="52">
        <f>OCT!G281</f>
        <v/>
      </c>
      <c r="I4780" s="53">
        <f>OCT!H281</f>
        <v/>
      </c>
      <c r="J4780" s="53">
        <f>OCT!I281</f>
        <v/>
      </c>
      <c r="K4780" s="52">
        <f>OCT!J281</f>
        <v/>
      </c>
      <c r="L4780" s="52">
        <f>OCT!K281</f>
        <v/>
      </c>
      <c r="M4780" s="54">
        <f>OCT!L281</f>
        <v/>
      </c>
      <c r="N4780" s="52">
        <f>OCT!M281</f>
        <v/>
      </c>
      <c r="O4780" s="52">
        <f>OCT!N281</f>
        <v/>
      </c>
      <c r="P4780" s="52">
        <f>OCT!O281</f>
        <v/>
      </c>
      <c r="Q4780" s="52">
        <f>OCT!P281</f>
        <v/>
      </c>
      <c r="R4780" s="52">
        <f>OCT!Q281</f>
        <v/>
      </c>
      <c r="S4780" s="54">
        <f>S4779+IF(X4780=0,0,M4780)</f>
        <v/>
      </c>
      <c r="T4780" s="55">
        <f>MAX(T4779,S4780)</f>
        <v/>
      </c>
      <c r="U4780" s="56">
        <f>S4780-T4780</f>
        <v/>
      </c>
      <c r="V4780" s="55">
        <f>IFERROR(SUMIFS(DATABASE!$M$5:$M$6004,DATABASE!$B$5:$B$6004,B4780,DATABASE!$X$5:$X$6004,1),0)</f>
        <v/>
      </c>
      <c r="W4780" s="57">
        <f>IFERROR(COUNTIFS(DATABASE!$B$5:$B$6004,B4780,DATABASE!$X$5:$X$6004,1),0)</f>
        <v/>
      </c>
      <c r="X4780" s="58">
        <f>--AND(ISNUMBER(B4780),C4780&lt;&gt;"",L4780&lt;&gt;"",M4780&lt;&gt;"")</f>
        <v/>
      </c>
    </row>
    <row r="4781" ht="15" customHeight="1" s="111">
      <c r="A4781" s="42" t="inlineStr">
        <is>
          <t>OCT</t>
        </is>
      </c>
      <c r="B4781" s="43">
        <f>OCT!A282</f>
        <v/>
      </c>
      <c r="C4781" s="44">
        <f>OCT!B282</f>
        <v/>
      </c>
      <c r="D4781" s="44">
        <f>OCT!C282</f>
        <v/>
      </c>
      <c r="E4781" s="44">
        <f>OCT!D282</f>
        <v/>
      </c>
      <c r="F4781" s="44">
        <f>OCT!E282</f>
        <v/>
      </c>
      <c r="G4781" s="44">
        <f>OCT!F282</f>
        <v/>
      </c>
      <c r="H4781" s="44">
        <f>OCT!G282</f>
        <v/>
      </c>
      <c r="I4781" s="45">
        <f>OCT!H282</f>
        <v/>
      </c>
      <c r="J4781" s="45">
        <f>OCT!I282</f>
        <v/>
      </c>
      <c r="K4781" s="44">
        <f>OCT!J282</f>
        <v/>
      </c>
      <c r="L4781" s="44">
        <f>OCT!K282</f>
        <v/>
      </c>
      <c r="M4781" s="46">
        <f>OCT!L282</f>
        <v/>
      </c>
      <c r="N4781" s="44">
        <f>OCT!M282</f>
        <v/>
      </c>
      <c r="O4781" s="44">
        <f>OCT!N282</f>
        <v/>
      </c>
      <c r="P4781" s="44">
        <f>OCT!O282</f>
        <v/>
      </c>
      <c r="Q4781" s="44">
        <f>OCT!P282</f>
        <v/>
      </c>
      <c r="R4781" s="44">
        <f>OCT!Q282</f>
        <v/>
      </c>
      <c r="S4781" s="46">
        <f>S4780+IF(X4781=0,0,M4781)</f>
        <v/>
      </c>
      <c r="T4781" s="47">
        <f>MAX(T4780,S4781)</f>
        <v/>
      </c>
      <c r="U4781" s="48">
        <f>S4781-T4781</f>
        <v/>
      </c>
      <c r="V4781" s="47">
        <f>IFERROR(SUMIFS(DATABASE!$M$5:$M$6004,DATABASE!$B$5:$B$6004,B4781,DATABASE!$X$5:$X$6004,1),0)</f>
        <v/>
      </c>
      <c r="W4781" s="31">
        <f>IFERROR(COUNTIFS(DATABASE!$B$5:$B$6004,B4781,DATABASE!$X$5:$X$6004,1),0)</f>
        <v/>
      </c>
      <c r="X4781" s="49">
        <f>--AND(ISNUMBER(B4781),C4781&lt;&gt;"",L4781&lt;&gt;"",M4781&lt;&gt;"")</f>
        <v/>
      </c>
    </row>
    <row r="4782" ht="15" customHeight="1" s="111">
      <c r="A4782" s="50" t="inlineStr">
        <is>
          <t>OCT</t>
        </is>
      </c>
      <c r="B4782" s="51">
        <f>OCT!A283</f>
        <v/>
      </c>
      <c r="C4782" s="52">
        <f>OCT!B283</f>
        <v/>
      </c>
      <c r="D4782" s="52">
        <f>OCT!C283</f>
        <v/>
      </c>
      <c r="E4782" s="52">
        <f>OCT!D283</f>
        <v/>
      </c>
      <c r="F4782" s="52">
        <f>OCT!E283</f>
        <v/>
      </c>
      <c r="G4782" s="52">
        <f>OCT!F283</f>
        <v/>
      </c>
      <c r="H4782" s="52">
        <f>OCT!G283</f>
        <v/>
      </c>
      <c r="I4782" s="53">
        <f>OCT!H283</f>
        <v/>
      </c>
      <c r="J4782" s="53">
        <f>OCT!I283</f>
        <v/>
      </c>
      <c r="K4782" s="52">
        <f>OCT!J283</f>
        <v/>
      </c>
      <c r="L4782" s="52">
        <f>OCT!K283</f>
        <v/>
      </c>
      <c r="M4782" s="54">
        <f>OCT!L283</f>
        <v/>
      </c>
      <c r="N4782" s="52">
        <f>OCT!M283</f>
        <v/>
      </c>
      <c r="O4782" s="52">
        <f>OCT!N283</f>
        <v/>
      </c>
      <c r="P4782" s="52">
        <f>OCT!O283</f>
        <v/>
      </c>
      <c r="Q4782" s="52">
        <f>OCT!P283</f>
        <v/>
      </c>
      <c r="R4782" s="52">
        <f>OCT!Q283</f>
        <v/>
      </c>
      <c r="S4782" s="54">
        <f>S4781+IF(X4782=0,0,M4782)</f>
        <v/>
      </c>
      <c r="T4782" s="55">
        <f>MAX(T4781,S4782)</f>
        <v/>
      </c>
      <c r="U4782" s="56">
        <f>S4782-T4782</f>
        <v/>
      </c>
      <c r="V4782" s="55">
        <f>IFERROR(SUMIFS(DATABASE!$M$5:$M$6004,DATABASE!$B$5:$B$6004,B4782,DATABASE!$X$5:$X$6004,1),0)</f>
        <v/>
      </c>
      <c r="W4782" s="57">
        <f>IFERROR(COUNTIFS(DATABASE!$B$5:$B$6004,B4782,DATABASE!$X$5:$X$6004,1),0)</f>
        <v/>
      </c>
      <c r="X4782" s="58">
        <f>--AND(ISNUMBER(B4782),C4782&lt;&gt;"",L4782&lt;&gt;"",M4782&lt;&gt;"")</f>
        <v/>
      </c>
    </row>
    <row r="4783" ht="15" customHeight="1" s="111">
      <c r="A4783" s="42" t="inlineStr">
        <is>
          <t>OCT</t>
        </is>
      </c>
      <c r="B4783" s="43">
        <f>OCT!A284</f>
        <v/>
      </c>
      <c r="C4783" s="44">
        <f>OCT!B284</f>
        <v/>
      </c>
      <c r="D4783" s="44">
        <f>OCT!C284</f>
        <v/>
      </c>
      <c r="E4783" s="44">
        <f>OCT!D284</f>
        <v/>
      </c>
      <c r="F4783" s="44">
        <f>OCT!E284</f>
        <v/>
      </c>
      <c r="G4783" s="44">
        <f>OCT!F284</f>
        <v/>
      </c>
      <c r="H4783" s="44">
        <f>OCT!G284</f>
        <v/>
      </c>
      <c r="I4783" s="45">
        <f>OCT!H284</f>
        <v/>
      </c>
      <c r="J4783" s="45">
        <f>OCT!I284</f>
        <v/>
      </c>
      <c r="K4783" s="44">
        <f>OCT!J284</f>
        <v/>
      </c>
      <c r="L4783" s="44">
        <f>OCT!K284</f>
        <v/>
      </c>
      <c r="M4783" s="46">
        <f>OCT!L284</f>
        <v/>
      </c>
      <c r="N4783" s="44">
        <f>OCT!M284</f>
        <v/>
      </c>
      <c r="O4783" s="44">
        <f>OCT!N284</f>
        <v/>
      </c>
      <c r="P4783" s="44">
        <f>OCT!O284</f>
        <v/>
      </c>
      <c r="Q4783" s="44">
        <f>OCT!P284</f>
        <v/>
      </c>
      <c r="R4783" s="44">
        <f>OCT!Q284</f>
        <v/>
      </c>
      <c r="S4783" s="46">
        <f>S4782+IF(X4783=0,0,M4783)</f>
        <v/>
      </c>
      <c r="T4783" s="47">
        <f>MAX(T4782,S4783)</f>
        <v/>
      </c>
      <c r="U4783" s="48">
        <f>S4783-T4783</f>
        <v/>
      </c>
      <c r="V4783" s="47">
        <f>IFERROR(SUMIFS(DATABASE!$M$5:$M$6004,DATABASE!$B$5:$B$6004,B4783,DATABASE!$X$5:$X$6004,1),0)</f>
        <v/>
      </c>
      <c r="W4783" s="31">
        <f>IFERROR(COUNTIFS(DATABASE!$B$5:$B$6004,B4783,DATABASE!$X$5:$X$6004,1),0)</f>
        <v/>
      </c>
      <c r="X4783" s="49">
        <f>--AND(ISNUMBER(B4783),C4783&lt;&gt;"",L4783&lt;&gt;"",M4783&lt;&gt;"")</f>
        <v/>
      </c>
    </row>
    <row r="4784" ht="15" customHeight="1" s="111">
      <c r="A4784" s="50" t="inlineStr">
        <is>
          <t>OCT</t>
        </is>
      </c>
      <c r="B4784" s="51">
        <f>OCT!A285</f>
        <v/>
      </c>
      <c r="C4784" s="52">
        <f>OCT!B285</f>
        <v/>
      </c>
      <c r="D4784" s="52">
        <f>OCT!C285</f>
        <v/>
      </c>
      <c r="E4784" s="52">
        <f>OCT!D285</f>
        <v/>
      </c>
      <c r="F4784" s="52">
        <f>OCT!E285</f>
        <v/>
      </c>
      <c r="G4784" s="52">
        <f>OCT!F285</f>
        <v/>
      </c>
      <c r="H4784" s="52">
        <f>OCT!G285</f>
        <v/>
      </c>
      <c r="I4784" s="53">
        <f>OCT!H285</f>
        <v/>
      </c>
      <c r="J4784" s="53">
        <f>OCT!I285</f>
        <v/>
      </c>
      <c r="K4784" s="52">
        <f>OCT!J285</f>
        <v/>
      </c>
      <c r="L4784" s="52">
        <f>OCT!K285</f>
        <v/>
      </c>
      <c r="M4784" s="54">
        <f>OCT!L285</f>
        <v/>
      </c>
      <c r="N4784" s="52">
        <f>OCT!M285</f>
        <v/>
      </c>
      <c r="O4784" s="52">
        <f>OCT!N285</f>
        <v/>
      </c>
      <c r="P4784" s="52">
        <f>OCT!O285</f>
        <v/>
      </c>
      <c r="Q4784" s="52">
        <f>OCT!P285</f>
        <v/>
      </c>
      <c r="R4784" s="52">
        <f>OCT!Q285</f>
        <v/>
      </c>
      <c r="S4784" s="54">
        <f>S4783+IF(X4784=0,0,M4784)</f>
        <v/>
      </c>
      <c r="T4784" s="55">
        <f>MAX(T4783,S4784)</f>
        <v/>
      </c>
      <c r="U4784" s="56">
        <f>S4784-T4784</f>
        <v/>
      </c>
      <c r="V4784" s="55">
        <f>IFERROR(SUMIFS(DATABASE!$M$5:$M$6004,DATABASE!$B$5:$B$6004,B4784,DATABASE!$X$5:$X$6004,1),0)</f>
        <v/>
      </c>
      <c r="W4784" s="57">
        <f>IFERROR(COUNTIFS(DATABASE!$B$5:$B$6004,B4784,DATABASE!$X$5:$X$6004,1),0)</f>
        <v/>
      </c>
      <c r="X4784" s="58">
        <f>--AND(ISNUMBER(B4784),C4784&lt;&gt;"",L4784&lt;&gt;"",M4784&lt;&gt;"")</f>
        <v/>
      </c>
    </row>
    <row r="4785" ht="15" customHeight="1" s="111">
      <c r="A4785" s="42" t="inlineStr">
        <is>
          <t>OCT</t>
        </is>
      </c>
      <c r="B4785" s="43">
        <f>OCT!A286</f>
        <v/>
      </c>
      <c r="C4785" s="44">
        <f>OCT!B286</f>
        <v/>
      </c>
      <c r="D4785" s="44">
        <f>OCT!C286</f>
        <v/>
      </c>
      <c r="E4785" s="44">
        <f>OCT!D286</f>
        <v/>
      </c>
      <c r="F4785" s="44">
        <f>OCT!E286</f>
        <v/>
      </c>
      <c r="G4785" s="44">
        <f>OCT!F286</f>
        <v/>
      </c>
      <c r="H4785" s="44">
        <f>OCT!G286</f>
        <v/>
      </c>
      <c r="I4785" s="45">
        <f>OCT!H286</f>
        <v/>
      </c>
      <c r="J4785" s="45">
        <f>OCT!I286</f>
        <v/>
      </c>
      <c r="K4785" s="44">
        <f>OCT!J286</f>
        <v/>
      </c>
      <c r="L4785" s="44">
        <f>OCT!K286</f>
        <v/>
      </c>
      <c r="M4785" s="46">
        <f>OCT!L286</f>
        <v/>
      </c>
      <c r="N4785" s="44">
        <f>OCT!M286</f>
        <v/>
      </c>
      <c r="O4785" s="44">
        <f>OCT!N286</f>
        <v/>
      </c>
      <c r="P4785" s="44">
        <f>OCT!O286</f>
        <v/>
      </c>
      <c r="Q4785" s="44">
        <f>OCT!P286</f>
        <v/>
      </c>
      <c r="R4785" s="44">
        <f>OCT!Q286</f>
        <v/>
      </c>
      <c r="S4785" s="46">
        <f>S4784+IF(X4785=0,0,M4785)</f>
        <v/>
      </c>
      <c r="T4785" s="47">
        <f>MAX(T4784,S4785)</f>
        <v/>
      </c>
      <c r="U4785" s="48">
        <f>S4785-T4785</f>
        <v/>
      </c>
      <c r="V4785" s="47">
        <f>IFERROR(SUMIFS(DATABASE!$M$5:$M$6004,DATABASE!$B$5:$B$6004,B4785,DATABASE!$X$5:$X$6004,1),0)</f>
        <v/>
      </c>
      <c r="W4785" s="31">
        <f>IFERROR(COUNTIFS(DATABASE!$B$5:$B$6004,B4785,DATABASE!$X$5:$X$6004,1),0)</f>
        <v/>
      </c>
      <c r="X4785" s="49">
        <f>--AND(ISNUMBER(B4785),C4785&lt;&gt;"",L4785&lt;&gt;"",M4785&lt;&gt;"")</f>
        <v/>
      </c>
    </row>
    <row r="4786" ht="15" customHeight="1" s="111">
      <c r="A4786" s="50" t="inlineStr">
        <is>
          <t>OCT</t>
        </is>
      </c>
      <c r="B4786" s="51">
        <f>OCT!A287</f>
        <v/>
      </c>
      <c r="C4786" s="52">
        <f>OCT!B287</f>
        <v/>
      </c>
      <c r="D4786" s="52">
        <f>OCT!C287</f>
        <v/>
      </c>
      <c r="E4786" s="52">
        <f>OCT!D287</f>
        <v/>
      </c>
      <c r="F4786" s="52">
        <f>OCT!E287</f>
        <v/>
      </c>
      <c r="G4786" s="52">
        <f>OCT!F287</f>
        <v/>
      </c>
      <c r="H4786" s="52">
        <f>OCT!G287</f>
        <v/>
      </c>
      <c r="I4786" s="53">
        <f>OCT!H287</f>
        <v/>
      </c>
      <c r="J4786" s="53">
        <f>OCT!I287</f>
        <v/>
      </c>
      <c r="K4786" s="52">
        <f>OCT!J287</f>
        <v/>
      </c>
      <c r="L4786" s="52">
        <f>OCT!K287</f>
        <v/>
      </c>
      <c r="M4786" s="54">
        <f>OCT!L287</f>
        <v/>
      </c>
      <c r="N4786" s="52">
        <f>OCT!M287</f>
        <v/>
      </c>
      <c r="O4786" s="52">
        <f>OCT!N287</f>
        <v/>
      </c>
      <c r="P4786" s="52">
        <f>OCT!O287</f>
        <v/>
      </c>
      <c r="Q4786" s="52">
        <f>OCT!P287</f>
        <v/>
      </c>
      <c r="R4786" s="52">
        <f>OCT!Q287</f>
        <v/>
      </c>
      <c r="S4786" s="54">
        <f>S4785+IF(X4786=0,0,M4786)</f>
        <v/>
      </c>
      <c r="T4786" s="55">
        <f>MAX(T4785,S4786)</f>
        <v/>
      </c>
      <c r="U4786" s="56">
        <f>S4786-T4786</f>
        <v/>
      </c>
      <c r="V4786" s="55">
        <f>IFERROR(SUMIFS(DATABASE!$M$5:$M$6004,DATABASE!$B$5:$B$6004,B4786,DATABASE!$X$5:$X$6004,1),0)</f>
        <v/>
      </c>
      <c r="W4786" s="57">
        <f>IFERROR(COUNTIFS(DATABASE!$B$5:$B$6004,B4786,DATABASE!$X$5:$X$6004,1),0)</f>
        <v/>
      </c>
      <c r="X4786" s="58">
        <f>--AND(ISNUMBER(B4786),C4786&lt;&gt;"",L4786&lt;&gt;"",M4786&lt;&gt;"")</f>
        <v/>
      </c>
    </row>
    <row r="4787" ht="15" customHeight="1" s="111">
      <c r="A4787" s="42" t="inlineStr">
        <is>
          <t>OCT</t>
        </is>
      </c>
      <c r="B4787" s="43">
        <f>OCT!A288</f>
        <v/>
      </c>
      <c r="C4787" s="44">
        <f>OCT!B288</f>
        <v/>
      </c>
      <c r="D4787" s="44">
        <f>OCT!C288</f>
        <v/>
      </c>
      <c r="E4787" s="44">
        <f>OCT!D288</f>
        <v/>
      </c>
      <c r="F4787" s="44">
        <f>OCT!E288</f>
        <v/>
      </c>
      <c r="G4787" s="44">
        <f>OCT!F288</f>
        <v/>
      </c>
      <c r="H4787" s="44">
        <f>OCT!G288</f>
        <v/>
      </c>
      <c r="I4787" s="45">
        <f>OCT!H288</f>
        <v/>
      </c>
      <c r="J4787" s="45">
        <f>OCT!I288</f>
        <v/>
      </c>
      <c r="K4787" s="44">
        <f>OCT!J288</f>
        <v/>
      </c>
      <c r="L4787" s="44">
        <f>OCT!K288</f>
        <v/>
      </c>
      <c r="M4787" s="46">
        <f>OCT!L288</f>
        <v/>
      </c>
      <c r="N4787" s="44">
        <f>OCT!M288</f>
        <v/>
      </c>
      <c r="O4787" s="44">
        <f>OCT!N288</f>
        <v/>
      </c>
      <c r="P4787" s="44">
        <f>OCT!O288</f>
        <v/>
      </c>
      <c r="Q4787" s="44">
        <f>OCT!P288</f>
        <v/>
      </c>
      <c r="R4787" s="44">
        <f>OCT!Q288</f>
        <v/>
      </c>
      <c r="S4787" s="46">
        <f>S4786+IF(X4787=0,0,M4787)</f>
        <v/>
      </c>
      <c r="T4787" s="47">
        <f>MAX(T4786,S4787)</f>
        <v/>
      </c>
      <c r="U4787" s="48">
        <f>S4787-T4787</f>
        <v/>
      </c>
      <c r="V4787" s="47">
        <f>IFERROR(SUMIFS(DATABASE!$M$5:$M$6004,DATABASE!$B$5:$B$6004,B4787,DATABASE!$X$5:$X$6004,1),0)</f>
        <v/>
      </c>
      <c r="W4787" s="31">
        <f>IFERROR(COUNTIFS(DATABASE!$B$5:$B$6004,B4787,DATABASE!$X$5:$X$6004,1),0)</f>
        <v/>
      </c>
      <c r="X4787" s="49">
        <f>--AND(ISNUMBER(B4787),C4787&lt;&gt;"",L4787&lt;&gt;"",M4787&lt;&gt;"")</f>
        <v/>
      </c>
    </row>
    <row r="4788" ht="15" customHeight="1" s="111">
      <c r="A4788" s="50" t="inlineStr">
        <is>
          <t>OCT</t>
        </is>
      </c>
      <c r="B4788" s="51">
        <f>OCT!A289</f>
        <v/>
      </c>
      <c r="C4788" s="52">
        <f>OCT!B289</f>
        <v/>
      </c>
      <c r="D4788" s="52">
        <f>OCT!C289</f>
        <v/>
      </c>
      <c r="E4788" s="52">
        <f>OCT!D289</f>
        <v/>
      </c>
      <c r="F4788" s="52">
        <f>OCT!E289</f>
        <v/>
      </c>
      <c r="G4788" s="52">
        <f>OCT!F289</f>
        <v/>
      </c>
      <c r="H4788" s="52">
        <f>OCT!G289</f>
        <v/>
      </c>
      <c r="I4788" s="53">
        <f>OCT!H289</f>
        <v/>
      </c>
      <c r="J4788" s="53">
        <f>OCT!I289</f>
        <v/>
      </c>
      <c r="K4788" s="52">
        <f>OCT!J289</f>
        <v/>
      </c>
      <c r="L4788" s="52">
        <f>OCT!K289</f>
        <v/>
      </c>
      <c r="M4788" s="54">
        <f>OCT!L289</f>
        <v/>
      </c>
      <c r="N4788" s="52">
        <f>OCT!M289</f>
        <v/>
      </c>
      <c r="O4788" s="52">
        <f>OCT!N289</f>
        <v/>
      </c>
      <c r="P4788" s="52">
        <f>OCT!O289</f>
        <v/>
      </c>
      <c r="Q4788" s="52">
        <f>OCT!P289</f>
        <v/>
      </c>
      <c r="R4788" s="52">
        <f>OCT!Q289</f>
        <v/>
      </c>
      <c r="S4788" s="54">
        <f>S4787+IF(X4788=0,0,M4788)</f>
        <v/>
      </c>
      <c r="T4788" s="55">
        <f>MAX(T4787,S4788)</f>
        <v/>
      </c>
      <c r="U4788" s="56">
        <f>S4788-T4788</f>
        <v/>
      </c>
      <c r="V4788" s="55">
        <f>IFERROR(SUMIFS(DATABASE!$M$5:$M$6004,DATABASE!$B$5:$B$6004,B4788,DATABASE!$X$5:$X$6004,1),0)</f>
        <v/>
      </c>
      <c r="W4788" s="57">
        <f>IFERROR(COUNTIFS(DATABASE!$B$5:$B$6004,B4788,DATABASE!$X$5:$X$6004,1),0)</f>
        <v/>
      </c>
      <c r="X4788" s="58">
        <f>--AND(ISNUMBER(B4788),C4788&lt;&gt;"",L4788&lt;&gt;"",M4788&lt;&gt;"")</f>
        <v/>
      </c>
    </row>
    <row r="4789" ht="15" customHeight="1" s="111">
      <c r="A4789" s="42" t="inlineStr">
        <is>
          <t>OCT</t>
        </is>
      </c>
      <c r="B4789" s="43">
        <f>OCT!A290</f>
        <v/>
      </c>
      <c r="C4789" s="44">
        <f>OCT!B290</f>
        <v/>
      </c>
      <c r="D4789" s="44">
        <f>OCT!C290</f>
        <v/>
      </c>
      <c r="E4789" s="44">
        <f>OCT!D290</f>
        <v/>
      </c>
      <c r="F4789" s="44">
        <f>OCT!E290</f>
        <v/>
      </c>
      <c r="G4789" s="44">
        <f>OCT!F290</f>
        <v/>
      </c>
      <c r="H4789" s="44">
        <f>OCT!G290</f>
        <v/>
      </c>
      <c r="I4789" s="45">
        <f>OCT!H290</f>
        <v/>
      </c>
      <c r="J4789" s="45">
        <f>OCT!I290</f>
        <v/>
      </c>
      <c r="K4789" s="44">
        <f>OCT!J290</f>
        <v/>
      </c>
      <c r="L4789" s="44">
        <f>OCT!K290</f>
        <v/>
      </c>
      <c r="M4789" s="46">
        <f>OCT!L290</f>
        <v/>
      </c>
      <c r="N4789" s="44">
        <f>OCT!M290</f>
        <v/>
      </c>
      <c r="O4789" s="44">
        <f>OCT!N290</f>
        <v/>
      </c>
      <c r="P4789" s="44">
        <f>OCT!O290</f>
        <v/>
      </c>
      <c r="Q4789" s="44">
        <f>OCT!P290</f>
        <v/>
      </c>
      <c r="R4789" s="44">
        <f>OCT!Q290</f>
        <v/>
      </c>
      <c r="S4789" s="46">
        <f>S4788+IF(X4789=0,0,M4789)</f>
        <v/>
      </c>
      <c r="T4789" s="47">
        <f>MAX(T4788,S4789)</f>
        <v/>
      </c>
      <c r="U4789" s="48">
        <f>S4789-T4789</f>
        <v/>
      </c>
      <c r="V4789" s="47">
        <f>IFERROR(SUMIFS(DATABASE!$M$5:$M$6004,DATABASE!$B$5:$B$6004,B4789,DATABASE!$X$5:$X$6004,1),0)</f>
        <v/>
      </c>
      <c r="W4789" s="31">
        <f>IFERROR(COUNTIFS(DATABASE!$B$5:$B$6004,B4789,DATABASE!$X$5:$X$6004,1),0)</f>
        <v/>
      </c>
      <c r="X4789" s="49">
        <f>--AND(ISNUMBER(B4789),C4789&lt;&gt;"",L4789&lt;&gt;"",M4789&lt;&gt;"")</f>
        <v/>
      </c>
    </row>
    <row r="4790" ht="15" customHeight="1" s="111">
      <c r="A4790" s="50" t="inlineStr">
        <is>
          <t>OCT</t>
        </is>
      </c>
      <c r="B4790" s="51">
        <f>OCT!A291</f>
        <v/>
      </c>
      <c r="C4790" s="52">
        <f>OCT!B291</f>
        <v/>
      </c>
      <c r="D4790" s="52">
        <f>OCT!C291</f>
        <v/>
      </c>
      <c r="E4790" s="52">
        <f>OCT!D291</f>
        <v/>
      </c>
      <c r="F4790" s="52">
        <f>OCT!E291</f>
        <v/>
      </c>
      <c r="G4790" s="52">
        <f>OCT!F291</f>
        <v/>
      </c>
      <c r="H4790" s="52">
        <f>OCT!G291</f>
        <v/>
      </c>
      <c r="I4790" s="53">
        <f>OCT!H291</f>
        <v/>
      </c>
      <c r="J4790" s="53">
        <f>OCT!I291</f>
        <v/>
      </c>
      <c r="K4790" s="52">
        <f>OCT!J291</f>
        <v/>
      </c>
      <c r="L4790" s="52">
        <f>OCT!K291</f>
        <v/>
      </c>
      <c r="M4790" s="54">
        <f>OCT!L291</f>
        <v/>
      </c>
      <c r="N4790" s="52">
        <f>OCT!M291</f>
        <v/>
      </c>
      <c r="O4790" s="52">
        <f>OCT!N291</f>
        <v/>
      </c>
      <c r="P4790" s="52">
        <f>OCT!O291</f>
        <v/>
      </c>
      <c r="Q4790" s="52">
        <f>OCT!P291</f>
        <v/>
      </c>
      <c r="R4790" s="52">
        <f>OCT!Q291</f>
        <v/>
      </c>
      <c r="S4790" s="54">
        <f>S4789+IF(X4790=0,0,M4790)</f>
        <v/>
      </c>
      <c r="T4790" s="55">
        <f>MAX(T4789,S4790)</f>
        <v/>
      </c>
      <c r="U4790" s="56">
        <f>S4790-T4790</f>
        <v/>
      </c>
      <c r="V4790" s="55">
        <f>IFERROR(SUMIFS(DATABASE!$M$5:$M$6004,DATABASE!$B$5:$B$6004,B4790,DATABASE!$X$5:$X$6004,1),0)</f>
        <v/>
      </c>
      <c r="W4790" s="57">
        <f>IFERROR(COUNTIFS(DATABASE!$B$5:$B$6004,B4790,DATABASE!$X$5:$X$6004,1),0)</f>
        <v/>
      </c>
      <c r="X4790" s="58">
        <f>--AND(ISNUMBER(B4790),C4790&lt;&gt;"",L4790&lt;&gt;"",M4790&lt;&gt;"")</f>
        <v/>
      </c>
    </row>
    <row r="4791" ht="15" customHeight="1" s="111">
      <c r="A4791" s="42" t="inlineStr">
        <is>
          <t>OCT</t>
        </is>
      </c>
      <c r="B4791" s="43">
        <f>OCT!A292</f>
        <v/>
      </c>
      <c r="C4791" s="44">
        <f>OCT!B292</f>
        <v/>
      </c>
      <c r="D4791" s="44">
        <f>OCT!C292</f>
        <v/>
      </c>
      <c r="E4791" s="44">
        <f>OCT!D292</f>
        <v/>
      </c>
      <c r="F4791" s="44">
        <f>OCT!E292</f>
        <v/>
      </c>
      <c r="G4791" s="44">
        <f>OCT!F292</f>
        <v/>
      </c>
      <c r="H4791" s="44">
        <f>OCT!G292</f>
        <v/>
      </c>
      <c r="I4791" s="45">
        <f>OCT!H292</f>
        <v/>
      </c>
      <c r="J4791" s="45">
        <f>OCT!I292</f>
        <v/>
      </c>
      <c r="K4791" s="44">
        <f>OCT!J292</f>
        <v/>
      </c>
      <c r="L4791" s="44">
        <f>OCT!K292</f>
        <v/>
      </c>
      <c r="M4791" s="46">
        <f>OCT!L292</f>
        <v/>
      </c>
      <c r="N4791" s="44">
        <f>OCT!M292</f>
        <v/>
      </c>
      <c r="O4791" s="44">
        <f>OCT!N292</f>
        <v/>
      </c>
      <c r="P4791" s="44">
        <f>OCT!O292</f>
        <v/>
      </c>
      <c r="Q4791" s="44">
        <f>OCT!P292</f>
        <v/>
      </c>
      <c r="R4791" s="44">
        <f>OCT!Q292</f>
        <v/>
      </c>
      <c r="S4791" s="46">
        <f>S4790+IF(X4791=0,0,M4791)</f>
        <v/>
      </c>
      <c r="T4791" s="47">
        <f>MAX(T4790,S4791)</f>
        <v/>
      </c>
      <c r="U4791" s="48">
        <f>S4791-T4791</f>
        <v/>
      </c>
      <c r="V4791" s="47">
        <f>IFERROR(SUMIFS(DATABASE!$M$5:$M$6004,DATABASE!$B$5:$B$6004,B4791,DATABASE!$X$5:$X$6004,1),0)</f>
        <v/>
      </c>
      <c r="W4791" s="31">
        <f>IFERROR(COUNTIFS(DATABASE!$B$5:$B$6004,B4791,DATABASE!$X$5:$X$6004,1),0)</f>
        <v/>
      </c>
      <c r="X4791" s="49">
        <f>--AND(ISNUMBER(B4791),C4791&lt;&gt;"",L4791&lt;&gt;"",M4791&lt;&gt;"")</f>
        <v/>
      </c>
    </row>
    <row r="4792" ht="15" customHeight="1" s="111">
      <c r="A4792" s="50" t="inlineStr">
        <is>
          <t>OCT</t>
        </is>
      </c>
      <c r="B4792" s="51">
        <f>OCT!A293</f>
        <v/>
      </c>
      <c r="C4792" s="52">
        <f>OCT!B293</f>
        <v/>
      </c>
      <c r="D4792" s="52">
        <f>OCT!C293</f>
        <v/>
      </c>
      <c r="E4792" s="52">
        <f>OCT!D293</f>
        <v/>
      </c>
      <c r="F4792" s="52">
        <f>OCT!E293</f>
        <v/>
      </c>
      <c r="G4792" s="52">
        <f>OCT!F293</f>
        <v/>
      </c>
      <c r="H4792" s="52">
        <f>OCT!G293</f>
        <v/>
      </c>
      <c r="I4792" s="53">
        <f>OCT!H293</f>
        <v/>
      </c>
      <c r="J4792" s="53">
        <f>OCT!I293</f>
        <v/>
      </c>
      <c r="K4792" s="52">
        <f>OCT!J293</f>
        <v/>
      </c>
      <c r="L4792" s="52">
        <f>OCT!K293</f>
        <v/>
      </c>
      <c r="M4792" s="54">
        <f>OCT!L293</f>
        <v/>
      </c>
      <c r="N4792" s="52">
        <f>OCT!M293</f>
        <v/>
      </c>
      <c r="O4792" s="52">
        <f>OCT!N293</f>
        <v/>
      </c>
      <c r="P4792" s="52">
        <f>OCT!O293</f>
        <v/>
      </c>
      <c r="Q4792" s="52">
        <f>OCT!P293</f>
        <v/>
      </c>
      <c r="R4792" s="52">
        <f>OCT!Q293</f>
        <v/>
      </c>
      <c r="S4792" s="54">
        <f>S4791+IF(X4792=0,0,M4792)</f>
        <v/>
      </c>
      <c r="T4792" s="55">
        <f>MAX(T4791,S4792)</f>
        <v/>
      </c>
      <c r="U4792" s="56">
        <f>S4792-T4792</f>
        <v/>
      </c>
      <c r="V4792" s="55">
        <f>IFERROR(SUMIFS(DATABASE!$M$5:$M$6004,DATABASE!$B$5:$B$6004,B4792,DATABASE!$X$5:$X$6004,1),0)</f>
        <v/>
      </c>
      <c r="W4792" s="57">
        <f>IFERROR(COUNTIFS(DATABASE!$B$5:$B$6004,B4792,DATABASE!$X$5:$X$6004,1),0)</f>
        <v/>
      </c>
      <c r="X4792" s="58">
        <f>--AND(ISNUMBER(B4792),C4792&lt;&gt;"",L4792&lt;&gt;"",M4792&lt;&gt;"")</f>
        <v/>
      </c>
    </row>
    <row r="4793" ht="15" customHeight="1" s="111">
      <c r="A4793" s="42" t="inlineStr">
        <is>
          <t>OCT</t>
        </is>
      </c>
      <c r="B4793" s="43">
        <f>OCT!A294</f>
        <v/>
      </c>
      <c r="C4793" s="44">
        <f>OCT!B294</f>
        <v/>
      </c>
      <c r="D4793" s="44">
        <f>OCT!C294</f>
        <v/>
      </c>
      <c r="E4793" s="44">
        <f>OCT!D294</f>
        <v/>
      </c>
      <c r="F4793" s="44">
        <f>OCT!E294</f>
        <v/>
      </c>
      <c r="G4793" s="44">
        <f>OCT!F294</f>
        <v/>
      </c>
      <c r="H4793" s="44">
        <f>OCT!G294</f>
        <v/>
      </c>
      <c r="I4793" s="45">
        <f>OCT!H294</f>
        <v/>
      </c>
      <c r="J4793" s="45">
        <f>OCT!I294</f>
        <v/>
      </c>
      <c r="K4793" s="44">
        <f>OCT!J294</f>
        <v/>
      </c>
      <c r="L4793" s="44">
        <f>OCT!K294</f>
        <v/>
      </c>
      <c r="M4793" s="46">
        <f>OCT!L294</f>
        <v/>
      </c>
      <c r="N4793" s="44">
        <f>OCT!M294</f>
        <v/>
      </c>
      <c r="O4793" s="44">
        <f>OCT!N294</f>
        <v/>
      </c>
      <c r="P4793" s="44">
        <f>OCT!O294</f>
        <v/>
      </c>
      <c r="Q4793" s="44">
        <f>OCT!P294</f>
        <v/>
      </c>
      <c r="R4793" s="44">
        <f>OCT!Q294</f>
        <v/>
      </c>
      <c r="S4793" s="46">
        <f>S4792+IF(X4793=0,0,M4793)</f>
        <v/>
      </c>
      <c r="T4793" s="47">
        <f>MAX(T4792,S4793)</f>
        <v/>
      </c>
      <c r="U4793" s="48">
        <f>S4793-T4793</f>
        <v/>
      </c>
      <c r="V4793" s="47">
        <f>IFERROR(SUMIFS(DATABASE!$M$5:$M$6004,DATABASE!$B$5:$B$6004,B4793,DATABASE!$X$5:$X$6004,1),0)</f>
        <v/>
      </c>
      <c r="W4793" s="31">
        <f>IFERROR(COUNTIFS(DATABASE!$B$5:$B$6004,B4793,DATABASE!$X$5:$X$6004,1),0)</f>
        <v/>
      </c>
      <c r="X4793" s="49">
        <f>--AND(ISNUMBER(B4793),C4793&lt;&gt;"",L4793&lt;&gt;"",M4793&lt;&gt;"")</f>
        <v/>
      </c>
    </row>
    <row r="4794" ht="15" customHeight="1" s="111">
      <c r="A4794" s="50" t="inlineStr">
        <is>
          <t>OCT</t>
        </is>
      </c>
      <c r="B4794" s="51">
        <f>OCT!A295</f>
        <v/>
      </c>
      <c r="C4794" s="52">
        <f>OCT!B295</f>
        <v/>
      </c>
      <c r="D4794" s="52">
        <f>OCT!C295</f>
        <v/>
      </c>
      <c r="E4794" s="52">
        <f>OCT!D295</f>
        <v/>
      </c>
      <c r="F4794" s="52">
        <f>OCT!E295</f>
        <v/>
      </c>
      <c r="G4794" s="52">
        <f>OCT!F295</f>
        <v/>
      </c>
      <c r="H4794" s="52">
        <f>OCT!G295</f>
        <v/>
      </c>
      <c r="I4794" s="53">
        <f>OCT!H295</f>
        <v/>
      </c>
      <c r="J4794" s="53">
        <f>OCT!I295</f>
        <v/>
      </c>
      <c r="K4794" s="52">
        <f>OCT!J295</f>
        <v/>
      </c>
      <c r="L4794" s="52">
        <f>OCT!K295</f>
        <v/>
      </c>
      <c r="M4794" s="54">
        <f>OCT!L295</f>
        <v/>
      </c>
      <c r="N4794" s="52">
        <f>OCT!M295</f>
        <v/>
      </c>
      <c r="O4794" s="52">
        <f>OCT!N295</f>
        <v/>
      </c>
      <c r="P4794" s="52">
        <f>OCT!O295</f>
        <v/>
      </c>
      <c r="Q4794" s="52">
        <f>OCT!P295</f>
        <v/>
      </c>
      <c r="R4794" s="52">
        <f>OCT!Q295</f>
        <v/>
      </c>
      <c r="S4794" s="54">
        <f>S4793+IF(X4794=0,0,M4794)</f>
        <v/>
      </c>
      <c r="T4794" s="55">
        <f>MAX(T4793,S4794)</f>
        <v/>
      </c>
      <c r="U4794" s="56">
        <f>S4794-T4794</f>
        <v/>
      </c>
      <c r="V4794" s="55">
        <f>IFERROR(SUMIFS(DATABASE!$M$5:$M$6004,DATABASE!$B$5:$B$6004,B4794,DATABASE!$X$5:$X$6004,1),0)</f>
        <v/>
      </c>
      <c r="W4794" s="57">
        <f>IFERROR(COUNTIFS(DATABASE!$B$5:$B$6004,B4794,DATABASE!$X$5:$X$6004,1),0)</f>
        <v/>
      </c>
      <c r="X4794" s="58">
        <f>--AND(ISNUMBER(B4794),C4794&lt;&gt;"",L4794&lt;&gt;"",M4794&lt;&gt;"")</f>
        <v/>
      </c>
    </row>
    <row r="4795" ht="15" customHeight="1" s="111">
      <c r="A4795" s="42" t="inlineStr">
        <is>
          <t>OCT</t>
        </is>
      </c>
      <c r="B4795" s="43">
        <f>OCT!A296</f>
        <v/>
      </c>
      <c r="C4795" s="44">
        <f>OCT!B296</f>
        <v/>
      </c>
      <c r="D4795" s="44">
        <f>OCT!C296</f>
        <v/>
      </c>
      <c r="E4795" s="44">
        <f>OCT!D296</f>
        <v/>
      </c>
      <c r="F4795" s="44">
        <f>OCT!E296</f>
        <v/>
      </c>
      <c r="G4795" s="44">
        <f>OCT!F296</f>
        <v/>
      </c>
      <c r="H4795" s="44">
        <f>OCT!G296</f>
        <v/>
      </c>
      <c r="I4795" s="45">
        <f>OCT!H296</f>
        <v/>
      </c>
      <c r="J4795" s="45">
        <f>OCT!I296</f>
        <v/>
      </c>
      <c r="K4795" s="44">
        <f>OCT!J296</f>
        <v/>
      </c>
      <c r="L4795" s="44">
        <f>OCT!K296</f>
        <v/>
      </c>
      <c r="M4795" s="46">
        <f>OCT!L296</f>
        <v/>
      </c>
      <c r="N4795" s="44">
        <f>OCT!M296</f>
        <v/>
      </c>
      <c r="O4795" s="44">
        <f>OCT!N296</f>
        <v/>
      </c>
      <c r="P4795" s="44">
        <f>OCT!O296</f>
        <v/>
      </c>
      <c r="Q4795" s="44">
        <f>OCT!P296</f>
        <v/>
      </c>
      <c r="R4795" s="44">
        <f>OCT!Q296</f>
        <v/>
      </c>
      <c r="S4795" s="46">
        <f>S4794+IF(X4795=0,0,M4795)</f>
        <v/>
      </c>
      <c r="T4795" s="47">
        <f>MAX(T4794,S4795)</f>
        <v/>
      </c>
      <c r="U4795" s="48">
        <f>S4795-T4795</f>
        <v/>
      </c>
      <c r="V4795" s="47">
        <f>IFERROR(SUMIFS(DATABASE!$M$5:$M$6004,DATABASE!$B$5:$B$6004,B4795,DATABASE!$X$5:$X$6004,1),0)</f>
        <v/>
      </c>
      <c r="W4795" s="31">
        <f>IFERROR(COUNTIFS(DATABASE!$B$5:$B$6004,B4795,DATABASE!$X$5:$X$6004,1),0)</f>
        <v/>
      </c>
      <c r="X4795" s="49">
        <f>--AND(ISNUMBER(B4795),C4795&lt;&gt;"",L4795&lt;&gt;"",M4795&lt;&gt;"")</f>
        <v/>
      </c>
    </row>
    <row r="4796" ht="15" customHeight="1" s="111">
      <c r="A4796" s="50" t="inlineStr">
        <is>
          <t>OCT</t>
        </is>
      </c>
      <c r="B4796" s="51">
        <f>OCT!A297</f>
        <v/>
      </c>
      <c r="C4796" s="52">
        <f>OCT!B297</f>
        <v/>
      </c>
      <c r="D4796" s="52">
        <f>OCT!C297</f>
        <v/>
      </c>
      <c r="E4796" s="52">
        <f>OCT!D297</f>
        <v/>
      </c>
      <c r="F4796" s="52">
        <f>OCT!E297</f>
        <v/>
      </c>
      <c r="G4796" s="52">
        <f>OCT!F297</f>
        <v/>
      </c>
      <c r="H4796" s="52">
        <f>OCT!G297</f>
        <v/>
      </c>
      <c r="I4796" s="53">
        <f>OCT!H297</f>
        <v/>
      </c>
      <c r="J4796" s="53">
        <f>OCT!I297</f>
        <v/>
      </c>
      <c r="K4796" s="52">
        <f>OCT!J297</f>
        <v/>
      </c>
      <c r="L4796" s="52">
        <f>OCT!K297</f>
        <v/>
      </c>
      <c r="M4796" s="54">
        <f>OCT!L297</f>
        <v/>
      </c>
      <c r="N4796" s="52">
        <f>OCT!M297</f>
        <v/>
      </c>
      <c r="O4796" s="52">
        <f>OCT!N297</f>
        <v/>
      </c>
      <c r="P4796" s="52">
        <f>OCT!O297</f>
        <v/>
      </c>
      <c r="Q4796" s="52">
        <f>OCT!P297</f>
        <v/>
      </c>
      <c r="R4796" s="52">
        <f>OCT!Q297</f>
        <v/>
      </c>
      <c r="S4796" s="54">
        <f>S4795+IF(X4796=0,0,M4796)</f>
        <v/>
      </c>
      <c r="T4796" s="55">
        <f>MAX(T4795,S4796)</f>
        <v/>
      </c>
      <c r="U4796" s="56">
        <f>S4796-T4796</f>
        <v/>
      </c>
      <c r="V4796" s="55">
        <f>IFERROR(SUMIFS(DATABASE!$M$5:$M$6004,DATABASE!$B$5:$B$6004,B4796,DATABASE!$X$5:$X$6004,1),0)</f>
        <v/>
      </c>
      <c r="W4796" s="57">
        <f>IFERROR(COUNTIFS(DATABASE!$B$5:$B$6004,B4796,DATABASE!$X$5:$X$6004,1),0)</f>
        <v/>
      </c>
      <c r="X4796" s="58">
        <f>--AND(ISNUMBER(B4796),C4796&lt;&gt;"",L4796&lt;&gt;"",M4796&lt;&gt;"")</f>
        <v/>
      </c>
    </row>
    <row r="4797" ht="15" customHeight="1" s="111">
      <c r="A4797" s="42" t="inlineStr">
        <is>
          <t>OCT</t>
        </is>
      </c>
      <c r="B4797" s="43">
        <f>OCT!A298</f>
        <v/>
      </c>
      <c r="C4797" s="44">
        <f>OCT!B298</f>
        <v/>
      </c>
      <c r="D4797" s="44">
        <f>OCT!C298</f>
        <v/>
      </c>
      <c r="E4797" s="44">
        <f>OCT!D298</f>
        <v/>
      </c>
      <c r="F4797" s="44">
        <f>OCT!E298</f>
        <v/>
      </c>
      <c r="G4797" s="44">
        <f>OCT!F298</f>
        <v/>
      </c>
      <c r="H4797" s="44">
        <f>OCT!G298</f>
        <v/>
      </c>
      <c r="I4797" s="45">
        <f>OCT!H298</f>
        <v/>
      </c>
      <c r="J4797" s="45">
        <f>OCT!I298</f>
        <v/>
      </c>
      <c r="K4797" s="44">
        <f>OCT!J298</f>
        <v/>
      </c>
      <c r="L4797" s="44">
        <f>OCT!K298</f>
        <v/>
      </c>
      <c r="M4797" s="46">
        <f>OCT!L298</f>
        <v/>
      </c>
      <c r="N4797" s="44">
        <f>OCT!M298</f>
        <v/>
      </c>
      <c r="O4797" s="44">
        <f>OCT!N298</f>
        <v/>
      </c>
      <c r="P4797" s="44">
        <f>OCT!O298</f>
        <v/>
      </c>
      <c r="Q4797" s="44">
        <f>OCT!P298</f>
        <v/>
      </c>
      <c r="R4797" s="44">
        <f>OCT!Q298</f>
        <v/>
      </c>
      <c r="S4797" s="46">
        <f>S4796+IF(X4797=0,0,M4797)</f>
        <v/>
      </c>
      <c r="T4797" s="47">
        <f>MAX(T4796,S4797)</f>
        <v/>
      </c>
      <c r="U4797" s="48">
        <f>S4797-T4797</f>
        <v/>
      </c>
      <c r="V4797" s="47">
        <f>IFERROR(SUMIFS(DATABASE!$M$5:$M$6004,DATABASE!$B$5:$B$6004,B4797,DATABASE!$X$5:$X$6004,1),0)</f>
        <v/>
      </c>
      <c r="W4797" s="31">
        <f>IFERROR(COUNTIFS(DATABASE!$B$5:$B$6004,B4797,DATABASE!$X$5:$X$6004,1),0)</f>
        <v/>
      </c>
      <c r="X4797" s="49">
        <f>--AND(ISNUMBER(B4797),C4797&lt;&gt;"",L4797&lt;&gt;"",M4797&lt;&gt;"")</f>
        <v/>
      </c>
    </row>
    <row r="4798" ht="15" customHeight="1" s="111">
      <c r="A4798" s="50" t="inlineStr">
        <is>
          <t>OCT</t>
        </is>
      </c>
      <c r="B4798" s="51">
        <f>OCT!A299</f>
        <v/>
      </c>
      <c r="C4798" s="52">
        <f>OCT!B299</f>
        <v/>
      </c>
      <c r="D4798" s="52">
        <f>OCT!C299</f>
        <v/>
      </c>
      <c r="E4798" s="52">
        <f>OCT!D299</f>
        <v/>
      </c>
      <c r="F4798" s="52">
        <f>OCT!E299</f>
        <v/>
      </c>
      <c r="G4798" s="52">
        <f>OCT!F299</f>
        <v/>
      </c>
      <c r="H4798" s="52">
        <f>OCT!G299</f>
        <v/>
      </c>
      <c r="I4798" s="53">
        <f>OCT!H299</f>
        <v/>
      </c>
      <c r="J4798" s="53">
        <f>OCT!I299</f>
        <v/>
      </c>
      <c r="K4798" s="52">
        <f>OCT!J299</f>
        <v/>
      </c>
      <c r="L4798" s="52">
        <f>OCT!K299</f>
        <v/>
      </c>
      <c r="M4798" s="54">
        <f>OCT!L299</f>
        <v/>
      </c>
      <c r="N4798" s="52">
        <f>OCT!M299</f>
        <v/>
      </c>
      <c r="O4798" s="52">
        <f>OCT!N299</f>
        <v/>
      </c>
      <c r="P4798" s="52">
        <f>OCT!O299</f>
        <v/>
      </c>
      <c r="Q4798" s="52">
        <f>OCT!P299</f>
        <v/>
      </c>
      <c r="R4798" s="52">
        <f>OCT!Q299</f>
        <v/>
      </c>
      <c r="S4798" s="54">
        <f>S4797+IF(X4798=0,0,M4798)</f>
        <v/>
      </c>
      <c r="T4798" s="55">
        <f>MAX(T4797,S4798)</f>
        <v/>
      </c>
      <c r="U4798" s="56">
        <f>S4798-T4798</f>
        <v/>
      </c>
      <c r="V4798" s="55">
        <f>IFERROR(SUMIFS(DATABASE!$M$5:$M$6004,DATABASE!$B$5:$B$6004,B4798,DATABASE!$X$5:$X$6004,1),0)</f>
        <v/>
      </c>
      <c r="W4798" s="57">
        <f>IFERROR(COUNTIFS(DATABASE!$B$5:$B$6004,B4798,DATABASE!$X$5:$X$6004,1),0)</f>
        <v/>
      </c>
      <c r="X4798" s="58">
        <f>--AND(ISNUMBER(B4798),C4798&lt;&gt;"",L4798&lt;&gt;"",M4798&lt;&gt;"")</f>
        <v/>
      </c>
    </row>
    <row r="4799" ht="15" customHeight="1" s="111">
      <c r="A4799" s="42" t="inlineStr">
        <is>
          <t>OCT</t>
        </is>
      </c>
      <c r="B4799" s="43">
        <f>OCT!A300</f>
        <v/>
      </c>
      <c r="C4799" s="44">
        <f>OCT!B300</f>
        <v/>
      </c>
      <c r="D4799" s="44">
        <f>OCT!C300</f>
        <v/>
      </c>
      <c r="E4799" s="44">
        <f>OCT!D300</f>
        <v/>
      </c>
      <c r="F4799" s="44">
        <f>OCT!E300</f>
        <v/>
      </c>
      <c r="G4799" s="44">
        <f>OCT!F300</f>
        <v/>
      </c>
      <c r="H4799" s="44">
        <f>OCT!G300</f>
        <v/>
      </c>
      <c r="I4799" s="45">
        <f>OCT!H300</f>
        <v/>
      </c>
      <c r="J4799" s="45">
        <f>OCT!I300</f>
        <v/>
      </c>
      <c r="K4799" s="44">
        <f>OCT!J300</f>
        <v/>
      </c>
      <c r="L4799" s="44">
        <f>OCT!K300</f>
        <v/>
      </c>
      <c r="M4799" s="46">
        <f>OCT!L300</f>
        <v/>
      </c>
      <c r="N4799" s="44">
        <f>OCT!M300</f>
        <v/>
      </c>
      <c r="O4799" s="44">
        <f>OCT!N300</f>
        <v/>
      </c>
      <c r="P4799" s="44">
        <f>OCT!O300</f>
        <v/>
      </c>
      <c r="Q4799" s="44">
        <f>OCT!P300</f>
        <v/>
      </c>
      <c r="R4799" s="44">
        <f>OCT!Q300</f>
        <v/>
      </c>
      <c r="S4799" s="46">
        <f>S4798+IF(X4799=0,0,M4799)</f>
        <v/>
      </c>
      <c r="T4799" s="47">
        <f>MAX(T4798,S4799)</f>
        <v/>
      </c>
      <c r="U4799" s="48">
        <f>S4799-T4799</f>
        <v/>
      </c>
      <c r="V4799" s="47">
        <f>IFERROR(SUMIFS(DATABASE!$M$5:$M$6004,DATABASE!$B$5:$B$6004,B4799,DATABASE!$X$5:$X$6004,1),0)</f>
        <v/>
      </c>
      <c r="W4799" s="31">
        <f>IFERROR(COUNTIFS(DATABASE!$B$5:$B$6004,B4799,DATABASE!$X$5:$X$6004,1),0)</f>
        <v/>
      </c>
      <c r="X4799" s="49">
        <f>--AND(ISNUMBER(B4799),C4799&lt;&gt;"",L4799&lt;&gt;"",M4799&lt;&gt;"")</f>
        <v/>
      </c>
    </row>
    <row r="4800" ht="15" customHeight="1" s="111">
      <c r="A4800" s="50" t="inlineStr">
        <is>
          <t>OCT</t>
        </is>
      </c>
      <c r="B4800" s="51">
        <f>OCT!A301</f>
        <v/>
      </c>
      <c r="C4800" s="52">
        <f>OCT!B301</f>
        <v/>
      </c>
      <c r="D4800" s="52">
        <f>OCT!C301</f>
        <v/>
      </c>
      <c r="E4800" s="52">
        <f>OCT!D301</f>
        <v/>
      </c>
      <c r="F4800" s="52">
        <f>OCT!E301</f>
        <v/>
      </c>
      <c r="G4800" s="52">
        <f>OCT!F301</f>
        <v/>
      </c>
      <c r="H4800" s="52">
        <f>OCT!G301</f>
        <v/>
      </c>
      <c r="I4800" s="53">
        <f>OCT!H301</f>
        <v/>
      </c>
      <c r="J4800" s="53">
        <f>OCT!I301</f>
        <v/>
      </c>
      <c r="K4800" s="52">
        <f>OCT!J301</f>
        <v/>
      </c>
      <c r="L4800" s="52">
        <f>OCT!K301</f>
        <v/>
      </c>
      <c r="M4800" s="54">
        <f>OCT!L301</f>
        <v/>
      </c>
      <c r="N4800" s="52">
        <f>OCT!M301</f>
        <v/>
      </c>
      <c r="O4800" s="52">
        <f>OCT!N301</f>
        <v/>
      </c>
      <c r="P4800" s="52">
        <f>OCT!O301</f>
        <v/>
      </c>
      <c r="Q4800" s="52">
        <f>OCT!P301</f>
        <v/>
      </c>
      <c r="R4800" s="52">
        <f>OCT!Q301</f>
        <v/>
      </c>
      <c r="S4800" s="54">
        <f>S4799+IF(X4800=0,0,M4800)</f>
        <v/>
      </c>
      <c r="T4800" s="55">
        <f>MAX(T4799,S4800)</f>
        <v/>
      </c>
      <c r="U4800" s="56">
        <f>S4800-T4800</f>
        <v/>
      </c>
      <c r="V4800" s="55">
        <f>IFERROR(SUMIFS(DATABASE!$M$5:$M$6004,DATABASE!$B$5:$B$6004,B4800,DATABASE!$X$5:$X$6004,1),0)</f>
        <v/>
      </c>
      <c r="W4800" s="57">
        <f>IFERROR(COUNTIFS(DATABASE!$B$5:$B$6004,B4800,DATABASE!$X$5:$X$6004,1),0)</f>
        <v/>
      </c>
      <c r="X4800" s="58">
        <f>--AND(ISNUMBER(B4800),C4800&lt;&gt;"",L4800&lt;&gt;"",M4800&lt;&gt;"")</f>
        <v/>
      </c>
    </row>
    <row r="4801" ht="15" customHeight="1" s="111">
      <c r="A4801" s="42" t="inlineStr">
        <is>
          <t>OCT</t>
        </is>
      </c>
      <c r="B4801" s="43">
        <f>OCT!A302</f>
        <v/>
      </c>
      <c r="C4801" s="44">
        <f>OCT!B302</f>
        <v/>
      </c>
      <c r="D4801" s="44">
        <f>OCT!C302</f>
        <v/>
      </c>
      <c r="E4801" s="44">
        <f>OCT!D302</f>
        <v/>
      </c>
      <c r="F4801" s="44">
        <f>OCT!E302</f>
        <v/>
      </c>
      <c r="G4801" s="44">
        <f>OCT!F302</f>
        <v/>
      </c>
      <c r="H4801" s="44">
        <f>OCT!G302</f>
        <v/>
      </c>
      <c r="I4801" s="45">
        <f>OCT!H302</f>
        <v/>
      </c>
      <c r="J4801" s="45">
        <f>OCT!I302</f>
        <v/>
      </c>
      <c r="K4801" s="44">
        <f>OCT!J302</f>
        <v/>
      </c>
      <c r="L4801" s="44">
        <f>OCT!K302</f>
        <v/>
      </c>
      <c r="M4801" s="46">
        <f>OCT!L302</f>
        <v/>
      </c>
      <c r="N4801" s="44">
        <f>OCT!M302</f>
        <v/>
      </c>
      <c r="O4801" s="44">
        <f>OCT!N302</f>
        <v/>
      </c>
      <c r="P4801" s="44">
        <f>OCT!O302</f>
        <v/>
      </c>
      <c r="Q4801" s="44">
        <f>OCT!P302</f>
        <v/>
      </c>
      <c r="R4801" s="44">
        <f>OCT!Q302</f>
        <v/>
      </c>
      <c r="S4801" s="46">
        <f>S4800+IF(X4801=0,0,M4801)</f>
        <v/>
      </c>
      <c r="T4801" s="47">
        <f>MAX(T4800,S4801)</f>
        <v/>
      </c>
      <c r="U4801" s="48">
        <f>S4801-T4801</f>
        <v/>
      </c>
      <c r="V4801" s="47">
        <f>IFERROR(SUMIFS(DATABASE!$M$5:$M$6004,DATABASE!$B$5:$B$6004,B4801,DATABASE!$X$5:$X$6004,1),0)</f>
        <v/>
      </c>
      <c r="W4801" s="31">
        <f>IFERROR(COUNTIFS(DATABASE!$B$5:$B$6004,B4801,DATABASE!$X$5:$X$6004,1),0)</f>
        <v/>
      </c>
      <c r="X4801" s="49">
        <f>--AND(ISNUMBER(B4801),C4801&lt;&gt;"",L4801&lt;&gt;"",M4801&lt;&gt;"")</f>
        <v/>
      </c>
    </row>
    <row r="4802" ht="15" customHeight="1" s="111">
      <c r="A4802" s="50" t="inlineStr">
        <is>
          <t>OCT</t>
        </is>
      </c>
      <c r="B4802" s="51">
        <f>OCT!A303</f>
        <v/>
      </c>
      <c r="C4802" s="52">
        <f>OCT!B303</f>
        <v/>
      </c>
      <c r="D4802" s="52">
        <f>OCT!C303</f>
        <v/>
      </c>
      <c r="E4802" s="52">
        <f>OCT!D303</f>
        <v/>
      </c>
      <c r="F4802" s="52">
        <f>OCT!E303</f>
        <v/>
      </c>
      <c r="G4802" s="52">
        <f>OCT!F303</f>
        <v/>
      </c>
      <c r="H4802" s="52">
        <f>OCT!G303</f>
        <v/>
      </c>
      <c r="I4802" s="53">
        <f>OCT!H303</f>
        <v/>
      </c>
      <c r="J4802" s="53">
        <f>OCT!I303</f>
        <v/>
      </c>
      <c r="K4802" s="52">
        <f>OCT!J303</f>
        <v/>
      </c>
      <c r="L4802" s="52">
        <f>OCT!K303</f>
        <v/>
      </c>
      <c r="M4802" s="54">
        <f>OCT!L303</f>
        <v/>
      </c>
      <c r="N4802" s="52">
        <f>OCT!M303</f>
        <v/>
      </c>
      <c r="O4802" s="52">
        <f>OCT!N303</f>
        <v/>
      </c>
      <c r="P4802" s="52">
        <f>OCT!O303</f>
        <v/>
      </c>
      <c r="Q4802" s="52">
        <f>OCT!P303</f>
        <v/>
      </c>
      <c r="R4802" s="52">
        <f>OCT!Q303</f>
        <v/>
      </c>
      <c r="S4802" s="54">
        <f>S4801+IF(X4802=0,0,M4802)</f>
        <v/>
      </c>
      <c r="T4802" s="55">
        <f>MAX(T4801,S4802)</f>
        <v/>
      </c>
      <c r="U4802" s="56">
        <f>S4802-T4802</f>
        <v/>
      </c>
      <c r="V4802" s="55">
        <f>IFERROR(SUMIFS(DATABASE!$M$5:$M$6004,DATABASE!$B$5:$B$6004,B4802,DATABASE!$X$5:$X$6004,1),0)</f>
        <v/>
      </c>
      <c r="W4802" s="57">
        <f>IFERROR(COUNTIFS(DATABASE!$B$5:$B$6004,B4802,DATABASE!$X$5:$X$6004,1),0)</f>
        <v/>
      </c>
      <c r="X4802" s="58">
        <f>--AND(ISNUMBER(B4802),C4802&lt;&gt;"",L4802&lt;&gt;"",M4802&lt;&gt;"")</f>
        <v/>
      </c>
    </row>
    <row r="4803" ht="15" customHeight="1" s="111">
      <c r="A4803" s="42" t="inlineStr">
        <is>
          <t>OCT</t>
        </is>
      </c>
      <c r="B4803" s="43">
        <f>OCT!A304</f>
        <v/>
      </c>
      <c r="C4803" s="44">
        <f>OCT!B304</f>
        <v/>
      </c>
      <c r="D4803" s="44">
        <f>OCT!C304</f>
        <v/>
      </c>
      <c r="E4803" s="44">
        <f>OCT!D304</f>
        <v/>
      </c>
      <c r="F4803" s="44">
        <f>OCT!E304</f>
        <v/>
      </c>
      <c r="G4803" s="44">
        <f>OCT!F304</f>
        <v/>
      </c>
      <c r="H4803" s="44">
        <f>OCT!G304</f>
        <v/>
      </c>
      <c r="I4803" s="45">
        <f>OCT!H304</f>
        <v/>
      </c>
      <c r="J4803" s="45">
        <f>OCT!I304</f>
        <v/>
      </c>
      <c r="K4803" s="44">
        <f>OCT!J304</f>
        <v/>
      </c>
      <c r="L4803" s="44">
        <f>OCT!K304</f>
        <v/>
      </c>
      <c r="M4803" s="46">
        <f>OCT!L304</f>
        <v/>
      </c>
      <c r="N4803" s="44">
        <f>OCT!M304</f>
        <v/>
      </c>
      <c r="O4803" s="44">
        <f>OCT!N304</f>
        <v/>
      </c>
      <c r="P4803" s="44">
        <f>OCT!O304</f>
        <v/>
      </c>
      <c r="Q4803" s="44">
        <f>OCT!P304</f>
        <v/>
      </c>
      <c r="R4803" s="44">
        <f>OCT!Q304</f>
        <v/>
      </c>
      <c r="S4803" s="46">
        <f>S4802+IF(X4803=0,0,M4803)</f>
        <v/>
      </c>
      <c r="T4803" s="47">
        <f>MAX(T4802,S4803)</f>
        <v/>
      </c>
      <c r="U4803" s="48">
        <f>S4803-T4803</f>
        <v/>
      </c>
      <c r="V4803" s="47">
        <f>IFERROR(SUMIFS(DATABASE!$M$5:$M$6004,DATABASE!$B$5:$B$6004,B4803,DATABASE!$X$5:$X$6004,1),0)</f>
        <v/>
      </c>
      <c r="W4803" s="31">
        <f>IFERROR(COUNTIFS(DATABASE!$B$5:$B$6004,B4803,DATABASE!$X$5:$X$6004,1),0)</f>
        <v/>
      </c>
      <c r="X4803" s="49">
        <f>--AND(ISNUMBER(B4803),C4803&lt;&gt;"",L4803&lt;&gt;"",M4803&lt;&gt;"")</f>
        <v/>
      </c>
    </row>
    <row r="4804" ht="15" customHeight="1" s="111">
      <c r="A4804" s="50" t="inlineStr">
        <is>
          <t>OCT</t>
        </is>
      </c>
      <c r="B4804" s="51">
        <f>OCT!A305</f>
        <v/>
      </c>
      <c r="C4804" s="52">
        <f>OCT!B305</f>
        <v/>
      </c>
      <c r="D4804" s="52">
        <f>OCT!C305</f>
        <v/>
      </c>
      <c r="E4804" s="52">
        <f>OCT!D305</f>
        <v/>
      </c>
      <c r="F4804" s="52">
        <f>OCT!E305</f>
        <v/>
      </c>
      <c r="G4804" s="52">
        <f>OCT!F305</f>
        <v/>
      </c>
      <c r="H4804" s="52">
        <f>OCT!G305</f>
        <v/>
      </c>
      <c r="I4804" s="53">
        <f>OCT!H305</f>
        <v/>
      </c>
      <c r="J4804" s="53">
        <f>OCT!I305</f>
        <v/>
      </c>
      <c r="K4804" s="52">
        <f>OCT!J305</f>
        <v/>
      </c>
      <c r="L4804" s="52">
        <f>OCT!K305</f>
        <v/>
      </c>
      <c r="M4804" s="54">
        <f>OCT!L305</f>
        <v/>
      </c>
      <c r="N4804" s="52">
        <f>OCT!M305</f>
        <v/>
      </c>
      <c r="O4804" s="52">
        <f>OCT!N305</f>
        <v/>
      </c>
      <c r="P4804" s="52">
        <f>OCT!O305</f>
        <v/>
      </c>
      <c r="Q4804" s="52">
        <f>OCT!P305</f>
        <v/>
      </c>
      <c r="R4804" s="52">
        <f>OCT!Q305</f>
        <v/>
      </c>
      <c r="S4804" s="54">
        <f>S4803+IF(X4804=0,0,M4804)</f>
        <v/>
      </c>
      <c r="T4804" s="55">
        <f>MAX(T4803,S4804)</f>
        <v/>
      </c>
      <c r="U4804" s="56">
        <f>S4804-T4804</f>
        <v/>
      </c>
      <c r="V4804" s="55">
        <f>IFERROR(SUMIFS(DATABASE!$M$5:$M$6004,DATABASE!$B$5:$B$6004,B4804,DATABASE!$X$5:$X$6004,1),0)</f>
        <v/>
      </c>
      <c r="W4804" s="57">
        <f>IFERROR(COUNTIFS(DATABASE!$B$5:$B$6004,B4804,DATABASE!$X$5:$X$6004,1),0)</f>
        <v/>
      </c>
      <c r="X4804" s="58">
        <f>--AND(ISNUMBER(B4804),C4804&lt;&gt;"",L4804&lt;&gt;"",M4804&lt;&gt;"")</f>
        <v/>
      </c>
    </row>
    <row r="4805" ht="15" customHeight="1" s="111">
      <c r="A4805" s="42" t="inlineStr">
        <is>
          <t>OCT</t>
        </is>
      </c>
      <c r="B4805" s="43">
        <f>OCT!A306</f>
        <v/>
      </c>
      <c r="C4805" s="44">
        <f>OCT!B306</f>
        <v/>
      </c>
      <c r="D4805" s="44">
        <f>OCT!C306</f>
        <v/>
      </c>
      <c r="E4805" s="44">
        <f>OCT!D306</f>
        <v/>
      </c>
      <c r="F4805" s="44">
        <f>OCT!E306</f>
        <v/>
      </c>
      <c r="G4805" s="44">
        <f>OCT!F306</f>
        <v/>
      </c>
      <c r="H4805" s="44">
        <f>OCT!G306</f>
        <v/>
      </c>
      <c r="I4805" s="45">
        <f>OCT!H306</f>
        <v/>
      </c>
      <c r="J4805" s="45">
        <f>OCT!I306</f>
        <v/>
      </c>
      <c r="K4805" s="44">
        <f>OCT!J306</f>
        <v/>
      </c>
      <c r="L4805" s="44">
        <f>OCT!K306</f>
        <v/>
      </c>
      <c r="M4805" s="46">
        <f>OCT!L306</f>
        <v/>
      </c>
      <c r="N4805" s="44">
        <f>OCT!M306</f>
        <v/>
      </c>
      <c r="O4805" s="44">
        <f>OCT!N306</f>
        <v/>
      </c>
      <c r="P4805" s="44">
        <f>OCT!O306</f>
        <v/>
      </c>
      <c r="Q4805" s="44">
        <f>OCT!P306</f>
        <v/>
      </c>
      <c r="R4805" s="44">
        <f>OCT!Q306</f>
        <v/>
      </c>
      <c r="S4805" s="46">
        <f>S4804+IF(X4805=0,0,M4805)</f>
        <v/>
      </c>
      <c r="T4805" s="47">
        <f>MAX(T4804,S4805)</f>
        <v/>
      </c>
      <c r="U4805" s="48">
        <f>S4805-T4805</f>
        <v/>
      </c>
      <c r="V4805" s="47">
        <f>IFERROR(SUMIFS(DATABASE!$M$5:$M$6004,DATABASE!$B$5:$B$6004,B4805,DATABASE!$X$5:$X$6004,1),0)</f>
        <v/>
      </c>
      <c r="W4805" s="31">
        <f>IFERROR(COUNTIFS(DATABASE!$B$5:$B$6004,B4805,DATABASE!$X$5:$X$6004,1),0)</f>
        <v/>
      </c>
      <c r="X4805" s="49">
        <f>--AND(ISNUMBER(B4805),C4805&lt;&gt;"",L4805&lt;&gt;"",M4805&lt;&gt;"")</f>
        <v/>
      </c>
    </row>
    <row r="4806" ht="15" customHeight="1" s="111">
      <c r="A4806" s="50" t="inlineStr">
        <is>
          <t>OCT</t>
        </is>
      </c>
      <c r="B4806" s="51">
        <f>OCT!A307</f>
        <v/>
      </c>
      <c r="C4806" s="52">
        <f>OCT!B307</f>
        <v/>
      </c>
      <c r="D4806" s="52">
        <f>OCT!C307</f>
        <v/>
      </c>
      <c r="E4806" s="52">
        <f>OCT!D307</f>
        <v/>
      </c>
      <c r="F4806" s="52">
        <f>OCT!E307</f>
        <v/>
      </c>
      <c r="G4806" s="52">
        <f>OCT!F307</f>
        <v/>
      </c>
      <c r="H4806" s="52">
        <f>OCT!G307</f>
        <v/>
      </c>
      <c r="I4806" s="53">
        <f>OCT!H307</f>
        <v/>
      </c>
      <c r="J4806" s="53">
        <f>OCT!I307</f>
        <v/>
      </c>
      <c r="K4806" s="52">
        <f>OCT!J307</f>
        <v/>
      </c>
      <c r="L4806" s="52">
        <f>OCT!K307</f>
        <v/>
      </c>
      <c r="M4806" s="54">
        <f>OCT!L307</f>
        <v/>
      </c>
      <c r="N4806" s="52">
        <f>OCT!M307</f>
        <v/>
      </c>
      <c r="O4806" s="52">
        <f>OCT!N307</f>
        <v/>
      </c>
      <c r="P4806" s="52">
        <f>OCT!O307</f>
        <v/>
      </c>
      <c r="Q4806" s="52">
        <f>OCT!P307</f>
        <v/>
      </c>
      <c r="R4806" s="52">
        <f>OCT!Q307</f>
        <v/>
      </c>
      <c r="S4806" s="54">
        <f>S4805+IF(X4806=0,0,M4806)</f>
        <v/>
      </c>
      <c r="T4806" s="55">
        <f>MAX(T4805,S4806)</f>
        <v/>
      </c>
      <c r="U4806" s="56">
        <f>S4806-T4806</f>
        <v/>
      </c>
      <c r="V4806" s="55">
        <f>IFERROR(SUMIFS(DATABASE!$M$5:$M$6004,DATABASE!$B$5:$B$6004,B4806,DATABASE!$X$5:$X$6004,1),0)</f>
        <v/>
      </c>
      <c r="W4806" s="57">
        <f>IFERROR(COUNTIFS(DATABASE!$B$5:$B$6004,B4806,DATABASE!$X$5:$X$6004,1),0)</f>
        <v/>
      </c>
      <c r="X4806" s="58">
        <f>--AND(ISNUMBER(B4806),C4806&lt;&gt;"",L4806&lt;&gt;"",M4806&lt;&gt;"")</f>
        <v/>
      </c>
    </row>
    <row r="4807" ht="15" customHeight="1" s="111">
      <c r="A4807" s="42" t="inlineStr">
        <is>
          <t>OCT</t>
        </is>
      </c>
      <c r="B4807" s="43">
        <f>OCT!A308</f>
        <v/>
      </c>
      <c r="C4807" s="44">
        <f>OCT!B308</f>
        <v/>
      </c>
      <c r="D4807" s="44">
        <f>OCT!C308</f>
        <v/>
      </c>
      <c r="E4807" s="44">
        <f>OCT!D308</f>
        <v/>
      </c>
      <c r="F4807" s="44">
        <f>OCT!E308</f>
        <v/>
      </c>
      <c r="G4807" s="44">
        <f>OCT!F308</f>
        <v/>
      </c>
      <c r="H4807" s="44">
        <f>OCT!G308</f>
        <v/>
      </c>
      <c r="I4807" s="45">
        <f>OCT!H308</f>
        <v/>
      </c>
      <c r="J4807" s="45">
        <f>OCT!I308</f>
        <v/>
      </c>
      <c r="K4807" s="44">
        <f>OCT!J308</f>
        <v/>
      </c>
      <c r="L4807" s="44">
        <f>OCT!K308</f>
        <v/>
      </c>
      <c r="M4807" s="46">
        <f>OCT!L308</f>
        <v/>
      </c>
      <c r="N4807" s="44">
        <f>OCT!M308</f>
        <v/>
      </c>
      <c r="O4807" s="44">
        <f>OCT!N308</f>
        <v/>
      </c>
      <c r="P4807" s="44">
        <f>OCT!O308</f>
        <v/>
      </c>
      <c r="Q4807" s="44">
        <f>OCT!P308</f>
        <v/>
      </c>
      <c r="R4807" s="44">
        <f>OCT!Q308</f>
        <v/>
      </c>
      <c r="S4807" s="46">
        <f>S4806+IF(X4807=0,0,M4807)</f>
        <v/>
      </c>
      <c r="T4807" s="47">
        <f>MAX(T4806,S4807)</f>
        <v/>
      </c>
      <c r="U4807" s="48">
        <f>S4807-T4807</f>
        <v/>
      </c>
      <c r="V4807" s="47">
        <f>IFERROR(SUMIFS(DATABASE!$M$5:$M$6004,DATABASE!$B$5:$B$6004,B4807,DATABASE!$X$5:$X$6004,1),0)</f>
        <v/>
      </c>
      <c r="W4807" s="31">
        <f>IFERROR(COUNTIFS(DATABASE!$B$5:$B$6004,B4807,DATABASE!$X$5:$X$6004,1),0)</f>
        <v/>
      </c>
      <c r="X4807" s="49">
        <f>--AND(ISNUMBER(B4807),C4807&lt;&gt;"",L4807&lt;&gt;"",M4807&lt;&gt;"")</f>
        <v/>
      </c>
    </row>
    <row r="4808" ht="15" customHeight="1" s="111">
      <c r="A4808" s="50" t="inlineStr">
        <is>
          <t>OCT</t>
        </is>
      </c>
      <c r="B4808" s="51">
        <f>OCT!A309</f>
        <v/>
      </c>
      <c r="C4808" s="52">
        <f>OCT!B309</f>
        <v/>
      </c>
      <c r="D4808" s="52">
        <f>OCT!C309</f>
        <v/>
      </c>
      <c r="E4808" s="52">
        <f>OCT!D309</f>
        <v/>
      </c>
      <c r="F4808" s="52">
        <f>OCT!E309</f>
        <v/>
      </c>
      <c r="G4808" s="52">
        <f>OCT!F309</f>
        <v/>
      </c>
      <c r="H4808" s="52">
        <f>OCT!G309</f>
        <v/>
      </c>
      <c r="I4808" s="53">
        <f>OCT!H309</f>
        <v/>
      </c>
      <c r="J4808" s="53">
        <f>OCT!I309</f>
        <v/>
      </c>
      <c r="K4808" s="52">
        <f>OCT!J309</f>
        <v/>
      </c>
      <c r="L4808" s="52">
        <f>OCT!K309</f>
        <v/>
      </c>
      <c r="M4808" s="54">
        <f>OCT!L309</f>
        <v/>
      </c>
      <c r="N4808" s="52">
        <f>OCT!M309</f>
        <v/>
      </c>
      <c r="O4808" s="52">
        <f>OCT!N309</f>
        <v/>
      </c>
      <c r="P4808" s="52">
        <f>OCT!O309</f>
        <v/>
      </c>
      <c r="Q4808" s="52">
        <f>OCT!P309</f>
        <v/>
      </c>
      <c r="R4808" s="52">
        <f>OCT!Q309</f>
        <v/>
      </c>
      <c r="S4808" s="54">
        <f>S4807+IF(X4808=0,0,M4808)</f>
        <v/>
      </c>
      <c r="T4808" s="55">
        <f>MAX(T4807,S4808)</f>
        <v/>
      </c>
      <c r="U4808" s="56">
        <f>S4808-T4808</f>
        <v/>
      </c>
      <c r="V4808" s="55">
        <f>IFERROR(SUMIFS(DATABASE!$M$5:$M$6004,DATABASE!$B$5:$B$6004,B4808,DATABASE!$X$5:$X$6004,1),0)</f>
        <v/>
      </c>
      <c r="W4808" s="57">
        <f>IFERROR(COUNTIFS(DATABASE!$B$5:$B$6004,B4808,DATABASE!$X$5:$X$6004,1),0)</f>
        <v/>
      </c>
      <c r="X4808" s="58">
        <f>--AND(ISNUMBER(B4808),C4808&lt;&gt;"",L4808&lt;&gt;"",M4808&lt;&gt;"")</f>
        <v/>
      </c>
    </row>
    <row r="4809" ht="15" customHeight="1" s="111">
      <c r="A4809" s="42" t="inlineStr">
        <is>
          <t>OCT</t>
        </is>
      </c>
      <c r="B4809" s="43">
        <f>OCT!A310</f>
        <v/>
      </c>
      <c r="C4809" s="44">
        <f>OCT!B310</f>
        <v/>
      </c>
      <c r="D4809" s="44">
        <f>OCT!C310</f>
        <v/>
      </c>
      <c r="E4809" s="44">
        <f>OCT!D310</f>
        <v/>
      </c>
      <c r="F4809" s="44">
        <f>OCT!E310</f>
        <v/>
      </c>
      <c r="G4809" s="44">
        <f>OCT!F310</f>
        <v/>
      </c>
      <c r="H4809" s="44">
        <f>OCT!G310</f>
        <v/>
      </c>
      <c r="I4809" s="45">
        <f>OCT!H310</f>
        <v/>
      </c>
      <c r="J4809" s="45">
        <f>OCT!I310</f>
        <v/>
      </c>
      <c r="K4809" s="44">
        <f>OCT!J310</f>
        <v/>
      </c>
      <c r="L4809" s="44">
        <f>OCT!K310</f>
        <v/>
      </c>
      <c r="M4809" s="46">
        <f>OCT!L310</f>
        <v/>
      </c>
      <c r="N4809" s="44">
        <f>OCT!M310</f>
        <v/>
      </c>
      <c r="O4809" s="44">
        <f>OCT!N310</f>
        <v/>
      </c>
      <c r="P4809" s="44">
        <f>OCT!O310</f>
        <v/>
      </c>
      <c r="Q4809" s="44">
        <f>OCT!P310</f>
        <v/>
      </c>
      <c r="R4809" s="44">
        <f>OCT!Q310</f>
        <v/>
      </c>
      <c r="S4809" s="46">
        <f>S4808+IF(X4809=0,0,M4809)</f>
        <v/>
      </c>
      <c r="T4809" s="47">
        <f>MAX(T4808,S4809)</f>
        <v/>
      </c>
      <c r="U4809" s="48">
        <f>S4809-T4809</f>
        <v/>
      </c>
      <c r="V4809" s="47">
        <f>IFERROR(SUMIFS(DATABASE!$M$5:$M$6004,DATABASE!$B$5:$B$6004,B4809,DATABASE!$X$5:$X$6004,1),0)</f>
        <v/>
      </c>
      <c r="W4809" s="31">
        <f>IFERROR(COUNTIFS(DATABASE!$B$5:$B$6004,B4809,DATABASE!$X$5:$X$6004,1),0)</f>
        <v/>
      </c>
      <c r="X4809" s="49">
        <f>--AND(ISNUMBER(B4809),C4809&lt;&gt;"",L4809&lt;&gt;"",M4809&lt;&gt;"")</f>
        <v/>
      </c>
    </row>
    <row r="4810" ht="15" customHeight="1" s="111">
      <c r="A4810" s="50" t="inlineStr">
        <is>
          <t>OCT</t>
        </is>
      </c>
      <c r="B4810" s="51">
        <f>OCT!A311</f>
        <v/>
      </c>
      <c r="C4810" s="52">
        <f>OCT!B311</f>
        <v/>
      </c>
      <c r="D4810" s="52">
        <f>OCT!C311</f>
        <v/>
      </c>
      <c r="E4810" s="52">
        <f>OCT!D311</f>
        <v/>
      </c>
      <c r="F4810" s="52">
        <f>OCT!E311</f>
        <v/>
      </c>
      <c r="G4810" s="52">
        <f>OCT!F311</f>
        <v/>
      </c>
      <c r="H4810" s="52">
        <f>OCT!G311</f>
        <v/>
      </c>
      <c r="I4810" s="53">
        <f>OCT!H311</f>
        <v/>
      </c>
      <c r="J4810" s="53">
        <f>OCT!I311</f>
        <v/>
      </c>
      <c r="K4810" s="52">
        <f>OCT!J311</f>
        <v/>
      </c>
      <c r="L4810" s="52">
        <f>OCT!K311</f>
        <v/>
      </c>
      <c r="M4810" s="54">
        <f>OCT!L311</f>
        <v/>
      </c>
      <c r="N4810" s="52">
        <f>OCT!M311</f>
        <v/>
      </c>
      <c r="O4810" s="52">
        <f>OCT!N311</f>
        <v/>
      </c>
      <c r="P4810" s="52">
        <f>OCT!O311</f>
        <v/>
      </c>
      <c r="Q4810" s="52">
        <f>OCT!P311</f>
        <v/>
      </c>
      <c r="R4810" s="52">
        <f>OCT!Q311</f>
        <v/>
      </c>
      <c r="S4810" s="54">
        <f>S4809+IF(X4810=0,0,M4810)</f>
        <v/>
      </c>
      <c r="T4810" s="55">
        <f>MAX(T4809,S4810)</f>
        <v/>
      </c>
      <c r="U4810" s="56">
        <f>S4810-T4810</f>
        <v/>
      </c>
      <c r="V4810" s="55">
        <f>IFERROR(SUMIFS(DATABASE!$M$5:$M$6004,DATABASE!$B$5:$B$6004,B4810,DATABASE!$X$5:$X$6004,1),0)</f>
        <v/>
      </c>
      <c r="W4810" s="57">
        <f>IFERROR(COUNTIFS(DATABASE!$B$5:$B$6004,B4810,DATABASE!$X$5:$X$6004,1),0)</f>
        <v/>
      </c>
      <c r="X4810" s="58">
        <f>--AND(ISNUMBER(B4810),C4810&lt;&gt;"",L4810&lt;&gt;"",M4810&lt;&gt;"")</f>
        <v/>
      </c>
    </row>
    <row r="4811" ht="15" customHeight="1" s="111">
      <c r="A4811" s="42" t="inlineStr">
        <is>
          <t>OCT</t>
        </is>
      </c>
      <c r="B4811" s="43">
        <f>OCT!A312</f>
        <v/>
      </c>
      <c r="C4811" s="44">
        <f>OCT!B312</f>
        <v/>
      </c>
      <c r="D4811" s="44">
        <f>OCT!C312</f>
        <v/>
      </c>
      <c r="E4811" s="44">
        <f>OCT!D312</f>
        <v/>
      </c>
      <c r="F4811" s="44">
        <f>OCT!E312</f>
        <v/>
      </c>
      <c r="G4811" s="44">
        <f>OCT!F312</f>
        <v/>
      </c>
      <c r="H4811" s="44">
        <f>OCT!G312</f>
        <v/>
      </c>
      <c r="I4811" s="45">
        <f>OCT!H312</f>
        <v/>
      </c>
      <c r="J4811" s="45">
        <f>OCT!I312</f>
        <v/>
      </c>
      <c r="K4811" s="44">
        <f>OCT!J312</f>
        <v/>
      </c>
      <c r="L4811" s="44">
        <f>OCT!K312</f>
        <v/>
      </c>
      <c r="M4811" s="46">
        <f>OCT!L312</f>
        <v/>
      </c>
      <c r="N4811" s="44">
        <f>OCT!M312</f>
        <v/>
      </c>
      <c r="O4811" s="44">
        <f>OCT!N312</f>
        <v/>
      </c>
      <c r="P4811" s="44">
        <f>OCT!O312</f>
        <v/>
      </c>
      <c r="Q4811" s="44">
        <f>OCT!P312</f>
        <v/>
      </c>
      <c r="R4811" s="44">
        <f>OCT!Q312</f>
        <v/>
      </c>
      <c r="S4811" s="46">
        <f>S4810+IF(X4811=0,0,M4811)</f>
        <v/>
      </c>
      <c r="T4811" s="47">
        <f>MAX(T4810,S4811)</f>
        <v/>
      </c>
      <c r="U4811" s="48">
        <f>S4811-T4811</f>
        <v/>
      </c>
      <c r="V4811" s="47">
        <f>IFERROR(SUMIFS(DATABASE!$M$5:$M$6004,DATABASE!$B$5:$B$6004,B4811,DATABASE!$X$5:$X$6004,1),0)</f>
        <v/>
      </c>
      <c r="W4811" s="31">
        <f>IFERROR(COUNTIFS(DATABASE!$B$5:$B$6004,B4811,DATABASE!$X$5:$X$6004,1),0)</f>
        <v/>
      </c>
      <c r="X4811" s="49">
        <f>--AND(ISNUMBER(B4811),C4811&lt;&gt;"",L4811&lt;&gt;"",M4811&lt;&gt;"")</f>
        <v/>
      </c>
    </row>
    <row r="4812" ht="15" customHeight="1" s="111">
      <c r="A4812" s="50" t="inlineStr">
        <is>
          <t>OCT</t>
        </is>
      </c>
      <c r="B4812" s="51">
        <f>OCT!A313</f>
        <v/>
      </c>
      <c r="C4812" s="52">
        <f>OCT!B313</f>
        <v/>
      </c>
      <c r="D4812" s="52">
        <f>OCT!C313</f>
        <v/>
      </c>
      <c r="E4812" s="52">
        <f>OCT!D313</f>
        <v/>
      </c>
      <c r="F4812" s="52">
        <f>OCT!E313</f>
        <v/>
      </c>
      <c r="G4812" s="52">
        <f>OCT!F313</f>
        <v/>
      </c>
      <c r="H4812" s="52">
        <f>OCT!G313</f>
        <v/>
      </c>
      <c r="I4812" s="53">
        <f>OCT!H313</f>
        <v/>
      </c>
      <c r="J4812" s="53">
        <f>OCT!I313</f>
        <v/>
      </c>
      <c r="K4812" s="52">
        <f>OCT!J313</f>
        <v/>
      </c>
      <c r="L4812" s="52">
        <f>OCT!K313</f>
        <v/>
      </c>
      <c r="M4812" s="54">
        <f>OCT!L313</f>
        <v/>
      </c>
      <c r="N4812" s="52">
        <f>OCT!M313</f>
        <v/>
      </c>
      <c r="O4812" s="52">
        <f>OCT!N313</f>
        <v/>
      </c>
      <c r="P4812" s="52">
        <f>OCT!O313</f>
        <v/>
      </c>
      <c r="Q4812" s="52">
        <f>OCT!P313</f>
        <v/>
      </c>
      <c r="R4812" s="52">
        <f>OCT!Q313</f>
        <v/>
      </c>
      <c r="S4812" s="54">
        <f>S4811+IF(X4812=0,0,M4812)</f>
        <v/>
      </c>
      <c r="T4812" s="55">
        <f>MAX(T4811,S4812)</f>
        <v/>
      </c>
      <c r="U4812" s="56">
        <f>S4812-T4812</f>
        <v/>
      </c>
      <c r="V4812" s="55">
        <f>IFERROR(SUMIFS(DATABASE!$M$5:$M$6004,DATABASE!$B$5:$B$6004,B4812,DATABASE!$X$5:$X$6004,1),0)</f>
        <v/>
      </c>
      <c r="W4812" s="57">
        <f>IFERROR(COUNTIFS(DATABASE!$B$5:$B$6004,B4812,DATABASE!$X$5:$X$6004,1),0)</f>
        <v/>
      </c>
      <c r="X4812" s="58">
        <f>--AND(ISNUMBER(B4812),C4812&lt;&gt;"",L4812&lt;&gt;"",M4812&lt;&gt;"")</f>
        <v/>
      </c>
    </row>
    <row r="4813" ht="15" customHeight="1" s="111">
      <c r="A4813" s="42" t="inlineStr">
        <is>
          <t>OCT</t>
        </is>
      </c>
      <c r="B4813" s="43">
        <f>OCT!A314</f>
        <v/>
      </c>
      <c r="C4813" s="44">
        <f>OCT!B314</f>
        <v/>
      </c>
      <c r="D4813" s="44">
        <f>OCT!C314</f>
        <v/>
      </c>
      <c r="E4813" s="44">
        <f>OCT!D314</f>
        <v/>
      </c>
      <c r="F4813" s="44">
        <f>OCT!E314</f>
        <v/>
      </c>
      <c r="G4813" s="44">
        <f>OCT!F314</f>
        <v/>
      </c>
      <c r="H4813" s="44">
        <f>OCT!G314</f>
        <v/>
      </c>
      <c r="I4813" s="45">
        <f>OCT!H314</f>
        <v/>
      </c>
      <c r="J4813" s="45">
        <f>OCT!I314</f>
        <v/>
      </c>
      <c r="K4813" s="44">
        <f>OCT!J314</f>
        <v/>
      </c>
      <c r="L4813" s="44">
        <f>OCT!K314</f>
        <v/>
      </c>
      <c r="M4813" s="46">
        <f>OCT!L314</f>
        <v/>
      </c>
      <c r="N4813" s="44">
        <f>OCT!M314</f>
        <v/>
      </c>
      <c r="O4813" s="44">
        <f>OCT!N314</f>
        <v/>
      </c>
      <c r="P4813" s="44">
        <f>OCT!O314</f>
        <v/>
      </c>
      <c r="Q4813" s="44">
        <f>OCT!P314</f>
        <v/>
      </c>
      <c r="R4813" s="44">
        <f>OCT!Q314</f>
        <v/>
      </c>
      <c r="S4813" s="46">
        <f>S4812+IF(X4813=0,0,M4813)</f>
        <v/>
      </c>
      <c r="T4813" s="47">
        <f>MAX(T4812,S4813)</f>
        <v/>
      </c>
      <c r="U4813" s="48">
        <f>S4813-T4813</f>
        <v/>
      </c>
      <c r="V4813" s="47">
        <f>IFERROR(SUMIFS(DATABASE!$M$5:$M$6004,DATABASE!$B$5:$B$6004,B4813,DATABASE!$X$5:$X$6004,1),0)</f>
        <v/>
      </c>
      <c r="W4813" s="31">
        <f>IFERROR(COUNTIFS(DATABASE!$B$5:$B$6004,B4813,DATABASE!$X$5:$X$6004,1),0)</f>
        <v/>
      </c>
      <c r="X4813" s="49">
        <f>--AND(ISNUMBER(B4813),C4813&lt;&gt;"",L4813&lt;&gt;"",M4813&lt;&gt;"")</f>
        <v/>
      </c>
    </row>
    <row r="4814" ht="15" customHeight="1" s="111">
      <c r="A4814" s="50" t="inlineStr">
        <is>
          <t>OCT</t>
        </is>
      </c>
      <c r="B4814" s="51">
        <f>OCT!A315</f>
        <v/>
      </c>
      <c r="C4814" s="52">
        <f>OCT!B315</f>
        <v/>
      </c>
      <c r="D4814" s="52">
        <f>OCT!C315</f>
        <v/>
      </c>
      <c r="E4814" s="52">
        <f>OCT!D315</f>
        <v/>
      </c>
      <c r="F4814" s="52">
        <f>OCT!E315</f>
        <v/>
      </c>
      <c r="G4814" s="52">
        <f>OCT!F315</f>
        <v/>
      </c>
      <c r="H4814" s="52">
        <f>OCT!G315</f>
        <v/>
      </c>
      <c r="I4814" s="53">
        <f>OCT!H315</f>
        <v/>
      </c>
      <c r="J4814" s="53">
        <f>OCT!I315</f>
        <v/>
      </c>
      <c r="K4814" s="52">
        <f>OCT!J315</f>
        <v/>
      </c>
      <c r="L4814" s="52">
        <f>OCT!K315</f>
        <v/>
      </c>
      <c r="M4814" s="54">
        <f>OCT!L315</f>
        <v/>
      </c>
      <c r="N4814" s="52">
        <f>OCT!M315</f>
        <v/>
      </c>
      <c r="O4814" s="52">
        <f>OCT!N315</f>
        <v/>
      </c>
      <c r="P4814" s="52">
        <f>OCT!O315</f>
        <v/>
      </c>
      <c r="Q4814" s="52">
        <f>OCT!P315</f>
        <v/>
      </c>
      <c r="R4814" s="52">
        <f>OCT!Q315</f>
        <v/>
      </c>
      <c r="S4814" s="54">
        <f>S4813+IF(X4814=0,0,M4814)</f>
        <v/>
      </c>
      <c r="T4814" s="55">
        <f>MAX(T4813,S4814)</f>
        <v/>
      </c>
      <c r="U4814" s="56">
        <f>S4814-T4814</f>
        <v/>
      </c>
      <c r="V4814" s="55">
        <f>IFERROR(SUMIFS(DATABASE!$M$5:$M$6004,DATABASE!$B$5:$B$6004,B4814,DATABASE!$X$5:$X$6004,1),0)</f>
        <v/>
      </c>
      <c r="W4814" s="57">
        <f>IFERROR(COUNTIFS(DATABASE!$B$5:$B$6004,B4814,DATABASE!$X$5:$X$6004,1),0)</f>
        <v/>
      </c>
      <c r="X4814" s="58">
        <f>--AND(ISNUMBER(B4814),C4814&lt;&gt;"",L4814&lt;&gt;"",M4814&lt;&gt;"")</f>
        <v/>
      </c>
    </row>
    <row r="4815" ht="15" customHeight="1" s="111">
      <c r="A4815" s="42" t="inlineStr">
        <is>
          <t>OCT</t>
        </is>
      </c>
      <c r="B4815" s="43">
        <f>OCT!A316</f>
        <v/>
      </c>
      <c r="C4815" s="44">
        <f>OCT!B316</f>
        <v/>
      </c>
      <c r="D4815" s="44">
        <f>OCT!C316</f>
        <v/>
      </c>
      <c r="E4815" s="44">
        <f>OCT!D316</f>
        <v/>
      </c>
      <c r="F4815" s="44">
        <f>OCT!E316</f>
        <v/>
      </c>
      <c r="G4815" s="44">
        <f>OCT!F316</f>
        <v/>
      </c>
      <c r="H4815" s="44">
        <f>OCT!G316</f>
        <v/>
      </c>
      <c r="I4815" s="45">
        <f>OCT!H316</f>
        <v/>
      </c>
      <c r="J4815" s="45">
        <f>OCT!I316</f>
        <v/>
      </c>
      <c r="K4815" s="44">
        <f>OCT!J316</f>
        <v/>
      </c>
      <c r="L4815" s="44">
        <f>OCT!K316</f>
        <v/>
      </c>
      <c r="M4815" s="46">
        <f>OCT!L316</f>
        <v/>
      </c>
      <c r="N4815" s="44">
        <f>OCT!M316</f>
        <v/>
      </c>
      <c r="O4815" s="44">
        <f>OCT!N316</f>
        <v/>
      </c>
      <c r="P4815" s="44">
        <f>OCT!O316</f>
        <v/>
      </c>
      <c r="Q4815" s="44">
        <f>OCT!P316</f>
        <v/>
      </c>
      <c r="R4815" s="44">
        <f>OCT!Q316</f>
        <v/>
      </c>
      <c r="S4815" s="46">
        <f>S4814+IF(X4815=0,0,M4815)</f>
        <v/>
      </c>
      <c r="T4815" s="47">
        <f>MAX(T4814,S4815)</f>
        <v/>
      </c>
      <c r="U4815" s="48">
        <f>S4815-T4815</f>
        <v/>
      </c>
      <c r="V4815" s="47">
        <f>IFERROR(SUMIFS(DATABASE!$M$5:$M$6004,DATABASE!$B$5:$B$6004,B4815,DATABASE!$X$5:$X$6004,1),0)</f>
        <v/>
      </c>
      <c r="W4815" s="31">
        <f>IFERROR(COUNTIFS(DATABASE!$B$5:$B$6004,B4815,DATABASE!$X$5:$X$6004,1),0)</f>
        <v/>
      </c>
      <c r="X4815" s="49">
        <f>--AND(ISNUMBER(B4815),C4815&lt;&gt;"",L4815&lt;&gt;"",M4815&lt;&gt;"")</f>
        <v/>
      </c>
    </row>
    <row r="4816" ht="15" customHeight="1" s="111">
      <c r="A4816" s="50" t="inlineStr">
        <is>
          <t>OCT</t>
        </is>
      </c>
      <c r="B4816" s="51">
        <f>OCT!A317</f>
        <v/>
      </c>
      <c r="C4816" s="52">
        <f>OCT!B317</f>
        <v/>
      </c>
      <c r="D4816" s="52">
        <f>OCT!C317</f>
        <v/>
      </c>
      <c r="E4816" s="52">
        <f>OCT!D317</f>
        <v/>
      </c>
      <c r="F4816" s="52">
        <f>OCT!E317</f>
        <v/>
      </c>
      <c r="G4816" s="52">
        <f>OCT!F317</f>
        <v/>
      </c>
      <c r="H4816" s="52">
        <f>OCT!G317</f>
        <v/>
      </c>
      <c r="I4816" s="53">
        <f>OCT!H317</f>
        <v/>
      </c>
      <c r="J4816" s="53">
        <f>OCT!I317</f>
        <v/>
      </c>
      <c r="K4816" s="52">
        <f>OCT!J317</f>
        <v/>
      </c>
      <c r="L4816" s="52">
        <f>OCT!K317</f>
        <v/>
      </c>
      <c r="M4816" s="54">
        <f>OCT!L317</f>
        <v/>
      </c>
      <c r="N4816" s="52">
        <f>OCT!M317</f>
        <v/>
      </c>
      <c r="O4816" s="52">
        <f>OCT!N317</f>
        <v/>
      </c>
      <c r="P4816" s="52">
        <f>OCT!O317</f>
        <v/>
      </c>
      <c r="Q4816" s="52">
        <f>OCT!P317</f>
        <v/>
      </c>
      <c r="R4816" s="52">
        <f>OCT!Q317</f>
        <v/>
      </c>
      <c r="S4816" s="54">
        <f>S4815+IF(X4816=0,0,M4816)</f>
        <v/>
      </c>
      <c r="T4816" s="55">
        <f>MAX(T4815,S4816)</f>
        <v/>
      </c>
      <c r="U4816" s="56">
        <f>S4816-T4816</f>
        <v/>
      </c>
      <c r="V4816" s="55">
        <f>IFERROR(SUMIFS(DATABASE!$M$5:$M$6004,DATABASE!$B$5:$B$6004,B4816,DATABASE!$X$5:$X$6004,1),0)</f>
        <v/>
      </c>
      <c r="W4816" s="57">
        <f>IFERROR(COUNTIFS(DATABASE!$B$5:$B$6004,B4816,DATABASE!$X$5:$X$6004,1),0)</f>
        <v/>
      </c>
      <c r="X4816" s="58">
        <f>--AND(ISNUMBER(B4816),C4816&lt;&gt;"",L4816&lt;&gt;"",M4816&lt;&gt;"")</f>
        <v/>
      </c>
    </row>
    <row r="4817" ht="15" customHeight="1" s="111">
      <c r="A4817" s="42" t="inlineStr">
        <is>
          <t>OCT</t>
        </is>
      </c>
      <c r="B4817" s="43">
        <f>OCT!A318</f>
        <v/>
      </c>
      <c r="C4817" s="44">
        <f>OCT!B318</f>
        <v/>
      </c>
      <c r="D4817" s="44">
        <f>OCT!C318</f>
        <v/>
      </c>
      <c r="E4817" s="44">
        <f>OCT!D318</f>
        <v/>
      </c>
      <c r="F4817" s="44">
        <f>OCT!E318</f>
        <v/>
      </c>
      <c r="G4817" s="44">
        <f>OCT!F318</f>
        <v/>
      </c>
      <c r="H4817" s="44">
        <f>OCT!G318</f>
        <v/>
      </c>
      <c r="I4817" s="45">
        <f>OCT!H318</f>
        <v/>
      </c>
      <c r="J4817" s="45">
        <f>OCT!I318</f>
        <v/>
      </c>
      <c r="K4817" s="44">
        <f>OCT!J318</f>
        <v/>
      </c>
      <c r="L4817" s="44">
        <f>OCT!K318</f>
        <v/>
      </c>
      <c r="M4817" s="46">
        <f>OCT!L318</f>
        <v/>
      </c>
      <c r="N4817" s="44">
        <f>OCT!M318</f>
        <v/>
      </c>
      <c r="O4817" s="44">
        <f>OCT!N318</f>
        <v/>
      </c>
      <c r="P4817" s="44">
        <f>OCT!O318</f>
        <v/>
      </c>
      <c r="Q4817" s="44">
        <f>OCT!P318</f>
        <v/>
      </c>
      <c r="R4817" s="44">
        <f>OCT!Q318</f>
        <v/>
      </c>
      <c r="S4817" s="46">
        <f>S4816+IF(X4817=0,0,M4817)</f>
        <v/>
      </c>
      <c r="T4817" s="47">
        <f>MAX(T4816,S4817)</f>
        <v/>
      </c>
      <c r="U4817" s="48">
        <f>S4817-T4817</f>
        <v/>
      </c>
      <c r="V4817" s="47">
        <f>IFERROR(SUMIFS(DATABASE!$M$5:$M$6004,DATABASE!$B$5:$B$6004,B4817,DATABASE!$X$5:$X$6004,1),0)</f>
        <v/>
      </c>
      <c r="W4817" s="31">
        <f>IFERROR(COUNTIFS(DATABASE!$B$5:$B$6004,B4817,DATABASE!$X$5:$X$6004,1),0)</f>
        <v/>
      </c>
      <c r="X4817" s="49">
        <f>--AND(ISNUMBER(B4817),C4817&lt;&gt;"",L4817&lt;&gt;"",M4817&lt;&gt;"")</f>
        <v/>
      </c>
    </row>
    <row r="4818" ht="15" customHeight="1" s="111">
      <c r="A4818" s="50" t="inlineStr">
        <is>
          <t>OCT</t>
        </is>
      </c>
      <c r="B4818" s="51">
        <f>OCT!A319</f>
        <v/>
      </c>
      <c r="C4818" s="52">
        <f>OCT!B319</f>
        <v/>
      </c>
      <c r="D4818" s="52">
        <f>OCT!C319</f>
        <v/>
      </c>
      <c r="E4818" s="52">
        <f>OCT!D319</f>
        <v/>
      </c>
      <c r="F4818" s="52">
        <f>OCT!E319</f>
        <v/>
      </c>
      <c r="G4818" s="52">
        <f>OCT!F319</f>
        <v/>
      </c>
      <c r="H4818" s="52">
        <f>OCT!G319</f>
        <v/>
      </c>
      <c r="I4818" s="53">
        <f>OCT!H319</f>
        <v/>
      </c>
      <c r="J4818" s="53">
        <f>OCT!I319</f>
        <v/>
      </c>
      <c r="K4818" s="52">
        <f>OCT!J319</f>
        <v/>
      </c>
      <c r="L4818" s="52">
        <f>OCT!K319</f>
        <v/>
      </c>
      <c r="M4818" s="54">
        <f>OCT!L319</f>
        <v/>
      </c>
      <c r="N4818" s="52">
        <f>OCT!M319</f>
        <v/>
      </c>
      <c r="O4818" s="52">
        <f>OCT!N319</f>
        <v/>
      </c>
      <c r="P4818" s="52">
        <f>OCT!O319</f>
        <v/>
      </c>
      <c r="Q4818" s="52">
        <f>OCT!P319</f>
        <v/>
      </c>
      <c r="R4818" s="52">
        <f>OCT!Q319</f>
        <v/>
      </c>
      <c r="S4818" s="54">
        <f>S4817+IF(X4818=0,0,M4818)</f>
        <v/>
      </c>
      <c r="T4818" s="55">
        <f>MAX(T4817,S4818)</f>
        <v/>
      </c>
      <c r="U4818" s="56">
        <f>S4818-T4818</f>
        <v/>
      </c>
      <c r="V4818" s="55">
        <f>IFERROR(SUMIFS(DATABASE!$M$5:$M$6004,DATABASE!$B$5:$B$6004,B4818,DATABASE!$X$5:$X$6004,1),0)</f>
        <v/>
      </c>
      <c r="W4818" s="57">
        <f>IFERROR(COUNTIFS(DATABASE!$B$5:$B$6004,B4818,DATABASE!$X$5:$X$6004,1),0)</f>
        <v/>
      </c>
      <c r="X4818" s="58">
        <f>--AND(ISNUMBER(B4818),C4818&lt;&gt;"",L4818&lt;&gt;"",M4818&lt;&gt;"")</f>
        <v/>
      </c>
    </row>
    <row r="4819" ht="15" customHeight="1" s="111">
      <c r="A4819" s="42" t="inlineStr">
        <is>
          <t>OCT</t>
        </is>
      </c>
      <c r="B4819" s="43">
        <f>OCT!A320</f>
        <v/>
      </c>
      <c r="C4819" s="44">
        <f>OCT!B320</f>
        <v/>
      </c>
      <c r="D4819" s="44">
        <f>OCT!C320</f>
        <v/>
      </c>
      <c r="E4819" s="44">
        <f>OCT!D320</f>
        <v/>
      </c>
      <c r="F4819" s="44">
        <f>OCT!E320</f>
        <v/>
      </c>
      <c r="G4819" s="44">
        <f>OCT!F320</f>
        <v/>
      </c>
      <c r="H4819" s="44">
        <f>OCT!G320</f>
        <v/>
      </c>
      <c r="I4819" s="45">
        <f>OCT!H320</f>
        <v/>
      </c>
      <c r="J4819" s="45">
        <f>OCT!I320</f>
        <v/>
      </c>
      <c r="K4819" s="44">
        <f>OCT!J320</f>
        <v/>
      </c>
      <c r="L4819" s="44">
        <f>OCT!K320</f>
        <v/>
      </c>
      <c r="M4819" s="46">
        <f>OCT!L320</f>
        <v/>
      </c>
      <c r="N4819" s="44">
        <f>OCT!M320</f>
        <v/>
      </c>
      <c r="O4819" s="44">
        <f>OCT!N320</f>
        <v/>
      </c>
      <c r="P4819" s="44">
        <f>OCT!O320</f>
        <v/>
      </c>
      <c r="Q4819" s="44">
        <f>OCT!P320</f>
        <v/>
      </c>
      <c r="R4819" s="44">
        <f>OCT!Q320</f>
        <v/>
      </c>
      <c r="S4819" s="46">
        <f>S4818+IF(X4819=0,0,M4819)</f>
        <v/>
      </c>
      <c r="T4819" s="47">
        <f>MAX(T4818,S4819)</f>
        <v/>
      </c>
      <c r="U4819" s="48">
        <f>S4819-T4819</f>
        <v/>
      </c>
      <c r="V4819" s="47">
        <f>IFERROR(SUMIFS(DATABASE!$M$5:$M$6004,DATABASE!$B$5:$B$6004,B4819,DATABASE!$X$5:$X$6004,1),0)</f>
        <v/>
      </c>
      <c r="W4819" s="31">
        <f>IFERROR(COUNTIFS(DATABASE!$B$5:$B$6004,B4819,DATABASE!$X$5:$X$6004,1),0)</f>
        <v/>
      </c>
      <c r="X4819" s="49">
        <f>--AND(ISNUMBER(B4819),C4819&lt;&gt;"",L4819&lt;&gt;"",M4819&lt;&gt;"")</f>
        <v/>
      </c>
    </row>
    <row r="4820" ht="15" customHeight="1" s="111">
      <c r="A4820" s="50" t="inlineStr">
        <is>
          <t>OCT</t>
        </is>
      </c>
      <c r="B4820" s="51">
        <f>OCT!A321</f>
        <v/>
      </c>
      <c r="C4820" s="52">
        <f>OCT!B321</f>
        <v/>
      </c>
      <c r="D4820" s="52">
        <f>OCT!C321</f>
        <v/>
      </c>
      <c r="E4820" s="52">
        <f>OCT!D321</f>
        <v/>
      </c>
      <c r="F4820" s="52">
        <f>OCT!E321</f>
        <v/>
      </c>
      <c r="G4820" s="52">
        <f>OCT!F321</f>
        <v/>
      </c>
      <c r="H4820" s="52">
        <f>OCT!G321</f>
        <v/>
      </c>
      <c r="I4820" s="53">
        <f>OCT!H321</f>
        <v/>
      </c>
      <c r="J4820" s="53">
        <f>OCT!I321</f>
        <v/>
      </c>
      <c r="K4820" s="52">
        <f>OCT!J321</f>
        <v/>
      </c>
      <c r="L4820" s="52">
        <f>OCT!K321</f>
        <v/>
      </c>
      <c r="M4820" s="54">
        <f>OCT!L321</f>
        <v/>
      </c>
      <c r="N4820" s="52">
        <f>OCT!M321</f>
        <v/>
      </c>
      <c r="O4820" s="52">
        <f>OCT!N321</f>
        <v/>
      </c>
      <c r="P4820" s="52">
        <f>OCT!O321</f>
        <v/>
      </c>
      <c r="Q4820" s="52">
        <f>OCT!P321</f>
        <v/>
      </c>
      <c r="R4820" s="52">
        <f>OCT!Q321</f>
        <v/>
      </c>
      <c r="S4820" s="54">
        <f>S4819+IF(X4820=0,0,M4820)</f>
        <v/>
      </c>
      <c r="T4820" s="55">
        <f>MAX(T4819,S4820)</f>
        <v/>
      </c>
      <c r="U4820" s="56">
        <f>S4820-T4820</f>
        <v/>
      </c>
      <c r="V4820" s="55">
        <f>IFERROR(SUMIFS(DATABASE!$M$5:$M$6004,DATABASE!$B$5:$B$6004,B4820,DATABASE!$X$5:$X$6004,1),0)</f>
        <v/>
      </c>
      <c r="W4820" s="57">
        <f>IFERROR(COUNTIFS(DATABASE!$B$5:$B$6004,B4820,DATABASE!$X$5:$X$6004,1),0)</f>
        <v/>
      </c>
      <c r="X4820" s="58">
        <f>--AND(ISNUMBER(B4820),C4820&lt;&gt;"",L4820&lt;&gt;"",M4820&lt;&gt;"")</f>
        <v/>
      </c>
    </row>
    <row r="4821" ht="15" customHeight="1" s="111">
      <c r="A4821" s="42" t="inlineStr">
        <is>
          <t>OCT</t>
        </is>
      </c>
      <c r="B4821" s="43">
        <f>OCT!A322</f>
        <v/>
      </c>
      <c r="C4821" s="44">
        <f>OCT!B322</f>
        <v/>
      </c>
      <c r="D4821" s="44">
        <f>OCT!C322</f>
        <v/>
      </c>
      <c r="E4821" s="44">
        <f>OCT!D322</f>
        <v/>
      </c>
      <c r="F4821" s="44">
        <f>OCT!E322</f>
        <v/>
      </c>
      <c r="G4821" s="44">
        <f>OCT!F322</f>
        <v/>
      </c>
      <c r="H4821" s="44">
        <f>OCT!G322</f>
        <v/>
      </c>
      <c r="I4821" s="45">
        <f>OCT!H322</f>
        <v/>
      </c>
      <c r="J4821" s="45">
        <f>OCT!I322</f>
        <v/>
      </c>
      <c r="K4821" s="44">
        <f>OCT!J322</f>
        <v/>
      </c>
      <c r="L4821" s="44">
        <f>OCT!K322</f>
        <v/>
      </c>
      <c r="M4821" s="46">
        <f>OCT!L322</f>
        <v/>
      </c>
      <c r="N4821" s="44">
        <f>OCT!M322</f>
        <v/>
      </c>
      <c r="O4821" s="44">
        <f>OCT!N322</f>
        <v/>
      </c>
      <c r="P4821" s="44">
        <f>OCT!O322</f>
        <v/>
      </c>
      <c r="Q4821" s="44">
        <f>OCT!P322</f>
        <v/>
      </c>
      <c r="R4821" s="44">
        <f>OCT!Q322</f>
        <v/>
      </c>
      <c r="S4821" s="46">
        <f>S4820+IF(X4821=0,0,M4821)</f>
        <v/>
      </c>
      <c r="T4821" s="47">
        <f>MAX(T4820,S4821)</f>
        <v/>
      </c>
      <c r="U4821" s="48">
        <f>S4821-T4821</f>
        <v/>
      </c>
      <c r="V4821" s="47">
        <f>IFERROR(SUMIFS(DATABASE!$M$5:$M$6004,DATABASE!$B$5:$B$6004,B4821,DATABASE!$X$5:$X$6004,1),0)</f>
        <v/>
      </c>
      <c r="W4821" s="31">
        <f>IFERROR(COUNTIFS(DATABASE!$B$5:$B$6004,B4821,DATABASE!$X$5:$X$6004,1),0)</f>
        <v/>
      </c>
      <c r="X4821" s="49">
        <f>--AND(ISNUMBER(B4821),C4821&lt;&gt;"",L4821&lt;&gt;"",M4821&lt;&gt;"")</f>
        <v/>
      </c>
    </row>
    <row r="4822" ht="15" customHeight="1" s="111">
      <c r="A4822" s="50" t="inlineStr">
        <is>
          <t>OCT</t>
        </is>
      </c>
      <c r="B4822" s="51">
        <f>OCT!A323</f>
        <v/>
      </c>
      <c r="C4822" s="52">
        <f>OCT!B323</f>
        <v/>
      </c>
      <c r="D4822" s="52">
        <f>OCT!C323</f>
        <v/>
      </c>
      <c r="E4822" s="52">
        <f>OCT!D323</f>
        <v/>
      </c>
      <c r="F4822" s="52">
        <f>OCT!E323</f>
        <v/>
      </c>
      <c r="G4822" s="52">
        <f>OCT!F323</f>
        <v/>
      </c>
      <c r="H4822" s="52">
        <f>OCT!G323</f>
        <v/>
      </c>
      <c r="I4822" s="53">
        <f>OCT!H323</f>
        <v/>
      </c>
      <c r="J4822" s="53">
        <f>OCT!I323</f>
        <v/>
      </c>
      <c r="K4822" s="52">
        <f>OCT!J323</f>
        <v/>
      </c>
      <c r="L4822" s="52">
        <f>OCT!K323</f>
        <v/>
      </c>
      <c r="M4822" s="54">
        <f>OCT!L323</f>
        <v/>
      </c>
      <c r="N4822" s="52">
        <f>OCT!M323</f>
        <v/>
      </c>
      <c r="O4822" s="52">
        <f>OCT!N323</f>
        <v/>
      </c>
      <c r="P4822" s="52">
        <f>OCT!O323</f>
        <v/>
      </c>
      <c r="Q4822" s="52">
        <f>OCT!P323</f>
        <v/>
      </c>
      <c r="R4822" s="52">
        <f>OCT!Q323</f>
        <v/>
      </c>
      <c r="S4822" s="54">
        <f>S4821+IF(X4822=0,0,M4822)</f>
        <v/>
      </c>
      <c r="T4822" s="55">
        <f>MAX(T4821,S4822)</f>
        <v/>
      </c>
      <c r="U4822" s="56">
        <f>S4822-T4822</f>
        <v/>
      </c>
      <c r="V4822" s="55">
        <f>IFERROR(SUMIFS(DATABASE!$M$5:$M$6004,DATABASE!$B$5:$B$6004,B4822,DATABASE!$X$5:$X$6004,1),0)</f>
        <v/>
      </c>
      <c r="W4822" s="57">
        <f>IFERROR(COUNTIFS(DATABASE!$B$5:$B$6004,B4822,DATABASE!$X$5:$X$6004,1),0)</f>
        <v/>
      </c>
      <c r="X4822" s="58">
        <f>--AND(ISNUMBER(B4822),C4822&lt;&gt;"",L4822&lt;&gt;"",M4822&lt;&gt;"")</f>
        <v/>
      </c>
    </row>
    <row r="4823" ht="15" customHeight="1" s="111">
      <c r="A4823" s="42" t="inlineStr">
        <is>
          <t>OCT</t>
        </is>
      </c>
      <c r="B4823" s="43">
        <f>OCT!A324</f>
        <v/>
      </c>
      <c r="C4823" s="44">
        <f>OCT!B324</f>
        <v/>
      </c>
      <c r="D4823" s="44">
        <f>OCT!C324</f>
        <v/>
      </c>
      <c r="E4823" s="44">
        <f>OCT!D324</f>
        <v/>
      </c>
      <c r="F4823" s="44">
        <f>OCT!E324</f>
        <v/>
      </c>
      <c r="G4823" s="44">
        <f>OCT!F324</f>
        <v/>
      </c>
      <c r="H4823" s="44">
        <f>OCT!G324</f>
        <v/>
      </c>
      <c r="I4823" s="45">
        <f>OCT!H324</f>
        <v/>
      </c>
      <c r="J4823" s="45">
        <f>OCT!I324</f>
        <v/>
      </c>
      <c r="K4823" s="44">
        <f>OCT!J324</f>
        <v/>
      </c>
      <c r="L4823" s="44">
        <f>OCT!K324</f>
        <v/>
      </c>
      <c r="M4823" s="46">
        <f>OCT!L324</f>
        <v/>
      </c>
      <c r="N4823" s="44">
        <f>OCT!M324</f>
        <v/>
      </c>
      <c r="O4823" s="44">
        <f>OCT!N324</f>
        <v/>
      </c>
      <c r="P4823" s="44">
        <f>OCT!O324</f>
        <v/>
      </c>
      <c r="Q4823" s="44">
        <f>OCT!P324</f>
        <v/>
      </c>
      <c r="R4823" s="44">
        <f>OCT!Q324</f>
        <v/>
      </c>
      <c r="S4823" s="46">
        <f>S4822+IF(X4823=0,0,M4823)</f>
        <v/>
      </c>
      <c r="T4823" s="47">
        <f>MAX(T4822,S4823)</f>
        <v/>
      </c>
      <c r="U4823" s="48">
        <f>S4823-T4823</f>
        <v/>
      </c>
      <c r="V4823" s="47">
        <f>IFERROR(SUMIFS(DATABASE!$M$5:$M$6004,DATABASE!$B$5:$B$6004,B4823,DATABASE!$X$5:$X$6004,1),0)</f>
        <v/>
      </c>
      <c r="W4823" s="31">
        <f>IFERROR(COUNTIFS(DATABASE!$B$5:$B$6004,B4823,DATABASE!$X$5:$X$6004,1),0)</f>
        <v/>
      </c>
      <c r="X4823" s="49">
        <f>--AND(ISNUMBER(B4823),C4823&lt;&gt;"",L4823&lt;&gt;"",M4823&lt;&gt;"")</f>
        <v/>
      </c>
    </row>
    <row r="4824" ht="15" customHeight="1" s="111">
      <c r="A4824" s="50" t="inlineStr">
        <is>
          <t>OCT</t>
        </is>
      </c>
      <c r="B4824" s="51">
        <f>OCT!A325</f>
        <v/>
      </c>
      <c r="C4824" s="52">
        <f>OCT!B325</f>
        <v/>
      </c>
      <c r="D4824" s="52">
        <f>OCT!C325</f>
        <v/>
      </c>
      <c r="E4824" s="52">
        <f>OCT!D325</f>
        <v/>
      </c>
      <c r="F4824" s="52">
        <f>OCT!E325</f>
        <v/>
      </c>
      <c r="G4824" s="52">
        <f>OCT!F325</f>
        <v/>
      </c>
      <c r="H4824" s="52">
        <f>OCT!G325</f>
        <v/>
      </c>
      <c r="I4824" s="53">
        <f>OCT!H325</f>
        <v/>
      </c>
      <c r="J4824" s="53">
        <f>OCT!I325</f>
        <v/>
      </c>
      <c r="K4824" s="52">
        <f>OCT!J325</f>
        <v/>
      </c>
      <c r="L4824" s="52">
        <f>OCT!K325</f>
        <v/>
      </c>
      <c r="M4824" s="54">
        <f>OCT!L325</f>
        <v/>
      </c>
      <c r="N4824" s="52">
        <f>OCT!M325</f>
        <v/>
      </c>
      <c r="O4824" s="52">
        <f>OCT!N325</f>
        <v/>
      </c>
      <c r="P4824" s="52">
        <f>OCT!O325</f>
        <v/>
      </c>
      <c r="Q4824" s="52">
        <f>OCT!P325</f>
        <v/>
      </c>
      <c r="R4824" s="52">
        <f>OCT!Q325</f>
        <v/>
      </c>
      <c r="S4824" s="54">
        <f>S4823+IF(X4824=0,0,M4824)</f>
        <v/>
      </c>
      <c r="T4824" s="55">
        <f>MAX(T4823,S4824)</f>
        <v/>
      </c>
      <c r="U4824" s="56">
        <f>S4824-T4824</f>
        <v/>
      </c>
      <c r="V4824" s="55">
        <f>IFERROR(SUMIFS(DATABASE!$M$5:$M$6004,DATABASE!$B$5:$B$6004,B4824,DATABASE!$X$5:$X$6004,1),0)</f>
        <v/>
      </c>
      <c r="W4824" s="57">
        <f>IFERROR(COUNTIFS(DATABASE!$B$5:$B$6004,B4824,DATABASE!$X$5:$X$6004,1),0)</f>
        <v/>
      </c>
      <c r="X4824" s="58">
        <f>--AND(ISNUMBER(B4824),C4824&lt;&gt;"",L4824&lt;&gt;"",M4824&lt;&gt;"")</f>
        <v/>
      </c>
    </row>
    <row r="4825" ht="15" customHeight="1" s="111">
      <c r="A4825" s="42" t="inlineStr">
        <is>
          <t>OCT</t>
        </is>
      </c>
      <c r="B4825" s="43">
        <f>OCT!A326</f>
        <v/>
      </c>
      <c r="C4825" s="44">
        <f>OCT!B326</f>
        <v/>
      </c>
      <c r="D4825" s="44">
        <f>OCT!C326</f>
        <v/>
      </c>
      <c r="E4825" s="44">
        <f>OCT!D326</f>
        <v/>
      </c>
      <c r="F4825" s="44">
        <f>OCT!E326</f>
        <v/>
      </c>
      <c r="G4825" s="44">
        <f>OCT!F326</f>
        <v/>
      </c>
      <c r="H4825" s="44">
        <f>OCT!G326</f>
        <v/>
      </c>
      <c r="I4825" s="45">
        <f>OCT!H326</f>
        <v/>
      </c>
      <c r="J4825" s="45">
        <f>OCT!I326</f>
        <v/>
      </c>
      <c r="K4825" s="44">
        <f>OCT!J326</f>
        <v/>
      </c>
      <c r="L4825" s="44">
        <f>OCT!K326</f>
        <v/>
      </c>
      <c r="M4825" s="46">
        <f>OCT!L326</f>
        <v/>
      </c>
      <c r="N4825" s="44">
        <f>OCT!M326</f>
        <v/>
      </c>
      <c r="O4825" s="44">
        <f>OCT!N326</f>
        <v/>
      </c>
      <c r="P4825" s="44">
        <f>OCT!O326</f>
        <v/>
      </c>
      <c r="Q4825" s="44">
        <f>OCT!P326</f>
        <v/>
      </c>
      <c r="R4825" s="44">
        <f>OCT!Q326</f>
        <v/>
      </c>
      <c r="S4825" s="46">
        <f>S4824+IF(X4825=0,0,M4825)</f>
        <v/>
      </c>
      <c r="T4825" s="47">
        <f>MAX(T4824,S4825)</f>
        <v/>
      </c>
      <c r="U4825" s="48">
        <f>S4825-T4825</f>
        <v/>
      </c>
      <c r="V4825" s="47">
        <f>IFERROR(SUMIFS(DATABASE!$M$5:$M$6004,DATABASE!$B$5:$B$6004,B4825,DATABASE!$X$5:$X$6004,1),0)</f>
        <v/>
      </c>
      <c r="W4825" s="31">
        <f>IFERROR(COUNTIFS(DATABASE!$B$5:$B$6004,B4825,DATABASE!$X$5:$X$6004,1),0)</f>
        <v/>
      </c>
      <c r="X4825" s="49">
        <f>--AND(ISNUMBER(B4825),C4825&lt;&gt;"",L4825&lt;&gt;"",M4825&lt;&gt;"")</f>
        <v/>
      </c>
    </row>
    <row r="4826" ht="15" customHeight="1" s="111">
      <c r="A4826" s="50" t="inlineStr">
        <is>
          <t>OCT</t>
        </is>
      </c>
      <c r="B4826" s="51">
        <f>OCT!A327</f>
        <v/>
      </c>
      <c r="C4826" s="52">
        <f>OCT!B327</f>
        <v/>
      </c>
      <c r="D4826" s="52">
        <f>OCT!C327</f>
        <v/>
      </c>
      <c r="E4826" s="52">
        <f>OCT!D327</f>
        <v/>
      </c>
      <c r="F4826" s="52">
        <f>OCT!E327</f>
        <v/>
      </c>
      <c r="G4826" s="52">
        <f>OCT!F327</f>
        <v/>
      </c>
      <c r="H4826" s="52">
        <f>OCT!G327</f>
        <v/>
      </c>
      <c r="I4826" s="53">
        <f>OCT!H327</f>
        <v/>
      </c>
      <c r="J4826" s="53">
        <f>OCT!I327</f>
        <v/>
      </c>
      <c r="K4826" s="52">
        <f>OCT!J327</f>
        <v/>
      </c>
      <c r="L4826" s="52">
        <f>OCT!K327</f>
        <v/>
      </c>
      <c r="M4826" s="54">
        <f>OCT!L327</f>
        <v/>
      </c>
      <c r="N4826" s="52">
        <f>OCT!M327</f>
        <v/>
      </c>
      <c r="O4826" s="52">
        <f>OCT!N327</f>
        <v/>
      </c>
      <c r="P4826" s="52">
        <f>OCT!O327</f>
        <v/>
      </c>
      <c r="Q4826" s="52">
        <f>OCT!P327</f>
        <v/>
      </c>
      <c r="R4826" s="52">
        <f>OCT!Q327</f>
        <v/>
      </c>
      <c r="S4826" s="54">
        <f>S4825+IF(X4826=0,0,M4826)</f>
        <v/>
      </c>
      <c r="T4826" s="55">
        <f>MAX(T4825,S4826)</f>
        <v/>
      </c>
      <c r="U4826" s="56">
        <f>S4826-T4826</f>
        <v/>
      </c>
      <c r="V4826" s="55">
        <f>IFERROR(SUMIFS(DATABASE!$M$5:$M$6004,DATABASE!$B$5:$B$6004,B4826,DATABASE!$X$5:$X$6004,1),0)</f>
        <v/>
      </c>
      <c r="W4826" s="57">
        <f>IFERROR(COUNTIFS(DATABASE!$B$5:$B$6004,B4826,DATABASE!$X$5:$X$6004,1),0)</f>
        <v/>
      </c>
      <c r="X4826" s="58">
        <f>--AND(ISNUMBER(B4826),C4826&lt;&gt;"",L4826&lt;&gt;"",M4826&lt;&gt;"")</f>
        <v/>
      </c>
    </row>
    <row r="4827" ht="15" customHeight="1" s="111">
      <c r="A4827" s="42" t="inlineStr">
        <is>
          <t>OCT</t>
        </is>
      </c>
      <c r="B4827" s="43">
        <f>OCT!A328</f>
        <v/>
      </c>
      <c r="C4827" s="44">
        <f>OCT!B328</f>
        <v/>
      </c>
      <c r="D4827" s="44">
        <f>OCT!C328</f>
        <v/>
      </c>
      <c r="E4827" s="44">
        <f>OCT!D328</f>
        <v/>
      </c>
      <c r="F4827" s="44">
        <f>OCT!E328</f>
        <v/>
      </c>
      <c r="G4827" s="44">
        <f>OCT!F328</f>
        <v/>
      </c>
      <c r="H4827" s="44">
        <f>OCT!G328</f>
        <v/>
      </c>
      <c r="I4827" s="45">
        <f>OCT!H328</f>
        <v/>
      </c>
      <c r="J4827" s="45">
        <f>OCT!I328</f>
        <v/>
      </c>
      <c r="K4827" s="44">
        <f>OCT!J328</f>
        <v/>
      </c>
      <c r="L4827" s="44">
        <f>OCT!K328</f>
        <v/>
      </c>
      <c r="M4827" s="46">
        <f>OCT!L328</f>
        <v/>
      </c>
      <c r="N4827" s="44">
        <f>OCT!M328</f>
        <v/>
      </c>
      <c r="O4827" s="44">
        <f>OCT!N328</f>
        <v/>
      </c>
      <c r="P4827" s="44">
        <f>OCT!O328</f>
        <v/>
      </c>
      <c r="Q4827" s="44">
        <f>OCT!P328</f>
        <v/>
      </c>
      <c r="R4827" s="44">
        <f>OCT!Q328</f>
        <v/>
      </c>
      <c r="S4827" s="46">
        <f>S4826+IF(X4827=0,0,M4827)</f>
        <v/>
      </c>
      <c r="T4827" s="47">
        <f>MAX(T4826,S4827)</f>
        <v/>
      </c>
      <c r="U4827" s="48">
        <f>S4827-T4827</f>
        <v/>
      </c>
      <c r="V4827" s="47">
        <f>IFERROR(SUMIFS(DATABASE!$M$5:$M$6004,DATABASE!$B$5:$B$6004,B4827,DATABASE!$X$5:$X$6004,1),0)</f>
        <v/>
      </c>
      <c r="W4827" s="31">
        <f>IFERROR(COUNTIFS(DATABASE!$B$5:$B$6004,B4827,DATABASE!$X$5:$X$6004,1),0)</f>
        <v/>
      </c>
      <c r="X4827" s="49">
        <f>--AND(ISNUMBER(B4827),C4827&lt;&gt;"",L4827&lt;&gt;"",M4827&lt;&gt;"")</f>
        <v/>
      </c>
    </row>
    <row r="4828" ht="15" customHeight="1" s="111">
      <c r="A4828" s="50" t="inlineStr">
        <is>
          <t>OCT</t>
        </is>
      </c>
      <c r="B4828" s="51">
        <f>OCT!A329</f>
        <v/>
      </c>
      <c r="C4828" s="52">
        <f>OCT!B329</f>
        <v/>
      </c>
      <c r="D4828" s="52">
        <f>OCT!C329</f>
        <v/>
      </c>
      <c r="E4828" s="52">
        <f>OCT!D329</f>
        <v/>
      </c>
      <c r="F4828" s="52">
        <f>OCT!E329</f>
        <v/>
      </c>
      <c r="G4828" s="52">
        <f>OCT!F329</f>
        <v/>
      </c>
      <c r="H4828" s="52">
        <f>OCT!G329</f>
        <v/>
      </c>
      <c r="I4828" s="53">
        <f>OCT!H329</f>
        <v/>
      </c>
      <c r="J4828" s="53">
        <f>OCT!I329</f>
        <v/>
      </c>
      <c r="K4828" s="52">
        <f>OCT!J329</f>
        <v/>
      </c>
      <c r="L4828" s="52">
        <f>OCT!K329</f>
        <v/>
      </c>
      <c r="M4828" s="54">
        <f>OCT!L329</f>
        <v/>
      </c>
      <c r="N4828" s="52">
        <f>OCT!M329</f>
        <v/>
      </c>
      <c r="O4828" s="52">
        <f>OCT!N329</f>
        <v/>
      </c>
      <c r="P4828" s="52">
        <f>OCT!O329</f>
        <v/>
      </c>
      <c r="Q4828" s="52">
        <f>OCT!P329</f>
        <v/>
      </c>
      <c r="R4828" s="52">
        <f>OCT!Q329</f>
        <v/>
      </c>
      <c r="S4828" s="54">
        <f>S4827+IF(X4828=0,0,M4828)</f>
        <v/>
      </c>
      <c r="T4828" s="55">
        <f>MAX(T4827,S4828)</f>
        <v/>
      </c>
      <c r="U4828" s="56">
        <f>S4828-T4828</f>
        <v/>
      </c>
      <c r="V4828" s="55">
        <f>IFERROR(SUMIFS(DATABASE!$M$5:$M$6004,DATABASE!$B$5:$B$6004,B4828,DATABASE!$X$5:$X$6004,1),0)</f>
        <v/>
      </c>
      <c r="W4828" s="57">
        <f>IFERROR(COUNTIFS(DATABASE!$B$5:$B$6004,B4828,DATABASE!$X$5:$X$6004,1),0)</f>
        <v/>
      </c>
      <c r="X4828" s="58">
        <f>--AND(ISNUMBER(B4828),C4828&lt;&gt;"",L4828&lt;&gt;"",M4828&lt;&gt;"")</f>
        <v/>
      </c>
    </row>
    <row r="4829" ht="15" customHeight="1" s="111">
      <c r="A4829" s="42" t="inlineStr">
        <is>
          <t>OCT</t>
        </is>
      </c>
      <c r="B4829" s="43">
        <f>OCT!A330</f>
        <v/>
      </c>
      <c r="C4829" s="44">
        <f>OCT!B330</f>
        <v/>
      </c>
      <c r="D4829" s="44">
        <f>OCT!C330</f>
        <v/>
      </c>
      <c r="E4829" s="44">
        <f>OCT!D330</f>
        <v/>
      </c>
      <c r="F4829" s="44">
        <f>OCT!E330</f>
        <v/>
      </c>
      <c r="G4829" s="44">
        <f>OCT!F330</f>
        <v/>
      </c>
      <c r="H4829" s="44">
        <f>OCT!G330</f>
        <v/>
      </c>
      <c r="I4829" s="45">
        <f>OCT!H330</f>
        <v/>
      </c>
      <c r="J4829" s="45">
        <f>OCT!I330</f>
        <v/>
      </c>
      <c r="K4829" s="44">
        <f>OCT!J330</f>
        <v/>
      </c>
      <c r="L4829" s="44">
        <f>OCT!K330</f>
        <v/>
      </c>
      <c r="M4829" s="46">
        <f>OCT!L330</f>
        <v/>
      </c>
      <c r="N4829" s="44">
        <f>OCT!M330</f>
        <v/>
      </c>
      <c r="O4829" s="44">
        <f>OCT!N330</f>
        <v/>
      </c>
      <c r="P4829" s="44">
        <f>OCT!O330</f>
        <v/>
      </c>
      <c r="Q4829" s="44">
        <f>OCT!P330</f>
        <v/>
      </c>
      <c r="R4829" s="44">
        <f>OCT!Q330</f>
        <v/>
      </c>
      <c r="S4829" s="46">
        <f>S4828+IF(X4829=0,0,M4829)</f>
        <v/>
      </c>
      <c r="T4829" s="47">
        <f>MAX(T4828,S4829)</f>
        <v/>
      </c>
      <c r="U4829" s="48">
        <f>S4829-T4829</f>
        <v/>
      </c>
      <c r="V4829" s="47">
        <f>IFERROR(SUMIFS(DATABASE!$M$5:$M$6004,DATABASE!$B$5:$B$6004,B4829,DATABASE!$X$5:$X$6004,1),0)</f>
        <v/>
      </c>
      <c r="W4829" s="31">
        <f>IFERROR(COUNTIFS(DATABASE!$B$5:$B$6004,B4829,DATABASE!$X$5:$X$6004,1),0)</f>
        <v/>
      </c>
      <c r="X4829" s="49">
        <f>--AND(ISNUMBER(B4829),C4829&lt;&gt;"",L4829&lt;&gt;"",M4829&lt;&gt;"")</f>
        <v/>
      </c>
    </row>
    <row r="4830" ht="15" customHeight="1" s="111">
      <c r="A4830" s="50" t="inlineStr">
        <is>
          <t>OCT</t>
        </is>
      </c>
      <c r="B4830" s="51">
        <f>OCT!A331</f>
        <v/>
      </c>
      <c r="C4830" s="52">
        <f>OCT!B331</f>
        <v/>
      </c>
      <c r="D4830" s="52">
        <f>OCT!C331</f>
        <v/>
      </c>
      <c r="E4830" s="52">
        <f>OCT!D331</f>
        <v/>
      </c>
      <c r="F4830" s="52">
        <f>OCT!E331</f>
        <v/>
      </c>
      <c r="G4830" s="52">
        <f>OCT!F331</f>
        <v/>
      </c>
      <c r="H4830" s="52">
        <f>OCT!G331</f>
        <v/>
      </c>
      <c r="I4830" s="53">
        <f>OCT!H331</f>
        <v/>
      </c>
      <c r="J4830" s="53">
        <f>OCT!I331</f>
        <v/>
      </c>
      <c r="K4830" s="52">
        <f>OCT!J331</f>
        <v/>
      </c>
      <c r="L4830" s="52">
        <f>OCT!K331</f>
        <v/>
      </c>
      <c r="M4830" s="54">
        <f>OCT!L331</f>
        <v/>
      </c>
      <c r="N4830" s="52">
        <f>OCT!M331</f>
        <v/>
      </c>
      <c r="O4830" s="52">
        <f>OCT!N331</f>
        <v/>
      </c>
      <c r="P4830" s="52">
        <f>OCT!O331</f>
        <v/>
      </c>
      <c r="Q4830" s="52">
        <f>OCT!P331</f>
        <v/>
      </c>
      <c r="R4830" s="52">
        <f>OCT!Q331</f>
        <v/>
      </c>
      <c r="S4830" s="54">
        <f>S4829+IF(X4830=0,0,M4830)</f>
        <v/>
      </c>
      <c r="T4830" s="55">
        <f>MAX(T4829,S4830)</f>
        <v/>
      </c>
      <c r="U4830" s="56">
        <f>S4830-T4830</f>
        <v/>
      </c>
      <c r="V4830" s="55">
        <f>IFERROR(SUMIFS(DATABASE!$M$5:$M$6004,DATABASE!$B$5:$B$6004,B4830,DATABASE!$X$5:$X$6004,1),0)</f>
        <v/>
      </c>
      <c r="W4830" s="57">
        <f>IFERROR(COUNTIFS(DATABASE!$B$5:$B$6004,B4830,DATABASE!$X$5:$X$6004,1),0)</f>
        <v/>
      </c>
      <c r="X4830" s="58">
        <f>--AND(ISNUMBER(B4830),C4830&lt;&gt;"",L4830&lt;&gt;"",M4830&lt;&gt;"")</f>
        <v/>
      </c>
    </row>
    <row r="4831" ht="15" customHeight="1" s="111">
      <c r="A4831" s="42" t="inlineStr">
        <is>
          <t>OCT</t>
        </is>
      </c>
      <c r="B4831" s="43">
        <f>OCT!A332</f>
        <v/>
      </c>
      <c r="C4831" s="44">
        <f>OCT!B332</f>
        <v/>
      </c>
      <c r="D4831" s="44">
        <f>OCT!C332</f>
        <v/>
      </c>
      <c r="E4831" s="44">
        <f>OCT!D332</f>
        <v/>
      </c>
      <c r="F4831" s="44">
        <f>OCT!E332</f>
        <v/>
      </c>
      <c r="G4831" s="44">
        <f>OCT!F332</f>
        <v/>
      </c>
      <c r="H4831" s="44">
        <f>OCT!G332</f>
        <v/>
      </c>
      <c r="I4831" s="45">
        <f>OCT!H332</f>
        <v/>
      </c>
      <c r="J4831" s="45">
        <f>OCT!I332</f>
        <v/>
      </c>
      <c r="K4831" s="44">
        <f>OCT!J332</f>
        <v/>
      </c>
      <c r="L4831" s="44">
        <f>OCT!K332</f>
        <v/>
      </c>
      <c r="M4831" s="46">
        <f>OCT!L332</f>
        <v/>
      </c>
      <c r="N4831" s="44">
        <f>OCT!M332</f>
        <v/>
      </c>
      <c r="O4831" s="44">
        <f>OCT!N332</f>
        <v/>
      </c>
      <c r="P4831" s="44">
        <f>OCT!O332</f>
        <v/>
      </c>
      <c r="Q4831" s="44">
        <f>OCT!P332</f>
        <v/>
      </c>
      <c r="R4831" s="44">
        <f>OCT!Q332</f>
        <v/>
      </c>
      <c r="S4831" s="46">
        <f>S4830+IF(X4831=0,0,M4831)</f>
        <v/>
      </c>
      <c r="T4831" s="47">
        <f>MAX(T4830,S4831)</f>
        <v/>
      </c>
      <c r="U4831" s="48">
        <f>S4831-T4831</f>
        <v/>
      </c>
      <c r="V4831" s="47">
        <f>IFERROR(SUMIFS(DATABASE!$M$5:$M$6004,DATABASE!$B$5:$B$6004,B4831,DATABASE!$X$5:$X$6004,1),0)</f>
        <v/>
      </c>
      <c r="W4831" s="31">
        <f>IFERROR(COUNTIFS(DATABASE!$B$5:$B$6004,B4831,DATABASE!$X$5:$X$6004,1),0)</f>
        <v/>
      </c>
      <c r="X4831" s="49">
        <f>--AND(ISNUMBER(B4831),C4831&lt;&gt;"",L4831&lt;&gt;"",M4831&lt;&gt;"")</f>
        <v/>
      </c>
    </row>
    <row r="4832" ht="15" customHeight="1" s="111">
      <c r="A4832" s="50" t="inlineStr">
        <is>
          <t>OCT</t>
        </is>
      </c>
      <c r="B4832" s="51">
        <f>OCT!A333</f>
        <v/>
      </c>
      <c r="C4832" s="52">
        <f>OCT!B333</f>
        <v/>
      </c>
      <c r="D4832" s="52">
        <f>OCT!C333</f>
        <v/>
      </c>
      <c r="E4832" s="52">
        <f>OCT!D333</f>
        <v/>
      </c>
      <c r="F4832" s="52">
        <f>OCT!E333</f>
        <v/>
      </c>
      <c r="G4832" s="52">
        <f>OCT!F333</f>
        <v/>
      </c>
      <c r="H4832" s="52">
        <f>OCT!G333</f>
        <v/>
      </c>
      <c r="I4832" s="53">
        <f>OCT!H333</f>
        <v/>
      </c>
      <c r="J4832" s="53">
        <f>OCT!I333</f>
        <v/>
      </c>
      <c r="K4832" s="52">
        <f>OCT!J333</f>
        <v/>
      </c>
      <c r="L4832" s="52">
        <f>OCT!K333</f>
        <v/>
      </c>
      <c r="M4832" s="54">
        <f>OCT!L333</f>
        <v/>
      </c>
      <c r="N4832" s="52">
        <f>OCT!M333</f>
        <v/>
      </c>
      <c r="O4832" s="52">
        <f>OCT!N333</f>
        <v/>
      </c>
      <c r="P4832" s="52">
        <f>OCT!O333</f>
        <v/>
      </c>
      <c r="Q4832" s="52">
        <f>OCT!P333</f>
        <v/>
      </c>
      <c r="R4832" s="52">
        <f>OCT!Q333</f>
        <v/>
      </c>
      <c r="S4832" s="54">
        <f>S4831+IF(X4832=0,0,M4832)</f>
        <v/>
      </c>
      <c r="T4832" s="55">
        <f>MAX(T4831,S4832)</f>
        <v/>
      </c>
      <c r="U4832" s="56">
        <f>S4832-T4832</f>
        <v/>
      </c>
      <c r="V4832" s="55">
        <f>IFERROR(SUMIFS(DATABASE!$M$5:$M$6004,DATABASE!$B$5:$B$6004,B4832,DATABASE!$X$5:$X$6004,1),0)</f>
        <v/>
      </c>
      <c r="W4832" s="57">
        <f>IFERROR(COUNTIFS(DATABASE!$B$5:$B$6004,B4832,DATABASE!$X$5:$X$6004,1),0)</f>
        <v/>
      </c>
      <c r="X4832" s="58">
        <f>--AND(ISNUMBER(B4832),C4832&lt;&gt;"",L4832&lt;&gt;"",M4832&lt;&gt;"")</f>
        <v/>
      </c>
    </row>
    <row r="4833" ht="15" customHeight="1" s="111">
      <c r="A4833" s="42" t="inlineStr">
        <is>
          <t>OCT</t>
        </is>
      </c>
      <c r="B4833" s="43">
        <f>OCT!A334</f>
        <v/>
      </c>
      <c r="C4833" s="44">
        <f>OCT!B334</f>
        <v/>
      </c>
      <c r="D4833" s="44">
        <f>OCT!C334</f>
        <v/>
      </c>
      <c r="E4833" s="44">
        <f>OCT!D334</f>
        <v/>
      </c>
      <c r="F4833" s="44">
        <f>OCT!E334</f>
        <v/>
      </c>
      <c r="G4833" s="44">
        <f>OCT!F334</f>
        <v/>
      </c>
      <c r="H4833" s="44">
        <f>OCT!G334</f>
        <v/>
      </c>
      <c r="I4833" s="45">
        <f>OCT!H334</f>
        <v/>
      </c>
      <c r="J4833" s="45">
        <f>OCT!I334</f>
        <v/>
      </c>
      <c r="K4833" s="44">
        <f>OCT!J334</f>
        <v/>
      </c>
      <c r="L4833" s="44">
        <f>OCT!K334</f>
        <v/>
      </c>
      <c r="M4833" s="46">
        <f>OCT!L334</f>
        <v/>
      </c>
      <c r="N4833" s="44">
        <f>OCT!M334</f>
        <v/>
      </c>
      <c r="O4833" s="44">
        <f>OCT!N334</f>
        <v/>
      </c>
      <c r="P4833" s="44">
        <f>OCT!O334</f>
        <v/>
      </c>
      <c r="Q4833" s="44">
        <f>OCT!P334</f>
        <v/>
      </c>
      <c r="R4833" s="44">
        <f>OCT!Q334</f>
        <v/>
      </c>
      <c r="S4833" s="46">
        <f>S4832+IF(X4833=0,0,M4833)</f>
        <v/>
      </c>
      <c r="T4833" s="47">
        <f>MAX(T4832,S4833)</f>
        <v/>
      </c>
      <c r="U4833" s="48">
        <f>S4833-T4833</f>
        <v/>
      </c>
      <c r="V4833" s="47">
        <f>IFERROR(SUMIFS(DATABASE!$M$5:$M$6004,DATABASE!$B$5:$B$6004,B4833,DATABASE!$X$5:$X$6004,1),0)</f>
        <v/>
      </c>
      <c r="W4833" s="31">
        <f>IFERROR(COUNTIFS(DATABASE!$B$5:$B$6004,B4833,DATABASE!$X$5:$X$6004,1),0)</f>
        <v/>
      </c>
      <c r="X4833" s="49">
        <f>--AND(ISNUMBER(B4833),C4833&lt;&gt;"",L4833&lt;&gt;"",M4833&lt;&gt;"")</f>
        <v/>
      </c>
    </row>
    <row r="4834" ht="15" customHeight="1" s="111">
      <c r="A4834" s="50" t="inlineStr">
        <is>
          <t>OCT</t>
        </is>
      </c>
      <c r="B4834" s="51">
        <f>OCT!A335</f>
        <v/>
      </c>
      <c r="C4834" s="52">
        <f>OCT!B335</f>
        <v/>
      </c>
      <c r="D4834" s="52">
        <f>OCT!C335</f>
        <v/>
      </c>
      <c r="E4834" s="52">
        <f>OCT!D335</f>
        <v/>
      </c>
      <c r="F4834" s="52">
        <f>OCT!E335</f>
        <v/>
      </c>
      <c r="G4834" s="52">
        <f>OCT!F335</f>
        <v/>
      </c>
      <c r="H4834" s="52">
        <f>OCT!G335</f>
        <v/>
      </c>
      <c r="I4834" s="53">
        <f>OCT!H335</f>
        <v/>
      </c>
      <c r="J4834" s="53">
        <f>OCT!I335</f>
        <v/>
      </c>
      <c r="K4834" s="52">
        <f>OCT!J335</f>
        <v/>
      </c>
      <c r="L4834" s="52">
        <f>OCT!K335</f>
        <v/>
      </c>
      <c r="M4834" s="54">
        <f>OCT!L335</f>
        <v/>
      </c>
      <c r="N4834" s="52">
        <f>OCT!M335</f>
        <v/>
      </c>
      <c r="O4834" s="52">
        <f>OCT!N335</f>
        <v/>
      </c>
      <c r="P4834" s="52">
        <f>OCT!O335</f>
        <v/>
      </c>
      <c r="Q4834" s="52">
        <f>OCT!P335</f>
        <v/>
      </c>
      <c r="R4834" s="52">
        <f>OCT!Q335</f>
        <v/>
      </c>
      <c r="S4834" s="54">
        <f>S4833+IF(X4834=0,0,M4834)</f>
        <v/>
      </c>
      <c r="T4834" s="55">
        <f>MAX(T4833,S4834)</f>
        <v/>
      </c>
      <c r="U4834" s="56">
        <f>S4834-T4834</f>
        <v/>
      </c>
      <c r="V4834" s="55">
        <f>IFERROR(SUMIFS(DATABASE!$M$5:$M$6004,DATABASE!$B$5:$B$6004,B4834,DATABASE!$X$5:$X$6004,1),0)</f>
        <v/>
      </c>
      <c r="W4834" s="57">
        <f>IFERROR(COUNTIFS(DATABASE!$B$5:$B$6004,B4834,DATABASE!$X$5:$X$6004,1),0)</f>
        <v/>
      </c>
      <c r="X4834" s="58">
        <f>--AND(ISNUMBER(B4834),C4834&lt;&gt;"",L4834&lt;&gt;"",M4834&lt;&gt;"")</f>
        <v/>
      </c>
    </row>
    <row r="4835" ht="15" customHeight="1" s="111">
      <c r="A4835" s="42" t="inlineStr">
        <is>
          <t>OCT</t>
        </is>
      </c>
      <c r="B4835" s="43">
        <f>OCT!A336</f>
        <v/>
      </c>
      <c r="C4835" s="44">
        <f>OCT!B336</f>
        <v/>
      </c>
      <c r="D4835" s="44">
        <f>OCT!C336</f>
        <v/>
      </c>
      <c r="E4835" s="44">
        <f>OCT!D336</f>
        <v/>
      </c>
      <c r="F4835" s="44">
        <f>OCT!E336</f>
        <v/>
      </c>
      <c r="G4835" s="44">
        <f>OCT!F336</f>
        <v/>
      </c>
      <c r="H4835" s="44">
        <f>OCT!G336</f>
        <v/>
      </c>
      <c r="I4835" s="45">
        <f>OCT!H336</f>
        <v/>
      </c>
      <c r="J4835" s="45">
        <f>OCT!I336</f>
        <v/>
      </c>
      <c r="K4835" s="44">
        <f>OCT!J336</f>
        <v/>
      </c>
      <c r="L4835" s="44">
        <f>OCT!K336</f>
        <v/>
      </c>
      <c r="M4835" s="46">
        <f>OCT!L336</f>
        <v/>
      </c>
      <c r="N4835" s="44">
        <f>OCT!M336</f>
        <v/>
      </c>
      <c r="O4835" s="44">
        <f>OCT!N336</f>
        <v/>
      </c>
      <c r="P4835" s="44">
        <f>OCT!O336</f>
        <v/>
      </c>
      <c r="Q4835" s="44">
        <f>OCT!P336</f>
        <v/>
      </c>
      <c r="R4835" s="44">
        <f>OCT!Q336</f>
        <v/>
      </c>
      <c r="S4835" s="46">
        <f>S4834+IF(X4835=0,0,M4835)</f>
        <v/>
      </c>
      <c r="T4835" s="47">
        <f>MAX(T4834,S4835)</f>
        <v/>
      </c>
      <c r="U4835" s="48">
        <f>S4835-T4835</f>
        <v/>
      </c>
      <c r="V4835" s="47">
        <f>IFERROR(SUMIFS(DATABASE!$M$5:$M$6004,DATABASE!$B$5:$B$6004,B4835,DATABASE!$X$5:$X$6004,1),0)</f>
        <v/>
      </c>
      <c r="W4835" s="31">
        <f>IFERROR(COUNTIFS(DATABASE!$B$5:$B$6004,B4835,DATABASE!$X$5:$X$6004,1),0)</f>
        <v/>
      </c>
      <c r="X4835" s="49">
        <f>--AND(ISNUMBER(B4835),C4835&lt;&gt;"",L4835&lt;&gt;"",M4835&lt;&gt;"")</f>
        <v/>
      </c>
    </row>
    <row r="4836" ht="15" customHeight="1" s="111">
      <c r="A4836" s="50" t="inlineStr">
        <is>
          <t>OCT</t>
        </is>
      </c>
      <c r="B4836" s="51">
        <f>OCT!A337</f>
        <v/>
      </c>
      <c r="C4836" s="52">
        <f>OCT!B337</f>
        <v/>
      </c>
      <c r="D4836" s="52">
        <f>OCT!C337</f>
        <v/>
      </c>
      <c r="E4836" s="52">
        <f>OCT!D337</f>
        <v/>
      </c>
      <c r="F4836" s="52">
        <f>OCT!E337</f>
        <v/>
      </c>
      <c r="G4836" s="52">
        <f>OCT!F337</f>
        <v/>
      </c>
      <c r="H4836" s="52">
        <f>OCT!G337</f>
        <v/>
      </c>
      <c r="I4836" s="53">
        <f>OCT!H337</f>
        <v/>
      </c>
      <c r="J4836" s="53">
        <f>OCT!I337</f>
        <v/>
      </c>
      <c r="K4836" s="52">
        <f>OCT!J337</f>
        <v/>
      </c>
      <c r="L4836" s="52">
        <f>OCT!K337</f>
        <v/>
      </c>
      <c r="M4836" s="54">
        <f>OCT!L337</f>
        <v/>
      </c>
      <c r="N4836" s="52">
        <f>OCT!M337</f>
        <v/>
      </c>
      <c r="O4836" s="52">
        <f>OCT!N337</f>
        <v/>
      </c>
      <c r="P4836" s="52">
        <f>OCT!O337</f>
        <v/>
      </c>
      <c r="Q4836" s="52">
        <f>OCT!P337</f>
        <v/>
      </c>
      <c r="R4836" s="52">
        <f>OCT!Q337</f>
        <v/>
      </c>
      <c r="S4836" s="54">
        <f>S4835+IF(X4836=0,0,M4836)</f>
        <v/>
      </c>
      <c r="T4836" s="55">
        <f>MAX(T4835,S4836)</f>
        <v/>
      </c>
      <c r="U4836" s="56">
        <f>S4836-T4836</f>
        <v/>
      </c>
      <c r="V4836" s="55">
        <f>IFERROR(SUMIFS(DATABASE!$M$5:$M$6004,DATABASE!$B$5:$B$6004,B4836,DATABASE!$X$5:$X$6004,1),0)</f>
        <v/>
      </c>
      <c r="W4836" s="57">
        <f>IFERROR(COUNTIFS(DATABASE!$B$5:$B$6004,B4836,DATABASE!$X$5:$X$6004,1),0)</f>
        <v/>
      </c>
      <c r="X4836" s="58">
        <f>--AND(ISNUMBER(B4836),C4836&lt;&gt;"",L4836&lt;&gt;"",M4836&lt;&gt;"")</f>
        <v/>
      </c>
    </row>
    <row r="4837" ht="15" customHeight="1" s="111">
      <c r="A4837" s="42" t="inlineStr">
        <is>
          <t>OCT</t>
        </is>
      </c>
      <c r="B4837" s="43">
        <f>OCT!A338</f>
        <v/>
      </c>
      <c r="C4837" s="44">
        <f>OCT!B338</f>
        <v/>
      </c>
      <c r="D4837" s="44">
        <f>OCT!C338</f>
        <v/>
      </c>
      <c r="E4837" s="44">
        <f>OCT!D338</f>
        <v/>
      </c>
      <c r="F4837" s="44">
        <f>OCT!E338</f>
        <v/>
      </c>
      <c r="G4837" s="44">
        <f>OCT!F338</f>
        <v/>
      </c>
      <c r="H4837" s="44">
        <f>OCT!G338</f>
        <v/>
      </c>
      <c r="I4837" s="45">
        <f>OCT!H338</f>
        <v/>
      </c>
      <c r="J4837" s="45">
        <f>OCT!I338</f>
        <v/>
      </c>
      <c r="K4837" s="44">
        <f>OCT!J338</f>
        <v/>
      </c>
      <c r="L4837" s="44">
        <f>OCT!K338</f>
        <v/>
      </c>
      <c r="M4837" s="46">
        <f>OCT!L338</f>
        <v/>
      </c>
      <c r="N4837" s="44">
        <f>OCT!M338</f>
        <v/>
      </c>
      <c r="O4837" s="44">
        <f>OCT!N338</f>
        <v/>
      </c>
      <c r="P4837" s="44">
        <f>OCT!O338</f>
        <v/>
      </c>
      <c r="Q4837" s="44">
        <f>OCT!P338</f>
        <v/>
      </c>
      <c r="R4837" s="44">
        <f>OCT!Q338</f>
        <v/>
      </c>
      <c r="S4837" s="46">
        <f>S4836+IF(X4837=0,0,M4837)</f>
        <v/>
      </c>
      <c r="T4837" s="47">
        <f>MAX(T4836,S4837)</f>
        <v/>
      </c>
      <c r="U4837" s="48">
        <f>S4837-T4837</f>
        <v/>
      </c>
      <c r="V4837" s="47">
        <f>IFERROR(SUMIFS(DATABASE!$M$5:$M$6004,DATABASE!$B$5:$B$6004,B4837,DATABASE!$X$5:$X$6004,1),0)</f>
        <v/>
      </c>
      <c r="W4837" s="31">
        <f>IFERROR(COUNTIFS(DATABASE!$B$5:$B$6004,B4837,DATABASE!$X$5:$X$6004,1),0)</f>
        <v/>
      </c>
      <c r="X4837" s="49">
        <f>--AND(ISNUMBER(B4837),C4837&lt;&gt;"",L4837&lt;&gt;"",M4837&lt;&gt;"")</f>
        <v/>
      </c>
    </row>
    <row r="4838" ht="15" customHeight="1" s="111">
      <c r="A4838" s="50" t="inlineStr">
        <is>
          <t>OCT</t>
        </is>
      </c>
      <c r="B4838" s="51">
        <f>OCT!A339</f>
        <v/>
      </c>
      <c r="C4838" s="52">
        <f>OCT!B339</f>
        <v/>
      </c>
      <c r="D4838" s="52">
        <f>OCT!C339</f>
        <v/>
      </c>
      <c r="E4838" s="52">
        <f>OCT!D339</f>
        <v/>
      </c>
      <c r="F4838" s="52">
        <f>OCT!E339</f>
        <v/>
      </c>
      <c r="G4838" s="52">
        <f>OCT!F339</f>
        <v/>
      </c>
      <c r="H4838" s="52">
        <f>OCT!G339</f>
        <v/>
      </c>
      <c r="I4838" s="53">
        <f>OCT!H339</f>
        <v/>
      </c>
      <c r="J4838" s="53">
        <f>OCT!I339</f>
        <v/>
      </c>
      <c r="K4838" s="52">
        <f>OCT!J339</f>
        <v/>
      </c>
      <c r="L4838" s="52">
        <f>OCT!K339</f>
        <v/>
      </c>
      <c r="M4838" s="54">
        <f>OCT!L339</f>
        <v/>
      </c>
      <c r="N4838" s="52">
        <f>OCT!M339</f>
        <v/>
      </c>
      <c r="O4838" s="52">
        <f>OCT!N339</f>
        <v/>
      </c>
      <c r="P4838" s="52">
        <f>OCT!O339</f>
        <v/>
      </c>
      <c r="Q4838" s="52">
        <f>OCT!P339</f>
        <v/>
      </c>
      <c r="R4838" s="52">
        <f>OCT!Q339</f>
        <v/>
      </c>
      <c r="S4838" s="54">
        <f>S4837+IF(X4838=0,0,M4838)</f>
        <v/>
      </c>
      <c r="T4838" s="55">
        <f>MAX(T4837,S4838)</f>
        <v/>
      </c>
      <c r="U4838" s="56">
        <f>S4838-T4838</f>
        <v/>
      </c>
      <c r="V4838" s="55">
        <f>IFERROR(SUMIFS(DATABASE!$M$5:$M$6004,DATABASE!$B$5:$B$6004,B4838,DATABASE!$X$5:$X$6004,1),0)</f>
        <v/>
      </c>
      <c r="W4838" s="57">
        <f>IFERROR(COUNTIFS(DATABASE!$B$5:$B$6004,B4838,DATABASE!$X$5:$X$6004,1),0)</f>
        <v/>
      </c>
      <c r="X4838" s="58">
        <f>--AND(ISNUMBER(B4838),C4838&lt;&gt;"",L4838&lt;&gt;"",M4838&lt;&gt;"")</f>
        <v/>
      </c>
    </row>
    <row r="4839" ht="15" customHeight="1" s="111">
      <c r="A4839" s="42" t="inlineStr">
        <is>
          <t>OCT</t>
        </is>
      </c>
      <c r="B4839" s="43">
        <f>OCT!A340</f>
        <v/>
      </c>
      <c r="C4839" s="44">
        <f>OCT!B340</f>
        <v/>
      </c>
      <c r="D4839" s="44">
        <f>OCT!C340</f>
        <v/>
      </c>
      <c r="E4839" s="44">
        <f>OCT!D340</f>
        <v/>
      </c>
      <c r="F4839" s="44">
        <f>OCT!E340</f>
        <v/>
      </c>
      <c r="G4839" s="44">
        <f>OCT!F340</f>
        <v/>
      </c>
      <c r="H4839" s="44">
        <f>OCT!G340</f>
        <v/>
      </c>
      <c r="I4839" s="45">
        <f>OCT!H340</f>
        <v/>
      </c>
      <c r="J4839" s="45">
        <f>OCT!I340</f>
        <v/>
      </c>
      <c r="K4839" s="44">
        <f>OCT!J340</f>
        <v/>
      </c>
      <c r="L4839" s="44">
        <f>OCT!K340</f>
        <v/>
      </c>
      <c r="M4839" s="46">
        <f>OCT!L340</f>
        <v/>
      </c>
      <c r="N4839" s="44">
        <f>OCT!M340</f>
        <v/>
      </c>
      <c r="O4839" s="44">
        <f>OCT!N340</f>
        <v/>
      </c>
      <c r="P4839" s="44">
        <f>OCT!O340</f>
        <v/>
      </c>
      <c r="Q4839" s="44">
        <f>OCT!P340</f>
        <v/>
      </c>
      <c r="R4839" s="44">
        <f>OCT!Q340</f>
        <v/>
      </c>
      <c r="S4839" s="46">
        <f>S4838+IF(X4839=0,0,M4839)</f>
        <v/>
      </c>
      <c r="T4839" s="47">
        <f>MAX(T4838,S4839)</f>
        <v/>
      </c>
      <c r="U4839" s="48">
        <f>S4839-T4839</f>
        <v/>
      </c>
      <c r="V4839" s="47">
        <f>IFERROR(SUMIFS(DATABASE!$M$5:$M$6004,DATABASE!$B$5:$B$6004,B4839,DATABASE!$X$5:$X$6004,1),0)</f>
        <v/>
      </c>
      <c r="W4839" s="31">
        <f>IFERROR(COUNTIFS(DATABASE!$B$5:$B$6004,B4839,DATABASE!$X$5:$X$6004,1),0)</f>
        <v/>
      </c>
      <c r="X4839" s="49">
        <f>--AND(ISNUMBER(B4839),C4839&lt;&gt;"",L4839&lt;&gt;"",M4839&lt;&gt;"")</f>
        <v/>
      </c>
    </row>
    <row r="4840" ht="15" customHeight="1" s="111">
      <c r="A4840" s="50" t="inlineStr">
        <is>
          <t>OCT</t>
        </is>
      </c>
      <c r="B4840" s="51">
        <f>OCT!A341</f>
        <v/>
      </c>
      <c r="C4840" s="52">
        <f>OCT!B341</f>
        <v/>
      </c>
      <c r="D4840" s="52">
        <f>OCT!C341</f>
        <v/>
      </c>
      <c r="E4840" s="52">
        <f>OCT!D341</f>
        <v/>
      </c>
      <c r="F4840" s="52">
        <f>OCT!E341</f>
        <v/>
      </c>
      <c r="G4840" s="52">
        <f>OCT!F341</f>
        <v/>
      </c>
      <c r="H4840" s="52">
        <f>OCT!G341</f>
        <v/>
      </c>
      <c r="I4840" s="53">
        <f>OCT!H341</f>
        <v/>
      </c>
      <c r="J4840" s="53">
        <f>OCT!I341</f>
        <v/>
      </c>
      <c r="K4840" s="52">
        <f>OCT!J341</f>
        <v/>
      </c>
      <c r="L4840" s="52">
        <f>OCT!K341</f>
        <v/>
      </c>
      <c r="M4840" s="54">
        <f>OCT!L341</f>
        <v/>
      </c>
      <c r="N4840" s="52">
        <f>OCT!M341</f>
        <v/>
      </c>
      <c r="O4840" s="52">
        <f>OCT!N341</f>
        <v/>
      </c>
      <c r="P4840" s="52">
        <f>OCT!O341</f>
        <v/>
      </c>
      <c r="Q4840" s="52">
        <f>OCT!P341</f>
        <v/>
      </c>
      <c r="R4840" s="52">
        <f>OCT!Q341</f>
        <v/>
      </c>
      <c r="S4840" s="54">
        <f>S4839+IF(X4840=0,0,M4840)</f>
        <v/>
      </c>
      <c r="T4840" s="55">
        <f>MAX(T4839,S4840)</f>
        <v/>
      </c>
      <c r="U4840" s="56">
        <f>S4840-T4840</f>
        <v/>
      </c>
      <c r="V4840" s="55">
        <f>IFERROR(SUMIFS(DATABASE!$M$5:$M$6004,DATABASE!$B$5:$B$6004,B4840,DATABASE!$X$5:$X$6004,1),0)</f>
        <v/>
      </c>
      <c r="W4840" s="57">
        <f>IFERROR(COUNTIFS(DATABASE!$B$5:$B$6004,B4840,DATABASE!$X$5:$X$6004,1),0)</f>
        <v/>
      </c>
      <c r="X4840" s="58">
        <f>--AND(ISNUMBER(B4840),C4840&lt;&gt;"",L4840&lt;&gt;"",M4840&lt;&gt;"")</f>
        <v/>
      </c>
    </row>
    <row r="4841" ht="15" customHeight="1" s="111">
      <c r="A4841" s="42" t="inlineStr">
        <is>
          <t>OCT</t>
        </is>
      </c>
      <c r="B4841" s="43">
        <f>OCT!A342</f>
        <v/>
      </c>
      <c r="C4841" s="44">
        <f>OCT!B342</f>
        <v/>
      </c>
      <c r="D4841" s="44">
        <f>OCT!C342</f>
        <v/>
      </c>
      <c r="E4841" s="44">
        <f>OCT!D342</f>
        <v/>
      </c>
      <c r="F4841" s="44">
        <f>OCT!E342</f>
        <v/>
      </c>
      <c r="G4841" s="44">
        <f>OCT!F342</f>
        <v/>
      </c>
      <c r="H4841" s="44">
        <f>OCT!G342</f>
        <v/>
      </c>
      <c r="I4841" s="45">
        <f>OCT!H342</f>
        <v/>
      </c>
      <c r="J4841" s="45">
        <f>OCT!I342</f>
        <v/>
      </c>
      <c r="K4841" s="44">
        <f>OCT!J342</f>
        <v/>
      </c>
      <c r="L4841" s="44">
        <f>OCT!K342</f>
        <v/>
      </c>
      <c r="M4841" s="46">
        <f>OCT!L342</f>
        <v/>
      </c>
      <c r="N4841" s="44">
        <f>OCT!M342</f>
        <v/>
      </c>
      <c r="O4841" s="44">
        <f>OCT!N342</f>
        <v/>
      </c>
      <c r="P4841" s="44">
        <f>OCT!O342</f>
        <v/>
      </c>
      <c r="Q4841" s="44">
        <f>OCT!P342</f>
        <v/>
      </c>
      <c r="R4841" s="44">
        <f>OCT!Q342</f>
        <v/>
      </c>
      <c r="S4841" s="46">
        <f>S4840+IF(X4841=0,0,M4841)</f>
        <v/>
      </c>
      <c r="T4841" s="47">
        <f>MAX(T4840,S4841)</f>
        <v/>
      </c>
      <c r="U4841" s="48">
        <f>S4841-T4841</f>
        <v/>
      </c>
      <c r="V4841" s="47">
        <f>IFERROR(SUMIFS(DATABASE!$M$5:$M$6004,DATABASE!$B$5:$B$6004,B4841,DATABASE!$X$5:$X$6004,1),0)</f>
        <v/>
      </c>
      <c r="W4841" s="31">
        <f>IFERROR(COUNTIFS(DATABASE!$B$5:$B$6004,B4841,DATABASE!$X$5:$X$6004,1),0)</f>
        <v/>
      </c>
      <c r="X4841" s="49">
        <f>--AND(ISNUMBER(B4841),C4841&lt;&gt;"",L4841&lt;&gt;"",M4841&lt;&gt;"")</f>
        <v/>
      </c>
    </row>
    <row r="4842" ht="15" customHeight="1" s="111">
      <c r="A4842" s="50" t="inlineStr">
        <is>
          <t>OCT</t>
        </is>
      </c>
      <c r="B4842" s="51">
        <f>OCT!A343</f>
        <v/>
      </c>
      <c r="C4842" s="52">
        <f>OCT!B343</f>
        <v/>
      </c>
      <c r="D4842" s="52">
        <f>OCT!C343</f>
        <v/>
      </c>
      <c r="E4842" s="52">
        <f>OCT!D343</f>
        <v/>
      </c>
      <c r="F4842" s="52">
        <f>OCT!E343</f>
        <v/>
      </c>
      <c r="G4842" s="52">
        <f>OCT!F343</f>
        <v/>
      </c>
      <c r="H4842" s="52">
        <f>OCT!G343</f>
        <v/>
      </c>
      <c r="I4842" s="53">
        <f>OCT!H343</f>
        <v/>
      </c>
      <c r="J4842" s="53">
        <f>OCT!I343</f>
        <v/>
      </c>
      <c r="K4842" s="52">
        <f>OCT!J343</f>
        <v/>
      </c>
      <c r="L4842" s="52">
        <f>OCT!K343</f>
        <v/>
      </c>
      <c r="M4842" s="54">
        <f>OCT!L343</f>
        <v/>
      </c>
      <c r="N4842" s="52">
        <f>OCT!M343</f>
        <v/>
      </c>
      <c r="O4842" s="52">
        <f>OCT!N343</f>
        <v/>
      </c>
      <c r="P4842" s="52">
        <f>OCT!O343</f>
        <v/>
      </c>
      <c r="Q4842" s="52">
        <f>OCT!P343</f>
        <v/>
      </c>
      <c r="R4842" s="52">
        <f>OCT!Q343</f>
        <v/>
      </c>
      <c r="S4842" s="54">
        <f>S4841+IF(X4842=0,0,M4842)</f>
        <v/>
      </c>
      <c r="T4842" s="55">
        <f>MAX(T4841,S4842)</f>
        <v/>
      </c>
      <c r="U4842" s="56">
        <f>S4842-T4842</f>
        <v/>
      </c>
      <c r="V4842" s="55">
        <f>IFERROR(SUMIFS(DATABASE!$M$5:$M$6004,DATABASE!$B$5:$B$6004,B4842,DATABASE!$X$5:$X$6004,1),0)</f>
        <v/>
      </c>
      <c r="W4842" s="57">
        <f>IFERROR(COUNTIFS(DATABASE!$B$5:$B$6004,B4842,DATABASE!$X$5:$X$6004,1),0)</f>
        <v/>
      </c>
      <c r="X4842" s="58">
        <f>--AND(ISNUMBER(B4842),C4842&lt;&gt;"",L4842&lt;&gt;"",M4842&lt;&gt;"")</f>
        <v/>
      </c>
    </row>
    <row r="4843" ht="15" customHeight="1" s="111">
      <c r="A4843" s="42" t="inlineStr">
        <is>
          <t>OCT</t>
        </is>
      </c>
      <c r="B4843" s="43">
        <f>OCT!A344</f>
        <v/>
      </c>
      <c r="C4843" s="44">
        <f>OCT!B344</f>
        <v/>
      </c>
      <c r="D4843" s="44">
        <f>OCT!C344</f>
        <v/>
      </c>
      <c r="E4843" s="44">
        <f>OCT!D344</f>
        <v/>
      </c>
      <c r="F4843" s="44">
        <f>OCT!E344</f>
        <v/>
      </c>
      <c r="G4843" s="44">
        <f>OCT!F344</f>
        <v/>
      </c>
      <c r="H4843" s="44">
        <f>OCT!G344</f>
        <v/>
      </c>
      <c r="I4843" s="45">
        <f>OCT!H344</f>
        <v/>
      </c>
      <c r="J4843" s="45">
        <f>OCT!I344</f>
        <v/>
      </c>
      <c r="K4843" s="44">
        <f>OCT!J344</f>
        <v/>
      </c>
      <c r="L4843" s="44">
        <f>OCT!K344</f>
        <v/>
      </c>
      <c r="M4843" s="46">
        <f>OCT!L344</f>
        <v/>
      </c>
      <c r="N4843" s="44">
        <f>OCT!M344</f>
        <v/>
      </c>
      <c r="O4843" s="44">
        <f>OCT!N344</f>
        <v/>
      </c>
      <c r="P4843" s="44">
        <f>OCT!O344</f>
        <v/>
      </c>
      <c r="Q4843" s="44">
        <f>OCT!P344</f>
        <v/>
      </c>
      <c r="R4843" s="44">
        <f>OCT!Q344</f>
        <v/>
      </c>
      <c r="S4843" s="46">
        <f>S4842+IF(X4843=0,0,M4843)</f>
        <v/>
      </c>
      <c r="T4843" s="47">
        <f>MAX(T4842,S4843)</f>
        <v/>
      </c>
      <c r="U4843" s="48">
        <f>S4843-T4843</f>
        <v/>
      </c>
      <c r="V4843" s="47">
        <f>IFERROR(SUMIFS(DATABASE!$M$5:$M$6004,DATABASE!$B$5:$B$6004,B4843,DATABASE!$X$5:$X$6004,1),0)</f>
        <v/>
      </c>
      <c r="W4843" s="31">
        <f>IFERROR(COUNTIFS(DATABASE!$B$5:$B$6004,B4843,DATABASE!$X$5:$X$6004,1),0)</f>
        <v/>
      </c>
      <c r="X4843" s="49">
        <f>--AND(ISNUMBER(B4843),C4843&lt;&gt;"",L4843&lt;&gt;"",M4843&lt;&gt;"")</f>
        <v/>
      </c>
    </row>
    <row r="4844" ht="15" customHeight="1" s="111">
      <c r="A4844" s="50" t="inlineStr">
        <is>
          <t>OCT</t>
        </is>
      </c>
      <c r="B4844" s="51">
        <f>OCT!A345</f>
        <v/>
      </c>
      <c r="C4844" s="52">
        <f>OCT!B345</f>
        <v/>
      </c>
      <c r="D4844" s="52">
        <f>OCT!C345</f>
        <v/>
      </c>
      <c r="E4844" s="52">
        <f>OCT!D345</f>
        <v/>
      </c>
      <c r="F4844" s="52">
        <f>OCT!E345</f>
        <v/>
      </c>
      <c r="G4844" s="52">
        <f>OCT!F345</f>
        <v/>
      </c>
      <c r="H4844" s="52">
        <f>OCT!G345</f>
        <v/>
      </c>
      <c r="I4844" s="53">
        <f>OCT!H345</f>
        <v/>
      </c>
      <c r="J4844" s="53">
        <f>OCT!I345</f>
        <v/>
      </c>
      <c r="K4844" s="52">
        <f>OCT!J345</f>
        <v/>
      </c>
      <c r="L4844" s="52">
        <f>OCT!K345</f>
        <v/>
      </c>
      <c r="M4844" s="54">
        <f>OCT!L345</f>
        <v/>
      </c>
      <c r="N4844" s="52">
        <f>OCT!M345</f>
        <v/>
      </c>
      <c r="O4844" s="52">
        <f>OCT!N345</f>
        <v/>
      </c>
      <c r="P4844" s="52">
        <f>OCT!O345</f>
        <v/>
      </c>
      <c r="Q4844" s="52">
        <f>OCT!P345</f>
        <v/>
      </c>
      <c r="R4844" s="52">
        <f>OCT!Q345</f>
        <v/>
      </c>
      <c r="S4844" s="54">
        <f>S4843+IF(X4844=0,0,M4844)</f>
        <v/>
      </c>
      <c r="T4844" s="55">
        <f>MAX(T4843,S4844)</f>
        <v/>
      </c>
      <c r="U4844" s="56">
        <f>S4844-T4844</f>
        <v/>
      </c>
      <c r="V4844" s="55">
        <f>IFERROR(SUMIFS(DATABASE!$M$5:$M$6004,DATABASE!$B$5:$B$6004,B4844,DATABASE!$X$5:$X$6004,1),0)</f>
        <v/>
      </c>
      <c r="W4844" s="57">
        <f>IFERROR(COUNTIFS(DATABASE!$B$5:$B$6004,B4844,DATABASE!$X$5:$X$6004,1),0)</f>
        <v/>
      </c>
      <c r="X4844" s="58">
        <f>--AND(ISNUMBER(B4844),C4844&lt;&gt;"",L4844&lt;&gt;"",M4844&lt;&gt;"")</f>
        <v/>
      </c>
    </row>
    <row r="4845" ht="15" customHeight="1" s="111">
      <c r="A4845" s="42" t="inlineStr">
        <is>
          <t>OCT</t>
        </is>
      </c>
      <c r="B4845" s="43">
        <f>OCT!A346</f>
        <v/>
      </c>
      <c r="C4845" s="44">
        <f>OCT!B346</f>
        <v/>
      </c>
      <c r="D4845" s="44">
        <f>OCT!C346</f>
        <v/>
      </c>
      <c r="E4845" s="44">
        <f>OCT!D346</f>
        <v/>
      </c>
      <c r="F4845" s="44">
        <f>OCT!E346</f>
        <v/>
      </c>
      <c r="G4845" s="44">
        <f>OCT!F346</f>
        <v/>
      </c>
      <c r="H4845" s="44">
        <f>OCT!G346</f>
        <v/>
      </c>
      <c r="I4845" s="45">
        <f>OCT!H346</f>
        <v/>
      </c>
      <c r="J4845" s="45">
        <f>OCT!I346</f>
        <v/>
      </c>
      <c r="K4845" s="44">
        <f>OCT!J346</f>
        <v/>
      </c>
      <c r="L4845" s="44">
        <f>OCT!K346</f>
        <v/>
      </c>
      <c r="M4845" s="46">
        <f>OCT!L346</f>
        <v/>
      </c>
      <c r="N4845" s="44">
        <f>OCT!M346</f>
        <v/>
      </c>
      <c r="O4845" s="44">
        <f>OCT!N346</f>
        <v/>
      </c>
      <c r="P4845" s="44">
        <f>OCT!O346</f>
        <v/>
      </c>
      <c r="Q4845" s="44">
        <f>OCT!P346</f>
        <v/>
      </c>
      <c r="R4845" s="44">
        <f>OCT!Q346</f>
        <v/>
      </c>
      <c r="S4845" s="46">
        <f>S4844+IF(X4845=0,0,M4845)</f>
        <v/>
      </c>
      <c r="T4845" s="47">
        <f>MAX(T4844,S4845)</f>
        <v/>
      </c>
      <c r="U4845" s="48">
        <f>S4845-T4845</f>
        <v/>
      </c>
      <c r="V4845" s="47">
        <f>IFERROR(SUMIFS(DATABASE!$M$5:$M$6004,DATABASE!$B$5:$B$6004,B4845,DATABASE!$X$5:$X$6004,1),0)</f>
        <v/>
      </c>
      <c r="W4845" s="31">
        <f>IFERROR(COUNTIFS(DATABASE!$B$5:$B$6004,B4845,DATABASE!$X$5:$X$6004,1),0)</f>
        <v/>
      </c>
      <c r="X4845" s="49">
        <f>--AND(ISNUMBER(B4845),C4845&lt;&gt;"",L4845&lt;&gt;"",M4845&lt;&gt;"")</f>
        <v/>
      </c>
    </row>
    <row r="4846" ht="15" customHeight="1" s="111">
      <c r="A4846" s="50" t="inlineStr">
        <is>
          <t>OCT</t>
        </is>
      </c>
      <c r="B4846" s="51">
        <f>OCT!A347</f>
        <v/>
      </c>
      <c r="C4846" s="52">
        <f>OCT!B347</f>
        <v/>
      </c>
      <c r="D4846" s="52">
        <f>OCT!C347</f>
        <v/>
      </c>
      <c r="E4846" s="52">
        <f>OCT!D347</f>
        <v/>
      </c>
      <c r="F4846" s="52">
        <f>OCT!E347</f>
        <v/>
      </c>
      <c r="G4846" s="52">
        <f>OCT!F347</f>
        <v/>
      </c>
      <c r="H4846" s="52">
        <f>OCT!G347</f>
        <v/>
      </c>
      <c r="I4846" s="53">
        <f>OCT!H347</f>
        <v/>
      </c>
      <c r="J4846" s="53">
        <f>OCT!I347</f>
        <v/>
      </c>
      <c r="K4846" s="52">
        <f>OCT!J347</f>
        <v/>
      </c>
      <c r="L4846" s="52">
        <f>OCT!K347</f>
        <v/>
      </c>
      <c r="M4846" s="54">
        <f>OCT!L347</f>
        <v/>
      </c>
      <c r="N4846" s="52">
        <f>OCT!M347</f>
        <v/>
      </c>
      <c r="O4846" s="52">
        <f>OCT!N347</f>
        <v/>
      </c>
      <c r="P4846" s="52">
        <f>OCT!O347</f>
        <v/>
      </c>
      <c r="Q4846" s="52">
        <f>OCT!P347</f>
        <v/>
      </c>
      <c r="R4846" s="52">
        <f>OCT!Q347</f>
        <v/>
      </c>
      <c r="S4846" s="54">
        <f>S4845+IF(X4846=0,0,M4846)</f>
        <v/>
      </c>
      <c r="T4846" s="55">
        <f>MAX(T4845,S4846)</f>
        <v/>
      </c>
      <c r="U4846" s="56">
        <f>S4846-T4846</f>
        <v/>
      </c>
      <c r="V4846" s="55">
        <f>IFERROR(SUMIFS(DATABASE!$M$5:$M$6004,DATABASE!$B$5:$B$6004,B4846,DATABASE!$X$5:$X$6004,1),0)</f>
        <v/>
      </c>
      <c r="W4846" s="57">
        <f>IFERROR(COUNTIFS(DATABASE!$B$5:$B$6004,B4846,DATABASE!$X$5:$X$6004,1),0)</f>
        <v/>
      </c>
      <c r="X4846" s="58">
        <f>--AND(ISNUMBER(B4846),C4846&lt;&gt;"",L4846&lt;&gt;"",M4846&lt;&gt;"")</f>
        <v/>
      </c>
    </row>
    <row r="4847" ht="15" customHeight="1" s="111">
      <c r="A4847" s="42" t="inlineStr">
        <is>
          <t>OCT</t>
        </is>
      </c>
      <c r="B4847" s="43">
        <f>OCT!A348</f>
        <v/>
      </c>
      <c r="C4847" s="44">
        <f>OCT!B348</f>
        <v/>
      </c>
      <c r="D4847" s="44">
        <f>OCT!C348</f>
        <v/>
      </c>
      <c r="E4847" s="44">
        <f>OCT!D348</f>
        <v/>
      </c>
      <c r="F4847" s="44">
        <f>OCT!E348</f>
        <v/>
      </c>
      <c r="G4847" s="44">
        <f>OCT!F348</f>
        <v/>
      </c>
      <c r="H4847" s="44">
        <f>OCT!G348</f>
        <v/>
      </c>
      <c r="I4847" s="45">
        <f>OCT!H348</f>
        <v/>
      </c>
      <c r="J4847" s="45">
        <f>OCT!I348</f>
        <v/>
      </c>
      <c r="K4847" s="44">
        <f>OCT!J348</f>
        <v/>
      </c>
      <c r="L4847" s="44">
        <f>OCT!K348</f>
        <v/>
      </c>
      <c r="M4847" s="46">
        <f>OCT!L348</f>
        <v/>
      </c>
      <c r="N4847" s="44">
        <f>OCT!M348</f>
        <v/>
      </c>
      <c r="O4847" s="44">
        <f>OCT!N348</f>
        <v/>
      </c>
      <c r="P4847" s="44">
        <f>OCT!O348</f>
        <v/>
      </c>
      <c r="Q4847" s="44">
        <f>OCT!P348</f>
        <v/>
      </c>
      <c r="R4847" s="44">
        <f>OCT!Q348</f>
        <v/>
      </c>
      <c r="S4847" s="46">
        <f>S4846+IF(X4847=0,0,M4847)</f>
        <v/>
      </c>
      <c r="T4847" s="47">
        <f>MAX(T4846,S4847)</f>
        <v/>
      </c>
      <c r="U4847" s="48">
        <f>S4847-T4847</f>
        <v/>
      </c>
      <c r="V4847" s="47">
        <f>IFERROR(SUMIFS(DATABASE!$M$5:$M$6004,DATABASE!$B$5:$B$6004,B4847,DATABASE!$X$5:$X$6004,1),0)</f>
        <v/>
      </c>
      <c r="W4847" s="31">
        <f>IFERROR(COUNTIFS(DATABASE!$B$5:$B$6004,B4847,DATABASE!$X$5:$X$6004,1),0)</f>
        <v/>
      </c>
      <c r="X4847" s="49">
        <f>--AND(ISNUMBER(B4847),C4847&lt;&gt;"",L4847&lt;&gt;"",M4847&lt;&gt;"")</f>
        <v/>
      </c>
    </row>
    <row r="4848" ht="15" customHeight="1" s="111">
      <c r="A4848" s="50" t="inlineStr">
        <is>
          <t>OCT</t>
        </is>
      </c>
      <c r="B4848" s="51">
        <f>OCT!A349</f>
        <v/>
      </c>
      <c r="C4848" s="52">
        <f>OCT!B349</f>
        <v/>
      </c>
      <c r="D4848" s="52">
        <f>OCT!C349</f>
        <v/>
      </c>
      <c r="E4848" s="52">
        <f>OCT!D349</f>
        <v/>
      </c>
      <c r="F4848" s="52">
        <f>OCT!E349</f>
        <v/>
      </c>
      <c r="G4848" s="52">
        <f>OCT!F349</f>
        <v/>
      </c>
      <c r="H4848" s="52">
        <f>OCT!G349</f>
        <v/>
      </c>
      <c r="I4848" s="53">
        <f>OCT!H349</f>
        <v/>
      </c>
      <c r="J4848" s="53">
        <f>OCT!I349</f>
        <v/>
      </c>
      <c r="K4848" s="52">
        <f>OCT!J349</f>
        <v/>
      </c>
      <c r="L4848" s="52">
        <f>OCT!K349</f>
        <v/>
      </c>
      <c r="M4848" s="54">
        <f>OCT!L349</f>
        <v/>
      </c>
      <c r="N4848" s="52">
        <f>OCT!M349</f>
        <v/>
      </c>
      <c r="O4848" s="52">
        <f>OCT!N349</f>
        <v/>
      </c>
      <c r="P4848" s="52">
        <f>OCT!O349</f>
        <v/>
      </c>
      <c r="Q4848" s="52">
        <f>OCT!P349</f>
        <v/>
      </c>
      <c r="R4848" s="52">
        <f>OCT!Q349</f>
        <v/>
      </c>
      <c r="S4848" s="54">
        <f>S4847+IF(X4848=0,0,M4848)</f>
        <v/>
      </c>
      <c r="T4848" s="55">
        <f>MAX(T4847,S4848)</f>
        <v/>
      </c>
      <c r="U4848" s="56">
        <f>S4848-T4848</f>
        <v/>
      </c>
      <c r="V4848" s="55">
        <f>IFERROR(SUMIFS(DATABASE!$M$5:$M$6004,DATABASE!$B$5:$B$6004,B4848,DATABASE!$X$5:$X$6004,1),0)</f>
        <v/>
      </c>
      <c r="W4848" s="57">
        <f>IFERROR(COUNTIFS(DATABASE!$B$5:$B$6004,B4848,DATABASE!$X$5:$X$6004,1),0)</f>
        <v/>
      </c>
      <c r="X4848" s="58">
        <f>--AND(ISNUMBER(B4848),C4848&lt;&gt;"",L4848&lt;&gt;"",M4848&lt;&gt;"")</f>
        <v/>
      </c>
    </row>
    <row r="4849" ht="15" customHeight="1" s="111">
      <c r="A4849" s="42" t="inlineStr">
        <is>
          <t>OCT</t>
        </is>
      </c>
      <c r="B4849" s="43">
        <f>OCT!A350</f>
        <v/>
      </c>
      <c r="C4849" s="44">
        <f>OCT!B350</f>
        <v/>
      </c>
      <c r="D4849" s="44">
        <f>OCT!C350</f>
        <v/>
      </c>
      <c r="E4849" s="44">
        <f>OCT!D350</f>
        <v/>
      </c>
      <c r="F4849" s="44">
        <f>OCT!E350</f>
        <v/>
      </c>
      <c r="G4849" s="44">
        <f>OCT!F350</f>
        <v/>
      </c>
      <c r="H4849" s="44">
        <f>OCT!G350</f>
        <v/>
      </c>
      <c r="I4849" s="45">
        <f>OCT!H350</f>
        <v/>
      </c>
      <c r="J4849" s="45">
        <f>OCT!I350</f>
        <v/>
      </c>
      <c r="K4849" s="44">
        <f>OCT!J350</f>
        <v/>
      </c>
      <c r="L4849" s="44">
        <f>OCT!K350</f>
        <v/>
      </c>
      <c r="M4849" s="46">
        <f>OCT!L350</f>
        <v/>
      </c>
      <c r="N4849" s="44">
        <f>OCT!M350</f>
        <v/>
      </c>
      <c r="O4849" s="44">
        <f>OCT!N350</f>
        <v/>
      </c>
      <c r="P4849" s="44">
        <f>OCT!O350</f>
        <v/>
      </c>
      <c r="Q4849" s="44">
        <f>OCT!P350</f>
        <v/>
      </c>
      <c r="R4849" s="44">
        <f>OCT!Q350</f>
        <v/>
      </c>
      <c r="S4849" s="46">
        <f>S4848+IF(X4849=0,0,M4849)</f>
        <v/>
      </c>
      <c r="T4849" s="47">
        <f>MAX(T4848,S4849)</f>
        <v/>
      </c>
      <c r="U4849" s="48">
        <f>S4849-T4849</f>
        <v/>
      </c>
      <c r="V4849" s="47">
        <f>IFERROR(SUMIFS(DATABASE!$M$5:$M$6004,DATABASE!$B$5:$B$6004,B4849,DATABASE!$X$5:$X$6004,1),0)</f>
        <v/>
      </c>
      <c r="W4849" s="31">
        <f>IFERROR(COUNTIFS(DATABASE!$B$5:$B$6004,B4849,DATABASE!$X$5:$X$6004,1),0)</f>
        <v/>
      </c>
      <c r="X4849" s="49">
        <f>--AND(ISNUMBER(B4849),C4849&lt;&gt;"",L4849&lt;&gt;"",M4849&lt;&gt;"")</f>
        <v/>
      </c>
    </row>
    <row r="4850" ht="15" customHeight="1" s="111">
      <c r="A4850" s="50" t="inlineStr">
        <is>
          <t>OCT</t>
        </is>
      </c>
      <c r="B4850" s="51">
        <f>OCT!A351</f>
        <v/>
      </c>
      <c r="C4850" s="52">
        <f>OCT!B351</f>
        <v/>
      </c>
      <c r="D4850" s="52">
        <f>OCT!C351</f>
        <v/>
      </c>
      <c r="E4850" s="52">
        <f>OCT!D351</f>
        <v/>
      </c>
      <c r="F4850" s="52">
        <f>OCT!E351</f>
        <v/>
      </c>
      <c r="G4850" s="52">
        <f>OCT!F351</f>
        <v/>
      </c>
      <c r="H4850" s="52">
        <f>OCT!G351</f>
        <v/>
      </c>
      <c r="I4850" s="53">
        <f>OCT!H351</f>
        <v/>
      </c>
      <c r="J4850" s="53">
        <f>OCT!I351</f>
        <v/>
      </c>
      <c r="K4850" s="52">
        <f>OCT!J351</f>
        <v/>
      </c>
      <c r="L4850" s="52">
        <f>OCT!K351</f>
        <v/>
      </c>
      <c r="M4850" s="54">
        <f>OCT!L351</f>
        <v/>
      </c>
      <c r="N4850" s="52">
        <f>OCT!M351</f>
        <v/>
      </c>
      <c r="O4850" s="52">
        <f>OCT!N351</f>
        <v/>
      </c>
      <c r="P4850" s="52">
        <f>OCT!O351</f>
        <v/>
      </c>
      <c r="Q4850" s="52">
        <f>OCT!P351</f>
        <v/>
      </c>
      <c r="R4850" s="52">
        <f>OCT!Q351</f>
        <v/>
      </c>
      <c r="S4850" s="54">
        <f>S4849+IF(X4850=0,0,M4850)</f>
        <v/>
      </c>
      <c r="T4850" s="55">
        <f>MAX(T4849,S4850)</f>
        <v/>
      </c>
      <c r="U4850" s="56">
        <f>S4850-T4850</f>
        <v/>
      </c>
      <c r="V4850" s="55">
        <f>IFERROR(SUMIFS(DATABASE!$M$5:$M$6004,DATABASE!$B$5:$B$6004,B4850,DATABASE!$X$5:$X$6004,1),0)</f>
        <v/>
      </c>
      <c r="W4850" s="57">
        <f>IFERROR(COUNTIFS(DATABASE!$B$5:$B$6004,B4850,DATABASE!$X$5:$X$6004,1),0)</f>
        <v/>
      </c>
      <c r="X4850" s="58">
        <f>--AND(ISNUMBER(B4850),C4850&lt;&gt;"",L4850&lt;&gt;"",M4850&lt;&gt;"")</f>
        <v/>
      </c>
    </row>
    <row r="4851" ht="15" customHeight="1" s="111">
      <c r="A4851" s="42" t="inlineStr">
        <is>
          <t>OCT</t>
        </is>
      </c>
      <c r="B4851" s="43">
        <f>OCT!A352</f>
        <v/>
      </c>
      <c r="C4851" s="44">
        <f>OCT!B352</f>
        <v/>
      </c>
      <c r="D4851" s="44">
        <f>OCT!C352</f>
        <v/>
      </c>
      <c r="E4851" s="44">
        <f>OCT!D352</f>
        <v/>
      </c>
      <c r="F4851" s="44">
        <f>OCT!E352</f>
        <v/>
      </c>
      <c r="G4851" s="44">
        <f>OCT!F352</f>
        <v/>
      </c>
      <c r="H4851" s="44">
        <f>OCT!G352</f>
        <v/>
      </c>
      <c r="I4851" s="45">
        <f>OCT!H352</f>
        <v/>
      </c>
      <c r="J4851" s="45">
        <f>OCT!I352</f>
        <v/>
      </c>
      <c r="K4851" s="44">
        <f>OCT!J352</f>
        <v/>
      </c>
      <c r="L4851" s="44">
        <f>OCT!K352</f>
        <v/>
      </c>
      <c r="M4851" s="46">
        <f>OCT!L352</f>
        <v/>
      </c>
      <c r="N4851" s="44">
        <f>OCT!M352</f>
        <v/>
      </c>
      <c r="O4851" s="44">
        <f>OCT!N352</f>
        <v/>
      </c>
      <c r="P4851" s="44">
        <f>OCT!O352</f>
        <v/>
      </c>
      <c r="Q4851" s="44">
        <f>OCT!P352</f>
        <v/>
      </c>
      <c r="R4851" s="44">
        <f>OCT!Q352</f>
        <v/>
      </c>
      <c r="S4851" s="46">
        <f>S4850+IF(X4851=0,0,M4851)</f>
        <v/>
      </c>
      <c r="T4851" s="47">
        <f>MAX(T4850,S4851)</f>
        <v/>
      </c>
      <c r="U4851" s="48">
        <f>S4851-T4851</f>
        <v/>
      </c>
      <c r="V4851" s="47">
        <f>IFERROR(SUMIFS(DATABASE!$M$5:$M$6004,DATABASE!$B$5:$B$6004,B4851,DATABASE!$X$5:$X$6004,1),0)</f>
        <v/>
      </c>
      <c r="W4851" s="31">
        <f>IFERROR(COUNTIFS(DATABASE!$B$5:$B$6004,B4851,DATABASE!$X$5:$X$6004,1),0)</f>
        <v/>
      </c>
      <c r="X4851" s="49">
        <f>--AND(ISNUMBER(B4851),C4851&lt;&gt;"",L4851&lt;&gt;"",M4851&lt;&gt;"")</f>
        <v/>
      </c>
    </row>
    <row r="4852" ht="15" customHeight="1" s="111">
      <c r="A4852" s="50" t="inlineStr">
        <is>
          <t>OCT</t>
        </is>
      </c>
      <c r="B4852" s="51">
        <f>OCT!A353</f>
        <v/>
      </c>
      <c r="C4852" s="52">
        <f>OCT!B353</f>
        <v/>
      </c>
      <c r="D4852" s="52">
        <f>OCT!C353</f>
        <v/>
      </c>
      <c r="E4852" s="52">
        <f>OCT!D353</f>
        <v/>
      </c>
      <c r="F4852" s="52">
        <f>OCT!E353</f>
        <v/>
      </c>
      <c r="G4852" s="52">
        <f>OCT!F353</f>
        <v/>
      </c>
      <c r="H4852" s="52">
        <f>OCT!G353</f>
        <v/>
      </c>
      <c r="I4852" s="53">
        <f>OCT!H353</f>
        <v/>
      </c>
      <c r="J4852" s="53">
        <f>OCT!I353</f>
        <v/>
      </c>
      <c r="K4852" s="52">
        <f>OCT!J353</f>
        <v/>
      </c>
      <c r="L4852" s="52">
        <f>OCT!K353</f>
        <v/>
      </c>
      <c r="M4852" s="54">
        <f>OCT!L353</f>
        <v/>
      </c>
      <c r="N4852" s="52">
        <f>OCT!M353</f>
        <v/>
      </c>
      <c r="O4852" s="52">
        <f>OCT!N353</f>
        <v/>
      </c>
      <c r="P4852" s="52">
        <f>OCT!O353</f>
        <v/>
      </c>
      <c r="Q4852" s="52">
        <f>OCT!P353</f>
        <v/>
      </c>
      <c r="R4852" s="52">
        <f>OCT!Q353</f>
        <v/>
      </c>
      <c r="S4852" s="54">
        <f>S4851+IF(X4852=0,0,M4852)</f>
        <v/>
      </c>
      <c r="T4852" s="55">
        <f>MAX(T4851,S4852)</f>
        <v/>
      </c>
      <c r="U4852" s="56">
        <f>S4852-T4852</f>
        <v/>
      </c>
      <c r="V4852" s="55">
        <f>IFERROR(SUMIFS(DATABASE!$M$5:$M$6004,DATABASE!$B$5:$B$6004,B4852,DATABASE!$X$5:$X$6004,1),0)</f>
        <v/>
      </c>
      <c r="W4852" s="57">
        <f>IFERROR(COUNTIFS(DATABASE!$B$5:$B$6004,B4852,DATABASE!$X$5:$X$6004,1),0)</f>
        <v/>
      </c>
      <c r="X4852" s="58">
        <f>--AND(ISNUMBER(B4852),C4852&lt;&gt;"",L4852&lt;&gt;"",M4852&lt;&gt;"")</f>
        <v/>
      </c>
    </row>
    <row r="4853" ht="15" customHeight="1" s="111">
      <c r="A4853" s="42" t="inlineStr">
        <is>
          <t>OCT</t>
        </is>
      </c>
      <c r="B4853" s="43">
        <f>OCT!A354</f>
        <v/>
      </c>
      <c r="C4853" s="44">
        <f>OCT!B354</f>
        <v/>
      </c>
      <c r="D4853" s="44">
        <f>OCT!C354</f>
        <v/>
      </c>
      <c r="E4853" s="44">
        <f>OCT!D354</f>
        <v/>
      </c>
      <c r="F4853" s="44">
        <f>OCT!E354</f>
        <v/>
      </c>
      <c r="G4853" s="44">
        <f>OCT!F354</f>
        <v/>
      </c>
      <c r="H4853" s="44">
        <f>OCT!G354</f>
        <v/>
      </c>
      <c r="I4853" s="45">
        <f>OCT!H354</f>
        <v/>
      </c>
      <c r="J4853" s="45">
        <f>OCT!I354</f>
        <v/>
      </c>
      <c r="K4853" s="44">
        <f>OCT!J354</f>
        <v/>
      </c>
      <c r="L4853" s="44">
        <f>OCT!K354</f>
        <v/>
      </c>
      <c r="M4853" s="46">
        <f>OCT!L354</f>
        <v/>
      </c>
      <c r="N4853" s="44">
        <f>OCT!M354</f>
        <v/>
      </c>
      <c r="O4853" s="44">
        <f>OCT!N354</f>
        <v/>
      </c>
      <c r="P4853" s="44">
        <f>OCT!O354</f>
        <v/>
      </c>
      <c r="Q4853" s="44">
        <f>OCT!P354</f>
        <v/>
      </c>
      <c r="R4853" s="44">
        <f>OCT!Q354</f>
        <v/>
      </c>
      <c r="S4853" s="46">
        <f>S4852+IF(X4853=0,0,M4853)</f>
        <v/>
      </c>
      <c r="T4853" s="47">
        <f>MAX(T4852,S4853)</f>
        <v/>
      </c>
      <c r="U4853" s="48">
        <f>S4853-T4853</f>
        <v/>
      </c>
      <c r="V4853" s="47">
        <f>IFERROR(SUMIFS(DATABASE!$M$5:$M$6004,DATABASE!$B$5:$B$6004,B4853,DATABASE!$X$5:$X$6004,1),0)</f>
        <v/>
      </c>
      <c r="W4853" s="31">
        <f>IFERROR(COUNTIFS(DATABASE!$B$5:$B$6004,B4853,DATABASE!$X$5:$X$6004,1),0)</f>
        <v/>
      </c>
      <c r="X4853" s="49">
        <f>--AND(ISNUMBER(B4853),C4853&lt;&gt;"",L4853&lt;&gt;"",M4853&lt;&gt;"")</f>
        <v/>
      </c>
    </row>
    <row r="4854" ht="15" customHeight="1" s="111">
      <c r="A4854" s="50" t="inlineStr">
        <is>
          <t>OCT</t>
        </is>
      </c>
      <c r="B4854" s="51">
        <f>OCT!A355</f>
        <v/>
      </c>
      <c r="C4854" s="52">
        <f>OCT!B355</f>
        <v/>
      </c>
      <c r="D4854" s="52">
        <f>OCT!C355</f>
        <v/>
      </c>
      <c r="E4854" s="52">
        <f>OCT!D355</f>
        <v/>
      </c>
      <c r="F4854" s="52">
        <f>OCT!E355</f>
        <v/>
      </c>
      <c r="G4854" s="52">
        <f>OCT!F355</f>
        <v/>
      </c>
      <c r="H4854" s="52">
        <f>OCT!G355</f>
        <v/>
      </c>
      <c r="I4854" s="53">
        <f>OCT!H355</f>
        <v/>
      </c>
      <c r="J4854" s="53">
        <f>OCT!I355</f>
        <v/>
      </c>
      <c r="K4854" s="52">
        <f>OCT!J355</f>
        <v/>
      </c>
      <c r="L4854" s="52">
        <f>OCT!K355</f>
        <v/>
      </c>
      <c r="M4854" s="54">
        <f>OCT!L355</f>
        <v/>
      </c>
      <c r="N4854" s="52">
        <f>OCT!M355</f>
        <v/>
      </c>
      <c r="O4854" s="52">
        <f>OCT!N355</f>
        <v/>
      </c>
      <c r="P4854" s="52">
        <f>OCT!O355</f>
        <v/>
      </c>
      <c r="Q4854" s="52">
        <f>OCT!P355</f>
        <v/>
      </c>
      <c r="R4854" s="52">
        <f>OCT!Q355</f>
        <v/>
      </c>
      <c r="S4854" s="54">
        <f>S4853+IF(X4854=0,0,M4854)</f>
        <v/>
      </c>
      <c r="T4854" s="55">
        <f>MAX(T4853,S4854)</f>
        <v/>
      </c>
      <c r="U4854" s="56">
        <f>S4854-T4854</f>
        <v/>
      </c>
      <c r="V4854" s="55">
        <f>IFERROR(SUMIFS(DATABASE!$M$5:$M$6004,DATABASE!$B$5:$B$6004,B4854,DATABASE!$X$5:$X$6004,1),0)</f>
        <v/>
      </c>
      <c r="W4854" s="57">
        <f>IFERROR(COUNTIFS(DATABASE!$B$5:$B$6004,B4854,DATABASE!$X$5:$X$6004,1),0)</f>
        <v/>
      </c>
      <c r="X4854" s="58">
        <f>--AND(ISNUMBER(B4854),C4854&lt;&gt;"",L4854&lt;&gt;"",M4854&lt;&gt;"")</f>
        <v/>
      </c>
    </row>
    <row r="4855" ht="15" customHeight="1" s="111">
      <c r="A4855" s="42" t="inlineStr">
        <is>
          <t>OCT</t>
        </is>
      </c>
      <c r="B4855" s="43">
        <f>OCT!A356</f>
        <v/>
      </c>
      <c r="C4855" s="44">
        <f>OCT!B356</f>
        <v/>
      </c>
      <c r="D4855" s="44">
        <f>OCT!C356</f>
        <v/>
      </c>
      <c r="E4855" s="44">
        <f>OCT!D356</f>
        <v/>
      </c>
      <c r="F4855" s="44">
        <f>OCT!E356</f>
        <v/>
      </c>
      <c r="G4855" s="44">
        <f>OCT!F356</f>
        <v/>
      </c>
      <c r="H4855" s="44">
        <f>OCT!G356</f>
        <v/>
      </c>
      <c r="I4855" s="45">
        <f>OCT!H356</f>
        <v/>
      </c>
      <c r="J4855" s="45">
        <f>OCT!I356</f>
        <v/>
      </c>
      <c r="K4855" s="44">
        <f>OCT!J356</f>
        <v/>
      </c>
      <c r="L4855" s="44">
        <f>OCT!K356</f>
        <v/>
      </c>
      <c r="M4855" s="46">
        <f>OCT!L356</f>
        <v/>
      </c>
      <c r="N4855" s="44">
        <f>OCT!M356</f>
        <v/>
      </c>
      <c r="O4855" s="44">
        <f>OCT!N356</f>
        <v/>
      </c>
      <c r="P4855" s="44">
        <f>OCT!O356</f>
        <v/>
      </c>
      <c r="Q4855" s="44">
        <f>OCT!P356</f>
        <v/>
      </c>
      <c r="R4855" s="44">
        <f>OCT!Q356</f>
        <v/>
      </c>
      <c r="S4855" s="46">
        <f>S4854+IF(X4855=0,0,M4855)</f>
        <v/>
      </c>
      <c r="T4855" s="47">
        <f>MAX(T4854,S4855)</f>
        <v/>
      </c>
      <c r="U4855" s="48">
        <f>S4855-T4855</f>
        <v/>
      </c>
      <c r="V4855" s="47">
        <f>IFERROR(SUMIFS(DATABASE!$M$5:$M$6004,DATABASE!$B$5:$B$6004,B4855,DATABASE!$X$5:$X$6004,1),0)</f>
        <v/>
      </c>
      <c r="W4855" s="31">
        <f>IFERROR(COUNTIFS(DATABASE!$B$5:$B$6004,B4855,DATABASE!$X$5:$X$6004,1),0)</f>
        <v/>
      </c>
      <c r="X4855" s="49">
        <f>--AND(ISNUMBER(B4855),C4855&lt;&gt;"",L4855&lt;&gt;"",M4855&lt;&gt;"")</f>
        <v/>
      </c>
    </row>
    <row r="4856" ht="15" customHeight="1" s="111">
      <c r="A4856" s="50" t="inlineStr">
        <is>
          <t>OCT</t>
        </is>
      </c>
      <c r="B4856" s="51">
        <f>OCT!A357</f>
        <v/>
      </c>
      <c r="C4856" s="52">
        <f>OCT!B357</f>
        <v/>
      </c>
      <c r="D4856" s="52">
        <f>OCT!C357</f>
        <v/>
      </c>
      <c r="E4856" s="52">
        <f>OCT!D357</f>
        <v/>
      </c>
      <c r="F4856" s="52">
        <f>OCT!E357</f>
        <v/>
      </c>
      <c r="G4856" s="52">
        <f>OCT!F357</f>
        <v/>
      </c>
      <c r="H4856" s="52">
        <f>OCT!G357</f>
        <v/>
      </c>
      <c r="I4856" s="53">
        <f>OCT!H357</f>
        <v/>
      </c>
      <c r="J4856" s="53">
        <f>OCT!I357</f>
        <v/>
      </c>
      <c r="K4856" s="52">
        <f>OCT!J357</f>
        <v/>
      </c>
      <c r="L4856" s="52">
        <f>OCT!K357</f>
        <v/>
      </c>
      <c r="M4856" s="54">
        <f>OCT!L357</f>
        <v/>
      </c>
      <c r="N4856" s="52">
        <f>OCT!M357</f>
        <v/>
      </c>
      <c r="O4856" s="52">
        <f>OCT!N357</f>
        <v/>
      </c>
      <c r="P4856" s="52">
        <f>OCT!O357</f>
        <v/>
      </c>
      <c r="Q4856" s="52">
        <f>OCT!P357</f>
        <v/>
      </c>
      <c r="R4856" s="52">
        <f>OCT!Q357</f>
        <v/>
      </c>
      <c r="S4856" s="54">
        <f>S4855+IF(X4856=0,0,M4856)</f>
        <v/>
      </c>
      <c r="T4856" s="55">
        <f>MAX(T4855,S4856)</f>
        <v/>
      </c>
      <c r="U4856" s="56">
        <f>S4856-T4856</f>
        <v/>
      </c>
      <c r="V4856" s="55">
        <f>IFERROR(SUMIFS(DATABASE!$M$5:$M$6004,DATABASE!$B$5:$B$6004,B4856,DATABASE!$X$5:$X$6004,1),0)</f>
        <v/>
      </c>
      <c r="W4856" s="57">
        <f>IFERROR(COUNTIFS(DATABASE!$B$5:$B$6004,B4856,DATABASE!$X$5:$X$6004,1),0)</f>
        <v/>
      </c>
      <c r="X4856" s="58">
        <f>--AND(ISNUMBER(B4856),C4856&lt;&gt;"",L4856&lt;&gt;"",M4856&lt;&gt;"")</f>
        <v/>
      </c>
    </row>
    <row r="4857" ht="15" customHeight="1" s="111">
      <c r="A4857" s="42" t="inlineStr">
        <is>
          <t>OCT</t>
        </is>
      </c>
      <c r="B4857" s="43">
        <f>OCT!A358</f>
        <v/>
      </c>
      <c r="C4857" s="44">
        <f>OCT!B358</f>
        <v/>
      </c>
      <c r="D4857" s="44">
        <f>OCT!C358</f>
        <v/>
      </c>
      <c r="E4857" s="44">
        <f>OCT!D358</f>
        <v/>
      </c>
      <c r="F4857" s="44">
        <f>OCT!E358</f>
        <v/>
      </c>
      <c r="G4857" s="44">
        <f>OCT!F358</f>
        <v/>
      </c>
      <c r="H4857" s="44">
        <f>OCT!G358</f>
        <v/>
      </c>
      <c r="I4857" s="45">
        <f>OCT!H358</f>
        <v/>
      </c>
      <c r="J4857" s="45">
        <f>OCT!I358</f>
        <v/>
      </c>
      <c r="K4857" s="44">
        <f>OCT!J358</f>
        <v/>
      </c>
      <c r="L4857" s="44">
        <f>OCT!K358</f>
        <v/>
      </c>
      <c r="M4857" s="46">
        <f>OCT!L358</f>
        <v/>
      </c>
      <c r="N4857" s="44">
        <f>OCT!M358</f>
        <v/>
      </c>
      <c r="O4857" s="44">
        <f>OCT!N358</f>
        <v/>
      </c>
      <c r="P4857" s="44">
        <f>OCT!O358</f>
        <v/>
      </c>
      <c r="Q4857" s="44">
        <f>OCT!P358</f>
        <v/>
      </c>
      <c r="R4857" s="44">
        <f>OCT!Q358</f>
        <v/>
      </c>
      <c r="S4857" s="46">
        <f>S4856+IF(X4857=0,0,M4857)</f>
        <v/>
      </c>
      <c r="T4857" s="47">
        <f>MAX(T4856,S4857)</f>
        <v/>
      </c>
      <c r="U4857" s="48">
        <f>S4857-T4857</f>
        <v/>
      </c>
      <c r="V4857" s="47">
        <f>IFERROR(SUMIFS(DATABASE!$M$5:$M$6004,DATABASE!$B$5:$B$6004,B4857,DATABASE!$X$5:$X$6004,1),0)</f>
        <v/>
      </c>
      <c r="W4857" s="31">
        <f>IFERROR(COUNTIFS(DATABASE!$B$5:$B$6004,B4857,DATABASE!$X$5:$X$6004,1),0)</f>
        <v/>
      </c>
      <c r="X4857" s="49">
        <f>--AND(ISNUMBER(B4857),C4857&lt;&gt;"",L4857&lt;&gt;"",M4857&lt;&gt;"")</f>
        <v/>
      </c>
    </row>
    <row r="4858" ht="15" customHeight="1" s="111">
      <c r="A4858" s="50" t="inlineStr">
        <is>
          <t>OCT</t>
        </is>
      </c>
      <c r="B4858" s="51">
        <f>OCT!A359</f>
        <v/>
      </c>
      <c r="C4858" s="52">
        <f>OCT!B359</f>
        <v/>
      </c>
      <c r="D4858" s="52">
        <f>OCT!C359</f>
        <v/>
      </c>
      <c r="E4858" s="52">
        <f>OCT!D359</f>
        <v/>
      </c>
      <c r="F4858" s="52">
        <f>OCT!E359</f>
        <v/>
      </c>
      <c r="G4858" s="52">
        <f>OCT!F359</f>
        <v/>
      </c>
      <c r="H4858" s="52">
        <f>OCT!G359</f>
        <v/>
      </c>
      <c r="I4858" s="53">
        <f>OCT!H359</f>
        <v/>
      </c>
      <c r="J4858" s="53">
        <f>OCT!I359</f>
        <v/>
      </c>
      <c r="K4858" s="52">
        <f>OCT!J359</f>
        <v/>
      </c>
      <c r="L4858" s="52">
        <f>OCT!K359</f>
        <v/>
      </c>
      <c r="M4858" s="54">
        <f>OCT!L359</f>
        <v/>
      </c>
      <c r="N4858" s="52">
        <f>OCT!M359</f>
        <v/>
      </c>
      <c r="O4858" s="52">
        <f>OCT!N359</f>
        <v/>
      </c>
      <c r="P4858" s="52">
        <f>OCT!O359</f>
        <v/>
      </c>
      <c r="Q4858" s="52">
        <f>OCT!P359</f>
        <v/>
      </c>
      <c r="R4858" s="52">
        <f>OCT!Q359</f>
        <v/>
      </c>
      <c r="S4858" s="54">
        <f>S4857+IF(X4858=0,0,M4858)</f>
        <v/>
      </c>
      <c r="T4858" s="55">
        <f>MAX(T4857,S4858)</f>
        <v/>
      </c>
      <c r="U4858" s="56">
        <f>S4858-T4858</f>
        <v/>
      </c>
      <c r="V4858" s="55">
        <f>IFERROR(SUMIFS(DATABASE!$M$5:$M$6004,DATABASE!$B$5:$B$6004,B4858,DATABASE!$X$5:$X$6004,1),0)</f>
        <v/>
      </c>
      <c r="W4858" s="57">
        <f>IFERROR(COUNTIFS(DATABASE!$B$5:$B$6004,B4858,DATABASE!$X$5:$X$6004,1),0)</f>
        <v/>
      </c>
      <c r="X4858" s="58">
        <f>--AND(ISNUMBER(B4858),C4858&lt;&gt;"",L4858&lt;&gt;"",M4858&lt;&gt;"")</f>
        <v/>
      </c>
    </row>
    <row r="4859" ht="15" customHeight="1" s="111">
      <c r="A4859" s="42" t="inlineStr">
        <is>
          <t>OCT</t>
        </is>
      </c>
      <c r="B4859" s="43">
        <f>OCT!A360</f>
        <v/>
      </c>
      <c r="C4859" s="44">
        <f>OCT!B360</f>
        <v/>
      </c>
      <c r="D4859" s="44">
        <f>OCT!C360</f>
        <v/>
      </c>
      <c r="E4859" s="44">
        <f>OCT!D360</f>
        <v/>
      </c>
      <c r="F4859" s="44">
        <f>OCT!E360</f>
        <v/>
      </c>
      <c r="G4859" s="44">
        <f>OCT!F360</f>
        <v/>
      </c>
      <c r="H4859" s="44">
        <f>OCT!G360</f>
        <v/>
      </c>
      <c r="I4859" s="45">
        <f>OCT!H360</f>
        <v/>
      </c>
      <c r="J4859" s="45">
        <f>OCT!I360</f>
        <v/>
      </c>
      <c r="K4859" s="44">
        <f>OCT!J360</f>
        <v/>
      </c>
      <c r="L4859" s="44">
        <f>OCT!K360</f>
        <v/>
      </c>
      <c r="M4859" s="46">
        <f>OCT!L360</f>
        <v/>
      </c>
      <c r="N4859" s="44">
        <f>OCT!M360</f>
        <v/>
      </c>
      <c r="O4859" s="44">
        <f>OCT!N360</f>
        <v/>
      </c>
      <c r="P4859" s="44">
        <f>OCT!O360</f>
        <v/>
      </c>
      <c r="Q4859" s="44">
        <f>OCT!P360</f>
        <v/>
      </c>
      <c r="R4859" s="44">
        <f>OCT!Q360</f>
        <v/>
      </c>
      <c r="S4859" s="46">
        <f>S4858+IF(X4859=0,0,M4859)</f>
        <v/>
      </c>
      <c r="T4859" s="47">
        <f>MAX(T4858,S4859)</f>
        <v/>
      </c>
      <c r="U4859" s="48">
        <f>S4859-T4859</f>
        <v/>
      </c>
      <c r="V4859" s="47">
        <f>IFERROR(SUMIFS(DATABASE!$M$5:$M$6004,DATABASE!$B$5:$B$6004,B4859,DATABASE!$X$5:$X$6004,1),0)</f>
        <v/>
      </c>
      <c r="W4859" s="31">
        <f>IFERROR(COUNTIFS(DATABASE!$B$5:$B$6004,B4859,DATABASE!$X$5:$X$6004,1),0)</f>
        <v/>
      </c>
      <c r="X4859" s="49">
        <f>--AND(ISNUMBER(B4859),C4859&lt;&gt;"",L4859&lt;&gt;"",M4859&lt;&gt;"")</f>
        <v/>
      </c>
    </row>
    <row r="4860" ht="15" customHeight="1" s="111">
      <c r="A4860" s="50" t="inlineStr">
        <is>
          <t>OCT</t>
        </is>
      </c>
      <c r="B4860" s="51">
        <f>OCT!A361</f>
        <v/>
      </c>
      <c r="C4860" s="52">
        <f>OCT!B361</f>
        <v/>
      </c>
      <c r="D4860" s="52">
        <f>OCT!C361</f>
        <v/>
      </c>
      <c r="E4860" s="52">
        <f>OCT!D361</f>
        <v/>
      </c>
      <c r="F4860" s="52">
        <f>OCT!E361</f>
        <v/>
      </c>
      <c r="G4860" s="52">
        <f>OCT!F361</f>
        <v/>
      </c>
      <c r="H4860" s="52">
        <f>OCT!G361</f>
        <v/>
      </c>
      <c r="I4860" s="53">
        <f>OCT!H361</f>
        <v/>
      </c>
      <c r="J4860" s="53">
        <f>OCT!I361</f>
        <v/>
      </c>
      <c r="K4860" s="52">
        <f>OCT!J361</f>
        <v/>
      </c>
      <c r="L4860" s="52">
        <f>OCT!K361</f>
        <v/>
      </c>
      <c r="M4860" s="54">
        <f>OCT!L361</f>
        <v/>
      </c>
      <c r="N4860" s="52">
        <f>OCT!M361</f>
        <v/>
      </c>
      <c r="O4860" s="52">
        <f>OCT!N361</f>
        <v/>
      </c>
      <c r="P4860" s="52">
        <f>OCT!O361</f>
        <v/>
      </c>
      <c r="Q4860" s="52">
        <f>OCT!P361</f>
        <v/>
      </c>
      <c r="R4860" s="52">
        <f>OCT!Q361</f>
        <v/>
      </c>
      <c r="S4860" s="54">
        <f>S4859+IF(X4860=0,0,M4860)</f>
        <v/>
      </c>
      <c r="T4860" s="55">
        <f>MAX(T4859,S4860)</f>
        <v/>
      </c>
      <c r="U4860" s="56">
        <f>S4860-T4860</f>
        <v/>
      </c>
      <c r="V4860" s="55">
        <f>IFERROR(SUMIFS(DATABASE!$M$5:$M$6004,DATABASE!$B$5:$B$6004,B4860,DATABASE!$X$5:$X$6004,1),0)</f>
        <v/>
      </c>
      <c r="W4860" s="57">
        <f>IFERROR(COUNTIFS(DATABASE!$B$5:$B$6004,B4860,DATABASE!$X$5:$X$6004,1),0)</f>
        <v/>
      </c>
      <c r="X4860" s="58">
        <f>--AND(ISNUMBER(B4860),C4860&lt;&gt;"",L4860&lt;&gt;"",M4860&lt;&gt;"")</f>
        <v/>
      </c>
    </row>
    <row r="4861" ht="15" customHeight="1" s="111">
      <c r="A4861" s="42" t="inlineStr">
        <is>
          <t>OCT</t>
        </is>
      </c>
      <c r="B4861" s="43">
        <f>OCT!A362</f>
        <v/>
      </c>
      <c r="C4861" s="44">
        <f>OCT!B362</f>
        <v/>
      </c>
      <c r="D4861" s="44">
        <f>OCT!C362</f>
        <v/>
      </c>
      <c r="E4861" s="44">
        <f>OCT!D362</f>
        <v/>
      </c>
      <c r="F4861" s="44">
        <f>OCT!E362</f>
        <v/>
      </c>
      <c r="G4861" s="44">
        <f>OCT!F362</f>
        <v/>
      </c>
      <c r="H4861" s="44">
        <f>OCT!G362</f>
        <v/>
      </c>
      <c r="I4861" s="45">
        <f>OCT!H362</f>
        <v/>
      </c>
      <c r="J4861" s="45">
        <f>OCT!I362</f>
        <v/>
      </c>
      <c r="K4861" s="44">
        <f>OCT!J362</f>
        <v/>
      </c>
      <c r="L4861" s="44">
        <f>OCT!K362</f>
        <v/>
      </c>
      <c r="M4861" s="46">
        <f>OCT!L362</f>
        <v/>
      </c>
      <c r="N4861" s="44">
        <f>OCT!M362</f>
        <v/>
      </c>
      <c r="O4861" s="44">
        <f>OCT!N362</f>
        <v/>
      </c>
      <c r="P4861" s="44">
        <f>OCT!O362</f>
        <v/>
      </c>
      <c r="Q4861" s="44">
        <f>OCT!P362</f>
        <v/>
      </c>
      <c r="R4861" s="44">
        <f>OCT!Q362</f>
        <v/>
      </c>
      <c r="S4861" s="46">
        <f>S4860+IF(X4861=0,0,M4861)</f>
        <v/>
      </c>
      <c r="T4861" s="47">
        <f>MAX(T4860,S4861)</f>
        <v/>
      </c>
      <c r="U4861" s="48">
        <f>S4861-T4861</f>
        <v/>
      </c>
      <c r="V4861" s="47">
        <f>IFERROR(SUMIFS(DATABASE!$M$5:$M$6004,DATABASE!$B$5:$B$6004,B4861,DATABASE!$X$5:$X$6004,1),0)</f>
        <v/>
      </c>
      <c r="W4861" s="31">
        <f>IFERROR(COUNTIFS(DATABASE!$B$5:$B$6004,B4861,DATABASE!$X$5:$X$6004,1),0)</f>
        <v/>
      </c>
      <c r="X4861" s="49">
        <f>--AND(ISNUMBER(B4861),C4861&lt;&gt;"",L4861&lt;&gt;"",M4861&lt;&gt;"")</f>
        <v/>
      </c>
    </row>
    <row r="4862" ht="15" customHeight="1" s="111">
      <c r="A4862" s="50" t="inlineStr">
        <is>
          <t>OCT</t>
        </is>
      </c>
      <c r="B4862" s="51">
        <f>OCT!A363</f>
        <v/>
      </c>
      <c r="C4862" s="52">
        <f>OCT!B363</f>
        <v/>
      </c>
      <c r="D4862" s="52">
        <f>OCT!C363</f>
        <v/>
      </c>
      <c r="E4862" s="52">
        <f>OCT!D363</f>
        <v/>
      </c>
      <c r="F4862" s="52">
        <f>OCT!E363</f>
        <v/>
      </c>
      <c r="G4862" s="52">
        <f>OCT!F363</f>
        <v/>
      </c>
      <c r="H4862" s="52">
        <f>OCT!G363</f>
        <v/>
      </c>
      <c r="I4862" s="53">
        <f>OCT!H363</f>
        <v/>
      </c>
      <c r="J4862" s="53">
        <f>OCT!I363</f>
        <v/>
      </c>
      <c r="K4862" s="52">
        <f>OCT!J363</f>
        <v/>
      </c>
      <c r="L4862" s="52">
        <f>OCT!K363</f>
        <v/>
      </c>
      <c r="M4862" s="54">
        <f>OCT!L363</f>
        <v/>
      </c>
      <c r="N4862" s="52">
        <f>OCT!M363</f>
        <v/>
      </c>
      <c r="O4862" s="52">
        <f>OCT!N363</f>
        <v/>
      </c>
      <c r="P4862" s="52">
        <f>OCT!O363</f>
        <v/>
      </c>
      <c r="Q4862" s="52">
        <f>OCT!P363</f>
        <v/>
      </c>
      <c r="R4862" s="52">
        <f>OCT!Q363</f>
        <v/>
      </c>
      <c r="S4862" s="54">
        <f>S4861+IF(X4862=0,0,M4862)</f>
        <v/>
      </c>
      <c r="T4862" s="55">
        <f>MAX(T4861,S4862)</f>
        <v/>
      </c>
      <c r="U4862" s="56">
        <f>S4862-T4862</f>
        <v/>
      </c>
      <c r="V4862" s="55">
        <f>IFERROR(SUMIFS(DATABASE!$M$5:$M$6004,DATABASE!$B$5:$B$6004,B4862,DATABASE!$X$5:$X$6004,1),0)</f>
        <v/>
      </c>
      <c r="W4862" s="57">
        <f>IFERROR(COUNTIFS(DATABASE!$B$5:$B$6004,B4862,DATABASE!$X$5:$X$6004,1),0)</f>
        <v/>
      </c>
      <c r="X4862" s="58">
        <f>--AND(ISNUMBER(B4862),C4862&lt;&gt;"",L4862&lt;&gt;"",M4862&lt;&gt;"")</f>
        <v/>
      </c>
    </row>
    <row r="4863" ht="15" customHeight="1" s="111">
      <c r="A4863" s="42" t="inlineStr">
        <is>
          <t>OCT</t>
        </is>
      </c>
      <c r="B4863" s="43">
        <f>OCT!A364</f>
        <v/>
      </c>
      <c r="C4863" s="44">
        <f>OCT!B364</f>
        <v/>
      </c>
      <c r="D4863" s="44">
        <f>OCT!C364</f>
        <v/>
      </c>
      <c r="E4863" s="44">
        <f>OCT!D364</f>
        <v/>
      </c>
      <c r="F4863" s="44">
        <f>OCT!E364</f>
        <v/>
      </c>
      <c r="G4863" s="44">
        <f>OCT!F364</f>
        <v/>
      </c>
      <c r="H4863" s="44">
        <f>OCT!G364</f>
        <v/>
      </c>
      <c r="I4863" s="45">
        <f>OCT!H364</f>
        <v/>
      </c>
      <c r="J4863" s="45">
        <f>OCT!I364</f>
        <v/>
      </c>
      <c r="K4863" s="44">
        <f>OCT!J364</f>
        <v/>
      </c>
      <c r="L4863" s="44">
        <f>OCT!K364</f>
        <v/>
      </c>
      <c r="M4863" s="46">
        <f>OCT!L364</f>
        <v/>
      </c>
      <c r="N4863" s="44">
        <f>OCT!M364</f>
        <v/>
      </c>
      <c r="O4863" s="44">
        <f>OCT!N364</f>
        <v/>
      </c>
      <c r="P4863" s="44">
        <f>OCT!O364</f>
        <v/>
      </c>
      <c r="Q4863" s="44">
        <f>OCT!P364</f>
        <v/>
      </c>
      <c r="R4863" s="44">
        <f>OCT!Q364</f>
        <v/>
      </c>
      <c r="S4863" s="46">
        <f>S4862+IF(X4863=0,0,M4863)</f>
        <v/>
      </c>
      <c r="T4863" s="47">
        <f>MAX(T4862,S4863)</f>
        <v/>
      </c>
      <c r="U4863" s="48">
        <f>S4863-T4863</f>
        <v/>
      </c>
      <c r="V4863" s="47">
        <f>IFERROR(SUMIFS(DATABASE!$M$5:$M$6004,DATABASE!$B$5:$B$6004,B4863,DATABASE!$X$5:$X$6004,1),0)</f>
        <v/>
      </c>
      <c r="W4863" s="31">
        <f>IFERROR(COUNTIFS(DATABASE!$B$5:$B$6004,B4863,DATABASE!$X$5:$X$6004,1),0)</f>
        <v/>
      </c>
      <c r="X4863" s="49">
        <f>--AND(ISNUMBER(B4863),C4863&lt;&gt;"",L4863&lt;&gt;"",M4863&lt;&gt;"")</f>
        <v/>
      </c>
    </row>
    <row r="4864" ht="15" customHeight="1" s="111">
      <c r="A4864" s="50" t="inlineStr">
        <is>
          <t>OCT</t>
        </is>
      </c>
      <c r="B4864" s="51">
        <f>OCT!A365</f>
        <v/>
      </c>
      <c r="C4864" s="52">
        <f>OCT!B365</f>
        <v/>
      </c>
      <c r="D4864" s="52">
        <f>OCT!C365</f>
        <v/>
      </c>
      <c r="E4864" s="52">
        <f>OCT!D365</f>
        <v/>
      </c>
      <c r="F4864" s="52">
        <f>OCT!E365</f>
        <v/>
      </c>
      <c r="G4864" s="52">
        <f>OCT!F365</f>
        <v/>
      </c>
      <c r="H4864" s="52">
        <f>OCT!G365</f>
        <v/>
      </c>
      <c r="I4864" s="53">
        <f>OCT!H365</f>
        <v/>
      </c>
      <c r="J4864" s="53">
        <f>OCT!I365</f>
        <v/>
      </c>
      <c r="K4864" s="52">
        <f>OCT!J365</f>
        <v/>
      </c>
      <c r="L4864" s="52">
        <f>OCT!K365</f>
        <v/>
      </c>
      <c r="M4864" s="54">
        <f>OCT!L365</f>
        <v/>
      </c>
      <c r="N4864" s="52">
        <f>OCT!M365</f>
        <v/>
      </c>
      <c r="O4864" s="52">
        <f>OCT!N365</f>
        <v/>
      </c>
      <c r="P4864" s="52">
        <f>OCT!O365</f>
        <v/>
      </c>
      <c r="Q4864" s="52">
        <f>OCT!P365</f>
        <v/>
      </c>
      <c r="R4864" s="52">
        <f>OCT!Q365</f>
        <v/>
      </c>
      <c r="S4864" s="54">
        <f>S4863+IF(X4864=0,0,M4864)</f>
        <v/>
      </c>
      <c r="T4864" s="55">
        <f>MAX(T4863,S4864)</f>
        <v/>
      </c>
      <c r="U4864" s="56">
        <f>S4864-T4864</f>
        <v/>
      </c>
      <c r="V4864" s="55">
        <f>IFERROR(SUMIFS(DATABASE!$M$5:$M$6004,DATABASE!$B$5:$B$6004,B4864,DATABASE!$X$5:$X$6004,1),0)</f>
        <v/>
      </c>
      <c r="W4864" s="57">
        <f>IFERROR(COUNTIFS(DATABASE!$B$5:$B$6004,B4864,DATABASE!$X$5:$X$6004,1),0)</f>
        <v/>
      </c>
      <c r="X4864" s="58">
        <f>--AND(ISNUMBER(B4864),C4864&lt;&gt;"",L4864&lt;&gt;"",M4864&lt;&gt;"")</f>
        <v/>
      </c>
    </row>
    <row r="4865" ht="15" customHeight="1" s="111">
      <c r="A4865" s="42" t="inlineStr">
        <is>
          <t>OCT</t>
        </is>
      </c>
      <c r="B4865" s="43">
        <f>OCT!A366</f>
        <v/>
      </c>
      <c r="C4865" s="44">
        <f>OCT!B366</f>
        <v/>
      </c>
      <c r="D4865" s="44">
        <f>OCT!C366</f>
        <v/>
      </c>
      <c r="E4865" s="44">
        <f>OCT!D366</f>
        <v/>
      </c>
      <c r="F4865" s="44">
        <f>OCT!E366</f>
        <v/>
      </c>
      <c r="G4865" s="44">
        <f>OCT!F366</f>
        <v/>
      </c>
      <c r="H4865" s="44">
        <f>OCT!G366</f>
        <v/>
      </c>
      <c r="I4865" s="45">
        <f>OCT!H366</f>
        <v/>
      </c>
      <c r="J4865" s="45">
        <f>OCT!I366</f>
        <v/>
      </c>
      <c r="K4865" s="44">
        <f>OCT!J366</f>
        <v/>
      </c>
      <c r="L4865" s="44">
        <f>OCT!K366</f>
        <v/>
      </c>
      <c r="M4865" s="46">
        <f>OCT!L366</f>
        <v/>
      </c>
      <c r="N4865" s="44">
        <f>OCT!M366</f>
        <v/>
      </c>
      <c r="O4865" s="44">
        <f>OCT!N366</f>
        <v/>
      </c>
      <c r="P4865" s="44">
        <f>OCT!O366</f>
        <v/>
      </c>
      <c r="Q4865" s="44">
        <f>OCT!P366</f>
        <v/>
      </c>
      <c r="R4865" s="44">
        <f>OCT!Q366</f>
        <v/>
      </c>
      <c r="S4865" s="46">
        <f>S4864+IF(X4865=0,0,M4865)</f>
        <v/>
      </c>
      <c r="T4865" s="47">
        <f>MAX(T4864,S4865)</f>
        <v/>
      </c>
      <c r="U4865" s="48">
        <f>S4865-T4865</f>
        <v/>
      </c>
      <c r="V4865" s="47">
        <f>IFERROR(SUMIFS(DATABASE!$M$5:$M$6004,DATABASE!$B$5:$B$6004,B4865,DATABASE!$X$5:$X$6004,1),0)</f>
        <v/>
      </c>
      <c r="W4865" s="31">
        <f>IFERROR(COUNTIFS(DATABASE!$B$5:$B$6004,B4865,DATABASE!$X$5:$X$6004,1),0)</f>
        <v/>
      </c>
      <c r="X4865" s="49">
        <f>--AND(ISNUMBER(B4865),C4865&lt;&gt;"",L4865&lt;&gt;"",M4865&lt;&gt;"")</f>
        <v/>
      </c>
    </row>
    <row r="4866" ht="15" customHeight="1" s="111">
      <c r="A4866" s="50" t="inlineStr">
        <is>
          <t>OCT</t>
        </is>
      </c>
      <c r="B4866" s="51">
        <f>OCT!A367</f>
        <v/>
      </c>
      <c r="C4866" s="52">
        <f>OCT!B367</f>
        <v/>
      </c>
      <c r="D4866" s="52">
        <f>OCT!C367</f>
        <v/>
      </c>
      <c r="E4866" s="52">
        <f>OCT!D367</f>
        <v/>
      </c>
      <c r="F4866" s="52">
        <f>OCT!E367</f>
        <v/>
      </c>
      <c r="G4866" s="52">
        <f>OCT!F367</f>
        <v/>
      </c>
      <c r="H4866" s="52">
        <f>OCT!G367</f>
        <v/>
      </c>
      <c r="I4866" s="53">
        <f>OCT!H367</f>
        <v/>
      </c>
      <c r="J4866" s="53">
        <f>OCT!I367</f>
        <v/>
      </c>
      <c r="K4866" s="52">
        <f>OCT!J367</f>
        <v/>
      </c>
      <c r="L4866" s="52">
        <f>OCT!K367</f>
        <v/>
      </c>
      <c r="M4866" s="54">
        <f>OCT!L367</f>
        <v/>
      </c>
      <c r="N4866" s="52">
        <f>OCT!M367</f>
        <v/>
      </c>
      <c r="O4866" s="52">
        <f>OCT!N367</f>
        <v/>
      </c>
      <c r="P4866" s="52">
        <f>OCT!O367</f>
        <v/>
      </c>
      <c r="Q4866" s="52">
        <f>OCT!P367</f>
        <v/>
      </c>
      <c r="R4866" s="52">
        <f>OCT!Q367</f>
        <v/>
      </c>
      <c r="S4866" s="54">
        <f>S4865+IF(X4866=0,0,M4866)</f>
        <v/>
      </c>
      <c r="T4866" s="55">
        <f>MAX(T4865,S4866)</f>
        <v/>
      </c>
      <c r="U4866" s="56">
        <f>S4866-T4866</f>
        <v/>
      </c>
      <c r="V4866" s="55">
        <f>IFERROR(SUMIFS(DATABASE!$M$5:$M$6004,DATABASE!$B$5:$B$6004,B4866,DATABASE!$X$5:$X$6004,1),0)</f>
        <v/>
      </c>
      <c r="W4866" s="57">
        <f>IFERROR(COUNTIFS(DATABASE!$B$5:$B$6004,B4866,DATABASE!$X$5:$X$6004,1),0)</f>
        <v/>
      </c>
      <c r="X4866" s="58">
        <f>--AND(ISNUMBER(B4866),C4866&lt;&gt;"",L4866&lt;&gt;"",M4866&lt;&gt;"")</f>
        <v/>
      </c>
    </row>
    <row r="4867" ht="15" customHeight="1" s="111">
      <c r="A4867" s="42" t="inlineStr">
        <is>
          <t>OCT</t>
        </is>
      </c>
      <c r="B4867" s="43">
        <f>OCT!A368</f>
        <v/>
      </c>
      <c r="C4867" s="44">
        <f>OCT!B368</f>
        <v/>
      </c>
      <c r="D4867" s="44">
        <f>OCT!C368</f>
        <v/>
      </c>
      <c r="E4867" s="44">
        <f>OCT!D368</f>
        <v/>
      </c>
      <c r="F4867" s="44">
        <f>OCT!E368</f>
        <v/>
      </c>
      <c r="G4867" s="44">
        <f>OCT!F368</f>
        <v/>
      </c>
      <c r="H4867" s="44">
        <f>OCT!G368</f>
        <v/>
      </c>
      <c r="I4867" s="45">
        <f>OCT!H368</f>
        <v/>
      </c>
      <c r="J4867" s="45">
        <f>OCT!I368</f>
        <v/>
      </c>
      <c r="K4867" s="44">
        <f>OCT!J368</f>
        <v/>
      </c>
      <c r="L4867" s="44">
        <f>OCT!K368</f>
        <v/>
      </c>
      <c r="M4867" s="46">
        <f>OCT!L368</f>
        <v/>
      </c>
      <c r="N4867" s="44">
        <f>OCT!M368</f>
        <v/>
      </c>
      <c r="O4867" s="44">
        <f>OCT!N368</f>
        <v/>
      </c>
      <c r="P4867" s="44">
        <f>OCT!O368</f>
        <v/>
      </c>
      <c r="Q4867" s="44">
        <f>OCT!P368</f>
        <v/>
      </c>
      <c r="R4867" s="44">
        <f>OCT!Q368</f>
        <v/>
      </c>
      <c r="S4867" s="46">
        <f>S4866+IF(X4867=0,0,M4867)</f>
        <v/>
      </c>
      <c r="T4867" s="47">
        <f>MAX(T4866,S4867)</f>
        <v/>
      </c>
      <c r="U4867" s="48">
        <f>S4867-T4867</f>
        <v/>
      </c>
      <c r="V4867" s="47">
        <f>IFERROR(SUMIFS(DATABASE!$M$5:$M$6004,DATABASE!$B$5:$B$6004,B4867,DATABASE!$X$5:$X$6004,1),0)</f>
        <v/>
      </c>
      <c r="W4867" s="31">
        <f>IFERROR(COUNTIFS(DATABASE!$B$5:$B$6004,B4867,DATABASE!$X$5:$X$6004,1),0)</f>
        <v/>
      </c>
      <c r="X4867" s="49">
        <f>--AND(ISNUMBER(B4867),C4867&lt;&gt;"",L4867&lt;&gt;"",M4867&lt;&gt;"")</f>
        <v/>
      </c>
    </row>
    <row r="4868" ht="15" customHeight="1" s="111">
      <c r="A4868" s="50" t="inlineStr">
        <is>
          <t>OCT</t>
        </is>
      </c>
      <c r="B4868" s="51">
        <f>OCT!A369</f>
        <v/>
      </c>
      <c r="C4868" s="52">
        <f>OCT!B369</f>
        <v/>
      </c>
      <c r="D4868" s="52">
        <f>OCT!C369</f>
        <v/>
      </c>
      <c r="E4868" s="52">
        <f>OCT!D369</f>
        <v/>
      </c>
      <c r="F4868" s="52">
        <f>OCT!E369</f>
        <v/>
      </c>
      <c r="G4868" s="52">
        <f>OCT!F369</f>
        <v/>
      </c>
      <c r="H4868" s="52">
        <f>OCT!G369</f>
        <v/>
      </c>
      <c r="I4868" s="53">
        <f>OCT!H369</f>
        <v/>
      </c>
      <c r="J4868" s="53">
        <f>OCT!I369</f>
        <v/>
      </c>
      <c r="K4868" s="52">
        <f>OCT!J369</f>
        <v/>
      </c>
      <c r="L4868" s="52">
        <f>OCT!K369</f>
        <v/>
      </c>
      <c r="M4868" s="54">
        <f>OCT!L369</f>
        <v/>
      </c>
      <c r="N4868" s="52">
        <f>OCT!M369</f>
        <v/>
      </c>
      <c r="O4868" s="52">
        <f>OCT!N369</f>
        <v/>
      </c>
      <c r="P4868" s="52">
        <f>OCT!O369</f>
        <v/>
      </c>
      <c r="Q4868" s="52">
        <f>OCT!P369</f>
        <v/>
      </c>
      <c r="R4868" s="52">
        <f>OCT!Q369</f>
        <v/>
      </c>
      <c r="S4868" s="54">
        <f>S4867+IF(X4868=0,0,M4868)</f>
        <v/>
      </c>
      <c r="T4868" s="55">
        <f>MAX(T4867,S4868)</f>
        <v/>
      </c>
      <c r="U4868" s="56">
        <f>S4868-T4868</f>
        <v/>
      </c>
      <c r="V4868" s="55">
        <f>IFERROR(SUMIFS(DATABASE!$M$5:$M$6004,DATABASE!$B$5:$B$6004,B4868,DATABASE!$X$5:$X$6004,1),0)</f>
        <v/>
      </c>
      <c r="W4868" s="57">
        <f>IFERROR(COUNTIFS(DATABASE!$B$5:$B$6004,B4868,DATABASE!$X$5:$X$6004,1),0)</f>
        <v/>
      </c>
      <c r="X4868" s="58">
        <f>--AND(ISNUMBER(B4868),C4868&lt;&gt;"",L4868&lt;&gt;"",M4868&lt;&gt;"")</f>
        <v/>
      </c>
    </row>
    <row r="4869" ht="15" customHeight="1" s="111">
      <c r="A4869" s="42" t="inlineStr">
        <is>
          <t>OCT</t>
        </is>
      </c>
      <c r="B4869" s="43">
        <f>OCT!A370</f>
        <v/>
      </c>
      <c r="C4869" s="44">
        <f>OCT!B370</f>
        <v/>
      </c>
      <c r="D4869" s="44">
        <f>OCT!C370</f>
        <v/>
      </c>
      <c r="E4869" s="44">
        <f>OCT!D370</f>
        <v/>
      </c>
      <c r="F4869" s="44">
        <f>OCT!E370</f>
        <v/>
      </c>
      <c r="G4869" s="44">
        <f>OCT!F370</f>
        <v/>
      </c>
      <c r="H4869" s="44">
        <f>OCT!G370</f>
        <v/>
      </c>
      <c r="I4869" s="45">
        <f>OCT!H370</f>
        <v/>
      </c>
      <c r="J4869" s="45">
        <f>OCT!I370</f>
        <v/>
      </c>
      <c r="K4869" s="44">
        <f>OCT!J370</f>
        <v/>
      </c>
      <c r="L4869" s="44">
        <f>OCT!K370</f>
        <v/>
      </c>
      <c r="M4869" s="46">
        <f>OCT!L370</f>
        <v/>
      </c>
      <c r="N4869" s="44">
        <f>OCT!M370</f>
        <v/>
      </c>
      <c r="O4869" s="44">
        <f>OCT!N370</f>
        <v/>
      </c>
      <c r="P4869" s="44">
        <f>OCT!O370</f>
        <v/>
      </c>
      <c r="Q4869" s="44">
        <f>OCT!P370</f>
        <v/>
      </c>
      <c r="R4869" s="44">
        <f>OCT!Q370</f>
        <v/>
      </c>
      <c r="S4869" s="46">
        <f>S4868+IF(X4869=0,0,M4869)</f>
        <v/>
      </c>
      <c r="T4869" s="47">
        <f>MAX(T4868,S4869)</f>
        <v/>
      </c>
      <c r="U4869" s="48">
        <f>S4869-T4869</f>
        <v/>
      </c>
      <c r="V4869" s="47">
        <f>IFERROR(SUMIFS(DATABASE!$M$5:$M$6004,DATABASE!$B$5:$B$6004,B4869,DATABASE!$X$5:$X$6004,1),0)</f>
        <v/>
      </c>
      <c r="W4869" s="31">
        <f>IFERROR(COUNTIFS(DATABASE!$B$5:$B$6004,B4869,DATABASE!$X$5:$X$6004,1),0)</f>
        <v/>
      </c>
      <c r="X4869" s="49">
        <f>--AND(ISNUMBER(B4869),C4869&lt;&gt;"",L4869&lt;&gt;"",M4869&lt;&gt;"")</f>
        <v/>
      </c>
    </row>
    <row r="4870" ht="15" customHeight="1" s="111">
      <c r="A4870" s="50" t="inlineStr">
        <is>
          <t>OCT</t>
        </is>
      </c>
      <c r="B4870" s="51">
        <f>OCT!A371</f>
        <v/>
      </c>
      <c r="C4870" s="52">
        <f>OCT!B371</f>
        <v/>
      </c>
      <c r="D4870" s="52">
        <f>OCT!C371</f>
        <v/>
      </c>
      <c r="E4870" s="52">
        <f>OCT!D371</f>
        <v/>
      </c>
      <c r="F4870" s="52">
        <f>OCT!E371</f>
        <v/>
      </c>
      <c r="G4870" s="52">
        <f>OCT!F371</f>
        <v/>
      </c>
      <c r="H4870" s="52">
        <f>OCT!G371</f>
        <v/>
      </c>
      <c r="I4870" s="53">
        <f>OCT!H371</f>
        <v/>
      </c>
      <c r="J4870" s="53">
        <f>OCT!I371</f>
        <v/>
      </c>
      <c r="K4870" s="52">
        <f>OCT!J371</f>
        <v/>
      </c>
      <c r="L4870" s="52">
        <f>OCT!K371</f>
        <v/>
      </c>
      <c r="M4870" s="54">
        <f>OCT!L371</f>
        <v/>
      </c>
      <c r="N4870" s="52">
        <f>OCT!M371</f>
        <v/>
      </c>
      <c r="O4870" s="52">
        <f>OCT!N371</f>
        <v/>
      </c>
      <c r="P4870" s="52">
        <f>OCT!O371</f>
        <v/>
      </c>
      <c r="Q4870" s="52">
        <f>OCT!P371</f>
        <v/>
      </c>
      <c r="R4870" s="52">
        <f>OCT!Q371</f>
        <v/>
      </c>
      <c r="S4870" s="54">
        <f>S4869+IF(X4870=0,0,M4870)</f>
        <v/>
      </c>
      <c r="T4870" s="55">
        <f>MAX(T4869,S4870)</f>
        <v/>
      </c>
      <c r="U4870" s="56">
        <f>S4870-T4870</f>
        <v/>
      </c>
      <c r="V4870" s="55">
        <f>IFERROR(SUMIFS(DATABASE!$M$5:$M$6004,DATABASE!$B$5:$B$6004,B4870,DATABASE!$X$5:$X$6004,1),0)</f>
        <v/>
      </c>
      <c r="W4870" s="57">
        <f>IFERROR(COUNTIFS(DATABASE!$B$5:$B$6004,B4870,DATABASE!$X$5:$X$6004,1),0)</f>
        <v/>
      </c>
      <c r="X4870" s="58">
        <f>--AND(ISNUMBER(B4870),C4870&lt;&gt;"",L4870&lt;&gt;"",M4870&lt;&gt;"")</f>
        <v/>
      </c>
    </row>
    <row r="4871" ht="15" customHeight="1" s="111">
      <c r="A4871" s="42" t="inlineStr">
        <is>
          <t>OCT</t>
        </is>
      </c>
      <c r="B4871" s="43">
        <f>OCT!A372</f>
        <v/>
      </c>
      <c r="C4871" s="44">
        <f>OCT!B372</f>
        <v/>
      </c>
      <c r="D4871" s="44">
        <f>OCT!C372</f>
        <v/>
      </c>
      <c r="E4871" s="44">
        <f>OCT!D372</f>
        <v/>
      </c>
      <c r="F4871" s="44">
        <f>OCT!E372</f>
        <v/>
      </c>
      <c r="G4871" s="44">
        <f>OCT!F372</f>
        <v/>
      </c>
      <c r="H4871" s="44">
        <f>OCT!G372</f>
        <v/>
      </c>
      <c r="I4871" s="45">
        <f>OCT!H372</f>
        <v/>
      </c>
      <c r="J4871" s="45">
        <f>OCT!I372</f>
        <v/>
      </c>
      <c r="K4871" s="44">
        <f>OCT!J372</f>
        <v/>
      </c>
      <c r="L4871" s="44">
        <f>OCT!K372</f>
        <v/>
      </c>
      <c r="M4871" s="46">
        <f>OCT!L372</f>
        <v/>
      </c>
      <c r="N4871" s="44">
        <f>OCT!M372</f>
        <v/>
      </c>
      <c r="O4871" s="44">
        <f>OCT!N372</f>
        <v/>
      </c>
      <c r="P4871" s="44">
        <f>OCT!O372</f>
        <v/>
      </c>
      <c r="Q4871" s="44">
        <f>OCT!P372</f>
        <v/>
      </c>
      <c r="R4871" s="44">
        <f>OCT!Q372</f>
        <v/>
      </c>
      <c r="S4871" s="46">
        <f>S4870+IF(X4871=0,0,M4871)</f>
        <v/>
      </c>
      <c r="T4871" s="47">
        <f>MAX(T4870,S4871)</f>
        <v/>
      </c>
      <c r="U4871" s="48">
        <f>S4871-T4871</f>
        <v/>
      </c>
      <c r="V4871" s="47">
        <f>IFERROR(SUMIFS(DATABASE!$M$5:$M$6004,DATABASE!$B$5:$B$6004,B4871,DATABASE!$X$5:$X$6004,1),0)</f>
        <v/>
      </c>
      <c r="W4871" s="31">
        <f>IFERROR(COUNTIFS(DATABASE!$B$5:$B$6004,B4871,DATABASE!$X$5:$X$6004,1),0)</f>
        <v/>
      </c>
      <c r="X4871" s="49">
        <f>--AND(ISNUMBER(B4871),C4871&lt;&gt;"",L4871&lt;&gt;"",M4871&lt;&gt;"")</f>
        <v/>
      </c>
    </row>
    <row r="4872" ht="15" customHeight="1" s="111">
      <c r="A4872" s="50" t="inlineStr">
        <is>
          <t>OCT</t>
        </is>
      </c>
      <c r="B4872" s="51">
        <f>OCT!A373</f>
        <v/>
      </c>
      <c r="C4872" s="52">
        <f>OCT!B373</f>
        <v/>
      </c>
      <c r="D4872" s="52">
        <f>OCT!C373</f>
        <v/>
      </c>
      <c r="E4872" s="52">
        <f>OCT!D373</f>
        <v/>
      </c>
      <c r="F4872" s="52">
        <f>OCT!E373</f>
        <v/>
      </c>
      <c r="G4872" s="52">
        <f>OCT!F373</f>
        <v/>
      </c>
      <c r="H4872" s="52">
        <f>OCT!G373</f>
        <v/>
      </c>
      <c r="I4872" s="53">
        <f>OCT!H373</f>
        <v/>
      </c>
      <c r="J4872" s="53">
        <f>OCT!I373</f>
        <v/>
      </c>
      <c r="K4872" s="52">
        <f>OCT!J373</f>
        <v/>
      </c>
      <c r="L4872" s="52">
        <f>OCT!K373</f>
        <v/>
      </c>
      <c r="M4872" s="54">
        <f>OCT!L373</f>
        <v/>
      </c>
      <c r="N4872" s="52">
        <f>OCT!M373</f>
        <v/>
      </c>
      <c r="O4872" s="52">
        <f>OCT!N373</f>
        <v/>
      </c>
      <c r="P4872" s="52">
        <f>OCT!O373</f>
        <v/>
      </c>
      <c r="Q4872" s="52">
        <f>OCT!P373</f>
        <v/>
      </c>
      <c r="R4872" s="52">
        <f>OCT!Q373</f>
        <v/>
      </c>
      <c r="S4872" s="54">
        <f>S4871+IF(X4872=0,0,M4872)</f>
        <v/>
      </c>
      <c r="T4872" s="55">
        <f>MAX(T4871,S4872)</f>
        <v/>
      </c>
      <c r="U4872" s="56">
        <f>S4872-T4872</f>
        <v/>
      </c>
      <c r="V4872" s="55">
        <f>IFERROR(SUMIFS(DATABASE!$M$5:$M$6004,DATABASE!$B$5:$B$6004,B4872,DATABASE!$X$5:$X$6004,1),0)</f>
        <v/>
      </c>
      <c r="W4872" s="57">
        <f>IFERROR(COUNTIFS(DATABASE!$B$5:$B$6004,B4872,DATABASE!$X$5:$X$6004,1),0)</f>
        <v/>
      </c>
      <c r="X4872" s="58">
        <f>--AND(ISNUMBER(B4872),C4872&lt;&gt;"",L4872&lt;&gt;"",M4872&lt;&gt;"")</f>
        <v/>
      </c>
    </row>
    <row r="4873" ht="15" customHeight="1" s="111">
      <c r="A4873" s="42" t="inlineStr">
        <is>
          <t>OCT</t>
        </is>
      </c>
      <c r="B4873" s="43">
        <f>OCT!A374</f>
        <v/>
      </c>
      <c r="C4873" s="44">
        <f>OCT!B374</f>
        <v/>
      </c>
      <c r="D4873" s="44">
        <f>OCT!C374</f>
        <v/>
      </c>
      <c r="E4873" s="44">
        <f>OCT!D374</f>
        <v/>
      </c>
      <c r="F4873" s="44">
        <f>OCT!E374</f>
        <v/>
      </c>
      <c r="G4873" s="44">
        <f>OCT!F374</f>
        <v/>
      </c>
      <c r="H4873" s="44">
        <f>OCT!G374</f>
        <v/>
      </c>
      <c r="I4873" s="45">
        <f>OCT!H374</f>
        <v/>
      </c>
      <c r="J4873" s="45">
        <f>OCT!I374</f>
        <v/>
      </c>
      <c r="K4873" s="44">
        <f>OCT!J374</f>
        <v/>
      </c>
      <c r="L4873" s="44">
        <f>OCT!K374</f>
        <v/>
      </c>
      <c r="M4873" s="46">
        <f>OCT!L374</f>
        <v/>
      </c>
      <c r="N4873" s="44">
        <f>OCT!M374</f>
        <v/>
      </c>
      <c r="O4873" s="44">
        <f>OCT!N374</f>
        <v/>
      </c>
      <c r="P4873" s="44">
        <f>OCT!O374</f>
        <v/>
      </c>
      <c r="Q4873" s="44">
        <f>OCT!P374</f>
        <v/>
      </c>
      <c r="R4873" s="44">
        <f>OCT!Q374</f>
        <v/>
      </c>
      <c r="S4873" s="46">
        <f>S4872+IF(X4873=0,0,M4873)</f>
        <v/>
      </c>
      <c r="T4873" s="47">
        <f>MAX(T4872,S4873)</f>
        <v/>
      </c>
      <c r="U4873" s="48">
        <f>S4873-T4873</f>
        <v/>
      </c>
      <c r="V4873" s="47">
        <f>IFERROR(SUMIFS(DATABASE!$M$5:$M$6004,DATABASE!$B$5:$B$6004,B4873,DATABASE!$X$5:$X$6004,1),0)</f>
        <v/>
      </c>
      <c r="W4873" s="31">
        <f>IFERROR(COUNTIFS(DATABASE!$B$5:$B$6004,B4873,DATABASE!$X$5:$X$6004,1),0)</f>
        <v/>
      </c>
      <c r="X4873" s="49">
        <f>--AND(ISNUMBER(B4873),C4873&lt;&gt;"",L4873&lt;&gt;"",M4873&lt;&gt;"")</f>
        <v/>
      </c>
    </row>
    <row r="4874" ht="15" customHeight="1" s="111">
      <c r="A4874" s="50" t="inlineStr">
        <is>
          <t>OCT</t>
        </is>
      </c>
      <c r="B4874" s="51">
        <f>OCT!A375</f>
        <v/>
      </c>
      <c r="C4874" s="52">
        <f>OCT!B375</f>
        <v/>
      </c>
      <c r="D4874" s="52">
        <f>OCT!C375</f>
        <v/>
      </c>
      <c r="E4874" s="52">
        <f>OCT!D375</f>
        <v/>
      </c>
      <c r="F4874" s="52">
        <f>OCT!E375</f>
        <v/>
      </c>
      <c r="G4874" s="52">
        <f>OCT!F375</f>
        <v/>
      </c>
      <c r="H4874" s="52">
        <f>OCT!G375</f>
        <v/>
      </c>
      <c r="I4874" s="53">
        <f>OCT!H375</f>
        <v/>
      </c>
      <c r="J4874" s="53">
        <f>OCT!I375</f>
        <v/>
      </c>
      <c r="K4874" s="52">
        <f>OCT!J375</f>
        <v/>
      </c>
      <c r="L4874" s="52">
        <f>OCT!K375</f>
        <v/>
      </c>
      <c r="M4874" s="54">
        <f>OCT!L375</f>
        <v/>
      </c>
      <c r="N4874" s="52">
        <f>OCT!M375</f>
        <v/>
      </c>
      <c r="O4874" s="52">
        <f>OCT!N375</f>
        <v/>
      </c>
      <c r="P4874" s="52">
        <f>OCT!O375</f>
        <v/>
      </c>
      <c r="Q4874" s="52">
        <f>OCT!P375</f>
        <v/>
      </c>
      <c r="R4874" s="52">
        <f>OCT!Q375</f>
        <v/>
      </c>
      <c r="S4874" s="54">
        <f>S4873+IF(X4874=0,0,M4874)</f>
        <v/>
      </c>
      <c r="T4874" s="55">
        <f>MAX(T4873,S4874)</f>
        <v/>
      </c>
      <c r="U4874" s="56">
        <f>S4874-T4874</f>
        <v/>
      </c>
      <c r="V4874" s="55">
        <f>IFERROR(SUMIFS(DATABASE!$M$5:$M$6004,DATABASE!$B$5:$B$6004,B4874,DATABASE!$X$5:$X$6004,1),0)</f>
        <v/>
      </c>
      <c r="W4874" s="57">
        <f>IFERROR(COUNTIFS(DATABASE!$B$5:$B$6004,B4874,DATABASE!$X$5:$X$6004,1),0)</f>
        <v/>
      </c>
      <c r="X4874" s="58">
        <f>--AND(ISNUMBER(B4874),C4874&lt;&gt;"",L4874&lt;&gt;"",M4874&lt;&gt;"")</f>
        <v/>
      </c>
    </row>
    <row r="4875" ht="15" customHeight="1" s="111">
      <c r="A4875" s="42" t="inlineStr">
        <is>
          <t>OCT</t>
        </is>
      </c>
      <c r="B4875" s="43">
        <f>OCT!A376</f>
        <v/>
      </c>
      <c r="C4875" s="44">
        <f>OCT!B376</f>
        <v/>
      </c>
      <c r="D4875" s="44">
        <f>OCT!C376</f>
        <v/>
      </c>
      <c r="E4875" s="44">
        <f>OCT!D376</f>
        <v/>
      </c>
      <c r="F4875" s="44">
        <f>OCT!E376</f>
        <v/>
      </c>
      <c r="G4875" s="44">
        <f>OCT!F376</f>
        <v/>
      </c>
      <c r="H4875" s="44">
        <f>OCT!G376</f>
        <v/>
      </c>
      <c r="I4875" s="45">
        <f>OCT!H376</f>
        <v/>
      </c>
      <c r="J4875" s="45">
        <f>OCT!I376</f>
        <v/>
      </c>
      <c r="K4875" s="44">
        <f>OCT!J376</f>
        <v/>
      </c>
      <c r="L4875" s="44">
        <f>OCT!K376</f>
        <v/>
      </c>
      <c r="M4875" s="46">
        <f>OCT!L376</f>
        <v/>
      </c>
      <c r="N4875" s="44">
        <f>OCT!M376</f>
        <v/>
      </c>
      <c r="O4875" s="44">
        <f>OCT!N376</f>
        <v/>
      </c>
      <c r="P4875" s="44">
        <f>OCT!O376</f>
        <v/>
      </c>
      <c r="Q4875" s="44">
        <f>OCT!P376</f>
        <v/>
      </c>
      <c r="R4875" s="44">
        <f>OCT!Q376</f>
        <v/>
      </c>
      <c r="S4875" s="46">
        <f>S4874+IF(X4875=0,0,M4875)</f>
        <v/>
      </c>
      <c r="T4875" s="47">
        <f>MAX(T4874,S4875)</f>
        <v/>
      </c>
      <c r="U4875" s="48">
        <f>S4875-T4875</f>
        <v/>
      </c>
      <c r="V4875" s="47">
        <f>IFERROR(SUMIFS(DATABASE!$M$5:$M$6004,DATABASE!$B$5:$B$6004,B4875,DATABASE!$X$5:$X$6004,1),0)</f>
        <v/>
      </c>
      <c r="W4875" s="31">
        <f>IFERROR(COUNTIFS(DATABASE!$B$5:$B$6004,B4875,DATABASE!$X$5:$X$6004,1),0)</f>
        <v/>
      </c>
      <c r="X4875" s="49">
        <f>--AND(ISNUMBER(B4875),C4875&lt;&gt;"",L4875&lt;&gt;"",M4875&lt;&gt;"")</f>
        <v/>
      </c>
    </row>
    <row r="4876" ht="15" customHeight="1" s="111">
      <c r="A4876" s="50" t="inlineStr">
        <is>
          <t>OCT</t>
        </is>
      </c>
      <c r="B4876" s="51">
        <f>OCT!A377</f>
        <v/>
      </c>
      <c r="C4876" s="52">
        <f>OCT!B377</f>
        <v/>
      </c>
      <c r="D4876" s="52">
        <f>OCT!C377</f>
        <v/>
      </c>
      <c r="E4876" s="52">
        <f>OCT!D377</f>
        <v/>
      </c>
      <c r="F4876" s="52">
        <f>OCT!E377</f>
        <v/>
      </c>
      <c r="G4876" s="52">
        <f>OCT!F377</f>
        <v/>
      </c>
      <c r="H4876" s="52">
        <f>OCT!G377</f>
        <v/>
      </c>
      <c r="I4876" s="53">
        <f>OCT!H377</f>
        <v/>
      </c>
      <c r="J4876" s="53">
        <f>OCT!I377</f>
        <v/>
      </c>
      <c r="K4876" s="52">
        <f>OCT!J377</f>
        <v/>
      </c>
      <c r="L4876" s="52">
        <f>OCT!K377</f>
        <v/>
      </c>
      <c r="M4876" s="54">
        <f>OCT!L377</f>
        <v/>
      </c>
      <c r="N4876" s="52">
        <f>OCT!M377</f>
        <v/>
      </c>
      <c r="O4876" s="52">
        <f>OCT!N377</f>
        <v/>
      </c>
      <c r="P4876" s="52">
        <f>OCT!O377</f>
        <v/>
      </c>
      <c r="Q4876" s="52">
        <f>OCT!P377</f>
        <v/>
      </c>
      <c r="R4876" s="52">
        <f>OCT!Q377</f>
        <v/>
      </c>
      <c r="S4876" s="54">
        <f>S4875+IF(X4876=0,0,M4876)</f>
        <v/>
      </c>
      <c r="T4876" s="55">
        <f>MAX(T4875,S4876)</f>
        <v/>
      </c>
      <c r="U4876" s="56">
        <f>S4876-T4876</f>
        <v/>
      </c>
      <c r="V4876" s="55">
        <f>IFERROR(SUMIFS(DATABASE!$M$5:$M$6004,DATABASE!$B$5:$B$6004,B4876,DATABASE!$X$5:$X$6004,1),0)</f>
        <v/>
      </c>
      <c r="W4876" s="57">
        <f>IFERROR(COUNTIFS(DATABASE!$B$5:$B$6004,B4876,DATABASE!$X$5:$X$6004,1),0)</f>
        <v/>
      </c>
      <c r="X4876" s="58">
        <f>--AND(ISNUMBER(B4876),C4876&lt;&gt;"",L4876&lt;&gt;"",M4876&lt;&gt;"")</f>
        <v/>
      </c>
    </row>
    <row r="4877" ht="15" customHeight="1" s="111">
      <c r="A4877" s="42" t="inlineStr">
        <is>
          <t>OCT</t>
        </is>
      </c>
      <c r="B4877" s="43">
        <f>OCT!A378</f>
        <v/>
      </c>
      <c r="C4877" s="44">
        <f>OCT!B378</f>
        <v/>
      </c>
      <c r="D4877" s="44">
        <f>OCT!C378</f>
        <v/>
      </c>
      <c r="E4877" s="44">
        <f>OCT!D378</f>
        <v/>
      </c>
      <c r="F4877" s="44">
        <f>OCT!E378</f>
        <v/>
      </c>
      <c r="G4877" s="44">
        <f>OCT!F378</f>
        <v/>
      </c>
      <c r="H4877" s="44">
        <f>OCT!G378</f>
        <v/>
      </c>
      <c r="I4877" s="45">
        <f>OCT!H378</f>
        <v/>
      </c>
      <c r="J4877" s="45">
        <f>OCT!I378</f>
        <v/>
      </c>
      <c r="K4877" s="44">
        <f>OCT!J378</f>
        <v/>
      </c>
      <c r="L4877" s="44">
        <f>OCT!K378</f>
        <v/>
      </c>
      <c r="M4877" s="46">
        <f>OCT!L378</f>
        <v/>
      </c>
      <c r="N4877" s="44">
        <f>OCT!M378</f>
        <v/>
      </c>
      <c r="O4877" s="44">
        <f>OCT!N378</f>
        <v/>
      </c>
      <c r="P4877" s="44">
        <f>OCT!O378</f>
        <v/>
      </c>
      <c r="Q4877" s="44">
        <f>OCT!P378</f>
        <v/>
      </c>
      <c r="R4877" s="44">
        <f>OCT!Q378</f>
        <v/>
      </c>
      <c r="S4877" s="46">
        <f>S4876+IF(X4877=0,0,M4877)</f>
        <v/>
      </c>
      <c r="T4877" s="47">
        <f>MAX(T4876,S4877)</f>
        <v/>
      </c>
      <c r="U4877" s="48">
        <f>S4877-T4877</f>
        <v/>
      </c>
      <c r="V4877" s="47">
        <f>IFERROR(SUMIFS(DATABASE!$M$5:$M$6004,DATABASE!$B$5:$B$6004,B4877,DATABASE!$X$5:$X$6004,1),0)</f>
        <v/>
      </c>
      <c r="W4877" s="31">
        <f>IFERROR(COUNTIFS(DATABASE!$B$5:$B$6004,B4877,DATABASE!$X$5:$X$6004,1),0)</f>
        <v/>
      </c>
      <c r="X4877" s="49">
        <f>--AND(ISNUMBER(B4877),C4877&lt;&gt;"",L4877&lt;&gt;"",M4877&lt;&gt;"")</f>
        <v/>
      </c>
    </row>
    <row r="4878" ht="15" customHeight="1" s="111">
      <c r="A4878" s="50" t="inlineStr">
        <is>
          <t>OCT</t>
        </is>
      </c>
      <c r="B4878" s="51">
        <f>OCT!A379</f>
        <v/>
      </c>
      <c r="C4878" s="52">
        <f>OCT!B379</f>
        <v/>
      </c>
      <c r="D4878" s="52">
        <f>OCT!C379</f>
        <v/>
      </c>
      <c r="E4878" s="52">
        <f>OCT!D379</f>
        <v/>
      </c>
      <c r="F4878" s="52">
        <f>OCT!E379</f>
        <v/>
      </c>
      <c r="G4878" s="52">
        <f>OCT!F379</f>
        <v/>
      </c>
      <c r="H4878" s="52">
        <f>OCT!G379</f>
        <v/>
      </c>
      <c r="I4878" s="53">
        <f>OCT!H379</f>
        <v/>
      </c>
      <c r="J4878" s="53">
        <f>OCT!I379</f>
        <v/>
      </c>
      <c r="K4878" s="52">
        <f>OCT!J379</f>
        <v/>
      </c>
      <c r="L4878" s="52">
        <f>OCT!K379</f>
        <v/>
      </c>
      <c r="M4878" s="54">
        <f>OCT!L379</f>
        <v/>
      </c>
      <c r="N4878" s="52">
        <f>OCT!M379</f>
        <v/>
      </c>
      <c r="O4878" s="52">
        <f>OCT!N379</f>
        <v/>
      </c>
      <c r="P4878" s="52">
        <f>OCT!O379</f>
        <v/>
      </c>
      <c r="Q4878" s="52">
        <f>OCT!P379</f>
        <v/>
      </c>
      <c r="R4878" s="52">
        <f>OCT!Q379</f>
        <v/>
      </c>
      <c r="S4878" s="54">
        <f>S4877+IF(X4878=0,0,M4878)</f>
        <v/>
      </c>
      <c r="T4878" s="55">
        <f>MAX(T4877,S4878)</f>
        <v/>
      </c>
      <c r="U4878" s="56">
        <f>S4878-T4878</f>
        <v/>
      </c>
      <c r="V4878" s="55">
        <f>IFERROR(SUMIFS(DATABASE!$M$5:$M$6004,DATABASE!$B$5:$B$6004,B4878,DATABASE!$X$5:$X$6004,1),0)</f>
        <v/>
      </c>
      <c r="W4878" s="57">
        <f>IFERROR(COUNTIFS(DATABASE!$B$5:$B$6004,B4878,DATABASE!$X$5:$X$6004,1),0)</f>
        <v/>
      </c>
      <c r="X4878" s="58">
        <f>--AND(ISNUMBER(B4878),C4878&lt;&gt;"",L4878&lt;&gt;"",M4878&lt;&gt;"")</f>
        <v/>
      </c>
    </row>
    <row r="4879" ht="15" customHeight="1" s="111">
      <c r="A4879" s="42" t="inlineStr">
        <is>
          <t>OCT</t>
        </is>
      </c>
      <c r="B4879" s="43">
        <f>OCT!A380</f>
        <v/>
      </c>
      <c r="C4879" s="44">
        <f>OCT!B380</f>
        <v/>
      </c>
      <c r="D4879" s="44">
        <f>OCT!C380</f>
        <v/>
      </c>
      <c r="E4879" s="44">
        <f>OCT!D380</f>
        <v/>
      </c>
      <c r="F4879" s="44">
        <f>OCT!E380</f>
        <v/>
      </c>
      <c r="G4879" s="44">
        <f>OCT!F380</f>
        <v/>
      </c>
      <c r="H4879" s="44">
        <f>OCT!G380</f>
        <v/>
      </c>
      <c r="I4879" s="45">
        <f>OCT!H380</f>
        <v/>
      </c>
      <c r="J4879" s="45">
        <f>OCT!I380</f>
        <v/>
      </c>
      <c r="K4879" s="44">
        <f>OCT!J380</f>
        <v/>
      </c>
      <c r="L4879" s="44">
        <f>OCT!K380</f>
        <v/>
      </c>
      <c r="M4879" s="46">
        <f>OCT!L380</f>
        <v/>
      </c>
      <c r="N4879" s="44">
        <f>OCT!M380</f>
        <v/>
      </c>
      <c r="O4879" s="44">
        <f>OCT!N380</f>
        <v/>
      </c>
      <c r="P4879" s="44">
        <f>OCT!O380</f>
        <v/>
      </c>
      <c r="Q4879" s="44">
        <f>OCT!P380</f>
        <v/>
      </c>
      <c r="R4879" s="44">
        <f>OCT!Q380</f>
        <v/>
      </c>
      <c r="S4879" s="46">
        <f>S4878+IF(X4879=0,0,M4879)</f>
        <v/>
      </c>
      <c r="T4879" s="47">
        <f>MAX(T4878,S4879)</f>
        <v/>
      </c>
      <c r="U4879" s="48">
        <f>S4879-T4879</f>
        <v/>
      </c>
      <c r="V4879" s="47">
        <f>IFERROR(SUMIFS(DATABASE!$M$5:$M$6004,DATABASE!$B$5:$B$6004,B4879,DATABASE!$X$5:$X$6004,1),0)</f>
        <v/>
      </c>
      <c r="W4879" s="31">
        <f>IFERROR(COUNTIFS(DATABASE!$B$5:$B$6004,B4879,DATABASE!$X$5:$X$6004,1),0)</f>
        <v/>
      </c>
      <c r="X4879" s="49">
        <f>--AND(ISNUMBER(B4879),C4879&lt;&gt;"",L4879&lt;&gt;"",M4879&lt;&gt;"")</f>
        <v/>
      </c>
    </row>
    <row r="4880" ht="15" customHeight="1" s="111">
      <c r="A4880" s="50" t="inlineStr">
        <is>
          <t>OCT</t>
        </is>
      </c>
      <c r="B4880" s="51">
        <f>OCT!A381</f>
        <v/>
      </c>
      <c r="C4880" s="52">
        <f>OCT!B381</f>
        <v/>
      </c>
      <c r="D4880" s="52">
        <f>OCT!C381</f>
        <v/>
      </c>
      <c r="E4880" s="52">
        <f>OCT!D381</f>
        <v/>
      </c>
      <c r="F4880" s="52">
        <f>OCT!E381</f>
        <v/>
      </c>
      <c r="G4880" s="52">
        <f>OCT!F381</f>
        <v/>
      </c>
      <c r="H4880" s="52">
        <f>OCT!G381</f>
        <v/>
      </c>
      <c r="I4880" s="53">
        <f>OCT!H381</f>
        <v/>
      </c>
      <c r="J4880" s="53">
        <f>OCT!I381</f>
        <v/>
      </c>
      <c r="K4880" s="52">
        <f>OCT!J381</f>
        <v/>
      </c>
      <c r="L4880" s="52">
        <f>OCT!K381</f>
        <v/>
      </c>
      <c r="M4880" s="54">
        <f>OCT!L381</f>
        <v/>
      </c>
      <c r="N4880" s="52">
        <f>OCT!M381</f>
        <v/>
      </c>
      <c r="O4880" s="52">
        <f>OCT!N381</f>
        <v/>
      </c>
      <c r="P4880" s="52">
        <f>OCT!O381</f>
        <v/>
      </c>
      <c r="Q4880" s="52">
        <f>OCT!P381</f>
        <v/>
      </c>
      <c r="R4880" s="52">
        <f>OCT!Q381</f>
        <v/>
      </c>
      <c r="S4880" s="54">
        <f>S4879+IF(X4880=0,0,M4880)</f>
        <v/>
      </c>
      <c r="T4880" s="55">
        <f>MAX(T4879,S4880)</f>
        <v/>
      </c>
      <c r="U4880" s="56">
        <f>S4880-T4880</f>
        <v/>
      </c>
      <c r="V4880" s="55">
        <f>IFERROR(SUMIFS(DATABASE!$M$5:$M$6004,DATABASE!$B$5:$B$6004,B4880,DATABASE!$X$5:$X$6004,1),0)</f>
        <v/>
      </c>
      <c r="W4880" s="57">
        <f>IFERROR(COUNTIFS(DATABASE!$B$5:$B$6004,B4880,DATABASE!$X$5:$X$6004,1),0)</f>
        <v/>
      </c>
      <c r="X4880" s="58">
        <f>--AND(ISNUMBER(B4880),C4880&lt;&gt;"",L4880&lt;&gt;"",M4880&lt;&gt;"")</f>
        <v/>
      </c>
    </row>
    <row r="4881" ht="15" customHeight="1" s="111">
      <c r="A4881" s="42" t="inlineStr">
        <is>
          <t>OCT</t>
        </is>
      </c>
      <c r="B4881" s="43">
        <f>OCT!A382</f>
        <v/>
      </c>
      <c r="C4881" s="44">
        <f>OCT!B382</f>
        <v/>
      </c>
      <c r="D4881" s="44">
        <f>OCT!C382</f>
        <v/>
      </c>
      <c r="E4881" s="44">
        <f>OCT!D382</f>
        <v/>
      </c>
      <c r="F4881" s="44">
        <f>OCT!E382</f>
        <v/>
      </c>
      <c r="G4881" s="44">
        <f>OCT!F382</f>
        <v/>
      </c>
      <c r="H4881" s="44">
        <f>OCT!G382</f>
        <v/>
      </c>
      <c r="I4881" s="45">
        <f>OCT!H382</f>
        <v/>
      </c>
      <c r="J4881" s="45">
        <f>OCT!I382</f>
        <v/>
      </c>
      <c r="K4881" s="44">
        <f>OCT!J382</f>
        <v/>
      </c>
      <c r="L4881" s="44">
        <f>OCT!K382</f>
        <v/>
      </c>
      <c r="M4881" s="46">
        <f>OCT!L382</f>
        <v/>
      </c>
      <c r="N4881" s="44">
        <f>OCT!M382</f>
        <v/>
      </c>
      <c r="O4881" s="44">
        <f>OCT!N382</f>
        <v/>
      </c>
      <c r="P4881" s="44">
        <f>OCT!O382</f>
        <v/>
      </c>
      <c r="Q4881" s="44">
        <f>OCT!P382</f>
        <v/>
      </c>
      <c r="R4881" s="44">
        <f>OCT!Q382</f>
        <v/>
      </c>
      <c r="S4881" s="46">
        <f>S4880+IF(X4881=0,0,M4881)</f>
        <v/>
      </c>
      <c r="T4881" s="47">
        <f>MAX(T4880,S4881)</f>
        <v/>
      </c>
      <c r="U4881" s="48">
        <f>S4881-T4881</f>
        <v/>
      </c>
      <c r="V4881" s="47">
        <f>IFERROR(SUMIFS(DATABASE!$M$5:$M$6004,DATABASE!$B$5:$B$6004,B4881,DATABASE!$X$5:$X$6004,1),0)</f>
        <v/>
      </c>
      <c r="W4881" s="31">
        <f>IFERROR(COUNTIFS(DATABASE!$B$5:$B$6004,B4881,DATABASE!$X$5:$X$6004,1),0)</f>
        <v/>
      </c>
      <c r="X4881" s="49">
        <f>--AND(ISNUMBER(B4881),C4881&lt;&gt;"",L4881&lt;&gt;"",M4881&lt;&gt;"")</f>
        <v/>
      </c>
    </row>
    <row r="4882" ht="15" customHeight="1" s="111">
      <c r="A4882" s="50" t="inlineStr">
        <is>
          <t>OCT</t>
        </is>
      </c>
      <c r="B4882" s="51">
        <f>OCT!A383</f>
        <v/>
      </c>
      <c r="C4882" s="52">
        <f>OCT!B383</f>
        <v/>
      </c>
      <c r="D4882" s="52">
        <f>OCT!C383</f>
        <v/>
      </c>
      <c r="E4882" s="52">
        <f>OCT!D383</f>
        <v/>
      </c>
      <c r="F4882" s="52">
        <f>OCT!E383</f>
        <v/>
      </c>
      <c r="G4882" s="52">
        <f>OCT!F383</f>
        <v/>
      </c>
      <c r="H4882" s="52">
        <f>OCT!G383</f>
        <v/>
      </c>
      <c r="I4882" s="53">
        <f>OCT!H383</f>
        <v/>
      </c>
      <c r="J4882" s="53">
        <f>OCT!I383</f>
        <v/>
      </c>
      <c r="K4882" s="52">
        <f>OCT!J383</f>
        <v/>
      </c>
      <c r="L4882" s="52">
        <f>OCT!K383</f>
        <v/>
      </c>
      <c r="M4882" s="54">
        <f>OCT!L383</f>
        <v/>
      </c>
      <c r="N4882" s="52">
        <f>OCT!M383</f>
        <v/>
      </c>
      <c r="O4882" s="52">
        <f>OCT!N383</f>
        <v/>
      </c>
      <c r="P4882" s="52">
        <f>OCT!O383</f>
        <v/>
      </c>
      <c r="Q4882" s="52">
        <f>OCT!P383</f>
        <v/>
      </c>
      <c r="R4882" s="52">
        <f>OCT!Q383</f>
        <v/>
      </c>
      <c r="S4882" s="54">
        <f>S4881+IF(X4882=0,0,M4882)</f>
        <v/>
      </c>
      <c r="T4882" s="55">
        <f>MAX(T4881,S4882)</f>
        <v/>
      </c>
      <c r="U4882" s="56">
        <f>S4882-T4882</f>
        <v/>
      </c>
      <c r="V4882" s="55">
        <f>IFERROR(SUMIFS(DATABASE!$M$5:$M$6004,DATABASE!$B$5:$B$6004,B4882,DATABASE!$X$5:$X$6004,1),0)</f>
        <v/>
      </c>
      <c r="W4882" s="57">
        <f>IFERROR(COUNTIFS(DATABASE!$B$5:$B$6004,B4882,DATABASE!$X$5:$X$6004,1),0)</f>
        <v/>
      </c>
      <c r="X4882" s="58">
        <f>--AND(ISNUMBER(B4882),C4882&lt;&gt;"",L4882&lt;&gt;"",M4882&lt;&gt;"")</f>
        <v/>
      </c>
    </row>
    <row r="4883" ht="15" customHeight="1" s="111">
      <c r="A4883" s="42" t="inlineStr">
        <is>
          <t>OCT</t>
        </is>
      </c>
      <c r="B4883" s="43">
        <f>OCT!A384</f>
        <v/>
      </c>
      <c r="C4883" s="44">
        <f>OCT!B384</f>
        <v/>
      </c>
      <c r="D4883" s="44">
        <f>OCT!C384</f>
        <v/>
      </c>
      <c r="E4883" s="44">
        <f>OCT!D384</f>
        <v/>
      </c>
      <c r="F4883" s="44">
        <f>OCT!E384</f>
        <v/>
      </c>
      <c r="G4883" s="44">
        <f>OCT!F384</f>
        <v/>
      </c>
      <c r="H4883" s="44">
        <f>OCT!G384</f>
        <v/>
      </c>
      <c r="I4883" s="45">
        <f>OCT!H384</f>
        <v/>
      </c>
      <c r="J4883" s="45">
        <f>OCT!I384</f>
        <v/>
      </c>
      <c r="K4883" s="44">
        <f>OCT!J384</f>
        <v/>
      </c>
      <c r="L4883" s="44">
        <f>OCT!K384</f>
        <v/>
      </c>
      <c r="M4883" s="46">
        <f>OCT!L384</f>
        <v/>
      </c>
      <c r="N4883" s="44">
        <f>OCT!M384</f>
        <v/>
      </c>
      <c r="O4883" s="44">
        <f>OCT!N384</f>
        <v/>
      </c>
      <c r="P4883" s="44">
        <f>OCT!O384</f>
        <v/>
      </c>
      <c r="Q4883" s="44">
        <f>OCT!P384</f>
        <v/>
      </c>
      <c r="R4883" s="44">
        <f>OCT!Q384</f>
        <v/>
      </c>
      <c r="S4883" s="46">
        <f>S4882+IF(X4883=0,0,M4883)</f>
        <v/>
      </c>
      <c r="T4883" s="47">
        <f>MAX(T4882,S4883)</f>
        <v/>
      </c>
      <c r="U4883" s="48">
        <f>S4883-T4883</f>
        <v/>
      </c>
      <c r="V4883" s="47">
        <f>IFERROR(SUMIFS(DATABASE!$M$5:$M$6004,DATABASE!$B$5:$B$6004,B4883,DATABASE!$X$5:$X$6004,1),0)</f>
        <v/>
      </c>
      <c r="W4883" s="31">
        <f>IFERROR(COUNTIFS(DATABASE!$B$5:$B$6004,B4883,DATABASE!$X$5:$X$6004,1),0)</f>
        <v/>
      </c>
      <c r="X4883" s="49">
        <f>--AND(ISNUMBER(B4883),C4883&lt;&gt;"",L4883&lt;&gt;"",M4883&lt;&gt;"")</f>
        <v/>
      </c>
    </row>
    <row r="4884" ht="15" customHeight="1" s="111">
      <c r="A4884" s="50" t="inlineStr">
        <is>
          <t>OCT</t>
        </is>
      </c>
      <c r="B4884" s="51">
        <f>OCT!A385</f>
        <v/>
      </c>
      <c r="C4884" s="52">
        <f>OCT!B385</f>
        <v/>
      </c>
      <c r="D4884" s="52">
        <f>OCT!C385</f>
        <v/>
      </c>
      <c r="E4884" s="52">
        <f>OCT!D385</f>
        <v/>
      </c>
      <c r="F4884" s="52">
        <f>OCT!E385</f>
        <v/>
      </c>
      <c r="G4884" s="52">
        <f>OCT!F385</f>
        <v/>
      </c>
      <c r="H4884" s="52">
        <f>OCT!G385</f>
        <v/>
      </c>
      <c r="I4884" s="53">
        <f>OCT!H385</f>
        <v/>
      </c>
      <c r="J4884" s="53">
        <f>OCT!I385</f>
        <v/>
      </c>
      <c r="K4884" s="52">
        <f>OCT!J385</f>
        <v/>
      </c>
      <c r="L4884" s="52">
        <f>OCT!K385</f>
        <v/>
      </c>
      <c r="M4884" s="54">
        <f>OCT!L385</f>
        <v/>
      </c>
      <c r="N4884" s="52">
        <f>OCT!M385</f>
        <v/>
      </c>
      <c r="O4884" s="52">
        <f>OCT!N385</f>
        <v/>
      </c>
      <c r="P4884" s="52">
        <f>OCT!O385</f>
        <v/>
      </c>
      <c r="Q4884" s="52">
        <f>OCT!P385</f>
        <v/>
      </c>
      <c r="R4884" s="52">
        <f>OCT!Q385</f>
        <v/>
      </c>
      <c r="S4884" s="54">
        <f>S4883+IF(X4884=0,0,M4884)</f>
        <v/>
      </c>
      <c r="T4884" s="55">
        <f>MAX(T4883,S4884)</f>
        <v/>
      </c>
      <c r="U4884" s="56">
        <f>S4884-T4884</f>
        <v/>
      </c>
      <c r="V4884" s="55">
        <f>IFERROR(SUMIFS(DATABASE!$M$5:$M$6004,DATABASE!$B$5:$B$6004,B4884,DATABASE!$X$5:$X$6004,1),0)</f>
        <v/>
      </c>
      <c r="W4884" s="57">
        <f>IFERROR(COUNTIFS(DATABASE!$B$5:$B$6004,B4884,DATABASE!$X$5:$X$6004,1),0)</f>
        <v/>
      </c>
      <c r="X4884" s="58">
        <f>--AND(ISNUMBER(B4884),C4884&lt;&gt;"",L4884&lt;&gt;"",M4884&lt;&gt;"")</f>
        <v/>
      </c>
    </row>
    <row r="4885" ht="15" customHeight="1" s="111">
      <c r="A4885" s="42" t="inlineStr">
        <is>
          <t>OCT</t>
        </is>
      </c>
      <c r="B4885" s="43">
        <f>OCT!A386</f>
        <v/>
      </c>
      <c r="C4885" s="44">
        <f>OCT!B386</f>
        <v/>
      </c>
      <c r="D4885" s="44">
        <f>OCT!C386</f>
        <v/>
      </c>
      <c r="E4885" s="44">
        <f>OCT!D386</f>
        <v/>
      </c>
      <c r="F4885" s="44">
        <f>OCT!E386</f>
        <v/>
      </c>
      <c r="G4885" s="44">
        <f>OCT!F386</f>
        <v/>
      </c>
      <c r="H4885" s="44">
        <f>OCT!G386</f>
        <v/>
      </c>
      <c r="I4885" s="45">
        <f>OCT!H386</f>
        <v/>
      </c>
      <c r="J4885" s="45">
        <f>OCT!I386</f>
        <v/>
      </c>
      <c r="K4885" s="44">
        <f>OCT!J386</f>
        <v/>
      </c>
      <c r="L4885" s="44">
        <f>OCT!K386</f>
        <v/>
      </c>
      <c r="M4885" s="46">
        <f>OCT!L386</f>
        <v/>
      </c>
      <c r="N4885" s="44">
        <f>OCT!M386</f>
        <v/>
      </c>
      <c r="O4885" s="44">
        <f>OCT!N386</f>
        <v/>
      </c>
      <c r="P4885" s="44">
        <f>OCT!O386</f>
        <v/>
      </c>
      <c r="Q4885" s="44">
        <f>OCT!P386</f>
        <v/>
      </c>
      <c r="R4885" s="44">
        <f>OCT!Q386</f>
        <v/>
      </c>
      <c r="S4885" s="46">
        <f>S4884+IF(X4885=0,0,M4885)</f>
        <v/>
      </c>
      <c r="T4885" s="47">
        <f>MAX(T4884,S4885)</f>
        <v/>
      </c>
      <c r="U4885" s="48">
        <f>S4885-T4885</f>
        <v/>
      </c>
      <c r="V4885" s="47">
        <f>IFERROR(SUMIFS(DATABASE!$M$5:$M$6004,DATABASE!$B$5:$B$6004,B4885,DATABASE!$X$5:$X$6004,1),0)</f>
        <v/>
      </c>
      <c r="W4885" s="31">
        <f>IFERROR(COUNTIFS(DATABASE!$B$5:$B$6004,B4885,DATABASE!$X$5:$X$6004,1),0)</f>
        <v/>
      </c>
      <c r="X4885" s="49">
        <f>--AND(ISNUMBER(B4885),C4885&lt;&gt;"",L4885&lt;&gt;"",M4885&lt;&gt;"")</f>
        <v/>
      </c>
    </row>
    <row r="4886" ht="15" customHeight="1" s="111">
      <c r="A4886" s="50" t="inlineStr">
        <is>
          <t>OCT</t>
        </is>
      </c>
      <c r="B4886" s="51">
        <f>OCT!A387</f>
        <v/>
      </c>
      <c r="C4886" s="52">
        <f>OCT!B387</f>
        <v/>
      </c>
      <c r="D4886" s="52">
        <f>OCT!C387</f>
        <v/>
      </c>
      <c r="E4886" s="52">
        <f>OCT!D387</f>
        <v/>
      </c>
      <c r="F4886" s="52">
        <f>OCT!E387</f>
        <v/>
      </c>
      <c r="G4886" s="52">
        <f>OCT!F387</f>
        <v/>
      </c>
      <c r="H4886" s="52">
        <f>OCT!G387</f>
        <v/>
      </c>
      <c r="I4886" s="53">
        <f>OCT!H387</f>
        <v/>
      </c>
      <c r="J4886" s="53">
        <f>OCT!I387</f>
        <v/>
      </c>
      <c r="K4886" s="52">
        <f>OCT!J387</f>
        <v/>
      </c>
      <c r="L4886" s="52">
        <f>OCT!K387</f>
        <v/>
      </c>
      <c r="M4886" s="54">
        <f>OCT!L387</f>
        <v/>
      </c>
      <c r="N4886" s="52">
        <f>OCT!M387</f>
        <v/>
      </c>
      <c r="O4886" s="52">
        <f>OCT!N387</f>
        <v/>
      </c>
      <c r="P4886" s="52">
        <f>OCT!O387</f>
        <v/>
      </c>
      <c r="Q4886" s="52">
        <f>OCT!P387</f>
        <v/>
      </c>
      <c r="R4886" s="52">
        <f>OCT!Q387</f>
        <v/>
      </c>
      <c r="S4886" s="54">
        <f>S4885+IF(X4886=0,0,M4886)</f>
        <v/>
      </c>
      <c r="T4886" s="55">
        <f>MAX(T4885,S4886)</f>
        <v/>
      </c>
      <c r="U4886" s="56">
        <f>S4886-T4886</f>
        <v/>
      </c>
      <c r="V4886" s="55">
        <f>IFERROR(SUMIFS(DATABASE!$M$5:$M$6004,DATABASE!$B$5:$B$6004,B4886,DATABASE!$X$5:$X$6004,1),0)</f>
        <v/>
      </c>
      <c r="W4886" s="57">
        <f>IFERROR(COUNTIFS(DATABASE!$B$5:$B$6004,B4886,DATABASE!$X$5:$X$6004,1),0)</f>
        <v/>
      </c>
      <c r="X4886" s="58">
        <f>--AND(ISNUMBER(B4886),C4886&lt;&gt;"",L4886&lt;&gt;"",M4886&lt;&gt;"")</f>
        <v/>
      </c>
    </row>
    <row r="4887" ht="15" customHeight="1" s="111">
      <c r="A4887" s="42" t="inlineStr">
        <is>
          <t>OCT</t>
        </is>
      </c>
      <c r="B4887" s="43">
        <f>OCT!A388</f>
        <v/>
      </c>
      <c r="C4887" s="44">
        <f>OCT!B388</f>
        <v/>
      </c>
      <c r="D4887" s="44">
        <f>OCT!C388</f>
        <v/>
      </c>
      <c r="E4887" s="44">
        <f>OCT!D388</f>
        <v/>
      </c>
      <c r="F4887" s="44">
        <f>OCT!E388</f>
        <v/>
      </c>
      <c r="G4887" s="44">
        <f>OCT!F388</f>
        <v/>
      </c>
      <c r="H4887" s="44">
        <f>OCT!G388</f>
        <v/>
      </c>
      <c r="I4887" s="45">
        <f>OCT!H388</f>
        <v/>
      </c>
      <c r="J4887" s="45">
        <f>OCT!I388</f>
        <v/>
      </c>
      <c r="K4887" s="44">
        <f>OCT!J388</f>
        <v/>
      </c>
      <c r="L4887" s="44">
        <f>OCT!K388</f>
        <v/>
      </c>
      <c r="M4887" s="46">
        <f>OCT!L388</f>
        <v/>
      </c>
      <c r="N4887" s="44">
        <f>OCT!M388</f>
        <v/>
      </c>
      <c r="O4887" s="44">
        <f>OCT!N388</f>
        <v/>
      </c>
      <c r="P4887" s="44">
        <f>OCT!O388</f>
        <v/>
      </c>
      <c r="Q4887" s="44">
        <f>OCT!P388</f>
        <v/>
      </c>
      <c r="R4887" s="44">
        <f>OCT!Q388</f>
        <v/>
      </c>
      <c r="S4887" s="46">
        <f>S4886+IF(X4887=0,0,M4887)</f>
        <v/>
      </c>
      <c r="T4887" s="47">
        <f>MAX(T4886,S4887)</f>
        <v/>
      </c>
      <c r="U4887" s="48">
        <f>S4887-T4887</f>
        <v/>
      </c>
      <c r="V4887" s="47">
        <f>IFERROR(SUMIFS(DATABASE!$M$5:$M$6004,DATABASE!$B$5:$B$6004,B4887,DATABASE!$X$5:$X$6004,1),0)</f>
        <v/>
      </c>
      <c r="W4887" s="31">
        <f>IFERROR(COUNTIFS(DATABASE!$B$5:$B$6004,B4887,DATABASE!$X$5:$X$6004,1),0)</f>
        <v/>
      </c>
      <c r="X4887" s="49">
        <f>--AND(ISNUMBER(B4887),C4887&lt;&gt;"",L4887&lt;&gt;"",M4887&lt;&gt;"")</f>
        <v/>
      </c>
    </row>
    <row r="4888" ht="15" customHeight="1" s="111">
      <c r="A4888" s="50" t="inlineStr">
        <is>
          <t>OCT</t>
        </is>
      </c>
      <c r="B4888" s="51">
        <f>OCT!A389</f>
        <v/>
      </c>
      <c r="C4888" s="52">
        <f>OCT!B389</f>
        <v/>
      </c>
      <c r="D4888" s="52">
        <f>OCT!C389</f>
        <v/>
      </c>
      <c r="E4888" s="52">
        <f>OCT!D389</f>
        <v/>
      </c>
      <c r="F4888" s="52">
        <f>OCT!E389</f>
        <v/>
      </c>
      <c r="G4888" s="52">
        <f>OCT!F389</f>
        <v/>
      </c>
      <c r="H4888" s="52">
        <f>OCT!G389</f>
        <v/>
      </c>
      <c r="I4888" s="53">
        <f>OCT!H389</f>
        <v/>
      </c>
      <c r="J4888" s="53">
        <f>OCT!I389</f>
        <v/>
      </c>
      <c r="K4888" s="52">
        <f>OCT!J389</f>
        <v/>
      </c>
      <c r="L4888" s="52">
        <f>OCT!K389</f>
        <v/>
      </c>
      <c r="M4888" s="54">
        <f>OCT!L389</f>
        <v/>
      </c>
      <c r="N4888" s="52">
        <f>OCT!M389</f>
        <v/>
      </c>
      <c r="O4888" s="52">
        <f>OCT!N389</f>
        <v/>
      </c>
      <c r="P4888" s="52">
        <f>OCT!O389</f>
        <v/>
      </c>
      <c r="Q4888" s="52">
        <f>OCT!P389</f>
        <v/>
      </c>
      <c r="R4888" s="52">
        <f>OCT!Q389</f>
        <v/>
      </c>
      <c r="S4888" s="54">
        <f>S4887+IF(X4888=0,0,M4888)</f>
        <v/>
      </c>
      <c r="T4888" s="55">
        <f>MAX(T4887,S4888)</f>
        <v/>
      </c>
      <c r="U4888" s="56">
        <f>S4888-T4888</f>
        <v/>
      </c>
      <c r="V4888" s="55">
        <f>IFERROR(SUMIFS(DATABASE!$M$5:$M$6004,DATABASE!$B$5:$B$6004,B4888,DATABASE!$X$5:$X$6004,1),0)</f>
        <v/>
      </c>
      <c r="W4888" s="57">
        <f>IFERROR(COUNTIFS(DATABASE!$B$5:$B$6004,B4888,DATABASE!$X$5:$X$6004,1),0)</f>
        <v/>
      </c>
      <c r="X4888" s="58">
        <f>--AND(ISNUMBER(B4888),C4888&lt;&gt;"",L4888&lt;&gt;"",M4888&lt;&gt;"")</f>
        <v/>
      </c>
    </row>
    <row r="4889" ht="15" customHeight="1" s="111">
      <c r="A4889" s="42" t="inlineStr">
        <is>
          <t>OCT</t>
        </is>
      </c>
      <c r="B4889" s="43">
        <f>OCT!A390</f>
        <v/>
      </c>
      <c r="C4889" s="44">
        <f>OCT!B390</f>
        <v/>
      </c>
      <c r="D4889" s="44">
        <f>OCT!C390</f>
        <v/>
      </c>
      <c r="E4889" s="44">
        <f>OCT!D390</f>
        <v/>
      </c>
      <c r="F4889" s="44">
        <f>OCT!E390</f>
        <v/>
      </c>
      <c r="G4889" s="44">
        <f>OCT!F390</f>
        <v/>
      </c>
      <c r="H4889" s="44">
        <f>OCT!G390</f>
        <v/>
      </c>
      <c r="I4889" s="45">
        <f>OCT!H390</f>
        <v/>
      </c>
      <c r="J4889" s="45">
        <f>OCT!I390</f>
        <v/>
      </c>
      <c r="K4889" s="44">
        <f>OCT!J390</f>
        <v/>
      </c>
      <c r="L4889" s="44">
        <f>OCT!K390</f>
        <v/>
      </c>
      <c r="M4889" s="46">
        <f>OCT!L390</f>
        <v/>
      </c>
      <c r="N4889" s="44">
        <f>OCT!M390</f>
        <v/>
      </c>
      <c r="O4889" s="44">
        <f>OCT!N390</f>
        <v/>
      </c>
      <c r="P4889" s="44">
        <f>OCT!O390</f>
        <v/>
      </c>
      <c r="Q4889" s="44">
        <f>OCT!P390</f>
        <v/>
      </c>
      <c r="R4889" s="44">
        <f>OCT!Q390</f>
        <v/>
      </c>
      <c r="S4889" s="46">
        <f>S4888+IF(X4889=0,0,M4889)</f>
        <v/>
      </c>
      <c r="T4889" s="47">
        <f>MAX(T4888,S4889)</f>
        <v/>
      </c>
      <c r="U4889" s="48">
        <f>S4889-T4889</f>
        <v/>
      </c>
      <c r="V4889" s="47">
        <f>IFERROR(SUMIFS(DATABASE!$M$5:$M$6004,DATABASE!$B$5:$B$6004,B4889,DATABASE!$X$5:$X$6004,1),0)</f>
        <v/>
      </c>
      <c r="W4889" s="31">
        <f>IFERROR(COUNTIFS(DATABASE!$B$5:$B$6004,B4889,DATABASE!$X$5:$X$6004,1),0)</f>
        <v/>
      </c>
      <c r="X4889" s="49">
        <f>--AND(ISNUMBER(B4889),C4889&lt;&gt;"",L4889&lt;&gt;"",M4889&lt;&gt;"")</f>
        <v/>
      </c>
    </row>
    <row r="4890" ht="15" customHeight="1" s="111">
      <c r="A4890" s="50" t="inlineStr">
        <is>
          <t>OCT</t>
        </is>
      </c>
      <c r="B4890" s="51">
        <f>OCT!A391</f>
        <v/>
      </c>
      <c r="C4890" s="52">
        <f>OCT!B391</f>
        <v/>
      </c>
      <c r="D4890" s="52">
        <f>OCT!C391</f>
        <v/>
      </c>
      <c r="E4890" s="52">
        <f>OCT!D391</f>
        <v/>
      </c>
      <c r="F4890" s="52">
        <f>OCT!E391</f>
        <v/>
      </c>
      <c r="G4890" s="52">
        <f>OCT!F391</f>
        <v/>
      </c>
      <c r="H4890" s="52">
        <f>OCT!G391</f>
        <v/>
      </c>
      <c r="I4890" s="53">
        <f>OCT!H391</f>
        <v/>
      </c>
      <c r="J4890" s="53">
        <f>OCT!I391</f>
        <v/>
      </c>
      <c r="K4890" s="52">
        <f>OCT!J391</f>
        <v/>
      </c>
      <c r="L4890" s="52">
        <f>OCT!K391</f>
        <v/>
      </c>
      <c r="M4890" s="54">
        <f>OCT!L391</f>
        <v/>
      </c>
      <c r="N4890" s="52">
        <f>OCT!M391</f>
        <v/>
      </c>
      <c r="O4890" s="52">
        <f>OCT!N391</f>
        <v/>
      </c>
      <c r="P4890" s="52">
        <f>OCT!O391</f>
        <v/>
      </c>
      <c r="Q4890" s="52">
        <f>OCT!P391</f>
        <v/>
      </c>
      <c r="R4890" s="52">
        <f>OCT!Q391</f>
        <v/>
      </c>
      <c r="S4890" s="54">
        <f>S4889+IF(X4890=0,0,M4890)</f>
        <v/>
      </c>
      <c r="T4890" s="55">
        <f>MAX(T4889,S4890)</f>
        <v/>
      </c>
      <c r="U4890" s="56">
        <f>S4890-T4890</f>
        <v/>
      </c>
      <c r="V4890" s="55">
        <f>IFERROR(SUMIFS(DATABASE!$M$5:$M$6004,DATABASE!$B$5:$B$6004,B4890,DATABASE!$X$5:$X$6004,1),0)</f>
        <v/>
      </c>
      <c r="W4890" s="57">
        <f>IFERROR(COUNTIFS(DATABASE!$B$5:$B$6004,B4890,DATABASE!$X$5:$X$6004,1),0)</f>
        <v/>
      </c>
      <c r="X4890" s="58">
        <f>--AND(ISNUMBER(B4890),C4890&lt;&gt;"",L4890&lt;&gt;"",M4890&lt;&gt;"")</f>
        <v/>
      </c>
    </row>
    <row r="4891" ht="15" customHeight="1" s="111">
      <c r="A4891" s="42" t="inlineStr">
        <is>
          <t>OCT</t>
        </is>
      </c>
      <c r="B4891" s="43">
        <f>OCT!A392</f>
        <v/>
      </c>
      <c r="C4891" s="44">
        <f>OCT!B392</f>
        <v/>
      </c>
      <c r="D4891" s="44">
        <f>OCT!C392</f>
        <v/>
      </c>
      <c r="E4891" s="44">
        <f>OCT!D392</f>
        <v/>
      </c>
      <c r="F4891" s="44">
        <f>OCT!E392</f>
        <v/>
      </c>
      <c r="G4891" s="44">
        <f>OCT!F392</f>
        <v/>
      </c>
      <c r="H4891" s="44">
        <f>OCT!G392</f>
        <v/>
      </c>
      <c r="I4891" s="45">
        <f>OCT!H392</f>
        <v/>
      </c>
      <c r="J4891" s="45">
        <f>OCT!I392</f>
        <v/>
      </c>
      <c r="K4891" s="44">
        <f>OCT!J392</f>
        <v/>
      </c>
      <c r="L4891" s="44">
        <f>OCT!K392</f>
        <v/>
      </c>
      <c r="M4891" s="46">
        <f>OCT!L392</f>
        <v/>
      </c>
      <c r="N4891" s="44">
        <f>OCT!M392</f>
        <v/>
      </c>
      <c r="O4891" s="44">
        <f>OCT!N392</f>
        <v/>
      </c>
      <c r="P4891" s="44">
        <f>OCT!O392</f>
        <v/>
      </c>
      <c r="Q4891" s="44">
        <f>OCT!P392</f>
        <v/>
      </c>
      <c r="R4891" s="44">
        <f>OCT!Q392</f>
        <v/>
      </c>
      <c r="S4891" s="46">
        <f>S4890+IF(X4891=0,0,M4891)</f>
        <v/>
      </c>
      <c r="T4891" s="47">
        <f>MAX(T4890,S4891)</f>
        <v/>
      </c>
      <c r="U4891" s="48">
        <f>S4891-T4891</f>
        <v/>
      </c>
      <c r="V4891" s="47">
        <f>IFERROR(SUMIFS(DATABASE!$M$5:$M$6004,DATABASE!$B$5:$B$6004,B4891,DATABASE!$X$5:$X$6004,1),0)</f>
        <v/>
      </c>
      <c r="W4891" s="31">
        <f>IFERROR(COUNTIFS(DATABASE!$B$5:$B$6004,B4891,DATABASE!$X$5:$X$6004,1),0)</f>
        <v/>
      </c>
      <c r="X4891" s="49">
        <f>--AND(ISNUMBER(B4891),C4891&lt;&gt;"",L4891&lt;&gt;"",M4891&lt;&gt;"")</f>
        <v/>
      </c>
    </row>
    <row r="4892" ht="15" customHeight="1" s="111">
      <c r="A4892" s="50" t="inlineStr">
        <is>
          <t>OCT</t>
        </is>
      </c>
      <c r="B4892" s="51">
        <f>OCT!A393</f>
        <v/>
      </c>
      <c r="C4892" s="52">
        <f>OCT!B393</f>
        <v/>
      </c>
      <c r="D4892" s="52">
        <f>OCT!C393</f>
        <v/>
      </c>
      <c r="E4892" s="52">
        <f>OCT!D393</f>
        <v/>
      </c>
      <c r="F4892" s="52">
        <f>OCT!E393</f>
        <v/>
      </c>
      <c r="G4892" s="52">
        <f>OCT!F393</f>
        <v/>
      </c>
      <c r="H4892" s="52">
        <f>OCT!G393</f>
        <v/>
      </c>
      <c r="I4892" s="53">
        <f>OCT!H393</f>
        <v/>
      </c>
      <c r="J4892" s="53">
        <f>OCT!I393</f>
        <v/>
      </c>
      <c r="K4892" s="52">
        <f>OCT!J393</f>
        <v/>
      </c>
      <c r="L4892" s="52">
        <f>OCT!K393</f>
        <v/>
      </c>
      <c r="M4892" s="54">
        <f>OCT!L393</f>
        <v/>
      </c>
      <c r="N4892" s="52">
        <f>OCT!M393</f>
        <v/>
      </c>
      <c r="O4892" s="52">
        <f>OCT!N393</f>
        <v/>
      </c>
      <c r="P4892" s="52">
        <f>OCT!O393</f>
        <v/>
      </c>
      <c r="Q4892" s="52">
        <f>OCT!P393</f>
        <v/>
      </c>
      <c r="R4892" s="52">
        <f>OCT!Q393</f>
        <v/>
      </c>
      <c r="S4892" s="54">
        <f>S4891+IF(X4892=0,0,M4892)</f>
        <v/>
      </c>
      <c r="T4892" s="55">
        <f>MAX(T4891,S4892)</f>
        <v/>
      </c>
      <c r="U4892" s="56">
        <f>S4892-T4892</f>
        <v/>
      </c>
      <c r="V4892" s="55">
        <f>IFERROR(SUMIFS(DATABASE!$M$5:$M$6004,DATABASE!$B$5:$B$6004,B4892,DATABASE!$X$5:$X$6004,1),0)</f>
        <v/>
      </c>
      <c r="W4892" s="57">
        <f>IFERROR(COUNTIFS(DATABASE!$B$5:$B$6004,B4892,DATABASE!$X$5:$X$6004,1),0)</f>
        <v/>
      </c>
      <c r="X4892" s="58">
        <f>--AND(ISNUMBER(B4892),C4892&lt;&gt;"",L4892&lt;&gt;"",M4892&lt;&gt;"")</f>
        <v/>
      </c>
    </row>
    <row r="4893" ht="15" customHeight="1" s="111">
      <c r="A4893" s="42" t="inlineStr">
        <is>
          <t>OCT</t>
        </is>
      </c>
      <c r="B4893" s="43">
        <f>OCT!A394</f>
        <v/>
      </c>
      <c r="C4893" s="44">
        <f>OCT!B394</f>
        <v/>
      </c>
      <c r="D4893" s="44">
        <f>OCT!C394</f>
        <v/>
      </c>
      <c r="E4893" s="44">
        <f>OCT!D394</f>
        <v/>
      </c>
      <c r="F4893" s="44">
        <f>OCT!E394</f>
        <v/>
      </c>
      <c r="G4893" s="44">
        <f>OCT!F394</f>
        <v/>
      </c>
      <c r="H4893" s="44">
        <f>OCT!G394</f>
        <v/>
      </c>
      <c r="I4893" s="45">
        <f>OCT!H394</f>
        <v/>
      </c>
      <c r="J4893" s="45">
        <f>OCT!I394</f>
        <v/>
      </c>
      <c r="K4893" s="44">
        <f>OCT!J394</f>
        <v/>
      </c>
      <c r="L4893" s="44">
        <f>OCT!K394</f>
        <v/>
      </c>
      <c r="M4893" s="46">
        <f>OCT!L394</f>
        <v/>
      </c>
      <c r="N4893" s="44">
        <f>OCT!M394</f>
        <v/>
      </c>
      <c r="O4893" s="44">
        <f>OCT!N394</f>
        <v/>
      </c>
      <c r="P4893" s="44">
        <f>OCT!O394</f>
        <v/>
      </c>
      <c r="Q4893" s="44">
        <f>OCT!P394</f>
        <v/>
      </c>
      <c r="R4893" s="44">
        <f>OCT!Q394</f>
        <v/>
      </c>
      <c r="S4893" s="46">
        <f>S4892+IF(X4893=0,0,M4893)</f>
        <v/>
      </c>
      <c r="T4893" s="47">
        <f>MAX(T4892,S4893)</f>
        <v/>
      </c>
      <c r="U4893" s="48">
        <f>S4893-T4893</f>
        <v/>
      </c>
      <c r="V4893" s="47">
        <f>IFERROR(SUMIFS(DATABASE!$M$5:$M$6004,DATABASE!$B$5:$B$6004,B4893,DATABASE!$X$5:$X$6004,1),0)</f>
        <v/>
      </c>
      <c r="W4893" s="31">
        <f>IFERROR(COUNTIFS(DATABASE!$B$5:$B$6004,B4893,DATABASE!$X$5:$X$6004,1),0)</f>
        <v/>
      </c>
      <c r="X4893" s="49">
        <f>--AND(ISNUMBER(B4893),C4893&lt;&gt;"",L4893&lt;&gt;"",M4893&lt;&gt;"")</f>
        <v/>
      </c>
    </row>
    <row r="4894" ht="15" customHeight="1" s="111">
      <c r="A4894" s="50" t="inlineStr">
        <is>
          <t>OCT</t>
        </is>
      </c>
      <c r="B4894" s="51">
        <f>OCT!A395</f>
        <v/>
      </c>
      <c r="C4894" s="52">
        <f>OCT!B395</f>
        <v/>
      </c>
      <c r="D4894" s="52">
        <f>OCT!C395</f>
        <v/>
      </c>
      <c r="E4894" s="52">
        <f>OCT!D395</f>
        <v/>
      </c>
      <c r="F4894" s="52">
        <f>OCT!E395</f>
        <v/>
      </c>
      <c r="G4894" s="52">
        <f>OCT!F395</f>
        <v/>
      </c>
      <c r="H4894" s="52">
        <f>OCT!G395</f>
        <v/>
      </c>
      <c r="I4894" s="53">
        <f>OCT!H395</f>
        <v/>
      </c>
      <c r="J4894" s="53">
        <f>OCT!I395</f>
        <v/>
      </c>
      <c r="K4894" s="52">
        <f>OCT!J395</f>
        <v/>
      </c>
      <c r="L4894" s="52">
        <f>OCT!K395</f>
        <v/>
      </c>
      <c r="M4894" s="54">
        <f>OCT!L395</f>
        <v/>
      </c>
      <c r="N4894" s="52">
        <f>OCT!M395</f>
        <v/>
      </c>
      <c r="O4894" s="52">
        <f>OCT!N395</f>
        <v/>
      </c>
      <c r="P4894" s="52">
        <f>OCT!O395</f>
        <v/>
      </c>
      <c r="Q4894" s="52">
        <f>OCT!P395</f>
        <v/>
      </c>
      <c r="R4894" s="52">
        <f>OCT!Q395</f>
        <v/>
      </c>
      <c r="S4894" s="54">
        <f>S4893+IF(X4894=0,0,M4894)</f>
        <v/>
      </c>
      <c r="T4894" s="55">
        <f>MAX(T4893,S4894)</f>
        <v/>
      </c>
      <c r="U4894" s="56">
        <f>S4894-T4894</f>
        <v/>
      </c>
      <c r="V4894" s="55">
        <f>IFERROR(SUMIFS(DATABASE!$M$5:$M$6004,DATABASE!$B$5:$B$6004,B4894,DATABASE!$X$5:$X$6004,1),0)</f>
        <v/>
      </c>
      <c r="W4894" s="57">
        <f>IFERROR(COUNTIFS(DATABASE!$B$5:$B$6004,B4894,DATABASE!$X$5:$X$6004,1),0)</f>
        <v/>
      </c>
      <c r="X4894" s="58">
        <f>--AND(ISNUMBER(B4894),C4894&lt;&gt;"",L4894&lt;&gt;"",M4894&lt;&gt;"")</f>
        <v/>
      </c>
    </row>
    <row r="4895" ht="15" customHeight="1" s="111">
      <c r="A4895" s="42" t="inlineStr">
        <is>
          <t>OCT</t>
        </is>
      </c>
      <c r="B4895" s="43">
        <f>OCT!A396</f>
        <v/>
      </c>
      <c r="C4895" s="44">
        <f>OCT!B396</f>
        <v/>
      </c>
      <c r="D4895" s="44">
        <f>OCT!C396</f>
        <v/>
      </c>
      <c r="E4895" s="44">
        <f>OCT!D396</f>
        <v/>
      </c>
      <c r="F4895" s="44">
        <f>OCT!E396</f>
        <v/>
      </c>
      <c r="G4895" s="44">
        <f>OCT!F396</f>
        <v/>
      </c>
      <c r="H4895" s="44">
        <f>OCT!G396</f>
        <v/>
      </c>
      <c r="I4895" s="45">
        <f>OCT!H396</f>
        <v/>
      </c>
      <c r="J4895" s="45">
        <f>OCT!I396</f>
        <v/>
      </c>
      <c r="K4895" s="44">
        <f>OCT!J396</f>
        <v/>
      </c>
      <c r="L4895" s="44">
        <f>OCT!K396</f>
        <v/>
      </c>
      <c r="M4895" s="46">
        <f>OCT!L396</f>
        <v/>
      </c>
      <c r="N4895" s="44">
        <f>OCT!M396</f>
        <v/>
      </c>
      <c r="O4895" s="44">
        <f>OCT!N396</f>
        <v/>
      </c>
      <c r="P4895" s="44">
        <f>OCT!O396</f>
        <v/>
      </c>
      <c r="Q4895" s="44">
        <f>OCT!P396</f>
        <v/>
      </c>
      <c r="R4895" s="44">
        <f>OCT!Q396</f>
        <v/>
      </c>
      <c r="S4895" s="46">
        <f>S4894+IF(X4895=0,0,M4895)</f>
        <v/>
      </c>
      <c r="T4895" s="47">
        <f>MAX(T4894,S4895)</f>
        <v/>
      </c>
      <c r="U4895" s="48">
        <f>S4895-T4895</f>
        <v/>
      </c>
      <c r="V4895" s="47">
        <f>IFERROR(SUMIFS(DATABASE!$M$5:$M$6004,DATABASE!$B$5:$B$6004,B4895,DATABASE!$X$5:$X$6004,1),0)</f>
        <v/>
      </c>
      <c r="W4895" s="31">
        <f>IFERROR(COUNTIFS(DATABASE!$B$5:$B$6004,B4895,DATABASE!$X$5:$X$6004,1),0)</f>
        <v/>
      </c>
      <c r="X4895" s="49">
        <f>--AND(ISNUMBER(B4895),C4895&lt;&gt;"",L4895&lt;&gt;"",M4895&lt;&gt;"")</f>
        <v/>
      </c>
    </row>
    <row r="4896" ht="15" customHeight="1" s="111">
      <c r="A4896" s="50" t="inlineStr">
        <is>
          <t>OCT</t>
        </is>
      </c>
      <c r="B4896" s="51">
        <f>OCT!A397</f>
        <v/>
      </c>
      <c r="C4896" s="52">
        <f>OCT!B397</f>
        <v/>
      </c>
      <c r="D4896" s="52">
        <f>OCT!C397</f>
        <v/>
      </c>
      <c r="E4896" s="52">
        <f>OCT!D397</f>
        <v/>
      </c>
      <c r="F4896" s="52">
        <f>OCT!E397</f>
        <v/>
      </c>
      <c r="G4896" s="52">
        <f>OCT!F397</f>
        <v/>
      </c>
      <c r="H4896" s="52">
        <f>OCT!G397</f>
        <v/>
      </c>
      <c r="I4896" s="53">
        <f>OCT!H397</f>
        <v/>
      </c>
      <c r="J4896" s="53">
        <f>OCT!I397</f>
        <v/>
      </c>
      <c r="K4896" s="52">
        <f>OCT!J397</f>
        <v/>
      </c>
      <c r="L4896" s="52">
        <f>OCT!K397</f>
        <v/>
      </c>
      <c r="M4896" s="54">
        <f>OCT!L397</f>
        <v/>
      </c>
      <c r="N4896" s="52">
        <f>OCT!M397</f>
        <v/>
      </c>
      <c r="O4896" s="52">
        <f>OCT!N397</f>
        <v/>
      </c>
      <c r="P4896" s="52">
        <f>OCT!O397</f>
        <v/>
      </c>
      <c r="Q4896" s="52">
        <f>OCT!P397</f>
        <v/>
      </c>
      <c r="R4896" s="52">
        <f>OCT!Q397</f>
        <v/>
      </c>
      <c r="S4896" s="54">
        <f>S4895+IF(X4896=0,0,M4896)</f>
        <v/>
      </c>
      <c r="T4896" s="55">
        <f>MAX(T4895,S4896)</f>
        <v/>
      </c>
      <c r="U4896" s="56">
        <f>S4896-T4896</f>
        <v/>
      </c>
      <c r="V4896" s="55">
        <f>IFERROR(SUMIFS(DATABASE!$M$5:$M$6004,DATABASE!$B$5:$B$6004,B4896,DATABASE!$X$5:$X$6004,1),0)</f>
        <v/>
      </c>
      <c r="W4896" s="57">
        <f>IFERROR(COUNTIFS(DATABASE!$B$5:$B$6004,B4896,DATABASE!$X$5:$X$6004,1),0)</f>
        <v/>
      </c>
      <c r="X4896" s="58">
        <f>--AND(ISNUMBER(B4896),C4896&lt;&gt;"",L4896&lt;&gt;"",M4896&lt;&gt;"")</f>
        <v/>
      </c>
    </row>
    <row r="4897" ht="15" customHeight="1" s="111">
      <c r="A4897" s="42" t="inlineStr">
        <is>
          <t>OCT</t>
        </is>
      </c>
      <c r="B4897" s="43">
        <f>OCT!A398</f>
        <v/>
      </c>
      <c r="C4897" s="44">
        <f>OCT!B398</f>
        <v/>
      </c>
      <c r="D4897" s="44">
        <f>OCT!C398</f>
        <v/>
      </c>
      <c r="E4897" s="44">
        <f>OCT!D398</f>
        <v/>
      </c>
      <c r="F4897" s="44">
        <f>OCT!E398</f>
        <v/>
      </c>
      <c r="G4897" s="44">
        <f>OCT!F398</f>
        <v/>
      </c>
      <c r="H4897" s="44">
        <f>OCT!G398</f>
        <v/>
      </c>
      <c r="I4897" s="45">
        <f>OCT!H398</f>
        <v/>
      </c>
      <c r="J4897" s="45">
        <f>OCT!I398</f>
        <v/>
      </c>
      <c r="K4897" s="44">
        <f>OCT!J398</f>
        <v/>
      </c>
      <c r="L4897" s="44">
        <f>OCT!K398</f>
        <v/>
      </c>
      <c r="M4897" s="46">
        <f>OCT!L398</f>
        <v/>
      </c>
      <c r="N4897" s="44">
        <f>OCT!M398</f>
        <v/>
      </c>
      <c r="O4897" s="44">
        <f>OCT!N398</f>
        <v/>
      </c>
      <c r="P4897" s="44">
        <f>OCT!O398</f>
        <v/>
      </c>
      <c r="Q4897" s="44">
        <f>OCT!P398</f>
        <v/>
      </c>
      <c r="R4897" s="44">
        <f>OCT!Q398</f>
        <v/>
      </c>
      <c r="S4897" s="46">
        <f>S4896+IF(X4897=0,0,M4897)</f>
        <v/>
      </c>
      <c r="T4897" s="47">
        <f>MAX(T4896,S4897)</f>
        <v/>
      </c>
      <c r="U4897" s="48">
        <f>S4897-T4897</f>
        <v/>
      </c>
      <c r="V4897" s="47">
        <f>IFERROR(SUMIFS(DATABASE!$M$5:$M$6004,DATABASE!$B$5:$B$6004,B4897,DATABASE!$X$5:$X$6004,1),0)</f>
        <v/>
      </c>
      <c r="W4897" s="31">
        <f>IFERROR(COUNTIFS(DATABASE!$B$5:$B$6004,B4897,DATABASE!$X$5:$X$6004,1),0)</f>
        <v/>
      </c>
      <c r="X4897" s="49">
        <f>--AND(ISNUMBER(B4897),C4897&lt;&gt;"",L4897&lt;&gt;"",M4897&lt;&gt;"")</f>
        <v/>
      </c>
    </row>
    <row r="4898" ht="15" customHeight="1" s="111">
      <c r="A4898" s="50" t="inlineStr">
        <is>
          <t>OCT</t>
        </is>
      </c>
      <c r="B4898" s="51">
        <f>OCT!A399</f>
        <v/>
      </c>
      <c r="C4898" s="52">
        <f>OCT!B399</f>
        <v/>
      </c>
      <c r="D4898" s="52">
        <f>OCT!C399</f>
        <v/>
      </c>
      <c r="E4898" s="52">
        <f>OCT!D399</f>
        <v/>
      </c>
      <c r="F4898" s="52">
        <f>OCT!E399</f>
        <v/>
      </c>
      <c r="G4898" s="52">
        <f>OCT!F399</f>
        <v/>
      </c>
      <c r="H4898" s="52">
        <f>OCT!G399</f>
        <v/>
      </c>
      <c r="I4898" s="53">
        <f>OCT!H399</f>
        <v/>
      </c>
      <c r="J4898" s="53">
        <f>OCT!I399</f>
        <v/>
      </c>
      <c r="K4898" s="52">
        <f>OCT!J399</f>
        <v/>
      </c>
      <c r="L4898" s="52">
        <f>OCT!K399</f>
        <v/>
      </c>
      <c r="M4898" s="54">
        <f>OCT!L399</f>
        <v/>
      </c>
      <c r="N4898" s="52">
        <f>OCT!M399</f>
        <v/>
      </c>
      <c r="O4898" s="52">
        <f>OCT!N399</f>
        <v/>
      </c>
      <c r="P4898" s="52">
        <f>OCT!O399</f>
        <v/>
      </c>
      <c r="Q4898" s="52">
        <f>OCT!P399</f>
        <v/>
      </c>
      <c r="R4898" s="52">
        <f>OCT!Q399</f>
        <v/>
      </c>
      <c r="S4898" s="54">
        <f>S4897+IF(X4898=0,0,M4898)</f>
        <v/>
      </c>
      <c r="T4898" s="55">
        <f>MAX(T4897,S4898)</f>
        <v/>
      </c>
      <c r="U4898" s="56">
        <f>S4898-T4898</f>
        <v/>
      </c>
      <c r="V4898" s="55">
        <f>IFERROR(SUMIFS(DATABASE!$M$5:$M$6004,DATABASE!$B$5:$B$6004,B4898,DATABASE!$X$5:$X$6004,1),0)</f>
        <v/>
      </c>
      <c r="W4898" s="57">
        <f>IFERROR(COUNTIFS(DATABASE!$B$5:$B$6004,B4898,DATABASE!$X$5:$X$6004,1),0)</f>
        <v/>
      </c>
      <c r="X4898" s="58">
        <f>--AND(ISNUMBER(B4898),C4898&lt;&gt;"",L4898&lt;&gt;"",M4898&lt;&gt;"")</f>
        <v/>
      </c>
    </row>
    <row r="4899" ht="15" customHeight="1" s="111">
      <c r="A4899" s="42" t="inlineStr">
        <is>
          <t>OCT</t>
        </is>
      </c>
      <c r="B4899" s="43">
        <f>OCT!A400</f>
        <v/>
      </c>
      <c r="C4899" s="44">
        <f>OCT!B400</f>
        <v/>
      </c>
      <c r="D4899" s="44">
        <f>OCT!C400</f>
        <v/>
      </c>
      <c r="E4899" s="44">
        <f>OCT!D400</f>
        <v/>
      </c>
      <c r="F4899" s="44">
        <f>OCT!E400</f>
        <v/>
      </c>
      <c r="G4899" s="44">
        <f>OCT!F400</f>
        <v/>
      </c>
      <c r="H4899" s="44">
        <f>OCT!G400</f>
        <v/>
      </c>
      <c r="I4899" s="45">
        <f>OCT!H400</f>
        <v/>
      </c>
      <c r="J4899" s="45">
        <f>OCT!I400</f>
        <v/>
      </c>
      <c r="K4899" s="44">
        <f>OCT!J400</f>
        <v/>
      </c>
      <c r="L4899" s="44">
        <f>OCT!K400</f>
        <v/>
      </c>
      <c r="M4899" s="46">
        <f>OCT!L400</f>
        <v/>
      </c>
      <c r="N4899" s="44">
        <f>OCT!M400</f>
        <v/>
      </c>
      <c r="O4899" s="44">
        <f>OCT!N400</f>
        <v/>
      </c>
      <c r="P4899" s="44">
        <f>OCT!O400</f>
        <v/>
      </c>
      <c r="Q4899" s="44">
        <f>OCT!P400</f>
        <v/>
      </c>
      <c r="R4899" s="44">
        <f>OCT!Q400</f>
        <v/>
      </c>
      <c r="S4899" s="46">
        <f>S4898+IF(X4899=0,0,M4899)</f>
        <v/>
      </c>
      <c r="T4899" s="47">
        <f>MAX(T4898,S4899)</f>
        <v/>
      </c>
      <c r="U4899" s="48">
        <f>S4899-T4899</f>
        <v/>
      </c>
      <c r="V4899" s="47">
        <f>IFERROR(SUMIFS(DATABASE!$M$5:$M$6004,DATABASE!$B$5:$B$6004,B4899,DATABASE!$X$5:$X$6004,1),0)</f>
        <v/>
      </c>
      <c r="W4899" s="31">
        <f>IFERROR(COUNTIFS(DATABASE!$B$5:$B$6004,B4899,DATABASE!$X$5:$X$6004,1),0)</f>
        <v/>
      </c>
      <c r="X4899" s="49">
        <f>--AND(ISNUMBER(B4899),C4899&lt;&gt;"",L4899&lt;&gt;"",M4899&lt;&gt;"")</f>
        <v/>
      </c>
    </row>
    <row r="4900" ht="15" customHeight="1" s="111">
      <c r="A4900" s="50" t="inlineStr">
        <is>
          <t>OCT</t>
        </is>
      </c>
      <c r="B4900" s="51">
        <f>OCT!A401</f>
        <v/>
      </c>
      <c r="C4900" s="52">
        <f>OCT!B401</f>
        <v/>
      </c>
      <c r="D4900" s="52">
        <f>OCT!C401</f>
        <v/>
      </c>
      <c r="E4900" s="52">
        <f>OCT!D401</f>
        <v/>
      </c>
      <c r="F4900" s="52">
        <f>OCT!E401</f>
        <v/>
      </c>
      <c r="G4900" s="52">
        <f>OCT!F401</f>
        <v/>
      </c>
      <c r="H4900" s="52">
        <f>OCT!G401</f>
        <v/>
      </c>
      <c r="I4900" s="53">
        <f>OCT!H401</f>
        <v/>
      </c>
      <c r="J4900" s="53">
        <f>OCT!I401</f>
        <v/>
      </c>
      <c r="K4900" s="52">
        <f>OCT!J401</f>
        <v/>
      </c>
      <c r="L4900" s="52">
        <f>OCT!K401</f>
        <v/>
      </c>
      <c r="M4900" s="54">
        <f>OCT!L401</f>
        <v/>
      </c>
      <c r="N4900" s="52">
        <f>OCT!M401</f>
        <v/>
      </c>
      <c r="O4900" s="52">
        <f>OCT!N401</f>
        <v/>
      </c>
      <c r="P4900" s="52">
        <f>OCT!O401</f>
        <v/>
      </c>
      <c r="Q4900" s="52">
        <f>OCT!P401</f>
        <v/>
      </c>
      <c r="R4900" s="52">
        <f>OCT!Q401</f>
        <v/>
      </c>
      <c r="S4900" s="54">
        <f>S4899+IF(X4900=0,0,M4900)</f>
        <v/>
      </c>
      <c r="T4900" s="55">
        <f>MAX(T4899,S4900)</f>
        <v/>
      </c>
      <c r="U4900" s="56">
        <f>S4900-T4900</f>
        <v/>
      </c>
      <c r="V4900" s="55">
        <f>IFERROR(SUMIFS(DATABASE!$M$5:$M$6004,DATABASE!$B$5:$B$6004,B4900,DATABASE!$X$5:$X$6004,1),0)</f>
        <v/>
      </c>
      <c r="W4900" s="57">
        <f>IFERROR(COUNTIFS(DATABASE!$B$5:$B$6004,B4900,DATABASE!$X$5:$X$6004,1),0)</f>
        <v/>
      </c>
      <c r="X4900" s="58">
        <f>--AND(ISNUMBER(B4900),C4900&lt;&gt;"",L4900&lt;&gt;"",M4900&lt;&gt;"")</f>
        <v/>
      </c>
    </row>
    <row r="4901" ht="15" customHeight="1" s="111">
      <c r="A4901" s="42" t="inlineStr">
        <is>
          <t>OCT</t>
        </is>
      </c>
      <c r="B4901" s="43">
        <f>OCT!A402</f>
        <v/>
      </c>
      <c r="C4901" s="44">
        <f>OCT!B402</f>
        <v/>
      </c>
      <c r="D4901" s="44">
        <f>OCT!C402</f>
        <v/>
      </c>
      <c r="E4901" s="44">
        <f>OCT!D402</f>
        <v/>
      </c>
      <c r="F4901" s="44">
        <f>OCT!E402</f>
        <v/>
      </c>
      <c r="G4901" s="44">
        <f>OCT!F402</f>
        <v/>
      </c>
      <c r="H4901" s="44">
        <f>OCT!G402</f>
        <v/>
      </c>
      <c r="I4901" s="45">
        <f>OCT!H402</f>
        <v/>
      </c>
      <c r="J4901" s="45">
        <f>OCT!I402</f>
        <v/>
      </c>
      <c r="K4901" s="44">
        <f>OCT!J402</f>
        <v/>
      </c>
      <c r="L4901" s="44">
        <f>OCT!K402</f>
        <v/>
      </c>
      <c r="M4901" s="46">
        <f>OCT!L402</f>
        <v/>
      </c>
      <c r="N4901" s="44">
        <f>OCT!M402</f>
        <v/>
      </c>
      <c r="O4901" s="44">
        <f>OCT!N402</f>
        <v/>
      </c>
      <c r="P4901" s="44">
        <f>OCT!O402</f>
        <v/>
      </c>
      <c r="Q4901" s="44">
        <f>OCT!P402</f>
        <v/>
      </c>
      <c r="R4901" s="44">
        <f>OCT!Q402</f>
        <v/>
      </c>
      <c r="S4901" s="46">
        <f>S4900+IF(X4901=0,0,M4901)</f>
        <v/>
      </c>
      <c r="T4901" s="47">
        <f>MAX(T4900,S4901)</f>
        <v/>
      </c>
      <c r="U4901" s="48">
        <f>S4901-T4901</f>
        <v/>
      </c>
      <c r="V4901" s="47">
        <f>IFERROR(SUMIFS(DATABASE!$M$5:$M$6004,DATABASE!$B$5:$B$6004,B4901,DATABASE!$X$5:$X$6004,1),0)</f>
        <v/>
      </c>
      <c r="W4901" s="31">
        <f>IFERROR(COUNTIFS(DATABASE!$B$5:$B$6004,B4901,DATABASE!$X$5:$X$6004,1),0)</f>
        <v/>
      </c>
      <c r="X4901" s="49">
        <f>--AND(ISNUMBER(B4901),C4901&lt;&gt;"",L4901&lt;&gt;"",M4901&lt;&gt;"")</f>
        <v/>
      </c>
    </row>
    <row r="4902" ht="15" customHeight="1" s="111">
      <c r="A4902" s="50" t="inlineStr">
        <is>
          <t>OCT</t>
        </is>
      </c>
      <c r="B4902" s="51">
        <f>OCT!A403</f>
        <v/>
      </c>
      <c r="C4902" s="52">
        <f>OCT!B403</f>
        <v/>
      </c>
      <c r="D4902" s="52">
        <f>OCT!C403</f>
        <v/>
      </c>
      <c r="E4902" s="52">
        <f>OCT!D403</f>
        <v/>
      </c>
      <c r="F4902" s="52">
        <f>OCT!E403</f>
        <v/>
      </c>
      <c r="G4902" s="52">
        <f>OCT!F403</f>
        <v/>
      </c>
      <c r="H4902" s="52">
        <f>OCT!G403</f>
        <v/>
      </c>
      <c r="I4902" s="53">
        <f>OCT!H403</f>
        <v/>
      </c>
      <c r="J4902" s="53">
        <f>OCT!I403</f>
        <v/>
      </c>
      <c r="K4902" s="52">
        <f>OCT!J403</f>
        <v/>
      </c>
      <c r="L4902" s="52">
        <f>OCT!K403</f>
        <v/>
      </c>
      <c r="M4902" s="54">
        <f>OCT!L403</f>
        <v/>
      </c>
      <c r="N4902" s="52">
        <f>OCT!M403</f>
        <v/>
      </c>
      <c r="O4902" s="52">
        <f>OCT!N403</f>
        <v/>
      </c>
      <c r="P4902" s="52">
        <f>OCT!O403</f>
        <v/>
      </c>
      <c r="Q4902" s="52">
        <f>OCT!P403</f>
        <v/>
      </c>
      <c r="R4902" s="52">
        <f>OCT!Q403</f>
        <v/>
      </c>
      <c r="S4902" s="54">
        <f>S4901+IF(X4902=0,0,M4902)</f>
        <v/>
      </c>
      <c r="T4902" s="55">
        <f>MAX(T4901,S4902)</f>
        <v/>
      </c>
      <c r="U4902" s="56">
        <f>S4902-T4902</f>
        <v/>
      </c>
      <c r="V4902" s="55">
        <f>IFERROR(SUMIFS(DATABASE!$M$5:$M$6004,DATABASE!$B$5:$B$6004,B4902,DATABASE!$X$5:$X$6004,1),0)</f>
        <v/>
      </c>
      <c r="W4902" s="57">
        <f>IFERROR(COUNTIFS(DATABASE!$B$5:$B$6004,B4902,DATABASE!$X$5:$X$6004,1),0)</f>
        <v/>
      </c>
      <c r="X4902" s="58">
        <f>--AND(ISNUMBER(B4902),C4902&lt;&gt;"",L4902&lt;&gt;"",M4902&lt;&gt;"")</f>
        <v/>
      </c>
    </row>
    <row r="4903" ht="15" customHeight="1" s="111">
      <c r="A4903" s="42" t="inlineStr">
        <is>
          <t>OCT</t>
        </is>
      </c>
      <c r="B4903" s="43">
        <f>OCT!A404</f>
        <v/>
      </c>
      <c r="C4903" s="44">
        <f>OCT!B404</f>
        <v/>
      </c>
      <c r="D4903" s="44">
        <f>OCT!C404</f>
        <v/>
      </c>
      <c r="E4903" s="44">
        <f>OCT!D404</f>
        <v/>
      </c>
      <c r="F4903" s="44">
        <f>OCT!E404</f>
        <v/>
      </c>
      <c r="G4903" s="44">
        <f>OCT!F404</f>
        <v/>
      </c>
      <c r="H4903" s="44">
        <f>OCT!G404</f>
        <v/>
      </c>
      <c r="I4903" s="45">
        <f>OCT!H404</f>
        <v/>
      </c>
      <c r="J4903" s="45">
        <f>OCT!I404</f>
        <v/>
      </c>
      <c r="K4903" s="44">
        <f>OCT!J404</f>
        <v/>
      </c>
      <c r="L4903" s="44">
        <f>OCT!K404</f>
        <v/>
      </c>
      <c r="M4903" s="46">
        <f>OCT!L404</f>
        <v/>
      </c>
      <c r="N4903" s="44">
        <f>OCT!M404</f>
        <v/>
      </c>
      <c r="O4903" s="44">
        <f>OCT!N404</f>
        <v/>
      </c>
      <c r="P4903" s="44">
        <f>OCT!O404</f>
        <v/>
      </c>
      <c r="Q4903" s="44">
        <f>OCT!P404</f>
        <v/>
      </c>
      <c r="R4903" s="44">
        <f>OCT!Q404</f>
        <v/>
      </c>
      <c r="S4903" s="46">
        <f>S4902+IF(X4903=0,0,M4903)</f>
        <v/>
      </c>
      <c r="T4903" s="47">
        <f>MAX(T4902,S4903)</f>
        <v/>
      </c>
      <c r="U4903" s="48">
        <f>S4903-T4903</f>
        <v/>
      </c>
      <c r="V4903" s="47">
        <f>IFERROR(SUMIFS(DATABASE!$M$5:$M$6004,DATABASE!$B$5:$B$6004,B4903,DATABASE!$X$5:$X$6004,1),0)</f>
        <v/>
      </c>
      <c r="W4903" s="31">
        <f>IFERROR(COUNTIFS(DATABASE!$B$5:$B$6004,B4903,DATABASE!$X$5:$X$6004,1),0)</f>
        <v/>
      </c>
      <c r="X4903" s="49">
        <f>--AND(ISNUMBER(B4903),C4903&lt;&gt;"",L4903&lt;&gt;"",M4903&lt;&gt;"")</f>
        <v/>
      </c>
    </row>
    <row r="4904" ht="15" customHeight="1" s="111">
      <c r="A4904" s="50" t="inlineStr">
        <is>
          <t>OCT</t>
        </is>
      </c>
      <c r="B4904" s="51">
        <f>OCT!A405</f>
        <v/>
      </c>
      <c r="C4904" s="52">
        <f>OCT!B405</f>
        <v/>
      </c>
      <c r="D4904" s="52">
        <f>OCT!C405</f>
        <v/>
      </c>
      <c r="E4904" s="52">
        <f>OCT!D405</f>
        <v/>
      </c>
      <c r="F4904" s="52">
        <f>OCT!E405</f>
        <v/>
      </c>
      <c r="G4904" s="52">
        <f>OCT!F405</f>
        <v/>
      </c>
      <c r="H4904" s="52">
        <f>OCT!G405</f>
        <v/>
      </c>
      <c r="I4904" s="53">
        <f>OCT!H405</f>
        <v/>
      </c>
      <c r="J4904" s="53">
        <f>OCT!I405</f>
        <v/>
      </c>
      <c r="K4904" s="52">
        <f>OCT!J405</f>
        <v/>
      </c>
      <c r="L4904" s="52">
        <f>OCT!K405</f>
        <v/>
      </c>
      <c r="M4904" s="54">
        <f>OCT!L405</f>
        <v/>
      </c>
      <c r="N4904" s="52">
        <f>OCT!M405</f>
        <v/>
      </c>
      <c r="O4904" s="52">
        <f>OCT!N405</f>
        <v/>
      </c>
      <c r="P4904" s="52">
        <f>OCT!O405</f>
        <v/>
      </c>
      <c r="Q4904" s="52">
        <f>OCT!P405</f>
        <v/>
      </c>
      <c r="R4904" s="52">
        <f>OCT!Q405</f>
        <v/>
      </c>
      <c r="S4904" s="54">
        <f>S4903+IF(X4904=0,0,M4904)</f>
        <v/>
      </c>
      <c r="T4904" s="55">
        <f>MAX(T4903,S4904)</f>
        <v/>
      </c>
      <c r="U4904" s="56">
        <f>S4904-T4904</f>
        <v/>
      </c>
      <c r="V4904" s="55">
        <f>IFERROR(SUMIFS(DATABASE!$M$5:$M$6004,DATABASE!$B$5:$B$6004,B4904,DATABASE!$X$5:$X$6004,1),0)</f>
        <v/>
      </c>
      <c r="W4904" s="57">
        <f>IFERROR(COUNTIFS(DATABASE!$B$5:$B$6004,B4904,DATABASE!$X$5:$X$6004,1),0)</f>
        <v/>
      </c>
      <c r="X4904" s="58">
        <f>--AND(ISNUMBER(B4904),C4904&lt;&gt;"",L4904&lt;&gt;"",M4904&lt;&gt;"")</f>
        <v/>
      </c>
    </row>
    <row r="4905" ht="15" customHeight="1" s="111">
      <c r="A4905" s="42" t="inlineStr">
        <is>
          <t>OCT</t>
        </is>
      </c>
      <c r="B4905" s="43">
        <f>OCT!A406</f>
        <v/>
      </c>
      <c r="C4905" s="44">
        <f>OCT!B406</f>
        <v/>
      </c>
      <c r="D4905" s="44">
        <f>OCT!C406</f>
        <v/>
      </c>
      <c r="E4905" s="44">
        <f>OCT!D406</f>
        <v/>
      </c>
      <c r="F4905" s="44">
        <f>OCT!E406</f>
        <v/>
      </c>
      <c r="G4905" s="44">
        <f>OCT!F406</f>
        <v/>
      </c>
      <c r="H4905" s="44">
        <f>OCT!G406</f>
        <v/>
      </c>
      <c r="I4905" s="45">
        <f>OCT!H406</f>
        <v/>
      </c>
      <c r="J4905" s="45">
        <f>OCT!I406</f>
        <v/>
      </c>
      <c r="K4905" s="44">
        <f>OCT!J406</f>
        <v/>
      </c>
      <c r="L4905" s="44">
        <f>OCT!K406</f>
        <v/>
      </c>
      <c r="M4905" s="46">
        <f>OCT!L406</f>
        <v/>
      </c>
      <c r="N4905" s="44">
        <f>OCT!M406</f>
        <v/>
      </c>
      <c r="O4905" s="44">
        <f>OCT!N406</f>
        <v/>
      </c>
      <c r="P4905" s="44">
        <f>OCT!O406</f>
        <v/>
      </c>
      <c r="Q4905" s="44">
        <f>OCT!P406</f>
        <v/>
      </c>
      <c r="R4905" s="44">
        <f>OCT!Q406</f>
        <v/>
      </c>
      <c r="S4905" s="46">
        <f>S4904+IF(X4905=0,0,M4905)</f>
        <v/>
      </c>
      <c r="T4905" s="47">
        <f>MAX(T4904,S4905)</f>
        <v/>
      </c>
      <c r="U4905" s="48">
        <f>S4905-T4905</f>
        <v/>
      </c>
      <c r="V4905" s="47">
        <f>IFERROR(SUMIFS(DATABASE!$M$5:$M$6004,DATABASE!$B$5:$B$6004,B4905,DATABASE!$X$5:$X$6004,1),0)</f>
        <v/>
      </c>
      <c r="W4905" s="31">
        <f>IFERROR(COUNTIFS(DATABASE!$B$5:$B$6004,B4905,DATABASE!$X$5:$X$6004,1),0)</f>
        <v/>
      </c>
      <c r="X4905" s="49">
        <f>--AND(ISNUMBER(B4905),C4905&lt;&gt;"",L4905&lt;&gt;"",M4905&lt;&gt;"")</f>
        <v/>
      </c>
    </row>
    <row r="4906" ht="15" customHeight="1" s="111">
      <c r="A4906" s="50" t="inlineStr">
        <is>
          <t>OCT</t>
        </is>
      </c>
      <c r="B4906" s="51">
        <f>OCT!A407</f>
        <v/>
      </c>
      <c r="C4906" s="52">
        <f>OCT!B407</f>
        <v/>
      </c>
      <c r="D4906" s="52">
        <f>OCT!C407</f>
        <v/>
      </c>
      <c r="E4906" s="52">
        <f>OCT!D407</f>
        <v/>
      </c>
      <c r="F4906" s="52">
        <f>OCT!E407</f>
        <v/>
      </c>
      <c r="G4906" s="52">
        <f>OCT!F407</f>
        <v/>
      </c>
      <c r="H4906" s="52">
        <f>OCT!G407</f>
        <v/>
      </c>
      <c r="I4906" s="53">
        <f>OCT!H407</f>
        <v/>
      </c>
      <c r="J4906" s="53">
        <f>OCT!I407</f>
        <v/>
      </c>
      <c r="K4906" s="52">
        <f>OCT!J407</f>
        <v/>
      </c>
      <c r="L4906" s="52">
        <f>OCT!K407</f>
        <v/>
      </c>
      <c r="M4906" s="54">
        <f>OCT!L407</f>
        <v/>
      </c>
      <c r="N4906" s="52">
        <f>OCT!M407</f>
        <v/>
      </c>
      <c r="O4906" s="52">
        <f>OCT!N407</f>
        <v/>
      </c>
      <c r="P4906" s="52">
        <f>OCT!O407</f>
        <v/>
      </c>
      <c r="Q4906" s="52">
        <f>OCT!P407</f>
        <v/>
      </c>
      <c r="R4906" s="52">
        <f>OCT!Q407</f>
        <v/>
      </c>
      <c r="S4906" s="54">
        <f>S4905+IF(X4906=0,0,M4906)</f>
        <v/>
      </c>
      <c r="T4906" s="55">
        <f>MAX(T4905,S4906)</f>
        <v/>
      </c>
      <c r="U4906" s="56">
        <f>S4906-T4906</f>
        <v/>
      </c>
      <c r="V4906" s="55">
        <f>IFERROR(SUMIFS(DATABASE!$M$5:$M$6004,DATABASE!$B$5:$B$6004,B4906,DATABASE!$X$5:$X$6004,1),0)</f>
        <v/>
      </c>
      <c r="W4906" s="57">
        <f>IFERROR(COUNTIFS(DATABASE!$B$5:$B$6004,B4906,DATABASE!$X$5:$X$6004,1),0)</f>
        <v/>
      </c>
      <c r="X4906" s="58">
        <f>--AND(ISNUMBER(B4906),C4906&lt;&gt;"",L4906&lt;&gt;"",M4906&lt;&gt;"")</f>
        <v/>
      </c>
    </row>
    <row r="4907" ht="15" customHeight="1" s="111">
      <c r="A4907" s="42" t="inlineStr">
        <is>
          <t>OCT</t>
        </is>
      </c>
      <c r="B4907" s="43">
        <f>OCT!A408</f>
        <v/>
      </c>
      <c r="C4907" s="44">
        <f>OCT!B408</f>
        <v/>
      </c>
      <c r="D4907" s="44">
        <f>OCT!C408</f>
        <v/>
      </c>
      <c r="E4907" s="44">
        <f>OCT!D408</f>
        <v/>
      </c>
      <c r="F4907" s="44">
        <f>OCT!E408</f>
        <v/>
      </c>
      <c r="G4907" s="44">
        <f>OCT!F408</f>
        <v/>
      </c>
      <c r="H4907" s="44">
        <f>OCT!G408</f>
        <v/>
      </c>
      <c r="I4907" s="45">
        <f>OCT!H408</f>
        <v/>
      </c>
      <c r="J4907" s="45">
        <f>OCT!I408</f>
        <v/>
      </c>
      <c r="K4907" s="44">
        <f>OCT!J408</f>
        <v/>
      </c>
      <c r="L4907" s="44">
        <f>OCT!K408</f>
        <v/>
      </c>
      <c r="M4907" s="46">
        <f>OCT!L408</f>
        <v/>
      </c>
      <c r="N4907" s="44">
        <f>OCT!M408</f>
        <v/>
      </c>
      <c r="O4907" s="44">
        <f>OCT!N408</f>
        <v/>
      </c>
      <c r="P4907" s="44">
        <f>OCT!O408</f>
        <v/>
      </c>
      <c r="Q4907" s="44">
        <f>OCT!P408</f>
        <v/>
      </c>
      <c r="R4907" s="44">
        <f>OCT!Q408</f>
        <v/>
      </c>
      <c r="S4907" s="46">
        <f>S4906+IF(X4907=0,0,M4907)</f>
        <v/>
      </c>
      <c r="T4907" s="47">
        <f>MAX(T4906,S4907)</f>
        <v/>
      </c>
      <c r="U4907" s="48">
        <f>S4907-T4907</f>
        <v/>
      </c>
      <c r="V4907" s="47">
        <f>IFERROR(SUMIFS(DATABASE!$M$5:$M$6004,DATABASE!$B$5:$B$6004,B4907,DATABASE!$X$5:$X$6004,1),0)</f>
        <v/>
      </c>
      <c r="W4907" s="31">
        <f>IFERROR(COUNTIFS(DATABASE!$B$5:$B$6004,B4907,DATABASE!$X$5:$X$6004,1),0)</f>
        <v/>
      </c>
      <c r="X4907" s="49">
        <f>--AND(ISNUMBER(B4907),C4907&lt;&gt;"",L4907&lt;&gt;"",M4907&lt;&gt;"")</f>
        <v/>
      </c>
    </row>
    <row r="4908" ht="15" customHeight="1" s="111">
      <c r="A4908" s="50" t="inlineStr">
        <is>
          <t>OCT</t>
        </is>
      </c>
      <c r="B4908" s="51">
        <f>OCT!A409</f>
        <v/>
      </c>
      <c r="C4908" s="52">
        <f>OCT!B409</f>
        <v/>
      </c>
      <c r="D4908" s="52">
        <f>OCT!C409</f>
        <v/>
      </c>
      <c r="E4908" s="52">
        <f>OCT!D409</f>
        <v/>
      </c>
      <c r="F4908" s="52">
        <f>OCT!E409</f>
        <v/>
      </c>
      <c r="G4908" s="52">
        <f>OCT!F409</f>
        <v/>
      </c>
      <c r="H4908" s="52">
        <f>OCT!G409</f>
        <v/>
      </c>
      <c r="I4908" s="53">
        <f>OCT!H409</f>
        <v/>
      </c>
      <c r="J4908" s="53">
        <f>OCT!I409</f>
        <v/>
      </c>
      <c r="K4908" s="52">
        <f>OCT!J409</f>
        <v/>
      </c>
      <c r="L4908" s="52">
        <f>OCT!K409</f>
        <v/>
      </c>
      <c r="M4908" s="54">
        <f>OCT!L409</f>
        <v/>
      </c>
      <c r="N4908" s="52">
        <f>OCT!M409</f>
        <v/>
      </c>
      <c r="O4908" s="52">
        <f>OCT!N409</f>
        <v/>
      </c>
      <c r="P4908" s="52">
        <f>OCT!O409</f>
        <v/>
      </c>
      <c r="Q4908" s="52">
        <f>OCT!P409</f>
        <v/>
      </c>
      <c r="R4908" s="52">
        <f>OCT!Q409</f>
        <v/>
      </c>
      <c r="S4908" s="54">
        <f>S4907+IF(X4908=0,0,M4908)</f>
        <v/>
      </c>
      <c r="T4908" s="55">
        <f>MAX(T4907,S4908)</f>
        <v/>
      </c>
      <c r="U4908" s="56">
        <f>S4908-T4908</f>
        <v/>
      </c>
      <c r="V4908" s="55">
        <f>IFERROR(SUMIFS(DATABASE!$M$5:$M$6004,DATABASE!$B$5:$B$6004,B4908,DATABASE!$X$5:$X$6004,1),0)</f>
        <v/>
      </c>
      <c r="W4908" s="57">
        <f>IFERROR(COUNTIFS(DATABASE!$B$5:$B$6004,B4908,DATABASE!$X$5:$X$6004,1),0)</f>
        <v/>
      </c>
      <c r="X4908" s="58">
        <f>--AND(ISNUMBER(B4908),C4908&lt;&gt;"",L4908&lt;&gt;"",M4908&lt;&gt;"")</f>
        <v/>
      </c>
    </row>
    <row r="4909" ht="15" customHeight="1" s="111">
      <c r="A4909" s="42" t="inlineStr">
        <is>
          <t>OCT</t>
        </is>
      </c>
      <c r="B4909" s="43">
        <f>OCT!A410</f>
        <v/>
      </c>
      <c r="C4909" s="44">
        <f>OCT!B410</f>
        <v/>
      </c>
      <c r="D4909" s="44">
        <f>OCT!C410</f>
        <v/>
      </c>
      <c r="E4909" s="44">
        <f>OCT!D410</f>
        <v/>
      </c>
      <c r="F4909" s="44">
        <f>OCT!E410</f>
        <v/>
      </c>
      <c r="G4909" s="44">
        <f>OCT!F410</f>
        <v/>
      </c>
      <c r="H4909" s="44">
        <f>OCT!G410</f>
        <v/>
      </c>
      <c r="I4909" s="45">
        <f>OCT!H410</f>
        <v/>
      </c>
      <c r="J4909" s="45">
        <f>OCT!I410</f>
        <v/>
      </c>
      <c r="K4909" s="44">
        <f>OCT!J410</f>
        <v/>
      </c>
      <c r="L4909" s="44">
        <f>OCT!K410</f>
        <v/>
      </c>
      <c r="M4909" s="46">
        <f>OCT!L410</f>
        <v/>
      </c>
      <c r="N4909" s="44">
        <f>OCT!M410</f>
        <v/>
      </c>
      <c r="O4909" s="44">
        <f>OCT!N410</f>
        <v/>
      </c>
      <c r="P4909" s="44">
        <f>OCT!O410</f>
        <v/>
      </c>
      <c r="Q4909" s="44">
        <f>OCT!P410</f>
        <v/>
      </c>
      <c r="R4909" s="44">
        <f>OCT!Q410</f>
        <v/>
      </c>
      <c r="S4909" s="46">
        <f>S4908+IF(X4909=0,0,M4909)</f>
        <v/>
      </c>
      <c r="T4909" s="47">
        <f>MAX(T4908,S4909)</f>
        <v/>
      </c>
      <c r="U4909" s="48">
        <f>S4909-T4909</f>
        <v/>
      </c>
      <c r="V4909" s="47">
        <f>IFERROR(SUMIFS(DATABASE!$M$5:$M$6004,DATABASE!$B$5:$B$6004,B4909,DATABASE!$X$5:$X$6004,1),0)</f>
        <v/>
      </c>
      <c r="W4909" s="31">
        <f>IFERROR(COUNTIFS(DATABASE!$B$5:$B$6004,B4909,DATABASE!$X$5:$X$6004,1),0)</f>
        <v/>
      </c>
      <c r="X4909" s="49">
        <f>--AND(ISNUMBER(B4909),C4909&lt;&gt;"",L4909&lt;&gt;"",M4909&lt;&gt;"")</f>
        <v/>
      </c>
    </row>
    <row r="4910" ht="15" customHeight="1" s="111">
      <c r="A4910" s="50" t="inlineStr">
        <is>
          <t>OCT</t>
        </is>
      </c>
      <c r="B4910" s="51">
        <f>OCT!A411</f>
        <v/>
      </c>
      <c r="C4910" s="52">
        <f>OCT!B411</f>
        <v/>
      </c>
      <c r="D4910" s="52">
        <f>OCT!C411</f>
        <v/>
      </c>
      <c r="E4910" s="52">
        <f>OCT!D411</f>
        <v/>
      </c>
      <c r="F4910" s="52">
        <f>OCT!E411</f>
        <v/>
      </c>
      <c r="G4910" s="52">
        <f>OCT!F411</f>
        <v/>
      </c>
      <c r="H4910" s="52">
        <f>OCT!G411</f>
        <v/>
      </c>
      <c r="I4910" s="53">
        <f>OCT!H411</f>
        <v/>
      </c>
      <c r="J4910" s="53">
        <f>OCT!I411</f>
        <v/>
      </c>
      <c r="K4910" s="52">
        <f>OCT!J411</f>
        <v/>
      </c>
      <c r="L4910" s="52">
        <f>OCT!K411</f>
        <v/>
      </c>
      <c r="M4910" s="54">
        <f>OCT!L411</f>
        <v/>
      </c>
      <c r="N4910" s="52">
        <f>OCT!M411</f>
        <v/>
      </c>
      <c r="O4910" s="52">
        <f>OCT!N411</f>
        <v/>
      </c>
      <c r="P4910" s="52">
        <f>OCT!O411</f>
        <v/>
      </c>
      <c r="Q4910" s="52">
        <f>OCT!P411</f>
        <v/>
      </c>
      <c r="R4910" s="52">
        <f>OCT!Q411</f>
        <v/>
      </c>
      <c r="S4910" s="54">
        <f>S4909+IF(X4910=0,0,M4910)</f>
        <v/>
      </c>
      <c r="T4910" s="55">
        <f>MAX(T4909,S4910)</f>
        <v/>
      </c>
      <c r="U4910" s="56">
        <f>S4910-T4910</f>
        <v/>
      </c>
      <c r="V4910" s="55">
        <f>IFERROR(SUMIFS(DATABASE!$M$5:$M$6004,DATABASE!$B$5:$B$6004,B4910,DATABASE!$X$5:$X$6004,1),0)</f>
        <v/>
      </c>
      <c r="W4910" s="57">
        <f>IFERROR(COUNTIFS(DATABASE!$B$5:$B$6004,B4910,DATABASE!$X$5:$X$6004,1),0)</f>
        <v/>
      </c>
      <c r="X4910" s="58">
        <f>--AND(ISNUMBER(B4910),C4910&lt;&gt;"",L4910&lt;&gt;"",M4910&lt;&gt;"")</f>
        <v/>
      </c>
    </row>
    <row r="4911" ht="15" customHeight="1" s="111">
      <c r="A4911" s="42" t="inlineStr">
        <is>
          <t>OCT</t>
        </is>
      </c>
      <c r="B4911" s="43">
        <f>OCT!A412</f>
        <v/>
      </c>
      <c r="C4911" s="44">
        <f>OCT!B412</f>
        <v/>
      </c>
      <c r="D4911" s="44">
        <f>OCT!C412</f>
        <v/>
      </c>
      <c r="E4911" s="44">
        <f>OCT!D412</f>
        <v/>
      </c>
      <c r="F4911" s="44">
        <f>OCT!E412</f>
        <v/>
      </c>
      <c r="G4911" s="44">
        <f>OCT!F412</f>
        <v/>
      </c>
      <c r="H4911" s="44">
        <f>OCT!G412</f>
        <v/>
      </c>
      <c r="I4911" s="45">
        <f>OCT!H412</f>
        <v/>
      </c>
      <c r="J4911" s="45">
        <f>OCT!I412</f>
        <v/>
      </c>
      <c r="K4911" s="44">
        <f>OCT!J412</f>
        <v/>
      </c>
      <c r="L4911" s="44">
        <f>OCT!K412</f>
        <v/>
      </c>
      <c r="M4911" s="46">
        <f>OCT!L412</f>
        <v/>
      </c>
      <c r="N4911" s="44">
        <f>OCT!M412</f>
        <v/>
      </c>
      <c r="O4911" s="44">
        <f>OCT!N412</f>
        <v/>
      </c>
      <c r="P4911" s="44">
        <f>OCT!O412</f>
        <v/>
      </c>
      <c r="Q4911" s="44">
        <f>OCT!P412</f>
        <v/>
      </c>
      <c r="R4911" s="44">
        <f>OCT!Q412</f>
        <v/>
      </c>
      <c r="S4911" s="46">
        <f>S4910+IF(X4911=0,0,M4911)</f>
        <v/>
      </c>
      <c r="T4911" s="47">
        <f>MAX(T4910,S4911)</f>
        <v/>
      </c>
      <c r="U4911" s="48">
        <f>S4911-T4911</f>
        <v/>
      </c>
      <c r="V4911" s="47">
        <f>IFERROR(SUMIFS(DATABASE!$M$5:$M$6004,DATABASE!$B$5:$B$6004,B4911,DATABASE!$X$5:$X$6004,1),0)</f>
        <v/>
      </c>
      <c r="W4911" s="31">
        <f>IFERROR(COUNTIFS(DATABASE!$B$5:$B$6004,B4911,DATABASE!$X$5:$X$6004,1),0)</f>
        <v/>
      </c>
      <c r="X4911" s="49">
        <f>--AND(ISNUMBER(B4911),C4911&lt;&gt;"",L4911&lt;&gt;"",M4911&lt;&gt;"")</f>
        <v/>
      </c>
    </row>
    <row r="4912" ht="15" customHeight="1" s="111">
      <c r="A4912" s="50" t="inlineStr">
        <is>
          <t>OCT</t>
        </is>
      </c>
      <c r="B4912" s="51">
        <f>OCT!A413</f>
        <v/>
      </c>
      <c r="C4912" s="52">
        <f>OCT!B413</f>
        <v/>
      </c>
      <c r="D4912" s="52">
        <f>OCT!C413</f>
        <v/>
      </c>
      <c r="E4912" s="52">
        <f>OCT!D413</f>
        <v/>
      </c>
      <c r="F4912" s="52">
        <f>OCT!E413</f>
        <v/>
      </c>
      <c r="G4912" s="52">
        <f>OCT!F413</f>
        <v/>
      </c>
      <c r="H4912" s="52">
        <f>OCT!G413</f>
        <v/>
      </c>
      <c r="I4912" s="53">
        <f>OCT!H413</f>
        <v/>
      </c>
      <c r="J4912" s="53">
        <f>OCT!I413</f>
        <v/>
      </c>
      <c r="K4912" s="52">
        <f>OCT!J413</f>
        <v/>
      </c>
      <c r="L4912" s="52">
        <f>OCT!K413</f>
        <v/>
      </c>
      <c r="M4912" s="54">
        <f>OCT!L413</f>
        <v/>
      </c>
      <c r="N4912" s="52">
        <f>OCT!M413</f>
        <v/>
      </c>
      <c r="O4912" s="52">
        <f>OCT!N413</f>
        <v/>
      </c>
      <c r="P4912" s="52">
        <f>OCT!O413</f>
        <v/>
      </c>
      <c r="Q4912" s="52">
        <f>OCT!P413</f>
        <v/>
      </c>
      <c r="R4912" s="52">
        <f>OCT!Q413</f>
        <v/>
      </c>
      <c r="S4912" s="54">
        <f>S4911+IF(X4912=0,0,M4912)</f>
        <v/>
      </c>
      <c r="T4912" s="55">
        <f>MAX(T4911,S4912)</f>
        <v/>
      </c>
      <c r="U4912" s="56">
        <f>S4912-T4912</f>
        <v/>
      </c>
      <c r="V4912" s="55">
        <f>IFERROR(SUMIFS(DATABASE!$M$5:$M$6004,DATABASE!$B$5:$B$6004,B4912,DATABASE!$X$5:$X$6004,1),0)</f>
        <v/>
      </c>
      <c r="W4912" s="57">
        <f>IFERROR(COUNTIFS(DATABASE!$B$5:$B$6004,B4912,DATABASE!$X$5:$X$6004,1),0)</f>
        <v/>
      </c>
      <c r="X4912" s="58">
        <f>--AND(ISNUMBER(B4912),C4912&lt;&gt;"",L4912&lt;&gt;"",M4912&lt;&gt;"")</f>
        <v/>
      </c>
    </row>
    <row r="4913" ht="15" customHeight="1" s="111">
      <c r="A4913" s="42" t="inlineStr">
        <is>
          <t>OCT</t>
        </is>
      </c>
      <c r="B4913" s="43">
        <f>OCT!A414</f>
        <v/>
      </c>
      <c r="C4913" s="44">
        <f>OCT!B414</f>
        <v/>
      </c>
      <c r="D4913" s="44">
        <f>OCT!C414</f>
        <v/>
      </c>
      <c r="E4913" s="44">
        <f>OCT!D414</f>
        <v/>
      </c>
      <c r="F4913" s="44">
        <f>OCT!E414</f>
        <v/>
      </c>
      <c r="G4913" s="44">
        <f>OCT!F414</f>
        <v/>
      </c>
      <c r="H4913" s="44">
        <f>OCT!G414</f>
        <v/>
      </c>
      <c r="I4913" s="45">
        <f>OCT!H414</f>
        <v/>
      </c>
      <c r="J4913" s="45">
        <f>OCT!I414</f>
        <v/>
      </c>
      <c r="K4913" s="44">
        <f>OCT!J414</f>
        <v/>
      </c>
      <c r="L4913" s="44">
        <f>OCT!K414</f>
        <v/>
      </c>
      <c r="M4913" s="46">
        <f>OCT!L414</f>
        <v/>
      </c>
      <c r="N4913" s="44">
        <f>OCT!M414</f>
        <v/>
      </c>
      <c r="O4913" s="44">
        <f>OCT!N414</f>
        <v/>
      </c>
      <c r="P4913" s="44">
        <f>OCT!O414</f>
        <v/>
      </c>
      <c r="Q4913" s="44">
        <f>OCT!P414</f>
        <v/>
      </c>
      <c r="R4913" s="44">
        <f>OCT!Q414</f>
        <v/>
      </c>
      <c r="S4913" s="46">
        <f>S4912+IF(X4913=0,0,M4913)</f>
        <v/>
      </c>
      <c r="T4913" s="47">
        <f>MAX(T4912,S4913)</f>
        <v/>
      </c>
      <c r="U4913" s="48">
        <f>S4913-T4913</f>
        <v/>
      </c>
      <c r="V4913" s="47">
        <f>IFERROR(SUMIFS(DATABASE!$M$5:$M$6004,DATABASE!$B$5:$B$6004,B4913,DATABASE!$X$5:$X$6004,1),0)</f>
        <v/>
      </c>
      <c r="W4913" s="31">
        <f>IFERROR(COUNTIFS(DATABASE!$B$5:$B$6004,B4913,DATABASE!$X$5:$X$6004,1),0)</f>
        <v/>
      </c>
      <c r="X4913" s="49">
        <f>--AND(ISNUMBER(B4913),C4913&lt;&gt;"",L4913&lt;&gt;"",M4913&lt;&gt;"")</f>
        <v/>
      </c>
    </row>
    <row r="4914" ht="15" customHeight="1" s="111">
      <c r="A4914" s="50" t="inlineStr">
        <is>
          <t>OCT</t>
        </is>
      </c>
      <c r="B4914" s="51">
        <f>OCT!A415</f>
        <v/>
      </c>
      <c r="C4914" s="52">
        <f>OCT!B415</f>
        <v/>
      </c>
      <c r="D4914" s="52">
        <f>OCT!C415</f>
        <v/>
      </c>
      <c r="E4914" s="52">
        <f>OCT!D415</f>
        <v/>
      </c>
      <c r="F4914" s="52">
        <f>OCT!E415</f>
        <v/>
      </c>
      <c r="G4914" s="52">
        <f>OCT!F415</f>
        <v/>
      </c>
      <c r="H4914" s="52">
        <f>OCT!G415</f>
        <v/>
      </c>
      <c r="I4914" s="53">
        <f>OCT!H415</f>
        <v/>
      </c>
      <c r="J4914" s="53">
        <f>OCT!I415</f>
        <v/>
      </c>
      <c r="K4914" s="52">
        <f>OCT!J415</f>
        <v/>
      </c>
      <c r="L4914" s="52">
        <f>OCT!K415</f>
        <v/>
      </c>
      <c r="M4914" s="54">
        <f>OCT!L415</f>
        <v/>
      </c>
      <c r="N4914" s="52">
        <f>OCT!M415</f>
        <v/>
      </c>
      <c r="O4914" s="52">
        <f>OCT!N415</f>
        <v/>
      </c>
      <c r="P4914" s="52">
        <f>OCT!O415</f>
        <v/>
      </c>
      <c r="Q4914" s="52">
        <f>OCT!P415</f>
        <v/>
      </c>
      <c r="R4914" s="52">
        <f>OCT!Q415</f>
        <v/>
      </c>
      <c r="S4914" s="54">
        <f>S4913+IF(X4914=0,0,M4914)</f>
        <v/>
      </c>
      <c r="T4914" s="55">
        <f>MAX(T4913,S4914)</f>
        <v/>
      </c>
      <c r="U4914" s="56">
        <f>S4914-T4914</f>
        <v/>
      </c>
      <c r="V4914" s="55">
        <f>IFERROR(SUMIFS(DATABASE!$M$5:$M$6004,DATABASE!$B$5:$B$6004,B4914,DATABASE!$X$5:$X$6004,1),0)</f>
        <v/>
      </c>
      <c r="W4914" s="57">
        <f>IFERROR(COUNTIFS(DATABASE!$B$5:$B$6004,B4914,DATABASE!$X$5:$X$6004,1),0)</f>
        <v/>
      </c>
      <c r="X4914" s="58">
        <f>--AND(ISNUMBER(B4914),C4914&lt;&gt;"",L4914&lt;&gt;"",M4914&lt;&gt;"")</f>
        <v/>
      </c>
    </row>
    <row r="4915" ht="15" customHeight="1" s="111">
      <c r="A4915" s="42" t="inlineStr">
        <is>
          <t>OCT</t>
        </is>
      </c>
      <c r="B4915" s="43">
        <f>OCT!A416</f>
        <v/>
      </c>
      <c r="C4915" s="44">
        <f>OCT!B416</f>
        <v/>
      </c>
      <c r="D4915" s="44">
        <f>OCT!C416</f>
        <v/>
      </c>
      <c r="E4915" s="44">
        <f>OCT!D416</f>
        <v/>
      </c>
      <c r="F4915" s="44">
        <f>OCT!E416</f>
        <v/>
      </c>
      <c r="G4915" s="44">
        <f>OCT!F416</f>
        <v/>
      </c>
      <c r="H4915" s="44">
        <f>OCT!G416</f>
        <v/>
      </c>
      <c r="I4915" s="45">
        <f>OCT!H416</f>
        <v/>
      </c>
      <c r="J4915" s="45">
        <f>OCT!I416</f>
        <v/>
      </c>
      <c r="K4915" s="44">
        <f>OCT!J416</f>
        <v/>
      </c>
      <c r="L4915" s="44">
        <f>OCT!K416</f>
        <v/>
      </c>
      <c r="M4915" s="46">
        <f>OCT!L416</f>
        <v/>
      </c>
      <c r="N4915" s="44">
        <f>OCT!M416</f>
        <v/>
      </c>
      <c r="O4915" s="44">
        <f>OCT!N416</f>
        <v/>
      </c>
      <c r="P4915" s="44">
        <f>OCT!O416</f>
        <v/>
      </c>
      <c r="Q4915" s="44">
        <f>OCT!P416</f>
        <v/>
      </c>
      <c r="R4915" s="44">
        <f>OCT!Q416</f>
        <v/>
      </c>
      <c r="S4915" s="46">
        <f>S4914+IF(X4915=0,0,M4915)</f>
        <v/>
      </c>
      <c r="T4915" s="47">
        <f>MAX(T4914,S4915)</f>
        <v/>
      </c>
      <c r="U4915" s="48">
        <f>S4915-T4915</f>
        <v/>
      </c>
      <c r="V4915" s="47">
        <f>IFERROR(SUMIFS(DATABASE!$M$5:$M$6004,DATABASE!$B$5:$B$6004,B4915,DATABASE!$X$5:$X$6004,1),0)</f>
        <v/>
      </c>
      <c r="W4915" s="31">
        <f>IFERROR(COUNTIFS(DATABASE!$B$5:$B$6004,B4915,DATABASE!$X$5:$X$6004,1),0)</f>
        <v/>
      </c>
      <c r="X4915" s="49">
        <f>--AND(ISNUMBER(B4915),C4915&lt;&gt;"",L4915&lt;&gt;"",M4915&lt;&gt;"")</f>
        <v/>
      </c>
    </row>
    <row r="4916" ht="15" customHeight="1" s="111">
      <c r="A4916" s="50" t="inlineStr">
        <is>
          <t>OCT</t>
        </is>
      </c>
      <c r="B4916" s="51">
        <f>OCT!A417</f>
        <v/>
      </c>
      <c r="C4916" s="52">
        <f>OCT!B417</f>
        <v/>
      </c>
      <c r="D4916" s="52">
        <f>OCT!C417</f>
        <v/>
      </c>
      <c r="E4916" s="52">
        <f>OCT!D417</f>
        <v/>
      </c>
      <c r="F4916" s="52">
        <f>OCT!E417</f>
        <v/>
      </c>
      <c r="G4916" s="52">
        <f>OCT!F417</f>
        <v/>
      </c>
      <c r="H4916" s="52">
        <f>OCT!G417</f>
        <v/>
      </c>
      <c r="I4916" s="53">
        <f>OCT!H417</f>
        <v/>
      </c>
      <c r="J4916" s="53">
        <f>OCT!I417</f>
        <v/>
      </c>
      <c r="K4916" s="52">
        <f>OCT!J417</f>
        <v/>
      </c>
      <c r="L4916" s="52">
        <f>OCT!K417</f>
        <v/>
      </c>
      <c r="M4916" s="54">
        <f>OCT!L417</f>
        <v/>
      </c>
      <c r="N4916" s="52">
        <f>OCT!M417</f>
        <v/>
      </c>
      <c r="O4916" s="52">
        <f>OCT!N417</f>
        <v/>
      </c>
      <c r="P4916" s="52">
        <f>OCT!O417</f>
        <v/>
      </c>
      <c r="Q4916" s="52">
        <f>OCT!P417</f>
        <v/>
      </c>
      <c r="R4916" s="52">
        <f>OCT!Q417</f>
        <v/>
      </c>
      <c r="S4916" s="54">
        <f>S4915+IF(X4916=0,0,M4916)</f>
        <v/>
      </c>
      <c r="T4916" s="55">
        <f>MAX(T4915,S4916)</f>
        <v/>
      </c>
      <c r="U4916" s="56">
        <f>S4916-T4916</f>
        <v/>
      </c>
      <c r="V4916" s="55">
        <f>IFERROR(SUMIFS(DATABASE!$M$5:$M$6004,DATABASE!$B$5:$B$6004,B4916,DATABASE!$X$5:$X$6004,1),0)</f>
        <v/>
      </c>
      <c r="W4916" s="57">
        <f>IFERROR(COUNTIFS(DATABASE!$B$5:$B$6004,B4916,DATABASE!$X$5:$X$6004,1),0)</f>
        <v/>
      </c>
      <c r="X4916" s="58">
        <f>--AND(ISNUMBER(B4916),C4916&lt;&gt;"",L4916&lt;&gt;"",M4916&lt;&gt;"")</f>
        <v/>
      </c>
    </row>
    <row r="4917" ht="15" customHeight="1" s="111">
      <c r="A4917" s="42" t="inlineStr">
        <is>
          <t>OCT</t>
        </is>
      </c>
      <c r="B4917" s="43">
        <f>OCT!A418</f>
        <v/>
      </c>
      <c r="C4917" s="44">
        <f>OCT!B418</f>
        <v/>
      </c>
      <c r="D4917" s="44">
        <f>OCT!C418</f>
        <v/>
      </c>
      <c r="E4917" s="44">
        <f>OCT!D418</f>
        <v/>
      </c>
      <c r="F4917" s="44">
        <f>OCT!E418</f>
        <v/>
      </c>
      <c r="G4917" s="44">
        <f>OCT!F418</f>
        <v/>
      </c>
      <c r="H4917" s="44">
        <f>OCT!G418</f>
        <v/>
      </c>
      <c r="I4917" s="45">
        <f>OCT!H418</f>
        <v/>
      </c>
      <c r="J4917" s="45">
        <f>OCT!I418</f>
        <v/>
      </c>
      <c r="K4917" s="44">
        <f>OCT!J418</f>
        <v/>
      </c>
      <c r="L4917" s="44">
        <f>OCT!K418</f>
        <v/>
      </c>
      <c r="M4917" s="46">
        <f>OCT!L418</f>
        <v/>
      </c>
      <c r="N4917" s="44">
        <f>OCT!M418</f>
        <v/>
      </c>
      <c r="O4917" s="44">
        <f>OCT!N418</f>
        <v/>
      </c>
      <c r="P4917" s="44">
        <f>OCT!O418</f>
        <v/>
      </c>
      <c r="Q4917" s="44">
        <f>OCT!P418</f>
        <v/>
      </c>
      <c r="R4917" s="44">
        <f>OCT!Q418</f>
        <v/>
      </c>
      <c r="S4917" s="46">
        <f>S4916+IF(X4917=0,0,M4917)</f>
        <v/>
      </c>
      <c r="T4917" s="47">
        <f>MAX(T4916,S4917)</f>
        <v/>
      </c>
      <c r="U4917" s="48">
        <f>S4917-T4917</f>
        <v/>
      </c>
      <c r="V4917" s="47">
        <f>IFERROR(SUMIFS(DATABASE!$M$5:$M$6004,DATABASE!$B$5:$B$6004,B4917,DATABASE!$X$5:$X$6004,1),0)</f>
        <v/>
      </c>
      <c r="W4917" s="31">
        <f>IFERROR(COUNTIFS(DATABASE!$B$5:$B$6004,B4917,DATABASE!$X$5:$X$6004,1),0)</f>
        <v/>
      </c>
      <c r="X4917" s="49">
        <f>--AND(ISNUMBER(B4917),C4917&lt;&gt;"",L4917&lt;&gt;"",M4917&lt;&gt;"")</f>
        <v/>
      </c>
    </row>
    <row r="4918" ht="15" customHeight="1" s="111">
      <c r="A4918" s="50" t="inlineStr">
        <is>
          <t>OCT</t>
        </is>
      </c>
      <c r="B4918" s="51">
        <f>OCT!A419</f>
        <v/>
      </c>
      <c r="C4918" s="52">
        <f>OCT!B419</f>
        <v/>
      </c>
      <c r="D4918" s="52">
        <f>OCT!C419</f>
        <v/>
      </c>
      <c r="E4918" s="52">
        <f>OCT!D419</f>
        <v/>
      </c>
      <c r="F4918" s="52">
        <f>OCT!E419</f>
        <v/>
      </c>
      <c r="G4918" s="52">
        <f>OCT!F419</f>
        <v/>
      </c>
      <c r="H4918" s="52">
        <f>OCT!G419</f>
        <v/>
      </c>
      <c r="I4918" s="53">
        <f>OCT!H419</f>
        <v/>
      </c>
      <c r="J4918" s="53">
        <f>OCT!I419</f>
        <v/>
      </c>
      <c r="K4918" s="52">
        <f>OCT!J419</f>
        <v/>
      </c>
      <c r="L4918" s="52">
        <f>OCT!K419</f>
        <v/>
      </c>
      <c r="M4918" s="54">
        <f>OCT!L419</f>
        <v/>
      </c>
      <c r="N4918" s="52">
        <f>OCT!M419</f>
        <v/>
      </c>
      <c r="O4918" s="52">
        <f>OCT!N419</f>
        <v/>
      </c>
      <c r="P4918" s="52">
        <f>OCT!O419</f>
        <v/>
      </c>
      <c r="Q4918" s="52">
        <f>OCT!P419</f>
        <v/>
      </c>
      <c r="R4918" s="52">
        <f>OCT!Q419</f>
        <v/>
      </c>
      <c r="S4918" s="54">
        <f>S4917+IF(X4918=0,0,M4918)</f>
        <v/>
      </c>
      <c r="T4918" s="55">
        <f>MAX(T4917,S4918)</f>
        <v/>
      </c>
      <c r="U4918" s="56">
        <f>S4918-T4918</f>
        <v/>
      </c>
      <c r="V4918" s="55">
        <f>IFERROR(SUMIFS(DATABASE!$M$5:$M$6004,DATABASE!$B$5:$B$6004,B4918,DATABASE!$X$5:$X$6004,1),0)</f>
        <v/>
      </c>
      <c r="W4918" s="57">
        <f>IFERROR(COUNTIFS(DATABASE!$B$5:$B$6004,B4918,DATABASE!$X$5:$X$6004,1),0)</f>
        <v/>
      </c>
      <c r="X4918" s="58">
        <f>--AND(ISNUMBER(B4918),C4918&lt;&gt;"",L4918&lt;&gt;"",M4918&lt;&gt;"")</f>
        <v/>
      </c>
    </row>
    <row r="4919" ht="15" customHeight="1" s="111">
      <c r="A4919" s="42" t="inlineStr">
        <is>
          <t>OCT</t>
        </is>
      </c>
      <c r="B4919" s="43">
        <f>OCT!A420</f>
        <v/>
      </c>
      <c r="C4919" s="44">
        <f>OCT!B420</f>
        <v/>
      </c>
      <c r="D4919" s="44">
        <f>OCT!C420</f>
        <v/>
      </c>
      <c r="E4919" s="44">
        <f>OCT!D420</f>
        <v/>
      </c>
      <c r="F4919" s="44">
        <f>OCT!E420</f>
        <v/>
      </c>
      <c r="G4919" s="44">
        <f>OCT!F420</f>
        <v/>
      </c>
      <c r="H4919" s="44">
        <f>OCT!G420</f>
        <v/>
      </c>
      <c r="I4919" s="45">
        <f>OCT!H420</f>
        <v/>
      </c>
      <c r="J4919" s="45">
        <f>OCT!I420</f>
        <v/>
      </c>
      <c r="K4919" s="44">
        <f>OCT!J420</f>
        <v/>
      </c>
      <c r="L4919" s="44">
        <f>OCT!K420</f>
        <v/>
      </c>
      <c r="M4919" s="46">
        <f>OCT!L420</f>
        <v/>
      </c>
      <c r="N4919" s="44">
        <f>OCT!M420</f>
        <v/>
      </c>
      <c r="O4919" s="44">
        <f>OCT!N420</f>
        <v/>
      </c>
      <c r="P4919" s="44">
        <f>OCT!O420</f>
        <v/>
      </c>
      <c r="Q4919" s="44">
        <f>OCT!P420</f>
        <v/>
      </c>
      <c r="R4919" s="44">
        <f>OCT!Q420</f>
        <v/>
      </c>
      <c r="S4919" s="46">
        <f>S4918+IF(X4919=0,0,M4919)</f>
        <v/>
      </c>
      <c r="T4919" s="47">
        <f>MAX(T4918,S4919)</f>
        <v/>
      </c>
      <c r="U4919" s="48">
        <f>S4919-T4919</f>
        <v/>
      </c>
      <c r="V4919" s="47">
        <f>IFERROR(SUMIFS(DATABASE!$M$5:$M$6004,DATABASE!$B$5:$B$6004,B4919,DATABASE!$X$5:$X$6004,1),0)</f>
        <v/>
      </c>
      <c r="W4919" s="31">
        <f>IFERROR(COUNTIFS(DATABASE!$B$5:$B$6004,B4919,DATABASE!$X$5:$X$6004,1),0)</f>
        <v/>
      </c>
      <c r="X4919" s="49">
        <f>--AND(ISNUMBER(B4919),C4919&lt;&gt;"",L4919&lt;&gt;"",M4919&lt;&gt;"")</f>
        <v/>
      </c>
    </row>
    <row r="4920" ht="15" customHeight="1" s="111">
      <c r="A4920" s="50" t="inlineStr">
        <is>
          <t>OCT</t>
        </is>
      </c>
      <c r="B4920" s="51">
        <f>OCT!A421</f>
        <v/>
      </c>
      <c r="C4920" s="52">
        <f>OCT!B421</f>
        <v/>
      </c>
      <c r="D4920" s="52">
        <f>OCT!C421</f>
        <v/>
      </c>
      <c r="E4920" s="52">
        <f>OCT!D421</f>
        <v/>
      </c>
      <c r="F4920" s="52">
        <f>OCT!E421</f>
        <v/>
      </c>
      <c r="G4920" s="52">
        <f>OCT!F421</f>
        <v/>
      </c>
      <c r="H4920" s="52">
        <f>OCT!G421</f>
        <v/>
      </c>
      <c r="I4920" s="53">
        <f>OCT!H421</f>
        <v/>
      </c>
      <c r="J4920" s="53">
        <f>OCT!I421</f>
        <v/>
      </c>
      <c r="K4920" s="52">
        <f>OCT!J421</f>
        <v/>
      </c>
      <c r="L4920" s="52">
        <f>OCT!K421</f>
        <v/>
      </c>
      <c r="M4920" s="54">
        <f>OCT!L421</f>
        <v/>
      </c>
      <c r="N4920" s="52">
        <f>OCT!M421</f>
        <v/>
      </c>
      <c r="O4920" s="52">
        <f>OCT!N421</f>
        <v/>
      </c>
      <c r="P4920" s="52">
        <f>OCT!O421</f>
        <v/>
      </c>
      <c r="Q4920" s="52">
        <f>OCT!P421</f>
        <v/>
      </c>
      <c r="R4920" s="52">
        <f>OCT!Q421</f>
        <v/>
      </c>
      <c r="S4920" s="54">
        <f>S4919+IF(X4920=0,0,M4920)</f>
        <v/>
      </c>
      <c r="T4920" s="55">
        <f>MAX(T4919,S4920)</f>
        <v/>
      </c>
      <c r="U4920" s="56">
        <f>S4920-T4920</f>
        <v/>
      </c>
      <c r="V4920" s="55">
        <f>IFERROR(SUMIFS(DATABASE!$M$5:$M$6004,DATABASE!$B$5:$B$6004,B4920,DATABASE!$X$5:$X$6004,1),0)</f>
        <v/>
      </c>
      <c r="W4920" s="57">
        <f>IFERROR(COUNTIFS(DATABASE!$B$5:$B$6004,B4920,DATABASE!$X$5:$X$6004,1),0)</f>
        <v/>
      </c>
      <c r="X4920" s="58">
        <f>--AND(ISNUMBER(B4920),C4920&lt;&gt;"",L4920&lt;&gt;"",M4920&lt;&gt;"")</f>
        <v/>
      </c>
    </row>
    <row r="4921" ht="15" customHeight="1" s="111">
      <c r="A4921" s="42" t="inlineStr">
        <is>
          <t>OCT</t>
        </is>
      </c>
      <c r="B4921" s="43">
        <f>OCT!A422</f>
        <v/>
      </c>
      <c r="C4921" s="44">
        <f>OCT!B422</f>
        <v/>
      </c>
      <c r="D4921" s="44">
        <f>OCT!C422</f>
        <v/>
      </c>
      <c r="E4921" s="44">
        <f>OCT!D422</f>
        <v/>
      </c>
      <c r="F4921" s="44">
        <f>OCT!E422</f>
        <v/>
      </c>
      <c r="G4921" s="44">
        <f>OCT!F422</f>
        <v/>
      </c>
      <c r="H4921" s="44">
        <f>OCT!G422</f>
        <v/>
      </c>
      <c r="I4921" s="45">
        <f>OCT!H422</f>
        <v/>
      </c>
      <c r="J4921" s="45">
        <f>OCT!I422</f>
        <v/>
      </c>
      <c r="K4921" s="44">
        <f>OCT!J422</f>
        <v/>
      </c>
      <c r="L4921" s="44">
        <f>OCT!K422</f>
        <v/>
      </c>
      <c r="M4921" s="46">
        <f>OCT!L422</f>
        <v/>
      </c>
      <c r="N4921" s="44">
        <f>OCT!M422</f>
        <v/>
      </c>
      <c r="O4921" s="44">
        <f>OCT!N422</f>
        <v/>
      </c>
      <c r="P4921" s="44">
        <f>OCT!O422</f>
        <v/>
      </c>
      <c r="Q4921" s="44">
        <f>OCT!P422</f>
        <v/>
      </c>
      <c r="R4921" s="44">
        <f>OCT!Q422</f>
        <v/>
      </c>
      <c r="S4921" s="46">
        <f>S4920+IF(X4921=0,0,M4921)</f>
        <v/>
      </c>
      <c r="T4921" s="47">
        <f>MAX(T4920,S4921)</f>
        <v/>
      </c>
      <c r="U4921" s="48">
        <f>S4921-T4921</f>
        <v/>
      </c>
      <c r="V4921" s="47">
        <f>IFERROR(SUMIFS(DATABASE!$M$5:$M$6004,DATABASE!$B$5:$B$6004,B4921,DATABASE!$X$5:$X$6004,1),0)</f>
        <v/>
      </c>
      <c r="W4921" s="31">
        <f>IFERROR(COUNTIFS(DATABASE!$B$5:$B$6004,B4921,DATABASE!$X$5:$X$6004,1),0)</f>
        <v/>
      </c>
      <c r="X4921" s="49">
        <f>--AND(ISNUMBER(B4921),C4921&lt;&gt;"",L4921&lt;&gt;"",M4921&lt;&gt;"")</f>
        <v/>
      </c>
    </row>
    <row r="4922" ht="15" customHeight="1" s="111">
      <c r="A4922" s="50" t="inlineStr">
        <is>
          <t>OCT</t>
        </is>
      </c>
      <c r="B4922" s="51">
        <f>OCT!A423</f>
        <v/>
      </c>
      <c r="C4922" s="52">
        <f>OCT!B423</f>
        <v/>
      </c>
      <c r="D4922" s="52">
        <f>OCT!C423</f>
        <v/>
      </c>
      <c r="E4922" s="52">
        <f>OCT!D423</f>
        <v/>
      </c>
      <c r="F4922" s="52">
        <f>OCT!E423</f>
        <v/>
      </c>
      <c r="G4922" s="52">
        <f>OCT!F423</f>
        <v/>
      </c>
      <c r="H4922" s="52">
        <f>OCT!G423</f>
        <v/>
      </c>
      <c r="I4922" s="53">
        <f>OCT!H423</f>
        <v/>
      </c>
      <c r="J4922" s="53">
        <f>OCT!I423</f>
        <v/>
      </c>
      <c r="K4922" s="52">
        <f>OCT!J423</f>
        <v/>
      </c>
      <c r="L4922" s="52">
        <f>OCT!K423</f>
        <v/>
      </c>
      <c r="M4922" s="54">
        <f>OCT!L423</f>
        <v/>
      </c>
      <c r="N4922" s="52">
        <f>OCT!M423</f>
        <v/>
      </c>
      <c r="O4922" s="52">
        <f>OCT!N423</f>
        <v/>
      </c>
      <c r="P4922" s="52">
        <f>OCT!O423</f>
        <v/>
      </c>
      <c r="Q4922" s="52">
        <f>OCT!P423</f>
        <v/>
      </c>
      <c r="R4922" s="52">
        <f>OCT!Q423</f>
        <v/>
      </c>
      <c r="S4922" s="54">
        <f>S4921+IF(X4922=0,0,M4922)</f>
        <v/>
      </c>
      <c r="T4922" s="55">
        <f>MAX(T4921,S4922)</f>
        <v/>
      </c>
      <c r="U4922" s="56">
        <f>S4922-T4922</f>
        <v/>
      </c>
      <c r="V4922" s="55">
        <f>IFERROR(SUMIFS(DATABASE!$M$5:$M$6004,DATABASE!$B$5:$B$6004,B4922,DATABASE!$X$5:$X$6004,1),0)</f>
        <v/>
      </c>
      <c r="W4922" s="57">
        <f>IFERROR(COUNTIFS(DATABASE!$B$5:$B$6004,B4922,DATABASE!$X$5:$X$6004,1),0)</f>
        <v/>
      </c>
      <c r="X4922" s="58">
        <f>--AND(ISNUMBER(B4922),C4922&lt;&gt;"",L4922&lt;&gt;"",M4922&lt;&gt;"")</f>
        <v/>
      </c>
    </row>
    <row r="4923" ht="15" customHeight="1" s="111">
      <c r="A4923" s="42" t="inlineStr">
        <is>
          <t>OCT</t>
        </is>
      </c>
      <c r="B4923" s="43">
        <f>OCT!A424</f>
        <v/>
      </c>
      <c r="C4923" s="44">
        <f>OCT!B424</f>
        <v/>
      </c>
      <c r="D4923" s="44">
        <f>OCT!C424</f>
        <v/>
      </c>
      <c r="E4923" s="44">
        <f>OCT!D424</f>
        <v/>
      </c>
      <c r="F4923" s="44">
        <f>OCT!E424</f>
        <v/>
      </c>
      <c r="G4923" s="44">
        <f>OCT!F424</f>
        <v/>
      </c>
      <c r="H4923" s="44">
        <f>OCT!G424</f>
        <v/>
      </c>
      <c r="I4923" s="45">
        <f>OCT!H424</f>
        <v/>
      </c>
      <c r="J4923" s="45">
        <f>OCT!I424</f>
        <v/>
      </c>
      <c r="K4923" s="44">
        <f>OCT!J424</f>
        <v/>
      </c>
      <c r="L4923" s="44">
        <f>OCT!K424</f>
        <v/>
      </c>
      <c r="M4923" s="46">
        <f>OCT!L424</f>
        <v/>
      </c>
      <c r="N4923" s="44">
        <f>OCT!M424</f>
        <v/>
      </c>
      <c r="O4923" s="44">
        <f>OCT!N424</f>
        <v/>
      </c>
      <c r="P4923" s="44">
        <f>OCT!O424</f>
        <v/>
      </c>
      <c r="Q4923" s="44">
        <f>OCT!P424</f>
        <v/>
      </c>
      <c r="R4923" s="44">
        <f>OCT!Q424</f>
        <v/>
      </c>
      <c r="S4923" s="46">
        <f>S4922+IF(X4923=0,0,M4923)</f>
        <v/>
      </c>
      <c r="T4923" s="47">
        <f>MAX(T4922,S4923)</f>
        <v/>
      </c>
      <c r="U4923" s="48">
        <f>S4923-T4923</f>
        <v/>
      </c>
      <c r="V4923" s="47">
        <f>IFERROR(SUMIFS(DATABASE!$M$5:$M$6004,DATABASE!$B$5:$B$6004,B4923,DATABASE!$X$5:$X$6004,1),0)</f>
        <v/>
      </c>
      <c r="W4923" s="31">
        <f>IFERROR(COUNTIFS(DATABASE!$B$5:$B$6004,B4923,DATABASE!$X$5:$X$6004,1),0)</f>
        <v/>
      </c>
      <c r="X4923" s="49">
        <f>--AND(ISNUMBER(B4923),C4923&lt;&gt;"",L4923&lt;&gt;"",M4923&lt;&gt;"")</f>
        <v/>
      </c>
    </row>
    <row r="4924" ht="15" customHeight="1" s="111">
      <c r="A4924" s="50" t="inlineStr">
        <is>
          <t>OCT</t>
        </is>
      </c>
      <c r="B4924" s="51">
        <f>OCT!A425</f>
        <v/>
      </c>
      <c r="C4924" s="52">
        <f>OCT!B425</f>
        <v/>
      </c>
      <c r="D4924" s="52">
        <f>OCT!C425</f>
        <v/>
      </c>
      <c r="E4924" s="52">
        <f>OCT!D425</f>
        <v/>
      </c>
      <c r="F4924" s="52">
        <f>OCT!E425</f>
        <v/>
      </c>
      <c r="G4924" s="52">
        <f>OCT!F425</f>
        <v/>
      </c>
      <c r="H4924" s="52">
        <f>OCT!G425</f>
        <v/>
      </c>
      <c r="I4924" s="53">
        <f>OCT!H425</f>
        <v/>
      </c>
      <c r="J4924" s="53">
        <f>OCT!I425</f>
        <v/>
      </c>
      <c r="K4924" s="52">
        <f>OCT!J425</f>
        <v/>
      </c>
      <c r="L4924" s="52">
        <f>OCT!K425</f>
        <v/>
      </c>
      <c r="M4924" s="54">
        <f>OCT!L425</f>
        <v/>
      </c>
      <c r="N4924" s="52">
        <f>OCT!M425</f>
        <v/>
      </c>
      <c r="O4924" s="52">
        <f>OCT!N425</f>
        <v/>
      </c>
      <c r="P4924" s="52">
        <f>OCT!O425</f>
        <v/>
      </c>
      <c r="Q4924" s="52">
        <f>OCT!P425</f>
        <v/>
      </c>
      <c r="R4924" s="52">
        <f>OCT!Q425</f>
        <v/>
      </c>
      <c r="S4924" s="54">
        <f>S4923+IF(X4924=0,0,M4924)</f>
        <v/>
      </c>
      <c r="T4924" s="55">
        <f>MAX(T4923,S4924)</f>
        <v/>
      </c>
      <c r="U4924" s="56">
        <f>S4924-T4924</f>
        <v/>
      </c>
      <c r="V4924" s="55">
        <f>IFERROR(SUMIFS(DATABASE!$M$5:$M$6004,DATABASE!$B$5:$B$6004,B4924,DATABASE!$X$5:$X$6004,1),0)</f>
        <v/>
      </c>
      <c r="W4924" s="57">
        <f>IFERROR(COUNTIFS(DATABASE!$B$5:$B$6004,B4924,DATABASE!$X$5:$X$6004,1),0)</f>
        <v/>
      </c>
      <c r="X4924" s="58">
        <f>--AND(ISNUMBER(B4924),C4924&lt;&gt;"",L4924&lt;&gt;"",M4924&lt;&gt;"")</f>
        <v/>
      </c>
    </row>
    <row r="4925" ht="15" customHeight="1" s="111">
      <c r="A4925" s="42" t="inlineStr">
        <is>
          <t>OCT</t>
        </is>
      </c>
      <c r="B4925" s="43">
        <f>OCT!A426</f>
        <v/>
      </c>
      <c r="C4925" s="44">
        <f>OCT!B426</f>
        <v/>
      </c>
      <c r="D4925" s="44">
        <f>OCT!C426</f>
        <v/>
      </c>
      <c r="E4925" s="44">
        <f>OCT!D426</f>
        <v/>
      </c>
      <c r="F4925" s="44">
        <f>OCT!E426</f>
        <v/>
      </c>
      <c r="G4925" s="44">
        <f>OCT!F426</f>
        <v/>
      </c>
      <c r="H4925" s="44">
        <f>OCT!G426</f>
        <v/>
      </c>
      <c r="I4925" s="45">
        <f>OCT!H426</f>
        <v/>
      </c>
      <c r="J4925" s="45">
        <f>OCT!I426</f>
        <v/>
      </c>
      <c r="K4925" s="44">
        <f>OCT!J426</f>
        <v/>
      </c>
      <c r="L4925" s="44">
        <f>OCT!K426</f>
        <v/>
      </c>
      <c r="M4925" s="46">
        <f>OCT!L426</f>
        <v/>
      </c>
      <c r="N4925" s="44">
        <f>OCT!M426</f>
        <v/>
      </c>
      <c r="O4925" s="44">
        <f>OCT!N426</f>
        <v/>
      </c>
      <c r="P4925" s="44">
        <f>OCT!O426</f>
        <v/>
      </c>
      <c r="Q4925" s="44">
        <f>OCT!P426</f>
        <v/>
      </c>
      <c r="R4925" s="44">
        <f>OCT!Q426</f>
        <v/>
      </c>
      <c r="S4925" s="46">
        <f>S4924+IF(X4925=0,0,M4925)</f>
        <v/>
      </c>
      <c r="T4925" s="47">
        <f>MAX(T4924,S4925)</f>
        <v/>
      </c>
      <c r="U4925" s="48">
        <f>S4925-T4925</f>
        <v/>
      </c>
      <c r="V4925" s="47">
        <f>IFERROR(SUMIFS(DATABASE!$M$5:$M$6004,DATABASE!$B$5:$B$6004,B4925,DATABASE!$X$5:$X$6004,1),0)</f>
        <v/>
      </c>
      <c r="W4925" s="31">
        <f>IFERROR(COUNTIFS(DATABASE!$B$5:$B$6004,B4925,DATABASE!$X$5:$X$6004,1),0)</f>
        <v/>
      </c>
      <c r="X4925" s="49">
        <f>--AND(ISNUMBER(B4925),C4925&lt;&gt;"",L4925&lt;&gt;"",M4925&lt;&gt;"")</f>
        <v/>
      </c>
    </row>
    <row r="4926" ht="15" customHeight="1" s="111">
      <c r="A4926" s="50" t="inlineStr">
        <is>
          <t>OCT</t>
        </is>
      </c>
      <c r="B4926" s="51">
        <f>OCT!A427</f>
        <v/>
      </c>
      <c r="C4926" s="52">
        <f>OCT!B427</f>
        <v/>
      </c>
      <c r="D4926" s="52">
        <f>OCT!C427</f>
        <v/>
      </c>
      <c r="E4926" s="52">
        <f>OCT!D427</f>
        <v/>
      </c>
      <c r="F4926" s="52">
        <f>OCT!E427</f>
        <v/>
      </c>
      <c r="G4926" s="52">
        <f>OCT!F427</f>
        <v/>
      </c>
      <c r="H4926" s="52">
        <f>OCT!G427</f>
        <v/>
      </c>
      <c r="I4926" s="53">
        <f>OCT!H427</f>
        <v/>
      </c>
      <c r="J4926" s="53">
        <f>OCT!I427</f>
        <v/>
      </c>
      <c r="K4926" s="52">
        <f>OCT!J427</f>
        <v/>
      </c>
      <c r="L4926" s="52">
        <f>OCT!K427</f>
        <v/>
      </c>
      <c r="M4926" s="54">
        <f>OCT!L427</f>
        <v/>
      </c>
      <c r="N4926" s="52">
        <f>OCT!M427</f>
        <v/>
      </c>
      <c r="O4926" s="52">
        <f>OCT!N427</f>
        <v/>
      </c>
      <c r="P4926" s="52">
        <f>OCT!O427</f>
        <v/>
      </c>
      <c r="Q4926" s="52">
        <f>OCT!P427</f>
        <v/>
      </c>
      <c r="R4926" s="52">
        <f>OCT!Q427</f>
        <v/>
      </c>
      <c r="S4926" s="54">
        <f>S4925+IF(X4926=0,0,M4926)</f>
        <v/>
      </c>
      <c r="T4926" s="55">
        <f>MAX(T4925,S4926)</f>
        <v/>
      </c>
      <c r="U4926" s="56">
        <f>S4926-T4926</f>
        <v/>
      </c>
      <c r="V4926" s="55">
        <f>IFERROR(SUMIFS(DATABASE!$M$5:$M$6004,DATABASE!$B$5:$B$6004,B4926,DATABASE!$X$5:$X$6004,1),0)</f>
        <v/>
      </c>
      <c r="W4926" s="57">
        <f>IFERROR(COUNTIFS(DATABASE!$B$5:$B$6004,B4926,DATABASE!$X$5:$X$6004,1),0)</f>
        <v/>
      </c>
      <c r="X4926" s="58">
        <f>--AND(ISNUMBER(B4926),C4926&lt;&gt;"",L4926&lt;&gt;"",M4926&lt;&gt;"")</f>
        <v/>
      </c>
    </row>
    <row r="4927" ht="15" customHeight="1" s="111">
      <c r="A4927" s="42" t="inlineStr">
        <is>
          <t>OCT</t>
        </is>
      </c>
      <c r="B4927" s="43">
        <f>OCT!A428</f>
        <v/>
      </c>
      <c r="C4927" s="44">
        <f>OCT!B428</f>
        <v/>
      </c>
      <c r="D4927" s="44">
        <f>OCT!C428</f>
        <v/>
      </c>
      <c r="E4927" s="44">
        <f>OCT!D428</f>
        <v/>
      </c>
      <c r="F4927" s="44">
        <f>OCT!E428</f>
        <v/>
      </c>
      <c r="G4927" s="44">
        <f>OCT!F428</f>
        <v/>
      </c>
      <c r="H4927" s="44">
        <f>OCT!G428</f>
        <v/>
      </c>
      <c r="I4927" s="45">
        <f>OCT!H428</f>
        <v/>
      </c>
      <c r="J4927" s="45">
        <f>OCT!I428</f>
        <v/>
      </c>
      <c r="K4927" s="44">
        <f>OCT!J428</f>
        <v/>
      </c>
      <c r="L4927" s="44">
        <f>OCT!K428</f>
        <v/>
      </c>
      <c r="M4927" s="46">
        <f>OCT!L428</f>
        <v/>
      </c>
      <c r="N4927" s="44">
        <f>OCT!M428</f>
        <v/>
      </c>
      <c r="O4927" s="44">
        <f>OCT!N428</f>
        <v/>
      </c>
      <c r="P4927" s="44">
        <f>OCT!O428</f>
        <v/>
      </c>
      <c r="Q4927" s="44">
        <f>OCT!P428</f>
        <v/>
      </c>
      <c r="R4927" s="44">
        <f>OCT!Q428</f>
        <v/>
      </c>
      <c r="S4927" s="46">
        <f>S4926+IF(X4927=0,0,M4927)</f>
        <v/>
      </c>
      <c r="T4927" s="47">
        <f>MAX(T4926,S4927)</f>
        <v/>
      </c>
      <c r="U4927" s="48">
        <f>S4927-T4927</f>
        <v/>
      </c>
      <c r="V4927" s="47">
        <f>IFERROR(SUMIFS(DATABASE!$M$5:$M$6004,DATABASE!$B$5:$B$6004,B4927,DATABASE!$X$5:$X$6004,1),0)</f>
        <v/>
      </c>
      <c r="W4927" s="31">
        <f>IFERROR(COUNTIFS(DATABASE!$B$5:$B$6004,B4927,DATABASE!$X$5:$X$6004,1),0)</f>
        <v/>
      </c>
      <c r="X4927" s="49">
        <f>--AND(ISNUMBER(B4927),C4927&lt;&gt;"",L4927&lt;&gt;"",M4927&lt;&gt;"")</f>
        <v/>
      </c>
    </row>
    <row r="4928" ht="15" customHeight="1" s="111">
      <c r="A4928" s="50" t="inlineStr">
        <is>
          <t>OCT</t>
        </is>
      </c>
      <c r="B4928" s="51">
        <f>OCT!A429</f>
        <v/>
      </c>
      <c r="C4928" s="52">
        <f>OCT!B429</f>
        <v/>
      </c>
      <c r="D4928" s="52">
        <f>OCT!C429</f>
        <v/>
      </c>
      <c r="E4928" s="52">
        <f>OCT!D429</f>
        <v/>
      </c>
      <c r="F4928" s="52">
        <f>OCT!E429</f>
        <v/>
      </c>
      <c r="G4928" s="52">
        <f>OCT!F429</f>
        <v/>
      </c>
      <c r="H4928" s="52">
        <f>OCT!G429</f>
        <v/>
      </c>
      <c r="I4928" s="53">
        <f>OCT!H429</f>
        <v/>
      </c>
      <c r="J4928" s="53">
        <f>OCT!I429</f>
        <v/>
      </c>
      <c r="K4928" s="52">
        <f>OCT!J429</f>
        <v/>
      </c>
      <c r="L4928" s="52">
        <f>OCT!K429</f>
        <v/>
      </c>
      <c r="M4928" s="54">
        <f>OCT!L429</f>
        <v/>
      </c>
      <c r="N4928" s="52">
        <f>OCT!M429</f>
        <v/>
      </c>
      <c r="O4928" s="52">
        <f>OCT!N429</f>
        <v/>
      </c>
      <c r="P4928" s="52">
        <f>OCT!O429</f>
        <v/>
      </c>
      <c r="Q4928" s="52">
        <f>OCT!P429</f>
        <v/>
      </c>
      <c r="R4928" s="52">
        <f>OCT!Q429</f>
        <v/>
      </c>
      <c r="S4928" s="54">
        <f>S4927+IF(X4928=0,0,M4928)</f>
        <v/>
      </c>
      <c r="T4928" s="55">
        <f>MAX(T4927,S4928)</f>
        <v/>
      </c>
      <c r="U4928" s="56">
        <f>S4928-T4928</f>
        <v/>
      </c>
      <c r="V4928" s="55">
        <f>IFERROR(SUMIFS(DATABASE!$M$5:$M$6004,DATABASE!$B$5:$B$6004,B4928,DATABASE!$X$5:$X$6004,1),0)</f>
        <v/>
      </c>
      <c r="W4928" s="57">
        <f>IFERROR(COUNTIFS(DATABASE!$B$5:$B$6004,B4928,DATABASE!$X$5:$X$6004,1),0)</f>
        <v/>
      </c>
      <c r="X4928" s="58">
        <f>--AND(ISNUMBER(B4928),C4928&lt;&gt;"",L4928&lt;&gt;"",M4928&lt;&gt;"")</f>
        <v/>
      </c>
    </row>
    <row r="4929" ht="15" customHeight="1" s="111">
      <c r="A4929" s="42" t="inlineStr">
        <is>
          <t>OCT</t>
        </is>
      </c>
      <c r="B4929" s="43">
        <f>OCT!A430</f>
        <v/>
      </c>
      <c r="C4929" s="44">
        <f>OCT!B430</f>
        <v/>
      </c>
      <c r="D4929" s="44">
        <f>OCT!C430</f>
        <v/>
      </c>
      <c r="E4929" s="44">
        <f>OCT!D430</f>
        <v/>
      </c>
      <c r="F4929" s="44">
        <f>OCT!E430</f>
        <v/>
      </c>
      <c r="G4929" s="44">
        <f>OCT!F430</f>
        <v/>
      </c>
      <c r="H4929" s="44">
        <f>OCT!G430</f>
        <v/>
      </c>
      <c r="I4929" s="45">
        <f>OCT!H430</f>
        <v/>
      </c>
      <c r="J4929" s="45">
        <f>OCT!I430</f>
        <v/>
      </c>
      <c r="K4929" s="44">
        <f>OCT!J430</f>
        <v/>
      </c>
      <c r="L4929" s="44">
        <f>OCT!K430</f>
        <v/>
      </c>
      <c r="M4929" s="46">
        <f>OCT!L430</f>
        <v/>
      </c>
      <c r="N4929" s="44">
        <f>OCT!M430</f>
        <v/>
      </c>
      <c r="O4929" s="44">
        <f>OCT!N430</f>
        <v/>
      </c>
      <c r="P4929" s="44">
        <f>OCT!O430</f>
        <v/>
      </c>
      <c r="Q4929" s="44">
        <f>OCT!P430</f>
        <v/>
      </c>
      <c r="R4929" s="44">
        <f>OCT!Q430</f>
        <v/>
      </c>
      <c r="S4929" s="46">
        <f>S4928+IF(X4929=0,0,M4929)</f>
        <v/>
      </c>
      <c r="T4929" s="47">
        <f>MAX(T4928,S4929)</f>
        <v/>
      </c>
      <c r="U4929" s="48">
        <f>S4929-T4929</f>
        <v/>
      </c>
      <c r="V4929" s="47">
        <f>IFERROR(SUMIFS(DATABASE!$M$5:$M$6004,DATABASE!$B$5:$B$6004,B4929,DATABASE!$X$5:$X$6004,1),0)</f>
        <v/>
      </c>
      <c r="W4929" s="31">
        <f>IFERROR(COUNTIFS(DATABASE!$B$5:$B$6004,B4929,DATABASE!$X$5:$X$6004,1),0)</f>
        <v/>
      </c>
      <c r="X4929" s="49">
        <f>--AND(ISNUMBER(B4929),C4929&lt;&gt;"",L4929&lt;&gt;"",M4929&lt;&gt;"")</f>
        <v/>
      </c>
    </row>
    <row r="4930" ht="15" customHeight="1" s="111">
      <c r="A4930" s="50" t="inlineStr">
        <is>
          <t>OCT</t>
        </is>
      </c>
      <c r="B4930" s="51">
        <f>OCT!A431</f>
        <v/>
      </c>
      <c r="C4930" s="52">
        <f>OCT!B431</f>
        <v/>
      </c>
      <c r="D4930" s="52">
        <f>OCT!C431</f>
        <v/>
      </c>
      <c r="E4930" s="52">
        <f>OCT!D431</f>
        <v/>
      </c>
      <c r="F4930" s="52">
        <f>OCT!E431</f>
        <v/>
      </c>
      <c r="G4930" s="52">
        <f>OCT!F431</f>
        <v/>
      </c>
      <c r="H4930" s="52">
        <f>OCT!G431</f>
        <v/>
      </c>
      <c r="I4930" s="53">
        <f>OCT!H431</f>
        <v/>
      </c>
      <c r="J4930" s="53">
        <f>OCT!I431</f>
        <v/>
      </c>
      <c r="K4930" s="52">
        <f>OCT!J431</f>
        <v/>
      </c>
      <c r="L4930" s="52">
        <f>OCT!K431</f>
        <v/>
      </c>
      <c r="M4930" s="54">
        <f>OCT!L431</f>
        <v/>
      </c>
      <c r="N4930" s="52">
        <f>OCT!M431</f>
        <v/>
      </c>
      <c r="O4930" s="52">
        <f>OCT!N431</f>
        <v/>
      </c>
      <c r="P4930" s="52">
        <f>OCT!O431</f>
        <v/>
      </c>
      <c r="Q4930" s="52">
        <f>OCT!P431</f>
        <v/>
      </c>
      <c r="R4930" s="52">
        <f>OCT!Q431</f>
        <v/>
      </c>
      <c r="S4930" s="54">
        <f>S4929+IF(X4930=0,0,M4930)</f>
        <v/>
      </c>
      <c r="T4930" s="55">
        <f>MAX(T4929,S4930)</f>
        <v/>
      </c>
      <c r="U4930" s="56">
        <f>S4930-T4930</f>
        <v/>
      </c>
      <c r="V4930" s="55">
        <f>IFERROR(SUMIFS(DATABASE!$M$5:$M$6004,DATABASE!$B$5:$B$6004,B4930,DATABASE!$X$5:$X$6004,1),0)</f>
        <v/>
      </c>
      <c r="W4930" s="57">
        <f>IFERROR(COUNTIFS(DATABASE!$B$5:$B$6004,B4930,DATABASE!$X$5:$X$6004,1),0)</f>
        <v/>
      </c>
      <c r="X4930" s="58">
        <f>--AND(ISNUMBER(B4930),C4930&lt;&gt;"",L4930&lt;&gt;"",M4930&lt;&gt;"")</f>
        <v/>
      </c>
    </row>
    <row r="4931" ht="15" customHeight="1" s="111">
      <c r="A4931" s="42" t="inlineStr">
        <is>
          <t>OCT</t>
        </is>
      </c>
      <c r="B4931" s="43">
        <f>OCT!A432</f>
        <v/>
      </c>
      <c r="C4931" s="44">
        <f>OCT!B432</f>
        <v/>
      </c>
      <c r="D4931" s="44">
        <f>OCT!C432</f>
        <v/>
      </c>
      <c r="E4931" s="44">
        <f>OCT!D432</f>
        <v/>
      </c>
      <c r="F4931" s="44">
        <f>OCT!E432</f>
        <v/>
      </c>
      <c r="G4931" s="44">
        <f>OCT!F432</f>
        <v/>
      </c>
      <c r="H4931" s="44">
        <f>OCT!G432</f>
        <v/>
      </c>
      <c r="I4931" s="45">
        <f>OCT!H432</f>
        <v/>
      </c>
      <c r="J4931" s="45">
        <f>OCT!I432</f>
        <v/>
      </c>
      <c r="K4931" s="44">
        <f>OCT!J432</f>
        <v/>
      </c>
      <c r="L4931" s="44">
        <f>OCT!K432</f>
        <v/>
      </c>
      <c r="M4931" s="46">
        <f>OCT!L432</f>
        <v/>
      </c>
      <c r="N4931" s="44">
        <f>OCT!M432</f>
        <v/>
      </c>
      <c r="O4931" s="44">
        <f>OCT!N432</f>
        <v/>
      </c>
      <c r="P4931" s="44">
        <f>OCT!O432</f>
        <v/>
      </c>
      <c r="Q4931" s="44">
        <f>OCT!P432</f>
        <v/>
      </c>
      <c r="R4931" s="44">
        <f>OCT!Q432</f>
        <v/>
      </c>
      <c r="S4931" s="46">
        <f>S4930+IF(X4931=0,0,M4931)</f>
        <v/>
      </c>
      <c r="T4931" s="47">
        <f>MAX(T4930,S4931)</f>
        <v/>
      </c>
      <c r="U4931" s="48">
        <f>S4931-T4931</f>
        <v/>
      </c>
      <c r="V4931" s="47">
        <f>IFERROR(SUMIFS(DATABASE!$M$5:$M$6004,DATABASE!$B$5:$B$6004,B4931,DATABASE!$X$5:$X$6004,1),0)</f>
        <v/>
      </c>
      <c r="W4931" s="31">
        <f>IFERROR(COUNTIFS(DATABASE!$B$5:$B$6004,B4931,DATABASE!$X$5:$X$6004,1),0)</f>
        <v/>
      </c>
      <c r="X4931" s="49">
        <f>--AND(ISNUMBER(B4931),C4931&lt;&gt;"",L4931&lt;&gt;"",M4931&lt;&gt;"")</f>
        <v/>
      </c>
    </row>
    <row r="4932" ht="15" customHeight="1" s="111">
      <c r="A4932" s="50" t="inlineStr">
        <is>
          <t>OCT</t>
        </is>
      </c>
      <c r="B4932" s="51">
        <f>OCT!A433</f>
        <v/>
      </c>
      <c r="C4932" s="52">
        <f>OCT!B433</f>
        <v/>
      </c>
      <c r="D4932" s="52">
        <f>OCT!C433</f>
        <v/>
      </c>
      <c r="E4932" s="52">
        <f>OCT!D433</f>
        <v/>
      </c>
      <c r="F4932" s="52">
        <f>OCT!E433</f>
        <v/>
      </c>
      <c r="G4932" s="52">
        <f>OCT!F433</f>
        <v/>
      </c>
      <c r="H4932" s="52">
        <f>OCT!G433</f>
        <v/>
      </c>
      <c r="I4932" s="53">
        <f>OCT!H433</f>
        <v/>
      </c>
      <c r="J4932" s="53">
        <f>OCT!I433</f>
        <v/>
      </c>
      <c r="K4932" s="52">
        <f>OCT!J433</f>
        <v/>
      </c>
      <c r="L4932" s="52">
        <f>OCT!K433</f>
        <v/>
      </c>
      <c r="M4932" s="54">
        <f>OCT!L433</f>
        <v/>
      </c>
      <c r="N4932" s="52">
        <f>OCT!M433</f>
        <v/>
      </c>
      <c r="O4932" s="52">
        <f>OCT!N433</f>
        <v/>
      </c>
      <c r="P4932" s="52">
        <f>OCT!O433</f>
        <v/>
      </c>
      <c r="Q4932" s="52">
        <f>OCT!P433</f>
        <v/>
      </c>
      <c r="R4932" s="52">
        <f>OCT!Q433</f>
        <v/>
      </c>
      <c r="S4932" s="54">
        <f>S4931+IF(X4932=0,0,M4932)</f>
        <v/>
      </c>
      <c r="T4932" s="55">
        <f>MAX(T4931,S4932)</f>
        <v/>
      </c>
      <c r="U4932" s="56">
        <f>S4932-T4932</f>
        <v/>
      </c>
      <c r="V4932" s="55">
        <f>IFERROR(SUMIFS(DATABASE!$M$5:$M$6004,DATABASE!$B$5:$B$6004,B4932,DATABASE!$X$5:$X$6004,1),0)</f>
        <v/>
      </c>
      <c r="W4932" s="57">
        <f>IFERROR(COUNTIFS(DATABASE!$B$5:$B$6004,B4932,DATABASE!$X$5:$X$6004,1),0)</f>
        <v/>
      </c>
      <c r="X4932" s="58">
        <f>--AND(ISNUMBER(B4932),C4932&lt;&gt;"",L4932&lt;&gt;"",M4932&lt;&gt;"")</f>
        <v/>
      </c>
    </row>
    <row r="4933" ht="15" customHeight="1" s="111">
      <c r="A4933" s="42" t="inlineStr">
        <is>
          <t>OCT</t>
        </is>
      </c>
      <c r="B4933" s="43">
        <f>OCT!A434</f>
        <v/>
      </c>
      <c r="C4933" s="44">
        <f>OCT!B434</f>
        <v/>
      </c>
      <c r="D4933" s="44">
        <f>OCT!C434</f>
        <v/>
      </c>
      <c r="E4933" s="44">
        <f>OCT!D434</f>
        <v/>
      </c>
      <c r="F4933" s="44">
        <f>OCT!E434</f>
        <v/>
      </c>
      <c r="G4933" s="44">
        <f>OCT!F434</f>
        <v/>
      </c>
      <c r="H4933" s="44">
        <f>OCT!G434</f>
        <v/>
      </c>
      <c r="I4933" s="45">
        <f>OCT!H434</f>
        <v/>
      </c>
      <c r="J4933" s="45">
        <f>OCT!I434</f>
        <v/>
      </c>
      <c r="K4933" s="44">
        <f>OCT!J434</f>
        <v/>
      </c>
      <c r="L4933" s="44">
        <f>OCT!K434</f>
        <v/>
      </c>
      <c r="M4933" s="46">
        <f>OCT!L434</f>
        <v/>
      </c>
      <c r="N4933" s="44">
        <f>OCT!M434</f>
        <v/>
      </c>
      <c r="O4933" s="44">
        <f>OCT!N434</f>
        <v/>
      </c>
      <c r="P4933" s="44">
        <f>OCT!O434</f>
        <v/>
      </c>
      <c r="Q4933" s="44">
        <f>OCT!P434</f>
        <v/>
      </c>
      <c r="R4933" s="44">
        <f>OCT!Q434</f>
        <v/>
      </c>
      <c r="S4933" s="46">
        <f>S4932+IF(X4933=0,0,M4933)</f>
        <v/>
      </c>
      <c r="T4933" s="47">
        <f>MAX(T4932,S4933)</f>
        <v/>
      </c>
      <c r="U4933" s="48">
        <f>S4933-T4933</f>
        <v/>
      </c>
      <c r="V4933" s="47">
        <f>IFERROR(SUMIFS(DATABASE!$M$5:$M$6004,DATABASE!$B$5:$B$6004,B4933,DATABASE!$X$5:$X$6004,1),0)</f>
        <v/>
      </c>
      <c r="W4933" s="31">
        <f>IFERROR(COUNTIFS(DATABASE!$B$5:$B$6004,B4933,DATABASE!$X$5:$X$6004,1),0)</f>
        <v/>
      </c>
      <c r="X4933" s="49">
        <f>--AND(ISNUMBER(B4933),C4933&lt;&gt;"",L4933&lt;&gt;"",M4933&lt;&gt;"")</f>
        <v/>
      </c>
    </row>
    <row r="4934" ht="15" customHeight="1" s="111">
      <c r="A4934" s="50" t="inlineStr">
        <is>
          <t>OCT</t>
        </is>
      </c>
      <c r="B4934" s="51">
        <f>OCT!A435</f>
        <v/>
      </c>
      <c r="C4934" s="52">
        <f>OCT!B435</f>
        <v/>
      </c>
      <c r="D4934" s="52">
        <f>OCT!C435</f>
        <v/>
      </c>
      <c r="E4934" s="52">
        <f>OCT!D435</f>
        <v/>
      </c>
      <c r="F4934" s="52">
        <f>OCT!E435</f>
        <v/>
      </c>
      <c r="G4934" s="52">
        <f>OCT!F435</f>
        <v/>
      </c>
      <c r="H4934" s="52">
        <f>OCT!G435</f>
        <v/>
      </c>
      <c r="I4934" s="53">
        <f>OCT!H435</f>
        <v/>
      </c>
      <c r="J4934" s="53">
        <f>OCT!I435</f>
        <v/>
      </c>
      <c r="K4934" s="52">
        <f>OCT!J435</f>
        <v/>
      </c>
      <c r="L4934" s="52">
        <f>OCT!K435</f>
        <v/>
      </c>
      <c r="M4934" s="54">
        <f>OCT!L435</f>
        <v/>
      </c>
      <c r="N4934" s="52">
        <f>OCT!M435</f>
        <v/>
      </c>
      <c r="O4934" s="52">
        <f>OCT!N435</f>
        <v/>
      </c>
      <c r="P4934" s="52">
        <f>OCT!O435</f>
        <v/>
      </c>
      <c r="Q4934" s="52">
        <f>OCT!P435</f>
        <v/>
      </c>
      <c r="R4934" s="52">
        <f>OCT!Q435</f>
        <v/>
      </c>
      <c r="S4934" s="54">
        <f>S4933+IF(X4934=0,0,M4934)</f>
        <v/>
      </c>
      <c r="T4934" s="55">
        <f>MAX(T4933,S4934)</f>
        <v/>
      </c>
      <c r="U4934" s="56">
        <f>S4934-T4934</f>
        <v/>
      </c>
      <c r="V4934" s="55">
        <f>IFERROR(SUMIFS(DATABASE!$M$5:$M$6004,DATABASE!$B$5:$B$6004,B4934,DATABASE!$X$5:$X$6004,1),0)</f>
        <v/>
      </c>
      <c r="W4934" s="57">
        <f>IFERROR(COUNTIFS(DATABASE!$B$5:$B$6004,B4934,DATABASE!$X$5:$X$6004,1),0)</f>
        <v/>
      </c>
      <c r="X4934" s="58">
        <f>--AND(ISNUMBER(B4934),C4934&lt;&gt;"",L4934&lt;&gt;"",M4934&lt;&gt;"")</f>
        <v/>
      </c>
    </row>
    <row r="4935" ht="15" customHeight="1" s="111">
      <c r="A4935" s="42" t="inlineStr">
        <is>
          <t>OCT</t>
        </is>
      </c>
      <c r="B4935" s="43">
        <f>OCT!A436</f>
        <v/>
      </c>
      <c r="C4935" s="44">
        <f>OCT!B436</f>
        <v/>
      </c>
      <c r="D4935" s="44">
        <f>OCT!C436</f>
        <v/>
      </c>
      <c r="E4935" s="44">
        <f>OCT!D436</f>
        <v/>
      </c>
      <c r="F4935" s="44">
        <f>OCT!E436</f>
        <v/>
      </c>
      <c r="G4935" s="44">
        <f>OCT!F436</f>
        <v/>
      </c>
      <c r="H4935" s="44">
        <f>OCT!G436</f>
        <v/>
      </c>
      <c r="I4935" s="45">
        <f>OCT!H436</f>
        <v/>
      </c>
      <c r="J4935" s="45">
        <f>OCT!I436</f>
        <v/>
      </c>
      <c r="K4935" s="44">
        <f>OCT!J436</f>
        <v/>
      </c>
      <c r="L4935" s="44">
        <f>OCT!K436</f>
        <v/>
      </c>
      <c r="M4935" s="46">
        <f>OCT!L436</f>
        <v/>
      </c>
      <c r="N4935" s="44">
        <f>OCT!M436</f>
        <v/>
      </c>
      <c r="O4935" s="44">
        <f>OCT!N436</f>
        <v/>
      </c>
      <c r="P4935" s="44">
        <f>OCT!O436</f>
        <v/>
      </c>
      <c r="Q4935" s="44">
        <f>OCT!P436</f>
        <v/>
      </c>
      <c r="R4935" s="44">
        <f>OCT!Q436</f>
        <v/>
      </c>
      <c r="S4935" s="46">
        <f>S4934+IF(X4935=0,0,M4935)</f>
        <v/>
      </c>
      <c r="T4935" s="47">
        <f>MAX(T4934,S4935)</f>
        <v/>
      </c>
      <c r="U4935" s="48">
        <f>S4935-T4935</f>
        <v/>
      </c>
      <c r="V4935" s="47">
        <f>IFERROR(SUMIFS(DATABASE!$M$5:$M$6004,DATABASE!$B$5:$B$6004,B4935,DATABASE!$X$5:$X$6004,1),0)</f>
        <v/>
      </c>
      <c r="W4935" s="31">
        <f>IFERROR(COUNTIFS(DATABASE!$B$5:$B$6004,B4935,DATABASE!$X$5:$X$6004,1),0)</f>
        <v/>
      </c>
      <c r="X4935" s="49">
        <f>--AND(ISNUMBER(B4935),C4935&lt;&gt;"",L4935&lt;&gt;"",M4935&lt;&gt;"")</f>
        <v/>
      </c>
    </row>
    <row r="4936" ht="15" customHeight="1" s="111">
      <c r="A4936" s="50" t="inlineStr">
        <is>
          <t>OCT</t>
        </is>
      </c>
      <c r="B4936" s="51">
        <f>OCT!A437</f>
        <v/>
      </c>
      <c r="C4936" s="52">
        <f>OCT!B437</f>
        <v/>
      </c>
      <c r="D4936" s="52">
        <f>OCT!C437</f>
        <v/>
      </c>
      <c r="E4936" s="52">
        <f>OCT!D437</f>
        <v/>
      </c>
      <c r="F4936" s="52">
        <f>OCT!E437</f>
        <v/>
      </c>
      <c r="G4936" s="52">
        <f>OCT!F437</f>
        <v/>
      </c>
      <c r="H4936" s="52">
        <f>OCT!G437</f>
        <v/>
      </c>
      <c r="I4936" s="53">
        <f>OCT!H437</f>
        <v/>
      </c>
      <c r="J4936" s="53">
        <f>OCT!I437</f>
        <v/>
      </c>
      <c r="K4936" s="52">
        <f>OCT!J437</f>
        <v/>
      </c>
      <c r="L4936" s="52">
        <f>OCT!K437</f>
        <v/>
      </c>
      <c r="M4936" s="54">
        <f>OCT!L437</f>
        <v/>
      </c>
      <c r="N4936" s="52">
        <f>OCT!M437</f>
        <v/>
      </c>
      <c r="O4936" s="52">
        <f>OCT!N437</f>
        <v/>
      </c>
      <c r="P4936" s="52">
        <f>OCT!O437</f>
        <v/>
      </c>
      <c r="Q4936" s="52">
        <f>OCT!P437</f>
        <v/>
      </c>
      <c r="R4936" s="52">
        <f>OCT!Q437</f>
        <v/>
      </c>
      <c r="S4936" s="54">
        <f>S4935+IF(X4936=0,0,M4936)</f>
        <v/>
      </c>
      <c r="T4936" s="55">
        <f>MAX(T4935,S4936)</f>
        <v/>
      </c>
      <c r="U4936" s="56">
        <f>S4936-T4936</f>
        <v/>
      </c>
      <c r="V4936" s="55">
        <f>IFERROR(SUMIFS(DATABASE!$M$5:$M$6004,DATABASE!$B$5:$B$6004,B4936,DATABASE!$X$5:$X$6004,1),0)</f>
        <v/>
      </c>
      <c r="W4936" s="57">
        <f>IFERROR(COUNTIFS(DATABASE!$B$5:$B$6004,B4936,DATABASE!$X$5:$X$6004,1),0)</f>
        <v/>
      </c>
      <c r="X4936" s="58">
        <f>--AND(ISNUMBER(B4936),C4936&lt;&gt;"",L4936&lt;&gt;"",M4936&lt;&gt;"")</f>
        <v/>
      </c>
    </row>
    <row r="4937" ht="15" customHeight="1" s="111">
      <c r="A4937" s="42" t="inlineStr">
        <is>
          <t>OCT</t>
        </is>
      </c>
      <c r="B4937" s="43">
        <f>OCT!A438</f>
        <v/>
      </c>
      <c r="C4937" s="44">
        <f>OCT!B438</f>
        <v/>
      </c>
      <c r="D4937" s="44">
        <f>OCT!C438</f>
        <v/>
      </c>
      <c r="E4937" s="44">
        <f>OCT!D438</f>
        <v/>
      </c>
      <c r="F4937" s="44">
        <f>OCT!E438</f>
        <v/>
      </c>
      <c r="G4937" s="44">
        <f>OCT!F438</f>
        <v/>
      </c>
      <c r="H4937" s="44">
        <f>OCT!G438</f>
        <v/>
      </c>
      <c r="I4937" s="45">
        <f>OCT!H438</f>
        <v/>
      </c>
      <c r="J4937" s="45">
        <f>OCT!I438</f>
        <v/>
      </c>
      <c r="K4937" s="44">
        <f>OCT!J438</f>
        <v/>
      </c>
      <c r="L4937" s="44">
        <f>OCT!K438</f>
        <v/>
      </c>
      <c r="M4937" s="46">
        <f>OCT!L438</f>
        <v/>
      </c>
      <c r="N4937" s="44">
        <f>OCT!M438</f>
        <v/>
      </c>
      <c r="O4937" s="44">
        <f>OCT!N438</f>
        <v/>
      </c>
      <c r="P4937" s="44">
        <f>OCT!O438</f>
        <v/>
      </c>
      <c r="Q4937" s="44">
        <f>OCT!P438</f>
        <v/>
      </c>
      <c r="R4937" s="44">
        <f>OCT!Q438</f>
        <v/>
      </c>
      <c r="S4937" s="46">
        <f>S4936+IF(X4937=0,0,M4937)</f>
        <v/>
      </c>
      <c r="T4937" s="47">
        <f>MAX(T4936,S4937)</f>
        <v/>
      </c>
      <c r="U4937" s="48">
        <f>S4937-T4937</f>
        <v/>
      </c>
      <c r="V4937" s="47">
        <f>IFERROR(SUMIFS(DATABASE!$M$5:$M$6004,DATABASE!$B$5:$B$6004,B4937,DATABASE!$X$5:$X$6004,1),0)</f>
        <v/>
      </c>
      <c r="W4937" s="31">
        <f>IFERROR(COUNTIFS(DATABASE!$B$5:$B$6004,B4937,DATABASE!$X$5:$X$6004,1),0)</f>
        <v/>
      </c>
      <c r="X4937" s="49">
        <f>--AND(ISNUMBER(B4937),C4937&lt;&gt;"",L4937&lt;&gt;"",M4937&lt;&gt;"")</f>
        <v/>
      </c>
    </row>
    <row r="4938" ht="15" customHeight="1" s="111">
      <c r="A4938" s="50" t="inlineStr">
        <is>
          <t>OCT</t>
        </is>
      </c>
      <c r="B4938" s="51">
        <f>OCT!A439</f>
        <v/>
      </c>
      <c r="C4938" s="52">
        <f>OCT!B439</f>
        <v/>
      </c>
      <c r="D4938" s="52">
        <f>OCT!C439</f>
        <v/>
      </c>
      <c r="E4938" s="52">
        <f>OCT!D439</f>
        <v/>
      </c>
      <c r="F4938" s="52">
        <f>OCT!E439</f>
        <v/>
      </c>
      <c r="G4938" s="52">
        <f>OCT!F439</f>
        <v/>
      </c>
      <c r="H4938" s="52">
        <f>OCT!G439</f>
        <v/>
      </c>
      <c r="I4938" s="53">
        <f>OCT!H439</f>
        <v/>
      </c>
      <c r="J4938" s="53">
        <f>OCT!I439</f>
        <v/>
      </c>
      <c r="K4938" s="52">
        <f>OCT!J439</f>
        <v/>
      </c>
      <c r="L4938" s="52">
        <f>OCT!K439</f>
        <v/>
      </c>
      <c r="M4938" s="54">
        <f>OCT!L439</f>
        <v/>
      </c>
      <c r="N4938" s="52">
        <f>OCT!M439</f>
        <v/>
      </c>
      <c r="O4938" s="52">
        <f>OCT!N439</f>
        <v/>
      </c>
      <c r="P4938" s="52">
        <f>OCT!O439</f>
        <v/>
      </c>
      <c r="Q4938" s="52">
        <f>OCT!P439</f>
        <v/>
      </c>
      <c r="R4938" s="52">
        <f>OCT!Q439</f>
        <v/>
      </c>
      <c r="S4938" s="54">
        <f>S4937+IF(X4938=0,0,M4938)</f>
        <v/>
      </c>
      <c r="T4938" s="55">
        <f>MAX(T4937,S4938)</f>
        <v/>
      </c>
      <c r="U4938" s="56">
        <f>S4938-T4938</f>
        <v/>
      </c>
      <c r="V4938" s="55">
        <f>IFERROR(SUMIFS(DATABASE!$M$5:$M$6004,DATABASE!$B$5:$B$6004,B4938,DATABASE!$X$5:$X$6004,1),0)</f>
        <v/>
      </c>
      <c r="W4938" s="57">
        <f>IFERROR(COUNTIFS(DATABASE!$B$5:$B$6004,B4938,DATABASE!$X$5:$X$6004,1),0)</f>
        <v/>
      </c>
      <c r="X4938" s="58">
        <f>--AND(ISNUMBER(B4938),C4938&lt;&gt;"",L4938&lt;&gt;"",M4938&lt;&gt;"")</f>
        <v/>
      </c>
    </row>
    <row r="4939" ht="15" customHeight="1" s="111">
      <c r="A4939" s="42" t="inlineStr">
        <is>
          <t>OCT</t>
        </is>
      </c>
      <c r="B4939" s="43">
        <f>OCT!A440</f>
        <v/>
      </c>
      <c r="C4939" s="44">
        <f>OCT!B440</f>
        <v/>
      </c>
      <c r="D4939" s="44">
        <f>OCT!C440</f>
        <v/>
      </c>
      <c r="E4939" s="44">
        <f>OCT!D440</f>
        <v/>
      </c>
      <c r="F4939" s="44">
        <f>OCT!E440</f>
        <v/>
      </c>
      <c r="G4939" s="44">
        <f>OCT!F440</f>
        <v/>
      </c>
      <c r="H4939" s="44">
        <f>OCT!G440</f>
        <v/>
      </c>
      <c r="I4939" s="45">
        <f>OCT!H440</f>
        <v/>
      </c>
      <c r="J4939" s="45">
        <f>OCT!I440</f>
        <v/>
      </c>
      <c r="K4939" s="44">
        <f>OCT!J440</f>
        <v/>
      </c>
      <c r="L4939" s="44">
        <f>OCT!K440</f>
        <v/>
      </c>
      <c r="M4939" s="46">
        <f>OCT!L440</f>
        <v/>
      </c>
      <c r="N4939" s="44">
        <f>OCT!M440</f>
        <v/>
      </c>
      <c r="O4939" s="44">
        <f>OCT!N440</f>
        <v/>
      </c>
      <c r="P4939" s="44">
        <f>OCT!O440</f>
        <v/>
      </c>
      <c r="Q4939" s="44">
        <f>OCT!P440</f>
        <v/>
      </c>
      <c r="R4939" s="44">
        <f>OCT!Q440</f>
        <v/>
      </c>
      <c r="S4939" s="46">
        <f>S4938+IF(X4939=0,0,M4939)</f>
        <v/>
      </c>
      <c r="T4939" s="47">
        <f>MAX(T4938,S4939)</f>
        <v/>
      </c>
      <c r="U4939" s="48">
        <f>S4939-T4939</f>
        <v/>
      </c>
      <c r="V4939" s="47">
        <f>IFERROR(SUMIFS(DATABASE!$M$5:$M$6004,DATABASE!$B$5:$B$6004,B4939,DATABASE!$X$5:$X$6004,1),0)</f>
        <v/>
      </c>
      <c r="W4939" s="31">
        <f>IFERROR(COUNTIFS(DATABASE!$B$5:$B$6004,B4939,DATABASE!$X$5:$X$6004,1),0)</f>
        <v/>
      </c>
      <c r="X4939" s="49">
        <f>--AND(ISNUMBER(B4939),C4939&lt;&gt;"",L4939&lt;&gt;"",M4939&lt;&gt;"")</f>
        <v/>
      </c>
    </row>
    <row r="4940" ht="15" customHeight="1" s="111">
      <c r="A4940" s="50" t="inlineStr">
        <is>
          <t>OCT</t>
        </is>
      </c>
      <c r="B4940" s="51">
        <f>OCT!A441</f>
        <v/>
      </c>
      <c r="C4940" s="52">
        <f>OCT!B441</f>
        <v/>
      </c>
      <c r="D4940" s="52">
        <f>OCT!C441</f>
        <v/>
      </c>
      <c r="E4940" s="52">
        <f>OCT!D441</f>
        <v/>
      </c>
      <c r="F4940" s="52">
        <f>OCT!E441</f>
        <v/>
      </c>
      <c r="G4940" s="52">
        <f>OCT!F441</f>
        <v/>
      </c>
      <c r="H4940" s="52">
        <f>OCT!G441</f>
        <v/>
      </c>
      <c r="I4940" s="53">
        <f>OCT!H441</f>
        <v/>
      </c>
      <c r="J4940" s="53">
        <f>OCT!I441</f>
        <v/>
      </c>
      <c r="K4940" s="52">
        <f>OCT!J441</f>
        <v/>
      </c>
      <c r="L4940" s="52">
        <f>OCT!K441</f>
        <v/>
      </c>
      <c r="M4940" s="54">
        <f>OCT!L441</f>
        <v/>
      </c>
      <c r="N4940" s="52">
        <f>OCT!M441</f>
        <v/>
      </c>
      <c r="O4940" s="52">
        <f>OCT!N441</f>
        <v/>
      </c>
      <c r="P4940" s="52">
        <f>OCT!O441</f>
        <v/>
      </c>
      <c r="Q4940" s="52">
        <f>OCT!P441</f>
        <v/>
      </c>
      <c r="R4940" s="52">
        <f>OCT!Q441</f>
        <v/>
      </c>
      <c r="S4940" s="54">
        <f>S4939+IF(X4940=0,0,M4940)</f>
        <v/>
      </c>
      <c r="T4940" s="55">
        <f>MAX(T4939,S4940)</f>
        <v/>
      </c>
      <c r="U4940" s="56">
        <f>S4940-T4940</f>
        <v/>
      </c>
      <c r="V4940" s="55">
        <f>IFERROR(SUMIFS(DATABASE!$M$5:$M$6004,DATABASE!$B$5:$B$6004,B4940,DATABASE!$X$5:$X$6004,1),0)</f>
        <v/>
      </c>
      <c r="W4940" s="57">
        <f>IFERROR(COUNTIFS(DATABASE!$B$5:$B$6004,B4940,DATABASE!$X$5:$X$6004,1),0)</f>
        <v/>
      </c>
      <c r="X4940" s="58">
        <f>--AND(ISNUMBER(B4940),C4940&lt;&gt;"",L4940&lt;&gt;"",M4940&lt;&gt;"")</f>
        <v/>
      </c>
    </row>
    <row r="4941" ht="15" customHeight="1" s="111">
      <c r="A4941" s="42" t="inlineStr">
        <is>
          <t>OCT</t>
        </is>
      </c>
      <c r="B4941" s="43">
        <f>OCT!A442</f>
        <v/>
      </c>
      <c r="C4941" s="44">
        <f>OCT!B442</f>
        <v/>
      </c>
      <c r="D4941" s="44">
        <f>OCT!C442</f>
        <v/>
      </c>
      <c r="E4941" s="44">
        <f>OCT!D442</f>
        <v/>
      </c>
      <c r="F4941" s="44">
        <f>OCT!E442</f>
        <v/>
      </c>
      <c r="G4941" s="44">
        <f>OCT!F442</f>
        <v/>
      </c>
      <c r="H4941" s="44">
        <f>OCT!G442</f>
        <v/>
      </c>
      <c r="I4941" s="45">
        <f>OCT!H442</f>
        <v/>
      </c>
      <c r="J4941" s="45">
        <f>OCT!I442</f>
        <v/>
      </c>
      <c r="K4941" s="44">
        <f>OCT!J442</f>
        <v/>
      </c>
      <c r="L4941" s="44">
        <f>OCT!K442</f>
        <v/>
      </c>
      <c r="M4941" s="46">
        <f>OCT!L442</f>
        <v/>
      </c>
      <c r="N4941" s="44">
        <f>OCT!M442</f>
        <v/>
      </c>
      <c r="O4941" s="44">
        <f>OCT!N442</f>
        <v/>
      </c>
      <c r="P4941" s="44">
        <f>OCT!O442</f>
        <v/>
      </c>
      <c r="Q4941" s="44">
        <f>OCT!P442</f>
        <v/>
      </c>
      <c r="R4941" s="44">
        <f>OCT!Q442</f>
        <v/>
      </c>
      <c r="S4941" s="46">
        <f>S4940+IF(X4941=0,0,M4941)</f>
        <v/>
      </c>
      <c r="T4941" s="47">
        <f>MAX(T4940,S4941)</f>
        <v/>
      </c>
      <c r="U4941" s="48">
        <f>S4941-T4941</f>
        <v/>
      </c>
      <c r="V4941" s="47">
        <f>IFERROR(SUMIFS(DATABASE!$M$5:$M$6004,DATABASE!$B$5:$B$6004,B4941,DATABASE!$X$5:$X$6004,1),0)</f>
        <v/>
      </c>
      <c r="W4941" s="31">
        <f>IFERROR(COUNTIFS(DATABASE!$B$5:$B$6004,B4941,DATABASE!$X$5:$X$6004,1),0)</f>
        <v/>
      </c>
      <c r="X4941" s="49">
        <f>--AND(ISNUMBER(B4941),C4941&lt;&gt;"",L4941&lt;&gt;"",M4941&lt;&gt;"")</f>
        <v/>
      </c>
    </row>
    <row r="4942" ht="15" customHeight="1" s="111">
      <c r="A4942" s="50" t="inlineStr">
        <is>
          <t>OCT</t>
        </is>
      </c>
      <c r="B4942" s="51">
        <f>OCT!A443</f>
        <v/>
      </c>
      <c r="C4942" s="52">
        <f>OCT!B443</f>
        <v/>
      </c>
      <c r="D4942" s="52">
        <f>OCT!C443</f>
        <v/>
      </c>
      <c r="E4942" s="52">
        <f>OCT!D443</f>
        <v/>
      </c>
      <c r="F4942" s="52">
        <f>OCT!E443</f>
        <v/>
      </c>
      <c r="G4942" s="52">
        <f>OCT!F443</f>
        <v/>
      </c>
      <c r="H4942" s="52">
        <f>OCT!G443</f>
        <v/>
      </c>
      <c r="I4942" s="53">
        <f>OCT!H443</f>
        <v/>
      </c>
      <c r="J4942" s="53">
        <f>OCT!I443</f>
        <v/>
      </c>
      <c r="K4942" s="52">
        <f>OCT!J443</f>
        <v/>
      </c>
      <c r="L4942" s="52">
        <f>OCT!K443</f>
        <v/>
      </c>
      <c r="M4942" s="54">
        <f>OCT!L443</f>
        <v/>
      </c>
      <c r="N4942" s="52">
        <f>OCT!M443</f>
        <v/>
      </c>
      <c r="O4942" s="52">
        <f>OCT!N443</f>
        <v/>
      </c>
      <c r="P4942" s="52">
        <f>OCT!O443</f>
        <v/>
      </c>
      <c r="Q4942" s="52">
        <f>OCT!P443</f>
        <v/>
      </c>
      <c r="R4942" s="52">
        <f>OCT!Q443</f>
        <v/>
      </c>
      <c r="S4942" s="54">
        <f>S4941+IF(X4942=0,0,M4942)</f>
        <v/>
      </c>
      <c r="T4942" s="55">
        <f>MAX(T4941,S4942)</f>
        <v/>
      </c>
      <c r="U4942" s="56">
        <f>S4942-T4942</f>
        <v/>
      </c>
      <c r="V4942" s="55">
        <f>IFERROR(SUMIFS(DATABASE!$M$5:$M$6004,DATABASE!$B$5:$B$6004,B4942,DATABASE!$X$5:$X$6004,1),0)</f>
        <v/>
      </c>
      <c r="W4942" s="57">
        <f>IFERROR(COUNTIFS(DATABASE!$B$5:$B$6004,B4942,DATABASE!$X$5:$X$6004,1),0)</f>
        <v/>
      </c>
      <c r="X4942" s="58">
        <f>--AND(ISNUMBER(B4942),C4942&lt;&gt;"",L4942&lt;&gt;"",M4942&lt;&gt;"")</f>
        <v/>
      </c>
    </row>
    <row r="4943" ht="15" customHeight="1" s="111">
      <c r="A4943" s="42" t="inlineStr">
        <is>
          <t>OCT</t>
        </is>
      </c>
      <c r="B4943" s="43">
        <f>OCT!A444</f>
        <v/>
      </c>
      <c r="C4943" s="44">
        <f>OCT!B444</f>
        <v/>
      </c>
      <c r="D4943" s="44">
        <f>OCT!C444</f>
        <v/>
      </c>
      <c r="E4943" s="44">
        <f>OCT!D444</f>
        <v/>
      </c>
      <c r="F4943" s="44">
        <f>OCT!E444</f>
        <v/>
      </c>
      <c r="G4943" s="44">
        <f>OCT!F444</f>
        <v/>
      </c>
      <c r="H4943" s="44">
        <f>OCT!G444</f>
        <v/>
      </c>
      <c r="I4943" s="45">
        <f>OCT!H444</f>
        <v/>
      </c>
      <c r="J4943" s="45">
        <f>OCT!I444</f>
        <v/>
      </c>
      <c r="K4943" s="44">
        <f>OCT!J444</f>
        <v/>
      </c>
      <c r="L4943" s="44">
        <f>OCT!K444</f>
        <v/>
      </c>
      <c r="M4943" s="46">
        <f>OCT!L444</f>
        <v/>
      </c>
      <c r="N4943" s="44">
        <f>OCT!M444</f>
        <v/>
      </c>
      <c r="O4943" s="44">
        <f>OCT!N444</f>
        <v/>
      </c>
      <c r="P4943" s="44">
        <f>OCT!O444</f>
        <v/>
      </c>
      <c r="Q4943" s="44">
        <f>OCT!P444</f>
        <v/>
      </c>
      <c r="R4943" s="44">
        <f>OCT!Q444</f>
        <v/>
      </c>
      <c r="S4943" s="46">
        <f>S4942+IF(X4943=0,0,M4943)</f>
        <v/>
      </c>
      <c r="T4943" s="47">
        <f>MAX(T4942,S4943)</f>
        <v/>
      </c>
      <c r="U4943" s="48">
        <f>S4943-T4943</f>
        <v/>
      </c>
      <c r="V4943" s="47">
        <f>IFERROR(SUMIFS(DATABASE!$M$5:$M$6004,DATABASE!$B$5:$B$6004,B4943,DATABASE!$X$5:$X$6004,1),0)</f>
        <v/>
      </c>
      <c r="W4943" s="31">
        <f>IFERROR(COUNTIFS(DATABASE!$B$5:$B$6004,B4943,DATABASE!$X$5:$X$6004,1),0)</f>
        <v/>
      </c>
      <c r="X4943" s="49">
        <f>--AND(ISNUMBER(B4943),C4943&lt;&gt;"",L4943&lt;&gt;"",M4943&lt;&gt;"")</f>
        <v/>
      </c>
    </row>
    <row r="4944" ht="15" customHeight="1" s="111">
      <c r="A4944" s="50" t="inlineStr">
        <is>
          <t>OCT</t>
        </is>
      </c>
      <c r="B4944" s="51">
        <f>OCT!A445</f>
        <v/>
      </c>
      <c r="C4944" s="52">
        <f>OCT!B445</f>
        <v/>
      </c>
      <c r="D4944" s="52">
        <f>OCT!C445</f>
        <v/>
      </c>
      <c r="E4944" s="52">
        <f>OCT!D445</f>
        <v/>
      </c>
      <c r="F4944" s="52">
        <f>OCT!E445</f>
        <v/>
      </c>
      <c r="G4944" s="52">
        <f>OCT!F445</f>
        <v/>
      </c>
      <c r="H4944" s="52">
        <f>OCT!G445</f>
        <v/>
      </c>
      <c r="I4944" s="53">
        <f>OCT!H445</f>
        <v/>
      </c>
      <c r="J4944" s="53">
        <f>OCT!I445</f>
        <v/>
      </c>
      <c r="K4944" s="52">
        <f>OCT!J445</f>
        <v/>
      </c>
      <c r="L4944" s="52">
        <f>OCT!K445</f>
        <v/>
      </c>
      <c r="M4944" s="54">
        <f>OCT!L445</f>
        <v/>
      </c>
      <c r="N4944" s="52">
        <f>OCT!M445</f>
        <v/>
      </c>
      <c r="O4944" s="52">
        <f>OCT!N445</f>
        <v/>
      </c>
      <c r="P4944" s="52">
        <f>OCT!O445</f>
        <v/>
      </c>
      <c r="Q4944" s="52">
        <f>OCT!P445</f>
        <v/>
      </c>
      <c r="R4944" s="52">
        <f>OCT!Q445</f>
        <v/>
      </c>
      <c r="S4944" s="54">
        <f>S4943+IF(X4944=0,0,M4944)</f>
        <v/>
      </c>
      <c r="T4944" s="55">
        <f>MAX(T4943,S4944)</f>
        <v/>
      </c>
      <c r="U4944" s="56">
        <f>S4944-T4944</f>
        <v/>
      </c>
      <c r="V4944" s="55">
        <f>IFERROR(SUMIFS(DATABASE!$M$5:$M$6004,DATABASE!$B$5:$B$6004,B4944,DATABASE!$X$5:$X$6004,1),0)</f>
        <v/>
      </c>
      <c r="W4944" s="57">
        <f>IFERROR(COUNTIFS(DATABASE!$B$5:$B$6004,B4944,DATABASE!$X$5:$X$6004,1),0)</f>
        <v/>
      </c>
      <c r="X4944" s="58">
        <f>--AND(ISNUMBER(B4944),C4944&lt;&gt;"",L4944&lt;&gt;"",M4944&lt;&gt;"")</f>
        <v/>
      </c>
    </row>
    <row r="4945" ht="15" customHeight="1" s="111">
      <c r="A4945" s="42" t="inlineStr">
        <is>
          <t>OCT</t>
        </is>
      </c>
      <c r="B4945" s="43">
        <f>OCT!A446</f>
        <v/>
      </c>
      <c r="C4945" s="44">
        <f>OCT!B446</f>
        <v/>
      </c>
      <c r="D4945" s="44">
        <f>OCT!C446</f>
        <v/>
      </c>
      <c r="E4945" s="44">
        <f>OCT!D446</f>
        <v/>
      </c>
      <c r="F4945" s="44">
        <f>OCT!E446</f>
        <v/>
      </c>
      <c r="G4945" s="44">
        <f>OCT!F446</f>
        <v/>
      </c>
      <c r="H4945" s="44">
        <f>OCT!G446</f>
        <v/>
      </c>
      <c r="I4945" s="45">
        <f>OCT!H446</f>
        <v/>
      </c>
      <c r="J4945" s="45">
        <f>OCT!I446</f>
        <v/>
      </c>
      <c r="K4945" s="44">
        <f>OCT!J446</f>
        <v/>
      </c>
      <c r="L4945" s="44">
        <f>OCT!K446</f>
        <v/>
      </c>
      <c r="M4945" s="46">
        <f>OCT!L446</f>
        <v/>
      </c>
      <c r="N4945" s="44">
        <f>OCT!M446</f>
        <v/>
      </c>
      <c r="O4945" s="44">
        <f>OCT!N446</f>
        <v/>
      </c>
      <c r="P4945" s="44">
        <f>OCT!O446</f>
        <v/>
      </c>
      <c r="Q4945" s="44">
        <f>OCT!P446</f>
        <v/>
      </c>
      <c r="R4945" s="44">
        <f>OCT!Q446</f>
        <v/>
      </c>
      <c r="S4945" s="46">
        <f>S4944+IF(X4945=0,0,M4945)</f>
        <v/>
      </c>
      <c r="T4945" s="47">
        <f>MAX(T4944,S4945)</f>
        <v/>
      </c>
      <c r="U4945" s="48">
        <f>S4945-T4945</f>
        <v/>
      </c>
      <c r="V4945" s="47">
        <f>IFERROR(SUMIFS(DATABASE!$M$5:$M$6004,DATABASE!$B$5:$B$6004,B4945,DATABASE!$X$5:$X$6004,1),0)</f>
        <v/>
      </c>
      <c r="W4945" s="31">
        <f>IFERROR(COUNTIFS(DATABASE!$B$5:$B$6004,B4945,DATABASE!$X$5:$X$6004,1),0)</f>
        <v/>
      </c>
      <c r="X4945" s="49">
        <f>--AND(ISNUMBER(B4945),C4945&lt;&gt;"",L4945&lt;&gt;"",M4945&lt;&gt;"")</f>
        <v/>
      </c>
    </row>
    <row r="4946" ht="15" customHeight="1" s="111">
      <c r="A4946" s="50" t="inlineStr">
        <is>
          <t>OCT</t>
        </is>
      </c>
      <c r="B4946" s="51">
        <f>OCT!A447</f>
        <v/>
      </c>
      <c r="C4946" s="52">
        <f>OCT!B447</f>
        <v/>
      </c>
      <c r="D4946" s="52">
        <f>OCT!C447</f>
        <v/>
      </c>
      <c r="E4946" s="52">
        <f>OCT!D447</f>
        <v/>
      </c>
      <c r="F4946" s="52">
        <f>OCT!E447</f>
        <v/>
      </c>
      <c r="G4946" s="52">
        <f>OCT!F447</f>
        <v/>
      </c>
      <c r="H4946" s="52">
        <f>OCT!G447</f>
        <v/>
      </c>
      <c r="I4946" s="53">
        <f>OCT!H447</f>
        <v/>
      </c>
      <c r="J4946" s="53">
        <f>OCT!I447</f>
        <v/>
      </c>
      <c r="K4946" s="52">
        <f>OCT!J447</f>
        <v/>
      </c>
      <c r="L4946" s="52">
        <f>OCT!K447</f>
        <v/>
      </c>
      <c r="M4946" s="54">
        <f>OCT!L447</f>
        <v/>
      </c>
      <c r="N4946" s="52">
        <f>OCT!M447</f>
        <v/>
      </c>
      <c r="O4946" s="52">
        <f>OCT!N447</f>
        <v/>
      </c>
      <c r="P4946" s="52">
        <f>OCT!O447</f>
        <v/>
      </c>
      <c r="Q4946" s="52">
        <f>OCT!P447</f>
        <v/>
      </c>
      <c r="R4946" s="52">
        <f>OCT!Q447</f>
        <v/>
      </c>
      <c r="S4946" s="54">
        <f>S4945+IF(X4946=0,0,M4946)</f>
        <v/>
      </c>
      <c r="T4946" s="55">
        <f>MAX(T4945,S4946)</f>
        <v/>
      </c>
      <c r="U4946" s="56">
        <f>S4946-T4946</f>
        <v/>
      </c>
      <c r="V4946" s="55">
        <f>IFERROR(SUMIFS(DATABASE!$M$5:$M$6004,DATABASE!$B$5:$B$6004,B4946,DATABASE!$X$5:$X$6004,1),0)</f>
        <v/>
      </c>
      <c r="W4946" s="57">
        <f>IFERROR(COUNTIFS(DATABASE!$B$5:$B$6004,B4946,DATABASE!$X$5:$X$6004,1),0)</f>
        <v/>
      </c>
      <c r="X4946" s="58">
        <f>--AND(ISNUMBER(B4946),C4946&lt;&gt;"",L4946&lt;&gt;"",M4946&lt;&gt;"")</f>
        <v/>
      </c>
    </row>
    <row r="4947" ht="15" customHeight="1" s="111">
      <c r="A4947" s="42" t="inlineStr">
        <is>
          <t>OCT</t>
        </is>
      </c>
      <c r="B4947" s="43">
        <f>OCT!A448</f>
        <v/>
      </c>
      <c r="C4947" s="44">
        <f>OCT!B448</f>
        <v/>
      </c>
      <c r="D4947" s="44">
        <f>OCT!C448</f>
        <v/>
      </c>
      <c r="E4947" s="44">
        <f>OCT!D448</f>
        <v/>
      </c>
      <c r="F4947" s="44">
        <f>OCT!E448</f>
        <v/>
      </c>
      <c r="G4947" s="44">
        <f>OCT!F448</f>
        <v/>
      </c>
      <c r="H4947" s="44">
        <f>OCT!G448</f>
        <v/>
      </c>
      <c r="I4947" s="45">
        <f>OCT!H448</f>
        <v/>
      </c>
      <c r="J4947" s="45">
        <f>OCT!I448</f>
        <v/>
      </c>
      <c r="K4947" s="44">
        <f>OCT!J448</f>
        <v/>
      </c>
      <c r="L4947" s="44">
        <f>OCT!K448</f>
        <v/>
      </c>
      <c r="M4947" s="46">
        <f>OCT!L448</f>
        <v/>
      </c>
      <c r="N4947" s="44">
        <f>OCT!M448</f>
        <v/>
      </c>
      <c r="O4947" s="44">
        <f>OCT!N448</f>
        <v/>
      </c>
      <c r="P4947" s="44">
        <f>OCT!O448</f>
        <v/>
      </c>
      <c r="Q4947" s="44">
        <f>OCT!P448</f>
        <v/>
      </c>
      <c r="R4947" s="44">
        <f>OCT!Q448</f>
        <v/>
      </c>
      <c r="S4947" s="46">
        <f>S4946+IF(X4947=0,0,M4947)</f>
        <v/>
      </c>
      <c r="T4947" s="47">
        <f>MAX(T4946,S4947)</f>
        <v/>
      </c>
      <c r="U4947" s="48">
        <f>S4947-T4947</f>
        <v/>
      </c>
      <c r="V4947" s="47">
        <f>IFERROR(SUMIFS(DATABASE!$M$5:$M$6004,DATABASE!$B$5:$B$6004,B4947,DATABASE!$X$5:$X$6004,1),0)</f>
        <v/>
      </c>
      <c r="W4947" s="31">
        <f>IFERROR(COUNTIFS(DATABASE!$B$5:$B$6004,B4947,DATABASE!$X$5:$X$6004,1),0)</f>
        <v/>
      </c>
      <c r="X4947" s="49">
        <f>--AND(ISNUMBER(B4947),C4947&lt;&gt;"",L4947&lt;&gt;"",M4947&lt;&gt;"")</f>
        <v/>
      </c>
    </row>
    <row r="4948" ht="15" customHeight="1" s="111">
      <c r="A4948" s="50" t="inlineStr">
        <is>
          <t>OCT</t>
        </is>
      </c>
      <c r="B4948" s="51">
        <f>OCT!A449</f>
        <v/>
      </c>
      <c r="C4948" s="52">
        <f>OCT!B449</f>
        <v/>
      </c>
      <c r="D4948" s="52">
        <f>OCT!C449</f>
        <v/>
      </c>
      <c r="E4948" s="52">
        <f>OCT!D449</f>
        <v/>
      </c>
      <c r="F4948" s="52">
        <f>OCT!E449</f>
        <v/>
      </c>
      <c r="G4948" s="52">
        <f>OCT!F449</f>
        <v/>
      </c>
      <c r="H4948" s="52">
        <f>OCT!G449</f>
        <v/>
      </c>
      <c r="I4948" s="53">
        <f>OCT!H449</f>
        <v/>
      </c>
      <c r="J4948" s="53">
        <f>OCT!I449</f>
        <v/>
      </c>
      <c r="K4948" s="52">
        <f>OCT!J449</f>
        <v/>
      </c>
      <c r="L4948" s="52">
        <f>OCT!K449</f>
        <v/>
      </c>
      <c r="M4948" s="54">
        <f>OCT!L449</f>
        <v/>
      </c>
      <c r="N4948" s="52">
        <f>OCT!M449</f>
        <v/>
      </c>
      <c r="O4948" s="52">
        <f>OCT!N449</f>
        <v/>
      </c>
      <c r="P4948" s="52">
        <f>OCT!O449</f>
        <v/>
      </c>
      <c r="Q4948" s="52">
        <f>OCT!P449</f>
        <v/>
      </c>
      <c r="R4948" s="52">
        <f>OCT!Q449</f>
        <v/>
      </c>
      <c r="S4948" s="54">
        <f>S4947+IF(X4948=0,0,M4948)</f>
        <v/>
      </c>
      <c r="T4948" s="55">
        <f>MAX(T4947,S4948)</f>
        <v/>
      </c>
      <c r="U4948" s="56">
        <f>S4948-T4948</f>
        <v/>
      </c>
      <c r="V4948" s="55">
        <f>IFERROR(SUMIFS(DATABASE!$M$5:$M$6004,DATABASE!$B$5:$B$6004,B4948,DATABASE!$X$5:$X$6004,1),0)</f>
        <v/>
      </c>
      <c r="W4948" s="57">
        <f>IFERROR(COUNTIFS(DATABASE!$B$5:$B$6004,B4948,DATABASE!$X$5:$X$6004,1),0)</f>
        <v/>
      </c>
      <c r="X4948" s="58">
        <f>--AND(ISNUMBER(B4948),C4948&lt;&gt;"",L4948&lt;&gt;"",M4948&lt;&gt;"")</f>
        <v/>
      </c>
    </row>
    <row r="4949" ht="15" customHeight="1" s="111">
      <c r="A4949" s="42" t="inlineStr">
        <is>
          <t>OCT</t>
        </is>
      </c>
      <c r="B4949" s="43">
        <f>OCT!A450</f>
        <v/>
      </c>
      <c r="C4949" s="44">
        <f>OCT!B450</f>
        <v/>
      </c>
      <c r="D4949" s="44">
        <f>OCT!C450</f>
        <v/>
      </c>
      <c r="E4949" s="44">
        <f>OCT!D450</f>
        <v/>
      </c>
      <c r="F4949" s="44">
        <f>OCT!E450</f>
        <v/>
      </c>
      <c r="G4949" s="44">
        <f>OCT!F450</f>
        <v/>
      </c>
      <c r="H4949" s="44">
        <f>OCT!G450</f>
        <v/>
      </c>
      <c r="I4949" s="45">
        <f>OCT!H450</f>
        <v/>
      </c>
      <c r="J4949" s="45">
        <f>OCT!I450</f>
        <v/>
      </c>
      <c r="K4949" s="44">
        <f>OCT!J450</f>
        <v/>
      </c>
      <c r="L4949" s="44">
        <f>OCT!K450</f>
        <v/>
      </c>
      <c r="M4949" s="46">
        <f>OCT!L450</f>
        <v/>
      </c>
      <c r="N4949" s="44">
        <f>OCT!M450</f>
        <v/>
      </c>
      <c r="O4949" s="44">
        <f>OCT!N450</f>
        <v/>
      </c>
      <c r="P4949" s="44">
        <f>OCT!O450</f>
        <v/>
      </c>
      <c r="Q4949" s="44">
        <f>OCT!P450</f>
        <v/>
      </c>
      <c r="R4949" s="44">
        <f>OCT!Q450</f>
        <v/>
      </c>
      <c r="S4949" s="46">
        <f>S4948+IF(X4949=0,0,M4949)</f>
        <v/>
      </c>
      <c r="T4949" s="47">
        <f>MAX(T4948,S4949)</f>
        <v/>
      </c>
      <c r="U4949" s="48">
        <f>S4949-T4949</f>
        <v/>
      </c>
      <c r="V4949" s="47">
        <f>IFERROR(SUMIFS(DATABASE!$M$5:$M$6004,DATABASE!$B$5:$B$6004,B4949,DATABASE!$X$5:$X$6004,1),0)</f>
        <v/>
      </c>
      <c r="W4949" s="31">
        <f>IFERROR(COUNTIFS(DATABASE!$B$5:$B$6004,B4949,DATABASE!$X$5:$X$6004,1),0)</f>
        <v/>
      </c>
      <c r="X4949" s="49">
        <f>--AND(ISNUMBER(B4949),C4949&lt;&gt;"",L4949&lt;&gt;"",M4949&lt;&gt;"")</f>
        <v/>
      </c>
    </row>
    <row r="4950" ht="15" customHeight="1" s="111">
      <c r="A4950" s="50" t="inlineStr">
        <is>
          <t>OCT</t>
        </is>
      </c>
      <c r="B4950" s="51">
        <f>OCT!A451</f>
        <v/>
      </c>
      <c r="C4950" s="52">
        <f>OCT!B451</f>
        <v/>
      </c>
      <c r="D4950" s="52">
        <f>OCT!C451</f>
        <v/>
      </c>
      <c r="E4950" s="52">
        <f>OCT!D451</f>
        <v/>
      </c>
      <c r="F4950" s="52">
        <f>OCT!E451</f>
        <v/>
      </c>
      <c r="G4950" s="52">
        <f>OCT!F451</f>
        <v/>
      </c>
      <c r="H4950" s="52">
        <f>OCT!G451</f>
        <v/>
      </c>
      <c r="I4950" s="53">
        <f>OCT!H451</f>
        <v/>
      </c>
      <c r="J4950" s="53">
        <f>OCT!I451</f>
        <v/>
      </c>
      <c r="K4950" s="52">
        <f>OCT!J451</f>
        <v/>
      </c>
      <c r="L4950" s="52">
        <f>OCT!K451</f>
        <v/>
      </c>
      <c r="M4950" s="54">
        <f>OCT!L451</f>
        <v/>
      </c>
      <c r="N4950" s="52">
        <f>OCT!M451</f>
        <v/>
      </c>
      <c r="O4950" s="52">
        <f>OCT!N451</f>
        <v/>
      </c>
      <c r="P4950" s="52">
        <f>OCT!O451</f>
        <v/>
      </c>
      <c r="Q4950" s="52">
        <f>OCT!P451</f>
        <v/>
      </c>
      <c r="R4950" s="52">
        <f>OCT!Q451</f>
        <v/>
      </c>
      <c r="S4950" s="54">
        <f>S4949+IF(X4950=0,0,M4950)</f>
        <v/>
      </c>
      <c r="T4950" s="55">
        <f>MAX(T4949,S4950)</f>
        <v/>
      </c>
      <c r="U4950" s="56">
        <f>S4950-T4950</f>
        <v/>
      </c>
      <c r="V4950" s="55">
        <f>IFERROR(SUMIFS(DATABASE!$M$5:$M$6004,DATABASE!$B$5:$B$6004,B4950,DATABASE!$X$5:$X$6004,1),0)</f>
        <v/>
      </c>
      <c r="W4950" s="57">
        <f>IFERROR(COUNTIFS(DATABASE!$B$5:$B$6004,B4950,DATABASE!$X$5:$X$6004,1),0)</f>
        <v/>
      </c>
      <c r="X4950" s="58">
        <f>--AND(ISNUMBER(B4950),C4950&lt;&gt;"",L4950&lt;&gt;"",M4950&lt;&gt;"")</f>
        <v/>
      </c>
    </row>
    <row r="4951" ht="15" customHeight="1" s="111">
      <c r="A4951" s="42" t="inlineStr">
        <is>
          <t>OCT</t>
        </is>
      </c>
      <c r="B4951" s="43">
        <f>OCT!A452</f>
        <v/>
      </c>
      <c r="C4951" s="44">
        <f>OCT!B452</f>
        <v/>
      </c>
      <c r="D4951" s="44">
        <f>OCT!C452</f>
        <v/>
      </c>
      <c r="E4951" s="44">
        <f>OCT!D452</f>
        <v/>
      </c>
      <c r="F4951" s="44">
        <f>OCT!E452</f>
        <v/>
      </c>
      <c r="G4951" s="44">
        <f>OCT!F452</f>
        <v/>
      </c>
      <c r="H4951" s="44">
        <f>OCT!G452</f>
        <v/>
      </c>
      <c r="I4951" s="45">
        <f>OCT!H452</f>
        <v/>
      </c>
      <c r="J4951" s="45">
        <f>OCT!I452</f>
        <v/>
      </c>
      <c r="K4951" s="44">
        <f>OCT!J452</f>
        <v/>
      </c>
      <c r="L4951" s="44">
        <f>OCT!K452</f>
        <v/>
      </c>
      <c r="M4951" s="46">
        <f>OCT!L452</f>
        <v/>
      </c>
      <c r="N4951" s="44">
        <f>OCT!M452</f>
        <v/>
      </c>
      <c r="O4951" s="44">
        <f>OCT!N452</f>
        <v/>
      </c>
      <c r="P4951" s="44">
        <f>OCT!O452</f>
        <v/>
      </c>
      <c r="Q4951" s="44">
        <f>OCT!P452</f>
        <v/>
      </c>
      <c r="R4951" s="44">
        <f>OCT!Q452</f>
        <v/>
      </c>
      <c r="S4951" s="46">
        <f>S4950+IF(X4951=0,0,M4951)</f>
        <v/>
      </c>
      <c r="T4951" s="47">
        <f>MAX(T4950,S4951)</f>
        <v/>
      </c>
      <c r="U4951" s="48">
        <f>S4951-T4951</f>
        <v/>
      </c>
      <c r="V4951" s="47">
        <f>IFERROR(SUMIFS(DATABASE!$M$5:$M$6004,DATABASE!$B$5:$B$6004,B4951,DATABASE!$X$5:$X$6004,1),0)</f>
        <v/>
      </c>
      <c r="W4951" s="31">
        <f>IFERROR(COUNTIFS(DATABASE!$B$5:$B$6004,B4951,DATABASE!$X$5:$X$6004,1),0)</f>
        <v/>
      </c>
      <c r="X4951" s="49">
        <f>--AND(ISNUMBER(B4951),C4951&lt;&gt;"",L4951&lt;&gt;"",M4951&lt;&gt;"")</f>
        <v/>
      </c>
    </row>
    <row r="4952" ht="15" customHeight="1" s="111">
      <c r="A4952" s="50" t="inlineStr">
        <is>
          <t>OCT</t>
        </is>
      </c>
      <c r="B4952" s="51">
        <f>OCT!A453</f>
        <v/>
      </c>
      <c r="C4952" s="52">
        <f>OCT!B453</f>
        <v/>
      </c>
      <c r="D4952" s="52">
        <f>OCT!C453</f>
        <v/>
      </c>
      <c r="E4952" s="52">
        <f>OCT!D453</f>
        <v/>
      </c>
      <c r="F4952" s="52">
        <f>OCT!E453</f>
        <v/>
      </c>
      <c r="G4952" s="52">
        <f>OCT!F453</f>
        <v/>
      </c>
      <c r="H4952" s="52">
        <f>OCT!G453</f>
        <v/>
      </c>
      <c r="I4952" s="53">
        <f>OCT!H453</f>
        <v/>
      </c>
      <c r="J4952" s="53">
        <f>OCT!I453</f>
        <v/>
      </c>
      <c r="K4952" s="52">
        <f>OCT!J453</f>
        <v/>
      </c>
      <c r="L4952" s="52">
        <f>OCT!K453</f>
        <v/>
      </c>
      <c r="M4952" s="54">
        <f>OCT!L453</f>
        <v/>
      </c>
      <c r="N4952" s="52">
        <f>OCT!M453</f>
        <v/>
      </c>
      <c r="O4952" s="52">
        <f>OCT!N453</f>
        <v/>
      </c>
      <c r="P4952" s="52">
        <f>OCT!O453</f>
        <v/>
      </c>
      <c r="Q4952" s="52">
        <f>OCT!P453</f>
        <v/>
      </c>
      <c r="R4952" s="52">
        <f>OCT!Q453</f>
        <v/>
      </c>
      <c r="S4952" s="54">
        <f>S4951+IF(X4952=0,0,M4952)</f>
        <v/>
      </c>
      <c r="T4952" s="55">
        <f>MAX(T4951,S4952)</f>
        <v/>
      </c>
      <c r="U4952" s="56">
        <f>S4952-T4952</f>
        <v/>
      </c>
      <c r="V4952" s="55">
        <f>IFERROR(SUMIFS(DATABASE!$M$5:$M$6004,DATABASE!$B$5:$B$6004,B4952,DATABASE!$X$5:$X$6004,1),0)</f>
        <v/>
      </c>
      <c r="W4952" s="57">
        <f>IFERROR(COUNTIFS(DATABASE!$B$5:$B$6004,B4952,DATABASE!$X$5:$X$6004,1),0)</f>
        <v/>
      </c>
      <c r="X4952" s="58">
        <f>--AND(ISNUMBER(B4952),C4952&lt;&gt;"",L4952&lt;&gt;"",M4952&lt;&gt;"")</f>
        <v/>
      </c>
    </row>
    <row r="4953" ht="15" customHeight="1" s="111">
      <c r="A4953" s="42" t="inlineStr">
        <is>
          <t>OCT</t>
        </is>
      </c>
      <c r="B4953" s="43">
        <f>OCT!A454</f>
        <v/>
      </c>
      <c r="C4953" s="44">
        <f>OCT!B454</f>
        <v/>
      </c>
      <c r="D4953" s="44">
        <f>OCT!C454</f>
        <v/>
      </c>
      <c r="E4953" s="44">
        <f>OCT!D454</f>
        <v/>
      </c>
      <c r="F4953" s="44">
        <f>OCT!E454</f>
        <v/>
      </c>
      <c r="G4953" s="44">
        <f>OCT!F454</f>
        <v/>
      </c>
      <c r="H4953" s="44">
        <f>OCT!G454</f>
        <v/>
      </c>
      <c r="I4953" s="45">
        <f>OCT!H454</f>
        <v/>
      </c>
      <c r="J4953" s="45">
        <f>OCT!I454</f>
        <v/>
      </c>
      <c r="K4953" s="44">
        <f>OCT!J454</f>
        <v/>
      </c>
      <c r="L4953" s="44">
        <f>OCT!K454</f>
        <v/>
      </c>
      <c r="M4953" s="46">
        <f>OCT!L454</f>
        <v/>
      </c>
      <c r="N4953" s="44">
        <f>OCT!M454</f>
        <v/>
      </c>
      <c r="O4953" s="44">
        <f>OCT!N454</f>
        <v/>
      </c>
      <c r="P4953" s="44">
        <f>OCT!O454</f>
        <v/>
      </c>
      <c r="Q4953" s="44">
        <f>OCT!P454</f>
        <v/>
      </c>
      <c r="R4953" s="44">
        <f>OCT!Q454</f>
        <v/>
      </c>
      <c r="S4953" s="46">
        <f>S4952+IF(X4953=0,0,M4953)</f>
        <v/>
      </c>
      <c r="T4953" s="47">
        <f>MAX(T4952,S4953)</f>
        <v/>
      </c>
      <c r="U4953" s="48">
        <f>S4953-T4953</f>
        <v/>
      </c>
      <c r="V4953" s="47">
        <f>IFERROR(SUMIFS(DATABASE!$M$5:$M$6004,DATABASE!$B$5:$B$6004,B4953,DATABASE!$X$5:$X$6004,1),0)</f>
        <v/>
      </c>
      <c r="W4953" s="31">
        <f>IFERROR(COUNTIFS(DATABASE!$B$5:$B$6004,B4953,DATABASE!$X$5:$X$6004,1),0)</f>
        <v/>
      </c>
      <c r="X4953" s="49">
        <f>--AND(ISNUMBER(B4953),C4953&lt;&gt;"",L4953&lt;&gt;"",M4953&lt;&gt;"")</f>
        <v/>
      </c>
    </row>
    <row r="4954" ht="15" customHeight="1" s="111">
      <c r="A4954" s="50" t="inlineStr">
        <is>
          <t>OCT</t>
        </is>
      </c>
      <c r="B4954" s="51">
        <f>OCT!A455</f>
        <v/>
      </c>
      <c r="C4954" s="52">
        <f>OCT!B455</f>
        <v/>
      </c>
      <c r="D4954" s="52">
        <f>OCT!C455</f>
        <v/>
      </c>
      <c r="E4954" s="52">
        <f>OCT!D455</f>
        <v/>
      </c>
      <c r="F4954" s="52">
        <f>OCT!E455</f>
        <v/>
      </c>
      <c r="G4954" s="52">
        <f>OCT!F455</f>
        <v/>
      </c>
      <c r="H4954" s="52">
        <f>OCT!G455</f>
        <v/>
      </c>
      <c r="I4954" s="53">
        <f>OCT!H455</f>
        <v/>
      </c>
      <c r="J4954" s="53">
        <f>OCT!I455</f>
        <v/>
      </c>
      <c r="K4954" s="52">
        <f>OCT!J455</f>
        <v/>
      </c>
      <c r="L4954" s="52">
        <f>OCT!K455</f>
        <v/>
      </c>
      <c r="M4954" s="54">
        <f>OCT!L455</f>
        <v/>
      </c>
      <c r="N4954" s="52">
        <f>OCT!M455</f>
        <v/>
      </c>
      <c r="O4954" s="52">
        <f>OCT!N455</f>
        <v/>
      </c>
      <c r="P4954" s="52">
        <f>OCT!O455</f>
        <v/>
      </c>
      <c r="Q4954" s="52">
        <f>OCT!P455</f>
        <v/>
      </c>
      <c r="R4954" s="52">
        <f>OCT!Q455</f>
        <v/>
      </c>
      <c r="S4954" s="54">
        <f>S4953+IF(X4954=0,0,M4954)</f>
        <v/>
      </c>
      <c r="T4954" s="55">
        <f>MAX(T4953,S4954)</f>
        <v/>
      </c>
      <c r="U4954" s="56">
        <f>S4954-T4954</f>
        <v/>
      </c>
      <c r="V4954" s="55">
        <f>IFERROR(SUMIFS(DATABASE!$M$5:$M$6004,DATABASE!$B$5:$B$6004,B4954,DATABASE!$X$5:$X$6004,1),0)</f>
        <v/>
      </c>
      <c r="W4954" s="57">
        <f>IFERROR(COUNTIFS(DATABASE!$B$5:$B$6004,B4954,DATABASE!$X$5:$X$6004,1),0)</f>
        <v/>
      </c>
      <c r="X4954" s="58">
        <f>--AND(ISNUMBER(B4954),C4954&lt;&gt;"",L4954&lt;&gt;"",M4954&lt;&gt;"")</f>
        <v/>
      </c>
    </row>
    <row r="4955" ht="15" customHeight="1" s="111">
      <c r="A4955" s="42" t="inlineStr">
        <is>
          <t>OCT</t>
        </is>
      </c>
      <c r="B4955" s="43">
        <f>OCT!A456</f>
        <v/>
      </c>
      <c r="C4955" s="44">
        <f>OCT!B456</f>
        <v/>
      </c>
      <c r="D4955" s="44">
        <f>OCT!C456</f>
        <v/>
      </c>
      <c r="E4955" s="44">
        <f>OCT!D456</f>
        <v/>
      </c>
      <c r="F4955" s="44">
        <f>OCT!E456</f>
        <v/>
      </c>
      <c r="G4955" s="44">
        <f>OCT!F456</f>
        <v/>
      </c>
      <c r="H4955" s="44">
        <f>OCT!G456</f>
        <v/>
      </c>
      <c r="I4955" s="45">
        <f>OCT!H456</f>
        <v/>
      </c>
      <c r="J4955" s="45">
        <f>OCT!I456</f>
        <v/>
      </c>
      <c r="K4955" s="44">
        <f>OCT!J456</f>
        <v/>
      </c>
      <c r="L4955" s="44">
        <f>OCT!K456</f>
        <v/>
      </c>
      <c r="M4955" s="46">
        <f>OCT!L456</f>
        <v/>
      </c>
      <c r="N4955" s="44">
        <f>OCT!M456</f>
        <v/>
      </c>
      <c r="O4955" s="44">
        <f>OCT!N456</f>
        <v/>
      </c>
      <c r="P4955" s="44">
        <f>OCT!O456</f>
        <v/>
      </c>
      <c r="Q4955" s="44">
        <f>OCT!P456</f>
        <v/>
      </c>
      <c r="R4955" s="44">
        <f>OCT!Q456</f>
        <v/>
      </c>
      <c r="S4955" s="46">
        <f>S4954+IF(X4955=0,0,M4955)</f>
        <v/>
      </c>
      <c r="T4955" s="47">
        <f>MAX(T4954,S4955)</f>
        <v/>
      </c>
      <c r="U4955" s="48">
        <f>S4955-T4955</f>
        <v/>
      </c>
      <c r="V4955" s="47">
        <f>IFERROR(SUMIFS(DATABASE!$M$5:$M$6004,DATABASE!$B$5:$B$6004,B4955,DATABASE!$X$5:$X$6004,1),0)</f>
        <v/>
      </c>
      <c r="W4955" s="31">
        <f>IFERROR(COUNTIFS(DATABASE!$B$5:$B$6004,B4955,DATABASE!$X$5:$X$6004,1),0)</f>
        <v/>
      </c>
      <c r="X4955" s="49">
        <f>--AND(ISNUMBER(B4955),C4955&lt;&gt;"",L4955&lt;&gt;"",M4955&lt;&gt;"")</f>
        <v/>
      </c>
    </row>
    <row r="4956" ht="15" customHeight="1" s="111">
      <c r="A4956" s="50" t="inlineStr">
        <is>
          <t>OCT</t>
        </is>
      </c>
      <c r="B4956" s="51">
        <f>OCT!A457</f>
        <v/>
      </c>
      <c r="C4956" s="52">
        <f>OCT!B457</f>
        <v/>
      </c>
      <c r="D4956" s="52">
        <f>OCT!C457</f>
        <v/>
      </c>
      <c r="E4956" s="52">
        <f>OCT!D457</f>
        <v/>
      </c>
      <c r="F4956" s="52">
        <f>OCT!E457</f>
        <v/>
      </c>
      <c r="G4956" s="52">
        <f>OCT!F457</f>
        <v/>
      </c>
      <c r="H4956" s="52">
        <f>OCT!G457</f>
        <v/>
      </c>
      <c r="I4956" s="53">
        <f>OCT!H457</f>
        <v/>
      </c>
      <c r="J4956" s="53">
        <f>OCT!I457</f>
        <v/>
      </c>
      <c r="K4956" s="52">
        <f>OCT!J457</f>
        <v/>
      </c>
      <c r="L4956" s="52">
        <f>OCT!K457</f>
        <v/>
      </c>
      <c r="M4956" s="54">
        <f>OCT!L457</f>
        <v/>
      </c>
      <c r="N4956" s="52">
        <f>OCT!M457</f>
        <v/>
      </c>
      <c r="O4956" s="52">
        <f>OCT!N457</f>
        <v/>
      </c>
      <c r="P4956" s="52">
        <f>OCT!O457</f>
        <v/>
      </c>
      <c r="Q4956" s="52">
        <f>OCT!P457</f>
        <v/>
      </c>
      <c r="R4956" s="52">
        <f>OCT!Q457</f>
        <v/>
      </c>
      <c r="S4956" s="54">
        <f>S4955+IF(X4956=0,0,M4956)</f>
        <v/>
      </c>
      <c r="T4956" s="55">
        <f>MAX(T4955,S4956)</f>
        <v/>
      </c>
      <c r="U4956" s="56">
        <f>S4956-T4956</f>
        <v/>
      </c>
      <c r="V4956" s="55">
        <f>IFERROR(SUMIFS(DATABASE!$M$5:$M$6004,DATABASE!$B$5:$B$6004,B4956,DATABASE!$X$5:$X$6004,1),0)</f>
        <v/>
      </c>
      <c r="W4956" s="57">
        <f>IFERROR(COUNTIFS(DATABASE!$B$5:$B$6004,B4956,DATABASE!$X$5:$X$6004,1),0)</f>
        <v/>
      </c>
      <c r="X4956" s="58">
        <f>--AND(ISNUMBER(B4956),C4956&lt;&gt;"",L4956&lt;&gt;"",M4956&lt;&gt;"")</f>
        <v/>
      </c>
    </row>
    <row r="4957" ht="15" customHeight="1" s="111">
      <c r="A4957" s="42" t="inlineStr">
        <is>
          <t>OCT</t>
        </is>
      </c>
      <c r="B4957" s="43">
        <f>OCT!A458</f>
        <v/>
      </c>
      <c r="C4957" s="44">
        <f>OCT!B458</f>
        <v/>
      </c>
      <c r="D4957" s="44">
        <f>OCT!C458</f>
        <v/>
      </c>
      <c r="E4957" s="44">
        <f>OCT!D458</f>
        <v/>
      </c>
      <c r="F4957" s="44">
        <f>OCT!E458</f>
        <v/>
      </c>
      <c r="G4957" s="44">
        <f>OCT!F458</f>
        <v/>
      </c>
      <c r="H4957" s="44">
        <f>OCT!G458</f>
        <v/>
      </c>
      <c r="I4957" s="45">
        <f>OCT!H458</f>
        <v/>
      </c>
      <c r="J4957" s="45">
        <f>OCT!I458</f>
        <v/>
      </c>
      <c r="K4957" s="44">
        <f>OCT!J458</f>
        <v/>
      </c>
      <c r="L4957" s="44">
        <f>OCT!K458</f>
        <v/>
      </c>
      <c r="M4957" s="46">
        <f>OCT!L458</f>
        <v/>
      </c>
      <c r="N4957" s="44">
        <f>OCT!M458</f>
        <v/>
      </c>
      <c r="O4957" s="44">
        <f>OCT!N458</f>
        <v/>
      </c>
      <c r="P4957" s="44">
        <f>OCT!O458</f>
        <v/>
      </c>
      <c r="Q4957" s="44">
        <f>OCT!P458</f>
        <v/>
      </c>
      <c r="R4957" s="44">
        <f>OCT!Q458</f>
        <v/>
      </c>
      <c r="S4957" s="46">
        <f>S4956+IF(X4957=0,0,M4957)</f>
        <v/>
      </c>
      <c r="T4957" s="47">
        <f>MAX(T4956,S4957)</f>
        <v/>
      </c>
      <c r="U4957" s="48">
        <f>S4957-T4957</f>
        <v/>
      </c>
      <c r="V4957" s="47">
        <f>IFERROR(SUMIFS(DATABASE!$M$5:$M$6004,DATABASE!$B$5:$B$6004,B4957,DATABASE!$X$5:$X$6004,1),0)</f>
        <v/>
      </c>
      <c r="W4957" s="31">
        <f>IFERROR(COUNTIFS(DATABASE!$B$5:$B$6004,B4957,DATABASE!$X$5:$X$6004,1),0)</f>
        <v/>
      </c>
      <c r="X4957" s="49">
        <f>--AND(ISNUMBER(B4957),C4957&lt;&gt;"",L4957&lt;&gt;"",M4957&lt;&gt;"")</f>
        <v/>
      </c>
    </row>
    <row r="4958" ht="15" customHeight="1" s="111">
      <c r="A4958" s="50" t="inlineStr">
        <is>
          <t>OCT</t>
        </is>
      </c>
      <c r="B4958" s="51">
        <f>OCT!A459</f>
        <v/>
      </c>
      <c r="C4958" s="52">
        <f>OCT!B459</f>
        <v/>
      </c>
      <c r="D4958" s="52">
        <f>OCT!C459</f>
        <v/>
      </c>
      <c r="E4958" s="52">
        <f>OCT!D459</f>
        <v/>
      </c>
      <c r="F4958" s="52">
        <f>OCT!E459</f>
        <v/>
      </c>
      <c r="G4958" s="52">
        <f>OCT!F459</f>
        <v/>
      </c>
      <c r="H4958" s="52">
        <f>OCT!G459</f>
        <v/>
      </c>
      <c r="I4958" s="53">
        <f>OCT!H459</f>
        <v/>
      </c>
      <c r="J4958" s="53">
        <f>OCT!I459</f>
        <v/>
      </c>
      <c r="K4958" s="52">
        <f>OCT!J459</f>
        <v/>
      </c>
      <c r="L4958" s="52">
        <f>OCT!K459</f>
        <v/>
      </c>
      <c r="M4958" s="54">
        <f>OCT!L459</f>
        <v/>
      </c>
      <c r="N4958" s="52">
        <f>OCT!M459</f>
        <v/>
      </c>
      <c r="O4958" s="52">
        <f>OCT!N459</f>
        <v/>
      </c>
      <c r="P4958" s="52">
        <f>OCT!O459</f>
        <v/>
      </c>
      <c r="Q4958" s="52">
        <f>OCT!P459</f>
        <v/>
      </c>
      <c r="R4958" s="52">
        <f>OCT!Q459</f>
        <v/>
      </c>
      <c r="S4958" s="54">
        <f>S4957+IF(X4958=0,0,M4958)</f>
        <v/>
      </c>
      <c r="T4958" s="55">
        <f>MAX(T4957,S4958)</f>
        <v/>
      </c>
      <c r="U4958" s="56">
        <f>S4958-T4958</f>
        <v/>
      </c>
      <c r="V4958" s="55">
        <f>IFERROR(SUMIFS(DATABASE!$M$5:$M$6004,DATABASE!$B$5:$B$6004,B4958,DATABASE!$X$5:$X$6004,1),0)</f>
        <v/>
      </c>
      <c r="W4958" s="57">
        <f>IFERROR(COUNTIFS(DATABASE!$B$5:$B$6004,B4958,DATABASE!$X$5:$X$6004,1),0)</f>
        <v/>
      </c>
      <c r="X4958" s="58">
        <f>--AND(ISNUMBER(B4958),C4958&lt;&gt;"",L4958&lt;&gt;"",M4958&lt;&gt;"")</f>
        <v/>
      </c>
    </row>
    <row r="4959" ht="15" customHeight="1" s="111">
      <c r="A4959" s="42" t="inlineStr">
        <is>
          <t>OCT</t>
        </is>
      </c>
      <c r="B4959" s="43">
        <f>OCT!A460</f>
        <v/>
      </c>
      <c r="C4959" s="44">
        <f>OCT!B460</f>
        <v/>
      </c>
      <c r="D4959" s="44">
        <f>OCT!C460</f>
        <v/>
      </c>
      <c r="E4959" s="44">
        <f>OCT!D460</f>
        <v/>
      </c>
      <c r="F4959" s="44">
        <f>OCT!E460</f>
        <v/>
      </c>
      <c r="G4959" s="44">
        <f>OCT!F460</f>
        <v/>
      </c>
      <c r="H4959" s="44">
        <f>OCT!G460</f>
        <v/>
      </c>
      <c r="I4959" s="45">
        <f>OCT!H460</f>
        <v/>
      </c>
      <c r="J4959" s="45">
        <f>OCT!I460</f>
        <v/>
      </c>
      <c r="K4959" s="44">
        <f>OCT!J460</f>
        <v/>
      </c>
      <c r="L4959" s="44">
        <f>OCT!K460</f>
        <v/>
      </c>
      <c r="M4959" s="46">
        <f>OCT!L460</f>
        <v/>
      </c>
      <c r="N4959" s="44">
        <f>OCT!M460</f>
        <v/>
      </c>
      <c r="O4959" s="44">
        <f>OCT!N460</f>
        <v/>
      </c>
      <c r="P4959" s="44">
        <f>OCT!O460</f>
        <v/>
      </c>
      <c r="Q4959" s="44">
        <f>OCT!P460</f>
        <v/>
      </c>
      <c r="R4959" s="44">
        <f>OCT!Q460</f>
        <v/>
      </c>
      <c r="S4959" s="46">
        <f>S4958+IF(X4959=0,0,M4959)</f>
        <v/>
      </c>
      <c r="T4959" s="47">
        <f>MAX(T4958,S4959)</f>
        <v/>
      </c>
      <c r="U4959" s="48">
        <f>S4959-T4959</f>
        <v/>
      </c>
      <c r="V4959" s="47">
        <f>IFERROR(SUMIFS(DATABASE!$M$5:$M$6004,DATABASE!$B$5:$B$6004,B4959,DATABASE!$X$5:$X$6004,1),0)</f>
        <v/>
      </c>
      <c r="W4959" s="31">
        <f>IFERROR(COUNTIFS(DATABASE!$B$5:$B$6004,B4959,DATABASE!$X$5:$X$6004,1),0)</f>
        <v/>
      </c>
      <c r="X4959" s="49">
        <f>--AND(ISNUMBER(B4959),C4959&lt;&gt;"",L4959&lt;&gt;"",M4959&lt;&gt;"")</f>
        <v/>
      </c>
    </row>
    <row r="4960" ht="15" customHeight="1" s="111">
      <c r="A4960" s="50" t="inlineStr">
        <is>
          <t>OCT</t>
        </is>
      </c>
      <c r="B4960" s="51">
        <f>OCT!A461</f>
        <v/>
      </c>
      <c r="C4960" s="52">
        <f>OCT!B461</f>
        <v/>
      </c>
      <c r="D4960" s="52">
        <f>OCT!C461</f>
        <v/>
      </c>
      <c r="E4960" s="52">
        <f>OCT!D461</f>
        <v/>
      </c>
      <c r="F4960" s="52">
        <f>OCT!E461</f>
        <v/>
      </c>
      <c r="G4960" s="52">
        <f>OCT!F461</f>
        <v/>
      </c>
      <c r="H4960" s="52">
        <f>OCT!G461</f>
        <v/>
      </c>
      <c r="I4960" s="53">
        <f>OCT!H461</f>
        <v/>
      </c>
      <c r="J4960" s="53">
        <f>OCT!I461</f>
        <v/>
      </c>
      <c r="K4960" s="52">
        <f>OCT!J461</f>
        <v/>
      </c>
      <c r="L4960" s="52">
        <f>OCT!K461</f>
        <v/>
      </c>
      <c r="M4960" s="54">
        <f>OCT!L461</f>
        <v/>
      </c>
      <c r="N4960" s="52">
        <f>OCT!M461</f>
        <v/>
      </c>
      <c r="O4960" s="52">
        <f>OCT!N461</f>
        <v/>
      </c>
      <c r="P4960" s="52">
        <f>OCT!O461</f>
        <v/>
      </c>
      <c r="Q4960" s="52">
        <f>OCT!P461</f>
        <v/>
      </c>
      <c r="R4960" s="52">
        <f>OCT!Q461</f>
        <v/>
      </c>
      <c r="S4960" s="54">
        <f>S4959+IF(X4960=0,0,M4960)</f>
        <v/>
      </c>
      <c r="T4960" s="55">
        <f>MAX(T4959,S4960)</f>
        <v/>
      </c>
      <c r="U4960" s="56">
        <f>S4960-T4960</f>
        <v/>
      </c>
      <c r="V4960" s="55">
        <f>IFERROR(SUMIFS(DATABASE!$M$5:$M$6004,DATABASE!$B$5:$B$6004,B4960,DATABASE!$X$5:$X$6004,1),0)</f>
        <v/>
      </c>
      <c r="W4960" s="57">
        <f>IFERROR(COUNTIFS(DATABASE!$B$5:$B$6004,B4960,DATABASE!$X$5:$X$6004,1),0)</f>
        <v/>
      </c>
      <c r="X4960" s="58">
        <f>--AND(ISNUMBER(B4960),C4960&lt;&gt;"",L4960&lt;&gt;"",M4960&lt;&gt;"")</f>
        <v/>
      </c>
    </row>
    <row r="4961" ht="15" customHeight="1" s="111">
      <c r="A4961" s="42" t="inlineStr">
        <is>
          <t>OCT</t>
        </is>
      </c>
      <c r="B4961" s="43">
        <f>OCT!A462</f>
        <v/>
      </c>
      <c r="C4961" s="44">
        <f>OCT!B462</f>
        <v/>
      </c>
      <c r="D4961" s="44">
        <f>OCT!C462</f>
        <v/>
      </c>
      <c r="E4961" s="44">
        <f>OCT!D462</f>
        <v/>
      </c>
      <c r="F4961" s="44">
        <f>OCT!E462</f>
        <v/>
      </c>
      <c r="G4961" s="44">
        <f>OCT!F462</f>
        <v/>
      </c>
      <c r="H4961" s="44">
        <f>OCT!G462</f>
        <v/>
      </c>
      <c r="I4961" s="45">
        <f>OCT!H462</f>
        <v/>
      </c>
      <c r="J4961" s="45">
        <f>OCT!I462</f>
        <v/>
      </c>
      <c r="K4961" s="44">
        <f>OCT!J462</f>
        <v/>
      </c>
      <c r="L4961" s="44">
        <f>OCT!K462</f>
        <v/>
      </c>
      <c r="M4961" s="46">
        <f>OCT!L462</f>
        <v/>
      </c>
      <c r="N4961" s="44">
        <f>OCT!M462</f>
        <v/>
      </c>
      <c r="O4961" s="44">
        <f>OCT!N462</f>
        <v/>
      </c>
      <c r="P4961" s="44">
        <f>OCT!O462</f>
        <v/>
      </c>
      <c r="Q4961" s="44">
        <f>OCT!P462</f>
        <v/>
      </c>
      <c r="R4961" s="44">
        <f>OCT!Q462</f>
        <v/>
      </c>
      <c r="S4961" s="46">
        <f>S4960+IF(X4961=0,0,M4961)</f>
        <v/>
      </c>
      <c r="T4961" s="47">
        <f>MAX(T4960,S4961)</f>
        <v/>
      </c>
      <c r="U4961" s="48">
        <f>S4961-T4961</f>
        <v/>
      </c>
      <c r="V4961" s="47">
        <f>IFERROR(SUMIFS(DATABASE!$M$5:$M$6004,DATABASE!$B$5:$B$6004,B4961,DATABASE!$X$5:$X$6004,1),0)</f>
        <v/>
      </c>
      <c r="W4961" s="31">
        <f>IFERROR(COUNTIFS(DATABASE!$B$5:$B$6004,B4961,DATABASE!$X$5:$X$6004,1),0)</f>
        <v/>
      </c>
      <c r="X4961" s="49">
        <f>--AND(ISNUMBER(B4961),C4961&lt;&gt;"",L4961&lt;&gt;"",M4961&lt;&gt;"")</f>
        <v/>
      </c>
    </row>
    <row r="4962" ht="15" customHeight="1" s="111">
      <c r="A4962" s="50" t="inlineStr">
        <is>
          <t>OCT</t>
        </is>
      </c>
      <c r="B4962" s="51">
        <f>OCT!A463</f>
        <v/>
      </c>
      <c r="C4962" s="52">
        <f>OCT!B463</f>
        <v/>
      </c>
      <c r="D4962" s="52">
        <f>OCT!C463</f>
        <v/>
      </c>
      <c r="E4962" s="52">
        <f>OCT!D463</f>
        <v/>
      </c>
      <c r="F4962" s="52">
        <f>OCT!E463</f>
        <v/>
      </c>
      <c r="G4962" s="52">
        <f>OCT!F463</f>
        <v/>
      </c>
      <c r="H4962" s="52">
        <f>OCT!G463</f>
        <v/>
      </c>
      <c r="I4962" s="53">
        <f>OCT!H463</f>
        <v/>
      </c>
      <c r="J4962" s="53">
        <f>OCT!I463</f>
        <v/>
      </c>
      <c r="K4962" s="52">
        <f>OCT!J463</f>
        <v/>
      </c>
      <c r="L4962" s="52">
        <f>OCT!K463</f>
        <v/>
      </c>
      <c r="M4962" s="54">
        <f>OCT!L463</f>
        <v/>
      </c>
      <c r="N4962" s="52">
        <f>OCT!M463</f>
        <v/>
      </c>
      <c r="O4962" s="52">
        <f>OCT!N463</f>
        <v/>
      </c>
      <c r="P4962" s="52">
        <f>OCT!O463</f>
        <v/>
      </c>
      <c r="Q4962" s="52">
        <f>OCT!P463</f>
        <v/>
      </c>
      <c r="R4962" s="52">
        <f>OCT!Q463</f>
        <v/>
      </c>
      <c r="S4962" s="54">
        <f>S4961+IF(X4962=0,0,M4962)</f>
        <v/>
      </c>
      <c r="T4962" s="55">
        <f>MAX(T4961,S4962)</f>
        <v/>
      </c>
      <c r="U4962" s="56">
        <f>S4962-T4962</f>
        <v/>
      </c>
      <c r="V4962" s="55">
        <f>IFERROR(SUMIFS(DATABASE!$M$5:$M$6004,DATABASE!$B$5:$B$6004,B4962,DATABASE!$X$5:$X$6004,1),0)</f>
        <v/>
      </c>
      <c r="W4962" s="57">
        <f>IFERROR(COUNTIFS(DATABASE!$B$5:$B$6004,B4962,DATABASE!$X$5:$X$6004,1),0)</f>
        <v/>
      </c>
      <c r="X4962" s="58">
        <f>--AND(ISNUMBER(B4962),C4962&lt;&gt;"",L4962&lt;&gt;"",M4962&lt;&gt;"")</f>
        <v/>
      </c>
    </row>
    <row r="4963" ht="15" customHeight="1" s="111">
      <c r="A4963" s="42" t="inlineStr">
        <is>
          <t>OCT</t>
        </is>
      </c>
      <c r="B4963" s="43">
        <f>OCT!A464</f>
        <v/>
      </c>
      <c r="C4963" s="44">
        <f>OCT!B464</f>
        <v/>
      </c>
      <c r="D4963" s="44">
        <f>OCT!C464</f>
        <v/>
      </c>
      <c r="E4963" s="44">
        <f>OCT!D464</f>
        <v/>
      </c>
      <c r="F4963" s="44">
        <f>OCT!E464</f>
        <v/>
      </c>
      <c r="G4963" s="44">
        <f>OCT!F464</f>
        <v/>
      </c>
      <c r="H4963" s="44">
        <f>OCT!G464</f>
        <v/>
      </c>
      <c r="I4963" s="45">
        <f>OCT!H464</f>
        <v/>
      </c>
      <c r="J4963" s="45">
        <f>OCT!I464</f>
        <v/>
      </c>
      <c r="K4963" s="44">
        <f>OCT!J464</f>
        <v/>
      </c>
      <c r="L4963" s="44">
        <f>OCT!K464</f>
        <v/>
      </c>
      <c r="M4963" s="46">
        <f>OCT!L464</f>
        <v/>
      </c>
      <c r="N4963" s="44">
        <f>OCT!M464</f>
        <v/>
      </c>
      <c r="O4963" s="44">
        <f>OCT!N464</f>
        <v/>
      </c>
      <c r="P4963" s="44">
        <f>OCT!O464</f>
        <v/>
      </c>
      <c r="Q4963" s="44">
        <f>OCT!P464</f>
        <v/>
      </c>
      <c r="R4963" s="44">
        <f>OCT!Q464</f>
        <v/>
      </c>
      <c r="S4963" s="46">
        <f>S4962+IF(X4963=0,0,M4963)</f>
        <v/>
      </c>
      <c r="T4963" s="47">
        <f>MAX(T4962,S4963)</f>
        <v/>
      </c>
      <c r="U4963" s="48">
        <f>S4963-T4963</f>
        <v/>
      </c>
      <c r="V4963" s="47">
        <f>IFERROR(SUMIFS(DATABASE!$M$5:$M$6004,DATABASE!$B$5:$B$6004,B4963,DATABASE!$X$5:$X$6004,1),0)</f>
        <v/>
      </c>
      <c r="W4963" s="31">
        <f>IFERROR(COUNTIFS(DATABASE!$B$5:$B$6004,B4963,DATABASE!$X$5:$X$6004,1),0)</f>
        <v/>
      </c>
      <c r="X4963" s="49">
        <f>--AND(ISNUMBER(B4963),C4963&lt;&gt;"",L4963&lt;&gt;"",M4963&lt;&gt;"")</f>
        <v/>
      </c>
    </row>
    <row r="4964" ht="15" customHeight="1" s="111">
      <c r="A4964" s="50" t="inlineStr">
        <is>
          <t>OCT</t>
        </is>
      </c>
      <c r="B4964" s="51">
        <f>OCT!A465</f>
        <v/>
      </c>
      <c r="C4964" s="52">
        <f>OCT!B465</f>
        <v/>
      </c>
      <c r="D4964" s="52">
        <f>OCT!C465</f>
        <v/>
      </c>
      <c r="E4964" s="52">
        <f>OCT!D465</f>
        <v/>
      </c>
      <c r="F4964" s="52">
        <f>OCT!E465</f>
        <v/>
      </c>
      <c r="G4964" s="52">
        <f>OCT!F465</f>
        <v/>
      </c>
      <c r="H4964" s="52">
        <f>OCT!G465</f>
        <v/>
      </c>
      <c r="I4964" s="53">
        <f>OCT!H465</f>
        <v/>
      </c>
      <c r="J4964" s="53">
        <f>OCT!I465</f>
        <v/>
      </c>
      <c r="K4964" s="52">
        <f>OCT!J465</f>
        <v/>
      </c>
      <c r="L4964" s="52">
        <f>OCT!K465</f>
        <v/>
      </c>
      <c r="M4964" s="54">
        <f>OCT!L465</f>
        <v/>
      </c>
      <c r="N4964" s="52">
        <f>OCT!M465</f>
        <v/>
      </c>
      <c r="O4964" s="52">
        <f>OCT!N465</f>
        <v/>
      </c>
      <c r="P4964" s="52">
        <f>OCT!O465</f>
        <v/>
      </c>
      <c r="Q4964" s="52">
        <f>OCT!P465</f>
        <v/>
      </c>
      <c r="R4964" s="52">
        <f>OCT!Q465</f>
        <v/>
      </c>
      <c r="S4964" s="54">
        <f>S4963+IF(X4964=0,0,M4964)</f>
        <v/>
      </c>
      <c r="T4964" s="55">
        <f>MAX(T4963,S4964)</f>
        <v/>
      </c>
      <c r="U4964" s="56">
        <f>S4964-T4964</f>
        <v/>
      </c>
      <c r="V4964" s="55">
        <f>IFERROR(SUMIFS(DATABASE!$M$5:$M$6004,DATABASE!$B$5:$B$6004,B4964,DATABASE!$X$5:$X$6004,1),0)</f>
        <v/>
      </c>
      <c r="W4964" s="57">
        <f>IFERROR(COUNTIFS(DATABASE!$B$5:$B$6004,B4964,DATABASE!$X$5:$X$6004,1),0)</f>
        <v/>
      </c>
      <c r="X4964" s="58">
        <f>--AND(ISNUMBER(B4964),C4964&lt;&gt;"",L4964&lt;&gt;"",M4964&lt;&gt;"")</f>
        <v/>
      </c>
    </row>
    <row r="4965" ht="15" customHeight="1" s="111">
      <c r="A4965" s="42" t="inlineStr">
        <is>
          <t>OCT</t>
        </is>
      </c>
      <c r="B4965" s="43">
        <f>OCT!A466</f>
        <v/>
      </c>
      <c r="C4965" s="44">
        <f>OCT!B466</f>
        <v/>
      </c>
      <c r="D4965" s="44">
        <f>OCT!C466</f>
        <v/>
      </c>
      <c r="E4965" s="44">
        <f>OCT!D466</f>
        <v/>
      </c>
      <c r="F4965" s="44">
        <f>OCT!E466</f>
        <v/>
      </c>
      <c r="G4965" s="44">
        <f>OCT!F466</f>
        <v/>
      </c>
      <c r="H4965" s="44">
        <f>OCT!G466</f>
        <v/>
      </c>
      <c r="I4965" s="45">
        <f>OCT!H466</f>
        <v/>
      </c>
      <c r="J4965" s="45">
        <f>OCT!I466</f>
        <v/>
      </c>
      <c r="K4965" s="44">
        <f>OCT!J466</f>
        <v/>
      </c>
      <c r="L4965" s="44">
        <f>OCT!K466</f>
        <v/>
      </c>
      <c r="M4965" s="46">
        <f>OCT!L466</f>
        <v/>
      </c>
      <c r="N4965" s="44">
        <f>OCT!M466</f>
        <v/>
      </c>
      <c r="O4965" s="44">
        <f>OCT!N466</f>
        <v/>
      </c>
      <c r="P4965" s="44">
        <f>OCT!O466</f>
        <v/>
      </c>
      <c r="Q4965" s="44">
        <f>OCT!P466</f>
        <v/>
      </c>
      <c r="R4965" s="44">
        <f>OCT!Q466</f>
        <v/>
      </c>
      <c r="S4965" s="46">
        <f>S4964+IF(X4965=0,0,M4965)</f>
        <v/>
      </c>
      <c r="T4965" s="47">
        <f>MAX(T4964,S4965)</f>
        <v/>
      </c>
      <c r="U4965" s="48">
        <f>S4965-T4965</f>
        <v/>
      </c>
      <c r="V4965" s="47">
        <f>IFERROR(SUMIFS(DATABASE!$M$5:$M$6004,DATABASE!$B$5:$B$6004,B4965,DATABASE!$X$5:$X$6004,1),0)</f>
        <v/>
      </c>
      <c r="W4965" s="31">
        <f>IFERROR(COUNTIFS(DATABASE!$B$5:$B$6004,B4965,DATABASE!$X$5:$X$6004,1),0)</f>
        <v/>
      </c>
      <c r="X4965" s="49">
        <f>--AND(ISNUMBER(B4965),C4965&lt;&gt;"",L4965&lt;&gt;"",M4965&lt;&gt;"")</f>
        <v/>
      </c>
    </row>
    <row r="4966" ht="15" customHeight="1" s="111">
      <c r="A4966" s="50" t="inlineStr">
        <is>
          <t>OCT</t>
        </is>
      </c>
      <c r="B4966" s="51">
        <f>OCT!A467</f>
        <v/>
      </c>
      <c r="C4966" s="52">
        <f>OCT!B467</f>
        <v/>
      </c>
      <c r="D4966" s="52">
        <f>OCT!C467</f>
        <v/>
      </c>
      <c r="E4966" s="52">
        <f>OCT!D467</f>
        <v/>
      </c>
      <c r="F4966" s="52">
        <f>OCT!E467</f>
        <v/>
      </c>
      <c r="G4966" s="52">
        <f>OCT!F467</f>
        <v/>
      </c>
      <c r="H4966" s="52">
        <f>OCT!G467</f>
        <v/>
      </c>
      <c r="I4966" s="53">
        <f>OCT!H467</f>
        <v/>
      </c>
      <c r="J4966" s="53">
        <f>OCT!I467</f>
        <v/>
      </c>
      <c r="K4966" s="52">
        <f>OCT!J467</f>
        <v/>
      </c>
      <c r="L4966" s="52">
        <f>OCT!K467</f>
        <v/>
      </c>
      <c r="M4966" s="54">
        <f>OCT!L467</f>
        <v/>
      </c>
      <c r="N4966" s="52">
        <f>OCT!M467</f>
        <v/>
      </c>
      <c r="O4966" s="52">
        <f>OCT!N467</f>
        <v/>
      </c>
      <c r="P4966" s="52">
        <f>OCT!O467</f>
        <v/>
      </c>
      <c r="Q4966" s="52">
        <f>OCT!P467</f>
        <v/>
      </c>
      <c r="R4966" s="52">
        <f>OCT!Q467</f>
        <v/>
      </c>
      <c r="S4966" s="54">
        <f>S4965+IF(X4966=0,0,M4966)</f>
        <v/>
      </c>
      <c r="T4966" s="55">
        <f>MAX(T4965,S4966)</f>
        <v/>
      </c>
      <c r="U4966" s="56">
        <f>S4966-T4966</f>
        <v/>
      </c>
      <c r="V4966" s="55">
        <f>IFERROR(SUMIFS(DATABASE!$M$5:$M$6004,DATABASE!$B$5:$B$6004,B4966,DATABASE!$X$5:$X$6004,1),0)</f>
        <v/>
      </c>
      <c r="W4966" s="57">
        <f>IFERROR(COUNTIFS(DATABASE!$B$5:$B$6004,B4966,DATABASE!$X$5:$X$6004,1),0)</f>
        <v/>
      </c>
      <c r="X4966" s="58">
        <f>--AND(ISNUMBER(B4966),C4966&lt;&gt;"",L4966&lt;&gt;"",M4966&lt;&gt;"")</f>
        <v/>
      </c>
    </row>
    <row r="4967" ht="15" customHeight="1" s="111">
      <c r="A4967" s="42" t="inlineStr">
        <is>
          <t>OCT</t>
        </is>
      </c>
      <c r="B4967" s="43">
        <f>OCT!A468</f>
        <v/>
      </c>
      <c r="C4967" s="44">
        <f>OCT!B468</f>
        <v/>
      </c>
      <c r="D4967" s="44">
        <f>OCT!C468</f>
        <v/>
      </c>
      <c r="E4967" s="44">
        <f>OCT!D468</f>
        <v/>
      </c>
      <c r="F4967" s="44">
        <f>OCT!E468</f>
        <v/>
      </c>
      <c r="G4967" s="44">
        <f>OCT!F468</f>
        <v/>
      </c>
      <c r="H4967" s="44">
        <f>OCT!G468</f>
        <v/>
      </c>
      <c r="I4967" s="45">
        <f>OCT!H468</f>
        <v/>
      </c>
      <c r="J4967" s="45">
        <f>OCT!I468</f>
        <v/>
      </c>
      <c r="K4967" s="44">
        <f>OCT!J468</f>
        <v/>
      </c>
      <c r="L4967" s="44">
        <f>OCT!K468</f>
        <v/>
      </c>
      <c r="M4967" s="46">
        <f>OCT!L468</f>
        <v/>
      </c>
      <c r="N4967" s="44">
        <f>OCT!M468</f>
        <v/>
      </c>
      <c r="O4967" s="44">
        <f>OCT!N468</f>
        <v/>
      </c>
      <c r="P4967" s="44">
        <f>OCT!O468</f>
        <v/>
      </c>
      <c r="Q4967" s="44">
        <f>OCT!P468</f>
        <v/>
      </c>
      <c r="R4967" s="44">
        <f>OCT!Q468</f>
        <v/>
      </c>
      <c r="S4967" s="46">
        <f>S4966+IF(X4967=0,0,M4967)</f>
        <v/>
      </c>
      <c r="T4967" s="47">
        <f>MAX(T4966,S4967)</f>
        <v/>
      </c>
      <c r="U4967" s="48">
        <f>S4967-T4967</f>
        <v/>
      </c>
      <c r="V4967" s="47">
        <f>IFERROR(SUMIFS(DATABASE!$M$5:$M$6004,DATABASE!$B$5:$B$6004,B4967,DATABASE!$X$5:$X$6004,1),0)</f>
        <v/>
      </c>
      <c r="W4967" s="31">
        <f>IFERROR(COUNTIFS(DATABASE!$B$5:$B$6004,B4967,DATABASE!$X$5:$X$6004,1),0)</f>
        <v/>
      </c>
      <c r="X4967" s="49">
        <f>--AND(ISNUMBER(B4967),C4967&lt;&gt;"",L4967&lt;&gt;"",M4967&lt;&gt;"")</f>
        <v/>
      </c>
    </row>
    <row r="4968" ht="15" customHeight="1" s="111">
      <c r="A4968" s="50" t="inlineStr">
        <is>
          <t>OCT</t>
        </is>
      </c>
      <c r="B4968" s="51">
        <f>OCT!A469</f>
        <v/>
      </c>
      <c r="C4968" s="52">
        <f>OCT!B469</f>
        <v/>
      </c>
      <c r="D4968" s="52">
        <f>OCT!C469</f>
        <v/>
      </c>
      <c r="E4968" s="52">
        <f>OCT!D469</f>
        <v/>
      </c>
      <c r="F4968" s="52">
        <f>OCT!E469</f>
        <v/>
      </c>
      <c r="G4968" s="52">
        <f>OCT!F469</f>
        <v/>
      </c>
      <c r="H4968" s="52">
        <f>OCT!G469</f>
        <v/>
      </c>
      <c r="I4968" s="53">
        <f>OCT!H469</f>
        <v/>
      </c>
      <c r="J4968" s="53">
        <f>OCT!I469</f>
        <v/>
      </c>
      <c r="K4968" s="52">
        <f>OCT!J469</f>
        <v/>
      </c>
      <c r="L4968" s="52">
        <f>OCT!K469</f>
        <v/>
      </c>
      <c r="M4968" s="54">
        <f>OCT!L469</f>
        <v/>
      </c>
      <c r="N4968" s="52">
        <f>OCT!M469</f>
        <v/>
      </c>
      <c r="O4968" s="52">
        <f>OCT!N469</f>
        <v/>
      </c>
      <c r="P4968" s="52">
        <f>OCT!O469</f>
        <v/>
      </c>
      <c r="Q4968" s="52">
        <f>OCT!P469</f>
        <v/>
      </c>
      <c r="R4968" s="52">
        <f>OCT!Q469</f>
        <v/>
      </c>
      <c r="S4968" s="54">
        <f>S4967+IF(X4968=0,0,M4968)</f>
        <v/>
      </c>
      <c r="T4968" s="55">
        <f>MAX(T4967,S4968)</f>
        <v/>
      </c>
      <c r="U4968" s="56">
        <f>S4968-T4968</f>
        <v/>
      </c>
      <c r="V4968" s="55">
        <f>IFERROR(SUMIFS(DATABASE!$M$5:$M$6004,DATABASE!$B$5:$B$6004,B4968,DATABASE!$X$5:$X$6004,1),0)</f>
        <v/>
      </c>
      <c r="W4968" s="57">
        <f>IFERROR(COUNTIFS(DATABASE!$B$5:$B$6004,B4968,DATABASE!$X$5:$X$6004,1),0)</f>
        <v/>
      </c>
      <c r="X4968" s="58">
        <f>--AND(ISNUMBER(B4968),C4968&lt;&gt;"",L4968&lt;&gt;"",M4968&lt;&gt;"")</f>
        <v/>
      </c>
    </row>
    <row r="4969" ht="15" customHeight="1" s="111">
      <c r="A4969" s="42" t="inlineStr">
        <is>
          <t>OCT</t>
        </is>
      </c>
      <c r="B4969" s="43">
        <f>OCT!A470</f>
        <v/>
      </c>
      <c r="C4969" s="44">
        <f>OCT!B470</f>
        <v/>
      </c>
      <c r="D4969" s="44">
        <f>OCT!C470</f>
        <v/>
      </c>
      <c r="E4969" s="44">
        <f>OCT!D470</f>
        <v/>
      </c>
      <c r="F4969" s="44">
        <f>OCT!E470</f>
        <v/>
      </c>
      <c r="G4969" s="44">
        <f>OCT!F470</f>
        <v/>
      </c>
      <c r="H4969" s="44">
        <f>OCT!G470</f>
        <v/>
      </c>
      <c r="I4969" s="45">
        <f>OCT!H470</f>
        <v/>
      </c>
      <c r="J4969" s="45">
        <f>OCT!I470</f>
        <v/>
      </c>
      <c r="K4969" s="44">
        <f>OCT!J470</f>
        <v/>
      </c>
      <c r="L4969" s="44">
        <f>OCT!K470</f>
        <v/>
      </c>
      <c r="M4969" s="46">
        <f>OCT!L470</f>
        <v/>
      </c>
      <c r="N4969" s="44">
        <f>OCT!M470</f>
        <v/>
      </c>
      <c r="O4969" s="44">
        <f>OCT!N470</f>
        <v/>
      </c>
      <c r="P4969" s="44">
        <f>OCT!O470</f>
        <v/>
      </c>
      <c r="Q4969" s="44">
        <f>OCT!P470</f>
        <v/>
      </c>
      <c r="R4969" s="44">
        <f>OCT!Q470</f>
        <v/>
      </c>
      <c r="S4969" s="46">
        <f>S4968+IF(X4969=0,0,M4969)</f>
        <v/>
      </c>
      <c r="T4969" s="47">
        <f>MAX(T4968,S4969)</f>
        <v/>
      </c>
      <c r="U4969" s="48">
        <f>S4969-T4969</f>
        <v/>
      </c>
      <c r="V4969" s="47">
        <f>IFERROR(SUMIFS(DATABASE!$M$5:$M$6004,DATABASE!$B$5:$B$6004,B4969,DATABASE!$X$5:$X$6004,1),0)</f>
        <v/>
      </c>
      <c r="W4969" s="31">
        <f>IFERROR(COUNTIFS(DATABASE!$B$5:$B$6004,B4969,DATABASE!$X$5:$X$6004,1),0)</f>
        <v/>
      </c>
      <c r="X4969" s="49">
        <f>--AND(ISNUMBER(B4969),C4969&lt;&gt;"",L4969&lt;&gt;"",M4969&lt;&gt;"")</f>
        <v/>
      </c>
    </row>
    <row r="4970" ht="15" customHeight="1" s="111">
      <c r="A4970" s="50" t="inlineStr">
        <is>
          <t>OCT</t>
        </is>
      </c>
      <c r="B4970" s="51">
        <f>OCT!A471</f>
        <v/>
      </c>
      <c r="C4970" s="52">
        <f>OCT!B471</f>
        <v/>
      </c>
      <c r="D4970" s="52">
        <f>OCT!C471</f>
        <v/>
      </c>
      <c r="E4970" s="52">
        <f>OCT!D471</f>
        <v/>
      </c>
      <c r="F4970" s="52">
        <f>OCT!E471</f>
        <v/>
      </c>
      <c r="G4970" s="52">
        <f>OCT!F471</f>
        <v/>
      </c>
      <c r="H4970" s="52">
        <f>OCT!G471</f>
        <v/>
      </c>
      <c r="I4970" s="53">
        <f>OCT!H471</f>
        <v/>
      </c>
      <c r="J4970" s="53">
        <f>OCT!I471</f>
        <v/>
      </c>
      <c r="K4970" s="52">
        <f>OCT!J471</f>
        <v/>
      </c>
      <c r="L4970" s="52">
        <f>OCT!K471</f>
        <v/>
      </c>
      <c r="M4970" s="54">
        <f>OCT!L471</f>
        <v/>
      </c>
      <c r="N4970" s="52">
        <f>OCT!M471</f>
        <v/>
      </c>
      <c r="O4970" s="52">
        <f>OCT!N471</f>
        <v/>
      </c>
      <c r="P4970" s="52">
        <f>OCT!O471</f>
        <v/>
      </c>
      <c r="Q4970" s="52">
        <f>OCT!P471</f>
        <v/>
      </c>
      <c r="R4970" s="52">
        <f>OCT!Q471</f>
        <v/>
      </c>
      <c r="S4970" s="54">
        <f>S4969+IF(X4970=0,0,M4970)</f>
        <v/>
      </c>
      <c r="T4970" s="55">
        <f>MAX(T4969,S4970)</f>
        <v/>
      </c>
      <c r="U4970" s="56">
        <f>S4970-T4970</f>
        <v/>
      </c>
      <c r="V4970" s="55">
        <f>IFERROR(SUMIFS(DATABASE!$M$5:$M$6004,DATABASE!$B$5:$B$6004,B4970,DATABASE!$X$5:$X$6004,1),0)</f>
        <v/>
      </c>
      <c r="W4970" s="57">
        <f>IFERROR(COUNTIFS(DATABASE!$B$5:$B$6004,B4970,DATABASE!$X$5:$X$6004,1),0)</f>
        <v/>
      </c>
      <c r="X4970" s="58">
        <f>--AND(ISNUMBER(B4970),C4970&lt;&gt;"",L4970&lt;&gt;"",M4970&lt;&gt;"")</f>
        <v/>
      </c>
    </row>
    <row r="4971" ht="15" customHeight="1" s="111">
      <c r="A4971" s="42" t="inlineStr">
        <is>
          <t>OCT</t>
        </is>
      </c>
      <c r="B4971" s="43">
        <f>OCT!A472</f>
        <v/>
      </c>
      <c r="C4971" s="44">
        <f>OCT!B472</f>
        <v/>
      </c>
      <c r="D4971" s="44">
        <f>OCT!C472</f>
        <v/>
      </c>
      <c r="E4971" s="44">
        <f>OCT!D472</f>
        <v/>
      </c>
      <c r="F4971" s="44">
        <f>OCT!E472</f>
        <v/>
      </c>
      <c r="G4971" s="44">
        <f>OCT!F472</f>
        <v/>
      </c>
      <c r="H4971" s="44">
        <f>OCT!G472</f>
        <v/>
      </c>
      <c r="I4971" s="45">
        <f>OCT!H472</f>
        <v/>
      </c>
      <c r="J4971" s="45">
        <f>OCT!I472</f>
        <v/>
      </c>
      <c r="K4971" s="44">
        <f>OCT!J472</f>
        <v/>
      </c>
      <c r="L4971" s="44">
        <f>OCT!K472</f>
        <v/>
      </c>
      <c r="M4971" s="46">
        <f>OCT!L472</f>
        <v/>
      </c>
      <c r="N4971" s="44">
        <f>OCT!M472</f>
        <v/>
      </c>
      <c r="O4971" s="44">
        <f>OCT!N472</f>
        <v/>
      </c>
      <c r="P4971" s="44">
        <f>OCT!O472</f>
        <v/>
      </c>
      <c r="Q4971" s="44">
        <f>OCT!P472</f>
        <v/>
      </c>
      <c r="R4971" s="44">
        <f>OCT!Q472</f>
        <v/>
      </c>
      <c r="S4971" s="46">
        <f>S4970+IF(X4971=0,0,M4971)</f>
        <v/>
      </c>
      <c r="T4971" s="47">
        <f>MAX(T4970,S4971)</f>
        <v/>
      </c>
      <c r="U4971" s="48">
        <f>S4971-T4971</f>
        <v/>
      </c>
      <c r="V4971" s="47">
        <f>IFERROR(SUMIFS(DATABASE!$M$5:$M$6004,DATABASE!$B$5:$B$6004,B4971,DATABASE!$X$5:$X$6004,1),0)</f>
        <v/>
      </c>
      <c r="W4971" s="31">
        <f>IFERROR(COUNTIFS(DATABASE!$B$5:$B$6004,B4971,DATABASE!$X$5:$X$6004,1),0)</f>
        <v/>
      </c>
      <c r="X4971" s="49">
        <f>--AND(ISNUMBER(B4971),C4971&lt;&gt;"",L4971&lt;&gt;"",M4971&lt;&gt;"")</f>
        <v/>
      </c>
    </row>
    <row r="4972" ht="15" customHeight="1" s="111">
      <c r="A4972" s="50" t="inlineStr">
        <is>
          <t>OCT</t>
        </is>
      </c>
      <c r="B4972" s="51">
        <f>OCT!A473</f>
        <v/>
      </c>
      <c r="C4972" s="52">
        <f>OCT!B473</f>
        <v/>
      </c>
      <c r="D4972" s="52">
        <f>OCT!C473</f>
        <v/>
      </c>
      <c r="E4972" s="52">
        <f>OCT!D473</f>
        <v/>
      </c>
      <c r="F4972" s="52">
        <f>OCT!E473</f>
        <v/>
      </c>
      <c r="G4972" s="52">
        <f>OCT!F473</f>
        <v/>
      </c>
      <c r="H4972" s="52">
        <f>OCT!G473</f>
        <v/>
      </c>
      <c r="I4972" s="53">
        <f>OCT!H473</f>
        <v/>
      </c>
      <c r="J4972" s="53">
        <f>OCT!I473</f>
        <v/>
      </c>
      <c r="K4972" s="52">
        <f>OCT!J473</f>
        <v/>
      </c>
      <c r="L4972" s="52">
        <f>OCT!K473</f>
        <v/>
      </c>
      <c r="M4972" s="54">
        <f>OCT!L473</f>
        <v/>
      </c>
      <c r="N4972" s="52">
        <f>OCT!M473</f>
        <v/>
      </c>
      <c r="O4972" s="52">
        <f>OCT!N473</f>
        <v/>
      </c>
      <c r="P4972" s="52">
        <f>OCT!O473</f>
        <v/>
      </c>
      <c r="Q4972" s="52">
        <f>OCT!P473</f>
        <v/>
      </c>
      <c r="R4972" s="52">
        <f>OCT!Q473</f>
        <v/>
      </c>
      <c r="S4972" s="54">
        <f>S4971+IF(X4972=0,0,M4972)</f>
        <v/>
      </c>
      <c r="T4972" s="55">
        <f>MAX(T4971,S4972)</f>
        <v/>
      </c>
      <c r="U4972" s="56">
        <f>S4972-T4972</f>
        <v/>
      </c>
      <c r="V4972" s="55">
        <f>IFERROR(SUMIFS(DATABASE!$M$5:$M$6004,DATABASE!$B$5:$B$6004,B4972,DATABASE!$X$5:$X$6004,1),0)</f>
        <v/>
      </c>
      <c r="W4972" s="57">
        <f>IFERROR(COUNTIFS(DATABASE!$B$5:$B$6004,B4972,DATABASE!$X$5:$X$6004,1),0)</f>
        <v/>
      </c>
      <c r="X4972" s="58">
        <f>--AND(ISNUMBER(B4972),C4972&lt;&gt;"",L4972&lt;&gt;"",M4972&lt;&gt;"")</f>
        <v/>
      </c>
    </row>
    <row r="4973" ht="15" customHeight="1" s="111">
      <c r="A4973" s="42" t="inlineStr">
        <is>
          <t>OCT</t>
        </is>
      </c>
      <c r="B4973" s="43">
        <f>OCT!A474</f>
        <v/>
      </c>
      <c r="C4973" s="44">
        <f>OCT!B474</f>
        <v/>
      </c>
      <c r="D4973" s="44">
        <f>OCT!C474</f>
        <v/>
      </c>
      <c r="E4973" s="44">
        <f>OCT!D474</f>
        <v/>
      </c>
      <c r="F4973" s="44">
        <f>OCT!E474</f>
        <v/>
      </c>
      <c r="G4973" s="44">
        <f>OCT!F474</f>
        <v/>
      </c>
      <c r="H4973" s="44">
        <f>OCT!G474</f>
        <v/>
      </c>
      <c r="I4973" s="45">
        <f>OCT!H474</f>
        <v/>
      </c>
      <c r="J4973" s="45">
        <f>OCT!I474</f>
        <v/>
      </c>
      <c r="K4973" s="44">
        <f>OCT!J474</f>
        <v/>
      </c>
      <c r="L4973" s="44">
        <f>OCT!K474</f>
        <v/>
      </c>
      <c r="M4973" s="46">
        <f>OCT!L474</f>
        <v/>
      </c>
      <c r="N4973" s="44">
        <f>OCT!M474</f>
        <v/>
      </c>
      <c r="O4973" s="44">
        <f>OCT!N474</f>
        <v/>
      </c>
      <c r="P4973" s="44">
        <f>OCT!O474</f>
        <v/>
      </c>
      <c r="Q4973" s="44">
        <f>OCT!P474</f>
        <v/>
      </c>
      <c r="R4973" s="44">
        <f>OCT!Q474</f>
        <v/>
      </c>
      <c r="S4973" s="46">
        <f>S4972+IF(X4973=0,0,M4973)</f>
        <v/>
      </c>
      <c r="T4973" s="47">
        <f>MAX(T4972,S4973)</f>
        <v/>
      </c>
      <c r="U4973" s="48">
        <f>S4973-T4973</f>
        <v/>
      </c>
      <c r="V4973" s="47">
        <f>IFERROR(SUMIFS(DATABASE!$M$5:$M$6004,DATABASE!$B$5:$B$6004,B4973,DATABASE!$X$5:$X$6004,1),0)</f>
        <v/>
      </c>
      <c r="W4973" s="31">
        <f>IFERROR(COUNTIFS(DATABASE!$B$5:$B$6004,B4973,DATABASE!$X$5:$X$6004,1),0)</f>
        <v/>
      </c>
      <c r="X4973" s="49">
        <f>--AND(ISNUMBER(B4973),C4973&lt;&gt;"",L4973&lt;&gt;"",M4973&lt;&gt;"")</f>
        <v/>
      </c>
    </row>
    <row r="4974" ht="15" customHeight="1" s="111">
      <c r="A4974" s="50" t="inlineStr">
        <is>
          <t>OCT</t>
        </is>
      </c>
      <c r="B4974" s="51">
        <f>OCT!A475</f>
        <v/>
      </c>
      <c r="C4974" s="52">
        <f>OCT!B475</f>
        <v/>
      </c>
      <c r="D4974" s="52">
        <f>OCT!C475</f>
        <v/>
      </c>
      <c r="E4974" s="52">
        <f>OCT!D475</f>
        <v/>
      </c>
      <c r="F4974" s="52">
        <f>OCT!E475</f>
        <v/>
      </c>
      <c r="G4974" s="52">
        <f>OCT!F475</f>
        <v/>
      </c>
      <c r="H4974" s="52">
        <f>OCT!G475</f>
        <v/>
      </c>
      <c r="I4974" s="53">
        <f>OCT!H475</f>
        <v/>
      </c>
      <c r="J4974" s="53">
        <f>OCT!I475</f>
        <v/>
      </c>
      <c r="K4974" s="52">
        <f>OCT!J475</f>
        <v/>
      </c>
      <c r="L4974" s="52">
        <f>OCT!K475</f>
        <v/>
      </c>
      <c r="M4974" s="54">
        <f>OCT!L475</f>
        <v/>
      </c>
      <c r="N4974" s="52">
        <f>OCT!M475</f>
        <v/>
      </c>
      <c r="O4974" s="52">
        <f>OCT!N475</f>
        <v/>
      </c>
      <c r="P4974" s="52">
        <f>OCT!O475</f>
        <v/>
      </c>
      <c r="Q4974" s="52">
        <f>OCT!P475</f>
        <v/>
      </c>
      <c r="R4974" s="52">
        <f>OCT!Q475</f>
        <v/>
      </c>
      <c r="S4974" s="54">
        <f>S4973+IF(X4974=0,0,M4974)</f>
        <v/>
      </c>
      <c r="T4974" s="55">
        <f>MAX(T4973,S4974)</f>
        <v/>
      </c>
      <c r="U4974" s="56">
        <f>S4974-T4974</f>
        <v/>
      </c>
      <c r="V4974" s="55">
        <f>IFERROR(SUMIFS(DATABASE!$M$5:$M$6004,DATABASE!$B$5:$B$6004,B4974,DATABASE!$X$5:$X$6004,1),0)</f>
        <v/>
      </c>
      <c r="W4974" s="57">
        <f>IFERROR(COUNTIFS(DATABASE!$B$5:$B$6004,B4974,DATABASE!$X$5:$X$6004,1),0)</f>
        <v/>
      </c>
      <c r="X4974" s="58">
        <f>--AND(ISNUMBER(B4974),C4974&lt;&gt;"",L4974&lt;&gt;"",M4974&lt;&gt;"")</f>
        <v/>
      </c>
    </row>
    <row r="4975" ht="15" customHeight="1" s="111">
      <c r="A4975" s="42" t="inlineStr">
        <is>
          <t>OCT</t>
        </is>
      </c>
      <c r="B4975" s="43">
        <f>OCT!A476</f>
        <v/>
      </c>
      <c r="C4975" s="44">
        <f>OCT!B476</f>
        <v/>
      </c>
      <c r="D4975" s="44">
        <f>OCT!C476</f>
        <v/>
      </c>
      <c r="E4975" s="44">
        <f>OCT!D476</f>
        <v/>
      </c>
      <c r="F4975" s="44">
        <f>OCT!E476</f>
        <v/>
      </c>
      <c r="G4975" s="44">
        <f>OCT!F476</f>
        <v/>
      </c>
      <c r="H4975" s="44">
        <f>OCT!G476</f>
        <v/>
      </c>
      <c r="I4975" s="45">
        <f>OCT!H476</f>
        <v/>
      </c>
      <c r="J4975" s="45">
        <f>OCT!I476</f>
        <v/>
      </c>
      <c r="K4975" s="44">
        <f>OCT!J476</f>
        <v/>
      </c>
      <c r="L4975" s="44">
        <f>OCT!K476</f>
        <v/>
      </c>
      <c r="M4975" s="46">
        <f>OCT!L476</f>
        <v/>
      </c>
      <c r="N4975" s="44">
        <f>OCT!M476</f>
        <v/>
      </c>
      <c r="O4975" s="44">
        <f>OCT!N476</f>
        <v/>
      </c>
      <c r="P4975" s="44">
        <f>OCT!O476</f>
        <v/>
      </c>
      <c r="Q4975" s="44">
        <f>OCT!P476</f>
        <v/>
      </c>
      <c r="R4975" s="44">
        <f>OCT!Q476</f>
        <v/>
      </c>
      <c r="S4975" s="46">
        <f>S4974+IF(X4975=0,0,M4975)</f>
        <v/>
      </c>
      <c r="T4975" s="47">
        <f>MAX(T4974,S4975)</f>
        <v/>
      </c>
      <c r="U4975" s="48">
        <f>S4975-T4975</f>
        <v/>
      </c>
      <c r="V4975" s="47">
        <f>IFERROR(SUMIFS(DATABASE!$M$5:$M$6004,DATABASE!$B$5:$B$6004,B4975,DATABASE!$X$5:$X$6004,1),0)</f>
        <v/>
      </c>
      <c r="W4975" s="31">
        <f>IFERROR(COUNTIFS(DATABASE!$B$5:$B$6004,B4975,DATABASE!$X$5:$X$6004,1),0)</f>
        <v/>
      </c>
      <c r="X4975" s="49">
        <f>--AND(ISNUMBER(B4975),C4975&lt;&gt;"",L4975&lt;&gt;"",M4975&lt;&gt;"")</f>
        <v/>
      </c>
    </row>
    <row r="4976" ht="15" customHeight="1" s="111">
      <c r="A4976" s="50" t="inlineStr">
        <is>
          <t>OCT</t>
        </is>
      </c>
      <c r="B4976" s="51">
        <f>OCT!A477</f>
        <v/>
      </c>
      <c r="C4976" s="52">
        <f>OCT!B477</f>
        <v/>
      </c>
      <c r="D4976" s="52">
        <f>OCT!C477</f>
        <v/>
      </c>
      <c r="E4976" s="52">
        <f>OCT!D477</f>
        <v/>
      </c>
      <c r="F4976" s="52">
        <f>OCT!E477</f>
        <v/>
      </c>
      <c r="G4976" s="52">
        <f>OCT!F477</f>
        <v/>
      </c>
      <c r="H4976" s="52">
        <f>OCT!G477</f>
        <v/>
      </c>
      <c r="I4976" s="53">
        <f>OCT!H477</f>
        <v/>
      </c>
      <c r="J4976" s="53">
        <f>OCT!I477</f>
        <v/>
      </c>
      <c r="K4976" s="52">
        <f>OCT!J477</f>
        <v/>
      </c>
      <c r="L4976" s="52">
        <f>OCT!K477</f>
        <v/>
      </c>
      <c r="M4976" s="54">
        <f>OCT!L477</f>
        <v/>
      </c>
      <c r="N4976" s="52">
        <f>OCT!M477</f>
        <v/>
      </c>
      <c r="O4976" s="52">
        <f>OCT!N477</f>
        <v/>
      </c>
      <c r="P4976" s="52">
        <f>OCT!O477</f>
        <v/>
      </c>
      <c r="Q4976" s="52">
        <f>OCT!P477</f>
        <v/>
      </c>
      <c r="R4976" s="52">
        <f>OCT!Q477</f>
        <v/>
      </c>
      <c r="S4976" s="54">
        <f>S4975+IF(X4976=0,0,M4976)</f>
        <v/>
      </c>
      <c r="T4976" s="55">
        <f>MAX(T4975,S4976)</f>
        <v/>
      </c>
      <c r="U4976" s="56">
        <f>S4976-T4976</f>
        <v/>
      </c>
      <c r="V4976" s="55">
        <f>IFERROR(SUMIFS(DATABASE!$M$5:$M$6004,DATABASE!$B$5:$B$6004,B4976,DATABASE!$X$5:$X$6004,1),0)</f>
        <v/>
      </c>
      <c r="W4976" s="57">
        <f>IFERROR(COUNTIFS(DATABASE!$B$5:$B$6004,B4976,DATABASE!$X$5:$X$6004,1),0)</f>
        <v/>
      </c>
      <c r="X4976" s="58">
        <f>--AND(ISNUMBER(B4976),C4976&lt;&gt;"",L4976&lt;&gt;"",M4976&lt;&gt;"")</f>
        <v/>
      </c>
    </row>
    <row r="4977" ht="15" customHeight="1" s="111">
      <c r="A4977" s="42" t="inlineStr">
        <is>
          <t>OCT</t>
        </is>
      </c>
      <c r="B4977" s="43">
        <f>OCT!A478</f>
        <v/>
      </c>
      <c r="C4977" s="44">
        <f>OCT!B478</f>
        <v/>
      </c>
      <c r="D4977" s="44">
        <f>OCT!C478</f>
        <v/>
      </c>
      <c r="E4977" s="44">
        <f>OCT!D478</f>
        <v/>
      </c>
      <c r="F4977" s="44">
        <f>OCT!E478</f>
        <v/>
      </c>
      <c r="G4977" s="44">
        <f>OCT!F478</f>
        <v/>
      </c>
      <c r="H4977" s="44">
        <f>OCT!G478</f>
        <v/>
      </c>
      <c r="I4977" s="45">
        <f>OCT!H478</f>
        <v/>
      </c>
      <c r="J4977" s="45">
        <f>OCT!I478</f>
        <v/>
      </c>
      <c r="K4977" s="44">
        <f>OCT!J478</f>
        <v/>
      </c>
      <c r="L4977" s="44">
        <f>OCT!K478</f>
        <v/>
      </c>
      <c r="M4977" s="46">
        <f>OCT!L478</f>
        <v/>
      </c>
      <c r="N4977" s="44">
        <f>OCT!M478</f>
        <v/>
      </c>
      <c r="O4977" s="44">
        <f>OCT!N478</f>
        <v/>
      </c>
      <c r="P4977" s="44">
        <f>OCT!O478</f>
        <v/>
      </c>
      <c r="Q4977" s="44">
        <f>OCT!P478</f>
        <v/>
      </c>
      <c r="R4977" s="44">
        <f>OCT!Q478</f>
        <v/>
      </c>
      <c r="S4977" s="46">
        <f>S4976+IF(X4977=0,0,M4977)</f>
        <v/>
      </c>
      <c r="T4977" s="47">
        <f>MAX(T4976,S4977)</f>
        <v/>
      </c>
      <c r="U4977" s="48">
        <f>S4977-T4977</f>
        <v/>
      </c>
      <c r="V4977" s="47">
        <f>IFERROR(SUMIFS(DATABASE!$M$5:$M$6004,DATABASE!$B$5:$B$6004,B4977,DATABASE!$X$5:$X$6004,1),0)</f>
        <v/>
      </c>
      <c r="W4977" s="31">
        <f>IFERROR(COUNTIFS(DATABASE!$B$5:$B$6004,B4977,DATABASE!$X$5:$X$6004,1),0)</f>
        <v/>
      </c>
      <c r="X4977" s="49">
        <f>--AND(ISNUMBER(B4977),C4977&lt;&gt;"",L4977&lt;&gt;"",M4977&lt;&gt;"")</f>
        <v/>
      </c>
    </row>
    <row r="4978" ht="15" customHeight="1" s="111">
      <c r="A4978" s="50" t="inlineStr">
        <is>
          <t>OCT</t>
        </is>
      </c>
      <c r="B4978" s="51">
        <f>OCT!A479</f>
        <v/>
      </c>
      <c r="C4978" s="52">
        <f>OCT!B479</f>
        <v/>
      </c>
      <c r="D4978" s="52">
        <f>OCT!C479</f>
        <v/>
      </c>
      <c r="E4978" s="52">
        <f>OCT!D479</f>
        <v/>
      </c>
      <c r="F4978" s="52">
        <f>OCT!E479</f>
        <v/>
      </c>
      <c r="G4978" s="52">
        <f>OCT!F479</f>
        <v/>
      </c>
      <c r="H4978" s="52">
        <f>OCT!G479</f>
        <v/>
      </c>
      <c r="I4978" s="53">
        <f>OCT!H479</f>
        <v/>
      </c>
      <c r="J4978" s="53">
        <f>OCT!I479</f>
        <v/>
      </c>
      <c r="K4978" s="52">
        <f>OCT!J479</f>
        <v/>
      </c>
      <c r="L4978" s="52">
        <f>OCT!K479</f>
        <v/>
      </c>
      <c r="M4978" s="54">
        <f>OCT!L479</f>
        <v/>
      </c>
      <c r="N4978" s="52">
        <f>OCT!M479</f>
        <v/>
      </c>
      <c r="O4978" s="52">
        <f>OCT!N479</f>
        <v/>
      </c>
      <c r="P4978" s="52">
        <f>OCT!O479</f>
        <v/>
      </c>
      <c r="Q4978" s="52">
        <f>OCT!P479</f>
        <v/>
      </c>
      <c r="R4978" s="52">
        <f>OCT!Q479</f>
        <v/>
      </c>
      <c r="S4978" s="54">
        <f>S4977+IF(X4978=0,0,M4978)</f>
        <v/>
      </c>
      <c r="T4978" s="55">
        <f>MAX(T4977,S4978)</f>
        <v/>
      </c>
      <c r="U4978" s="56">
        <f>S4978-T4978</f>
        <v/>
      </c>
      <c r="V4978" s="55">
        <f>IFERROR(SUMIFS(DATABASE!$M$5:$M$6004,DATABASE!$B$5:$B$6004,B4978,DATABASE!$X$5:$X$6004,1),0)</f>
        <v/>
      </c>
      <c r="W4978" s="57">
        <f>IFERROR(COUNTIFS(DATABASE!$B$5:$B$6004,B4978,DATABASE!$X$5:$X$6004,1),0)</f>
        <v/>
      </c>
      <c r="X4978" s="58">
        <f>--AND(ISNUMBER(B4978),C4978&lt;&gt;"",L4978&lt;&gt;"",M4978&lt;&gt;"")</f>
        <v/>
      </c>
    </row>
    <row r="4979" ht="15" customHeight="1" s="111">
      <c r="A4979" s="42" t="inlineStr">
        <is>
          <t>OCT</t>
        </is>
      </c>
      <c r="B4979" s="43">
        <f>OCT!A480</f>
        <v/>
      </c>
      <c r="C4979" s="44">
        <f>OCT!B480</f>
        <v/>
      </c>
      <c r="D4979" s="44">
        <f>OCT!C480</f>
        <v/>
      </c>
      <c r="E4979" s="44">
        <f>OCT!D480</f>
        <v/>
      </c>
      <c r="F4979" s="44">
        <f>OCT!E480</f>
        <v/>
      </c>
      <c r="G4979" s="44">
        <f>OCT!F480</f>
        <v/>
      </c>
      <c r="H4979" s="44">
        <f>OCT!G480</f>
        <v/>
      </c>
      <c r="I4979" s="45">
        <f>OCT!H480</f>
        <v/>
      </c>
      <c r="J4979" s="45">
        <f>OCT!I480</f>
        <v/>
      </c>
      <c r="K4979" s="44">
        <f>OCT!J480</f>
        <v/>
      </c>
      <c r="L4979" s="44">
        <f>OCT!K480</f>
        <v/>
      </c>
      <c r="M4979" s="46">
        <f>OCT!L480</f>
        <v/>
      </c>
      <c r="N4979" s="44">
        <f>OCT!M480</f>
        <v/>
      </c>
      <c r="O4979" s="44">
        <f>OCT!N480</f>
        <v/>
      </c>
      <c r="P4979" s="44">
        <f>OCT!O480</f>
        <v/>
      </c>
      <c r="Q4979" s="44">
        <f>OCT!P480</f>
        <v/>
      </c>
      <c r="R4979" s="44">
        <f>OCT!Q480</f>
        <v/>
      </c>
      <c r="S4979" s="46">
        <f>S4978+IF(X4979=0,0,M4979)</f>
        <v/>
      </c>
      <c r="T4979" s="47">
        <f>MAX(T4978,S4979)</f>
        <v/>
      </c>
      <c r="U4979" s="48">
        <f>S4979-T4979</f>
        <v/>
      </c>
      <c r="V4979" s="47">
        <f>IFERROR(SUMIFS(DATABASE!$M$5:$M$6004,DATABASE!$B$5:$B$6004,B4979,DATABASE!$X$5:$X$6004,1),0)</f>
        <v/>
      </c>
      <c r="W4979" s="31">
        <f>IFERROR(COUNTIFS(DATABASE!$B$5:$B$6004,B4979,DATABASE!$X$5:$X$6004,1),0)</f>
        <v/>
      </c>
      <c r="X4979" s="49">
        <f>--AND(ISNUMBER(B4979),C4979&lt;&gt;"",L4979&lt;&gt;"",M4979&lt;&gt;"")</f>
        <v/>
      </c>
    </row>
    <row r="4980" ht="15" customHeight="1" s="111">
      <c r="A4980" s="50" t="inlineStr">
        <is>
          <t>OCT</t>
        </is>
      </c>
      <c r="B4980" s="51">
        <f>OCT!A481</f>
        <v/>
      </c>
      <c r="C4980" s="52">
        <f>OCT!B481</f>
        <v/>
      </c>
      <c r="D4980" s="52">
        <f>OCT!C481</f>
        <v/>
      </c>
      <c r="E4980" s="52">
        <f>OCT!D481</f>
        <v/>
      </c>
      <c r="F4980" s="52">
        <f>OCT!E481</f>
        <v/>
      </c>
      <c r="G4980" s="52">
        <f>OCT!F481</f>
        <v/>
      </c>
      <c r="H4980" s="52">
        <f>OCT!G481</f>
        <v/>
      </c>
      <c r="I4980" s="53">
        <f>OCT!H481</f>
        <v/>
      </c>
      <c r="J4980" s="53">
        <f>OCT!I481</f>
        <v/>
      </c>
      <c r="K4980" s="52">
        <f>OCT!J481</f>
        <v/>
      </c>
      <c r="L4980" s="52">
        <f>OCT!K481</f>
        <v/>
      </c>
      <c r="M4980" s="54">
        <f>OCT!L481</f>
        <v/>
      </c>
      <c r="N4980" s="52">
        <f>OCT!M481</f>
        <v/>
      </c>
      <c r="O4980" s="52">
        <f>OCT!N481</f>
        <v/>
      </c>
      <c r="P4980" s="52">
        <f>OCT!O481</f>
        <v/>
      </c>
      <c r="Q4980" s="52">
        <f>OCT!P481</f>
        <v/>
      </c>
      <c r="R4980" s="52">
        <f>OCT!Q481</f>
        <v/>
      </c>
      <c r="S4980" s="54">
        <f>S4979+IF(X4980=0,0,M4980)</f>
        <v/>
      </c>
      <c r="T4980" s="55">
        <f>MAX(T4979,S4980)</f>
        <v/>
      </c>
      <c r="U4980" s="56">
        <f>S4980-T4980</f>
        <v/>
      </c>
      <c r="V4980" s="55">
        <f>IFERROR(SUMIFS(DATABASE!$M$5:$M$6004,DATABASE!$B$5:$B$6004,B4980,DATABASE!$X$5:$X$6004,1),0)</f>
        <v/>
      </c>
      <c r="W4980" s="57">
        <f>IFERROR(COUNTIFS(DATABASE!$B$5:$B$6004,B4980,DATABASE!$X$5:$X$6004,1),0)</f>
        <v/>
      </c>
      <c r="X4980" s="58">
        <f>--AND(ISNUMBER(B4980),C4980&lt;&gt;"",L4980&lt;&gt;"",M4980&lt;&gt;"")</f>
        <v/>
      </c>
    </row>
    <row r="4981" ht="15" customHeight="1" s="111">
      <c r="A4981" s="42" t="inlineStr">
        <is>
          <t>OCT</t>
        </is>
      </c>
      <c r="B4981" s="43">
        <f>OCT!A482</f>
        <v/>
      </c>
      <c r="C4981" s="44">
        <f>OCT!B482</f>
        <v/>
      </c>
      <c r="D4981" s="44">
        <f>OCT!C482</f>
        <v/>
      </c>
      <c r="E4981" s="44">
        <f>OCT!D482</f>
        <v/>
      </c>
      <c r="F4981" s="44">
        <f>OCT!E482</f>
        <v/>
      </c>
      <c r="G4981" s="44">
        <f>OCT!F482</f>
        <v/>
      </c>
      <c r="H4981" s="44">
        <f>OCT!G482</f>
        <v/>
      </c>
      <c r="I4981" s="45">
        <f>OCT!H482</f>
        <v/>
      </c>
      <c r="J4981" s="45">
        <f>OCT!I482</f>
        <v/>
      </c>
      <c r="K4981" s="44">
        <f>OCT!J482</f>
        <v/>
      </c>
      <c r="L4981" s="44">
        <f>OCT!K482</f>
        <v/>
      </c>
      <c r="M4981" s="46">
        <f>OCT!L482</f>
        <v/>
      </c>
      <c r="N4981" s="44">
        <f>OCT!M482</f>
        <v/>
      </c>
      <c r="O4981" s="44">
        <f>OCT!N482</f>
        <v/>
      </c>
      <c r="P4981" s="44">
        <f>OCT!O482</f>
        <v/>
      </c>
      <c r="Q4981" s="44">
        <f>OCT!P482</f>
        <v/>
      </c>
      <c r="R4981" s="44">
        <f>OCT!Q482</f>
        <v/>
      </c>
      <c r="S4981" s="46">
        <f>S4980+IF(X4981=0,0,M4981)</f>
        <v/>
      </c>
      <c r="T4981" s="47">
        <f>MAX(T4980,S4981)</f>
        <v/>
      </c>
      <c r="U4981" s="48">
        <f>S4981-T4981</f>
        <v/>
      </c>
      <c r="V4981" s="47">
        <f>IFERROR(SUMIFS(DATABASE!$M$5:$M$6004,DATABASE!$B$5:$B$6004,B4981,DATABASE!$X$5:$X$6004,1),0)</f>
        <v/>
      </c>
      <c r="W4981" s="31">
        <f>IFERROR(COUNTIFS(DATABASE!$B$5:$B$6004,B4981,DATABASE!$X$5:$X$6004,1),0)</f>
        <v/>
      </c>
      <c r="X4981" s="49">
        <f>--AND(ISNUMBER(B4981),C4981&lt;&gt;"",L4981&lt;&gt;"",M4981&lt;&gt;"")</f>
        <v/>
      </c>
    </row>
    <row r="4982" ht="15" customHeight="1" s="111">
      <c r="A4982" s="50" t="inlineStr">
        <is>
          <t>OCT</t>
        </is>
      </c>
      <c r="B4982" s="51">
        <f>OCT!A483</f>
        <v/>
      </c>
      <c r="C4982" s="52">
        <f>OCT!B483</f>
        <v/>
      </c>
      <c r="D4982" s="52">
        <f>OCT!C483</f>
        <v/>
      </c>
      <c r="E4982" s="52">
        <f>OCT!D483</f>
        <v/>
      </c>
      <c r="F4982" s="52">
        <f>OCT!E483</f>
        <v/>
      </c>
      <c r="G4982" s="52">
        <f>OCT!F483</f>
        <v/>
      </c>
      <c r="H4982" s="52">
        <f>OCT!G483</f>
        <v/>
      </c>
      <c r="I4982" s="53">
        <f>OCT!H483</f>
        <v/>
      </c>
      <c r="J4982" s="53">
        <f>OCT!I483</f>
        <v/>
      </c>
      <c r="K4982" s="52">
        <f>OCT!J483</f>
        <v/>
      </c>
      <c r="L4982" s="52">
        <f>OCT!K483</f>
        <v/>
      </c>
      <c r="M4982" s="54">
        <f>OCT!L483</f>
        <v/>
      </c>
      <c r="N4982" s="52">
        <f>OCT!M483</f>
        <v/>
      </c>
      <c r="O4982" s="52">
        <f>OCT!N483</f>
        <v/>
      </c>
      <c r="P4982" s="52">
        <f>OCT!O483</f>
        <v/>
      </c>
      <c r="Q4982" s="52">
        <f>OCT!P483</f>
        <v/>
      </c>
      <c r="R4982" s="52">
        <f>OCT!Q483</f>
        <v/>
      </c>
      <c r="S4982" s="54">
        <f>S4981+IF(X4982=0,0,M4982)</f>
        <v/>
      </c>
      <c r="T4982" s="55">
        <f>MAX(T4981,S4982)</f>
        <v/>
      </c>
      <c r="U4982" s="56">
        <f>S4982-T4982</f>
        <v/>
      </c>
      <c r="V4982" s="55">
        <f>IFERROR(SUMIFS(DATABASE!$M$5:$M$6004,DATABASE!$B$5:$B$6004,B4982,DATABASE!$X$5:$X$6004,1),0)</f>
        <v/>
      </c>
      <c r="W4982" s="57">
        <f>IFERROR(COUNTIFS(DATABASE!$B$5:$B$6004,B4982,DATABASE!$X$5:$X$6004,1),0)</f>
        <v/>
      </c>
      <c r="X4982" s="58">
        <f>--AND(ISNUMBER(B4982),C4982&lt;&gt;"",L4982&lt;&gt;"",M4982&lt;&gt;"")</f>
        <v/>
      </c>
    </row>
    <row r="4983" ht="15" customHeight="1" s="111">
      <c r="A4983" s="42" t="inlineStr">
        <is>
          <t>OCT</t>
        </is>
      </c>
      <c r="B4983" s="43">
        <f>OCT!A484</f>
        <v/>
      </c>
      <c r="C4983" s="44">
        <f>OCT!B484</f>
        <v/>
      </c>
      <c r="D4983" s="44">
        <f>OCT!C484</f>
        <v/>
      </c>
      <c r="E4983" s="44">
        <f>OCT!D484</f>
        <v/>
      </c>
      <c r="F4983" s="44">
        <f>OCT!E484</f>
        <v/>
      </c>
      <c r="G4983" s="44">
        <f>OCT!F484</f>
        <v/>
      </c>
      <c r="H4983" s="44">
        <f>OCT!G484</f>
        <v/>
      </c>
      <c r="I4983" s="45">
        <f>OCT!H484</f>
        <v/>
      </c>
      <c r="J4983" s="45">
        <f>OCT!I484</f>
        <v/>
      </c>
      <c r="K4983" s="44">
        <f>OCT!J484</f>
        <v/>
      </c>
      <c r="L4983" s="44">
        <f>OCT!K484</f>
        <v/>
      </c>
      <c r="M4983" s="46">
        <f>OCT!L484</f>
        <v/>
      </c>
      <c r="N4983" s="44">
        <f>OCT!M484</f>
        <v/>
      </c>
      <c r="O4983" s="44">
        <f>OCT!N484</f>
        <v/>
      </c>
      <c r="P4983" s="44">
        <f>OCT!O484</f>
        <v/>
      </c>
      <c r="Q4983" s="44">
        <f>OCT!P484</f>
        <v/>
      </c>
      <c r="R4983" s="44">
        <f>OCT!Q484</f>
        <v/>
      </c>
      <c r="S4983" s="46">
        <f>S4982+IF(X4983=0,0,M4983)</f>
        <v/>
      </c>
      <c r="T4983" s="47">
        <f>MAX(T4982,S4983)</f>
        <v/>
      </c>
      <c r="U4983" s="48">
        <f>S4983-T4983</f>
        <v/>
      </c>
      <c r="V4983" s="47">
        <f>IFERROR(SUMIFS(DATABASE!$M$5:$M$6004,DATABASE!$B$5:$B$6004,B4983,DATABASE!$X$5:$X$6004,1),0)</f>
        <v/>
      </c>
      <c r="W4983" s="31">
        <f>IFERROR(COUNTIFS(DATABASE!$B$5:$B$6004,B4983,DATABASE!$X$5:$X$6004,1),0)</f>
        <v/>
      </c>
      <c r="X4983" s="49">
        <f>--AND(ISNUMBER(B4983),C4983&lt;&gt;"",L4983&lt;&gt;"",M4983&lt;&gt;"")</f>
        <v/>
      </c>
    </row>
    <row r="4984" ht="15" customHeight="1" s="111">
      <c r="A4984" s="50" t="inlineStr">
        <is>
          <t>OCT</t>
        </is>
      </c>
      <c r="B4984" s="51">
        <f>OCT!A485</f>
        <v/>
      </c>
      <c r="C4984" s="52">
        <f>OCT!B485</f>
        <v/>
      </c>
      <c r="D4984" s="52">
        <f>OCT!C485</f>
        <v/>
      </c>
      <c r="E4984" s="52">
        <f>OCT!D485</f>
        <v/>
      </c>
      <c r="F4984" s="52">
        <f>OCT!E485</f>
        <v/>
      </c>
      <c r="G4984" s="52">
        <f>OCT!F485</f>
        <v/>
      </c>
      <c r="H4984" s="52">
        <f>OCT!G485</f>
        <v/>
      </c>
      <c r="I4984" s="53">
        <f>OCT!H485</f>
        <v/>
      </c>
      <c r="J4984" s="53">
        <f>OCT!I485</f>
        <v/>
      </c>
      <c r="K4984" s="52">
        <f>OCT!J485</f>
        <v/>
      </c>
      <c r="L4984" s="52">
        <f>OCT!K485</f>
        <v/>
      </c>
      <c r="M4984" s="54">
        <f>OCT!L485</f>
        <v/>
      </c>
      <c r="N4984" s="52">
        <f>OCT!M485</f>
        <v/>
      </c>
      <c r="O4984" s="52">
        <f>OCT!N485</f>
        <v/>
      </c>
      <c r="P4984" s="52">
        <f>OCT!O485</f>
        <v/>
      </c>
      <c r="Q4984" s="52">
        <f>OCT!P485</f>
        <v/>
      </c>
      <c r="R4984" s="52">
        <f>OCT!Q485</f>
        <v/>
      </c>
      <c r="S4984" s="54">
        <f>S4983+IF(X4984=0,0,M4984)</f>
        <v/>
      </c>
      <c r="T4984" s="55">
        <f>MAX(T4983,S4984)</f>
        <v/>
      </c>
      <c r="U4984" s="56">
        <f>S4984-T4984</f>
        <v/>
      </c>
      <c r="V4984" s="55">
        <f>IFERROR(SUMIFS(DATABASE!$M$5:$M$6004,DATABASE!$B$5:$B$6004,B4984,DATABASE!$X$5:$X$6004,1),0)</f>
        <v/>
      </c>
      <c r="W4984" s="57">
        <f>IFERROR(COUNTIFS(DATABASE!$B$5:$B$6004,B4984,DATABASE!$X$5:$X$6004,1),0)</f>
        <v/>
      </c>
      <c r="X4984" s="58">
        <f>--AND(ISNUMBER(B4984),C4984&lt;&gt;"",L4984&lt;&gt;"",M4984&lt;&gt;"")</f>
        <v/>
      </c>
    </row>
    <row r="4985" ht="15" customHeight="1" s="111">
      <c r="A4985" s="42" t="inlineStr">
        <is>
          <t>OCT</t>
        </is>
      </c>
      <c r="B4985" s="43">
        <f>OCT!A486</f>
        <v/>
      </c>
      <c r="C4985" s="44">
        <f>OCT!B486</f>
        <v/>
      </c>
      <c r="D4985" s="44">
        <f>OCT!C486</f>
        <v/>
      </c>
      <c r="E4985" s="44">
        <f>OCT!D486</f>
        <v/>
      </c>
      <c r="F4985" s="44">
        <f>OCT!E486</f>
        <v/>
      </c>
      <c r="G4985" s="44">
        <f>OCT!F486</f>
        <v/>
      </c>
      <c r="H4985" s="44">
        <f>OCT!G486</f>
        <v/>
      </c>
      <c r="I4985" s="45">
        <f>OCT!H486</f>
        <v/>
      </c>
      <c r="J4985" s="45">
        <f>OCT!I486</f>
        <v/>
      </c>
      <c r="K4985" s="44">
        <f>OCT!J486</f>
        <v/>
      </c>
      <c r="L4985" s="44">
        <f>OCT!K486</f>
        <v/>
      </c>
      <c r="M4985" s="46">
        <f>OCT!L486</f>
        <v/>
      </c>
      <c r="N4985" s="44">
        <f>OCT!M486</f>
        <v/>
      </c>
      <c r="O4985" s="44">
        <f>OCT!N486</f>
        <v/>
      </c>
      <c r="P4985" s="44">
        <f>OCT!O486</f>
        <v/>
      </c>
      <c r="Q4985" s="44">
        <f>OCT!P486</f>
        <v/>
      </c>
      <c r="R4985" s="44">
        <f>OCT!Q486</f>
        <v/>
      </c>
      <c r="S4985" s="46">
        <f>S4984+IF(X4985=0,0,M4985)</f>
        <v/>
      </c>
      <c r="T4985" s="47">
        <f>MAX(T4984,S4985)</f>
        <v/>
      </c>
      <c r="U4985" s="48">
        <f>S4985-T4985</f>
        <v/>
      </c>
      <c r="V4985" s="47">
        <f>IFERROR(SUMIFS(DATABASE!$M$5:$M$6004,DATABASE!$B$5:$B$6004,B4985,DATABASE!$X$5:$X$6004,1),0)</f>
        <v/>
      </c>
      <c r="W4985" s="31">
        <f>IFERROR(COUNTIFS(DATABASE!$B$5:$B$6004,B4985,DATABASE!$X$5:$X$6004,1),0)</f>
        <v/>
      </c>
      <c r="X4985" s="49">
        <f>--AND(ISNUMBER(B4985),C4985&lt;&gt;"",L4985&lt;&gt;"",M4985&lt;&gt;"")</f>
        <v/>
      </c>
    </row>
    <row r="4986" ht="15" customHeight="1" s="111">
      <c r="A4986" s="50" t="inlineStr">
        <is>
          <t>OCT</t>
        </is>
      </c>
      <c r="B4986" s="51">
        <f>OCT!A487</f>
        <v/>
      </c>
      <c r="C4986" s="52">
        <f>OCT!B487</f>
        <v/>
      </c>
      <c r="D4986" s="52">
        <f>OCT!C487</f>
        <v/>
      </c>
      <c r="E4986" s="52">
        <f>OCT!D487</f>
        <v/>
      </c>
      <c r="F4986" s="52">
        <f>OCT!E487</f>
        <v/>
      </c>
      <c r="G4986" s="52">
        <f>OCT!F487</f>
        <v/>
      </c>
      <c r="H4986" s="52">
        <f>OCT!G487</f>
        <v/>
      </c>
      <c r="I4986" s="53">
        <f>OCT!H487</f>
        <v/>
      </c>
      <c r="J4986" s="53">
        <f>OCT!I487</f>
        <v/>
      </c>
      <c r="K4986" s="52">
        <f>OCT!J487</f>
        <v/>
      </c>
      <c r="L4986" s="52">
        <f>OCT!K487</f>
        <v/>
      </c>
      <c r="M4986" s="54">
        <f>OCT!L487</f>
        <v/>
      </c>
      <c r="N4986" s="52">
        <f>OCT!M487</f>
        <v/>
      </c>
      <c r="O4986" s="52">
        <f>OCT!N487</f>
        <v/>
      </c>
      <c r="P4986" s="52">
        <f>OCT!O487</f>
        <v/>
      </c>
      <c r="Q4986" s="52">
        <f>OCT!P487</f>
        <v/>
      </c>
      <c r="R4986" s="52">
        <f>OCT!Q487</f>
        <v/>
      </c>
      <c r="S4986" s="54">
        <f>S4985+IF(X4986=0,0,M4986)</f>
        <v/>
      </c>
      <c r="T4986" s="55">
        <f>MAX(T4985,S4986)</f>
        <v/>
      </c>
      <c r="U4986" s="56">
        <f>S4986-T4986</f>
        <v/>
      </c>
      <c r="V4986" s="55">
        <f>IFERROR(SUMIFS(DATABASE!$M$5:$M$6004,DATABASE!$B$5:$B$6004,B4986,DATABASE!$X$5:$X$6004,1),0)</f>
        <v/>
      </c>
      <c r="W4986" s="57">
        <f>IFERROR(COUNTIFS(DATABASE!$B$5:$B$6004,B4986,DATABASE!$X$5:$X$6004,1),0)</f>
        <v/>
      </c>
      <c r="X4986" s="58">
        <f>--AND(ISNUMBER(B4986),C4986&lt;&gt;"",L4986&lt;&gt;"",M4986&lt;&gt;"")</f>
        <v/>
      </c>
    </row>
    <row r="4987" ht="15" customHeight="1" s="111">
      <c r="A4987" s="42" t="inlineStr">
        <is>
          <t>OCT</t>
        </is>
      </c>
      <c r="B4987" s="43">
        <f>OCT!A488</f>
        <v/>
      </c>
      <c r="C4987" s="44">
        <f>OCT!B488</f>
        <v/>
      </c>
      <c r="D4987" s="44">
        <f>OCT!C488</f>
        <v/>
      </c>
      <c r="E4987" s="44">
        <f>OCT!D488</f>
        <v/>
      </c>
      <c r="F4987" s="44">
        <f>OCT!E488</f>
        <v/>
      </c>
      <c r="G4987" s="44">
        <f>OCT!F488</f>
        <v/>
      </c>
      <c r="H4987" s="44">
        <f>OCT!G488</f>
        <v/>
      </c>
      <c r="I4987" s="45">
        <f>OCT!H488</f>
        <v/>
      </c>
      <c r="J4987" s="45">
        <f>OCT!I488</f>
        <v/>
      </c>
      <c r="K4987" s="44">
        <f>OCT!J488</f>
        <v/>
      </c>
      <c r="L4987" s="44">
        <f>OCT!K488</f>
        <v/>
      </c>
      <c r="M4987" s="46">
        <f>OCT!L488</f>
        <v/>
      </c>
      <c r="N4987" s="44">
        <f>OCT!M488</f>
        <v/>
      </c>
      <c r="O4987" s="44">
        <f>OCT!N488</f>
        <v/>
      </c>
      <c r="P4987" s="44">
        <f>OCT!O488</f>
        <v/>
      </c>
      <c r="Q4987" s="44">
        <f>OCT!P488</f>
        <v/>
      </c>
      <c r="R4987" s="44">
        <f>OCT!Q488</f>
        <v/>
      </c>
      <c r="S4987" s="46">
        <f>S4986+IF(X4987=0,0,M4987)</f>
        <v/>
      </c>
      <c r="T4987" s="47">
        <f>MAX(T4986,S4987)</f>
        <v/>
      </c>
      <c r="U4987" s="48">
        <f>S4987-T4987</f>
        <v/>
      </c>
      <c r="V4987" s="47">
        <f>IFERROR(SUMIFS(DATABASE!$M$5:$M$6004,DATABASE!$B$5:$B$6004,B4987,DATABASE!$X$5:$X$6004,1),0)</f>
        <v/>
      </c>
      <c r="W4987" s="31">
        <f>IFERROR(COUNTIFS(DATABASE!$B$5:$B$6004,B4987,DATABASE!$X$5:$X$6004,1),0)</f>
        <v/>
      </c>
      <c r="X4987" s="49">
        <f>--AND(ISNUMBER(B4987),C4987&lt;&gt;"",L4987&lt;&gt;"",M4987&lt;&gt;"")</f>
        <v/>
      </c>
    </row>
    <row r="4988" ht="15" customHeight="1" s="111">
      <c r="A4988" s="50" t="inlineStr">
        <is>
          <t>OCT</t>
        </is>
      </c>
      <c r="B4988" s="51">
        <f>OCT!A489</f>
        <v/>
      </c>
      <c r="C4988" s="52">
        <f>OCT!B489</f>
        <v/>
      </c>
      <c r="D4988" s="52">
        <f>OCT!C489</f>
        <v/>
      </c>
      <c r="E4988" s="52">
        <f>OCT!D489</f>
        <v/>
      </c>
      <c r="F4988" s="52">
        <f>OCT!E489</f>
        <v/>
      </c>
      <c r="G4988" s="52">
        <f>OCT!F489</f>
        <v/>
      </c>
      <c r="H4988" s="52">
        <f>OCT!G489</f>
        <v/>
      </c>
      <c r="I4988" s="53">
        <f>OCT!H489</f>
        <v/>
      </c>
      <c r="J4988" s="53">
        <f>OCT!I489</f>
        <v/>
      </c>
      <c r="K4988" s="52">
        <f>OCT!J489</f>
        <v/>
      </c>
      <c r="L4988" s="52">
        <f>OCT!K489</f>
        <v/>
      </c>
      <c r="M4988" s="54">
        <f>OCT!L489</f>
        <v/>
      </c>
      <c r="N4988" s="52">
        <f>OCT!M489</f>
        <v/>
      </c>
      <c r="O4988" s="52">
        <f>OCT!N489</f>
        <v/>
      </c>
      <c r="P4988" s="52">
        <f>OCT!O489</f>
        <v/>
      </c>
      <c r="Q4988" s="52">
        <f>OCT!P489</f>
        <v/>
      </c>
      <c r="R4988" s="52">
        <f>OCT!Q489</f>
        <v/>
      </c>
      <c r="S4988" s="54">
        <f>S4987+IF(X4988=0,0,M4988)</f>
        <v/>
      </c>
      <c r="T4988" s="55">
        <f>MAX(T4987,S4988)</f>
        <v/>
      </c>
      <c r="U4988" s="56">
        <f>S4988-T4988</f>
        <v/>
      </c>
      <c r="V4988" s="55">
        <f>IFERROR(SUMIFS(DATABASE!$M$5:$M$6004,DATABASE!$B$5:$B$6004,B4988,DATABASE!$X$5:$X$6004,1),0)</f>
        <v/>
      </c>
      <c r="W4988" s="57">
        <f>IFERROR(COUNTIFS(DATABASE!$B$5:$B$6004,B4988,DATABASE!$X$5:$X$6004,1),0)</f>
        <v/>
      </c>
      <c r="X4988" s="58">
        <f>--AND(ISNUMBER(B4988),C4988&lt;&gt;"",L4988&lt;&gt;"",M4988&lt;&gt;"")</f>
        <v/>
      </c>
    </row>
    <row r="4989" ht="15" customHeight="1" s="111">
      <c r="A4989" s="42" t="inlineStr">
        <is>
          <t>OCT</t>
        </is>
      </c>
      <c r="B4989" s="43">
        <f>OCT!A490</f>
        <v/>
      </c>
      <c r="C4989" s="44">
        <f>OCT!B490</f>
        <v/>
      </c>
      <c r="D4989" s="44">
        <f>OCT!C490</f>
        <v/>
      </c>
      <c r="E4989" s="44">
        <f>OCT!D490</f>
        <v/>
      </c>
      <c r="F4989" s="44">
        <f>OCT!E490</f>
        <v/>
      </c>
      <c r="G4989" s="44">
        <f>OCT!F490</f>
        <v/>
      </c>
      <c r="H4989" s="44">
        <f>OCT!G490</f>
        <v/>
      </c>
      <c r="I4989" s="45">
        <f>OCT!H490</f>
        <v/>
      </c>
      <c r="J4989" s="45">
        <f>OCT!I490</f>
        <v/>
      </c>
      <c r="K4989" s="44">
        <f>OCT!J490</f>
        <v/>
      </c>
      <c r="L4989" s="44">
        <f>OCT!K490</f>
        <v/>
      </c>
      <c r="M4989" s="46">
        <f>OCT!L490</f>
        <v/>
      </c>
      <c r="N4989" s="44">
        <f>OCT!M490</f>
        <v/>
      </c>
      <c r="O4989" s="44">
        <f>OCT!N490</f>
        <v/>
      </c>
      <c r="P4989" s="44">
        <f>OCT!O490</f>
        <v/>
      </c>
      <c r="Q4989" s="44">
        <f>OCT!P490</f>
        <v/>
      </c>
      <c r="R4989" s="44">
        <f>OCT!Q490</f>
        <v/>
      </c>
      <c r="S4989" s="46">
        <f>S4988+IF(X4989=0,0,M4989)</f>
        <v/>
      </c>
      <c r="T4989" s="47">
        <f>MAX(T4988,S4989)</f>
        <v/>
      </c>
      <c r="U4989" s="48">
        <f>S4989-T4989</f>
        <v/>
      </c>
      <c r="V4989" s="47">
        <f>IFERROR(SUMIFS(DATABASE!$M$5:$M$6004,DATABASE!$B$5:$B$6004,B4989,DATABASE!$X$5:$X$6004,1),0)</f>
        <v/>
      </c>
      <c r="W4989" s="31">
        <f>IFERROR(COUNTIFS(DATABASE!$B$5:$B$6004,B4989,DATABASE!$X$5:$X$6004,1),0)</f>
        <v/>
      </c>
      <c r="X4989" s="49">
        <f>--AND(ISNUMBER(B4989),C4989&lt;&gt;"",L4989&lt;&gt;"",M4989&lt;&gt;"")</f>
        <v/>
      </c>
    </row>
    <row r="4990" ht="15" customHeight="1" s="111">
      <c r="A4990" s="50" t="inlineStr">
        <is>
          <t>OCT</t>
        </is>
      </c>
      <c r="B4990" s="51">
        <f>OCT!A491</f>
        <v/>
      </c>
      <c r="C4990" s="52">
        <f>OCT!B491</f>
        <v/>
      </c>
      <c r="D4990" s="52">
        <f>OCT!C491</f>
        <v/>
      </c>
      <c r="E4990" s="52">
        <f>OCT!D491</f>
        <v/>
      </c>
      <c r="F4990" s="52">
        <f>OCT!E491</f>
        <v/>
      </c>
      <c r="G4990" s="52">
        <f>OCT!F491</f>
        <v/>
      </c>
      <c r="H4990" s="52">
        <f>OCT!G491</f>
        <v/>
      </c>
      <c r="I4990" s="53">
        <f>OCT!H491</f>
        <v/>
      </c>
      <c r="J4990" s="53">
        <f>OCT!I491</f>
        <v/>
      </c>
      <c r="K4990" s="52">
        <f>OCT!J491</f>
        <v/>
      </c>
      <c r="L4990" s="52">
        <f>OCT!K491</f>
        <v/>
      </c>
      <c r="M4990" s="54">
        <f>OCT!L491</f>
        <v/>
      </c>
      <c r="N4990" s="52">
        <f>OCT!M491</f>
        <v/>
      </c>
      <c r="O4990" s="52">
        <f>OCT!N491</f>
        <v/>
      </c>
      <c r="P4990" s="52">
        <f>OCT!O491</f>
        <v/>
      </c>
      <c r="Q4990" s="52">
        <f>OCT!P491</f>
        <v/>
      </c>
      <c r="R4990" s="52">
        <f>OCT!Q491</f>
        <v/>
      </c>
      <c r="S4990" s="54">
        <f>S4989+IF(X4990=0,0,M4990)</f>
        <v/>
      </c>
      <c r="T4990" s="55">
        <f>MAX(T4989,S4990)</f>
        <v/>
      </c>
      <c r="U4990" s="56">
        <f>S4990-T4990</f>
        <v/>
      </c>
      <c r="V4990" s="55">
        <f>IFERROR(SUMIFS(DATABASE!$M$5:$M$6004,DATABASE!$B$5:$B$6004,B4990,DATABASE!$X$5:$X$6004,1),0)</f>
        <v/>
      </c>
      <c r="W4990" s="57">
        <f>IFERROR(COUNTIFS(DATABASE!$B$5:$B$6004,B4990,DATABASE!$X$5:$X$6004,1),0)</f>
        <v/>
      </c>
      <c r="X4990" s="58">
        <f>--AND(ISNUMBER(B4990),C4990&lt;&gt;"",L4990&lt;&gt;"",M4990&lt;&gt;"")</f>
        <v/>
      </c>
    </row>
    <row r="4991" ht="15" customHeight="1" s="111">
      <c r="A4991" s="42" t="inlineStr">
        <is>
          <t>OCT</t>
        </is>
      </c>
      <c r="B4991" s="43">
        <f>OCT!A492</f>
        <v/>
      </c>
      <c r="C4991" s="44">
        <f>OCT!B492</f>
        <v/>
      </c>
      <c r="D4991" s="44">
        <f>OCT!C492</f>
        <v/>
      </c>
      <c r="E4991" s="44">
        <f>OCT!D492</f>
        <v/>
      </c>
      <c r="F4991" s="44">
        <f>OCT!E492</f>
        <v/>
      </c>
      <c r="G4991" s="44">
        <f>OCT!F492</f>
        <v/>
      </c>
      <c r="H4991" s="44">
        <f>OCT!G492</f>
        <v/>
      </c>
      <c r="I4991" s="45">
        <f>OCT!H492</f>
        <v/>
      </c>
      <c r="J4991" s="45">
        <f>OCT!I492</f>
        <v/>
      </c>
      <c r="K4991" s="44">
        <f>OCT!J492</f>
        <v/>
      </c>
      <c r="L4991" s="44">
        <f>OCT!K492</f>
        <v/>
      </c>
      <c r="M4991" s="46">
        <f>OCT!L492</f>
        <v/>
      </c>
      <c r="N4991" s="44">
        <f>OCT!M492</f>
        <v/>
      </c>
      <c r="O4991" s="44">
        <f>OCT!N492</f>
        <v/>
      </c>
      <c r="P4991" s="44">
        <f>OCT!O492</f>
        <v/>
      </c>
      <c r="Q4991" s="44">
        <f>OCT!P492</f>
        <v/>
      </c>
      <c r="R4991" s="44">
        <f>OCT!Q492</f>
        <v/>
      </c>
      <c r="S4991" s="46">
        <f>S4990+IF(X4991=0,0,M4991)</f>
        <v/>
      </c>
      <c r="T4991" s="47">
        <f>MAX(T4990,S4991)</f>
        <v/>
      </c>
      <c r="U4991" s="48">
        <f>S4991-T4991</f>
        <v/>
      </c>
      <c r="V4991" s="47">
        <f>IFERROR(SUMIFS(DATABASE!$M$5:$M$6004,DATABASE!$B$5:$B$6004,B4991,DATABASE!$X$5:$X$6004,1),0)</f>
        <v/>
      </c>
      <c r="W4991" s="31">
        <f>IFERROR(COUNTIFS(DATABASE!$B$5:$B$6004,B4991,DATABASE!$X$5:$X$6004,1),0)</f>
        <v/>
      </c>
      <c r="X4991" s="49">
        <f>--AND(ISNUMBER(B4991),C4991&lt;&gt;"",L4991&lt;&gt;"",M4991&lt;&gt;"")</f>
        <v/>
      </c>
    </row>
    <row r="4992" ht="15" customHeight="1" s="111">
      <c r="A4992" s="50" t="inlineStr">
        <is>
          <t>OCT</t>
        </is>
      </c>
      <c r="B4992" s="51">
        <f>OCT!A493</f>
        <v/>
      </c>
      <c r="C4992" s="52">
        <f>OCT!B493</f>
        <v/>
      </c>
      <c r="D4992" s="52">
        <f>OCT!C493</f>
        <v/>
      </c>
      <c r="E4992" s="52">
        <f>OCT!D493</f>
        <v/>
      </c>
      <c r="F4992" s="52">
        <f>OCT!E493</f>
        <v/>
      </c>
      <c r="G4992" s="52">
        <f>OCT!F493</f>
        <v/>
      </c>
      <c r="H4992" s="52">
        <f>OCT!G493</f>
        <v/>
      </c>
      <c r="I4992" s="53">
        <f>OCT!H493</f>
        <v/>
      </c>
      <c r="J4992" s="53">
        <f>OCT!I493</f>
        <v/>
      </c>
      <c r="K4992" s="52">
        <f>OCT!J493</f>
        <v/>
      </c>
      <c r="L4992" s="52">
        <f>OCT!K493</f>
        <v/>
      </c>
      <c r="M4992" s="54">
        <f>OCT!L493</f>
        <v/>
      </c>
      <c r="N4992" s="52">
        <f>OCT!M493</f>
        <v/>
      </c>
      <c r="O4992" s="52">
        <f>OCT!N493</f>
        <v/>
      </c>
      <c r="P4992" s="52">
        <f>OCT!O493</f>
        <v/>
      </c>
      <c r="Q4992" s="52">
        <f>OCT!P493</f>
        <v/>
      </c>
      <c r="R4992" s="52">
        <f>OCT!Q493</f>
        <v/>
      </c>
      <c r="S4992" s="54">
        <f>S4991+IF(X4992=0,0,M4992)</f>
        <v/>
      </c>
      <c r="T4992" s="55">
        <f>MAX(T4991,S4992)</f>
        <v/>
      </c>
      <c r="U4992" s="56">
        <f>S4992-T4992</f>
        <v/>
      </c>
      <c r="V4992" s="55">
        <f>IFERROR(SUMIFS(DATABASE!$M$5:$M$6004,DATABASE!$B$5:$B$6004,B4992,DATABASE!$X$5:$X$6004,1),0)</f>
        <v/>
      </c>
      <c r="W4992" s="57">
        <f>IFERROR(COUNTIFS(DATABASE!$B$5:$B$6004,B4992,DATABASE!$X$5:$X$6004,1),0)</f>
        <v/>
      </c>
      <c r="X4992" s="58">
        <f>--AND(ISNUMBER(B4992),C4992&lt;&gt;"",L4992&lt;&gt;"",M4992&lt;&gt;"")</f>
        <v/>
      </c>
    </row>
    <row r="4993" ht="15" customHeight="1" s="111">
      <c r="A4993" s="42" t="inlineStr">
        <is>
          <t>OCT</t>
        </is>
      </c>
      <c r="B4993" s="43">
        <f>OCT!A494</f>
        <v/>
      </c>
      <c r="C4993" s="44">
        <f>OCT!B494</f>
        <v/>
      </c>
      <c r="D4993" s="44">
        <f>OCT!C494</f>
        <v/>
      </c>
      <c r="E4993" s="44">
        <f>OCT!D494</f>
        <v/>
      </c>
      <c r="F4993" s="44">
        <f>OCT!E494</f>
        <v/>
      </c>
      <c r="G4993" s="44">
        <f>OCT!F494</f>
        <v/>
      </c>
      <c r="H4993" s="44">
        <f>OCT!G494</f>
        <v/>
      </c>
      <c r="I4993" s="45">
        <f>OCT!H494</f>
        <v/>
      </c>
      <c r="J4993" s="45">
        <f>OCT!I494</f>
        <v/>
      </c>
      <c r="K4993" s="44">
        <f>OCT!J494</f>
        <v/>
      </c>
      <c r="L4993" s="44">
        <f>OCT!K494</f>
        <v/>
      </c>
      <c r="M4993" s="46">
        <f>OCT!L494</f>
        <v/>
      </c>
      <c r="N4993" s="44">
        <f>OCT!M494</f>
        <v/>
      </c>
      <c r="O4993" s="44">
        <f>OCT!N494</f>
        <v/>
      </c>
      <c r="P4993" s="44">
        <f>OCT!O494</f>
        <v/>
      </c>
      <c r="Q4993" s="44">
        <f>OCT!P494</f>
        <v/>
      </c>
      <c r="R4993" s="44">
        <f>OCT!Q494</f>
        <v/>
      </c>
      <c r="S4993" s="46">
        <f>S4992+IF(X4993=0,0,M4993)</f>
        <v/>
      </c>
      <c r="T4993" s="47">
        <f>MAX(T4992,S4993)</f>
        <v/>
      </c>
      <c r="U4993" s="48">
        <f>S4993-T4993</f>
        <v/>
      </c>
      <c r="V4993" s="47">
        <f>IFERROR(SUMIFS(DATABASE!$M$5:$M$6004,DATABASE!$B$5:$B$6004,B4993,DATABASE!$X$5:$X$6004,1),0)</f>
        <v/>
      </c>
      <c r="W4993" s="31">
        <f>IFERROR(COUNTIFS(DATABASE!$B$5:$B$6004,B4993,DATABASE!$X$5:$X$6004,1),0)</f>
        <v/>
      </c>
      <c r="X4993" s="49">
        <f>--AND(ISNUMBER(B4993),C4993&lt;&gt;"",L4993&lt;&gt;"",M4993&lt;&gt;"")</f>
        <v/>
      </c>
    </row>
    <row r="4994" ht="15" customHeight="1" s="111">
      <c r="A4994" s="50" t="inlineStr">
        <is>
          <t>OCT</t>
        </is>
      </c>
      <c r="B4994" s="51">
        <f>OCT!A495</f>
        <v/>
      </c>
      <c r="C4994" s="52">
        <f>OCT!B495</f>
        <v/>
      </c>
      <c r="D4994" s="52">
        <f>OCT!C495</f>
        <v/>
      </c>
      <c r="E4994" s="52">
        <f>OCT!D495</f>
        <v/>
      </c>
      <c r="F4994" s="52">
        <f>OCT!E495</f>
        <v/>
      </c>
      <c r="G4994" s="52">
        <f>OCT!F495</f>
        <v/>
      </c>
      <c r="H4994" s="52">
        <f>OCT!G495</f>
        <v/>
      </c>
      <c r="I4994" s="53">
        <f>OCT!H495</f>
        <v/>
      </c>
      <c r="J4994" s="53">
        <f>OCT!I495</f>
        <v/>
      </c>
      <c r="K4994" s="52">
        <f>OCT!J495</f>
        <v/>
      </c>
      <c r="L4994" s="52">
        <f>OCT!K495</f>
        <v/>
      </c>
      <c r="M4994" s="54">
        <f>OCT!L495</f>
        <v/>
      </c>
      <c r="N4994" s="52">
        <f>OCT!M495</f>
        <v/>
      </c>
      <c r="O4994" s="52">
        <f>OCT!N495</f>
        <v/>
      </c>
      <c r="P4994" s="52">
        <f>OCT!O495</f>
        <v/>
      </c>
      <c r="Q4994" s="52">
        <f>OCT!P495</f>
        <v/>
      </c>
      <c r="R4994" s="52">
        <f>OCT!Q495</f>
        <v/>
      </c>
      <c r="S4994" s="54">
        <f>S4993+IF(X4994=0,0,M4994)</f>
        <v/>
      </c>
      <c r="T4994" s="55">
        <f>MAX(T4993,S4994)</f>
        <v/>
      </c>
      <c r="U4994" s="56">
        <f>S4994-T4994</f>
        <v/>
      </c>
      <c r="V4994" s="55">
        <f>IFERROR(SUMIFS(DATABASE!$M$5:$M$6004,DATABASE!$B$5:$B$6004,B4994,DATABASE!$X$5:$X$6004,1),0)</f>
        <v/>
      </c>
      <c r="W4994" s="57">
        <f>IFERROR(COUNTIFS(DATABASE!$B$5:$B$6004,B4994,DATABASE!$X$5:$X$6004,1),0)</f>
        <v/>
      </c>
      <c r="X4994" s="58">
        <f>--AND(ISNUMBER(B4994),C4994&lt;&gt;"",L4994&lt;&gt;"",M4994&lt;&gt;"")</f>
        <v/>
      </c>
    </row>
    <row r="4995" ht="15" customHeight="1" s="111">
      <c r="A4995" s="42" t="inlineStr">
        <is>
          <t>OCT</t>
        </is>
      </c>
      <c r="B4995" s="43">
        <f>OCT!A496</f>
        <v/>
      </c>
      <c r="C4995" s="44">
        <f>OCT!B496</f>
        <v/>
      </c>
      <c r="D4995" s="44">
        <f>OCT!C496</f>
        <v/>
      </c>
      <c r="E4995" s="44">
        <f>OCT!D496</f>
        <v/>
      </c>
      <c r="F4995" s="44">
        <f>OCT!E496</f>
        <v/>
      </c>
      <c r="G4995" s="44">
        <f>OCT!F496</f>
        <v/>
      </c>
      <c r="H4995" s="44">
        <f>OCT!G496</f>
        <v/>
      </c>
      <c r="I4995" s="45">
        <f>OCT!H496</f>
        <v/>
      </c>
      <c r="J4995" s="45">
        <f>OCT!I496</f>
        <v/>
      </c>
      <c r="K4995" s="44">
        <f>OCT!J496</f>
        <v/>
      </c>
      <c r="L4995" s="44">
        <f>OCT!K496</f>
        <v/>
      </c>
      <c r="M4995" s="46">
        <f>OCT!L496</f>
        <v/>
      </c>
      <c r="N4995" s="44">
        <f>OCT!M496</f>
        <v/>
      </c>
      <c r="O4995" s="44">
        <f>OCT!N496</f>
        <v/>
      </c>
      <c r="P4995" s="44">
        <f>OCT!O496</f>
        <v/>
      </c>
      <c r="Q4995" s="44">
        <f>OCT!P496</f>
        <v/>
      </c>
      <c r="R4995" s="44">
        <f>OCT!Q496</f>
        <v/>
      </c>
      <c r="S4995" s="46">
        <f>S4994+IF(X4995=0,0,M4995)</f>
        <v/>
      </c>
      <c r="T4995" s="47">
        <f>MAX(T4994,S4995)</f>
        <v/>
      </c>
      <c r="U4995" s="48">
        <f>S4995-T4995</f>
        <v/>
      </c>
      <c r="V4995" s="47">
        <f>IFERROR(SUMIFS(DATABASE!$M$5:$M$6004,DATABASE!$B$5:$B$6004,B4995,DATABASE!$X$5:$X$6004,1),0)</f>
        <v/>
      </c>
      <c r="W4995" s="31">
        <f>IFERROR(COUNTIFS(DATABASE!$B$5:$B$6004,B4995,DATABASE!$X$5:$X$6004,1),0)</f>
        <v/>
      </c>
      <c r="X4995" s="49">
        <f>--AND(ISNUMBER(B4995),C4995&lt;&gt;"",L4995&lt;&gt;"",M4995&lt;&gt;"")</f>
        <v/>
      </c>
    </row>
    <row r="4996" ht="15" customHeight="1" s="111">
      <c r="A4996" s="50" t="inlineStr">
        <is>
          <t>OCT</t>
        </is>
      </c>
      <c r="B4996" s="51">
        <f>OCT!A497</f>
        <v/>
      </c>
      <c r="C4996" s="52">
        <f>OCT!B497</f>
        <v/>
      </c>
      <c r="D4996" s="52">
        <f>OCT!C497</f>
        <v/>
      </c>
      <c r="E4996" s="52">
        <f>OCT!D497</f>
        <v/>
      </c>
      <c r="F4996" s="52">
        <f>OCT!E497</f>
        <v/>
      </c>
      <c r="G4996" s="52">
        <f>OCT!F497</f>
        <v/>
      </c>
      <c r="H4996" s="52">
        <f>OCT!G497</f>
        <v/>
      </c>
      <c r="I4996" s="53">
        <f>OCT!H497</f>
        <v/>
      </c>
      <c r="J4996" s="53">
        <f>OCT!I497</f>
        <v/>
      </c>
      <c r="K4996" s="52">
        <f>OCT!J497</f>
        <v/>
      </c>
      <c r="L4996" s="52">
        <f>OCT!K497</f>
        <v/>
      </c>
      <c r="M4996" s="54">
        <f>OCT!L497</f>
        <v/>
      </c>
      <c r="N4996" s="52">
        <f>OCT!M497</f>
        <v/>
      </c>
      <c r="O4996" s="52">
        <f>OCT!N497</f>
        <v/>
      </c>
      <c r="P4996" s="52">
        <f>OCT!O497</f>
        <v/>
      </c>
      <c r="Q4996" s="52">
        <f>OCT!P497</f>
        <v/>
      </c>
      <c r="R4996" s="52">
        <f>OCT!Q497</f>
        <v/>
      </c>
      <c r="S4996" s="54">
        <f>S4995+IF(X4996=0,0,M4996)</f>
        <v/>
      </c>
      <c r="T4996" s="55">
        <f>MAX(T4995,S4996)</f>
        <v/>
      </c>
      <c r="U4996" s="56">
        <f>S4996-T4996</f>
        <v/>
      </c>
      <c r="V4996" s="55">
        <f>IFERROR(SUMIFS(DATABASE!$M$5:$M$6004,DATABASE!$B$5:$B$6004,B4996,DATABASE!$X$5:$X$6004,1),0)</f>
        <v/>
      </c>
      <c r="W4996" s="57">
        <f>IFERROR(COUNTIFS(DATABASE!$B$5:$B$6004,B4996,DATABASE!$X$5:$X$6004,1),0)</f>
        <v/>
      </c>
      <c r="X4996" s="58">
        <f>--AND(ISNUMBER(B4996),C4996&lt;&gt;"",L4996&lt;&gt;"",M4996&lt;&gt;"")</f>
        <v/>
      </c>
    </row>
    <row r="4997" ht="15" customHeight="1" s="111">
      <c r="A4997" s="42" t="inlineStr">
        <is>
          <t>OCT</t>
        </is>
      </c>
      <c r="B4997" s="43">
        <f>OCT!A498</f>
        <v/>
      </c>
      <c r="C4997" s="44">
        <f>OCT!B498</f>
        <v/>
      </c>
      <c r="D4997" s="44">
        <f>OCT!C498</f>
        <v/>
      </c>
      <c r="E4997" s="44">
        <f>OCT!D498</f>
        <v/>
      </c>
      <c r="F4997" s="44">
        <f>OCT!E498</f>
        <v/>
      </c>
      <c r="G4997" s="44">
        <f>OCT!F498</f>
        <v/>
      </c>
      <c r="H4997" s="44">
        <f>OCT!G498</f>
        <v/>
      </c>
      <c r="I4997" s="45">
        <f>OCT!H498</f>
        <v/>
      </c>
      <c r="J4997" s="45">
        <f>OCT!I498</f>
        <v/>
      </c>
      <c r="K4997" s="44">
        <f>OCT!J498</f>
        <v/>
      </c>
      <c r="L4997" s="44">
        <f>OCT!K498</f>
        <v/>
      </c>
      <c r="M4997" s="46">
        <f>OCT!L498</f>
        <v/>
      </c>
      <c r="N4997" s="44">
        <f>OCT!M498</f>
        <v/>
      </c>
      <c r="O4997" s="44">
        <f>OCT!N498</f>
        <v/>
      </c>
      <c r="P4997" s="44">
        <f>OCT!O498</f>
        <v/>
      </c>
      <c r="Q4997" s="44">
        <f>OCT!P498</f>
        <v/>
      </c>
      <c r="R4997" s="44">
        <f>OCT!Q498</f>
        <v/>
      </c>
      <c r="S4997" s="46">
        <f>S4996+IF(X4997=0,0,M4997)</f>
        <v/>
      </c>
      <c r="T4997" s="47">
        <f>MAX(T4996,S4997)</f>
        <v/>
      </c>
      <c r="U4997" s="48">
        <f>S4997-T4997</f>
        <v/>
      </c>
      <c r="V4997" s="47">
        <f>IFERROR(SUMIFS(DATABASE!$M$5:$M$6004,DATABASE!$B$5:$B$6004,B4997,DATABASE!$X$5:$X$6004,1),0)</f>
        <v/>
      </c>
      <c r="W4997" s="31">
        <f>IFERROR(COUNTIFS(DATABASE!$B$5:$B$6004,B4997,DATABASE!$X$5:$X$6004,1),0)</f>
        <v/>
      </c>
      <c r="X4997" s="49">
        <f>--AND(ISNUMBER(B4997),C4997&lt;&gt;"",L4997&lt;&gt;"",M4997&lt;&gt;"")</f>
        <v/>
      </c>
    </row>
    <row r="4998" ht="15" customHeight="1" s="111">
      <c r="A4998" s="50" t="inlineStr">
        <is>
          <t>OCT</t>
        </is>
      </c>
      <c r="B4998" s="51">
        <f>OCT!A499</f>
        <v/>
      </c>
      <c r="C4998" s="52">
        <f>OCT!B499</f>
        <v/>
      </c>
      <c r="D4998" s="52">
        <f>OCT!C499</f>
        <v/>
      </c>
      <c r="E4998" s="52">
        <f>OCT!D499</f>
        <v/>
      </c>
      <c r="F4998" s="52">
        <f>OCT!E499</f>
        <v/>
      </c>
      <c r="G4998" s="52">
        <f>OCT!F499</f>
        <v/>
      </c>
      <c r="H4998" s="52">
        <f>OCT!G499</f>
        <v/>
      </c>
      <c r="I4998" s="53">
        <f>OCT!H499</f>
        <v/>
      </c>
      <c r="J4998" s="53">
        <f>OCT!I499</f>
        <v/>
      </c>
      <c r="K4998" s="52">
        <f>OCT!J499</f>
        <v/>
      </c>
      <c r="L4998" s="52">
        <f>OCT!K499</f>
        <v/>
      </c>
      <c r="M4998" s="54">
        <f>OCT!L499</f>
        <v/>
      </c>
      <c r="N4998" s="52">
        <f>OCT!M499</f>
        <v/>
      </c>
      <c r="O4998" s="52">
        <f>OCT!N499</f>
        <v/>
      </c>
      <c r="P4998" s="52">
        <f>OCT!O499</f>
        <v/>
      </c>
      <c r="Q4998" s="52">
        <f>OCT!P499</f>
        <v/>
      </c>
      <c r="R4998" s="52">
        <f>OCT!Q499</f>
        <v/>
      </c>
      <c r="S4998" s="54">
        <f>S4997+IF(X4998=0,0,M4998)</f>
        <v/>
      </c>
      <c r="T4998" s="55">
        <f>MAX(T4997,S4998)</f>
        <v/>
      </c>
      <c r="U4998" s="56">
        <f>S4998-T4998</f>
        <v/>
      </c>
      <c r="V4998" s="55">
        <f>IFERROR(SUMIFS(DATABASE!$M$5:$M$6004,DATABASE!$B$5:$B$6004,B4998,DATABASE!$X$5:$X$6004,1),0)</f>
        <v/>
      </c>
      <c r="W4998" s="57">
        <f>IFERROR(COUNTIFS(DATABASE!$B$5:$B$6004,B4998,DATABASE!$X$5:$X$6004,1),0)</f>
        <v/>
      </c>
      <c r="X4998" s="58">
        <f>--AND(ISNUMBER(B4998),C4998&lt;&gt;"",L4998&lt;&gt;"",M4998&lt;&gt;"")</f>
        <v/>
      </c>
    </row>
    <row r="4999" ht="15" customHeight="1" s="111">
      <c r="A4999" s="42" t="inlineStr">
        <is>
          <t>OCT</t>
        </is>
      </c>
      <c r="B4999" s="43">
        <f>OCT!A500</f>
        <v/>
      </c>
      <c r="C4999" s="44">
        <f>OCT!B500</f>
        <v/>
      </c>
      <c r="D4999" s="44">
        <f>OCT!C500</f>
        <v/>
      </c>
      <c r="E4999" s="44">
        <f>OCT!D500</f>
        <v/>
      </c>
      <c r="F4999" s="44">
        <f>OCT!E500</f>
        <v/>
      </c>
      <c r="G4999" s="44">
        <f>OCT!F500</f>
        <v/>
      </c>
      <c r="H4999" s="44">
        <f>OCT!G500</f>
        <v/>
      </c>
      <c r="I4999" s="45">
        <f>OCT!H500</f>
        <v/>
      </c>
      <c r="J4999" s="45">
        <f>OCT!I500</f>
        <v/>
      </c>
      <c r="K4999" s="44">
        <f>OCT!J500</f>
        <v/>
      </c>
      <c r="L4999" s="44">
        <f>OCT!K500</f>
        <v/>
      </c>
      <c r="M4999" s="46">
        <f>OCT!L500</f>
        <v/>
      </c>
      <c r="N4999" s="44">
        <f>OCT!M500</f>
        <v/>
      </c>
      <c r="O4999" s="44">
        <f>OCT!N500</f>
        <v/>
      </c>
      <c r="P4999" s="44">
        <f>OCT!O500</f>
        <v/>
      </c>
      <c r="Q4999" s="44">
        <f>OCT!P500</f>
        <v/>
      </c>
      <c r="R4999" s="44">
        <f>OCT!Q500</f>
        <v/>
      </c>
      <c r="S4999" s="46">
        <f>S4998+IF(X4999=0,0,M4999)</f>
        <v/>
      </c>
      <c r="T4999" s="47">
        <f>MAX(T4998,S4999)</f>
        <v/>
      </c>
      <c r="U4999" s="48">
        <f>S4999-T4999</f>
        <v/>
      </c>
      <c r="V4999" s="47">
        <f>IFERROR(SUMIFS(DATABASE!$M$5:$M$6004,DATABASE!$B$5:$B$6004,B4999,DATABASE!$X$5:$X$6004,1),0)</f>
        <v/>
      </c>
      <c r="W4999" s="31">
        <f>IFERROR(COUNTIFS(DATABASE!$B$5:$B$6004,B4999,DATABASE!$X$5:$X$6004,1),0)</f>
        <v/>
      </c>
      <c r="X4999" s="49">
        <f>--AND(ISNUMBER(B4999),C4999&lt;&gt;"",L4999&lt;&gt;"",M4999&lt;&gt;"")</f>
        <v/>
      </c>
    </row>
    <row r="5000" ht="15" customHeight="1" s="111">
      <c r="A5000" s="50" t="inlineStr">
        <is>
          <t>OCT</t>
        </is>
      </c>
      <c r="B5000" s="51">
        <f>OCT!A501</f>
        <v/>
      </c>
      <c r="C5000" s="52">
        <f>OCT!B501</f>
        <v/>
      </c>
      <c r="D5000" s="52">
        <f>OCT!C501</f>
        <v/>
      </c>
      <c r="E5000" s="52">
        <f>OCT!D501</f>
        <v/>
      </c>
      <c r="F5000" s="52">
        <f>OCT!E501</f>
        <v/>
      </c>
      <c r="G5000" s="52">
        <f>OCT!F501</f>
        <v/>
      </c>
      <c r="H5000" s="52">
        <f>OCT!G501</f>
        <v/>
      </c>
      <c r="I5000" s="53">
        <f>OCT!H501</f>
        <v/>
      </c>
      <c r="J5000" s="53">
        <f>OCT!I501</f>
        <v/>
      </c>
      <c r="K5000" s="52">
        <f>OCT!J501</f>
        <v/>
      </c>
      <c r="L5000" s="52">
        <f>OCT!K501</f>
        <v/>
      </c>
      <c r="M5000" s="54">
        <f>OCT!L501</f>
        <v/>
      </c>
      <c r="N5000" s="52">
        <f>OCT!M501</f>
        <v/>
      </c>
      <c r="O5000" s="52">
        <f>OCT!N501</f>
        <v/>
      </c>
      <c r="P5000" s="52">
        <f>OCT!O501</f>
        <v/>
      </c>
      <c r="Q5000" s="52">
        <f>OCT!P501</f>
        <v/>
      </c>
      <c r="R5000" s="52">
        <f>OCT!Q501</f>
        <v/>
      </c>
      <c r="S5000" s="54">
        <f>S4999+IF(X5000=0,0,M5000)</f>
        <v/>
      </c>
      <c r="T5000" s="55">
        <f>MAX(T4999,S5000)</f>
        <v/>
      </c>
      <c r="U5000" s="56">
        <f>S5000-T5000</f>
        <v/>
      </c>
      <c r="V5000" s="55">
        <f>IFERROR(SUMIFS(DATABASE!$M$5:$M$6004,DATABASE!$B$5:$B$6004,B5000,DATABASE!$X$5:$X$6004,1),0)</f>
        <v/>
      </c>
      <c r="W5000" s="57">
        <f>IFERROR(COUNTIFS(DATABASE!$B$5:$B$6004,B5000,DATABASE!$X$5:$X$6004,1),0)</f>
        <v/>
      </c>
      <c r="X5000" s="58">
        <f>--AND(ISNUMBER(B5000),C5000&lt;&gt;"",L5000&lt;&gt;"",M5000&lt;&gt;"")</f>
        <v/>
      </c>
    </row>
    <row r="5001" ht="15" customHeight="1" s="111">
      <c r="A5001" s="42" t="inlineStr">
        <is>
          <t>OCT</t>
        </is>
      </c>
      <c r="B5001" s="43">
        <f>OCT!A502</f>
        <v/>
      </c>
      <c r="C5001" s="44">
        <f>OCT!B502</f>
        <v/>
      </c>
      <c r="D5001" s="44">
        <f>OCT!C502</f>
        <v/>
      </c>
      <c r="E5001" s="44">
        <f>OCT!D502</f>
        <v/>
      </c>
      <c r="F5001" s="44">
        <f>OCT!E502</f>
        <v/>
      </c>
      <c r="G5001" s="44">
        <f>OCT!F502</f>
        <v/>
      </c>
      <c r="H5001" s="44">
        <f>OCT!G502</f>
        <v/>
      </c>
      <c r="I5001" s="45">
        <f>OCT!H502</f>
        <v/>
      </c>
      <c r="J5001" s="45">
        <f>OCT!I502</f>
        <v/>
      </c>
      <c r="K5001" s="44">
        <f>OCT!J502</f>
        <v/>
      </c>
      <c r="L5001" s="44">
        <f>OCT!K502</f>
        <v/>
      </c>
      <c r="M5001" s="46">
        <f>OCT!L502</f>
        <v/>
      </c>
      <c r="N5001" s="44">
        <f>OCT!M502</f>
        <v/>
      </c>
      <c r="O5001" s="44">
        <f>OCT!N502</f>
        <v/>
      </c>
      <c r="P5001" s="44">
        <f>OCT!O502</f>
        <v/>
      </c>
      <c r="Q5001" s="44">
        <f>OCT!P502</f>
        <v/>
      </c>
      <c r="R5001" s="44">
        <f>OCT!Q502</f>
        <v/>
      </c>
      <c r="S5001" s="46">
        <f>S5000+IF(X5001=0,0,M5001)</f>
        <v/>
      </c>
      <c r="T5001" s="47">
        <f>MAX(T5000,S5001)</f>
        <v/>
      </c>
      <c r="U5001" s="48">
        <f>S5001-T5001</f>
        <v/>
      </c>
      <c r="V5001" s="47">
        <f>IFERROR(SUMIFS(DATABASE!$M$5:$M$6004,DATABASE!$B$5:$B$6004,B5001,DATABASE!$X$5:$X$6004,1),0)</f>
        <v/>
      </c>
      <c r="W5001" s="31">
        <f>IFERROR(COUNTIFS(DATABASE!$B$5:$B$6004,B5001,DATABASE!$X$5:$X$6004,1),0)</f>
        <v/>
      </c>
      <c r="X5001" s="49">
        <f>--AND(ISNUMBER(B5001),C5001&lt;&gt;"",L5001&lt;&gt;"",M5001&lt;&gt;"")</f>
        <v/>
      </c>
    </row>
    <row r="5002" ht="15" customHeight="1" s="111">
      <c r="A5002" s="50" t="inlineStr">
        <is>
          <t>OCT</t>
        </is>
      </c>
      <c r="B5002" s="51">
        <f>OCT!A503</f>
        <v/>
      </c>
      <c r="C5002" s="52">
        <f>OCT!B503</f>
        <v/>
      </c>
      <c r="D5002" s="52">
        <f>OCT!C503</f>
        <v/>
      </c>
      <c r="E5002" s="52">
        <f>OCT!D503</f>
        <v/>
      </c>
      <c r="F5002" s="52">
        <f>OCT!E503</f>
        <v/>
      </c>
      <c r="G5002" s="52">
        <f>OCT!F503</f>
        <v/>
      </c>
      <c r="H5002" s="52">
        <f>OCT!G503</f>
        <v/>
      </c>
      <c r="I5002" s="53">
        <f>OCT!H503</f>
        <v/>
      </c>
      <c r="J5002" s="53">
        <f>OCT!I503</f>
        <v/>
      </c>
      <c r="K5002" s="52">
        <f>OCT!J503</f>
        <v/>
      </c>
      <c r="L5002" s="52">
        <f>OCT!K503</f>
        <v/>
      </c>
      <c r="M5002" s="54">
        <f>OCT!L503</f>
        <v/>
      </c>
      <c r="N5002" s="52">
        <f>OCT!M503</f>
        <v/>
      </c>
      <c r="O5002" s="52">
        <f>OCT!N503</f>
        <v/>
      </c>
      <c r="P5002" s="52">
        <f>OCT!O503</f>
        <v/>
      </c>
      <c r="Q5002" s="52">
        <f>OCT!P503</f>
        <v/>
      </c>
      <c r="R5002" s="52">
        <f>OCT!Q503</f>
        <v/>
      </c>
      <c r="S5002" s="54">
        <f>S5001+IF(X5002=0,0,M5002)</f>
        <v/>
      </c>
      <c r="T5002" s="55">
        <f>MAX(T5001,S5002)</f>
        <v/>
      </c>
      <c r="U5002" s="56">
        <f>S5002-T5002</f>
        <v/>
      </c>
      <c r="V5002" s="55">
        <f>IFERROR(SUMIFS(DATABASE!$M$5:$M$6004,DATABASE!$B$5:$B$6004,B5002,DATABASE!$X$5:$X$6004,1),0)</f>
        <v/>
      </c>
      <c r="W5002" s="57">
        <f>IFERROR(COUNTIFS(DATABASE!$B$5:$B$6004,B5002,DATABASE!$X$5:$X$6004,1),0)</f>
        <v/>
      </c>
      <c r="X5002" s="58">
        <f>--AND(ISNUMBER(B5002),C5002&lt;&gt;"",L5002&lt;&gt;"",M5002&lt;&gt;"")</f>
        <v/>
      </c>
    </row>
    <row r="5003" ht="15" customHeight="1" s="111">
      <c r="A5003" s="42" t="inlineStr">
        <is>
          <t>OCT</t>
        </is>
      </c>
      <c r="B5003" s="43">
        <f>OCT!A504</f>
        <v/>
      </c>
      <c r="C5003" s="44">
        <f>OCT!B504</f>
        <v/>
      </c>
      <c r="D5003" s="44">
        <f>OCT!C504</f>
        <v/>
      </c>
      <c r="E5003" s="44">
        <f>OCT!D504</f>
        <v/>
      </c>
      <c r="F5003" s="44">
        <f>OCT!E504</f>
        <v/>
      </c>
      <c r="G5003" s="44">
        <f>OCT!F504</f>
        <v/>
      </c>
      <c r="H5003" s="44">
        <f>OCT!G504</f>
        <v/>
      </c>
      <c r="I5003" s="45">
        <f>OCT!H504</f>
        <v/>
      </c>
      <c r="J5003" s="45">
        <f>OCT!I504</f>
        <v/>
      </c>
      <c r="K5003" s="44">
        <f>OCT!J504</f>
        <v/>
      </c>
      <c r="L5003" s="44">
        <f>OCT!K504</f>
        <v/>
      </c>
      <c r="M5003" s="46">
        <f>OCT!L504</f>
        <v/>
      </c>
      <c r="N5003" s="44">
        <f>OCT!M504</f>
        <v/>
      </c>
      <c r="O5003" s="44">
        <f>OCT!N504</f>
        <v/>
      </c>
      <c r="P5003" s="44">
        <f>OCT!O504</f>
        <v/>
      </c>
      <c r="Q5003" s="44">
        <f>OCT!P504</f>
        <v/>
      </c>
      <c r="R5003" s="44">
        <f>OCT!Q504</f>
        <v/>
      </c>
      <c r="S5003" s="46">
        <f>S5002+IF(X5003=0,0,M5003)</f>
        <v/>
      </c>
      <c r="T5003" s="47">
        <f>MAX(T5002,S5003)</f>
        <v/>
      </c>
      <c r="U5003" s="48">
        <f>S5003-T5003</f>
        <v/>
      </c>
      <c r="V5003" s="47">
        <f>IFERROR(SUMIFS(DATABASE!$M$5:$M$6004,DATABASE!$B$5:$B$6004,B5003,DATABASE!$X$5:$X$6004,1),0)</f>
        <v/>
      </c>
      <c r="W5003" s="31">
        <f>IFERROR(COUNTIFS(DATABASE!$B$5:$B$6004,B5003,DATABASE!$X$5:$X$6004,1),0)</f>
        <v/>
      </c>
      <c r="X5003" s="49">
        <f>--AND(ISNUMBER(B5003),C5003&lt;&gt;"",L5003&lt;&gt;"",M5003&lt;&gt;"")</f>
        <v/>
      </c>
    </row>
    <row r="5004" ht="15" customHeight="1" s="111">
      <c r="A5004" s="50" t="inlineStr">
        <is>
          <t>OCT</t>
        </is>
      </c>
      <c r="B5004" s="51">
        <f>OCT!A505</f>
        <v/>
      </c>
      <c r="C5004" s="52">
        <f>OCT!B505</f>
        <v/>
      </c>
      <c r="D5004" s="52">
        <f>OCT!C505</f>
        <v/>
      </c>
      <c r="E5004" s="52">
        <f>OCT!D505</f>
        <v/>
      </c>
      <c r="F5004" s="52">
        <f>OCT!E505</f>
        <v/>
      </c>
      <c r="G5004" s="52">
        <f>OCT!F505</f>
        <v/>
      </c>
      <c r="H5004" s="52">
        <f>OCT!G505</f>
        <v/>
      </c>
      <c r="I5004" s="53">
        <f>OCT!H505</f>
        <v/>
      </c>
      <c r="J5004" s="53">
        <f>OCT!I505</f>
        <v/>
      </c>
      <c r="K5004" s="52">
        <f>OCT!J505</f>
        <v/>
      </c>
      <c r="L5004" s="52">
        <f>OCT!K505</f>
        <v/>
      </c>
      <c r="M5004" s="54">
        <f>OCT!L505</f>
        <v/>
      </c>
      <c r="N5004" s="52">
        <f>OCT!M505</f>
        <v/>
      </c>
      <c r="O5004" s="52">
        <f>OCT!N505</f>
        <v/>
      </c>
      <c r="P5004" s="52">
        <f>OCT!O505</f>
        <v/>
      </c>
      <c r="Q5004" s="52">
        <f>OCT!P505</f>
        <v/>
      </c>
      <c r="R5004" s="52">
        <f>OCT!Q505</f>
        <v/>
      </c>
      <c r="S5004" s="54">
        <f>S5003+IF(X5004=0,0,M5004)</f>
        <v/>
      </c>
      <c r="T5004" s="55">
        <f>MAX(T5003,S5004)</f>
        <v/>
      </c>
      <c r="U5004" s="56">
        <f>S5004-T5004</f>
        <v/>
      </c>
      <c r="V5004" s="55">
        <f>IFERROR(SUMIFS(DATABASE!$M$5:$M$6004,DATABASE!$B$5:$B$6004,B5004,DATABASE!$X$5:$X$6004,1),0)</f>
        <v/>
      </c>
      <c r="W5004" s="57">
        <f>IFERROR(COUNTIFS(DATABASE!$B$5:$B$6004,B5004,DATABASE!$X$5:$X$6004,1),0)</f>
        <v/>
      </c>
      <c r="X5004" s="58">
        <f>--AND(ISNUMBER(B5004),C5004&lt;&gt;"",L5004&lt;&gt;"",M5004&lt;&gt;"")</f>
        <v/>
      </c>
    </row>
    <row r="5005" ht="15" customHeight="1" s="111">
      <c r="A5005" s="42" t="inlineStr">
        <is>
          <t>NOV</t>
        </is>
      </c>
      <c r="B5005" s="43">
        <f>NOV!A6</f>
        <v/>
      </c>
      <c r="C5005" s="44">
        <f>NOV!B6</f>
        <v/>
      </c>
      <c r="D5005" s="44">
        <f>NOV!C6</f>
        <v/>
      </c>
      <c r="E5005" s="44">
        <f>NOV!D6</f>
        <v/>
      </c>
      <c r="F5005" s="44">
        <f>NOV!E6</f>
        <v/>
      </c>
      <c r="G5005" s="44">
        <f>NOV!F6</f>
        <v/>
      </c>
      <c r="H5005" s="44">
        <f>NOV!G6</f>
        <v/>
      </c>
      <c r="I5005" s="45">
        <f>NOV!H6</f>
        <v/>
      </c>
      <c r="J5005" s="45">
        <f>NOV!I6</f>
        <v/>
      </c>
      <c r="K5005" s="44">
        <f>NOV!J6</f>
        <v/>
      </c>
      <c r="L5005" s="44">
        <f>NOV!K6</f>
        <v/>
      </c>
      <c r="M5005" s="46">
        <f>NOV!L6</f>
        <v/>
      </c>
      <c r="N5005" s="44">
        <f>NOV!M6</f>
        <v/>
      </c>
      <c r="O5005" s="44">
        <f>NOV!N6</f>
        <v/>
      </c>
      <c r="P5005" s="44">
        <f>NOV!O6</f>
        <v/>
      </c>
      <c r="Q5005" s="44">
        <f>NOV!P6</f>
        <v/>
      </c>
      <c r="R5005" s="44">
        <f>NOV!Q6</f>
        <v/>
      </c>
      <c r="S5005" s="46">
        <f>S5004+IF(X5005=0,0,M5005)</f>
        <v/>
      </c>
      <c r="T5005" s="47">
        <f>MAX(T5004,S5005)</f>
        <v/>
      </c>
      <c r="U5005" s="48">
        <f>S5005-T5005</f>
        <v/>
      </c>
      <c r="V5005" s="47">
        <f>IFERROR(SUMIFS(DATABASE!$M$5:$M$6004,DATABASE!$B$5:$B$6004,B5005,DATABASE!$X$5:$X$6004,1),0)</f>
        <v/>
      </c>
      <c r="W5005" s="31">
        <f>IFERROR(COUNTIFS(DATABASE!$B$5:$B$6004,B5005,DATABASE!$X$5:$X$6004,1),0)</f>
        <v/>
      </c>
      <c r="X5005" s="49">
        <f>--AND(ISNUMBER(B5005),C5005&lt;&gt;"",L5005&lt;&gt;"",M5005&lt;&gt;"")</f>
        <v/>
      </c>
    </row>
    <row r="5006" ht="15" customHeight="1" s="111">
      <c r="A5006" s="50" t="inlineStr">
        <is>
          <t>NOV</t>
        </is>
      </c>
      <c r="B5006" s="51">
        <f>NOV!A7</f>
        <v/>
      </c>
      <c r="C5006" s="52">
        <f>NOV!B7</f>
        <v/>
      </c>
      <c r="D5006" s="52">
        <f>NOV!C7</f>
        <v/>
      </c>
      <c r="E5006" s="52">
        <f>NOV!D7</f>
        <v/>
      </c>
      <c r="F5006" s="52">
        <f>NOV!E7</f>
        <v/>
      </c>
      <c r="G5006" s="52">
        <f>NOV!F7</f>
        <v/>
      </c>
      <c r="H5006" s="52">
        <f>NOV!G7</f>
        <v/>
      </c>
      <c r="I5006" s="53">
        <f>NOV!H7</f>
        <v/>
      </c>
      <c r="J5006" s="53">
        <f>NOV!I7</f>
        <v/>
      </c>
      <c r="K5006" s="52">
        <f>NOV!J7</f>
        <v/>
      </c>
      <c r="L5006" s="52">
        <f>NOV!K7</f>
        <v/>
      </c>
      <c r="M5006" s="54">
        <f>NOV!L7</f>
        <v/>
      </c>
      <c r="N5006" s="52">
        <f>NOV!M7</f>
        <v/>
      </c>
      <c r="O5006" s="52">
        <f>NOV!N7</f>
        <v/>
      </c>
      <c r="P5006" s="52">
        <f>NOV!O7</f>
        <v/>
      </c>
      <c r="Q5006" s="52">
        <f>NOV!P7</f>
        <v/>
      </c>
      <c r="R5006" s="52">
        <f>NOV!Q7</f>
        <v/>
      </c>
      <c r="S5006" s="54">
        <f>S5005+IF(X5006=0,0,M5006)</f>
        <v/>
      </c>
      <c r="T5006" s="55">
        <f>MAX(T5005,S5006)</f>
        <v/>
      </c>
      <c r="U5006" s="56">
        <f>S5006-T5006</f>
        <v/>
      </c>
      <c r="V5006" s="55">
        <f>IFERROR(SUMIFS(DATABASE!$M$5:$M$6004,DATABASE!$B$5:$B$6004,B5006,DATABASE!$X$5:$X$6004,1),0)</f>
        <v/>
      </c>
      <c r="W5006" s="57">
        <f>IFERROR(COUNTIFS(DATABASE!$B$5:$B$6004,B5006,DATABASE!$X$5:$X$6004,1),0)</f>
        <v/>
      </c>
      <c r="X5006" s="58">
        <f>--AND(ISNUMBER(B5006),C5006&lt;&gt;"",L5006&lt;&gt;"",M5006&lt;&gt;"")</f>
        <v/>
      </c>
    </row>
    <row r="5007" ht="15" customHeight="1" s="111">
      <c r="A5007" s="42" t="inlineStr">
        <is>
          <t>NOV</t>
        </is>
      </c>
      <c r="B5007" s="43">
        <f>NOV!A8</f>
        <v/>
      </c>
      <c r="C5007" s="44">
        <f>NOV!B8</f>
        <v/>
      </c>
      <c r="D5007" s="44">
        <f>NOV!C8</f>
        <v/>
      </c>
      <c r="E5007" s="44">
        <f>NOV!D8</f>
        <v/>
      </c>
      <c r="F5007" s="44">
        <f>NOV!E8</f>
        <v/>
      </c>
      <c r="G5007" s="44">
        <f>NOV!F8</f>
        <v/>
      </c>
      <c r="H5007" s="44">
        <f>NOV!G8</f>
        <v/>
      </c>
      <c r="I5007" s="45">
        <f>NOV!H8</f>
        <v/>
      </c>
      <c r="J5007" s="45">
        <f>NOV!I8</f>
        <v/>
      </c>
      <c r="K5007" s="44">
        <f>NOV!J8</f>
        <v/>
      </c>
      <c r="L5007" s="44">
        <f>NOV!K8</f>
        <v/>
      </c>
      <c r="M5007" s="46">
        <f>NOV!L8</f>
        <v/>
      </c>
      <c r="N5007" s="44">
        <f>NOV!M8</f>
        <v/>
      </c>
      <c r="O5007" s="44">
        <f>NOV!N8</f>
        <v/>
      </c>
      <c r="P5007" s="44">
        <f>NOV!O8</f>
        <v/>
      </c>
      <c r="Q5007" s="44">
        <f>NOV!P8</f>
        <v/>
      </c>
      <c r="R5007" s="44">
        <f>NOV!Q8</f>
        <v/>
      </c>
      <c r="S5007" s="46">
        <f>S5006+IF(X5007=0,0,M5007)</f>
        <v/>
      </c>
      <c r="T5007" s="47">
        <f>MAX(T5006,S5007)</f>
        <v/>
      </c>
      <c r="U5007" s="48">
        <f>S5007-T5007</f>
        <v/>
      </c>
      <c r="V5007" s="47">
        <f>IFERROR(SUMIFS(DATABASE!$M$5:$M$6004,DATABASE!$B$5:$B$6004,B5007,DATABASE!$X$5:$X$6004,1),0)</f>
        <v/>
      </c>
      <c r="W5007" s="31">
        <f>IFERROR(COUNTIFS(DATABASE!$B$5:$B$6004,B5007,DATABASE!$X$5:$X$6004,1),0)</f>
        <v/>
      </c>
      <c r="X5007" s="49">
        <f>--AND(ISNUMBER(B5007),C5007&lt;&gt;"",L5007&lt;&gt;"",M5007&lt;&gt;"")</f>
        <v/>
      </c>
    </row>
    <row r="5008" ht="15" customHeight="1" s="111">
      <c r="A5008" s="50" t="inlineStr">
        <is>
          <t>NOV</t>
        </is>
      </c>
      <c r="B5008" s="51">
        <f>NOV!A9</f>
        <v/>
      </c>
      <c r="C5008" s="52">
        <f>NOV!B9</f>
        <v/>
      </c>
      <c r="D5008" s="52">
        <f>NOV!C9</f>
        <v/>
      </c>
      <c r="E5008" s="52">
        <f>NOV!D9</f>
        <v/>
      </c>
      <c r="F5008" s="52">
        <f>NOV!E9</f>
        <v/>
      </c>
      <c r="G5008" s="52">
        <f>NOV!F9</f>
        <v/>
      </c>
      <c r="H5008" s="52">
        <f>NOV!G9</f>
        <v/>
      </c>
      <c r="I5008" s="53">
        <f>NOV!H9</f>
        <v/>
      </c>
      <c r="J5008" s="53">
        <f>NOV!I9</f>
        <v/>
      </c>
      <c r="K5008" s="52">
        <f>NOV!J9</f>
        <v/>
      </c>
      <c r="L5008" s="52">
        <f>NOV!K9</f>
        <v/>
      </c>
      <c r="M5008" s="54">
        <f>NOV!L9</f>
        <v/>
      </c>
      <c r="N5008" s="52">
        <f>NOV!M9</f>
        <v/>
      </c>
      <c r="O5008" s="52">
        <f>NOV!N9</f>
        <v/>
      </c>
      <c r="P5008" s="52">
        <f>NOV!O9</f>
        <v/>
      </c>
      <c r="Q5008" s="52">
        <f>NOV!P9</f>
        <v/>
      </c>
      <c r="R5008" s="52">
        <f>NOV!Q9</f>
        <v/>
      </c>
      <c r="S5008" s="54">
        <f>S5007+IF(X5008=0,0,M5008)</f>
        <v/>
      </c>
      <c r="T5008" s="55">
        <f>MAX(T5007,S5008)</f>
        <v/>
      </c>
      <c r="U5008" s="56">
        <f>S5008-T5008</f>
        <v/>
      </c>
      <c r="V5008" s="55">
        <f>IFERROR(SUMIFS(DATABASE!$M$5:$M$6004,DATABASE!$B$5:$B$6004,B5008,DATABASE!$X$5:$X$6004,1),0)</f>
        <v/>
      </c>
      <c r="W5008" s="57">
        <f>IFERROR(COUNTIFS(DATABASE!$B$5:$B$6004,B5008,DATABASE!$X$5:$X$6004,1),0)</f>
        <v/>
      </c>
      <c r="X5008" s="58">
        <f>--AND(ISNUMBER(B5008),C5008&lt;&gt;"",L5008&lt;&gt;"",M5008&lt;&gt;"")</f>
        <v/>
      </c>
    </row>
    <row r="5009" ht="15" customHeight="1" s="111">
      <c r="A5009" s="42" t="inlineStr">
        <is>
          <t>NOV</t>
        </is>
      </c>
      <c r="B5009" s="43">
        <f>NOV!A10</f>
        <v/>
      </c>
      <c r="C5009" s="44">
        <f>NOV!B10</f>
        <v/>
      </c>
      <c r="D5009" s="44">
        <f>NOV!C10</f>
        <v/>
      </c>
      <c r="E5009" s="44">
        <f>NOV!D10</f>
        <v/>
      </c>
      <c r="F5009" s="44">
        <f>NOV!E10</f>
        <v/>
      </c>
      <c r="G5009" s="44">
        <f>NOV!F10</f>
        <v/>
      </c>
      <c r="H5009" s="44">
        <f>NOV!G10</f>
        <v/>
      </c>
      <c r="I5009" s="45">
        <f>NOV!H10</f>
        <v/>
      </c>
      <c r="J5009" s="45">
        <f>NOV!I10</f>
        <v/>
      </c>
      <c r="K5009" s="44">
        <f>NOV!J10</f>
        <v/>
      </c>
      <c r="L5009" s="44">
        <f>NOV!K10</f>
        <v/>
      </c>
      <c r="M5009" s="46">
        <f>NOV!L10</f>
        <v/>
      </c>
      <c r="N5009" s="44">
        <f>NOV!M10</f>
        <v/>
      </c>
      <c r="O5009" s="44">
        <f>NOV!N10</f>
        <v/>
      </c>
      <c r="P5009" s="44">
        <f>NOV!O10</f>
        <v/>
      </c>
      <c r="Q5009" s="44">
        <f>NOV!P10</f>
        <v/>
      </c>
      <c r="R5009" s="44">
        <f>NOV!Q10</f>
        <v/>
      </c>
      <c r="S5009" s="46">
        <f>S5008+IF(X5009=0,0,M5009)</f>
        <v/>
      </c>
      <c r="T5009" s="47">
        <f>MAX(T5008,S5009)</f>
        <v/>
      </c>
      <c r="U5009" s="48">
        <f>S5009-T5009</f>
        <v/>
      </c>
      <c r="V5009" s="47">
        <f>IFERROR(SUMIFS(DATABASE!$M$5:$M$6004,DATABASE!$B$5:$B$6004,B5009,DATABASE!$X$5:$X$6004,1),0)</f>
        <v/>
      </c>
      <c r="W5009" s="31">
        <f>IFERROR(COUNTIFS(DATABASE!$B$5:$B$6004,B5009,DATABASE!$X$5:$X$6004,1),0)</f>
        <v/>
      </c>
      <c r="X5009" s="49">
        <f>--AND(ISNUMBER(B5009),C5009&lt;&gt;"",L5009&lt;&gt;"",M5009&lt;&gt;"")</f>
        <v/>
      </c>
    </row>
    <row r="5010" ht="15" customHeight="1" s="111">
      <c r="A5010" s="50" t="inlineStr">
        <is>
          <t>NOV</t>
        </is>
      </c>
      <c r="B5010" s="51">
        <f>NOV!A11</f>
        <v/>
      </c>
      <c r="C5010" s="52">
        <f>NOV!B11</f>
        <v/>
      </c>
      <c r="D5010" s="52">
        <f>NOV!C11</f>
        <v/>
      </c>
      <c r="E5010" s="52">
        <f>NOV!D11</f>
        <v/>
      </c>
      <c r="F5010" s="52">
        <f>NOV!E11</f>
        <v/>
      </c>
      <c r="G5010" s="52">
        <f>NOV!F11</f>
        <v/>
      </c>
      <c r="H5010" s="52">
        <f>NOV!G11</f>
        <v/>
      </c>
      <c r="I5010" s="53">
        <f>NOV!H11</f>
        <v/>
      </c>
      <c r="J5010" s="53">
        <f>NOV!I11</f>
        <v/>
      </c>
      <c r="K5010" s="52">
        <f>NOV!J11</f>
        <v/>
      </c>
      <c r="L5010" s="52">
        <f>NOV!K11</f>
        <v/>
      </c>
      <c r="M5010" s="54">
        <f>NOV!L11</f>
        <v/>
      </c>
      <c r="N5010" s="52">
        <f>NOV!M11</f>
        <v/>
      </c>
      <c r="O5010" s="52">
        <f>NOV!N11</f>
        <v/>
      </c>
      <c r="P5010" s="52">
        <f>NOV!O11</f>
        <v/>
      </c>
      <c r="Q5010" s="52">
        <f>NOV!P11</f>
        <v/>
      </c>
      <c r="R5010" s="52">
        <f>NOV!Q11</f>
        <v/>
      </c>
      <c r="S5010" s="54">
        <f>S5009+IF(X5010=0,0,M5010)</f>
        <v/>
      </c>
      <c r="T5010" s="55">
        <f>MAX(T5009,S5010)</f>
        <v/>
      </c>
      <c r="U5010" s="56">
        <f>S5010-T5010</f>
        <v/>
      </c>
      <c r="V5010" s="55">
        <f>IFERROR(SUMIFS(DATABASE!$M$5:$M$6004,DATABASE!$B$5:$B$6004,B5010,DATABASE!$X$5:$X$6004,1),0)</f>
        <v/>
      </c>
      <c r="W5010" s="57">
        <f>IFERROR(COUNTIFS(DATABASE!$B$5:$B$6004,B5010,DATABASE!$X$5:$X$6004,1),0)</f>
        <v/>
      </c>
      <c r="X5010" s="58">
        <f>--AND(ISNUMBER(B5010),C5010&lt;&gt;"",L5010&lt;&gt;"",M5010&lt;&gt;"")</f>
        <v/>
      </c>
    </row>
    <row r="5011" ht="15" customHeight="1" s="111">
      <c r="A5011" s="42" t="inlineStr">
        <is>
          <t>NOV</t>
        </is>
      </c>
      <c r="B5011" s="43">
        <f>NOV!A12</f>
        <v/>
      </c>
      <c r="C5011" s="44">
        <f>NOV!B12</f>
        <v/>
      </c>
      <c r="D5011" s="44">
        <f>NOV!C12</f>
        <v/>
      </c>
      <c r="E5011" s="44">
        <f>NOV!D12</f>
        <v/>
      </c>
      <c r="F5011" s="44">
        <f>NOV!E12</f>
        <v/>
      </c>
      <c r="G5011" s="44">
        <f>NOV!F12</f>
        <v/>
      </c>
      <c r="H5011" s="44">
        <f>NOV!G12</f>
        <v/>
      </c>
      <c r="I5011" s="45">
        <f>NOV!H12</f>
        <v/>
      </c>
      <c r="J5011" s="45">
        <f>NOV!I12</f>
        <v/>
      </c>
      <c r="K5011" s="44">
        <f>NOV!J12</f>
        <v/>
      </c>
      <c r="L5011" s="44">
        <f>NOV!K12</f>
        <v/>
      </c>
      <c r="M5011" s="46">
        <f>NOV!L12</f>
        <v/>
      </c>
      <c r="N5011" s="44">
        <f>NOV!M12</f>
        <v/>
      </c>
      <c r="O5011" s="44">
        <f>NOV!N12</f>
        <v/>
      </c>
      <c r="P5011" s="44">
        <f>NOV!O12</f>
        <v/>
      </c>
      <c r="Q5011" s="44">
        <f>NOV!P12</f>
        <v/>
      </c>
      <c r="R5011" s="44">
        <f>NOV!Q12</f>
        <v/>
      </c>
      <c r="S5011" s="46">
        <f>S5010+IF(X5011=0,0,M5011)</f>
        <v/>
      </c>
      <c r="T5011" s="47">
        <f>MAX(T5010,S5011)</f>
        <v/>
      </c>
      <c r="U5011" s="48">
        <f>S5011-T5011</f>
        <v/>
      </c>
      <c r="V5011" s="47">
        <f>IFERROR(SUMIFS(DATABASE!$M$5:$M$6004,DATABASE!$B$5:$B$6004,B5011,DATABASE!$X$5:$X$6004,1),0)</f>
        <v/>
      </c>
      <c r="W5011" s="31">
        <f>IFERROR(COUNTIFS(DATABASE!$B$5:$B$6004,B5011,DATABASE!$X$5:$X$6004,1),0)</f>
        <v/>
      </c>
      <c r="X5011" s="49">
        <f>--AND(ISNUMBER(B5011),C5011&lt;&gt;"",L5011&lt;&gt;"",M5011&lt;&gt;"")</f>
        <v/>
      </c>
    </row>
    <row r="5012" ht="15" customHeight="1" s="111">
      <c r="A5012" s="50" t="inlineStr">
        <is>
          <t>NOV</t>
        </is>
      </c>
      <c r="B5012" s="51">
        <f>NOV!A13</f>
        <v/>
      </c>
      <c r="C5012" s="52">
        <f>NOV!B13</f>
        <v/>
      </c>
      <c r="D5012" s="52">
        <f>NOV!C13</f>
        <v/>
      </c>
      <c r="E5012" s="52">
        <f>NOV!D13</f>
        <v/>
      </c>
      <c r="F5012" s="52">
        <f>NOV!E13</f>
        <v/>
      </c>
      <c r="G5012" s="52">
        <f>NOV!F13</f>
        <v/>
      </c>
      <c r="H5012" s="52">
        <f>NOV!G13</f>
        <v/>
      </c>
      <c r="I5012" s="53">
        <f>NOV!H13</f>
        <v/>
      </c>
      <c r="J5012" s="53">
        <f>NOV!I13</f>
        <v/>
      </c>
      <c r="K5012" s="52">
        <f>NOV!J13</f>
        <v/>
      </c>
      <c r="L5012" s="52">
        <f>NOV!K13</f>
        <v/>
      </c>
      <c r="M5012" s="54">
        <f>NOV!L13</f>
        <v/>
      </c>
      <c r="N5012" s="52">
        <f>NOV!M13</f>
        <v/>
      </c>
      <c r="O5012" s="52">
        <f>NOV!N13</f>
        <v/>
      </c>
      <c r="P5012" s="52">
        <f>NOV!O13</f>
        <v/>
      </c>
      <c r="Q5012" s="52">
        <f>NOV!P13</f>
        <v/>
      </c>
      <c r="R5012" s="52">
        <f>NOV!Q13</f>
        <v/>
      </c>
      <c r="S5012" s="54">
        <f>S5011+IF(X5012=0,0,M5012)</f>
        <v/>
      </c>
      <c r="T5012" s="55">
        <f>MAX(T5011,S5012)</f>
        <v/>
      </c>
      <c r="U5012" s="56">
        <f>S5012-T5012</f>
        <v/>
      </c>
      <c r="V5012" s="55">
        <f>IFERROR(SUMIFS(DATABASE!$M$5:$M$6004,DATABASE!$B$5:$B$6004,B5012,DATABASE!$X$5:$X$6004,1),0)</f>
        <v/>
      </c>
      <c r="W5012" s="57">
        <f>IFERROR(COUNTIFS(DATABASE!$B$5:$B$6004,B5012,DATABASE!$X$5:$X$6004,1),0)</f>
        <v/>
      </c>
      <c r="X5012" s="58">
        <f>--AND(ISNUMBER(B5012),C5012&lt;&gt;"",L5012&lt;&gt;"",M5012&lt;&gt;"")</f>
        <v/>
      </c>
    </row>
    <row r="5013" ht="15" customHeight="1" s="111">
      <c r="A5013" s="42" t="inlineStr">
        <is>
          <t>NOV</t>
        </is>
      </c>
      <c r="B5013" s="43">
        <f>NOV!A14</f>
        <v/>
      </c>
      <c r="C5013" s="44">
        <f>NOV!B14</f>
        <v/>
      </c>
      <c r="D5013" s="44">
        <f>NOV!C14</f>
        <v/>
      </c>
      <c r="E5013" s="44">
        <f>NOV!D14</f>
        <v/>
      </c>
      <c r="F5013" s="44">
        <f>NOV!E14</f>
        <v/>
      </c>
      <c r="G5013" s="44">
        <f>NOV!F14</f>
        <v/>
      </c>
      <c r="H5013" s="44">
        <f>NOV!G14</f>
        <v/>
      </c>
      <c r="I5013" s="45">
        <f>NOV!H14</f>
        <v/>
      </c>
      <c r="J5013" s="45">
        <f>NOV!I14</f>
        <v/>
      </c>
      <c r="K5013" s="44">
        <f>NOV!J14</f>
        <v/>
      </c>
      <c r="L5013" s="44">
        <f>NOV!K14</f>
        <v/>
      </c>
      <c r="M5013" s="46">
        <f>NOV!L14</f>
        <v/>
      </c>
      <c r="N5013" s="44">
        <f>NOV!M14</f>
        <v/>
      </c>
      <c r="O5013" s="44">
        <f>NOV!N14</f>
        <v/>
      </c>
      <c r="P5013" s="44">
        <f>NOV!O14</f>
        <v/>
      </c>
      <c r="Q5013" s="44">
        <f>NOV!P14</f>
        <v/>
      </c>
      <c r="R5013" s="44">
        <f>NOV!Q14</f>
        <v/>
      </c>
      <c r="S5013" s="46">
        <f>S5012+IF(X5013=0,0,M5013)</f>
        <v/>
      </c>
      <c r="T5013" s="47">
        <f>MAX(T5012,S5013)</f>
        <v/>
      </c>
      <c r="U5013" s="48">
        <f>S5013-T5013</f>
        <v/>
      </c>
      <c r="V5013" s="47">
        <f>IFERROR(SUMIFS(DATABASE!$M$5:$M$6004,DATABASE!$B$5:$B$6004,B5013,DATABASE!$X$5:$X$6004,1),0)</f>
        <v/>
      </c>
      <c r="W5013" s="31">
        <f>IFERROR(COUNTIFS(DATABASE!$B$5:$B$6004,B5013,DATABASE!$X$5:$X$6004,1),0)</f>
        <v/>
      </c>
      <c r="X5013" s="49">
        <f>--AND(ISNUMBER(B5013),C5013&lt;&gt;"",L5013&lt;&gt;"",M5013&lt;&gt;"")</f>
        <v/>
      </c>
    </row>
    <row r="5014" ht="15" customHeight="1" s="111">
      <c r="A5014" s="50" t="inlineStr">
        <is>
          <t>NOV</t>
        </is>
      </c>
      <c r="B5014" s="51">
        <f>NOV!A15</f>
        <v/>
      </c>
      <c r="C5014" s="52">
        <f>NOV!B15</f>
        <v/>
      </c>
      <c r="D5014" s="52">
        <f>NOV!C15</f>
        <v/>
      </c>
      <c r="E5014" s="52">
        <f>NOV!D15</f>
        <v/>
      </c>
      <c r="F5014" s="52">
        <f>NOV!E15</f>
        <v/>
      </c>
      <c r="G5014" s="52">
        <f>NOV!F15</f>
        <v/>
      </c>
      <c r="H5014" s="52">
        <f>NOV!G15</f>
        <v/>
      </c>
      <c r="I5014" s="53">
        <f>NOV!H15</f>
        <v/>
      </c>
      <c r="J5014" s="53">
        <f>NOV!I15</f>
        <v/>
      </c>
      <c r="K5014" s="52">
        <f>NOV!J15</f>
        <v/>
      </c>
      <c r="L5014" s="52">
        <f>NOV!K15</f>
        <v/>
      </c>
      <c r="M5014" s="54">
        <f>NOV!L15</f>
        <v/>
      </c>
      <c r="N5014" s="52">
        <f>NOV!M15</f>
        <v/>
      </c>
      <c r="O5014" s="52">
        <f>NOV!N15</f>
        <v/>
      </c>
      <c r="P5014" s="52">
        <f>NOV!O15</f>
        <v/>
      </c>
      <c r="Q5014" s="52">
        <f>NOV!P15</f>
        <v/>
      </c>
      <c r="R5014" s="52">
        <f>NOV!Q15</f>
        <v/>
      </c>
      <c r="S5014" s="54">
        <f>S5013+IF(X5014=0,0,M5014)</f>
        <v/>
      </c>
      <c r="T5014" s="55">
        <f>MAX(T5013,S5014)</f>
        <v/>
      </c>
      <c r="U5014" s="56">
        <f>S5014-T5014</f>
        <v/>
      </c>
      <c r="V5014" s="55">
        <f>IFERROR(SUMIFS(DATABASE!$M$5:$M$6004,DATABASE!$B$5:$B$6004,B5014,DATABASE!$X$5:$X$6004,1),0)</f>
        <v/>
      </c>
      <c r="W5014" s="57">
        <f>IFERROR(COUNTIFS(DATABASE!$B$5:$B$6004,B5014,DATABASE!$X$5:$X$6004,1),0)</f>
        <v/>
      </c>
      <c r="X5014" s="58">
        <f>--AND(ISNUMBER(B5014),C5014&lt;&gt;"",L5014&lt;&gt;"",M5014&lt;&gt;"")</f>
        <v/>
      </c>
    </row>
    <row r="5015" ht="15" customHeight="1" s="111">
      <c r="A5015" s="42" t="inlineStr">
        <is>
          <t>NOV</t>
        </is>
      </c>
      <c r="B5015" s="43">
        <f>NOV!A16</f>
        <v/>
      </c>
      <c r="C5015" s="44">
        <f>NOV!B16</f>
        <v/>
      </c>
      <c r="D5015" s="44">
        <f>NOV!C16</f>
        <v/>
      </c>
      <c r="E5015" s="44">
        <f>NOV!D16</f>
        <v/>
      </c>
      <c r="F5015" s="44">
        <f>NOV!E16</f>
        <v/>
      </c>
      <c r="G5015" s="44">
        <f>NOV!F16</f>
        <v/>
      </c>
      <c r="H5015" s="44">
        <f>NOV!G16</f>
        <v/>
      </c>
      <c r="I5015" s="45">
        <f>NOV!H16</f>
        <v/>
      </c>
      <c r="J5015" s="45">
        <f>NOV!I16</f>
        <v/>
      </c>
      <c r="K5015" s="44">
        <f>NOV!J16</f>
        <v/>
      </c>
      <c r="L5015" s="44">
        <f>NOV!K16</f>
        <v/>
      </c>
      <c r="M5015" s="46">
        <f>NOV!L16</f>
        <v/>
      </c>
      <c r="N5015" s="44">
        <f>NOV!M16</f>
        <v/>
      </c>
      <c r="O5015" s="44">
        <f>NOV!N16</f>
        <v/>
      </c>
      <c r="P5015" s="44">
        <f>NOV!O16</f>
        <v/>
      </c>
      <c r="Q5015" s="44">
        <f>NOV!P16</f>
        <v/>
      </c>
      <c r="R5015" s="44">
        <f>NOV!Q16</f>
        <v/>
      </c>
      <c r="S5015" s="46">
        <f>S5014+IF(X5015=0,0,M5015)</f>
        <v/>
      </c>
      <c r="T5015" s="47">
        <f>MAX(T5014,S5015)</f>
        <v/>
      </c>
      <c r="U5015" s="48">
        <f>S5015-T5015</f>
        <v/>
      </c>
      <c r="V5015" s="47">
        <f>IFERROR(SUMIFS(DATABASE!$M$5:$M$6004,DATABASE!$B$5:$B$6004,B5015,DATABASE!$X$5:$X$6004,1),0)</f>
        <v/>
      </c>
      <c r="W5015" s="31">
        <f>IFERROR(COUNTIFS(DATABASE!$B$5:$B$6004,B5015,DATABASE!$X$5:$X$6004,1),0)</f>
        <v/>
      </c>
      <c r="X5015" s="49">
        <f>--AND(ISNUMBER(B5015),C5015&lt;&gt;"",L5015&lt;&gt;"",M5015&lt;&gt;"")</f>
        <v/>
      </c>
    </row>
    <row r="5016" ht="15" customHeight="1" s="111">
      <c r="A5016" s="50" t="inlineStr">
        <is>
          <t>NOV</t>
        </is>
      </c>
      <c r="B5016" s="51">
        <f>NOV!A17</f>
        <v/>
      </c>
      <c r="C5016" s="52">
        <f>NOV!B17</f>
        <v/>
      </c>
      <c r="D5016" s="52">
        <f>NOV!C17</f>
        <v/>
      </c>
      <c r="E5016" s="52">
        <f>NOV!D17</f>
        <v/>
      </c>
      <c r="F5016" s="52">
        <f>NOV!E17</f>
        <v/>
      </c>
      <c r="G5016" s="52">
        <f>NOV!F17</f>
        <v/>
      </c>
      <c r="H5016" s="52">
        <f>NOV!G17</f>
        <v/>
      </c>
      <c r="I5016" s="53">
        <f>NOV!H17</f>
        <v/>
      </c>
      <c r="J5016" s="53">
        <f>NOV!I17</f>
        <v/>
      </c>
      <c r="K5016" s="52">
        <f>NOV!J17</f>
        <v/>
      </c>
      <c r="L5016" s="52">
        <f>NOV!K17</f>
        <v/>
      </c>
      <c r="M5016" s="54">
        <f>NOV!L17</f>
        <v/>
      </c>
      <c r="N5016" s="52">
        <f>NOV!M17</f>
        <v/>
      </c>
      <c r="O5016" s="52">
        <f>NOV!N17</f>
        <v/>
      </c>
      <c r="P5016" s="52">
        <f>NOV!O17</f>
        <v/>
      </c>
      <c r="Q5016" s="52">
        <f>NOV!P17</f>
        <v/>
      </c>
      <c r="R5016" s="52">
        <f>NOV!Q17</f>
        <v/>
      </c>
      <c r="S5016" s="54">
        <f>S5015+IF(X5016=0,0,M5016)</f>
        <v/>
      </c>
      <c r="T5016" s="55">
        <f>MAX(T5015,S5016)</f>
        <v/>
      </c>
      <c r="U5016" s="56">
        <f>S5016-T5016</f>
        <v/>
      </c>
      <c r="V5016" s="55">
        <f>IFERROR(SUMIFS(DATABASE!$M$5:$M$6004,DATABASE!$B$5:$B$6004,B5016,DATABASE!$X$5:$X$6004,1),0)</f>
        <v/>
      </c>
      <c r="W5016" s="57">
        <f>IFERROR(COUNTIFS(DATABASE!$B$5:$B$6004,B5016,DATABASE!$X$5:$X$6004,1),0)</f>
        <v/>
      </c>
      <c r="X5016" s="58">
        <f>--AND(ISNUMBER(B5016),C5016&lt;&gt;"",L5016&lt;&gt;"",M5016&lt;&gt;"")</f>
        <v/>
      </c>
    </row>
    <row r="5017" ht="15" customHeight="1" s="111">
      <c r="A5017" s="42" t="inlineStr">
        <is>
          <t>NOV</t>
        </is>
      </c>
      <c r="B5017" s="43">
        <f>NOV!A18</f>
        <v/>
      </c>
      <c r="C5017" s="44">
        <f>NOV!B18</f>
        <v/>
      </c>
      <c r="D5017" s="44">
        <f>NOV!C18</f>
        <v/>
      </c>
      <c r="E5017" s="44">
        <f>NOV!D18</f>
        <v/>
      </c>
      <c r="F5017" s="44">
        <f>NOV!E18</f>
        <v/>
      </c>
      <c r="G5017" s="44">
        <f>NOV!F18</f>
        <v/>
      </c>
      <c r="H5017" s="44">
        <f>NOV!G18</f>
        <v/>
      </c>
      <c r="I5017" s="45">
        <f>NOV!H18</f>
        <v/>
      </c>
      <c r="J5017" s="45">
        <f>NOV!I18</f>
        <v/>
      </c>
      <c r="K5017" s="44">
        <f>NOV!J18</f>
        <v/>
      </c>
      <c r="L5017" s="44">
        <f>NOV!K18</f>
        <v/>
      </c>
      <c r="M5017" s="46">
        <f>NOV!L18</f>
        <v/>
      </c>
      <c r="N5017" s="44">
        <f>NOV!M18</f>
        <v/>
      </c>
      <c r="O5017" s="44">
        <f>NOV!N18</f>
        <v/>
      </c>
      <c r="P5017" s="44">
        <f>NOV!O18</f>
        <v/>
      </c>
      <c r="Q5017" s="44">
        <f>NOV!P18</f>
        <v/>
      </c>
      <c r="R5017" s="44">
        <f>NOV!Q18</f>
        <v/>
      </c>
      <c r="S5017" s="46">
        <f>S5016+IF(X5017=0,0,M5017)</f>
        <v/>
      </c>
      <c r="T5017" s="47">
        <f>MAX(T5016,S5017)</f>
        <v/>
      </c>
      <c r="U5017" s="48">
        <f>S5017-T5017</f>
        <v/>
      </c>
      <c r="V5017" s="47">
        <f>IFERROR(SUMIFS(DATABASE!$M$5:$M$6004,DATABASE!$B$5:$B$6004,B5017,DATABASE!$X$5:$X$6004,1),0)</f>
        <v/>
      </c>
      <c r="W5017" s="31">
        <f>IFERROR(COUNTIFS(DATABASE!$B$5:$B$6004,B5017,DATABASE!$X$5:$X$6004,1),0)</f>
        <v/>
      </c>
      <c r="X5017" s="49">
        <f>--AND(ISNUMBER(B5017),C5017&lt;&gt;"",L5017&lt;&gt;"",M5017&lt;&gt;"")</f>
        <v/>
      </c>
    </row>
    <row r="5018" ht="15" customHeight="1" s="111">
      <c r="A5018" s="50" t="inlineStr">
        <is>
          <t>NOV</t>
        </is>
      </c>
      <c r="B5018" s="51">
        <f>NOV!A19</f>
        <v/>
      </c>
      <c r="C5018" s="52">
        <f>NOV!B19</f>
        <v/>
      </c>
      <c r="D5018" s="52">
        <f>NOV!C19</f>
        <v/>
      </c>
      <c r="E5018" s="52">
        <f>NOV!D19</f>
        <v/>
      </c>
      <c r="F5018" s="52">
        <f>NOV!E19</f>
        <v/>
      </c>
      <c r="G5018" s="52">
        <f>NOV!F19</f>
        <v/>
      </c>
      <c r="H5018" s="52">
        <f>NOV!G19</f>
        <v/>
      </c>
      <c r="I5018" s="53">
        <f>NOV!H19</f>
        <v/>
      </c>
      <c r="J5018" s="53">
        <f>NOV!I19</f>
        <v/>
      </c>
      <c r="K5018" s="52">
        <f>NOV!J19</f>
        <v/>
      </c>
      <c r="L5018" s="52">
        <f>NOV!K19</f>
        <v/>
      </c>
      <c r="M5018" s="54">
        <f>NOV!L19</f>
        <v/>
      </c>
      <c r="N5018" s="52">
        <f>NOV!M19</f>
        <v/>
      </c>
      <c r="O5018" s="52">
        <f>NOV!N19</f>
        <v/>
      </c>
      <c r="P5018" s="52">
        <f>NOV!O19</f>
        <v/>
      </c>
      <c r="Q5018" s="52">
        <f>NOV!P19</f>
        <v/>
      </c>
      <c r="R5018" s="52">
        <f>NOV!Q19</f>
        <v/>
      </c>
      <c r="S5018" s="54">
        <f>S5017+IF(X5018=0,0,M5018)</f>
        <v/>
      </c>
      <c r="T5018" s="55">
        <f>MAX(T5017,S5018)</f>
        <v/>
      </c>
      <c r="U5018" s="56">
        <f>S5018-T5018</f>
        <v/>
      </c>
      <c r="V5018" s="55">
        <f>IFERROR(SUMIFS(DATABASE!$M$5:$M$6004,DATABASE!$B$5:$B$6004,B5018,DATABASE!$X$5:$X$6004,1),0)</f>
        <v/>
      </c>
      <c r="W5018" s="57">
        <f>IFERROR(COUNTIFS(DATABASE!$B$5:$B$6004,B5018,DATABASE!$X$5:$X$6004,1),0)</f>
        <v/>
      </c>
      <c r="X5018" s="58">
        <f>--AND(ISNUMBER(B5018),C5018&lt;&gt;"",L5018&lt;&gt;"",M5018&lt;&gt;"")</f>
        <v/>
      </c>
    </row>
    <row r="5019" ht="15" customHeight="1" s="111">
      <c r="A5019" s="42" t="inlineStr">
        <is>
          <t>NOV</t>
        </is>
      </c>
      <c r="B5019" s="43">
        <f>NOV!A20</f>
        <v/>
      </c>
      <c r="C5019" s="44">
        <f>NOV!B20</f>
        <v/>
      </c>
      <c r="D5019" s="44">
        <f>NOV!C20</f>
        <v/>
      </c>
      <c r="E5019" s="44">
        <f>NOV!D20</f>
        <v/>
      </c>
      <c r="F5019" s="44">
        <f>NOV!E20</f>
        <v/>
      </c>
      <c r="G5019" s="44">
        <f>NOV!F20</f>
        <v/>
      </c>
      <c r="H5019" s="44">
        <f>NOV!G20</f>
        <v/>
      </c>
      <c r="I5019" s="45">
        <f>NOV!H20</f>
        <v/>
      </c>
      <c r="J5019" s="45">
        <f>NOV!I20</f>
        <v/>
      </c>
      <c r="K5019" s="44">
        <f>NOV!J20</f>
        <v/>
      </c>
      <c r="L5019" s="44">
        <f>NOV!K20</f>
        <v/>
      </c>
      <c r="M5019" s="46">
        <f>NOV!L20</f>
        <v/>
      </c>
      <c r="N5019" s="44">
        <f>NOV!M20</f>
        <v/>
      </c>
      <c r="O5019" s="44">
        <f>NOV!N20</f>
        <v/>
      </c>
      <c r="P5019" s="44">
        <f>NOV!O20</f>
        <v/>
      </c>
      <c r="Q5019" s="44">
        <f>NOV!P20</f>
        <v/>
      </c>
      <c r="R5019" s="44">
        <f>NOV!Q20</f>
        <v/>
      </c>
      <c r="S5019" s="46">
        <f>S5018+IF(X5019=0,0,M5019)</f>
        <v/>
      </c>
      <c r="T5019" s="47">
        <f>MAX(T5018,S5019)</f>
        <v/>
      </c>
      <c r="U5019" s="48">
        <f>S5019-T5019</f>
        <v/>
      </c>
      <c r="V5019" s="47">
        <f>IFERROR(SUMIFS(DATABASE!$M$5:$M$6004,DATABASE!$B$5:$B$6004,B5019,DATABASE!$X$5:$X$6004,1),0)</f>
        <v/>
      </c>
      <c r="W5019" s="31">
        <f>IFERROR(COUNTIFS(DATABASE!$B$5:$B$6004,B5019,DATABASE!$X$5:$X$6004,1),0)</f>
        <v/>
      </c>
      <c r="X5019" s="49">
        <f>--AND(ISNUMBER(B5019),C5019&lt;&gt;"",L5019&lt;&gt;"",M5019&lt;&gt;"")</f>
        <v/>
      </c>
    </row>
    <row r="5020" ht="15" customHeight="1" s="111">
      <c r="A5020" s="50" t="inlineStr">
        <is>
          <t>NOV</t>
        </is>
      </c>
      <c r="B5020" s="51">
        <f>NOV!A21</f>
        <v/>
      </c>
      <c r="C5020" s="52">
        <f>NOV!B21</f>
        <v/>
      </c>
      <c r="D5020" s="52">
        <f>NOV!C21</f>
        <v/>
      </c>
      <c r="E5020" s="52">
        <f>NOV!D21</f>
        <v/>
      </c>
      <c r="F5020" s="52">
        <f>NOV!E21</f>
        <v/>
      </c>
      <c r="G5020" s="52">
        <f>NOV!F21</f>
        <v/>
      </c>
      <c r="H5020" s="52">
        <f>NOV!G21</f>
        <v/>
      </c>
      <c r="I5020" s="53">
        <f>NOV!H21</f>
        <v/>
      </c>
      <c r="J5020" s="53">
        <f>NOV!I21</f>
        <v/>
      </c>
      <c r="K5020" s="52">
        <f>NOV!J21</f>
        <v/>
      </c>
      <c r="L5020" s="52">
        <f>NOV!K21</f>
        <v/>
      </c>
      <c r="M5020" s="54">
        <f>NOV!L21</f>
        <v/>
      </c>
      <c r="N5020" s="52">
        <f>NOV!M21</f>
        <v/>
      </c>
      <c r="O5020" s="52">
        <f>NOV!N21</f>
        <v/>
      </c>
      <c r="P5020" s="52">
        <f>NOV!O21</f>
        <v/>
      </c>
      <c r="Q5020" s="52">
        <f>NOV!P21</f>
        <v/>
      </c>
      <c r="R5020" s="52">
        <f>NOV!Q21</f>
        <v/>
      </c>
      <c r="S5020" s="54">
        <f>S5019+IF(X5020=0,0,M5020)</f>
        <v/>
      </c>
      <c r="T5020" s="55">
        <f>MAX(T5019,S5020)</f>
        <v/>
      </c>
      <c r="U5020" s="56">
        <f>S5020-T5020</f>
        <v/>
      </c>
      <c r="V5020" s="55">
        <f>IFERROR(SUMIFS(DATABASE!$M$5:$M$6004,DATABASE!$B$5:$B$6004,B5020,DATABASE!$X$5:$X$6004,1),0)</f>
        <v/>
      </c>
      <c r="W5020" s="57">
        <f>IFERROR(COUNTIFS(DATABASE!$B$5:$B$6004,B5020,DATABASE!$X$5:$X$6004,1),0)</f>
        <v/>
      </c>
      <c r="X5020" s="58">
        <f>--AND(ISNUMBER(B5020),C5020&lt;&gt;"",L5020&lt;&gt;"",M5020&lt;&gt;"")</f>
        <v/>
      </c>
    </row>
    <row r="5021" ht="15" customHeight="1" s="111">
      <c r="A5021" s="42" t="inlineStr">
        <is>
          <t>NOV</t>
        </is>
      </c>
      <c r="B5021" s="43">
        <f>NOV!A22</f>
        <v/>
      </c>
      <c r="C5021" s="44">
        <f>NOV!B22</f>
        <v/>
      </c>
      <c r="D5021" s="44">
        <f>NOV!C22</f>
        <v/>
      </c>
      <c r="E5021" s="44">
        <f>NOV!D22</f>
        <v/>
      </c>
      <c r="F5021" s="44">
        <f>NOV!E22</f>
        <v/>
      </c>
      <c r="G5021" s="44">
        <f>NOV!F22</f>
        <v/>
      </c>
      <c r="H5021" s="44">
        <f>NOV!G22</f>
        <v/>
      </c>
      <c r="I5021" s="45">
        <f>NOV!H22</f>
        <v/>
      </c>
      <c r="J5021" s="45">
        <f>NOV!I22</f>
        <v/>
      </c>
      <c r="K5021" s="44">
        <f>NOV!J22</f>
        <v/>
      </c>
      <c r="L5021" s="44">
        <f>NOV!K22</f>
        <v/>
      </c>
      <c r="M5021" s="46">
        <f>NOV!L22</f>
        <v/>
      </c>
      <c r="N5021" s="44">
        <f>NOV!M22</f>
        <v/>
      </c>
      <c r="O5021" s="44">
        <f>NOV!N22</f>
        <v/>
      </c>
      <c r="P5021" s="44">
        <f>NOV!O22</f>
        <v/>
      </c>
      <c r="Q5021" s="44">
        <f>NOV!P22</f>
        <v/>
      </c>
      <c r="R5021" s="44">
        <f>NOV!Q22</f>
        <v/>
      </c>
      <c r="S5021" s="46">
        <f>S5020+IF(X5021=0,0,M5021)</f>
        <v/>
      </c>
      <c r="T5021" s="47">
        <f>MAX(T5020,S5021)</f>
        <v/>
      </c>
      <c r="U5021" s="48">
        <f>S5021-T5021</f>
        <v/>
      </c>
      <c r="V5021" s="47">
        <f>IFERROR(SUMIFS(DATABASE!$M$5:$M$6004,DATABASE!$B$5:$B$6004,B5021,DATABASE!$X$5:$X$6004,1),0)</f>
        <v/>
      </c>
      <c r="W5021" s="31">
        <f>IFERROR(COUNTIFS(DATABASE!$B$5:$B$6004,B5021,DATABASE!$X$5:$X$6004,1),0)</f>
        <v/>
      </c>
      <c r="X5021" s="49">
        <f>--AND(ISNUMBER(B5021),C5021&lt;&gt;"",L5021&lt;&gt;"",M5021&lt;&gt;"")</f>
        <v/>
      </c>
    </row>
    <row r="5022" ht="15" customHeight="1" s="111">
      <c r="A5022" s="50" t="inlineStr">
        <is>
          <t>NOV</t>
        </is>
      </c>
      <c r="B5022" s="51">
        <f>NOV!A23</f>
        <v/>
      </c>
      <c r="C5022" s="52">
        <f>NOV!B23</f>
        <v/>
      </c>
      <c r="D5022" s="52">
        <f>NOV!C23</f>
        <v/>
      </c>
      <c r="E5022" s="52">
        <f>NOV!D23</f>
        <v/>
      </c>
      <c r="F5022" s="52">
        <f>NOV!E23</f>
        <v/>
      </c>
      <c r="G5022" s="52">
        <f>NOV!F23</f>
        <v/>
      </c>
      <c r="H5022" s="52">
        <f>NOV!G23</f>
        <v/>
      </c>
      <c r="I5022" s="53">
        <f>NOV!H23</f>
        <v/>
      </c>
      <c r="J5022" s="53">
        <f>NOV!I23</f>
        <v/>
      </c>
      <c r="K5022" s="52">
        <f>NOV!J23</f>
        <v/>
      </c>
      <c r="L5022" s="52">
        <f>NOV!K23</f>
        <v/>
      </c>
      <c r="M5022" s="54">
        <f>NOV!L23</f>
        <v/>
      </c>
      <c r="N5022" s="52">
        <f>NOV!M23</f>
        <v/>
      </c>
      <c r="O5022" s="52">
        <f>NOV!N23</f>
        <v/>
      </c>
      <c r="P5022" s="52">
        <f>NOV!O23</f>
        <v/>
      </c>
      <c r="Q5022" s="52">
        <f>NOV!P23</f>
        <v/>
      </c>
      <c r="R5022" s="52">
        <f>NOV!Q23</f>
        <v/>
      </c>
      <c r="S5022" s="54">
        <f>S5021+IF(X5022=0,0,M5022)</f>
        <v/>
      </c>
      <c r="T5022" s="55">
        <f>MAX(T5021,S5022)</f>
        <v/>
      </c>
      <c r="U5022" s="56">
        <f>S5022-T5022</f>
        <v/>
      </c>
      <c r="V5022" s="55">
        <f>IFERROR(SUMIFS(DATABASE!$M$5:$M$6004,DATABASE!$B$5:$B$6004,B5022,DATABASE!$X$5:$X$6004,1),0)</f>
        <v/>
      </c>
      <c r="W5022" s="57">
        <f>IFERROR(COUNTIFS(DATABASE!$B$5:$B$6004,B5022,DATABASE!$X$5:$X$6004,1),0)</f>
        <v/>
      </c>
      <c r="X5022" s="58">
        <f>--AND(ISNUMBER(B5022),C5022&lt;&gt;"",L5022&lt;&gt;"",M5022&lt;&gt;"")</f>
        <v/>
      </c>
    </row>
    <row r="5023" ht="15" customHeight="1" s="111">
      <c r="A5023" s="42" t="inlineStr">
        <is>
          <t>NOV</t>
        </is>
      </c>
      <c r="B5023" s="43">
        <f>NOV!A24</f>
        <v/>
      </c>
      <c r="C5023" s="44">
        <f>NOV!B24</f>
        <v/>
      </c>
      <c r="D5023" s="44">
        <f>NOV!C24</f>
        <v/>
      </c>
      <c r="E5023" s="44">
        <f>NOV!D24</f>
        <v/>
      </c>
      <c r="F5023" s="44">
        <f>NOV!E24</f>
        <v/>
      </c>
      <c r="G5023" s="44">
        <f>NOV!F24</f>
        <v/>
      </c>
      <c r="H5023" s="44">
        <f>NOV!G24</f>
        <v/>
      </c>
      <c r="I5023" s="45">
        <f>NOV!H24</f>
        <v/>
      </c>
      <c r="J5023" s="45">
        <f>NOV!I24</f>
        <v/>
      </c>
      <c r="K5023" s="44">
        <f>NOV!J24</f>
        <v/>
      </c>
      <c r="L5023" s="44">
        <f>NOV!K24</f>
        <v/>
      </c>
      <c r="M5023" s="46">
        <f>NOV!L24</f>
        <v/>
      </c>
      <c r="N5023" s="44">
        <f>NOV!M24</f>
        <v/>
      </c>
      <c r="O5023" s="44">
        <f>NOV!N24</f>
        <v/>
      </c>
      <c r="P5023" s="44">
        <f>NOV!O24</f>
        <v/>
      </c>
      <c r="Q5023" s="44">
        <f>NOV!P24</f>
        <v/>
      </c>
      <c r="R5023" s="44">
        <f>NOV!Q24</f>
        <v/>
      </c>
      <c r="S5023" s="46">
        <f>S5022+IF(X5023=0,0,M5023)</f>
        <v/>
      </c>
      <c r="T5023" s="47">
        <f>MAX(T5022,S5023)</f>
        <v/>
      </c>
      <c r="U5023" s="48">
        <f>S5023-T5023</f>
        <v/>
      </c>
      <c r="V5023" s="47">
        <f>IFERROR(SUMIFS(DATABASE!$M$5:$M$6004,DATABASE!$B$5:$B$6004,B5023,DATABASE!$X$5:$X$6004,1),0)</f>
        <v/>
      </c>
      <c r="W5023" s="31">
        <f>IFERROR(COUNTIFS(DATABASE!$B$5:$B$6004,B5023,DATABASE!$X$5:$X$6004,1),0)</f>
        <v/>
      </c>
      <c r="X5023" s="49">
        <f>--AND(ISNUMBER(B5023),C5023&lt;&gt;"",L5023&lt;&gt;"",M5023&lt;&gt;"")</f>
        <v/>
      </c>
    </row>
    <row r="5024" ht="15" customHeight="1" s="111">
      <c r="A5024" s="50" t="inlineStr">
        <is>
          <t>NOV</t>
        </is>
      </c>
      <c r="B5024" s="51">
        <f>NOV!A25</f>
        <v/>
      </c>
      <c r="C5024" s="52">
        <f>NOV!B25</f>
        <v/>
      </c>
      <c r="D5024" s="52">
        <f>NOV!C25</f>
        <v/>
      </c>
      <c r="E5024" s="52">
        <f>NOV!D25</f>
        <v/>
      </c>
      <c r="F5024" s="52">
        <f>NOV!E25</f>
        <v/>
      </c>
      <c r="G5024" s="52">
        <f>NOV!F25</f>
        <v/>
      </c>
      <c r="H5024" s="52">
        <f>NOV!G25</f>
        <v/>
      </c>
      <c r="I5024" s="53">
        <f>NOV!H25</f>
        <v/>
      </c>
      <c r="J5024" s="53">
        <f>NOV!I25</f>
        <v/>
      </c>
      <c r="K5024" s="52">
        <f>NOV!J25</f>
        <v/>
      </c>
      <c r="L5024" s="52">
        <f>NOV!K25</f>
        <v/>
      </c>
      <c r="M5024" s="54">
        <f>NOV!L25</f>
        <v/>
      </c>
      <c r="N5024" s="52">
        <f>NOV!M25</f>
        <v/>
      </c>
      <c r="O5024" s="52">
        <f>NOV!N25</f>
        <v/>
      </c>
      <c r="P5024" s="52">
        <f>NOV!O25</f>
        <v/>
      </c>
      <c r="Q5024" s="52">
        <f>NOV!P25</f>
        <v/>
      </c>
      <c r="R5024" s="52">
        <f>NOV!Q25</f>
        <v/>
      </c>
      <c r="S5024" s="54">
        <f>S5023+IF(X5024=0,0,M5024)</f>
        <v/>
      </c>
      <c r="T5024" s="55">
        <f>MAX(T5023,S5024)</f>
        <v/>
      </c>
      <c r="U5024" s="56">
        <f>S5024-T5024</f>
        <v/>
      </c>
      <c r="V5024" s="55">
        <f>IFERROR(SUMIFS(DATABASE!$M$5:$M$6004,DATABASE!$B$5:$B$6004,B5024,DATABASE!$X$5:$X$6004,1),0)</f>
        <v/>
      </c>
      <c r="W5024" s="57">
        <f>IFERROR(COUNTIFS(DATABASE!$B$5:$B$6004,B5024,DATABASE!$X$5:$X$6004,1),0)</f>
        <v/>
      </c>
      <c r="X5024" s="58">
        <f>--AND(ISNUMBER(B5024),C5024&lt;&gt;"",L5024&lt;&gt;"",M5024&lt;&gt;"")</f>
        <v/>
      </c>
    </row>
    <row r="5025" ht="15" customHeight="1" s="111">
      <c r="A5025" s="42" t="inlineStr">
        <is>
          <t>NOV</t>
        </is>
      </c>
      <c r="B5025" s="43">
        <f>NOV!A26</f>
        <v/>
      </c>
      <c r="C5025" s="44">
        <f>NOV!B26</f>
        <v/>
      </c>
      <c r="D5025" s="44">
        <f>NOV!C26</f>
        <v/>
      </c>
      <c r="E5025" s="44">
        <f>NOV!D26</f>
        <v/>
      </c>
      <c r="F5025" s="44">
        <f>NOV!E26</f>
        <v/>
      </c>
      <c r="G5025" s="44">
        <f>NOV!F26</f>
        <v/>
      </c>
      <c r="H5025" s="44">
        <f>NOV!G26</f>
        <v/>
      </c>
      <c r="I5025" s="45">
        <f>NOV!H26</f>
        <v/>
      </c>
      <c r="J5025" s="45">
        <f>NOV!I26</f>
        <v/>
      </c>
      <c r="K5025" s="44">
        <f>NOV!J26</f>
        <v/>
      </c>
      <c r="L5025" s="44">
        <f>NOV!K26</f>
        <v/>
      </c>
      <c r="M5025" s="46">
        <f>NOV!L26</f>
        <v/>
      </c>
      <c r="N5025" s="44">
        <f>NOV!M26</f>
        <v/>
      </c>
      <c r="O5025" s="44">
        <f>NOV!N26</f>
        <v/>
      </c>
      <c r="P5025" s="44">
        <f>NOV!O26</f>
        <v/>
      </c>
      <c r="Q5025" s="44">
        <f>NOV!P26</f>
        <v/>
      </c>
      <c r="R5025" s="44">
        <f>NOV!Q26</f>
        <v/>
      </c>
      <c r="S5025" s="46">
        <f>S5024+IF(X5025=0,0,M5025)</f>
        <v/>
      </c>
      <c r="T5025" s="47">
        <f>MAX(T5024,S5025)</f>
        <v/>
      </c>
      <c r="U5025" s="48">
        <f>S5025-T5025</f>
        <v/>
      </c>
      <c r="V5025" s="47">
        <f>IFERROR(SUMIFS(DATABASE!$M$5:$M$6004,DATABASE!$B$5:$B$6004,B5025,DATABASE!$X$5:$X$6004,1),0)</f>
        <v/>
      </c>
      <c r="W5025" s="31">
        <f>IFERROR(COUNTIFS(DATABASE!$B$5:$B$6004,B5025,DATABASE!$X$5:$X$6004,1),0)</f>
        <v/>
      </c>
      <c r="X5025" s="49">
        <f>--AND(ISNUMBER(B5025),C5025&lt;&gt;"",L5025&lt;&gt;"",M5025&lt;&gt;"")</f>
        <v/>
      </c>
    </row>
    <row r="5026" ht="15" customHeight="1" s="111">
      <c r="A5026" s="50" t="inlineStr">
        <is>
          <t>NOV</t>
        </is>
      </c>
      <c r="B5026" s="51">
        <f>NOV!A27</f>
        <v/>
      </c>
      <c r="C5026" s="52">
        <f>NOV!B27</f>
        <v/>
      </c>
      <c r="D5026" s="52">
        <f>NOV!C27</f>
        <v/>
      </c>
      <c r="E5026" s="52">
        <f>NOV!D27</f>
        <v/>
      </c>
      <c r="F5026" s="52">
        <f>NOV!E27</f>
        <v/>
      </c>
      <c r="G5026" s="52">
        <f>NOV!F27</f>
        <v/>
      </c>
      <c r="H5026" s="52">
        <f>NOV!G27</f>
        <v/>
      </c>
      <c r="I5026" s="53">
        <f>NOV!H27</f>
        <v/>
      </c>
      <c r="J5026" s="53">
        <f>NOV!I27</f>
        <v/>
      </c>
      <c r="K5026" s="52">
        <f>NOV!J27</f>
        <v/>
      </c>
      <c r="L5026" s="52">
        <f>NOV!K27</f>
        <v/>
      </c>
      <c r="M5026" s="54">
        <f>NOV!L27</f>
        <v/>
      </c>
      <c r="N5026" s="52">
        <f>NOV!M27</f>
        <v/>
      </c>
      <c r="O5026" s="52">
        <f>NOV!N27</f>
        <v/>
      </c>
      <c r="P5026" s="52">
        <f>NOV!O27</f>
        <v/>
      </c>
      <c r="Q5026" s="52">
        <f>NOV!P27</f>
        <v/>
      </c>
      <c r="R5026" s="52">
        <f>NOV!Q27</f>
        <v/>
      </c>
      <c r="S5026" s="54">
        <f>S5025+IF(X5026=0,0,M5026)</f>
        <v/>
      </c>
      <c r="T5026" s="55">
        <f>MAX(T5025,S5026)</f>
        <v/>
      </c>
      <c r="U5026" s="56">
        <f>S5026-T5026</f>
        <v/>
      </c>
      <c r="V5026" s="55">
        <f>IFERROR(SUMIFS(DATABASE!$M$5:$M$6004,DATABASE!$B$5:$B$6004,B5026,DATABASE!$X$5:$X$6004,1),0)</f>
        <v/>
      </c>
      <c r="W5026" s="57">
        <f>IFERROR(COUNTIFS(DATABASE!$B$5:$B$6004,B5026,DATABASE!$X$5:$X$6004,1),0)</f>
        <v/>
      </c>
      <c r="X5026" s="58">
        <f>--AND(ISNUMBER(B5026),C5026&lt;&gt;"",L5026&lt;&gt;"",M5026&lt;&gt;"")</f>
        <v/>
      </c>
    </row>
    <row r="5027" ht="15" customHeight="1" s="111">
      <c r="A5027" s="42" t="inlineStr">
        <is>
          <t>NOV</t>
        </is>
      </c>
      <c r="B5027" s="43">
        <f>NOV!A28</f>
        <v/>
      </c>
      <c r="C5027" s="44">
        <f>NOV!B28</f>
        <v/>
      </c>
      <c r="D5027" s="44">
        <f>NOV!C28</f>
        <v/>
      </c>
      <c r="E5027" s="44">
        <f>NOV!D28</f>
        <v/>
      </c>
      <c r="F5027" s="44">
        <f>NOV!E28</f>
        <v/>
      </c>
      <c r="G5027" s="44">
        <f>NOV!F28</f>
        <v/>
      </c>
      <c r="H5027" s="44">
        <f>NOV!G28</f>
        <v/>
      </c>
      <c r="I5027" s="45">
        <f>NOV!H28</f>
        <v/>
      </c>
      <c r="J5027" s="45">
        <f>NOV!I28</f>
        <v/>
      </c>
      <c r="K5027" s="44">
        <f>NOV!J28</f>
        <v/>
      </c>
      <c r="L5027" s="44">
        <f>NOV!K28</f>
        <v/>
      </c>
      <c r="M5027" s="46">
        <f>NOV!L28</f>
        <v/>
      </c>
      <c r="N5027" s="44">
        <f>NOV!M28</f>
        <v/>
      </c>
      <c r="O5027" s="44">
        <f>NOV!N28</f>
        <v/>
      </c>
      <c r="P5027" s="44">
        <f>NOV!O28</f>
        <v/>
      </c>
      <c r="Q5027" s="44">
        <f>NOV!P28</f>
        <v/>
      </c>
      <c r="R5027" s="44">
        <f>NOV!Q28</f>
        <v/>
      </c>
      <c r="S5027" s="46">
        <f>S5026+IF(X5027=0,0,M5027)</f>
        <v/>
      </c>
      <c r="T5027" s="47">
        <f>MAX(T5026,S5027)</f>
        <v/>
      </c>
      <c r="U5027" s="48">
        <f>S5027-T5027</f>
        <v/>
      </c>
      <c r="V5027" s="47">
        <f>IFERROR(SUMIFS(DATABASE!$M$5:$M$6004,DATABASE!$B$5:$B$6004,B5027,DATABASE!$X$5:$X$6004,1),0)</f>
        <v/>
      </c>
      <c r="W5027" s="31">
        <f>IFERROR(COUNTIFS(DATABASE!$B$5:$B$6004,B5027,DATABASE!$X$5:$X$6004,1),0)</f>
        <v/>
      </c>
      <c r="X5027" s="49">
        <f>--AND(ISNUMBER(B5027),C5027&lt;&gt;"",L5027&lt;&gt;"",M5027&lt;&gt;"")</f>
        <v/>
      </c>
    </row>
    <row r="5028" ht="15" customHeight="1" s="111">
      <c r="A5028" s="50" t="inlineStr">
        <is>
          <t>NOV</t>
        </is>
      </c>
      <c r="B5028" s="51">
        <f>NOV!A29</f>
        <v/>
      </c>
      <c r="C5028" s="52">
        <f>NOV!B29</f>
        <v/>
      </c>
      <c r="D5028" s="52">
        <f>NOV!C29</f>
        <v/>
      </c>
      <c r="E5028" s="52">
        <f>NOV!D29</f>
        <v/>
      </c>
      <c r="F5028" s="52">
        <f>NOV!E29</f>
        <v/>
      </c>
      <c r="G5028" s="52">
        <f>NOV!F29</f>
        <v/>
      </c>
      <c r="H5028" s="52">
        <f>NOV!G29</f>
        <v/>
      </c>
      <c r="I5028" s="53">
        <f>NOV!H29</f>
        <v/>
      </c>
      <c r="J5028" s="53">
        <f>NOV!I29</f>
        <v/>
      </c>
      <c r="K5028" s="52">
        <f>NOV!J29</f>
        <v/>
      </c>
      <c r="L5028" s="52">
        <f>NOV!K29</f>
        <v/>
      </c>
      <c r="M5028" s="54">
        <f>NOV!L29</f>
        <v/>
      </c>
      <c r="N5028" s="52">
        <f>NOV!M29</f>
        <v/>
      </c>
      <c r="O5028" s="52">
        <f>NOV!N29</f>
        <v/>
      </c>
      <c r="P5028" s="52">
        <f>NOV!O29</f>
        <v/>
      </c>
      <c r="Q5028" s="52">
        <f>NOV!P29</f>
        <v/>
      </c>
      <c r="R5028" s="52">
        <f>NOV!Q29</f>
        <v/>
      </c>
      <c r="S5028" s="54">
        <f>S5027+IF(X5028=0,0,M5028)</f>
        <v/>
      </c>
      <c r="T5028" s="55">
        <f>MAX(T5027,S5028)</f>
        <v/>
      </c>
      <c r="U5028" s="56">
        <f>S5028-T5028</f>
        <v/>
      </c>
      <c r="V5028" s="55">
        <f>IFERROR(SUMIFS(DATABASE!$M$5:$M$6004,DATABASE!$B$5:$B$6004,B5028,DATABASE!$X$5:$X$6004,1),0)</f>
        <v/>
      </c>
      <c r="W5028" s="57">
        <f>IFERROR(COUNTIFS(DATABASE!$B$5:$B$6004,B5028,DATABASE!$X$5:$X$6004,1),0)</f>
        <v/>
      </c>
      <c r="X5028" s="58">
        <f>--AND(ISNUMBER(B5028),C5028&lt;&gt;"",L5028&lt;&gt;"",M5028&lt;&gt;"")</f>
        <v/>
      </c>
    </row>
    <row r="5029" ht="15" customHeight="1" s="111">
      <c r="A5029" s="42" t="inlineStr">
        <is>
          <t>NOV</t>
        </is>
      </c>
      <c r="B5029" s="43">
        <f>NOV!A30</f>
        <v/>
      </c>
      <c r="C5029" s="44">
        <f>NOV!B30</f>
        <v/>
      </c>
      <c r="D5029" s="44">
        <f>NOV!C30</f>
        <v/>
      </c>
      <c r="E5029" s="44">
        <f>NOV!D30</f>
        <v/>
      </c>
      <c r="F5029" s="44">
        <f>NOV!E30</f>
        <v/>
      </c>
      <c r="G5029" s="44">
        <f>NOV!F30</f>
        <v/>
      </c>
      <c r="H5029" s="44">
        <f>NOV!G30</f>
        <v/>
      </c>
      <c r="I5029" s="45">
        <f>NOV!H30</f>
        <v/>
      </c>
      <c r="J5029" s="45">
        <f>NOV!I30</f>
        <v/>
      </c>
      <c r="K5029" s="44">
        <f>NOV!J30</f>
        <v/>
      </c>
      <c r="L5029" s="44">
        <f>NOV!K30</f>
        <v/>
      </c>
      <c r="M5029" s="46">
        <f>NOV!L30</f>
        <v/>
      </c>
      <c r="N5029" s="44">
        <f>NOV!M30</f>
        <v/>
      </c>
      <c r="O5029" s="44">
        <f>NOV!N30</f>
        <v/>
      </c>
      <c r="P5029" s="44">
        <f>NOV!O30</f>
        <v/>
      </c>
      <c r="Q5029" s="44">
        <f>NOV!P30</f>
        <v/>
      </c>
      <c r="R5029" s="44">
        <f>NOV!Q30</f>
        <v/>
      </c>
      <c r="S5029" s="46">
        <f>S5028+IF(X5029=0,0,M5029)</f>
        <v/>
      </c>
      <c r="T5029" s="47">
        <f>MAX(T5028,S5029)</f>
        <v/>
      </c>
      <c r="U5029" s="48">
        <f>S5029-T5029</f>
        <v/>
      </c>
      <c r="V5029" s="47">
        <f>IFERROR(SUMIFS(DATABASE!$M$5:$M$6004,DATABASE!$B$5:$B$6004,B5029,DATABASE!$X$5:$X$6004,1),0)</f>
        <v/>
      </c>
      <c r="W5029" s="31">
        <f>IFERROR(COUNTIFS(DATABASE!$B$5:$B$6004,B5029,DATABASE!$X$5:$X$6004,1),0)</f>
        <v/>
      </c>
      <c r="X5029" s="49">
        <f>--AND(ISNUMBER(B5029),C5029&lt;&gt;"",L5029&lt;&gt;"",M5029&lt;&gt;"")</f>
        <v/>
      </c>
    </row>
    <row r="5030" ht="15" customHeight="1" s="111">
      <c r="A5030" s="50" t="inlineStr">
        <is>
          <t>NOV</t>
        </is>
      </c>
      <c r="B5030" s="51">
        <f>NOV!A31</f>
        <v/>
      </c>
      <c r="C5030" s="52">
        <f>NOV!B31</f>
        <v/>
      </c>
      <c r="D5030" s="52">
        <f>NOV!C31</f>
        <v/>
      </c>
      <c r="E5030" s="52">
        <f>NOV!D31</f>
        <v/>
      </c>
      <c r="F5030" s="52">
        <f>NOV!E31</f>
        <v/>
      </c>
      <c r="G5030" s="52">
        <f>NOV!F31</f>
        <v/>
      </c>
      <c r="H5030" s="52">
        <f>NOV!G31</f>
        <v/>
      </c>
      <c r="I5030" s="53">
        <f>NOV!H31</f>
        <v/>
      </c>
      <c r="J5030" s="53">
        <f>NOV!I31</f>
        <v/>
      </c>
      <c r="K5030" s="52">
        <f>NOV!J31</f>
        <v/>
      </c>
      <c r="L5030" s="52">
        <f>NOV!K31</f>
        <v/>
      </c>
      <c r="M5030" s="54">
        <f>NOV!L31</f>
        <v/>
      </c>
      <c r="N5030" s="52">
        <f>NOV!M31</f>
        <v/>
      </c>
      <c r="O5030" s="52">
        <f>NOV!N31</f>
        <v/>
      </c>
      <c r="P5030" s="52">
        <f>NOV!O31</f>
        <v/>
      </c>
      <c r="Q5030" s="52">
        <f>NOV!P31</f>
        <v/>
      </c>
      <c r="R5030" s="52">
        <f>NOV!Q31</f>
        <v/>
      </c>
      <c r="S5030" s="54">
        <f>S5029+IF(X5030=0,0,M5030)</f>
        <v/>
      </c>
      <c r="T5030" s="55">
        <f>MAX(T5029,S5030)</f>
        <v/>
      </c>
      <c r="U5030" s="56">
        <f>S5030-T5030</f>
        <v/>
      </c>
      <c r="V5030" s="55">
        <f>IFERROR(SUMIFS(DATABASE!$M$5:$M$6004,DATABASE!$B$5:$B$6004,B5030,DATABASE!$X$5:$X$6004,1),0)</f>
        <v/>
      </c>
      <c r="W5030" s="57">
        <f>IFERROR(COUNTIFS(DATABASE!$B$5:$B$6004,B5030,DATABASE!$X$5:$X$6004,1),0)</f>
        <v/>
      </c>
      <c r="X5030" s="58">
        <f>--AND(ISNUMBER(B5030),C5030&lt;&gt;"",L5030&lt;&gt;"",M5030&lt;&gt;"")</f>
        <v/>
      </c>
    </row>
    <row r="5031" ht="15" customHeight="1" s="111">
      <c r="A5031" s="42" t="inlineStr">
        <is>
          <t>NOV</t>
        </is>
      </c>
      <c r="B5031" s="43">
        <f>NOV!A32</f>
        <v/>
      </c>
      <c r="C5031" s="44">
        <f>NOV!B32</f>
        <v/>
      </c>
      <c r="D5031" s="44">
        <f>NOV!C32</f>
        <v/>
      </c>
      <c r="E5031" s="44">
        <f>NOV!D32</f>
        <v/>
      </c>
      <c r="F5031" s="44">
        <f>NOV!E32</f>
        <v/>
      </c>
      <c r="G5031" s="44">
        <f>NOV!F32</f>
        <v/>
      </c>
      <c r="H5031" s="44">
        <f>NOV!G32</f>
        <v/>
      </c>
      <c r="I5031" s="45">
        <f>NOV!H32</f>
        <v/>
      </c>
      <c r="J5031" s="45">
        <f>NOV!I32</f>
        <v/>
      </c>
      <c r="K5031" s="44">
        <f>NOV!J32</f>
        <v/>
      </c>
      <c r="L5031" s="44">
        <f>NOV!K32</f>
        <v/>
      </c>
      <c r="M5031" s="46">
        <f>NOV!L32</f>
        <v/>
      </c>
      <c r="N5031" s="44">
        <f>NOV!M32</f>
        <v/>
      </c>
      <c r="O5031" s="44">
        <f>NOV!N32</f>
        <v/>
      </c>
      <c r="P5031" s="44">
        <f>NOV!O32</f>
        <v/>
      </c>
      <c r="Q5031" s="44">
        <f>NOV!P32</f>
        <v/>
      </c>
      <c r="R5031" s="44">
        <f>NOV!Q32</f>
        <v/>
      </c>
      <c r="S5031" s="46">
        <f>S5030+IF(X5031=0,0,M5031)</f>
        <v/>
      </c>
      <c r="T5031" s="47">
        <f>MAX(T5030,S5031)</f>
        <v/>
      </c>
      <c r="U5031" s="48">
        <f>S5031-T5031</f>
        <v/>
      </c>
      <c r="V5031" s="47">
        <f>IFERROR(SUMIFS(DATABASE!$M$5:$M$6004,DATABASE!$B$5:$B$6004,B5031,DATABASE!$X$5:$X$6004,1),0)</f>
        <v/>
      </c>
      <c r="W5031" s="31">
        <f>IFERROR(COUNTIFS(DATABASE!$B$5:$B$6004,B5031,DATABASE!$X$5:$X$6004,1),0)</f>
        <v/>
      </c>
      <c r="X5031" s="49">
        <f>--AND(ISNUMBER(B5031),C5031&lt;&gt;"",L5031&lt;&gt;"",M5031&lt;&gt;"")</f>
        <v/>
      </c>
    </row>
    <row r="5032" ht="15" customHeight="1" s="111">
      <c r="A5032" s="50" t="inlineStr">
        <is>
          <t>NOV</t>
        </is>
      </c>
      <c r="B5032" s="51">
        <f>NOV!A33</f>
        <v/>
      </c>
      <c r="C5032" s="52">
        <f>NOV!B33</f>
        <v/>
      </c>
      <c r="D5032" s="52">
        <f>NOV!C33</f>
        <v/>
      </c>
      <c r="E5032" s="52">
        <f>NOV!D33</f>
        <v/>
      </c>
      <c r="F5032" s="52">
        <f>NOV!E33</f>
        <v/>
      </c>
      <c r="G5032" s="52">
        <f>NOV!F33</f>
        <v/>
      </c>
      <c r="H5032" s="52">
        <f>NOV!G33</f>
        <v/>
      </c>
      <c r="I5032" s="53">
        <f>NOV!H33</f>
        <v/>
      </c>
      <c r="J5032" s="53">
        <f>NOV!I33</f>
        <v/>
      </c>
      <c r="K5032" s="52">
        <f>NOV!J33</f>
        <v/>
      </c>
      <c r="L5032" s="52">
        <f>NOV!K33</f>
        <v/>
      </c>
      <c r="M5032" s="54">
        <f>NOV!L33</f>
        <v/>
      </c>
      <c r="N5032" s="52">
        <f>NOV!M33</f>
        <v/>
      </c>
      <c r="O5032" s="52">
        <f>NOV!N33</f>
        <v/>
      </c>
      <c r="P5032" s="52">
        <f>NOV!O33</f>
        <v/>
      </c>
      <c r="Q5032" s="52">
        <f>NOV!P33</f>
        <v/>
      </c>
      <c r="R5032" s="52">
        <f>NOV!Q33</f>
        <v/>
      </c>
      <c r="S5032" s="54">
        <f>S5031+IF(X5032=0,0,M5032)</f>
        <v/>
      </c>
      <c r="T5032" s="55">
        <f>MAX(T5031,S5032)</f>
        <v/>
      </c>
      <c r="U5032" s="56">
        <f>S5032-T5032</f>
        <v/>
      </c>
      <c r="V5032" s="55">
        <f>IFERROR(SUMIFS(DATABASE!$M$5:$M$6004,DATABASE!$B$5:$B$6004,B5032,DATABASE!$X$5:$X$6004,1),0)</f>
        <v/>
      </c>
      <c r="W5032" s="57">
        <f>IFERROR(COUNTIFS(DATABASE!$B$5:$B$6004,B5032,DATABASE!$X$5:$X$6004,1),0)</f>
        <v/>
      </c>
      <c r="X5032" s="58">
        <f>--AND(ISNUMBER(B5032),C5032&lt;&gt;"",L5032&lt;&gt;"",M5032&lt;&gt;"")</f>
        <v/>
      </c>
    </row>
    <row r="5033" ht="15" customHeight="1" s="111">
      <c r="A5033" s="42" t="inlineStr">
        <is>
          <t>NOV</t>
        </is>
      </c>
      <c r="B5033" s="43">
        <f>NOV!A34</f>
        <v/>
      </c>
      <c r="C5033" s="44">
        <f>NOV!B34</f>
        <v/>
      </c>
      <c r="D5033" s="44">
        <f>NOV!C34</f>
        <v/>
      </c>
      <c r="E5033" s="44">
        <f>NOV!D34</f>
        <v/>
      </c>
      <c r="F5033" s="44">
        <f>NOV!E34</f>
        <v/>
      </c>
      <c r="G5033" s="44">
        <f>NOV!F34</f>
        <v/>
      </c>
      <c r="H5033" s="44">
        <f>NOV!G34</f>
        <v/>
      </c>
      <c r="I5033" s="45">
        <f>NOV!H34</f>
        <v/>
      </c>
      <c r="J5033" s="45">
        <f>NOV!I34</f>
        <v/>
      </c>
      <c r="K5033" s="44">
        <f>NOV!J34</f>
        <v/>
      </c>
      <c r="L5033" s="44">
        <f>NOV!K34</f>
        <v/>
      </c>
      <c r="M5033" s="46">
        <f>NOV!L34</f>
        <v/>
      </c>
      <c r="N5033" s="44">
        <f>NOV!M34</f>
        <v/>
      </c>
      <c r="O5033" s="44">
        <f>NOV!N34</f>
        <v/>
      </c>
      <c r="P5033" s="44">
        <f>NOV!O34</f>
        <v/>
      </c>
      <c r="Q5033" s="44">
        <f>NOV!P34</f>
        <v/>
      </c>
      <c r="R5033" s="44">
        <f>NOV!Q34</f>
        <v/>
      </c>
      <c r="S5033" s="46">
        <f>S5032+IF(X5033=0,0,M5033)</f>
        <v/>
      </c>
      <c r="T5033" s="47">
        <f>MAX(T5032,S5033)</f>
        <v/>
      </c>
      <c r="U5033" s="48">
        <f>S5033-T5033</f>
        <v/>
      </c>
      <c r="V5033" s="47">
        <f>IFERROR(SUMIFS(DATABASE!$M$5:$M$6004,DATABASE!$B$5:$B$6004,B5033,DATABASE!$X$5:$X$6004,1),0)</f>
        <v/>
      </c>
      <c r="W5033" s="31">
        <f>IFERROR(COUNTIFS(DATABASE!$B$5:$B$6004,B5033,DATABASE!$X$5:$X$6004,1),0)</f>
        <v/>
      </c>
      <c r="X5033" s="49">
        <f>--AND(ISNUMBER(B5033),C5033&lt;&gt;"",L5033&lt;&gt;"",M5033&lt;&gt;"")</f>
        <v/>
      </c>
    </row>
    <row r="5034" ht="15" customHeight="1" s="111">
      <c r="A5034" s="50" t="inlineStr">
        <is>
          <t>NOV</t>
        </is>
      </c>
      <c r="B5034" s="51">
        <f>NOV!A35</f>
        <v/>
      </c>
      <c r="C5034" s="52">
        <f>NOV!B35</f>
        <v/>
      </c>
      <c r="D5034" s="52">
        <f>NOV!C35</f>
        <v/>
      </c>
      <c r="E5034" s="52">
        <f>NOV!D35</f>
        <v/>
      </c>
      <c r="F5034" s="52">
        <f>NOV!E35</f>
        <v/>
      </c>
      <c r="G5034" s="52">
        <f>NOV!F35</f>
        <v/>
      </c>
      <c r="H5034" s="52">
        <f>NOV!G35</f>
        <v/>
      </c>
      <c r="I5034" s="53">
        <f>NOV!H35</f>
        <v/>
      </c>
      <c r="J5034" s="53">
        <f>NOV!I35</f>
        <v/>
      </c>
      <c r="K5034" s="52">
        <f>NOV!J35</f>
        <v/>
      </c>
      <c r="L5034" s="52">
        <f>NOV!K35</f>
        <v/>
      </c>
      <c r="M5034" s="54">
        <f>NOV!L35</f>
        <v/>
      </c>
      <c r="N5034" s="52">
        <f>NOV!M35</f>
        <v/>
      </c>
      <c r="O5034" s="52">
        <f>NOV!N35</f>
        <v/>
      </c>
      <c r="P5034" s="52">
        <f>NOV!O35</f>
        <v/>
      </c>
      <c r="Q5034" s="52">
        <f>NOV!P35</f>
        <v/>
      </c>
      <c r="R5034" s="52">
        <f>NOV!Q35</f>
        <v/>
      </c>
      <c r="S5034" s="54">
        <f>S5033+IF(X5034=0,0,M5034)</f>
        <v/>
      </c>
      <c r="T5034" s="55">
        <f>MAX(T5033,S5034)</f>
        <v/>
      </c>
      <c r="U5034" s="56">
        <f>S5034-T5034</f>
        <v/>
      </c>
      <c r="V5034" s="55">
        <f>IFERROR(SUMIFS(DATABASE!$M$5:$M$6004,DATABASE!$B$5:$B$6004,B5034,DATABASE!$X$5:$X$6004,1),0)</f>
        <v/>
      </c>
      <c r="W5034" s="57">
        <f>IFERROR(COUNTIFS(DATABASE!$B$5:$B$6004,B5034,DATABASE!$X$5:$X$6004,1),0)</f>
        <v/>
      </c>
      <c r="X5034" s="58">
        <f>--AND(ISNUMBER(B5034),C5034&lt;&gt;"",L5034&lt;&gt;"",M5034&lt;&gt;"")</f>
        <v/>
      </c>
    </row>
    <row r="5035" ht="15" customHeight="1" s="111">
      <c r="A5035" s="42" t="inlineStr">
        <is>
          <t>NOV</t>
        </is>
      </c>
      <c r="B5035" s="43">
        <f>NOV!A36</f>
        <v/>
      </c>
      <c r="C5035" s="44">
        <f>NOV!B36</f>
        <v/>
      </c>
      <c r="D5035" s="44">
        <f>NOV!C36</f>
        <v/>
      </c>
      <c r="E5035" s="44">
        <f>NOV!D36</f>
        <v/>
      </c>
      <c r="F5035" s="44">
        <f>NOV!E36</f>
        <v/>
      </c>
      <c r="G5035" s="44">
        <f>NOV!F36</f>
        <v/>
      </c>
      <c r="H5035" s="44">
        <f>NOV!G36</f>
        <v/>
      </c>
      <c r="I5035" s="45">
        <f>NOV!H36</f>
        <v/>
      </c>
      <c r="J5035" s="45">
        <f>NOV!I36</f>
        <v/>
      </c>
      <c r="K5035" s="44">
        <f>NOV!J36</f>
        <v/>
      </c>
      <c r="L5035" s="44">
        <f>NOV!K36</f>
        <v/>
      </c>
      <c r="M5035" s="46">
        <f>NOV!L36</f>
        <v/>
      </c>
      <c r="N5035" s="44">
        <f>NOV!M36</f>
        <v/>
      </c>
      <c r="O5035" s="44">
        <f>NOV!N36</f>
        <v/>
      </c>
      <c r="P5035" s="44">
        <f>NOV!O36</f>
        <v/>
      </c>
      <c r="Q5035" s="44">
        <f>NOV!P36</f>
        <v/>
      </c>
      <c r="R5035" s="44">
        <f>NOV!Q36</f>
        <v/>
      </c>
      <c r="S5035" s="46">
        <f>S5034+IF(X5035=0,0,M5035)</f>
        <v/>
      </c>
      <c r="T5035" s="47">
        <f>MAX(T5034,S5035)</f>
        <v/>
      </c>
      <c r="U5035" s="48">
        <f>S5035-T5035</f>
        <v/>
      </c>
      <c r="V5035" s="47">
        <f>IFERROR(SUMIFS(DATABASE!$M$5:$M$6004,DATABASE!$B$5:$B$6004,B5035,DATABASE!$X$5:$X$6004,1),0)</f>
        <v/>
      </c>
      <c r="W5035" s="31">
        <f>IFERROR(COUNTIFS(DATABASE!$B$5:$B$6004,B5035,DATABASE!$X$5:$X$6004,1),0)</f>
        <v/>
      </c>
      <c r="X5035" s="49">
        <f>--AND(ISNUMBER(B5035),C5035&lt;&gt;"",L5035&lt;&gt;"",M5035&lt;&gt;"")</f>
        <v/>
      </c>
    </row>
    <row r="5036" ht="15" customHeight="1" s="111">
      <c r="A5036" s="50" t="inlineStr">
        <is>
          <t>NOV</t>
        </is>
      </c>
      <c r="B5036" s="51">
        <f>NOV!A37</f>
        <v/>
      </c>
      <c r="C5036" s="52">
        <f>NOV!B37</f>
        <v/>
      </c>
      <c r="D5036" s="52">
        <f>NOV!C37</f>
        <v/>
      </c>
      <c r="E5036" s="52">
        <f>NOV!D37</f>
        <v/>
      </c>
      <c r="F5036" s="52">
        <f>NOV!E37</f>
        <v/>
      </c>
      <c r="G5036" s="52">
        <f>NOV!F37</f>
        <v/>
      </c>
      <c r="H5036" s="52">
        <f>NOV!G37</f>
        <v/>
      </c>
      <c r="I5036" s="53">
        <f>NOV!H37</f>
        <v/>
      </c>
      <c r="J5036" s="53">
        <f>NOV!I37</f>
        <v/>
      </c>
      <c r="K5036" s="52">
        <f>NOV!J37</f>
        <v/>
      </c>
      <c r="L5036" s="52">
        <f>NOV!K37</f>
        <v/>
      </c>
      <c r="M5036" s="54">
        <f>NOV!L37</f>
        <v/>
      </c>
      <c r="N5036" s="52">
        <f>NOV!M37</f>
        <v/>
      </c>
      <c r="O5036" s="52">
        <f>NOV!N37</f>
        <v/>
      </c>
      <c r="P5036" s="52">
        <f>NOV!O37</f>
        <v/>
      </c>
      <c r="Q5036" s="52">
        <f>NOV!P37</f>
        <v/>
      </c>
      <c r="R5036" s="52">
        <f>NOV!Q37</f>
        <v/>
      </c>
      <c r="S5036" s="54">
        <f>S5035+IF(X5036=0,0,M5036)</f>
        <v/>
      </c>
      <c r="T5036" s="55">
        <f>MAX(T5035,S5036)</f>
        <v/>
      </c>
      <c r="U5036" s="56">
        <f>S5036-T5036</f>
        <v/>
      </c>
      <c r="V5036" s="55">
        <f>IFERROR(SUMIFS(DATABASE!$M$5:$M$6004,DATABASE!$B$5:$B$6004,B5036,DATABASE!$X$5:$X$6004,1),0)</f>
        <v/>
      </c>
      <c r="W5036" s="57">
        <f>IFERROR(COUNTIFS(DATABASE!$B$5:$B$6004,B5036,DATABASE!$X$5:$X$6004,1),0)</f>
        <v/>
      </c>
      <c r="X5036" s="58">
        <f>--AND(ISNUMBER(B5036),C5036&lt;&gt;"",L5036&lt;&gt;"",M5036&lt;&gt;"")</f>
        <v/>
      </c>
    </row>
    <row r="5037" ht="15" customHeight="1" s="111">
      <c r="A5037" s="42" t="inlineStr">
        <is>
          <t>NOV</t>
        </is>
      </c>
      <c r="B5037" s="43">
        <f>NOV!A38</f>
        <v/>
      </c>
      <c r="C5037" s="44">
        <f>NOV!B38</f>
        <v/>
      </c>
      <c r="D5037" s="44">
        <f>NOV!C38</f>
        <v/>
      </c>
      <c r="E5037" s="44">
        <f>NOV!D38</f>
        <v/>
      </c>
      <c r="F5037" s="44">
        <f>NOV!E38</f>
        <v/>
      </c>
      <c r="G5037" s="44">
        <f>NOV!F38</f>
        <v/>
      </c>
      <c r="H5037" s="44">
        <f>NOV!G38</f>
        <v/>
      </c>
      <c r="I5037" s="45">
        <f>NOV!H38</f>
        <v/>
      </c>
      <c r="J5037" s="45">
        <f>NOV!I38</f>
        <v/>
      </c>
      <c r="K5037" s="44">
        <f>NOV!J38</f>
        <v/>
      </c>
      <c r="L5037" s="44">
        <f>NOV!K38</f>
        <v/>
      </c>
      <c r="M5037" s="46">
        <f>NOV!L38</f>
        <v/>
      </c>
      <c r="N5037" s="44">
        <f>NOV!M38</f>
        <v/>
      </c>
      <c r="O5037" s="44">
        <f>NOV!N38</f>
        <v/>
      </c>
      <c r="P5037" s="44">
        <f>NOV!O38</f>
        <v/>
      </c>
      <c r="Q5037" s="44">
        <f>NOV!P38</f>
        <v/>
      </c>
      <c r="R5037" s="44">
        <f>NOV!Q38</f>
        <v/>
      </c>
      <c r="S5037" s="46">
        <f>S5036+IF(X5037=0,0,M5037)</f>
        <v/>
      </c>
      <c r="T5037" s="47">
        <f>MAX(T5036,S5037)</f>
        <v/>
      </c>
      <c r="U5037" s="48">
        <f>S5037-T5037</f>
        <v/>
      </c>
      <c r="V5037" s="47">
        <f>IFERROR(SUMIFS(DATABASE!$M$5:$M$6004,DATABASE!$B$5:$B$6004,B5037,DATABASE!$X$5:$X$6004,1),0)</f>
        <v/>
      </c>
      <c r="W5037" s="31">
        <f>IFERROR(COUNTIFS(DATABASE!$B$5:$B$6004,B5037,DATABASE!$X$5:$X$6004,1),0)</f>
        <v/>
      </c>
      <c r="X5037" s="49">
        <f>--AND(ISNUMBER(B5037),C5037&lt;&gt;"",L5037&lt;&gt;"",M5037&lt;&gt;"")</f>
        <v/>
      </c>
    </row>
    <row r="5038" ht="15" customHeight="1" s="111">
      <c r="A5038" s="50" t="inlineStr">
        <is>
          <t>NOV</t>
        </is>
      </c>
      <c r="B5038" s="51">
        <f>NOV!A39</f>
        <v/>
      </c>
      <c r="C5038" s="52">
        <f>NOV!B39</f>
        <v/>
      </c>
      <c r="D5038" s="52">
        <f>NOV!C39</f>
        <v/>
      </c>
      <c r="E5038" s="52">
        <f>NOV!D39</f>
        <v/>
      </c>
      <c r="F5038" s="52">
        <f>NOV!E39</f>
        <v/>
      </c>
      <c r="G5038" s="52">
        <f>NOV!F39</f>
        <v/>
      </c>
      <c r="H5038" s="52">
        <f>NOV!G39</f>
        <v/>
      </c>
      <c r="I5038" s="53">
        <f>NOV!H39</f>
        <v/>
      </c>
      <c r="J5038" s="53">
        <f>NOV!I39</f>
        <v/>
      </c>
      <c r="K5038" s="52">
        <f>NOV!J39</f>
        <v/>
      </c>
      <c r="L5038" s="52">
        <f>NOV!K39</f>
        <v/>
      </c>
      <c r="M5038" s="54">
        <f>NOV!L39</f>
        <v/>
      </c>
      <c r="N5038" s="52">
        <f>NOV!M39</f>
        <v/>
      </c>
      <c r="O5038" s="52">
        <f>NOV!N39</f>
        <v/>
      </c>
      <c r="P5038" s="52">
        <f>NOV!O39</f>
        <v/>
      </c>
      <c r="Q5038" s="52">
        <f>NOV!P39</f>
        <v/>
      </c>
      <c r="R5038" s="52">
        <f>NOV!Q39</f>
        <v/>
      </c>
      <c r="S5038" s="54">
        <f>S5037+IF(X5038=0,0,M5038)</f>
        <v/>
      </c>
      <c r="T5038" s="55">
        <f>MAX(T5037,S5038)</f>
        <v/>
      </c>
      <c r="U5038" s="56">
        <f>S5038-T5038</f>
        <v/>
      </c>
      <c r="V5038" s="55">
        <f>IFERROR(SUMIFS(DATABASE!$M$5:$M$6004,DATABASE!$B$5:$B$6004,B5038,DATABASE!$X$5:$X$6004,1),0)</f>
        <v/>
      </c>
      <c r="W5038" s="57">
        <f>IFERROR(COUNTIFS(DATABASE!$B$5:$B$6004,B5038,DATABASE!$X$5:$X$6004,1),0)</f>
        <v/>
      </c>
      <c r="X5038" s="58">
        <f>--AND(ISNUMBER(B5038),C5038&lt;&gt;"",L5038&lt;&gt;"",M5038&lt;&gt;"")</f>
        <v/>
      </c>
    </row>
    <row r="5039" ht="15" customHeight="1" s="111">
      <c r="A5039" s="42" t="inlineStr">
        <is>
          <t>NOV</t>
        </is>
      </c>
      <c r="B5039" s="43">
        <f>NOV!A40</f>
        <v/>
      </c>
      <c r="C5039" s="44">
        <f>NOV!B40</f>
        <v/>
      </c>
      <c r="D5039" s="44">
        <f>NOV!C40</f>
        <v/>
      </c>
      <c r="E5039" s="44">
        <f>NOV!D40</f>
        <v/>
      </c>
      <c r="F5039" s="44">
        <f>NOV!E40</f>
        <v/>
      </c>
      <c r="G5039" s="44">
        <f>NOV!F40</f>
        <v/>
      </c>
      <c r="H5039" s="44">
        <f>NOV!G40</f>
        <v/>
      </c>
      <c r="I5039" s="45">
        <f>NOV!H40</f>
        <v/>
      </c>
      <c r="J5039" s="45">
        <f>NOV!I40</f>
        <v/>
      </c>
      <c r="K5039" s="44">
        <f>NOV!J40</f>
        <v/>
      </c>
      <c r="L5039" s="44">
        <f>NOV!K40</f>
        <v/>
      </c>
      <c r="M5039" s="46">
        <f>NOV!L40</f>
        <v/>
      </c>
      <c r="N5039" s="44">
        <f>NOV!M40</f>
        <v/>
      </c>
      <c r="O5039" s="44">
        <f>NOV!N40</f>
        <v/>
      </c>
      <c r="P5039" s="44">
        <f>NOV!O40</f>
        <v/>
      </c>
      <c r="Q5039" s="44">
        <f>NOV!P40</f>
        <v/>
      </c>
      <c r="R5039" s="44">
        <f>NOV!Q40</f>
        <v/>
      </c>
      <c r="S5039" s="46">
        <f>S5038+IF(X5039=0,0,M5039)</f>
        <v/>
      </c>
      <c r="T5039" s="47">
        <f>MAX(T5038,S5039)</f>
        <v/>
      </c>
      <c r="U5039" s="48">
        <f>S5039-T5039</f>
        <v/>
      </c>
      <c r="V5039" s="47">
        <f>IFERROR(SUMIFS(DATABASE!$M$5:$M$6004,DATABASE!$B$5:$B$6004,B5039,DATABASE!$X$5:$X$6004,1),0)</f>
        <v/>
      </c>
      <c r="W5039" s="31">
        <f>IFERROR(COUNTIFS(DATABASE!$B$5:$B$6004,B5039,DATABASE!$X$5:$X$6004,1),0)</f>
        <v/>
      </c>
      <c r="X5039" s="49">
        <f>--AND(ISNUMBER(B5039),C5039&lt;&gt;"",L5039&lt;&gt;"",M5039&lt;&gt;"")</f>
        <v/>
      </c>
    </row>
    <row r="5040" ht="15" customHeight="1" s="111">
      <c r="A5040" s="50" t="inlineStr">
        <is>
          <t>NOV</t>
        </is>
      </c>
      <c r="B5040" s="51">
        <f>NOV!A41</f>
        <v/>
      </c>
      <c r="C5040" s="52">
        <f>NOV!B41</f>
        <v/>
      </c>
      <c r="D5040" s="52">
        <f>NOV!C41</f>
        <v/>
      </c>
      <c r="E5040" s="52">
        <f>NOV!D41</f>
        <v/>
      </c>
      <c r="F5040" s="52">
        <f>NOV!E41</f>
        <v/>
      </c>
      <c r="G5040" s="52">
        <f>NOV!F41</f>
        <v/>
      </c>
      <c r="H5040" s="52">
        <f>NOV!G41</f>
        <v/>
      </c>
      <c r="I5040" s="53">
        <f>NOV!H41</f>
        <v/>
      </c>
      <c r="J5040" s="53">
        <f>NOV!I41</f>
        <v/>
      </c>
      <c r="K5040" s="52">
        <f>NOV!J41</f>
        <v/>
      </c>
      <c r="L5040" s="52">
        <f>NOV!K41</f>
        <v/>
      </c>
      <c r="M5040" s="54">
        <f>NOV!L41</f>
        <v/>
      </c>
      <c r="N5040" s="52">
        <f>NOV!M41</f>
        <v/>
      </c>
      <c r="O5040" s="52">
        <f>NOV!N41</f>
        <v/>
      </c>
      <c r="P5040" s="52">
        <f>NOV!O41</f>
        <v/>
      </c>
      <c r="Q5040" s="52">
        <f>NOV!P41</f>
        <v/>
      </c>
      <c r="R5040" s="52">
        <f>NOV!Q41</f>
        <v/>
      </c>
      <c r="S5040" s="54">
        <f>S5039+IF(X5040=0,0,M5040)</f>
        <v/>
      </c>
      <c r="T5040" s="55">
        <f>MAX(T5039,S5040)</f>
        <v/>
      </c>
      <c r="U5040" s="56">
        <f>S5040-T5040</f>
        <v/>
      </c>
      <c r="V5040" s="55">
        <f>IFERROR(SUMIFS(DATABASE!$M$5:$M$6004,DATABASE!$B$5:$B$6004,B5040,DATABASE!$X$5:$X$6004,1),0)</f>
        <v/>
      </c>
      <c r="W5040" s="57">
        <f>IFERROR(COUNTIFS(DATABASE!$B$5:$B$6004,B5040,DATABASE!$X$5:$X$6004,1),0)</f>
        <v/>
      </c>
      <c r="X5040" s="58">
        <f>--AND(ISNUMBER(B5040),C5040&lt;&gt;"",L5040&lt;&gt;"",M5040&lt;&gt;"")</f>
        <v/>
      </c>
    </row>
    <row r="5041" ht="15" customHeight="1" s="111">
      <c r="A5041" s="42" t="inlineStr">
        <is>
          <t>NOV</t>
        </is>
      </c>
      <c r="B5041" s="43">
        <f>NOV!A42</f>
        <v/>
      </c>
      <c r="C5041" s="44">
        <f>NOV!B42</f>
        <v/>
      </c>
      <c r="D5041" s="44">
        <f>NOV!C42</f>
        <v/>
      </c>
      <c r="E5041" s="44">
        <f>NOV!D42</f>
        <v/>
      </c>
      <c r="F5041" s="44">
        <f>NOV!E42</f>
        <v/>
      </c>
      <c r="G5041" s="44">
        <f>NOV!F42</f>
        <v/>
      </c>
      <c r="H5041" s="44">
        <f>NOV!G42</f>
        <v/>
      </c>
      <c r="I5041" s="45">
        <f>NOV!H42</f>
        <v/>
      </c>
      <c r="J5041" s="45">
        <f>NOV!I42</f>
        <v/>
      </c>
      <c r="K5041" s="44">
        <f>NOV!J42</f>
        <v/>
      </c>
      <c r="L5041" s="44">
        <f>NOV!K42</f>
        <v/>
      </c>
      <c r="M5041" s="46">
        <f>NOV!L42</f>
        <v/>
      </c>
      <c r="N5041" s="44">
        <f>NOV!M42</f>
        <v/>
      </c>
      <c r="O5041" s="44">
        <f>NOV!N42</f>
        <v/>
      </c>
      <c r="P5041" s="44">
        <f>NOV!O42</f>
        <v/>
      </c>
      <c r="Q5041" s="44">
        <f>NOV!P42</f>
        <v/>
      </c>
      <c r="R5041" s="44">
        <f>NOV!Q42</f>
        <v/>
      </c>
      <c r="S5041" s="46">
        <f>S5040+IF(X5041=0,0,M5041)</f>
        <v/>
      </c>
      <c r="T5041" s="47">
        <f>MAX(T5040,S5041)</f>
        <v/>
      </c>
      <c r="U5041" s="48">
        <f>S5041-T5041</f>
        <v/>
      </c>
      <c r="V5041" s="47">
        <f>IFERROR(SUMIFS(DATABASE!$M$5:$M$6004,DATABASE!$B$5:$B$6004,B5041,DATABASE!$X$5:$X$6004,1),0)</f>
        <v/>
      </c>
      <c r="W5041" s="31">
        <f>IFERROR(COUNTIFS(DATABASE!$B$5:$B$6004,B5041,DATABASE!$X$5:$X$6004,1),0)</f>
        <v/>
      </c>
      <c r="X5041" s="49">
        <f>--AND(ISNUMBER(B5041),C5041&lt;&gt;"",L5041&lt;&gt;"",M5041&lt;&gt;"")</f>
        <v/>
      </c>
    </row>
    <row r="5042" ht="15" customHeight="1" s="111">
      <c r="A5042" s="50" t="inlineStr">
        <is>
          <t>NOV</t>
        </is>
      </c>
      <c r="B5042" s="51">
        <f>NOV!A43</f>
        <v/>
      </c>
      <c r="C5042" s="52">
        <f>NOV!B43</f>
        <v/>
      </c>
      <c r="D5042" s="52">
        <f>NOV!C43</f>
        <v/>
      </c>
      <c r="E5042" s="52">
        <f>NOV!D43</f>
        <v/>
      </c>
      <c r="F5042" s="52">
        <f>NOV!E43</f>
        <v/>
      </c>
      <c r="G5042" s="52">
        <f>NOV!F43</f>
        <v/>
      </c>
      <c r="H5042" s="52">
        <f>NOV!G43</f>
        <v/>
      </c>
      <c r="I5042" s="53">
        <f>NOV!H43</f>
        <v/>
      </c>
      <c r="J5042" s="53">
        <f>NOV!I43</f>
        <v/>
      </c>
      <c r="K5042" s="52">
        <f>NOV!J43</f>
        <v/>
      </c>
      <c r="L5042" s="52">
        <f>NOV!K43</f>
        <v/>
      </c>
      <c r="M5042" s="54">
        <f>NOV!L43</f>
        <v/>
      </c>
      <c r="N5042" s="52">
        <f>NOV!M43</f>
        <v/>
      </c>
      <c r="O5042" s="52">
        <f>NOV!N43</f>
        <v/>
      </c>
      <c r="P5042" s="52">
        <f>NOV!O43</f>
        <v/>
      </c>
      <c r="Q5042" s="52">
        <f>NOV!P43</f>
        <v/>
      </c>
      <c r="R5042" s="52">
        <f>NOV!Q43</f>
        <v/>
      </c>
      <c r="S5042" s="54">
        <f>S5041+IF(X5042=0,0,M5042)</f>
        <v/>
      </c>
      <c r="T5042" s="55">
        <f>MAX(T5041,S5042)</f>
        <v/>
      </c>
      <c r="U5042" s="56">
        <f>S5042-T5042</f>
        <v/>
      </c>
      <c r="V5042" s="55">
        <f>IFERROR(SUMIFS(DATABASE!$M$5:$M$6004,DATABASE!$B$5:$B$6004,B5042,DATABASE!$X$5:$X$6004,1),0)</f>
        <v/>
      </c>
      <c r="W5042" s="57">
        <f>IFERROR(COUNTIFS(DATABASE!$B$5:$B$6004,B5042,DATABASE!$X$5:$X$6004,1),0)</f>
        <v/>
      </c>
      <c r="X5042" s="58">
        <f>--AND(ISNUMBER(B5042),C5042&lt;&gt;"",L5042&lt;&gt;"",M5042&lt;&gt;"")</f>
        <v/>
      </c>
    </row>
    <row r="5043" ht="15" customHeight="1" s="111">
      <c r="A5043" s="42" t="inlineStr">
        <is>
          <t>NOV</t>
        </is>
      </c>
      <c r="B5043" s="43">
        <f>NOV!A44</f>
        <v/>
      </c>
      <c r="C5043" s="44">
        <f>NOV!B44</f>
        <v/>
      </c>
      <c r="D5043" s="44">
        <f>NOV!C44</f>
        <v/>
      </c>
      <c r="E5043" s="44">
        <f>NOV!D44</f>
        <v/>
      </c>
      <c r="F5043" s="44">
        <f>NOV!E44</f>
        <v/>
      </c>
      <c r="G5043" s="44">
        <f>NOV!F44</f>
        <v/>
      </c>
      <c r="H5043" s="44">
        <f>NOV!G44</f>
        <v/>
      </c>
      <c r="I5043" s="45">
        <f>NOV!H44</f>
        <v/>
      </c>
      <c r="J5043" s="45">
        <f>NOV!I44</f>
        <v/>
      </c>
      <c r="K5043" s="44">
        <f>NOV!J44</f>
        <v/>
      </c>
      <c r="L5043" s="44">
        <f>NOV!K44</f>
        <v/>
      </c>
      <c r="M5043" s="46">
        <f>NOV!L44</f>
        <v/>
      </c>
      <c r="N5043" s="44">
        <f>NOV!M44</f>
        <v/>
      </c>
      <c r="O5043" s="44">
        <f>NOV!N44</f>
        <v/>
      </c>
      <c r="P5043" s="44">
        <f>NOV!O44</f>
        <v/>
      </c>
      <c r="Q5043" s="44">
        <f>NOV!P44</f>
        <v/>
      </c>
      <c r="R5043" s="44">
        <f>NOV!Q44</f>
        <v/>
      </c>
      <c r="S5043" s="46">
        <f>S5042+IF(X5043=0,0,M5043)</f>
        <v/>
      </c>
      <c r="T5043" s="47">
        <f>MAX(T5042,S5043)</f>
        <v/>
      </c>
      <c r="U5043" s="48">
        <f>S5043-T5043</f>
        <v/>
      </c>
      <c r="V5043" s="47">
        <f>IFERROR(SUMIFS(DATABASE!$M$5:$M$6004,DATABASE!$B$5:$B$6004,B5043,DATABASE!$X$5:$X$6004,1),0)</f>
        <v/>
      </c>
      <c r="W5043" s="31">
        <f>IFERROR(COUNTIFS(DATABASE!$B$5:$B$6004,B5043,DATABASE!$X$5:$X$6004,1),0)</f>
        <v/>
      </c>
      <c r="X5043" s="49">
        <f>--AND(ISNUMBER(B5043),C5043&lt;&gt;"",L5043&lt;&gt;"",M5043&lt;&gt;"")</f>
        <v/>
      </c>
    </row>
    <row r="5044" ht="15" customHeight="1" s="111">
      <c r="A5044" s="50" t="inlineStr">
        <is>
          <t>NOV</t>
        </is>
      </c>
      <c r="B5044" s="51">
        <f>NOV!A45</f>
        <v/>
      </c>
      <c r="C5044" s="52">
        <f>NOV!B45</f>
        <v/>
      </c>
      <c r="D5044" s="52">
        <f>NOV!C45</f>
        <v/>
      </c>
      <c r="E5044" s="52">
        <f>NOV!D45</f>
        <v/>
      </c>
      <c r="F5044" s="52">
        <f>NOV!E45</f>
        <v/>
      </c>
      <c r="G5044" s="52">
        <f>NOV!F45</f>
        <v/>
      </c>
      <c r="H5044" s="52">
        <f>NOV!G45</f>
        <v/>
      </c>
      <c r="I5044" s="53">
        <f>NOV!H45</f>
        <v/>
      </c>
      <c r="J5044" s="53">
        <f>NOV!I45</f>
        <v/>
      </c>
      <c r="K5044" s="52">
        <f>NOV!J45</f>
        <v/>
      </c>
      <c r="L5044" s="52">
        <f>NOV!K45</f>
        <v/>
      </c>
      <c r="M5044" s="54">
        <f>NOV!L45</f>
        <v/>
      </c>
      <c r="N5044" s="52">
        <f>NOV!M45</f>
        <v/>
      </c>
      <c r="O5044" s="52">
        <f>NOV!N45</f>
        <v/>
      </c>
      <c r="P5044" s="52">
        <f>NOV!O45</f>
        <v/>
      </c>
      <c r="Q5044" s="52">
        <f>NOV!P45</f>
        <v/>
      </c>
      <c r="R5044" s="52">
        <f>NOV!Q45</f>
        <v/>
      </c>
      <c r="S5044" s="54">
        <f>S5043+IF(X5044=0,0,M5044)</f>
        <v/>
      </c>
      <c r="T5044" s="55">
        <f>MAX(T5043,S5044)</f>
        <v/>
      </c>
      <c r="U5044" s="56">
        <f>S5044-T5044</f>
        <v/>
      </c>
      <c r="V5044" s="55">
        <f>IFERROR(SUMIFS(DATABASE!$M$5:$M$6004,DATABASE!$B$5:$B$6004,B5044,DATABASE!$X$5:$X$6004,1),0)</f>
        <v/>
      </c>
      <c r="W5044" s="57">
        <f>IFERROR(COUNTIFS(DATABASE!$B$5:$B$6004,B5044,DATABASE!$X$5:$X$6004,1),0)</f>
        <v/>
      </c>
      <c r="X5044" s="58">
        <f>--AND(ISNUMBER(B5044),C5044&lt;&gt;"",L5044&lt;&gt;"",M5044&lt;&gt;"")</f>
        <v/>
      </c>
    </row>
    <row r="5045" ht="15" customHeight="1" s="111">
      <c r="A5045" s="42" t="inlineStr">
        <is>
          <t>NOV</t>
        </is>
      </c>
      <c r="B5045" s="43">
        <f>NOV!A46</f>
        <v/>
      </c>
      <c r="C5045" s="44">
        <f>NOV!B46</f>
        <v/>
      </c>
      <c r="D5045" s="44">
        <f>NOV!C46</f>
        <v/>
      </c>
      <c r="E5045" s="44">
        <f>NOV!D46</f>
        <v/>
      </c>
      <c r="F5045" s="44">
        <f>NOV!E46</f>
        <v/>
      </c>
      <c r="G5045" s="44">
        <f>NOV!F46</f>
        <v/>
      </c>
      <c r="H5045" s="44">
        <f>NOV!G46</f>
        <v/>
      </c>
      <c r="I5045" s="45">
        <f>NOV!H46</f>
        <v/>
      </c>
      <c r="J5045" s="45">
        <f>NOV!I46</f>
        <v/>
      </c>
      <c r="K5045" s="44">
        <f>NOV!J46</f>
        <v/>
      </c>
      <c r="L5045" s="44">
        <f>NOV!K46</f>
        <v/>
      </c>
      <c r="M5045" s="46">
        <f>NOV!L46</f>
        <v/>
      </c>
      <c r="N5045" s="44">
        <f>NOV!M46</f>
        <v/>
      </c>
      <c r="O5045" s="44">
        <f>NOV!N46</f>
        <v/>
      </c>
      <c r="P5045" s="44">
        <f>NOV!O46</f>
        <v/>
      </c>
      <c r="Q5045" s="44">
        <f>NOV!P46</f>
        <v/>
      </c>
      <c r="R5045" s="44">
        <f>NOV!Q46</f>
        <v/>
      </c>
      <c r="S5045" s="46">
        <f>S5044+IF(X5045=0,0,M5045)</f>
        <v/>
      </c>
      <c r="T5045" s="47">
        <f>MAX(T5044,S5045)</f>
        <v/>
      </c>
      <c r="U5045" s="48">
        <f>S5045-T5045</f>
        <v/>
      </c>
      <c r="V5045" s="47">
        <f>IFERROR(SUMIFS(DATABASE!$M$5:$M$6004,DATABASE!$B$5:$B$6004,B5045,DATABASE!$X$5:$X$6004,1),0)</f>
        <v/>
      </c>
      <c r="W5045" s="31">
        <f>IFERROR(COUNTIFS(DATABASE!$B$5:$B$6004,B5045,DATABASE!$X$5:$X$6004,1),0)</f>
        <v/>
      </c>
      <c r="X5045" s="49">
        <f>--AND(ISNUMBER(B5045),C5045&lt;&gt;"",L5045&lt;&gt;"",M5045&lt;&gt;"")</f>
        <v/>
      </c>
    </row>
    <row r="5046" ht="15" customHeight="1" s="111">
      <c r="A5046" s="50" t="inlineStr">
        <is>
          <t>NOV</t>
        </is>
      </c>
      <c r="B5046" s="51">
        <f>NOV!A47</f>
        <v/>
      </c>
      <c r="C5046" s="52">
        <f>NOV!B47</f>
        <v/>
      </c>
      <c r="D5046" s="52">
        <f>NOV!C47</f>
        <v/>
      </c>
      <c r="E5046" s="52">
        <f>NOV!D47</f>
        <v/>
      </c>
      <c r="F5046" s="52">
        <f>NOV!E47</f>
        <v/>
      </c>
      <c r="G5046" s="52">
        <f>NOV!F47</f>
        <v/>
      </c>
      <c r="H5046" s="52">
        <f>NOV!G47</f>
        <v/>
      </c>
      <c r="I5046" s="53">
        <f>NOV!H47</f>
        <v/>
      </c>
      <c r="J5046" s="53">
        <f>NOV!I47</f>
        <v/>
      </c>
      <c r="K5046" s="52">
        <f>NOV!J47</f>
        <v/>
      </c>
      <c r="L5046" s="52">
        <f>NOV!K47</f>
        <v/>
      </c>
      <c r="M5046" s="54">
        <f>NOV!L47</f>
        <v/>
      </c>
      <c r="N5046" s="52">
        <f>NOV!M47</f>
        <v/>
      </c>
      <c r="O5046" s="52">
        <f>NOV!N47</f>
        <v/>
      </c>
      <c r="P5046" s="52">
        <f>NOV!O47</f>
        <v/>
      </c>
      <c r="Q5046" s="52">
        <f>NOV!P47</f>
        <v/>
      </c>
      <c r="R5046" s="52">
        <f>NOV!Q47</f>
        <v/>
      </c>
      <c r="S5046" s="54">
        <f>S5045+IF(X5046=0,0,M5046)</f>
        <v/>
      </c>
      <c r="T5046" s="55">
        <f>MAX(T5045,S5046)</f>
        <v/>
      </c>
      <c r="U5046" s="56">
        <f>S5046-T5046</f>
        <v/>
      </c>
      <c r="V5046" s="55">
        <f>IFERROR(SUMIFS(DATABASE!$M$5:$M$6004,DATABASE!$B$5:$B$6004,B5046,DATABASE!$X$5:$X$6004,1),0)</f>
        <v/>
      </c>
      <c r="W5046" s="57">
        <f>IFERROR(COUNTIFS(DATABASE!$B$5:$B$6004,B5046,DATABASE!$X$5:$X$6004,1),0)</f>
        <v/>
      </c>
      <c r="X5046" s="58">
        <f>--AND(ISNUMBER(B5046),C5046&lt;&gt;"",L5046&lt;&gt;"",M5046&lt;&gt;"")</f>
        <v/>
      </c>
    </row>
    <row r="5047" ht="15" customHeight="1" s="111">
      <c r="A5047" s="42" t="inlineStr">
        <is>
          <t>NOV</t>
        </is>
      </c>
      <c r="B5047" s="43">
        <f>NOV!A48</f>
        <v/>
      </c>
      <c r="C5047" s="44">
        <f>NOV!B48</f>
        <v/>
      </c>
      <c r="D5047" s="44">
        <f>NOV!C48</f>
        <v/>
      </c>
      <c r="E5047" s="44">
        <f>NOV!D48</f>
        <v/>
      </c>
      <c r="F5047" s="44">
        <f>NOV!E48</f>
        <v/>
      </c>
      <c r="G5047" s="44">
        <f>NOV!F48</f>
        <v/>
      </c>
      <c r="H5047" s="44">
        <f>NOV!G48</f>
        <v/>
      </c>
      <c r="I5047" s="45">
        <f>NOV!H48</f>
        <v/>
      </c>
      <c r="J5047" s="45">
        <f>NOV!I48</f>
        <v/>
      </c>
      <c r="K5047" s="44">
        <f>NOV!J48</f>
        <v/>
      </c>
      <c r="L5047" s="44">
        <f>NOV!K48</f>
        <v/>
      </c>
      <c r="M5047" s="46">
        <f>NOV!L48</f>
        <v/>
      </c>
      <c r="N5047" s="44">
        <f>NOV!M48</f>
        <v/>
      </c>
      <c r="O5047" s="44">
        <f>NOV!N48</f>
        <v/>
      </c>
      <c r="P5047" s="44">
        <f>NOV!O48</f>
        <v/>
      </c>
      <c r="Q5047" s="44">
        <f>NOV!P48</f>
        <v/>
      </c>
      <c r="R5047" s="44">
        <f>NOV!Q48</f>
        <v/>
      </c>
      <c r="S5047" s="46">
        <f>S5046+IF(X5047=0,0,M5047)</f>
        <v/>
      </c>
      <c r="T5047" s="47">
        <f>MAX(T5046,S5047)</f>
        <v/>
      </c>
      <c r="U5047" s="48">
        <f>S5047-T5047</f>
        <v/>
      </c>
      <c r="V5047" s="47">
        <f>IFERROR(SUMIFS(DATABASE!$M$5:$M$6004,DATABASE!$B$5:$B$6004,B5047,DATABASE!$X$5:$X$6004,1),0)</f>
        <v/>
      </c>
      <c r="W5047" s="31">
        <f>IFERROR(COUNTIFS(DATABASE!$B$5:$B$6004,B5047,DATABASE!$X$5:$X$6004,1),0)</f>
        <v/>
      </c>
      <c r="X5047" s="49">
        <f>--AND(ISNUMBER(B5047),C5047&lt;&gt;"",L5047&lt;&gt;"",M5047&lt;&gt;"")</f>
        <v/>
      </c>
    </row>
    <row r="5048" ht="15" customHeight="1" s="111">
      <c r="A5048" s="50" t="inlineStr">
        <is>
          <t>NOV</t>
        </is>
      </c>
      <c r="B5048" s="51">
        <f>NOV!A49</f>
        <v/>
      </c>
      <c r="C5048" s="52">
        <f>NOV!B49</f>
        <v/>
      </c>
      <c r="D5048" s="52">
        <f>NOV!C49</f>
        <v/>
      </c>
      <c r="E5048" s="52">
        <f>NOV!D49</f>
        <v/>
      </c>
      <c r="F5048" s="52">
        <f>NOV!E49</f>
        <v/>
      </c>
      <c r="G5048" s="52">
        <f>NOV!F49</f>
        <v/>
      </c>
      <c r="H5048" s="52">
        <f>NOV!G49</f>
        <v/>
      </c>
      <c r="I5048" s="53">
        <f>NOV!H49</f>
        <v/>
      </c>
      <c r="J5048" s="53">
        <f>NOV!I49</f>
        <v/>
      </c>
      <c r="K5048" s="52">
        <f>NOV!J49</f>
        <v/>
      </c>
      <c r="L5048" s="52">
        <f>NOV!K49</f>
        <v/>
      </c>
      <c r="M5048" s="54">
        <f>NOV!L49</f>
        <v/>
      </c>
      <c r="N5048" s="52">
        <f>NOV!M49</f>
        <v/>
      </c>
      <c r="O5048" s="52">
        <f>NOV!N49</f>
        <v/>
      </c>
      <c r="P5048" s="52">
        <f>NOV!O49</f>
        <v/>
      </c>
      <c r="Q5048" s="52">
        <f>NOV!P49</f>
        <v/>
      </c>
      <c r="R5048" s="52">
        <f>NOV!Q49</f>
        <v/>
      </c>
      <c r="S5048" s="54">
        <f>S5047+IF(X5048=0,0,M5048)</f>
        <v/>
      </c>
      <c r="T5048" s="55">
        <f>MAX(T5047,S5048)</f>
        <v/>
      </c>
      <c r="U5048" s="56">
        <f>S5048-T5048</f>
        <v/>
      </c>
      <c r="V5048" s="55">
        <f>IFERROR(SUMIFS(DATABASE!$M$5:$M$6004,DATABASE!$B$5:$B$6004,B5048,DATABASE!$X$5:$X$6004,1),0)</f>
        <v/>
      </c>
      <c r="W5048" s="57">
        <f>IFERROR(COUNTIFS(DATABASE!$B$5:$B$6004,B5048,DATABASE!$X$5:$X$6004,1),0)</f>
        <v/>
      </c>
      <c r="X5048" s="58">
        <f>--AND(ISNUMBER(B5048),C5048&lt;&gt;"",L5048&lt;&gt;"",M5048&lt;&gt;"")</f>
        <v/>
      </c>
    </row>
    <row r="5049" ht="15" customHeight="1" s="111">
      <c r="A5049" s="42" t="inlineStr">
        <is>
          <t>NOV</t>
        </is>
      </c>
      <c r="B5049" s="43">
        <f>NOV!A50</f>
        <v/>
      </c>
      <c r="C5049" s="44">
        <f>NOV!B50</f>
        <v/>
      </c>
      <c r="D5049" s="44">
        <f>NOV!C50</f>
        <v/>
      </c>
      <c r="E5049" s="44">
        <f>NOV!D50</f>
        <v/>
      </c>
      <c r="F5049" s="44">
        <f>NOV!E50</f>
        <v/>
      </c>
      <c r="G5049" s="44">
        <f>NOV!F50</f>
        <v/>
      </c>
      <c r="H5049" s="44">
        <f>NOV!G50</f>
        <v/>
      </c>
      <c r="I5049" s="45">
        <f>NOV!H50</f>
        <v/>
      </c>
      <c r="J5049" s="45">
        <f>NOV!I50</f>
        <v/>
      </c>
      <c r="K5049" s="44">
        <f>NOV!J50</f>
        <v/>
      </c>
      <c r="L5049" s="44">
        <f>NOV!K50</f>
        <v/>
      </c>
      <c r="M5049" s="46">
        <f>NOV!L50</f>
        <v/>
      </c>
      <c r="N5049" s="44">
        <f>NOV!M50</f>
        <v/>
      </c>
      <c r="O5049" s="44">
        <f>NOV!N50</f>
        <v/>
      </c>
      <c r="P5049" s="44">
        <f>NOV!O50</f>
        <v/>
      </c>
      <c r="Q5049" s="44">
        <f>NOV!P50</f>
        <v/>
      </c>
      <c r="R5049" s="44">
        <f>NOV!Q50</f>
        <v/>
      </c>
      <c r="S5049" s="46">
        <f>S5048+IF(X5049=0,0,M5049)</f>
        <v/>
      </c>
      <c r="T5049" s="47">
        <f>MAX(T5048,S5049)</f>
        <v/>
      </c>
      <c r="U5049" s="48">
        <f>S5049-T5049</f>
        <v/>
      </c>
      <c r="V5049" s="47">
        <f>IFERROR(SUMIFS(DATABASE!$M$5:$M$6004,DATABASE!$B$5:$B$6004,B5049,DATABASE!$X$5:$X$6004,1),0)</f>
        <v/>
      </c>
      <c r="W5049" s="31">
        <f>IFERROR(COUNTIFS(DATABASE!$B$5:$B$6004,B5049,DATABASE!$X$5:$X$6004,1),0)</f>
        <v/>
      </c>
      <c r="X5049" s="49">
        <f>--AND(ISNUMBER(B5049),C5049&lt;&gt;"",L5049&lt;&gt;"",M5049&lt;&gt;"")</f>
        <v/>
      </c>
    </row>
    <row r="5050" ht="15" customHeight="1" s="111">
      <c r="A5050" s="50" t="inlineStr">
        <is>
          <t>NOV</t>
        </is>
      </c>
      <c r="B5050" s="51">
        <f>NOV!A51</f>
        <v/>
      </c>
      <c r="C5050" s="52">
        <f>NOV!B51</f>
        <v/>
      </c>
      <c r="D5050" s="52">
        <f>NOV!C51</f>
        <v/>
      </c>
      <c r="E5050" s="52">
        <f>NOV!D51</f>
        <v/>
      </c>
      <c r="F5050" s="52">
        <f>NOV!E51</f>
        <v/>
      </c>
      <c r="G5050" s="52">
        <f>NOV!F51</f>
        <v/>
      </c>
      <c r="H5050" s="52">
        <f>NOV!G51</f>
        <v/>
      </c>
      <c r="I5050" s="53">
        <f>NOV!H51</f>
        <v/>
      </c>
      <c r="J5050" s="53">
        <f>NOV!I51</f>
        <v/>
      </c>
      <c r="K5050" s="52">
        <f>NOV!J51</f>
        <v/>
      </c>
      <c r="L5050" s="52">
        <f>NOV!K51</f>
        <v/>
      </c>
      <c r="M5050" s="54">
        <f>NOV!L51</f>
        <v/>
      </c>
      <c r="N5050" s="52">
        <f>NOV!M51</f>
        <v/>
      </c>
      <c r="O5050" s="52">
        <f>NOV!N51</f>
        <v/>
      </c>
      <c r="P5050" s="52">
        <f>NOV!O51</f>
        <v/>
      </c>
      <c r="Q5050" s="52">
        <f>NOV!P51</f>
        <v/>
      </c>
      <c r="R5050" s="52">
        <f>NOV!Q51</f>
        <v/>
      </c>
      <c r="S5050" s="54">
        <f>S5049+IF(X5050=0,0,M5050)</f>
        <v/>
      </c>
      <c r="T5050" s="55">
        <f>MAX(T5049,S5050)</f>
        <v/>
      </c>
      <c r="U5050" s="56">
        <f>S5050-T5050</f>
        <v/>
      </c>
      <c r="V5050" s="55">
        <f>IFERROR(SUMIFS(DATABASE!$M$5:$M$6004,DATABASE!$B$5:$B$6004,B5050,DATABASE!$X$5:$X$6004,1),0)</f>
        <v/>
      </c>
      <c r="W5050" s="57">
        <f>IFERROR(COUNTIFS(DATABASE!$B$5:$B$6004,B5050,DATABASE!$X$5:$X$6004,1),0)</f>
        <v/>
      </c>
      <c r="X5050" s="58">
        <f>--AND(ISNUMBER(B5050),C5050&lt;&gt;"",L5050&lt;&gt;"",M5050&lt;&gt;"")</f>
        <v/>
      </c>
    </row>
    <row r="5051" ht="15" customHeight="1" s="111">
      <c r="A5051" s="42" t="inlineStr">
        <is>
          <t>NOV</t>
        </is>
      </c>
      <c r="B5051" s="43">
        <f>NOV!A52</f>
        <v/>
      </c>
      <c r="C5051" s="44">
        <f>NOV!B52</f>
        <v/>
      </c>
      <c r="D5051" s="44">
        <f>NOV!C52</f>
        <v/>
      </c>
      <c r="E5051" s="44">
        <f>NOV!D52</f>
        <v/>
      </c>
      <c r="F5051" s="44">
        <f>NOV!E52</f>
        <v/>
      </c>
      <c r="G5051" s="44">
        <f>NOV!F52</f>
        <v/>
      </c>
      <c r="H5051" s="44">
        <f>NOV!G52</f>
        <v/>
      </c>
      <c r="I5051" s="45">
        <f>NOV!H52</f>
        <v/>
      </c>
      <c r="J5051" s="45">
        <f>NOV!I52</f>
        <v/>
      </c>
      <c r="K5051" s="44">
        <f>NOV!J52</f>
        <v/>
      </c>
      <c r="L5051" s="44">
        <f>NOV!K52</f>
        <v/>
      </c>
      <c r="M5051" s="46">
        <f>NOV!L52</f>
        <v/>
      </c>
      <c r="N5051" s="44">
        <f>NOV!M52</f>
        <v/>
      </c>
      <c r="O5051" s="44">
        <f>NOV!N52</f>
        <v/>
      </c>
      <c r="P5051" s="44">
        <f>NOV!O52</f>
        <v/>
      </c>
      <c r="Q5051" s="44">
        <f>NOV!P52</f>
        <v/>
      </c>
      <c r="R5051" s="44">
        <f>NOV!Q52</f>
        <v/>
      </c>
      <c r="S5051" s="46">
        <f>S5050+IF(X5051=0,0,M5051)</f>
        <v/>
      </c>
      <c r="T5051" s="47">
        <f>MAX(T5050,S5051)</f>
        <v/>
      </c>
      <c r="U5051" s="48">
        <f>S5051-T5051</f>
        <v/>
      </c>
      <c r="V5051" s="47">
        <f>IFERROR(SUMIFS(DATABASE!$M$5:$M$6004,DATABASE!$B$5:$B$6004,B5051,DATABASE!$X$5:$X$6004,1),0)</f>
        <v/>
      </c>
      <c r="W5051" s="31">
        <f>IFERROR(COUNTIFS(DATABASE!$B$5:$B$6004,B5051,DATABASE!$X$5:$X$6004,1),0)</f>
        <v/>
      </c>
      <c r="X5051" s="49">
        <f>--AND(ISNUMBER(B5051),C5051&lt;&gt;"",L5051&lt;&gt;"",M5051&lt;&gt;"")</f>
        <v/>
      </c>
    </row>
    <row r="5052" ht="15" customHeight="1" s="111">
      <c r="A5052" s="50" t="inlineStr">
        <is>
          <t>NOV</t>
        </is>
      </c>
      <c r="B5052" s="51">
        <f>NOV!A53</f>
        <v/>
      </c>
      <c r="C5052" s="52">
        <f>NOV!B53</f>
        <v/>
      </c>
      <c r="D5052" s="52">
        <f>NOV!C53</f>
        <v/>
      </c>
      <c r="E5052" s="52">
        <f>NOV!D53</f>
        <v/>
      </c>
      <c r="F5052" s="52">
        <f>NOV!E53</f>
        <v/>
      </c>
      <c r="G5052" s="52">
        <f>NOV!F53</f>
        <v/>
      </c>
      <c r="H5052" s="52">
        <f>NOV!G53</f>
        <v/>
      </c>
      <c r="I5052" s="53">
        <f>NOV!H53</f>
        <v/>
      </c>
      <c r="J5052" s="53">
        <f>NOV!I53</f>
        <v/>
      </c>
      <c r="K5052" s="52">
        <f>NOV!J53</f>
        <v/>
      </c>
      <c r="L5052" s="52">
        <f>NOV!K53</f>
        <v/>
      </c>
      <c r="M5052" s="54">
        <f>NOV!L53</f>
        <v/>
      </c>
      <c r="N5052" s="52">
        <f>NOV!M53</f>
        <v/>
      </c>
      <c r="O5052" s="52">
        <f>NOV!N53</f>
        <v/>
      </c>
      <c r="P5052" s="52">
        <f>NOV!O53</f>
        <v/>
      </c>
      <c r="Q5052" s="52">
        <f>NOV!P53</f>
        <v/>
      </c>
      <c r="R5052" s="52">
        <f>NOV!Q53</f>
        <v/>
      </c>
      <c r="S5052" s="54">
        <f>S5051+IF(X5052=0,0,M5052)</f>
        <v/>
      </c>
      <c r="T5052" s="55">
        <f>MAX(T5051,S5052)</f>
        <v/>
      </c>
      <c r="U5052" s="56">
        <f>S5052-T5052</f>
        <v/>
      </c>
      <c r="V5052" s="55">
        <f>IFERROR(SUMIFS(DATABASE!$M$5:$M$6004,DATABASE!$B$5:$B$6004,B5052,DATABASE!$X$5:$X$6004,1),0)</f>
        <v/>
      </c>
      <c r="W5052" s="57">
        <f>IFERROR(COUNTIFS(DATABASE!$B$5:$B$6004,B5052,DATABASE!$X$5:$X$6004,1),0)</f>
        <v/>
      </c>
      <c r="X5052" s="58">
        <f>--AND(ISNUMBER(B5052),C5052&lt;&gt;"",L5052&lt;&gt;"",M5052&lt;&gt;"")</f>
        <v/>
      </c>
    </row>
    <row r="5053" ht="15" customHeight="1" s="111">
      <c r="A5053" s="42" t="inlineStr">
        <is>
          <t>NOV</t>
        </is>
      </c>
      <c r="B5053" s="43">
        <f>NOV!A54</f>
        <v/>
      </c>
      <c r="C5053" s="44">
        <f>NOV!B54</f>
        <v/>
      </c>
      <c r="D5053" s="44">
        <f>NOV!C54</f>
        <v/>
      </c>
      <c r="E5053" s="44">
        <f>NOV!D54</f>
        <v/>
      </c>
      <c r="F5053" s="44">
        <f>NOV!E54</f>
        <v/>
      </c>
      <c r="G5053" s="44">
        <f>NOV!F54</f>
        <v/>
      </c>
      <c r="H5053" s="44">
        <f>NOV!G54</f>
        <v/>
      </c>
      <c r="I5053" s="45">
        <f>NOV!H54</f>
        <v/>
      </c>
      <c r="J5053" s="45">
        <f>NOV!I54</f>
        <v/>
      </c>
      <c r="K5053" s="44">
        <f>NOV!J54</f>
        <v/>
      </c>
      <c r="L5053" s="44">
        <f>NOV!K54</f>
        <v/>
      </c>
      <c r="M5053" s="46">
        <f>NOV!L54</f>
        <v/>
      </c>
      <c r="N5053" s="44">
        <f>NOV!M54</f>
        <v/>
      </c>
      <c r="O5053" s="44">
        <f>NOV!N54</f>
        <v/>
      </c>
      <c r="P5053" s="44">
        <f>NOV!O54</f>
        <v/>
      </c>
      <c r="Q5053" s="44">
        <f>NOV!P54</f>
        <v/>
      </c>
      <c r="R5053" s="44">
        <f>NOV!Q54</f>
        <v/>
      </c>
      <c r="S5053" s="46">
        <f>S5052+IF(X5053=0,0,M5053)</f>
        <v/>
      </c>
      <c r="T5053" s="47">
        <f>MAX(T5052,S5053)</f>
        <v/>
      </c>
      <c r="U5053" s="48">
        <f>S5053-T5053</f>
        <v/>
      </c>
      <c r="V5053" s="47">
        <f>IFERROR(SUMIFS(DATABASE!$M$5:$M$6004,DATABASE!$B$5:$B$6004,B5053,DATABASE!$X$5:$X$6004,1),0)</f>
        <v/>
      </c>
      <c r="W5053" s="31">
        <f>IFERROR(COUNTIFS(DATABASE!$B$5:$B$6004,B5053,DATABASE!$X$5:$X$6004,1),0)</f>
        <v/>
      </c>
      <c r="X5053" s="49">
        <f>--AND(ISNUMBER(B5053),C5053&lt;&gt;"",L5053&lt;&gt;"",M5053&lt;&gt;"")</f>
        <v/>
      </c>
    </row>
    <row r="5054" ht="15" customHeight="1" s="111">
      <c r="A5054" s="50" t="inlineStr">
        <is>
          <t>NOV</t>
        </is>
      </c>
      <c r="B5054" s="51">
        <f>NOV!A55</f>
        <v/>
      </c>
      <c r="C5054" s="52">
        <f>NOV!B55</f>
        <v/>
      </c>
      <c r="D5054" s="52">
        <f>NOV!C55</f>
        <v/>
      </c>
      <c r="E5054" s="52">
        <f>NOV!D55</f>
        <v/>
      </c>
      <c r="F5054" s="52">
        <f>NOV!E55</f>
        <v/>
      </c>
      <c r="G5054" s="52">
        <f>NOV!F55</f>
        <v/>
      </c>
      <c r="H5054" s="52">
        <f>NOV!G55</f>
        <v/>
      </c>
      <c r="I5054" s="53">
        <f>NOV!H55</f>
        <v/>
      </c>
      <c r="J5054" s="53">
        <f>NOV!I55</f>
        <v/>
      </c>
      <c r="K5054" s="52">
        <f>NOV!J55</f>
        <v/>
      </c>
      <c r="L5054" s="52">
        <f>NOV!K55</f>
        <v/>
      </c>
      <c r="M5054" s="54">
        <f>NOV!L55</f>
        <v/>
      </c>
      <c r="N5054" s="52">
        <f>NOV!M55</f>
        <v/>
      </c>
      <c r="O5054" s="52">
        <f>NOV!N55</f>
        <v/>
      </c>
      <c r="P5054" s="52">
        <f>NOV!O55</f>
        <v/>
      </c>
      <c r="Q5054" s="52">
        <f>NOV!P55</f>
        <v/>
      </c>
      <c r="R5054" s="52">
        <f>NOV!Q55</f>
        <v/>
      </c>
      <c r="S5054" s="54">
        <f>S5053+IF(X5054=0,0,M5054)</f>
        <v/>
      </c>
      <c r="T5054" s="55">
        <f>MAX(T5053,S5054)</f>
        <v/>
      </c>
      <c r="U5054" s="56">
        <f>S5054-T5054</f>
        <v/>
      </c>
      <c r="V5054" s="55">
        <f>IFERROR(SUMIFS(DATABASE!$M$5:$M$6004,DATABASE!$B$5:$B$6004,B5054,DATABASE!$X$5:$X$6004,1),0)</f>
        <v/>
      </c>
      <c r="W5054" s="57">
        <f>IFERROR(COUNTIFS(DATABASE!$B$5:$B$6004,B5054,DATABASE!$X$5:$X$6004,1),0)</f>
        <v/>
      </c>
      <c r="X5054" s="58">
        <f>--AND(ISNUMBER(B5054),C5054&lt;&gt;"",L5054&lt;&gt;"",M5054&lt;&gt;"")</f>
        <v/>
      </c>
    </row>
    <row r="5055" ht="15" customHeight="1" s="111">
      <c r="A5055" s="42" t="inlineStr">
        <is>
          <t>NOV</t>
        </is>
      </c>
      <c r="B5055" s="43">
        <f>NOV!A56</f>
        <v/>
      </c>
      <c r="C5055" s="44">
        <f>NOV!B56</f>
        <v/>
      </c>
      <c r="D5055" s="44">
        <f>NOV!C56</f>
        <v/>
      </c>
      <c r="E5055" s="44">
        <f>NOV!D56</f>
        <v/>
      </c>
      <c r="F5055" s="44">
        <f>NOV!E56</f>
        <v/>
      </c>
      <c r="G5055" s="44">
        <f>NOV!F56</f>
        <v/>
      </c>
      <c r="H5055" s="44">
        <f>NOV!G56</f>
        <v/>
      </c>
      <c r="I5055" s="45">
        <f>NOV!H56</f>
        <v/>
      </c>
      <c r="J5055" s="45">
        <f>NOV!I56</f>
        <v/>
      </c>
      <c r="K5055" s="44">
        <f>NOV!J56</f>
        <v/>
      </c>
      <c r="L5055" s="44">
        <f>NOV!K56</f>
        <v/>
      </c>
      <c r="M5055" s="46">
        <f>NOV!L56</f>
        <v/>
      </c>
      <c r="N5055" s="44">
        <f>NOV!M56</f>
        <v/>
      </c>
      <c r="O5055" s="44">
        <f>NOV!N56</f>
        <v/>
      </c>
      <c r="P5055" s="44">
        <f>NOV!O56</f>
        <v/>
      </c>
      <c r="Q5055" s="44">
        <f>NOV!P56</f>
        <v/>
      </c>
      <c r="R5055" s="44">
        <f>NOV!Q56</f>
        <v/>
      </c>
      <c r="S5055" s="46">
        <f>S5054+IF(X5055=0,0,M5055)</f>
        <v/>
      </c>
      <c r="T5055" s="47">
        <f>MAX(T5054,S5055)</f>
        <v/>
      </c>
      <c r="U5055" s="48">
        <f>S5055-T5055</f>
        <v/>
      </c>
      <c r="V5055" s="47">
        <f>IFERROR(SUMIFS(DATABASE!$M$5:$M$6004,DATABASE!$B$5:$B$6004,B5055,DATABASE!$X$5:$X$6004,1),0)</f>
        <v/>
      </c>
      <c r="W5055" s="31">
        <f>IFERROR(COUNTIFS(DATABASE!$B$5:$B$6004,B5055,DATABASE!$X$5:$X$6004,1),0)</f>
        <v/>
      </c>
      <c r="X5055" s="49">
        <f>--AND(ISNUMBER(B5055),C5055&lt;&gt;"",L5055&lt;&gt;"",M5055&lt;&gt;"")</f>
        <v/>
      </c>
    </row>
    <row r="5056" ht="15" customHeight="1" s="111">
      <c r="A5056" s="50" t="inlineStr">
        <is>
          <t>NOV</t>
        </is>
      </c>
      <c r="B5056" s="51">
        <f>NOV!A57</f>
        <v/>
      </c>
      <c r="C5056" s="52">
        <f>NOV!B57</f>
        <v/>
      </c>
      <c r="D5056" s="52">
        <f>NOV!C57</f>
        <v/>
      </c>
      <c r="E5056" s="52">
        <f>NOV!D57</f>
        <v/>
      </c>
      <c r="F5056" s="52">
        <f>NOV!E57</f>
        <v/>
      </c>
      <c r="G5056" s="52">
        <f>NOV!F57</f>
        <v/>
      </c>
      <c r="H5056" s="52">
        <f>NOV!G57</f>
        <v/>
      </c>
      <c r="I5056" s="53">
        <f>NOV!H57</f>
        <v/>
      </c>
      <c r="J5056" s="53">
        <f>NOV!I57</f>
        <v/>
      </c>
      <c r="K5056" s="52">
        <f>NOV!J57</f>
        <v/>
      </c>
      <c r="L5056" s="52">
        <f>NOV!K57</f>
        <v/>
      </c>
      <c r="M5056" s="54">
        <f>NOV!L57</f>
        <v/>
      </c>
      <c r="N5056" s="52">
        <f>NOV!M57</f>
        <v/>
      </c>
      <c r="O5056" s="52">
        <f>NOV!N57</f>
        <v/>
      </c>
      <c r="P5056" s="52">
        <f>NOV!O57</f>
        <v/>
      </c>
      <c r="Q5056" s="52">
        <f>NOV!P57</f>
        <v/>
      </c>
      <c r="R5056" s="52">
        <f>NOV!Q57</f>
        <v/>
      </c>
      <c r="S5056" s="54">
        <f>S5055+IF(X5056=0,0,M5056)</f>
        <v/>
      </c>
      <c r="T5056" s="55">
        <f>MAX(T5055,S5056)</f>
        <v/>
      </c>
      <c r="U5056" s="56">
        <f>S5056-T5056</f>
        <v/>
      </c>
      <c r="V5056" s="55">
        <f>IFERROR(SUMIFS(DATABASE!$M$5:$M$6004,DATABASE!$B$5:$B$6004,B5056,DATABASE!$X$5:$X$6004,1),0)</f>
        <v/>
      </c>
      <c r="W5056" s="57">
        <f>IFERROR(COUNTIFS(DATABASE!$B$5:$B$6004,B5056,DATABASE!$X$5:$X$6004,1),0)</f>
        <v/>
      </c>
      <c r="X5056" s="58">
        <f>--AND(ISNUMBER(B5056),C5056&lt;&gt;"",L5056&lt;&gt;"",M5056&lt;&gt;"")</f>
        <v/>
      </c>
    </row>
    <row r="5057" ht="15" customHeight="1" s="111">
      <c r="A5057" s="42" t="inlineStr">
        <is>
          <t>NOV</t>
        </is>
      </c>
      <c r="B5057" s="43">
        <f>NOV!A58</f>
        <v/>
      </c>
      <c r="C5057" s="44">
        <f>NOV!B58</f>
        <v/>
      </c>
      <c r="D5057" s="44">
        <f>NOV!C58</f>
        <v/>
      </c>
      <c r="E5057" s="44">
        <f>NOV!D58</f>
        <v/>
      </c>
      <c r="F5057" s="44">
        <f>NOV!E58</f>
        <v/>
      </c>
      <c r="G5057" s="44">
        <f>NOV!F58</f>
        <v/>
      </c>
      <c r="H5057" s="44">
        <f>NOV!G58</f>
        <v/>
      </c>
      <c r="I5057" s="45">
        <f>NOV!H58</f>
        <v/>
      </c>
      <c r="J5057" s="45">
        <f>NOV!I58</f>
        <v/>
      </c>
      <c r="K5057" s="44">
        <f>NOV!J58</f>
        <v/>
      </c>
      <c r="L5057" s="44">
        <f>NOV!K58</f>
        <v/>
      </c>
      <c r="M5057" s="46">
        <f>NOV!L58</f>
        <v/>
      </c>
      <c r="N5057" s="44">
        <f>NOV!M58</f>
        <v/>
      </c>
      <c r="O5057" s="44">
        <f>NOV!N58</f>
        <v/>
      </c>
      <c r="P5057" s="44">
        <f>NOV!O58</f>
        <v/>
      </c>
      <c r="Q5057" s="44">
        <f>NOV!P58</f>
        <v/>
      </c>
      <c r="R5057" s="44">
        <f>NOV!Q58</f>
        <v/>
      </c>
      <c r="S5057" s="46">
        <f>S5056+IF(X5057=0,0,M5057)</f>
        <v/>
      </c>
      <c r="T5057" s="47">
        <f>MAX(T5056,S5057)</f>
        <v/>
      </c>
      <c r="U5057" s="48">
        <f>S5057-T5057</f>
        <v/>
      </c>
      <c r="V5057" s="47">
        <f>IFERROR(SUMIFS(DATABASE!$M$5:$M$6004,DATABASE!$B$5:$B$6004,B5057,DATABASE!$X$5:$X$6004,1),0)</f>
        <v/>
      </c>
      <c r="W5057" s="31">
        <f>IFERROR(COUNTIFS(DATABASE!$B$5:$B$6004,B5057,DATABASE!$X$5:$X$6004,1),0)</f>
        <v/>
      </c>
      <c r="X5057" s="49">
        <f>--AND(ISNUMBER(B5057),C5057&lt;&gt;"",L5057&lt;&gt;"",M5057&lt;&gt;"")</f>
        <v/>
      </c>
    </row>
    <row r="5058" ht="15" customHeight="1" s="111">
      <c r="A5058" s="50" t="inlineStr">
        <is>
          <t>NOV</t>
        </is>
      </c>
      <c r="B5058" s="51">
        <f>NOV!A59</f>
        <v/>
      </c>
      <c r="C5058" s="52">
        <f>NOV!B59</f>
        <v/>
      </c>
      <c r="D5058" s="52">
        <f>NOV!C59</f>
        <v/>
      </c>
      <c r="E5058" s="52">
        <f>NOV!D59</f>
        <v/>
      </c>
      <c r="F5058" s="52">
        <f>NOV!E59</f>
        <v/>
      </c>
      <c r="G5058" s="52">
        <f>NOV!F59</f>
        <v/>
      </c>
      <c r="H5058" s="52">
        <f>NOV!G59</f>
        <v/>
      </c>
      <c r="I5058" s="53">
        <f>NOV!H59</f>
        <v/>
      </c>
      <c r="J5058" s="53">
        <f>NOV!I59</f>
        <v/>
      </c>
      <c r="K5058" s="52">
        <f>NOV!J59</f>
        <v/>
      </c>
      <c r="L5058" s="52">
        <f>NOV!K59</f>
        <v/>
      </c>
      <c r="M5058" s="54">
        <f>NOV!L59</f>
        <v/>
      </c>
      <c r="N5058" s="52">
        <f>NOV!M59</f>
        <v/>
      </c>
      <c r="O5058" s="52">
        <f>NOV!N59</f>
        <v/>
      </c>
      <c r="P5058" s="52">
        <f>NOV!O59</f>
        <v/>
      </c>
      <c r="Q5058" s="52">
        <f>NOV!P59</f>
        <v/>
      </c>
      <c r="R5058" s="52">
        <f>NOV!Q59</f>
        <v/>
      </c>
      <c r="S5058" s="54">
        <f>S5057+IF(X5058=0,0,M5058)</f>
        <v/>
      </c>
      <c r="T5058" s="55">
        <f>MAX(T5057,S5058)</f>
        <v/>
      </c>
      <c r="U5058" s="56">
        <f>S5058-T5058</f>
        <v/>
      </c>
      <c r="V5058" s="55">
        <f>IFERROR(SUMIFS(DATABASE!$M$5:$M$6004,DATABASE!$B$5:$B$6004,B5058,DATABASE!$X$5:$X$6004,1),0)</f>
        <v/>
      </c>
      <c r="W5058" s="57">
        <f>IFERROR(COUNTIFS(DATABASE!$B$5:$B$6004,B5058,DATABASE!$X$5:$X$6004,1),0)</f>
        <v/>
      </c>
      <c r="X5058" s="58">
        <f>--AND(ISNUMBER(B5058),C5058&lt;&gt;"",L5058&lt;&gt;"",M5058&lt;&gt;"")</f>
        <v/>
      </c>
    </row>
    <row r="5059" ht="15" customHeight="1" s="111">
      <c r="A5059" s="42" t="inlineStr">
        <is>
          <t>NOV</t>
        </is>
      </c>
      <c r="B5059" s="43">
        <f>NOV!A60</f>
        <v/>
      </c>
      <c r="C5059" s="44">
        <f>NOV!B60</f>
        <v/>
      </c>
      <c r="D5059" s="44">
        <f>NOV!C60</f>
        <v/>
      </c>
      <c r="E5059" s="44">
        <f>NOV!D60</f>
        <v/>
      </c>
      <c r="F5059" s="44">
        <f>NOV!E60</f>
        <v/>
      </c>
      <c r="G5059" s="44">
        <f>NOV!F60</f>
        <v/>
      </c>
      <c r="H5059" s="44">
        <f>NOV!G60</f>
        <v/>
      </c>
      <c r="I5059" s="45">
        <f>NOV!H60</f>
        <v/>
      </c>
      <c r="J5059" s="45">
        <f>NOV!I60</f>
        <v/>
      </c>
      <c r="K5059" s="44">
        <f>NOV!J60</f>
        <v/>
      </c>
      <c r="L5059" s="44">
        <f>NOV!K60</f>
        <v/>
      </c>
      <c r="M5059" s="46">
        <f>NOV!L60</f>
        <v/>
      </c>
      <c r="N5059" s="44">
        <f>NOV!M60</f>
        <v/>
      </c>
      <c r="O5059" s="44">
        <f>NOV!N60</f>
        <v/>
      </c>
      <c r="P5059" s="44">
        <f>NOV!O60</f>
        <v/>
      </c>
      <c r="Q5059" s="44">
        <f>NOV!P60</f>
        <v/>
      </c>
      <c r="R5059" s="44">
        <f>NOV!Q60</f>
        <v/>
      </c>
      <c r="S5059" s="46">
        <f>S5058+IF(X5059=0,0,M5059)</f>
        <v/>
      </c>
      <c r="T5059" s="47">
        <f>MAX(T5058,S5059)</f>
        <v/>
      </c>
      <c r="U5059" s="48">
        <f>S5059-T5059</f>
        <v/>
      </c>
      <c r="V5059" s="47">
        <f>IFERROR(SUMIFS(DATABASE!$M$5:$M$6004,DATABASE!$B$5:$B$6004,B5059,DATABASE!$X$5:$X$6004,1),0)</f>
        <v/>
      </c>
      <c r="W5059" s="31">
        <f>IFERROR(COUNTIFS(DATABASE!$B$5:$B$6004,B5059,DATABASE!$X$5:$X$6004,1),0)</f>
        <v/>
      </c>
      <c r="X5059" s="49">
        <f>--AND(ISNUMBER(B5059),C5059&lt;&gt;"",L5059&lt;&gt;"",M5059&lt;&gt;"")</f>
        <v/>
      </c>
    </row>
    <row r="5060" ht="15" customHeight="1" s="111">
      <c r="A5060" s="50" t="inlineStr">
        <is>
          <t>NOV</t>
        </is>
      </c>
      <c r="B5060" s="51">
        <f>NOV!A61</f>
        <v/>
      </c>
      <c r="C5060" s="52">
        <f>NOV!B61</f>
        <v/>
      </c>
      <c r="D5060" s="52">
        <f>NOV!C61</f>
        <v/>
      </c>
      <c r="E5060" s="52">
        <f>NOV!D61</f>
        <v/>
      </c>
      <c r="F5060" s="52">
        <f>NOV!E61</f>
        <v/>
      </c>
      <c r="G5060" s="52">
        <f>NOV!F61</f>
        <v/>
      </c>
      <c r="H5060" s="52">
        <f>NOV!G61</f>
        <v/>
      </c>
      <c r="I5060" s="53">
        <f>NOV!H61</f>
        <v/>
      </c>
      <c r="J5060" s="53">
        <f>NOV!I61</f>
        <v/>
      </c>
      <c r="K5060" s="52">
        <f>NOV!J61</f>
        <v/>
      </c>
      <c r="L5060" s="52">
        <f>NOV!K61</f>
        <v/>
      </c>
      <c r="M5060" s="54">
        <f>NOV!L61</f>
        <v/>
      </c>
      <c r="N5060" s="52">
        <f>NOV!M61</f>
        <v/>
      </c>
      <c r="O5060" s="52">
        <f>NOV!N61</f>
        <v/>
      </c>
      <c r="P5060" s="52">
        <f>NOV!O61</f>
        <v/>
      </c>
      <c r="Q5060" s="52">
        <f>NOV!P61</f>
        <v/>
      </c>
      <c r="R5060" s="52">
        <f>NOV!Q61</f>
        <v/>
      </c>
      <c r="S5060" s="54">
        <f>S5059+IF(X5060=0,0,M5060)</f>
        <v/>
      </c>
      <c r="T5060" s="55">
        <f>MAX(T5059,S5060)</f>
        <v/>
      </c>
      <c r="U5060" s="56">
        <f>S5060-T5060</f>
        <v/>
      </c>
      <c r="V5060" s="55">
        <f>IFERROR(SUMIFS(DATABASE!$M$5:$M$6004,DATABASE!$B$5:$B$6004,B5060,DATABASE!$X$5:$X$6004,1),0)</f>
        <v/>
      </c>
      <c r="W5060" s="57">
        <f>IFERROR(COUNTIFS(DATABASE!$B$5:$B$6004,B5060,DATABASE!$X$5:$X$6004,1),0)</f>
        <v/>
      </c>
      <c r="X5060" s="58">
        <f>--AND(ISNUMBER(B5060),C5060&lt;&gt;"",L5060&lt;&gt;"",M5060&lt;&gt;"")</f>
        <v/>
      </c>
    </row>
    <row r="5061" ht="15" customHeight="1" s="111">
      <c r="A5061" s="42" t="inlineStr">
        <is>
          <t>NOV</t>
        </is>
      </c>
      <c r="B5061" s="43">
        <f>NOV!A62</f>
        <v/>
      </c>
      <c r="C5061" s="44">
        <f>NOV!B62</f>
        <v/>
      </c>
      <c r="D5061" s="44">
        <f>NOV!C62</f>
        <v/>
      </c>
      <c r="E5061" s="44">
        <f>NOV!D62</f>
        <v/>
      </c>
      <c r="F5061" s="44">
        <f>NOV!E62</f>
        <v/>
      </c>
      <c r="G5061" s="44">
        <f>NOV!F62</f>
        <v/>
      </c>
      <c r="H5061" s="44">
        <f>NOV!G62</f>
        <v/>
      </c>
      <c r="I5061" s="45">
        <f>NOV!H62</f>
        <v/>
      </c>
      <c r="J5061" s="45">
        <f>NOV!I62</f>
        <v/>
      </c>
      <c r="K5061" s="44">
        <f>NOV!J62</f>
        <v/>
      </c>
      <c r="L5061" s="44">
        <f>NOV!K62</f>
        <v/>
      </c>
      <c r="M5061" s="46">
        <f>NOV!L62</f>
        <v/>
      </c>
      <c r="N5061" s="44">
        <f>NOV!M62</f>
        <v/>
      </c>
      <c r="O5061" s="44">
        <f>NOV!N62</f>
        <v/>
      </c>
      <c r="P5061" s="44">
        <f>NOV!O62</f>
        <v/>
      </c>
      <c r="Q5061" s="44">
        <f>NOV!P62</f>
        <v/>
      </c>
      <c r="R5061" s="44">
        <f>NOV!Q62</f>
        <v/>
      </c>
      <c r="S5061" s="46">
        <f>S5060+IF(X5061=0,0,M5061)</f>
        <v/>
      </c>
      <c r="T5061" s="47">
        <f>MAX(T5060,S5061)</f>
        <v/>
      </c>
      <c r="U5061" s="48">
        <f>S5061-T5061</f>
        <v/>
      </c>
      <c r="V5061" s="47">
        <f>IFERROR(SUMIFS(DATABASE!$M$5:$M$6004,DATABASE!$B$5:$B$6004,B5061,DATABASE!$X$5:$X$6004,1),0)</f>
        <v/>
      </c>
      <c r="W5061" s="31">
        <f>IFERROR(COUNTIFS(DATABASE!$B$5:$B$6004,B5061,DATABASE!$X$5:$X$6004,1),0)</f>
        <v/>
      </c>
      <c r="X5061" s="49">
        <f>--AND(ISNUMBER(B5061),C5061&lt;&gt;"",L5061&lt;&gt;"",M5061&lt;&gt;"")</f>
        <v/>
      </c>
    </row>
    <row r="5062" ht="15" customHeight="1" s="111">
      <c r="A5062" s="50" t="inlineStr">
        <is>
          <t>NOV</t>
        </is>
      </c>
      <c r="B5062" s="51">
        <f>NOV!A63</f>
        <v/>
      </c>
      <c r="C5062" s="52">
        <f>NOV!B63</f>
        <v/>
      </c>
      <c r="D5062" s="52">
        <f>NOV!C63</f>
        <v/>
      </c>
      <c r="E5062" s="52">
        <f>NOV!D63</f>
        <v/>
      </c>
      <c r="F5062" s="52">
        <f>NOV!E63</f>
        <v/>
      </c>
      <c r="G5062" s="52">
        <f>NOV!F63</f>
        <v/>
      </c>
      <c r="H5062" s="52">
        <f>NOV!G63</f>
        <v/>
      </c>
      <c r="I5062" s="53">
        <f>NOV!H63</f>
        <v/>
      </c>
      <c r="J5062" s="53">
        <f>NOV!I63</f>
        <v/>
      </c>
      <c r="K5062" s="52">
        <f>NOV!J63</f>
        <v/>
      </c>
      <c r="L5062" s="52">
        <f>NOV!K63</f>
        <v/>
      </c>
      <c r="M5062" s="54">
        <f>NOV!L63</f>
        <v/>
      </c>
      <c r="N5062" s="52">
        <f>NOV!M63</f>
        <v/>
      </c>
      <c r="O5062" s="52">
        <f>NOV!N63</f>
        <v/>
      </c>
      <c r="P5062" s="52">
        <f>NOV!O63</f>
        <v/>
      </c>
      <c r="Q5062" s="52">
        <f>NOV!P63</f>
        <v/>
      </c>
      <c r="R5062" s="52">
        <f>NOV!Q63</f>
        <v/>
      </c>
      <c r="S5062" s="54">
        <f>S5061+IF(X5062=0,0,M5062)</f>
        <v/>
      </c>
      <c r="T5062" s="55">
        <f>MAX(T5061,S5062)</f>
        <v/>
      </c>
      <c r="U5062" s="56">
        <f>S5062-T5062</f>
        <v/>
      </c>
      <c r="V5062" s="55">
        <f>IFERROR(SUMIFS(DATABASE!$M$5:$M$6004,DATABASE!$B$5:$B$6004,B5062,DATABASE!$X$5:$X$6004,1),0)</f>
        <v/>
      </c>
      <c r="W5062" s="57">
        <f>IFERROR(COUNTIFS(DATABASE!$B$5:$B$6004,B5062,DATABASE!$X$5:$X$6004,1),0)</f>
        <v/>
      </c>
      <c r="X5062" s="58">
        <f>--AND(ISNUMBER(B5062),C5062&lt;&gt;"",L5062&lt;&gt;"",M5062&lt;&gt;"")</f>
        <v/>
      </c>
    </row>
    <row r="5063" ht="15" customHeight="1" s="111">
      <c r="A5063" s="42" t="inlineStr">
        <is>
          <t>NOV</t>
        </is>
      </c>
      <c r="B5063" s="43">
        <f>NOV!A64</f>
        <v/>
      </c>
      <c r="C5063" s="44">
        <f>NOV!B64</f>
        <v/>
      </c>
      <c r="D5063" s="44">
        <f>NOV!C64</f>
        <v/>
      </c>
      <c r="E5063" s="44">
        <f>NOV!D64</f>
        <v/>
      </c>
      <c r="F5063" s="44">
        <f>NOV!E64</f>
        <v/>
      </c>
      <c r="G5063" s="44">
        <f>NOV!F64</f>
        <v/>
      </c>
      <c r="H5063" s="44">
        <f>NOV!G64</f>
        <v/>
      </c>
      <c r="I5063" s="45">
        <f>NOV!H64</f>
        <v/>
      </c>
      <c r="J5063" s="45">
        <f>NOV!I64</f>
        <v/>
      </c>
      <c r="K5063" s="44">
        <f>NOV!J64</f>
        <v/>
      </c>
      <c r="L5063" s="44">
        <f>NOV!K64</f>
        <v/>
      </c>
      <c r="M5063" s="46">
        <f>NOV!L64</f>
        <v/>
      </c>
      <c r="N5063" s="44">
        <f>NOV!M64</f>
        <v/>
      </c>
      <c r="O5063" s="44">
        <f>NOV!N64</f>
        <v/>
      </c>
      <c r="P5063" s="44">
        <f>NOV!O64</f>
        <v/>
      </c>
      <c r="Q5063" s="44">
        <f>NOV!P64</f>
        <v/>
      </c>
      <c r="R5063" s="44">
        <f>NOV!Q64</f>
        <v/>
      </c>
      <c r="S5063" s="46">
        <f>S5062+IF(X5063=0,0,M5063)</f>
        <v/>
      </c>
      <c r="T5063" s="47">
        <f>MAX(T5062,S5063)</f>
        <v/>
      </c>
      <c r="U5063" s="48">
        <f>S5063-T5063</f>
        <v/>
      </c>
      <c r="V5063" s="47">
        <f>IFERROR(SUMIFS(DATABASE!$M$5:$M$6004,DATABASE!$B$5:$B$6004,B5063,DATABASE!$X$5:$X$6004,1),0)</f>
        <v/>
      </c>
      <c r="W5063" s="31">
        <f>IFERROR(COUNTIFS(DATABASE!$B$5:$B$6004,B5063,DATABASE!$X$5:$X$6004,1),0)</f>
        <v/>
      </c>
      <c r="X5063" s="49">
        <f>--AND(ISNUMBER(B5063),C5063&lt;&gt;"",L5063&lt;&gt;"",M5063&lt;&gt;"")</f>
        <v/>
      </c>
    </row>
    <row r="5064" ht="15" customHeight="1" s="111">
      <c r="A5064" s="50" t="inlineStr">
        <is>
          <t>NOV</t>
        </is>
      </c>
      <c r="B5064" s="51">
        <f>NOV!A65</f>
        <v/>
      </c>
      <c r="C5064" s="52">
        <f>NOV!B65</f>
        <v/>
      </c>
      <c r="D5064" s="52">
        <f>NOV!C65</f>
        <v/>
      </c>
      <c r="E5064" s="52">
        <f>NOV!D65</f>
        <v/>
      </c>
      <c r="F5064" s="52">
        <f>NOV!E65</f>
        <v/>
      </c>
      <c r="G5064" s="52">
        <f>NOV!F65</f>
        <v/>
      </c>
      <c r="H5064" s="52">
        <f>NOV!G65</f>
        <v/>
      </c>
      <c r="I5064" s="53">
        <f>NOV!H65</f>
        <v/>
      </c>
      <c r="J5064" s="53">
        <f>NOV!I65</f>
        <v/>
      </c>
      <c r="K5064" s="52">
        <f>NOV!J65</f>
        <v/>
      </c>
      <c r="L5064" s="52">
        <f>NOV!K65</f>
        <v/>
      </c>
      <c r="M5064" s="54">
        <f>NOV!L65</f>
        <v/>
      </c>
      <c r="N5064" s="52">
        <f>NOV!M65</f>
        <v/>
      </c>
      <c r="O5064" s="52">
        <f>NOV!N65</f>
        <v/>
      </c>
      <c r="P5064" s="52">
        <f>NOV!O65</f>
        <v/>
      </c>
      <c r="Q5064" s="52">
        <f>NOV!P65</f>
        <v/>
      </c>
      <c r="R5064" s="52">
        <f>NOV!Q65</f>
        <v/>
      </c>
      <c r="S5064" s="54">
        <f>S5063+IF(X5064=0,0,M5064)</f>
        <v/>
      </c>
      <c r="T5064" s="55">
        <f>MAX(T5063,S5064)</f>
        <v/>
      </c>
      <c r="U5064" s="56">
        <f>S5064-T5064</f>
        <v/>
      </c>
      <c r="V5064" s="55">
        <f>IFERROR(SUMIFS(DATABASE!$M$5:$M$6004,DATABASE!$B$5:$B$6004,B5064,DATABASE!$X$5:$X$6004,1),0)</f>
        <v/>
      </c>
      <c r="W5064" s="57">
        <f>IFERROR(COUNTIFS(DATABASE!$B$5:$B$6004,B5064,DATABASE!$X$5:$X$6004,1),0)</f>
        <v/>
      </c>
      <c r="X5064" s="58">
        <f>--AND(ISNUMBER(B5064),C5064&lt;&gt;"",L5064&lt;&gt;"",M5064&lt;&gt;"")</f>
        <v/>
      </c>
    </row>
    <row r="5065" ht="15" customHeight="1" s="111">
      <c r="A5065" s="42" t="inlineStr">
        <is>
          <t>NOV</t>
        </is>
      </c>
      <c r="B5065" s="43">
        <f>NOV!A66</f>
        <v/>
      </c>
      <c r="C5065" s="44">
        <f>NOV!B66</f>
        <v/>
      </c>
      <c r="D5065" s="44">
        <f>NOV!C66</f>
        <v/>
      </c>
      <c r="E5065" s="44">
        <f>NOV!D66</f>
        <v/>
      </c>
      <c r="F5065" s="44">
        <f>NOV!E66</f>
        <v/>
      </c>
      <c r="G5065" s="44">
        <f>NOV!F66</f>
        <v/>
      </c>
      <c r="H5065" s="44">
        <f>NOV!G66</f>
        <v/>
      </c>
      <c r="I5065" s="45">
        <f>NOV!H66</f>
        <v/>
      </c>
      <c r="J5065" s="45">
        <f>NOV!I66</f>
        <v/>
      </c>
      <c r="K5065" s="44">
        <f>NOV!J66</f>
        <v/>
      </c>
      <c r="L5065" s="44">
        <f>NOV!K66</f>
        <v/>
      </c>
      <c r="M5065" s="46">
        <f>NOV!L66</f>
        <v/>
      </c>
      <c r="N5065" s="44">
        <f>NOV!M66</f>
        <v/>
      </c>
      <c r="O5065" s="44">
        <f>NOV!N66</f>
        <v/>
      </c>
      <c r="P5065" s="44">
        <f>NOV!O66</f>
        <v/>
      </c>
      <c r="Q5065" s="44">
        <f>NOV!P66</f>
        <v/>
      </c>
      <c r="R5065" s="44">
        <f>NOV!Q66</f>
        <v/>
      </c>
      <c r="S5065" s="46">
        <f>S5064+IF(X5065=0,0,M5065)</f>
        <v/>
      </c>
      <c r="T5065" s="47">
        <f>MAX(T5064,S5065)</f>
        <v/>
      </c>
      <c r="U5065" s="48">
        <f>S5065-T5065</f>
        <v/>
      </c>
      <c r="V5065" s="47">
        <f>IFERROR(SUMIFS(DATABASE!$M$5:$M$6004,DATABASE!$B$5:$B$6004,B5065,DATABASE!$X$5:$X$6004,1),0)</f>
        <v/>
      </c>
      <c r="W5065" s="31">
        <f>IFERROR(COUNTIFS(DATABASE!$B$5:$B$6004,B5065,DATABASE!$X$5:$X$6004,1),0)</f>
        <v/>
      </c>
      <c r="X5065" s="49">
        <f>--AND(ISNUMBER(B5065),C5065&lt;&gt;"",L5065&lt;&gt;"",M5065&lt;&gt;"")</f>
        <v/>
      </c>
    </row>
    <row r="5066" ht="15" customHeight="1" s="111">
      <c r="A5066" s="50" t="inlineStr">
        <is>
          <t>NOV</t>
        </is>
      </c>
      <c r="B5066" s="51">
        <f>NOV!A67</f>
        <v/>
      </c>
      <c r="C5066" s="52">
        <f>NOV!B67</f>
        <v/>
      </c>
      <c r="D5066" s="52">
        <f>NOV!C67</f>
        <v/>
      </c>
      <c r="E5066" s="52">
        <f>NOV!D67</f>
        <v/>
      </c>
      <c r="F5066" s="52">
        <f>NOV!E67</f>
        <v/>
      </c>
      <c r="G5066" s="52">
        <f>NOV!F67</f>
        <v/>
      </c>
      <c r="H5066" s="52">
        <f>NOV!G67</f>
        <v/>
      </c>
      <c r="I5066" s="53">
        <f>NOV!H67</f>
        <v/>
      </c>
      <c r="J5066" s="53">
        <f>NOV!I67</f>
        <v/>
      </c>
      <c r="K5066" s="52">
        <f>NOV!J67</f>
        <v/>
      </c>
      <c r="L5066" s="52">
        <f>NOV!K67</f>
        <v/>
      </c>
      <c r="M5066" s="54">
        <f>NOV!L67</f>
        <v/>
      </c>
      <c r="N5066" s="52">
        <f>NOV!M67</f>
        <v/>
      </c>
      <c r="O5066" s="52">
        <f>NOV!N67</f>
        <v/>
      </c>
      <c r="P5066" s="52">
        <f>NOV!O67</f>
        <v/>
      </c>
      <c r="Q5066" s="52">
        <f>NOV!P67</f>
        <v/>
      </c>
      <c r="R5066" s="52">
        <f>NOV!Q67</f>
        <v/>
      </c>
      <c r="S5066" s="54">
        <f>S5065+IF(X5066=0,0,M5066)</f>
        <v/>
      </c>
      <c r="T5066" s="55">
        <f>MAX(T5065,S5066)</f>
        <v/>
      </c>
      <c r="U5066" s="56">
        <f>S5066-T5066</f>
        <v/>
      </c>
      <c r="V5066" s="55">
        <f>IFERROR(SUMIFS(DATABASE!$M$5:$M$6004,DATABASE!$B$5:$B$6004,B5066,DATABASE!$X$5:$X$6004,1),0)</f>
        <v/>
      </c>
      <c r="W5066" s="57">
        <f>IFERROR(COUNTIFS(DATABASE!$B$5:$B$6004,B5066,DATABASE!$X$5:$X$6004,1),0)</f>
        <v/>
      </c>
      <c r="X5066" s="58">
        <f>--AND(ISNUMBER(B5066),C5066&lt;&gt;"",L5066&lt;&gt;"",M5066&lt;&gt;"")</f>
        <v/>
      </c>
    </row>
    <row r="5067" ht="15" customHeight="1" s="111">
      <c r="A5067" s="42" t="inlineStr">
        <is>
          <t>NOV</t>
        </is>
      </c>
      <c r="B5067" s="43">
        <f>NOV!A68</f>
        <v/>
      </c>
      <c r="C5067" s="44">
        <f>NOV!B68</f>
        <v/>
      </c>
      <c r="D5067" s="44">
        <f>NOV!C68</f>
        <v/>
      </c>
      <c r="E5067" s="44">
        <f>NOV!D68</f>
        <v/>
      </c>
      <c r="F5067" s="44">
        <f>NOV!E68</f>
        <v/>
      </c>
      <c r="G5067" s="44">
        <f>NOV!F68</f>
        <v/>
      </c>
      <c r="H5067" s="44">
        <f>NOV!G68</f>
        <v/>
      </c>
      <c r="I5067" s="45">
        <f>NOV!H68</f>
        <v/>
      </c>
      <c r="J5067" s="45">
        <f>NOV!I68</f>
        <v/>
      </c>
      <c r="K5067" s="44">
        <f>NOV!J68</f>
        <v/>
      </c>
      <c r="L5067" s="44">
        <f>NOV!K68</f>
        <v/>
      </c>
      <c r="M5067" s="46">
        <f>NOV!L68</f>
        <v/>
      </c>
      <c r="N5067" s="44">
        <f>NOV!M68</f>
        <v/>
      </c>
      <c r="O5067" s="44">
        <f>NOV!N68</f>
        <v/>
      </c>
      <c r="P5067" s="44">
        <f>NOV!O68</f>
        <v/>
      </c>
      <c r="Q5067" s="44">
        <f>NOV!P68</f>
        <v/>
      </c>
      <c r="R5067" s="44">
        <f>NOV!Q68</f>
        <v/>
      </c>
      <c r="S5067" s="46">
        <f>S5066+IF(X5067=0,0,M5067)</f>
        <v/>
      </c>
      <c r="T5067" s="47">
        <f>MAX(T5066,S5067)</f>
        <v/>
      </c>
      <c r="U5067" s="48">
        <f>S5067-T5067</f>
        <v/>
      </c>
      <c r="V5067" s="47">
        <f>IFERROR(SUMIFS(DATABASE!$M$5:$M$6004,DATABASE!$B$5:$B$6004,B5067,DATABASE!$X$5:$X$6004,1),0)</f>
        <v/>
      </c>
      <c r="W5067" s="31">
        <f>IFERROR(COUNTIFS(DATABASE!$B$5:$B$6004,B5067,DATABASE!$X$5:$X$6004,1),0)</f>
        <v/>
      </c>
      <c r="X5067" s="49">
        <f>--AND(ISNUMBER(B5067),C5067&lt;&gt;"",L5067&lt;&gt;"",M5067&lt;&gt;"")</f>
        <v/>
      </c>
    </row>
    <row r="5068" ht="15" customHeight="1" s="111">
      <c r="A5068" s="50" t="inlineStr">
        <is>
          <t>NOV</t>
        </is>
      </c>
      <c r="B5068" s="51">
        <f>NOV!A69</f>
        <v/>
      </c>
      <c r="C5068" s="52">
        <f>NOV!B69</f>
        <v/>
      </c>
      <c r="D5068" s="52">
        <f>NOV!C69</f>
        <v/>
      </c>
      <c r="E5068" s="52">
        <f>NOV!D69</f>
        <v/>
      </c>
      <c r="F5068" s="52">
        <f>NOV!E69</f>
        <v/>
      </c>
      <c r="G5068" s="52">
        <f>NOV!F69</f>
        <v/>
      </c>
      <c r="H5068" s="52">
        <f>NOV!G69</f>
        <v/>
      </c>
      <c r="I5068" s="53">
        <f>NOV!H69</f>
        <v/>
      </c>
      <c r="J5068" s="53">
        <f>NOV!I69</f>
        <v/>
      </c>
      <c r="K5068" s="52">
        <f>NOV!J69</f>
        <v/>
      </c>
      <c r="L5068" s="52">
        <f>NOV!K69</f>
        <v/>
      </c>
      <c r="M5068" s="54">
        <f>NOV!L69</f>
        <v/>
      </c>
      <c r="N5068" s="52">
        <f>NOV!M69</f>
        <v/>
      </c>
      <c r="O5068" s="52">
        <f>NOV!N69</f>
        <v/>
      </c>
      <c r="P5068" s="52">
        <f>NOV!O69</f>
        <v/>
      </c>
      <c r="Q5068" s="52">
        <f>NOV!P69</f>
        <v/>
      </c>
      <c r="R5068" s="52">
        <f>NOV!Q69</f>
        <v/>
      </c>
      <c r="S5068" s="54">
        <f>S5067+IF(X5068=0,0,M5068)</f>
        <v/>
      </c>
      <c r="T5068" s="55">
        <f>MAX(T5067,S5068)</f>
        <v/>
      </c>
      <c r="U5068" s="56">
        <f>S5068-T5068</f>
        <v/>
      </c>
      <c r="V5068" s="55">
        <f>IFERROR(SUMIFS(DATABASE!$M$5:$M$6004,DATABASE!$B$5:$B$6004,B5068,DATABASE!$X$5:$X$6004,1),0)</f>
        <v/>
      </c>
      <c r="W5068" s="57">
        <f>IFERROR(COUNTIFS(DATABASE!$B$5:$B$6004,B5068,DATABASE!$X$5:$X$6004,1),0)</f>
        <v/>
      </c>
      <c r="X5068" s="58">
        <f>--AND(ISNUMBER(B5068),C5068&lt;&gt;"",L5068&lt;&gt;"",M5068&lt;&gt;"")</f>
        <v/>
      </c>
    </row>
    <row r="5069" ht="15" customHeight="1" s="111">
      <c r="A5069" s="42" t="inlineStr">
        <is>
          <t>NOV</t>
        </is>
      </c>
      <c r="B5069" s="43">
        <f>NOV!A70</f>
        <v/>
      </c>
      <c r="C5069" s="44">
        <f>NOV!B70</f>
        <v/>
      </c>
      <c r="D5069" s="44">
        <f>NOV!C70</f>
        <v/>
      </c>
      <c r="E5069" s="44">
        <f>NOV!D70</f>
        <v/>
      </c>
      <c r="F5069" s="44">
        <f>NOV!E70</f>
        <v/>
      </c>
      <c r="G5069" s="44">
        <f>NOV!F70</f>
        <v/>
      </c>
      <c r="H5069" s="44">
        <f>NOV!G70</f>
        <v/>
      </c>
      <c r="I5069" s="45">
        <f>NOV!H70</f>
        <v/>
      </c>
      <c r="J5069" s="45">
        <f>NOV!I70</f>
        <v/>
      </c>
      <c r="K5069" s="44">
        <f>NOV!J70</f>
        <v/>
      </c>
      <c r="L5069" s="44">
        <f>NOV!K70</f>
        <v/>
      </c>
      <c r="M5069" s="46">
        <f>NOV!L70</f>
        <v/>
      </c>
      <c r="N5069" s="44">
        <f>NOV!M70</f>
        <v/>
      </c>
      <c r="O5069" s="44">
        <f>NOV!N70</f>
        <v/>
      </c>
      <c r="P5069" s="44">
        <f>NOV!O70</f>
        <v/>
      </c>
      <c r="Q5069" s="44">
        <f>NOV!P70</f>
        <v/>
      </c>
      <c r="R5069" s="44">
        <f>NOV!Q70</f>
        <v/>
      </c>
      <c r="S5069" s="46">
        <f>S5068+IF(X5069=0,0,M5069)</f>
        <v/>
      </c>
      <c r="T5069" s="47">
        <f>MAX(T5068,S5069)</f>
        <v/>
      </c>
      <c r="U5069" s="48">
        <f>S5069-T5069</f>
        <v/>
      </c>
      <c r="V5069" s="47">
        <f>IFERROR(SUMIFS(DATABASE!$M$5:$M$6004,DATABASE!$B$5:$B$6004,B5069,DATABASE!$X$5:$X$6004,1),0)</f>
        <v/>
      </c>
      <c r="W5069" s="31">
        <f>IFERROR(COUNTIFS(DATABASE!$B$5:$B$6004,B5069,DATABASE!$X$5:$X$6004,1),0)</f>
        <v/>
      </c>
      <c r="X5069" s="49">
        <f>--AND(ISNUMBER(B5069),C5069&lt;&gt;"",L5069&lt;&gt;"",M5069&lt;&gt;"")</f>
        <v/>
      </c>
    </row>
    <row r="5070" ht="15" customHeight="1" s="111">
      <c r="A5070" s="50" t="inlineStr">
        <is>
          <t>NOV</t>
        </is>
      </c>
      <c r="B5070" s="51">
        <f>NOV!A71</f>
        <v/>
      </c>
      <c r="C5070" s="52">
        <f>NOV!B71</f>
        <v/>
      </c>
      <c r="D5070" s="52">
        <f>NOV!C71</f>
        <v/>
      </c>
      <c r="E5070" s="52">
        <f>NOV!D71</f>
        <v/>
      </c>
      <c r="F5070" s="52">
        <f>NOV!E71</f>
        <v/>
      </c>
      <c r="G5070" s="52">
        <f>NOV!F71</f>
        <v/>
      </c>
      <c r="H5070" s="52">
        <f>NOV!G71</f>
        <v/>
      </c>
      <c r="I5070" s="53">
        <f>NOV!H71</f>
        <v/>
      </c>
      <c r="J5070" s="53">
        <f>NOV!I71</f>
        <v/>
      </c>
      <c r="K5070" s="52">
        <f>NOV!J71</f>
        <v/>
      </c>
      <c r="L5070" s="52">
        <f>NOV!K71</f>
        <v/>
      </c>
      <c r="M5070" s="54">
        <f>NOV!L71</f>
        <v/>
      </c>
      <c r="N5070" s="52">
        <f>NOV!M71</f>
        <v/>
      </c>
      <c r="O5070" s="52">
        <f>NOV!N71</f>
        <v/>
      </c>
      <c r="P5070" s="52">
        <f>NOV!O71</f>
        <v/>
      </c>
      <c r="Q5070" s="52">
        <f>NOV!P71</f>
        <v/>
      </c>
      <c r="R5070" s="52">
        <f>NOV!Q71</f>
        <v/>
      </c>
      <c r="S5070" s="54">
        <f>S5069+IF(X5070=0,0,M5070)</f>
        <v/>
      </c>
      <c r="T5070" s="55">
        <f>MAX(T5069,S5070)</f>
        <v/>
      </c>
      <c r="U5070" s="56">
        <f>S5070-T5070</f>
        <v/>
      </c>
      <c r="V5070" s="55">
        <f>IFERROR(SUMIFS(DATABASE!$M$5:$M$6004,DATABASE!$B$5:$B$6004,B5070,DATABASE!$X$5:$X$6004,1),0)</f>
        <v/>
      </c>
      <c r="W5070" s="57">
        <f>IFERROR(COUNTIFS(DATABASE!$B$5:$B$6004,B5070,DATABASE!$X$5:$X$6004,1),0)</f>
        <v/>
      </c>
      <c r="X5070" s="58">
        <f>--AND(ISNUMBER(B5070),C5070&lt;&gt;"",L5070&lt;&gt;"",M5070&lt;&gt;"")</f>
        <v/>
      </c>
    </row>
    <row r="5071" ht="15" customHeight="1" s="111">
      <c r="A5071" s="42" t="inlineStr">
        <is>
          <t>NOV</t>
        </is>
      </c>
      <c r="B5071" s="43">
        <f>NOV!A72</f>
        <v/>
      </c>
      <c r="C5071" s="44">
        <f>NOV!B72</f>
        <v/>
      </c>
      <c r="D5071" s="44">
        <f>NOV!C72</f>
        <v/>
      </c>
      <c r="E5071" s="44">
        <f>NOV!D72</f>
        <v/>
      </c>
      <c r="F5071" s="44">
        <f>NOV!E72</f>
        <v/>
      </c>
      <c r="G5071" s="44">
        <f>NOV!F72</f>
        <v/>
      </c>
      <c r="H5071" s="44">
        <f>NOV!G72</f>
        <v/>
      </c>
      <c r="I5071" s="45">
        <f>NOV!H72</f>
        <v/>
      </c>
      <c r="J5071" s="45">
        <f>NOV!I72</f>
        <v/>
      </c>
      <c r="K5071" s="44">
        <f>NOV!J72</f>
        <v/>
      </c>
      <c r="L5071" s="44">
        <f>NOV!K72</f>
        <v/>
      </c>
      <c r="M5071" s="46">
        <f>NOV!L72</f>
        <v/>
      </c>
      <c r="N5071" s="44">
        <f>NOV!M72</f>
        <v/>
      </c>
      <c r="O5071" s="44">
        <f>NOV!N72</f>
        <v/>
      </c>
      <c r="P5071" s="44">
        <f>NOV!O72</f>
        <v/>
      </c>
      <c r="Q5071" s="44">
        <f>NOV!P72</f>
        <v/>
      </c>
      <c r="R5071" s="44">
        <f>NOV!Q72</f>
        <v/>
      </c>
      <c r="S5071" s="46">
        <f>S5070+IF(X5071=0,0,M5071)</f>
        <v/>
      </c>
      <c r="T5071" s="47">
        <f>MAX(T5070,S5071)</f>
        <v/>
      </c>
      <c r="U5071" s="48">
        <f>S5071-T5071</f>
        <v/>
      </c>
      <c r="V5071" s="47">
        <f>IFERROR(SUMIFS(DATABASE!$M$5:$M$6004,DATABASE!$B$5:$B$6004,B5071,DATABASE!$X$5:$X$6004,1),0)</f>
        <v/>
      </c>
      <c r="W5071" s="31">
        <f>IFERROR(COUNTIFS(DATABASE!$B$5:$B$6004,B5071,DATABASE!$X$5:$X$6004,1),0)</f>
        <v/>
      </c>
      <c r="X5071" s="49">
        <f>--AND(ISNUMBER(B5071),C5071&lt;&gt;"",L5071&lt;&gt;"",M5071&lt;&gt;"")</f>
        <v/>
      </c>
    </row>
    <row r="5072" ht="15" customHeight="1" s="111">
      <c r="A5072" s="50" t="inlineStr">
        <is>
          <t>NOV</t>
        </is>
      </c>
      <c r="B5072" s="51">
        <f>NOV!A73</f>
        <v/>
      </c>
      <c r="C5072" s="52">
        <f>NOV!B73</f>
        <v/>
      </c>
      <c r="D5072" s="52">
        <f>NOV!C73</f>
        <v/>
      </c>
      <c r="E5072" s="52">
        <f>NOV!D73</f>
        <v/>
      </c>
      <c r="F5072" s="52">
        <f>NOV!E73</f>
        <v/>
      </c>
      <c r="G5072" s="52">
        <f>NOV!F73</f>
        <v/>
      </c>
      <c r="H5072" s="52">
        <f>NOV!G73</f>
        <v/>
      </c>
      <c r="I5072" s="53">
        <f>NOV!H73</f>
        <v/>
      </c>
      <c r="J5072" s="53">
        <f>NOV!I73</f>
        <v/>
      </c>
      <c r="K5072" s="52">
        <f>NOV!J73</f>
        <v/>
      </c>
      <c r="L5072" s="52">
        <f>NOV!K73</f>
        <v/>
      </c>
      <c r="M5072" s="54">
        <f>NOV!L73</f>
        <v/>
      </c>
      <c r="N5072" s="52">
        <f>NOV!M73</f>
        <v/>
      </c>
      <c r="O5072" s="52">
        <f>NOV!N73</f>
        <v/>
      </c>
      <c r="P5072" s="52">
        <f>NOV!O73</f>
        <v/>
      </c>
      <c r="Q5072" s="52">
        <f>NOV!P73</f>
        <v/>
      </c>
      <c r="R5072" s="52">
        <f>NOV!Q73</f>
        <v/>
      </c>
      <c r="S5072" s="54">
        <f>S5071+IF(X5072=0,0,M5072)</f>
        <v/>
      </c>
      <c r="T5072" s="55">
        <f>MAX(T5071,S5072)</f>
        <v/>
      </c>
      <c r="U5072" s="56">
        <f>S5072-T5072</f>
        <v/>
      </c>
      <c r="V5072" s="55">
        <f>IFERROR(SUMIFS(DATABASE!$M$5:$M$6004,DATABASE!$B$5:$B$6004,B5072,DATABASE!$X$5:$X$6004,1),0)</f>
        <v/>
      </c>
      <c r="W5072" s="57">
        <f>IFERROR(COUNTIFS(DATABASE!$B$5:$B$6004,B5072,DATABASE!$X$5:$X$6004,1),0)</f>
        <v/>
      </c>
      <c r="X5072" s="58">
        <f>--AND(ISNUMBER(B5072),C5072&lt;&gt;"",L5072&lt;&gt;"",M5072&lt;&gt;"")</f>
        <v/>
      </c>
    </row>
    <row r="5073" ht="15" customHeight="1" s="111">
      <c r="A5073" s="42" t="inlineStr">
        <is>
          <t>NOV</t>
        </is>
      </c>
      <c r="B5073" s="43">
        <f>NOV!A74</f>
        <v/>
      </c>
      <c r="C5073" s="44">
        <f>NOV!B74</f>
        <v/>
      </c>
      <c r="D5073" s="44">
        <f>NOV!C74</f>
        <v/>
      </c>
      <c r="E5073" s="44">
        <f>NOV!D74</f>
        <v/>
      </c>
      <c r="F5073" s="44">
        <f>NOV!E74</f>
        <v/>
      </c>
      <c r="G5073" s="44">
        <f>NOV!F74</f>
        <v/>
      </c>
      <c r="H5073" s="44">
        <f>NOV!G74</f>
        <v/>
      </c>
      <c r="I5073" s="45">
        <f>NOV!H74</f>
        <v/>
      </c>
      <c r="J5073" s="45">
        <f>NOV!I74</f>
        <v/>
      </c>
      <c r="K5073" s="44">
        <f>NOV!J74</f>
        <v/>
      </c>
      <c r="L5073" s="44">
        <f>NOV!K74</f>
        <v/>
      </c>
      <c r="M5073" s="46">
        <f>NOV!L74</f>
        <v/>
      </c>
      <c r="N5073" s="44">
        <f>NOV!M74</f>
        <v/>
      </c>
      <c r="O5073" s="44">
        <f>NOV!N74</f>
        <v/>
      </c>
      <c r="P5073" s="44">
        <f>NOV!O74</f>
        <v/>
      </c>
      <c r="Q5073" s="44">
        <f>NOV!P74</f>
        <v/>
      </c>
      <c r="R5073" s="44">
        <f>NOV!Q74</f>
        <v/>
      </c>
      <c r="S5073" s="46">
        <f>S5072+IF(X5073=0,0,M5073)</f>
        <v/>
      </c>
      <c r="T5073" s="47">
        <f>MAX(T5072,S5073)</f>
        <v/>
      </c>
      <c r="U5073" s="48">
        <f>S5073-T5073</f>
        <v/>
      </c>
      <c r="V5073" s="47">
        <f>IFERROR(SUMIFS(DATABASE!$M$5:$M$6004,DATABASE!$B$5:$B$6004,B5073,DATABASE!$X$5:$X$6004,1),0)</f>
        <v/>
      </c>
      <c r="W5073" s="31">
        <f>IFERROR(COUNTIFS(DATABASE!$B$5:$B$6004,B5073,DATABASE!$X$5:$X$6004,1),0)</f>
        <v/>
      </c>
      <c r="X5073" s="49">
        <f>--AND(ISNUMBER(B5073),C5073&lt;&gt;"",L5073&lt;&gt;"",M5073&lt;&gt;"")</f>
        <v/>
      </c>
    </row>
    <row r="5074" ht="15" customHeight="1" s="111">
      <c r="A5074" s="50" t="inlineStr">
        <is>
          <t>NOV</t>
        </is>
      </c>
      <c r="B5074" s="51">
        <f>NOV!A75</f>
        <v/>
      </c>
      <c r="C5074" s="52">
        <f>NOV!B75</f>
        <v/>
      </c>
      <c r="D5074" s="52">
        <f>NOV!C75</f>
        <v/>
      </c>
      <c r="E5074" s="52">
        <f>NOV!D75</f>
        <v/>
      </c>
      <c r="F5074" s="52">
        <f>NOV!E75</f>
        <v/>
      </c>
      <c r="G5074" s="52">
        <f>NOV!F75</f>
        <v/>
      </c>
      <c r="H5074" s="52">
        <f>NOV!G75</f>
        <v/>
      </c>
      <c r="I5074" s="53">
        <f>NOV!H75</f>
        <v/>
      </c>
      <c r="J5074" s="53">
        <f>NOV!I75</f>
        <v/>
      </c>
      <c r="K5074" s="52">
        <f>NOV!J75</f>
        <v/>
      </c>
      <c r="L5074" s="52">
        <f>NOV!K75</f>
        <v/>
      </c>
      <c r="M5074" s="54">
        <f>NOV!L75</f>
        <v/>
      </c>
      <c r="N5074" s="52">
        <f>NOV!M75</f>
        <v/>
      </c>
      <c r="O5074" s="52">
        <f>NOV!N75</f>
        <v/>
      </c>
      <c r="P5074" s="52">
        <f>NOV!O75</f>
        <v/>
      </c>
      <c r="Q5074" s="52">
        <f>NOV!P75</f>
        <v/>
      </c>
      <c r="R5074" s="52">
        <f>NOV!Q75</f>
        <v/>
      </c>
      <c r="S5074" s="54">
        <f>S5073+IF(X5074=0,0,M5074)</f>
        <v/>
      </c>
      <c r="T5074" s="55">
        <f>MAX(T5073,S5074)</f>
        <v/>
      </c>
      <c r="U5074" s="56">
        <f>S5074-T5074</f>
        <v/>
      </c>
      <c r="V5074" s="55">
        <f>IFERROR(SUMIFS(DATABASE!$M$5:$M$6004,DATABASE!$B$5:$B$6004,B5074,DATABASE!$X$5:$X$6004,1),0)</f>
        <v/>
      </c>
      <c r="W5074" s="57">
        <f>IFERROR(COUNTIFS(DATABASE!$B$5:$B$6004,B5074,DATABASE!$X$5:$X$6004,1),0)</f>
        <v/>
      </c>
      <c r="X5074" s="58">
        <f>--AND(ISNUMBER(B5074),C5074&lt;&gt;"",L5074&lt;&gt;"",M5074&lt;&gt;"")</f>
        <v/>
      </c>
    </row>
    <row r="5075" ht="15" customHeight="1" s="111">
      <c r="A5075" s="42" t="inlineStr">
        <is>
          <t>NOV</t>
        </is>
      </c>
      <c r="B5075" s="43">
        <f>NOV!A76</f>
        <v/>
      </c>
      <c r="C5075" s="44">
        <f>NOV!B76</f>
        <v/>
      </c>
      <c r="D5075" s="44">
        <f>NOV!C76</f>
        <v/>
      </c>
      <c r="E5075" s="44">
        <f>NOV!D76</f>
        <v/>
      </c>
      <c r="F5075" s="44">
        <f>NOV!E76</f>
        <v/>
      </c>
      <c r="G5075" s="44">
        <f>NOV!F76</f>
        <v/>
      </c>
      <c r="H5075" s="44">
        <f>NOV!G76</f>
        <v/>
      </c>
      <c r="I5075" s="45">
        <f>NOV!H76</f>
        <v/>
      </c>
      <c r="J5075" s="45">
        <f>NOV!I76</f>
        <v/>
      </c>
      <c r="K5075" s="44">
        <f>NOV!J76</f>
        <v/>
      </c>
      <c r="L5075" s="44">
        <f>NOV!K76</f>
        <v/>
      </c>
      <c r="M5075" s="46">
        <f>NOV!L76</f>
        <v/>
      </c>
      <c r="N5075" s="44">
        <f>NOV!M76</f>
        <v/>
      </c>
      <c r="O5075" s="44">
        <f>NOV!N76</f>
        <v/>
      </c>
      <c r="P5075" s="44">
        <f>NOV!O76</f>
        <v/>
      </c>
      <c r="Q5075" s="44">
        <f>NOV!P76</f>
        <v/>
      </c>
      <c r="R5075" s="44">
        <f>NOV!Q76</f>
        <v/>
      </c>
      <c r="S5075" s="46">
        <f>S5074+IF(X5075=0,0,M5075)</f>
        <v/>
      </c>
      <c r="T5075" s="47">
        <f>MAX(T5074,S5075)</f>
        <v/>
      </c>
      <c r="U5075" s="48">
        <f>S5075-T5075</f>
        <v/>
      </c>
      <c r="V5075" s="47">
        <f>IFERROR(SUMIFS(DATABASE!$M$5:$M$6004,DATABASE!$B$5:$B$6004,B5075,DATABASE!$X$5:$X$6004,1),0)</f>
        <v/>
      </c>
      <c r="W5075" s="31">
        <f>IFERROR(COUNTIFS(DATABASE!$B$5:$B$6004,B5075,DATABASE!$X$5:$X$6004,1),0)</f>
        <v/>
      </c>
      <c r="X5075" s="49">
        <f>--AND(ISNUMBER(B5075),C5075&lt;&gt;"",L5075&lt;&gt;"",M5075&lt;&gt;"")</f>
        <v/>
      </c>
    </row>
    <row r="5076" ht="15" customHeight="1" s="111">
      <c r="A5076" s="50" t="inlineStr">
        <is>
          <t>NOV</t>
        </is>
      </c>
      <c r="B5076" s="51">
        <f>NOV!A77</f>
        <v/>
      </c>
      <c r="C5076" s="52">
        <f>NOV!B77</f>
        <v/>
      </c>
      <c r="D5076" s="52">
        <f>NOV!C77</f>
        <v/>
      </c>
      <c r="E5076" s="52">
        <f>NOV!D77</f>
        <v/>
      </c>
      <c r="F5076" s="52">
        <f>NOV!E77</f>
        <v/>
      </c>
      <c r="G5076" s="52">
        <f>NOV!F77</f>
        <v/>
      </c>
      <c r="H5076" s="52">
        <f>NOV!G77</f>
        <v/>
      </c>
      <c r="I5076" s="53">
        <f>NOV!H77</f>
        <v/>
      </c>
      <c r="J5076" s="53">
        <f>NOV!I77</f>
        <v/>
      </c>
      <c r="K5076" s="52">
        <f>NOV!J77</f>
        <v/>
      </c>
      <c r="L5076" s="52">
        <f>NOV!K77</f>
        <v/>
      </c>
      <c r="M5076" s="54">
        <f>NOV!L77</f>
        <v/>
      </c>
      <c r="N5076" s="52">
        <f>NOV!M77</f>
        <v/>
      </c>
      <c r="O5076" s="52">
        <f>NOV!N77</f>
        <v/>
      </c>
      <c r="P5076" s="52">
        <f>NOV!O77</f>
        <v/>
      </c>
      <c r="Q5076" s="52">
        <f>NOV!P77</f>
        <v/>
      </c>
      <c r="R5076" s="52">
        <f>NOV!Q77</f>
        <v/>
      </c>
      <c r="S5076" s="54">
        <f>S5075+IF(X5076=0,0,M5076)</f>
        <v/>
      </c>
      <c r="T5076" s="55">
        <f>MAX(T5075,S5076)</f>
        <v/>
      </c>
      <c r="U5076" s="56">
        <f>S5076-T5076</f>
        <v/>
      </c>
      <c r="V5076" s="55">
        <f>IFERROR(SUMIFS(DATABASE!$M$5:$M$6004,DATABASE!$B$5:$B$6004,B5076,DATABASE!$X$5:$X$6004,1),0)</f>
        <v/>
      </c>
      <c r="W5076" s="57">
        <f>IFERROR(COUNTIFS(DATABASE!$B$5:$B$6004,B5076,DATABASE!$X$5:$X$6004,1),0)</f>
        <v/>
      </c>
      <c r="X5076" s="58">
        <f>--AND(ISNUMBER(B5076),C5076&lt;&gt;"",L5076&lt;&gt;"",M5076&lt;&gt;"")</f>
        <v/>
      </c>
    </row>
    <row r="5077" ht="15" customHeight="1" s="111">
      <c r="A5077" s="42" t="inlineStr">
        <is>
          <t>NOV</t>
        </is>
      </c>
      <c r="B5077" s="43">
        <f>NOV!A78</f>
        <v/>
      </c>
      <c r="C5077" s="44">
        <f>NOV!B78</f>
        <v/>
      </c>
      <c r="D5077" s="44">
        <f>NOV!C78</f>
        <v/>
      </c>
      <c r="E5077" s="44">
        <f>NOV!D78</f>
        <v/>
      </c>
      <c r="F5077" s="44">
        <f>NOV!E78</f>
        <v/>
      </c>
      <c r="G5077" s="44">
        <f>NOV!F78</f>
        <v/>
      </c>
      <c r="H5077" s="44">
        <f>NOV!G78</f>
        <v/>
      </c>
      <c r="I5077" s="45">
        <f>NOV!H78</f>
        <v/>
      </c>
      <c r="J5077" s="45">
        <f>NOV!I78</f>
        <v/>
      </c>
      <c r="K5077" s="44">
        <f>NOV!J78</f>
        <v/>
      </c>
      <c r="L5077" s="44">
        <f>NOV!K78</f>
        <v/>
      </c>
      <c r="M5077" s="46">
        <f>NOV!L78</f>
        <v/>
      </c>
      <c r="N5077" s="44">
        <f>NOV!M78</f>
        <v/>
      </c>
      <c r="O5077" s="44">
        <f>NOV!N78</f>
        <v/>
      </c>
      <c r="P5077" s="44">
        <f>NOV!O78</f>
        <v/>
      </c>
      <c r="Q5077" s="44">
        <f>NOV!P78</f>
        <v/>
      </c>
      <c r="R5077" s="44">
        <f>NOV!Q78</f>
        <v/>
      </c>
      <c r="S5077" s="46">
        <f>S5076+IF(X5077=0,0,M5077)</f>
        <v/>
      </c>
      <c r="T5077" s="47">
        <f>MAX(T5076,S5077)</f>
        <v/>
      </c>
      <c r="U5077" s="48">
        <f>S5077-T5077</f>
        <v/>
      </c>
      <c r="V5077" s="47">
        <f>IFERROR(SUMIFS(DATABASE!$M$5:$M$6004,DATABASE!$B$5:$B$6004,B5077,DATABASE!$X$5:$X$6004,1),0)</f>
        <v/>
      </c>
      <c r="W5077" s="31">
        <f>IFERROR(COUNTIFS(DATABASE!$B$5:$B$6004,B5077,DATABASE!$X$5:$X$6004,1),0)</f>
        <v/>
      </c>
      <c r="X5077" s="49">
        <f>--AND(ISNUMBER(B5077),C5077&lt;&gt;"",L5077&lt;&gt;"",M5077&lt;&gt;"")</f>
        <v/>
      </c>
    </row>
    <row r="5078" ht="15" customHeight="1" s="111">
      <c r="A5078" s="50" t="inlineStr">
        <is>
          <t>NOV</t>
        </is>
      </c>
      <c r="B5078" s="51">
        <f>NOV!A79</f>
        <v/>
      </c>
      <c r="C5078" s="52">
        <f>NOV!B79</f>
        <v/>
      </c>
      <c r="D5078" s="52">
        <f>NOV!C79</f>
        <v/>
      </c>
      <c r="E5078" s="52">
        <f>NOV!D79</f>
        <v/>
      </c>
      <c r="F5078" s="52">
        <f>NOV!E79</f>
        <v/>
      </c>
      <c r="G5078" s="52">
        <f>NOV!F79</f>
        <v/>
      </c>
      <c r="H5078" s="52">
        <f>NOV!G79</f>
        <v/>
      </c>
      <c r="I5078" s="53">
        <f>NOV!H79</f>
        <v/>
      </c>
      <c r="J5078" s="53">
        <f>NOV!I79</f>
        <v/>
      </c>
      <c r="K5078" s="52">
        <f>NOV!J79</f>
        <v/>
      </c>
      <c r="L5078" s="52">
        <f>NOV!K79</f>
        <v/>
      </c>
      <c r="M5078" s="54">
        <f>NOV!L79</f>
        <v/>
      </c>
      <c r="N5078" s="52">
        <f>NOV!M79</f>
        <v/>
      </c>
      <c r="O5078" s="52">
        <f>NOV!N79</f>
        <v/>
      </c>
      <c r="P5078" s="52">
        <f>NOV!O79</f>
        <v/>
      </c>
      <c r="Q5078" s="52">
        <f>NOV!P79</f>
        <v/>
      </c>
      <c r="R5078" s="52">
        <f>NOV!Q79</f>
        <v/>
      </c>
      <c r="S5078" s="54">
        <f>S5077+IF(X5078=0,0,M5078)</f>
        <v/>
      </c>
      <c r="T5078" s="55">
        <f>MAX(T5077,S5078)</f>
        <v/>
      </c>
      <c r="U5078" s="56">
        <f>S5078-T5078</f>
        <v/>
      </c>
      <c r="V5078" s="55">
        <f>IFERROR(SUMIFS(DATABASE!$M$5:$M$6004,DATABASE!$B$5:$B$6004,B5078,DATABASE!$X$5:$X$6004,1),0)</f>
        <v/>
      </c>
      <c r="W5078" s="57">
        <f>IFERROR(COUNTIFS(DATABASE!$B$5:$B$6004,B5078,DATABASE!$X$5:$X$6004,1),0)</f>
        <v/>
      </c>
      <c r="X5078" s="58">
        <f>--AND(ISNUMBER(B5078),C5078&lt;&gt;"",L5078&lt;&gt;"",M5078&lt;&gt;"")</f>
        <v/>
      </c>
    </row>
    <row r="5079" ht="15" customHeight="1" s="111">
      <c r="A5079" s="42" t="inlineStr">
        <is>
          <t>NOV</t>
        </is>
      </c>
      <c r="B5079" s="43">
        <f>NOV!A80</f>
        <v/>
      </c>
      <c r="C5079" s="44">
        <f>NOV!B80</f>
        <v/>
      </c>
      <c r="D5079" s="44">
        <f>NOV!C80</f>
        <v/>
      </c>
      <c r="E5079" s="44">
        <f>NOV!D80</f>
        <v/>
      </c>
      <c r="F5079" s="44">
        <f>NOV!E80</f>
        <v/>
      </c>
      <c r="G5079" s="44">
        <f>NOV!F80</f>
        <v/>
      </c>
      <c r="H5079" s="44">
        <f>NOV!G80</f>
        <v/>
      </c>
      <c r="I5079" s="45">
        <f>NOV!H80</f>
        <v/>
      </c>
      <c r="J5079" s="45">
        <f>NOV!I80</f>
        <v/>
      </c>
      <c r="K5079" s="44">
        <f>NOV!J80</f>
        <v/>
      </c>
      <c r="L5079" s="44">
        <f>NOV!K80</f>
        <v/>
      </c>
      <c r="M5079" s="46">
        <f>NOV!L80</f>
        <v/>
      </c>
      <c r="N5079" s="44">
        <f>NOV!M80</f>
        <v/>
      </c>
      <c r="O5079" s="44">
        <f>NOV!N80</f>
        <v/>
      </c>
      <c r="P5079" s="44">
        <f>NOV!O80</f>
        <v/>
      </c>
      <c r="Q5079" s="44">
        <f>NOV!P80</f>
        <v/>
      </c>
      <c r="R5079" s="44">
        <f>NOV!Q80</f>
        <v/>
      </c>
      <c r="S5079" s="46">
        <f>S5078+IF(X5079=0,0,M5079)</f>
        <v/>
      </c>
      <c r="T5079" s="47">
        <f>MAX(T5078,S5079)</f>
        <v/>
      </c>
      <c r="U5079" s="48">
        <f>S5079-T5079</f>
        <v/>
      </c>
      <c r="V5079" s="47">
        <f>IFERROR(SUMIFS(DATABASE!$M$5:$M$6004,DATABASE!$B$5:$B$6004,B5079,DATABASE!$X$5:$X$6004,1),0)</f>
        <v/>
      </c>
      <c r="W5079" s="31">
        <f>IFERROR(COUNTIFS(DATABASE!$B$5:$B$6004,B5079,DATABASE!$X$5:$X$6004,1),0)</f>
        <v/>
      </c>
      <c r="X5079" s="49">
        <f>--AND(ISNUMBER(B5079),C5079&lt;&gt;"",L5079&lt;&gt;"",M5079&lt;&gt;"")</f>
        <v/>
      </c>
    </row>
    <row r="5080" ht="15" customHeight="1" s="111">
      <c r="A5080" s="50" t="inlineStr">
        <is>
          <t>NOV</t>
        </is>
      </c>
      <c r="B5080" s="51">
        <f>NOV!A81</f>
        <v/>
      </c>
      <c r="C5080" s="52">
        <f>NOV!B81</f>
        <v/>
      </c>
      <c r="D5080" s="52">
        <f>NOV!C81</f>
        <v/>
      </c>
      <c r="E5080" s="52">
        <f>NOV!D81</f>
        <v/>
      </c>
      <c r="F5080" s="52">
        <f>NOV!E81</f>
        <v/>
      </c>
      <c r="G5080" s="52">
        <f>NOV!F81</f>
        <v/>
      </c>
      <c r="H5080" s="52">
        <f>NOV!G81</f>
        <v/>
      </c>
      <c r="I5080" s="53">
        <f>NOV!H81</f>
        <v/>
      </c>
      <c r="J5080" s="53">
        <f>NOV!I81</f>
        <v/>
      </c>
      <c r="K5080" s="52">
        <f>NOV!J81</f>
        <v/>
      </c>
      <c r="L5080" s="52">
        <f>NOV!K81</f>
        <v/>
      </c>
      <c r="M5080" s="54">
        <f>NOV!L81</f>
        <v/>
      </c>
      <c r="N5080" s="52">
        <f>NOV!M81</f>
        <v/>
      </c>
      <c r="O5080" s="52">
        <f>NOV!N81</f>
        <v/>
      </c>
      <c r="P5080" s="52">
        <f>NOV!O81</f>
        <v/>
      </c>
      <c r="Q5080" s="52">
        <f>NOV!P81</f>
        <v/>
      </c>
      <c r="R5080" s="52">
        <f>NOV!Q81</f>
        <v/>
      </c>
      <c r="S5080" s="54">
        <f>S5079+IF(X5080=0,0,M5080)</f>
        <v/>
      </c>
      <c r="T5080" s="55">
        <f>MAX(T5079,S5080)</f>
        <v/>
      </c>
      <c r="U5080" s="56">
        <f>S5080-T5080</f>
        <v/>
      </c>
      <c r="V5080" s="55">
        <f>IFERROR(SUMIFS(DATABASE!$M$5:$M$6004,DATABASE!$B$5:$B$6004,B5080,DATABASE!$X$5:$X$6004,1),0)</f>
        <v/>
      </c>
      <c r="W5080" s="57">
        <f>IFERROR(COUNTIFS(DATABASE!$B$5:$B$6004,B5080,DATABASE!$X$5:$X$6004,1),0)</f>
        <v/>
      </c>
      <c r="X5080" s="58">
        <f>--AND(ISNUMBER(B5080),C5080&lt;&gt;"",L5080&lt;&gt;"",M5080&lt;&gt;"")</f>
        <v/>
      </c>
    </row>
    <row r="5081" ht="15" customHeight="1" s="111">
      <c r="A5081" s="42" t="inlineStr">
        <is>
          <t>NOV</t>
        </is>
      </c>
      <c r="B5081" s="43">
        <f>NOV!A82</f>
        <v/>
      </c>
      <c r="C5081" s="44">
        <f>NOV!B82</f>
        <v/>
      </c>
      <c r="D5081" s="44">
        <f>NOV!C82</f>
        <v/>
      </c>
      <c r="E5081" s="44">
        <f>NOV!D82</f>
        <v/>
      </c>
      <c r="F5081" s="44">
        <f>NOV!E82</f>
        <v/>
      </c>
      <c r="G5081" s="44">
        <f>NOV!F82</f>
        <v/>
      </c>
      <c r="H5081" s="44">
        <f>NOV!G82</f>
        <v/>
      </c>
      <c r="I5081" s="45">
        <f>NOV!H82</f>
        <v/>
      </c>
      <c r="J5081" s="45">
        <f>NOV!I82</f>
        <v/>
      </c>
      <c r="K5081" s="44">
        <f>NOV!J82</f>
        <v/>
      </c>
      <c r="L5081" s="44">
        <f>NOV!K82</f>
        <v/>
      </c>
      <c r="M5081" s="46">
        <f>NOV!L82</f>
        <v/>
      </c>
      <c r="N5081" s="44">
        <f>NOV!M82</f>
        <v/>
      </c>
      <c r="O5081" s="44">
        <f>NOV!N82</f>
        <v/>
      </c>
      <c r="P5081" s="44">
        <f>NOV!O82</f>
        <v/>
      </c>
      <c r="Q5081" s="44">
        <f>NOV!P82</f>
        <v/>
      </c>
      <c r="R5081" s="44">
        <f>NOV!Q82</f>
        <v/>
      </c>
      <c r="S5081" s="46">
        <f>S5080+IF(X5081=0,0,M5081)</f>
        <v/>
      </c>
      <c r="T5081" s="47">
        <f>MAX(T5080,S5081)</f>
        <v/>
      </c>
      <c r="U5081" s="48">
        <f>S5081-T5081</f>
        <v/>
      </c>
      <c r="V5081" s="47">
        <f>IFERROR(SUMIFS(DATABASE!$M$5:$M$6004,DATABASE!$B$5:$B$6004,B5081,DATABASE!$X$5:$X$6004,1),0)</f>
        <v/>
      </c>
      <c r="W5081" s="31">
        <f>IFERROR(COUNTIFS(DATABASE!$B$5:$B$6004,B5081,DATABASE!$X$5:$X$6004,1),0)</f>
        <v/>
      </c>
      <c r="X5081" s="49">
        <f>--AND(ISNUMBER(B5081),C5081&lt;&gt;"",L5081&lt;&gt;"",M5081&lt;&gt;"")</f>
        <v/>
      </c>
    </row>
    <row r="5082" ht="15" customHeight="1" s="111">
      <c r="A5082" s="50" t="inlineStr">
        <is>
          <t>NOV</t>
        </is>
      </c>
      <c r="B5082" s="51">
        <f>NOV!A83</f>
        <v/>
      </c>
      <c r="C5082" s="52">
        <f>NOV!B83</f>
        <v/>
      </c>
      <c r="D5082" s="52">
        <f>NOV!C83</f>
        <v/>
      </c>
      <c r="E5082" s="52">
        <f>NOV!D83</f>
        <v/>
      </c>
      <c r="F5082" s="52">
        <f>NOV!E83</f>
        <v/>
      </c>
      <c r="G5082" s="52">
        <f>NOV!F83</f>
        <v/>
      </c>
      <c r="H5082" s="52">
        <f>NOV!G83</f>
        <v/>
      </c>
      <c r="I5082" s="53">
        <f>NOV!H83</f>
        <v/>
      </c>
      <c r="J5082" s="53">
        <f>NOV!I83</f>
        <v/>
      </c>
      <c r="K5082" s="52">
        <f>NOV!J83</f>
        <v/>
      </c>
      <c r="L5082" s="52">
        <f>NOV!K83</f>
        <v/>
      </c>
      <c r="M5082" s="54">
        <f>NOV!L83</f>
        <v/>
      </c>
      <c r="N5082" s="52">
        <f>NOV!M83</f>
        <v/>
      </c>
      <c r="O5082" s="52">
        <f>NOV!N83</f>
        <v/>
      </c>
      <c r="P5082" s="52">
        <f>NOV!O83</f>
        <v/>
      </c>
      <c r="Q5082" s="52">
        <f>NOV!P83</f>
        <v/>
      </c>
      <c r="R5082" s="52">
        <f>NOV!Q83</f>
        <v/>
      </c>
      <c r="S5082" s="54">
        <f>S5081+IF(X5082=0,0,M5082)</f>
        <v/>
      </c>
      <c r="T5082" s="55">
        <f>MAX(T5081,S5082)</f>
        <v/>
      </c>
      <c r="U5082" s="56">
        <f>S5082-T5082</f>
        <v/>
      </c>
      <c r="V5082" s="55">
        <f>IFERROR(SUMIFS(DATABASE!$M$5:$M$6004,DATABASE!$B$5:$B$6004,B5082,DATABASE!$X$5:$X$6004,1),0)</f>
        <v/>
      </c>
      <c r="W5082" s="57">
        <f>IFERROR(COUNTIFS(DATABASE!$B$5:$B$6004,B5082,DATABASE!$X$5:$X$6004,1),0)</f>
        <v/>
      </c>
      <c r="X5082" s="58">
        <f>--AND(ISNUMBER(B5082),C5082&lt;&gt;"",L5082&lt;&gt;"",M5082&lt;&gt;"")</f>
        <v/>
      </c>
    </row>
    <row r="5083" ht="15" customHeight="1" s="111">
      <c r="A5083" s="42" t="inlineStr">
        <is>
          <t>NOV</t>
        </is>
      </c>
      <c r="B5083" s="43">
        <f>NOV!A84</f>
        <v/>
      </c>
      <c r="C5083" s="44">
        <f>NOV!B84</f>
        <v/>
      </c>
      <c r="D5083" s="44">
        <f>NOV!C84</f>
        <v/>
      </c>
      <c r="E5083" s="44">
        <f>NOV!D84</f>
        <v/>
      </c>
      <c r="F5083" s="44">
        <f>NOV!E84</f>
        <v/>
      </c>
      <c r="G5083" s="44">
        <f>NOV!F84</f>
        <v/>
      </c>
      <c r="H5083" s="44">
        <f>NOV!G84</f>
        <v/>
      </c>
      <c r="I5083" s="45">
        <f>NOV!H84</f>
        <v/>
      </c>
      <c r="J5083" s="45">
        <f>NOV!I84</f>
        <v/>
      </c>
      <c r="K5083" s="44">
        <f>NOV!J84</f>
        <v/>
      </c>
      <c r="L5083" s="44">
        <f>NOV!K84</f>
        <v/>
      </c>
      <c r="M5083" s="46">
        <f>NOV!L84</f>
        <v/>
      </c>
      <c r="N5083" s="44">
        <f>NOV!M84</f>
        <v/>
      </c>
      <c r="O5083" s="44">
        <f>NOV!N84</f>
        <v/>
      </c>
      <c r="P5083" s="44">
        <f>NOV!O84</f>
        <v/>
      </c>
      <c r="Q5083" s="44">
        <f>NOV!P84</f>
        <v/>
      </c>
      <c r="R5083" s="44">
        <f>NOV!Q84</f>
        <v/>
      </c>
      <c r="S5083" s="46">
        <f>S5082+IF(X5083=0,0,M5083)</f>
        <v/>
      </c>
      <c r="T5083" s="47">
        <f>MAX(T5082,S5083)</f>
        <v/>
      </c>
      <c r="U5083" s="48">
        <f>S5083-T5083</f>
        <v/>
      </c>
      <c r="V5083" s="47">
        <f>IFERROR(SUMIFS(DATABASE!$M$5:$M$6004,DATABASE!$B$5:$B$6004,B5083,DATABASE!$X$5:$X$6004,1),0)</f>
        <v/>
      </c>
      <c r="W5083" s="31">
        <f>IFERROR(COUNTIFS(DATABASE!$B$5:$B$6004,B5083,DATABASE!$X$5:$X$6004,1),0)</f>
        <v/>
      </c>
      <c r="X5083" s="49">
        <f>--AND(ISNUMBER(B5083),C5083&lt;&gt;"",L5083&lt;&gt;"",M5083&lt;&gt;"")</f>
        <v/>
      </c>
    </row>
    <row r="5084" ht="15" customHeight="1" s="111">
      <c r="A5084" s="50" t="inlineStr">
        <is>
          <t>NOV</t>
        </is>
      </c>
      <c r="B5084" s="51">
        <f>NOV!A85</f>
        <v/>
      </c>
      <c r="C5084" s="52">
        <f>NOV!B85</f>
        <v/>
      </c>
      <c r="D5084" s="52">
        <f>NOV!C85</f>
        <v/>
      </c>
      <c r="E5084" s="52">
        <f>NOV!D85</f>
        <v/>
      </c>
      <c r="F5084" s="52">
        <f>NOV!E85</f>
        <v/>
      </c>
      <c r="G5084" s="52">
        <f>NOV!F85</f>
        <v/>
      </c>
      <c r="H5084" s="52">
        <f>NOV!G85</f>
        <v/>
      </c>
      <c r="I5084" s="53">
        <f>NOV!H85</f>
        <v/>
      </c>
      <c r="J5084" s="53">
        <f>NOV!I85</f>
        <v/>
      </c>
      <c r="K5084" s="52">
        <f>NOV!J85</f>
        <v/>
      </c>
      <c r="L5084" s="52">
        <f>NOV!K85</f>
        <v/>
      </c>
      <c r="M5084" s="54">
        <f>NOV!L85</f>
        <v/>
      </c>
      <c r="N5084" s="52">
        <f>NOV!M85</f>
        <v/>
      </c>
      <c r="O5084" s="52">
        <f>NOV!N85</f>
        <v/>
      </c>
      <c r="P5084" s="52">
        <f>NOV!O85</f>
        <v/>
      </c>
      <c r="Q5084" s="52">
        <f>NOV!P85</f>
        <v/>
      </c>
      <c r="R5084" s="52">
        <f>NOV!Q85</f>
        <v/>
      </c>
      <c r="S5084" s="54">
        <f>S5083+IF(X5084=0,0,M5084)</f>
        <v/>
      </c>
      <c r="T5084" s="55">
        <f>MAX(T5083,S5084)</f>
        <v/>
      </c>
      <c r="U5084" s="56">
        <f>S5084-T5084</f>
        <v/>
      </c>
      <c r="V5084" s="55">
        <f>IFERROR(SUMIFS(DATABASE!$M$5:$M$6004,DATABASE!$B$5:$B$6004,B5084,DATABASE!$X$5:$X$6004,1),0)</f>
        <v/>
      </c>
      <c r="W5084" s="57">
        <f>IFERROR(COUNTIFS(DATABASE!$B$5:$B$6004,B5084,DATABASE!$X$5:$X$6004,1),0)</f>
        <v/>
      </c>
      <c r="X5084" s="58">
        <f>--AND(ISNUMBER(B5084),C5084&lt;&gt;"",L5084&lt;&gt;"",M5084&lt;&gt;"")</f>
        <v/>
      </c>
    </row>
    <row r="5085" ht="15" customHeight="1" s="111">
      <c r="A5085" s="42" t="inlineStr">
        <is>
          <t>NOV</t>
        </is>
      </c>
      <c r="B5085" s="43">
        <f>NOV!A86</f>
        <v/>
      </c>
      <c r="C5085" s="44">
        <f>NOV!B86</f>
        <v/>
      </c>
      <c r="D5085" s="44">
        <f>NOV!C86</f>
        <v/>
      </c>
      <c r="E5085" s="44">
        <f>NOV!D86</f>
        <v/>
      </c>
      <c r="F5085" s="44">
        <f>NOV!E86</f>
        <v/>
      </c>
      <c r="G5085" s="44">
        <f>NOV!F86</f>
        <v/>
      </c>
      <c r="H5085" s="44">
        <f>NOV!G86</f>
        <v/>
      </c>
      <c r="I5085" s="45">
        <f>NOV!H86</f>
        <v/>
      </c>
      <c r="J5085" s="45">
        <f>NOV!I86</f>
        <v/>
      </c>
      <c r="K5085" s="44">
        <f>NOV!J86</f>
        <v/>
      </c>
      <c r="L5085" s="44">
        <f>NOV!K86</f>
        <v/>
      </c>
      <c r="M5085" s="46">
        <f>NOV!L86</f>
        <v/>
      </c>
      <c r="N5085" s="44">
        <f>NOV!M86</f>
        <v/>
      </c>
      <c r="O5085" s="44">
        <f>NOV!N86</f>
        <v/>
      </c>
      <c r="P5085" s="44">
        <f>NOV!O86</f>
        <v/>
      </c>
      <c r="Q5085" s="44">
        <f>NOV!P86</f>
        <v/>
      </c>
      <c r="R5085" s="44">
        <f>NOV!Q86</f>
        <v/>
      </c>
      <c r="S5085" s="46">
        <f>S5084+IF(X5085=0,0,M5085)</f>
        <v/>
      </c>
      <c r="T5085" s="47">
        <f>MAX(T5084,S5085)</f>
        <v/>
      </c>
      <c r="U5085" s="48">
        <f>S5085-T5085</f>
        <v/>
      </c>
      <c r="V5085" s="47">
        <f>IFERROR(SUMIFS(DATABASE!$M$5:$M$6004,DATABASE!$B$5:$B$6004,B5085,DATABASE!$X$5:$X$6004,1),0)</f>
        <v/>
      </c>
      <c r="W5085" s="31">
        <f>IFERROR(COUNTIFS(DATABASE!$B$5:$B$6004,B5085,DATABASE!$X$5:$X$6004,1),0)</f>
        <v/>
      </c>
      <c r="X5085" s="49">
        <f>--AND(ISNUMBER(B5085),C5085&lt;&gt;"",L5085&lt;&gt;"",M5085&lt;&gt;"")</f>
        <v/>
      </c>
    </row>
    <row r="5086" ht="15" customHeight="1" s="111">
      <c r="A5086" s="50" t="inlineStr">
        <is>
          <t>NOV</t>
        </is>
      </c>
      <c r="B5086" s="51">
        <f>NOV!A87</f>
        <v/>
      </c>
      <c r="C5086" s="52">
        <f>NOV!B87</f>
        <v/>
      </c>
      <c r="D5086" s="52">
        <f>NOV!C87</f>
        <v/>
      </c>
      <c r="E5086" s="52">
        <f>NOV!D87</f>
        <v/>
      </c>
      <c r="F5086" s="52">
        <f>NOV!E87</f>
        <v/>
      </c>
      <c r="G5086" s="52">
        <f>NOV!F87</f>
        <v/>
      </c>
      <c r="H5086" s="52">
        <f>NOV!G87</f>
        <v/>
      </c>
      <c r="I5086" s="53">
        <f>NOV!H87</f>
        <v/>
      </c>
      <c r="J5086" s="53">
        <f>NOV!I87</f>
        <v/>
      </c>
      <c r="K5086" s="52">
        <f>NOV!J87</f>
        <v/>
      </c>
      <c r="L5086" s="52">
        <f>NOV!K87</f>
        <v/>
      </c>
      <c r="M5086" s="54">
        <f>NOV!L87</f>
        <v/>
      </c>
      <c r="N5086" s="52">
        <f>NOV!M87</f>
        <v/>
      </c>
      <c r="O5086" s="52">
        <f>NOV!N87</f>
        <v/>
      </c>
      <c r="P5086" s="52">
        <f>NOV!O87</f>
        <v/>
      </c>
      <c r="Q5086" s="52">
        <f>NOV!P87</f>
        <v/>
      </c>
      <c r="R5086" s="52">
        <f>NOV!Q87</f>
        <v/>
      </c>
      <c r="S5086" s="54">
        <f>S5085+IF(X5086=0,0,M5086)</f>
        <v/>
      </c>
      <c r="T5086" s="55">
        <f>MAX(T5085,S5086)</f>
        <v/>
      </c>
      <c r="U5086" s="56">
        <f>S5086-T5086</f>
        <v/>
      </c>
      <c r="V5086" s="55">
        <f>IFERROR(SUMIFS(DATABASE!$M$5:$M$6004,DATABASE!$B$5:$B$6004,B5086,DATABASE!$X$5:$X$6004,1),0)</f>
        <v/>
      </c>
      <c r="W5086" s="57">
        <f>IFERROR(COUNTIFS(DATABASE!$B$5:$B$6004,B5086,DATABASE!$X$5:$X$6004,1),0)</f>
        <v/>
      </c>
      <c r="X5086" s="58">
        <f>--AND(ISNUMBER(B5086),C5086&lt;&gt;"",L5086&lt;&gt;"",M5086&lt;&gt;"")</f>
        <v/>
      </c>
    </row>
    <row r="5087" ht="15" customHeight="1" s="111">
      <c r="A5087" s="42" t="inlineStr">
        <is>
          <t>NOV</t>
        </is>
      </c>
      <c r="B5087" s="43">
        <f>NOV!A88</f>
        <v/>
      </c>
      <c r="C5087" s="44">
        <f>NOV!B88</f>
        <v/>
      </c>
      <c r="D5087" s="44">
        <f>NOV!C88</f>
        <v/>
      </c>
      <c r="E5087" s="44">
        <f>NOV!D88</f>
        <v/>
      </c>
      <c r="F5087" s="44">
        <f>NOV!E88</f>
        <v/>
      </c>
      <c r="G5087" s="44">
        <f>NOV!F88</f>
        <v/>
      </c>
      <c r="H5087" s="44">
        <f>NOV!G88</f>
        <v/>
      </c>
      <c r="I5087" s="45">
        <f>NOV!H88</f>
        <v/>
      </c>
      <c r="J5087" s="45">
        <f>NOV!I88</f>
        <v/>
      </c>
      <c r="K5087" s="44">
        <f>NOV!J88</f>
        <v/>
      </c>
      <c r="L5087" s="44">
        <f>NOV!K88</f>
        <v/>
      </c>
      <c r="M5087" s="46">
        <f>NOV!L88</f>
        <v/>
      </c>
      <c r="N5087" s="44">
        <f>NOV!M88</f>
        <v/>
      </c>
      <c r="O5087" s="44">
        <f>NOV!N88</f>
        <v/>
      </c>
      <c r="P5087" s="44">
        <f>NOV!O88</f>
        <v/>
      </c>
      <c r="Q5087" s="44">
        <f>NOV!P88</f>
        <v/>
      </c>
      <c r="R5087" s="44">
        <f>NOV!Q88</f>
        <v/>
      </c>
      <c r="S5087" s="46">
        <f>S5086+IF(X5087=0,0,M5087)</f>
        <v/>
      </c>
      <c r="T5087" s="47">
        <f>MAX(T5086,S5087)</f>
        <v/>
      </c>
      <c r="U5087" s="48">
        <f>S5087-T5087</f>
        <v/>
      </c>
      <c r="V5087" s="47">
        <f>IFERROR(SUMIFS(DATABASE!$M$5:$M$6004,DATABASE!$B$5:$B$6004,B5087,DATABASE!$X$5:$X$6004,1),0)</f>
        <v/>
      </c>
      <c r="W5087" s="31">
        <f>IFERROR(COUNTIFS(DATABASE!$B$5:$B$6004,B5087,DATABASE!$X$5:$X$6004,1),0)</f>
        <v/>
      </c>
      <c r="X5087" s="49">
        <f>--AND(ISNUMBER(B5087),C5087&lt;&gt;"",L5087&lt;&gt;"",M5087&lt;&gt;"")</f>
        <v/>
      </c>
    </row>
    <row r="5088" ht="15" customHeight="1" s="111">
      <c r="A5088" s="50" t="inlineStr">
        <is>
          <t>NOV</t>
        </is>
      </c>
      <c r="B5088" s="51">
        <f>NOV!A89</f>
        <v/>
      </c>
      <c r="C5088" s="52">
        <f>NOV!B89</f>
        <v/>
      </c>
      <c r="D5088" s="52">
        <f>NOV!C89</f>
        <v/>
      </c>
      <c r="E5088" s="52">
        <f>NOV!D89</f>
        <v/>
      </c>
      <c r="F5088" s="52">
        <f>NOV!E89</f>
        <v/>
      </c>
      <c r="G5088" s="52">
        <f>NOV!F89</f>
        <v/>
      </c>
      <c r="H5088" s="52">
        <f>NOV!G89</f>
        <v/>
      </c>
      <c r="I5088" s="53">
        <f>NOV!H89</f>
        <v/>
      </c>
      <c r="J5088" s="53">
        <f>NOV!I89</f>
        <v/>
      </c>
      <c r="K5088" s="52">
        <f>NOV!J89</f>
        <v/>
      </c>
      <c r="L5088" s="52">
        <f>NOV!K89</f>
        <v/>
      </c>
      <c r="M5088" s="54">
        <f>NOV!L89</f>
        <v/>
      </c>
      <c r="N5088" s="52">
        <f>NOV!M89</f>
        <v/>
      </c>
      <c r="O5088" s="52">
        <f>NOV!N89</f>
        <v/>
      </c>
      <c r="P5088" s="52">
        <f>NOV!O89</f>
        <v/>
      </c>
      <c r="Q5088" s="52">
        <f>NOV!P89</f>
        <v/>
      </c>
      <c r="R5088" s="52">
        <f>NOV!Q89</f>
        <v/>
      </c>
      <c r="S5088" s="54">
        <f>S5087+IF(X5088=0,0,M5088)</f>
        <v/>
      </c>
      <c r="T5088" s="55">
        <f>MAX(T5087,S5088)</f>
        <v/>
      </c>
      <c r="U5088" s="56">
        <f>S5088-T5088</f>
        <v/>
      </c>
      <c r="V5088" s="55">
        <f>IFERROR(SUMIFS(DATABASE!$M$5:$M$6004,DATABASE!$B$5:$B$6004,B5088,DATABASE!$X$5:$X$6004,1),0)</f>
        <v/>
      </c>
      <c r="W5088" s="57">
        <f>IFERROR(COUNTIFS(DATABASE!$B$5:$B$6004,B5088,DATABASE!$X$5:$X$6004,1),0)</f>
        <v/>
      </c>
      <c r="X5088" s="58">
        <f>--AND(ISNUMBER(B5088),C5088&lt;&gt;"",L5088&lt;&gt;"",M5088&lt;&gt;"")</f>
        <v/>
      </c>
    </row>
    <row r="5089" ht="15" customHeight="1" s="111">
      <c r="A5089" s="42" t="inlineStr">
        <is>
          <t>NOV</t>
        </is>
      </c>
      <c r="B5089" s="43">
        <f>NOV!A90</f>
        <v/>
      </c>
      <c r="C5089" s="44">
        <f>NOV!B90</f>
        <v/>
      </c>
      <c r="D5089" s="44">
        <f>NOV!C90</f>
        <v/>
      </c>
      <c r="E5089" s="44">
        <f>NOV!D90</f>
        <v/>
      </c>
      <c r="F5089" s="44">
        <f>NOV!E90</f>
        <v/>
      </c>
      <c r="G5089" s="44">
        <f>NOV!F90</f>
        <v/>
      </c>
      <c r="H5089" s="44">
        <f>NOV!G90</f>
        <v/>
      </c>
      <c r="I5089" s="45">
        <f>NOV!H90</f>
        <v/>
      </c>
      <c r="J5089" s="45">
        <f>NOV!I90</f>
        <v/>
      </c>
      <c r="K5089" s="44">
        <f>NOV!J90</f>
        <v/>
      </c>
      <c r="L5089" s="44">
        <f>NOV!K90</f>
        <v/>
      </c>
      <c r="M5089" s="46">
        <f>NOV!L90</f>
        <v/>
      </c>
      <c r="N5089" s="44">
        <f>NOV!M90</f>
        <v/>
      </c>
      <c r="O5089" s="44">
        <f>NOV!N90</f>
        <v/>
      </c>
      <c r="P5089" s="44">
        <f>NOV!O90</f>
        <v/>
      </c>
      <c r="Q5089" s="44">
        <f>NOV!P90</f>
        <v/>
      </c>
      <c r="R5089" s="44">
        <f>NOV!Q90</f>
        <v/>
      </c>
      <c r="S5089" s="46">
        <f>S5088+IF(X5089=0,0,M5089)</f>
        <v/>
      </c>
      <c r="T5089" s="47">
        <f>MAX(T5088,S5089)</f>
        <v/>
      </c>
      <c r="U5089" s="48">
        <f>S5089-T5089</f>
        <v/>
      </c>
      <c r="V5089" s="47">
        <f>IFERROR(SUMIFS(DATABASE!$M$5:$M$6004,DATABASE!$B$5:$B$6004,B5089,DATABASE!$X$5:$X$6004,1),0)</f>
        <v/>
      </c>
      <c r="W5089" s="31">
        <f>IFERROR(COUNTIFS(DATABASE!$B$5:$B$6004,B5089,DATABASE!$X$5:$X$6004,1),0)</f>
        <v/>
      </c>
      <c r="X5089" s="49">
        <f>--AND(ISNUMBER(B5089),C5089&lt;&gt;"",L5089&lt;&gt;"",M5089&lt;&gt;"")</f>
        <v/>
      </c>
    </row>
    <row r="5090" ht="15" customHeight="1" s="111">
      <c r="A5090" s="50" t="inlineStr">
        <is>
          <t>NOV</t>
        </is>
      </c>
      <c r="B5090" s="51">
        <f>NOV!A91</f>
        <v/>
      </c>
      <c r="C5090" s="52">
        <f>NOV!B91</f>
        <v/>
      </c>
      <c r="D5090" s="52">
        <f>NOV!C91</f>
        <v/>
      </c>
      <c r="E5090" s="52">
        <f>NOV!D91</f>
        <v/>
      </c>
      <c r="F5090" s="52">
        <f>NOV!E91</f>
        <v/>
      </c>
      <c r="G5090" s="52">
        <f>NOV!F91</f>
        <v/>
      </c>
      <c r="H5090" s="52">
        <f>NOV!G91</f>
        <v/>
      </c>
      <c r="I5090" s="53">
        <f>NOV!H91</f>
        <v/>
      </c>
      <c r="J5090" s="53">
        <f>NOV!I91</f>
        <v/>
      </c>
      <c r="K5090" s="52">
        <f>NOV!J91</f>
        <v/>
      </c>
      <c r="L5090" s="52">
        <f>NOV!K91</f>
        <v/>
      </c>
      <c r="M5090" s="54">
        <f>NOV!L91</f>
        <v/>
      </c>
      <c r="N5090" s="52">
        <f>NOV!M91</f>
        <v/>
      </c>
      <c r="O5090" s="52">
        <f>NOV!N91</f>
        <v/>
      </c>
      <c r="P5090" s="52">
        <f>NOV!O91</f>
        <v/>
      </c>
      <c r="Q5090" s="52">
        <f>NOV!P91</f>
        <v/>
      </c>
      <c r="R5090" s="52">
        <f>NOV!Q91</f>
        <v/>
      </c>
      <c r="S5090" s="54">
        <f>S5089+IF(X5090=0,0,M5090)</f>
        <v/>
      </c>
      <c r="T5090" s="55">
        <f>MAX(T5089,S5090)</f>
        <v/>
      </c>
      <c r="U5090" s="56">
        <f>S5090-T5090</f>
        <v/>
      </c>
      <c r="V5090" s="55">
        <f>IFERROR(SUMIFS(DATABASE!$M$5:$M$6004,DATABASE!$B$5:$B$6004,B5090,DATABASE!$X$5:$X$6004,1),0)</f>
        <v/>
      </c>
      <c r="W5090" s="57">
        <f>IFERROR(COUNTIFS(DATABASE!$B$5:$B$6004,B5090,DATABASE!$X$5:$X$6004,1),0)</f>
        <v/>
      </c>
      <c r="X5090" s="58">
        <f>--AND(ISNUMBER(B5090),C5090&lt;&gt;"",L5090&lt;&gt;"",M5090&lt;&gt;"")</f>
        <v/>
      </c>
    </row>
    <row r="5091" ht="15" customHeight="1" s="111">
      <c r="A5091" s="42" t="inlineStr">
        <is>
          <t>NOV</t>
        </is>
      </c>
      <c r="B5091" s="43">
        <f>NOV!A92</f>
        <v/>
      </c>
      <c r="C5091" s="44">
        <f>NOV!B92</f>
        <v/>
      </c>
      <c r="D5091" s="44">
        <f>NOV!C92</f>
        <v/>
      </c>
      <c r="E5091" s="44">
        <f>NOV!D92</f>
        <v/>
      </c>
      <c r="F5091" s="44">
        <f>NOV!E92</f>
        <v/>
      </c>
      <c r="G5091" s="44">
        <f>NOV!F92</f>
        <v/>
      </c>
      <c r="H5091" s="44">
        <f>NOV!G92</f>
        <v/>
      </c>
      <c r="I5091" s="45">
        <f>NOV!H92</f>
        <v/>
      </c>
      <c r="J5091" s="45">
        <f>NOV!I92</f>
        <v/>
      </c>
      <c r="K5091" s="44">
        <f>NOV!J92</f>
        <v/>
      </c>
      <c r="L5091" s="44">
        <f>NOV!K92</f>
        <v/>
      </c>
      <c r="M5091" s="46">
        <f>NOV!L92</f>
        <v/>
      </c>
      <c r="N5091" s="44">
        <f>NOV!M92</f>
        <v/>
      </c>
      <c r="O5091" s="44">
        <f>NOV!N92</f>
        <v/>
      </c>
      <c r="P5091" s="44">
        <f>NOV!O92</f>
        <v/>
      </c>
      <c r="Q5091" s="44">
        <f>NOV!P92</f>
        <v/>
      </c>
      <c r="R5091" s="44">
        <f>NOV!Q92</f>
        <v/>
      </c>
      <c r="S5091" s="46">
        <f>S5090+IF(X5091=0,0,M5091)</f>
        <v/>
      </c>
      <c r="T5091" s="47">
        <f>MAX(T5090,S5091)</f>
        <v/>
      </c>
      <c r="U5091" s="48">
        <f>S5091-T5091</f>
        <v/>
      </c>
      <c r="V5091" s="47">
        <f>IFERROR(SUMIFS(DATABASE!$M$5:$M$6004,DATABASE!$B$5:$B$6004,B5091,DATABASE!$X$5:$X$6004,1),0)</f>
        <v/>
      </c>
      <c r="W5091" s="31">
        <f>IFERROR(COUNTIFS(DATABASE!$B$5:$B$6004,B5091,DATABASE!$X$5:$X$6004,1),0)</f>
        <v/>
      </c>
      <c r="X5091" s="49">
        <f>--AND(ISNUMBER(B5091),C5091&lt;&gt;"",L5091&lt;&gt;"",M5091&lt;&gt;"")</f>
        <v/>
      </c>
    </row>
    <row r="5092" ht="15" customHeight="1" s="111">
      <c r="A5092" s="50" t="inlineStr">
        <is>
          <t>NOV</t>
        </is>
      </c>
      <c r="B5092" s="51">
        <f>NOV!A93</f>
        <v/>
      </c>
      <c r="C5092" s="52">
        <f>NOV!B93</f>
        <v/>
      </c>
      <c r="D5092" s="52">
        <f>NOV!C93</f>
        <v/>
      </c>
      <c r="E5092" s="52">
        <f>NOV!D93</f>
        <v/>
      </c>
      <c r="F5092" s="52">
        <f>NOV!E93</f>
        <v/>
      </c>
      <c r="G5092" s="52">
        <f>NOV!F93</f>
        <v/>
      </c>
      <c r="H5092" s="52">
        <f>NOV!G93</f>
        <v/>
      </c>
      <c r="I5092" s="53">
        <f>NOV!H93</f>
        <v/>
      </c>
      <c r="J5092" s="53">
        <f>NOV!I93</f>
        <v/>
      </c>
      <c r="K5092" s="52">
        <f>NOV!J93</f>
        <v/>
      </c>
      <c r="L5092" s="52">
        <f>NOV!K93</f>
        <v/>
      </c>
      <c r="M5092" s="54">
        <f>NOV!L93</f>
        <v/>
      </c>
      <c r="N5092" s="52">
        <f>NOV!M93</f>
        <v/>
      </c>
      <c r="O5092" s="52">
        <f>NOV!N93</f>
        <v/>
      </c>
      <c r="P5092" s="52">
        <f>NOV!O93</f>
        <v/>
      </c>
      <c r="Q5092" s="52">
        <f>NOV!P93</f>
        <v/>
      </c>
      <c r="R5092" s="52">
        <f>NOV!Q93</f>
        <v/>
      </c>
      <c r="S5092" s="54">
        <f>S5091+IF(X5092=0,0,M5092)</f>
        <v/>
      </c>
      <c r="T5092" s="55">
        <f>MAX(T5091,S5092)</f>
        <v/>
      </c>
      <c r="U5092" s="56">
        <f>S5092-T5092</f>
        <v/>
      </c>
      <c r="V5092" s="55">
        <f>IFERROR(SUMIFS(DATABASE!$M$5:$M$6004,DATABASE!$B$5:$B$6004,B5092,DATABASE!$X$5:$X$6004,1),0)</f>
        <v/>
      </c>
      <c r="W5092" s="57">
        <f>IFERROR(COUNTIFS(DATABASE!$B$5:$B$6004,B5092,DATABASE!$X$5:$X$6004,1),0)</f>
        <v/>
      </c>
      <c r="X5092" s="58">
        <f>--AND(ISNUMBER(B5092),C5092&lt;&gt;"",L5092&lt;&gt;"",M5092&lt;&gt;"")</f>
        <v/>
      </c>
    </row>
    <row r="5093" ht="15" customHeight="1" s="111">
      <c r="A5093" s="42" t="inlineStr">
        <is>
          <t>NOV</t>
        </is>
      </c>
      <c r="B5093" s="43">
        <f>NOV!A94</f>
        <v/>
      </c>
      <c r="C5093" s="44">
        <f>NOV!B94</f>
        <v/>
      </c>
      <c r="D5093" s="44">
        <f>NOV!C94</f>
        <v/>
      </c>
      <c r="E5093" s="44">
        <f>NOV!D94</f>
        <v/>
      </c>
      <c r="F5093" s="44">
        <f>NOV!E94</f>
        <v/>
      </c>
      <c r="G5093" s="44">
        <f>NOV!F94</f>
        <v/>
      </c>
      <c r="H5093" s="44">
        <f>NOV!G94</f>
        <v/>
      </c>
      <c r="I5093" s="45">
        <f>NOV!H94</f>
        <v/>
      </c>
      <c r="J5093" s="45">
        <f>NOV!I94</f>
        <v/>
      </c>
      <c r="K5093" s="44">
        <f>NOV!J94</f>
        <v/>
      </c>
      <c r="L5093" s="44">
        <f>NOV!K94</f>
        <v/>
      </c>
      <c r="M5093" s="46">
        <f>NOV!L94</f>
        <v/>
      </c>
      <c r="N5093" s="44">
        <f>NOV!M94</f>
        <v/>
      </c>
      <c r="O5093" s="44">
        <f>NOV!N94</f>
        <v/>
      </c>
      <c r="P5093" s="44">
        <f>NOV!O94</f>
        <v/>
      </c>
      <c r="Q5093" s="44">
        <f>NOV!P94</f>
        <v/>
      </c>
      <c r="R5093" s="44">
        <f>NOV!Q94</f>
        <v/>
      </c>
      <c r="S5093" s="46">
        <f>S5092+IF(X5093=0,0,M5093)</f>
        <v/>
      </c>
      <c r="T5093" s="47">
        <f>MAX(T5092,S5093)</f>
        <v/>
      </c>
      <c r="U5093" s="48">
        <f>S5093-T5093</f>
        <v/>
      </c>
      <c r="V5093" s="47">
        <f>IFERROR(SUMIFS(DATABASE!$M$5:$M$6004,DATABASE!$B$5:$B$6004,B5093,DATABASE!$X$5:$X$6004,1),0)</f>
        <v/>
      </c>
      <c r="W5093" s="31">
        <f>IFERROR(COUNTIFS(DATABASE!$B$5:$B$6004,B5093,DATABASE!$X$5:$X$6004,1),0)</f>
        <v/>
      </c>
      <c r="X5093" s="49">
        <f>--AND(ISNUMBER(B5093),C5093&lt;&gt;"",L5093&lt;&gt;"",M5093&lt;&gt;"")</f>
        <v/>
      </c>
    </row>
    <row r="5094" ht="15" customHeight="1" s="111">
      <c r="A5094" s="50" t="inlineStr">
        <is>
          <t>NOV</t>
        </is>
      </c>
      <c r="B5094" s="51">
        <f>NOV!A95</f>
        <v/>
      </c>
      <c r="C5094" s="52">
        <f>NOV!B95</f>
        <v/>
      </c>
      <c r="D5094" s="52">
        <f>NOV!C95</f>
        <v/>
      </c>
      <c r="E5094" s="52">
        <f>NOV!D95</f>
        <v/>
      </c>
      <c r="F5094" s="52">
        <f>NOV!E95</f>
        <v/>
      </c>
      <c r="G5094" s="52">
        <f>NOV!F95</f>
        <v/>
      </c>
      <c r="H5094" s="52">
        <f>NOV!G95</f>
        <v/>
      </c>
      <c r="I5094" s="53">
        <f>NOV!H95</f>
        <v/>
      </c>
      <c r="J5094" s="53">
        <f>NOV!I95</f>
        <v/>
      </c>
      <c r="K5094" s="52">
        <f>NOV!J95</f>
        <v/>
      </c>
      <c r="L5094" s="52">
        <f>NOV!K95</f>
        <v/>
      </c>
      <c r="M5094" s="54">
        <f>NOV!L95</f>
        <v/>
      </c>
      <c r="N5094" s="52">
        <f>NOV!M95</f>
        <v/>
      </c>
      <c r="O5094" s="52">
        <f>NOV!N95</f>
        <v/>
      </c>
      <c r="P5094" s="52">
        <f>NOV!O95</f>
        <v/>
      </c>
      <c r="Q5094" s="52">
        <f>NOV!P95</f>
        <v/>
      </c>
      <c r="R5094" s="52">
        <f>NOV!Q95</f>
        <v/>
      </c>
      <c r="S5094" s="54">
        <f>S5093+IF(X5094=0,0,M5094)</f>
        <v/>
      </c>
      <c r="T5094" s="55">
        <f>MAX(T5093,S5094)</f>
        <v/>
      </c>
      <c r="U5094" s="56">
        <f>S5094-T5094</f>
        <v/>
      </c>
      <c r="V5094" s="55">
        <f>IFERROR(SUMIFS(DATABASE!$M$5:$M$6004,DATABASE!$B$5:$B$6004,B5094,DATABASE!$X$5:$X$6004,1),0)</f>
        <v/>
      </c>
      <c r="W5094" s="57">
        <f>IFERROR(COUNTIFS(DATABASE!$B$5:$B$6004,B5094,DATABASE!$X$5:$X$6004,1),0)</f>
        <v/>
      </c>
      <c r="X5094" s="58">
        <f>--AND(ISNUMBER(B5094),C5094&lt;&gt;"",L5094&lt;&gt;"",M5094&lt;&gt;"")</f>
        <v/>
      </c>
    </row>
    <row r="5095" ht="15" customHeight="1" s="111">
      <c r="A5095" s="42" t="inlineStr">
        <is>
          <t>NOV</t>
        </is>
      </c>
      <c r="B5095" s="43">
        <f>NOV!A96</f>
        <v/>
      </c>
      <c r="C5095" s="44">
        <f>NOV!B96</f>
        <v/>
      </c>
      <c r="D5095" s="44">
        <f>NOV!C96</f>
        <v/>
      </c>
      <c r="E5095" s="44">
        <f>NOV!D96</f>
        <v/>
      </c>
      <c r="F5095" s="44">
        <f>NOV!E96</f>
        <v/>
      </c>
      <c r="G5095" s="44">
        <f>NOV!F96</f>
        <v/>
      </c>
      <c r="H5095" s="44">
        <f>NOV!G96</f>
        <v/>
      </c>
      <c r="I5095" s="45">
        <f>NOV!H96</f>
        <v/>
      </c>
      <c r="J5095" s="45">
        <f>NOV!I96</f>
        <v/>
      </c>
      <c r="K5095" s="44">
        <f>NOV!J96</f>
        <v/>
      </c>
      <c r="L5095" s="44">
        <f>NOV!K96</f>
        <v/>
      </c>
      <c r="M5095" s="46">
        <f>NOV!L96</f>
        <v/>
      </c>
      <c r="N5095" s="44">
        <f>NOV!M96</f>
        <v/>
      </c>
      <c r="O5095" s="44">
        <f>NOV!N96</f>
        <v/>
      </c>
      <c r="P5095" s="44">
        <f>NOV!O96</f>
        <v/>
      </c>
      <c r="Q5095" s="44">
        <f>NOV!P96</f>
        <v/>
      </c>
      <c r="R5095" s="44">
        <f>NOV!Q96</f>
        <v/>
      </c>
      <c r="S5095" s="46">
        <f>S5094+IF(X5095=0,0,M5095)</f>
        <v/>
      </c>
      <c r="T5095" s="47">
        <f>MAX(T5094,S5095)</f>
        <v/>
      </c>
      <c r="U5095" s="48">
        <f>S5095-T5095</f>
        <v/>
      </c>
      <c r="V5095" s="47">
        <f>IFERROR(SUMIFS(DATABASE!$M$5:$M$6004,DATABASE!$B$5:$B$6004,B5095,DATABASE!$X$5:$X$6004,1),0)</f>
        <v/>
      </c>
      <c r="W5095" s="31">
        <f>IFERROR(COUNTIFS(DATABASE!$B$5:$B$6004,B5095,DATABASE!$X$5:$X$6004,1),0)</f>
        <v/>
      </c>
      <c r="X5095" s="49">
        <f>--AND(ISNUMBER(B5095),C5095&lt;&gt;"",L5095&lt;&gt;"",M5095&lt;&gt;"")</f>
        <v/>
      </c>
    </row>
    <row r="5096" ht="15" customHeight="1" s="111">
      <c r="A5096" s="50" t="inlineStr">
        <is>
          <t>NOV</t>
        </is>
      </c>
      <c r="B5096" s="51">
        <f>NOV!A97</f>
        <v/>
      </c>
      <c r="C5096" s="52">
        <f>NOV!B97</f>
        <v/>
      </c>
      <c r="D5096" s="52">
        <f>NOV!C97</f>
        <v/>
      </c>
      <c r="E5096" s="52">
        <f>NOV!D97</f>
        <v/>
      </c>
      <c r="F5096" s="52">
        <f>NOV!E97</f>
        <v/>
      </c>
      <c r="G5096" s="52">
        <f>NOV!F97</f>
        <v/>
      </c>
      <c r="H5096" s="52">
        <f>NOV!G97</f>
        <v/>
      </c>
      <c r="I5096" s="53">
        <f>NOV!H97</f>
        <v/>
      </c>
      <c r="J5096" s="53">
        <f>NOV!I97</f>
        <v/>
      </c>
      <c r="K5096" s="52">
        <f>NOV!J97</f>
        <v/>
      </c>
      <c r="L5096" s="52">
        <f>NOV!K97</f>
        <v/>
      </c>
      <c r="M5096" s="54">
        <f>NOV!L97</f>
        <v/>
      </c>
      <c r="N5096" s="52">
        <f>NOV!M97</f>
        <v/>
      </c>
      <c r="O5096" s="52">
        <f>NOV!N97</f>
        <v/>
      </c>
      <c r="P5096" s="52">
        <f>NOV!O97</f>
        <v/>
      </c>
      <c r="Q5096" s="52">
        <f>NOV!P97</f>
        <v/>
      </c>
      <c r="R5096" s="52">
        <f>NOV!Q97</f>
        <v/>
      </c>
      <c r="S5096" s="54">
        <f>S5095+IF(X5096=0,0,M5096)</f>
        <v/>
      </c>
      <c r="T5096" s="55">
        <f>MAX(T5095,S5096)</f>
        <v/>
      </c>
      <c r="U5096" s="56">
        <f>S5096-T5096</f>
        <v/>
      </c>
      <c r="V5096" s="55">
        <f>IFERROR(SUMIFS(DATABASE!$M$5:$M$6004,DATABASE!$B$5:$B$6004,B5096,DATABASE!$X$5:$X$6004,1),0)</f>
        <v/>
      </c>
      <c r="W5096" s="57">
        <f>IFERROR(COUNTIFS(DATABASE!$B$5:$B$6004,B5096,DATABASE!$X$5:$X$6004,1),0)</f>
        <v/>
      </c>
      <c r="X5096" s="58">
        <f>--AND(ISNUMBER(B5096),C5096&lt;&gt;"",L5096&lt;&gt;"",M5096&lt;&gt;"")</f>
        <v/>
      </c>
    </row>
    <row r="5097" ht="15" customHeight="1" s="111">
      <c r="A5097" s="42" t="inlineStr">
        <is>
          <t>NOV</t>
        </is>
      </c>
      <c r="B5097" s="43">
        <f>NOV!A98</f>
        <v/>
      </c>
      <c r="C5097" s="44">
        <f>NOV!B98</f>
        <v/>
      </c>
      <c r="D5097" s="44">
        <f>NOV!C98</f>
        <v/>
      </c>
      <c r="E5097" s="44">
        <f>NOV!D98</f>
        <v/>
      </c>
      <c r="F5097" s="44">
        <f>NOV!E98</f>
        <v/>
      </c>
      <c r="G5097" s="44">
        <f>NOV!F98</f>
        <v/>
      </c>
      <c r="H5097" s="44">
        <f>NOV!G98</f>
        <v/>
      </c>
      <c r="I5097" s="45">
        <f>NOV!H98</f>
        <v/>
      </c>
      <c r="J5097" s="45">
        <f>NOV!I98</f>
        <v/>
      </c>
      <c r="K5097" s="44">
        <f>NOV!J98</f>
        <v/>
      </c>
      <c r="L5097" s="44">
        <f>NOV!K98</f>
        <v/>
      </c>
      <c r="M5097" s="46">
        <f>NOV!L98</f>
        <v/>
      </c>
      <c r="N5097" s="44">
        <f>NOV!M98</f>
        <v/>
      </c>
      <c r="O5097" s="44">
        <f>NOV!N98</f>
        <v/>
      </c>
      <c r="P5097" s="44">
        <f>NOV!O98</f>
        <v/>
      </c>
      <c r="Q5097" s="44">
        <f>NOV!P98</f>
        <v/>
      </c>
      <c r="R5097" s="44">
        <f>NOV!Q98</f>
        <v/>
      </c>
      <c r="S5097" s="46">
        <f>S5096+IF(X5097=0,0,M5097)</f>
        <v/>
      </c>
      <c r="T5097" s="47">
        <f>MAX(T5096,S5097)</f>
        <v/>
      </c>
      <c r="U5097" s="48">
        <f>S5097-T5097</f>
        <v/>
      </c>
      <c r="V5097" s="47">
        <f>IFERROR(SUMIFS(DATABASE!$M$5:$M$6004,DATABASE!$B$5:$B$6004,B5097,DATABASE!$X$5:$X$6004,1),0)</f>
        <v/>
      </c>
      <c r="W5097" s="31">
        <f>IFERROR(COUNTIFS(DATABASE!$B$5:$B$6004,B5097,DATABASE!$X$5:$X$6004,1),0)</f>
        <v/>
      </c>
      <c r="X5097" s="49">
        <f>--AND(ISNUMBER(B5097),C5097&lt;&gt;"",L5097&lt;&gt;"",M5097&lt;&gt;"")</f>
        <v/>
      </c>
    </row>
    <row r="5098" ht="15" customHeight="1" s="111">
      <c r="A5098" s="50" t="inlineStr">
        <is>
          <t>NOV</t>
        </is>
      </c>
      <c r="B5098" s="51">
        <f>NOV!A99</f>
        <v/>
      </c>
      <c r="C5098" s="52">
        <f>NOV!B99</f>
        <v/>
      </c>
      <c r="D5098" s="52">
        <f>NOV!C99</f>
        <v/>
      </c>
      <c r="E5098" s="52">
        <f>NOV!D99</f>
        <v/>
      </c>
      <c r="F5098" s="52">
        <f>NOV!E99</f>
        <v/>
      </c>
      <c r="G5098" s="52">
        <f>NOV!F99</f>
        <v/>
      </c>
      <c r="H5098" s="52">
        <f>NOV!G99</f>
        <v/>
      </c>
      <c r="I5098" s="53">
        <f>NOV!H99</f>
        <v/>
      </c>
      <c r="J5098" s="53">
        <f>NOV!I99</f>
        <v/>
      </c>
      <c r="K5098" s="52">
        <f>NOV!J99</f>
        <v/>
      </c>
      <c r="L5098" s="52">
        <f>NOV!K99</f>
        <v/>
      </c>
      <c r="M5098" s="54">
        <f>NOV!L99</f>
        <v/>
      </c>
      <c r="N5098" s="52">
        <f>NOV!M99</f>
        <v/>
      </c>
      <c r="O5098" s="52">
        <f>NOV!N99</f>
        <v/>
      </c>
      <c r="P5098" s="52">
        <f>NOV!O99</f>
        <v/>
      </c>
      <c r="Q5098" s="52">
        <f>NOV!P99</f>
        <v/>
      </c>
      <c r="R5098" s="52">
        <f>NOV!Q99</f>
        <v/>
      </c>
      <c r="S5098" s="54">
        <f>S5097+IF(X5098=0,0,M5098)</f>
        <v/>
      </c>
      <c r="T5098" s="55">
        <f>MAX(T5097,S5098)</f>
        <v/>
      </c>
      <c r="U5098" s="56">
        <f>S5098-T5098</f>
        <v/>
      </c>
      <c r="V5098" s="55">
        <f>IFERROR(SUMIFS(DATABASE!$M$5:$M$6004,DATABASE!$B$5:$B$6004,B5098,DATABASE!$X$5:$X$6004,1),0)</f>
        <v/>
      </c>
      <c r="W5098" s="57">
        <f>IFERROR(COUNTIFS(DATABASE!$B$5:$B$6004,B5098,DATABASE!$X$5:$X$6004,1),0)</f>
        <v/>
      </c>
      <c r="X5098" s="58">
        <f>--AND(ISNUMBER(B5098),C5098&lt;&gt;"",L5098&lt;&gt;"",M5098&lt;&gt;"")</f>
        <v/>
      </c>
    </row>
    <row r="5099" ht="15" customHeight="1" s="111">
      <c r="A5099" s="42" t="inlineStr">
        <is>
          <t>NOV</t>
        </is>
      </c>
      <c r="B5099" s="43">
        <f>NOV!A100</f>
        <v/>
      </c>
      <c r="C5099" s="44">
        <f>NOV!B100</f>
        <v/>
      </c>
      <c r="D5099" s="44">
        <f>NOV!C100</f>
        <v/>
      </c>
      <c r="E5099" s="44">
        <f>NOV!D100</f>
        <v/>
      </c>
      <c r="F5099" s="44">
        <f>NOV!E100</f>
        <v/>
      </c>
      <c r="G5099" s="44">
        <f>NOV!F100</f>
        <v/>
      </c>
      <c r="H5099" s="44">
        <f>NOV!G100</f>
        <v/>
      </c>
      <c r="I5099" s="45">
        <f>NOV!H100</f>
        <v/>
      </c>
      <c r="J5099" s="45">
        <f>NOV!I100</f>
        <v/>
      </c>
      <c r="K5099" s="44">
        <f>NOV!J100</f>
        <v/>
      </c>
      <c r="L5099" s="44">
        <f>NOV!K100</f>
        <v/>
      </c>
      <c r="M5099" s="46">
        <f>NOV!L100</f>
        <v/>
      </c>
      <c r="N5099" s="44">
        <f>NOV!M100</f>
        <v/>
      </c>
      <c r="O5099" s="44">
        <f>NOV!N100</f>
        <v/>
      </c>
      <c r="P5099" s="44">
        <f>NOV!O100</f>
        <v/>
      </c>
      <c r="Q5099" s="44">
        <f>NOV!P100</f>
        <v/>
      </c>
      <c r="R5099" s="44">
        <f>NOV!Q100</f>
        <v/>
      </c>
      <c r="S5099" s="46">
        <f>S5098+IF(X5099=0,0,M5099)</f>
        <v/>
      </c>
      <c r="T5099" s="47">
        <f>MAX(T5098,S5099)</f>
        <v/>
      </c>
      <c r="U5099" s="48">
        <f>S5099-T5099</f>
        <v/>
      </c>
      <c r="V5099" s="47">
        <f>IFERROR(SUMIFS(DATABASE!$M$5:$M$6004,DATABASE!$B$5:$B$6004,B5099,DATABASE!$X$5:$X$6004,1),0)</f>
        <v/>
      </c>
      <c r="W5099" s="31">
        <f>IFERROR(COUNTIFS(DATABASE!$B$5:$B$6004,B5099,DATABASE!$X$5:$X$6004,1),0)</f>
        <v/>
      </c>
      <c r="X5099" s="49">
        <f>--AND(ISNUMBER(B5099),C5099&lt;&gt;"",L5099&lt;&gt;"",M5099&lt;&gt;"")</f>
        <v/>
      </c>
    </row>
    <row r="5100" ht="15" customHeight="1" s="111">
      <c r="A5100" s="50" t="inlineStr">
        <is>
          <t>NOV</t>
        </is>
      </c>
      <c r="B5100" s="51">
        <f>NOV!A101</f>
        <v/>
      </c>
      <c r="C5100" s="52">
        <f>NOV!B101</f>
        <v/>
      </c>
      <c r="D5100" s="52">
        <f>NOV!C101</f>
        <v/>
      </c>
      <c r="E5100" s="52">
        <f>NOV!D101</f>
        <v/>
      </c>
      <c r="F5100" s="52">
        <f>NOV!E101</f>
        <v/>
      </c>
      <c r="G5100" s="52">
        <f>NOV!F101</f>
        <v/>
      </c>
      <c r="H5100" s="52">
        <f>NOV!G101</f>
        <v/>
      </c>
      <c r="I5100" s="53">
        <f>NOV!H101</f>
        <v/>
      </c>
      <c r="J5100" s="53">
        <f>NOV!I101</f>
        <v/>
      </c>
      <c r="K5100" s="52">
        <f>NOV!J101</f>
        <v/>
      </c>
      <c r="L5100" s="52">
        <f>NOV!K101</f>
        <v/>
      </c>
      <c r="M5100" s="54">
        <f>NOV!L101</f>
        <v/>
      </c>
      <c r="N5100" s="52">
        <f>NOV!M101</f>
        <v/>
      </c>
      <c r="O5100" s="52">
        <f>NOV!N101</f>
        <v/>
      </c>
      <c r="P5100" s="52">
        <f>NOV!O101</f>
        <v/>
      </c>
      <c r="Q5100" s="52">
        <f>NOV!P101</f>
        <v/>
      </c>
      <c r="R5100" s="52">
        <f>NOV!Q101</f>
        <v/>
      </c>
      <c r="S5100" s="54">
        <f>S5099+IF(X5100=0,0,M5100)</f>
        <v/>
      </c>
      <c r="T5100" s="55">
        <f>MAX(T5099,S5100)</f>
        <v/>
      </c>
      <c r="U5100" s="56">
        <f>S5100-T5100</f>
        <v/>
      </c>
      <c r="V5100" s="55">
        <f>IFERROR(SUMIFS(DATABASE!$M$5:$M$6004,DATABASE!$B$5:$B$6004,B5100,DATABASE!$X$5:$X$6004,1),0)</f>
        <v/>
      </c>
      <c r="W5100" s="57">
        <f>IFERROR(COUNTIFS(DATABASE!$B$5:$B$6004,B5100,DATABASE!$X$5:$X$6004,1),0)</f>
        <v/>
      </c>
      <c r="X5100" s="58">
        <f>--AND(ISNUMBER(B5100),C5100&lt;&gt;"",L5100&lt;&gt;"",M5100&lt;&gt;"")</f>
        <v/>
      </c>
    </row>
    <row r="5101" ht="15" customHeight="1" s="111">
      <c r="A5101" s="42" t="inlineStr">
        <is>
          <t>NOV</t>
        </is>
      </c>
      <c r="B5101" s="43">
        <f>NOV!A102</f>
        <v/>
      </c>
      <c r="C5101" s="44">
        <f>NOV!B102</f>
        <v/>
      </c>
      <c r="D5101" s="44">
        <f>NOV!C102</f>
        <v/>
      </c>
      <c r="E5101" s="44">
        <f>NOV!D102</f>
        <v/>
      </c>
      <c r="F5101" s="44">
        <f>NOV!E102</f>
        <v/>
      </c>
      <c r="G5101" s="44">
        <f>NOV!F102</f>
        <v/>
      </c>
      <c r="H5101" s="44">
        <f>NOV!G102</f>
        <v/>
      </c>
      <c r="I5101" s="45">
        <f>NOV!H102</f>
        <v/>
      </c>
      <c r="J5101" s="45">
        <f>NOV!I102</f>
        <v/>
      </c>
      <c r="K5101" s="44">
        <f>NOV!J102</f>
        <v/>
      </c>
      <c r="L5101" s="44">
        <f>NOV!K102</f>
        <v/>
      </c>
      <c r="M5101" s="46">
        <f>NOV!L102</f>
        <v/>
      </c>
      <c r="N5101" s="44">
        <f>NOV!M102</f>
        <v/>
      </c>
      <c r="O5101" s="44">
        <f>NOV!N102</f>
        <v/>
      </c>
      <c r="P5101" s="44">
        <f>NOV!O102</f>
        <v/>
      </c>
      <c r="Q5101" s="44">
        <f>NOV!P102</f>
        <v/>
      </c>
      <c r="R5101" s="44">
        <f>NOV!Q102</f>
        <v/>
      </c>
      <c r="S5101" s="46">
        <f>S5100+IF(X5101=0,0,M5101)</f>
        <v/>
      </c>
      <c r="T5101" s="47">
        <f>MAX(T5100,S5101)</f>
        <v/>
      </c>
      <c r="U5101" s="48">
        <f>S5101-T5101</f>
        <v/>
      </c>
      <c r="V5101" s="47">
        <f>IFERROR(SUMIFS(DATABASE!$M$5:$M$6004,DATABASE!$B$5:$B$6004,B5101,DATABASE!$X$5:$X$6004,1),0)</f>
        <v/>
      </c>
      <c r="W5101" s="31">
        <f>IFERROR(COUNTIFS(DATABASE!$B$5:$B$6004,B5101,DATABASE!$X$5:$X$6004,1),0)</f>
        <v/>
      </c>
      <c r="X5101" s="49">
        <f>--AND(ISNUMBER(B5101),C5101&lt;&gt;"",L5101&lt;&gt;"",M5101&lt;&gt;"")</f>
        <v/>
      </c>
    </row>
    <row r="5102" ht="15" customHeight="1" s="111">
      <c r="A5102" s="50" t="inlineStr">
        <is>
          <t>NOV</t>
        </is>
      </c>
      <c r="B5102" s="51">
        <f>NOV!A103</f>
        <v/>
      </c>
      <c r="C5102" s="52">
        <f>NOV!B103</f>
        <v/>
      </c>
      <c r="D5102" s="52">
        <f>NOV!C103</f>
        <v/>
      </c>
      <c r="E5102" s="52">
        <f>NOV!D103</f>
        <v/>
      </c>
      <c r="F5102" s="52">
        <f>NOV!E103</f>
        <v/>
      </c>
      <c r="G5102" s="52">
        <f>NOV!F103</f>
        <v/>
      </c>
      <c r="H5102" s="52">
        <f>NOV!G103</f>
        <v/>
      </c>
      <c r="I5102" s="53">
        <f>NOV!H103</f>
        <v/>
      </c>
      <c r="J5102" s="53">
        <f>NOV!I103</f>
        <v/>
      </c>
      <c r="K5102" s="52">
        <f>NOV!J103</f>
        <v/>
      </c>
      <c r="L5102" s="52">
        <f>NOV!K103</f>
        <v/>
      </c>
      <c r="M5102" s="54">
        <f>NOV!L103</f>
        <v/>
      </c>
      <c r="N5102" s="52">
        <f>NOV!M103</f>
        <v/>
      </c>
      <c r="O5102" s="52">
        <f>NOV!N103</f>
        <v/>
      </c>
      <c r="P5102" s="52">
        <f>NOV!O103</f>
        <v/>
      </c>
      <c r="Q5102" s="52">
        <f>NOV!P103</f>
        <v/>
      </c>
      <c r="R5102" s="52">
        <f>NOV!Q103</f>
        <v/>
      </c>
      <c r="S5102" s="54">
        <f>S5101+IF(X5102=0,0,M5102)</f>
        <v/>
      </c>
      <c r="T5102" s="55">
        <f>MAX(T5101,S5102)</f>
        <v/>
      </c>
      <c r="U5102" s="56">
        <f>S5102-T5102</f>
        <v/>
      </c>
      <c r="V5102" s="55">
        <f>IFERROR(SUMIFS(DATABASE!$M$5:$M$6004,DATABASE!$B$5:$B$6004,B5102,DATABASE!$X$5:$X$6004,1),0)</f>
        <v/>
      </c>
      <c r="W5102" s="57">
        <f>IFERROR(COUNTIFS(DATABASE!$B$5:$B$6004,B5102,DATABASE!$X$5:$X$6004,1),0)</f>
        <v/>
      </c>
      <c r="X5102" s="58">
        <f>--AND(ISNUMBER(B5102),C5102&lt;&gt;"",L5102&lt;&gt;"",M5102&lt;&gt;"")</f>
        <v/>
      </c>
    </row>
    <row r="5103" ht="15" customHeight="1" s="111">
      <c r="A5103" s="42" t="inlineStr">
        <is>
          <t>NOV</t>
        </is>
      </c>
      <c r="B5103" s="43">
        <f>NOV!A104</f>
        <v/>
      </c>
      <c r="C5103" s="44">
        <f>NOV!B104</f>
        <v/>
      </c>
      <c r="D5103" s="44">
        <f>NOV!C104</f>
        <v/>
      </c>
      <c r="E5103" s="44">
        <f>NOV!D104</f>
        <v/>
      </c>
      <c r="F5103" s="44">
        <f>NOV!E104</f>
        <v/>
      </c>
      <c r="G5103" s="44">
        <f>NOV!F104</f>
        <v/>
      </c>
      <c r="H5103" s="44">
        <f>NOV!G104</f>
        <v/>
      </c>
      <c r="I5103" s="45">
        <f>NOV!H104</f>
        <v/>
      </c>
      <c r="J5103" s="45">
        <f>NOV!I104</f>
        <v/>
      </c>
      <c r="K5103" s="44">
        <f>NOV!J104</f>
        <v/>
      </c>
      <c r="L5103" s="44">
        <f>NOV!K104</f>
        <v/>
      </c>
      <c r="M5103" s="46">
        <f>NOV!L104</f>
        <v/>
      </c>
      <c r="N5103" s="44">
        <f>NOV!M104</f>
        <v/>
      </c>
      <c r="O5103" s="44">
        <f>NOV!N104</f>
        <v/>
      </c>
      <c r="P5103" s="44">
        <f>NOV!O104</f>
        <v/>
      </c>
      <c r="Q5103" s="44">
        <f>NOV!P104</f>
        <v/>
      </c>
      <c r="R5103" s="44">
        <f>NOV!Q104</f>
        <v/>
      </c>
      <c r="S5103" s="46">
        <f>S5102+IF(X5103=0,0,M5103)</f>
        <v/>
      </c>
      <c r="T5103" s="47">
        <f>MAX(T5102,S5103)</f>
        <v/>
      </c>
      <c r="U5103" s="48">
        <f>S5103-T5103</f>
        <v/>
      </c>
      <c r="V5103" s="47">
        <f>IFERROR(SUMIFS(DATABASE!$M$5:$M$6004,DATABASE!$B$5:$B$6004,B5103,DATABASE!$X$5:$X$6004,1),0)</f>
        <v/>
      </c>
      <c r="W5103" s="31">
        <f>IFERROR(COUNTIFS(DATABASE!$B$5:$B$6004,B5103,DATABASE!$X$5:$X$6004,1),0)</f>
        <v/>
      </c>
      <c r="X5103" s="49">
        <f>--AND(ISNUMBER(B5103),C5103&lt;&gt;"",L5103&lt;&gt;"",M5103&lt;&gt;"")</f>
        <v/>
      </c>
    </row>
    <row r="5104" ht="15" customHeight="1" s="111">
      <c r="A5104" s="50" t="inlineStr">
        <is>
          <t>NOV</t>
        </is>
      </c>
      <c r="B5104" s="51">
        <f>NOV!A105</f>
        <v/>
      </c>
      <c r="C5104" s="52">
        <f>NOV!B105</f>
        <v/>
      </c>
      <c r="D5104" s="52">
        <f>NOV!C105</f>
        <v/>
      </c>
      <c r="E5104" s="52">
        <f>NOV!D105</f>
        <v/>
      </c>
      <c r="F5104" s="52">
        <f>NOV!E105</f>
        <v/>
      </c>
      <c r="G5104" s="52">
        <f>NOV!F105</f>
        <v/>
      </c>
      <c r="H5104" s="52">
        <f>NOV!G105</f>
        <v/>
      </c>
      <c r="I5104" s="53">
        <f>NOV!H105</f>
        <v/>
      </c>
      <c r="J5104" s="53">
        <f>NOV!I105</f>
        <v/>
      </c>
      <c r="K5104" s="52">
        <f>NOV!J105</f>
        <v/>
      </c>
      <c r="L5104" s="52">
        <f>NOV!K105</f>
        <v/>
      </c>
      <c r="M5104" s="54">
        <f>NOV!L105</f>
        <v/>
      </c>
      <c r="N5104" s="52">
        <f>NOV!M105</f>
        <v/>
      </c>
      <c r="O5104" s="52">
        <f>NOV!N105</f>
        <v/>
      </c>
      <c r="P5104" s="52">
        <f>NOV!O105</f>
        <v/>
      </c>
      <c r="Q5104" s="52">
        <f>NOV!P105</f>
        <v/>
      </c>
      <c r="R5104" s="52">
        <f>NOV!Q105</f>
        <v/>
      </c>
      <c r="S5104" s="54">
        <f>S5103+IF(X5104=0,0,M5104)</f>
        <v/>
      </c>
      <c r="T5104" s="55">
        <f>MAX(T5103,S5104)</f>
        <v/>
      </c>
      <c r="U5104" s="56">
        <f>S5104-T5104</f>
        <v/>
      </c>
      <c r="V5104" s="55">
        <f>IFERROR(SUMIFS(DATABASE!$M$5:$M$6004,DATABASE!$B$5:$B$6004,B5104,DATABASE!$X$5:$X$6004,1),0)</f>
        <v/>
      </c>
      <c r="W5104" s="57">
        <f>IFERROR(COUNTIFS(DATABASE!$B$5:$B$6004,B5104,DATABASE!$X$5:$X$6004,1),0)</f>
        <v/>
      </c>
      <c r="X5104" s="58">
        <f>--AND(ISNUMBER(B5104),C5104&lt;&gt;"",L5104&lt;&gt;"",M5104&lt;&gt;"")</f>
        <v/>
      </c>
    </row>
    <row r="5105" ht="15" customHeight="1" s="111">
      <c r="A5105" s="42" t="inlineStr">
        <is>
          <t>NOV</t>
        </is>
      </c>
      <c r="B5105" s="43">
        <f>NOV!A106</f>
        <v/>
      </c>
      <c r="C5105" s="44">
        <f>NOV!B106</f>
        <v/>
      </c>
      <c r="D5105" s="44">
        <f>NOV!C106</f>
        <v/>
      </c>
      <c r="E5105" s="44">
        <f>NOV!D106</f>
        <v/>
      </c>
      <c r="F5105" s="44">
        <f>NOV!E106</f>
        <v/>
      </c>
      <c r="G5105" s="44">
        <f>NOV!F106</f>
        <v/>
      </c>
      <c r="H5105" s="44">
        <f>NOV!G106</f>
        <v/>
      </c>
      <c r="I5105" s="45">
        <f>NOV!H106</f>
        <v/>
      </c>
      <c r="J5105" s="45">
        <f>NOV!I106</f>
        <v/>
      </c>
      <c r="K5105" s="44">
        <f>NOV!J106</f>
        <v/>
      </c>
      <c r="L5105" s="44">
        <f>NOV!K106</f>
        <v/>
      </c>
      <c r="M5105" s="46">
        <f>NOV!L106</f>
        <v/>
      </c>
      <c r="N5105" s="44">
        <f>NOV!M106</f>
        <v/>
      </c>
      <c r="O5105" s="44">
        <f>NOV!N106</f>
        <v/>
      </c>
      <c r="P5105" s="44">
        <f>NOV!O106</f>
        <v/>
      </c>
      <c r="Q5105" s="44">
        <f>NOV!P106</f>
        <v/>
      </c>
      <c r="R5105" s="44">
        <f>NOV!Q106</f>
        <v/>
      </c>
      <c r="S5105" s="46">
        <f>S5104+IF(X5105=0,0,M5105)</f>
        <v/>
      </c>
      <c r="T5105" s="47">
        <f>MAX(T5104,S5105)</f>
        <v/>
      </c>
      <c r="U5105" s="48">
        <f>S5105-T5105</f>
        <v/>
      </c>
      <c r="V5105" s="47">
        <f>IFERROR(SUMIFS(DATABASE!$M$5:$M$6004,DATABASE!$B$5:$B$6004,B5105,DATABASE!$X$5:$X$6004,1),0)</f>
        <v/>
      </c>
      <c r="W5105" s="31">
        <f>IFERROR(COUNTIFS(DATABASE!$B$5:$B$6004,B5105,DATABASE!$X$5:$X$6004,1),0)</f>
        <v/>
      </c>
      <c r="X5105" s="49">
        <f>--AND(ISNUMBER(B5105),C5105&lt;&gt;"",L5105&lt;&gt;"",M5105&lt;&gt;"")</f>
        <v/>
      </c>
    </row>
    <row r="5106" ht="15" customHeight="1" s="111">
      <c r="A5106" s="50" t="inlineStr">
        <is>
          <t>NOV</t>
        </is>
      </c>
      <c r="B5106" s="51">
        <f>NOV!A107</f>
        <v/>
      </c>
      <c r="C5106" s="52">
        <f>NOV!B107</f>
        <v/>
      </c>
      <c r="D5106" s="52">
        <f>NOV!C107</f>
        <v/>
      </c>
      <c r="E5106" s="52">
        <f>NOV!D107</f>
        <v/>
      </c>
      <c r="F5106" s="52">
        <f>NOV!E107</f>
        <v/>
      </c>
      <c r="G5106" s="52">
        <f>NOV!F107</f>
        <v/>
      </c>
      <c r="H5106" s="52">
        <f>NOV!G107</f>
        <v/>
      </c>
      <c r="I5106" s="53">
        <f>NOV!H107</f>
        <v/>
      </c>
      <c r="J5106" s="53">
        <f>NOV!I107</f>
        <v/>
      </c>
      <c r="K5106" s="52">
        <f>NOV!J107</f>
        <v/>
      </c>
      <c r="L5106" s="52">
        <f>NOV!K107</f>
        <v/>
      </c>
      <c r="M5106" s="54">
        <f>NOV!L107</f>
        <v/>
      </c>
      <c r="N5106" s="52">
        <f>NOV!M107</f>
        <v/>
      </c>
      <c r="O5106" s="52">
        <f>NOV!N107</f>
        <v/>
      </c>
      <c r="P5106" s="52">
        <f>NOV!O107</f>
        <v/>
      </c>
      <c r="Q5106" s="52">
        <f>NOV!P107</f>
        <v/>
      </c>
      <c r="R5106" s="52">
        <f>NOV!Q107</f>
        <v/>
      </c>
      <c r="S5106" s="54">
        <f>S5105+IF(X5106=0,0,M5106)</f>
        <v/>
      </c>
      <c r="T5106" s="55">
        <f>MAX(T5105,S5106)</f>
        <v/>
      </c>
      <c r="U5106" s="56">
        <f>S5106-T5106</f>
        <v/>
      </c>
      <c r="V5106" s="55">
        <f>IFERROR(SUMIFS(DATABASE!$M$5:$M$6004,DATABASE!$B$5:$B$6004,B5106,DATABASE!$X$5:$X$6004,1),0)</f>
        <v/>
      </c>
      <c r="W5106" s="57">
        <f>IFERROR(COUNTIFS(DATABASE!$B$5:$B$6004,B5106,DATABASE!$X$5:$X$6004,1),0)</f>
        <v/>
      </c>
      <c r="X5106" s="58">
        <f>--AND(ISNUMBER(B5106),C5106&lt;&gt;"",L5106&lt;&gt;"",M5106&lt;&gt;"")</f>
        <v/>
      </c>
    </row>
    <row r="5107" ht="15" customHeight="1" s="111">
      <c r="A5107" s="42" t="inlineStr">
        <is>
          <t>NOV</t>
        </is>
      </c>
      <c r="B5107" s="43">
        <f>NOV!A108</f>
        <v/>
      </c>
      <c r="C5107" s="44">
        <f>NOV!B108</f>
        <v/>
      </c>
      <c r="D5107" s="44">
        <f>NOV!C108</f>
        <v/>
      </c>
      <c r="E5107" s="44">
        <f>NOV!D108</f>
        <v/>
      </c>
      <c r="F5107" s="44">
        <f>NOV!E108</f>
        <v/>
      </c>
      <c r="G5107" s="44">
        <f>NOV!F108</f>
        <v/>
      </c>
      <c r="H5107" s="44">
        <f>NOV!G108</f>
        <v/>
      </c>
      <c r="I5107" s="45">
        <f>NOV!H108</f>
        <v/>
      </c>
      <c r="J5107" s="45">
        <f>NOV!I108</f>
        <v/>
      </c>
      <c r="K5107" s="44">
        <f>NOV!J108</f>
        <v/>
      </c>
      <c r="L5107" s="44">
        <f>NOV!K108</f>
        <v/>
      </c>
      <c r="M5107" s="46">
        <f>NOV!L108</f>
        <v/>
      </c>
      <c r="N5107" s="44">
        <f>NOV!M108</f>
        <v/>
      </c>
      <c r="O5107" s="44">
        <f>NOV!N108</f>
        <v/>
      </c>
      <c r="P5107" s="44">
        <f>NOV!O108</f>
        <v/>
      </c>
      <c r="Q5107" s="44">
        <f>NOV!P108</f>
        <v/>
      </c>
      <c r="R5107" s="44">
        <f>NOV!Q108</f>
        <v/>
      </c>
      <c r="S5107" s="46">
        <f>S5106+IF(X5107=0,0,M5107)</f>
        <v/>
      </c>
      <c r="T5107" s="47">
        <f>MAX(T5106,S5107)</f>
        <v/>
      </c>
      <c r="U5107" s="48">
        <f>S5107-T5107</f>
        <v/>
      </c>
      <c r="V5107" s="47">
        <f>IFERROR(SUMIFS(DATABASE!$M$5:$M$6004,DATABASE!$B$5:$B$6004,B5107,DATABASE!$X$5:$X$6004,1),0)</f>
        <v/>
      </c>
      <c r="W5107" s="31">
        <f>IFERROR(COUNTIFS(DATABASE!$B$5:$B$6004,B5107,DATABASE!$X$5:$X$6004,1),0)</f>
        <v/>
      </c>
      <c r="X5107" s="49">
        <f>--AND(ISNUMBER(B5107),C5107&lt;&gt;"",L5107&lt;&gt;"",M5107&lt;&gt;"")</f>
        <v/>
      </c>
    </row>
    <row r="5108" ht="15" customHeight="1" s="111">
      <c r="A5108" s="50" t="inlineStr">
        <is>
          <t>NOV</t>
        </is>
      </c>
      <c r="B5108" s="51">
        <f>NOV!A109</f>
        <v/>
      </c>
      <c r="C5108" s="52">
        <f>NOV!B109</f>
        <v/>
      </c>
      <c r="D5108" s="52">
        <f>NOV!C109</f>
        <v/>
      </c>
      <c r="E5108" s="52">
        <f>NOV!D109</f>
        <v/>
      </c>
      <c r="F5108" s="52">
        <f>NOV!E109</f>
        <v/>
      </c>
      <c r="G5108" s="52">
        <f>NOV!F109</f>
        <v/>
      </c>
      <c r="H5108" s="52">
        <f>NOV!G109</f>
        <v/>
      </c>
      <c r="I5108" s="53">
        <f>NOV!H109</f>
        <v/>
      </c>
      <c r="J5108" s="53">
        <f>NOV!I109</f>
        <v/>
      </c>
      <c r="K5108" s="52">
        <f>NOV!J109</f>
        <v/>
      </c>
      <c r="L5108" s="52">
        <f>NOV!K109</f>
        <v/>
      </c>
      <c r="M5108" s="54">
        <f>NOV!L109</f>
        <v/>
      </c>
      <c r="N5108" s="52">
        <f>NOV!M109</f>
        <v/>
      </c>
      <c r="O5108" s="52">
        <f>NOV!N109</f>
        <v/>
      </c>
      <c r="P5108" s="52">
        <f>NOV!O109</f>
        <v/>
      </c>
      <c r="Q5108" s="52">
        <f>NOV!P109</f>
        <v/>
      </c>
      <c r="R5108" s="52">
        <f>NOV!Q109</f>
        <v/>
      </c>
      <c r="S5108" s="54">
        <f>S5107+IF(X5108=0,0,M5108)</f>
        <v/>
      </c>
      <c r="T5108" s="55">
        <f>MAX(T5107,S5108)</f>
        <v/>
      </c>
      <c r="U5108" s="56">
        <f>S5108-T5108</f>
        <v/>
      </c>
      <c r="V5108" s="55">
        <f>IFERROR(SUMIFS(DATABASE!$M$5:$M$6004,DATABASE!$B$5:$B$6004,B5108,DATABASE!$X$5:$X$6004,1),0)</f>
        <v/>
      </c>
      <c r="W5108" s="57">
        <f>IFERROR(COUNTIFS(DATABASE!$B$5:$B$6004,B5108,DATABASE!$X$5:$X$6004,1),0)</f>
        <v/>
      </c>
      <c r="X5108" s="58">
        <f>--AND(ISNUMBER(B5108),C5108&lt;&gt;"",L5108&lt;&gt;"",M5108&lt;&gt;"")</f>
        <v/>
      </c>
    </row>
    <row r="5109" ht="15" customHeight="1" s="111">
      <c r="A5109" s="42" t="inlineStr">
        <is>
          <t>NOV</t>
        </is>
      </c>
      <c r="B5109" s="43">
        <f>NOV!A110</f>
        <v/>
      </c>
      <c r="C5109" s="44">
        <f>NOV!B110</f>
        <v/>
      </c>
      <c r="D5109" s="44">
        <f>NOV!C110</f>
        <v/>
      </c>
      <c r="E5109" s="44">
        <f>NOV!D110</f>
        <v/>
      </c>
      <c r="F5109" s="44">
        <f>NOV!E110</f>
        <v/>
      </c>
      <c r="G5109" s="44">
        <f>NOV!F110</f>
        <v/>
      </c>
      <c r="H5109" s="44">
        <f>NOV!G110</f>
        <v/>
      </c>
      <c r="I5109" s="45">
        <f>NOV!H110</f>
        <v/>
      </c>
      <c r="J5109" s="45">
        <f>NOV!I110</f>
        <v/>
      </c>
      <c r="K5109" s="44">
        <f>NOV!J110</f>
        <v/>
      </c>
      <c r="L5109" s="44">
        <f>NOV!K110</f>
        <v/>
      </c>
      <c r="M5109" s="46">
        <f>NOV!L110</f>
        <v/>
      </c>
      <c r="N5109" s="44">
        <f>NOV!M110</f>
        <v/>
      </c>
      <c r="O5109" s="44">
        <f>NOV!N110</f>
        <v/>
      </c>
      <c r="P5109" s="44">
        <f>NOV!O110</f>
        <v/>
      </c>
      <c r="Q5109" s="44">
        <f>NOV!P110</f>
        <v/>
      </c>
      <c r="R5109" s="44">
        <f>NOV!Q110</f>
        <v/>
      </c>
      <c r="S5109" s="46">
        <f>S5108+IF(X5109=0,0,M5109)</f>
        <v/>
      </c>
      <c r="T5109" s="47">
        <f>MAX(T5108,S5109)</f>
        <v/>
      </c>
      <c r="U5109" s="48">
        <f>S5109-T5109</f>
        <v/>
      </c>
      <c r="V5109" s="47">
        <f>IFERROR(SUMIFS(DATABASE!$M$5:$M$6004,DATABASE!$B$5:$B$6004,B5109,DATABASE!$X$5:$X$6004,1),0)</f>
        <v/>
      </c>
      <c r="W5109" s="31">
        <f>IFERROR(COUNTIFS(DATABASE!$B$5:$B$6004,B5109,DATABASE!$X$5:$X$6004,1),0)</f>
        <v/>
      </c>
      <c r="X5109" s="49">
        <f>--AND(ISNUMBER(B5109),C5109&lt;&gt;"",L5109&lt;&gt;"",M5109&lt;&gt;"")</f>
        <v/>
      </c>
    </row>
    <row r="5110" ht="15" customHeight="1" s="111">
      <c r="A5110" s="50" t="inlineStr">
        <is>
          <t>NOV</t>
        </is>
      </c>
      <c r="B5110" s="51">
        <f>NOV!A111</f>
        <v/>
      </c>
      <c r="C5110" s="52">
        <f>NOV!B111</f>
        <v/>
      </c>
      <c r="D5110" s="52">
        <f>NOV!C111</f>
        <v/>
      </c>
      <c r="E5110" s="52">
        <f>NOV!D111</f>
        <v/>
      </c>
      <c r="F5110" s="52">
        <f>NOV!E111</f>
        <v/>
      </c>
      <c r="G5110" s="52">
        <f>NOV!F111</f>
        <v/>
      </c>
      <c r="H5110" s="52">
        <f>NOV!G111</f>
        <v/>
      </c>
      <c r="I5110" s="53">
        <f>NOV!H111</f>
        <v/>
      </c>
      <c r="J5110" s="53">
        <f>NOV!I111</f>
        <v/>
      </c>
      <c r="K5110" s="52">
        <f>NOV!J111</f>
        <v/>
      </c>
      <c r="L5110" s="52">
        <f>NOV!K111</f>
        <v/>
      </c>
      <c r="M5110" s="54">
        <f>NOV!L111</f>
        <v/>
      </c>
      <c r="N5110" s="52">
        <f>NOV!M111</f>
        <v/>
      </c>
      <c r="O5110" s="52">
        <f>NOV!N111</f>
        <v/>
      </c>
      <c r="P5110" s="52">
        <f>NOV!O111</f>
        <v/>
      </c>
      <c r="Q5110" s="52">
        <f>NOV!P111</f>
        <v/>
      </c>
      <c r="R5110" s="52">
        <f>NOV!Q111</f>
        <v/>
      </c>
      <c r="S5110" s="54">
        <f>S5109+IF(X5110=0,0,M5110)</f>
        <v/>
      </c>
      <c r="T5110" s="55">
        <f>MAX(T5109,S5110)</f>
        <v/>
      </c>
      <c r="U5110" s="56">
        <f>S5110-T5110</f>
        <v/>
      </c>
      <c r="V5110" s="55">
        <f>IFERROR(SUMIFS(DATABASE!$M$5:$M$6004,DATABASE!$B$5:$B$6004,B5110,DATABASE!$X$5:$X$6004,1),0)</f>
        <v/>
      </c>
      <c r="W5110" s="57">
        <f>IFERROR(COUNTIFS(DATABASE!$B$5:$B$6004,B5110,DATABASE!$X$5:$X$6004,1),0)</f>
        <v/>
      </c>
      <c r="X5110" s="58">
        <f>--AND(ISNUMBER(B5110),C5110&lt;&gt;"",L5110&lt;&gt;"",M5110&lt;&gt;"")</f>
        <v/>
      </c>
    </row>
    <row r="5111" ht="15" customHeight="1" s="111">
      <c r="A5111" s="42" t="inlineStr">
        <is>
          <t>NOV</t>
        </is>
      </c>
      <c r="B5111" s="43">
        <f>NOV!A112</f>
        <v/>
      </c>
      <c r="C5111" s="44">
        <f>NOV!B112</f>
        <v/>
      </c>
      <c r="D5111" s="44">
        <f>NOV!C112</f>
        <v/>
      </c>
      <c r="E5111" s="44">
        <f>NOV!D112</f>
        <v/>
      </c>
      <c r="F5111" s="44">
        <f>NOV!E112</f>
        <v/>
      </c>
      <c r="G5111" s="44">
        <f>NOV!F112</f>
        <v/>
      </c>
      <c r="H5111" s="44">
        <f>NOV!G112</f>
        <v/>
      </c>
      <c r="I5111" s="45">
        <f>NOV!H112</f>
        <v/>
      </c>
      <c r="J5111" s="45">
        <f>NOV!I112</f>
        <v/>
      </c>
      <c r="K5111" s="44">
        <f>NOV!J112</f>
        <v/>
      </c>
      <c r="L5111" s="44">
        <f>NOV!K112</f>
        <v/>
      </c>
      <c r="M5111" s="46">
        <f>NOV!L112</f>
        <v/>
      </c>
      <c r="N5111" s="44">
        <f>NOV!M112</f>
        <v/>
      </c>
      <c r="O5111" s="44">
        <f>NOV!N112</f>
        <v/>
      </c>
      <c r="P5111" s="44">
        <f>NOV!O112</f>
        <v/>
      </c>
      <c r="Q5111" s="44">
        <f>NOV!P112</f>
        <v/>
      </c>
      <c r="R5111" s="44">
        <f>NOV!Q112</f>
        <v/>
      </c>
      <c r="S5111" s="46">
        <f>S5110+IF(X5111=0,0,M5111)</f>
        <v/>
      </c>
      <c r="T5111" s="47">
        <f>MAX(T5110,S5111)</f>
        <v/>
      </c>
      <c r="U5111" s="48">
        <f>S5111-T5111</f>
        <v/>
      </c>
      <c r="V5111" s="47">
        <f>IFERROR(SUMIFS(DATABASE!$M$5:$M$6004,DATABASE!$B$5:$B$6004,B5111,DATABASE!$X$5:$X$6004,1),0)</f>
        <v/>
      </c>
      <c r="W5111" s="31">
        <f>IFERROR(COUNTIFS(DATABASE!$B$5:$B$6004,B5111,DATABASE!$X$5:$X$6004,1),0)</f>
        <v/>
      </c>
      <c r="X5111" s="49">
        <f>--AND(ISNUMBER(B5111),C5111&lt;&gt;"",L5111&lt;&gt;"",M5111&lt;&gt;"")</f>
        <v/>
      </c>
    </row>
    <row r="5112" ht="15" customHeight="1" s="111">
      <c r="A5112" s="50" t="inlineStr">
        <is>
          <t>NOV</t>
        </is>
      </c>
      <c r="B5112" s="51">
        <f>NOV!A113</f>
        <v/>
      </c>
      <c r="C5112" s="52">
        <f>NOV!B113</f>
        <v/>
      </c>
      <c r="D5112" s="52">
        <f>NOV!C113</f>
        <v/>
      </c>
      <c r="E5112" s="52">
        <f>NOV!D113</f>
        <v/>
      </c>
      <c r="F5112" s="52">
        <f>NOV!E113</f>
        <v/>
      </c>
      <c r="G5112" s="52">
        <f>NOV!F113</f>
        <v/>
      </c>
      <c r="H5112" s="52">
        <f>NOV!G113</f>
        <v/>
      </c>
      <c r="I5112" s="53">
        <f>NOV!H113</f>
        <v/>
      </c>
      <c r="J5112" s="53">
        <f>NOV!I113</f>
        <v/>
      </c>
      <c r="K5112" s="52">
        <f>NOV!J113</f>
        <v/>
      </c>
      <c r="L5112" s="52">
        <f>NOV!K113</f>
        <v/>
      </c>
      <c r="M5112" s="54">
        <f>NOV!L113</f>
        <v/>
      </c>
      <c r="N5112" s="52">
        <f>NOV!M113</f>
        <v/>
      </c>
      <c r="O5112" s="52">
        <f>NOV!N113</f>
        <v/>
      </c>
      <c r="P5112" s="52">
        <f>NOV!O113</f>
        <v/>
      </c>
      <c r="Q5112" s="52">
        <f>NOV!P113</f>
        <v/>
      </c>
      <c r="R5112" s="52">
        <f>NOV!Q113</f>
        <v/>
      </c>
      <c r="S5112" s="54">
        <f>S5111+IF(X5112=0,0,M5112)</f>
        <v/>
      </c>
      <c r="T5112" s="55">
        <f>MAX(T5111,S5112)</f>
        <v/>
      </c>
      <c r="U5112" s="56">
        <f>S5112-T5112</f>
        <v/>
      </c>
      <c r="V5112" s="55">
        <f>IFERROR(SUMIFS(DATABASE!$M$5:$M$6004,DATABASE!$B$5:$B$6004,B5112,DATABASE!$X$5:$X$6004,1),0)</f>
        <v/>
      </c>
      <c r="W5112" s="57">
        <f>IFERROR(COUNTIFS(DATABASE!$B$5:$B$6004,B5112,DATABASE!$X$5:$X$6004,1),0)</f>
        <v/>
      </c>
      <c r="X5112" s="58">
        <f>--AND(ISNUMBER(B5112),C5112&lt;&gt;"",L5112&lt;&gt;"",M5112&lt;&gt;"")</f>
        <v/>
      </c>
    </row>
    <row r="5113" ht="15" customHeight="1" s="111">
      <c r="A5113" s="42" t="inlineStr">
        <is>
          <t>NOV</t>
        </is>
      </c>
      <c r="B5113" s="43">
        <f>NOV!A114</f>
        <v/>
      </c>
      <c r="C5113" s="44">
        <f>NOV!B114</f>
        <v/>
      </c>
      <c r="D5113" s="44">
        <f>NOV!C114</f>
        <v/>
      </c>
      <c r="E5113" s="44">
        <f>NOV!D114</f>
        <v/>
      </c>
      <c r="F5113" s="44">
        <f>NOV!E114</f>
        <v/>
      </c>
      <c r="G5113" s="44">
        <f>NOV!F114</f>
        <v/>
      </c>
      <c r="H5113" s="44">
        <f>NOV!G114</f>
        <v/>
      </c>
      <c r="I5113" s="45">
        <f>NOV!H114</f>
        <v/>
      </c>
      <c r="J5113" s="45">
        <f>NOV!I114</f>
        <v/>
      </c>
      <c r="K5113" s="44">
        <f>NOV!J114</f>
        <v/>
      </c>
      <c r="L5113" s="44">
        <f>NOV!K114</f>
        <v/>
      </c>
      <c r="M5113" s="46">
        <f>NOV!L114</f>
        <v/>
      </c>
      <c r="N5113" s="44">
        <f>NOV!M114</f>
        <v/>
      </c>
      <c r="O5113" s="44">
        <f>NOV!N114</f>
        <v/>
      </c>
      <c r="P5113" s="44">
        <f>NOV!O114</f>
        <v/>
      </c>
      <c r="Q5113" s="44">
        <f>NOV!P114</f>
        <v/>
      </c>
      <c r="R5113" s="44">
        <f>NOV!Q114</f>
        <v/>
      </c>
      <c r="S5113" s="46">
        <f>S5112+IF(X5113=0,0,M5113)</f>
        <v/>
      </c>
      <c r="T5113" s="47">
        <f>MAX(T5112,S5113)</f>
        <v/>
      </c>
      <c r="U5113" s="48">
        <f>S5113-T5113</f>
        <v/>
      </c>
      <c r="V5113" s="47">
        <f>IFERROR(SUMIFS(DATABASE!$M$5:$M$6004,DATABASE!$B$5:$B$6004,B5113,DATABASE!$X$5:$X$6004,1),0)</f>
        <v/>
      </c>
      <c r="W5113" s="31">
        <f>IFERROR(COUNTIFS(DATABASE!$B$5:$B$6004,B5113,DATABASE!$X$5:$X$6004,1),0)</f>
        <v/>
      </c>
      <c r="X5113" s="49">
        <f>--AND(ISNUMBER(B5113),C5113&lt;&gt;"",L5113&lt;&gt;"",M5113&lt;&gt;"")</f>
        <v/>
      </c>
    </row>
    <row r="5114" ht="15" customHeight="1" s="111">
      <c r="A5114" s="50" t="inlineStr">
        <is>
          <t>NOV</t>
        </is>
      </c>
      <c r="B5114" s="51">
        <f>NOV!A115</f>
        <v/>
      </c>
      <c r="C5114" s="52">
        <f>NOV!B115</f>
        <v/>
      </c>
      <c r="D5114" s="52">
        <f>NOV!C115</f>
        <v/>
      </c>
      <c r="E5114" s="52">
        <f>NOV!D115</f>
        <v/>
      </c>
      <c r="F5114" s="52">
        <f>NOV!E115</f>
        <v/>
      </c>
      <c r="G5114" s="52">
        <f>NOV!F115</f>
        <v/>
      </c>
      <c r="H5114" s="52">
        <f>NOV!G115</f>
        <v/>
      </c>
      <c r="I5114" s="53">
        <f>NOV!H115</f>
        <v/>
      </c>
      <c r="J5114" s="53">
        <f>NOV!I115</f>
        <v/>
      </c>
      <c r="K5114" s="52">
        <f>NOV!J115</f>
        <v/>
      </c>
      <c r="L5114" s="52">
        <f>NOV!K115</f>
        <v/>
      </c>
      <c r="M5114" s="54">
        <f>NOV!L115</f>
        <v/>
      </c>
      <c r="N5114" s="52">
        <f>NOV!M115</f>
        <v/>
      </c>
      <c r="O5114" s="52">
        <f>NOV!N115</f>
        <v/>
      </c>
      <c r="P5114" s="52">
        <f>NOV!O115</f>
        <v/>
      </c>
      <c r="Q5114" s="52">
        <f>NOV!P115</f>
        <v/>
      </c>
      <c r="R5114" s="52">
        <f>NOV!Q115</f>
        <v/>
      </c>
      <c r="S5114" s="54">
        <f>S5113+IF(X5114=0,0,M5114)</f>
        <v/>
      </c>
      <c r="T5114" s="55">
        <f>MAX(T5113,S5114)</f>
        <v/>
      </c>
      <c r="U5114" s="56">
        <f>S5114-T5114</f>
        <v/>
      </c>
      <c r="V5114" s="55">
        <f>IFERROR(SUMIFS(DATABASE!$M$5:$M$6004,DATABASE!$B$5:$B$6004,B5114,DATABASE!$X$5:$X$6004,1),0)</f>
        <v/>
      </c>
      <c r="W5114" s="57">
        <f>IFERROR(COUNTIFS(DATABASE!$B$5:$B$6004,B5114,DATABASE!$X$5:$X$6004,1),0)</f>
        <v/>
      </c>
      <c r="X5114" s="58">
        <f>--AND(ISNUMBER(B5114),C5114&lt;&gt;"",L5114&lt;&gt;"",M5114&lt;&gt;"")</f>
        <v/>
      </c>
    </row>
    <row r="5115" ht="15" customHeight="1" s="111">
      <c r="A5115" s="42" t="inlineStr">
        <is>
          <t>NOV</t>
        </is>
      </c>
      <c r="B5115" s="43">
        <f>NOV!A116</f>
        <v/>
      </c>
      <c r="C5115" s="44">
        <f>NOV!B116</f>
        <v/>
      </c>
      <c r="D5115" s="44">
        <f>NOV!C116</f>
        <v/>
      </c>
      <c r="E5115" s="44">
        <f>NOV!D116</f>
        <v/>
      </c>
      <c r="F5115" s="44">
        <f>NOV!E116</f>
        <v/>
      </c>
      <c r="G5115" s="44">
        <f>NOV!F116</f>
        <v/>
      </c>
      <c r="H5115" s="44">
        <f>NOV!G116</f>
        <v/>
      </c>
      <c r="I5115" s="45">
        <f>NOV!H116</f>
        <v/>
      </c>
      <c r="J5115" s="45">
        <f>NOV!I116</f>
        <v/>
      </c>
      <c r="K5115" s="44">
        <f>NOV!J116</f>
        <v/>
      </c>
      <c r="L5115" s="44">
        <f>NOV!K116</f>
        <v/>
      </c>
      <c r="M5115" s="46">
        <f>NOV!L116</f>
        <v/>
      </c>
      <c r="N5115" s="44">
        <f>NOV!M116</f>
        <v/>
      </c>
      <c r="O5115" s="44">
        <f>NOV!N116</f>
        <v/>
      </c>
      <c r="P5115" s="44">
        <f>NOV!O116</f>
        <v/>
      </c>
      <c r="Q5115" s="44">
        <f>NOV!P116</f>
        <v/>
      </c>
      <c r="R5115" s="44">
        <f>NOV!Q116</f>
        <v/>
      </c>
      <c r="S5115" s="46">
        <f>S5114+IF(X5115=0,0,M5115)</f>
        <v/>
      </c>
      <c r="T5115" s="47">
        <f>MAX(T5114,S5115)</f>
        <v/>
      </c>
      <c r="U5115" s="48">
        <f>S5115-T5115</f>
        <v/>
      </c>
      <c r="V5115" s="47">
        <f>IFERROR(SUMIFS(DATABASE!$M$5:$M$6004,DATABASE!$B$5:$B$6004,B5115,DATABASE!$X$5:$X$6004,1),0)</f>
        <v/>
      </c>
      <c r="W5115" s="31">
        <f>IFERROR(COUNTIFS(DATABASE!$B$5:$B$6004,B5115,DATABASE!$X$5:$X$6004,1),0)</f>
        <v/>
      </c>
      <c r="X5115" s="49">
        <f>--AND(ISNUMBER(B5115),C5115&lt;&gt;"",L5115&lt;&gt;"",M5115&lt;&gt;"")</f>
        <v/>
      </c>
    </row>
    <row r="5116" ht="15" customHeight="1" s="111">
      <c r="A5116" s="50" t="inlineStr">
        <is>
          <t>NOV</t>
        </is>
      </c>
      <c r="B5116" s="51">
        <f>NOV!A117</f>
        <v/>
      </c>
      <c r="C5116" s="52">
        <f>NOV!B117</f>
        <v/>
      </c>
      <c r="D5116" s="52">
        <f>NOV!C117</f>
        <v/>
      </c>
      <c r="E5116" s="52">
        <f>NOV!D117</f>
        <v/>
      </c>
      <c r="F5116" s="52">
        <f>NOV!E117</f>
        <v/>
      </c>
      <c r="G5116" s="52">
        <f>NOV!F117</f>
        <v/>
      </c>
      <c r="H5116" s="52">
        <f>NOV!G117</f>
        <v/>
      </c>
      <c r="I5116" s="53">
        <f>NOV!H117</f>
        <v/>
      </c>
      <c r="J5116" s="53">
        <f>NOV!I117</f>
        <v/>
      </c>
      <c r="K5116" s="52">
        <f>NOV!J117</f>
        <v/>
      </c>
      <c r="L5116" s="52">
        <f>NOV!K117</f>
        <v/>
      </c>
      <c r="M5116" s="54">
        <f>NOV!L117</f>
        <v/>
      </c>
      <c r="N5116" s="52">
        <f>NOV!M117</f>
        <v/>
      </c>
      <c r="O5116" s="52">
        <f>NOV!N117</f>
        <v/>
      </c>
      <c r="P5116" s="52">
        <f>NOV!O117</f>
        <v/>
      </c>
      <c r="Q5116" s="52">
        <f>NOV!P117</f>
        <v/>
      </c>
      <c r="R5116" s="52">
        <f>NOV!Q117</f>
        <v/>
      </c>
      <c r="S5116" s="54">
        <f>S5115+IF(X5116=0,0,M5116)</f>
        <v/>
      </c>
      <c r="T5116" s="55">
        <f>MAX(T5115,S5116)</f>
        <v/>
      </c>
      <c r="U5116" s="56">
        <f>S5116-T5116</f>
        <v/>
      </c>
      <c r="V5116" s="55">
        <f>IFERROR(SUMIFS(DATABASE!$M$5:$M$6004,DATABASE!$B$5:$B$6004,B5116,DATABASE!$X$5:$X$6004,1),0)</f>
        <v/>
      </c>
      <c r="W5116" s="57">
        <f>IFERROR(COUNTIFS(DATABASE!$B$5:$B$6004,B5116,DATABASE!$X$5:$X$6004,1),0)</f>
        <v/>
      </c>
      <c r="X5116" s="58">
        <f>--AND(ISNUMBER(B5116),C5116&lt;&gt;"",L5116&lt;&gt;"",M5116&lt;&gt;"")</f>
        <v/>
      </c>
    </row>
    <row r="5117" ht="15" customHeight="1" s="111">
      <c r="A5117" s="42" t="inlineStr">
        <is>
          <t>NOV</t>
        </is>
      </c>
      <c r="B5117" s="43">
        <f>NOV!A118</f>
        <v/>
      </c>
      <c r="C5117" s="44">
        <f>NOV!B118</f>
        <v/>
      </c>
      <c r="D5117" s="44">
        <f>NOV!C118</f>
        <v/>
      </c>
      <c r="E5117" s="44">
        <f>NOV!D118</f>
        <v/>
      </c>
      <c r="F5117" s="44">
        <f>NOV!E118</f>
        <v/>
      </c>
      <c r="G5117" s="44">
        <f>NOV!F118</f>
        <v/>
      </c>
      <c r="H5117" s="44">
        <f>NOV!G118</f>
        <v/>
      </c>
      <c r="I5117" s="45">
        <f>NOV!H118</f>
        <v/>
      </c>
      <c r="J5117" s="45">
        <f>NOV!I118</f>
        <v/>
      </c>
      <c r="K5117" s="44">
        <f>NOV!J118</f>
        <v/>
      </c>
      <c r="L5117" s="44">
        <f>NOV!K118</f>
        <v/>
      </c>
      <c r="M5117" s="46">
        <f>NOV!L118</f>
        <v/>
      </c>
      <c r="N5117" s="44">
        <f>NOV!M118</f>
        <v/>
      </c>
      <c r="O5117" s="44">
        <f>NOV!N118</f>
        <v/>
      </c>
      <c r="P5117" s="44">
        <f>NOV!O118</f>
        <v/>
      </c>
      <c r="Q5117" s="44">
        <f>NOV!P118</f>
        <v/>
      </c>
      <c r="R5117" s="44">
        <f>NOV!Q118</f>
        <v/>
      </c>
      <c r="S5117" s="46">
        <f>S5116+IF(X5117=0,0,M5117)</f>
        <v/>
      </c>
      <c r="T5117" s="47">
        <f>MAX(T5116,S5117)</f>
        <v/>
      </c>
      <c r="U5117" s="48">
        <f>S5117-T5117</f>
        <v/>
      </c>
      <c r="V5117" s="47">
        <f>IFERROR(SUMIFS(DATABASE!$M$5:$M$6004,DATABASE!$B$5:$B$6004,B5117,DATABASE!$X$5:$X$6004,1),0)</f>
        <v/>
      </c>
      <c r="W5117" s="31">
        <f>IFERROR(COUNTIFS(DATABASE!$B$5:$B$6004,B5117,DATABASE!$X$5:$X$6004,1),0)</f>
        <v/>
      </c>
      <c r="X5117" s="49">
        <f>--AND(ISNUMBER(B5117),C5117&lt;&gt;"",L5117&lt;&gt;"",M5117&lt;&gt;"")</f>
        <v/>
      </c>
    </row>
    <row r="5118" ht="15" customHeight="1" s="111">
      <c r="A5118" s="50" t="inlineStr">
        <is>
          <t>NOV</t>
        </is>
      </c>
      <c r="B5118" s="51">
        <f>NOV!A119</f>
        <v/>
      </c>
      <c r="C5118" s="52">
        <f>NOV!B119</f>
        <v/>
      </c>
      <c r="D5118" s="52">
        <f>NOV!C119</f>
        <v/>
      </c>
      <c r="E5118" s="52">
        <f>NOV!D119</f>
        <v/>
      </c>
      <c r="F5118" s="52">
        <f>NOV!E119</f>
        <v/>
      </c>
      <c r="G5118" s="52">
        <f>NOV!F119</f>
        <v/>
      </c>
      <c r="H5118" s="52">
        <f>NOV!G119</f>
        <v/>
      </c>
      <c r="I5118" s="53">
        <f>NOV!H119</f>
        <v/>
      </c>
      <c r="J5118" s="53">
        <f>NOV!I119</f>
        <v/>
      </c>
      <c r="K5118" s="52">
        <f>NOV!J119</f>
        <v/>
      </c>
      <c r="L5118" s="52">
        <f>NOV!K119</f>
        <v/>
      </c>
      <c r="M5118" s="54">
        <f>NOV!L119</f>
        <v/>
      </c>
      <c r="N5118" s="52">
        <f>NOV!M119</f>
        <v/>
      </c>
      <c r="O5118" s="52">
        <f>NOV!N119</f>
        <v/>
      </c>
      <c r="P5118" s="52">
        <f>NOV!O119</f>
        <v/>
      </c>
      <c r="Q5118" s="52">
        <f>NOV!P119</f>
        <v/>
      </c>
      <c r="R5118" s="52">
        <f>NOV!Q119</f>
        <v/>
      </c>
      <c r="S5118" s="54">
        <f>S5117+IF(X5118=0,0,M5118)</f>
        <v/>
      </c>
      <c r="T5118" s="55">
        <f>MAX(T5117,S5118)</f>
        <v/>
      </c>
      <c r="U5118" s="56">
        <f>S5118-T5118</f>
        <v/>
      </c>
      <c r="V5118" s="55">
        <f>IFERROR(SUMIFS(DATABASE!$M$5:$M$6004,DATABASE!$B$5:$B$6004,B5118,DATABASE!$X$5:$X$6004,1),0)</f>
        <v/>
      </c>
      <c r="W5118" s="57">
        <f>IFERROR(COUNTIFS(DATABASE!$B$5:$B$6004,B5118,DATABASE!$X$5:$X$6004,1),0)</f>
        <v/>
      </c>
      <c r="X5118" s="58">
        <f>--AND(ISNUMBER(B5118),C5118&lt;&gt;"",L5118&lt;&gt;"",M5118&lt;&gt;"")</f>
        <v/>
      </c>
    </row>
    <row r="5119" ht="15" customHeight="1" s="111">
      <c r="A5119" s="42" t="inlineStr">
        <is>
          <t>NOV</t>
        </is>
      </c>
      <c r="B5119" s="43">
        <f>NOV!A120</f>
        <v/>
      </c>
      <c r="C5119" s="44">
        <f>NOV!B120</f>
        <v/>
      </c>
      <c r="D5119" s="44">
        <f>NOV!C120</f>
        <v/>
      </c>
      <c r="E5119" s="44">
        <f>NOV!D120</f>
        <v/>
      </c>
      <c r="F5119" s="44">
        <f>NOV!E120</f>
        <v/>
      </c>
      <c r="G5119" s="44">
        <f>NOV!F120</f>
        <v/>
      </c>
      <c r="H5119" s="44">
        <f>NOV!G120</f>
        <v/>
      </c>
      <c r="I5119" s="45">
        <f>NOV!H120</f>
        <v/>
      </c>
      <c r="J5119" s="45">
        <f>NOV!I120</f>
        <v/>
      </c>
      <c r="K5119" s="44">
        <f>NOV!J120</f>
        <v/>
      </c>
      <c r="L5119" s="44">
        <f>NOV!K120</f>
        <v/>
      </c>
      <c r="M5119" s="46">
        <f>NOV!L120</f>
        <v/>
      </c>
      <c r="N5119" s="44">
        <f>NOV!M120</f>
        <v/>
      </c>
      <c r="O5119" s="44">
        <f>NOV!N120</f>
        <v/>
      </c>
      <c r="P5119" s="44">
        <f>NOV!O120</f>
        <v/>
      </c>
      <c r="Q5119" s="44">
        <f>NOV!P120</f>
        <v/>
      </c>
      <c r="R5119" s="44">
        <f>NOV!Q120</f>
        <v/>
      </c>
      <c r="S5119" s="46">
        <f>S5118+IF(X5119=0,0,M5119)</f>
        <v/>
      </c>
      <c r="T5119" s="47">
        <f>MAX(T5118,S5119)</f>
        <v/>
      </c>
      <c r="U5119" s="48">
        <f>S5119-T5119</f>
        <v/>
      </c>
      <c r="V5119" s="47">
        <f>IFERROR(SUMIFS(DATABASE!$M$5:$M$6004,DATABASE!$B$5:$B$6004,B5119,DATABASE!$X$5:$X$6004,1),0)</f>
        <v/>
      </c>
      <c r="W5119" s="31">
        <f>IFERROR(COUNTIFS(DATABASE!$B$5:$B$6004,B5119,DATABASE!$X$5:$X$6004,1),0)</f>
        <v/>
      </c>
      <c r="X5119" s="49">
        <f>--AND(ISNUMBER(B5119),C5119&lt;&gt;"",L5119&lt;&gt;"",M5119&lt;&gt;"")</f>
        <v/>
      </c>
    </row>
    <row r="5120" ht="15" customHeight="1" s="111">
      <c r="A5120" s="50" t="inlineStr">
        <is>
          <t>NOV</t>
        </is>
      </c>
      <c r="B5120" s="51">
        <f>NOV!A121</f>
        <v/>
      </c>
      <c r="C5120" s="52">
        <f>NOV!B121</f>
        <v/>
      </c>
      <c r="D5120" s="52">
        <f>NOV!C121</f>
        <v/>
      </c>
      <c r="E5120" s="52">
        <f>NOV!D121</f>
        <v/>
      </c>
      <c r="F5120" s="52">
        <f>NOV!E121</f>
        <v/>
      </c>
      <c r="G5120" s="52">
        <f>NOV!F121</f>
        <v/>
      </c>
      <c r="H5120" s="52">
        <f>NOV!G121</f>
        <v/>
      </c>
      <c r="I5120" s="53">
        <f>NOV!H121</f>
        <v/>
      </c>
      <c r="J5120" s="53">
        <f>NOV!I121</f>
        <v/>
      </c>
      <c r="K5120" s="52">
        <f>NOV!J121</f>
        <v/>
      </c>
      <c r="L5120" s="52">
        <f>NOV!K121</f>
        <v/>
      </c>
      <c r="M5120" s="54">
        <f>NOV!L121</f>
        <v/>
      </c>
      <c r="N5120" s="52">
        <f>NOV!M121</f>
        <v/>
      </c>
      <c r="O5120" s="52">
        <f>NOV!N121</f>
        <v/>
      </c>
      <c r="P5120" s="52">
        <f>NOV!O121</f>
        <v/>
      </c>
      <c r="Q5120" s="52">
        <f>NOV!P121</f>
        <v/>
      </c>
      <c r="R5120" s="52">
        <f>NOV!Q121</f>
        <v/>
      </c>
      <c r="S5120" s="54">
        <f>S5119+IF(X5120=0,0,M5120)</f>
        <v/>
      </c>
      <c r="T5120" s="55">
        <f>MAX(T5119,S5120)</f>
        <v/>
      </c>
      <c r="U5120" s="56">
        <f>S5120-T5120</f>
        <v/>
      </c>
      <c r="V5120" s="55">
        <f>IFERROR(SUMIFS(DATABASE!$M$5:$M$6004,DATABASE!$B$5:$B$6004,B5120,DATABASE!$X$5:$X$6004,1),0)</f>
        <v/>
      </c>
      <c r="W5120" s="57">
        <f>IFERROR(COUNTIFS(DATABASE!$B$5:$B$6004,B5120,DATABASE!$X$5:$X$6004,1),0)</f>
        <v/>
      </c>
      <c r="X5120" s="58">
        <f>--AND(ISNUMBER(B5120),C5120&lt;&gt;"",L5120&lt;&gt;"",M5120&lt;&gt;"")</f>
        <v/>
      </c>
    </row>
    <row r="5121" ht="15" customHeight="1" s="111">
      <c r="A5121" s="42" t="inlineStr">
        <is>
          <t>NOV</t>
        </is>
      </c>
      <c r="B5121" s="43">
        <f>NOV!A122</f>
        <v/>
      </c>
      <c r="C5121" s="44">
        <f>NOV!B122</f>
        <v/>
      </c>
      <c r="D5121" s="44">
        <f>NOV!C122</f>
        <v/>
      </c>
      <c r="E5121" s="44">
        <f>NOV!D122</f>
        <v/>
      </c>
      <c r="F5121" s="44">
        <f>NOV!E122</f>
        <v/>
      </c>
      <c r="G5121" s="44">
        <f>NOV!F122</f>
        <v/>
      </c>
      <c r="H5121" s="44">
        <f>NOV!G122</f>
        <v/>
      </c>
      <c r="I5121" s="45">
        <f>NOV!H122</f>
        <v/>
      </c>
      <c r="J5121" s="45">
        <f>NOV!I122</f>
        <v/>
      </c>
      <c r="K5121" s="44">
        <f>NOV!J122</f>
        <v/>
      </c>
      <c r="L5121" s="44">
        <f>NOV!K122</f>
        <v/>
      </c>
      <c r="M5121" s="46">
        <f>NOV!L122</f>
        <v/>
      </c>
      <c r="N5121" s="44">
        <f>NOV!M122</f>
        <v/>
      </c>
      <c r="O5121" s="44">
        <f>NOV!N122</f>
        <v/>
      </c>
      <c r="P5121" s="44">
        <f>NOV!O122</f>
        <v/>
      </c>
      <c r="Q5121" s="44">
        <f>NOV!P122</f>
        <v/>
      </c>
      <c r="R5121" s="44">
        <f>NOV!Q122</f>
        <v/>
      </c>
      <c r="S5121" s="46">
        <f>S5120+IF(X5121=0,0,M5121)</f>
        <v/>
      </c>
      <c r="T5121" s="47">
        <f>MAX(T5120,S5121)</f>
        <v/>
      </c>
      <c r="U5121" s="48">
        <f>S5121-T5121</f>
        <v/>
      </c>
      <c r="V5121" s="47">
        <f>IFERROR(SUMIFS(DATABASE!$M$5:$M$6004,DATABASE!$B$5:$B$6004,B5121,DATABASE!$X$5:$X$6004,1),0)</f>
        <v/>
      </c>
      <c r="W5121" s="31">
        <f>IFERROR(COUNTIFS(DATABASE!$B$5:$B$6004,B5121,DATABASE!$X$5:$X$6004,1),0)</f>
        <v/>
      </c>
      <c r="X5121" s="49">
        <f>--AND(ISNUMBER(B5121),C5121&lt;&gt;"",L5121&lt;&gt;"",M5121&lt;&gt;"")</f>
        <v/>
      </c>
    </row>
    <row r="5122" ht="15" customHeight="1" s="111">
      <c r="A5122" s="50" t="inlineStr">
        <is>
          <t>NOV</t>
        </is>
      </c>
      <c r="B5122" s="51">
        <f>NOV!A123</f>
        <v/>
      </c>
      <c r="C5122" s="52">
        <f>NOV!B123</f>
        <v/>
      </c>
      <c r="D5122" s="52">
        <f>NOV!C123</f>
        <v/>
      </c>
      <c r="E5122" s="52">
        <f>NOV!D123</f>
        <v/>
      </c>
      <c r="F5122" s="52">
        <f>NOV!E123</f>
        <v/>
      </c>
      <c r="G5122" s="52">
        <f>NOV!F123</f>
        <v/>
      </c>
      <c r="H5122" s="52">
        <f>NOV!G123</f>
        <v/>
      </c>
      <c r="I5122" s="53">
        <f>NOV!H123</f>
        <v/>
      </c>
      <c r="J5122" s="53">
        <f>NOV!I123</f>
        <v/>
      </c>
      <c r="K5122" s="52">
        <f>NOV!J123</f>
        <v/>
      </c>
      <c r="L5122" s="52">
        <f>NOV!K123</f>
        <v/>
      </c>
      <c r="M5122" s="54">
        <f>NOV!L123</f>
        <v/>
      </c>
      <c r="N5122" s="52">
        <f>NOV!M123</f>
        <v/>
      </c>
      <c r="O5122" s="52">
        <f>NOV!N123</f>
        <v/>
      </c>
      <c r="P5122" s="52">
        <f>NOV!O123</f>
        <v/>
      </c>
      <c r="Q5122" s="52">
        <f>NOV!P123</f>
        <v/>
      </c>
      <c r="R5122" s="52">
        <f>NOV!Q123</f>
        <v/>
      </c>
      <c r="S5122" s="54">
        <f>S5121+IF(X5122=0,0,M5122)</f>
        <v/>
      </c>
      <c r="T5122" s="55">
        <f>MAX(T5121,S5122)</f>
        <v/>
      </c>
      <c r="U5122" s="56">
        <f>S5122-T5122</f>
        <v/>
      </c>
      <c r="V5122" s="55">
        <f>IFERROR(SUMIFS(DATABASE!$M$5:$M$6004,DATABASE!$B$5:$B$6004,B5122,DATABASE!$X$5:$X$6004,1),0)</f>
        <v/>
      </c>
      <c r="W5122" s="57">
        <f>IFERROR(COUNTIFS(DATABASE!$B$5:$B$6004,B5122,DATABASE!$X$5:$X$6004,1),0)</f>
        <v/>
      </c>
      <c r="X5122" s="58">
        <f>--AND(ISNUMBER(B5122),C5122&lt;&gt;"",L5122&lt;&gt;"",M5122&lt;&gt;"")</f>
        <v/>
      </c>
    </row>
    <row r="5123" ht="15" customHeight="1" s="111">
      <c r="A5123" s="42" t="inlineStr">
        <is>
          <t>NOV</t>
        </is>
      </c>
      <c r="B5123" s="43">
        <f>NOV!A124</f>
        <v/>
      </c>
      <c r="C5123" s="44">
        <f>NOV!B124</f>
        <v/>
      </c>
      <c r="D5123" s="44">
        <f>NOV!C124</f>
        <v/>
      </c>
      <c r="E5123" s="44">
        <f>NOV!D124</f>
        <v/>
      </c>
      <c r="F5123" s="44">
        <f>NOV!E124</f>
        <v/>
      </c>
      <c r="G5123" s="44">
        <f>NOV!F124</f>
        <v/>
      </c>
      <c r="H5123" s="44">
        <f>NOV!G124</f>
        <v/>
      </c>
      <c r="I5123" s="45">
        <f>NOV!H124</f>
        <v/>
      </c>
      <c r="J5123" s="45">
        <f>NOV!I124</f>
        <v/>
      </c>
      <c r="K5123" s="44">
        <f>NOV!J124</f>
        <v/>
      </c>
      <c r="L5123" s="44">
        <f>NOV!K124</f>
        <v/>
      </c>
      <c r="M5123" s="46">
        <f>NOV!L124</f>
        <v/>
      </c>
      <c r="N5123" s="44">
        <f>NOV!M124</f>
        <v/>
      </c>
      <c r="O5123" s="44">
        <f>NOV!N124</f>
        <v/>
      </c>
      <c r="P5123" s="44">
        <f>NOV!O124</f>
        <v/>
      </c>
      <c r="Q5123" s="44">
        <f>NOV!P124</f>
        <v/>
      </c>
      <c r="R5123" s="44">
        <f>NOV!Q124</f>
        <v/>
      </c>
      <c r="S5123" s="46">
        <f>S5122+IF(X5123=0,0,M5123)</f>
        <v/>
      </c>
      <c r="T5123" s="47">
        <f>MAX(T5122,S5123)</f>
        <v/>
      </c>
      <c r="U5123" s="48">
        <f>S5123-T5123</f>
        <v/>
      </c>
      <c r="V5123" s="47">
        <f>IFERROR(SUMIFS(DATABASE!$M$5:$M$6004,DATABASE!$B$5:$B$6004,B5123,DATABASE!$X$5:$X$6004,1),0)</f>
        <v/>
      </c>
      <c r="W5123" s="31">
        <f>IFERROR(COUNTIFS(DATABASE!$B$5:$B$6004,B5123,DATABASE!$X$5:$X$6004,1),0)</f>
        <v/>
      </c>
      <c r="X5123" s="49">
        <f>--AND(ISNUMBER(B5123),C5123&lt;&gt;"",L5123&lt;&gt;"",M5123&lt;&gt;"")</f>
        <v/>
      </c>
    </row>
    <row r="5124" ht="15" customHeight="1" s="111">
      <c r="A5124" s="50" t="inlineStr">
        <is>
          <t>NOV</t>
        </is>
      </c>
      <c r="B5124" s="51">
        <f>NOV!A125</f>
        <v/>
      </c>
      <c r="C5124" s="52">
        <f>NOV!B125</f>
        <v/>
      </c>
      <c r="D5124" s="52">
        <f>NOV!C125</f>
        <v/>
      </c>
      <c r="E5124" s="52">
        <f>NOV!D125</f>
        <v/>
      </c>
      <c r="F5124" s="52">
        <f>NOV!E125</f>
        <v/>
      </c>
      <c r="G5124" s="52">
        <f>NOV!F125</f>
        <v/>
      </c>
      <c r="H5124" s="52">
        <f>NOV!G125</f>
        <v/>
      </c>
      <c r="I5124" s="53">
        <f>NOV!H125</f>
        <v/>
      </c>
      <c r="J5124" s="53">
        <f>NOV!I125</f>
        <v/>
      </c>
      <c r="K5124" s="52">
        <f>NOV!J125</f>
        <v/>
      </c>
      <c r="L5124" s="52">
        <f>NOV!K125</f>
        <v/>
      </c>
      <c r="M5124" s="54">
        <f>NOV!L125</f>
        <v/>
      </c>
      <c r="N5124" s="52">
        <f>NOV!M125</f>
        <v/>
      </c>
      <c r="O5124" s="52">
        <f>NOV!N125</f>
        <v/>
      </c>
      <c r="P5124" s="52">
        <f>NOV!O125</f>
        <v/>
      </c>
      <c r="Q5124" s="52">
        <f>NOV!P125</f>
        <v/>
      </c>
      <c r="R5124" s="52">
        <f>NOV!Q125</f>
        <v/>
      </c>
      <c r="S5124" s="54">
        <f>S5123+IF(X5124=0,0,M5124)</f>
        <v/>
      </c>
      <c r="T5124" s="55">
        <f>MAX(T5123,S5124)</f>
        <v/>
      </c>
      <c r="U5124" s="56">
        <f>S5124-T5124</f>
        <v/>
      </c>
      <c r="V5124" s="55">
        <f>IFERROR(SUMIFS(DATABASE!$M$5:$M$6004,DATABASE!$B$5:$B$6004,B5124,DATABASE!$X$5:$X$6004,1),0)</f>
        <v/>
      </c>
      <c r="W5124" s="57">
        <f>IFERROR(COUNTIFS(DATABASE!$B$5:$B$6004,B5124,DATABASE!$X$5:$X$6004,1),0)</f>
        <v/>
      </c>
      <c r="X5124" s="58">
        <f>--AND(ISNUMBER(B5124),C5124&lt;&gt;"",L5124&lt;&gt;"",M5124&lt;&gt;"")</f>
        <v/>
      </c>
    </row>
    <row r="5125" ht="15" customHeight="1" s="111">
      <c r="A5125" s="42" t="inlineStr">
        <is>
          <t>NOV</t>
        </is>
      </c>
      <c r="B5125" s="43">
        <f>NOV!A126</f>
        <v/>
      </c>
      <c r="C5125" s="44">
        <f>NOV!B126</f>
        <v/>
      </c>
      <c r="D5125" s="44">
        <f>NOV!C126</f>
        <v/>
      </c>
      <c r="E5125" s="44">
        <f>NOV!D126</f>
        <v/>
      </c>
      <c r="F5125" s="44">
        <f>NOV!E126</f>
        <v/>
      </c>
      <c r="G5125" s="44">
        <f>NOV!F126</f>
        <v/>
      </c>
      <c r="H5125" s="44">
        <f>NOV!G126</f>
        <v/>
      </c>
      <c r="I5125" s="45">
        <f>NOV!H126</f>
        <v/>
      </c>
      <c r="J5125" s="45">
        <f>NOV!I126</f>
        <v/>
      </c>
      <c r="K5125" s="44">
        <f>NOV!J126</f>
        <v/>
      </c>
      <c r="L5125" s="44">
        <f>NOV!K126</f>
        <v/>
      </c>
      <c r="M5125" s="46">
        <f>NOV!L126</f>
        <v/>
      </c>
      <c r="N5125" s="44">
        <f>NOV!M126</f>
        <v/>
      </c>
      <c r="O5125" s="44">
        <f>NOV!N126</f>
        <v/>
      </c>
      <c r="P5125" s="44">
        <f>NOV!O126</f>
        <v/>
      </c>
      <c r="Q5125" s="44">
        <f>NOV!P126</f>
        <v/>
      </c>
      <c r="R5125" s="44">
        <f>NOV!Q126</f>
        <v/>
      </c>
      <c r="S5125" s="46">
        <f>S5124+IF(X5125=0,0,M5125)</f>
        <v/>
      </c>
      <c r="T5125" s="47">
        <f>MAX(T5124,S5125)</f>
        <v/>
      </c>
      <c r="U5125" s="48">
        <f>S5125-T5125</f>
        <v/>
      </c>
      <c r="V5125" s="47">
        <f>IFERROR(SUMIFS(DATABASE!$M$5:$M$6004,DATABASE!$B$5:$B$6004,B5125,DATABASE!$X$5:$X$6004,1),0)</f>
        <v/>
      </c>
      <c r="W5125" s="31">
        <f>IFERROR(COUNTIFS(DATABASE!$B$5:$B$6004,B5125,DATABASE!$X$5:$X$6004,1),0)</f>
        <v/>
      </c>
      <c r="X5125" s="49">
        <f>--AND(ISNUMBER(B5125),C5125&lt;&gt;"",L5125&lt;&gt;"",M5125&lt;&gt;"")</f>
        <v/>
      </c>
    </row>
    <row r="5126" ht="15" customHeight="1" s="111">
      <c r="A5126" s="50" t="inlineStr">
        <is>
          <t>NOV</t>
        </is>
      </c>
      <c r="B5126" s="51">
        <f>NOV!A127</f>
        <v/>
      </c>
      <c r="C5126" s="52">
        <f>NOV!B127</f>
        <v/>
      </c>
      <c r="D5126" s="52">
        <f>NOV!C127</f>
        <v/>
      </c>
      <c r="E5126" s="52">
        <f>NOV!D127</f>
        <v/>
      </c>
      <c r="F5126" s="52">
        <f>NOV!E127</f>
        <v/>
      </c>
      <c r="G5126" s="52">
        <f>NOV!F127</f>
        <v/>
      </c>
      <c r="H5126" s="52">
        <f>NOV!G127</f>
        <v/>
      </c>
      <c r="I5126" s="53">
        <f>NOV!H127</f>
        <v/>
      </c>
      <c r="J5126" s="53">
        <f>NOV!I127</f>
        <v/>
      </c>
      <c r="K5126" s="52">
        <f>NOV!J127</f>
        <v/>
      </c>
      <c r="L5126" s="52">
        <f>NOV!K127</f>
        <v/>
      </c>
      <c r="M5126" s="54">
        <f>NOV!L127</f>
        <v/>
      </c>
      <c r="N5126" s="52">
        <f>NOV!M127</f>
        <v/>
      </c>
      <c r="O5126" s="52">
        <f>NOV!N127</f>
        <v/>
      </c>
      <c r="P5126" s="52">
        <f>NOV!O127</f>
        <v/>
      </c>
      <c r="Q5126" s="52">
        <f>NOV!P127</f>
        <v/>
      </c>
      <c r="R5126" s="52">
        <f>NOV!Q127</f>
        <v/>
      </c>
      <c r="S5126" s="54">
        <f>S5125+IF(X5126=0,0,M5126)</f>
        <v/>
      </c>
      <c r="T5126" s="55">
        <f>MAX(T5125,S5126)</f>
        <v/>
      </c>
      <c r="U5126" s="56">
        <f>S5126-T5126</f>
        <v/>
      </c>
      <c r="V5126" s="55">
        <f>IFERROR(SUMIFS(DATABASE!$M$5:$M$6004,DATABASE!$B$5:$B$6004,B5126,DATABASE!$X$5:$X$6004,1),0)</f>
        <v/>
      </c>
      <c r="W5126" s="57">
        <f>IFERROR(COUNTIFS(DATABASE!$B$5:$B$6004,B5126,DATABASE!$X$5:$X$6004,1),0)</f>
        <v/>
      </c>
      <c r="X5126" s="58">
        <f>--AND(ISNUMBER(B5126),C5126&lt;&gt;"",L5126&lt;&gt;"",M5126&lt;&gt;"")</f>
        <v/>
      </c>
    </row>
    <row r="5127" ht="15" customHeight="1" s="111">
      <c r="A5127" s="42" t="inlineStr">
        <is>
          <t>NOV</t>
        </is>
      </c>
      <c r="B5127" s="43">
        <f>NOV!A128</f>
        <v/>
      </c>
      <c r="C5127" s="44">
        <f>NOV!B128</f>
        <v/>
      </c>
      <c r="D5127" s="44">
        <f>NOV!C128</f>
        <v/>
      </c>
      <c r="E5127" s="44">
        <f>NOV!D128</f>
        <v/>
      </c>
      <c r="F5127" s="44">
        <f>NOV!E128</f>
        <v/>
      </c>
      <c r="G5127" s="44">
        <f>NOV!F128</f>
        <v/>
      </c>
      <c r="H5127" s="44">
        <f>NOV!G128</f>
        <v/>
      </c>
      <c r="I5127" s="45">
        <f>NOV!H128</f>
        <v/>
      </c>
      <c r="J5127" s="45">
        <f>NOV!I128</f>
        <v/>
      </c>
      <c r="K5127" s="44">
        <f>NOV!J128</f>
        <v/>
      </c>
      <c r="L5127" s="44">
        <f>NOV!K128</f>
        <v/>
      </c>
      <c r="M5127" s="46">
        <f>NOV!L128</f>
        <v/>
      </c>
      <c r="N5127" s="44">
        <f>NOV!M128</f>
        <v/>
      </c>
      <c r="O5127" s="44">
        <f>NOV!N128</f>
        <v/>
      </c>
      <c r="P5127" s="44">
        <f>NOV!O128</f>
        <v/>
      </c>
      <c r="Q5127" s="44">
        <f>NOV!P128</f>
        <v/>
      </c>
      <c r="R5127" s="44">
        <f>NOV!Q128</f>
        <v/>
      </c>
      <c r="S5127" s="46">
        <f>S5126+IF(X5127=0,0,M5127)</f>
        <v/>
      </c>
      <c r="T5127" s="47">
        <f>MAX(T5126,S5127)</f>
        <v/>
      </c>
      <c r="U5127" s="48">
        <f>S5127-T5127</f>
        <v/>
      </c>
      <c r="V5127" s="47">
        <f>IFERROR(SUMIFS(DATABASE!$M$5:$M$6004,DATABASE!$B$5:$B$6004,B5127,DATABASE!$X$5:$X$6004,1),0)</f>
        <v/>
      </c>
      <c r="W5127" s="31">
        <f>IFERROR(COUNTIFS(DATABASE!$B$5:$B$6004,B5127,DATABASE!$X$5:$X$6004,1),0)</f>
        <v/>
      </c>
      <c r="X5127" s="49">
        <f>--AND(ISNUMBER(B5127),C5127&lt;&gt;"",L5127&lt;&gt;"",M5127&lt;&gt;"")</f>
        <v/>
      </c>
    </row>
    <row r="5128" ht="15" customHeight="1" s="111">
      <c r="A5128" s="50" t="inlineStr">
        <is>
          <t>NOV</t>
        </is>
      </c>
      <c r="B5128" s="51">
        <f>NOV!A129</f>
        <v/>
      </c>
      <c r="C5128" s="52">
        <f>NOV!B129</f>
        <v/>
      </c>
      <c r="D5128" s="52">
        <f>NOV!C129</f>
        <v/>
      </c>
      <c r="E5128" s="52">
        <f>NOV!D129</f>
        <v/>
      </c>
      <c r="F5128" s="52">
        <f>NOV!E129</f>
        <v/>
      </c>
      <c r="G5128" s="52">
        <f>NOV!F129</f>
        <v/>
      </c>
      <c r="H5128" s="52">
        <f>NOV!G129</f>
        <v/>
      </c>
      <c r="I5128" s="53">
        <f>NOV!H129</f>
        <v/>
      </c>
      <c r="J5128" s="53">
        <f>NOV!I129</f>
        <v/>
      </c>
      <c r="K5128" s="52">
        <f>NOV!J129</f>
        <v/>
      </c>
      <c r="L5128" s="52">
        <f>NOV!K129</f>
        <v/>
      </c>
      <c r="M5128" s="54">
        <f>NOV!L129</f>
        <v/>
      </c>
      <c r="N5128" s="52">
        <f>NOV!M129</f>
        <v/>
      </c>
      <c r="O5128" s="52">
        <f>NOV!N129</f>
        <v/>
      </c>
      <c r="P5128" s="52">
        <f>NOV!O129</f>
        <v/>
      </c>
      <c r="Q5128" s="52">
        <f>NOV!P129</f>
        <v/>
      </c>
      <c r="R5128" s="52">
        <f>NOV!Q129</f>
        <v/>
      </c>
      <c r="S5128" s="54">
        <f>S5127+IF(X5128=0,0,M5128)</f>
        <v/>
      </c>
      <c r="T5128" s="55">
        <f>MAX(T5127,S5128)</f>
        <v/>
      </c>
      <c r="U5128" s="56">
        <f>S5128-T5128</f>
        <v/>
      </c>
      <c r="V5128" s="55">
        <f>IFERROR(SUMIFS(DATABASE!$M$5:$M$6004,DATABASE!$B$5:$B$6004,B5128,DATABASE!$X$5:$X$6004,1),0)</f>
        <v/>
      </c>
      <c r="W5128" s="57">
        <f>IFERROR(COUNTIFS(DATABASE!$B$5:$B$6004,B5128,DATABASE!$X$5:$X$6004,1),0)</f>
        <v/>
      </c>
      <c r="X5128" s="58">
        <f>--AND(ISNUMBER(B5128),C5128&lt;&gt;"",L5128&lt;&gt;"",M5128&lt;&gt;"")</f>
        <v/>
      </c>
    </row>
    <row r="5129" ht="15" customHeight="1" s="111">
      <c r="A5129" s="42" t="inlineStr">
        <is>
          <t>NOV</t>
        </is>
      </c>
      <c r="B5129" s="43">
        <f>NOV!A130</f>
        <v/>
      </c>
      <c r="C5129" s="44">
        <f>NOV!B130</f>
        <v/>
      </c>
      <c r="D5129" s="44">
        <f>NOV!C130</f>
        <v/>
      </c>
      <c r="E5129" s="44">
        <f>NOV!D130</f>
        <v/>
      </c>
      <c r="F5129" s="44">
        <f>NOV!E130</f>
        <v/>
      </c>
      <c r="G5129" s="44">
        <f>NOV!F130</f>
        <v/>
      </c>
      <c r="H5129" s="44">
        <f>NOV!G130</f>
        <v/>
      </c>
      <c r="I5129" s="45">
        <f>NOV!H130</f>
        <v/>
      </c>
      <c r="J5129" s="45">
        <f>NOV!I130</f>
        <v/>
      </c>
      <c r="K5129" s="44">
        <f>NOV!J130</f>
        <v/>
      </c>
      <c r="L5129" s="44">
        <f>NOV!K130</f>
        <v/>
      </c>
      <c r="M5129" s="46">
        <f>NOV!L130</f>
        <v/>
      </c>
      <c r="N5129" s="44">
        <f>NOV!M130</f>
        <v/>
      </c>
      <c r="O5129" s="44">
        <f>NOV!N130</f>
        <v/>
      </c>
      <c r="P5129" s="44">
        <f>NOV!O130</f>
        <v/>
      </c>
      <c r="Q5129" s="44">
        <f>NOV!P130</f>
        <v/>
      </c>
      <c r="R5129" s="44">
        <f>NOV!Q130</f>
        <v/>
      </c>
      <c r="S5129" s="46">
        <f>S5128+IF(X5129=0,0,M5129)</f>
        <v/>
      </c>
      <c r="T5129" s="47">
        <f>MAX(T5128,S5129)</f>
        <v/>
      </c>
      <c r="U5129" s="48">
        <f>S5129-T5129</f>
        <v/>
      </c>
      <c r="V5129" s="47">
        <f>IFERROR(SUMIFS(DATABASE!$M$5:$M$6004,DATABASE!$B$5:$B$6004,B5129,DATABASE!$X$5:$X$6004,1),0)</f>
        <v/>
      </c>
      <c r="W5129" s="31">
        <f>IFERROR(COUNTIFS(DATABASE!$B$5:$B$6004,B5129,DATABASE!$X$5:$X$6004,1),0)</f>
        <v/>
      </c>
      <c r="X5129" s="49">
        <f>--AND(ISNUMBER(B5129),C5129&lt;&gt;"",L5129&lt;&gt;"",M5129&lt;&gt;"")</f>
        <v/>
      </c>
    </row>
    <row r="5130" ht="15" customHeight="1" s="111">
      <c r="A5130" s="50" t="inlineStr">
        <is>
          <t>NOV</t>
        </is>
      </c>
      <c r="B5130" s="51">
        <f>NOV!A131</f>
        <v/>
      </c>
      <c r="C5130" s="52">
        <f>NOV!B131</f>
        <v/>
      </c>
      <c r="D5130" s="52">
        <f>NOV!C131</f>
        <v/>
      </c>
      <c r="E5130" s="52">
        <f>NOV!D131</f>
        <v/>
      </c>
      <c r="F5130" s="52">
        <f>NOV!E131</f>
        <v/>
      </c>
      <c r="G5130" s="52">
        <f>NOV!F131</f>
        <v/>
      </c>
      <c r="H5130" s="52">
        <f>NOV!G131</f>
        <v/>
      </c>
      <c r="I5130" s="53">
        <f>NOV!H131</f>
        <v/>
      </c>
      <c r="J5130" s="53">
        <f>NOV!I131</f>
        <v/>
      </c>
      <c r="K5130" s="52">
        <f>NOV!J131</f>
        <v/>
      </c>
      <c r="L5130" s="52">
        <f>NOV!K131</f>
        <v/>
      </c>
      <c r="M5130" s="54">
        <f>NOV!L131</f>
        <v/>
      </c>
      <c r="N5130" s="52">
        <f>NOV!M131</f>
        <v/>
      </c>
      <c r="O5130" s="52">
        <f>NOV!N131</f>
        <v/>
      </c>
      <c r="P5130" s="52">
        <f>NOV!O131</f>
        <v/>
      </c>
      <c r="Q5130" s="52">
        <f>NOV!P131</f>
        <v/>
      </c>
      <c r="R5130" s="52">
        <f>NOV!Q131</f>
        <v/>
      </c>
      <c r="S5130" s="54">
        <f>S5129+IF(X5130=0,0,M5130)</f>
        <v/>
      </c>
      <c r="T5130" s="55">
        <f>MAX(T5129,S5130)</f>
        <v/>
      </c>
      <c r="U5130" s="56">
        <f>S5130-T5130</f>
        <v/>
      </c>
      <c r="V5130" s="55">
        <f>IFERROR(SUMIFS(DATABASE!$M$5:$M$6004,DATABASE!$B$5:$B$6004,B5130,DATABASE!$X$5:$X$6004,1),0)</f>
        <v/>
      </c>
      <c r="W5130" s="57">
        <f>IFERROR(COUNTIFS(DATABASE!$B$5:$B$6004,B5130,DATABASE!$X$5:$X$6004,1),0)</f>
        <v/>
      </c>
      <c r="X5130" s="58">
        <f>--AND(ISNUMBER(B5130),C5130&lt;&gt;"",L5130&lt;&gt;"",M5130&lt;&gt;"")</f>
        <v/>
      </c>
    </row>
    <row r="5131" ht="15" customHeight="1" s="111">
      <c r="A5131" s="42" t="inlineStr">
        <is>
          <t>NOV</t>
        </is>
      </c>
      <c r="B5131" s="43">
        <f>NOV!A132</f>
        <v/>
      </c>
      <c r="C5131" s="44">
        <f>NOV!B132</f>
        <v/>
      </c>
      <c r="D5131" s="44">
        <f>NOV!C132</f>
        <v/>
      </c>
      <c r="E5131" s="44">
        <f>NOV!D132</f>
        <v/>
      </c>
      <c r="F5131" s="44">
        <f>NOV!E132</f>
        <v/>
      </c>
      <c r="G5131" s="44">
        <f>NOV!F132</f>
        <v/>
      </c>
      <c r="H5131" s="44">
        <f>NOV!G132</f>
        <v/>
      </c>
      <c r="I5131" s="45">
        <f>NOV!H132</f>
        <v/>
      </c>
      <c r="J5131" s="45">
        <f>NOV!I132</f>
        <v/>
      </c>
      <c r="K5131" s="44">
        <f>NOV!J132</f>
        <v/>
      </c>
      <c r="L5131" s="44">
        <f>NOV!K132</f>
        <v/>
      </c>
      <c r="M5131" s="46">
        <f>NOV!L132</f>
        <v/>
      </c>
      <c r="N5131" s="44">
        <f>NOV!M132</f>
        <v/>
      </c>
      <c r="O5131" s="44">
        <f>NOV!N132</f>
        <v/>
      </c>
      <c r="P5131" s="44">
        <f>NOV!O132</f>
        <v/>
      </c>
      <c r="Q5131" s="44">
        <f>NOV!P132</f>
        <v/>
      </c>
      <c r="R5131" s="44">
        <f>NOV!Q132</f>
        <v/>
      </c>
      <c r="S5131" s="46">
        <f>S5130+IF(X5131=0,0,M5131)</f>
        <v/>
      </c>
      <c r="T5131" s="47">
        <f>MAX(T5130,S5131)</f>
        <v/>
      </c>
      <c r="U5131" s="48">
        <f>S5131-T5131</f>
        <v/>
      </c>
      <c r="V5131" s="47">
        <f>IFERROR(SUMIFS(DATABASE!$M$5:$M$6004,DATABASE!$B$5:$B$6004,B5131,DATABASE!$X$5:$X$6004,1),0)</f>
        <v/>
      </c>
      <c r="W5131" s="31">
        <f>IFERROR(COUNTIFS(DATABASE!$B$5:$B$6004,B5131,DATABASE!$X$5:$X$6004,1),0)</f>
        <v/>
      </c>
      <c r="X5131" s="49">
        <f>--AND(ISNUMBER(B5131),C5131&lt;&gt;"",L5131&lt;&gt;"",M5131&lt;&gt;"")</f>
        <v/>
      </c>
    </row>
    <row r="5132" ht="15" customHeight="1" s="111">
      <c r="A5132" s="50" t="inlineStr">
        <is>
          <t>NOV</t>
        </is>
      </c>
      <c r="B5132" s="51">
        <f>NOV!A133</f>
        <v/>
      </c>
      <c r="C5132" s="52">
        <f>NOV!B133</f>
        <v/>
      </c>
      <c r="D5132" s="52">
        <f>NOV!C133</f>
        <v/>
      </c>
      <c r="E5132" s="52">
        <f>NOV!D133</f>
        <v/>
      </c>
      <c r="F5132" s="52">
        <f>NOV!E133</f>
        <v/>
      </c>
      <c r="G5132" s="52">
        <f>NOV!F133</f>
        <v/>
      </c>
      <c r="H5132" s="52">
        <f>NOV!G133</f>
        <v/>
      </c>
      <c r="I5132" s="53">
        <f>NOV!H133</f>
        <v/>
      </c>
      <c r="J5132" s="53">
        <f>NOV!I133</f>
        <v/>
      </c>
      <c r="K5132" s="52">
        <f>NOV!J133</f>
        <v/>
      </c>
      <c r="L5132" s="52">
        <f>NOV!K133</f>
        <v/>
      </c>
      <c r="M5132" s="54">
        <f>NOV!L133</f>
        <v/>
      </c>
      <c r="N5132" s="52">
        <f>NOV!M133</f>
        <v/>
      </c>
      <c r="O5132" s="52">
        <f>NOV!N133</f>
        <v/>
      </c>
      <c r="P5132" s="52">
        <f>NOV!O133</f>
        <v/>
      </c>
      <c r="Q5132" s="52">
        <f>NOV!P133</f>
        <v/>
      </c>
      <c r="R5132" s="52">
        <f>NOV!Q133</f>
        <v/>
      </c>
      <c r="S5132" s="54">
        <f>S5131+IF(X5132=0,0,M5132)</f>
        <v/>
      </c>
      <c r="T5132" s="55">
        <f>MAX(T5131,S5132)</f>
        <v/>
      </c>
      <c r="U5132" s="56">
        <f>S5132-T5132</f>
        <v/>
      </c>
      <c r="V5132" s="55">
        <f>IFERROR(SUMIFS(DATABASE!$M$5:$M$6004,DATABASE!$B$5:$B$6004,B5132,DATABASE!$X$5:$X$6004,1),0)</f>
        <v/>
      </c>
      <c r="W5132" s="57">
        <f>IFERROR(COUNTIFS(DATABASE!$B$5:$B$6004,B5132,DATABASE!$X$5:$X$6004,1),0)</f>
        <v/>
      </c>
      <c r="X5132" s="58">
        <f>--AND(ISNUMBER(B5132),C5132&lt;&gt;"",L5132&lt;&gt;"",M5132&lt;&gt;"")</f>
        <v/>
      </c>
    </row>
    <row r="5133" ht="15" customHeight="1" s="111">
      <c r="A5133" s="42" t="inlineStr">
        <is>
          <t>NOV</t>
        </is>
      </c>
      <c r="B5133" s="43">
        <f>NOV!A134</f>
        <v/>
      </c>
      <c r="C5133" s="44">
        <f>NOV!B134</f>
        <v/>
      </c>
      <c r="D5133" s="44">
        <f>NOV!C134</f>
        <v/>
      </c>
      <c r="E5133" s="44">
        <f>NOV!D134</f>
        <v/>
      </c>
      <c r="F5133" s="44">
        <f>NOV!E134</f>
        <v/>
      </c>
      <c r="G5133" s="44">
        <f>NOV!F134</f>
        <v/>
      </c>
      <c r="H5133" s="44">
        <f>NOV!G134</f>
        <v/>
      </c>
      <c r="I5133" s="45">
        <f>NOV!H134</f>
        <v/>
      </c>
      <c r="J5133" s="45">
        <f>NOV!I134</f>
        <v/>
      </c>
      <c r="K5133" s="44">
        <f>NOV!J134</f>
        <v/>
      </c>
      <c r="L5133" s="44">
        <f>NOV!K134</f>
        <v/>
      </c>
      <c r="M5133" s="46">
        <f>NOV!L134</f>
        <v/>
      </c>
      <c r="N5133" s="44">
        <f>NOV!M134</f>
        <v/>
      </c>
      <c r="O5133" s="44">
        <f>NOV!N134</f>
        <v/>
      </c>
      <c r="P5133" s="44">
        <f>NOV!O134</f>
        <v/>
      </c>
      <c r="Q5133" s="44">
        <f>NOV!P134</f>
        <v/>
      </c>
      <c r="R5133" s="44">
        <f>NOV!Q134</f>
        <v/>
      </c>
      <c r="S5133" s="46">
        <f>S5132+IF(X5133=0,0,M5133)</f>
        <v/>
      </c>
      <c r="T5133" s="47">
        <f>MAX(T5132,S5133)</f>
        <v/>
      </c>
      <c r="U5133" s="48">
        <f>S5133-T5133</f>
        <v/>
      </c>
      <c r="V5133" s="47">
        <f>IFERROR(SUMIFS(DATABASE!$M$5:$M$6004,DATABASE!$B$5:$B$6004,B5133,DATABASE!$X$5:$X$6004,1),0)</f>
        <v/>
      </c>
      <c r="W5133" s="31">
        <f>IFERROR(COUNTIFS(DATABASE!$B$5:$B$6004,B5133,DATABASE!$X$5:$X$6004,1),0)</f>
        <v/>
      </c>
      <c r="X5133" s="49">
        <f>--AND(ISNUMBER(B5133),C5133&lt;&gt;"",L5133&lt;&gt;"",M5133&lt;&gt;"")</f>
        <v/>
      </c>
    </row>
    <row r="5134" ht="15" customHeight="1" s="111">
      <c r="A5134" s="50" t="inlineStr">
        <is>
          <t>NOV</t>
        </is>
      </c>
      <c r="B5134" s="51">
        <f>NOV!A135</f>
        <v/>
      </c>
      <c r="C5134" s="52">
        <f>NOV!B135</f>
        <v/>
      </c>
      <c r="D5134" s="52">
        <f>NOV!C135</f>
        <v/>
      </c>
      <c r="E5134" s="52">
        <f>NOV!D135</f>
        <v/>
      </c>
      <c r="F5134" s="52">
        <f>NOV!E135</f>
        <v/>
      </c>
      <c r="G5134" s="52">
        <f>NOV!F135</f>
        <v/>
      </c>
      <c r="H5134" s="52">
        <f>NOV!G135</f>
        <v/>
      </c>
      <c r="I5134" s="53">
        <f>NOV!H135</f>
        <v/>
      </c>
      <c r="J5134" s="53">
        <f>NOV!I135</f>
        <v/>
      </c>
      <c r="K5134" s="52">
        <f>NOV!J135</f>
        <v/>
      </c>
      <c r="L5134" s="52">
        <f>NOV!K135</f>
        <v/>
      </c>
      <c r="M5134" s="54">
        <f>NOV!L135</f>
        <v/>
      </c>
      <c r="N5134" s="52">
        <f>NOV!M135</f>
        <v/>
      </c>
      <c r="O5134" s="52">
        <f>NOV!N135</f>
        <v/>
      </c>
      <c r="P5134" s="52">
        <f>NOV!O135</f>
        <v/>
      </c>
      <c r="Q5134" s="52">
        <f>NOV!P135</f>
        <v/>
      </c>
      <c r="R5134" s="52">
        <f>NOV!Q135</f>
        <v/>
      </c>
      <c r="S5134" s="54">
        <f>S5133+IF(X5134=0,0,M5134)</f>
        <v/>
      </c>
      <c r="T5134" s="55">
        <f>MAX(T5133,S5134)</f>
        <v/>
      </c>
      <c r="U5134" s="56">
        <f>S5134-T5134</f>
        <v/>
      </c>
      <c r="V5134" s="55">
        <f>IFERROR(SUMIFS(DATABASE!$M$5:$M$6004,DATABASE!$B$5:$B$6004,B5134,DATABASE!$X$5:$X$6004,1),0)</f>
        <v/>
      </c>
      <c r="W5134" s="57">
        <f>IFERROR(COUNTIFS(DATABASE!$B$5:$B$6004,B5134,DATABASE!$X$5:$X$6004,1),0)</f>
        <v/>
      </c>
      <c r="X5134" s="58">
        <f>--AND(ISNUMBER(B5134),C5134&lt;&gt;"",L5134&lt;&gt;"",M5134&lt;&gt;"")</f>
        <v/>
      </c>
    </row>
    <row r="5135" ht="15" customHeight="1" s="111">
      <c r="A5135" s="42" t="inlineStr">
        <is>
          <t>NOV</t>
        </is>
      </c>
      <c r="B5135" s="43">
        <f>NOV!A136</f>
        <v/>
      </c>
      <c r="C5135" s="44">
        <f>NOV!B136</f>
        <v/>
      </c>
      <c r="D5135" s="44">
        <f>NOV!C136</f>
        <v/>
      </c>
      <c r="E5135" s="44">
        <f>NOV!D136</f>
        <v/>
      </c>
      <c r="F5135" s="44">
        <f>NOV!E136</f>
        <v/>
      </c>
      <c r="G5135" s="44">
        <f>NOV!F136</f>
        <v/>
      </c>
      <c r="H5135" s="44">
        <f>NOV!G136</f>
        <v/>
      </c>
      <c r="I5135" s="45">
        <f>NOV!H136</f>
        <v/>
      </c>
      <c r="J5135" s="45">
        <f>NOV!I136</f>
        <v/>
      </c>
      <c r="K5135" s="44">
        <f>NOV!J136</f>
        <v/>
      </c>
      <c r="L5135" s="44">
        <f>NOV!K136</f>
        <v/>
      </c>
      <c r="M5135" s="46">
        <f>NOV!L136</f>
        <v/>
      </c>
      <c r="N5135" s="44">
        <f>NOV!M136</f>
        <v/>
      </c>
      <c r="O5135" s="44">
        <f>NOV!N136</f>
        <v/>
      </c>
      <c r="P5135" s="44">
        <f>NOV!O136</f>
        <v/>
      </c>
      <c r="Q5135" s="44">
        <f>NOV!P136</f>
        <v/>
      </c>
      <c r="R5135" s="44">
        <f>NOV!Q136</f>
        <v/>
      </c>
      <c r="S5135" s="46">
        <f>S5134+IF(X5135=0,0,M5135)</f>
        <v/>
      </c>
      <c r="T5135" s="47">
        <f>MAX(T5134,S5135)</f>
        <v/>
      </c>
      <c r="U5135" s="48">
        <f>S5135-T5135</f>
        <v/>
      </c>
      <c r="V5135" s="47">
        <f>IFERROR(SUMIFS(DATABASE!$M$5:$M$6004,DATABASE!$B$5:$B$6004,B5135,DATABASE!$X$5:$X$6004,1),0)</f>
        <v/>
      </c>
      <c r="W5135" s="31">
        <f>IFERROR(COUNTIFS(DATABASE!$B$5:$B$6004,B5135,DATABASE!$X$5:$X$6004,1),0)</f>
        <v/>
      </c>
      <c r="X5135" s="49">
        <f>--AND(ISNUMBER(B5135),C5135&lt;&gt;"",L5135&lt;&gt;"",M5135&lt;&gt;"")</f>
        <v/>
      </c>
    </row>
    <row r="5136" ht="15" customHeight="1" s="111">
      <c r="A5136" s="50" t="inlineStr">
        <is>
          <t>NOV</t>
        </is>
      </c>
      <c r="B5136" s="51">
        <f>NOV!A137</f>
        <v/>
      </c>
      <c r="C5136" s="52">
        <f>NOV!B137</f>
        <v/>
      </c>
      <c r="D5136" s="52">
        <f>NOV!C137</f>
        <v/>
      </c>
      <c r="E5136" s="52">
        <f>NOV!D137</f>
        <v/>
      </c>
      <c r="F5136" s="52">
        <f>NOV!E137</f>
        <v/>
      </c>
      <c r="G5136" s="52">
        <f>NOV!F137</f>
        <v/>
      </c>
      <c r="H5136" s="52">
        <f>NOV!G137</f>
        <v/>
      </c>
      <c r="I5136" s="53">
        <f>NOV!H137</f>
        <v/>
      </c>
      <c r="J5136" s="53">
        <f>NOV!I137</f>
        <v/>
      </c>
      <c r="K5136" s="52">
        <f>NOV!J137</f>
        <v/>
      </c>
      <c r="L5136" s="52">
        <f>NOV!K137</f>
        <v/>
      </c>
      <c r="M5136" s="54">
        <f>NOV!L137</f>
        <v/>
      </c>
      <c r="N5136" s="52">
        <f>NOV!M137</f>
        <v/>
      </c>
      <c r="O5136" s="52">
        <f>NOV!N137</f>
        <v/>
      </c>
      <c r="P5136" s="52">
        <f>NOV!O137</f>
        <v/>
      </c>
      <c r="Q5136" s="52">
        <f>NOV!P137</f>
        <v/>
      </c>
      <c r="R5136" s="52">
        <f>NOV!Q137</f>
        <v/>
      </c>
      <c r="S5136" s="54">
        <f>S5135+IF(X5136=0,0,M5136)</f>
        <v/>
      </c>
      <c r="T5136" s="55">
        <f>MAX(T5135,S5136)</f>
        <v/>
      </c>
      <c r="U5136" s="56">
        <f>S5136-T5136</f>
        <v/>
      </c>
      <c r="V5136" s="55">
        <f>IFERROR(SUMIFS(DATABASE!$M$5:$M$6004,DATABASE!$B$5:$B$6004,B5136,DATABASE!$X$5:$X$6004,1),0)</f>
        <v/>
      </c>
      <c r="W5136" s="57">
        <f>IFERROR(COUNTIFS(DATABASE!$B$5:$B$6004,B5136,DATABASE!$X$5:$X$6004,1),0)</f>
        <v/>
      </c>
      <c r="X5136" s="58">
        <f>--AND(ISNUMBER(B5136),C5136&lt;&gt;"",L5136&lt;&gt;"",M5136&lt;&gt;"")</f>
        <v/>
      </c>
    </row>
    <row r="5137" ht="15" customHeight="1" s="111">
      <c r="A5137" s="42" t="inlineStr">
        <is>
          <t>NOV</t>
        </is>
      </c>
      <c r="B5137" s="43">
        <f>NOV!A138</f>
        <v/>
      </c>
      <c r="C5137" s="44">
        <f>NOV!B138</f>
        <v/>
      </c>
      <c r="D5137" s="44">
        <f>NOV!C138</f>
        <v/>
      </c>
      <c r="E5137" s="44">
        <f>NOV!D138</f>
        <v/>
      </c>
      <c r="F5137" s="44">
        <f>NOV!E138</f>
        <v/>
      </c>
      <c r="G5137" s="44">
        <f>NOV!F138</f>
        <v/>
      </c>
      <c r="H5137" s="44">
        <f>NOV!G138</f>
        <v/>
      </c>
      <c r="I5137" s="45">
        <f>NOV!H138</f>
        <v/>
      </c>
      <c r="J5137" s="45">
        <f>NOV!I138</f>
        <v/>
      </c>
      <c r="K5137" s="44">
        <f>NOV!J138</f>
        <v/>
      </c>
      <c r="L5137" s="44">
        <f>NOV!K138</f>
        <v/>
      </c>
      <c r="M5137" s="46">
        <f>NOV!L138</f>
        <v/>
      </c>
      <c r="N5137" s="44">
        <f>NOV!M138</f>
        <v/>
      </c>
      <c r="O5137" s="44">
        <f>NOV!N138</f>
        <v/>
      </c>
      <c r="P5137" s="44">
        <f>NOV!O138</f>
        <v/>
      </c>
      <c r="Q5137" s="44">
        <f>NOV!P138</f>
        <v/>
      </c>
      <c r="R5137" s="44">
        <f>NOV!Q138</f>
        <v/>
      </c>
      <c r="S5137" s="46">
        <f>S5136+IF(X5137=0,0,M5137)</f>
        <v/>
      </c>
      <c r="T5137" s="47">
        <f>MAX(T5136,S5137)</f>
        <v/>
      </c>
      <c r="U5137" s="48">
        <f>S5137-T5137</f>
        <v/>
      </c>
      <c r="V5137" s="47">
        <f>IFERROR(SUMIFS(DATABASE!$M$5:$M$6004,DATABASE!$B$5:$B$6004,B5137,DATABASE!$X$5:$X$6004,1),0)</f>
        <v/>
      </c>
      <c r="W5137" s="31">
        <f>IFERROR(COUNTIFS(DATABASE!$B$5:$B$6004,B5137,DATABASE!$X$5:$X$6004,1),0)</f>
        <v/>
      </c>
      <c r="X5137" s="49">
        <f>--AND(ISNUMBER(B5137),C5137&lt;&gt;"",L5137&lt;&gt;"",M5137&lt;&gt;"")</f>
        <v/>
      </c>
    </row>
    <row r="5138" ht="15" customHeight="1" s="111">
      <c r="A5138" s="50" t="inlineStr">
        <is>
          <t>NOV</t>
        </is>
      </c>
      <c r="B5138" s="51">
        <f>NOV!A139</f>
        <v/>
      </c>
      <c r="C5138" s="52">
        <f>NOV!B139</f>
        <v/>
      </c>
      <c r="D5138" s="52">
        <f>NOV!C139</f>
        <v/>
      </c>
      <c r="E5138" s="52">
        <f>NOV!D139</f>
        <v/>
      </c>
      <c r="F5138" s="52">
        <f>NOV!E139</f>
        <v/>
      </c>
      <c r="G5138" s="52">
        <f>NOV!F139</f>
        <v/>
      </c>
      <c r="H5138" s="52">
        <f>NOV!G139</f>
        <v/>
      </c>
      <c r="I5138" s="53">
        <f>NOV!H139</f>
        <v/>
      </c>
      <c r="J5138" s="53">
        <f>NOV!I139</f>
        <v/>
      </c>
      <c r="K5138" s="52">
        <f>NOV!J139</f>
        <v/>
      </c>
      <c r="L5138" s="52">
        <f>NOV!K139</f>
        <v/>
      </c>
      <c r="M5138" s="54">
        <f>NOV!L139</f>
        <v/>
      </c>
      <c r="N5138" s="52">
        <f>NOV!M139</f>
        <v/>
      </c>
      <c r="O5138" s="52">
        <f>NOV!N139</f>
        <v/>
      </c>
      <c r="P5138" s="52">
        <f>NOV!O139</f>
        <v/>
      </c>
      <c r="Q5138" s="52">
        <f>NOV!P139</f>
        <v/>
      </c>
      <c r="R5138" s="52">
        <f>NOV!Q139</f>
        <v/>
      </c>
      <c r="S5138" s="54">
        <f>S5137+IF(X5138=0,0,M5138)</f>
        <v/>
      </c>
      <c r="T5138" s="55">
        <f>MAX(T5137,S5138)</f>
        <v/>
      </c>
      <c r="U5138" s="56">
        <f>S5138-T5138</f>
        <v/>
      </c>
      <c r="V5138" s="55">
        <f>IFERROR(SUMIFS(DATABASE!$M$5:$M$6004,DATABASE!$B$5:$B$6004,B5138,DATABASE!$X$5:$X$6004,1),0)</f>
        <v/>
      </c>
      <c r="W5138" s="57">
        <f>IFERROR(COUNTIFS(DATABASE!$B$5:$B$6004,B5138,DATABASE!$X$5:$X$6004,1),0)</f>
        <v/>
      </c>
      <c r="X5138" s="58">
        <f>--AND(ISNUMBER(B5138),C5138&lt;&gt;"",L5138&lt;&gt;"",M5138&lt;&gt;"")</f>
        <v/>
      </c>
    </row>
    <row r="5139" ht="15" customHeight="1" s="111">
      <c r="A5139" s="42" t="inlineStr">
        <is>
          <t>NOV</t>
        </is>
      </c>
      <c r="B5139" s="43">
        <f>NOV!A140</f>
        <v/>
      </c>
      <c r="C5139" s="44">
        <f>NOV!B140</f>
        <v/>
      </c>
      <c r="D5139" s="44">
        <f>NOV!C140</f>
        <v/>
      </c>
      <c r="E5139" s="44">
        <f>NOV!D140</f>
        <v/>
      </c>
      <c r="F5139" s="44">
        <f>NOV!E140</f>
        <v/>
      </c>
      <c r="G5139" s="44">
        <f>NOV!F140</f>
        <v/>
      </c>
      <c r="H5139" s="44">
        <f>NOV!G140</f>
        <v/>
      </c>
      <c r="I5139" s="45">
        <f>NOV!H140</f>
        <v/>
      </c>
      <c r="J5139" s="45">
        <f>NOV!I140</f>
        <v/>
      </c>
      <c r="K5139" s="44">
        <f>NOV!J140</f>
        <v/>
      </c>
      <c r="L5139" s="44">
        <f>NOV!K140</f>
        <v/>
      </c>
      <c r="M5139" s="46">
        <f>NOV!L140</f>
        <v/>
      </c>
      <c r="N5139" s="44">
        <f>NOV!M140</f>
        <v/>
      </c>
      <c r="O5139" s="44">
        <f>NOV!N140</f>
        <v/>
      </c>
      <c r="P5139" s="44">
        <f>NOV!O140</f>
        <v/>
      </c>
      <c r="Q5139" s="44">
        <f>NOV!P140</f>
        <v/>
      </c>
      <c r="R5139" s="44">
        <f>NOV!Q140</f>
        <v/>
      </c>
      <c r="S5139" s="46">
        <f>S5138+IF(X5139=0,0,M5139)</f>
        <v/>
      </c>
      <c r="T5139" s="47">
        <f>MAX(T5138,S5139)</f>
        <v/>
      </c>
      <c r="U5139" s="48">
        <f>S5139-T5139</f>
        <v/>
      </c>
      <c r="V5139" s="47">
        <f>IFERROR(SUMIFS(DATABASE!$M$5:$M$6004,DATABASE!$B$5:$B$6004,B5139,DATABASE!$X$5:$X$6004,1),0)</f>
        <v/>
      </c>
      <c r="W5139" s="31">
        <f>IFERROR(COUNTIFS(DATABASE!$B$5:$B$6004,B5139,DATABASE!$X$5:$X$6004,1),0)</f>
        <v/>
      </c>
      <c r="X5139" s="49">
        <f>--AND(ISNUMBER(B5139),C5139&lt;&gt;"",L5139&lt;&gt;"",M5139&lt;&gt;"")</f>
        <v/>
      </c>
    </row>
    <row r="5140" ht="15" customHeight="1" s="111">
      <c r="A5140" s="50" t="inlineStr">
        <is>
          <t>NOV</t>
        </is>
      </c>
      <c r="B5140" s="51">
        <f>NOV!A141</f>
        <v/>
      </c>
      <c r="C5140" s="52">
        <f>NOV!B141</f>
        <v/>
      </c>
      <c r="D5140" s="52">
        <f>NOV!C141</f>
        <v/>
      </c>
      <c r="E5140" s="52">
        <f>NOV!D141</f>
        <v/>
      </c>
      <c r="F5140" s="52">
        <f>NOV!E141</f>
        <v/>
      </c>
      <c r="G5140" s="52">
        <f>NOV!F141</f>
        <v/>
      </c>
      <c r="H5140" s="52">
        <f>NOV!G141</f>
        <v/>
      </c>
      <c r="I5140" s="53">
        <f>NOV!H141</f>
        <v/>
      </c>
      <c r="J5140" s="53">
        <f>NOV!I141</f>
        <v/>
      </c>
      <c r="K5140" s="52">
        <f>NOV!J141</f>
        <v/>
      </c>
      <c r="L5140" s="52">
        <f>NOV!K141</f>
        <v/>
      </c>
      <c r="M5140" s="54">
        <f>NOV!L141</f>
        <v/>
      </c>
      <c r="N5140" s="52">
        <f>NOV!M141</f>
        <v/>
      </c>
      <c r="O5140" s="52">
        <f>NOV!N141</f>
        <v/>
      </c>
      <c r="P5140" s="52">
        <f>NOV!O141</f>
        <v/>
      </c>
      <c r="Q5140" s="52">
        <f>NOV!P141</f>
        <v/>
      </c>
      <c r="R5140" s="52">
        <f>NOV!Q141</f>
        <v/>
      </c>
      <c r="S5140" s="54">
        <f>S5139+IF(X5140=0,0,M5140)</f>
        <v/>
      </c>
      <c r="T5140" s="55">
        <f>MAX(T5139,S5140)</f>
        <v/>
      </c>
      <c r="U5140" s="56">
        <f>S5140-T5140</f>
        <v/>
      </c>
      <c r="V5140" s="55">
        <f>IFERROR(SUMIFS(DATABASE!$M$5:$M$6004,DATABASE!$B$5:$B$6004,B5140,DATABASE!$X$5:$X$6004,1),0)</f>
        <v/>
      </c>
      <c r="W5140" s="57">
        <f>IFERROR(COUNTIFS(DATABASE!$B$5:$B$6004,B5140,DATABASE!$X$5:$X$6004,1),0)</f>
        <v/>
      </c>
      <c r="X5140" s="58">
        <f>--AND(ISNUMBER(B5140),C5140&lt;&gt;"",L5140&lt;&gt;"",M5140&lt;&gt;"")</f>
        <v/>
      </c>
    </row>
    <row r="5141" ht="15" customHeight="1" s="111">
      <c r="A5141" s="42" t="inlineStr">
        <is>
          <t>NOV</t>
        </is>
      </c>
      <c r="B5141" s="43">
        <f>NOV!A142</f>
        <v/>
      </c>
      <c r="C5141" s="44">
        <f>NOV!B142</f>
        <v/>
      </c>
      <c r="D5141" s="44">
        <f>NOV!C142</f>
        <v/>
      </c>
      <c r="E5141" s="44">
        <f>NOV!D142</f>
        <v/>
      </c>
      <c r="F5141" s="44">
        <f>NOV!E142</f>
        <v/>
      </c>
      <c r="G5141" s="44">
        <f>NOV!F142</f>
        <v/>
      </c>
      <c r="H5141" s="44">
        <f>NOV!G142</f>
        <v/>
      </c>
      <c r="I5141" s="45">
        <f>NOV!H142</f>
        <v/>
      </c>
      <c r="J5141" s="45">
        <f>NOV!I142</f>
        <v/>
      </c>
      <c r="K5141" s="44">
        <f>NOV!J142</f>
        <v/>
      </c>
      <c r="L5141" s="44">
        <f>NOV!K142</f>
        <v/>
      </c>
      <c r="M5141" s="46">
        <f>NOV!L142</f>
        <v/>
      </c>
      <c r="N5141" s="44">
        <f>NOV!M142</f>
        <v/>
      </c>
      <c r="O5141" s="44">
        <f>NOV!N142</f>
        <v/>
      </c>
      <c r="P5141" s="44">
        <f>NOV!O142</f>
        <v/>
      </c>
      <c r="Q5141" s="44">
        <f>NOV!P142</f>
        <v/>
      </c>
      <c r="R5141" s="44">
        <f>NOV!Q142</f>
        <v/>
      </c>
      <c r="S5141" s="46">
        <f>S5140+IF(X5141=0,0,M5141)</f>
        <v/>
      </c>
      <c r="T5141" s="47">
        <f>MAX(T5140,S5141)</f>
        <v/>
      </c>
      <c r="U5141" s="48">
        <f>S5141-T5141</f>
        <v/>
      </c>
      <c r="V5141" s="47">
        <f>IFERROR(SUMIFS(DATABASE!$M$5:$M$6004,DATABASE!$B$5:$B$6004,B5141,DATABASE!$X$5:$X$6004,1),0)</f>
        <v/>
      </c>
      <c r="W5141" s="31">
        <f>IFERROR(COUNTIFS(DATABASE!$B$5:$B$6004,B5141,DATABASE!$X$5:$X$6004,1),0)</f>
        <v/>
      </c>
      <c r="X5141" s="49">
        <f>--AND(ISNUMBER(B5141),C5141&lt;&gt;"",L5141&lt;&gt;"",M5141&lt;&gt;"")</f>
        <v/>
      </c>
    </row>
    <row r="5142" ht="15" customHeight="1" s="111">
      <c r="A5142" s="50" t="inlineStr">
        <is>
          <t>NOV</t>
        </is>
      </c>
      <c r="B5142" s="51">
        <f>NOV!A143</f>
        <v/>
      </c>
      <c r="C5142" s="52">
        <f>NOV!B143</f>
        <v/>
      </c>
      <c r="D5142" s="52">
        <f>NOV!C143</f>
        <v/>
      </c>
      <c r="E5142" s="52">
        <f>NOV!D143</f>
        <v/>
      </c>
      <c r="F5142" s="52">
        <f>NOV!E143</f>
        <v/>
      </c>
      <c r="G5142" s="52">
        <f>NOV!F143</f>
        <v/>
      </c>
      <c r="H5142" s="52">
        <f>NOV!G143</f>
        <v/>
      </c>
      <c r="I5142" s="53">
        <f>NOV!H143</f>
        <v/>
      </c>
      <c r="J5142" s="53">
        <f>NOV!I143</f>
        <v/>
      </c>
      <c r="K5142" s="52">
        <f>NOV!J143</f>
        <v/>
      </c>
      <c r="L5142" s="52">
        <f>NOV!K143</f>
        <v/>
      </c>
      <c r="M5142" s="54">
        <f>NOV!L143</f>
        <v/>
      </c>
      <c r="N5142" s="52">
        <f>NOV!M143</f>
        <v/>
      </c>
      <c r="O5142" s="52">
        <f>NOV!N143</f>
        <v/>
      </c>
      <c r="P5142" s="52">
        <f>NOV!O143</f>
        <v/>
      </c>
      <c r="Q5142" s="52">
        <f>NOV!P143</f>
        <v/>
      </c>
      <c r="R5142" s="52">
        <f>NOV!Q143</f>
        <v/>
      </c>
      <c r="S5142" s="54">
        <f>S5141+IF(X5142=0,0,M5142)</f>
        <v/>
      </c>
      <c r="T5142" s="55">
        <f>MAX(T5141,S5142)</f>
        <v/>
      </c>
      <c r="U5142" s="56">
        <f>S5142-T5142</f>
        <v/>
      </c>
      <c r="V5142" s="55">
        <f>IFERROR(SUMIFS(DATABASE!$M$5:$M$6004,DATABASE!$B$5:$B$6004,B5142,DATABASE!$X$5:$X$6004,1),0)</f>
        <v/>
      </c>
      <c r="W5142" s="57">
        <f>IFERROR(COUNTIFS(DATABASE!$B$5:$B$6004,B5142,DATABASE!$X$5:$X$6004,1),0)</f>
        <v/>
      </c>
      <c r="X5142" s="58">
        <f>--AND(ISNUMBER(B5142),C5142&lt;&gt;"",L5142&lt;&gt;"",M5142&lt;&gt;"")</f>
        <v/>
      </c>
    </row>
    <row r="5143" ht="15" customHeight="1" s="111">
      <c r="A5143" s="42" t="inlineStr">
        <is>
          <t>NOV</t>
        </is>
      </c>
      <c r="B5143" s="43">
        <f>NOV!A144</f>
        <v/>
      </c>
      <c r="C5143" s="44">
        <f>NOV!B144</f>
        <v/>
      </c>
      <c r="D5143" s="44">
        <f>NOV!C144</f>
        <v/>
      </c>
      <c r="E5143" s="44">
        <f>NOV!D144</f>
        <v/>
      </c>
      <c r="F5143" s="44">
        <f>NOV!E144</f>
        <v/>
      </c>
      <c r="G5143" s="44">
        <f>NOV!F144</f>
        <v/>
      </c>
      <c r="H5143" s="44">
        <f>NOV!G144</f>
        <v/>
      </c>
      <c r="I5143" s="45">
        <f>NOV!H144</f>
        <v/>
      </c>
      <c r="J5143" s="45">
        <f>NOV!I144</f>
        <v/>
      </c>
      <c r="K5143" s="44">
        <f>NOV!J144</f>
        <v/>
      </c>
      <c r="L5143" s="44">
        <f>NOV!K144</f>
        <v/>
      </c>
      <c r="M5143" s="46">
        <f>NOV!L144</f>
        <v/>
      </c>
      <c r="N5143" s="44">
        <f>NOV!M144</f>
        <v/>
      </c>
      <c r="O5143" s="44">
        <f>NOV!N144</f>
        <v/>
      </c>
      <c r="P5143" s="44">
        <f>NOV!O144</f>
        <v/>
      </c>
      <c r="Q5143" s="44">
        <f>NOV!P144</f>
        <v/>
      </c>
      <c r="R5143" s="44">
        <f>NOV!Q144</f>
        <v/>
      </c>
      <c r="S5143" s="46">
        <f>S5142+IF(X5143=0,0,M5143)</f>
        <v/>
      </c>
      <c r="T5143" s="47">
        <f>MAX(T5142,S5143)</f>
        <v/>
      </c>
      <c r="U5143" s="48">
        <f>S5143-T5143</f>
        <v/>
      </c>
      <c r="V5143" s="47">
        <f>IFERROR(SUMIFS(DATABASE!$M$5:$M$6004,DATABASE!$B$5:$B$6004,B5143,DATABASE!$X$5:$X$6004,1),0)</f>
        <v/>
      </c>
      <c r="W5143" s="31">
        <f>IFERROR(COUNTIFS(DATABASE!$B$5:$B$6004,B5143,DATABASE!$X$5:$X$6004,1),0)</f>
        <v/>
      </c>
      <c r="X5143" s="49">
        <f>--AND(ISNUMBER(B5143),C5143&lt;&gt;"",L5143&lt;&gt;"",M5143&lt;&gt;"")</f>
        <v/>
      </c>
    </row>
    <row r="5144" ht="15" customHeight="1" s="111">
      <c r="A5144" s="50" t="inlineStr">
        <is>
          <t>NOV</t>
        </is>
      </c>
      <c r="B5144" s="51">
        <f>NOV!A145</f>
        <v/>
      </c>
      <c r="C5144" s="52">
        <f>NOV!B145</f>
        <v/>
      </c>
      <c r="D5144" s="52">
        <f>NOV!C145</f>
        <v/>
      </c>
      <c r="E5144" s="52">
        <f>NOV!D145</f>
        <v/>
      </c>
      <c r="F5144" s="52">
        <f>NOV!E145</f>
        <v/>
      </c>
      <c r="G5144" s="52">
        <f>NOV!F145</f>
        <v/>
      </c>
      <c r="H5144" s="52">
        <f>NOV!G145</f>
        <v/>
      </c>
      <c r="I5144" s="53">
        <f>NOV!H145</f>
        <v/>
      </c>
      <c r="J5144" s="53">
        <f>NOV!I145</f>
        <v/>
      </c>
      <c r="K5144" s="52">
        <f>NOV!J145</f>
        <v/>
      </c>
      <c r="L5144" s="52">
        <f>NOV!K145</f>
        <v/>
      </c>
      <c r="M5144" s="54">
        <f>NOV!L145</f>
        <v/>
      </c>
      <c r="N5144" s="52">
        <f>NOV!M145</f>
        <v/>
      </c>
      <c r="O5144" s="52">
        <f>NOV!N145</f>
        <v/>
      </c>
      <c r="P5144" s="52">
        <f>NOV!O145</f>
        <v/>
      </c>
      <c r="Q5144" s="52">
        <f>NOV!P145</f>
        <v/>
      </c>
      <c r="R5144" s="52">
        <f>NOV!Q145</f>
        <v/>
      </c>
      <c r="S5144" s="54">
        <f>S5143+IF(X5144=0,0,M5144)</f>
        <v/>
      </c>
      <c r="T5144" s="55">
        <f>MAX(T5143,S5144)</f>
        <v/>
      </c>
      <c r="U5144" s="56">
        <f>S5144-T5144</f>
        <v/>
      </c>
      <c r="V5144" s="55">
        <f>IFERROR(SUMIFS(DATABASE!$M$5:$M$6004,DATABASE!$B$5:$B$6004,B5144,DATABASE!$X$5:$X$6004,1),0)</f>
        <v/>
      </c>
      <c r="W5144" s="57">
        <f>IFERROR(COUNTIFS(DATABASE!$B$5:$B$6004,B5144,DATABASE!$X$5:$X$6004,1),0)</f>
        <v/>
      </c>
      <c r="X5144" s="58">
        <f>--AND(ISNUMBER(B5144),C5144&lt;&gt;"",L5144&lt;&gt;"",M5144&lt;&gt;"")</f>
        <v/>
      </c>
    </row>
    <row r="5145" ht="15" customHeight="1" s="111">
      <c r="A5145" s="42" t="inlineStr">
        <is>
          <t>NOV</t>
        </is>
      </c>
      <c r="B5145" s="43">
        <f>NOV!A146</f>
        <v/>
      </c>
      <c r="C5145" s="44">
        <f>NOV!B146</f>
        <v/>
      </c>
      <c r="D5145" s="44">
        <f>NOV!C146</f>
        <v/>
      </c>
      <c r="E5145" s="44">
        <f>NOV!D146</f>
        <v/>
      </c>
      <c r="F5145" s="44">
        <f>NOV!E146</f>
        <v/>
      </c>
      <c r="G5145" s="44">
        <f>NOV!F146</f>
        <v/>
      </c>
      <c r="H5145" s="44">
        <f>NOV!G146</f>
        <v/>
      </c>
      <c r="I5145" s="45">
        <f>NOV!H146</f>
        <v/>
      </c>
      <c r="J5145" s="45">
        <f>NOV!I146</f>
        <v/>
      </c>
      <c r="K5145" s="44">
        <f>NOV!J146</f>
        <v/>
      </c>
      <c r="L5145" s="44">
        <f>NOV!K146</f>
        <v/>
      </c>
      <c r="M5145" s="46">
        <f>NOV!L146</f>
        <v/>
      </c>
      <c r="N5145" s="44">
        <f>NOV!M146</f>
        <v/>
      </c>
      <c r="O5145" s="44">
        <f>NOV!N146</f>
        <v/>
      </c>
      <c r="P5145" s="44">
        <f>NOV!O146</f>
        <v/>
      </c>
      <c r="Q5145" s="44">
        <f>NOV!P146</f>
        <v/>
      </c>
      <c r="R5145" s="44">
        <f>NOV!Q146</f>
        <v/>
      </c>
      <c r="S5145" s="46">
        <f>S5144+IF(X5145=0,0,M5145)</f>
        <v/>
      </c>
      <c r="T5145" s="47">
        <f>MAX(T5144,S5145)</f>
        <v/>
      </c>
      <c r="U5145" s="48">
        <f>S5145-T5145</f>
        <v/>
      </c>
      <c r="V5145" s="47">
        <f>IFERROR(SUMIFS(DATABASE!$M$5:$M$6004,DATABASE!$B$5:$B$6004,B5145,DATABASE!$X$5:$X$6004,1),0)</f>
        <v/>
      </c>
      <c r="W5145" s="31">
        <f>IFERROR(COUNTIFS(DATABASE!$B$5:$B$6004,B5145,DATABASE!$X$5:$X$6004,1),0)</f>
        <v/>
      </c>
      <c r="X5145" s="49">
        <f>--AND(ISNUMBER(B5145),C5145&lt;&gt;"",L5145&lt;&gt;"",M5145&lt;&gt;"")</f>
        <v/>
      </c>
    </row>
    <row r="5146" ht="15" customHeight="1" s="111">
      <c r="A5146" s="50" t="inlineStr">
        <is>
          <t>NOV</t>
        </is>
      </c>
      <c r="B5146" s="51">
        <f>NOV!A147</f>
        <v/>
      </c>
      <c r="C5146" s="52">
        <f>NOV!B147</f>
        <v/>
      </c>
      <c r="D5146" s="52">
        <f>NOV!C147</f>
        <v/>
      </c>
      <c r="E5146" s="52">
        <f>NOV!D147</f>
        <v/>
      </c>
      <c r="F5146" s="52">
        <f>NOV!E147</f>
        <v/>
      </c>
      <c r="G5146" s="52">
        <f>NOV!F147</f>
        <v/>
      </c>
      <c r="H5146" s="52">
        <f>NOV!G147</f>
        <v/>
      </c>
      <c r="I5146" s="53">
        <f>NOV!H147</f>
        <v/>
      </c>
      <c r="J5146" s="53">
        <f>NOV!I147</f>
        <v/>
      </c>
      <c r="K5146" s="52">
        <f>NOV!J147</f>
        <v/>
      </c>
      <c r="L5146" s="52">
        <f>NOV!K147</f>
        <v/>
      </c>
      <c r="M5146" s="54">
        <f>NOV!L147</f>
        <v/>
      </c>
      <c r="N5146" s="52">
        <f>NOV!M147</f>
        <v/>
      </c>
      <c r="O5146" s="52">
        <f>NOV!N147</f>
        <v/>
      </c>
      <c r="P5146" s="52">
        <f>NOV!O147</f>
        <v/>
      </c>
      <c r="Q5146" s="52">
        <f>NOV!P147</f>
        <v/>
      </c>
      <c r="R5146" s="52">
        <f>NOV!Q147</f>
        <v/>
      </c>
      <c r="S5146" s="54">
        <f>S5145+IF(X5146=0,0,M5146)</f>
        <v/>
      </c>
      <c r="T5146" s="55">
        <f>MAX(T5145,S5146)</f>
        <v/>
      </c>
      <c r="U5146" s="56">
        <f>S5146-T5146</f>
        <v/>
      </c>
      <c r="V5146" s="55">
        <f>IFERROR(SUMIFS(DATABASE!$M$5:$M$6004,DATABASE!$B$5:$B$6004,B5146,DATABASE!$X$5:$X$6004,1),0)</f>
        <v/>
      </c>
      <c r="W5146" s="57">
        <f>IFERROR(COUNTIFS(DATABASE!$B$5:$B$6004,B5146,DATABASE!$X$5:$X$6004,1),0)</f>
        <v/>
      </c>
      <c r="X5146" s="58">
        <f>--AND(ISNUMBER(B5146),C5146&lt;&gt;"",L5146&lt;&gt;"",M5146&lt;&gt;"")</f>
        <v/>
      </c>
    </row>
    <row r="5147" ht="15" customHeight="1" s="111">
      <c r="A5147" s="42" t="inlineStr">
        <is>
          <t>NOV</t>
        </is>
      </c>
      <c r="B5147" s="43">
        <f>NOV!A148</f>
        <v/>
      </c>
      <c r="C5147" s="44">
        <f>NOV!B148</f>
        <v/>
      </c>
      <c r="D5147" s="44">
        <f>NOV!C148</f>
        <v/>
      </c>
      <c r="E5147" s="44">
        <f>NOV!D148</f>
        <v/>
      </c>
      <c r="F5147" s="44">
        <f>NOV!E148</f>
        <v/>
      </c>
      <c r="G5147" s="44">
        <f>NOV!F148</f>
        <v/>
      </c>
      <c r="H5147" s="44">
        <f>NOV!G148</f>
        <v/>
      </c>
      <c r="I5147" s="45">
        <f>NOV!H148</f>
        <v/>
      </c>
      <c r="J5147" s="45">
        <f>NOV!I148</f>
        <v/>
      </c>
      <c r="K5147" s="44">
        <f>NOV!J148</f>
        <v/>
      </c>
      <c r="L5147" s="44">
        <f>NOV!K148</f>
        <v/>
      </c>
      <c r="M5147" s="46">
        <f>NOV!L148</f>
        <v/>
      </c>
      <c r="N5147" s="44">
        <f>NOV!M148</f>
        <v/>
      </c>
      <c r="O5147" s="44">
        <f>NOV!N148</f>
        <v/>
      </c>
      <c r="P5147" s="44">
        <f>NOV!O148</f>
        <v/>
      </c>
      <c r="Q5147" s="44">
        <f>NOV!P148</f>
        <v/>
      </c>
      <c r="R5147" s="44">
        <f>NOV!Q148</f>
        <v/>
      </c>
      <c r="S5147" s="46">
        <f>S5146+IF(X5147=0,0,M5147)</f>
        <v/>
      </c>
      <c r="T5147" s="47">
        <f>MAX(T5146,S5147)</f>
        <v/>
      </c>
      <c r="U5147" s="48">
        <f>S5147-T5147</f>
        <v/>
      </c>
      <c r="V5147" s="47">
        <f>IFERROR(SUMIFS(DATABASE!$M$5:$M$6004,DATABASE!$B$5:$B$6004,B5147,DATABASE!$X$5:$X$6004,1),0)</f>
        <v/>
      </c>
      <c r="W5147" s="31">
        <f>IFERROR(COUNTIFS(DATABASE!$B$5:$B$6004,B5147,DATABASE!$X$5:$X$6004,1),0)</f>
        <v/>
      </c>
      <c r="X5147" s="49">
        <f>--AND(ISNUMBER(B5147),C5147&lt;&gt;"",L5147&lt;&gt;"",M5147&lt;&gt;"")</f>
        <v/>
      </c>
    </row>
    <row r="5148" ht="15" customHeight="1" s="111">
      <c r="A5148" s="50" t="inlineStr">
        <is>
          <t>NOV</t>
        </is>
      </c>
      <c r="B5148" s="51">
        <f>NOV!A149</f>
        <v/>
      </c>
      <c r="C5148" s="52">
        <f>NOV!B149</f>
        <v/>
      </c>
      <c r="D5148" s="52">
        <f>NOV!C149</f>
        <v/>
      </c>
      <c r="E5148" s="52">
        <f>NOV!D149</f>
        <v/>
      </c>
      <c r="F5148" s="52">
        <f>NOV!E149</f>
        <v/>
      </c>
      <c r="G5148" s="52">
        <f>NOV!F149</f>
        <v/>
      </c>
      <c r="H5148" s="52">
        <f>NOV!G149</f>
        <v/>
      </c>
      <c r="I5148" s="53">
        <f>NOV!H149</f>
        <v/>
      </c>
      <c r="J5148" s="53">
        <f>NOV!I149</f>
        <v/>
      </c>
      <c r="K5148" s="52">
        <f>NOV!J149</f>
        <v/>
      </c>
      <c r="L5148" s="52">
        <f>NOV!K149</f>
        <v/>
      </c>
      <c r="M5148" s="54">
        <f>NOV!L149</f>
        <v/>
      </c>
      <c r="N5148" s="52">
        <f>NOV!M149</f>
        <v/>
      </c>
      <c r="O5148" s="52">
        <f>NOV!N149</f>
        <v/>
      </c>
      <c r="P5148" s="52">
        <f>NOV!O149</f>
        <v/>
      </c>
      <c r="Q5148" s="52">
        <f>NOV!P149</f>
        <v/>
      </c>
      <c r="R5148" s="52">
        <f>NOV!Q149</f>
        <v/>
      </c>
      <c r="S5148" s="54">
        <f>S5147+IF(X5148=0,0,M5148)</f>
        <v/>
      </c>
      <c r="T5148" s="55">
        <f>MAX(T5147,S5148)</f>
        <v/>
      </c>
      <c r="U5148" s="56">
        <f>S5148-T5148</f>
        <v/>
      </c>
      <c r="V5148" s="55">
        <f>IFERROR(SUMIFS(DATABASE!$M$5:$M$6004,DATABASE!$B$5:$B$6004,B5148,DATABASE!$X$5:$X$6004,1),0)</f>
        <v/>
      </c>
      <c r="W5148" s="57">
        <f>IFERROR(COUNTIFS(DATABASE!$B$5:$B$6004,B5148,DATABASE!$X$5:$X$6004,1),0)</f>
        <v/>
      </c>
      <c r="X5148" s="58">
        <f>--AND(ISNUMBER(B5148),C5148&lt;&gt;"",L5148&lt;&gt;"",M5148&lt;&gt;"")</f>
        <v/>
      </c>
    </row>
    <row r="5149" ht="15" customHeight="1" s="111">
      <c r="A5149" s="42" t="inlineStr">
        <is>
          <t>NOV</t>
        </is>
      </c>
      <c r="B5149" s="43">
        <f>NOV!A150</f>
        <v/>
      </c>
      <c r="C5149" s="44">
        <f>NOV!B150</f>
        <v/>
      </c>
      <c r="D5149" s="44">
        <f>NOV!C150</f>
        <v/>
      </c>
      <c r="E5149" s="44">
        <f>NOV!D150</f>
        <v/>
      </c>
      <c r="F5149" s="44">
        <f>NOV!E150</f>
        <v/>
      </c>
      <c r="G5149" s="44">
        <f>NOV!F150</f>
        <v/>
      </c>
      <c r="H5149" s="44">
        <f>NOV!G150</f>
        <v/>
      </c>
      <c r="I5149" s="45">
        <f>NOV!H150</f>
        <v/>
      </c>
      <c r="J5149" s="45">
        <f>NOV!I150</f>
        <v/>
      </c>
      <c r="K5149" s="44">
        <f>NOV!J150</f>
        <v/>
      </c>
      <c r="L5149" s="44">
        <f>NOV!K150</f>
        <v/>
      </c>
      <c r="M5149" s="46">
        <f>NOV!L150</f>
        <v/>
      </c>
      <c r="N5149" s="44">
        <f>NOV!M150</f>
        <v/>
      </c>
      <c r="O5149" s="44">
        <f>NOV!N150</f>
        <v/>
      </c>
      <c r="P5149" s="44">
        <f>NOV!O150</f>
        <v/>
      </c>
      <c r="Q5149" s="44">
        <f>NOV!P150</f>
        <v/>
      </c>
      <c r="R5149" s="44">
        <f>NOV!Q150</f>
        <v/>
      </c>
      <c r="S5149" s="46">
        <f>S5148+IF(X5149=0,0,M5149)</f>
        <v/>
      </c>
      <c r="T5149" s="47">
        <f>MAX(T5148,S5149)</f>
        <v/>
      </c>
      <c r="U5149" s="48">
        <f>S5149-T5149</f>
        <v/>
      </c>
      <c r="V5149" s="47">
        <f>IFERROR(SUMIFS(DATABASE!$M$5:$M$6004,DATABASE!$B$5:$B$6004,B5149,DATABASE!$X$5:$X$6004,1),0)</f>
        <v/>
      </c>
      <c r="W5149" s="31">
        <f>IFERROR(COUNTIFS(DATABASE!$B$5:$B$6004,B5149,DATABASE!$X$5:$X$6004,1),0)</f>
        <v/>
      </c>
      <c r="X5149" s="49">
        <f>--AND(ISNUMBER(B5149),C5149&lt;&gt;"",L5149&lt;&gt;"",M5149&lt;&gt;"")</f>
        <v/>
      </c>
    </row>
    <row r="5150" ht="15" customHeight="1" s="111">
      <c r="A5150" s="50" t="inlineStr">
        <is>
          <t>NOV</t>
        </is>
      </c>
      <c r="B5150" s="51">
        <f>NOV!A151</f>
        <v/>
      </c>
      <c r="C5150" s="52">
        <f>NOV!B151</f>
        <v/>
      </c>
      <c r="D5150" s="52">
        <f>NOV!C151</f>
        <v/>
      </c>
      <c r="E5150" s="52">
        <f>NOV!D151</f>
        <v/>
      </c>
      <c r="F5150" s="52">
        <f>NOV!E151</f>
        <v/>
      </c>
      <c r="G5150" s="52">
        <f>NOV!F151</f>
        <v/>
      </c>
      <c r="H5150" s="52">
        <f>NOV!G151</f>
        <v/>
      </c>
      <c r="I5150" s="53">
        <f>NOV!H151</f>
        <v/>
      </c>
      <c r="J5150" s="53">
        <f>NOV!I151</f>
        <v/>
      </c>
      <c r="K5150" s="52">
        <f>NOV!J151</f>
        <v/>
      </c>
      <c r="L5150" s="52">
        <f>NOV!K151</f>
        <v/>
      </c>
      <c r="M5150" s="54">
        <f>NOV!L151</f>
        <v/>
      </c>
      <c r="N5150" s="52">
        <f>NOV!M151</f>
        <v/>
      </c>
      <c r="O5150" s="52">
        <f>NOV!N151</f>
        <v/>
      </c>
      <c r="P5150" s="52">
        <f>NOV!O151</f>
        <v/>
      </c>
      <c r="Q5150" s="52">
        <f>NOV!P151</f>
        <v/>
      </c>
      <c r="R5150" s="52">
        <f>NOV!Q151</f>
        <v/>
      </c>
      <c r="S5150" s="54">
        <f>S5149+IF(X5150=0,0,M5150)</f>
        <v/>
      </c>
      <c r="T5150" s="55">
        <f>MAX(T5149,S5150)</f>
        <v/>
      </c>
      <c r="U5150" s="56">
        <f>S5150-T5150</f>
        <v/>
      </c>
      <c r="V5150" s="55">
        <f>IFERROR(SUMIFS(DATABASE!$M$5:$M$6004,DATABASE!$B$5:$B$6004,B5150,DATABASE!$X$5:$X$6004,1),0)</f>
        <v/>
      </c>
      <c r="W5150" s="57">
        <f>IFERROR(COUNTIFS(DATABASE!$B$5:$B$6004,B5150,DATABASE!$X$5:$X$6004,1),0)</f>
        <v/>
      </c>
      <c r="X5150" s="58">
        <f>--AND(ISNUMBER(B5150),C5150&lt;&gt;"",L5150&lt;&gt;"",M5150&lt;&gt;"")</f>
        <v/>
      </c>
    </row>
    <row r="5151" ht="15" customHeight="1" s="111">
      <c r="A5151" s="42" t="inlineStr">
        <is>
          <t>NOV</t>
        </is>
      </c>
      <c r="B5151" s="43">
        <f>NOV!A152</f>
        <v/>
      </c>
      <c r="C5151" s="44">
        <f>NOV!B152</f>
        <v/>
      </c>
      <c r="D5151" s="44">
        <f>NOV!C152</f>
        <v/>
      </c>
      <c r="E5151" s="44">
        <f>NOV!D152</f>
        <v/>
      </c>
      <c r="F5151" s="44">
        <f>NOV!E152</f>
        <v/>
      </c>
      <c r="G5151" s="44">
        <f>NOV!F152</f>
        <v/>
      </c>
      <c r="H5151" s="44">
        <f>NOV!G152</f>
        <v/>
      </c>
      <c r="I5151" s="45">
        <f>NOV!H152</f>
        <v/>
      </c>
      <c r="J5151" s="45">
        <f>NOV!I152</f>
        <v/>
      </c>
      <c r="K5151" s="44">
        <f>NOV!J152</f>
        <v/>
      </c>
      <c r="L5151" s="44">
        <f>NOV!K152</f>
        <v/>
      </c>
      <c r="M5151" s="46">
        <f>NOV!L152</f>
        <v/>
      </c>
      <c r="N5151" s="44">
        <f>NOV!M152</f>
        <v/>
      </c>
      <c r="O5151" s="44">
        <f>NOV!N152</f>
        <v/>
      </c>
      <c r="P5151" s="44">
        <f>NOV!O152</f>
        <v/>
      </c>
      <c r="Q5151" s="44">
        <f>NOV!P152</f>
        <v/>
      </c>
      <c r="R5151" s="44">
        <f>NOV!Q152</f>
        <v/>
      </c>
      <c r="S5151" s="46">
        <f>S5150+IF(X5151=0,0,M5151)</f>
        <v/>
      </c>
      <c r="T5151" s="47">
        <f>MAX(T5150,S5151)</f>
        <v/>
      </c>
      <c r="U5151" s="48">
        <f>S5151-T5151</f>
        <v/>
      </c>
      <c r="V5151" s="47">
        <f>IFERROR(SUMIFS(DATABASE!$M$5:$M$6004,DATABASE!$B$5:$B$6004,B5151,DATABASE!$X$5:$X$6004,1),0)</f>
        <v/>
      </c>
      <c r="W5151" s="31">
        <f>IFERROR(COUNTIFS(DATABASE!$B$5:$B$6004,B5151,DATABASE!$X$5:$X$6004,1),0)</f>
        <v/>
      </c>
      <c r="X5151" s="49">
        <f>--AND(ISNUMBER(B5151),C5151&lt;&gt;"",L5151&lt;&gt;"",M5151&lt;&gt;"")</f>
        <v/>
      </c>
    </row>
    <row r="5152" ht="15" customHeight="1" s="111">
      <c r="A5152" s="50" t="inlineStr">
        <is>
          <t>NOV</t>
        </is>
      </c>
      <c r="B5152" s="51">
        <f>NOV!A153</f>
        <v/>
      </c>
      <c r="C5152" s="52">
        <f>NOV!B153</f>
        <v/>
      </c>
      <c r="D5152" s="52">
        <f>NOV!C153</f>
        <v/>
      </c>
      <c r="E5152" s="52">
        <f>NOV!D153</f>
        <v/>
      </c>
      <c r="F5152" s="52">
        <f>NOV!E153</f>
        <v/>
      </c>
      <c r="G5152" s="52">
        <f>NOV!F153</f>
        <v/>
      </c>
      <c r="H5152" s="52">
        <f>NOV!G153</f>
        <v/>
      </c>
      <c r="I5152" s="53">
        <f>NOV!H153</f>
        <v/>
      </c>
      <c r="J5152" s="53">
        <f>NOV!I153</f>
        <v/>
      </c>
      <c r="K5152" s="52">
        <f>NOV!J153</f>
        <v/>
      </c>
      <c r="L5152" s="52">
        <f>NOV!K153</f>
        <v/>
      </c>
      <c r="M5152" s="54">
        <f>NOV!L153</f>
        <v/>
      </c>
      <c r="N5152" s="52">
        <f>NOV!M153</f>
        <v/>
      </c>
      <c r="O5152" s="52">
        <f>NOV!N153</f>
        <v/>
      </c>
      <c r="P5152" s="52">
        <f>NOV!O153</f>
        <v/>
      </c>
      <c r="Q5152" s="52">
        <f>NOV!P153</f>
        <v/>
      </c>
      <c r="R5152" s="52">
        <f>NOV!Q153</f>
        <v/>
      </c>
      <c r="S5152" s="54">
        <f>S5151+IF(X5152=0,0,M5152)</f>
        <v/>
      </c>
      <c r="T5152" s="55">
        <f>MAX(T5151,S5152)</f>
        <v/>
      </c>
      <c r="U5152" s="56">
        <f>S5152-T5152</f>
        <v/>
      </c>
      <c r="V5152" s="55">
        <f>IFERROR(SUMIFS(DATABASE!$M$5:$M$6004,DATABASE!$B$5:$B$6004,B5152,DATABASE!$X$5:$X$6004,1),0)</f>
        <v/>
      </c>
      <c r="W5152" s="57">
        <f>IFERROR(COUNTIFS(DATABASE!$B$5:$B$6004,B5152,DATABASE!$X$5:$X$6004,1),0)</f>
        <v/>
      </c>
      <c r="X5152" s="58">
        <f>--AND(ISNUMBER(B5152),C5152&lt;&gt;"",L5152&lt;&gt;"",M5152&lt;&gt;"")</f>
        <v/>
      </c>
    </row>
    <row r="5153" ht="15" customHeight="1" s="111">
      <c r="A5153" s="42" t="inlineStr">
        <is>
          <t>NOV</t>
        </is>
      </c>
      <c r="B5153" s="43">
        <f>NOV!A154</f>
        <v/>
      </c>
      <c r="C5153" s="44">
        <f>NOV!B154</f>
        <v/>
      </c>
      <c r="D5153" s="44">
        <f>NOV!C154</f>
        <v/>
      </c>
      <c r="E5153" s="44">
        <f>NOV!D154</f>
        <v/>
      </c>
      <c r="F5153" s="44">
        <f>NOV!E154</f>
        <v/>
      </c>
      <c r="G5153" s="44">
        <f>NOV!F154</f>
        <v/>
      </c>
      <c r="H5153" s="44">
        <f>NOV!G154</f>
        <v/>
      </c>
      <c r="I5153" s="45">
        <f>NOV!H154</f>
        <v/>
      </c>
      <c r="J5153" s="45">
        <f>NOV!I154</f>
        <v/>
      </c>
      <c r="K5153" s="44">
        <f>NOV!J154</f>
        <v/>
      </c>
      <c r="L5153" s="44">
        <f>NOV!K154</f>
        <v/>
      </c>
      <c r="M5153" s="46">
        <f>NOV!L154</f>
        <v/>
      </c>
      <c r="N5153" s="44">
        <f>NOV!M154</f>
        <v/>
      </c>
      <c r="O5153" s="44">
        <f>NOV!N154</f>
        <v/>
      </c>
      <c r="P5153" s="44">
        <f>NOV!O154</f>
        <v/>
      </c>
      <c r="Q5153" s="44">
        <f>NOV!P154</f>
        <v/>
      </c>
      <c r="R5153" s="44">
        <f>NOV!Q154</f>
        <v/>
      </c>
      <c r="S5153" s="46">
        <f>S5152+IF(X5153=0,0,M5153)</f>
        <v/>
      </c>
      <c r="T5153" s="47">
        <f>MAX(T5152,S5153)</f>
        <v/>
      </c>
      <c r="U5153" s="48">
        <f>S5153-T5153</f>
        <v/>
      </c>
      <c r="V5153" s="47">
        <f>IFERROR(SUMIFS(DATABASE!$M$5:$M$6004,DATABASE!$B$5:$B$6004,B5153,DATABASE!$X$5:$X$6004,1),0)</f>
        <v/>
      </c>
      <c r="W5153" s="31">
        <f>IFERROR(COUNTIFS(DATABASE!$B$5:$B$6004,B5153,DATABASE!$X$5:$X$6004,1),0)</f>
        <v/>
      </c>
      <c r="X5153" s="49">
        <f>--AND(ISNUMBER(B5153),C5153&lt;&gt;"",L5153&lt;&gt;"",M5153&lt;&gt;"")</f>
        <v/>
      </c>
    </row>
    <row r="5154" ht="15" customHeight="1" s="111">
      <c r="A5154" s="50" t="inlineStr">
        <is>
          <t>NOV</t>
        </is>
      </c>
      <c r="B5154" s="51">
        <f>NOV!A155</f>
        <v/>
      </c>
      <c r="C5154" s="52">
        <f>NOV!B155</f>
        <v/>
      </c>
      <c r="D5154" s="52">
        <f>NOV!C155</f>
        <v/>
      </c>
      <c r="E5154" s="52">
        <f>NOV!D155</f>
        <v/>
      </c>
      <c r="F5154" s="52">
        <f>NOV!E155</f>
        <v/>
      </c>
      <c r="G5154" s="52">
        <f>NOV!F155</f>
        <v/>
      </c>
      <c r="H5154" s="52">
        <f>NOV!G155</f>
        <v/>
      </c>
      <c r="I5154" s="53">
        <f>NOV!H155</f>
        <v/>
      </c>
      <c r="J5154" s="53">
        <f>NOV!I155</f>
        <v/>
      </c>
      <c r="K5154" s="52">
        <f>NOV!J155</f>
        <v/>
      </c>
      <c r="L5154" s="52">
        <f>NOV!K155</f>
        <v/>
      </c>
      <c r="M5154" s="54">
        <f>NOV!L155</f>
        <v/>
      </c>
      <c r="N5154" s="52">
        <f>NOV!M155</f>
        <v/>
      </c>
      <c r="O5154" s="52">
        <f>NOV!N155</f>
        <v/>
      </c>
      <c r="P5154" s="52">
        <f>NOV!O155</f>
        <v/>
      </c>
      <c r="Q5154" s="52">
        <f>NOV!P155</f>
        <v/>
      </c>
      <c r="R5154" s="52">
        <f>NOV!Q155</f>
        <v/>
      </c>
      <c r="S5154" s="54">
        <f>S5153+IF(X5154=0,0,M5154)</f>
        <v/>
      </c>
      <c r="T5154" s="55">
        <f>MAX(T5153,S5154)</f>
        <v/>
      </c>
      <c r="U5154" s="56">
        <f>S5154-T5154</f>
        <v/>
      </c>
      <c r="V5154" s="55">
        <f>IFERROR(SUMIFS(DATABASE!$M$5:$M$6004,DATABASE!$B$5:$B$6004,B5154,DATABASE!$X$5:$X$6004,1),0)</f>
        <v/>
      </c>
      <c r="W5154" s="57">
        <f>IFERROR(COUNTIFS(DATABASE!$B$5:$B$6004,B5154,DATABASE!$X$5:$X$6004,1),0)</f>
        <v/>
      </c>
      <c r="X5154" s="58">
        <f>--AND(ISNUMBER(B5154),C5154&lt;&gt;"",L5154&lt;&gt;"",M5154&lt;&gt;"")</f>
        <v/>
      </c>
    </row>
    <row r="5155" ht="15" customHeight="1" s="111">
      <c r="A5155" s="42" t="inlineStr">
        <is>
          <t>NOV</t>
        </is>
      </c>
      <c r="B5155" s="43">
        <f>NOV!A156</f>
        <v/>
      </c>
      <c r="C5155" s="44">
        <f>NOV!B156</f>
        <v/>
      </c>
      <c r="D5155" s="44">
        <f>NOV!C156</f>
        <v/>
      </c>
      <c r="E5155" s="44">
        <f>NOV!D156</f>
        <v/>
      </c>
      <c r="F5155" s="44">
        <f>NOV!E156</f>
        <v/>
      </c>
      <c r="G5155" s="44">
        <f>NOV!F156</f>
        <v/>
      </c>
      <c r="H5155" s="44">
        <f>NOV!G156</f>
        <v/>
      </c>
      <c r="I5155" s="45">
        <f>NOV!H156</f>
        <v/>
      </c>
      <c r="J5155" s="45">
        <f>NOV!I156</f>
        <v/>
      </c>
      <c r="K5155" s="44">
        <f>NOV!J156</f>
        <v/>
      </c>
      <c r="L5155" s="44">
        <f>NOV!K156</f>
        <v/>
      </c>
      <c r="M5155" s="46">
        <f>NOV!L156</f>
        <v/>
      </c>
      <c r="N5155" s="44">
        <f>NOV!M156</f>
        <v/>
      </c>
      <c r="O5155" s="44">
        <f>NOV!N156</f>
        <v/>
      </c>
      <c r="P5155" s="44">
        <f>NOV!O156</f>
        <v/>
      </c>
      <c r="Q5155" s="44">
        <f>NOV!P156</f>
        <v/>
      </c>
      <c r="R5155" s="44">
        <f>NOV!Q156</f>
        <v/>
      </c>
      <c r="S5155" s="46">
        <f>S5154+IF(X5155=0,0,M5155)</f>
        <v/>
      </c>
      <c r="T5155" s="47">
        <f>MAX(T5154,S5155)</f>
        <v/>
      </c>
      <c r="U5155" s="48">
        <f>S5155-T5155</f>
        <v/>
      </c>
      <c r="V5155" s="47">
        <f>IFERROR(SUMIFS(DATABASE!$M$5:$M$6004,DATABASE!$B$5:$B$6004,B5155,DATABASE!$X$5:$X$6004,1),0)</f>
        <v/>
      </c>
      <c r="W5155" s="31">
        <f>IFERROR(COUNTIFS(DATABASE!$B$5:$B$6004,B5155,DATABASE!$X$5:$X$6004,1),0)</f>
        <v/>
      </c>
      <c r="X5155" s="49">
        <f>--AND(ISNUMBER(B5155),C5155&lt;&gt;"",L5155&lt;&gt;"",M5155&lt;&gt;"")</f>
        <v/>
      </c>
    </row>
    <row r="5156" ht="15" customHeight="1" s="111">
      <c r="A5156" s="50" t="inlineStr">
        <is>
          <t>NOV</t>
        </is>
      </c>
      <c r="B5156" s="51">
        <f>NOV!A157</f>
        <v/>
      </c>
      <c r="C5156" s="52">
        <f>NOV!B157</f>
        <v/>
      </c>
      <c r="D5156" s="52">
        <f>NOV!C157</f>
        <v/>
      </c>
      <c r="E5156" s="52">
        <f>NOV!D157</f>
        <v/>
      </c>
      <c r="F5156" s="52">
        <f>NOV!E157</f>
        <v/>
      </c>
      <c r="G5156" s="52">
        <f>NOV!F157</f>
        <v/>
      </c>
      <c r="H5156" s="52">
        <f>NOV!G157</f>
        <v/>
      </c>
      <c r="I5156" s="53">
        <f>NOV!H157</f>
        <v/>
      </c>
      <c r="J5156" s="53">
        <f>NOV!I157</f>
        <v/>
      </c>
      <c r="K5156" s="52">
        <f>NOV!J157</f>
        <v/>
      </c>
      <c r="L5156" s="52">
        <f>NOV!K157</f>
        <v/>
      </c>
      <c r="M5156" s="54">
        <f>NOV!L157</f>
        <v/>
      </c>
      <c r="N5156" s="52">
        <f>NOV!M157</f>
        <v/>
      </c>
      <c r="O5156" s="52">
        <f>NOV!N157</f>
        <v/>
      </c>
      <c r="P5156" s="52">
        <f>NOV!O157</f>
        <v/>
      </c>
      <c r="Q5156" s="52">
        <f>NOV!P157</f>
        <v/>
      </c>
      <c r="R5156" s="52">
        <f>NOV!Q157</f>
        <v/>
      </c>
      <c r="S5156" s="54">
        <f>S5155+IF(X5156=0,0,M5156)</f>
        <v/>
      </c>
      <c r="T5156" s="55">
        <f>MAX(T5155,S5156)</f>
        <v/>
      </c>
      <c r="U5156" s="56">
        <f>S5156-T5156</f>
        <v/>
      </c>
      <c r="V5156" s="55">
        <f>IFERROR(SUMIFS(DATABASE!$M$5:$M$6004,DATABASE!$B$5:$B$6004,B5156,DATABASE!$X$5:$X$6004,1),0)</f>
        <v/>
      </c>
      <c r="W5156" s="57">
        <f>IFERROR(COUNTIFS(DATABASE!$B$5:$B$6004,B5156,DATABASE!$X$5:$X$6004,1),0)</f>
        <v/>
      </c>
      <c r="X5156" s="58">
        <f>--AND(ISNUMBER(B5156),C5156&lt;&gt;"",L5156&lt;&gt;"",M5156&lt;&gt;"")</f>
        <v/>
      </c>
    </row>
    <row r="5157" ht="15" customHeight="1" s="111">
      <c r="A5157" s="42" t="inlineStr">
        <is>
          <t>NOV</t>
        </is>
      </c>
      <c r="B5157" s="43">
        <f>NOV!A158</f>
        <v/>
      </c>
      <c r="C5157" s="44">
        <f>NOV!B158</f>
        <v/>
      </c>
      <c r="D5157" s="44">
        <f>NOV!C158</f>
        <v/>
      </c>
      <c r="E5157" s="44">
        <f>NOV!D158</f>
        <v/>
      </c>
      <c r="F5157" s="44">
        <f>NOV!E158</f>
        <v/>
      </c>
      <c r="G5157" s="44">
        <f>NOV!F158</f>
        <v/>
      </c>
      <c r="H5157" s="44">
        <f>NOV!G158</f>
        <v/>
      </c>
      <c r="I5157" s="45">
        <f>NOV!H158</f>
        <v/>
      </c>
      <c r="J5157" s="45">
        <f>NOV!I158</f>
        <v/>
      </c>
      <c r="K5157" s="44">
        <f>NOV!J158</f>
        <v/>
      </c>
      <c r="L5157" s="44">
        <f>NOV!K158</f>
        <v/>
      </c>
      <c r="M5157" s="46">
        <f>NOV!L158</f>
        <v/>
      </c>
      <c r="N5157" s="44">
        <f>NOV!M158</f>
        <v/>
      </c>
      <c r="O5157" s="44">
        <f>NOV!N158</f>
        <v/>
      </c>
      <c r="P5157" s="44">
        <f>NOV!O158</f>
        <v/>
      </c>
      <c r="Q5157" s="44">
        <f>NOV!P158</f>
        <v/>
      </c>
      <c r="R5157" s="44">
        <f>NOV!Q158</f>
        <v/>
      </c>
      <c r="S5157" s="46">
        <f>S5156+IF(X5157=0,0,M5157)</f>
        <v/>
      </c>
      <c r="T5157" s="47">
        <f>MAX(T5156,S5157)</f>
        <v/>
      </c>
      <c r="U5157" s="48">
        <f>S5157-T5157</f>
        <v/>
      </c>
      <c r="V5157" s="47">
        <f>IFERROR(SUMIFS(DATABASE!$M$5:$M$6004,DATABASE!$B$5:$B$6004,B5157,DATABASE!$X$5:$X$6004,1),0)</f>
        <v/>
      </c>
      <c r="W5157" s="31">
        <f>IFERROR(COUNTIFS(DATABASE!$B$5:$B$6004,B5157,DATABASE!$X$5:$X$6004,1),0)</f>
        <v/>
      </c>
      <c r="X5157" s="49">
        <f>--AND(ISNUMBER(B5157),C5157&lt;&gt;"",L5157&lt;&gt;"",M5157&lt;&gt;"")</f>
        <v/>
      </c>
    </row>
    <row r="5158" ht="15" customHeight="1" s="111">
      <c r="A5158" s="50" t="inlineStr">
        <is>
          <t>NOV</t>
        </is>
      </c>
      <c r="B5158" s="51">
        <f>NOV!A159</f>
        <v/>
      </c>
      <c r="C5158" s="52">
        <f>NOV!B159</f>
        <v/>
      </c>
      <c r="D5158" s="52">
        <f>NOV!C159</f>
        <v/>
      </c>
      <c r="E5158" s="52">
        <f>NOV!D159</f>
        <v/>
      </c>
      <c r="F5158" s="52">
        <f>NOV!E159</f>
        <v/>
      </c>
      <c r="G5158" s="52">
        <f>NOV!F159</f>
        <v/>
      </c>
      <c r="H5158" s="52">
        <f>NOV!G159</f>
        <v/>
      </c>
      <c r="I5158" s="53">
        <f>NOV!H159</f>
        <v/>
      </c>
      <c r="J5158" s="53">
        <f>NOV!I159</f>
        <v/>
      </c>
      <c r="K5158" s="52">
        <f>NOV!J159</f>
        <v/>
      </c>
      <c r="L5158" s="52">
        <f>NOV!K159</f>
        <v/>
      </c>
      <c r="M5158" s="54">
        <f>NOV!L159</f>
        <v/>
      </c>
      <c r="N5158" s="52">
        <f>NOV!M159</f>
        <v/>
      </c>
      <c r="O5158" s="52">
        <f>NOV!N159</f>
        <v/>
      </c>
      <c r="P5158" s="52">
        <f>NOV!O159</f>
        <v/>
      </c>
      <c r="Q5158" s="52">
        <f>NOV!P159</f>
        <v/>
      </c>
      <c r="R5158" s="52">
        <f>NOV!Q159</f>
        <v/>
      </c>
      <c r="S5158" s="54">
        <f>S5157+IF(X5158=0,0,M5158)</f>
        <v/>
      </c>
      <c r="T5158" s="55">
        <f>MAX(T5157,S5158)</f>
        <v/>
      </c>
      <c r="U5158" s="56">
        <f>S5158-T5158</f>
        <v/>
      </c>
      <c r="V5158" s="55">
        <f>IFERROR(SUMIFS(DATABASE!$M$5:$M$6004,DATABASE!$B$5:$B$6004,B5158,DATABASE!$X$5:$X$6004,1),0)</f>
        <v/>
      </c>
      <c r="W5158" s="57">
        <f>IFERROR(COUNTIFS(DATABASE!$B$5:$B$6004,B5158,DATABASE!$X$5:$X$6004,1),0)</f>
        <v/>
      </c>
      <c r="X5158" s="58">
        <f>--AND(ISNUMBER(B5158),C5158&lt;&gt;"",L5158&lt;&gt;"",M5158&lt;&gt;"")</f>
        <v/>
      </c>
    </row>
    <row r="5159" ht="15" customHeight="1" s="111">
      <c r="A5159" s="42" t="inlineStr">
        <is>
          <t>NOV</t>
        </is>
      </c>
      <c r="B5159" s="43">
        <f>NOV!A160</f>
        <v/>
      </c>
      <c r="C5159" s="44">
        <f>NOV!B160</f>
        <v/>
      </c>
      <c r="D5159" s="44">
        <f>NOV!C160</f>
        <v/>
      </c>
      <c r="E5159" s="44">
        <f>NOV!D160</f>
        <v/>
      </c>
      <c r="F5159" s="44">
        <f>NOV!E160</f>
        <v/>
      </c>
      <c r="G5159" s="44">
        <f>NOV!F160</f>
        <v/>
      </c>
      <c r="H5159" s="44">
        <f>NOV!G160</f>
        <v/>
      </c>
      <c r="I5159" s="45">
        <f>NOV!H160</f>
        <v/>
      </c>
      <c r="J5159" s="45">
        <f>NOV!I160</f>
        <v/>
      </c>
      <c r="K5159" s="44">
        <f>NOV!J160</f>
        <v/>
      </c>
      <c r="L5159" s="44">
        <f>NOV!K160</f>
        <v/>
      </c>
      <c r="M5159" s="46">
        <f>NOV!L160</f>
        <v/>
      </c>
      <c r="N5159" s="44">
        <f>NOV!M160</f>
        <v/>
      </c>
      <c r="O5159" s="44">
        <f>NOV!N160</f>
        <v/>
      </c>
      <c r="P5159" s="44">
        <f>NOV!O160</f>
        <v/>
      </c>
      <c r="Q5159" s="44">
        <f>NOV!P160</f>
        <v/>
      </c>
      <c r="R5159" s="44">
        <f>NOV!Q160</f>
        <v/>
      </c>
      <c r="S5159" s="46">
        <f>S5158+IF(X5159=0,0,M5159)</f>
        <v/>
      </c>
      <c r="T5159" s="47">
        <f>MAX(T5158,S5159)</f>
        <v/>
      </c>
      <c r="U5159" s="48">
        <f>S5159-T5159</f>
        <v/>
      </c>
      <c r="V5159" s="47">
        <f>IFERROR(SUMIFS(DATABASE!$M$5:$M$6004,DATABASE!$B$5:$B$6004,B5159,DATABASE!$X$5:$X$6004,1),0)</f>
        <v/>
      </c>
      <c r="W5159" s="31">
        <f>IFERROR(COUNTIFS(DATABASE!$B$5:$B$6004,B5159,DATABASE!$X$5:$X$6004,1),0)</f>
        <v/>
      </c>
      <c r="X5159" s="49">
        <f>--AND(ISNUMBER(B5159),C5159&lt;&gt;"",L5159&lt;&gt;"",M5159&lt;&gt;"")</f>
        <v/>
      </c>
    </row>
    <row r="5160" ht="15" customHeight="1" s="111">
      <c r="A5160" s="50" t="inlineStr">
        <is>
          <t>NOV</t>
        </is>
      </c>
      <c r="B5160" s="51">
        <f>NOV!A161</f>
        <v/>
      </c>
      <c r="C5160" s="52">
        <f>NOV!B161</f>
        <v/>
      </c>
      <c r="D5160" s="52">
        <f>NOV!C161</f>
        <v/>
      </c>
      <c r="E5160" s="52">
        <f>NOV!D161</f>
        <v/>
      </c>
      <c r="F5160" s="52">
        <f>NOV!E161</f>
        <v/>
      </c>
      <c r="G5160" s="52">
        <f>NOV!F161</f>
        <v/>
      </c>
      <c r="H5160" s="52">
        <f>NOV!G161</f>
        <v/>
      </c>
      <c r="I5160" s="53">
        <f>NOV!H161</f>
        <v/>
      </c>
      <c r="J5160" s="53">
        <f>NOV!I161</f>
        <v/>
      </c>
      <c r="K5160" s="52">
        <f>NOV!J161</f>
        <v/>
      </c>
      <c r="L5160" s="52">
        <f>NOV!K161</f>
        <v/>
      </c>
      <c r="M5160" s="54">
        <f>NOV!L161</f>
        <v/>
      </c>
      <c r="N5160" s="52">
        <f>NOV!M161</f>
        <v/>
      </c>
      <c r="O5160" s="52">
        <f>NOV!N161</f>
        <v/>
      </c>
      <c r="P5160" s="52">
        <f>NOV!O161</f>
        <v/>
      </c>
      <c r="Q5160" s="52">
        <f>NOV!P161</f>
        <v/>
      </c>
      <c r="R5160" s="52">
        <f>NOV!Q161</f>
        <v/>
      </c>
      <c r="S5160" s="54">
        <f>S5159+IF(X5160=0,0,M5160)</f>
        <v/>
      </c>
      <c r="T5160" s="55">
        <f>MAX(T5159,S5160)</f>
        <v/>
      </c>
      <c r="U5160" s="56">
        <f>S5160-T5160</f>
        <v/>
      </c>
      <c r="V5160" s="55">
        <f>IFERROR(SUMIFS(DATABASE!$M$5:$M$6004,DATABASE!$B$5:$B$6004,B5160,DATABASE!$X$5:$X$6004,1),0)</f>
        <v/>
      </c>
      <c r="W5160" s="57">
        <f>IFERROR(COUNTIFS(DATABASE!$B$5:$B$6004,B5160,DATABASE!$X$5:$X$6004,1),0)</f>
        <v/>
      </c>
      <c r="X5160" s="58">
        <f>--AND(ISNUMBER(B5160),C5160&lt;&gt;"",L5160&lt;&gt;"",M5160&lt;&gt;"")</f>
        <v/>
      </c>
    </row>
    <row r="5161" ht="15" customHeight="1" s="111">
      <c r="A5161" s="42" t="inlineStr">
        <is>
          <t>NOV</t>
        </is>
      </c>
      <c r="B5161" s="43">
        <f>NOV!A162</f>
        <v/>
      </c>
      <c r="C5161" s="44">
        <f>NOV!B162</f>
        <v/>
      </c>
      <c r="D5161" s="44">
        <f>NOV!C162</f>
        <v/>
      </c>
      <c r="E5161" s="44">
        <f>NOV!D162</f>
        <v/>
      </c>
      <c r="F5161" s="44">
        <f>NOV!E162</f>
        <v/>
      </c>
      <c r="G5161" s="44">
        <f>NOV!F162</f>
        <v/>
      </c>
      <c r="H5161" s="44">
        <f>NOV!G162</f>
        <v/>
      </c>
      <c r="I5161" s="45">
        <f>NOV!H162</f>
        <v/>
      </c>
      <c r="J5161" s="45">
        <f>NOV!I162</f>
        <v/>
      </c>
      <c r="K5161" s="44">
        <f>NOV!J162</f>
        <v/>
      </c>
      <c r="L5161" s="44">
        <f>NOV!K162</f>
        <v/>
      </c>
      <c r="M5161" s="46">
        <f>NOV!L162</f>
        <v/>
      </c>
      <c r="N5161" s="44">
        <f>NOV!M162</f>
        <v/>
      </c>
      <c r="O5161" s="44">
        <f>NOV!N162</f>
        <v/>
      </c>
      <c r="P5161" s="44">
        <f>NOV!O162</f>
        <v/>
      </c>
      <c r="Q5161" s="44">
        <f>NOV!P162</f>
        <v/>
      </c>
      <c r="R5161" s="44">
        <f>NOV!Q162</f>
        <v/>
      </c>
      <c r="S5161" s="46">
        <f>S5160+IF(X5161=0,0,M5161)</f>
        <v/>
      </c>
      <c r="T5161" s="47">
        <f>MAX(T5160,S5161)</f>
        <v/>
      </c>
      <c r="U5161" s="48">
        <f>S5161-T5161</f>
        <v/>
      </c>
      <c r="V5161" s="47">
        <f>IFERROR(SUMIFS(DATABASE!$M$5:$M$6004,DATABASE!$B$5:$B$6004,B5161,DATABASE!$X$5:$X$6004,1),0)</f>
        <v/>
      </c>
      <c r="W5161" s="31">
        <f>IFERROR(COUNTIFS(DATABASE!$B$5:$B$6004,B5161,DATABASE!$X$5:$X$6004,1),0)</f>
        <v/>
      </c>
      <c r="X5161" s="49">
        <f>--AND(ISNUMBER(B5161),C5161&lt;&gt;"",L5161&lt;&gt;"",M5161&lt;&gt;"")</f>
        <v/>
      </c>
    </row>
    <row r="5162" ht="15" customHeight="1" s="111">
      <c r="A5162" s="50" t="inlineStr">
        <is>
          <t>NOV</t>
        </is>
      </c>
      <c r="B5162" s="51">
        <f>NOV!A163</f>
        <v/>
      </c>
      <c r="C5162" s="52">
        <f>NOV!B163</f>
        <v/>
      </c>
      <c r="D5162" s="52">
        <f>NOV!C163</f>
        <v/>
      </c>
      <c r="E5162" s="52">
        <f>NOV!D163</f>
        <v/>
      </c>
      <c r="F5162" s="52">
        <f>NOV!E163</f>
        <v/>
      </c>
      <c r="G5162" s="52">
        <f>NOV!F163</f>
        <v/>
      </c>
      <c r="H5162" s="52">
        <f>NOV!G163</f>
        <v/>
      </c>
      <c r="I5162" s="53">
        <f>NOV!H163</f>
        <v/>
      </c>
      <c r="J5162" s="53">
        <f>NOV!I163</f>
        <v/>
      </c>
      <c r="K5162" s="52">
        <f>NOV!J163</f>
        <v/>
      </c>
      <c r="L5162" s="52">
        <f>NOV!K163</f>
        <v/>
      </c>
      <c r="M5162" s="54">
        <f>NOV!L163</f>
        <v/>
      </c>
      <c r="N5162" s="52">
        <f>NOV!M163</f>
        <v/>
      </c>
      <c r="O5162" s="52">
        <f>NOV!N163</f>
        <v/>
      </c>
      <c r="P5162" s="52">
        <f>NOV!O163</f>
        <v/>
      </c>
      <c r="Q5162" s="52">
        <f>NOV!P163</f>
        <v/>
      </c>
      <c r="R5162" s="52">
        <f>NOV!Q163</f>
        <v/>
      </c>
      <c r="S5162" s="54">
        <f>S5161+IF(X5162=0,0,M5162)</f>
        <v/>
      </c>
      <c r="T5162" s="55">
        <f>MAX(T5161,S5162)</f>
        <v/>
      </c>
      <c r="U5162" s="56">
        <f>S5162-T5162</f>
        <v/>
      </c>
      <c r="V5162" s="55">
        <f>IFERROR(SUMIFS(DATABASE!$M$5:$M$6004,DATABASE!$B$5:$B$6004,B5162,DATABASE!$X$5:$X$6004,1),0)</f>
        <v/>
      </c>
      <c r="W5162" s="57">
        <f>IFERROR(COUNTIFS(DATABASE!$B$5:$B$6004,B5162,DATABASE!$X$5:$X$6004,1),0)</f>
        <v/>
      </c>
      <c r="X5162" s="58">
        <f>--AND(ISNUMBER(B5162),C5162&lt;&gt;"",L5162&lt;&gt;"",M5162&lt;&gt;"")</f>
        <v/>
      </c>
    </row>
    <row r="5163" ht="15" customHeight="1" s="111">
      <c r="A5163" s="42" t="inlineStr">
        <is>
          <t>NOV</t>
        </is>
      </c>
      <c r="B5163" s="43">
        <f>NOV!A164</f>
        <v/>
      </c>
      <c r="C5163" s="44">
        <f>NOV!B164</f>
        <v/>
      </c>
      <c r="D5163" s="44">
        <f>NOV!C164</f>
        <v/>
      </c>
      <c r="E5163" s="44">
        <f>NOV!D164</f>
        <v/>
      </c>
      <c r="F5163" s="44">
        <f>NOV!E164</f>
        <v/>
      </c>
      <c r="G5163" s="44">
        <f>NOV!F164</f>
        <v/>
      </c>
      <c r="H5163" s="44">
        <f>NOV!G164</f>
        <v/>
      </c>
      <c r="I5163" s="45">
        <f>NOV!H164</f>
        <v/>
      </c>
      <c r="J5163" s="45">
        <f>NOV!I164</f>
        <v/>
      </c>
      <c r="K5163" s="44">
        <f>NOV!J164</f>
        <v/>
      </c>
      <c r="L5163" s="44">
        <f>NOV!K164</f>
        <v/>
      </c>
      <c r="M5163" s="46">
        <f>NOV!L164</f>
        <v/>
      </c>
      <c r="N5163" s="44">
        <f>NOV!M164</f>
        <v/>
      </c>
      <c r="O5163" s="44">
        <f>NOV!N164</f>
        <v/>
      </c>
      <c r="P5163" s="44">
        <f>NOV!O164</f>
        <v/>
      </c>
      <c r="Q5163" s="44">
        <f>NOV!P164</f>
        <v/>
      </c>
      <c r="R5163" s="44">
        <f>NOV!Q164</f>
        <v/>
      </c>
      <c r="S5163" s="46">
        <f>S5162+IF(X5163=0,0,M5163)</f>
        <v/>
      </c>
      <c r="T5163" s="47">
        <f>MAX(T5162,S5163)</f>
        <v/>
      </c>
      <c r="U5163" s="48">
        <f>S5163-T5163</f>
        <v/>
      </c>
      <c r="V5163" s="47">
        <f>IFERROR(SUMIFS(DATABASE!$M$5:$M$6004,DATABASE!$B$5:$B$6004,B5163,DATABASE!$X$5:$X$6004,1),0)</f>
        <v/>
      </c>
      <c r="W5163" s="31">
        <f>IFERROR(COUNTIFS(DATABASE!$B$5:$B$6004,B5163,DATABASE!$X$5:$X$6004,1),0)</f>
        <v/>
      </c>
      <c r="X5163" s="49">
        <f>--AND(ISNUMBER(B5163),C5163&lt;&gt;"",L5163&lt;&gt;"",M5163&lt;&gt;"")</f>
        <v/>
      </c>
    </row>
    <row r="5164" ht="15" customHeight="1" s="111">
      <c r="A5164" s="50" t="inlineStr">
        <is>
          <t>NOV</t>
        </is>
      </c>
      <c r="B5164" s="51">
        <f>NOV!A165</f>
        <v/>
      </c>
      <c r="C5164" s="52">
        <f>NOV!B165</f>
        <v/>
      </c>
      <c r="D5164" s="52">
        <f>NOV!C165</f>
        <v/>
      </c>
      <c r="E5164" s="52">
        <f>NOV!D165</f>
        <v/>
      </c>
      <c r="F5164" s="52">
        <f>NOV!E165</f>
        <v/>
      </c>
      <c r="G5164" s="52">
        <f>NOV!F165</f>
        <v/>
      </c>
      <c r="H5164" s="52">
        <f>NOV!G165</f>
        <v/>
      </c>
      <c r="I5164" s="53">
        <f>NOV!H165</f>
        <v/>
      </c>
      <c r="J5164" s="53">
        <f>NOV!I165</f>
        <v/>
      </c>
      <c r="K5164" s="52">
        <f>NOV!J165</f>
        <v/>
      </c>
      <c r="L5164" s="52">
        <f>NOV!K165</f>
        <v/>
      </c>
      <c r="M5164" s="54">
        <f>NOV!L165</f>
        <v/>
      </c>
      <c r="N5164" s="52">
        <f>NOV!M165</f>
        <v/>
      </c>
      <c r="O5164" s="52">
        <f>NOV!N165</f>
        <v/>
      </c>
      <c r="P5164" s="52">
        <f>NOV!O165</f>
        <v/>
      </c>
      <c r="Q5164" s="52">
        <f>NOV!P165</f>
        <v/>
      </c>
      <c r="R5164" s="52">
        <f>NOV!Q165</f>
        <v/>
      </c>
      <c r="S5164" s="54">
        <f>S5163+IF(X5164=0,0,M5164)</f>
        <v/>
      </c>
      <c r="T5164" s="55">
        <f>MAX(T5163,S5164)</f>
        <v/>
      </c>
      <c r="U5164" s="56">
        <f>S5164-T5164</f>
        <v/>
      </c>
      <c r="V5164" s="55">
        <f>IFERROR(SUMIFS(DATABASE!$M$5:$M$6004,DATABASE!$B$5:$B$6004,B5164,DATABASE!$X$5:$X$6004,1),0)</f>
        <v/>
      </c>
      <c r="W5164" s="57">
        <f>IFERROR(COUNTIFS(DATABASE!$B$5:$B$6004,B5164,DATABASE!$X$5:$X$6004,1),0)</f>
        <v/>
      </c>
      <c r="X5164" s="58">
        <f>--AND(ISNUMBER(B5164),C5164&lt;&gt;"",L5164&lt;&gt;"",M5164&lt;&gt;"")</f>
        <v/>
      </c>
    </row>
    <row r="5165" ht="15" customHeight="1" s="111">
      <c r="A5165" s="42" t="inlineStr">
        <is>
          <t>NOV</t>
        </is>
      </c>
      <c r="B5165" s="43">
        <f>NOV!A166</f>
        <v/>
      </c>
      <c r="C5165" s="44">
        <f>NOV!B166</f>
        <v/>
      </c>
      <c r="D5165" s="44">
        <f>NOV!C166</f>
        <v/>
      </c>
      <c r="E5165" s="44">
        <f>NOV!D166</f>
        <v/>
      </c>
      <c r="F5165" s="44">
        <f>NOV!E166</f>
        <v/>
      </c>
      <c r="G5165" s="44">
        <f>NOV!F166</f>
        <v/>
      </c>
      <c r="H5165" s="44">
        <f>NOV!G166</f>
        <v/>
      </c>
      <c r="I5165" s="45">
        <f>NOV!H166</f>
        <v/>
      </c>
      <c r="J5165" s="45">
        <f>NOV!I166</f>
        <v/>
      </c>
      <c r="K5165" s="44">
        <f>NOV!J166</f>
        <v/>
      </c>
      <c r="L5165" s="44">
        <f>NOV!K166</f>
        <v/>
      </c>
      <c r="M5165" s="46">
        <f>NOV!L166</f>
        <v/>
      </c>
      <c r="N5165" s="44">
        <f>NOV!M166</f>
        <v/>
      </c>
      <c r="O5165" s="44">
        <f>NOV!N166</f>
        <v/>
      </c>
      <c r="P5165" s="44">
        <f>NOV!O166</f>
        <v/>
      </c>
      <c r="Q5165" s="44">
        <f>NOV!P166</f>
        <v/>
      </c>
      <c r="R5165" s="44">
        <f>NOV!Q166</f>
        <v/>
      </c>
      <c r="S5165" s="46">
        <f>S5164+IF(X5165=0,0,M5165)</f>
        <v/>
      </c>
      <c r="T5165" s="47">
        <f>MAX(T5164,S5165)</f>
        <v/>
      </c>
      <c r="U5165" s="48">
        <f>S5165-T5165</f>
        <v/>
      </c>
      <c r="V5165" s="47">
        <f>IFERROR(SUMIFS(DATABASE!$M$5:$M$6004,DATABASE!$B$5:$B$6004,B5165,DATABASE!$X$5:$X$6004,1),0)</f>
        <v/>
      </c>
      <c r="W5165" s="31">
        <f>IFERROR(COUNTIFS(DATABASE!$B$5:$B$6004,B5165,DATABASE!$X$5:$X$6004,1),0)</f>
        <v/>
      </c>
      <c r="X5165" s="49">
        <f>--AND(ISNUMBER(B5165),C5165&lt;&gt;"",L5165&lt;&gt;"",M5165&lt;&gt;"")</f>
        <v/>
      </c>
    </row>
    <row r="5166" ht="15" customHeight="1" s="111">
      <c r="A5166" s="50" t="inlineStr">
        <is>
          <t>NOV</t>
        </is>
      </c>
      <c r="B5166" s="51">
        <f>NOV!A167</f>
        <v/>
      </c>
      <c r="C5166" s="52">
        <f>NOV!B167</f>
        <v/>
      </c>
      <c r="D5166" s="52">
        <f>NOV!C167</f>
        <v/>
      </c>
      <c r="E5166" s="52">
        <f>NOV!D167</f>
        <v/>
      </c>
      <c r="F5166" s="52">
        <f>NOV!E167</f>
        <v/>
      </c>
      <c r="G5166" s="52">
        <f>NOV!F167</f>
        <v/>
      </c>
      <c r="H5166" s="52">
        <f>NOV!G167</f>
        <v/>
      </c>
      <c r="I5166" s="53">
        <f>NOV!H167</f>
        <v/>
      </c>
      <c r="J5166" s="53">
        <f>NOV!I167</f>
        <v/>
      </c>
      <c r="K5166" s="52">
        <f>NOV!J167</f>
        <v/>
      </c>
      <c r="L5166" s="52">
        <f>NOV!K167</f>
        <v/>
      </c>
      <c r="M5166" s="54">
        <f>NOV!L167</f>
        <v/>
      </c>
      <c r="N5166" s="52">
        <f>NOV!M167</f>
        <v/>
      </c>
      <c r="O5166" s="52">
        <f>NOV!N167</f>
        <v/>
      </c>
      <c r="P5166" s="52">
        <f>NOV!O167</f>
        <v/>
      </c>
      <c r="Q5166" s="52">
        <f>NOV!P167</f>
        <v/>
      </c>
      <c r="R5166" s="52">
        <f>NOV!Q167</f>
        <v/>
      </c>
      <c r="S5166" s="54">
        <f>S5165+IF(X5166=0,0,M5166)</f>
        <v/>
      </c>
      <c r="T5166" s="55">
        <f>MAX(T5165,S5166)</f>
        <v/>
      </c>
      <c r="U5166" s="56">
        <f>S5166-T5166</f>
        <v/>
      </c>
      <c r="V5166" s="55">
        <f>IFERROR(SUMIFS(DATABASE!$M$5:$M$6004,DATABASE!$B$5:$B$6004,B5166,DATABASE!$X$5:$X$6004,1),0)</f>
        <v/>
      </c>
      <c r="W5166" s="57">
        <f>IFERROR(COUNTIFS(DATABASE!$B$5:$B$6004,B5166,DATABASE!$X$5:$X$6004,1),0)</f>
        <v/>
      </c>
      <c r="X5166" s="58">
        <f>--AND(ISNUMBER(B5166),C5166&lt;&gt;"",L5166&lt;&gt;"",M5166&lt;&gt;"")</f>
        <v/>
      </c>
    </row>
    <row r="5167" ht="15" customHeight="1" s="111">
      <c r="A5167" s="42" t="inlineStr">
        <is>
          <t>NOV</t>
        </is>
      </c>
      <c r="B5167" s="43">
        <f>NOV!A168</f>
        <v/>
      </c>
      <c r="C5167" s="44">
        <f>NOV!B168</f>
        <v/>
      </c>
      <c r="D5167" s="44">
        <f>NOV!C168</f>
        <v/>
      </c>
      <c r="E5167" s="44">
        <f>NOV!D168</f>
        <v/>
      </c>
      <c r="F5167" s="44">
        <f>NOV!E168</f>
        <v/>
      </c>
      <c r="G5167" s="44">
        <f>NOV!F168</f>
        <v/>
      </c>
      <c r="H5167" s="44">
        <f>NOV!G168</f>
        <v/>
      </c>
      <c r="I5167" s="45">
        <f>NOV!H168</f>
        <v/>
      </c>
      <c r="J5167" s="45">
        <f>NOV!I168</f>
        <v/>
      </c>
      <c r="K5167" s="44">
        <f>NOV!J168</f>
        <v/>
      </c>
      <c r="L5167" s="44">
        <f>NOV!K168</f>
        <v/>
      </c>
      <c r="M5167" s="46">
        <f>NOV!L168</f>
        <v/>
      </c>
      <c r="N5167" s="44">
        <f>NOV!M168</f>
        <v/>
      </c>
      <c r="O5167" s="44">
        <f>NOV!N168</f>
        <v/>
      </c>
      <c r="P5167" s="44">
        <f>NOV!O168</f>
        <v/>
      </c>
      <c r="Q5167" s="44">
        <f>NOV!P168</f>
        <v/>
      </c>
      <c r="R5167" s="44">
        <f>NOV!Q168</f>
        <v/>
      </c>
      <c r="S5167" s="46">
        <f>S5166+IF(X5167=0,0,M5167)</f>
        <v/>
      </c>
      <c r="T5167" s="47">
        <f>MAX(T5166,S5167)</f>
        <v/>
      </c>
      <c r="U5167" s="48">
        <f>S5167-T5167</f>
        <v/>
      </c>
      <c r="V5167" s="47">
        <f>IFERROR(SUMIFS(DATABASE!$M$5:$M$6004,DATABASE!$B$5:$B$6004,B5167,DATABASE!$X$5:$X$6004,1),0)</f>
        <v/>
      </c>
      <c r="W5167" s="31">
        <f>IFERROR(COUNTIFS(DATABASE!$B$5:$B$6004,B5167,DATABASE!$X$5:$X$6004,1),0)</f>
        <v/>
      </c>
      <c r="X5167" s="49">
        <f>--AND(ISNUMBER(B5167),C5167&lt;&gt;"",L5167&lt;&gt;"",M5167&lt;&gt;"")</f>
        <v/>
      </c>
    </row>
    <row r="5168" ht="15" customHeight="1" s="111">
      <c r="A5168" s="50" t="inlineStr">
        <is>
          <t>NOV</t>
        </is>
      </c>
      <c r="B5168" s="51">
        <f>NOV!A169</f>
        <v/>
      </c>
      <c r="C5168" s="52">
        <f>NOV!B169</f>
        <v/>
      </c>
      <c r="D5168" s="52">
        <f>NOV!C169</f>
        <v/>
      </c>
      <c r="E5168" s="52">
        <f>NOV!D169</f>
        <v/>
      </c>
      <c r="F5168" s="52">
        <f>NOV!E169</f>
        <v/>
      </c>
      <c r="G5168" s="52">
        <f>NOV!F169</f>
        <v/>
      </c>
      <c r="H5168" s="52">
        <f>NOV!G169</f>
        <v/>
      </c>
      <c r="I5168" s="53">
        <f>NOV!H169</f>
        <v/>
      </c>
      <c r="J5168" s="53">
        <f>NOV!I169</f>
        <v/>
      </c>
      <c r="K5168" s="52">
        <f>NOV!J169</f>
        <v/>
      </c>
      <c r="L5168" s="52">
        <f>NOV!K169</f>
        <v/>
      </c>
      <c r="M5168" s="54">
        <f>NOV!L169</f>
        <v/>
      </c>
      <c r="N5168" s="52">
        <f>NOV!M169</f>
        <v/>
      </c>
      <c r="O5168" s="52">
        <f>NOV!N169</f>
        <v/>
      </c>
      <c r="P5168" s="52">
        <f>NOV!O169</f>
        <v/>
      </c>
      <c r="Q5168" s="52">
        <f>NOV!P169</f>
        <v/>
      </c>
      <c r="R5168" s="52">
        <f>NOV!Q169</f>
        <v/>
      </c>
      <c r="S5168" s="54">
        <f>S5167+IF(X5168=0,0,M5168)</f>
        <v/>
      </c>
      <c r="T5168" s="55">
        <f>MAX(T5167,S5168)</f>
        <v/>
      </c>
      <c r="U5168" s="56">
        <f>S5168-T5168</f>
        <v/>
      </c>
      <c r="V5168" s="55">
        <f>IFERROR(SUMIFS(DATABASE!$M$5:$M$6004,DATABASE!$B$5:$B$6004,B5168,DATABASE!$X$5:$X$6004,1),0)</f>
        <v/>
      </c>
      <c r="W5168" s="57">
        <f>IFERROR(COUNTIFS(DATABASE!$B$5:$B$6004,B5168,DATABASE!$X$5:$X$6004,1),0)</f>
        <v/>
      </c>
      <c r="X5168" s="58">
        <f>--AND(ISNUMBER(B5168),C5168&lt;&gt;"",L5168&lt;&gt;"",M5168&lt;&gt;"")</f>
        <v/>
      </c>
    </row>
    <row r="5169" ht="15" customHeight="1" s="111">
      <c r="A5169" s="42" t="inlineStr">
        <is>
          <t>NOV</t>
        </is>
      </c>
      <c r="B5169" s="43">
        <f>NOV!A170</f>
        <v/>
      </c>
      <c r="C5169" s="44">
        <f>NOV!B170</f>
        <v/>
      </c>
      <c r="D5169" s="44">
        <f>NOV!C170</f>
        <v/>
      </c>
      <c r="E5169" s="44">
        <f>NOV!D170</f>
        <v/>
      </c>
      <c r="F5169" s="44">
        <f>NOV!E170</f>
        <v/>
      </c>
      <c r="G5169" s="44">
        <f>NOV!F170</f>
        <v/>
      </c>
      <c r="H5169" s="44">
        <f>NOV!G170</f>
        <v/>
      </c>
      <c r="I5169" s="45">
        <f>NOV!H170</f>
        <v/>
      </c>
      <c r="J5169" s="45">
        <f>NOV!I170</f>
        <v/>
      </c>
      <c r="K5169" s="44">
        <f>NOV!J170</f>
        <v/>
      </c>
      <c r="L5169" s="44">
        <f>NOV!K170</f>
        <v/>
      </c>
      <c r="M5169" s="46">
        <f>NOV!L170</f>
        <v/>
      </c>
      <c r="N5169" s="44">
        <f>NOV!M170</f>
        <v/>
      </c>
      <c r="O5169" s="44">
        <f>NOV!N170</f>
        <v/>
      </c>
      <c r="P5169" s="44">
        <f>NOV!O170</f>
        <v/>
      </c>
      <c r="Q5169" s="44">
        <f>NOV!P170</f>
        <v/>
      </c>
      <c r="R5169" s="44">
        <f>NOV!Q170</f>
        <v/>
      </c>
      <c r="S5169" s="46">
        <f>S5168+IF(X5169=0,0,M5169)</f>
        <v/>
      </c>
      <c r="T5169" s="47">
        <f>MAX(T5168,S5169)</f>
        <v/>
      </c>
      <c r="U5169" s="48">
        <f>S5169-T5169</f>
        <v/>
      </c>
      <c r="V5169" s="47">
        <f>IFERROR(SUMIFS(DATABASE!$M$5:$M$6004,DATABASE!$B$5:$B$6004,B5169,DATABASE!$X$5:$X$6004,1),0)</f>
        <v/>
      </c>
      <c r="W5169" s="31">
        <f>IFERROR(COUNTIFS(DATABASE!$B$5:$B$6004,B5169,DATABASE!$X$5:$X$6004,1),0)</f>
        <v/>
      </c>
      <c r="X5169" s="49">
        <f>--AND(ISNUMBER(B5169),C5169&lt;&gt;"",L5169&lt;&gt;"",M5169&lt;&gt;"")</f>
        <v/>
      </c>
    </row>
    <row r="5170" ht="15" customHeight="1" s="111">
      <c r="A5170" s="50" t="inlineStr">
        <is>
          <t>NOV</t>
        </is>
      </c>
      <c r="B5170" s="51">
        <f>NOV!A171</f>
        <v/>
      </c>
      <c r="C5170" s="52">
        <f>NOV!B171</f>
        <v/>
      </c>
      <c r="D5170" s="52">
        <f>NOV!C171</f>
        <v/>
      </c>
      <c r="E5170" s="52">
        <f>NOV!D171</f>
        <v/>
      </c>
      <c r="F5170" s="52">
        <f>NOV!E171</f>
        <v/>
      </c>
      <c r="G5170" s="52">
        <f>NOV!F171</f>
        <v/>
      </c>
      <c r="H5170" s="52">
        <f>NOV!G171</f>
        <v/>
      </c>
      <c r="I5170" s="53">
        <f>NOV!H171</f>
        <v/>
      </c>
      <c r="J5170" s="53">
        <f>NOV!I171</f>
        <v/>
      </c>
      <c r="K5170" s="52">
        <f>NOV!J171</f>
        <v/>
      </c>
      <c r="L5170" s="52">
        <f>NOV!K171</f>
        <v/>
      </c>
      <c r="M5170" s="54">
        <f>NOV!L171</f>
        <v/>
      </c>
      <c r="N5170" s="52">
        <f>NOV!M171</f>
        <v/>
      </c>
      <c r="O5170" s="52">
        <f>NOV!N171</f>
        <v/>
      </c>
      <c r="P5170" s="52">
        <f>NOV!O171</f>
        <v/>
      </c>
      <c r="Q5170" s="52">
        <f>NOV!P171</f>
        <v/>
      </c>
      <c r="R5170" s="52">
        <f>NOV!Q171</f>
        <v/>
      </c>
      <c r="S5170" s="54">
        <f>S5169+IF(X5170=0,0,M5170)</f>
        <v/>
      </c>
      <c r="T5170" s="55">
        <f>MAX(T5169,S5170)</f>
        <v/>
      </c>
      <c r="U5170" s="56">
        <f>S5170-T5170</f>
        <v/>
      </c>
      <c r="V5170" s="55">
        <f>IFERROR(SUMIFS(DATABASE!$M$5:$M$6004,DATABASE!$B$5:$B$6004,B5170,DATABASE!$X$5:$X$6004,1),0)</f>
        <v/>
      </c>
      <c r="W5170" s="57">
        <f>IFERROR(COUNTIFS(DATABASE!$B$5:$B$6004,B5170,DATABASE!$X$5:$X$6004,1),0)</f>
        <v/>
      </c>
      <c r="X5170" s="58">
        <f>--AND(ISNUMBER(B5170),C5170&lt;&gt;"",L5170&lt;&gt;"",M5170&lt;&gt;"")</f>
        <v/>
      </c>
    </row>
    <row r="5171" ht="15" customHeight="1" s="111">
      <c r="A5171" s="42" t="inlineStr">
        <is>
          <t>NOV</t>
        </is>
      </c>
      <c r="B5171" s="43">
        <f>NOV!A172</f>
        <v/>
      </c>
      <c r="C5171" s="44">
        <f>NOV!B172</f>
        <v/>
      </c>
      <c r="D5171" s="44">
        <f>NOV!C172</f>
        <v/>
      </c>
      <c r="E5171" s="44">
        <f>NOV!D172</f>
        <v/>
      </c>
      <c r="F5171" s="44">
        <f>NOV!E172</f>
        <v/>
      </c>
      <c r="G5171" s="44">
        <f>NOV!F172</f>
        <v/>
      </c>
      <c r="H5171" s="44">
        <f>NOV!G172</f>
        <v/>
      </c>
      <c r="I5171" s="45">
        <f>NOV!H172</f>
        <v/>
      </c>
      <c r="J5171" s="45">
        <f>NOV!I172</f>
        <v/>
      </c>
      <c r="K5171" s="44">
        <f>NOV!J172</f>
        <v/>
      </c>
      <c r="L5171" s="44">
        <f>NOV!K172</f>
        <v/>
      </c>
      <c r="M5171" s="46">
        <f>NOV!L172</f>
        <v/>
      </c>
      <c r="N5171" s="44">
        <f>NOV!M172</f>
        <v/>
      </c>
      <c r="O5171" s="44">
        <f>NOV!N172</f>
        <v/>
      </c>
      <c r="P5171" s="44">
        <f>NOV!O172</f>
        <v/>
      </c>
      <c r="Q5171" s="44">
        <f>NOV!P172</f>
        <v/>
      </c>
      <c r="R5171" s="44">
        <f>NOV!Q172</f>
        <v/>
      </c>
      <c r="S5171" s="46">
        <f>S5170+IF(X5171=0,0,M5171)</f>
        <v/>
      </c>
      <c r="T5171" s="47">
        <f>MAX(T5170,S5171)</f>
        <v/>
      </c>
      <c r="U5171" s="48">
        <f>S5171-T5171</f>
        <v/>
      </c>
      <c r="V5171" s="47">
        <f>IFERROR(SUMIFS(DATABASE!$M$5:$M$6004,DATABASE!$B$5:$B$6004,B5171,DATABASE!$X$5:$X$6004,1),0)</f>
        <v/>
      </c>
      <c r="W5171" s="31">
        <f>IFERROR(COUNTIFS(DATABASE!$B$5:$B$6004,B5171,DATABASE!$X$5:$X$6004,1),0)</f>
        <v/>
      </c>
      <c r="X5171" s="49">
        <f>--AND(ISNUMBER(B5171),C5171&lt;&gt;"",L5171&lt;&gt;"",M5171&lt;&gt;"")</f>
        <v/>
      </c>
    </row>
    <row r="5172" ht="15" customHeight="1" s="111">
      <c r="A5172" s="50" t="inlineStr">
        <is>
          <t>NOV</t>
        </is>
      </c>
      <c r="B5172" s="51">
        <f>NOV!A173</f>
        <v/>
      </c>
      <c r="C5172" s="52">
        <f>NOV!B173</f>
        <v/>
      </c>
      <c r="D5172" s="52">
        <f>NOV!C173</f>
        <v/>
      </c>
      <c r="E5172" s="52">
        <f>NOV!D173</f>
        <v/>
      </c>
      <c r="F5172" s="52">
        <f>NOV!E173</f>
        <v/>
      </c>
      <c r="G5172" s="52">
        <f>NOV!F173</f>
        <v/>
      </c>
      <c r="H5172" s="52">
        <f>NOV!G173</f>
        <v/>
      </c>
      <c r="I5172" s="53">
        <f>NOV!H173</f>
        <v/>
      </c>
      <c r="J5172" s="53">
        <f>NOV!I173</f>
        <v/>
      </c>
      <c r="K5172" s="52">
        <f>NOV!J173</f>
        <v/>
      </c>
      <c r="L5172" s="52">
        <f>NOV!K173</f>
        <v/>
      </c>
      <c r="M5172" s="54">
        <f>NOV!L173</f>
        <v/>
      </c>
      <c r="N5172" s="52">
        <f>NOV!M173</f>
        <v/>
      </c>
      <c r="O5172" s="52">
        <f>NOV!N173</f>
        <v/>
      </c>
      <c r="P5172" s="52">
        <f>NOV!O173</f>
        <v/>
      </c>
      <c r="Q5172" s="52">
        <f>NOV!P173</f>
        <v/>
      </c>
      <c r="R5172" s="52">
        <f>NOV!Q173</f>
        <v/>
      </c>
      <c r="S5172" s="54">
        <f>S5171+IF(X5172=0,0,M5172)</f>
        <v/>
      </c>
      <c r="T5172" s="55">
        <f>MAX(T5171,S5172)</f>
        <v/>
      </c>
      <c r="U5172" s="56">
        <f>S5172-T5172</f>
        <v/>
      </c>
      <c r="V5172" s="55">
        <f>IFERROR(SUMIFS(DATABASE!$M$5:$M$6004,DATABASE!$B$5:$B$6004,B5172,DATABASE!$X$5:$X$6004,1),0)</f>
        <v/>
      </c>
      <c r="W5172" s="57">
        <f>IFERROR(COUNTIFS(DATABASE!$B$5:$B$6004,B5172,DATABASE!$X$5:$X$6004,1),0)</f>
        <v/>
      </c>
      <c r="X5172" s="58">
        <f>--AND(ISNUMBER(B5172),C5172&lt;&gt;"",L5172&lt;&gt;"",M5172&lt;&gt;"")</f>
        <v/>
      </c>
    </row>
    <row r="5173" ht="15" customHeight="1" s="111">
      <c r="A5173" s="42" t="inlineStr">
        <is>
          <t>NOV</t>
        </is>
      </c>
      <c r="B5173" s="43">
        <f>NOV!A174</f>
        <v/>
      </c>
      <c r="C5173" s="44">
        <f>NOV!B174</f>
        <v/>
      </c>
      <c r="D5173" s="44">
        <f>NOV!C174</f>
        <v/>
      </c>
      <c r="E5173" s="44">
        <f>NOV!D174</f>
        <v/>
      </c>
      <c r="F5173" s="44">
        <f>NOV!E174</f>
        <v/>
      </c>
      <c r="G5173" s="44">
        <f>NOV!F174</f>
        <v/>
      </c>
      <c r="H5173" s="44">
        <f>NOV!G174</f>
        <v/>
      </c>
      <c r="I5173" s="45">
        <f>NOV!H174</f>
        <v/>
      </c>
      <c r="J5173" s="45">
        <f>NOV!I174</f>
        <v/>
      </c>
      <c r="K5173" s="44">
        <f>NOV!J174</f>
        <v/>
      </c>
      <c r="L5173" s="44">
        <f>NOV!K174</f>
        <v/>
      </c>
      <c r="M5173" s="46">
        <f>NOV!L174</f>
        <v/>
      </c>
      <c r="N5173" s="44">
        <f>NOV!M174</f>
        <v/>
      </c>
      <c r="O5173" s="44">
        <f>NOV!N174</f>
        <v/>
      </c>
      <c r="P5173" s="44">
        <f>NOV!O174</f>
        <v/>
      </c>
      <c r="Q5173" s="44">
        <f>NOV!P174</f>
        <v/>
      </c>
      <c r="R5173" s="44">
        <f>NOV!Q174</f>
        <v/>
      </c>
      <c r="S5173" s="46">
        <f>S5172+IF(X5173=0,0,M5173)</f>
        <v/>
      </c>
      <c r="T5173" s="47">
        <f>MAX(T5172,S5173)</f>
        <v/>
      </c>
      <c r="U5173" s="48">
        <f>S5173-T5173</f>
        <v/>
      </c>
      <c r="V5173" s="47">
        <f>IFERROR(SUMIFS(DATABASE!$M$5:$M$6004,DATABASE!$B$5:$B$6004,B5173,DATABASE!$X$5:$X$6004,1),0)</f>
        <v/>
      </c>
      <c r="W5173" s="31">
        <f>IFERROR(COUNTIFS(DATABASE!$B$5:$B$6004,B5173,DATABASE!$X$5:$X$6004,1),0)</f>
        <v/>
      </c>
      <c r="X5173" s="49">
        <f>--AND(ISNUMBER(B5173),C5173&lt;&gt;"",L5173&lt;&gt;"",M5173&lt;&gt;"")</f>
        <v/>
      </c>
    </row>
    <row r="5174" ht="15" customHeight="1" s="111">
      <c r="A5174" s="50" t="inlineStr">
        <is>
          <t>NOV</t>
        </is>
      </c>
      <c r="B5174" s="51">
        <f>NOV!A175</f>
        <v/>
      </c>
      <c r="C5174" s="52">
        <f>NOV!B175</f>
        <v/>
      </c>
      <c r="D5174" s="52">
        <f>NOV!C175</f>
        <v/>
      </c>
      <c r="E5174" s="52">
        <f>NOV!D175</f>
        <v/>
      </c>
      <c r="F5174" s="52">
        <f>NOV!E175</f>
        <v/>
      </c>
      <c r="G5174" s="52">
        <f>NOV!F175</f>
        <v/>
      </c>
      <c r="H5174" s="52">
        <f>NOV!G175</f>
        <v/>
      </c>
      <c r="I5174" s="53">
        <f>NOV!H175</f>
        <v/>
      </c>
      <c r="J5174" s="53">
        <f>NOV!I175</f>
        <v/>
      </c>
      <c r="K5174" s="52">
        <f>NOV!J175</f>
        <v/>
      </c>
      <c r="L5174" s="52">
        <f>NOV!K175</f>
        <v/>
      </c>
      <c r="M5174" s="54">
        <f>NOV!L175</f>
        <v/>
      </c>
      <c r="N5174" s="52">
        <f>NOV!M175</f>
        <v/>
      </c>
      <c r="O5174" s="52">
        <f>NOV!N175</f>
        <v/>
      </c>
      <c r="P5174" s="52">
        <f>NOV!O175</f>
        <v/>
      </c>
      <c r="Q5174" s="52">
        <f>NOV!P175</f>
        <v/>
      </c>
      <c r="R5174" s="52">
        <f>NOV!Q175</f>
        <v/>
      </c>
      <c r="S5174" s="54">
        <f>S5173+IF(X5174=0,0,M5174)</f>
        <v/>
      </c>
      <c r="T5174" s="55">
        <f>MAX(T5173,S5174)</f>
        <v/>
      </c>
      <c r="U5174" s="56">
        <f>S5174-T5174</f>
        <v/>
      </c>
      <c r="V5174" s="55">
        <f>IFERROR(SUMIFS(DATABASE!$M$5:$M$6004,DATABASE!$B$5:$B$6004,B5174,DATABASE!$X$5:$X$6004,1),0)</f>
        <v/>
      </c>
      <c r="W5174" s="57">
        <f>IFERROR(COUNTIFS(DATABASE!$B$5:$B$6004,B5174,DATABASE!$X$5:$X$6004,1),0)</f>
        <v/>
      </c>
      <c r="X5174" s="58">
        <f>--AND(ISNUMBER(B5174),C5174&lt;&gt;"",L5174&lt;&gt;"",M5174&lt;&gt;"")</f>
        <v/>
      </c>
    </row>
    <row r="5175" ht="15" customHeight="1" s="111">
      <c r="A5175" s="42" t="inlineStr">
        <is>
          <t>NOV</t>
        </is>
      </c>
      <c r="B5175" s="43">
        <f>NOV!A176</f>
        <v/>
      </c>
      <c r="C5175" s="44">
        <f>NOV!B176</f>
        <v/>
      </c>
      <c r="D5175" s="44">
        <f>NOV!C176</f>
        <v/>
      </c>
      <c r="E5175" s="44">
        <f>NOV!D176</f>
        <v/>
      </c>
      <c r="F5175" s="44">
        <f>NOV!E176</f>
        <v/>
      </c>
      <c r="G5175" s="44">
        <f>NOV!F176</f>
        <v/>
      </c>
      <c r="H5175" s="44">
        <f>NOV!G176</f>
        <v/>
      </c>
      <c r="I5175" s="45">
        <f>NOV!H176</f>
        <v/>
      </c>
      <c r="J5175" s="45">
        <f>NOV!I176</f>
        <v/>
      </c>
      <c r="K5175" s="44">
        <f>NOV!J176</f>
        <v/>
      </c>
      <c r="L5175" s="44">
        <f>NOV!K176</f>
        <v/>
      </c>
      <c r="M5175" s="46">
        <f>NOV!L176</f>
        <v/>
      </c>
      <c r="N5175" s="44">
        <f>NOV!M176</f>
        <v/>
      </c>
      <c r="O5175" s="44">
        <f>NOV!N176</f>
        <v/>
      </c>
      <c r="P5175" s="44">
        <f>NOV!O176</f>
        <v/>
      </c>
      <c r="Q5175" s="44">
        <f>NOV!P176</f>
        <v/>
      </c>
      <c r="R5175" s="44">
        <f>NOV!Q176</f>
        <v/>
      </c>
      <c r="S5175" s="46">
        <f>S5174+IF(X5175=0,0,M5175)</f>
        <v/>
      </c>
      <c r="T5175" s="47">
        <f>MAX(T5174,S5175)</f>
        <v/>
      </c>
      <c r="U5175" s="48">
        <f>S5175-T5175</f>
        <v/>
      </c>
      <c r="V5175" s="47">
        <f>IFERROR(SUMIFS(DATABASE!$M$5:$M$6004,DATABASE!$B$5:$B$6004,B5175,DATABASE!$X$5:$X$6004,1),0)</f>
        <v/>
      </c>
      <c r="W5175" s="31">
        <f>IFERROR(COUNTIFS(DATABASE!$B$5:$B$6004,B5175,DATABASE!$X$5:$X$6004,1),0)</f>
        <v/>
      </c>
      <c r="X5175" s="49">
        <f>--AND(ISNUMBER(B5175),C5175&lt;&gt;"",L5175&lt;&gt;"",M5175&lt;&gt;"")</f>
        <v/>
      </c>
    </row>
    <row r="5176" ht="15" customHeight="1" s="111">
      <c r="A5176" s="50" t="inlineStr">
        <is>
          <t>NOV</t>
        </is>
      </c>
      <c r="B5176" s="51">
        <f>NOV!A177</f>
        <v/>
      </c>
      <c r="C5176" s="52">
        <f>NOV!B177</f>
        <v/>
      </c>
      <c r="D5176" s="52">
        <f>NOV!C177</f>
        <v/>
      </c>
      <c r="E5176" s="52">
        <f>NOV!D177</f>
        <v/>
      </c>
      <c r="F5176" s="52">
        <f>NOV!E177</f>
        <v/>
      </c>
      <c r="G5176" s="52">
        <f>NOV!F177</f>
        <v/>
      </c>
      <c r="H5176" s="52">
        <f>NOV!G177</f>
        <v/>
      </c>
      <c r="I5176" s="53">
        <f>NOV!H177</f>
        <v/>
      </c>
      <c r="J5176" s="53">
        <f>NOV!I177</f>
        <v/>
      </c>
      <c r="K5176" s="52">
        <f>NOV!J177</f>
        <v/>
      </c>
      <c r="L5176" s="52">
        <f>NOV!K177</f>
        <v/>
      </c>
      <c r="M5176" s="54">
        <f>NOV!L177</f>
        <v/>
      </c>
      <c r="N5176" s="52">
        <f>NOV!M177</f>
        <v/>
      </c>
      <c r="O5176" s="52">
        <f>NOV!N177</f>
        <v/>
      </c>
      <c r="P5176" s="52">
        <f>NOV!O177</f>
        <v/>
      </c>
      <c r="Q5176" s="52">
        <f>NOV!P177</f>
        <v/>
      </c>
      <c r="R5176" s="52">
        <f>NOV!Q177</f>
        <v/>
      </c>
      <c r="S5176" s="54">
        <f>S5175+IF(X5176=0,0,M5176)</f>
        <v/>
      </c>
      <c r="T5176" s="55">
        <f>MAX(T5175,S5176)</f>
        <v/>
      </c>
      <c r="U5176" s="56">
        <f>S5176-T5176</f>
        <v/>
      </c>
      <c r="V5176" s="55">
        <f>IFERROR(SUMIFS(DATABASE!$M$5:$M$6004,DATABASE!$B$5:$B$6004,B5176,DATABASE!$X$5:$X$6004,1),0)</f>
        <v/>
      </c>
      <c r="W5176" s="57">
        <f>IFERROR(COUNTIFS(DATABASE!$B$5:$B$6004,B5176,DATABASE!$X$5:$X$6004,1),0)</f>
        <v/>
      </c>
      <c r="X5176" s="58">
        <f>--AND(ISNUMBER(B5176),C5176&lt;&gt;"",L5176&lt;&gt;"",M5176&lt;&gt;"")</f>
        <v/>
      </c>
    </row>
    <row r="5177" ht="15" customHeight="1" s="111">
      <c r="A5177" s="42" t="inlineStr">
        <is>
          <t>NOV</t>
        </is>
      </c>
      <c r="B5177" s="43">
        <f>NOV!A178</f>
        <v/>
      </c>
      <c r="C5177" s="44">
        <f>NOV!B178</f>
        <v/>
      </c>
      <c r="D5177" s="44">
        <f>NOV!C178</f>
        <v/>
      </c>
      <c r="E5177" s="44">
        <f>NOV!D178</f>
        <v/>
      </c>
      <c r="F5177" s="44">
        <f>NOV!E178</f>
        <v/>
      </c>
      <c r="G5177" s="44">
        <f>NOV!F178</f>
        <v/>
      </c>
      <c r="H5177" s="44">
        <f>NOV!G178</f>
        <v/>
      </c>
      <c r="I5177" s="45">
        <f>NOV!H178</f>
        <v/>
      </c>
      <c r="J5177" s="45">
        <f>NOV!I178</f>
        <v/>
      </c>
      <c r="K5177" s="44">
        <f>NOV!J178</f>
        <v/>
      </c>
      <c r="L5177" s="44">
        <f>NOV!K178</f>
        <v/>
      </c>
      <c r="M5177" s="46">
        <f>NOV!L178</f>
        <v/>
      </c>
      <c r="N5177" s="44">
        <f>NOV!M178</f>
        <v/>
      </c>
      <c r="O5177" s="44">
        <f>NOV!N178</f>
        <v/>
      </c>
      <c r="P5177" s="44">
        <f>NOV!O178</f>
        <v/>
      </c>
      <c r="Q5177" s="44">
        <f>NOV!P178</f>
        <v/>
      </c>
      <c r="R5177" s="44">
        <f>NOV!Q178</f>
        <v/>
      </c>
      <c r="S5177" s="46">
        <f>S5176+IF(X5177=0,0,M5177)</f>
        <v/>
      </c>
      <c r="T5177" s="47">
        <f>MAX(T5176,S5177)</f>
        <v/>
      </c>
      <c r="U5177" s="48">
        <f>S5177-T5177</f>
        <v/>
      </c>
      <c r="V5177" s="47">
        <f>IFERROR(SUMIFS(DATABASE!$M$5:$M$6004,DATABASE!$B$5:$B$6004,B5177,DATABASE!$X$5:$X$6004,1),0)</f>
        <v/>
      </c>
      <c r="W5177" s="31">
        <f>IFERROR(COUNTIFS(DATABASE!$B$5:$B$6004,B5177,DATABASE!$X$5:$X$6004,1),0)</f>
        <v/>
      </c>
      <c r="X5177" s="49">
        <f>--AND(ISNUMBER(B5177),C5177&lt;&gt;"",L5177&lt;&gt;"",M5177&lt;&gt;"")</f>
        <v/>
      </c>
    </row>
    <row r="5178" ht="15" customHeight="1" s="111">
      <c r="A5178" s="50" t="inlineStr">
        <is>
          <t>NOV</t>
        </is>
      </c>
      <c r="B5178" s="51">
        <f>NOV!A179</f>
        <v/>
      </c>
      <c r="C5178" s="52">
        <f>NOV!B179</f>
        <v/>
      </c>
      <c r="D5178" s="52">
        <f>NOV!C179</f>
        <v/>
      </c>
      <c r="E5178" s="52">
        <f>NOV!D179</f>
        <v/>
      </c>
      <c r="F5178" s="52">
        <f>NOV!E179</f>
        <v/>
      </c>
      <c r="G5178" s="52">
        <f>NOV!F179</f>
        <v/>
      </c>
      <c r="H5178" s="52">
        <f>NOV!G179</f>
        <v/>
      </c>
      <c r="I5178" s="53">
        <f>NOV!H179</f>
        <v/>
      </c>
      <c r="J5178" s="53">
        <f>NOV!I179</f>
        <v/>
      </c>
      <c r="K5178" s="52">
        <f>NOV!J179</f>
        <v/>
      </c>
      <c r="L5178" s="52">
        <f>NOV!K179</f>
        <v/>
      </c>
      <c r="M5178" s="54">
        <f>NOV!L179</f>
        <v/>
      </c>
      <c r="N5178" s="52">
        <f>NOV!M179</f>
        <v/>
      </c>
      <c r="O5178" s="52">
        <f>NOV!N179</f>
        <v/>
      </c>
      <c r="P5178" s="52">
        <f>NOV!O179</f>
        <v/>
      </c>
      <c r="Q5178" s="52">
        <f>NOV!P179</f>
        <v/>
      </c>
      <c r="R5178" s="52">
        <f>NOV!Q179</f>
        <v/>
      </c>
      <c r="S5178" s="54">
        <f>S5177+IF(X5178=0,0,M5178)</f>
        <v/>
      </c>
      <c r="T5178" s="55">
        <f>MAX(T5177,S5178)</f>
        <v/>
      </c>
      <c r="U5178" s="56">
        <f>S5178-T5178</f>
        <v/>
      </c>
      <c r="V5178" s="55">
        <f>IFERROR(SUMIFS(DATABASE!$M$5:$M$6004,DATABASE!$B$5:$B$6004,B5178,DATABASE!$X$5:$X$6004,1),0)</f>
        <v/>
      </c>
      <c r="W5178" s="57">
        <f>IFERROR(COUNTIFS(DATABASE!$B$5:$B$6004,B5178,DATABASE!$X$5:$X$6004,1),0)</f>
        <v/>
      </c>
      <c r="X5178" s="58">
        <f>--AND(ISNUMBER(B5178),C5178&lt;&gt;"",L5178&lt;&gt;"",M5178&lt;&gt;"")</f>
        <v/>
      </c>
    </row>
    <row r="5179" ht="15" customHeight="1" s="111">
      <c r="A5179" s="42" t="inlineStr">
        <is>
          <t>NOV</t>
        </is>
      </c>
      <c r="B5179" s="43">
        <f>NOV!A180</f>
        <v/>
      </c>
      <c r="C5179" s="44">
        <f>NOV!B180</f>
        <v/>
      </c>
      <c r="D5179" s="44">
        <f>NOV!C180</f>
        <v/>
      </c>
      <c r="E5179" s="44">
        <f>NOV!D180</f>
        <v/>
      </c>
      <c r="F5179" s="44">
        <f>NOV!E180</f>
        <v/>
      </c>
      <c r="G5179" s="44">
        <f>NOV!F180</f>
        <v/>
      </c>
      <c r="H5179" s="44">
        <f>NOV!G180</f>
        <v/>
      </c>
      <c r="I5179" s="45">
        <f>NOV!H180</f>
        <v/>
      </c>
      <c r="J5179" s="45">
        <f>NOV!I180</f>
        <v/>
      </c>
      <c r="K5179" s="44">
        <f>NOV!J180</f>
        <v/>
      </c>
      <c r="L5179" s="44">
        <f>NOV!K180</f>
        <v/>
      </c>
      <c r="M5179" s="46">
        <f>NOV!L180</f>
        <v/>
      </c>
      <c r="N5179" s="44">
        <f>NOV!M180</f>
        <v/>
      </c>
      <c r="O5179" s="44">
        <f>NOV!N180</f>
        <v/>
      </c>
      <c r="P5179" s="44">
        <f>NOV!O180</f>
        <v/>
      </c>
      <c r="Q5179" s="44">
        <f>NOV!P180</f>
        <v/>
      </c>
      <c r="R5179" s="44">
        <f>NOV!Q180</f>
        <v/>
      </c>
      <c r="S5179" s="46">
        <f>S5178+IF(X5179=0,0,M5179)</f>
        <v/>
      </c>
      <c r="T5179" s="47">
        <f>MAX(T5178,S5179)</f>
        <v/>
      </c>
      <c r="U5179" s="48">
        <f>S5179-T5179</f>
        <v/>
      </c>
      <c r="V5179" s="47">
        <f>IFERROR(SUMIFS(DATABASE!$M$5:$M$6004,DATABASE!$B$5:$B$6004,B5179,DATABASE!$X$5:$X$6004,1),0)</f>
        <v/>
      </c>
      <c r="W5179" s="31">
        <f>IFERROR(COUNTIFS(DATABASE!$B$5:$B$6004,B5179,DATABASE!$X$5:$X$6004,1),0)</f>
        <v/>
      </c>
      <c r="X5179" s="49">
        <f>--AND(ISNUMBER(B5179),C5179&lt;&gt;"",L5179&lt;&gt;"",M5179&lt;&gt;"")</f>
        <v/>
      </c>
    </row>
    <row r="5180" ht="15" customHeight="1" s="111">
      <c r="A5180" s="50" t="inlineStr">
        <is>
          <t>NOV</t>
        </is>
      </c>
      <c r="B5180" s="51">
        <f>NOV!A181</f>
        <v/>
      </c>
      <c r="C5180" s="52">
        <f>NOV!B181</f>
        <v/>
      </c>
      <c r="D5180" s="52">
        <f>NOV!C181</f>
        <v/>
      </c>
      <c r="E5180" s="52">
        <f>NOV!D181</f>
        <v/>
      </c>
      <c r="F5180" s="52">
        <f>NOV!E181</f>
        <v/>
      </c>
      <c r="G5180" s="52">
        <f>NOV!F181</f>
        <v/>
      </c>
      <c r="H5180" s="52">
        <f>NOV!G181</f>
        <v/>
      </c>
      <c r="I5180" s="53">
        <f>NOV!H181</f>
        <v/>
      </c>
      <c r="J5180" s="53">
        <f>NOV!I181</f>
        <v/>
      </c>
      <c r="K5180" s="52">
        <f>NOV!J181</f>
        <v/>
      </c>
      <c r="L5180" s="52">
        <f>NOV!K181</f>
        <v/>
      </c>
      <c r="M5180" s="54">
        <f>NOV!L181</f>
        <v/>
      </c>
      <c r="N5180" s="52">
        <f>NOV!M181</f>
        <v/>
      </c>
      <c r="O5180" s="52">
        <f>NOV!N181</f>
        <v/>
      </c>
      <c r="P5180" s="52">
        <f>NOV!O181</f>
        <v/>
      </c>
      <c r="Q5180" s="52">
        <f>NOV!P181</f>
        <v/>
      </c>
      <c r="R5180" s="52">
        <f>NOV!Q181</f>
        <v/>
      </c>
      <c r="S5180" s="54">
        <f>S5179+IF(X5180=0,0,M5180)</f>
        <v/>
      </c>
      <c r="T5180" s="55">
        <f>MAX(T5179,S5180)</f>
        <v/>
      </c>
      <c r="U5180" s="56">
        <f>S5180-T5180</f>
        <v/>
      </c>
      <c r="V5180" s="55">
        <f>IFERROR(SUMIFS(DATABASE!$M$5:$M$6004,DATABASE!$B$5:$B$6004,B5180,DATABASE!$X$5:$X$6004,1),0)</f>
        <v/>
      </c>
      <c r="W5180" s="57">
        <f>IFERROR(COUNTIFS(DATABASE!$B$5:$B$6004,B5180,DATABASE!$X$5:$X$6004,1),0)</f>
        <v/>
      </c>
      <c r="X5180" s="58">
        <f>--AND(ISNUMBER(B5180),C5180&lt;&gt;"",L5180&lt;&gt;"",M5180&lt;&gt;"")</f>
        <v/>
      </c>
    </row>
    <row r="5181" ht="15" customHeight="1" s="111">
      <c r="A5181" s="42" t="inlineStr">
        <is>
          <t>NOV</t>
        </is>
      </c>
      <c r="B5181" s="43">
        <f>NOV!A182</f>
        <v/>
      </c>
      <c r="C5181" s="44">
        <f>NOV!B182</f>
        <v/>
      </c>
      <c r="D5181" s="44">
        <f>NOV!C182</f>
        <v/>
      </c>
      <c r="E5181" s="44">
        <f>NOV!D182</f>
        <v/>
      </c>
      <c r="F5181" s="44">
        <f>NOV!E182</f>
        <v/>
      </c>
      <c r="G5181" s="44">
        <f>NOV!F182</f>
        <v/>
      </c>
      <c r="H5181" s="44">
        <f>NOV!G182</f>
        <v/>
      </c>
      <c r="I5181" s="45">
        <f>NOV!H182</f>
        <v/>
      </c>
      <c r="J5181" s="45">
        <f>NOV!I182</f>
        <v/>
      </c>
      <c r="K5181" s="44">
        <f>NOV!J182</f>
        <v/>
      </c>
      <c r="L5181" s="44">
        <f>NOV!K182</f>
        <v/>
      </c>
      <c r="M5181" s="46">
        <f>NOV!L182</f>
        <v/>
      </c>
      <c r="N5181" s="44">
        <f>NOV!M182</f>
        <v/>
      </c>
      <c r="O5181" s="44">
        <f>NOV!N182</f>
        <v/>
      </c>
      <c r="P5181" s="44">
        <f>NOV!O182</f>
        <v/>
      </c>
      <c r="Q5181" s="44">
        <f>NOV!P182</f>
        <v/>
      </c>
      <c r="R5181" s="44">
        <f>NOV!Q182</f>
        <v/>
      </c>
      <c r="S5181" s="46">
        <f>S5180+IF(X5181=0,0,M5181)</f>
        <v/>
      </c>
      <c r="T5181" s="47">
        <f>MAX(T5180,S5181)</f>
        <v/>
      </c>
      <c r="U5181" s="48">
        <f>S5181-T5181</f>
        <v/>
      </c>
      <c r="V5181" s="47">
        <f>IFERROR(SUMIFS(DATABASE!$M$5:$M$6004,DATABASE!$B$5:$B$6004,B5181,DATABASE!$X$5:$X$6004,1),0)</f>
        <v/>
      </c>
      <c r="W5181" s="31">
        <f>IFERROR(COUNTIFS(DATABASE!$B$5:$B$6004,B5181,DATABASE!$X$5:$X$6004,1),0)</f>
        <v/>
      </c>
      <c r="X5181" s="49">
        <f>--AND(ISNUMBER(B5181),C5181&lt;&gt;"",L5181&lt;&gt;"",M5181&lt;&gt;"")</f>
        <v/>
      </c>
    </row>
    <row r="5182" ht="15" customHeight="1" s="111">
      <c r="A5182" s="50" t="inlineStr">
        <is>
          <t>NOV</t>
        </is>
      </c>
      <c r="B5182" s="51">
        <f>NOV!A183</f>
        <v/>
      </c>
      <c r="C5182" s="52">
        <f>NOV!B183</f>
        <v/>
      </c>
      <c r="D5182" s="52">
        <f>NOV!C183</f>
        <v/>
      </c>
      <c r="E5182" s="52">
        <f>NOV!D183</f>
        <v/>
      </c>
      <c r="F5182" s="52">
        <f>NOV!E183</f>
        <v/>
      </c>
      <c r="G5182" s="52">
        <f>NOV!F183</f>
        <v/>
      </c>
      <c r="H5182" s="52">
        <f>NOV!G183</f>
        <v/>
      </c>
      <c r="I5182" s="53">
        <f>NOV!H183</f>
        <v/>
      </c>
      <c r="J5182" s="53">
        <f>NOV!I183</f>
        <v/>
      </c>
      <c r="K5182" s="52">
        <f>NOV!J183</f>
        <v/>
      </c>
      <c r="L5182" s="52">
        <f>NOV!K183</f>
        <v/>
      </c>
      <c r="M5182" s="54">
        <f>NOV!L183</f>
        <v/>
      </c>
      <c r="N5182" s="52">
        <f>NOV!M183</f>
        <v/>
      </c>
      <c r="O5182" s="52">
        <f>NOV!N183</f>
        <v/>
      </c>
      <c r="P5182" s="52">
        <f>NOV!O183</f>
        <v/>
      </c>
      <c r="Q5182" s="52">
        <f>NOV!P183</f>
        <v/>
      </c>
      <c r="R5182" s="52">
        <f>NOV!Q183</f>
        <v/>
      </c>
      <c r="S5182" s="54">
        <f>S5181+IF(X5182=0,0,M5182)</f>
        <v/>
      </c>
      <c r="T5182" s="55">
        <f>MAX(T5181,S5182)</f>
        <v/>
      </c>
      <c r="U5182" s="56">
        <f>S5182-T5182</f>
        <v/>
      </c>
      <c r="V5182" s="55">
        <f>IFERROR(SUMIFS(DATABASE!$M$5:$M$6004,DATABASE!$B$5:$B$6004,B5182,DATABASE!$X$5:$X$6004,1),0)</f>
        <v/>
      </c>
      <c r="W5182" s="57">
        <f>IFERROR(COUNTIFS(DATABASE!$B$5:$B$6004,B5182,DATABASE!$X$5:$X$6004,1),0)</f>
        <v/>
      </c>
      <c r="X5182" s="58">
        <f>--AND(ISNUMBER(B5182),C5182&lt;&gt;"",L5182&lt;&gt;"",M5182&lt;&gt;"")</f>
        <v/>
      </c>
    </row>
    <row r="5183" ht="15" customHeight="1" s="111">
      <c r="A5183" s="42" t="inlineStr">
        <is>
          <t>NOV</t>
        </is>
      </c>
      <c r="B5183" s="43">
        <f>NOV!A184</f>
        <v/>
      </c>
      <c r="C5183" s="44">
        <f>NOV!B184</f>
        <v/>
      </c>
      <c r="D5183" s="44">
        <f>NOV!C184</f>
        <v/>
      </c>
      <c r="E5183" s="44">
        <f>NOV!D184</f>
        <v/>
      </c>
      <c r="F5183" s="44">
        <f>NOV!E184</f>
        <v/>
      </c>
      <c r="G5183" s="44">
        <f>NOV!F184</f>
        <v/>
      </c>
      <c r="H5183" s="44">
        <f>NOV!G184</f>
        <v/>
      </c>
      <c r="I5183" s="45">
        <f>NOV!H184</f>
        <v/>
      </c>
      <c r="J5183" s="45">
        <f>NOV!I184</f>
        <v/>
      </c>
      <c r="K5183" s="44">
        <f>NOV!J184</f>
        <v/>
      </c>
      <c r="L5183" s="44">
        <f>NOV!K184</f>
        <v/>
      </c>
      <c r="M5183" s="46">
        <f>NOV!L184</f>
        <v/>
      </c>
      <c r="N5183" s="44">
        <f>NOV!M184</f>
        <v/>
      </c>
      <c r="O5183" s="44">
        <f>NOV!N184</f>
        <v/>
      </c>
      <c r="P5183" s="44">
        <f>NOV!O184</f>
        <v/>
      </c>
      <c r="Q5183" s="44">
        <f>NOV!P184</f>
        <v/>
      </c>
      <c r="R5183" s="44">
        <f>NOV!Q184</f>
        <v/>
      </c>
      <c r="S5183" s="46">
        <f>S5182+IF(X5183=0,0,M5183)</f>
        <v/>
      </c>
      <c r="T5183" s="47">
        <f>MAX(T5182,S5183)</f>
        <v/>
      </c>
      <c r="U5183" s="48">
        <f>S5183-T5183</f>
        <v/>
      </c>
      <c r="V5183" s="47">
        <f>IFERROR(SUMIFS(DATABASE!$M$5:$M$6004,DATABASE!$B$5:$B$6004,B5183,DATABASE!$X$5:$X$6004,1),0)</f>
        <v/>
      </c>
      <c r="W5183" s="31">
        <f>IFERROR(COUNTIFS(DATABASE!$B$5:$B$6004,B5183,DATABASE!$X$5:$X$6004,1),0)</f>
        <v/>
      </c>
      <c r="X5183" s="49">
        <f>--AND(ISNUMBER(B5183),C5183&lt;&gt;"",L5183&lt;&gt;"",M5183&lt;&gt;"")</f>
        <v/>
      </c>
    </row>
    <row r="5184" ht="15" customHeight="1" s="111">
      <c r="A5184" s="50" t="inlineStr">
        <is>
          <t>NOV</t>
        </is>
      </c>
      <c r="B5184" s="51">
        <f>NOV!A185</f>
        <v/>
      </c>
      <c r="C5184" s="52">
        <f>NOV!B185</f>
        <v/>
      </c>
      <c r="D5184" s="52">
        <f>NOV!C185</f>
        <v/>
      </c>
      <c r="E5184" s="52">
        <f>NOV!D185</f>
        <v/>
      </c>
      <c r="F5184" s="52">
        <f>NOV!E185</f>
        <v/>
      </c>
      <c r="G5184" s="52">
        <f>NOV!F185</f>
        <v/>
      </c>
      <c r="H5184" s="52">
        <f>NOV!G185</f>
        <v/>
      </c>
      <c r="I5184" s="53">
        <f>NOV!H185</f>
        <v/>
      </c>
      <c r="J5184" s="53">
        <f>NOV!I185</f>
        <v/>
      </c>
      <c r="K5184" s="52">
        <f>NOV!J185</f>
        <v/>
      </c>
      <c r="L5184" s="52">
        <f>NOV!K185</f>
        <v/>
      </c>
      <c r="M5184" s="54">
        <f>NOV!L185</f>
        <v/>
      </c>
      <c r="N5184" s="52">
        <f>NOV!M185</f>
        <v/>
      </c>
      <c r="O5184" s="52">
        <f>NOV!N185</f>
        <v/>
      </c>
      <c r="P5184" s="52">
        <f>NOV!O185</f>
        <v/>
      </c>
      <c r="Q5184" s="52">
        <f>NOV!P185</f>
        <v/>
      </c>
      <c r="R5184" s="52">
        <f>NOV!Q185</f>
        <v/>
      </c>
      <c r="S5184" s="54">
        <f>S5183+IF(X5184=0,0,M5184)</f>
        <v/>
      </c>
      <c r="T5184" s="55">
        <f>MAX(T5183,S5184)</f>
        <v/>
      </c>
      <c r="U5184" s="56">
        <f>S5184-T5184</f>
        <v/>
      </c>
      <c r="V5184" s="55">
        <f>IFERROR(SUMIFS(DATABASE!$M$5:$M$6004,DATABASE!$B$5:$B$6004,B5184,DATABASE!$X$5:$X$6004,1),0)</f>
        <v/>
      </c>
      <c r="W5184" s="57">
        <f>IFERROR(COUNTIFS(DATABASE!$B$5:$B$6004,B5184,DATABASE!$X$5:$X$6004,1),0)</f>
        <v/>
      </c>
      <c r="X5184" s="58">
        <f>--AND(ISNUMBER(B5184),C5184&lt;&gt;"",L5184&lt;&gt;"",M5184&lt;&gt;"")</f>
        <v/>
      </c>
    </row>
    <row r="5185" ht="15" customHeight="1" s="111">
      <c r="A5185" s="42" t="inlineStr">
        <is>
          <t>NOV</t>
        </is>
      </c>
      <c r="B5185" s="43">
        <f>NOV!A186</f>
        <v/>
      </c>
      <c r="C5185" s="44">
        <f>NOV!B186</f>
        <v/>
      </c>
      <c r="D5185" s="44">
        <f>NOV!C186</f>
        <v/>
      </c>
      <c r="E5185" s="44">
        <f>NOV!D186</f>
        <v/>
      </c>
      <c r="F5185" s="44">
        <f>NOV!E186</f>
        <v/>
      </c>
      <c r="G5185" s="44">
        <f>NOV!F186</f>
        <v/>
      </c>
      <c r="H5185" s="44">
        <f>NOV!G186</f>
        <v/>
      </c>
      <c r="I5185" s="45">
        <f>NOV!H186</f>
        <v/>
      </c>
      <c r="J5185" s="45">
        <f>NOV!I186</f>
        <v/>
      </c>
      <c r="K5185" s="44">
        <f>NOV!J186</f>
        <v/>
      </c>
      <c r="L5185" s="44">
        <f>NOV!K186</f>
        <v/>
      </c>
      <c r="M5185" s="46">
        <f>NOV!L186</f>
        <v/>
      </c>
      <c r="N5185" s="44">
        <f>NOV!M186</f>
        <v/>
      </c>
      <c r="O5185" s="44">
        <f>NOV!N186</f>
        <v/>
      </c>
      <c r="P5185" s="44">
        <f>NOV!O186</f>
        <v/>
      </c>
      <c r="Q5185" s="44">
        <f>NOV!P186</f>
        <v/>
      </c>
      <c r="R5185" s="44">
        <f>NOV!Q186</f>
        <v/>
      </c>
      <c r="S5185" s="46">
        <f>S5184+IF(X5185=0,0,M5185)</f>
        <v/>
      </c>
      <c r="T5185" s="47">
        <f>MAX(T5184,S5185)</f>
        <v/>
      </c>
      <c r="U5185" s="48">
        <f>S5185-T5185</f>
        <v/>
      </c>
      <c r="V5185" s="47">
        <f>IFERROR(SUMIFS(DATABASE!$M$5:$M$6004,DATABASE!$B$5:$B$6004,B5185,DATABASE!$X$5:$X$6004,1),0)</f>
        <v/>
      </c>
      <c r="W5185" s="31">
        <f>IFERROR(COUNTIFS(DATABASE!$B$5:$B$6004,B5185,DATABASE!$X$5:$X$6004,1),0)</f>
        <v/>
      </c>
      <c r="X5185" s="49">
        <f>--AND(ISNUMBER(B5185),C5185&lt;&gt;"",L5185&lt;&gt;"",M5185&lt;&gt;"")</f>
        <v/>
      </c>
    </row>
    <row r="5186" ht="15" customHeight="1" s="111">
      <c r="A5186" s="50" t="inlineStr">
        <is>
          <t>NOV</t>
        </is>
      </c>
      <c r="B5186" s="51">
        <f>NOV!A187</f>
        <v/>
      </c>
      <c r="C5186" s="52">
        <f>NOV!B187</f>
        <v/>
      </c>
      <c r="D5186" s="52">
        <f>NOV!C187</f>
        <v/>
      </c>
      <c r="E5186" s="52">
        <f>NOV!D187</f>
        <v/>
      </c>
      <c r="F5186" s="52">
        <f>NOV!E187</f>
        <v/>
      </c>
      <c r="G5186" s="52">
        <f>NOV!F187</f>
        <v/>
      </c>
      <c r="H5186" s="52">
        <f>NOV!G187</f>
        <v/>
      </c>
      <c r="I5186" s="53">
        <f>NOV!H187</f>
        <v/>
      </c>
      <c r="J5186" s="53">
        <f>NOV!I187</f>
        <v/>
      </c>
      <c r="K5186" s="52">
        <f>NOV!J187</f>
        <v/>
      </c>
      <c r="L5186" s="52">
        <f>NOV!K187</f>
        <v/>
      </c>
      <c r="M5186" s="54">
        <f>NOV!L187</f>
        <v/>
      </c>
      <c r="N5186" s="52">
        <f>NOV!M187</f>
        <v/>
      </c>
      <c r="O5186" s="52">
        <f>NOV!N187</f>
        <v/>
      </c>
      <c r="P5186" s="52">
        <f>NOV!O187</f>
        <v/>
      </c>
      <c r="Q5186" s="52">
        <f>NOV!P187</f>
        <v/>
      </c>
      <c r="R5186" s="52">
        <f>NOV!Q187</f>
        <v/>
      </c>
      <c r="S5186" s="54">
        <f>S5185+IF(X5186=0,0,M5186)</f>
        <v/>
      </c>
      <c r="T5186" s="55">
        <f>MAX(T5185,S5186)</f>
        <v/>
      </c>
      <c r="U5186" s="56">
        <f>S5186-T5186</f>
        <v/>
      </c>
      <c r="V5186" s="55">
        <f>IFERROR(SUMIFS(DATABASE!$M$5:$M$6004,DATABASE!$B$5:$B$6004,B5186,DATABASE!$X$5:$X$6004,1),0)</f>
        <v/>
      </c>
      <c r="W5186" s="57">
        <f>IFERROR(COUNTIFS(DATABASE!$B$5:$B$6004,B5186,DATABASE!$X$5:$X$6004,1),0)</f>
        <v/>
      </c>
      <c r="X5186" s="58">
        <f>--AND(ISNUMBER(B5186),C5186&lt;&gt;"",L5186&lt;&gt;"",M5186&lt;&gt;"")</f>
        <v/>
      </c>
    </row>
    <row r="5187" ht="15" customHeight="1" s="111">
      <c r="A5187" s="42" t="inlineStr">
        <is>
          <t>NOV</t>
        </is>
      </c>
      <c r="B5187" s="43">
        <f>NOV!A188</f>
        <v/>
      </c>
      <c r="C5187" s="44">
        <f>NOV!B188</f>
        <v/>
      </c>
      <c r="D5187" s="44">
        <f>NOV!C188</f>
        <v/>
      </c>
      <c r="E5187" s="44">
        <f>NOV!D188</f>
        <v/>
      </c>
      <c r="F5187" s="44">
        <f>NOV!E188</f>
        <v/>
      </c>
      <c r="G5187" s="44">
        <f>NOV!F188</f>
        <v/>
      </c>
      <c r="H5187" s="44">
        <f>NOV!G188</f>
        <v/>
      </c>
      <c r="I5187" s="45">
        <f>NOV!H188</f>
        <v/>
      </c>
      <c r="J5187" s="45">
        <f>NOV!I188</f>
        <v/>
      </c>
      <c r="K5187" s="44">
        <f>NOV!J188</f>
        <v/>
      </c>
      <c r="L5187" s="44">
        <f>NOV!K188</f>
        <v/>
      </c>
      <c r="M5187" s="46">
        <f>NOV!L188</f>
        <v/>
      </c>
      <c r="N5187" s="44">
        <f>NOV!M188</f>
        <v/>
      </c>
      <c r="O5187" s="44">
        <f>NOV!N188</f>
        <v/>
      </c>
      <c r="P5187" s="44">
        <f>NOV!O188</f>
        <v/>
      </c>
      <c r="Q5187" s="44">
        <f>NOV!P188</f>
        <v/>
      </c>
      <c r="R5187" s="44">
        <f>NOV!Q188</f>
        <v/>
      </c>
      <c r="S5187" s="46">
        <f>S5186+IF(X5187=0,0,M5187)</f>
        <v/>
      </c>
      <c r="T5187" s="47">
        <f>MAX(T5186,S5187)</f>
        <v/>
      </c>
      <c r="U5187" s="48">
        <f>S5187-T5187</f>
        <v/>
      </c>
      <c r="V5187" s="47">
        <f>IFERROR(SUMIFS(DATABASE!$M$5:$M$6004,DATABASE!$B$5:$B$6004,B5187,DATABASE!$X$5:$X$6004,1),0)</f>
        <v/>
      </c>
      <c r="W5187" s="31">
        <f>IFERROR(COUNTIFS(DATABASE!$B$5:$B$6004,B5187,DATABASE!$X$5:$X$6004,1),0)</f>
        <v/>
      </c>
      <c r="X5187" s="49">
        <f>--AND(ISNUMBER(B5187),C5187&lt;&gt;"",L5187&lt;&gt;"",M5187&lt;&gt;"")</f>
        <v/>
      </c>
    </row>
    <row r="5188" ht="15" customHeight="1" s="111">
      <c r="A5188" s="50" t="inlineStr">
        <is>
          <t>NOV</t>
        </is>
      </c>
      <c r="B5188" s="51">
        <f>NOV!A189</f>
        <v/>
      </c>
      <c r="C5188" s="52">
        <f>NOV!B189</f>
        <v/>
      </c>
      <c r="D5188" s="52">
        <f>NOV!C189</f>
        <v/>
      </c>
      <c r="E5188" s="52">
        <f>NOV!D189</f>
        <v/>
      </c>
      <c r="F5188" s="52">
        <f>NOV!E189</f>
        <v/>
      </c>
      <c r="G5188" s="52">
        <f>NOV!F189</f>
        <v/>
      </c>
      <c r="H5188" s="52">
        <f>NOV!G189</f>
        <v/>
      </c>
      <c r="I5188" s="53">
        <f>NOV!H189</f>
        <v/>
      </c>
      <c r="J5188" s="53">
        <f>NOV!I189</f>
        <v/>
      </c>
      <c r="K5188" s="52">
        <f>NOV!J189</f>
        <v/>
      </c>
      <c r="L5188" s="52">
        <f>NOV!K189</f>
        <v/>
      </c>
      <c r="M5188" s="54">
        <f>NOV!L189</f>
        <v/>
      </c>
      <c r="N5188" s="52">
        <f>NOV!M189</f>
        <v/>
      </c>
      <c r="O5188" s="52">
        <f>NOV!N189</f>
        <v/>
      </c>
      <c r="P5188" s="52">
        <f>NOV!O189</f>
        <v/>
      </c>
      <c r="Q5188" s="52">
        <f>NOV!P189</f>
        <v/>
      </c>
      <c r="R5188" s="52">
        <f>NOV!Q189</f>
        <v/>
      </c>
      <c r="S5188" s="54">
        <f>S5187+IF(X5188=0,0,M5188)</f>
        <v/>
      </c>
      <c r="T5188" s="55">
        <f>MAX(T5187,S5188)</f>
        <v/>
      </c>
      <c r="U5188" s="56">
        <f>S5188-T5188</f>
        <v/>
      </c>
      <c r="V5188" s="55">
        <f>IFERROR(SUMIFS(DATABASE!$M$5:$M$6004,DATABASE!$B$5:$B$6004,B5188,DATABASE!$X$5:$X$6004,1),0)</f>
        <v/>
      </c>
      <c r="W5188" s="57">
        <f>IFERROR(COUNTIFS(DATABASE!$B$5:$B$6004,B5188,DATABASE!$X$5:$X$6004,1),0)</f>
        <v/>
      </c>
      <c r="X5188" s="58">
        <f>--AND(ISNUMBER(B5188),C5188&lt;&gt;"",L5188&lt;&gt;"",M5188&lt;&gt;"")</f>
        <v/>
      </c>
    </row>
    <row r="5189" ht="15" customHeight="1" s="111">
      <c r="A5189" s="42" t="inlineStr">
        <is>
          <t>NOV</t>
        </is>
      </c>
      <c r="B5189" s="43">
        <f>NOV!A190</f>
        <v/>
      </c>
      <c r="C5189" s="44">
        <f>NOV!B190</f>
        <v/>
      </c>
      <c r="D5189" s="44">
        <f>NOV!C190</f>
        <v/>
      </c>
      <c r="E5189" s="44">
        <f>NOV!D190</f>
        <v/>
      </c>
      <c r="F5189" s="44">
        <f>NOV!E190</f>
        <v/>
      </c>
      <c r="G5189" s="44">
        <f>NOV!F190</f>
        <v/>
      </c>
      <c r="H5189" s="44">
        <f>NOV!G190</f>
        <v/>
      </c>
      <c r="I5189" s="45">
        <f>NOV!H190</f>
        <v/>
      </c>
      <c r="J5189" s="45">
        <f>NOV!I190</f>
        <v/>
      </c>
      <c r="K5189" s="44">
        <f>NOV!J190</f>
        <v/>
      </c>
      <c r="L5189" s="44">
        <f>NOV!K190</f>
        <v/>
      </c>
      <c r="M5189" s="46">
        <f>NOV!L190</f>
        <v/>
      </c>
      <c r="N5189" s="44">
        <f>NOV!M190</f>
        <v/>
      </c>
      <c r="O5189" s="44">
        <f>NOV!N190</f>
        <v/>
      </c>
      <c r="P5189" s="44">
        <f>NOV!O190</f>
        <v/>
      </c>
      <c r="Q5189" s="44">
        <f>NOV!P190</f>
        <v/>
      </c>
      <c r="R5189" s="44">
        <f>NOV!Q190</f>
        <v/>
      </c>
      <c r="S5189" s="46">
        <f>S5188+IF(X5189=0,0,M5189)</f>
        <v/>
      </c>
      <c r="T5189" s="47">
        <f>MAX(T5188,S5189)</f>
        <v/>
      </c>
      <c r="U5189" s="48">
        <f>S5189-T5189</f>
        <v/>
      </c>
      <c r="V5189" s="47">
        <f>IFERROR(SUMIFS(DATABASE!$M$5:$M$6004,DATABASE!$B$5:$B$6004,B5189,DATABASE!$X$5:$X$6004,1),0)</f>
        <v/>
      </c>
      <c r="W5189" s="31">
        <f>IFERROR(COUNTIFS(DATABASE!$B$5:$B$6004,B5189,DATABASE!$X$5:$X$6004,1),0)</f>
        <v/>
      </c>
      <c r="X5189" s="49">
        <f>--AND(ISNUMBER(B5189),C5189&lt;&gt;"",L5189&lt;&gt;"",M5189&lt;&gt;"")</f>
        <v/>
      </c>
    </row>
    <row r="5190" ht="15" customHeight="1" s="111">
      <c r="A5190" s="50" t="inlineStr">
        <is>
          <t>NOV</t>
        </is>
      </c>
      <c r="B5190" s="51">
        <f>NOV!A191</f>
        <v/>
      </c>
      <c r="C5190" s="52">
        <f>NOV!B191</f>
        <v/>
      </c>
      <c r="D5190" s="52">
        <f>NOV!C191</f>
        <v/>
      </c>
      <c r="E5190" s="52">
        <f>NOV!D191</f>
        <v/>
      </c>
      <c r="F5190" s="52">
        <f>NOV!E191</f>
        <v/>
      </c>
      <c r="G5190" s="52">
        <f>NOV!F191</f>
        <v/>
      </c>
      <c r="H5190" s="52">
        <f>NOV!G191</f>
        <v/>
      </c>
      <c r="I5190" s="53">
        <f>NOV!H191</f>
        <v/>
      </c>
      <c r="J5190" s="53">
        <f>NOV!I191</f>
        <v/>
      </c>
      <c r="K5190" s="52">
        <f>NOV!J191</f>
        <v/>
      </c>
      <c r="L5190" s="52">
        <f>NOV!K191</f>
        <v/>
      </c>
      <c r="M5190" s="54">
        <f>NOV!L191</f>
        <v/>
      </c>
      <c r="N5190" s="52">
        <f>NOV!M191</f>
        <v/>
      </c>
      <c r="O5190" s="52">
        <f>NOV!N191</f>
        <v/>
      </c>
      <c r="P5190" s="52">
        <f>NOV!O191</f>
        <v/>
      </c>
      <c r="Q5190" s="52">
        <f>NOV!P191</f>
        <v/>
      </c>
      <c r="R5190" s="52">
        <f>NOV!Q191</f>
        <v/>
      </c>
      <c r="S5190" s="54">
        <f>S5189+IF(X5190=0,0,M5190)</f>
        <v/>
      </c>
      <c r="T5190" s="55">
        <f>MAX(T5189,S5190)</f>
        <v/>
      </c>
      <c r="U5190" s="56">
        <f>S5190-T5190</f>
        <v/>
      </c>
      <c r="V5190" s="55">
        <f>IFERROR(SUMIFS(DATABASE!$M$5:$M$6004,DATABASE!$B$5:$B$6004,B5190,DATABASE!$X$5:$X$6004,1),0)</f>
        <v/>
      </c>
      <c r="W5190" s="57">
        <f>IFERROR(COUNTIFS(DATABASE!$B$5:$B$6004,B5190,DATABASE!$X$5:$X$6004,1),0)</f>
        <v/>
      </c>
      <c r="X5190" s="58">
        <f>--AND(ISNUMBER(B5190),C5190&lt;&gt;"",L5190&lt;&gt;"",M5190&lt;&gt;"")</f>
        <v/>
      </c>
    </row>
    <row r="5191" ht="15" customHeight="1" s="111">
      <c r="A5191" s="42" t="inlineStr">
        <is>
          <t>NOV</t>
        </is>
      </c>
      <c r="B5191" s="43">
        <f>NOV!A192</f>
        <v/>
      </c>
      <c r="C5191" s="44">
        <f>NOV!B192</f>
        <v/>
      </c>
      <c r="D5191" s="44">
        <f>NOV!C192</f>
        <v/>
      </c>
      <c r="E5191" s="44">
        <f>NOV!D192</f>
        <v/>
      </c>
      <c r="F5191" s="44">
        <f>NOV!E192</f>
        <v/>
      </c>
      <c r="G5191" s="44">
        <f>NOV!F192</f>
        <v/>
      </c>
      <c r="H5191" s="44">
        <f>NOV!G192</f>
        <v/>
      </c>
      <c r="I5191" s="45">
        <f>NOV!H192</f>
        <v/>
      </c>
      <c r="J5191" s="45">
        <f>NOV!I192</f>
        <v/>
      </c>
      <c r="K5191" s="44">
        <f>NOV!J192</f>
        <v/>
      </c>
      <c r="L5191" s="44">
        <f>NOV!K192</f>
        <v/>
      </c>
      <c r="M5191" s="46">
        <f>NOV!L192</f>
        <v/>
      </c>
      <c r="N5191" s="44">
        <f>NOV!M192</f>
        <v/>
      </c>
      <c r="O5191" s="44">
        <f>NOV!N192</f>
        <v/>
      </c>
      <c r="P5191" s="44">
        <f>NOV!O192</f>
        <v/>
      </c>
      <c r="Q5191" s="44">
        <f>NOV!P192</f>
        <v/>
      </c>
      <c r="R5191" s="44">
        <f>NOV!Q192</f>
        <v/>
      </c>
      <c r="S5191" s="46">
        <f>S5190+IF(X5191=0,0,M5191)</f>
        <v/>
      </c>
      <c r="T5191" s="47">
        <f>MAX(T5190,S5191)</f>
        <v/>
      </c>
      <c r="U5191" s="48">
        <f>S5191-T5191</f>
        <v/>
      </c>
      <c r="V5191" s="47">
        <f>IFERROR(SUMIFS(DATABASE!$M$5:$M$6004,DATABASE!$B$5:$B$6004,B5191,DATABASE!$X$5:$X$6004,1),0)</f>
        <v/>
      </c>
      <c r="W5191" s="31">
        <f>IFERROR(COUNTIFS(DATABASE!$B$5:$B$6004,B5191,DATABASE!$X$5:$X$6004,1),0)</f>
        <v/>
      </c>
      <c r="X5191" s="49">
        <f>--AND(ISNUMBER(B5191),C5191&lt;&gt;"",L5191&lt;&gt;"",M5191&lt;&gt;"")</f>
        <v/>
      </c>
    </row>
    <row r="5192" ht="15" customHeight="1" s="111">
      <c r="A5192" s="50" t="inlineStr">
        <is>
          <t>NOV</t>
        </is>
      </c>
      <c r="B5192" s="51">
        <f>NOV!A193</f>
        <v/>
      </c>
      <c r="C5192" s="52">
        <f>NOV!B193</f>
        <v/>
      </c>
      <c r="D5192" s="52">
        <f>NOV!C193</f>
        <v/>
      </c>
      <c r="E5192" s="52">
        <f>NOV!D193</f>
        <v/>
      </c>
      <c r="F5192" s="52">
        <f>NOV!E193</f>
        <v/>
      </c>
      <c r="G5192" s="52">
        <f>NOV!F193</f>
        <v/>
      </c>
      <c r="H5192" s="52">
        <f>NOV!G193</f>
        <v/>
      </c>
      <c r="I5192" s="53">
        <f>NOV!H193</f>
        <v/>
      </c>
      <c r="J5192" s="53">
        <f>NOV!I193</f>
        <v/>
      </c>
      <c r="K5192" s="52">
        <f>NOV!J193</f>
        <v/>
      </c>
      <c r="L5192" s="52">
        <f>NOV!K193</f>
        <v/>
      </c>
      <c r="M5192" s="54">
        <f>NOV!L193</f>
        <v/>
      </c>
      <c r="N5192" s="52">
        <f>NOV!M193</f>
        <v/>
      </c>
      <c r="O5192" s="52">
        <f>NOV!N193</f>
        <v/>
      </c>
      <c r="P5192" s="52">
        <f>NOV!O193</f>
        <v/>
      </c>
      <c r="Q5192" s="52">
        <f>NOV!P193</f>
        <v/>
      </c>
      <c r="R5192" s="52">
        <f>NOV!Q193</f>
        <v/>
      </c>
      <c r="S5192" s="54">
        <f>S5191+IF(X5192=0,0,M5192)</f>
        <v/>
      </c>
      <c r="T5192" s="55">
        <f>MAX(T5191,S5192)</f>
        <v/>
      </c>
      <c r="U5192" s="56">
        <f>S5192-T5192</f>
        <v/>
      </c>
      <c r="V5192" s="55">
        <f>IFERROR(SUMIFS(DATABASE!$M$5:$M$6004,DATABASE!$B$5:$B$6004,B5192,DATABASE!$X$5:$X$6004,1),0)</f>
        <v/>
      </c>
      <c r="W5192" s="57">
        <f>IFERROR(COUNTIFS(DATABASE!$B$5:$B$6004,B5192,DATABASE!$X$5:$X$6004,1),0)</f>
        <v/>
      </c>
      <c r="X5192" s="58">
        <f>--AND(ISNUMBER(B5192),C5192&lt;&gt;"",L5192&lt;&gt;"",M5192&lt;&gt;"")</f>
        <v/>
      </c>
    </row>
    <row r="5193" ht="15" customHeight="1" s="111">
      <c r="A5193" s="42" t="inlineStr">
        <is>
          <t>NOV</t>
        </is>
      </c>
      <c r="B5193" s="43">
        <f>NOV!A194</f>
        <v/>
      </c>
      <c r="C5193" s="44">
        <f>NOV!B194</f>
        <v/>
      </c>
      <c r="D5193" s="44">
        <f>NOV!C194</f>
        <v/>
      </c>
      <c r="E5193" s="44">
        <f>NOV!D194</f>
        <v/>
      </c>
      <c r="F5193" s="44">
        <f>NOV!E194</f>
        <v/>
      </c>
      <c r="G5193" s="44">
        <f>NOV!F194</f>
        <v/>
      </c>
      <c r="H5193" s="44">
        <f>NOV!G194</f>
        <v/>
      </c>
      <c r="I5193" s="45">
        <f>NOV!H194</f>
        <v/>
      </c>
      <c r="J5193" s="45">
        <f>NOV!I194</f>
        <v/>
      </c>
      <c r="K5193" s="44">
        <f>NOV!J194</f>
        <v/>
      </c>
      <c r="L5193" s="44">
        <f>NOV!K194</f>
        <v/>
      </c>
      <c r="M5193" s="46">
        <f>NOV!L194</f>
        <v/>
      </c>
      <c r="N5193" s="44">
        <f>NOV!M194</f>
        <v/>
      </c>
      <c r="O5193" s="44">
        <f>NOV!N194</f>
        <v/>
      </c>
      <c r="P5193" s="44">
        <f>NOV!O194</f>
        <v/>
      </c>
      <c r="Q5193" s="44">
        <f>NOV!P194</f>
        <v/>
      </c>
      <c r="R5193" s="44">
        <f>NOV!Q194</f>
        <v/>
      </c>
      <c r="S5193" s="46">
        <f>S5192+IF(X5193=0,0,M5193)</f>
        <v/>
      </c>
      <c r="T5193" s="47">
        <f>MAX(T5192,S5193)</f>
        <v/>
      </c>
      <c r="U5193" s="48">
        <f>S5193-T5193</f>
        <v/>
      </c>
      <c r="V5193" s="47">
        <f>IFERROR(SUMIFS(DATABASE!$M$5:$M$6004,DATABASE!$B$5:$B$6004,B5193,DATABASE!$X$5:$X$6004,1),0)</f>
        <v/>
      </c>
      <c r="W5193" s="31">
        <f>IFERROR(COUNTIFS(DATABASE!$B$5:$B$6004,B5193,DATABASE!$X$5:$X$6004,1),0)</f>
        <v/>
      </c>
      <c r="X5193" s="49">
        <f>--AND(ISNUMBER(B5193),C5193&lt;&gt;"",L5193&lt;&gt;"",M5193&lt;&gt;"")</f>
        <v/>
      </c>
    </row>
    <row r="5194" ht="15" customHeight="1" s="111">
      <c r="A5194" s="50" t="inlineStr">
        <is>
          <t>NOV</t>
        </is>
      </c>
      <c r="B5194" s="51">
        <f>NOV!A195</f>
        <v/>
      </c>
      <c r="C5194" s="52">
        <f>NOV!B195</f>
        <v/>
      </c>
      <c r="D5194" s="52">
        <f>NOV!C195</f>
        <v/>
      </c>
      <c r="E5194" s="52">
        <f>NOV!D195</f>
        <v/>
      </c>
      <c r="F5194" s="52">
        <f>NOV!E195</f>
        <v/>
      </c>
      <c r="G5194" s="52">
        <f>NOV!F195</f>
        <v/>
      </c>
      <c r="H5194" s="52">
        <f>NOV!G195</f>
        <v/>
      </c>
      <c r="I5194" s="53">
        <f>NOV!H195</f>
        <v/>
      </c>
      <c r="J5194" s="53">
        <f>NOV!I195</f>
        <v/>
      </c>
      <c r="K5194" s="52">
        <f>NOV!J195</f>
        <v/>
      </c>
      <c r="L5194" s="52">
        <f>NOV!K195</f>
        <v/>
      </c>
      <c r="M5194" s="54">
        <f>NOV!L195</f>
        <v/>
      </c>
      <c r="N5194" s="52">
        <f>NOV!M195</f>
        <v/>
      </c>
      <c r="O5194" s="52">
        <f>NOV!N195</f>
        <v/>
      </c>
      <c r="P5194" s="52">
        <f>NOV!O195</f>
        <v/>
      </c>
      <c r="Q5194" s="52">
        <f>NOV!P195</f>
        <v/>
      </c>
      <c r="R5194" s="52">
        <f>NOV!Q195</f>
        <v/>
      </c>
      <c r="S5194" s="54">
        <f>S5193+IF(X5194=0,0,M5194)</f>
        <v/>
      </c>
      <c r="T5194" s="55">
        <f>MAX(T5193,S5194)</f>
        <v/>
      </c>
      <c r="U5194" s="56">
        <f>S5194-T5194</f>
        <v/>
      </c>
      <c r="V5194" s="55">
        <f>IFERROR(SUMIFS(DATABASE!$M$5:$M$6004,DATABASE!$B$5:$B$6004,B5194,DATABASE!$X$5:$X$6004,1),0)</f>
        <v/>
      </c>
      <c r="W5194" s="57">
        <f>IFERROR(COUNTIFS(DATABASE!$B$5:$B$6004,B5194,DATABASE!$X$5:$X$6004,1),0)</f>
        <v/>
      </c>
      <c r="X5194" s="58">
        <f>--AND(ISNUMBER(B5194),C5194&lt;&gt;"",L5194&lt;&gt;"",M5194&lt;&gt;"")</f>
        <v/>
      </c>
    </row>
    <row r="5195" ht="15" customHeight="1" s="111">
      <c r="A5195" s="42" t="inlineStr">
        <is>
          <t>NOV</t>
        </is>
      </c>
      <c r="B5195" s="43">
        <f>NOV!A196</f>
        <v/>
      </c>
      <c r="C5195" s="44">
        <f>NOV!B196</f>
        <v/>
      </c>
      <c r="D5195" s="44">
        <f>NOV!C196</f>
        <v/>
      </c>
      <c r="E5195" s="44">
        <f>NOV!D196</f>
        <v/>
      </c>
      <c r="F5195" s="44">
        <f>NOV!E196</f>
        <v/>
      </c>
      <c r="G5195" s="44">
        <f>NOV!F196</f>
        <v/>
      </c>
      <c r="H5195" s="44">
        <f>NOV!G196</f>
        <v/>
      </c>
      <c r="I5195" s="45">
        <f>NOV!H196</f>
        <v/>
      </c>
      <c r="J5195" s="45">
        <f>NOV!I196</f>
        <v/>
      </c>
      <c r="K5195" s="44">
        <f>NOV!J196</f>
        <v/>
      </c>
      <c r="L5195" s="44">
        <f>NOV!K196</f>
        <v/>
      </c>
      <c r="M5195" s="46">
        <f>NOV!L196</f>
        <v/>
      </c>
      <c r="N5195" s="44">
        <f>NOV!M196</f>
        <v/>
      </c>
      <c r="O5195" s="44">
        <f>NOV!N196</f>
        <v/>
      </c>
      <c r="P5195" s="44">
        <f>NOV!O196</f>
        <v/>
      </c>
      <c r="Q5195" s="44">
        <f>NOV!P196</f>
        <v/>
      </c>
      <c r="R5195" s="44">
        <f>NOV!Q196</f>
        <v/>
      </c>
      <c r="S5195" s="46">
        <f>S5194+IF(X5195=0,0,M5195)</f>
        <v/>
      </c>
      <c r="T5195" s="47">
        <f>MAX(T5194,S5195)</f>
        <v/>
      </c>
      <c r="U5195" s="48">
        <f>S5195-T5195</f>
        <v/>
      </c>
      <c r="V5195" s="47">
        <f>IFERROR(SUMIFS(DATABASE!$M$5:$M$6004,DATABASE!$B$5:$B$6004,B5195,DATABASE!$X$5:$X$6004,1),0)</f>
        <v/>
      </c>
      <c r="W5195" s="31">
        <f>IFERROR(COUNTIFS(DATABASE!$B$5:$B$6004,B5195,DATABASE!$X$5:$X$6004,1),0)</f>
        <v/>
      </c>
      <c r="X5195" s="49">
        <f>--AND(ISNUMBER(B5195),C5195&lt;&gt;"",L5195&lt;&gt;"",M5195&lt;&gt;"")</f>
        <v/>
      </c>
    </row>
    <row r="5196" ht="15" customHeight="1" s="111">
      <c r="A5196" s="50" t="inlineStr">
        <is>
          <t>NOV</t>
        </is>
      </c>
      <c r="B5196" s="51">
        <f>NOV!A197</f>
        <v/>
      </c>
      <c r="C5196" s="52">
        <f>NOV!B197</f>
        <v/>
      </c>
      <c r="D5196" s="52">
        <f>NOV!C197</f>
        <v/>
      </c>
      <c r="E5196" s="52">
        <f>NOV!D197</f>
        <v/>
      </c>
      <c r="F5196" s="52">
        <f>NOV!E197</f>
        <v/>
      </c>
      <c r="G5196" s="52">
        <f>NOV!F197</f>
        <v/>
      </c>
      <c r="H5196" s="52">
        <f>NOV!G197</f>
        <v/>
      </c>
      <c r="I5196" s="53">
        <f>NOV!H197</f>
        <v/>
      </c>
      <c r="J5196" s="53">
        <f>NOV!I197</f>
        <v/>
      </c>
      <c r="K5196" s="52">
        <f>NOV!J197</f>
        <v/>
      </c>
      <c r="L5196" s="52">
        <f>NOV!K197</f>
        <v/>
      </c>
      <c r="M5196" s="54">
        <f>NOV!L197</f>
        <v/>
      </c>
      <c r="N5196" s="52">
        <f>NOV!M197</f>
        <v/>
      </c>
      <c r="O5196" s="52">
        <f>NOV!N197</f>
        <v/>
      </c>
      <c r="P5196" s="52">
        <f>NOV!O197</f>
        <v/>
      </c>
      <c r="Q5196" s="52">
        <f>NOV!P197</f>
        <v/>
      </c>
      <c r="R5196" s="52">
        <f>NOV!Q197</f>
        <v/>
      </c>
      <c r="S5196" s="54">
        <f>S5195+IF(X5196=0,0,M5196)</f>
        <v/>
      </c>
      <c r="T5196" s="55">
        <f>MAX(T5195,S5196)</f>
        <v/>
      </c>
      <c r="U5196" s="56">
        <f>S5196-T5196</f>
        <v/>
      </c>
      <c r="V5196" s="55">
        <f>IFERROR(SUMIFS(DATABASE!$M$5:$M$6004,DATABASE!$B$5:$B$6004,B5196,DATABASE!$X$5:$X$6004,1),0)</f>
        <v/>
      </c>
      <c r="W5196" s="57">
        <f>IFERROR(COUNTIFS(DATABASE!$B$5:$B$6004,B5196,DATABASE!$X$5:$X$6004,1),0)</f>
        <v/>
      </c>
      <c r="X5196" s="58">
        <f>--AND(ISNUMBER(B5196),C5196&lt;&gt;"",L5196&lt;&gt;"",M5196&lt;&gt;"")</f>
        <v/>
      </c>
    </row>
    <row r="5197" ht="15" customHeight="1" s="111">
      <c r="A5197" s="42" t="inlineStr">
        <is>
          <t>NOV</t>
        </is>
      </c>
      <c r="B5197" s="43">
        <f>NOV!A198</f>
        <v/>
      </c>
      <c r="C5197" s="44">
        <f>NOV!B198</f>
        <v/>
      </c>
      <c r="D5197" s="44">
        <f>NOV!C198</f>
        <v/>
      </c>
      <c r="E5197" s="44">
        <f>NOV!D198</f>
        <v/>
      </c>
      <c r="F5197" s="44">
        <f>NOV!E198</f>
        <v/>
      </c>
      <c r="G5197" s="44">
        <f>NOV!F198</f>
        <v/>
      </c>
      <c r="H5197" s="44">
        <f>NOV!G198</f>
        <v/>
      </c>
      <c r="I5197" s="45">
        <f>NOV!H198</f>
        <v/>
      </c>
      <c r="J5197" s="45">
        <f>NOV!I198</f>
        <v/>
      </c>
      <c r="K5197" s="44">
        <f>NOV!J198</f>
        <v/>
      </c>
      <c r="L5197" s="44">
        <f>NOV!K198</f>
        <v/>
      </c>
      <c r="M5197" s="46">
        <f>NOV!L198</f>
        <v/>
      </c>
      <c r="N5197" s="44">
        <f>NOV!M198</f>
        <v/>
      </c>
      <c r="O5197" s="44">
        <f>NOV!N198</f>
        <v/>
      </c>
      <c r="P5197" s="44">
        <f>NOV!O198</f>
        <v/>
      </c>
      <c r="Q5197" s="44">
        <f>NOV!P198</f>
        <v/>
      </c>
      <c r="R5197" s="44">
        <f>NOV!Q198</f>
        <v/>
      </c>
      <c r="S5197" s="46">
        <f>S5196+IF(X5197=0,0,M5197)</f>
        <v/>
      </c>
      <c r="T5197" s="47">
        <f>MAX(T5196,S5197)</f>
        <v/>
      </c>
      <c r="U5197" s="48">
        <f>S5197-T5197</f>
        <v/>
      </c>
      <c r="V5197" s="47">
        <f>IFERROR(SUMIFS(DATABASE!$M$5:$M$6004,DATABASE!$B$5:$B$6004,B5197,DATABASE!$X$5:$X$6004,1),0)</f>
        <v/>
      </c>
      <c r="W5197" s="31">
        <f>IFERROR(COUNTIFS(DATABASE!$B$5:$B$6004,B5197,DATABASE!$X$5:$X$6004,1),0)</f>
        <v/>
      </c>
      <c r="X5197" s="49">
        <f>--AND(ISNUMBER(B5197),C5197&lt;&gt;"",L5197&lt;&gt;"",M5197&lt;&gt;"")</f>
        <v/>
      </c>
    </row>
    <row r="5198" ht="15" customHeight="1" s="111">
      <c r="A5198" s="50" t="inlineStr">
        <is>
          <t>NOV</t>
        </is>
      </c>
      <c r="B5198" s="51">
        <f>NOV!A199</f>
        <v/>
      </c>
      <c r="C5198" s="52">
        <f>NOV!B199</f>
        <v/>
      </c>
      <c r="D5198" s="52">
        <f>NOV!C199</f>
        <v/>
      </c>
      <c r="E5198" s="52">
        <f>NOV!D199</f>
        <v/>
      </c>
      <c r="F5198" s="52">
        <f>NOV!E199</f>
        <v/>
      </c>
      <c r="G5198" s="52">
        <f>NOV!F199</f>
        <v/>
      </c>
      <c r="H5198" s="52">
        <f>NOV!G199</f>
        <v/>
      </c>
      <c r="I5198" s="53">
        <f>NOV!H199</f>
        <v/>
      </c>
      <c r="J5198" s="53">
        <f>NOV!I199</f>
        <v/>
      </c>
      <c r="K5198" s="52">
        <f>NOV!J199</f>
        <v/>
      </c>
      <c r="L5198" s="52">
        <f>NOV!K199</f>
        <v/>
      </c>
      <c r="M5198" s="54">
        <f>NOV!L199</f>
        <v/>
      </c>
      <c r="N5198" s="52">
        <f>NOV!M199</f>
        <v/>
      </c>
      <c r="O5198" s="52">
        <f>NOV!N199</f>
        <v/>
      </c>
      <c r="P5198" s="52">
        <f>NOV!O199</f>
        <v/>
      </c>
      <c r="Q5198" s="52">
        <f>NOV!P199</f>
        <v/>
      </c>
      <c r="R5198" s="52">
        <f>NOV!Q199</f>
        <v/>
      </c>
      <c r="S5198" s="54">
        <f>S5197+IF(X5198=0,0,M5198)</f>
        <v/>
      </c>
      <c r="T5198" s="55">
        <f>MAX(T5197,S5198)</f>
        <v/>
      </c>
      <c r="U5198" s="56">
        <f>S5198-T5198</f>
        <v/>
      </c>
      <c r="V5198" s="55">
        <f>IFERROR(SUMIFS(DATABASE!$M$5:$M$6004,DATABASE!$B$5:$B$6004,B5198,DATABASE!$X$5:$X$6004,1),0)</f>
        <v/>
      </c>
      <c r="W5198" s="57">
        <f>IFERROR(COUNTIFS(DATABASE!$B$5:$B$6004,B5198,DATABASE!$X$5:$X$6004,1),0)</f>
        <v/>
      </c>
      <c r="X5198" s="58">
        <f>--AND(ISNUMBER(B5198),C5198&lt;&gt;"",L5198&lt;&gt;"",M5198&lt;&gt;"")</f>
        <v/>
      </c>
    </row>
    <row r="5199" ht="15" customHeight="1" s="111">
      <c r="A5199" s="42" t="inlineStr">
        <is>
          <t>NOV</t>
        </is>
      </c>
      <c r="B5199" s="43">
        <f>NOV!A200</f>
        <v/>
      </c>
      <c r="C5199" s="44">
        <f>NOV!B200</f>
        <v/>
      </c>
      <c r="D5199" s="44">
        <f>NOV!C200</f>
        <v/>
      </c>
      <c r="E5199" s="44">
        <f>NOV!D200</f>
        <v/>
      </c>
      <c r="F5199" s="44">
        <f>NOV!E200</f>
        <v/>
      </c>
      <c r="G5199" s="44">
        <f>NOV!F200</f>
        <v/>
      </c>
      <c r="H5199" s="44">
        <f>NOV!G200</f>
        <v/>
      </c>
      <c r="I5199" s="45">
        <f>NOV!H200</f>
        <v/>
      </c>
      <c r="J5199" s="45">
        <f>NOV!I200</f>
        <v/>
      </c>
      <c r="K5199" s="44">
        <f>NOV!J200</f>
        <v/>
      </c>
      <c r="L5199" s="44">
        <f>NOV!K200</f>
        <v/>
      </c>
      <c r="M5199" s="46">
        <f>NOV!L200</f>
        <v/>
      </c>
      <c r="N5199" s="44">
        <f>NOV!M200</f>
        <v/>
      </c>
      <c r="O5199" s="44">
        <f>NOV!N200</f>
        <v/>
      </c>
      <c r="P5199" s="44">
        <f>NOV!O200</f>
        <v/>
      </c>
      <c r="Q5199" s="44">
        <f>NOV!P200</f>
        <v/>
      </c>
      <c r="R5199" s="44">
        <f>NOV!Q200</f>
        <v/>
      </c>
      <c r="S5199" s="46">
        <f>S5198+IF(X5199=0,0,M5199)</f>
        <v/>
      </c>
      <c r="T5199" s="47">
        <f>MAX(T5198,S5199)</f>
        <v/>
      </c>
      <c r="U5199" s="48">
        <f>S5199-T5199</f>
        <v/>
      </c>
      <c r="V5199" s="47">
        <f>IFERROR(SUMIFS(DATABASE!$M$5:$M$6004,DATABASE!$B$5:$B$6004,B5199,DATABASE!$X$5:$X$6004,1),0)</f>
        <v/>
      </c>
      <c r="W5199" s="31">
        <f>IFERROR(COUNTIFS(DATABASE!$B$5:$B$6004,B5199,DATABASE!$X$5:$X$6004,1),0)</f>
        <v/>
      </c>
      <c r="X5199" s="49">
        <f>--AND(ISNUMBER(B5199),C5199&lt;&gt;"",L5199&lt;&gt;"",M5199&lt;&gt;"")</f>
        <v/>
      </c>
    </row>
    <row r="5200" ht="15" customHeight="1" s="111">
      <c r="A5200" s="50" t="inlineStr">
        <is>
          <t>NOV</t>
        </is>
      </c>
      <c r="B5200" s="51">
        <f>NOV!A201</f>
        <v/>
      </c>
      <c r="C5200" s="52">
        <f>NOV!B201</f>
        <v/>
      </c>
      <c r="D5200" s="52">
        <f>NOV!C201</f>
        <v/>
      </c>
      <c r="E5200" s="52">
        <f>NOV!D201</f>
        <v/>
      </c>
      <c r="F5200" s="52">
        <f>NOV!E201</f>
        <v/>
      </c>
      <c r="G5200" s="52">
        <f>NOV!F201</f>
        <v/>
      </c>
      <c r="H5200" s="52">
        <f>NOV!G201</f>
        <v/>
      </c>
      <c r="I5200" s="53">
        <f>NOV!H201</f>
        <v/>
      </c>
      <c r="J5200" s="53">
        <f>NOV!I201</f>
        <v/>
      </c>
      <c r="K5200" s="52">
        <f>NOV!J201</f>
        <v/>
      </c>
      <c r="L5200" s="52">
        <f>NOV!K201</f>
        <v/>
      </c>
      <c r="M5200" s="54">
        <f>NOV!L201</f>
        <v/>
      </c>
      <c r="N5200" s="52">
        <f>NOV!M201</f>
        <v/>
      </c>
      <c r="O5200" s="52">
        <f>NOV!N201</f>
        <v/>
      </c>
      <c r="P5200" s="52">
        <f>NOV!O201</f>
        <v/>
      </c>
      <c r="Q5200" s="52">
        <f>NOV!P201</f>
        <v/>
      </c>
      <c r="R5200" s="52">
        <f>NOV!Q201</f>
        <v/>
      </c>
      <c r="S5200" s="54">
        <f>S5199+IF(X5200=0,0,M5200)</f>
        <v/>
      </c>
      <c r="T5200" s="55">
        <f>MAX(T5199,S5200)</f>
        <v/>
      </c>
      <c r="U5200" s="56">
        <f>S5200-T5200</f>
        <v/>
      </c>
      <c r="V5200" s="55">
        <f>IFERROR(SUMIFS(DATABASE!$M$5:$M$6004,DATABASE!$B$5:$B$6004,B5200,DATABASE!$X$5:$X$6004,1),0)</f>
        <v/>
      </c>
      <c r="W5200" s="57">
        <f>IFERROR(COUNTIFS(DATABASE!$B$5:$B$6004,B5200,DATABASE!$X$5:$X$6004,1),0)</f>
        <v/>
      </c>
      <c r="X5200" s="58">
        <f>--AND(ISNUMBER(B5200),C5200&lt;&gt;"",L5200&lt;&gt;"",M5200&lt;&gt;"")</f>
        <v/>
      </c>
    </row>
    <row r="5201" ht="15" customHeight="1" s="111">
      <c r="A5201" s="42" t="inlineStr">
        <is>
          <t>NOV</t>
        </is>
      </c>
      <c r="B5201" s="43">
        <f>NOV!A202</f>
        <v/>
      </c>
      <c r="C5201" s="44">
        <f>NOV!B202</f>
        <v/>
      </c>
      <c r="D5201" s="44">
        <f>NOV!C202</f>
        <v/>
      </c>
      <c r="E5201" s="44">
        <f>NOV!D202</f>
        <v/>
      </c>
      <c r="F5201" s="44">
        <f>NOV!E202</f>
        <v/>
      </c>
      <c r="G5201" s="44">
        <f>NOV!F202</f>
        <v/>
      </c>
      <c r="H5201" s="44">
        <f>NOV!G202</f>
        <v/>
      </c>
      <c r="I5201" s="45">
        <f>NOV!H202</f>
        <v/>
      </c>
      <c r="J5201" s="45">
        <f>NOV!I202</f>
        <v/>
      </c>
      <c r="K5201" s="44">
        <f>NOV!J202</f>
        <v/>
      </c>
      <c r="L5201" s="44">
        <f>NOV!K202</f>
        <v/>
      </c>
      <c r="M5201" s="46">
        <f>NOV!L202</f>
        <v/>
      </c>
      <c r="N5201" s="44">
        <f>NOV!M202</f>
        <v/>
      </c>
      <c r="O5201" s="44">
        <f>NOV!N202</f>
        <v/>
      </c>
      <c r="P5201" s="44">
        <f>NOV!O202</f>
        <v/>
      </c>
      <c r="Q5201" s="44">
        <f>NOV!P202</f>
        <v/>
      </c>
      <c r="R5201" s="44">
        <f>NOV!Q202</f>
        <v/>
      </c>
      <c r="S5201" s="46">
        <f>S5200+IF(X5201=0,0,M5201)</f>
        <v/>
      </c>
      <c r="T5201" s="47">
        <f>MAX(T5200,S5201)</f>
        <v/>
      </c>
      <c r="U5201" s="48">
        <f>S5201-T5201</f>
        <v/>
      </c>
      <c r="V5201" s="47">
        <f>IFERROR(SUMIFS(DATABASE!$M$5:$M$6004,DATABASE!$B$5:$B$6004,B5201,DATABASE!$X$5:$X$6004,1),0)</f>
        <v/>
      </c>
      <c r="W5201" s="31">
        <f>IFERROR(COUNTIFS(DATABASE!$B$5:$B$6004,B5201,DATABASE!$X$5:$X$6004,1),0)</f>
        <v/>
      </c>
      <c r="X5201" s="49">
        <f>--AND(ISNUMBER(B5201),C5201&lt;&gt;"",L5201&lt;&gt;"",M5201&lt;&gt;"")</f>
        <v/>
      </c>
    </row>
    <row r="5202" ht="15" customHeight="1" s="111">
      <c r="A5202" s="50" t="inlineStr">
        <is>
          <t>NOV</t>
        </is>
      </c>
      <c r="B5202" s="51">
        <f>NOV!A203</f>
        <v/>
      </c>
      <c r="C5202" s="52">
        <f>NOV!B203</f>
        <v/>
      </c>
      <c r="D5202" s="52">
        <f>NOV!C203</f>
        <v/>
      </c>
      <c r="E5202" s="52">
        <f>NOV!D203</f>
        <v/>
      </c>
      <c r="F5202" s="52">
        <f>NOV!E203</f>
        <v/>
      </c>
      <c r="G5202" s="52">
        <f>NOV!F203</f>
        <v/>
      </c>
      <c r="H5202" s="52">
        <f>NOV!G203</f>
        <v/>
      </c>
      <c r="I5202" s="53">
        <f>NOV!H203</f>
        <v/>
      </c>
      <c r="J5202" s="53">
        <f>NOV!I203</f>
        <v/>
      </c>
      <c r="K5202" s="52">
        <f>NOV!J203</f>
        <v/>
      </c>
      <c r="L5202" s="52">
        <f>NOV!K203</f>
        <v/>
      </c>
      <c r="M5202" s="54">
        <f>NOV!L203</f>
        <v/>
      </c>
      <c r="N5202" s="52">
        <f>NOV!M203</f>
        <v/>
      </c>
      <c r="O5202" s="52">
        <f>NOV!N203</f>
        <v/>
      </c>
      <c r="P5202" s="52">
        <f>NOV!O203</f>
        <v/>
      </c>
      <c r="Q5202" s="52">
        <f>NOV!P203</f>
        <v/>
      </c>
      <c r="R5202" s="52">
        <f>NOV!Q203</f>
        <v/>
      </c>
      <c r="S5202" s="54">
        <f>S5201+IF(X5202=0,0,M5202)</f>
        <v/>
      </c>
      <c r="T5202" s="55">
        <f>MAX(T5201,S5202)</f>
        <v/>
      </c>
      <c r="U5202" s="56">
        <f>S5202-T5202</f>
        <v/>
      </c>
      <c r="V5202" s="55">
        <f>IFERROR(SUMIFS(DATABASE!$M$5:$M$6004,DATABASE!$B$5:$B$6004,B5202,DATABASE!$X$5:$X$6004,1),0)</f>
        <v/>
      </c>
      <c r="W5202" s="57">
        <f>IFERROR(COUNTIFS(DATABASE!$B$5:$B$6004,B5202,DATABASE!$X$5:$X$6004,1),0)</f>
        <v/>
      </c>
      <c r="X5202" s="58">
        <f>--AND(ISNUMBER(B5202),C5202&lt;&gt;"",L5202&lt;&gt;"",M5202&lt;&gt;"")</f>
        <v/>
      </c>
    </row>
    <row r="5203" ht="15" customHeight="1" s="111">
      <c r="A5203" s="42" t="inlineStr">
        <is>
          <t>NOV</t>
        </is>
      </c>
      <c r="B5203" s="43">
        <f>NOV!A204</f>
        <v/>
      </c>
      <c r="C5203" s="44">
        <f>NOV!B204</f>
        <v/>
      </c>
      <c r="D5203" s="44">
        <f>NOV!C204</f>
        <v/>
      </c>
      <c r="E5203" s="44">
        <f>NOV!D204</f>
        <v/>
      </c>
      <c r="F5203" s="44">
        <f>NOV!E204</f>
        <v/>
      </c>
      <c r="G5203" s="44">
        <f>NOV!F204</f>
        <v/>
      </c>
      <c r="H5203" s="44">
        <f>NOV!G204</f>
        <v/>
      </c>
      <c r="I5203" s="45">
        <f>NOV!H204</f>
        <v/>
      </c>
      <c r="J5203" s="45">
        <f>NOV!I204</f>
        <v/>
      </c>
      <c r="K5203" s="44">
        <f>NOV!J204</f>
        <v/>
      </c>
      <c r="L5203" s="44">
        <f>NOV!K204</f>
        <v/>
      </c>
      <c r="M5203" s="46">
        <f>NOV!L204</f>
        <v/>
      </c>
      <c r="N5203" s="44">
        <f>NOV!M204</f>
        <v/>
      </c>
      <c r="O5203" s="44">
        <f>NOV!N204</f>
        <v/>
      </c>
      <c r="P5203" s="44">
        <f>NOV!O204</f>
        <v/>
      </c>
      <c r="Q5203" s="44">
        <f>NOV!P204</f>
        <v/>
      </c>
      <c r="R5203" s="44">
        <f>NOV!Q204</f>
        <v/>
      </c>
      <c r="S5203" s="46">
        <f>S5202+IF(X5203=0,0,M5203)</f>
        <v/>
      </c>
      <c r="T5203" s="47">
        <f>MAX(T5202,S5203)</f>
        <v/>
      </c>
      <c r="U5203" s="48">
        <f>S5203-T5203</f>
        <v/>
      </c>
      <c r="V5203" s="47">
        <f>IFERROR(SUMIFS(DATABASE!$M$5:$M$6004,DATABASE!$B$5:$B$6004,B5203,DATABASE!$X$5:$X$6004,1),0)</f>
        <v/>
      </c>
      <c r="W5203" s="31">
        <f>IFERROR(COUNTIFS(DATABASE!$B$5:$B$6004,B5203,DATABASE!$X$5:$X$6004,1),0)</f>
        <v/>
      </c>
      <c r="X5203" s="49">
        <f>--AND(ISNUMBER(B5203),C5203&lt;&gt;"",L5203&lt;&gt;"",M5203&lt;&gt;"")</f>
        <v/>
      </c>
    </row>
    <row r="5204" ht="15" customHeight="1" s="111">
      <c r="A5204" s="50" t="inlineStr">
        <is>
          <t>NOV</t>
        </is>
      </c>
      <c r="B5204" s="51">
        <f>NOV!A205</f>
        <v/>
      </c>
      <c r="C5204" s="52">
        <f>NOV!B205</f>
        <v/>
      </c>
      <c r="D5204" s="52">
        <f>NOV!C205</f>
        <v/>
      </c>
      <c r="E5204" s="52">
        <f>NOV!D205</f>
        <v/>
      </c>
      <c r="F5204" s="52">
        <f>NOV!E205</f>
        <v/>
      </c>
      <c r="G5204" s="52">
        <f>NOV!F205</f>
        <v/>
      </c>
      <c r="H5204" s="52">
        <f>NOV!G205</f>
        <v/>
      </c>
      <c r="I5204" s="53">
        <f>NOV!H205</f>
        <v/>
      </c>
      <c r="J5204" s="53">
        <f>NOV!I205</f>
        <v/>
      </c>
      <c r="K5204" s="52">
        <f>NOV!J205</f>
        <v/>
      </c>
      <c r="L5204" s="52">
        <f>NOV!K205</f>
        <v/>
      </c>
      <c r="M5204" s="54">
        <f>NOV!L205</f>
        <v/>
      </c>
      <c r="N5204" s="52">
        <f>NOV!M205</f>
        <v/>
      </c>
      <c r="O5204" s="52">
        <f>NOV!N205</f>
        <v/>
      </c>
      <c r="P5204" s="52">
        <f>NOV!O205</f>
        <v/>
      </c>
      <c r="Q5204" s="52">
        <f>NOV!P205</f>
        <v/>
      </c>
      <c r="R5204" s="52">
        <f>NOV!Q205</f>
        <v/>
      </c>
      <c r="S5204" s="54">
        <f>S5203+IF(X5204=0,0,M5204)</f>
        <v/>
      </c>
      <c r="T5204" s="55">
        <f>MAX(T5203,S5204)</f>
        <v/>
      </c>
      <c r="U5204" s="56">
        <f>S5204-T5204</f>
        <v/>
      </c>
      <c r="V5204" s="55">
        <f>IFERROR(SUMIFS(DATABASE!$M$5:$M$6004,DATABASE!$B$5:$B$6004,B5204,DATABASE!$X$5:$X$6004,1),0)</f>
        <v/>
      </c>
      <c r="W5204" s="57">
        <f>IFERROR(COUNTIFS(DATABASE!$B$5:$B$6004,B5204,DATABASE!$X$5:$X$6004,1),0)</f>
        <v/>
      </c>
      <c r="X5204" s="58">
        <f>--AND(ISNUMBER(B5204),C5204&lt;&gt;"",L5204&lt;&gt;"",M5204&lt;&gt;"")</f>
        <v/>
      </c>
    </row>
    <row r="5205" ht="15" customHeight="1" s="111">
      <c r="A5205" s="42" t="inlineStr">
        <is>
          <t>NOV</t>
        </is>
      </c>
      <c r="B5205" s="43">
        <f>NOV!A206</f>
        <v/>
      </c>
      <c r="C5205" s="44">
        <f>NOV!B206</f>
        <v/>
      </c>
      <c r="D5205" s="44">
        <f>NOV!C206</f>
        <v/>
      </c>
      <c r="E5205" s="44">
        <f>NOV!D206</f>
        <v/>
      </c>
      <c r="F5205" s="44">
        <f>NOV!E206</f>
        <v/>
      </c>
      <c r="G5205" s="44">
        <f>NOV!F206</f>
        <v/>
      </c>
      <c r="H5205" s="44">
        <f>NOV!G206</f>
        <v/>
      </c>
      <c r="I5205" s="45">
        <f>NOV!H206</f>
        <v/>
      </c>
      <c r="J5205" s="45">
        <f>NOV!I206</f>
        <v/>
      </c>
      <c r="K5205" s="44">
        <f>NOV!J206</f>
        <v/>
      </c>
      <c r="L5205" s="44">
        <f>NOV!K206</f>
        <v/>
      </c>
      <c r="M5205" s="46">
        <f>NOV!L206</f>
        <v/>
      </c>
      <c r="N5205" s="44">
        <f>NOV!M206</f>
        <v/>
      </c>
      <c r="O5205" s="44">
        <f>NOV!N206</f>
        <v/>
      </c>
      <c r="P5205" s="44">
        <f>NOV!O206</f>
        <v/>
      </c>
      <c r="Q5205" s="44">
        <f>NOV!P206</f>
        <v/>
      </c>
      <c r="R5205" s="44">
        <f>NOV!Q206</f>
        <v/>
      </c>
      <c r="S5205" s="46">
        <f>S5204+IF(X5205=0,0,M5205)</f>
        <v/>
      </c>
      <c r="T5205" s="47">
        <f>MAX(T5204,S5205)</f>
        <v/>
      </c>
      <c r="U5205" s="48">
        <f>S5205-T5205</f>
        <v/>
      </c>
      <c r="V5205" s="47">
        <f>IFERROR(SUMIFS(DATABASE!$M$5:$M$6004,DATABASE!$B$5:$B$6004,B5205,DATABASE!$X$5:$X$6004,1),0)</f>
        <v/>
      </c>
      <c r="W5205" s="31">
        <f>IFERROR(COUNTIFS(DATABASE!$B$5:$B$6004,B5205,DATABASE!$X$5:$X$6004,1),0)</f>
        <v/>
      </c>
      <c r="X5205" s="49">
        <f>--AND(ISNUMBER(B5205),C5205&lt;&gt;"",L5205&lt;&gt;"",M5205&lt;&gt;"")</f>
        <v/>
      </c>
    </row>
    <row r="5206" ht="15" customHeight="1" s="111">
      <c r="A5206" s="50" t="inlineStr">
        <is>
          <t>NOV</t>
        </is>
      </c>
      <c r="B5206" s="51">
        <f>NOV!A207</f>
        <v/>
      </c>
      <c r="C5206" s="52">
        <f>NOV!B207</f>
        <v/>
      </c>
      <c r="D5206" s="52">
        <f>NOV!C207</f>
        <v/>
      </c>
      <c r="E5206" s="52">
        <f>NOV!D207</f>
        <v/>
      </c>
      <c r="F5206" s="52">
        <f>NOV!E207</f>
        <v/>
      </c>
      <c r="G5206" s="52">
        <f>NOV!F207</f>
        <v/>
      </c>
      <c r="H5206" s="52">
        <f>NOV!G207</f>
        <v/>
      </c>
      <c r="I5206" s="53">
        <f>NOV!H207</f>
        <v/>
      </c>
      <c r="J5206" s="53">
        <f>NOV!I207</f>
        <v/>
      </c>
      <c r="K5206" s="52">
        <f>NOV!J207</f>
        <v/>
      </c>
      <c r="L5206" s="52">
        <f>NOV!K207</f>
        <v/>
      </c>
      <c r="M5206" s="54">
        <f>NOV!L207</f>
        <v/>
      </c>
      <c r="N5206" s="52">
        <f>NOV!M207</f>
        <v/>
      </c>
      <c r="O5206" s="52">
        <f>NOV!N207</f>
        <v/>
      </c>
      <c r="P5206" s="52">
        <f>NOV!O207</f>
        <v/>
      </c>
      <c r="Q5206" s="52">
        <f>NOV!P207</f>
        <v/>
      </c>
      <c r="R5206" s="52">
        <f>NOV!Q207</f>
        <v/>
      </c>
      <c r="S5206" s="54">
        <f>S5205+IF(X5206=0,0,M5206)</f>
        <v/>
      </c>
      <c r="T5206" s="55">
        <f>MAX(T5205,S5206)</f>
        <v/>
      </c>
      <c r="U5206" s="56">
        <f>S5206-T5206</f>
        <v/>
      </c>
      <c r="V5206" s="55">
        <f>IFERROR(SUMIFS(DATABASE!$M$5:$M$6004,DATABASE!$B$5:$B$6004,B5206,DATABASE!$X$5:$X$6004,1),0)</f>
        <v/>
      </c>
      <c r="W5206" s="57">
        <f>IFERROR(COUNTIFS(DATABASE!$B$5:$B$6004,B5206,DATABASE!$X$5:$X$6004,1),0)</f>
        <v/>
      </c>
      <c r="X5206" s="58">
        <f>--AND(ISNUMBER(B5206),C5206&lt;&gt;"",L5206&lt;&gt;"",M5206&lt;&gt;"")</f>
        <v/>
      </c>
    </row>
    <row r="5207" ht="15" customHeight="1" s="111">
      <c r="A5207" s="42" t="inlineStr">
        <is>
          <t>NOV</t>
        </is>
      </c>
      <c r="B5207" s="43">
        <f>NOV!A208</f>
        <v/>
      </c>
      <c r="C5207" s="44">
        <f>NOV!B208</f>
        <v/>
      </c>
      <c r="D5207" s="44">
        <f>NOV!C208</f>
        <v/>
      </c>
      <c r="E5207" s="44">
        <f>NOV!D208</f>
        <v/>
      </c>
      <c r="F5207" s="44">
        <f>NOV!E208</f>
        <v/>
      </c>
      <c r="G5207" s="44">
        <f>NOV!F208</f>
        <v/>
      </c>
      <c r="H5207" s="44">
        <f>NOV!G208</f>
        <v/>
      </c>
      <c r="I5207" s="45">
        <f>NOV!H208</f>
        <v/>
      </c>
      <c r="J5207" s="45">
        <f>NOV!I208</f>
        <v/>
      </c>
      <c r="K5207" s="44">
        <f>NOV!J208</f>
        <v/>
      </c>
      <c r="L5207" s="44">
        <f>NOV!K208</f>
        <v/>
      </c>
      <c r="M5207" s="46">
        <f>NOV!L208</f>
        <v/>
      </c>
      <c r="N5207" s="44">
        <f>NOV!M208</f>
        <v/>
      </c>
      <c r="O5207" s="44">
        <f>NOV!N208</f>
        <v/>
      </c>
      <c r="P5207" s="44">
        <f>NOV!O208</f>
        <v/>
      </c>
      <c r="Q5207" s="44">
        <f>NOV!P208</f>
        <v/>
      </c>
      <c r="R5207" s="44">
        <f>NOV!Q208</f>
        <v/>
      </c>
      <c r="S5207" s="46">
        <f>S5206+IF(X5207=0,0,M5207)</f>
        <v/>
      </c>
      <c r="T5207" s="47">
        <f>MAX(T5206,S5207)</f>
        <v/>
      </c>
      <c r="U5207" s="48">
        <f>S5207-T5207</f>
        <v/>
      </c>
      <c r="V5207" s="47">
        <f>IFERROR(SUMIFS(DATABASE!$M$5:$M$6004,DATABASE!$B$5:$B$6004,B5207,DATABASE!$X$5:$X$6004,1),0)</f>
        <v/>
      </c>
      <c r="W5207" s="31">
        <f>IFERROR(COUNTIFS(DATABASE!$B$5:$B$6004,B5207,DATABASE!$X$5:$X$6004,1),0)</f>
        <v/>
      </c>
      <c r="X5207" s="49">
        <f>--AND(ISNUMBER(B5207),C5207&lt;&gt;"",L5207&lt;&gt;"",M5207&lt;&gt;"")</f>
        <v/>
      </c>
    </row>
    <row r="5208" ht="15" customHeight="1" s="111">
      <c r="A5208" s="50" t="inlineStr">
        <is>
          <t>NOV</t>
        </is>
      </c>
      <c r="B5208" s="51">
        <f>NOV!A209</f>
        <v/>
      </c>
      <c r="C5208" s="52">
        <f>NOV!B209</f>
        <v/>
      </c>
      <c r="D5208" s="52">
        <f>NOV!C209</f>
        <v/>
      </c>
      <c r="E5208" s="52">
        <f>NOV!D209</f>
        <v/>
      </c>
      <c r="F5208" s="52">
        <f>NOV!E209</f>
        <v/>
      </c>
      <c r="G5208" s="52">
        <f>NOV!F209</f>
        <v/>
      </c>
      <c r="H5208" s="52">
        <f>NOV!G209</f>
        <v/>
      </c>
      <c r="I5208" s="53">
        <f>NOV!H209</f>
        <v/>
      </c>
      <c r="J5208" s="53">
        <f>NOV!I209</f>
        <v/>
      </c>
      <c r="K5208" s="52">
        <f>NOV!J209</f>
        <v/>
      </c>
      <c r="L5208" s="52">
        <f>NOV!K209</f>
        <v/>
      </c>
      <c r="M5208" s="54">
        <f>NOV!L209</f>
        <v/>
      </c>
      <c r="N5208" s="52">
        <f>NOV!M209</f>
        <v/>
      </c>
      <c r="O5208" s="52">
        <f>NOV!N209</f>
        <v/>
      </c>
      <c r="P5208" s="52">
        <f>NOV!O209</f>
        <v/>
      </c>
      <c r="Q5208" s="52">
        <f>NOV!P209</f>
        <v/>
      </c>
      <c r="R5208" s="52">
        <f>NOV!Q209</f>
        <v/>
      </c>
      <c r="S5208" s="54">
        <f>S5207+IF(X5208=0,0,M5208)</f>
        <v/>
      </c>
      <c r="T5208" s="55">
        <f>MAX(T5207,S5208)</f>
        <v/>
      </c>
      <c r="U5208" s="56">
        <f>S5208-T5208</f>
        <v/>
      </c>
      <c r="V5208" s="55">
        <f>IFERROR(SUMIFS(DATABASE!$M$5:$M$6004,DATABASE!$B$5:$B$6004,B5208,DATABASE!$X$5:$X$6004,1),0)</f>
        <v/>
      </c>
      <c r="W5208" s="57">
        <f>IFERROR(COUNTIFS(DATABASE!$B$5:$B$6004,B5208,DATABASE!$X$5:$X$6004,1),0)</f>
        <v/>
      </c>
      <c r="X5208" s="58">
        <f>--AND(ISNUMBER(B5208),C5208&lt;&gt;"",L5208&lt;&gt;"",M5208&lt;&gt;"")</f>
        <v/>
      </c>
    </row>
    <row r="5209" ht="15" customHeight="1" s="111">
      <c r="A5209" s="42" t="inlineStr">
        <is>
          <t>NOV</t>
        </is>
      </c>
      <c r="B5209" s="43">
        <f>NOV!A210</f>
        <v/>
      </c>
      <c r="C5209" s="44">
        <f>NOV!B210</f>
        <v/>
      </c>
      <c r="D5209" s="44">
        <f>NOV!C210</f>
        <v/>
      </c>
      <c r="E5209" s="44">
        <f>NOV!D210</f>
        <v/>
      </c>
      <c r="F5209" s="44">
        <f>NOV!E210</f>
        <v/>
      </c>
      <c r="G5209" s="44">
        <f>NOV!F210</f>
        <v/>
      </c>
      <c r="H5209" s="44">
        <f>NOV!G210</f>
        <v/>
      </c>
      <c r="I5209" s="45">
        <f>NOV!H210</f>
        <v/>
      </c>
      <c r="J5209" s="45">
        <f>NOV!I210</f>
        <v/>
      </c>
      <c r="K5209" s="44">
        <f>NOV!J210</f>
        <v/>
      </c>
      <c r="L5209" s="44">
        <f>NOV!K210</f>
        <v/>
      </c>
      <c r="M5209" s="46">
        <f>NOV!L210</f>
        <v/>
      </c>
      <c r="N5209" s="44">
        <f>NOV!M210</f>
        <v/>
      </c>
      <c r="O5209" s="44">
        <f>NOV!N210</f>
        <v/>
      </c>
      <c r="P5209" s="44">
        <f>NOV!O210</f>
        <v/>
      </c>
      <c r="Q5209" s="44">
        <f>NOV!P210</f>
        <v/>
      </c>
      <c r="R5209" s="44">
        <f>NOV!Q210</f>
        <v/>
      </c>
      <c r="S5209" s="46">
        <f>S5208+IF(X5209=0,0,M5209)</f>
        <v/>
      </c>
      <c r="T5209" s="47">
        <f>MAX(T5208,S5209)</f>
        <v/>
      </c>
      <c r="U5209" s="48">
        <f>S5209-T5209</f>
        <v/>
      </c>
      <c r="V5209" s="47">
        <f>IFERROR(SUMIFS(DATABASE!$M$5:$M$6004,DATABASE!$B$5:$B$6004,B5209,DATABASE!$X$5:$X$6004,1),0)</f>
        <v/>
      </c>
      <c r="W5209" s="31">
        <f>IFERROR(COUNTIFS(DATABASE!$B$5:$B$6004,B5209,DATABASE!$X$5:$X$6004,1),0)</f>
        <v/>
      </c>
      <c r="X5209" s="49">
        <f>--AND(ISNUMBER(B5209),C5209&lt;&gt;"",L5209&lt;&gt;"",M5209&lt;&gt;"")</f>
        <v/>
      </c>
    </row>
    <row r="5210" ht="15" customHeight="1" s="111">
      <c r="A5210" s="50" t="inlineStr">
        <is>
          <t>NOV</t>
        </is>
      </c>
      <c r="B5210" s="51">
        <f>NOV!A211</f>
        <v/>
      </c>
      <c r="C5210" s="52">
        <f>NOV!B211</f>
        <v/>
      </c>
      <c r="D5210" s="52">
        <f>NOV!C211</f>
        <v/>
      </c>
      <c r="E5210" s="52">
        <f>NOV!D211</f>
        <v/>
      </c>
      <c r="F5210" s="52">
        <f>NOV!E211</f>
        <v/>
      </c>
      <c r="G5210" s="52">
        <f>NOV!F211</f>
        <v/>
      </c>
      <c r="H5210" s="52">
        <f>NOV!G211</f>
        <v/>
      </c>
      <c r="I5210" s="53">
        <f>NOV!H211</f>
        <v/>
      </c>
      <c r="J5210" s="53">
        <f>NOV!I211</f>
        <v/>
      </c>
      <c r="K5210" s="52">
        <f>NOV!J211</f>
        <v/>
      </c>
      <c r="L5210" s="52">
        <f>NOV!K211</f>
        <v/>
      </c>
      <c r="M5210" s="54">
        <f>NOV!L211</f>
        <v/>
      </c>
      <c r="N5210" s="52">
        <f>NOV!M211</f>
        <v/>
      </c>
      <c r="O5210" s="52">
        <f>NOV!N211</f>
        <v/>
      </c>
      <c r="P5210" s="52">
        <f>NOV!O211</f>
        <v/>
      </c>
      <c r="Q5210" s="52">
        <f>NOV!P211</f>
        <v/>
      </c>
      <c r="R5210" s="52">
        <f>NOV!Q211</f>
        <v/>
      </c>
      <c r="S5210" s="54">
        <f>S5209+IF(X5210=0,0,M5210)</f>
        <v/>
      </c>
      <c r="T5210" s="55">
        <f>MAX(T5209,S5210)</f>
        <v/>
      </c>
      <c r="U5210" s="56">
        <f>S5210-T5210</f>
        <v/>
      </c>
      <c r="V5210" s="55">
        <f>IFERROR(SUMIFS(DATABASE!$M$5:$M$6004,DATABASE!$B$5:$B$6004,B5210,DATABASE!$X$5:$X$6004,1),0)</f>
        <v/>
      </c>
      <c r="W5210" s="57">
        <f>IFERROR(COUNTIFS(DATABASE!$B$5:$B$6004,B5210,DATABASE!$X$5:$X$6004,1),0)</f>
        <v/>
      </c>
      <c r="X5210" s="58">
        <f>--AND(ISNUMBER(B5210),C5210&lt;&gt;"",L5210&lt;&gt;"",M5210&lt;&gt;"")</f>
        <v/>
      </c>
    </row>
    <row r="5211" ht="15" customHeight="1" s="111">
      <c r="A5211" s="42" t="inlineStr">
        <is>
          <t>NOV</t>
        </is>
      </c>
      <c r="B5211" s="43">
        <f>NOV!A212</f>
        <v/>
      </c>
      <c r="C5211" s="44">
        <f>NOV!B212</f>
        <v/>
      </c>
      <c r="D5211" s="44">
        <f>NOV!C212</f>
        <v/>
      </c>
      <c r="E5211" s="44">
        <f>NOV!D212</f>
        <v/>
      </c>
      <c r="F5211" s="44">
        <f>NOV!E212</f>
        <v/>
      </c>
      <c r="G5211" s="44">
        <f>NOV!F212</f>
        <v/>
      </c>
      <c r="H5211" s="44">
        <f>NOV!G212</f>
        <v/>
      </c>
      <c r="I5211" s="45">
        <f>NOV!H212</f>
        <v/>
      </c>
      <c r="J5211" s="45">
        <f>NOV!I212</f>
        <v/>
      </c>
      <c r="K5211" s="44">
        <f>NOV!J212</f>
        <v/>
      </c>
      <c r="L5211" s="44">
        <f>NOV!K212</f>
        <v/>
      </c>
      <c r="M5211" s="46">
        <f>NOV!L212</f>
        <v/>
      </c>
      <c r="N5211" s="44">
        <f>NOV!M212</f>
        <v/>
      </c>
      <c r="O5211" s="44">
        <f>NOV!N212</f>
        <v/>
      </c>
      <c r="P5211" s="44">
        <f>NOV!O212</f>
        <v/>
      </c>
      <c r="Q5211" s="44">
        <f>NOV!P212</f>
        <v/>
      </c>
      <c r="R5211" s="44">
        <f>NOV!Q212</f>
        <v/>
      </c>
      <c r="S5211" s="46">
        <f>S5210+IF(X5211=0,0,M5211)</f>
        <v/>
      </c>
      <c r="T5211" s="47">
        <f>MAX(T5210,S5211)</f>
        <v/>
      </c>
      <c r="U5211" s="48">
        <f>S5211-T5211</f>
        <v/>
      </c>
      <c r="V5211" s="47">
        <f>IFERROR(SUMIFS(DATABASE!$M$5:$M$6004,DATABASE!$B$5:$B$6004,B5211,DATABASE!$X$5:$X$6004,1),0)</f>
        <v/>
      </c>
      <c r="W5211" s="31">
        <f>IFERROR(COUNTIFS(DATABASE!$B$5:$B$6004,B5211,DATABASE!$X$5:$X$6004,1),0)</f>
        <v/>
      </c>
      <c r="X5211" s="49">
        <f>--AND(ISNUMBER(B5211),C5211&lt;&gt;"",L5211&lt;&gt;"",M5211&lt;&gt;"")</f>
        <v/>
      </c>
    </row>
    <row r="5212" ht="15" customHeight="1" s="111">
      <c r="A5212" s="50" t="inlineStr">
        <is>
          <t>NOV</t>
        </is>
      </c>
      <c r="B5212" s="51">
        <f>NOV!A213</f>
        <v/>
      </c>
      <c r="C5212" s="52">
        <f>NOV!B213</f>
        <v/>
      </c>
      <c r="D5212" s="52">
        <f>NOV!C213</f>
        <v/>
      </c>
      <c r="E5212" s="52">
        <f>NOV!D213</f>
        <v/>
      </c>
      <c r="F5212" s="52">
        <f>NOV!E213</f>
        <v/>
      </c>
      <c r="G5212" s="52">
        <f>NOV!F213</f>
        <v/>
      </c>
      <c r="H5212" s="52">
        <f>NOV!G213</f>
        <v/>
      </c>
      <c r="I5212" s="53">
        <f>NOV!H213</f>
        <v/>
      </c>
      <c r="J5212" s="53">
        <f>NOV!I213</f>
        <v/>
      </c>
      <c r="K5212" s="52">
        <f>NOV!J213</f>
        <v/>
      </c>
      <c r="L5212" s="52">
        <f>NOV!K213</f>
        <v/>
      </c>
      <c r="M5212" s="54">
        <f>NOV!L213</f>
        <v/>
      </c>
      <c r="N5212" s="52">
        <f>NOV!M213</f>
        <v/>
      </c>
      <c r="O5212" s="52">
        <f>NOV!N213</f>
        <v/>
      </c>
      <c r="P5212" s="52">
        <f>NOV!O213</f>
        <v/>
      </c>
      <c r="Q5212" s="52">
        <f>NOV!P213</f>
        <v/>
      </c>
      <c r="R5212" s="52">
        <f>NOV!Q213</f>
        <v/>
      </c>
      <c r="S5212" s="54">
        <f>S5211+IF(X5212=0,0,M5212)</f>
        <v/>
      </c>
      <c r="T5212" s="55">
        <f>MAX(T5211,S5212)</f>
        <v/>
      </c>
      <c r="U5212" s="56">
        <f>S5212-T5212</f>
        <v/>
      </c>
      <c r="V5212" s="55">
        <f>IFERROR(SUMIFS(DATABASE!$M$5:$M$6004,DATABASE!$B$5:$B$6004,B5212,DATABASE!$X$5:$X$6004,1),0)</f>
        <v/>
      </c>
      <c r="W5212" s="57">
        <f>IFERROR(COUNTIFS(DATABASE!$B$5:$B$6004,B5212,DATABASE!$X$5:$X$6004,1),0)</f>
        <v/>
      </c>
      <c r="X5212" s="58">
        <f>--AND(ISNUMBER(B5212),C5212&lt;&gt;"",L5212&lt;&gt;"",M5212&lt;&gt;"")</f>
        <v/>
      </c>
    </row>
    <row r="5213" ht="15" customHeight="1" s="111">
      <c r="A5213" s="42" t="inlineStr">
        <is>
          <t>NOV</t>
        </is>
      </c>
      <c r="B5213" s="43">
        <f>NOV!A214</f>
        <v/>
      </c>
      <c r="C5213" s="44">
        <f>NOV!B214</f>
        <v/>
      </c>
      <c r="D5213" s="44">
        <f>NOV!C214</f>
        <v/>
      </c>
      <c r="E5213" s="44">
        <f>NOV!D214</f>
        <v/>
      </c>
      <c r="F5213" s="44">
        <f>NOV!E214</f>
        <v/>
      </c>
      <c r="G5213" s="44">
        <f>NOV!F214</f>
        <v/>
      </c>
      <c r="H5213" s="44">
        <f>NOV!G214</f>
        <v/>
      </c>
      <c r="I5213" s="45">
        <f>NOV!H214</f>
        <v/>
      </c>
      <c r="J5213" s="45">
        <f>NOV!I214</f>
        <v/>
      </c>
      <c r="K5213" s="44">
        <f>NOV!J214</f>
        <v/>
      </c>
      <c r="L5213" s="44">
        <f>NOV!K214</f>
        <v/>
      </c>
      <c r="M5213" s="46">
        <f>NOV!L214</f>
        <v/>
      </c>
      <c r="N5213" s="44">
        <f>NOV!M214</f>
        <v/>
      </c>
      <c r="O5213" s="44">
        <f>NOV!N214</f>
        <v/>
      </c>
      <c r="P5213" s="44">
        <f>NOV!O214</f>
        <v/>
      </c>
      <c r="Q5213" s="44">
        <f>NOV!P214</f>
        <v/>
      </c>
      <c r="R5213" s="44">
        <f>NOV!Q214</f>
        <v/>
      </c>
      <c r="S5213" s="46">
        <f>S5212+IF(X5213=0,0,M5213)</f>
        <v/>
      </c>
      <c r="T5213" s="47">
        <f>MAX(T5212,S5213)</f>
        <v/>
      </c>
      <c r="U5213" s="48">
        <f>S5213-T5213</f>
        <v/>
      </c>
      <c r="V5213" s="47">
        <f>IFERROR(SUMIFS(DATABASE!$M$5:$M$6004,DATABASE!$B$5:$B$6004,B5213,DATABASE!$X$5:$X$6004,1),0)</f>
        <v/>
      </c>
      <c r="W5213" s="31">
        <f>IFERROR(COUNTIFS(DATABASE!$B$5:$B$6004,B5213,DATABASE!$X$5:$X$6004,1),0)</f>
        <v/>
      </c>
      <c r="X5213" s="49">
        <f>--AND(ISNUMBER(B5213),C5213&lt;&gt;"",L5213&lt;&gt;"",M5213&lt;&gt;"")</f>
        <v/>
      </c>
    </row>
    <row r="5214" ht="15" customHeight="1" s="111">
      <c r="A5214" s="50" t="inlineStr">
        <is>
          <t>NOV</t>
        </is>
      </c>
      <c r="B5214" s="51">
        <f>NOV!A215</f>
        <v/>
      </c>
      <c r="C5214" s="52">
        <f>NOV!B215</f>
        <v/>
      </c>
      <c r="D5214" s="52">
        <f>NOV!C215</f>
        <v/>
      </c>
      <c r="E5214" s="52">
        <f>NOV!D215</f>
        <v/>
      </c>
      <c r="F5214" s="52">
        <f>NOV!E215</f>
        <v/>
      </c>
      <c r="G5214" s="52">
        <f>NOV!F215</f>
        <v/>
      </c>
      <c r="H5214" s="52">
        <f>NOV!G215</f>
        <v/>
      </c>
      <c r="I5214" s="53">
        <f>NOV!H215</f>
        <v/>
      </c>
      <c r="J5214" s="53">
        <f>NOV!I215</f>
        <v/>
      </c>
      <c r="K5214" s="52">
        <f>NOV!J215</f>
        <v/>
      </c>
      <c r="L5214" s="52">
        <f>NOV!K215</f>
        <v/>
      </c>
      <c r="M5214" s="54">
        <f>NOV!L215</f>
        <v/>
      </c>
      <c r="N5214" s="52">
        <f>NOV!M215</f>
        <v/>
      </c>
      <c r="O5214" s="52">
        <f>NOV!N215</f>
        <v/>
      </c>
      <c r="P5214" s="52">
        <f>NOV!O215</f>
        <v/>
      </c>
      <c r="Q5214" s="52">
        <f>NOV!P215</f>
        <v/>
      </c>
      <c r="R5214" s="52">
        <f>NOV!Q215</f>
        <v/>
      </c>
      <c r="S5214" s="54">
        <f>S5213+IF(X5214=0,0,M5214)</f>
        <v/>
      </c>
      <c r="T5214" s="55">
        <f>MAX(T5213,S5214)</f>
        <v/>
      </c>
      <c r="U5214" s="56">
        <f>S5214-T5214</f>
        <v/>
      </c>
      <c r="V5214" s="55">
        <f>IFERROR(SUMIFS(DATABASE!$M$5:$M$6004,DATABASE!$B$5:$B$6004,B5214,DATABASE!$X$5:$X$6004,1),0)</f>
        <v/>
      </c>
      <c r="W5214" s="57">
        <f>IFERROR(COUNTIFS(DATABASE!$B$5:$B$6004,B5214,DATABASE!$X$5:$X$6004,1),0)</f>
        <v/>
      </c>
      <c r="X5214" s="58">
        <f>--AND(ISNUMBER(B5214),C5214&lt;&gt;"",L5214&lt;&gt;"",M5214&lt;&gt;"")</f>
        <v/>
      </c>
    </row>
    <row r="5215" ht="15" customHeight="1" s="111">
      <c r="A5215" s="42" t="inlineStr">
        <is>
          <t>NOV</t>
        </is>
      </c>
      <c r="B5215" s="43">
        <f>NOV!A216</f>
        <v/>
      </c>
      <c r="C5215" s="44">
        <f>NOV!B216</f>
        <v/>
      </c>
      <c r="D5215" s="44">
        <f>NOV!C216</f>
        <v/>
      </c>
      <c r="E5215" s="44">
        <f>NOV!D216</f>
        <v/>
      </c>
      <c r="F5215" s="44">
        <f>NOV!E216</f>
        <v/>
      </c>
      <c r="G5215" s="44">
        <f>NOV!F216</f>
        <v/>
      </c>
      <c r="H5215" s="44">
        <f>NOV!G216</f>
        <v/>
      </c>
      <c r="I5215" s="45">
        <f>NOV!H216</f>
        <v/>
      </c>
      <c r="J5215" s="45">
        <f>NOV!I216</f>
        <v/>
      </c>
      <c r="K5215" s="44">
        <f>NOV!J216</f>
        <v/>
      </c>
      <c r="L5215" s="44">
        <f>NOV!K216</f>
        <v/>
      </c>
      <c r="M5215" s="46">
        <f>NOV!L216</f>
        <v/>
      </c>
      <c r="N5215" s="44">
        <f>NOV!M216</f>
        <v/>
      </c>
      <c r="O5215" s="44">
        <f>NOV!N216</f>
        <v/>
      </c>
      <c r="P5215" s="44">
        <f>NOV!O216</f>
        <v/>
      </c>
      <c r="Q5215" s="44">
        <f>NOV!P216</f>
        <v/>
      </c>
      <c r="R5215" s="44">
        <f>NOV!Q216</f>
        <v/>
      </c>
      <c r="S5215" s="46">
        <f>S5214+IF(X5215=0,0,M5215)</f>
        <v/>
      </c>
      <c r="T5215" s="47">
        <f>MAX(T5214,S5215)</f>
        <v/>
      </c>
      <c r="U5215" s="48">
        <f>S5215-T5215</f>
        <v/>
      </c>
      <c r="V5215" s="47">
        <f>IFERROR(SUMIFS(DATABASE!$M$5:$M$6004,DATABASE!$B$5:$B$6004,B5215,DATABASE!$X$5:$X$6004,1),0)</f>
        <v/>
      </c>
      <c r="W5215" s="31">
        <f>IFERROR(COUNTIFS(DATABASE!$B$5:$B$6004,B5215,DATABASE!$X$5:$X$6004,1),0)</f>
        <v/>
      </c>
      <c r="X5215" s="49">
        <f>--AND(ISNUMBER(B5215),C5215&lt;&gt;"",L5215&lt;&gt;"",M5215&lt;&gt;"")</f>
        <v/>
      </c>
    </row>
    <row r="5216" ht="15" customHeight="1" s="111">
      <c r="A5216" s="50" t="inlineStr">
        <is>
          <t>NOV</t>
        </is>
      </c>
      <c r="B5216" s="51">
        <f>NOV!A217</f>
        <v/>
      </c>
      <c r="C5216" s="52">
        <f>NOV!B217</f>
        <v/>
      </c>
      <c r="D5216" s="52">
        <f>NOV!C217</f>
        <v/>
      </c>
      <c r="E5216" s="52">
        <f>NOV!D217</f>
        <v/>
      </c>
      <c r="F5216" s="52">
        <f>NOV!E217</f>
        <v/>
      </c>
      <c r="G5216" s="52">
        <f>NOV!F217</f>
        <v/>
      </c>
      <c r="H5216" s="52">
        <f>NOV!G217</f>
        <v/>
      </c>
      <c r="I5216" s="53">
        <f>NOV!H217</f>
        <v/>
      </c>
      <c r="J5216" s="53">
        <f>NOV!I217</f>
        <v/>
      </c>
      <c r="K5216" s="52">
        <f>NOV!J217</f>
        <v/>
      </c>
      <c r="L5216" s="52">
        <f>NOV!K217</f>
        <v/>
      </c>
      <c r="M5216" s="54">
        <f>NOV!L217</f>
        <v/>
      </c>
      <c r="N5216" s="52">
        <f>NOV!M217</f>
        <v/>
      </c>
      <c r="O5216" s="52">
        <f>NOV!N217</f>
        <v/>
      </c>
      <c r="P5216" s="52">
        <f>NOV!O217</f>
        <v/>
      </c>
      <c r="Q5216" s="52">
        <f>NOV!P217</f>
        <v/>
      </c>
      <c r="R5216" s="52">
        <f>NOV!Q217</f>
        <v/>
      </c>
      <c r="S5216" s="54">
        <f>S5215+IF(X5216=0,0,M5216)</f>
        <v/>
      </c>
      <c r="T5216" s="55">
        <f>MAX(T5215,S5216)</f>
        <v/>
      </c>
      <c r="U5216" s="56">
        <f>S5216-T5216</f>
        <v/>
      </c>
      <c r="V5216" s="55">
        <f>IFERROR(SUMIFS(DATABASE!$M$5:$M$6004,DATABASE!$B$5:$B$6004,B5216,DATABASE!$X$5:$X$6004,1),0)</f>
        <v/>
      </c>
      <c r="W5216" s="57">
        <f>IFERROR(COUNTIFS(DATABASE!$B$5:$B$6004,B5216,DATABASE!$X$5:$X$6004,1),0)</f>
        <v/>
      </c>
      <c r="X5216" s="58">
        <f>--AND(ISNUMBER(B5216),C5216&lt;&gt;"",L5216&lt;&gt;"",M5216&lt;&gt;"")</f>
        <v/>
      </c>
    </row>
    <row r="5217" ht="15" customHeight="1" s="111">
      <c r="A5217" s="42" t="inlineStr">
        <is>
          <t>NOV</t>
        </is>
      </c>
      <c r="B5217" s="43">
        <f>NOV!A218</f>
        <v/>
      </c>
      <c r="C5217" s="44">
        <f>NOV!B218</f>
        <v/>
      </c>
      <c r="D5217" s="44">
        <f>NOV!C218</f>
        <v/>
      </c>
      <c r="E5217" s="44">
        <f>NOV!D218</f>
        <v/>
      </c>
      <c r="F5217" s="44">
        <f>NOV!E218</f>
        <v/>
      </c>
      <c r="G5217" s="44">
        <f>NOV!F218</f>
        <v/>
      </c>
      <c r="H5217" s="44">
        <f>NOV!G218</f>
        <v/>
      </c>
      <c r="I5217" s="45">
        <f>NOV!H218</f>
        <v/>
      </c>
      <c r="J5217" s="45">
        <f>NOV!I218</f>
        <v/>
      </c>
      <c r="K5217" s="44">
        <f>NOV!J218</f>
        <v/>
      </c>
      <c r="L5217" s="44">
        <f>NOV!K218</f>
        <v/>
      </c>
      <c r="M5217" s="46">
        <f>NOV!L218</f>
        <v/>
      </c>
      <c r="N5217" s="44">
        <f>NOV!M218</f>
        <v/>
      </c>
      <c r="O5217" s="44">
        <f>NOV!N218</f>
        <v/>
      </c>
      <c r="P5217" s="44">
        <f>NOV!O218</f>
        <v/>
      </c>
      <c r="Q5217" s="44">
        <f>NOV!P218</f>
        <v/>
      </c>
      <c r="R5217" s="44">
        <f>NOV!Q218</f>
        <v/>
      </c>
      <c r="S5217" s="46">
        <f>S5216+IF(X5217=0,0,M5217)</f>
        <v/>
      </c>
      <c r="T5217" s="47">
        <f>MAX(T5216,S5217)</f>
        <v/>
      </c>
      <c r="U5217" s="48">
        <f>S5217-T5217</f>
        <v/>
      </c>
      <c r="V5217" s="47">
        <f>IFERROR(SUMIFS(DATABASE!$M$5:$M$6004,DATABASE!$B$5:$B$6004,B5217,DATABASE!$X$5:$X$6004,1),0)</f>
        <v/>
      </c>
      <c r="W5217" s="31">
        <f>IFERROR(COUNTIFS(DATABASE!$B$5:$B$6004,B5217,DATABASE!$X$5:$X$6004,1),0)</f>
        <v/>
      </c>
      <c r="X5217" s="49">
        <f>--AND(ISNUMBER(B5217),C5217&lt;&gt;"",L5217&lt;&gt;"",M5217&lt;&gt;"")</f>
        <v/>
      </c>
    </row>
    <row r="5218" ht="15" customHeight="1" s="111">
      <c r="A5218" s="50" t="inlineStr">
        <is>
          <t>NOV</t>
        </is>
      </c>
      <c r="B5218" s="51">
        <f>NOV!A219</f>
        <v/>
      </c>
      <c r="C5218" s="52">
        <f>NOV!B219</f>
        <v/>
      </c>
      <c r="D5218" s="52">
        <f>NOV!C219</f>
        <v/>
      </c>
      <c r="E5218" s="52">
        <f>NOV!D219</f>
        <v/>
      </c>
      <c r="F5218" s="52">
        <f>NOV!E219</f>
        <v/>
      </c>
      <c r="G5218" s="52">
        <f>NOV!F219</f>
        <v/>
      </c>
      <c r="H5218" s="52">
        <f>NOV!G219</f>
        <v/>
      </c>
      <c r="I5218" s="53">
        <f>NOV!H219</f>
        <v/>
      </c>
      <c r="J5218" s="53">
        <f>NOV!I219</f>
        <v/>
      </c>
      <c r="K5218" s="52">
        <f>NOV!J219</f>
        <v/>
      </c>
      <c r="L5218" s="52">
        <f>NOV!K219</f>
        <v/>
      </c>
      <c r="M5218" s="54">
        <f>NOV!L219</f>
        <v/>
      </c>
      <c r="N5218" s="52">
        <f>NOV!M219</f>
        <v/>
      </c>
      <c r="O5218" s="52">
        <f>NOV!N219</f>
        <v/>
      </c>
      <c r="P5218" s="52">
        <f>NOV!O219</f>
        <v/>
      </c>
      <c r="Q5218" s="52">
        <f>NOV!P219</f>
        <v/>
      </c>
      <c r="R5218" s="52">
        <f>NOV!Q219</f>
        <v/>
      </c>
      <c r="S5218" s="54">
        <f>S5217+IF(X5218=0,0,M5218)</f>
        <v/>
      </c>
      <c r="T5218" s="55">
        <f>MAX(T5217,S5218)</f>
        <v/>
      </c>
      <c r="U5218" s="56">
        <f>S5218-T5218</f>
        <v/>
      </c>
      <c r="V5218" s="55">
        <f>IFERROR(SUMIFS(DATABASE!$M$5:$M$6004,DATABASE!$B$5:$B$6004,B5218,DATABASE!$X$5:$X$6004,1),0)</f>
        <v/>
      </c>
      <c r="W5218" s="57">
        <f>IFERROR(COUNTIFS(DATABASE!$B$5:$B$6004,B5218,DATABASE!$X$5:$X$6004,1),0)</f>
        <v/>
      </c>
      <c r="X5218" s="58">
        <f>--AND(ISNUMBER(B5218),C5218&lt;&gt;"",L5218&lt;&gt;"",M5218&lt;&gt;"")</f>
        <v/>
      </c>
    </row>
    <row r="5219" ht="15" customHeight="1" s="111">
      <c r="A5219" s="42" t="inlineStr">
        <is>
          <t>NOV</t>
        </is>
      </c>
      <c r="B5219" s="43">
        <f>NOV!A220</f>
        <v/>
      </c>
      <c r="C5219" s="44">
        <f>NOV!B220</f>
        <v/>
      </c>
      <c r="D5219" s="44">
        <f>NOV!C220</f>
        <v/>
      </c>
      <c r="E5219" s="44">
        <f>NOV!D220</f>
        <v/>
      </c>
      <c r="F5219" s="44">
        <f>NOV!E220</f>
        <v/>
      </c>
      <c r="G5219" s="44">
        <f>NOV!F220</f>
        <v/>
      </c>
      <c r="H5219" s="44">
        <f>NOV!G220</f>
        <v/>
      </c>
      <c r="I5219" s="45">
        <f>NOV!H220</f>
        <v/>
      </c>
      <c r="J5219" s="45">
        <f>NOV!I220</f>
        <v/>
      </c>
      <c r="K5219" s="44">
        <f>NOV!J220</f>
        <v/>
      </c>
      <c r="L5219" s="44">
        <f>NOV!K220</f>
        <v/>
      </c>
      <c r="M5219" s="46">
        <f>NOV!L220</f>
        <v/>
      </c>
      <c r="N5219" s="44">
        <f>NOV!M220</f>
        <v/>
      </c>
      <c r="O5219" s="44">
        <f>NOV!N220</f>
        <v/>
      </c>
      <c r="P5219" s="44">
        <f>NOV!O220</f>
        <v/>
      </c>
      <c r="Q5219" s="44">
        <f>NOV!P220</f>
        <v/>
      </c>
      <c r="R5219" s="44">
        <f>NOV!Q220</f>
        <v/>
      </c>
      <c r="S5219" s="46">
        <f>S5218+IF(X5219=0,0,M5219)</f>
        <v/>
      </c>
      <c r="T5219" s="47">
        <f>MAX(T5218,S5219)</f>
        <v/>
      </c>
      <c r="U5219" s="48">
        <f>S5219-T5219</f>
        <v/>
      </c>
      <c r="V5219" s="47">
        <f>IFERROR(SUMIFS(DATABASE!$M$5:$M$6004,DATABASE!$B$5:$B$6004,B5219,DATABASE!$X$5:$X$6004,1),0)</f>
        <v/>
      </c>
      <c r="W5219" s="31">
        <f>IFERROR(COUNTIFS(DATABASE!$B$5:$B$6004,B5219,DATABASE!$X$5:$X$6004,1),0)</f>
        <v/>
      </c>
      <c r="X5219" s="49">
        <f>--AND(ISNUMBER(B5219),C5219&lt;&gt;"",L5219&lt;&gt;"",M5219&lt;&gt;"")</f>
        <v/>
      </c>
    </row>
    <row r="5220" ht="15" customHeight="1" s="111">
      <c r="A5220" s="50" t="inlineStr">
        <is>
          <t>NOV</t>
        </is>
      </c>
      <c r="B5220" s="51">
        <f>NOV!A221</f>
        <v/>
      </c>
      <c r="C5220" s="52">
        <f>NOV!B221</f>
        <v/>
      </c>
      <c r="D5220" s="52">
        <f>NOV!C221</f>
        <v/>
      </c>
      <c r="E5220" s="52">
        <f>NOV!D221</f>
        <v/>
      </c>
      <c r="F5220" s="52">
        <f>NOV!E221</f>
        <v/>
      </c>
      <c r="G5220" s="52">
        <f>NOV!F221</f>
        <v/>
      </c>
      <c r="H5220" s="52">
        <f>NOV!G221</f>
        <v/>
      </c>
      <c r="I5220" s="53">
        <f>NOV!H221</f>
        <v/>
      </c>
      <c r="J5220" s="53">
        <f>NOV!I221</f>
        <v/>
      </c>
      <c r="K5220" s="52">
        <f>NOV!J221</f>
        <v/>
      </c>
      <c r="L5220" s="52">
        <f>NOV!K221</f>
        <v/>
      </c>
      <c r="M5220" s="54">
        <f>NOV!L221</f>
        <v/>
      </c>
      <c r="N5220" s="52">
        <f>NOV!M221</f>
        <v/>
      </c>
      <c r="O5220" s="52">
        <f>NOV!N221</f>
        <v/>
      </c>
      <c r="P5220" s="52">
        <f>NOV!O221</f>
        <v/>
      </c>
      <c r="Q5220" s="52">
        <f>NOV!P221</f>
        <v/>
      </c>
      <c r="R5220" s="52">
        <f>NOV!Q221</f>
        <v/>
      </c>
      <c r="S5220" s="54">
        <f>S5219+IF(X5220=0,0,M5220)</f>
        <v/>
      </c>
      <c r="T5220" s="55">
        <f>MAX(T5219,S5220)</f>
        <v/>
      </c>
      <c r="U5220" s="56">
        <f>S5220-T5220</f>
        <v/>
      </c>
      <c r="V5220" s="55">
        <f>IFERROR(SUMIFS(DATABASE!$M$5:$M$6004,DATABASE!$B$5:$B$6004,B5220,DATABASE!$X$5:$X$6004,1),0)</f>
        <v/>
      </c>
      <c r="W5220" s="57">
        <f>IFERROR(COUNTIFS(DATABASE!$B$5:$B$6004,B5220,DATABASE!$X$5:$X$6004,1),0)</f>
        <v/>
      </c>
      <c r="X5220" s="58">
        <f>--AND(ISNUMBER(B5220),C5220&lt;&gt;"",L5220&lt;&gt;"",M5220&lt;&gt;"")</f>
        <v/>
      </c>
    </row>
    <row r="5221" ht="15" customHeight="1" s="111">
      <c r="A5221" s="42" t="inlineStr">
        <is>
          <t>NOV</t>
        </is>
      </c>
      <c r="B5221" s="43">
        <f>NOV!A222</f>
        <v/>
      </c>
      <c r="C5221" s="44">
        <f>NOV!B222</f>
        <v/>
      </c>
      <c r="D5221" s="44">
        <f>NOV!C222</f>
        <v/>
      </c>
      <c r="E5221" s="44">
        <f>NOV!D222</f>
        <v/>
      </c>
      <c r="F5221" s="44">
        <f>NOV!E222</f>
        <v/>
      </c>
      <c r="G5221" s="44">
        <f>NOV!F222</f>
        <v/>
      </c>
      <c r="H5221" s="44">
        <f>NOV!G222</f>
        <v/>
      </c>
      <c r="I5221" s="45">
        <f>NOV!H222</f>
        <v/>
      </c>
      <c r="J5221" s="45">
        <f>NOV!I222</f>
        <v/>
      </c>
      <c r="K5221" s="44">
        <f>NOV!J222</f>
        <v/>
      </c>
      <c r="L5221" s="44">
        <f>NOV!K222</f>
        <v/>
      </c>
      <c r="M5221" s="46">
        <f>NOV!L222</f>
        <v/>
      </c>
      <c r="N5221" s="44">
        <f>NOV!M222</f>
        <v/>
      </c>
      <c r="O5221" s="44">
        <f>NOV!N222</f>
        <v/>
      </c>
      <c r="P5221" s="44">
        <f>NOV!O222</f>
        <v/>
      </c>
      <c r="Q5221" s="44">
        <f>NOV!P222</f>
        <v/>
      </c>
      <c r="R5221" s="44">
        <f>NOV!Q222</f>
        <v/>
      </c>
      <c r="S5221" s="46">
        <f>S5220+IF(X5221=0,0,M5221)</f>
        <v/>
      </c>
      <c r="T5221" s="47">
        <f>MAX(T5220,S5221)</f>
        <v/>
      </c>
      <c r="U5221" s="48">
        <f>S5221-T5221</f>
        <v/>
      </c>
      <c r="V5221" s="47">
        <f>IFERROR(SUMIFS(DATABASE!$M$5:$M$6004,DATABASE!$B$5:$B$6004,B5221,DATABASE!$X$5:$X$6004,1),0)</f>
        <v/>
      </c>
      <c r="W5221" s="31">
        <f>IFERROR(COUNTIFS(DATABASE!$B$5:$B$6004,B5221,DATABASE!$X$5:$X$6004,1),0)</f>
        <v/>
      </c>
      <c r="X5221" s="49">
        <f>--AND(ISNUMBER(B5221),C5221&lt;&gt;"",L5221&lt;&gt;"",M5221&lt;&gt;"")</f>
        <v/>
      </c>
    </row>
    <row r="5222" ht="15" customHeight="1" s="111">
      <c r="A5222" s="50" t="inlineStr">
        <is>
          <t>NOV</t>
        </is>
      </c>
      <c r="B5222" s="51">
        <f>NOV!A223</f>
        <v/>
      </c>
      <c r="C5222" s="52">
        <f>NOV!B223</f>
        <v/>
      </c>
      <c r="D5222" s="52">
        <f>NOV!C223</f>
        <v/>
      </c>
      <c r="E5222" s="52">
        <f>NOV!D223</f>
        <v/>
      </c>
      <c r="F5222" s="52">
        <f>NOV!E223</f>
        <v/>
      </c>
      <c r="G5222" s="52">
        <f>NOV!F223</f>
        <v/>
      </c>
      <c r="H5222" s="52">
        <f>NOV!G223</f>
        <v/>
      </c>
      <c r="I5222" s="53">
        <f>NOV!H223</f>
        <v/>
      </c>
      <c r="J5222" s="53">
        <f>NOV!I223</f>
        <v/>
      </c>
      <c r="K5222" s="52">
        <f>NOV!J223</f>
        <v/>
      </c>
      <c r="L5222" s="52">
        <f>NOV!K223</f>
        <v/>
      </c>
      <c r="M5222" s="54">
        <f>NOV!L223</f>
        <v/>
      </c>
      <c r="N5222" s="52">
        <f>NOV!M223</f>
        <v/>
      </c>
      <c r="O5222" s="52">
        <f>NOV!N223</f>
        <v/>
      </c>
      <c r="P5222" s="52">
        <f>NOV!O223</f>
        <v/>
      </c>
      <c r="Q5222" s="52">
        <f>NOV!P223</f>
        <v/>
      </c>
      <c r="R5222" s="52">
        <f>NOV!Q223</f>
        <v/>
      </c>
      <c r="S5222" s="54">
        <f>S5221+IF(X5222=0,0,M5222)</f>
        <v/>
      </c>
      <c r="T5222" s="55">
        <f>MAX(T5221,S5222)</f>
        <v/>
      </c>
      <c r="U5222" s="56">
        <f>S5222-T5222</f>
        <v/>
      </c>
      <c r="V5222" s="55">
        <f>IFERROR(SUMIFS(DATABASE!$M$5:$M$6004,DATABASE!$B$5:$B$6004,B5222,DATABASE!$X$5:$X$6004,1),0)</f>
        <v/>
      </c>
      <c r="W5222" s="57">
        <f>IFERROR(COUNTIFS(DATABASE!$B$5:$B$6004,B5222,DATABASE!$X$5:$X$6004,1),0)</f>
        <v/>
      </c>
      <c r="X5222" s="58">
        <f>--AND(ISNUMBER(B5222),C5222&lt;&gt;"",L5222&lt;&gt;"",M5222&lt;&gt;"")</f>
        <v/>
      </c>
    </row>
    <row r="5223" ht="15" customHeight="1" s="111">
      <c r="A5223" s="42" t="inlineStr">
        <is>
          <t>NOV</t>
        </is>
      </c>
      <c r="B5223" s="43">
        <f>NOV!A224</f>
        <v/>
      </c>
      <c r="C5223" s="44">
        <f>NOV!B224</f>
        <v/>
      </c>
      <c r="D5223" s="44">
        <f>NOV!C224</f>
        <v/>
      </c>
      <c r="E5223" s="44">
        <f>NOV!D224</f>
        <v/>
      </c>
      <c r="F5223" s="44">
        <f>NOV!E224</f>
        <v/>
      </c>
      <c r="G5223" s="44">
        <f>NOV!F224</f>
        <v/>
      </c>
      <c r="H5223" s="44">
        <f>NOV!G224</f>
        <v/>
      </c>
      <c r="I5223" s="45">
        <f>NOV!H224</f>
        <v/>
      </c>
      <c r="J5223" s="45">
        <f>NOV!I224</f>
        <v/>
      </c>
      <c r="K5223" s="44">
        <f>NOV!J224</f>
        <v/>
      </c>
      <c r="L5223" s="44">
        <f>NOV!K224</f>
        <v/>
      </c>
      <c r="M5223" s="46">
        <f>NOV!L224</f>
        <v/>
      </c>
      <c r="N5223" s="44">
        <f>NOV!M224</f>
        <v/>
      </c>
      <c r="O5223" s="44">
        <f>NOV!N224</f>
        <v/>
      </c>
      <c r="P5223" s="44">
        <f>NOV!O224</f>
        <v/>
      </c>
      <c r="Q5223" s="44">
        <f>NOV!P224</f>
        <v/>
      </c>
      <c r="R5223" s="44">
        <f>NOV!Q224</f>
        <v/>
      </c>
      <c r="S5223" s="46">
        <f>S5222+IF(X5223=0,0,M5223)</f>
        <v/>
      </c>
      <c r="T5223" s="47">
        <f>MAX(T5222,S5223)</f>
        <v/>
      </c>
      <c r="U5223" s="48">
        <f>S5223-T5223</f>
        <v/>
      </c>
      <c r="V5223" s="47">
        <f>IFERROR(SUMIFS(DATABASE!$M$5:$M$6004,DATABASE!$B$5:$B$6004,B5223,DATABASE!$X$5:$X$6004,1),0)</f>
        <v/>
      </c>
      <c r="W5223" s="31">
        <f>IFERROR(COUNTIFS(DATABASE!$B$5:$B$6004,B5223,DATABASE!$X$5:$X$6004,1),0)</f>
        <v/>
      </c>
      <c r="X5223" s="49">
        <f>--AND(ISNUMBER(B5223),C5223&lt;&gt;"",L5223&lt;&gt;"",M5223&lt;&gt;"")</f>
        <v/>
      </c>
    </row>
    <row r="5224" ht="15" customHeight="1" s="111">
      <c r="A5224" s="50" t="inlineStr">
        <is>
          <t>NOV</t>
        </is>
      </c>
      <c r="B5224" s="51">
        <f>NOV!A225</f>
        <v/>
      </c>
      <c r="C5224" s="52">
        <f>NOV!B225</f>
        <v/>
      </c>
      <c r="D5224" s="52">
        <f>NOV!C225</f>
        <v/>
      </c>
      <c r="E5224" s="52">
        <f>NOV!D225</f>
        <v/>
      </c>
      <c r="F5224" s="52">
        <f>NOV!E225</f>
        <v/>
      </c>
      <c r="G5224" s="52">
        <f>NOV!F225</f>
        <v/>
      </c>
      <c r="H5224" s="52">
        <f>NOV!G225</f>
        <v/>
      </c>
      <c r="I5224" s="53">
        <f>NOV!H225</f>
        <v/>
      </c>
      <c r="J5224" s="53">
        <f>NOV!I225</f>
        <v/>
      </c>
      <c r="K5224" s="52">
        <f>NOV!J225</f>
        <v/>
      </c>
      <c r="L5224" s="52">
        <f>NOV!K225</f>
        <v/>
      </c>
      <c r="M5224" s="54">
        <f>NOV!L225</f>
        <v/>
      </c>
      <c r="N5224" s="52">
        <f>NOV!M225</f>
        <v/>
      </c>
      <c r="O5224" s="52">
        <f>NOV!N225</f>
        <v/>
      </c>
      <c r="P5224" s="52">
        <f>NOV!O225</f>
        <v/>
      </c>
      <c r="Q5224" s="52">
        <f>NOV!P225</f>
        <v/>
      </c>
      <c r="R5224" s="52">
        <f>NOV!Q225</f>
        <v/>
      </c>
      <c r="S5224" s="54">
        <f>S5223+IF(X5224=0,0,M5224)</f>
        <v/>
      </c>
      <c r="T5224" s="55">
        <f>MAX(T5223,S5224)</f>
        <v/>
      </c>
      <c r="U5224" s="56">
        <f>S5224-T5224</f>
        <v/>
      </c>
      <c r="V5224" s="55">
        <f>IFERROR(SUMIFS(DATABASE!$M$5:$M$6004,DATABASE!$B$5:$B$6004,B5224,DATABASE!$X$5:$X$6004,1),0)</f>
        <v/>
      </c>
      <c r="W5224" s="57">
        <f>IFERROR(COUNTIFS(DATABASE!$B$5:$B$6004,B5224,DATABASE!$X$5:$X$6004,1),0)</f>
        <v/>
      </c>
      <c r="X5224" s="58">
        <f>--AND(ISNUMBER(B5224),C5224&lt;&gt;"",L5224&lt;&gt;"",M5224&lt;&gt;"")</f>
        <v/>
      </c>
    </row>
    <row r="5225" ht="15" customHeight="1" s="111">
      <c r="A5225" s="42" t="inlineStr">
        <is>
          <t>NOV</t>
        </is>
      </c>
      <c r="B5225" s="43">
        <f>NOV!A226</f>
        <v/>
      </c>
      <c r="C5225" s="44">
        <f>NOV!B226</f>
        <v/>
      </c>
      <c r="D5225" s="44">
        <f>NOV!C226</f>
        <v/>
      </c>
      <c r="E5225" s="44">
        <f>NOV!D226</f>
        <v/>
      </c>
      <c r="F5225" s="44">
        <f>NOV!E226</f>
        <v/>
      </c>
      <c r="G5225" s="44">
        <f>NOV!F226</f>
        <v/>
      </c>
      <c r="H5225" s="44">
        <f>NOV!G226</f>
        <v/>
      </c>
      <c r="I5225" s="45">
        <f>NOV!H226</f>
        <v/>
      </c>
      <c r="J5225" s="45">
        <f>NOV!I226</f>
        <v/>
      </c>
      <c r="K5225" s="44">
        <f>NOV!J226</f>
        <v/>
      </c>
      <c r="L5225" s="44">
        <f>NOV!K226</f>
        <v/>
      </c>
      <c r="M5225" s="46">
        <f>NOV!L226</f>
        <v/>
      </c>
      <c r="N5225" s="44">
        <f>NOV!M226</f>
        <v/>
      </c>
      <c r="O5225" s="44">
        <f>NOV!N226</f>
        <v/>
      </c>
      <c r="P5225" s="44">
        <f>NOV!O226</f>
        <v/>
      </c>
      <c r="Q5225" s="44">
        <f>NOV!P226</f>
        <v/>
      </c>
      <c r="R5225" s="44">
        <f>NOV!Q226</f>
        <v/>
      </c>
      <c r="S5225" s="46">
        <f>S5224+IF(X5225=0,0,M5225)</f>
        <v/>
      </c>
      <c r="T5225" s="47">
        <f>MAX(T5224,S5225)</f>
        <v/>
      </c>
      <c r="U5225" s="48">
        <f>S5225-T5225</f>
        <v/>
      </c>
      <c r="V5225" s="47">
        <f>IFERROR(SUMIFS(DATABASE!$M$5:$M$6004,DATABASE!$B$5:$B$6004,B5225,DATABASE!$X$5:$X$6004,1),0)</f>
        <v/>
      </c>
      <c r="W5225" s="31">
        <f>IFERROR(COUNTIFS(DATABASE!$B$5:$B$6004,B5225,DATABASE!$X$5:$X$6004,1),0)</f>
        <v/>
      </c>
      <c r="X5225" s="49">
        <f>--AND(ISNUMBER(B5225),C5225&lt;&gt;"",L5225&lt;&gt;"",M5225&lt;&gt;"")</f>
        <v/>
      </c>
    </row>
    <row r="5226" ht="15" customHeight="1" s="111">
      <c r="A5226" s="50" t="inlineStr">
        <is>
          <t>NOV</t>
        </is>
      </c>
      <c r="B5226" s="51">
        <f>NOV!A227</f>
        <v/>
      </c>
      <c r="C5226" s="52">
        <f>NOV!B227</f>
        <v/>
      </c>
      <c r="D5226" s="52">
        <f>NOV!C227</f>
        <v/>
      </c>
      <c r="E5226" s="52">
        <f>NOV!D227</f>
        <v/>
      </c>
      <c r="F5226" s="52">
        <f>NOV!E227</f>
        <v/>
      </c>
      <c r="G5226" s="52">
        <f>NOV!F227</f>
        <v/>
      </c>
      <c r="H5226" s="52">
        <f>NOV!G227</f>
        <v/>
      </c>
      <c r="I5226" s="53">
        <f>NOV!H227</f>
        <v/>
      </c>
      <c r="J5226" s="53">
        <f>NOV!I227</f>
        <v/>
      </c>
      <c r="K5226" s="52">
        <f>NOV!J227</f>
        <v/>
      </c>
      <c r="L5226" s="52">
        <f>NOV!K227</f>
        <v/>
      </c>
      <c r="M5226" s="54">
        <f>NOV!L227</f>
        <v/>
      </c>
      <c r="N5226" s="52">
        <f>NOV!M227</f>
        <v/>
      </c>
      <c r="O5226" s="52">
        <f>NOV!N227</f>
        <v/>
      </c>
      <c r="P5226" s="52">
        <f>NOV!O227</f>
        <v/>
      </c>
      <c r="Q5226" s="52">
        <f>NOV!P227</f>
        <v/>
      </c>
      <c r="R5226" s="52">
        <f>NOV!Q227</f>
        <v/>
      </c>
      <c r="S5226" s="54">
        <f>S5225+IF(X5226=0,0,M5226)</f>
        <v/>
      </c>
      <c r="T5226" s="55">
        <f>MAX(T5225,S5226)</f>
        <v/>
      </c>
      <c r="U5226" s="56">
        <f>S5226-T5226</f>
        <v/>
      </c>
      <c r="V5226" s="55">
        <f>IFERROR(SUMIFS(DATABASE!$M$5:$M$6004,DATABASE!$B$5:$B$6004,B5226,DATABASE!$X$5:$X$6004,1),0)</f>
        <v/>
      </c>
      <c r="W5226" s="57">
        <f>IFERROR(COUNTIFS(DATABASE!$B$5:$B$6004,B5226,DATABASE!$X$5:$X$6004,1),0)</f>
        <v/>
      </c>
      <c r="X5226" s="58">
        <f>--AND(ISNUMBER(B5226),C5226&lt;&gt;"",L5226&lt;&gt;"",M5226&lt;&gt;"")</f>
        <v/>
      </c>
    </row>
    <row r="5227" ht="15" customHeight="1" s="111">
      <c r="A5227" s="42" t="inlineStr">
        <is>
          <t>NOV</t>
        </is>
      </c>
      <c r="B5227" s="43">
        <f>NOV!A228</f>
        <v/>
      </c>
      <c r="C5227" s="44">
        <f>NOV!B228</f>
        <v/>
      </c>
      <c r="D5227" s="44">
        <f>NOV!C228</f>
        <v/>
      </c>
      <c r="E5227" s="44">
        <f>NOV!D228</f>
        <v/>
      </c>
      <c r="F5227" s="44">
        <f>NOV!E228</f>
        <v/>
      </c>
      <c r="G5227" s="44">
        <f>NOV!F228</f>
        <v/>
      </c>
      <c r="H5227" s="44">
        <f>NOV!G228</f>
        <v/>
      </c>
      <c r="I5227" s="45">
        <f>NOV!H228</f>
        <v/>
      </c>
      <c r="J5227" s="45">
        <f>NOV!I228</f>
        <v/>
      </c>
      <c r="K5227" s="44">
        <f>NOV!J228</f>
        <v/>
      </c>
      <c r="L5227" s="44">
        <f>NOV!K228</f>
        <v/>
      </c>
      <c r="M5227" s="46">
        <f>NOV!L228</f>
        <v/>
      </c>
      <c r="N5227" s="44">
        <f>NOV!M228</f>
        <v/>
      </c>
      <c r="O5227" s="44">
        <f>NOV!N228</f>
        <v/>
      </c>
      <c r="P5227" s="44">
        <f>NOV!O228</f>
        <v/>
      </c>
      <c r="Q5227" s="44">
        <f>NOV!P228</f>
        <v/>
      </c>
      <c r="R5227" s="44">
        <f>NOV!Q228</f>
        <v/>
      </c>
      <c r="S5227" s="46">
        <f>S5226+IF(X5227=0,0,M5227)</f>
        <v/>
      </c>
      <c r="T5227" s="47">
        <f>MAX(T5226,S5227)</f>
        <v/>
      </c>
      <c r="U5227" s="48">
        <f>S5227-T5227</f>
        <v/>
      </c>
      <c r="V5227" s="47">
        <f>IFERROR(SUMIFS(DATABASE!$M$5:$M$6004,DATABASE!$B$5:$B$6004,B5227,DATABASE!$X$5:$X$6004,1),0)</f>
        <v/>
      </c>
      <c r="W5227" s="31">
        <f>IFERROR(COUNTIFS(DATABASE!$B$5:$B$6004,B5227,DATABASE!$X$5:$X$6004,1),0)</f>
        <v/>
      </c>
      <c r="X5227" s="49">
        <f>--AND(ISNUMBER(B5227),C5227&lt;&gt;"",L5227&lt;&gt;"",M5227&lt;&gt;"")</f>
        <v/>
      </c>
    </row>
    <row r="5228" ht="15" customHeight="1" s="111">
      <c r="A5228" s="50" t="inlineStr">
        <is>
          <t>NOV</t>
        </is>
      </c>
      <c r="B5228" s="51">
        <f>NOV!A229</f>
        <v/>
      </c>
      <c r="C5228" s="52">
        <f>NOV!B229</f>
        <v/>
      </c>
      <c r="D5228" s="52">
        <f>NOV!C229</f>
        <v/>
      </c>
      <c r="E5228" s="52">
        <f>NOV!D229</f>
        <v/>
      </c>
      <c r="F5228" s="52">
        <f>NOV!E229</f>
        <v/>
      </c>
      <c r="G5228" s="52">
        <f>NOV!F229</f>
        <v/>
      </c>
      <c r="H5228" s="52">
        <f>NOV!G229</f>
        <v/>
      </c>
      <c r="I5228" s="53">
        <f>NOV!H229</f>
        <v/>
      </c>
      <c r="J5228" s="53">
        <f>NOV!I229</f>
        <v/>
      </c>
      <c r="K5228" s="52">
        <f>NOV!J229</f>
        <v/>
      </c>
      <c r="L5228" s="52">
        <f>NOV!K229</f>
        <v/>
      </c>
      <c r="M5228" s="54">
        <f>NOV!L229</f>
        <v/>
      </c>
      <c r="N5228" s="52">
        <f>NOV!M229</f>
        <v/>
      </c>
      <c r="O5228" s="52">
        <f>NOV!N229</f>
        <v/>
      </c>
      <c r="P5228" s="52">
        <f>NOV!O229</f>
        <v/>
      </c>
      <c r="Q5228" s="52">
        <f>NOV!P229</f>
        <v/>
      </c>
      <c r="R5228" s="52">
        <f>NOV!Q229</f>
        <v/>
      </c>
      <c r="S5228" s="54">
        <f>S5227+IF(X5228=0,0,M5228)</f>
        <v/>
      </c>
      <c r="T5228" s="55">
        <f>MAX(T5227,S5228)</f>
        <v/>
      </c>
      <c r="U5228" s="56">
        <f>S5228-T5228</f>
        <v/>
      </c>
      <c r="V5228" s="55">
        <f>IFERROR(SUMIFS(DATABASE!$M$5:$M$6004,DATABASE!$B$5:$B$6004,B5228,DATABASE!$X$5:$X$6004,1),0)</f>
        <v/>
      </c>
      <c r="W5228" s="57">
        <f>IFERROR(COUNTIFS(DATABASE!$B$5:$B$6004,B5228,DATABASE!$X$5:$X$6004,1),0)</f>
        <v/>
      </c>
      <c r="X5228" s="58">
        <f>--AND(ISNUMBER(B5228),C5228&lt;&gt;"",L5228&lt;&gt;"",M5228&lt;&gt;"")</f>
        <v/>
      </c>
    </row>
    <row r="5229" ht="15" customHeight="1" s="111">
      <c r="A5229" s="42" t="inlineStr">
        <is>
          <t>NOV</t>
        </is>
      </c>
      <c r="B5229" s="43">
        <f>NOV!A230</f>
        <v/>
      </c>
      <c r="C5229" s="44">
        <f>NOV!B230</f>
        <v/>
      </c>
      <c r="D5229" s="44">
        <f>NOV!C230</f>
        <v/>
      </c>
      <c r="E5229" s="44">
        <f>NOV!D230</f>
        <v/>
      </c>
      <c r="F5229" s="44">
        <f>NOV!E230</f>
        <v/>
      </c>
      <c r="G5229" s="44">
        <f>NOV!F230</f>
        <v/>
      </c>
      <c r="H5229" s="44">
        <f>NOV!G230</f>
        <v/>
      </c>
      <c r="I5229" s="45">
        <f>NOV!H230</f>
        <v/>
      </c>
      <c r="J5229" s="45">
        <f>NOV!I230</f>
        <v/>
      </c>
      <c r="K5229" s="44">
        <f>NOV!J230</f>
        <v/>
      </c>
      <c r="L5229" s="44">
        <f>NOV!K230</f>
        <v/>
      </c>
      <c r="M5229" s="46">
        <f>NOV!L230</f>
        <v/>
      </c>
      <c r="N5229" s="44">
        <f>NOV!M230</f>
        <v/>
      </c>
      <c r="O5229" s="44">
        <f>NOV!N230</f>
        <v/>
      </c>
      <c r="P5229" s="44">
        <f>NOV!O230</f>
        <v/>
      </c>
      <c r="Q5229" s="44">
        <f>NOV!P230</f>
        <v/>
      </c>
      <c r="R5229" s="44">
        <f>NOV!Q230</f>
        <v/>
      </c>
      <c r="S5229" s="46">
        <f>S5228+IF(X5229=0,0,M5229)</f>
        <v/>
      </c>
      <c r="T5229" s="47">
        <f>MAX(T5228,S5229)</f>
        <v/>
      </c>
      <c r="U5229" s="48">
        <f>S5229-T5229</f>
        <v/>
      </c>
      <c r="V5229" s="47">
        <f>IFERROR(SUMIFS(DATABASE!$M$5:$M$6004,DATABASE!$B$5:$B$6004,B5229,DATABASE!$X$5:$X$6004,1),0)</f>
        <v/>
      </c>
      <c r="W5229" s="31">
        <f>IFERROR(COUNTIFS(DATABASE!$B$5:$B$6004,B5229,DATABASE!$X$5:$X$6004,1),0)</f>
        <v/>
      </c>
      <c r="X5229" s="49">
        <f>--AND(ISNUMBER(B5229),C5229&lt;&gt;"",L5229&lt;&gt;"",M5229&lt;&gt;"")</f>
        <v/>
      </c>
    </row>
    <row r="5230" ht="15" customHeight="1" s="111">
      <c r="A5230" s="50" t="inlineStr">
        <is>
          <t>NOV</t>
        </is>
      </c>
      <c r="B5230" s="51">
        <f>NOV!A231</f>
        <v/>
      </c>
      <c r="C5230" s="52">
        <f>NOV!B231</f>
        <v/>
      </c>
      <c r="D5230" s="52">
        <f>NOV!C231</f>
        <v/>
      </c>
      <c r="E5230" s="52">
        <f>NOV!D231</f>
        <v/>
      </c>
      <c r="F5230" s="52">
        <f>NOV!E231</f>
        <v/>
      </c>
      <c r="G5230" s="52">
        <f>NOV!F231</f>
        <v/>
      </c>
      <c r="H5230" s="52">
        <f>NOV!G231</f>
        <v/>
      </c>
      <c r="I5230" s="53">
        <f>NOV!H231</f>
        <v/>
      </c>
      <c r="J5230" s="53">
        <f>NOV!I231</f>
        <v/>
      </c>
      <c r="K5230" s="52">
        <f>NOV!J231</f>
        <v/>
      </c>
      <c r="L5230" s="52">
        <f>NOV!K231</f>
        <v/>
      </c>
      <c r="M5230" s="54">
        <f>NOV!L231</f>
        <v/>
      </c>
      <c r="N5230" s="52">
        <f>NOV!M231</f>
        <v/>
      </c>
      <c r="O5230" s="52">
        <f>NOV!N231</f>
        <v/>
      </c>
      <c r="P5230" s="52">
        <f>NOV!O231</f>
        <v/>
      </c>
      <c r="Q5230" s="52">
        <f>NOV!P231</f>
        <v/>
      </c>
      <c r="R5230" s="52">
        <f>NOV!Q231</f>
        <v/>
      </c>
      <c r="S5230" s="54">
        <f>S5229+IF(X5230=0,0,M5230)</f>
        <v/>
      </c>
      <c r="T5230" s="55">
        <f>MAX(T5229,S5230)</f>
        <v/>
      </c>
      <c r="U5230" s="56">
        <f>S5230-T5230</f>
        <v/>
      </c>
      <c r="V5230" s="55">
        <f>IFERROR(SUMIFS(DATABASE!$M$5:$M$6004,DATABASE!$B$5:$B$6004,B5230,DATABASE!$X$5:$X$6004,1),0)</f>
        <v/>
      </c>
      <c r="W5230" s="57">
        <f>IFERROR(COUNTIFS(DATABASE!$B$5:$B$6004,B5230,DATABASE!$X$5:$X$6004,1),0)</f>
        <v/>
      </c>
      <c r="X5230" s="58">
        <f>--AND(ISNUMBER(B5230),C5230&lt;&gt;"",L5230&lt;&gt;"",M5230&lt;&gt;"")</f>
        <v/>
      </c>
    </row>
    <row r="5231" ht="15" customHeight="1" s="111">
      <c r="A5231" s="42" t="inlineStr">
        <is>
          <t>NOV</t>
        </is>
      </c>
      <c r="B5231" s="43">
        <f>NOV!A232</f>
        <v/>
      </c>
      <c r="C5231" s="44">
        <f>NOV!B232</f>
        <v/>
      </c>
      <c r="D5231" s="44">
        <f>NOV!C232</f>
        <v/>
      </c>
      <c r="E5231" s="44">
        <f>NOV!D232</f>
        <v/>
      </c>
      <c r="F5231" s="44">
        <f>NOV!E232</f>
        <v/>
      </c>
      <c r="G5231" s="44">
        <f>NOV!F232</f>
        <v/>
      </c>
      <c r="H5231" s="44">
        <f>NOV!G232</f>
        <v/>
      </c>
      <c r="I5231" s="45">
        <f>NOV!H232</f>
        <v/>
      </c>
      <c r="J5231" s="45">
        <f>NOV!I232</f>
        <v/>
      </c>
      <c r="K5231" s="44">
        <f>NOV!J232</f>
        <v/>
      </c>
      <c r="L5231" s="44">
        <f>NOV!K232</f>
        <v/>
      </c>
      <c r="M5231" s="46">
        <f>NOV!L232</f>
        <v/>
      </c>
      <c r="N5231" s="44">
        <f>NOV!M232</f>
        <v/>
      </c>
      <c r="O5231" s="44">
        <f>NOV!N232</f>
        <v/>
      </c>
      <c r="P5231" s="44">
        <f>NOV!O232</f>
        <v/>
      </c>
      <c r="Q5231" s="44">
        <f>NOV!P232</f>
        <v/>
      </c>
      <c r="R5231" s="44">
        <f>NOV!Q232</f>
        <v/>
      </c>
      <c r="S5231" s="46">
        <f>S5230+IF(X5231=0,0,M5231)</f>
        <v/>
      </c>
      <c r="T5231" s="47">
        <f>MAX(T5230,S5231)</f>
        <v/>
      </c>
      <c r="U5231" s="48">
        <f>S5231-T5231</f>
        <v/>
      </c>
      <c r="V5231" s="47">
        <f>IFERROR(SUMIFS(DATABASE!$M$5:$M$6004,DATABASE!$B$5:$B$6004,B5231,DATABASE!$X$5:$X$6004,1),0)</f>
        <v/>
      </c>
      <c r="W5231" s="31">
        <f>IFERROR(COUNTIFS(DATABASE!$B$5:$B$6004,B5231,DATABASE!$X$5:$X$6004,1),0)</f>
        <v/>
      </c>
      <c r="X5231" s="49">
        <f>--AND(ISNUMBER(B5231),C5231&lt;&gt;"",L5231&lt;&gt;"",M5231&lt;&gt;"")</f>
        <v/>
      </c>
    </row>
    <row r="5232" ht="15" customHeight="1" s="111">
      <c r="A5232" s="50" t="inlineStr">
        <is>
          <t>NOV</t>
        </is>
      </c>
      <c r="B5232" s="51">
        <f>NOV!A233</f>
        <v/>
      </c>
      <c r="C5232" s="52">
        <f>NOV!B233</f>
        <v/>
      </c>
      <c r="D5232" s="52">
        <f>NOV!C233</f>
        <v/>
      </c>
      <c r="E5232" s="52">
        <f>NOV!D233</f>
        <v/>
      </c>
      <c r="F5232" s="52">
        <f>NOV!E233</f>
        <v/>
      </c>
      <c r="G5232" s="52">
        <f>NOV!F233</f>
        <v/>
      </c>
      <c r="H5232" s="52">
        <f>NOV!G233</f>
        <v/>
      </c>
      <c r="I5232" s="53">
        <f>NOV!H233</f>
        <v/>
      </c>
      <c r="J5232" s="53">
        <f>NOV!I233</f>
        <v/>
      </c>
      <c r="K5232" s="52">
        <f>NOV!J233</f>
        <v/>
      </c>
      <c r="L5232" s="52">
        <f>NOV!K233</f>
        <v/>
      </c>
      <c r="M5232" s="54">
        <f>NOV!L233</f>
        <v/>
      </c>
      <c r="N5232" s="52">
        <f>NOV!M233</f>
        <v/>
      </c>
      <c r="O5232" s="52">
        <f>NOV!N233</f>
        <v/>
      </c>
      <c r="P5232" s="52">
        <f>NOV!O233</f>
        <v/>
      </c>
      <c r="Q5232" s="52">
        <f>NOV!P233</f>
        <v/>
      </c>
      <c r="R5232" s="52">
        <f>NOV!Q233</f>
        <v/>
      </c>
      <c r="S5232" s="54">
        <f>S5231+IF(X5232=0,0,M5232)</f>
        <v/>
      </c>
      <c r="T5232" s="55">
        <f>MAX(T5231,S5232)</f>
        <v/>
      </c>
      <c r="U5232" s="56">
        <f>S5232-T5232</f>
        <v/>
      </c>
      <c r="V5232" s="55">
        <f>IFERROR(SUMIFS(DATABASE!$M$5:$M$6004,DATABASE!$B$5:$B$6004,B5232,DATABASE!$X$5:$X$6004,1),0)</f>
        <v/>
      </c>
      <c r="W5232" s="57">
        <f>IFERROR(COUNTIFS(DATABASE!$B$5:$B$6004,B5232,DATABASE!$X$5:$X$6004,1),0)</f>
        <v/>
      </c>
      <c r="X5232" s="58">
        <f>--AND(ISNUMBER(B5232),C5232&lt;&gt;"",L5232&lt;&gt;"",M5232&lt;&gt;"")</f>
        <v/>
      </c>
    </row>
    <row r="5233" ht="15" customHeight="1" s="111">
      <c r="A5233" s="42" t="inlineStr">
        <is>
          <t>NOV</t>
        </is>
      </c>
      <c r="B5233" s="43">
        <f>NOV!A234</f>
        <v/>
      </c>
      <c r="C5233" s="44">
        <f>NOV!B234</f>
        <v/>
      </c>
      <c r="D5233" s="44">
        <f>NOV!C234</f>
        <v/>
      </c>
      <c r="E5233" s="44">
        <f>NOV!D234</f>
        <v/>
      </c>
      <c r="F5233" s="44">
        <f>NOV!E234</f>
        <v/>
      </c>
      <c r="G5233" s="44">
        <f>NOV!F234</f>
        <v/>
      </c>
      <c r="H5233" s="44">
        <f>NOV!G234</f>
        <v/>
      </c>
      <c r="I5233" s="45">
        <f>NOV!H234</f>
        <v/>
      </c>
      <c r="J5233" s="45">
        <f>NOV!I234</f>
        <v/>
      </c>
      <c r="K5233" s="44">
        <f>NOV!J234</f>
        <v/>
      </c>
      <c r="L5233" s="44">
        <f>NOV!K234</f>
        <v/>
      </c>
      <c r="M5233" s="46">
        <f>NOV!L234</f>
        <v/>
      </c>
      <c r="N5233" s="44">
        <f>NOV!M234</f>
        <v/>
      </c>
      <c r="O5233" s="44">
        <f>NOV!N234</f>
        <v/>
      </c>
      <c r="P5233" s="44">
        <f>NOV!O234</f>
        <v/>
      </c>
      <c r="Q5233" s="44">
        <f>NOV!P234</f>
        <v/>
      </c>
      <c r="R5233" s="44">
        <f>NOV!Q234</f>
        <v/>
      </c>
      <c r="S5233" s="46">
        <f>S5232+IF(X5233=0,0,M5233)</f>
        <v/>
      </c>
      <c r="T5233" s="47">
        <f>MAX(T5232,S5233)</f>
        <v/>
      </c>
      <c r="U5233" s="48">
        <f>S5233-T5233</f>
        <v/>
      </c>
      <c r="V5233" s="47">
        <f>IFERROR(SUMIFS(DATABASE!$M$5:$M$6004,DATABASE!$B$5:$B$6004,B5233,DATABASE!$X$5:$X$6004,1),0)</f>
        <v/>
      </c>
      <c r="W5233" s="31">
        <f>IFERROR(COUNTIFS(DATABASE!$B$5:$B$6004,B5233,DATABASE!$X$5:$X$6004,1),0)</f>
        <v/>
      </c>
      <c r="X5233" s="49">
        <f>--AND(ISNUMBER(B5233),C5233&lt;&gt;"",L5233&lt;&gt;"",M5233&lt;&gt;"")</f>
        <v/>
      </c>
    </row>
    <row r="5234" ht="15" customHeight="1" s="111">
      <c r="A5234" s="50" t="inlineStr">
        <is>
          <t>NOV</t>
        </is>
      </c>
      <c r="B5234" s="51">
        <f>NOV!A235</f>
        <v/>
      </c>
      <c r="C5234" s="52">
        <f>NOV!B235</f>
        <v/>
      </c>
      <c r="D5234" s="52">
        <f>NOV!C235</f>
        <v/>
      </c>
      <c r="E5234" s="52">
        <f>NOV!D235</f>
        <v/>
      </c>
      <c r="F5234" s="52">
        <f>NOV!E235</f>
        <v/>
      </c>
      <c r="G5234" s="52">
        <f>NOV!F235</f>
        <v/>
      </c>
      <c r="H5234" s="52">
        <f>NOV!G235</f>
        <v/>
      </c>
      <c r="I5234" s="53">
        <f>NOV!H235</f>
        <v/>
      </c>
      <c r="J5234" s="53">
        <f>NOV!I235</f>
        <v/>
      </c>
      <c r="K5234" s="52">
        <f>NOV!J235</f>
        <v/>
      </c>
      <c r="L5234" s="52">
        <f>NOV!K235</f>
        <v/>
      </c>
      <c r="M5234" s="54">
        <f>NOV!L235</f>
        <v/>
      </c>
      <c r="N5234" s="52">
        <f>NOV!M235</f>
        <v/>
      </c>
      <c r="O5234" s="52">
        <f>NOV!N235</f>
        <v/>
      </c>
      <c r="P5234" s="52">
        <f>NOV!O235</f>
        <v/>
      </c>
      <c r="Q5234" s="52">
        <f>NOV!P235</f>
        <v/>
      </c>
      <c r="R5234" s="52">
        <f>NOV!Q235</f>
        <v/>
      </c>
      <c r="S5234" s="54">
        <f>S5233+IF(X5234=0,0,M5234)</f>
        <v/>
      </c>
      <c r="T5234" s="55">
        <f>MAX(T5233,S5234)</f>
        <v/>
      </c>
      <c r="U5234" s="56">
        <f>S5234-T5234</f>
        <v/>
      </c>
      <c r="V5234" s="55">
        <f>IFERROR(SUMIFS(DATABASE!$M$5:$M$6004,DATABASE!$B$5:$B$6004,B5234,DATABASE!$X$5:$X$6004,1),0)</f>
        <v/>
      </c>
      <c r="W5234" s="57">
        <f>IFERROR(COUNTIFS(DATABASE!$B$5:$B$6004,B5234,DATABASE!$X$5:$X$6004,1),0)</f>
        <v/>
      </c>
      <c r="X5234" s="58">
        <f>--AND(ISNUMBER(B5234),C5234&lt;&gt;"",L5234&lt;&gt;"",M5234&lt;&gt;"")</f>
        <v/>
      </c>
    </row>
    <row r="5235" ht="15" customHeight="1" s="111">
      <c r="A5235" s="42" t="inlineStr">
        <is>
          <t>NOV</t>
        </is>
      </c>
      <c r="B5235" s="43">
        <f>NOV!A236</f>
        <v/>
      </c>
      <c r="C5235" s="44">
        <f>NOV!B236</f>
        <v/>
      </c>
      <c r="D5235" s="44">
        <f>NOV!C236</f>
        <v/>
      </c>
      <c r="E5235" s="44">
        <f>NOV!D236</f>
        <v/>
      </c>
      <c r="F5235" s="44">
        <f>NOV!E236</f>
        <v/>
      </c>
      <c r="G5235" s="44">
        <f>NOV!F236</f>
        <v/>
      </c>
      <c r="H5235" s="44">
        <f>NOV!G236</f>
        <v/>
      </c>
      <c r="I5235" s="45">
        <f>NOV!H236</f>
        <v/>
      </c>
      <c r="J5235" s="45">
        <f>NOV!I236</f>
        <v/>
      </c>
      <c r="K5235" s="44">
        <f>NOV!J236</f>
        <v/>
      </c>
      <c r="L5235" s="44">
        <f>NOV!K236</f>
        <v/>
      </c>
      <c r="M5235" s="46">
        <f>NOV!L236</f>
        <v/>
      </c>
      <c r="N5235" s="44">
        <f>NOV!M236</f>
        <v/>
      </c>
      <c r="O5235" s="44">
        <f>NOV!N236</f>
        <v/>
      </c>
      <c r="P5235" s="44">
        <f>NOV!O236</f>
        <v/>
      </c>
      <c r="Q5235" s="44">
        <f>NOV!P236</f>
        <v/>
      </c>
      <c r="R5235" s="44">
        <f>NOV!Q236</f>
        <v/>
      </c>
      <c r="S5235" s="46">
        <f>S5234+IF(X5235=0,0,M5235)</f>
        <v/>
      </c>
      <c r="T5235" s="47">
        <f>MAX(T5234,S5235)</f>
        <v/>
      </c>
      <c r="U5235" s="48">
        <f>S5235-T5235</f>
        <v/>
      </c>
      <c r="V5235" s="47">
        <f>IFERROR(SUMIFS(DATABASE!$M$5:$M$6004,DATABASE!$B$5:$B$6004,B5235,DATABASE!$X$5:$X$6004,1),0)</f>
        <v/>
      </c>
      <c r="W5235" s="31">
        <f>IFERROR(COUNTIFS(DATABASE!$B$5:$B$6004,B5235,DATABASE!$X$5:$X$6004,1),0)</f>
        <v/>
      </c>
      <c r="X5235" s="49">
        <f>--AND(ISNUMBER(B5235),C5235&lt;&gt;"",L5235&lt;&gt;"",M5235&lt;&gt;"")</f>
        <v/>
      </c>
    </row>
    <row r="5236" ht="15" customHeight="1" s="111">
      <c r="A5236" s="50" t="inlineStr">
        <is>
          <t>NOV</t>
        </is>
      </c>
      <c r="B5236" s="51">
        <f>NOV!A237</f>
        <v/>
      </c>
      <c r="C5236" s="52">
        <f>NOV!B237</f>
        <v/>
      </c>
      <c r="D5236" s="52">
        <f>NOV!C237</f>
        <v/>
      </c>
      <c r="E5236" s="52">
        <f>NOV!D237</f>
        <v/>
      </c>
      <c r="F5236" s="52">
        <f>NOV!E237</f>
        <v/>
      </c>
      <c r="G5236" s="52">
        <f>NOV!F237</f>
        <v/>
      </c>
      <c r="H5236" s="52">
        <f>NOV!G237</f>
        <v/>
      </c>
      <c r="I5236" s="53">
        <f>NOV!H237</f>
        <v/>
      </c>
      <c r="J5236" s="53">
        <f>NOV!I237</f>
        <v/>
      </c>
      <c r="K5236" s="52">
        <f>NOV!J237</f>
        <v/>
      </c>
      <c r="L5236" s="52">
        <f>NOV!K237</f>
        <v/>
      </c>
      <c r="M5236" s="54">
        <f>NOV!L237</f>
        <v/>
      </c>
      <c r="N5236" s="52">
        <f>NOV!M237</f>
        <v/>
      </c>
      <c r="O5236" s="52">
        <f>NOV!N237</f>
        <v/>
      </c>
      <c r="P5236" s="52">
        <f>NOV!O237</f>
        <v/>
      </c>
      <c r="Q5236" s="52">
        <f>NOV!P237</f>
        <v/>
      </c>
      <c r="R5236" s="52">
        <f>NOV!Q237</f>
        <v/>
      </c>
      <c r="S5236" s="54">
        <f>S5235+IF(X5236=0,0,M5236)</f>
        <v/>
      </c>
      <c r="T5236" s="55">
        <f>MAX(T5235,S5236)</f>
        <v/>
      </c>
      <c r="U5236" s="56">
        <f>S5236-T5236</f>
        <v/>
      </c>
      <c r="V5236" s="55">
        <f>IFERROR(SUMIFS(DATABASE!$M$5:$M$6004,DATABASE!$B$5:$B$6004,B5236,DATABASE!$X$5:$X$6004,1),0)</f>
        <v/>
      </c>
      <c r="W5236" s="57">
        <f>IFERROR(COUNTIFS(DATABASE!$B$5:$B$6004,B5236,DATABASE!$X$5:$X$6004,1),0)</f>
        <v/>
      </c>
      <c r="X5236" s="58">
        <f>--AND(ISNUMBER(B5236),C5236&lt;&gt;"",L5236&lt;&gt;"",M5236&lt;&gt;"")</f>
        <v/>
      </c>
    </row>
    <row r="5237" ht="15" customHeight="1" s="111">
      <c r="A5237" s="42" t="inlineStr">
        <is>
          <t>NOV</t>
        </is>
      </c>
      <c r="B5237" s="43">
        <f>NOV!A238</f>
        <v/>
      </c>
      <c r="C5237" s="44">
        <f>NOV!B238</f>
        <v/>
      </c>
      <c r="D5237" s="44">
        <f>NOV!C238</f>
        <v/>
      </c>
      <c r="E5237" s="44">
        <f>NOV!D238</f>
        <v/>
      </c>
      <c r="F5237" s="44">
        <f>NOV!E238</f>
        <v/>
      </c>
      <c r="G5237" s="44">
        <f>NOV!F238</f>
        <v/>
      </c>
      <c r="H5237" s="44">
        <f>NOV!G238</f>
        <v/>
      </c>
      <c r="I5237" s="45">
        <f>NOV!H238</f>
        <v/>
      </c>
      <c r="J5237" s="45">
        <f>NOV!I238</f>
        <v/>
      </c>
      <c r="K5237" s="44">
        <f>NOV!J238</f>
        <v/>
      </c>
      <c r="L5237" s="44">
        <f>NOV!K238</f>
        <v/>
      </c>
      <c r="M5237" s="46">
        <f>NOV!L238</f>
        <v/>
      </c>
      <c r="N5237" s="44">
        <f>NOV!M238</f>
        <v/>
      </c>
      <c r="O5237" s="44">
        <f>NOV!N238</f>
        <v/>
      </c>
      <c r="P5237" s="44">
        <f>NOV!O238</f>
        <v/>
      </c>
      <c r="Q5237" s="44">
        <f>NOV!P238</f>
        <v/>
      </c>
      <c r="R5237" s="44">
        <f>NOV!Q238</f>
        <v/>
      </c>
      <c r="S5237" s="46">
        <f>S5236+IF(X5237=0,0,M5237)</f>
        <v/>
      </c>
      <c r="T5237" s="47">
        <f>MAX(T5236,S5237)</f>
        <v/>
      </c>
      <c r="U5237" s="48">
        <f>S5237-T5237</f>
        <v/>
      </c>
      <c r="V5237" s="47">
        <f>IFERROR(SUMIFS(DATABASE!$M$5:$M$6004,DATABASE!$B$5:$B$6004,B5237,DATABASE!$X$5:$X$6004,1),0)</f>
        <v/>
      </c>
      <c r="W5237" s="31">
        <f>IFERROR(COUNTIFS(DATABASE!$B$5:$B$6004,B5237,DATABASE!$X$5:$X$6004,1),0)</f>
        <v/>
      </c>
      <c r="X5237" s="49">
        <f>--AND(ISNUMBER(B5237),C5237&lt;&gt;"",L5237&lt;&gt;"",M5237&lt;&gt;"")</f>
        <v/>
      </c>
    </row>
    <row r="5238" ht="15" customHeight="1" s="111">
      <c r="A5238" s="50" t="inlineStr">
        <is>
          <t>NOV</t>
        </is>
      </c>
      <c r="B5238" s="51">
        <f>NOV!A239</f>
        <v/>
      </c>
      <c r="C5238" s="52">
        <f>NOV!B239</f>
        <v/>
      </c>
      <c r="D5238" s="52">
        <f>NOV!C239</f>
        <v/>
      </c>
      <c r="E5238" s="52">
        <f>NOV!D239</f>
        <v/>
      </c>
      <c r="F5238" s="52">
        <f>NOV!E239</f>
        <v/>
      </c>
      <c r="G5238" s="52">
        <f>NOV!F239</f>
        <v/>
      </c>
      <c r="H5238" s="52">
        <f>NOV!G239</f>
        <v/>
      </c>
      <c r="I5238" s="53">
        <f>NOV!H239</f>
        <v/>
      </c>
      <c r="J5238" s="53">
        <f>NOV!I239</f>
        <v/>
      </c>
      <c r="K5238" s="52">
        <f>NOV!J239</f>
        <v/>
      </c>
      <c r="L5238" s="52">
        <f>NOV!K239</f>
        <v/>
      </c>
      <c r="M5238" s="54">
        <f>NOV!L239</f>
        <v/>
      </c>
      <c r="N5238" s="52">
        <f>NOV!M239</f>
        <v/>
      </c>
      <c r="O5238" s="52">
        <f>NOV!N239</f>
        <v/>
      </c>
      <c r="P5238" s="52">
        <f>NOV!O239</f>
        <v/>
      </c>
      <c r="Q5238" s="52">
        <f>NOV!P239</f>
        <v/>
      </c>
      <c r="R5238" s="52">
        <f>NOV!Q239</f>
        <v/>
      </c>
      <c r="S5238" s="54">
        <f>S5237+IF(X5238=0,0,M5238)</f>
        <v/>
      </c>
      <c r="T5238" s="55">
        <f>MAX(T5237,S5238)</f>
        <v/>
      </c>
      <c r="U5238" s="56">
        <f>S5238-T5238</f>
        <v/>
      </c>
      <c r="V5238" s="55">
        <f>IFERROR(SUMIFS(DATABASE!$M$5:$M$6004,DATABASE!$B$5:$B$6004,B5238,DATABASE!$X$5:$X$6004,1),0)</f>
        <v/>
      </c>
      <c r="W5238" s="57">
        <f>IFERROR(COUNTIFS(DATABASE!$B$5:$B$6004,B5238,DATABASE!$X$5:$X$6004,1),0)</f>
        <v/>
      </c>
      <c r="X5238" s="58">
        <f>--AND(ISNUMBER(B5238),C5238&lt;&gt;"",L5238&lt;&gt;"",M5238&lt;&gt;"")</f>
        <v/>
      </c>
    </row>
    <row r="5239" ht="15" customHeight="1" s="111">
      <c r="A5239" s="42" t="inlineStr">
        <is>
          <t>NOV</t>
        </is>
      </c>
      <c r="B5239" s="43">
        <f>NOV!A240</f>
        <v/>
      </c>
      <c r="C5239" s="44">
        <f>NOV!B240</f>
        <v/>
      </c>
      <c r="D5239" s="44">
        <f>NOV!C240</f>
        <v/>
      </c>
      <c r="E5239" s="44">
        <f>NOV!D240</f>
        <v/>
      </c>
      <c r="F5239" s="44">
        <f>NOV!E240</f>
        <v/>
      </c>
      <c r="G5239" s="44">
        <f>NOV!F240</f>
        <v/>
      </c>
      <c r="H5239" s="44">
        <f>NOV!G240</f>
        <v/>
      </c>
      <c r="I5239" s="45">
        <f>NOV!H240</f>
        <v/>
      </c>
      <c r="J5239" s="45">
        <f>NOV!I240</f>
        <v/>
      </c>
      <c r="K5239" s="44">
        <f>NOV!J240</f>
        <v/>
      </c>
      <c r="L5239" s="44">
        <f>NOV!K240</f>
        <v/>
      </c>
      <c r="M5239" s="46">
        <f>NOV!L240</f>
        <v/>
      </c>
      <c r="N5239" s="44">
        <f>NOV!M240</f>
        <v/>
      </c>
      <c r="O5239" s="44">
        <f>NOV!N240</f>
        <v/>
      </c>
      <c r="P5239" s="44">
        <f>NOV!O240</f>
        <v/>
      </c>
      <c r="Q5239" s="44">
        <f>NOV!P240</f>
        <v/>
      </c>
      <c r="R5239" s="44">
        <f>NOV!Q240</f>
        <v/>
      </c>
      <c r="S5239" s="46">
        <f>S5238+IF(X5239=0,0,M5239)</f>
        <v/>
      </c>
      <c r="T5239" s="47">
        <f>MAX(T5238,S5239)</f>
        <v/>
      </c>
      <c r="U5239" s="48">
        <f>S5239-T5239</f>
        <v/>
      </c>
      <c r="V5239" s="47">
        <f>IFERROR(SUMIFS(DATABASE!$M$5:$M$6004,DATABASE!$B$5:$B$6004,B5239,DATABASE!$X$5:$X$6004,1),0)</f>
        <v/>
      </c>
      <c r="W5239" s="31">
        <f>IFERROR(COUNTIFS(DATABASE!$B$5:$B$6004,B5239,DATABASE!$X$5:$X$6004,1),0)</f>
        <v/>
      </c>
      <c r="X5239" s="49">
        <f>--AND(ISNUMBER(B5239),C5239&lt;&gt;"",L5239&lt;&gt;"",M5239&lt;&gt;"")</f>
        <v/>
      </c>
    </row>
    <row r="5240" ht="15" customHeight="1" s="111">
      <c r="A5240" s="50" t="inlineStr">
        <is>
          <t>NOV</t>
        </is>
      </c>
      <c r="B5240" s="51">
        <f>NOV!A241</f>
        <v/>
      </c>
      <c r="C5240" s="52">
        <f>NOV!B241</f>
        <v/>
      </c>
      <c r="D5240" s="52">
        <f>NOV!C241</f>
        <v/>
      </c>
      <c r="E5240" s="52">
        <f>NOV!D241</f>
        <v/>
      </c>
      <c r="F5240" s="52">
        <f>NOV!E241</f>
        <v/>
      </c>
      <c r="G5240" s="52">
        <f>NOV!F241</f>
        <v/>
      </c>
      <c r="H5240" s="52">
        <f>NOV!G241</f>
        <v/>
      </c>
      <c r="I5240" s="53">
        <f>NOV!H241</f>
        <v/>
      </c>
      <c r="J5240" s="53">
        <f>NOV!I241</f>
        <v/>
      </c>
      <c r="K5240" s="52">
        <f>NOV!J241</f>
        <v/>
      </c>
      <c r="L5240" s="52">
        <f>NOV!K241</f>
        <v/>
      </c>
      <c r="M5240" s="54">
        <f>NOV!L241</f>
        <v/>
      </c>
      <c r="N5240" s="52">
        <f>NOV!M241</f>
        <v/>
      </c>
      <c r="O5240" s="52">
        <f>NOV!N241</f>
        <v/>
      </c>
      <c r="P5240" s="52">
        <f>NOV!O241</f>
        <v/>
      </c>
      <c r="Q5240" s="52">
        <f>NOV!P241</f>
        <v/>
      </c>
      <c r="R5240" s="52">
        <f>NOV!Q241</f>
        <v/>
      </c>
      <c r="S5240" s="54">
        <f>S5239+IF(X5240=0,0,M5240)</f>
        <v/>
      </c>
      <c r="T5240" s="55">
        <f>MAX(T5239,S5240)</f>
        <v/>
      </c>
      <c r="U5240" s="56">
        <f>S5240-T5240</f>
        <v/>
      </c>
      <c r="V5240" s="55">
        <f>IFERROR(SUMIFS(DATABASE!$M$5:$M$6004,DATABASE!$B$5:$B$6004,B5240,DATABASE!$X$5:$X$6004,1),0)</f>
        <v/>
      </c>
      <c r="W5240" s="57">
        <f>IFERROR(COUNTIFS(DATABASE!$B$5:$B$6004,B5240,DATABASE!$X$5:$X$6004,1),0)</f>
        <v/>
      </c>
      <c r="X5240" s="58">
        <f>--AND(ISNUMBER(B5240),C5240&lt;&gt;"",L5240&lt;&gt;"",M5240&lt;&gt;"")</f>
        <v/>
      </c>
    </row>
    <row r="5241" ht="15" customHeight="1" s="111">
      <c r="A5241" s="42" t="inlineStr">
        <is>
          <t>NOV</t>
        </is>
      </c>
      <c r="B5241" s="43">
        <f>NOV!A242</f>
        <v/>
      </c>
      <c r="C5241" s="44">
        <f>NOV!B242</f>
        <v/>
      </c>
      <c r="D5241" s="44">
        <f>NOV!C242</f>
        <v/>
      </c>
      <c r="E5241" s="44">
        <f>NOV!D242</f>
        <v/>
      </c>
      <c r="F5241" s="44">
        <f>NOV!E242</f>
        <v/>
      </c>
      <c r="G5241" s="44">
        <f>NOV!F242</f>
        <v/>
      </c>
      <c r="H5241" s="44">
        <f>NOV!G242</f>
        <v/>
      </c>
      <c r="I5241" s="45">
        <f>NOV!H242</f>
        <v/>
      </c>
      <c r="J5241" s="45">
        <f>NOV!I242</f>
        <v/>
      </c>
      <c r="K5241" s="44">
        <f>NOV!J242</f>
        <v/>
      </c>
      <c r="L5241" s="44">
        <f>NOV!K242</f>
        <v/>
      </c>
      <c r="M5241" s="46">
        <f>NOV!L242</f>
        <v/>
      </c>
      <c r="N5241" s="44">
        <f>NOV!M242</f>
        <v/>
      </c>
      <c r="O5241" s="44">
        <f>NOV!N242</f>
        <v/>
      </c>
      <c r="P5241" s="44">
        <f>NOV!O242</f>
        <v/>
      </c>
      <c r="Q5241" s="44">
        <f>NOV!P242</f>
        <v/>
      </c>
      <c r="R5241" s="44">
        <f>NOV!Q242</f>
        <v/>
      </c>
      <c r="S5241" s="46">
        <f>S5240+IF(X5241=0,0,M5241)</f>
        <v/>
      </c>
      <c r="T5241" s="47">
        <f>MAX(T5240,S5241)</f>
        <v/>
      </c>
      <c r="U5241" s="48">
        <f>S5241-T5241</f>
        <v/>
      </c>
      <c r="V5241" s="47">
        <f>IFERROR(SUMIFS(DATABASE!$M$5:$M$6004,DATABASE!$B$5:$B$6004,B5241,DATABASE!$X$5:$X$6004,1),0)</f>
        <v/>
      </c>
      <c r="W5241" s="31">
        <f>IFERROR(COUNTIFS(DATABASE!$B$5:$B$6004,B5241,DATABASE!$X$5:$X$6004,1),0)</f>
        <v/>
      </c>
      <c r="X5241" s="49">
        <f>--AND(ISNUMBER(B5241),C5241&lt;&gt;"",L5241&lt;&gt;"",M5241&lt;&gt;"")</f>
        <v/>
      </c>
    </row>
    <row r="5242" ht="15" customHeight="1" s="111">
      <c r="A5242" s="50" t="inlineStr">
        <is>
          <t>NOV</t>
        </is>
      </c>
      <c r="B5242" s="51">
        <f>NOV!A243</f>
        <v/>
      </c>
      <c r="C5242" s="52">
        <f>NOV!B243</f>
        <v/>
      </c>
      <c r="D5242" s="52">
        <f>NOV!C243</f>
        <v/>
      </c>
      <c r="E5242" s="52">
        <f>NOV!D243</f>
        <v/>
      </c>
      <c r="F5242" s="52">
        <f>NOV!E243</f>
        <v/>
      </c>
      <c r="G5242" s="52">
        <f>NOV!F243</f>
        <v/>
      </c>
      <c r="H5242" s="52">
        <f>NOV!G243</f>
        <v/>
      </c>
      <c r="I5242" s="53">
        <f>NOV!H243</f>
        <v/>
      </c>
      <c r="J5242" s="53">
        <f>NOV!I243</f>
        <v/>
      </c>
      <c r="K5242" s="52">
        <f>NOV!J243</f>
        <v/>
      </c>
      <c r="L5242" s="52">
        <f>NOV!K243</f>
        <v/>
      </c>
      <c r="M5242" s="54">
        <f>NOV!L243</f>
        <v/>
      </c>
      <c r="N5242" s="52">
        <f>NOV!M243</f>
        <v/>
      </c>
      <c r="O5242" s="52">
        <f>NOV!N243</f>
        <v/>
      </c>
      <c r="P5242" s="52">
        <f>NOV!O243</f>
        <v/>
      </c>
      <c r="Q5242" s="52">
        <f>NOV!P243</f>
        <v/>
      </c>
      <c r="R5242" s="52">
        <f>NOV!Q243</f>
        <v/>
      </c>
      <c r="S5242" s="54">
        <f>S5241+IF(X5242=0,0,M5242)</f>
        <v/>
      </c>
      <c r="T5242" s="55">
        <f>MAX(T5241,S5242)</f>
        <v/>
      </c>
      <c r="U5242" s="56">
        <f>S5242-T5242</f>
        <v/>
      </c>
      <c r="V5242" s="55">
        <f>IFERROR(SUMIFS(DATABASE!$M$5:$M$6004,DATABASE!$B$5:$B$6004,B5242,DATABASE!$X$5:$X$6004,1),0)</f>
        <v/>
      </c>
      <c r="W5242" s="57">
        <f>IFERROR(COUNTIFS(DATABASE!$B$5:$B$6004,B5242,DATABASE!$X$5:$X$6004,1),0)</f>
        <v/>
      </c>
      <c r="X5242" s="58">
        <f>--AND(ISNUMBER(B5242),C5242&lt;&gt;"",L5242&lt;&gt;"",M5242&lt;&gt;"")</f>
        <v/>
      </c>
    </row>
    <row r="5243" ht="15" customHeight="1" s="111">
      <c r="A5243" s="42" t="inlineStr">
        <is>
          <t>NOV</t>
        </is>
      </c>
      <c r="B5243" s="43">
        <f>NOV!A244</f>
        <v/>
      </c>
      <c r="C5243" s="44">
        <f>NOV!B244</f>
        <v/>
      </c>
      <c r="D5243" s="44">
        <f>NOV!C244</f>
        <v/>
      </c>
      <c r="E5243" s="44">
        <f>NOV!D244</f>
        <v/>
      </c>
      <c r="F5243" s="44">
        <f>NOV!E244</f>
        <v/>
      </c>
      <c r="G5243" s="44">
        <f>NOV!F244</f>
        <v/>
      </c>
      <c r="H5243" s="44">
        <f>NOV!G244</f>
        <v/>
      </c>
      <c r="I5243" s="45">
        <f>NOV!H244</f>
        <v/>
      </c>
      <c r="J5243" s="45">
        <f>NOV!I244</f>
        <v/>
      </c>
      <c r="K5243" s="44">
        <f>NOV!J244</f>
        <v/>
      </c>
      <c r="L5243" s="44">
        <f>NOV!K244</f>
        <v/>
      </c>
      <c r="M5243" s="46">
        <f>NOV!L244</f>
        <v/>
      </c>
      <c r="N5243" s="44">
        <f>NOV!M244</f>
        <v/>
      </c>
      <c r="O5243" s="44">
        <f>NOV!N244</f>
        <v/>
      </c>
      <c r="P5243" s="44">
        <f>NOV!O244</f>
        <v/>
      </c>
      <c r="Q5243" s="44">
        <f>NOV!P244</f>
        <v/>
      </c>
      <c r="R5243" s="44">
        <f>NOV!Q244</f>
        <v/>
      </c>
      <c r="S5243" s="46">
        <f>S5242+IF(X5243=0,0,M5243)</f>
        <v/>
      </c>
      <c r="T5243" s="47">
        <f>MAX(T5242,S5243)</f>
        <v/>
      </c>
      <c r="U5243" s="48">
        <f>S5243-T5243</f>
        <v/>
      </c>
      <c r="V5243" s="47">
        <f>IFERROR(SUMIFS(DATABASE!$M$5:$M$6004,DATABASE!$B$5:$B$6004,B5243,DATABASE!$X$5:$X$6004,1),0)</f>
        <v/>
      </c>
      <c r="W5243" s="31">
        <f>IFERROR(COUNTIFS(DATABASE!$B$5:$B$6004,B5243,DATABASE!$X$5:$X$6004,1),0)</f>
        <v/>
      </c>
      <c r="X5243" s="49">
        <f>--AND(ISNUMBER(B5243),C5243&lt;&gt;"",L5243&lt;&gt;"",M5243&lt;&gt;"")</f>
        <v/>
      </c>
    </row>
    <row r="5244" ht="15" customHeight="1" s="111">
      <c r="A5244" s="50" t="inlineStr">
        <is>
          <t>NOV</t>
        </is>
      </c>
      <c r="B5244" s="51">
        <f>NOV!A245</f>
        <v/>
      </c>
      <c r="C5244" s="52">
        <f>NOV!B245</f>
        <v/>
      </c>
      <c r="D5244" s="52">
        <f>NOV!C245</f>
        <v/>
      </c>
      <c r="E5244" s="52">
        <f>NOV!D245</f>
        <v/>
      </c>
      <c r="F5244" s="52">
        <f>NOV!E245</f>
        <v/>
      </c>
      <c r="G5244" s="52">
        <f>NOV!F245</f>
        <v/>
      </c>
      <c r="H5244" s="52">
        <f>NOV!G245</f>
        <v/>
      </c>
      <c r="I5244" s="53">
        <f>NOV!H245</f>
        <v/>
      </c>
      <c r="J5244" s="53">
        <f>NOV!I245</f>
        <v/>
      </c>
      <c r="K5244" s="52">
        <f>NOV!J245</f>
        <v/>
      </c>
      <c r="L5244" s="52">
        <f>NOV!K245</f>
        <v/>
      </c>
      <c r="M5244" s="54">
        <f>NOV!L245</f>
        <v/>
      </c>
      <c r="N5244" s="52">
        <f>NOV!M245</f>
        <v/>
      </c>
      <c r="O5244" s="52">
        <f>NOV!N245</f>
        <v/>
      </c>
      <c r="P5244" s="52">
        <f>NOV!O245</f>
        <v/>
      </c>
      <c r="Q5244" s="52">
        <f>NOV!P245</f>
        <v/>
      </c>
      <c r="R5244" s="52">
        <f>NOV!Q245</f>
        <v/>
      </c>
      <c r="S5244" s="54">
        <f>S5243+IF(X5244=0,0,M5244)</f>
        <v/>
      </c>
      <c r="T5244" s="55">
        <f>MAX(T5243,S5244)</f>
        <v/>
      </c>
      <c r="U5244" s="56">
        <f>S5244-T5244</f>
        <v/>
      </c>
      <c r="V5244" s="55">
        <f>IFERROR(SUMIFS(DATABASE!$M$5:$M$6004,DATABASE!$B$5:$B$6004,B5244,DATABASE!$X$5:$X$6004,1),0)</f>
        <v/>
      </c>
      <c r="W5244" s="57">
        <f>IFERROR(COUNTIFS(DATABASE!$B$5:$B$6004,B5244,DATABASE!$X$5:$X$6004,1),0)</f>
        <v/>
      </c>
      <c r="X5244" s="58">
        <f>--AND(ISNUMBER(B5244),C5244&lt;&gt;"",L5244&lt;&gt;"",M5244&lt;&gt;"")</f>
        <v/>
      </c>
    </row>
    <row r="5245" ht="15" customHeight="1" s="111">
      <c r="A5245" s="42" t="inlineStr">
        <is>
          <t>NOV</t>
        </is>
      </c>
      <c r="B5245" s="43">
        <f>NOV!A246</f>
        <v/>
      </c>
      <c r="C5245" s="44">
        <f>NOV!B246</f>
        <v/>
      </c>
      <c r="D5245" s="44">
        <f>NOV!C246</f>
        <v/>
      </c>
      <c r="E5245" s="44">
        <f>NOV!D246</f>
        <v/>
      </c>
      <c r="F5245" s="44">
        <f>NOV!E246</f>
        <v/>
      </c>
      <c r="G5245" s="44">
        <f>NOV!F246</f>
        <v/>
      </c>
      <c r="H5245" s="44">
        <f>NOV!G246</f>
        <v/>
      </c>
      <c r="I5245" s="45">
        <f>NOV!H246</f>
        <v/>
      </c>
      <c r="J5245" s="45">
        <f>NOV!I246</f>
        <v/>
      </c>
      <c r="K5245" s="44">
        <f>NOV!J246</f>
        <v/>
      </c>
      <c r="L5245" s="44">
        <f>NOV!K246</f>
        <v/>
      </c>
      <c r="M5245" s="46">
        <f>NOV!L246</f>
        <v/>
      </c>
      <c r="N5245" s="44">
        <f>NOV!M246</f>
        <v/>
      </c>
      <c r="O5245" s="44">
        <f>NOV!N246</f>
        <v/>
      </c>
      <c r="P5245" s="44">
        <f>NOV!O246</f>
        <v/>
      </c>
      <c r="Q5245" s="44">
        <f>NOV!P246</f>
        <v/>
      </c>
      <c r="R5245" s="44">
        <f>NOV!Q246</f>
        <v/>
      </c>
      <c r="S5245" s="46">
        <f>S5244+IF(X5245=0,0,M5245)</f>
        <v/>
      </c>
      <c r="T5245" s="47">
        <f>MAX(T5244,S5245)</f>
        <v/>
      </c>
      <c r="U5245" s="48">
        <f>S5245-T5245</f>
        <v/>
      </c>
      <c r="V5245" s="47">
        <f>IFERROR(SUMIFS(DATABASE!$M$5:$M$6004,DATABASE!$B$5:$B$6004,B5245,DATABASE!$X$5:$X$6004,1),0)</f>
        <v/>
      </c>
      <c r="W5245" s="31">
        <f>IFERROR(COUNTIFS(DATABASE!$B$5:$B$6004,B5245,DATABASE!$X$5:$X$6004,1),0)</f>
        <v/>
      </c>
      <c r="X5245" s="49">
        <f>--AND(ISNUMBER(B5245),C5245&lt;&gt;"",L5245&lt;&gt;"",M5245&lt;&gt;"")</f>
        <v/>
      </c>
    </row>
    <row r="5246" ht="15" customHeight="1" s="111">
      <c r="A5246" s="50" t="inlineStr">
        <is>
          <t>NOV</t>
        </is>
      </c>
      <c r="B5246" s="51">
        <f>NOV!A247</f>
        <v/>
      </c>
      <c r="C5246" s="52">
        <f>NOV!B247</f>
        <v/>
      </c>
      <c r="D5246" s="52">
        <f>NOV!C247</f>
        <v/>
      </c>
      <c r="E5246" s="52">
        <f>NOV!D247</f>
        <v/>
      </c>
      <c r="F5246" s="52">
        <f>NOV!E247</f>
        <v/>
      </c>
      <c r="G5246" s="52">
        <f>NOV!F247</f>
        <v/>
      </c>
      <c r="H5246" s="52">
        <f>NOV!G247</f>
        <v/>
      </c>
      <c r="I5246" s="53">
        <f>NOV!H247</f>
        <v/>
      </c>
      <c r="J5246" s="53">
        <f>NOV!I247</f>
        <v/>
      </c>
      <c r="K5246" s="52">
        <f>NOV!J247</f>
        <v/>
      </c>
      <c r="L5246" s="52">
        <f>NOV!K247</f>
        <v/>
      </c>
      <c r="M5246" s="54">
        <f>NOV!L247</f>
        <v/>
      </c>
      <c r="N5246" s="52">
        <f>NOV!M247</f>
        <v/>
      </c>
      <c r="O5246" s="52">
        <f>NOV!N247</f>
        <v/>
      </c>
      <c r="P5246" s="52">
        <f>NOV!O247</f>
        <v/>
      </c>
      <c r="Q5246" s="52">
        <f>NOV!P247</f>
        <v/>
      </c>
      <c r="R5246" s="52">
        <f>NOV!Q247</f>
        <v/>
      </c>
      <c r="S5246" s="54">
        <f>S5245+IF(X5246=0,0,M5246)</f>
        <v/>
      </c>
      <c r="T5246" s="55">
        <f>MAX(T5245,S5246)</f>
        <v/>
      </c>
      <c r="U5246" s="56">
        <f>S5246-T5246</f>
        <v/>
      </c>
      <c r="V5246" s="55">
        <f>IFERROR(SUMIFS(DATABASE!$M$5:$M$6004,DATABASE!$B$5:$B$6004,B5246,DATABASE!$X$5:$X$6004,1),0)</f>
        <v/>
      </c>
      <c r="W5246" s="57">
        <f>IFERROR(COUNTIFS(DATABASE!$B$5:$B$6004,B5246,DATABASE!$X$5:$X$6004,1),0)</f>
        <v/>
      </c>
      <c r="X5246" s="58">
        <f>--AND(ISNUMBER(B5246),C5246&lt;&gt;"",L5246&lt;&gt;"",M5246&lt;&gt;"")</f>
        <v/>
      </c>
    </row>
    <row r="5247" ht="15" customHeight="1" s="111">
      <c r="A5247" s="42" t="inlineStr">
        <is>
          <t>NOV</t>
        </is>
      </c>
      <c r="B5247" s="43">
        <f>NOV!A248</f>
        <v/>
      </c>
      <c r="C5247" s="44">
        <f>NOV!B248</f>
        <v/>
      </c>
      <c r="D5247" s="44">
        <f>NOV!C248</f>
        <v/>
      </c>
      <c r="E5247" s="44">
        <f>NOV!D248</f>
        <v/>
      </c>
      <c r="F5247" s="44">
        <f>NOV!E248</f>
        <v/>
      </c>
      <c r="G5247" s="44">
        <f>NOV!F248</f>
        <v/>
      </c>
      <c r="H5247" s="44">
        <f>NOV!G248</f>
        <v/>
      </c>
      <c r="I5247" s="45">
        <f>NOV!H248</f>
        <v/>
      </c>
      <c r="J5247" s="45">
        <f>NOV!I248</f>
        <v/>
      </c>
      <c r="K5247" s="44">
        <f>NOV!J248</f>
        <v/>
      </c>
      <c r="L5247" s="44">
        <f>NOV!K248</f>
        <v/>
      </c>
      <c r="M5247" s="46">
        <f>NOV!L248</f>
        <v/>
      </c>
      <c r="N5247" s="44">
        <f>NOV!M248</f>
        <v/>
      </c>
      <c r="O5247" s="44">
        <f>NOV!N248</f>
        <v/>
      </c>
      <c r="P5247" s="44">
        <f>NOV!O248</f>
        <v/>
      </c>
      <c r="Q5247" s="44">
        <f>NOV!P248</f>
        <v/>
      </c>
      <c r="R5247" s="44">
        <f>NOV!Q248</f>
        <v/>
      </c>
      <c r="S5247" s="46">
        <f>S5246+IF(X5247=0,0,M5247)</f>
        <v/>
      </c>
      <c r="T5247" s="47">
        <f>MAX(T5246,S5247)</f>
        <v/>
      </c>
      <c r="U5247" s="48">
        <f>S5247-T5247</f>
        <v/>
      </c>
      <c r="V5247" s="47">
        <f>IFERROR(SUMIFS(DATABASE!$M$5:$M$6004,DATABASE!$B$5:$B$6004,B5247,DATABASE!$X$5:$X$6004,1),0)</f>
        <v/>
      </c>
      <c r="W5247" s="31">
        <f>IFERROR(COUNTIFS(DATABASE!$B$5:$B$6004,B5247,DATABASE!$X$5:$X$6004,1),0)</f>
        <v/>
      </c>
      <c r="X5247" s="49">
        <f>--AND(ISNUMBER(B5247),C5247&lt;&gt;"",L5247&lt;&gt;"",M5247&lt;&gt;"")</f>
        <v/>
      </c>
    </row>
    <row r="5248" ht="15" customHeight="1" s="111">
      <c r="A5248" s="50" t="inlineStr">
        <is>
          <t>NOV</t>
        </is>
      </c>
      <c r="B5248" s="51">
        <f>NOV!A249</f>
        <v/>
      </c>
      <c r="C5248" s="52">
        <f>NOV!B249</f>
        <v/>
      </c>
      <c r="D5248" s="52">
        <f>NOV!C249</f>
        <v/>
      </c>
      <c r="E5248" s="52">
        <f>NOV!D249</f>
        <v/>
      </c>
      <c r="F5248" s="52">
        <f>NOV!E249</f>
        <v/>
      </c>
      <c r="G5248" s="52">
        <f>NOV!F249</f>
        <v/>
      </c>
      <c r="H5248" s="52">
        <f>NOV!G249</f>
        <v/>
      </c>
      <c r="I5248" s="53">
        <f>NOV!H249</f>
        <v/>
      </c>
      <c r="J5248" s="53">
        <f>NOV!I249</f>
        <v/>
      </c>
      <c r="K5248" s="52">
        <f>NOV!J249</f>
        <v/>
      </c>
      <c r="L5248" s="52">
        <f>NOV!K249</f>
        <v/>
      </c>
      <c r="M5248" s="54">
        <f>NOV!L249</f>
        <v/>
      </c>
      <c r="N5248" s="52">
        <f>NOV!M249</f>
        <v/>
      </c>
      <c r="O5248" s="52">
        <f>NOV!N249</f>
        <v/>
      </c>
      <c r="P5248" s="52">
        <f>NOV!O249</f>
        <v/>
      </c>
      <c r="Q5248" s="52">
        <f>NOV!P249</f>
        <v/>
      </c>
      <c r="R5248" s="52">
        <f>NOV!Q249</f>
        <v/>
      </c>
      <c r="S5248" s="54">
        <f>S5247+IF(X5248=0,0,M5248)</f>
        <v/>
      </c>
      <c r="T5248" s="55">
        <f>MAX(T5247,S5248)</f>
        <v/>
      </c>
      <c r="U5248" s="56">
        <f>S5248-T5248</f>
        <v/>
      </c>
      <c r="V5248" s="55">
        <f>IFERROR(SUMIFS(DATABASE!$M$5:$M$6004,DATABASE!$B$5:$B$6004,B5248,DATABASE!$X$5:$X$6004,1),0)</f>
        <v/>
      </c>
      <c r="W5248" s="57">
        <f>IFERROR(COUNTIFS(DATABASE!$B$5:$B$6004,B5248,DATABASE!$X$5:$X$6004,1),0)</f>
        <v/>
      </c>
      <c r="X5248" s="58">
        <f>--AND(ISNUMBER(B5248),C5248&lt;&gt;"",L5248&lt;&gt;"",M5248&lt;&gt;"")</f>
        <v/>
      </c>
    </row>
    <row r="5249" ht="15" customHeight="1" s="111">
      <c r="A5249" s="42" t="inlineStr">
        <is>
          <t>NOV</t>
        </is>
      </c>
      <c r="B5249" s="43">
        <f>NOV!A250</f>
        <v/>
      </c>
      <c r="C5249" s="44">
        <f>NOV!B250</f>
        <v/>
      </c>
      <c r="D5249" s="44">
        <f>NOV!C250</f>
        <v/>
      </c>
      <c r="E5249" s="44">
        <f>NOV!D250</f>
        <v/>
      </c>
      <c r="F5249" s="44">
        <f>NOV!E250</f>
        <v/>
      </c>
      <c r="G5249" s="44">
        <f>NOV!F250</f>
        <v/>
      </c>
      <c r="H5249" s="44">
        <f>NOV!G250</f>
        <v/>
      </c>
      <c r="I5249" s="45">
        <f>NOV!H250</f>
        <v/>
      </c>
      <c r="J5249" s="45">
        <f>NOV!I250</f>
        <v/>
      </c>
      <c r="K5249" s="44">
        <f>NOV!J250</f>
        <v/>
      </c>
      <c r="L5249" s="44">
        <f>NOV!K250</f>
        <v/>
      </c>
      <c r="M5249" s="46">
        <f>NOV!L250</f>
        <v/>
      </c>
      <c r="N5249" s="44">
        <f>NOV!M250</f>
        <v/>
      </c>
      <c r="O5249" s="44">
        <f>NOV!N250</f>
        <v/>
      </c>
      <c r="P5249" s="44">
        <f>NOV!O250</f>
        <v/>
      </c>
      <c r="Q5249" s="44">
        <f>NOV!P250</f>
        <v/>
      </c>
      <c r="R5249" s="44">
        <f>NOV!Q250</f>
        <v/>
      </c>
      <c r="S5249" s="46">
        <f>S5248+IF(X5249=0,0,M5249)</f>
        <v/>
      </c>
      <c r="T5249" s="47">
        <f>MAX(T5248,S5249)</f>
        <v/>
      </c>
      <c r="U5249" s="48">
        <f>S5249-T5249</f>
        <v/>
      </c>
      <c r="V5249" s="47">
        <f>IFERROR(SUMIFS(DATABASE!$M$5:$M$6004,DATABASE!$B$5:$B$6004,B5249,DATABASE!$X$5:$X$6004,1),0)</f>
        <v/>
      </c>
      <c r="W5249" s="31">
        <f>IFERROR(COUNTIFS(DATABASE!$B$5:$B$6004,B5249,DATABASE!$X$5:$X$6004,1),0)</f>
        <v/>
      </c>
      <c r="X5249" s="49">
        <f>--AND(ISNUMBER(B5249),C5249&lt;&gt;"",L5249&lt;&gt;"",M5249&lt;&gt;"")</f>
        <v/>
      </c>
    </row>
    <row r="5250" ht="15" customHeight="1" s="111">
      <c r="A5250" s="50" t="inlineStr">
        <is>
          <t>NOV</t>
        </is>
      </c>
      <c r="B5250" s="51">
        <f>NOV!A251</f>
        <v/>
      </c>
      <c r="C5250" s="52">
        <f>NOV!B251</f>
        <v/>
      </c>
      <c r="D5250" s="52">
        <f>NOV!C251</f>
        <v/>
      </c>
      <c r="E5250" s="52">
        <f>NOV!D251</f>
        <v/>
      </c>
      <c r="F5250" s="52">
        <f>NOV!E251</f>
        <v/>
      </c>
      <c r="G5250" s="52">
        <f>NOV!F251</f>
        <v/>
      </c>
      <c r="H5250" s="52">
        <f>NOV!G251</f>
        <v/>
      </c>
      <c r="I5250" s="53">
        <f>NOV!H251</f>
        <v/>
      </c>
      <c r="J5250" s="53">
        <f>NOV!I251</f>
        <v/>
      </c>
      <c r="K5250" s="52">
        <f>NOV!J251</f>
        <v/>
      </c>
      <c r="L5250" s="52">
        <f>NOV!K251</f>
        <v/>
      </c>
      <c r="M5250" s="54">
        <f>NOV!L251</f>
        <v/>
      </c>
      <c r="N5250" s="52">
        <f>NOV!M251</f>
        <v/>
      </c>
      <c r="O5250" s="52">
        <f>NOV!N251</f>
        <v/>
      </c>
      <c r="P5250" s="52">
        <f>NOV!O251</f>
        <v/>
      </c>
      <c r="Q5250" s="52">
        <f>NOV!P251</f>
        <v/>
      </c>
      <c r="R5250" s="52">
        <f>NOV!Q251</f>
        <v/>
      </c>
      <c r="S5250" s="54">
        <f>S5249+IF(X5250=0,0,M5250)</f>
        <v/>
      </c>
      <c r="T5250" s="55">
        <f>MAX(T5249,S5250)</f>
        <v/>
      </c>
      <c r="U5250" s="56">
        <f>S5250-T5250</f>
        <v/>
      </c>
      <c r="V5250" s="55">
        <f>IFERROR(SUMIFS(DATABASE!$M$5:$M$6004,DATABASE!$B$5:$B$6004,B5250,DATABASE!$X$5:$X$6004,1),0)</f>
        <v/>
      </c>
      <c r="W5250" s="57">
        <f>IFERROR(COUNTIFS(DATABASE!$B$5:$B$6004,B5250,DATABASE!$X$5:$X$6004,1),0)</f>
        <v/>
      </c>
      <c r="X5250" s="58">
        <f>--AND(ISNUMBER(B5250),C5250&lt;&gt;"",L5250&lt;&gt;"",M5250&lt;&gt;"")</f>
        <v/>
      </c>
    </row>
    <row r="5251" ht="15" customHeight="1" s="111">
      <c r="A5251" s="42" t="inlineStr">
        <is>
          <t>NOV</t>
        </is>
      </c>
      <c r="B5251" s="43">
        <f>NOV!A252</f>
        <v/>
      </c>
      <c r="C5251" s="44">
        <f>NOV!B252</f>
        <v/>
      </c>
      <c r="D5251" s="44">
        <f>NOV!C252</f>
        <v/>
      </c>
      <c r="E5251" s="44">
        <f>NOV!D252</f>
        <v/>
      </c>
      <c r="F5251" s="44">
        <f>NOV!E252</f>
        <v/>
      </c>
      <c r="G5251" s="44">
        <f>NOV!F252</f>
        <v/>
      </c>
      <c r="H5251" s="44">
        <f>NOV!G252</f>
        <v/>
      </c>
      <c r="I5251" s="45">
        <f>NOV!H252</f>
        <v/>
      </c>
      <c r="J5251" s="45">
        <f>NOV!I252</f>
        <v/>
      </c>
      <c r="K5251" s="44">
        <f>NOV!J252</f>
        <v/>
      </c>
      <c r="L5251" s="44">
        <f>NOV!K252</f>
        <v/>
      </c>
      <c r="M5251" s="46">
        <f>NOV!L252</f>
        <v/>
      </c>
      <c r="N5251" s="44">
        <f>NOV!M252</f>
        <v/>
      </c>
      <c r="O5251" s="44">
        <f>NOV!N252</f>
        <v/>
      </c>
      <c r="P5251" s="44">
        <f>NOV!O252</f>
        <v/>
      </c>
      <c r="Q5251" s="44">
        <f>NOV!P252</f>
        <v/>
      </c>
      <c r="R5251" s="44">
        <f>NOV!Q252</f>
        <v/>
      </c>
      <c r="S5251" s="46">
        <f>S5250+IF(X5251=0,0,M5251)</f>
        <v/>
      </c>
      <c r="T5251" s="47">
        <f>MAX(T5250,S5251)</f>
        <v/>
      </c>
      <c r="U5251" s="48">
        <f>S5251-T5251</f>
        <v/>
      </c>
      <c r="V5251" s="47">
        <f>IFERROR(SUMIFS(DATABASE!$M$5:$M$6004,DATABASE!$B$5:$B$6004,B5251,DATABASE!$X$5:$X$6004,1),0)</f>
        <v/>
      </c>
      <c r="W5251" s="31">
        <f>IFERROR(COUNTIFS(DATABASE!$B$5:$B$6004,B5251,DATABASE!$X$5:$X$6004,1),0)</f>
        <v/>
      </c>
      <c r="X5251" s="49">
        <f>--AND(ISNUMBER(B5251),C5251&lt;&gt;"",L5251&lt;&gt;"",M5251&lt;&gt;"")</f>
        <v/>
      </c>
    </row>
    <row r="5252" ht="15" customHeight="1" s="111">
      <c r="A5252" s="50" t="inlineStr">
        <is>
          <t>NOV</t>
        </is>
      </c>
      <c r="B5252" s="51">
        <f>NOV!A253</f>
        <v/>
      </c>
      <c r="C5252" s="52">
        <f>NOV!B253</f>
        <v/>
      </c>
      <c r="D5252" s="52">
        <f>NOV!C253</f>
        <v/>
      </c>
      <c r="E5252" s="52">
        <f>NOV!D253</f>
        <v/>
      </c>
      <c r="F5252" s="52">
        <f>NOV!E253</f>
        <v/>
      </c>
      <c r="G5252" s="52">
        <f>NOV!F253</f>
        <v/>
      </c>
      <c r="H5252" s="52">
        <f>NOV!G253</f>
        <v/>
      </c>
      <c r="I5252" s="53">
        <f>NOV!H253</f>
        <v/>
      </c>
      <c r="J5252" s="53">
        <f>NOV!I253</f>
        <v/>
      </c>
      <c r="K5252" s="52">
        <f>NOV!J253</f>
        <v/>
      </c>
      <c r="L5252" s="52">
        <f>NOV!K253</f>
        <v/>
      </c>
      <c r="M5252" s="54">
        <f>NOV!L253</f>
        <v/>
      </c>
      <c r="N5252" s="52">
        <f>NOV!M253</f>
        <v/>
      </c>
      <c r="O5252" s="52">
        <f>NOV!N253</f>
        <v/>
      </c>
      <c r="P5252" s="52">
        <f>NOV!O253</f>
        <v/>
      </c>
      <c r="Q5252" s="52">
        <f>NOV!P253</f>
        <v/>
      </c>
      <c r="R5252" s="52">
        <f>NOV!Q253</f>
        <v/>
      </c>
      <c r="S5252" s="54">
        <f>S5251+IF(X5252=0,0,M5252)</f>
        <v/>
      </c>
      <c r="T5252" s="55">
        <f>MAX(T5251,S5252)</f>
        <v/>
      </c>
      <c r="U5252" s="56">
        <f>S5252-T5252</f>
        <v/>
      </c>
      <c r="V5252" s="55">
        <f>IFERROR(SUMIFS(DATABASE!$M$5:$M$6004,DATABASE!$B$5:$B$6004,B5252,DATABASE!$X$5:$X$6004,1),0)</f>
        <v/>
      </c>
      <c r="W5252" s="57">
        <f>IFERROR(COUNTIFS(DATABASE!$B$5:$B$6004,B5252,DATABASE!$X$5:$X$6004,1),0)</f>
        <v/>
      </c>
      <c r="X5252" s="58">
        <f>--AND(ISNUMBER(B5252),C5252&lt;&gt;"",L5252&lt;&gt;"",M5252&lt;&gt;"")</f>
        <v/>
      </c>
    </row>
    <row r="5253" ht="15" customHeight="1" s="111">
      <c r="A5253" s="42" t="inlineStr">
        <is>
          <t>NOV</t>
        </is>
      </c>
      <c r="B5253" s="43">
        <f>NOV!A254</f>
        <v/>
      </c>
      <c r="C5253" s="44">
        <f>NOV!B254</f>
        <v/>
      </c>
      <c r="D5253" s="44">
        <f>NOV!C254</f>
        <v/>
      </c>
      <c r="E5253" s="44">
        <f>NOV!D254</f>
        <v/>
      </c>
      <c r="F5253" s="44">
        <f>NOV!E254</f>
        <v/>
      </c>
      <c r="G5253" s="44">
        <f>NOV!F254</f>
        <v/>
      </c>
      <c r="H5253" s="44">
        <f>NOV!G254</f>
        <v/>
      </c>
      <c r="I5253" s="45">
        <f>NOV!H254</f>
        <v/>
      </c>
      <c r="J5253" s="45">
        <f>NOV!I254</f>
        <v/>
      </c>
      <c r="K5253" s="44">
        <f>NOV!J254</f>
        <v/>
      </c>
      <c r="L5253" s="44">
        <f>NOV!K254</f>
        <v/>
      </c>
      <c r="M5253" s="46">
        <f>NOV!L254</f>
        <v/>
      </c>
      <c r="N5253" s="44">
        <f>NOV!M254</f>
        <v/>
      </c>
      <c r="O5253" s="44">
        <f>NOV!N254</f>
        <v/>
      </c>
      <c r="P5253" s="44">
        <f>NOV!O254</f>
        <v/>
      </c>
      <c r="Q5253" s="44">
        <f>NOV!P254</f>
        <v/>
      </c>
      <c r="R5253" s="44">
        <f>NOV!Q254</f>
        <v/>
      </c>
      <c r="S5253" s="46">
        <f>S5252+IF(X5253=0,0,M5253)</f>
        <v/>
      </c>
      <c r="T5253" s="47">
        <f>MAX(T5252,S5253)</f>
        <v/>
      </c>
      <c r="U5253" s="48">
        <f>S5253-T5253</f>
        <v/>
      </c>
      <c r="V5253" s="47">
        <f>IFERROR(SUMIFS(DATABASE!$M$5:$M$6004,DATABASE!$B$5:$B$6004,B5253,DATABASE!$X$5:$X$6004,1),0)</f>
        <v/>
      </c>
      <c r="W5253" s="31">
        <f>IFERROR(COUNTIFS(DATABASE!$B$5:$B$6004,B5253,DATABASE!$X$5:$X$6004,1),0)</f>
        <v/>
      </c>
      <c r="X5253" s="49">
        <f>--AND(ISNUMBER(B5253),C5253&lt;&gt;"",L5253&lt;&gt;"",M5253&lt;&gt;"")</f>
        <v/>
      </c>
    </row>
    <row r="5254" ht="15" customHeight="1" s="111">
      <c r="A5254" s="50" t="inlineStr">
        <is>
          <t>NOV</t>
        </is>
      </c>
      <c r="B5254" s="51">
        <f>NOV!A255</f>
        <v/>
      </c>
      <c r="C5254" s="52">
        <f>NOV!B255</f>
        <v/>
      </c>
      <c r="D5254" s="52">
        <f>NOV!C255</f>
        <v/>
      </c>
      <c r="E5254" s="52">
        <f>NOV!D255</f>
        <v/>
      </c>
      <c r="F5254" s="52">
        <f>NOV!E255</f>
        <v/>
      </c>
      <c r="G5254" s="52">
        <f>NOV!F255</f>
        <v/>
      </c>
      <c r="H5254" s="52">
        <f>NOV!G255</f>
        <v/>
      </c>
      <c r="I5254" s="53">
        <f>NOV!H255</f>
        <v/>
      </c>
      <c r="J5254" s="53">
        <f>NOV!I255</f>
        <v/>
      </c>
      <c r="K5254" s="52">
        <f>NOV!J255</f>
        <v/>
      </c>
      <c r="L5254" s="52">
        <f>NOV!K255</f>
        <v/>
      </c>
      <c r="M5254" s="54">
        <f>NOV!L255</f>
        <v/>
      </c>
      <c r="N5254" s="52">
        <f>NOV!M255</f>
        <v/>
      </c>
      <c r="O5254" s="52">
        <f>NOV!N255</f>
        <v/>
      </c>
      <c r="P5254" s="52">
        <f>NOV!O255</f>
        <v/>
      </c>
      <c r="Q5254" s="52">
        <f>NOV!P255</f>
        <v/>
      </c>
      <c r="R5254" s="52">
        <f>NOV!Q255</f>
        <v/>
      </c>
      <c r="S5254" s="54">
        <f>S5253+IF(X5254=0,0,M5254)</f>
        <v/>
      </c>
      <c r="T5254" s="55">
        <f>MAX(T5253,S5254)</f>
        <v/>
      </c>
      <c r="U5254" s="56">
        <f>S5254-T5254</f>
        <v/>
      </c>
      <c r="V5254" s="55">
        <f>IFERROR(SUMIFS(DATABASE!$M$5:$M$6004,DATABASE!$B$5:$B$6004,B5254,DATABASE!$X$5:$X$6004,1),0)</f>
        <v/>
      </c>
      <c r="W5254" s="57">
        <f>IFERROR(COUNTIFS(DATABASE!$B$5:$B$6004,B5254,DATABASE!$X$5:$X$6004,1),0)</f>
        <v/>
      </c>
      <c r="X5254" s="58">
        <f>--AND(ISNUMBER(B5254),C5254&lt;&gt;"",L5254&lt;&gt;"",M5254&lt;&gt;"")</f>
        <v/>
      </c>
    </row>
    <row r="5255" ht="15" customHeight="1" s="111">
      <c r="A5255" s="42" t="inlineStr">
        <is>
          <t>NOV</t>
        </is>
      </c>
      <c r="B5255" s="43">
        <f>NOV!A256</f>
        <v/>
      </c>
      <c r="C5255" s="44">
        <f>NOV!B256</f>
        <v/>
      </c>
      <c r="D5255" s="44">
        <f>NOV!C256</f>
        <v/>
      </c>
      <c r="E5255" s="44">
        <f>NOV!D256</f>
        <v/>
      </c>
      <c r="F5255" s="44">
        <f>NOV!E256</f>
        <v/>
      </c>
      <c r="G5255" s="44">
        <f>NOV!F256</f>
        <v/>
      </c>
      <c r="H5255" s="44">
        <f>NOV!G256</f>
        <v/>
      </c>
      <c r="I5255" s="45">
        <f>NOV!H256</f>
        <v/>
      </c>
      <c r="J5255" s="45">
        <f>NOV!I256</f>
        <v/>
      </c>
      <c r="K5255" s="44">
        <f>NOV!J256</f>
        <v/>
      </c>
      <c r="L5255" s="44">
        <f>NOV!K256</f>
        <v/>
      </c>
      <c r="M5255" s="46">
        <f>NOV!L256</f>
        <v/>
      </c>
      <c r="N5255" s="44">
        <f>NOV!M256</f>
        <v/>
      </c>
      <c r="O5255" s="44">
        <f>NOV!N256</f>
        <v/>
      </c>
      <c r="P5255" s="44">
        <f>NOV!O256</f>
        <v/>
      </c>
      <c r="Q5255" s="44">
        <f>NOV!P256</f>
        <v/>
      </c>
      <c r="R5255" s="44">
        <f>NOV!Q256</f>
        <v/>
      </c>
      <c r="S5255" s="46">
        <f>S5254+IF(X5255=0,0,M5255)</f>
        <v/>
      </c>
      <c r="T5255" s="47">
        <f>MAX(T5254,S5255)</f>
        <v/>
      </c>
      <c r="U5255" s="48">
        <f>S5255-T5255</f>
        <v/>
      </c>
      <c r="V5255" s="47">
        <f>IFERROR(SUMIFS(DATABASE!$M$5:$M$6004,DATABASE!$B$5:$B$6004,B5255,DATABASE!$X$5:$X$6004,1),0)</f>
        <v/>
      </c>
      <c r="W5255" s="31">
        <f>IFERROR(COUNTIFS(DATABASE!$B$5:$B$6004,B5255,DATABASE!$X$5:$X$6004,1),0)</f>
        <v/>
      </c>
      <c r="X5255" s="49">
        <f>--AND(ISNUMBER(B5255),C5255&lt;&gt;"",L5255&lt;&gt;"",M5255&lt;&gt;"")</f>
        <v/>
      </c>
    </row>
    <row r="5256" ht="15" customHeight="1" s="111">
      <c r="A5256" s="50" t="inlineStr">
        <is>
          <t>NOV</t>
        </is>
      </c>
      <c r="B5256" s="51">
        <f>NOV!A257</f>
        <v/>
      </c>
      <c r="C5256" s="52">
        <f>NOV!B257</f>
        <v/>
      </c>
      <c r="D5256" s="52">
        <f>NOV!C257</f>
        <v/>
      </c>
      <c r="E5256" s="52">
        <f>NOV!D257</f>
        <v/>
      </c>
      <c r="F5256" s="52">
        <f>NOV!E257</f>
        <v/>
      </c>
      <c r="G5256" s="52">
        <f>NOV!F257</f>
        <v/>
      </c>
      <c r="H5256" s="52">
        <f>NOV!G257</f>
        <v/>
      </c>
      <c r="I5256" s="53">
        <f>NOV!H257</f>
        <v/>
      </c>
      <c r="J5256" s="53">
        <f>NOV!I257</f>
        <v/>
      </c>
      <c r="K5256" s="52">
        <f>NOV!J257</f>
        <v/>
      </c>
      <c r="L5256" s="52">
        <f>NOV!K257</f>
        <v/>
      </c>
      <c r="M5256" s="54">
        <f>NOV!L257</f>
        <v/>
      </c>
      <c r="N5256" s="52">
        <f>NOV!M257</f>
        <v/>
      </c>
      <c r="O5256" s="52">
        <f>NOV!N257</f>
        <v/>
      </c>
      <c r="P5256" s="52">
        <f>NOV!O257</f>
        <v/>
      </c>
      <c r="Q5256" s="52">
        <f>NOV!P257</f>
        <v/>
      </c>
      <c r="R5256" s="52">
        <f>NOV!Q257</f>
        <v/>
      </c>
      <c r="S5256" s="54">
        <f>S5255+IF(X5256=0,0,M5256)</f>
        <v/>
      </c>
      <c r="T5256" s="55">
        <f>MAX(T5255,S5256)</f>
        <v/>
      </c>
      <c r="U5256" s="56">
        <f>S5256-T5256</f>
        <v/>
      </c>
      <c r="V5256" s="55">
        <f>IFERROR(SUMIFS(DATABASE!$M$5:$M$6004,DATABASE!$B$5:$B$6004,B5256,DATABASE!$X$5:$X$6004,1),0)</f>
        <v/>
      </c>
      <c r="W5256" s="57">
        <f>IFERROR(COUNTIFS(DATABASE!$B$5:$B$6004,B5256,DATABASE!$X$5:$X$6004,1),0)</f>
        <v/>
      </c>
      <c r="X5256" s="58">
        <f>--AND(ISNUMBER(B5256),C5256&lt;&gt;"",L5256&lt;&gt;"",M5256&lt;&gt;"")</f>
        <v/>
      </c>
    </row>
    <row r="5257" ht="15" customHeight="1" s="111">
      <c r="A5257" s="42" t="inlineStr">
        <is>
          <t>NOV</t>
        </is>
      </c>
      <c r="B5257" s="43">
        <f>NOV!A258</f>
        <v/>
      </c>
      <c r="C5257" s="44">
        <f>NOV!B258</f>
        <v/>
      </c>
      <c r="D5257" s="44">
        <f>NOV!C258</f>
        <v/>
      </c>
      <c r="E5257" s="44">
        <f>NOV!D258</f>
        <v/>
      </c>
      <c r="F5257" s="44">
        <f>NOV!E258</f>
        <v/>
      </c>
      <c r="G5257" s="44">
        <f>NOV!F258</f>
        <v/>
      </c>
      <c r="H5257" s="44">
        <f>NOV!G258</f>
        <v/>
      </c>
      <c r="I5257" s="45">
        <f>NOV!H258</f>
        <v/>
      </c>
      <c r="J5257" s="45">
        <f>NOV!I258</f>
        <v/>
      </c>
      <c r="K5257" s="44">
        <f>NOV!J258</f>
        <v/>
      </c>
      <c r="L5257" s="44">
        <f>NOV!K258</f>
        <v/>
      </c>
      <c r="M5257" s="46">
        <f>NOV!L258</f>
        <v/>
      </c>
      <c r="N5257" s="44">
        <f>NOV!M258</f>
        <v/>
      </c>
      <c r="O5257" s="44">
        <f>NOV!N258</f>
        <v/>
      </c>
      <c r="P5257" s="44">
        <f>NOV!O258</f>
        <v/>
      </c>
      <c r="Q5257" s="44">
        <f>NOV!P258</f>
        <v/>
      </c>
      <c r="R5257" s="44">
        <f>NOV!Q258</f>
        <v/>
      </c>
      <c r="S5257" s="46">
        <f>S5256+IF(X5257=0,0,M5257)</f>
        <v/>
      </c>
      <c r="T5257" s="47">
        <f>MAX(T5256,S5257)</f>
        <v/>
      </c>
      <c r="U5257" s="48">
        <f>S5257-T5257</f>
        <v/>
      </c>
      <c r="V5257" s="47">
        <f>IFERROR(SUMIFS(DATABASE!$M$5:$M$6004,DATABASE!$B$5:$B$6004,B5257,DATABASE!$X$5:$X$6004,1),0)</f>
        <v/>
      </c>
      <c r="W5257" s="31">
        <f>IFERROR(COUNTIFS(DATABASE!$B$5:$B$6004,B5257,DATABASE!$X$5:$X$6004,1),0)</f>
        <v/>
      </c>
      <c r="X5257" s="49">
        <f>--AND(ISNUMBER(B5257),C5257&lt;&gt;"",L5257&lt;&gt;"",M5257&lt;&gt;"")</f>
        <v/>
      </c>
    </row>
    <row r="5258" ht="15" customHeight="1" s="111">
      <c r="A5258" s="50" t="inlineStr">
        <is>
          <t>NOV</t>
        </is>
      </c>
      <c r="B5258" s="51">
        <f>NOV!A259</f>
        <v/>
      </c>
      <c r="C5258" s="52">
        <f>NOV!B259</f>
        <v/>
      </c>
      <c r="D5258" s="52">
        <f>NOV!C259</f>
        <v/>
      </c>
      <c r="E5258" s="52">
        <f>NOV!D259</f>
        <v/>
      </c>
      <c r="F5258" s="52">
        <f>NOV!E259</f>
        <v/>
      </c>
      <c r="G5258" s="52">
        <f>NOV!F259</f>
        <v/>
      </c>
      <c r="H5258" s="52">
        <f>NOV!G259</f>
        <v/>
      </c>
      <c r="I5258" s="53">
        <f>NOV!H259</f>
        <v/>
      </c>
      <c r="J5258" s="53">
        <f>NOV!I259</f>
        <v/>
      </c>
      <c r="K5258" s="52">
        <f>NOV!J259</f>
        <v/>
      </c>
      <c r="L5258" s="52">
        <f>NOV!K259</f>
        <v/>
      </c>
      <c r="M5258" s="54">
        <f>NOV!L259</f>
        <v/>
      </c>
      <c r="N5258" s="52">
        <f>NOV!M259</f>
        <v/>
      </c>
      <c r="O5258" s="52">
        <f>NOV!N259</f>
        <v/>
      </c>
      <c r="P5258" s="52">
        <f>NOV!O259</f>
        <v/>
      </c>
      <c r="Q5258" s="52">
        <f>NOV!P259</f>
        <v/>
      </c>
      <c r="R5258" s="52">
        <f>NOV!Q259</f>
        <v/>
      </c>
      <c r="S5258" s="54">
        <f>S5257+IF(X5258=0,0,M5258)</f>
        <v/>
      </c>
      <c r="T5258" s="55">
        <f>MAX(T5257,S5258)</f>
        <v/>
      </c>
      <c r="U5258" s="56">
        <f>S5258-T5258</f>
        <v/>
      </c>
      <c r="V5258" s="55">
        <f>IFERROR(SUMIFS(DATABASE!$M$5:$M$6004,DATABASE!$B$5:$B$6004,B5258,DATABASE!$X$5:$X$6004,1),0)</f>
        <v/>
      </c>
      <c r="W5258" s="57">
        <f>IFERROR(COUNTIFS(DATABASE!$B$5:$B$6004,B5258,DATABASE!$X$5:$X$6004,1),0)</f>
        <v/>
      </c>
      <c r="X5258" s="58">
        <f>--AND(ISNUMBER(B5258),C5258&lt;&gt;"",L5258&lt;&gt;"",M5258&lt;&gt;"")</f>
        <v/>
      </c>
    </row>
    <row r="5259" ht="15" customHeight="1" s="111">
      <c r="A5259" s="42" t="inlineStr">
        <is>
          <t>NOV</t>
        </is>
      </c>
      <c r="B5259" s="43">
        <f>NOV!A260</f>
        <v/>
      </c>
      <c r="C5259" s="44">
        <f>NOV!B260</f>
        <v/>
      </c>
      <c r="D5259" s="44">
        <f>NOV!C260</f>
        <v/>
      </c>
      <c r="E5259" s="44">
        <f>NOV!D260</f>
        <v/>
      </c>
      <c r="F5259" s="44">
        <f>NOV!E260</f>
        <v/>
      </c>
      <c r="G5259" s="44">
        <f>NOV!F260</f>
        <v/>
      </c>
      <c r="H5259" s="44">
        <f>NOV!G260</f>
        <v/>
      </c>
      <c r="I5259" s="45">
        <f>NOV!H260</f>
        <v/>
      </c>
      <c r="J5259" s="45">
        <f>NOV!I260</f>
        <v/>
      </c>
      <c r="K5259" s="44">
        <f>NOV!J260</f>
        <v/>
      </c>
      <c r="L5259" s="44">
        <f>NOV!K260</f>
        <v/>
      </c>
      <c r="M5259" s="46">
        <f>NOV!L260</f>
        <v/>
      </c>
      <c r="N5259" s="44">
        <f>NOV!M260</f>
        <v/>
      </c>
      <c r="O5259" s="44">
        <f>NOV!N260</f>
        <v/>
      </c>
      <c r="P5259" s="44">
        <f>NOV!O260</f>
        <v/>
      </c>
      <c r="Q5259" s="44">
        <f>NOV!P260</f>
        <v/>
      </c>
      <c r="R5259" s="44">
        <f>NOV!Q260</f>
        <v/>
      </c>
      <c r="S5259" s="46">
        <f>S5258+IF(X5259=0,0,M5259)</f>
        <v/>
      </c>
      <c r="T5259" s="47">
        <f>MAX(T5258,S5259)</f>
        <v/>
      </c>
      <c r="U5259" s="48">
        <f>S5259-T5259</f>
        <v/>
      </c>
      <c r="V5259" s="47">
        <f>IFERROR(SUMIFS(DATABASE!$M$5:$M$6004,DATABASE!$B$5:$B$6004,B5259,DATABASE!$X$5:$X$6004,1),0)</f>
        <v/>
      </c>
      <c r="W5259" s="31">
        <f>IFERROR(COUNTIFS(DATABASE!$B$5:$B$6004,B5259,DATABASE!$X$5:$X$6004,1),0)</f>
        <v/>
      </c>
      <c r="X5259" s="49">
        <f>--AND(ISNUMBER(B5259),C5259&lt;&gt;"",L5259&lt;&gt;"",M5259&lt;&gt;"")</f>
        <v/>
      </c>
    </row>
    <row r="5260" ht="15" customHeight="1" s="111">
      <c r="A5260" s="50" t="inlineStr">
        <is>
          <t>NOV</t>
        </is>
      </c>
      <c r="B5260" s="51">
        <f>NOV!A261</f>
        <v/>
      </c>
      <c r="C5260" s="52">
        <f>NOV!B261</f>
        <v/>
      </c>
      <c r="D5260" s="52">
        <f>NOV!C261</f>
        <v/>
      </c>
      <c r="E5260" s="52">
        <f>NOV!D261</f>
        <v/>
      </c>
      <c r="F5260" s="52">
        <f>NOV!E261</f>
        <v/>
      </c>
      <c r="G5260" s="52">
        <f>NOV!F261</f>
        <v/>
      </c>
      <c r="H5260" s="52">
        <f>NOV!G261</f>
        <v/>
      </c>
      <c r="I5260" s="53">
        <f>NOV!H261</f>
        <v/>
      </c>
      <c r="J5260" s="53">
        <f>NOV!I261</f>
        <v/>
      </c>
      <c r="K5260" s="52">
        <f>NOV!J261</f>
        <v/>
      </c>
      <c r="L5260" s="52">
        <f>NOV!K261</f>
        <v/>
      </c>
      <c r="M5260" s="54">
        <f>NOV!L261</f>
        <v/>
      </c>
      <c r="N5260" s="52">
        <f>NOV!M261</f>
        <v/>
      </c>
      <c r="O5260" s="52">
        <f>NOV!N261</f>
        <v/>
      </c>
      <c r="P5260" s="52">
        <f>NOV!O261</f>
        <v/>
      </c>
      <c r="Q5260" s="52">
        <f>NOV!P261</f>
        <v/>
      </c>
      <c r="R5260" s="52">
        <f>NOV!Q261</f>
        <v/>
      </c>
      <c r="S5260" s="54">
        <f>S5259+IF(X5260=0,0,M5260)</f>
        <v/>
      </c>
      <c r="T5260" s="55">
        <f>MAX(T5259,S5260)</f>
        <v/>
      </c>
      <c r="U5260" s="56">
        <f>S5260-T5260</f>
        <v/>
      </c>
      <c r="V5260" s="55">
        <f>IFERROR(SUMIFS(DATABASE!$M$5:$M$6004,DATABASE!$B$5:$B$6004,B5260,DATABASE!$X$5:$X$6004,1),0)</f>
        <v/>
      </c>
      <c r="W5260" s="57">
        <f>IFERROR(COUNTIFS(DATABASE!$B$5:$B$6004,B5260,DATABASE!$X$5:$X$6004,1),0)</f>
        <v/>
      </c>
      <c r="X5260" s="58">
        <f>--AND(ISNUMBER(B5260),C5260&lt;&gt;"",L5260&lt;&gt;"",M5260&lt;&gt;"")</f>
        <v/>
      </c>
    </row>
    <row r="5261" ht="15" customHeight="1" s="111">
      <c r="A5261" s="42" t="inlineStr">
        <is>
          <t>NOV</t>
        </is>
      </c>
      <c r="B5261" s="43">
        <f>NOV!A262</f>
        <v/>
      </c>
      <c r="C5261" s="44">
        <f>NOV!B262</f>
        <v/>
      </c>
      <c r="D5261" s="44">
        <f>NOV!C262</f>
        <v/>
      </c>
      <c r="E5261" s="44">
        <f>NOV!D262</f>
        <v/>
      </c>
      <c r="F5261" s="44">
        <f>NOV!E262</f>
        <v/>
      </c>
      <c r="G5261" s="44">
        <f>NOV!F262</f>
        <v/>
      </c>
      <c r="H5261" s="44">
        <f>NOV!G262</f>
        <v/>
      </c>
      <c r="I5261" s="45">
        <f>NOV!H262</f>
        <v/>
      </c>
      <c r="J5261" s="45">
        <f>NOV!I262</f>
        <v/>
      </c>
      <c r="K5261" s="44">
        <f>NOV!J262</f>
        <v/>
      </c>
      <c r="L5261" s="44">
        <f>NOV!K262</f>
        <v/>
      </c>
      <c r="M5261" s="46">
        <f>NOV!L262</f>
        <v/>
      </c>
      <c r="N5261" s="44">
        <f>NOV!M262</f>
        <v/>
      </c>
      <c r="O5261" s="44">
        <f>NOV!N262</f>
        <v/>
      </c>
      <c r="P5261" s="44">
        <f>NOV!O262</f>
        <v/>
      </c>
      <c r="Q5261" s="44">
        <f>NOV!P262</f>
        <v/>
      </c>
      <c r="R5261" s="44">
        <f>NOV!Q262</f>
        <v/>
      </c>
      <c r="S5261" s="46">
        <f>S5260+IF(X5261=0,0,M5261)</f>
        <v/>
      </c>
      <c r="T5261" s="47">
        <f>MAX(T5260,S5261)</f>
        <v/>
      </c>
      <c r="U5261" s="48">
        <f>S5261-T5261</f>
        <v/>
      </c>
      <c r="V5261" s="47">
        <f>IFERROR(SUMIFS(DATABASE!$M$5:$M$6004,DATABASE!$B$5:$B$6004,B5261,DATABASE!$X$5:$X$6004,1),0)</f>
        <v/>
      </c>
      <c r="W5261" s="31">
        <f>IFERROR(COUNTIFS(DATABASE!$B$5:$B$6004,B5261,DATABASE!$X$5:$X$6004,1),0)</f>
        <v/>
      </c>
      <c r="X5261" s="49">
        <f>--AND(ISNUMBER(B5261),C5261&lt;&gt;"",L5261&lt;&gt;"",M5261&lt;&gt;"")</f>
        <v/>
      </c>
    </row>
    <row r="5262" ht="15" customHeight="1" s="111">
      <c r="A5262" s="50" t="inlineStr">
        <is>
          <t>NOV</t>
        </is>
      </c>
      <c r="B5262" s="51">
        <f>NOV!A263</f>
        <v/>
      </c>
      <c r="C5262" s="52">
        <f>NOV!B263</f>
        <v/>
      </c>
      <c r="D5262" s="52">
        <f>NOV!C263</f>
        <v/>
      </c>
      <c r="E5262" s="52">
        <f>NOV!D263</f>
        <v/>
      </c>
      <c r="F5262" s="52">
        <f>NOV!E263</f>
        <v/>
      </c>
      <c r="G5262" s="52">
        <f>NOV!F263</f>
        <v/>
      </c>
      <c r="H5262" s="52">
        <f>NOV!G263</f>
        <v/>
      </c>
      <c r="I5262" s="53">
        <f>NOV!H263</f>
        <v/>
      </c>
      <c r="J5262" s="53">
        <f>NOV!I263</f>
        <v/>
      </c>
      <c r="K5262" s="52">
        <f>NOV!J263</f>
        <v/>
      </c>
      <c r="L5262" s="52">
        <f>NOV!K263</f>
        <v/>
      </c>
      <c r="M5262" s="54">
        <f>NOV!L263</f>
        <v/>
      </c>
      <c r="N5262" s="52">
        <f>NOV!M263</f>
        <v/>
      </c>
      <c r="O5262" s="52">
        <f>NOV!N263</f>
        <v/>
      </c>
      <c r="P5262" s="52">
        <f>NOV!O263</f>
        <v/>
      </c>
      <c r="Q5262" s="52">
        <f>NOV!P263</f>
        <v/>
      </c>
      <c r="R5262" s="52">
        <f>NOV!Q263</f>
        <v/>
      </c>
      <c r="S5262" s="54">
        <f>S5261+IF(X5262=0,0,M5262)</f>
        <v/>
      </c>
      <c r="T5262" s="55">
        <f>MAX(T5261,S5262)</f>
        <v/>
      </c>
      <c r="U5262" s="56">
        <f>S5262-T5262</f>
        <v/>
      </c>
      <c r="V5262" s="55">
        <f>IFERROR(SUMIFS(DATABASE!$M$5:$M$6004,DATABASE!$B$5:$B$6004,B5262,DATABASE!$X$5:$X$6004,1),0)</f>
        <v/>
      </c>
      <c r="W5262" s="57">
        <f>IFERROR(COUNTIFS(DATABASE!$B$5:$B$6004,B5262,DATABASE!$X$5:$X$6004,1),0)</f>
        <v/>
      </c>
      <c r="X5262" s="58">
        <f>--AND(ISNUMBER(B5262),C5262&lt;&gt;"",L5262&lt;&gt;"",M5262&lt;&gt;"")</f>
        <v/>
      </c>
    </row>
    <row r="5263" ht="15" customHeight="1" s="111">
      <c r="A5263" s="42" t="inlineStr">
        <is>
          <t>NOV</t>
        </is>
      </c>
      <c r="B5263" s="43">
        <f>NOV!A264</f>
        <v/>
      </c>
      <c r="C5263" s="44">
        <f>NOV!B264</f>
        <v/>
      </c>
      <c r="D5263" s="44">
        <f>NOV!C264</f>
        <v/>
      </c>
      <c r="E5263" s="44">
        <f>NOV!D264</f>
        <v/>
      </c>
      <c r="F5263" s="44">
        <f>NOV!E264</f>
        <v/>
      </c>
      <c r="G5263" s="44">
        <f>NOV!F264</f>
        <v/>
      </c>
      <c r="H5263" s="44">
        <f>NOV!G264</f>
        <v/>
      </c>
      <c r="I5263" s="45">
        <f>NOV!H264</f>
        <v/>
      </c>
      <c r="J5263" s="45">
        <f>NOV!I264</f>
        <v/>
      </c>
      <c r="K5263" s="44">
        <f>NOV!J264</f>
        <v/>
      </c>
      <c r="L5263" s="44">
        <f>NOV!K264</f>
        <v/>
      </c>
      <c r="M5263" s="46">
        <f>NOV!L264</f>
        <v/>
      </c>
      <c r="N5263" s="44">
        <f>NOV!M264</f>
        <v/>
      </c>
      <c r="O5263" s="44">
        <f>NOV!N264</f>
        <v/>
      </c>
      <c r="P5263" s="44">
        <f>NOV!O264</f>
        <v/>
      </c>
      <c r="Q5263" s="44">
        <f>NOV!P264</f>
        <v/>
      </c>
      <c r="R5263" s="44">
        <f>NOV!Q264</f>
        <v/>
      </c>
      <c r="S5263" s="46">
        <f>S5262+IF(X5263=0,0,M5263)</f>
        <v/>
      </c>
      <c r="T5263" s="47">
        <f>MAX(T5262,S5263)</f>
        <v/>
      </c>
      <c r="U5263" s="48">
        <f>S5263-T5263</f>
        <v/>
      </c>
      <c r="V5263" s="47">
        <f>IFERROR(SUMIFS(DATABASE!$M$5:$M$6004,DATABASE!$B$5:$B$6004,B5263,DATABASE!$X$5:$X$6004,1),0)</f>
        <v/>
      </c>
      <c r="W5263" s="31">
        <f>IFERROR(COUNTIFS(DATABASE!$B$5:$B$6004,B5263,DATABASE!$X$5:$X$6004,1),0)</f>
        <v/>
      </c>
      <c r="X5263" s="49">
        <f>--AND(ISNUMBER(B5263),C5263&lt;&gt;"",L5263&lt;&gt;"",M5263&lt;&gt;"")</f>
        <v/>
      </c>
    </row>
    <row r="5264" ht="15" customHeight="1" s="111">
      <c r="A5264" s="50" t="inlineStr">
        <is>
          <t>NOV</t>
        </is>
      </c>
      <c r="B5264" s="51">
        <f>NOV!A265</f>
        <v/>
      </c>
      <c r="C5264" s="52">
        <f>NOV!B265</f>
        <v/>
      </c>
      <c r="D5264" s="52">
        <f>NOV!C265</f>
        <v/>
      </c>
      <c r="E5264" s="52">
        <f>NOV!D265</f>
        <v/>
      </c>
      <c r="F5264" s="52">
        <f>NOV!E265</f>
        <v/>
      </c>
      <c r="G5264" s="52">
        <f>NOV!F265</f>
        <v/>
      </c>
      <c r="H5264" s="52">
        <f>NOV!G265</f>
        <v/>
      </c>
      <c r="I5264" s="53">
        <f>NOV!H265</f>
        <v/>
      </c>
      <c r="J5264" s="53">
        <f>NOV!I265</f>
        <v/>
      </c>
      <c r="K5264" s="52">
        <f>NOV!J265</f>
        <v/>
      </c>
      <c r="L5264" s="52">
        <f>NOV!K265</f>
        <v/>
      </c>
      <c r="M5264" s="54">
        <f>NOV!L265</f>
        <v/>
      </c>
      <c r="N5264" s="52">
        <f>NOV!M265</f>
        <v/>
      </c>
      <c r="O5264" s="52">
        <f>NOV!N265</f>
        <v/>
      </c>
      <c r="P5264" s="52">
        <f>NOV!O265</f>
        <v/>
      </c>
      <c r="Q5264" s="52">
        <f>NOV!P265</f>
        <v/>
      </c>
      <c r="R5264" s="52">
        <f>NOV!Q265</f>
        <v/>
      </c>
      <c r="S5264" s="54">
        <f>S5263+IF(X5264=0,0,M5264)</f>
        <v/>
      </c>
      <c r="T5264" s="55">
        <f>MAX(T5263,S5264)</f>
        <v/>
      </c>
      <c r="U5264" s="56">
        <f>S5264-T5264</f>
        <v/>
      </c>
      <c r="V5264" s="55">
        <f>IFERROR(SUMIFS(DATABASE!$M$5:$M$6004,DATABASE!$B$5:$B$6004,B5264,DATABASE!$X$5:$X$6004,1),0)</f>
        <v/>
      </c>
      <c r="W5264" s="57">
        <f>IFERROR(COUNTIFS(DATABASE!$B$5:$B$6004,B5264,DATABASE!$X$5:$X$6004,1),0)</f>
        <v/>
      </c>
      <c r="X5264" s="58">
        <f>--AND(ISNUMBER(B5264),C5264&lt;&gt;"",L5264&lt;&gt;"",M5264&lt;&gt;"")</f>
        <v/>
      </c>
    </row>
    <row r="5265" ht="15" customHeight="1" s="111">
      <c r="A5265" s="42" t="inlineStr">
        <is>
          <t>NOV</t>
        </is>
      </c>
      <c r="B5265" s="43">
        <f>NOV!A266</f>
        <v/>
      </c>
      <c r="C5265" s="44">
        <f>NOV!B266</f>
        <v/>
      </c>
      <c r="D5265" s="44">
        <f>NOV!C266</f>
        <v/>
      </c>
      <c r="E5265" s="44">
        <f>NOV!D266</f>
        <v/>
      </c>
      <c r="F5265" s="44">
        <f>NOV!E266</f>
        <v/>
      </c>
      <c r="G5265" s="44">
        <f>NOV!F266</f>
        <v/>
      </c>
      <c r="H5265" s="44">
        <f>NOV!G266</f>
        <v/>
      </c>
      <c r="I5265" s="45">
        <f>NOV!H266</f>
        <v/>
      </c>
      <c r="J5265" s="45">
        <f>NOV!I266</f>
        <v/>
      </c>
      <c r="K5265" s="44">
        <f>NOV!J266</f>
        <v/>
      </c>
      <c r="L5265" s="44">
        <f>NOV!K266</f>
        <v/>
      </c>
      <c r="M5265" s="46">
        <f>NOV!L266</f>
        <v/>
      </c>
      <c r="N5265" s="44">
        <f>NOV!M266</f>
        <v/>
      </c>
      <c r="O5265" s="44">
        <f>NOV!N266</f>
        <v/>
      </c>
      <c r="P5265" s="44">
        <f>NOV!O266</f>
        <v/>
      </c>
      <c r="Q5265" s="44">
        <f>NOV!P266</f>
        <v/>
      </c>
      <c r="R5265" s="44">
        <f>NOV!Q266</f>
        <v/>
      </c>
      <c r="S5265" s="46">
        <f>S5264+IF(X5265=0,0,M5265)</f>
        <v/>
      </c>
      <c r="T5265" s="47">
        <f>MAX(T5264,S5265)</f>
        <v/>
      </c>
      <c r="U5265" s="48">
        <f>S5265-T5265</f>
        <v/>
      </c>
      <c r="V5265" s="47">
        <f>IFERROR(SUMIFS(DATABASE!$M$5:$M$6004,DATABASE!$B$5:$B$6004,B5265,DATABASE!$X$5:$X$6004,1),0)</f>
        <v/>
      </c>
      <c r="W5265" s="31">
        <f>IFERROR(COUNTIFS(DATABASE!$B$5:$B$6004,B5265,DATABASE!$X$5:$X$6004,1),0)</f>
        <v/>
      </c>
      <c r="X5265" s="49">
        <f>--AND(ISNUMBER(B5265),C5265&lt;&gt;"",L5265&lt;&gt;"",M5265&lt;&gt;"")</f>
        <v/>
      </c>
    </row>
    <row r="5266" ht="15" customHeight="1" s="111">
      <c r="A5266" s="50" t="inlineStr">
        <is>
          <t>NOV</t>
        </is>
      </c>
      <c r="B5266" s="51">
        <f>NOV!A267</f>
        <v/>
      </c>
      <c r="C5266" s="52">
        <f>NOV!B267</f>
        <v/>
      </c>
      <c r="D5266" s="52">
        <f>NOV!C267</f>
        <v/>
      </c>
      <c r="E5266" s="52">
        <f>NOV!D267</f>
        <v/>
      </c>
      <c r="F5266" s="52">
        <f>NOV!E267</f>
        <v/>
      </c>
      <c r="G5266" s="52">
        <f>NOV!F267</f>
        <v/>
      </c>
      <c r="H5266" s="52">
        <f>NOV!G267</f>
        <v/>
      </c>
      <c r="I5266" s="53">
        <f>NOV!H267</f>
        <v/>
      </c>
      <c r="J5266" s="53">
        <f>NOV!I267</f>
        <v/>
      </c>
      <c r="K5266" s="52">
        <f>NOV!J267</f>
        <v/>
      </c>
      <c r="L5266" s="52">
        <f>NOV!K267</f>
        <v/>
      </c>
      <c r="M5266" s="54">
        <f>NOV!L267</f>
        <v/>
      </c>
      <c r="N5266" s="52">
        <f>NOV!M267</f>
        <v/>
      </c>
      <c r="O5266" s="52">
        <f>NOV!N267</f>
        <v/>
      </c>
      <c r="P5266" s="52">
        <f>NOV!O267</f>
        <v/>
      </c>
      <c r="Q5266" s="52">
        <f>NOV!P267</f>
        <v/>
      </c>
      <c r="R5266" s="52">
        <f>NOV!Q267</f>
        <v/>
      </c>
      <c r="S5266" s="54">
        <f>S5265+IF(X5266=0,0,M5266)</f>
        <v/>
      </c>
      <c r="T5266" s="55">
        <f>MAX(T5265,S5266)</f>
        <v/>
      </c>
      <c r="U5266" s="56">
        <f>S5266-T5266</f>
        <v/>
      </c>
      <c r="V5266" s="55">
        <f>IFERROR(SUMIFS(DATABASE!$M$5:$M$6004,DATABASE!$B$5:$B$6004,B5266,DATABASE!$X$5:$X$6004,1),0)</f>
        <v/>
      </c>
      <c r="W5266" s="57">
        <f>IFERROR(COUNTIFS(DATABASE!$B$5:$B$6004,B5266,DATABASE!$X$5:$X$6004,1),0)</f>
        <v/>
      </c>
      <c r="X5266" s="58">
        <f>--AND(ISNUMBER(B5266),C5266&lt;&gt;"",L5266&lt;&gt;"",M5266&lt;&gt;"")</f>
        <v/>
      </c>
    </row>
    <row r="5267" ht="15" customHeight="1" s="111">
      <c r="A5267" s="42" t="inlineStr">
        <is>
          <t>NOV</t>
        </is>
      </c>
      <c r="B5267" s="43">
        <f>NOV!A268</f>
        <v/>
      </c>
      <c r="C5267" s="44">
        <f>NOV!B268</f>
        <v/>
      </c>
      <c r="D5267" s="44">
        <f>NOV!C268</f>
        <v/>
      </c>
      <c r="E5267" s="44">
        <f>NOV!D268</f>
        <v/>
      </c>
      <c r="F5267" s="44">
        <f>NOV!E268</f>
        <v/>
      </c>
      <c r="G5267" s="44">
        <f>NOV!F268</f>
        <v/>
      </c>
      <c r="H5267" s="44">
        <f>NOV!G268</f>
        <v/>
      </c>
      <c r="I5267" s="45">
        <f>NOV!H268</f>
        <v/>
      </c>
      <c r="J5267" s="45">
        <f>NOV!I268</f>
        <v/>
      </c>
      <c r="K5267" s="44">
        <f>NOV!J268</f>
        <v/>
      </c>
      <c r="L5267" s="44">
        <f>NOV!K268</f>
        <v/>
      </c>
      <c r="M5267" s="46">
        <f>NOV!L268</f>
        <v/>
      </c>
      <c r="N5267" s="44">
        <f>NOV!M268</f>
        <v/>
      </c>
      <c r="O5267" s="44">
        <f>NOV!N268</f>
        <v/>
      </c>
      <c r="P5267" s="44">
        <f>NOV!O268</f>
        <v/>
      </c>
      <c r="Q5267" s="44">
        <f>NOV!P268</f>
        <v/>
      </c>
      <c r="R5267" s="44">
        <f>NOV!Q268</f>
        <v/>
      </c>
      <c r="S5267" s="46">
        <f>S5266+IF(X5267=0,0,M5267)</f>
        <v/>
      </c>
      <c r="T5267" s="47">
        <f>MAX(T5266,S5267)</f>
        <v/>
      </c>
      <c r="U5267" s="48">
        <f>S5267-T5267</f>
        <v/>
      </c>
      <c r="V5267" s="47">
        <f>IFERROR(SUMIFS(DATABASE!$M$5:$M$6004,DATABASE!$B$5:$B$6004,B5267,DATABASE!$X$5:$X$6004,1),0)</f>
        <v/>
      </c>
      <c r="W5267" s="31">
        <f>IFERROR(COUNTIFS(DATABASE!$B$5:$B$6004,B5267,DATABASE!$X$5:$X$6004,1),0)</f>
        <v/>
      </c>
      <c r="X5267" s="49">
        <f>--AND(ISNUMBER(B5267),C5267&lt;&gt;"",L5267&lt;&gt;"",M5267&lt;&gt;"")</f>
        <v/>
      </c>
    </row>
    <row r="5268" ht="15" customHeight="1" s="111">
      <c r="A5268" s="50" t="inlineStr">
        <is>
          <t>NOV</t>
        </is>
      </c>
      <c r="B5268" s="51">
        <f>NOV!A269</f>
        <v/>
      </c>
      <c r="C5268" s="52">
        <f>NOV!B269</f>
        <v/>
      </c>
      <c r="D5268" s="52">
        <f>NOV!C269</f>
        <v/>
      </c>
      <c r="E5268" s="52">
        <f>NOV!D269</f>
        <v/>
      </c>
      <c r="F5268" s="52">
        <f>NOV!E269</f>
        <v/>
      </c>
      <c r="G5268" s="52">
        <f>NOV!F269</f>
        <v/>
      </c>
      <c r="H5268" s="52">
        <f>NOV!G269</f>
        <v/>
      </c>
      <c r="I5268" s="53">
        <f>NOV!H269</f>
        <v/>
      </c>
      <c r="J5268" s="53">
        <f>NOV!I269</f>
        <v/>
      </c>
      <c r="K5268" s="52">
        <f>NOV!J269</f>
        <v/>
      </c>
      <c r="L5268" s="52">
        <f>NOV!K269</f>
        <v/>
      </c>
      <c r="M5268" s="54">
        <f>NOV!L269</f>
        <v/>
      </c>
      <c r="N5268" s="52">
        <f>NOV!M269</f>
        <v/>
      </c>
      <c r="O5268" s="52">
        <f>NOV!N269</f>
        <v/>
      </c>
      <c r="P5268" s="52">
        <f>NOV!O269</f>
        <v/>
      </c>
      <c r="Q5268" s="52">
        <f>NOV!P269</f>
        <v/>
      </c>
      <c r="R5268" s="52">
        <f>NOV!Q269</f>
        <v/>
      </c>
      <c r="S5268" s="54">
        <f>S5267+IF(X5268=0,0,M5268)</f>
        <v/>
      </c>
      <c r="T5268" s="55">
        <f>MAX(T5267,S5268)</f>
        <v/>
      </c>
      <c r="U5268" s="56">
        <f>S5268-T5268</f>
        <v/>
      </c>
      <c r="V5268" s="55">
        <f>IFERROR(SUMIFS(DATABASE!$M$5:$M$6004,DATABASE!$B$5:$B$6004,B5268,DATABASE!$X$5:$X$6004,1),0)</f>
        <v/>
      </c>
      <c r="W5268" s="57">
        <f>IFERROR(COUNTIFS(DATABASE!$B$5:$B$6004,B5268,DATABASE!$X$5:$X$6004,1),0)</f>
        <v/>
      </c>
      <c r="X5268" s="58">
        <f>--AND(ISNUMBER(B5268),C5268&lt;&gt;"",L5268&lt;&gt;"",M5268&lt;&gt;"")</f>
        <v/>
      </c>
    </row>
    <row r="5269" ht="15" customHeight="1" s="111">
      <c r="A5269" s="42" t="inlineStr">
        <is>
          <t>NOV</t>
        </is>
      </c>
      <c r="B5269" s="43">
        <f>NOV!A270</f>
        <v/>
      </c>
      <c r="C5269" s="44">
        <f>NOV!B270</f>
        <v/>
      </c>
      <c r="D5269" s="44">
        <f>NOV!C270</f>
        <v/>
      </c>
      <c r="E5269" s="44">
        <f>NOV!D270</f>
        <v/>
      </c>
      <c r="F5269" s="44">
        <f>NOV!E270</f>
        <v/>
      </c>
      <c r="G5269" s="44">
        <f>NOV!F270</f>
        <v/>
      </c>
      <c r="H5269" s="44">
        <f>NOV!G270</f>
        <v/>
      </c>
      <c r="I5269" s="45">
        <f>NOV!H270</f>
        <v/>
      </c>
      <c r="J5269" s="45">
        <f>NOV!I270</f>
        <v/>
      </c>
      <c r="K5269" s="44">
        <f>NOV!J270</f>
        <v/>
      </c>
      <c r="L5269" s="44">
        <f>NOV!K270</f>
        <v/>
      </c>
      <c r="M5269" s="46">
        <f>NOV!L270</f>
        <v/>
      </c>
      <c r="N5269" s="44">
        <f>NOV!M270</f>
        <v/>
      </c>
      <c r="O5269" s="44">
        <f>NOV!N270</f>
        <v/>
      </c>
      <c r="P5269" s="44">
        <f>NOV!O270</f>
        <v/>
      </c>
      <c r="Q5269" s="44">
        <f>NOV!P270</f>
        <v/>
      </c>
      <c r="R5269" s="44">
        <f>NOV!Q270</f>
        <v/>
      </c>
      <c r="S5269" s="46">
        <f>S5268+IF(X5269=0,0,M5269)</f>
        <v/>
      </c>
      <c r="T5269" s="47">
        <f>MAX(T5268,S5269)</f>
        <v/>
      </c>
      <c r="U5269" s="48">
        <f>S5269-T5269</f>
        <v/>
      </c>
      <c r="V5269" s="47">
        <f>IFERROR(SUMIFS(DATABASE!$M$5:$M$6004,DATABASE!$B$5:$B$6004,B5269,DATABASE!$X$5:$X$6004,1),0)</f>
        <v/>
      </c>
      <c r="W5269" s="31">
        <f>IFERROR(COUNTIFS(DATABASE!$B$5:$B$6004,B5269,DATABASE!$X$5:$X$6004,1),0)</f>
        <v/>
      </c>
      <c r="X5269" s="49">
        <f>--AND(ISNUMBER(B5269),C5269&lt;&gt;"",L5269&lt;&gt;"",M5269&lt;&gt;"")</f>
        <v/>
      </c>
    </row>
    <row r="5270" ht="15" customHeight="1" s="111">
      <c r="A5270" s="50" t="inlineStr">
        <is>
          <t>NOV</t>
        </is>
      </c>
      <c r="B5270" s="51">
        <f>NOV!A271</f>
        <v/>
      </c>
      <c r="C5270" s="52">
        <f>NOV!B271</f>
        <v/>
      </c>
      <c r="D5270" s="52">
        <f>NOV!C271</f>
        <v/>
      </c>
      <c r="E5270" s="52">
        <f>NOV!D271</f>
        <v/>
      </c>
      <c r="F5270" s="52">
        <f>NOV!E271</f>
        <v/>
      </c>
      <c r="G5270" s="52">
        <f>NOV!F271</f>
        <v/>
      </c>
      <c r="H5270" s="52">
        <f>NOV!G271</f>
        <v/>
      </c>
      <c r="I5270" s="53">
        <f>NOV!H271</f>
        <v/>
      </c>
      <c r="J5270" s="53">
        <f>NOV!I271</f>
        <v/>
      </c>
      <c r="K5270" s="52">
        <f>NOV!J271</f>
        <v/>
      </c>
      <c r="L5270" s="52">
        <f>NOV!K271</f>
        <v/>
      </c>
      <c r="M5270" s="54">
        <f>NOV!L271</f>
        <v/>
      </c>
      <c r="N5270" s="52">
        <f>NOV!M271</f>
        <v/>
      </c>
      <c r="O5270" s="52">
        <f>NOV!N271</f>
        <v/>
      </c>
      <c r="P5270" s="52">
        <f>NOV!O271</f>
        <v/>
      </c>
      <c r="Q5270" s="52">
        <f>NOV!P271</f>
        <v/>
      </c>
      <c r="R5270" s="52">
        <f>NOV!Q271</f>
        <v/>
      </c>
      <c r="S5270" s="54">
        <f>S5269+IF(X5270=0,0,M5270)</f>
        <v/>
      </c>
      <c r="T5270" s="55">
        <f>MAX(T5269,S5270)</f>
        <v/>
      </c>
      <c r="U5270" s="56">
        <f>S5270-T5270</f>
        <v/>
      </c>
      <c r="V5270" s="55">
        <f>IFERROR(SUMIFS(DATABASE!$M$5:$M$6004,DATABASE!$B$5:$B$6004,B5270,DATABASE!$X$5:$X$6004,1),0)</f>
        <v/>
      </c>
      <c r="W5270" s="57">
        <f>IFERROR(COUNTIFS(DATABASE!$B$5:$B$6004,B5270,DATABASE!$X$5:$X$6004,1),0)</f>
        <v/>
      </c>
      <c r="X5270" s="58">
        <f>--AND(ISNUMBER(B5270),C5270&lt;&gt;"",L5270&lt;&gt;"",M5270&lt;&gt;"")</f>
        <v/>
      </c>
    </row>
    <row r="5271" ht="15" customHeight="1" s="111">
      <c r="A5271" s="42" t="inlineStr">
        <is>
          <t>NOV</t>
        </is>
      </c>
      <c r="B5271" s="43">
        <f>NOV!A272</f>
        <v/>
      </c>
      <c r="C5271" s="44">
        <f>NOV!B272</f>
        <v/>
      </c>
      <c r="D5271" s="44">
        <f>NOV!C272</f>
        <v/>
      </c>
      <c r="E5271" s="44">
        <f>NOV!D272</f>
        <v/>
      </c>
      <c r="F5271" s="44">
        <f>NOV!E272</f>
        <v/>
      </c>
      <c r="G5271" s="44">
        <f>NOV!F272</f>
        <v/>
      </c>
      <c r="H5271" s="44">
        <f>NOV!G272</f>
        <v/>
      </c>
      <c r="I5271" s="45">
        <f>NOV!H272</f>
        <v/>
      </c>
      <c r="J5271" s="45">
        <f>NOV!I272</f>
        <v/>
      </c>
      <c r="K5271" s="44">
        <f>NOV!J272</f>
        <v/>
      </c>
      <c r="L5271" s="44">
        <f>NOV!K272</f>
        <v/>
      </c>
      <c r="M5271" s="46">
        <f>NOV!L272</f>
        <v/>
      </c>
      <c r="N5271" s="44">
        <f>NOV!M272</f>
        <v/>
      </c>
      <c r="O5271" s="44">
        <f>NOV!N272</f>
        <v/>
      </c>
      <c r="P5271" s="44">
        <f>NOV!O272</f>
        <v/>
      </c>
      <c r="Q5271" s="44">
        <f>NOV!P272</f>
        <v/>
      </c>
      <c r="R5271" s="44">
        <f>NOV!Q272</f>
        <v/>
      </c>
      <c r="S5271" s="46">
        <f>S5270+IF(X5271=0,0,M5271)</f>
        <v/>
      </c>
      <c r="T5271" s="47">
        <f>MAX(T5270,S5271)</f>
        <v/>
      </c>
      <c r="U5271" s="48">
        <f>S5271-T5271</f>
        <v/>
      </c>
      <c r="V5271" s="47">
        <f>IFERROR(SUMIFS(DATABASE!$M$5:$M$6004,DATABASE!$B$5:$B$6004,B5271,DATABASE!$X$5:$X$6004,1),0)</f>
        <v/>
      </c>
      <c r="W5271" s="31">
        <f>IFERROR(COUNTIFS(DATABASE!$B$5:$B$6004,B5271,DATABASE!$X$5:$X$6004,1),0)</f>
        <v/>
      </c>
      <c r="X5271" s="49">
        <f>--AND(ISNUMBER(B5271),C5271&lt;&gt;"",L5271&lt;&gt;"",M5271&lt;&gt;"")</f>
        <v/>
      </c>
    </row>
    <row r="5272" ht="15" customHeight="1" s="111">
      <c r="A5272" s="50" t="inlineStr">
        <is>
          <t>NOV</t>
        </is>
      </c>
      <c r="B5272" s="51">
        <f>NOV!A273</f>
        <v/>
      </c>
      <c r="C5272" s="52">
        <f>NOV!B273</f>
        <v/>
      </c>
      <c r="D5272" s="52">
        <f>NOV!C273</f>
        <v/>
      </c>
      <c r="E5272" s="52">
        <f>NOV!D273</f>
        <v/>
      </c>
      <c r="F5272" s="52">
        <f>NOV!E273</f>
        <v/>
      </c>
      <c r="G5272" s="52">
        <f>NOV!F273</f>
        <v/>
      </c>
      <c r="H5272" s="52">
        <f>NOV!G273</f>
        <v/>
      </c>
      <c r="I5272" s="53">
        <f>NOV!H273</f>
        <v/>
      </c>
      <c r="J5272" s="53">
        <f>NOV!I273</f>
        <v/>
      </c>
      <c r="K5272" s="52">
        <f>NOV!J273</f>
        <v/>
      </c>
      <c r="L5272" s="52">
        <f>NOV!K273</f>
        <v/>
      </c>
      <c r="M5272" s="54">
        <f>NOV!L273</f>
        <v/>
      </c>
      <c r="N5272" s="52">
        <f>NOV!M273</f>
        <v/>
      </c>
      <c r="O5272" s="52">
        <f>NOV!N273</f>
        <v/>
      </c>
      <c r="P5272" s="52">
        <f>NOV!O273</f>
        <v/>
      </c>
      <c r="Q5272" s="52">
        <f>NOV!P273</f>
        <v/>
      </c>
      <c r="R5272" s="52">
        <f>NOV!Q273</f>
        <v/>
      </c>
      <c r="S5272" s="54">
        <f>S5271+IF(X5272=0,0,M5272)</f>
        <v/>
      </c>
      <c r="T5272" s="55">
        <f>MAX(T5271,S5272)</f>
        <v/>
      </c>
      <c r="U5272" s="56">
        <f>S5272-T5272</f>
        <v/>
      </c>
      <c r="V5272" s="55">
        <f>IFERROR(SUMIFS(DATABASE!$M$5:$M$6004,DATABASE!$B$5:$B$6004,B5272,DATABASE!$X$5:$X$6004,1),0)</f>
        <v/>
      </c>
      <c r="W5272" s="57">
        <f>IFERROR(COUNTIFS(DATABASE!$B$5:$B$6004,B5272,DATABASE!$X$5:$X$6004,1),0)</f>
        <v/>
      </c>
      <c r="X5272" s="58">
        <f>--AND(ISNUMBER(B5272),C5272&lt;&gt;"",L5272&lt;&gt;"",M5272&lt;&gt;"")</f>
        <v/>
      </c>
    </row>
    <row r="5273" ht="15" customHeight="1" s="111">
      <c r="A5273" s="42" t="inlineStr">
        <is>
          <t>NOV</t>
        </is>
      </c>
      <c r="B5273" s="43">
        <f>NOV!A274</f>
        <v/>
      </c>
      <c r="C5273" s="44">
        <f>NOV!B274</f>
        <v/>
      </c>
      <c r="D5273" s="44">
        <f>NOV!C274</f>
        <v/>
      </c>
      <c r="E5273" s="44">
        <f>NOV!D274</f>
        <v/>
      </c>
      <c r="F5273" s="44">
        <f>NOV!E274</f>
        <v/>
      </c>
      <c r="G5273" s="44">
        <f>NOV!F274</f>
        <v/>
      </c>
      <c r="H5273" s="44">
        <f>NOV!G274</f>
        <v/>
      </c>
      <c r="I5273" s="45">
        <f>NOV!H274</f>
        <v/>
      </c>
      <c r="J5273" s="45">
        <f>NOV!I274</f>
        <v/>
      </c>
      <c r="K5273" s="44">
        <f>NOV!J274</f>
        <v/>
      </c>
      <c r="L5273" s="44">
        <f>NOV!K274</f>
        <v/>
      </c>
      <c r="M5273" s="46">
        <f>NOV!L274</f>
        <v/>
      </c>
      <c r="N5273" s="44">
        <f>NOV!M274</f>
        <v/>
      </c>
      <c r="O5273" s="44">
        <f>NOV!N274</f>
        <v/>
      </c>
      <c r="P5273" s="44">
        <f>NOV!O274</f>
        <v/>
      </c>
      <c r="Q5273" s="44">
        <f>NOV!P274</f>
        <v/>
      </c>
      <c r="R5273" s="44">
        <f>NOV!Q274</f>
        <v/>
      </c>
      <c r="S5273" s="46">
        <f>S5272+IF(X5273=0,0,M5273)</f>
        <v/>
      </c>
      <c r="T5273" s="47">
        <f>MAX(T5272,S5273)</f>
        <v/>
      </c>
      <c r="U5273" s="48">
        <f>S5273-T5273</f>
        <v/>
      </c>
      <c r="V5273" s="47">
        <f>IFERROR(SUMIFS(DATABASE!$M$5:$M$6004,DATABASE!$B$5:$B$6004,B5273,DATABASE!$X$5:$X$6004,1),0)</f>
        <v/>
      </c>
      <c r="W5273" s="31">
        <f>IFERROR(COUNTIFS(DATABASE!$B$5:$B$6004,B5273,DATABASE!$X$5:$X$6004,1),0)</f>
        <v/>
      </c>
      <c r="X5273" s="49">
        <f>--AND(ISNUMBER(B5273),C5273&lt;&gt;"",L5273&lt;&gt;"",M5273&lt;&gt;"")</f>
        <v/>
      </c>
    </row>
    <row r="5274" ht="15" customHeight="1" s="111">
      <c r="A5274" s="50" t="inlineStr">
        <is>
          <t>NOV</t>
        </is>
      </c>
      <c r="B5274" s="51">
        <f>NOV!A275</f>
        <v/>
      </c>
      <c r="C5274" s="52">
        <f>NOV!B275</f>
        <v/>
      </c>
      <c r="D5274" s="52">
        <f>NOV!C275</f>
        <v/>
      </c>
      <c r="E5274" s="52">
        <f>NOV!D275</f>
        <v/>
      </c>
      <c r="F5274" s="52">
        <f>NOV!E275</f>
        <v/>
      </c>
      <c r="G5274" s="52">
        <f>NOV!F275</f>
        <v/>
      </c>
      <c r="H5274" s="52">
        <f>NOV!G275</f>
        <v/>
      </c>
      <c r="I5274" s="53">
        <f>NOV!H275</f>
        <v/>
      </c>
      <c r="J5274" s="53">
        <f>NOV!I275</f>
        <v/>
      </c>
      <c r="K5274" s="52">
        <f>NOV!J275</f>
        <v/>
      </c>
      <c r="L5274" s="52">
        <f>NOV!K275</f>
        <v/>
      </c>
      <c r="M5274" s="54">
        <f>NOV!L275</f>
        <v/>
      </c>
      <c r="N5274" s="52">
        <f>NOV!M275</f>
        <v/>
      </c>
      <c r="O5274" s="52">
        <f>NOV!N275</f>
        <v/>
      </c>
      <c r="P5274" s="52">
        <f>NOV!O275</f>
        <v/>
      </c>
      <c r="Q5274" s="52">
        <f>NOV!P275</f>
        <v/>
      </c>
      <c r="R5274" s="52">
        <f>NOV!Q275</f>
        <v/>
      </c>
      <c r="S5274" s="54">
        <f>S5273+IF(X5274=0,0,M5274)</f>
        <v/>
      </c>
      <c r="T5274" s="55">
        <f>MAX(T5273,S5274)</f>
        <v/>
      </c>
      <c r="U5274" s="56">
        <f>S5274-T5274</f>
        <v/>
      </c>
      <c r="V5274" s="55">
        <f>IFERROR(SUMIFS(DATABASE!$M$5:$M$6004,DATABASE!$B$5:$B$6004,B5274,DATABASE!$X$5:$X$6004,1),0)</f>
        <v/>
      </c>
      <c r="W5274" s="57">
        <f>IFERROR(COUNTIFS(DATABASE!$B$5:$B$6004,B5274,DATABASE!$X$5:$X$6004,1),0)</f>
        <v/>
      </c>
      <c r="X5274" s="58">
        <f>--AND(ISNUMBER(B5274),C5274&lt;&gt;"",L5274&lt;&gt;"",M5274&lt;&gt;"")</f>
        <v/>
      </c>
    </row>
    <row r="5275" ht="15" customHeight="1" s="111">
      <c r="A5275" s="42" t="inlineStr">
        <is>
          <t>NOV</t>
        </is>
      </c>
      <c r="B5275" s="43">
        <f>NOV!A276</f>
        <v/>
      </c>
      <c r="C5275" s="44">
        <f>NOV!B276</f>
        <v/>
      </c>
      <c r="D5275" s="44">
        <f>NOV!C276</f>
        <v/>
      </c>
      <c r="E5275" s="44">
        <f>NOV!D276</f>
        <v/>
      </c>
      <c r="F5275" s="44">
        <f>NOV!E276</f>
        <v/>
      </c>
      <c r="G5275" s="44">
        <f>NOV!F276</f>
        <v/>
      </c>
      <c r="H5275" s="44">
        <f>NOV!G276</f>
        <v/>
      </c>
      <c r="I5275" s="45">
        <f>NOV!H276</f>
        <v/>
      </c>
      <c r="J5275" s="45">
        <f>NOV!I276</f>
        <v/>
      </c>
      <c r="K5275" s="44">
        <f>NOV!J276</f>
        <v/>
      </c>
      <c r="L5275" s="44">
        <f>NOV!K276</f>
        <v/>
      </c>
      <c r="M5275" s="46">
        <f>NOV!L276</f>
        <v/>
      </c>
      <c r="N5275" s="44">
        <f>NOV!M276</f>
        <v/>
      </c>
      <c r="O5275" s="44">
        <f>NOV!N276</f>
        <v/>
      </c>
      <c r="P5275" s="44">
        <f>NOV!O276</f>
        <v/>
      </c>
      <c r="Q5275" s="44">
        <f>NOV!P276</f>
        <v/>
      </c>
      <c r="R5275" s="44">
        <f>NOV!Q276</f>
        <v/>
      </c>
      <c r="S5275" s="46">
        <f>S5274+IF(X5275=0,0,M5275)</f>
        <v/>
      </c>
      <c r="T5275" s="47">
        <f>MAX(T5274,S5275)</f>
        <v/>
      </c>
      <c r="U5275" s="48">
        <f>S5275-T5275</f>
        <v/>
      </c>
      <c r="V5275" s="47">
        <f>IFERROR(SUMIFS(DATABASE!$M$5:$M$6004,DATABASE!$B$5:$B$6004,B5275,DATABASE!$X$5:$X$6004,1),0)</f>
        <v/>
      </c>
      <c r="W5275" s="31">
        <f>IFERROR(COUNTIFS(DATABASE!$B$5:$B$6004,B5275,DATABASE!$X$5:$X$6004,1),0)</f>
        <v/>
      </c>
      <c r="X5275" s="49">
        <f>--AND(ISNUMBER(B5275),C5275&lt;&gt;"",L5275&lt;&gt;"",M5275&lt;&gt;"")</f>
        <v/>
      </c>
    </row>
    <row r="5276" ht="15" customHeight="1" s="111">
      <c r="A5276" s="50" t="inlineStr">
        <is>
          <t>NOV</t>
        </is>
      </c>
      <c r="B5276" s="51">
        <f>NOV!A277</f>
        <v/>
      </c>
      <c r="C5276" s="52">
        <f>NOV!B277</f>
        <v/>
      </c>
      <c r="D5276" s="52">
        <f>NOV!C277</f>
        <v/>
      </c>
      <c r="E5276" s="52">
        <f>NOV!D277</f>
        <v/>
      </c>
      <c r="F5276" s="52">
        <f>NOV!E277</f>
        <v/>
      </c>
      <c r="G5276" s="52">
        <f>NOV!F277</f>
        <v/>
      </c>
      <c r="H5276" s="52">
        <f>NOV!G277</f>
        <v/>
      </c>
      <c r="I5276" s="53">
        <f>NOV!H277</f>
        <v/>
      </c>
      <c r="J5276" s="53">
        <f>NOV!I277</f>
        <v/>
      </c>
      <c r="K5276" s="52">
        <f>NOV!J277</f>
        <v/>
      </c>
      <c r="L5276" s="52">
        <f>NOV!K277</f>
        <v/>
      </c>
      <c r="M5276" s="54">
        <f>NOV!L277</f>
        <v/>
      </c>
      <c r="N5276" s="52">
        <f>NOV!M277</f>
        <v/>
      </c>
      <c r="O5276" s="52">
        <f>NOV!N277</f>
        <v/>
      </c>
      <c r="P5276" s="52">
        <f>NOV!O277</f>
        <v/>
      </c>
      <c r="Q5276" s="52">
        <f>NOV!P277</f>
        <v/>
      </c>
      <c r="R5276" s="52">
        <f>NOV!Q277</f>
        <v/>
      </c>
      <c r="S5276" s="54">
        <f>S5275+IF(X5276=0,0,M5276)</f>
        <v/>
      </c>
      <c r="T5276" s="55">
        <f>MAX(T5275,S5276)</f>
        <v/>
      </c>
      <c r="U5276" s="56">
        <f>S5276-T5276</f>
        <v/>
      </c>
      <c r="V5276" s="55">
        <f>IFERROR(SUMIFS(DATABASE!$M$5:$M$6004,DATABASE!$B$5:$B$6004,B5276,DATABASE!$X$5:$X$6004,1),0)</f>
        <v/>
      </c>
      <c r="W5276" s="57">
        <f>IFERROR(COUNTIFS(DATABASE!$B$5:$B$6004,B5276,DATABASE!$X$5:$X$6004,1),0)</f>
        <v/>
      </c>
      <c r="X5276" s="58">
        <f>--AND(ISNUMBER(B5276),C5276&lt;&gt;"",L5276&lt;&gt;"",M5276&lt;&gt;"")</f>
        <v/>
      </c>
    </row>
    <row r="5277" ht="15" customHeight="1" s="111">
      <c r="A5277" s="42" t="inlineStr">
        <is>
          <t>NOV</t>
        </is>
      </c>
      <c r="B5277" s="43">
        <f>NOV!A278</f>
        <v/>
      </c>
      <c r="C5277" s="44">
        <f>NOV!B278</f>
        <v/>
      </c>
      <c r="D5277" s="44">
        <f>NOV!C278</f>
        <v/>
      </c>
      <c r="E5277" s="44">
        <f>NOV!D278</f>
        <v/>
      </c>
      <c r="F5277" s="44">
        <f>NOV!E278</f>
        <v/>
      </c>
      <c r="G5277" s="44">
        <f>NOV!F278</f>
        <v/>
      </c>
      <c r="H5277" s="44">
        <f>NOV!G278</f>
        <v/>
      </c>
      <c r="I5277" s="45">
        <f>NOV!H278</f>
        <v/>
      </c>
      <c r="J5277" s="45">
        <f>NOV!I278</f>
        <v/>
      </c>
      <c r="K5277" s="44">
        <f>NOV!J278</f>
        <v/>
      </c>
      <c r="L5277" s="44">
        <f>NOV!K278</f>
        <v/>
      </c>
      <c r="M5277" s="46">
        <f>NOV!L278</f>
        <v/>
      </c>
      <c r="N5277" s="44">
        <f>NOV!M278</f>
        <v/>
      </c>
      <c r="O5277" s="44">
        <f>NOV!N278</f>
        <v/>
      </c>
      <c r="P5277" s="44">
        <f>NOV!O278</f>
        <v/>
      </c>
      <c r="Q5277" s="44">
        <f>NOV!P278</f>
        <v/>
      </c>
      <c r="R5277" s="44">
        <f>NOV!Q278</f>
        <v/>
      </c>
      <c r="S5277" s="46">
        <f>S5276+IF(X5277=0,0,M5277)</f>
        <v/>
      </c>
      <c r="T5277" s="47">
        <f>MAX(T5276,S5277)</f>
        <v/>
      </c>
      <c r="U5277" s="48">
        <f>S5277-T5277</f>
        <v/>
      </c>
      <c r="V5277" s="47">
        <f>IFERROR(SUMIFS(DATABASE!$M$5:$M$6004,DATABASE!$B$5:$B$6004,B5277,DATABASE!$X$5:$X$6004,1),0)</f>
        <v/>
      </c>
      <c r="W5277" s="31">
        <f>IFERROR(COUNTIFS(DATABASE!$B$5:$B$6004,B5277,DATABASE!$X$5:$X$6004,1),0)</f>
        <v/>
      </c>
      <c r="X5277" s="49">
        <f>--AND(ISNUMBER(B5277),C5277&lt;&gt;"",L5277&lt;&gt;"",M5277&lt;&gt;"")</f>
        <v/>
      </c>
    </row>
    <row r="5278" ht="15" customHeight="1" s="111">
      <c r="A5278" s="50" t="inlineStr">
        <is>
          <t>NOV</t>
        </is>
      </c>
      <c r="B5278" s="51">
        <f>NOV!A279</f>
        <v/>
      </c>
      <c r="C5278" s="52">
        <f>NOV!B279</f>
        <v/>
      </c>
      <c r="D5278" s="52">
        <f>NOV!C279</f>
        <v/>
      </c>
      <c r="E5278" s="52">
        <f>NOV!D279</f>
        <v/>
      </c>
      <c r="F5278" s="52">
        <f>NOV!E279</f>
        <v/>
      </c>
      <c r="G5278" s="52">
        <f>NOV!F279</f>
        <v/>
      </c>
      <c r="H5278" s="52">
        <f>NOV!G279</f>
        <v/>
      </c>
      <c r="I5278" s="53">
        <f>NOV!H279</f>
        <v/>
      </c>
      <c r="J5278" s="53">
        <f>NOV!I279</f>
        <v/>
      </c>
      <c r="K5278" s="52">
        <f>NOV!J279</f>
        <v/>
      </c>
      <c r="L5278" s="52">
        <f>NOV!K279</f>
        <v/>
      </c>
      <c r="M5278" s="54">
        <f>NOV!L279</f>
        <v/>
      </c>
      <c r="N5278" s="52">
        <f>NOV!M279</f>
        <v/>
      </c>
      <c r="O5278" s="52">
        <f>NOV!N279</f>
        <v/>
      </c>
      <c r="P5278" s="52">
        <f>NOV!O279</f>
        <v/>
      </c>
      <c r="Q5278" s="52">
        <f>NOV!P279</f>
        <v/>
      </c>
      <c r="R5278" s="52">
        <f>NOV!Q279</f>
        <v/>
      </c>
      <c r="S5278" s="54">
        <f>S5277+IF(X5278=0,0,M5278)</f>
        <v/>
      </c>
      <c r="T5278" s="55">
        <f>MAX(T5277,S5278)</f>
        <v/>
      </c>
      <c r="U5278" s="56">
        <f>S5278-T5278</f>
        <v/>
      </c>
      <c r="V5278" s="55">
        <f>IFERROR(SUMIFS(DATABASE!$M$5:$M$6004,DATABASE!$B$5:$B$6004,B5278,DATABASE!$X$5:$X$6004,1),0)</f>
        <v/>
      </c>
      <c r="W5278" s="57">
        <f>IFERROR(COUNTIFS(DATABASE!$B$5:$B$6004,B5278,DATABASE!$X$5:$X$6004,1),0)</f>
        <v/>
      </c>
      <c r="X5278" s="58">
        <f>--AND(ISNUMBER(B5278),C5278&lt;&gt;"",L5278&lt;&gt;"",M5278&lt;&gt;"")</f>
        <v/>
      </c>
    </row>
    <row r="5279" ht="15" customHeight="1" s="111">
      <c r="A5279" s="42" t="inlineStr">
        <is>
          <t>NOV</t>
        </is>
      </c>
      <c r="B5279" s="43">
        <f>NOV!A280</f>
        <v/>
      </c>
      <c r="C5279" s="44">
        <f>NOV!B280</f>
        <v/>
      </c>
      <c r="D5279" s="44">
        <f>NOV!C280</f>
        <v/>
      </c>
      <c r="E5279" s="44">
        <f>NOV!D280</f>
        <v/>
      </c>
      <c r="F5279" s="44">
        <f>NOV!E280</f>
        <v/>
      </c>
      <c r="G5279" s="44">
        <f>NOV!F280</f>
        <v/>
      </c>
      <c r="H5279" s="44">
        <f>NOV!G280</f>
        <v/>
      </c>
      <c r="I5279" s="45">
        <f>NOV!H280</f>
        <v/>
      </c>
      <c r="J5279" s="45">
        <f>NOV!I280</f>
        <v/>
      </c>
      <c r="K5279" s="44">
        <f>NOV!J280</f>
        <v/>
      </c>
      <c r="L5279" s="44">
        <f>NOV!K280</f>
        <v/>
      </c>
      <c r="M5279" s="46">
        <f>NOV!L280</f>
        <v/>
      </c>
      <c r="N5279" s="44">
        <f>NOV!M280</f>
        <v/>
      </c>
      <c r="O5279" s="44">
        <f>NOV!N280</f>
        <v/>
      </c>
      <c r="P5279" s="44">
        <f>NOV!O280</f>
        <v/>
      </c>
      <c r="Q5279" s="44">
        <f>NOV!P280</f>
        <v/>
      </c>
      <c r="R5279" s="44">
        <f>NOV!Q280</f>
        <v/>
      </c>
      <c r="S5279" s="46">
        <f>S5278+IF(X5279=0,0,M5279)</f>
        <v/>
      </c>
      <c r="T5279" s="47">
        <f>MAX(T5278,S5279)</f>
        <v/>
      </c>
      <c r="U5279" s="48">
        <f>S5279-T5279</f>
        <v/>
      </c>
      <c r="V5279" s="47">
        <f>IFERROR(SUMIFS(DATABASE!$M$5:$M$6004,DATABASE!$B$5:$B$6004,B5279,DATABASE!$X$5:$X$6004,1),0)</f>
        <v/>
      </c>
      <c r="W5279" s="31">
        <f>IFERROR(COUNTIFS(DATABASE!$B$5:$B$6004,B5279,DATABASE!$X$5:$X$6004,1),0)</f>
        <v/>
      </c>
      <c r="X5279" s="49">
        <f>--AND(ISNUMBER(B5279),C5279&lt;&gt;"",L5279&lt;&gt;"",M5279&lt;&gt;"")</f>
        <v/>
      </c>
    </row>
    <row r="5280" ht="15" customHeight="1" s="111">
      <c r="A5280" s="50" t="inlineStr">
        <is>
          <t>NOV</t>
        </is>
      </c>
      <c r="B5280" s="51">
        <f>NOV!A281</f>
        <v/>
      </c>
      <c r="C5280" s="52">
        <f>NOV!B281</f>
        <v/>
      </c>
      <c r="D5280" s="52">
        <f>NOV!C281</f>
        <v/>
      </c>
      <c r="E5280" s="52">
        <f>NOV!D281</f>
        <v/>
      </c>
      <c r="F5280" s="52">
        <f>NOV!E281</f>
        <v/>
      </c>
      <c r="G5280" s="52">
        <f>NOV!F281</f>
        <v/>
      </c>
      <c r="H5280" s="52">
        <f>NOV!G281</f>
        <v/>
      </c>
      <c r="I5280" s="53">
        <f>NOV!H281</f>
        <v/>
      </c>
      <c r="J5280" s="53">
        <f>NOV!I281</f>
        <v/>
      </c>
      <c r="K5280" s="52">
        <f>NOV!J281</f>
        <v/>
      </c>
      <c r="L5280" s="52">
        <f>NOV!K281</f>
        <v/>
      </c>
      <c r="M5280" s="54">
        <f>NOV!L281</f>
        <v/>
      </c>
      <c r="N5280" s="52">
        <f>NOV!M281</f>
        <v/>
      </c>
      <c r="O5280" s="52">
        <f>NOV!N281</f>
        <v/>
      </c>
      <c r="P5280" s="52">
        <f>NOV!O281</f>
        <v/>
      </c>
      <c r="Q5280" s="52">
        <f>NOV!P281</f>
        <v/>
      </c>
      <c r="R5280" s="52">
        <f>NOV!Q281</f>
        <v/>
      </c>
      <c r="S5280" s="54">
        <f>S5279+IF(X5280=0,0,M5280)</f>
        <v/>
      </c>
      <c r="T5280" s="55">
        <f>MAX(T5279,S5280)</f>
        <v/>
      </c>
      <c r="U5280" s="56">
        <f>S5280-T5280</f>
        <v/>
      </c>
      <c r="V5280" s="55">
        <f>IFERROR(SUMIFS(DATABASE!$M$5:$M$6004,DATABASE!$B$5:$B$6004,B5280,DATABASE!$X$5:$X$6004,1),0)</f>
        <v/>
      </c>
      <c r="W5280" s="57">
        <f>IFERROR(COUNTIFS(DATABASE!$B$5:$B$6004,B5280,DATABASE!$X$5:$X$6004,1),0)</f>
        <v/>
      </c>
      <c r="X5280" s="58">
        <f>--AND(ISNUMBER(B5280),C5280&lt;&gt;"",L5280&lt;&gt;"",M5280&lt;&gt;"")</f>
        <v/>
      </c>
    </row>
    <row r="5281" ht="15" customHeight="1" s="111">
      <c r="A5281" s="42" t="inlineStr">
        <is>
          <t>NOV</t>
        </is>
      </c>
      <c r="B5281" s="43">
        <f>NOV!A282</f>
        <v/>
      </c>
      <c r="C5281" s="44">
        <f>NOV!B282</f>
        <v/>
      </c>
      <c r="D5281" s="44">
        <f>NOV!C282</f>
        <v/>
      </c>
      <c r="E5281" s="44">
        <f>NOV!D282</f>
        <v/>
      </c>
      <c r="F5281" s="44">
        <f>NOV!E282</f>
        <v/>
      </c>
      <c r="G5281" s="44">
        <f>NOV!F282</f>
        <v/>
      </c>
      <c r="H5281" s="44">
        <f>NOV!G282</f>
        <v/>
      </c>
      <c r="I5281" s="45">
        <f>NOV!H282</f>
        <v/>
      </c>
      <c r="J5281" s="45">
        <f>NOV!I282</f>
        <v/>
      </c>
      <c r="K5281" s="44">
        <f>NOV!J282</f>
        <v/>
      </c>
      <c r="L5281" s="44">
        <f>NOV!K282</f>
        <v/>
      </c>
      <c r="M5281" s="46">
        <f>NOV!L282</f>
        <v/>
      </c>
      <c r="N5281" s="44">
        <f>NOV!M282</f>
        <v/>
      </c>
      <c r="O5281" s="44">
        <f>NOV!N282</f>
        <v/>
      </c>
      <c r="P5281" s="44">
        <f>NOV!O282</f>
        <v/>
      </c>
      <c r="Q5281" s="44">
        <f>NOV!P282</f>
        <v/>
      </c>
      <c r="R5281" s="44">
        <f>NOV!Q282</f>
        <v/>
      </c>
      <c r="S5281" s="46">
        <f>S5280+IF(X5281=0,0,M5281)</f>
        <v/>
      </c>
      <c r="T5281" s="47">
        <f>MAX(T5280,S5281)</f>
        <v/>
      </c>
      <c r="U5281" s="48">
        <f>S5281-T5281</f>
        <v/>
      </c>
      <c r="V5281" s="47">
        <f>IFERROR(SUMIFS(DATABASE!$M$5:$M$6004,DATABASE!$B$5:$B$6004,B5281,DATABASE!$X$5:$X$6004,1),0)</f>
        <v/>
      </c>
      <c r="W5281" s="31">
        <f>IFERROR(COUNTIFS(DATABASE!$B$5:$B$6004,B5281,DATABASE!$X$5:$X$6004,1),0)</f>
        <v/>
      </c>
      <c r="X5281" s="49">
        <f>--AND(ISNUMBER(B5281),C5281&lt;&gt;"",L5281&lt;&gt;"",M5281&lt;&gt;"")</f>
        <v/>
      </c>
    </row>
    <row r="5282" ht="15" customHeight="1" s="111">
      <c r="A5282" s="50" t="inlineStr">
        <is>
          <t>NOV</t>
        </is>
      </c>
      <c r="B5282" s="51">
        <f>NOV!A283</f>
        <v/>
      </c>
      <c r="C5282" s="52">
        <f>NOV!B283</f>
        <v/>
      </c>
      <c r="D5282" s="52">
        <f>NOV!C283</f>
        <v/>
      </c>
      <c r="E5282" s="52">
        <f>NOV!D283</f>
        <v/>
      </c>
      <c r="F5282" s="52">
        <f>NOV!E283</f>
        <v/>
      </c>
      <c r="G5282" s="52">
        <f>NOV!F283</f>
        <v/>
      </c>
      <c r="H5282" s="52">
        <f>NOV!G283</f>
        <v/>
      </c>
      <c r="I5282" s="53">
        <f>NOV!H283</f>
        <v/>
      </c>
      <c r="J5282" s="53">
        <f>NOV!I283</f>
        <v/>
      </c>
      <c r="K5282" s="52">
        <f>NOV!J283</f>
        <v/>
      </c>
      <c r="L5282" s="52">
        <f>NOV!K283</f>
        <v/>
      </c>
      <c r="M5282" s="54">
        <f>NOV!L283</f>
        <v/>
      </c>
      <c r="N5282" s="52">
        <f>NOV!M283</f>
        <v/>
      </c>
      <c r="O5282" s="52">
        <f>NOV!N283</f>
        <v/>
      </c>
      <c r="P5282" s="52">
        <f>NOV!O283</f>
        <v/>
      </c>
      <c r="Q5282" s="52">
        <f>NOV!P283</f>
        <v/>
      </c>
      <c r="R5282" s="52">
        <f>NOV!Q283</f>
        <v/>
      </c>
      <c r="S5282" s="54">
        <f>S5281+IF(X5282=0,0,M5282)</f>
        <v/>
      </c>
      <c r="T5282" s="55">
        <f>MAX(T5281,S5282)</f>
        <v/>
      </c>
      <c r="U5282" s="56">
        <f>S5282-T5282</f>
        <v/>
      </c>
      <c r="V5282" s="55">
        <f>IFERROR(SUMIFS(DATABASE!$M$5:$M$6004,DATABASE!$B$5:$B$6004,B5282,DATABASE!$X$5:$X$6004,1),0)</f>
        <v/>
      </c>
      <c r="W5282" s="57">
        <f>IFERROR(COUNTIFS(DATABASE!$B$5:$B$6004,B5282,DATABASE!$X$5:$X$6004,1),0)</f>
        <v/>
      </c>
      <c r="X5282" s="58">
        <f>--AND(ISNUMBER(B5282),C5282&lt;&gt;"",L5282&lt;&gt;"",M5282&lt;&gt;"")</f>
        <v/>
      </c>
    </row>
    <row r="5283" ht="15" customHeight="1" s="111">
      <c r="A5283" s="42" t="inlineStr">
        <is>
          <t>NOV</t>
        </is>
      </c>
      <c r="B5283" s="43">
        <f>NOV!A284</f>
        <v/>
      </c>
      <c r="C5283" s="44">
        <f>NOV!B284</f>
        <v/>
      </c>
      <c r="D5283" s="44">
        <f>NOV!C284</f>
        <v/>
      </c>
      <c r="E5283" s="44">
        <f>NOV!D284</f>
        <v/>
      </c>
      <c r="F5283" s="44">
        <f>NOV!E284</f>
        <v/>
      </c>
      <c r="G5283" s="44">
        <f>NOV!F284</f>
        <v/>
      </c>
      <c r="H5283" s="44">
        <f>NOV!G284</f>
        <v/>
      </c>
      <c r="I5283" s="45">
        <f>NOV!H284</f>
        <v/>
      </c>
      <c r="J5283" s="45">
        <f>NOV!I284</f>
        <v/>
      </c>
      <c r="K5283" s="44">
        <f>NOV!J284</f>
        <v/>
      </c>
      <c r="L5283" s="44">
        <f>NOV!K284</f>
        <v/>
      </c>
      <c r="M5283" s="46">
        <f>NOV!L284</f>
        <v/>
      </c>
      <c r="N5283" s="44">
        <f>NOV!M284</f>
        <v/>
      </c>
      <c r="O5283" s="44">
        <f>NOV!N284</f>
        <v/>
      </c>
      <c r="P5283" s="44">
        <f>NOV!O284</f>
        <v/>
      </c>
      <c r="Q5283" s="44">
        <f>NOV!P284</f>
        <v/>
      </c>
      <c r="R5283" s="44">
        <f>NOV!Q284</f>
        <v/>
      </c>
      <c r="S5283" s="46">
        <f>S5282+IF(X5283=0,0,M5283)</f>
        <v/>
      </c>
      <c r="T5283" s="47">
        <f>MAX(T5282,S5283)</f>
        <v/>
      </c>
      <c r="U5283" s="48">
        <f>S5283-T5283</f>
        <v/>
      </c>
      <c r="V5283" s="47">
        <f>IFERROR(SUMIFS(DATABASE!$M$5:$M$6004,DATABASE!$B$5:$B$6004,B5283,DATABASE!$X$5:$X$6004,1),0)</f>
        <v/>
      </c>
      <c r="W5283" s="31">
        <f>IFERROR(COUNTIFS(DATABASE!$B$5:$B$6004,B5283,DATABASE!$X$5:$X$6004,1),0)</f>
        <v/>
      </c>
      <c r="X5283" s="49">
        <f>--AND(ISNUMBER(B5283),C5283&lt;&gt;"",L5283&lt;&gt;"",M5283&lt;&gt;"")</f>
        <v/>
      </c>
    </row>
    <row r="5284" ht="15" customHeight="1" s="111">
      <c r="A5284" s="50" t="inlineStr">
        <is>
          <t>NOV</t>
        </is>
      </c>
      <c r="B5284" s="51">
        <f>NOV!A285</f>
        <v/>
      </c>
      <c r="C5284" s="52">
        <f>NOV!B285</f>
        <v/>
      </c>
      <c r="D5284" s="52">
        <f>NOV!C285</f>
        <v/>
      </c>
      <c r="E5284" s="52">
        <f>NOV!D285</f>
        <v/>
      </c>
      <c r="F5284" s="52">
        <f>NOV!E285</f>
        <v/>
      </c>
      <c r="G5284" s="52">
        <f>NOV!F285</f>
        <v/>
      </c>
      <c r="H5284" s="52">
        <f>NOV!G285</f>
        <v/>
      </c>
      <c r="I5284" s="53">
        <f>NOV!H285</f>
        <v/>
      </c>
      <c r="J5284" s="53">
        <f>NOV!I285</f>
        <v/>
      </c>
      <c r="K5284" s="52">
        <f>NOV!J285</f>
        <v/>
      </c>
      <c r="L5284" s="52">
        <f>NOV!K285</f>
        <v/>
      </c>
      <c r="M5284" s="54">
        <f>NOV!L285</f>
        <v/>
      </c>
      <c r="N5284" s="52">
        <f>NOV!M285</f>
        <v/>
      </c>
      <c r="O5284" s="52">
        <f>NOV!N285</f>
        <v/>
      </c>
      <c r="P5284" s="52">
        <f>NOV!O285</f>
        <v/>
      </c>
      <c r="Q5284" s="52">
        <f>NOV!P285</f>
        <v/>
      </c>
      <c r="R5284" s="52">
        <f>NOV!Q285</f>
        <v/>
      </c>
      <c r="S5284" s="54">
        <f>S5283+IF(X5284=0,0,M5284)</f>
        <v/>
      </c>
      <c r="T5284" s="55">
        <f>MAX(T5283,S5284)</f>
        <v/>
      </c>
      <c r="U5284" s="56">
        <f>S5284-T5284</f>
        <v/>
      </c>
      <c r="V5284" s="55">
        <f>IFERROR(SUMIFS(DATABASE!$M$5:$M$6004,DATABASE!$B$5:$B$6004,B5284,DATABASE!$X$5:$X$6004,1),0)</f>
        <v/>
      </c>
      <c r="W5284" s="57">
        <f>IFERROR(COUNTIFS(DATABASE!$B$5:$B$6004,B5284,DATABASE!$X$5:$X$6004,1),0)</f>
        <v/>
      </c>
      <c r="X5284" s="58">
        <f>--AND(ISNUMBER(B5284),C5284&lt;&gt;"",L5284&lt;&gt;"",M5284&lt;&gt;"")</f>
        <v/>
      </c>
    </row>
    <row r="5285" ht="15" customHeight="1" s="111">
      <c r="A5285" s="42" t="inlineStr">
        <is>
          <t>NOV</t>
        </is>
      </c>
      <c r="B5285" s="43">
        <f>NOV!A286</f>
        <v/>
      </c>
      <c r="C5285" s="44">
        <f>NOV!B286</f>
        <v/>
      </c>
      <c r="D5285" s="44">
        <f>NOV!C286</f>
        <v/>
      </c>
      <c r="E5285" s="44">
        <f>NOV!D286</f>
        <v/>
      </c>
      <c r="F5285" s="44">
        <f>NOV!E286</f>
        <v/>
      </c>
      <c r="G5285" s="44">
        <f>NOV!F286</f>
        <v/>
      </c>
      <c r="H5285" s="44">
        <f>NOV!G286</f>
        <v/>
      </c>
      <c r="I5285" s="45">
        <f>NOV!H286</f>
        <v/>
      </c>
      <c r="J5285" s="45">
        <f>NOV!I286</f>
        <v/>
      </c>
      <c r="K5285" s="44">
        <f>NOV!J286</f>
        <v/>
      </c>
      <c r="L5285" s="44">
        <f>NOV!K286</f>
        <v/>
      </c>
      <c r="M5285" s="46">
        <f>NOV!L286</f>
        <v/>
      </c>
      <c r="N5285" s="44">
        <f>NOV!M286</f>
        <v/>
      </c>
      <c r="O5285" s="44">
        <f>NOV!N286</f>
        <v/>
      </c>
      <c r="P5285" s="44">
        <f>NOV!O286</f>
        <v/>
      </c>
      <c r="Q5285" s="44">
        <f>NOV!P286</f>
        <v/>
      </c>
      <c r="R5285" s="44">
        <f>NOV!Q286</f>
        <v/>
      </c>
      <c r="S5285" s="46">
        <f>S5284+IF(X5285=0,0,M5285)</f>
        <v/>
      </c>
      <c r="T5285" s="47">
        <f>MAX(T5284,S5285)</f>
        <v/>
      </c>
      <c r="U5285" s="48">
        <f>S5285-T5285</f>
        <v/>
      </c>
      <c r="V5285" s="47">
        <f>IFERROR(SUMIFS(DATABASE!$M$5:$M$6004,DATABASE!$B$5:$B$6004,B5285,DATABASE!$X$5:$X$6004,1),0)</f>
        <v/>
      </c>
      <c r="W5285" s="31">
        <f>IFERROR(COUNTIFS(DATABASE!$B$5:$B$6004,B5285,DATABASE!$X$5:$X$6004,1),0)</f>
        <v/>
      </c>
      <c r="X5285" s="49">
        <f>--AND(ISNUMBER(B5285),C5285&lt;&gt;"",L5285&lt;&gt;"",M5285&lt;&gt;"")</f>
        <v/>
      </c>
    </row>
    <row r="5286" ht="15" customHeight="1" s="111">
      <c r="A5286" s="50" t="inlineStr">
        <is>
          <t>NOV</t>
        </is>
      </c>
      <c r="B5286" s="51">
        <f>NOV!A287</f>
        <v/>
      </c>
      <c r="C5286" s="52">
        <f>NOV!B287</f>
        <v/>
      </c>
      <c r="D5286" s="52">
        <f>NOV!C287</f>
        <v/>
      </c>
      <c r="E5286" s="52">
        <f>NOV!D287</f>
        <v/>
      </c>
      <c r="F5286" s="52">
        <f>NOV!E287</f>
        <v/>
      </c>
      <c r="G5286" s="52">
        <f>NOV!F287</f>
        <v/>
      </c>
      <c r="H5286" s="52">
        <f>NOV!G287</f>
        <v/>
      </c>
      <c r="I5286" s="53">
        <f>NOV!H287</f>
        <v/>
      </c>
      <c r="J5286" s="53">
        <f>NOV!I287</f>
        <v/>
      </c>
      <c r="K5286" s="52">
        <f>NOV!J287</f>
        <v/>
      </c>
      <c r="L5286" s="52">
        <f>NOV!K287</f>
        <v/>
      </c>
      <c r="M5286" s="54">
        <f>NOV!L287</f>
        <v/>
      </c>
      <c r="N5286" s="52">
        <f>NOV!M287</f>
        <v/>
      </c>
      <c r="O5286" s="52">
        <f>NOV!N287</f>
        <v/>
      </c>
      <c r="P5286" s="52">
        <f>NOV!O287</f>
        <v/>
      </c>
      <c r="Q5286" s="52">
        <f>NOV!P287</f>
        <v/>
      </c>
      <c r="R5286" s="52">
        <f>NOV!Q287</f>
        <v/>
      </c>
      <c r="S5286" s="54">
        <f>S5285+IF(X5286=0,0,M5286)</f>
        <v/>
      </c>
      <c r="T5286" s="55">
        <f>MAX(T5285,S5286)</f>
        <v/>
      </c>
      <c r="U5286" s="56">
        <f>S5286-T5286</f>
        <v/>
      </c>
      <c r="V5286" s="55">
        <f>IFERROR(SUMIFS(DATABASE!$M$5:$M$6004,DATABASE!$B$5:$B$6004,B5286,DATABASE!$X$5:$X$6004,1),0)</f>
        <v/>
      </c>
      <c r="W5286" s="57">
        <f>IFERROR(COUNTIFS(DATABASE!$B$5:$B$6004,B5286,DATABASE!$X$5:$X$6004,1),0)</f>
        <v/>
      </c>
      <c r="X5286" s="58">
        <f>--AND(ISNUMBER(B5286),C5286&lt;&gt;"",L5286&lt;&gt;"",M5286&lt;&gt;"")</f>
        <v/>
      </c>
    </row>
    <row r="5287" ht="15" customHeight="1" s="111">
      <c r="A5287" s="42" t="inlineStr">
        <is>
          <t>NOV</t>
        </is>
      </c>
      <c r="B5287" s="43">
        <f>NOV!A288</f>
        <v/>
      </c>
      <c r="C5287" s="44">
        <f>NOV!B288</f>
        <v/>
      </c>
      <c r="D5287" s="44">
        <f>NOV!C288</f>
        <v/>
      </c>
      <c r="E5287" s="44">
        <f>NOV!D288</f>
        <v/>
      </c>
      <c r="F5287" s="44">
        <f>NOV!E288</f>
        <v/>
      </c>
      <c r="G5287" s="44">
        <f>NOV!F288</f>
        <v/>
      </c>
      <c r="H5287" s="44">
        <f>NOV!G288</f>
        <v/>
      </c>
      <c r="I5287" s="45">
        <f>NOV!H288</f>
        <v/>
      </c>
      <c r="J5287" s="45">
        <f>NOV!I288</f>
        <v/>
      </c>
      <c r="K5287" s="44">
        <f>NOV!J288</f>
        <v/>
      </c>
      <c r="L5287" s="44">
        <f>NOV!K288</f>
        <v/>
      </c>
      <c r="M5287" s="46">
        <f>NOV!L288</f>
        <v/>
      </c>
      <c r="N5287" s="44">
        <f>NOV!M288</f>
        <v/>
      </c>
      <c r="O5287" s="44">
        <f>NOV!N288</f>
        <v/>
      </c>
      <c r="P5287" s="44">
        <f>NOV!O288</f>
        <v/>
      </c>
      <c r="Q5287" s="44">
        <f>NOV!P288</f>
        <v/>
      </c>
      <c r="R5287" s="44">
        <f>NOV!Q288</f>
        <v/>
      </c>
      <c r="S5287" s="46">
        <f>S5286+IF(X5287=0,0,M5287)</f>
        <v/>
      </c>
      <c r="T5287" s="47">
        <f>MAX(T5286,S5287)</f>
        <v/>
      </c>
      <c r="U5287" s="48">
        <f>S5287-T5287</f>
        <v/>
      </c>
      <c r="V5287" s="47">
        <f>IFERROR(SUMIFS(DATABASE!$M$5:$M$6004,DATABASE!$B$5:$B$6004,B5287,DATABASE!$X$5:$X$6004,1),0)</f>
        <v/>
      </c>
      <c r="W5287" s="31">
        <f>IFERROR(COUNTIFS(DATABASE!$B$5:$B$6004,B5287,DATABASE!$X$5:$X$6004,1),0)</f>
        <v/>
      </c>
      <c r="X5287" s="49">
        <f>--AND(ISNUMBER(B5287),C5287&lt;&gt;"",L5287&lt;&gt;"",M5287&lt;&gt;"")</f>
        <v/>
      </c>
    </row>
    <row r="5288" ht="15" customHeight="1" s="111">
      <c r="A5288" s="50" t="inlineStr">
        <is>
          <t>NOV</t>
        </is>
      </c>
      <c r="B5288" s="51">
        <f>NOV!A289</f>
        <v/>
      </c>
      <c r="C5288" s="52">
        <f>NOV!B289</f>
        <v/>
      </c>
      <c r="D5288" s="52">
        <f>NOV!C289</f>
        <v/>
      </c>
      <c r="E5288" s="52">
        <f>NOV!D289</f>
        <v/>
      </c>
      <c r="F5288" s="52">
        <f>NOV!E289</f>
        <v/>
      </c>
      <c r="G5288" s="52">
        <f>NOV!F289</f>
        <v/>
      </c>
      <c r="H5288" s="52">
        <f>NOV!G289</f>
        <v/>
      </c>
      <c r="I5288" s="53">
        <f>NOV!H289</f>
        <v/>
      </c>
      <c r="J5288" s="53">
        <f>NOV!I289</f>
        <v/>
      </c>
      <c r="K5288" s="52">
        <f>NOV!J289</f>
        <v/>
      </c>
      <c r="L5288" s="52">
        <f>NOV!K289</f>
        <v/>
      </c>
      <c r="M5288" s="54">
        <f>NOV!L289</f>
        <v/>
      </c>
      <c r="N5288" s="52">
        <f>NOV!M289</f>
        <v/>
      </c>
      <c r="O5288" s="52">
        <f>NOV!N289</f>
        <v/>
      </c>
      <c r="P5288" s="52">
        <f>NOV!O289</f>
        <v/>
      </c>
      <c r="Q5288" s="52">
        <f>NOV!P289</f>
        <v/>
      </c>
      <c r="R5288" s="52">
        <f>NOV!Q289</f>
        <v/>
      </c>
      <c r="S5288" s="54">
        <f>S5287+IF(X5288=0,0,M5288)</f>
        <v/>
      </c>
      <c r="T5288" s="55">
        <f>MAX(T5287,S5288)</f>
        <v/>
      </c>
      <c r="U5288" s="56">
        <f>S5288-T5288</f>
        <v/>
      </c>
      <c r="V5288" s="55">
        <f>IFERROR(SUMIFS(DATABASE!$M$5:$M$6004,DATABASE!$B$5:$B$6004,B5288,DATABASE!$X$5:$X$6004,1),0)</f>
        <v/>
      </c>
      <c r="W5288" s="57">
        <f>IFERROR(COUNTIFS(DATABASE!$B$5:$B$6004,B5288,DATABASE!$X$5:$X$6004,1),0)</f>
        <v/>
      </c>
      <c r="X5288" s="58">
        <f>--AND(ISNUMBER(B5288),C5288&lt;&gt;"",L5288&lt;&gt;"",M5288&lt;&gt;"")</f>
        <v/>
      </c>
    </row>
    <row r="5289" ht="15" customHeight="1" s="111">
      <c r="A5289" s="42" t="inlineStr">
        <is>
          <t>NOV</t>
        </is>
      </c>
      <c r="B5289" s="43">
        <f>NOV!A290</f>
        <v/>
      </c>
      <c r="C5289" s="44">
        <f>NOV!B290</f>
        <v/>
      </c>
      <c r="D5289" s="44">
        <f>NOV!C290</f>
        <v/>
      </c>
      <c r="E5289" s="44">
        <f>NOV!D290</f>
        <v/>
      </c>
      <c r="F5289" s="44">
        <f>NOV!E290</f>
        <v/>
      </c>
      <c r="G5289" s="44">
        <f>NOV!F290</f>
        <v/>
      </c>
      <c r="H5289" s="44">
        <f>NOV!G290</f>
        <v/>
      </c>
      <c r="I5289" s="45">
        <f>NOV!H290</f>
        <v/>
      </c>
      <c r="J5289" s="45">
        <f>NOV!I290</f>
        <v/>
      </c>
      <c r="K5289" s="44">
        <f>NOV!J290</f>
        <v/>
      </c>
      <c r="L5289" s="44">
        <f>NOV!K290</f>
        <v/>
      </c>
      <c r="M5289" s="46">
        <f>NOV!L290</f>
        <v/>
      </c>
      <c r="N5289" s="44">
        <f>NOV!M290</f>
        <v/>
      </c>
      <c r="O5289" s="44">
        <f>NOV!N290</f>
        <v/>
      </c>
      <c r="P5289" s="44">
        <f>NOV!O290</f>
        <v/>
      </c>
      <c r="Q5289" s="44">
        <f>NOV!P290</f>
        <v/>
      </c>
      <c r="R5289" s="44">
        <f>NOV!Q290</f>
        <v/>
      </c>
      <c r="S5289" s="46">
        <f>S5288+IF(X5289=0,0,M5289)</f>
        <v/>
      </c>
      <c r="T5289" s="47">
        <f>MAX(T5288,S5289)</f>
        <v/>
      </c>
      <c r="U5289" s="48">
        <f>S5289-T5289</f>
        <v/>
      </c>
      <c r="V5289" s="47">
        <f>IFERROR(SUMIFS(DATABASE!$M$5:$M$6004,DATABASE!$B$5:$B$6004,B5289,DATABASE!$X$5:$X$6004,1),0)</f>
        <v/>
      </c>
      <c r="W5289" s="31">
        <f>IFERROR(COUNTIFS(DATABASE!$B$5:$B$6004,B5289,DATABASE!$X$5:$X$6004,1),0)</f>
        <v/>
      </c>
      <c r="X5289" s="49">
        <f>--AND(ISNUMBER(B5289),C5289&lt;&gt;"",L5289&lt;&gt;"",M5289&lt;&gt;"")</f>
        <v/>
      </c>
    </row>
    <row r="5290" ht="15" customHeight="1" s="111">
      <c r="A5290" s="50" t="inlineStr">
        <is>
          <t>NOV</t>
        </is>
      </c>
      <c r="B5290" s="51">
        <f>NOV!A291</f>
        <v/>
      </c>
      <c r="C5290" s="52">
        <f>NOV!B291</f>
        <v/>
      </c>
      <c r="D5290" s="52">
        <f>NOV!C291</f>
        <v/>
      </c>
      <c r="E5290" s="52">
        <f>NOV!D291</f>
        <v/>
      </c>
      <c r="F5290" s="52">
        <f>NOV!E291</f>
        <v/>
      </c>
      <c r="G5290" s="52">
        <f>NOV!F291</f>
        <v/>
      </c>
      <c r="H5290" s="52">
        <f>NOV!G291</f>
        <v/>
      </c>
      <c r="I5290" s="53">
        <f>NOV!H291</f>
        <v/>
      </c>
      <c r="J5290" s="53">
        <f>NOV!I291</f>
        <v/>
      </c>
      <c r="K5290" s="52">
        <f>NOV!J291</f>
        <v/>
      </c>
      <c r="L5290" s="52">
        <f>NOV!K291</f>
        <v/>
      </c>
      <c r="M5290" s="54">
        <f>NOV!L291</f>
        <v/>
      </c>
      <c r="N5290" s="52">
        <f>NOV!M291</f>
        <v/>
      </c>
      <c r="O5290" s="52">
        <f>NOV!N291</f>
        <v/>
      </c>
      <c r="P5290" s="52">
        <f>NOV!O291</f>
        <v/>
      </c>
      <c r="Q5290" s="52">
        <f>NOV!P291</f>
        <v/>
      </c>
      <c r="R5290" s="52">
        <f>NOV!Q291</f>
        <v/>
      </c>
      <c r="S5290" s="54">
        <f>S5289+IF(X5290=0,0,M5290)</f>
        <v/>
      </c>
      <c r="T5290" s="55">
        <f>MAX(T5289,S5290)</f>
        <v/>
      </c>
      <c r="U5290" s="56">
        <f>S5290-T5290</f>
        <v/>
      </c>
      <c r="V5290" s="55">
        <f>IFERROR(SUMIFS(DATABASE!$M$5:$M$6004,DATABASE!$B$5:$B$6004,B5290,DATABASE!$X$5:$X$6004,1),0)</f>
        <v/>
      </c>
      <c r="W5290" s="57">
        <f>IFERROR(COUNTIFS(DATABASE!$B$5:$B$6004,B5290,DATABASE!$X$5:$X$6004,1),0)</f>
        <v/>
      </c>
      <c r="X5290" s="58">
        <f>--AND(ISNUMBER(B5290),C5290&lt;&gt;"",L5290&lt;&gt;"",M5290&lt;&gt;"")</f>
        <v/>
      </c>
    </row>
    <row r="5291" ht="15" customHeight="1" s="111">
      <c r="A5291" s="42" t="inlineStr">
        <is>
          <t>NOV</t>
        </is>
      </c>
      <c r="B5291" s="43">
        <f>NOV!A292</f>
        <v/>
      </c>
      <c r="C5291" s="44">
        <f>NOV!B292</f>
        <v/>
      </c>
      <c r="D5291" s="44">
        <f>NOV!C292</f>
        <v/>
      </c>
      <c r="E5291" s="44">
        <f>NOV!D292</f>
        <v/>
      </c>
      <c r="F5291" s="44">
        <f>NOV!E292</f>
        <v/>
      </c>
      <c r="G5291" s="44">
        <f>NOV!F292</f>
        <v/>
      </c>
      <c r="H5291" s="44">
        <f>NOV!G292</f>
        <v/>
      </c>
      <c r="I5291" s="45">
        <f>NOV!H292</f>
        <v/>
      </c>
      <c r="J5291" s="45">
        <f>NOV!I292</f>
        <v/>
      </c>
      <c r="K5291" s="44">
        <f>NOV!J292</f>
        <v/>
      </c>
      <c r="L5291" s="44">
        <f>NOV!K292</f>
        <v/>
      </c>
      <c r="M5291" s="46">
        <f>NOV!L292</f>
        <v/>
      </c>
      <c r="N5291" s="44">
        <f>NOV!M292</f>
        <v/>
      </c>
      <c r="O5291" s="44">
        <f>NOV!N292</f>
        <v/>
      </c>
      <c r="P5291" s="44">
        <f>NOV!O292</f>
        <v/>
      </c>
      <c r="Q5291" s="44">
        <f>NOV!P292</f>
        <v/>
      </c>
      <c r="R5291" s="44">
        <f>NOV!Q292</f>
        <v/>
      </c>
      <c r="S5291" s="46">
        <f>S5290+IF(X5291=0,0,M5291)</f>
        <v/>
      </c>
      <c r="T5291" s="47">
        <f>MAX(T5290,S5291)</f>
        <v/>
      </c>
      <c r="U5291" s="48">
        <f>S5291-T5291</f>
        <v/>
      </c>
      <c r="V5291" s="47">
        <f>IFERROR(SUMIFS(DATABASE!$M$5:$M$6004,DATABASE!$B$5:$B$6004,B5291,DATABASE!$X$5:$X$6004,1),0)</f>
        <v/>
      </c>
      <c r="W5291" s="31">
        <f>IFERROR(COUNTIFS(DATABASE!$B$5:$B$6004,B5291,DATABASE!$X$5:$X$6004,1),0)</f>
        <v/>
      </c>
      <c r="X5291" s="49">
        <f>--AND(ISNUMBER(B5291),C5291&lt;&gt;"",L5291&lt;&gt;"",M5291&lt;&gt;"")</f>
        <v/>
      </c>
    </row>
    <row r="5292" ht="15" customHeight="1" s="111">
      <c r="A5292" s="50" t="inlineStr">
        <is>
          <t>NOV</t>
        </is>
      </c>
      <c r="B5292" s="51">
        <f>NOV!A293</f>
        <v/>
      </c>
      <c r="C5292" s="52">
        <f>NOV!B293</f>
        <v/>
      </c>
      <c r="D5292" s="52">
        <f>NOV!C293</f>
        <v/>
      </c>
      <c r="E5292" s="52">
        <f>NOV!D293</f>
        <v/>
      </c>
      <c r="F5292" s="52">
        <f>NOV!E293</f>
        <v/>
      </c>
      <c r="G5292" s="52">
        <f>NOV!F293</f>
        <v/>
      </c>
      <c r="H5292" s="52">
        <f>NOV!G293</f>
        <v/>
      </c>
      <c r="I5292" s="53">
        <f>NOV!H293</f>
        <v/>
      </c>
      <c r="J5292" s="53">
        <f>NOV!I293</f>
        <v/>
      </c>
      <c r="K5292" s="52">
        <f>NOV!J293</f>
        <v/>
      </c>
      <c r="L5292" s="52">
        <f>NOV!K293</f>
        <v/>
      </c>
      <c r="M5292" s="54">
        <f>NOV!L293</f>
        <v/>
      </c>
      <c r="N5292" s="52">
        <f>NOV!M293</f>
        <v/>
      </c>
      <c r="O5292" s="52">
        <f>NOV!N293</f>
        <v/>
      </c>
      <c r="P5292" s="52">
        <f>NOV!O293</f>
        <v/>
      </c>
      <c r="Q5292" s="52">
        <f>NOV!P293</f>
        <v/>
      </c>
      <c r="R5292" s="52">
        <f>NOV!Q293</f>
        <v/>
      </c>
      <c r="S5292" s="54">
        <f>S5291+IF(X5292=0,0,M5292)</f>
        <v/>
      </c>
      <c r="T5292" s="55">
        <f>MAX(T5291,S5292)</f>
        <v/>
      </c>
      <c r="U5292" s="56">
        <f>S5292-T5292</f>
        <v/>
      </c>
      <c r="V5292" s="55">
        <f>IFERROR(SUMIFS(DATABASE!$M$5:$M$6004,DATABASE!$B$5:$B$6004,B5292,DATABASE!$X$5:$X$6004,1),0)</f>
        <v/>
      </c>
      <c r="W5292" s="57">
        <f>IFERROR(COUNTIFS(DATABASE!$B$5:$B$6004,B5292,DATABASE!$X$5:$X$6004,1),0)</f>
        <v/>
      </c>
      <c r="X5292" s="58">
        <f>--AND(ISNUMBER(B5292),C5292&lt;&gt;"",L5292&lt;&gt;"",M5292&lt;&gt;"")</f>
        <v/>
      </c>
    </row>
    <row r="5293" ht="15" customHeight="1" s="111">
      <c r="A5293" s="42" t="inlineStr">
        <is>
          <t>NOV</t>
        </is>
      </c>
      <c r="B5293" s="43">
        <f>NOV!A294</f>
        <v/>
      </c>
      <c r="C5293" s="44">
        <f>NOV!B294</f>
        <v/>
      </c>
      <c r="D5293" s="44">
        <f>NOV!C294</f>
        <v/>
      </c>
      <c r="E5293" s="44">
        <f>NOV!D294</f>
        <v/>
      </c>
      <c r="F5293" s="44">
        <f>NOV!E294</f>
        <v/>
      </c>
      <c r="G5293" s="44">
        <f>NOV!F294</f>
        <v/>
      </c>
      <c r="H5293" s="44">
        <f>NOV!G294</f>
        <v/>
      </c>
      <c r="I5293" s="45">
        <f>NOV!H294</f>
        <v/>
      </c>
      <c r="J5293" s="45">
        <f>NOV!I294</f>
        <v/>
      </c>
      <c r="K5293" s="44">
        <f>NOV!J294</f>
        <v/>
      </c>
      <c r="L5293" s="44">
        <f>NOV!K294</f>
        <v/>
      </c>
      <c r="M5293" s="46">
        <f>NOV!L294</f>
        <v/>
      </c>
      <c r="N5293" s="44">
        <f>NOV!M294</f>
        <v/>
      </c>
      <c r="O5293" s="44">
        <f>NOV!N294</f>
        <v/>
      </c>
      <c r="P5293" s="44">
        <f>NOV!O294</f>
        <v/>
      </c>
      <c r="Q5293" s="44">
        <f>NOV!P294</f>
        <v/>
      </c>
      <c r="R5293" s="44">
        <f>NOV!Q294</f>
        <v/>
      </c>
      <c r="S5293" s="46">
        <f>S5292+IF(X5293=0,0,M5293)</f>
        <v/>
      </c>
      <c r="T5293" s="47">
        <f>MAX(T5292,S5293)</f>
        <v/>
      </c>
      <c r="U5293" s="48">
        <f>S5293-T5293</f>
        <v/>
      </c>
      <c r="V5293" s="47">
        <f>IFERROR(SUMIFS(DATABASE!$M$5:$M$6004,DATABASE!$B$5:$B$6004,B5293,DATABASE!$X$5:$X$6004,1),0)</f>
        <v/>
      </c>
      <c r="W5293" s="31">
        <f>IFERROR(COUNTIFS(DATABASE!$B$5:$B$6004,B5293,DATABASE!$X$5:$X$6004,1),0)</f>
        <v/>
      </c>
      <c r="X5293" s="49">
        <f>--AND(ISNUMBER(B5293),C5293&lt;&gt;"",L5293&lt;&gt;"",M5293&lt;&gt;"")</f>
        <v/>
      </c>
    </row>
    <row r="5294" ht="15" customHeight="1" s="111">
      <c r="A5294" s="50" t="inlineStr">
        <is>
          <t>NOV</t>
        </is>
      </c>
      <c r="B5294" s="51">
        <f>NOV!A295</f>
        <v/>
      </c>
      <c r="C5294" s="52">
        <f>NOV!B295</f>
        <v/>
      </c>
      <c r="D5294" s="52">
        <f>NOV!C295</f>
        <v/>
      </c>
      <c r="E5294" s="52">
        <f>NOV!D295</f>
        <v/>
      </c>
      <c r="F5294" s="52">
        <f>NOV!E295</f>
        <v/>
      </c>
      <c r="G5294" s="52">
        <f>NOV!F295</f>
        <v/>
      </c>
      <c r="H5294" s="52">
        <f>NOV!G295</f>
        <v/>
      </c>
      <c r="I5294" s="53">
        <f>NOV!H295</f>
        <v/>
      </c>
      <c r="J5294" s="53">
        <f>NOV!I295</f>
        <v/>
      </c>
      <c r="K5294" s="52">
        <f>NOV!J295</f>
        <v/>
      </c>
      <c r="L5294" s="52">
        <f>NOV!K295</f>
        <v/>
      </c>
      <c r="M5294" s="54">
        <f>NOV!L295</f>
        <v/>
      </c>
      <c r="N5294" s="52">
        <f>NOV!M295</f>
        <v/>
      </c>
      <c r="O5294" s="52">
        <f>NOV!N295</f>
        <v/>
      </c>
      <c r="P5294" s="52">
        <f>NOV!O295</f>
        <v/>
      </c>
      <c r="Q5294" s="52">
        <f>NOV!P295</f>
        <v/>
      </c>
      <c r="R5294" s="52">
        <f>NOV!Q295</f>
        <v/>
      </c>
      <c r="S5294" s="54">
        <f>S5293+IF(X5294=0,0,M5294)</f>
        <v/>
      </c>
      <c r="T5294" s="55">
        <f>MAX(T5293,S5294)</f>
        <v/>
      </c>
      <c r="U5294" s="56">
        <f>S5294-T5294</f>
        <v/>
      </c>
      <c r="V5294" s="55">
        <f>IFERROR(SUMIFS(DATABASE!$M$5:$M$6004,DATABASE!$B$5:$B$6004,B5294,DATABASE!$X$5:$X$6004,1),0)</f>
        <v/>
      </c>
      <c r="W5294" s="57">
        <f>IFERROR(COUNTIFS(DATABASE!$B$5:$B$6004,B5294,DATABASE!$X$5:$X$6004,1),0)</f>
        <v/>
      </c>
      <c r="X5294" s="58">
        <f>--AND(ISNUMBER(B5294),C5294&lt;&gt;"",L5294&lt;&gt;"",M5294&lt;&gt;"")</f>
        <v/>
      </c>
    </row>
    <row r="5295" ht="15" customHeight="1" s="111">
      <c r="A5295" s="42" t="inlineStr">
        <is>
          <t>NOV</t>
        </is>
      </c>
      <c r="B5295" s="43">
        <f>NOV!A296</f>
        <v/>
      </c>
      <c r="C5295" s="44">
        <f>NOV!B296</f>
        <v/>
      </c>
      <c r="D5295" s="44">
        <f>NOV!C296</f>
        <v/>
      </c>
      <c r="E5295" s="44">
        <f>NOV!D296</f>
        <v/>
      </c>
      <c r="F5295" s="44">
        <f>NOV!E296</f>
        <v/>
      </c>
      <c r="G5295" s="44">
        <f>NOV!F296</f>
        <v/>
      </c>
      <c r="H5295" s="44">
        <f>NOV!G296</f>
        <v/>
      </c>
      <c r="I5295" s="45">
        <f>NOV!H296</f>
        <v/>
      </c>
      <c r="J5295" s="45">
        <f>NOV!I296</f>
        <v/>
      </c>
      <c r="K5295" s="44">
        <f>NOV!J296</f>
        <v/>
      </c>
      <c r="L5295" s="44">
        <f>NOV!K296</f>
        <v/>
      </c>
      <c r="M5295" s="46">
        <f>NOV!L296</f>
        <v/>
      </c>
      <c r="N5295" s="44">
        <f>NOV!M296</f>
        <v/>
      </c>
      <c r="O5295" s="44">
        <f>NOV!N296</f>
        <v/>
      </c>
      <c r="P5295" s="44">
        <f>NOV!O296</f>
        <v/>
      </c>
      <c r="Q5295" s="44">
        <f>NOV!P296</f>
        <v/>
      </c>
      <c r="R5295" s="44">
        <f>NOV!Q296</f>
        <v/>
      </c>
      <c r="S5295" s="46">
        <f>S5294+IF(X5295=0,0,M5295)</f>
        <v/>
      </c>
      <c r="T5295" s="47">
        <f>MAX(T5294,S5295)</f>
        <v/>
      </c>
      <c r="U5295" s="48">
        <f>S5295-T5295</f>
        <v/>
      </c>
      <c r="V5295" s="47">
        <f>IFERROR(SUMIFS(DATABASE!$M$5:$M$6004,DATABASE!$B$5:$B$6004,B5295,DATABASE!$X$5:$X$6004,1),0)</f>
        <v/>
      </c>
      <c r="W5295" s="31">
        <f>IFERROR(COUNTIFS(DATABASE!$B$5:$B$6004,B5295,DATABASE!$X$5:$X$6004,1),0)</f>
        <v/>
      </c>
      <c r="X5295" s="49">
        <f>--AND(ISNUMBER(B5295),C5295&lt;&gt;"",L5295&lt;&gt;"",M5295&lt;&gt;"")</f>
        <v/>
      </c>
    </row>
    <row r="5296" ht="15" customHeight="1" s="111">
      <c r="A5296" s="50" t="inlineStr">
        <is>
          <t>NOV</t>
        </is>
      </c>
      <c r="B5296" s="51">
        <f>NOV!A297</f>
        <v/>
      </c>
      <c r="C5296" s="52">
        <f>NOV!B297</f>
        <v/>
      </c>
      <c r="D5296" s="52">
        <f>NOV!C297</f>
        <v/>
      </c>
      <c r="E5296" s="52">
        <f>NOV!D297</f>
        <v/>
      </c>
      <c r="F5296" s="52">
        <f>NOV!E297</f>
        <v/>
      </c>
      <c r="G5296" s="52">
        <f>NOV!F297</f>
        <v/>
      </c>
      <c r="H5296" s="52">
        <f>NOV!G297</f>
        <v/>
      </c>
      <c r="I5296" s="53">
        <f>NOV!H297</f>
        <v/>
      </c>
      <c r="J5296" s="53">
        <f>NOV!I297</f>
        <v/>
      </c>
      <c r="K5296" s="52">
        <f>NOV!J297</f>
        <v/>
      </c>
      <c r="L5296" s="52">
        <f>NOV!K297</f>
        <v/>
      </c>
      <c r="M5296" s="54">
        <f>NOV!L297</f>
        <v/>
      </c>
      <c r="N5296" s="52">
        <f>NOV!M297</f>
        <v/>
      </c>
      <c r="O5296" s="52">
        <f>NOV!N297</f>
        <v/>
      </c>
      <c r="P5296" s="52">
        <f>NOV!O297</f>
        <v/>
      </c>
      <c r="Q5296" s="52">
        <f>NOV!P297</f>
        <v/>
      </c>
      <c r="R5296" s="52">
        <f>NOV!Q297</f>
        <v/>
      </c>
      <c r="S5296" s="54">
        <f>S5295+IF(X5296=0,0,M5296)</f>
        <v/>
      </c>
      <c r="T5296" s="55">
        <f>MAX(T5295,S5296)</f>
        <v/>
      </c>
      <c r="U5296" s="56">
        <f>S5296-T5296</f>
        <v/>
      </c>
      <c r="V5296" s="55">
        <f>IFERROR(SUMIFS(DATABASE!$M$5:$M$6004,DATABASE!$B$5:$B$6004,B5296,DATABASE!$X$5:$X$6004,1),0)</f>
        <v/>
      </c>
      <c r="W5296" s="57">
        <f>IFERROR(COUNTIFS(DATABASE!$B$5:$B$6004,B5296,DATABASE!$X$5:$X$6004,1),0)</f>
        <v/>
      </c>
      <c r="X5296" s="58">
        <f>--AND(ISNUMBER(B5296),C5296&lt;&gt;"",L5296&lt;&gt;"",M5296&lt;&gt;"")</f>
        <v/>
      </c>
    </row>
    <row r="5297" ht="15" customHeight="1" s="111">
      <c r="A5297" s="42" t="inlineStr">
        <is>
          <t>NOV</t>
        </is>
      </c>
      <c r="B5297" s="43">
        <f>NOV!A298</f>
        <v/>
      </c>
      <c r="C5297" s="44">
        <f>NOV!B298</f>
        <v/>
      </c>
      <c r="D5297" s="44">
        <f>NOV!C298</f>
        <v/>
      </c>
      <c r="E5297" s="44">
        <f>NOV!D298</f>
        <v/>
      </c>
      <c r="F5297" s="44">
        <f>NOV!E298</f>
        <v/>
      </c>
      <c r="G5297" s="44">
        <f>NOV!F298</f>
        <v/>
      </c>
      <c r="H5297" s="44">
        <f>NOV!G298</f>
        <v/>
      </c>
      <c r="I5297" s="45">
        <f>NOV!H298</f>
        <v/>
      </c>
      <c r="J5297" s="45">
        <f>NOV!I298</f>
        <v/>
      </c>
      <c r="K5297" s="44">
        <f>NOV!J298</f>
        <v/>
      </c>
      <c r="L5297" s="44">
        <f>NOV!K298</f>
        <v/>
      </c>
      <c r="M5297" s="46">
        <f>NOV!L298</f>
        <v/>
      </c>
      <c r="N5297" s="44">
        <f>NOV!M298</f>
        <v/>
      </c>
      <c r="O5297" s="44">
        <f>NOV!N298</f>
        <v/>
      </c>
      <c r="P5297" s="44">
        <f>NOV!O298</f>
        <v/>
      </c>
      <c r="Q5297" s="44">
        <f>NOV!P298</f>
        <v/>
      </c>
      <c r="R5297" s="44">
        <f>NOV!Q298</f>
        <v/>
      </c>
      <c r="S5297" s="46">
        <f>S5296+IF(X5297=0,0,M5297)</f>
        <v/>
      </c>
      <c r="T5297" s="47">
        <f>MAX(T5296,S5297)</f>
        <v/>
      </c>
      <c r="U5297" s="48">
        <f>S5297-T5297</f>
        <v/>
      </c>
      <c r="V5297" s="47">
        <f>IFERROR(SUMIFS(DATABASE!$M$5:$M$6004,DATABASE!$B$5:$B$6004,B5297,DATABASE!$X$5:$X$6004,1),0)</f>
        <v/>
      </c>
      <c r="W5297" s="31">
        <f>IFERROR(COUNTIFS(DATABASE!$B$5:$B$6004,B5297,DATABASE!$X$5:$X$6004,1),0)</f>
        <v/>
      </c>
      <c r="X5297" s="49">
        <f>--AND(ISNUMBER(B5297),C5297&lt;&gt;"",L5297&lt;&gt;"",M5297&lt;&gt;"")</f>
        <v/>
      </c>
    </row>
    <row r="5298" ht="15" customHeight="1" s="111">
      <c r="A5298" s="50" t="inlineStr">
        <is>
          <t>NOV</t>
        </is>
      </c>
      <c r="B5298" s="51">
        <f>NOV!A299</f>
        <v/>
      </c>
      <c r="C5298" s="52">
        <f>NOV!B299</f>
        <v/>
      </c>
      <c r="D5298" s="52">
        <f>NOV!C299</f>
        <v/>
      </c>
      <c r="E5298" s="52">
        <f>NOV!D299</f>
        <v/>
      </c>
      <c r="F5298" s="52">
        <f>NOV!E299</f>
        <v/>
      </c>
      <c r="G5298" s="52">
        <f>NOV!F299</f>
        <v/>
      </c>
      <c r="H5298" s="52">
        <f>NOV!G299</f>
        <v/>
      </c>
      <c r="I5298" s="53">
        <f>NOV!H299</f>
        <v/>
      </c>
      <c r="J5298" s="53">
        <f>NOV!I299</f>
        <v/>
      </c>
      <c r="K5298" s="52">
        <f>NOV!J299</f>
        <v/>
      </c>
      <c r="L5298" s="52">
        <f>NOV!K299</f>
        <v/>
      </c>
      <c r="M5298" s="54">
        <f>NOV!L299</f>
        <v/>
      </c>
      <c r="N5298" s="52">
        <f>NOV!M299</f>
        <v/>
      </c>
      <c r="O5298" s="52">
        <f>NOV!N299</f>
        <v/>
      </c>
      <c r="P5298" s="52">
        <f>NOV!O299</f>
        <v/>
      </c>
      <c r="Q5298" s="52">
        <f>NOV!P299</f>
        <v/>
      </c>
      <c r="R5298" s="52">
        <f>NOV!Q299</f>
        <v/>
      </c>
      <c r="S5298" s="54">
        <f>S5297+IF(X5298=0,0,M5298)</f>
        <v/>
      </c>
      <c r="T5298" s="55">
        <f>MAX(T5297,S5298)</f>
        <v/>
      </c>
      <c r="U5298" s="56">
        <f>S5298-T5298</f>
        <v/>
      </c>
      <c r="V5298" s="55">
        <f>IFERROR(SUMIFS(DATABASE!$M$5:$M$6004,DATABASE!$B$5:$B$6004,B5298,DATABASE!$X$5:$X$6004,1),0)</f>
        <v/>
      </c>
      <c r="W5298" s="57">
        <f>IFERROR(COUNTIFS(DATABASE!$B$5:$B$6004,B5298,DATABASE!$X$5:$X$6004,1),0)</f>
        <v/>
      </c>
      <c r="X5298" s="58">
        <f>--AND(ISNUMBER(B5298),C5298&lt;&gt;"",L5298&lt;&gt;"",M5298&lt;&gt;"")</f>
        <v/>
      </c>
    </row>
    <row r="5299" ht="15" customHeight="1" s="111">
      <c r="A5299" s="42" t="inlineStr">
        <is>
          <t>NOV</t>
        </is>
      </c>
      <c r="B5299" s="43">
        <f>NOV!A300</f>
        <v/>
      </c>
      <c r="C5299" s="44">
        <f>NOV!B300</f>
        <v/>
      </c>
      <c r="D5299" s="44">
        <f>NOV!C300</f>
        <v/>
      </c>
      <c r="E5299" s="44">
        <f>NOV!D300</f>
        <v/>
      </c>
      <c r="F5299" s="44">
        <f>NOV!E300</f>
        <v/>
      </c>
      <c r="G5299" s="44">
        <f>NOV!F300</f>
        <v/>
      </c>
      <c r="H5299" s="44">
        <f>NOV!G300</f>
        <v/>
      </c>
      <c r="I5299" s="45">
        <f>NOV!H300</f>
        <v/>
      </c>
      <c r="J5299" s="45">
        <f>NOV!I300</f>
        <v/>
      </c>
      <c r="K5299" s="44">
        <f>NOV!J300</f>
        <v/>
      </c>
      <c r="L5299" s="44">
        <f>NOV!K300</f>
        <v/>
      </c>
      <c r="M5299" s="46">
        <f>NOV!L300</f>
        <v/>
      </c>
      <c r="N5299" s="44">
        <f>NOV!M300</f>
        <v/>
      </c>
      <c r="O5299" s="44">
        <f>NOV!N300</f>
        <v/>
      </c>
      <c r="P5299" s="44">
        <f>NOV!O300</f>
        <v/>
      </c>
      <c r="Q5299" s="44">
        <f>NOV!P300</f>
        <v/>
      </c>
      <c r="R5299" s="44">
        <f>NOV!Q300</f>
        <v/>
      </c>
      <c r="S5299" s="46">
        <f>S5298+IF(X5299=0,0,M5299)</f>
        <v/>
      </c>
      <c r="T5299" s="47">
        <f>MAX(T5298,S5299)</f>
        <v/>
      </c>
      <c r="U5299" s="48">
        <f>S5299-T5299</f>
        <v/>
      </c>
      <c r="V5299" s="47">
        <f>IFERROR(SUMIFS(DATABASE!$M$5:$M$6004,DATABASE!$B$5:$B$6004,B5299,DATABASE!$X$5:$X$6004,1),0)</f>
        <v/>
      </c>
      <c r="W5299" s="31">
        <f>IFERROR(COUNTIFS(DATABASE!$B$5:$B$6004,B5299,DATABASE!$X$5:$X$6004,1),0)</f>
        <v/>
      </c>
      <c r="X5299" s="49">
        <f>--AND(ISNUMBER(B5299),C5299&lt;&gt;"",L5299&lt;&gt;"",M5299&lt;&gt;"")</f>
        <v/>
      </c>
    </row>
    <row r="5300" ht="15" customHeight="1" s="111">
      <c r="A5300" s="50" t="inlineStr">
        <is>
          <t>NOV</t>
        </is>
      </c>
      <c r="B5300" s="51">
        <f>NOV!A301</f>
        <v/>
      </c>
      <c r="C5300" s="52">
        <f>NOV!B301</f>
        <v/>
      </c>
      <c r="D5300" s="52">
        <f>NOV!C301</f>
        <v/>
      </c>
      <c r="E5300" s="52">
        <f>NOV!D301</f>
        <v/>
      </c>
      <c r="F5300" s="52">
        <f>NOV!E301</f>
        <v/>
      </c>
      <c r="G5300" s="52">
        <f>NOV!F301</f>
        <v/>
      </c>
      <c r="H5300" s="52">
        <f>NOV!G301</f>
        <v/>
      </c>
      <c r="I5300" s="53">
        <f>NOV!H301</f>
        <v/>
      </c>
      <c r="J5300" s="53">
        <f>NOV!I301</f>
        <v/>
      </c>
      <c r="K5300" s="52">
        <f>NOV!J301</f>
        <v/>
      </c>
      <c r="L5300" s="52">
        <f>NOV!K301</f>
        <v/>
      </c>
      <c r="M5300" s="54">
        <f>NOV!L301</f>
        <v/>
      </c>
      <c r="N5300" s="52">
        <f>NOV!M301</f>
        <v/>
      </c>
      <c r="O5300" s="52">
        <f>NOV!N301</f>
        <v/>
      </c>
      <c r="P5300" s="52">
        <f>NOV!O301</f>
        <v/>
      </c>
      <c r="Q5300" s="52">
        <f>NOV!P301</f>
        <v/>
      </c>
      <c r="R5300" s="52">
        <f>NOV!Q301</f>
        <v/>
      </c>
      <c r="S5300" s="54">
        <f>S5299+IF(X5300=0,0,M5300)</f>
        <v/>
      </c>
      <c r="T5300" s="55">
        <f>MAX(T5299,S5300)</f>
        <v/>
      </c>
      <c r="U5300" s="56">
        <f>S5300-T5300</f>
        <v/>
      </c>
      <c r="V5300" s="55">
        <f>IFERROR(SUMIFS(DATABASE!$M$5:$M$6004,DATABASE!$B$5:$B$6004,B5300,DATABASE!$X$5:$X$6004,1),0)</f>
        <v/>
      </c>
      <c r="W5300" s="57">
        <f>IFERROR(COUNTIFS(DATABASE!$B$5:$B$6004,B5300,DATABASE!$X$5:$X$6004,1),0)</f>
        <v/>
      </c>
      <c r="X5300" s="58">
        <f>--AND(ISNUMBER(B5300),C5300&lt;&gt;"",L5300&lt;&gt;"",M5300&lt;&gt;"")</f>
        <v/>
      </c>
    </row>
    <row r="5301" ht="15" customHeight="1" s="111">
      <c r="A5301" s="42" t="inlineStr">
        <is>
          <t>NOV</t>
        </is>
      </c>
      <c r="B5301" s="43">
        <f>NOV!A302</f>
        <v/>
      </c>
      <c r="C5301" s="44">
        <f>NOV!B302</f>
        <v/>
      </c>
      <c r="D5301" s="44">
        <f>NOV!C302</f>
        <v/>
      </c>
      <c r="E5301" s="44">
        <f>NOV!D302</f>
        <v/>
      </c>
      <c r="F5301" s="44">
        <f>NOV!E302</f>
        <v/>
      </c>
      <c r="G5301" s="44">
        <f>NOV!F302</f>
        <v/>
      </c>
      <c r="H5301" s="44">
        <f>NOV!G302</f>
        <v/>
      </c>
      <c r="I5301" s="45">
        <f>NOV!H302</f>
        <v/>
      </c>
      <c r="J5301" s="45">
        <f>NOV!I302</f>
        <v/>
      </c>
      <c r="K5301" s="44">
        <f>NOV!J302</f>
        <v/>
      </c>
      <c r="L5301" s="44">
        <f>NOV!K302</f>
        <v/>
      </c>
      <c r="M5301" s="46">
        <f>NOV!L302</f>
        <v/>
      </c>
      <c r="N5301" s="44">
        <f>NOV!M302</f>
        <v/>
      </c>
      <c r="O5301" s="44">
        <f>NOV!N302</f>
        <v/>
      </c>
      <c r="P5301" s="44">
        <f>NOV!O302</f>
        <v/>
      </c>
      <c r="Q5301" s="44">
        <f>NOV!P302</f>
        <v/>
      </c>
      <c r="R5301" s="44">
        <f>NOV!Q302</f>
        <v/>
      </c>
      <c r="S5301" s="46">
        <f>S5300+IF(X5301=0,0,M5301)</f>
        <v/>
      </c>
      <c r="T5301" s="47">
        <f>MAX(T5300,S5301)</f>
        <v/>
      </c>
      <c r="U5301" s="48">
        <f>S5301-T5301</f>
        <v/>
      </c>
      <c r="V5301" s="47">
        <f>IFERROR(SUMIFS(DATABASE!$M$5:$M$6004,DATABASE!$B$5:$B$6004,B5301,DATABASE!$X$5:$X$6004,1),0)</f>
        <v/>
      </c>
      <c r="W5301" s="31">
        <f>IFERROR(COUNTIFS(DATABASE!$B$5:$B$6004,B5301,DATABASE!$X$5:$X$6004,1),0)</f>
        <v/>
      </c>
      <c r="X5301" s="49">
        <f>--AND(ISNUMBER(B5301),C5301&lt;&gt;"",L5301&lt;&gt;"",M5301&lt;&gt;"")</f>
        <v/>
      </c>
    </row>
    <row r="5302" ht="15" customHeight="1" s="111">
      <c r="A5302" s="50" t="inlineStr">
        <is>
          <t>NOV</t>
        </is>
      </c>
      <c r="B5302" s="51">
        <f>NOV!A303</f>
        <v/>
      </c>
      <c r="C5302" s="52">
        <f>NOV!B303</f>
        <v/>
      </c>
      <c r="D5302" s="52">
        <f>NOV!C303</f>
        <v/>
      </c>
      <c r="E5302" s="52">
        <f>NOV!D303</f>
        <v/>
      </c>
      <c r="F5302" s="52">
        <f>NOV!E303</f>
        <v/>
      </c>
      <c r="G5302" s="52">
        <f>NOV!F303</f>
        <v/>
      </c>
      <c r="H5302" s="52">
        <f>NOV!G303</f>
        <v/>
      </c>
      <c r="I5302" s="53">
        <f>NOV!H303</f>
        <v/>
      </c>
      <c r="J5302" s="53">
        <f>NOV!I303</f>
        <v/>
      </c>
      <c r="K5302" s="52">
        <f>NOV!J303</f>
        <v/>
      </c>
      <c r="L5302" s="52">
        <f>NOV!K303</f>
        <v/>
      </c>
      <c r="M5302" s="54">
        <f>NOV!L303</f>
        <v/>
      </c>
      <c r="N5302" s="52">
        <f>NOV!M303</f>
        <v/>
      </c>
      <c r="O5302" s="52">
        <f>NOV!N303</f>
        <v/>
      </c>
      <c r="P5302" s="52">
        <f>NOV!O303</f>
        <v/>
      </c>
      <c r="Q5302" s="52">
        <f>NOV!P303</f>
        <v/>
      </c>
      <c r="R5302" s="52">
        <f>NOV!Q303</f>
        <v/>
      </c>
      <c r="S5302" s="54">
        <f>S5301+IF(X5302=0,0,M5302)</f>
        <v/>
      </c>
      <c r="T5302" s="55">
        <f>MAX(T5301,S5302)</f>
        <v/>
      </c>
      <c r="U5302" s="56">
        <f>S5302-T5302</f>
        <v/>
      </c>
      <c r="V5302" s="55">
        <f>IFERROR(SUMIFS(DATABASE!$M$5:$M$6004,DATABASE!$B$5:$B$6004,B5302,DATABASE!$X$5:$X$6004,1),0)</f>
        <v/>
      </c>
      <c r="W5302" s="57">
        <f>IFERROR(COUNTIFS(DATABASE!$B$5:$B$6004,B5302,DATABASE!$X$5:$X$6004,1),0)</f>
        <v/>
      </c>
      <c r="X5302" s="58">
        <f>--AND(ISNUMBER(B5302),C5302&lt;&gt;"",L5302&lt;&gt;"",M5302&lt;&gt;"")</f>
        <v/>
      </c>
    </row>
    <row r="5303" ht="15" customHeight="1" s="111">
      <c r="A5303" s="42" t="inlineStr">
        <is>
          <t>NOV</t>
        </is>
      </c>
      <c r="B5303" s="43">
        <f>NOV!A304</f>
        <v/>
      </c>
      <c r="C5303" s="44">
        <f>NOV!B304</f>
        <v/>
      </c>
      <c r="D5303" s="44">
        <f>NOV!C304</f>
        <v/>
      </c>
      <c r="E5303" s="44">
        <f>NOV!D304</f>
        <v/>
      </c>
      <c r="F5303" s="44">
        <f>NOV!E304</f>
        <v/>
      </c>
      <c r="G5303" s="44">
        <f>NOV!F304</f>
        <v/>
      </c>
      <c r="H5303" s="44">
        <f>NOV!G304</f>
        <v/>
      </c>
      <c r="I5303" s="45">
        <f>NOV!H304</f>
        <v/>
      </c>
      <c r="J5303" s="45">
        <f>NOV!I304</f>
        <v/>
      </c>
      <c r="K5303" s="44">
        <f>NOV!J304</f>
        <v/>
      </c>
      <c r="L5303" s="44">
        <f>NOV!K304</f>
        <v/>
      </c>
      <c r="M5303" s="46">
        <f>NOV!L304</f>
        <v/>
      </c>
      <c r="N5303" s="44">
        <f>NOV!M304</f>
        <v/>
      </c>
      <c r="O5303" s="44">
        <f>NOV!N304</f>
        <v/>
      </c>
      <c r="P5303" s="44">
        <f>NOV!O304</f>
        <v/>
      </c>
      <c r="Q5303" s="44">
        <f>NOV!P304</f>
        <v/>
      </c>
      <c r="R5303" s="44">
        <f>NOV!Q304</f>
        <v/>
      </c>
      <c r="S5303" s="46">
        <f>S5302+IF(X5303=0,0,M5303)</f>
        <v/>
      </c>
      <c r="T5303" s="47">
        <f>MAX(T5302,S5303)</f>
        <v/>
      </c>
      <c r="U5303" s="48">
        <f>S5303-T5303</f>
        <v/>
      </c>
      <c r="V5303" s="47">
        <f>IFERROR(SUMIFS(DATABASE!$M$5:$M$6004,DATABASE!$B$5:$B$6004,B5303,DATABASE!$X$5:$X$6004,1),0)</f>
        <v/>
      </c>
      <c r="W5303" s="31">
        <f>IFERROR(COUNTIFS(DATABASE!$B$5:$B$6004,B5303,DATABASE!$X$5:$X$6004,1),0)</f>
        <v/>
      </c>
      <c r="X5303" s="49">
        <f>--AND(ISNUMBER(B5303),C5303&lt;&gt;"",L5303&lt;&gt;"",M5303&lt;&gt;"")</f>
        <v/>
      </c>
    </row>
    <row r="5304" ht="15" customHeight="1" s="111">
      <c r="A5304" s="50" t="inlineStr">
        <is>
          <t>NOV</t>
        </is>
      </c>
      <c r="B5304" s="51">
        <f>NOV!A305</f>
        <v/>
      </c>
      <c r="C5304" s="52">
        <f>NOV!B305</f>
        <v/>
      </c>
      <c r="D5304" s="52">
        <f>NOV!C305</f>
        <v/>
      </c>
      <c r="E5304" s="52">
        <f>NOV!D305</f>
        <v/>
      </c>
      <c r="F5304" s="52">
        <f>NOV!E305</f>
        <v/>
      </c>
      <c r="G5304" s="52">
        <f>NOV!F305</f>
        <v/>
      </c>
      <c r="H5304" s="52">
        <f>NOV!G305</f>
        <v/>
      </c>
      <c r="I5304" s="53">
        <f>NOV!H305</f>
        <v/>
      </c>
      <c r="J5304" s="53">
        <f>NOV!I305</f>
        <v/>
      </c>
      <c r="K5304" s="52">
        <f>NOV!J305</f>
        <v/>
      </c>
      <c r="L5304" s="52">
        <f>NOV!K305</f>
        <v/>
      </c>
      <c r="M5304" s="54">
        <f>NOV!L305</f>
        <v/>
      </c>
      <c r="N5304" s="52">
        <f>NOV!M305</f>
        <v/>
      </c>
      <c r="O5304" s="52">
        <f>NOV!N305</f>
        <v/>
      </c>
      <c r="P5304" s="52">
        <f>NOV!O305</f>
        <v/>
      </c>
      <c r="Q5304" s="52">
        <f>NOV!P305</f>
        <v/>
      </c>
      <c r="R5304" s="52">
        <f>NOV!Q305</f>
        <v/>
      </c>
      <c r="S5304" s="54">
        <f>S5303+IF(X5304=0,0,M5304)</f>
        <v/>
      </c>
      <c r="T5304" s="55">
        <f>MAX(T5303,S5304)</f>
        <v/>
      </c>
      <c r="U5304" s="56">
        <f>S5304-T5304</f>
        <v/>
      </c>
      <c r="V5304" s="55">
        <f>IFERROR(SUMIFS(DATABASE!$M$5:$M$6004,DATABASE!$B$5:$B$6004,B5304,DATABASE!$X$5:$X$6004,1),0)</f>
        <v/>
      </c>
      <c r="W5304" s="57">
        <f>IFERROR(COUNTIFS(DATABASE!$B$5:$B$6004,B5304,DATABASE!$X$5:$X$6004,1),0)</f>
        <v/>
      </c>
      <c r="X5304" s="58">
        <f>--AND(ISNUMBER(B5304),C5304&lt;&gt;"",L5304&lt;&gt;"",M5304&lt;&gt;"")</f>
        <v/>
      </c>
    </row>
    <row r="5305" ht="15" customHeight="1" s="111">
      <c r="A5305" s="42" t="inlineStr">
        <is>
          <t>NOV</t>
        </is>
      </c>
      <c r="B5305" s="43">
        <f>NOV!A306</f>
        <v/>
      </c>
      <c r="C5305" s="44">
        <f>NOV!B306</f>
        <v/>
      </c>
      <c r="D5305" s="44">
        <f>NOV!C306</f>
        <v/>
      </c>
      <c r="E5305" s="44">
        <f>NOV!D306</f>
        <v/>
      </c>
      <c r="F5305" s="44">
        <f>NOV!E306</f>
        <v/>
      </c>
      <c r="G5305" s="44">
        <f>NOV!F306</f>
        <v/>
      </c>
      <c r="H5305" s="44">
        <f>NOV!G306</f>
        <v/>
      </c>
      <c r="I5305" s="45">
        <f>NOV!H306</f>
        <v/>
      </c>
      <c r="J5305" s="45">
        <f>NOV!I306</f>
        <v/>
      </c>
      <c r="K5305" s="44">
        <f>NOV!J306</f>
        <v/>
      </c>
      <c r="L5305" s="44">
        <f>NOV!K306</f>
        <v/>
      </c>
      <c r="M5305" s="46">
        <f>NOV!L306</f>
        <v/>
      </c>
      <c r="N5305" s="44">
        <f>NOV!M306</f>
        <v/>
      </c>
      <c r="O5305" s="44">
        <f>NOV!N306</f>
        <v/>
      </c>
      <c r="P5305" s="44">
        <f>NOV!O306</f>
        <v/>
      </c>
      <c r="Q5305" s="44">
        <f>NOV!P306</f>
        <v/>
      </c>
      <c r="R5305" s="44">
        <f>NOV!Q306</f>
        <v/>
      </c>
      <c r="S5305" s="46">
        <f>S5304+IF(X5305=0,0,M5305)</f>
        <v/>
      </c>
      <c r="T5305" s="47">
        <f>MAX(T5304,S5305)</f>
        <v/>
      </c>
      <c r="U5305" s="48">
        <f>S5305-T5305</f>
        <v/>
      </c>
      <c r="V5305" s="47">
        <f>IFERROR(SUMIFS(DATABASE!$M$5:$M$6004,DATABASE!$B$5:$B$6004,B5305,DATABASE!$X$5:$X$6004,1),0)</f>
        <v/>
      </c>
      <c r="W5305" s="31">
        <f>IFERROR(COUNTIFS(DATABASE!$B$5:$B$6004,B5305,DATABASE!$X$5:$X$6004,1),0)</f>
        <v/>
      </c>
      <c r="X5305" s="49">
        <f>--AND(ISNUMBER(B5305),C5305&lt;&gt;"",L5305&lt;&gt;"",M5305&lt;&gt;"")</f>
        <v/>
      </c>
    </row>
    <row r="5306" ht="15" customHeight="1" s="111">
      <c r="A5306" s="50" t="inlineStr">
        <is>
          <t>NOV</t>
        </is>
      </c>
      <c r="B5306" s="51">
        <f>NOV!A307</f>
        <v/>
      </c>
      <c r="C5306" s="52">
        <f>NOV!B307</f>
        <v/>
      </c>
      <c r="D5306" s="52">
        <f>NOV!C307</f>
        <v/>
      </c>
      <c r="E5306" s="52">
        <f>NOV!D307</f>
        <v/>
      </c>
      <c r="F5306" s="52">
        <f>NOV!E307</f>
        <v/>
      </c>
      <c r="G5306" s="52">
        <f>NOV!F307</f>
        <v/>
      </c>
      <c r="H5306" s="52">
        <f>NOV!G307</f>
        <v/>
      </c>
      <c r="I5306" s="53">
        <f>NOV!H307</f>
        <v/>
      </c>
      <c r="J5306" s="53">
        <f>NOV!I307</f>
        <v/>
      </c>
      <c r="K5306" s="52">
        <f>NOV!J307</f>
        <v/>
      </c>
      <c r="L5306" s="52">
        <f>NOV!K307</f>
        <v/>
      </c>
      <c r="M5306" s="54">
        <f>NOV!L307</f>
        <v/>
      </c>
      <c r="N5306" s="52">
        <f>NOV!M307</f>
        <v/>
      </c>
      <c r="O5306" s="52">
        <f>NOV!N307</f>
        <v/>
      </c>
      <c r="P5306" s="52">
        <f>NOV!O307</f>
        <v/>
      </c>
      <c r="Q5306" s="52">
        <f>NOV!P307</f>
        <v/>
      </c>
      <c r="R5306" s="52">
        <f>NOV!Q307</f>
        <v/>
      </c>
      <c r="S5306" s="54">
        <f>S5305+IF(X5306=0,0,M5306)</f>
        <v/>
      </c>
      <c r="T5306" s="55">
        <f>MAX(T5305,S5306)</f>
        <v/>
      </c>
      <c r="U5306" s="56">
        <f>S5306-T5306</f>
        <v/>
      </c>
      <c r="V5306" s="55">
        <f>IFERROR(SUMIFS(DATABASE!$M$5:$M$6004,DATABASE!$B$5:$B$6004,B5306,DATABASE!$X$5:$X$6004,1),0)</f>
        <v/>
      </c>
      <c r="W5306" s="57">
        <f>IFERROR(COUNTIFS(DATABASE!$B$5:$B$6004,B5306,DATABASE!$X$5:$X$6004,1),0)</f>
        <v/>
      </c>
      <c r="X5306" s="58">
        <f>--AND(ISNUMBER(B5306),C5306&lt;&gt;"",L5306&lt;&gt;"",M5306&lt;&gt;"")</f>
        <v/>
      </c>
    </row>
    <row r="5307" ht="15" customHeight="1" s="111">
      <c r="A5307" s="42" t="inlineStr">
        <is>
          <t>NOV</t>
        </is>
      </c>
      <c r="B5307" s="43">
        <f>NOV!A308</f>
        <v/>
      </c>
      <c r="C5307" s="44">
        <f>NOV!B308</f>
        <v/>
      </c>
      <c r="D5307" s="44">
        <f>NOV!C308</f>
        <v/>
      </c>
      <c r="E5307" s="44">
        <f>NOV!D308</f>
        <v/>
      </c>
      <c r="F5307" s="44">
        <f>NOV!E308</f>
        <v/>
      </c>
      <c r="G5307" s="44">
        <f>NOV!F308</f>
        <v/>
      </c>
      <c r="H5307" s="44">
        <f>NOV!G308</f>
        <v/>
      </c>
      <c r="I5307" s="45">
        <f>NOV!H308</f>
        <v/>
      </c>
      <c r="J5307" s="45">
        <f>NOV!I308</f>
        <v/>
      </c>
      <c r="K5307" s="44">
        <f>NOV!J308</f>
        <v/>
      </c>
      <c r="L5307" s="44">
        <f>NOV!K308</f>
        <v/>
      </c>
      <c r="M5307" s="46">
        <f>NOV!L308</f>
        <v/>
      </c>
      <c r="N5307" s="44">
        <f>NOV!M308</f>
        <v/>
      </c>
      <c r="O5307" s="44">
        <f>NOV!N308</f>
        <v/>
      </c>
      <c r="P5307" s="44">
        <f>NOV!O308</f>
        <v/>
      </c>
      <c r="Q5307" s="44">
        <f>NOV!P308</f>
        <v/>
      </c>
      <c r="R5307" s="44">
        <f>NOV!Q308</f>
        <v/>
      </c>
      <c r="S5307" s="46">
        <f>S5306+IF(X5307=0,0,M5307)</f>
        <v/>
      </c>
      <c r="T5307" s="47">
        <f>MAX(T5306,S5307)</f>
        <v/>
      </c>
      <c r="U5307" s="48">
        <f>S5307-T5307</f>
        <v/>
      </c>
      <c r="V5307" s="47">
        <f>IFERROR(SUMIFS(DATABASE!$M$5:$M$6004,DATABASE!$B$5:$B$6004,B5307,DATABASE!$X$5:$X$6004,1),0)</f>
        <v/>
      </c>
      <c r="W5307" s="31">
        <f>IFERROR(COUNTIFS(DATABASE!$B$5:$B$6004,B5307,DATABASE!$X$5:$X$6004,1),0)</f>
        <v/>
      </c>
      <c r="X5307" s="49">
        <f>--AND(ISNUMBER(B5307),C5307&lt;&gt;"",L5307&lt;&gt;"",M5307&lt;&gt;"")</f>
        <v/>
      </c>
    </row>
    <row r="5308" ht="15" customHeight="1" s="111">
      <c r="A5308" s="50" t="inlineStr">
        <is>
          <t>NOV</t>
        </is>
      </c>
      <c r="B5308" s="51">
        <f>NOV!A309</f>
        <v/>
      </c>
      <c r="C5308" s="52">
        <f>NOV!B309</f>
        <v/>
      </c>
      <c r="D5308" s="52">
        <f>NOV!C309</f>
        <v/>
      </c>
      <c r="E5308" s="52">
        <f>NOV!D309</f>
        <v/>
      </c>
      <c r="F5308" s="52">
        <f>NOV!E309</f>
        <v/>
      </c>
      <c r="G5308" s="52">
        <f>NOV!F309</f>
        <v/>
      </c>
      <c r="H5308" s="52">
        <f>NOV!G309</f>
        <v/>
      </c>
      <c r="I5308" s="53">
        <f>NOV!H309</f>
        <v/>
      </c>
      <c r="J5308" s="53">
        <f>NOV!I309</f>
        <v/>
      </c>
      <c r="K5308" s="52">
        <f>NOV!J309</f>
        <v/>
      </c>
      <c r="L5308" s="52">
        <f>NOV!K309</f>
        <v/>
      </c>
      <c r="M5308" s="54">
        <f>NOV!L309</f>
        <v/>
      </c>
      <c r="N5308" s="52">
        <f>NOV!M309</f>
        <v/>
      </c>
      <c r="O5308" s="52">
        <f>NOV!N309</f>
        <v/>
      </c>
      <c r="P5308" s="52">
        <f>NOV!O309</f>
        <v/>
      </c>
      <c r="Q5308" s="52">
        <f>NOV!P309</f>
        <v/>
      </c>
      <c r="R5308" s="52">
        <f>NOV!Q309</f>
        <v/>
      </c>
      <c r="S5308" s="54">
        <f>S5307+IF(X5308=0,0,M5308)</f>
        <v/>
      </c>
      <c r="T5308" s="55">
        <f>MAX(T5307,S5308)</f>
        <v/>
      </c>
      <c r="U5308" s="56">
        <f>S5308-T5308</f>
        <v/>
      </c>
      <c r="V5308" s="55">
        <f>IFERROR(SUMIFS(DATABASE!$M$5:$M$6004,DATABASE!$B$5:$B$6004,B5308,DATABASE!$X$5:$X$6004,1),0)</f>
        <v/>
      </c>
      <c r="W5308" s="57">
        <f>IFERROR(COUNTIFS(DATABASE!$B$5:$B$6004,B5308,DATABASE!$X$5:$X$6004,1),0)</f>
        <v/>
      </c>
      <c r="X5308" s="58">
        <f>--AND(ISNUMBER(B5308),C5308&lt;&gt;"",L5308&lt;&gt;"",M5308&lt;&gt;"")</f>
        <v/>
      </c>
    </row>
    <row r="5309" ht="15" customHeight="1" s="111">
      <c r="A5309" s="42" t="inlineStr">
        <is>
          <t>NOV</t>
        </is>
      </c>
      <c r="B5309" s="43">
        <f>NOV!A310</f>
        <v/>
      </c>
      <c r="C5309" s="44">
        <f>NOV!B310</f>
        <v/>
      </c>
      <c r="D5309" s="44">
        <f>NOV!C310</f>
        <v/>
      </c>
      <c r="E5309" s="44">
        <f>NOV!D310</f>
        <v/>
      </c>
      <c r="F5309" s="44">
        <f>NOV!E310</f>
        <v/>
      </c>
      <c r="G5309" s="44">
        <f>NOV!F310</f>
        <v/>
      </c>
      <c r="H5309" s="44">
        <f>NOV!G310</f>
        <v/>
      </c>
      <c r="I5309" s="45">
        <f>NOV!H310</f>
        <v/>
      </c>
      <c r="J5309" s="45">
        <f>NOV!I310</f>
        <v/>
      </c>
      <c r="K5309" s="44">
        <f>NOV!J310</f>
        <v/>
      </c>
      <c r="L5309" s="44">
        <f>NOV!K310</f>
        <v/>
      </c>
      <c r="M5309" s="46">
        <f>NOV!L310</f>
        <v/>
      </c>
      <c r="N5309" s="44">
        <f>NOV!M310</f>
        <v/>
      </c>
      <c r="O5309" s="44">
        <f>NOV!N310</f>
        <v/>
      </c>
      <c r="P5309" s="44">
        <f>NOV!O310</f>
        <v/>
      </c>
      <c r="Q5309" s="44">
        <f>NOV!P310</f>
        <v/>
      </c>
      <c r="R5309" s="44">
        <f>NOV!Q310</f>
        <v/>
      </c>
      <c r="S5309" s="46">
        <f>S5308+IF(X5309=0,0,M5309)</f>
        <v/>
      </c>
      <c r="T5309" s="47">
        <f>MAX(T5308,S5309)</f>
        <v/>
      </c>
      <c r="U5309" s="48">
        <f>S5309-T5309</f>
        <v/>
      </c>
      <c r="V5309" s="47">
        <f>IFERROR(SUMIFS(DATABASE!$M$5:$M$6004,DATABASE!$B$5:$B$6004,B5309,DATABASE!$X$5:$X$6004,1),0)</f>
        <v/>
      </c>
      <c r="W5309" s="31">
        <f>IFERROR(COUNTIFS(DATABASE!$B$5:$B$6004,B5309,DATABASE!$X$5:$X$6004,1),0)</f>
        <v/>
      </c>
      <c r="X5309" s="49">
        <f>--AND(ISNUMBER(B5309),C5309&lt;&gt;"",L5309&lt;&gt;"",M5309&lt;&gt;"")</f>
        <v/>
      </c>
    </row>
    <row r="5310" ht="15" customHeight="1" s="111">
      <c r="A5310" s="50" t="inlineStr">
        <is>
          <t>NOV</t>
        </is>
      </c>
      <c r="B5310" s="51">
        <f>NOV!A311</f>
        <v/>
      </c>
      <c r="C5310" s="52">
        <f>NOV!B311</f>
        <v/>
      </c>
      <c r="D5310" s="52">
        <f>NOV!C311</f>
        <v/>
      </c>
      <c r="E5310" s="52">
        <f>NOV!D311</f>
        <v/>
      </c>
      <c r="F5310" s="52">
        <f>NOV!E311</f>
        <v/>
      </c>
      <c r="G5310" s="52">
        <f>NOV!F311</f>
        <v/>
      </c>
      <c r="H5310" s="52">
        <f>NOV!G311</f>
        <v/>
      </c>
      <c r="I5310" s="53">
        <f>NOV!H311</f>
        <v/>
      </c>
      <c r="J5310" s="53">
        <f>NOV!I311</f>
        <v/>
      </c>
      <c r="K5310" s="52">
        <f>NOV!J311</f>
        <v/>
      </c>
      <c r="L5310" s="52">
        <f>NOV!K311</f>
        <v/>
      </c>
      <c r="M5310" s="54">
        <f>NOV!L311</f>
        <v/>
      </c>
      <c r="N5310" s="52">
        <f>NOV!M311</f>
        <v/>
      </c>
      <c r="O5310" s="52">
        <f>NOV!N311</f>
        <v/>
      </c>
      <c r="P5310" s="52">
        <f>NOV!O311</f>
        <v/>
      </c>
      <c r="Q5310" s="52">
        <f>NOV!P311</f>
        <v/>
      </c>
      <c r="R5310" s="52">
        <f>NOV!Q311</f>
        <v/>
      </c>
      <c r="S5310" s="54">
        <f>S5309+IF(X5310=0,0,M5310)</f>
        <v/>
      </c>
      <c r="T5310" s="55">
        <f>MAX(T5309,S5310)</f>
        <v/>
      </c>
      <c r="U5310" s="56">
        <f>S5310-T5310</f>
        <v/>
      </c>
      <c r="V5310" s="55">
        <f>IFERROR(SUMIFS(DATABASE!$M$5:$M$6004,DATABASE!$B$5:$B$6004,B5310,DATABASE!$X$5:$X$6004,1),0)</f>
        <v/>
      </c>
      <c r="W5310" s="57">
        <f>IFERROR(COUNTIFS(DATABASE!$B$5:$B$6004,B5310,DATABASE!$X$5:$X$6004,1),0)</f>
        <v/>
      </c>
      <c r="X5310" s="58">
        <f>--AND(ISNUMBER(B5310),C5310&lt;&gt;"",L5310&lt;&gt;"",M5310&lt;&gt;"")</f>
        <v/>
      </c>
    </row>
    <row r="5311" ht="15" customHeight="1" s="111">
      <c r="A5311" s="42" t="inlineStr">
        <is>
          <t>NOV</t>
        </is>
      </c>
      <c r="B5311" s="43">
        <f>NOV!A312</f>
        <v/>
      </c>
      <c r="C5311" s="44">
        <f>NOV!B312</f>
        <v/>
      </c>
      <c r="D5311" s="44">
        <f>NOV!C312</f>
        <v/>
      </c>
      <c r="E5311" s="44">
        <f>NOV!D312</f>
        <v/>
      </c>
      <c r="F5311" s="44">
        <f>NOV!E312</f>
        <v/>
      </c>
      <c r="G5311" s="44">
        <f>NOV!F312</f>
        <v/>
      </c>
      <c r="H5311" s="44">
        <f>NOV!G312</f>
        <v/>
      </c>
      <c r="I5311" s="45">
        <f>NOV!H312</f>
        <v/>
      </c>
      <c r="J5311" s="45">
        <f>NOV!I312</f>
        <v/>
      </c>
      <c r="K5311" s="44">
        <f>NOV!J312</f>
        <v/>
      </c>
      <c r="L5311" s="44">
        <f>NOV!K312</f>
        <v/>
      </c>
      <c r="M5311" s="46">
        <f>NOV!L312</f>
        <v/>
      </c>
      <c r="N5311" s="44">
        <f>NOV!M312</f>
        <v/>
      </c>
      <c r="O5311" s="44">
        <f>NOV!N312</f>
        <v/>
      </c>
      <c r="P5311" s="44">
        <f>NOV!O312</f>
        <v/>
      </c>
      <c r="Q5311" s="44">
        <f>NOV!P312</f>
        <v/>
      </c>
      <c r="R5311" s="44">
        <f>NOV!Q312</f>
        <v/>
      </c>
      <c r="S5311" s="46">
        <f>S5310+IF(X5311=0,0,M5311)</f>
        <v/>
      </c>
      <c r="T5311" s="47">
        <f>MAX(T5310,S5311)</f>
        <v/>
      </c>
      <c r="U5311" s="48">
        <f>S5311-T5311</f>
        <v/>
      </c>
      <c r="V5311" s="47">
        <f>IFERROR(SUMIFS(DATABASE!$M$5:$M$6004,DATABASE!$B$5:$B$6004,B5311,DATABASE!$X$5:$X$6004,1),0)</f>
        <v/>
      </c>
      <c r="W5311" s="31">
        <f>IFERROR(COUNTIFS(DATABASE!$B$5:$B$6004,B5311,DATABASE!$X$5:$X$6004,1),0)</f>
        <v/>
      </c>
      <c r="X5311" s="49">
        <f>--AND(ISNUMBER(B5311),C5311&lt;&gt;"",L5311&lt;&gt;"",M5311&lt;&gt;"")</f>
        <v/>
      </c>
    </row>
    <row r="5312" ht="15" customHeight="1" s="111">
      <c r="A5312" s="50" t="inlineStr">
        <is>
          <t>NOV</t>
        </is>
      </c>
      <c r="B5312" s="51">
        <f>NOV!A313</f>
        <v/>
      </c>
      <c r="C5312" s="52">
        <f>NOV!B313</f>
        <v/>
      </c>
      <c r="D5312" s="52">
        <f>NOV!C313</f>
        <v/>
      </c>
      <c r="E5312" s="52">
        <f>NOV!D313</f>
        <v/>
      </c>
      <c r="F5312" s="52">
        <f>NOV!E313</f>
        <v/>
      </c>
      <c r="G5312" s="52">
        <f>NOV!F313</f>
        <v/>
      </c>
      <c r="H5312" s="52">
        <f>NOV!G313</f>
        <v/>
      </c>
      <c r="I5312" s="53">
        <f>NOV!H313</f>
        <v/>
      </c>
      <c r="J5312" s="53">
        <f>NOV!I313</f>
        <v/>
      </c>
      <c r="K5312" s="52">
        <f>NOV!J313</f>
        <v/>
      </c>
      <c r="L5312" s="52">
        <f>NOV!K313</f>
        <v/>
      </c>
      <c r="M5312" s="54">
        <f>NOV!L313</f>
        <v/>
      </c>
      <c r="N5312" s="52">
        <f>NOV!M313</f>
        <v/>
      </c>
      <c r="O5312" s="52">
        <f>NOV!N313</f>
        <v/>
      </c>
      <c r="P5312" s="52">
        <f>NOV!O313</f>
        <v/>
      </c>
      <c r="Q5312" s="52">
        <f>NOV!P313</f>
        <v/>
      </c>
      <c r="R5312" s="52">
        <f>NOV!Q313</f>
        <v/>
      </c>
      <c r="S5312" s="54">
        <f>S5311+IF(X5312=0,0,M5312)</f>
        <v/>
      </c>
      <c r="T5312" s="55">
        <f>MAX(T5311,S5312)</f>
        <v/>
      </c>
      <c r="U5312" s="56">
        <f>S5312-T5312</f>
        <v/>
      </c>
      <c r="V5312" s="55">
        <f>IFERROR(SUMIFS(DATABASE!$M$5:$M$6004,DATABASE!$B$5:$B$6004,B5312,DATABASE!$X$5:$X$6004,1),0)</f>
        <v/>
      </c>
      <c r="W5312" s="57">
        <f>IFERROR(COUNTIFS(DATABASE!$B$5:$B$6004,B5312,DATABASE!$X$5:$X$6004,1),0)</f>
        <v/>
      </c>
      <c r="X5312" s="58">
        <f>--AND(ISNUMBER(B5312),C5312&lt;&gt;"",L5312&lt;&gt;"",M5312&lt;&gt;"")</f>
        <v/>
      </c>
    </row>
    <row r="5313" ht="15" customHeight="1" s="111">
      <c r="A5313" s="42" t="inlineStr">
        <is>
          <t>NOV</t>
        </is>
      </c>
      <c r="B5313" s="43">
        <f>NOV!A314</f>
        <v/>
      </c>
      <c r="C5313" s="44">
        <f>NOV!B314</f>
        <v/>
      </c>
      <c r="D5313" s="44">
        <f>NOV!C314</f>
        <v/>
      </c>
      <c r="E5313" s="44">
        <f>NOV!D314</f>
        <v/>
      </c>
      <c r="F5313" s="44">
        <f>NOV!E314</f>
        <v/>
      </c>
      <c r="G5313" s="44">
        <f>NOV!F314</f>
        <v/>
      </c>
      <c r="H5313" s="44">
        <f>NOV!G314</f>
        <v/>
      </c>
      <c r="I5313" s="45">
        <f>NOV!H314</f>
        <v/>
      </c>
      <c r="J5313" s="45">
        <f>NOV!I314</f>
        <v/>
      </c>
      <c r="K5313" s="44">
        <f>NOV!J314</f>
        <v/>
      </c>
      <c r="L5313" s="44">
        <f>NOV!K314</f>
        <v/>
      </c>
      <c r="M5313" s="46">
        <f>NOV!L314</f>
        <v/>
      </c>
      <c r="N5313" s="44">
        <f>NOV!M314</f>
        <v/>
      </c>
      <c r="O5313" s="44">
        <f>NOV!N314</f>
        <v/>
      </c>
      <c r="P5313" s="44">
        <f>NOV!O314</f>
        <v/>
      </c>
      <c r="Q5313" s="44">
        <f>NOV!P314</f>
        <v/>
      </c>
      <c r="R5313" s="44">
        <f>NOV!Q314</f>
        <v/>
      </c>
      <c r="S5313" s="46">
        <f>S5312+IF(X5313=0,0,M5313)</f>
        <v/>
      </c>
      <c r="T5313" s="47">
        <f>MAX(T5312,S5313)</f>
        <v/>
      </c>
      <c r="U5313" s="48">
        <f>S5313-T5313</f>
        <v/>
      </c>
      <c r="V5313" s="47">
        <f>IFERROR(SUMIFS(DATABASE!$M$5:$M$6004,DATABASE!$B$5:$B$6004,B5313,DATABASE!$X$5:$X$6004,1),0)</f>
        <v/>
      </c>
      <c r="W5313" s="31">
        <f>IFERROR(COUNTIFS(DATABASE!$B$5:$B$6004,B5313,DATABASE!$X$5:$X$6004,1),0)</f>
        <v/>
      </c>
      <c r="X5313" s="49">
        <f>--AND(ISNUMBER(B5313),C5313&lt;&gt;"",L5313&lt;&gt;"",M5313&lt;&gt;"")</f>
        <v/>
      </c>
    </row>
    <row r="5314" ht="15" customHeight="1" s="111">
      <c r="A5314" s="50" t="inlineStr">
        <is>
          <t>NOV</t>
        </is>
      </c>
      <c r="B5314" s="51">
        <f>NOV!A315</f>
        <v/>
      </c>
      <c r="C5314" s="52">
        <f>NOV!B315</f>
        <v/>
      </c>
      <c r="D5314" s="52">
        <f>NOV!C315</f>
        <v/>
      </c>
      <c r="E5314" s="52">
        <f>NOV!D315</f>
        <v/>
      </c>
      <c r="F5314" s="52">
        <f>NOV!E315</f>
        <v/>
      </c>
      <c r="G5314" s="52">
        <f>NOV!F315</f>
        <v/>
      </c>
      <c r="H5314" s="52">
        <f>NOV!G315</f>
        <v/>
      </c>
      <c r="I5314" s="53">
        <f>NOV!H315</f>
        <v/>
      </c>
      <c r="J5314" s="53">
        <f>NOV!I315</f>
        <v/>
      </c>
      <c r="K5314" s="52">
        <f>NOV!J315</f>
        <v/>
      </c>
      <c r="L5314" s="52">
        <f>NOV!K315</f>
        <v/>
      </c>
      <c r="M5314" s="54">
        <f>NOV!L315</f>
        <v/>
      </c>
      <c r="N5314" s="52">
        <f>NOV!M315</f>
        <v/>
      </c>
      <c r="O5314" s="52">
        <f>NOV!N315</f>
        <v/>
      </c>
      <c r="P5314" s="52">
        <f>NOV!O315</f>
        <v/>
      </c>
      <c r="Q5314" s="52">
        <f>NOV!P315</f>
        <v/>
      </c>
      <c r="R5314" s="52">
        <f>NOV!Q315</f>
        <v/>
      </c>
      <c r="S5314" s="54">
        <f>S5313+IF(X5314=0,0,M5314)</f>
        <v/>
      </c>
      <c r="T5314" s="55">
        <f>MAX(T5313,S5314)</f>
        <v/>
      </c>
      <c r="U5314" s="56">
        <f>S5314-T5314</f>
        <v/>
      </c>
      <c r="V5314" s="55">
        <f>IFERROR(SUMIFS(DATABASE!$M$5:$M$6004,DATABASE!$B$5:$B$6004,B5314,DATABASE!$X$5:$X$6004,1),0)</f>
        <v/>
      </c>
      <c r="W5314" s="57">
        <f>IFERROR(COUNTIFS(DATABASE!$B$5:$B$6004,B5314,DATABASE!$X$5:$X$6004,1),0)</f>
        <v/>
      </c>
      <c r="X5314" s="58">
        <f>--AND(ISNUMBER(B5314),C5314&lt;&gt;"",L5314&lt;&gt;"",M5314&lt;&gt;"")</f>
        <v/>
      </c>
    </row>
    <row r="5315" ht="15" customHeight="1" s="111">
      <c r="A5315" s="42" t="inlineStr">
        <is>
          <t>NOV</t>
        </is>
      </c>
      <c r="B5315" s="43">
        <f>NOV!A316</f>
        <v/>
      </c>
      <c r="C5315" s="44">
        <f>NOV!B316</f>
        <v/>
      </c>
      <c r="D5315" s="44">
        <f>NOV!C316</f>
        <v/>
      </c>
      <c r="E5315" s="44">
        <f>NOV!D316</f>
        <v/>
      </c>
      <c r="F5315" s="44">
        <f>NOV!E316</f>
        <v/>
      </c>
      <c r="G5315" s="44">
        <f>NOV!F316</f>
        <v/>
      </c>
      <c r="H5315" s="44">
        <f>NOV!G316</f>
        <v/>
      </c>
      <c r="I5315" s="45">
        <f>NOV!H316</f>
        <v/>
      </c>
      <c r="J5315" s="45">
        <f>NOV!I316</f>
        <v/>
      </c>
      <c r="K5315" s="44">
        <f>NOV!J316</f>
        <v/>
      </c>
      <c r="L5315" s="44">
        <f>NOV!K316</f>
        <v/>
      </c>
      <c r="M5315" s="46">
        <f>NOV!L316</f>
        <v/>
      </c>
      <c r="N5315" s="44">
        <f>NOV!M316</f>
        <v/>
      </c>
      <c r="O5315" s="44">
        <f>NOV!N316</f>
        <v/>
      </c>
      <c r="P5315" s="44">
        <f>NOV!O316</f>
        <v/>
      </c>
      <c r="Q5315" s="44">
        <f>NOV!P316</f>
        <v/>
      </c>
      <c r="R5315" s="44">
        <f>NOV!Q316</f>
        <v/>
      </c>
      <c r="S5315" s="46">
        <f>S5314+IF(X5315=0,0,M5315)</f>
        <v/>
      </c>
      <c r="T5315" s="47">
        <f>MAX(T5314,S5315)</f>
        <v/>
      </c>
      <c r="U5315" s="48">
        <f>S5315-T5315</f>
        <v/>
      </c>
      <c r="V5315" s="47">
        <f>IFERROR(SUMIFS(DATABASE!$M$5:$M$6004,DATABASE!$B$5:$B$6004,B5315,DATABASE!$X$5:$X$6004,1),0)</f>
        <v/>
      </c>
      <c r="W5315" s="31">
        <f>IFERROR(COUNTIFS(DATABASE!$B$5:$B$6004,B5315,DATABASE!$X$5:$X$6004,1),0)</f>
        <v/>
      </c>
      <c r="X5315" s="49">
        <f>--AND(ISNUMBER(B5315),C5315&lt;&gt;"",L5315&lt;&gt;"",M5315&lt;&gt;"")</f>
        <v/>
      </c>
    </row>
    <row r="5316" ht="15" customHeight="1" s="111">
      <c r="A5316" s="50" t="inlineStr">
        <is>
          <t>NOV</t>
        </is>
      </c>
      <c r="B5316" s="51">
        <f>NOV!A317</f>
        <v/>
      </c>
      <c r="C5316" s="52">
        <f>NOV!B317</f>
        <v/>
      </c>
      <c r="D5316" s="52">
        <f>NOV!C317</f>
        <v/>
      </c>
      <c r="E5316" s="52">
        <f>NOV!D317</f>
        <v/>
      </c>
      <c r="F5316" s="52">
        <f>NOV!E317</f>
        <v/>
      </c>
      <c r="G5316" s="52">
        <f>NOV!F317</f>
        <v/>
      </c>
      <c r="H5316" s="52">
        <f>NOV!G317</f>
        <v/>
      </c>
      <c r="I5316" s="53">
        <f>NOV!H317</f>
        <v/>
      </c>
      <c r="J5316" s="53">
        <f>NOV!I317</f>
        <v/>
      </c>
      <c r="K5316" s="52">
        <f>NOV!J317</f>
        <v/>
      </c>
      <c r="L5316" s="52">
        <f>NOV!K317</f>
        <v/>
      </c>
      <c r="M5316" s="54">
        <f>NOV!L317</f>
        <v/>
      </c>
      <c r="N5316" s="52">
        <f>NOV!M317</f>
        <v/>
      </c>
      <c r="O5316" s="52">
        <f>NOV!N317</f>
        <v/>
      </c>
      <c r="P5316" s="52">
        <f>NOV!O317</f>
        <v/>
      </c>
      <c r="Q5316" s="52">
        <f>NOV!P317</f>
        <v/>
      </c>
      <c r="R5316" s="52">
        <f>NOV!Q317</f>
        <v/>
      </c>
      <c r="S5316" s="54">
        <f>S5315+IF(X5316=0,0,M5316)</f>
        <v/>
      </c>
      <c r="T5316" s="55">
        <f>MAX(T5315,S5316)</f>
        <v/>
      </c>
      <c r="U5316" s="56">
        <f>S5316-T5316</f>
        <v/>
      </c>
      <c r="V5316" s="55">
        <f>IFERROR(SUMIFS(DATABASE!$M$5:$M$6004,DATABASE!$B$5:$B$6004,B5316,DATABASE!$X$5:$X$6004,1),0)</f>
        <v/>
      </c>
      <c r="W5316" s="57">
        <f>IFERROR(COUNTIFS(DATABASE!$B$5:$B$6004,B5316,DATABASE!$X$5:$X$6004,1),0)</f>
        <v/>
      </c>
      <c r="X5316" s="58">
        <f>--AND(ISNUMBER(B5316),C5316&lt;&gt;"",L5316&lt;&gt;"",M5316&lt;&gt;"")</f>
        <v/>
      </c>
    </row>
    <row r="5317" ht="15" customHeight="1" s="111">
      <c r="A5317" s="42" t="inlineStr">
        <is>
          <t>NOV</t>
        </is>
      </c>
      <c r="B5317" s="43">
        <f>NOV!A318</f>
        <v/>
      </c>
      <c r="C5317" s="44">
        <f>NOV!B318</f>
        <v/>
      </c>
      <c r="D5317" s="44">
        <f>NOV!C318</f>
        <v/>
      </c>
      <c r="E5317" s="44">
        <f>NOV!D318</f>
        <v/>
      </c>
      <c r="F5317" s="44">
        <f>NOV!E318</f>
        <v/>
      </c>
      <c r="G5317" s="44">
        <f>NOV!F318</f>
        <v/>
      </c>
      <c r="H5317" s="44">
        <f>NOV!G318</f>
        <v/>
      </c>
      <c r="I5317" s="45">
        <f>NOV!H318</f>
        <v/>
      </c>
      <c r="J5317" s="45">
        <f>NOV!I318</f>
        <v/>
      </c>
      <c r="K5317" s="44">
        <f>NOV!J318</f>
        <v/>
      </c>
      <c r="L5317" s="44">
        <f>NOV!K318</f>
        <v/>
      </c>
      <c r="M5317" s="46">
        <f>NOV!L318</f>
        <v/>
      </c>
      <c r="N5317" s="44">
        <f>NOV!M318</f>
        <v/>
      </c>
      <c r="O5317" s="44">
        <f>NOV!N318</f>
        <v/>
      </c>
      <c r="P5317" s="44">
        <f>NOV!O318</f>
        <v/>
      </c>
      <c r="Q5317" s="44">
        <f>NOV!P318</f>
        <v/>
      </c>
      <c r="R5317" s="44">
        <f>NOV!Q318</f>
        <v/>
      </c>
      <c r="S5317" s="46">
        <f>S5316+IF(X5317=0,0,M5317)</f>
        <v/>
      </c>
      <c r="T5317" s="47">
        <f>MAX(T5316,S5317)</f>
        <v/>
      </c>
      <c r="U5317" s="48">
        <f>S5317-T5317</f>
        <v/>
      </c>
      <c r="V5317" s="47">
        <f>IFERROR(SUMIFS(DATABASE!$M$5:$M$6004,DATABASE!$B$5:$B$6004,B5317,DATABASE!$X$5:$X$6004,1),0)</f>
        <v/>
      </c>
      <c r="W5317" s="31">
        <f>IFERROR(COUNTIFS(DATABASE!$B$5:$B$6004,B5317,DATABASE!$X$5:$X$6004,1),0)</f>
        <v/>
      </c>
      <c r="X5317" s="49">
        <f>--AND(ISNUMBER(B5317),C5317&lt;&gt;"",L5317&lt;&gt;"",M5317&lt;&gt;"")</f>
        <v/>
      </c>
    </row>
    <row r="5318" ht="15" customHeight="1" s="111">
      <c r="A5318" s="50" t="inlineStr">
        <is>
          <t>NOV</t>
        </is>
      </c>
      <c r="B5318" s="51">
        <f>NOV!A319</f>
        <v/>
      </c>
      <c r="C5318" s="52">
        <f>NOV!B319</f>
        <v/>
      </c>
      <c r="D5318" s="52">
        <f>NOV!C319</f>
        <v/>
      </c>
      <c r="E5318" s="52">
        <f>NOV!D319</f>
        <v/>
      </c>
      <c r="F5318" s="52">
        <f>NOV!E319</f>
        <v/>
      </c>
      <c r="G5318" s="52">
        <f>NOV!F319</f>
        <v/>
      </c>
      <c r="H5318" s="52">
        <f>NOV!G319</f>
        <v/>
      </c>
      <c r="I5318" s="53">
        <f>NOV!H319</f>
        <v/>
      </c>
      <c r="J5318" s="53">
        <f>NOV!I319</f>
        <v/>
      </c>
      <c r="K5318" s="52">
        <f>NOV!J319</f>
        <v/>
      </c>
      <c r="L5318" s="52">
        <f>NOV!K319</f>
        <v/>
      </c>
      <c r="M5318" s="54">
        <f>NOV!L319</f>
        <v/>
      </c>
      <c r="N5318" s="52">
        <f>NOV!M319</f>
        <v/>
      </c>
      <c r="O5318" s="52">
        <f>NOV!N319</f>
        <v/>
      </c>
      <c r="P5318" s="52">
        <f>NOV!O319</f>
        <v/>
      </c>
      <c r="Q5318" s="52">
        <f>NOV!P319</f>
        <v/>
      </c>
      <c r="R5318" s="52">
        <f>NOV!Q319</f>
        <v/>
      </c>
      <c r="S5318" s="54">
        <f>S5317+IF(X5318=0,0,M5318)</f>
        <v/>
      </c>
      <c r="T5318" s="55">
        <f>MAX(T5317,S5318)</f>
        <v/>
      </c>
      <c r="U5318" s="56">
        <f>S5318-T5318</f>
        <v/>
      </c>
      <c r="V5318" s="55">
        <f>IFERROR(SUMIFS(DATABASE!$M$5:$M$6004,DATABASE!$B$5:$B$6004,B5318,DATABASE!$X$5:$X$6004,1),0)</f>
        <v/>
      </c>
      <c r="W5318" s="57">
        <f>IFERROR(COUNTIFS(DATABASE!$B$5:$B$6004,B5318,DATABASE!$X$5:$X$6004,1),0)</f>
        <v/>
      </c>
      <c r="X5318" s="58">
        <f>--AND(ISNUMBER(B5318),C5318&lt;&gt;"",L5318&lt;&gt;"",M5318&lt;&gt;"")</f>
        <v/>
      </c>
    </row>
    <row r="5319" ht="15" customHeight="1" s="111">
      <c r="A5319" s="42" t="inlineStr">
        <is>
          <t>NOV</t>
        </is>
      </c>
      <c r="B5319" s="43">
        <f>NOV!A320</f>
        <v/>
      </c>
      <c r="C5319" s="44">
        <f>NOV!B320</f>
        <v/>
      </c>
      <c r="D5319" s="44">
        <f>NOV!C320</f>
        <v/>
      </c>
      <c r="E5319" s="44">
        <f>NOV!D320</f>
        <v/>
      </c>
      <c r="F5319" s="44">
        <f>NOV!E320</f>
        <v/>
      </c>
      <c r="G5319" s="44">
        <f>NOV!F320</f>
        <v/>
      </c>
      <c r="H5319" s="44">
        <f>NOV!G320</f>
        <v/>
      </c>
      <c r="I5319" s="45">
        <f>NOV!H320</f>
        <v/>
      </c>
      <c r="J5319" s="45">
        <f>NOV!I320</f>
        <v/>
      </c>
      <c r="K5319" s="44">
        <f>NOV!J320</f>
        <v/>
      </c>
      <c r="L5319" s="44">
        <f>NOV!K320</f>
        <v/>
      </c>
      <c r="M5319" s="46">
        <f>NOV!L320</f>
        <v/>
      </c>
      <c r="N5319" s="44">
        <f>NOV!M320</f>
        <v/>
      </c>
      <c r="O5319" s="44">
        <f>NOV!N320</f>
        <v/>
      </c>
      <c r="P5319" s="44">
        <f>NOV!O320</f>
        <v/>
      </c>
      <c r="Q5319" s="44">
        <f>NOV!P320</f>
        <v/>
      </c>
      <c r="R5319" s="44">
        <f>NOV!Q320</f>
        <v/>
      </c>
      <c r="S5319" s="46">
        <f>S5318+IF(X5319=0,0,M5319)</f>
        <v/>
      </c>
      <c r="T5319" s="47">
        <f>MAX(T5318,S5319)</f>
        <v/>
      </c>
      <c r="U5319" s="48">
        <f>S5319-T5319</f>
        <v/>
      </c>
      <c r="V5319" s="47">
        <f>IFERROR(SUMIFS(DATABASE!$M$5:$M$6004,DATABASE!$B$5:$B$6004,B5319,DATABASE!$X$5:$X$6004,1),0)</f>
        <v/>
      </c>
      <c r="W5319" s="31">
        <f>IFERROR(COUNTIFS(DATABASE!$B$5:$B$6004,B5319,DATABASE!$X$5:$X$6004,1),0)</f>
        <v/>
      </c>
      <c r="X5319" s="49">
        <f>--AND(ISNUMBER(B5319),C5319&lt;&gt;"",L5319&lt;&gt;"",M5319&lt;&gt;"")</f>
        <v/>
      </c>
    </row>
    <row r="5320" ht="15" customHeight="1" s="111">
      <c r="A5320" s="50" t="inlineStr">
        <is>
          <t>NOV</t>
        </is>
      </c>
      <c r="B5320" s="51">
        <f>NOV!A321</f>
        <v/>
      </c>
      <c r="C5320" s="52">
        <f>NOV!B321</f>
        <v/>
      </c>
      <c r="D5320" s="52">
        <f>NOV!C321</f>
        <v/>
      </c>
      <c r="E5320" s="52">
        <f>NOV!D321</f>
        <v/>
      </c>
      <c r="F5320" s="52">
        <f>NOV!E321</f>
        <v/>
      </c>
      <c r="G5320" s="52">
        <f>NOV!F321</f>
        <v/>
      </c>
      <c r="H5320" s="52">
        <f>NOV!G321</f>
        <v/>
      </c>
      <c r="I5320" s="53">
        <f>NOV!H321</f>
        <v/>
      </c>
      <c r="J5320" s="53">
        <f>NOV!I321</f>
        <v/>
      </c>
      <c r="K5320" s="52">
        <f>NOV!J321</f>
        <v/>
      </c>
      <c r="L5320" s="52">
        <f>NOV!K321</f>
        <v/>
      </c>
      <c r="M5320" s="54">
        <f>NOV!L321</f>
        <v/>
      </c>
      <c r="N5320" s="52">
        <f>NOV!M321</f>
        <v/>
      </c>
      <c r="O5320" s="52">
        <f>NOV!N321</f>
        <v/>
      </c>
      <c r="P5320" s="52">
        <f>NOV!O321</f>
        <v/>
      </c>
      <c r="Q5320" s="52">
        <f>NOV!P321</f>
        <v/>
      </c>
      <c r="R5320" s="52">
        <f>NOV!Q321</f>
        <v/>
      </c>
      <c r="S5320" s="54">
        <f>S5319+IF(X5320=0,0,M5320)</f>
        <v/>
      </c>
      <c r="T5320" s="55">
        <f>MAX(T5319,S5320)</f>
        <v/>
      </c>
      <c r="U5320" s="56">
        <f>S5320-T5320</f>
        <v/>
      </c>
      <c r="V5320" s="55">
        <f>IFERROR(SUMIFS(DATABASE!$M$5:$M$6004,DATABASE!$B$5:$B$6004,B5320,DATABASE!$X$5:$X$6004,1),0)</f>
        <v/>
      </c>
      <c r="W5320" s="57">
        <f>IFERROR(COUNTIFS(DATABASE!$B$5:$B$6004,B5320,DATABASE!$X$5:$X$6004,1),0)</f>
        <v/>
      </c>
      <c r="X5320" s="58">
        <f>--AND(ISNUMBER(B5320),C5320&lt;&gt;"",L5320&lt;&gt;"",M5320&lt;&gt;"")</f>
        <v/>
      </c>
    </row>
    <row r="5321" ht="15" customHeight="1" s="111">
      <c r="A5321" s="42" t="inlineStr">
        <is>
          <t>NOV</t>
        </is>
      </c>
      <c r="B5321" s="43">
        <f>NOV!A322</f>
        <v/>
      </c>
      <c r="C5321" s="44">
        <f>NOV!B322</f>
        <v/>
      </c>
      <c r="D5321" s="44">
        <f>NOV!C322</f>
        <v/>
      </c>
      <c r="E5321" s="44">
        <f>NOV!D322</f>
        <v/>
      </c>
      <c r="F5321" s="44">
        <f>NOV!E322</f>
        <v/>
      </c>
      <c r="G5321" s="44">
        <f>NOV!F322</f>
        <v/>
      </c>
      <c r="H5321" s="44">
        <f>NOV!G322</f>
        <v/>
      </c>
      <c r="I5321" s="45">
        <f>NOV!H322</f>
        <v/>
      </c>
      <c r="J5321" s="45">
        <f>NOV!I322</f>
        <v/>
      </c>
      <c r="K5321" s="44">
        <f>NOV!J322</f>
        <v/>
      </c>
      <c r="L5321" s="44">
        <f>NOV!K322</f>
        <v/>
      </c>
      <c r="M5321" s="46">
        <f>NOV!L322</f>
        <v/>
      </c>
      <c r="N5321" s="44">
        <f>NOV!M322</f>
        <v/>
      </c>
      <c r="O5321" s="44">
        <f>NOV!N322</f>
        <v/>
      </c>
      <c r="P5321" s="44">
        <f>NOV!O322</f>
        <v/>
      </c>
      <c r="Q5321" s="44">
        <f>NOV!P322</f>
        <v/>
      </c>
      <c r="R5321" s="44">
        <f>NOV!Q322</f>
        <v/>
      </c>
      <c r="S5321" s="46">
        <f>S5320+IF(X5321=0,0,M5321)</f>
        <v/>
      </c>
      <c r="T5321" s="47">
        <f>MAX(T5320,S5321)</f>
        <v/>
      </c>
      <c r="U5321" s="48">
        <f>S5321-T5321</f>
        <v/>
      </c>
      <c r="V5321" s="47">
        <f>IFERROR(SUMIFS(DATABASE!$M$5:$M$6004,DATABASE!$B$5:$B$6004,B5321,DATABASE!$X$5:$X$6004,1),0)</f>
        <v/>
      </c>
      <c r="W5321" s="31">
        <f>IFERROR(COUNTIFS(DATABASE!$B$5:$B$6004,B5321,DATABASE!$X$5:$X$6004,1),0)</f>
        <v/>
      </c>
      <c r="X5321" s="49">
        <f>--AND(ISNUMBER(B5321),C5321&lt;&gt;"",L5321&lt;&gt;"",M5321&lt;&gt;"")</f>
        <v/>
      </c>
    </row>
    <row r="5322" ht="15" customHeight="1" s="111">
      <c r="A5322" s="50" t="inlineStr">
        <is>
          <t>NOV</t>
        </is>
      </c>
      <c r="B5322" s="51">
        <f>NOV!A323</f>
        <v/>
      </c>
      <c r="C5322" s="52">
        <f>NOV!B323</f>
        <v/>
      </c>
      <c r="D5322" s="52">
        <f>NOV!C323</f>
        <v/>
      </c>
      <c r="E5322" s="52">
        <f>NOV!D323</f>
        <v/>
      </c>
      <c r="F5322" s="52">
        <f>NOV!E323</f>
        <v/>
      </c>
      <c r="G5322" s="52">
        <f>NOV!F323</f>
        <v/>
      </c>
      <c r="H5322" s="52">
        <f>NOV!G323</f>
        <v/>
      </c>
      <c r="I5322" s="53">
        <f>NOV!H323</f>
        <v/>
      </c>
      <c r="J5322" s="53">
        <f>NOV!I323</f>
        <v/>
      </c>
      <c r="K5322" s="52">
        <f>NOV!J323</f>
        <v/>
      </c>
      <c r="L5322" s="52">
        <f>NOV!K323</f>
        <v/>
      </c>
      <c r="M5322" s="54">
        <f>NOV!L323</f>
        <v/>
      </c>
      <c r="N5322" s="52">
        <f>NOV!M323</f>
        <v/>
      </c>
      <c r="O5322" s="52">
        <f>NOV!N323</f>
        <v/>
      </c>
      <c r="P5322" s="52">
        <f>NOV!O323</f>
        <v/>
      </c>
      <c r="Q5322" s="52">
        <f>NOV!P323</f>
        <v/>
      </c>
      <c r="R5322" s="52">
        <f>NOV!Q323</f>
        <v/>
      </c>
      <c r="S5322" s="54">
        <f>S5321+IF(X5322=0,0,M5322)</f>
        <v/>
      </c>
      <c r="T5322" s="55">
        <f>MAX(T5321,S5322)</f>
        <v/>
      </c>
      <c r="U5322" s="56">
        <f>S5322-T5322</f>
        <v/>
      </c>
      <c r="V5322" s="55">
        <f>IFERROR(SUMIFS(DATABASE!$M$5:$M$6004,DATABASE!$B$5:$B$6004,B5322,DATABASE!$X$5:$X$6004,1),0)</f>
        <v/>
      </c>
      <c r="W5322" s="57">
        <f>IFERROR(COUNTIFS(DATABASE!$B$5:$B$6004,B5322,DATABASE!$X$5:$X$6004,1),0)</f>
        <v/>
      </c>
      <c r="X5322" s="58">
        <f>--AND(ISNUMBER(B5322),C5322&lt;&gt;"",L5322&lt;&gt;"",M5322&lt;&gt;"")</f>
        <v/>
      </c>
    </row>
    <row r="5323" ht="15" customHeight="1" s="111">
      <c r="A5323" s="42" t="inlineStr">
        <is>
          <t>NOV</t>
        </is>
      </c>
      <c r="B5323" s="43">
        <f>NOV!A324</f>
        <v/>
      </c>
      <c r="C5323" s="44">
        <f>NOV!B324</f>
        <v/>
      </c>
      <c r="D5323" s="44">
        <f>NOV!C324</f>
        <v/>
      </c>
      <c r="E5323" s="44">
        <f>NOV!D324</f>
        <v/>
      </c>
      <c r="F5323" s="44">
        <f>NOV!E324</f>
        <v/>
      </c>
      <c r="G5323" s="44">
        <f>NOV!F324</f>
        <v/>
      </c>
      <c r="H5323" s="44">
        <f>NOV!G324</f>
        <v/>
      </c>
      <c r="I5323" s="45">
        <f>NOV!H324</f>
        <v/>
      </c>
      <c r="J5323" s="45">
        <f>NOV!I324</f>
        <v/>
      </c>
      <c r="K5323" s="44">
        <f>NOV!J324</f>
        <v/>
      </c>
      <c r="L5323" s="44">
        <f>NOV!K324</f>
        <v/>
      </c>
      <c r="M5323" s="46">
        <f>NOV!L324</f>
        <v/>
      </c>
      <c r="N5323" s="44">
        <f>NOV!M324</f>
        <v/>
      </c>
      <c r="O5323" s="44">
        <f>NOV!N324</f>
        <v/>
      </c>
      <c r="P5323" s="44">
        <f>NOV!O324</f>
        <v/>
      </c>
      <c r="Q5323" s="44">
        <f>NOV!P324</f>
        <v/>
      </c>
      <c r="R5323" s="44">
        <f>NOV!Q324</f>
        <v/>
      </c>
      <c r="S5323" s="46">
        <f>S5322+IF(X5323=0,0,M5323)</f>
        <v/>
      </c>
      <c r="T5323" s="47">
        <f>MAX(T5322,S5323)</f>
        <v/>
      </c>
      <c r="U5323" s="48">
        <f>S5323-T5323</f>
        <v/>
      </c>
      <c r="V5323" s="47">
        <f>IFERROR(SUMIFS(DATABASE!$M$5:$M$6004,DATABASE!$B$5:$B$6004,B5323,DATABASE!$X$5:$X$6004,1),0)</f>
        <v/>
      </c>
      <c r="W5323" s="31">
        <f>IFERROR(COUNTIFS(DATABASE!$B$5:$B$6004,B5323,DATABASE!$X$5:$X$6004,1),0)</f>
        <v/>
      </c>
      <c r="X5323" s="49">
        <f>--AND(ISNUMBER(B5323),C5323&lt;&gt;"",L5323&lt;&gt;"",M5323&lt;&gt;"")</f>
        <v/>
      </c>
    </row>
    <row r="5324" ht="15" customHeight="1" s="111">
      <c r="A5324" s="50" t="inlineStr">
        <is>
          <t>NOV</t>
        </is>
      </c>
      <c r="B5324" s="51">
        <f>NOV!A325</f>
        <v/>
      </c>
      <c r="C5324" s="52">
        <f>NOV!B325</f>
        <v/>
      </c>
      <c r="D5324" s="52">
        <f>NOV!C325</f>
        <v/>
      </c>
      <c r="E5324" s="52">
        <f>NOV!D325</f>
        <v/>
      </c>
      <c r="F5324" s="52">
        <f>NOV!E325</f>
        <v/>
      </c>
      <c r="G5324" s="52">
        <f>NOV!F325</f>
        <v/>
      </c>
      <c r="H5324" s="52">
        <f>NOV!G325</f>
        <v/>
      </c>
      <c r="I5324" s="53">
        <f>NOV!H325</f>
        <v/>
      </c>
      <c r="J5324" s="53">
        <f>NOV!I325</f>
        <v/>
      </c>
      <c r="K5324" s="52">
        <f>NOV!J325</f>
        <v/>
      </c>
      <c r="L5324" s="52">
        <f>NOV!K325</f>
        <v/>
      </c>
      <c r="M5324" s="54">
        <f>NOV!L325</f>
        <v/>
      </c>
      <c r="N5324" s="52">
        <f>NOV!M325</f>
        <v/>
      </c>
      <c r="O5324" s="52">
        <f>NOV!N325</f>
        <v/>
      </c>
      <c r="P5324" s="52">
        <f>NOV!O325</f>
        <v/>
      </c>
      <c r="Q5324" s="52">
        <f>NOV!P325</f>
        <v/>
      </c>
      <c r="R5324" s="52">
        <f>NOV!Q325</f>
        <v/>
      </c>
      <c r="S5324" s="54">
        <f>S5323+IF(X5324=0,0,M5324)</f>
        <v/>
      </c>
      <c r="T5324" s="55">
        <f>MAX(T5323,S5324)</f>
        <v/>
      </c>
      <c r="U5324" s="56">
        <f>S5324-T5324</f>
        <v/>
      </c>
      <c r="V5324" s="55">
        <f>IFERROR(SUMIFS(DATABASE!$M$5:$M$6004,DATABASE!$B$5:$B$6004,B5324,DATABASE!$X$5:$X$6004,1),0)</f>
        <v/>
      </c>
      <c r="W5324" s="57">
        <f>IFERROR(COUNTIFS(DATABASE!$B$5:$B$6004,B5324,DATABASE!$X$5:$X$6004,1),0)</f>
        <v/>
      </c>
      <c r="X5324" s="58">
        <f>--AND(ISNUMBER(B5324),C5324&lt;&gt;"",L5324&lt;&gt;"",M5324&lt;&gt;"")</f>
        <v/>
      </c>
    </row>
    <row r="5325" ht="15" customHeight="1" s="111">
      <c r="A5325" s="42" t="inlineStr">
        <is>
          <t>NOV</t>
        </is>
      </c>
      <c r="B5325" s="43">
        <f>NOV!A326</f>
        <v/>
      </c>
      <c r="C5325" s="44">
        <f>NOV!B326</f>
        <v/>
      </c>
      <c r="D5325" s="44">
        <f>NOV!C326</f>
        <v/>
      </c>
      <c r="E5325" s="44">
        <f>NOV!D326</f>
        <v/>
      </c>
      <c r="F5325" s="44">
        <f>NOV!E326</f>
        <v/>
      </c>
      <c r="G5325" s="44">
        <f>NOV!F326</f>
        <v/>
      </c>
      <c r="H5325" s="44">
        <f>NOV!G326</f>
        <v/>
      </c>
      <c r="I5325" s="45">
        <f>NOV!H326</f>
        <v/>
      </c>
      <c r="J5325" s="45">
        <f>NOV!I326</f>
        <v/>
      </c>
      <c r="K5325" s="44">
        <f>NOV!J326</f>
        <v/>
      </c>
      <c r="L5325" s="44">
        <f>NOV!K326</f>
        <v/>
      </c>
      <c r="M5325" s="46">
        <f>NOV!L326</f>
        <v/>
      </c>
      <c r="N5325" s="44">
        <f>NOV!M326</f>
        <v/>
      </c>
      <c r="O5325" s="44">
        <f>NOV!N326</f>
        <v/>
      </c>
      <c r="P5325" s="44">
        <f>NOV!O326</f>
        <v/>
      </c>
      <c r="Q5325" s="44">
        <f>NOV!P326</f>
        <v/>
      </c>
      <c r="R5325" s="44">
        <f>NOV!Q326</f>
        <v/>
      </c>
      <c r="S5325" s="46">
        <f>S5324+IF(X5325=0,0,M5325)</f>
        <v/>
      </c>
      <c r="T5325" s="47">
        <f>MAX(T5324,S5325)</f>
        <v/>
      </c>
      <c r="U5325" s="48">
        <f>S5325-T5325</f>
        <v/>
      </c>
      <c r="V5325" s="47">
        <f>IFERROR(SUMIFS(DATABASE!$M$5:$M$6004,DATABASE!$B$5:$B$6004,B5325,DATABASE!$X$5:$X$6004,1),0)</f>
        <v/>
      </c>
      <c r="W5325" s="31">
        <f>IFERROR(COUNTIFS(DATABASE!$B$5:$B$6004,B5325,DATABASE!$X$5:$X$6004,1),0)</f>
        <v/>
      </c>
      <c r="X5325" s="49">
        <f>--AND(ISNUMBER(B5325),C5325&lt;&gt;"",L5325&lt;&gt;"",M5325&lt;&gt;"")</f>
        <v/>
      </c>
    </row>
    <row r="5326" ht="15" customHeight="1" s="111">
      <c r="A5326" s="50" t="inlineStr">
        <is>
          <t>NOV</t>
        </is>
      </c>
      <c r="B5326" s="51">
        <f>NOV!A327</f>
        <v/>
      </c>
      <c r="C5326" s="52">
        <f>NOV!B327</f>
        <v/>
      </c>
      <c r="D5326" s="52">
        <f>NOV!C327</f>
        <v/>
      </c>
      <c r="E5326" s="52">
        <f>NOV!D327</f>
        <v/>
      </c>
      <c r="F5326" s="52">
        <f>NOV!E327</f>
        <v/>
      </c>
      <c r="G5326" s="52">
        <f>NOV!F327</f>
        <v/>
      </c>
      <c r="H5326" s="52">
        <f>NOV!G327</f>
        <v/>
      </c>
      <c r="I5326" s="53">
        <f>NOV!H327</f>
        <v/>
      </c>
      <c r="J5326" s="53">
        <f>NOV!I327</f>
        <v/>
      </c>
      <c r="K5326" s="52">
        <f>NOV!J327</f>
        <v/>
      </c>
      <c r="L5326" s="52">
        <f>NOV!K327</f>
        <v/>
      </c>
      <c r="M5326" s="54">
        <f>NOV!L327</f>
        <v/>
      </c>
      <c r="N5326" s="52">
        <f>NOV!M327</f>
        <v/>
      </c>
      <c r="O5326" s="52">
        <f>NOV!N327</f>
        <v/>
      </c>
      <c r="P5326" s="52">
        <f>NOV!O327</f>
        <v/>
      </c>
      <c r="Q5326" s="52">
        <f>NOV!P327</f>
        <v/>
      </c>
      <c r="R5326" s="52">
        <f>NOV!Q327</f>
        <v/>
      </c>
      <c r="S5326" s="54">
        <f>S5325+IF(X5326=0,0,M5326)</f>
        <v/>
      </c>
      <c r="T5326" s="55">
        <f>MAX(T5325,S5326)</f>
        <v/>
      </c>
      <c r="U5326" s="56">
        <f>S5326-T5326</f>
        <v/>
      </c>
      <c r="V5326" s="55">
        <f>IFERROR(SUMIFS(DATABASE!$M$5:$M$6004,DATABASE!$B$5:$B$6004,B5326,DATABASE!$X$5:$X$6004,1),0)</f>
        <v/>
      </c>
      <c r="W5326" s="57">
        <f>IFERROR(COUNTIFS(DATABASE!$B$5:$B$6004,B5326,DATABASE!$X$5:$X$6004,1),0)</f>
        <v/>
      </c>
      <c r="X5326" s="58">
        <f>--AND(ISNUMBER(B5326),C5326&lt;&gt;"",L5326&lt;&gt;"",M5326&lt;&gt;"")</f>
        <v/>
      </c>
    </row>
    <row r="5327" ht="15" customHeight="1" s="111">
      <c r="A5327" s="42" t="inlineStr">
        <is>
          <t>NOV</t>
        </is>
      </c>
      <c r="B5327" s="43">
        <f>NOV!A328</f>
        <v/>
      </c>
      <c r="C5327" s="44">
        <f>NOV!B328</f>
        <v/>
      </c>
      <c r="D5327" s="44">
        <f>NOV!C328</f>
        <v/>
      </c>
      <c r="E5327" s="44">
        <f>NOV!D328</f>
        <v/>
      </c>
      <c r="F5327" s="44">
        <f>NOV!E328</f>
        <v/>
      </c>
      <c r="G5327" s="44">
        <f>NOV!F328</f>
        <v/>
      </c>
      <c r="H5327" s="44">
        <f>NOV!G328</f>
        <v/>
      </c>
      <c r="I5327" s="45">
        <f>NOV!H328</f>
        <v/>
      </c>
      <c r="J5327" s="45">
        <f>NOV!I328</f>
        <v/>
      </c>
      <c r="K5327" s="44">
        <f>NOV!J328</f>
        <v/>
      </c>
      <c r="L5327" s="44">
        <f>NOV!K328</f>
        <v/>
      </c>
      <c r="M5327" s="46">
        <f>NOV!L328</f>
        <v/>
      </c>
      <c r="N5327" s="44">
        <f>NOV!M328</f>
        <v/>
      </c>
      <c r="O5327" s="44">
        <f>NOV!N328</f>
        <v/>
      </c>
      <c r="P5327" s="44">
        <f>NOV!O328</f>
        <v/>
      </c>
      <c r="Q5327" s="44">
        <f>NOV!P328</f>
        <v/>
      </c>
      <c r="R5327" s="44">
        <f>NOV!Q328</f>
        <v/>
      </c>
      <c r="S5327" s="46">
        <f>S5326+IF(X5327=0,0,M5327)</f>
        <v/>
      </c>
      <c r="T5327" s="47">
        <f>MAX(T5326,S5327)</f>
        <v/>
      </c>
      <c r="U5327" s="48">
        <f>S5327-T5327</f>
        <v/>
      </c>
      <c r="V5327" s="47">
        <f>IFERROR(SUMIFS(DATABASE!$M$5:$M$6004,DATABASE!$B$5:$B$6004,B5327,DATABASE!$X$5:$X$6004,1),0)</f>
        <v/>
      </c>
      <c r="W5327" s="31">
        <f>IFERROR(COUNTIFS(DATABASE!$B$5:$B$6004,B5327,DATABASE!$X$5:$X$6004,1),0)</f>
        <v/>
      </c>
      <c r="X5327" s="49">
        <f>--AND(ISNUMBER(B5327),C5327&lt;&gt;"",L5327&lt;&gt;"",M5327&lt;&gt;"")</f>
        <v/>
      </c>
    </row>
    <row r="5328" ht="15" customHeight="1" s="111">
      <c r="A5328" s="50" t="inlineStr">
        <is>
          <t>NOV</t>
        </is>
      </c>
      <c r="B5328" s="51">
        <f>NOV!A329</f>
        <v/>
      </c>
      <c r="C5328" s="52">
        <f>NOV!B329</f>
        <v/>
      </c>
      <c r="D5328" s="52">
        <f>NOV!C329</f>
        <v/>
      </c>
      <c r="E5328" s="52">
        <f>NOV!D329</f>
        <v/>
      </c>
      <c r="F5328" s="52">
        <f>NOV!E329</f>
        <v/>
      </c>
      <c r="G5328" s="52">
        <f>NOV!F329</f>
        <v/>
      </c>
      <c r="H5328" s="52">
        <f>NOV!G329</f>
        <v/>
      </c>
      <c r="I5328" s="53">
        <f>NOV!H329</f>
        <v/>
      </c>
      <c r="J5328" s="53">
        <f>NOV!I329</f>
        <v/>
      </c>
      <c r="K5328" s="52">
        <f>NOV!J329</f>
        <v/>
      </c>
      <c r="L5328" s="52">
        <f>NOV!K329</f>
        <v/>
      </c>
      <c r="M5328" s="54">
        <f>NOV!L329</f>
        <v/>
      </c>
      <c r="N5328" s="52">
        <f>NOV!M329</f>
        <v/>
      </c>
      <c r="O5328" s="52">
        <f>NOV!N329</f>
        <v/>
      </c>
      <c r="P5328" s="52">
        <f>NOV!O329</f>
        <v/>
      </c>
      <c r="Q5328" s="52">
        <f>NOV!P329</f>
        <v/>
      </c>
      <c r="R5328" s="52">
        <f>NOV!Q329</f>
        <v/>
      </c>
      <c r="S5328" s="54">
        <f>S5327+IF(X5328=0,0,M5328)</f>
        <v/>
      </c>
      <c r="T5328" s="55">
        <f>MAX(T5327,S5328)</f>
        <v/>
      </c>
      <c r="U5328" s="56">
        <f>S5328-T5328</f>
        <v/>
      </c>
      <c r="V5328" s="55">
        <f>IFERROR(SUMIFS(DATABASE!$M$5:$M$6004,DATABASE!$B$5:$B$6004,B5328,DATABASE!$X$5:$X$6004,1),0)</f>
        <v/>
      </c>
      <c r="W5328" s="57">
        <f>IFERROR(COUNTIFS(DATABASE!$B$5:$B$6004,B5328,DATABASE!$X$5:$X$6004,1),0)</f>
        <v/>
      </c>
      <c r="X5328" s="58">
        <f>--AND(ISNUMBER(B5328),C5328&lt;&gt;"",L5328&lt;&gt;"",M5328&lt;&gt;"")</f>
        <v/>
      </c>
    </row>
    <row r="5329" ht="15" customHeight="1" s="111">
      <c r="A5329" s="42" t="inlineStr">
        <is>
          <t>NOV</t>
        </is>
      </c>
      <c r="B5329" s="43">
        <f>NOV!A330</f>
        <v/>
      </c>
      <c r="C5329" s="44">
        <f>NOV!B330</f>
        <v/>
      </c>
      <c r="D5329" s="44">
        <f>NOV!C330</f>
        <v/>
      </c>
      <c r="E5329" s="44">
        <f>NOV!D330</f>
        <v/>
      </c>
      <c r="F5329" s="44">
        <f>NOV!E330</f>
        <v/>
      </c>
      <c r="G5329" s="44">
        <f>NOV!F330</f>
        <v/>
      </c>
      <c r="H5329" s="44">
        <f>NOV!G330</f>
        <v/>
      </c>
      <c r="I5329" s="45">
        <f>NOV!H330</f>
        <v/>
      </c>
      <c r="J5329" s="45">
        <f>NOV!I330</f>
        <v/>
      </c>
      <c r="K5329" s="44">
        <f>NOV!J330</f>
        <v/>
      </c>
      <c r="L5329" s="44">
        <f>NOV!K330</f>
        <v/>
      </c>
      <c r="M5329" s="46">
        <f>NOV!L330</f>
        <v/>
      </c>
      <c r="N5329" s="44">
        <f>NOV!M330</f>
        <v/>
      </c>
      <c r="O5329" s="44">
        <f>NOV!N330</f>
        <v/>
      </c>
      <c r="P5329" s="44">
        <f>NOV!O330</f>
        <v/>
      </c>
      <c r="Q5329" s="44">
        <f>NOV!P330</f>
        <v/>
      </c>
      <c r="R5329" s="44">
        <f>NOV!Q330</f>
        <v/>
      </c>
      <c r="S5329" s="46">
        <f>S5328+IF(X5329=0,0,M5329)</f>
        <v/>
      </c>
      <c r="T5329" s="47">
        <f>MAX(T5328,S5329)</f>
        <v/>
      </c>
      <c r="U5329" s="48">
        <f>S5329-T5329</f>
        <v/>
      </c>
      <c r="V5329" s="47">
        <f>IFERROR(SUMIFS(DATABASE!$M$5:$M$6004,DATABASE!$B$5:$B$6004,B5329,DATABASE!$X$5:$X$6004,1),0)</f>
        <v/>
      </c>
      <c r="W5329" s="31">
        <f>IFERROR(COUNTIFS(DATABASE!$B$5:$B$6004,B5329,DATABASE!$X$5:$X$6004,1),0)</f>
        <v/>
      </c>
      <c r="X5329" s="49">
        <f>--AND(ISNUMBER(B5329),C5329&lt;&gt;"",L5329&lt;&gt;"",M5329&lt;&gt;"")</f>
        <v/>
      </c>
    </row>
    <row r="5330" ht="15" customHeight="1" s="111">
      <c r="A5330" s="50" t="inlineStr">
        <is>
          <t>NOV</t>
        </is>
      </c>
      <c r="B5330" s="51">
        <f>NOV!A331</f>
        <v/>
      </c>
      <c r="C5330" s="52">
        <f>NOV!B331</f>
        <v/>
      </c>
      <c r="D5330" s="52">
        <f>NOV!C331</f>
        <v/>
      </c>
      <c r="E5330" s="52">
        <f>NOV!D331</f>
        <v/>
      </c>
      <c r="F5330" s="52">
        <f>NOV!E331</f>
        <v/>
      </c>
      <c r="G5330" s="52">
        <f>NOV!F331</f>
        <v/>
      </c>
      <c r="H5330" s="52">
        <f>NOV!G331</f>
        <v/>
      </c>
      <c r="I5330" s="53">
        <f>NOV!H331</f>
        <v/>
      </c>
      <c r="J5330" s="53">
        <f>NOV!I331</f>
        <v/>
      </c>
      <c r="K5330" s="52">
        <f>NOV!J331</f>
        <v/>
      </c>
      <c r="L5330" s="52">
        <f>NOV!K331</f>
        <v/>
      </c>
      <c r="M5330" s="54">
        <f>NOV!L331</f>
        <v/>
      </c>
      <c r="N5330" s="52">
        <f>NOV!M331</f>
        <v/>
      </c>
      <c r="O5330" s="52">
        <f>NOV!N331</f>
        <v/>
      </c>
      <c r="P5330" s="52">
        <f>NOV!O331</f>
        <v/>
      </c>
      <c r="Q5330" s="52">
        <f>NOV!P331</f>
        <v/>
      </c>
      <c r="R5330" s="52">
        <f>NOV!Q331</f>
        <v/>
      </c>
      <c r="S5330" s="54">
        <f>S5329+IF(X5330=0,0,M5330)</f>
        <v/>
      </c>
      <c r="T5330" s="55">
        <f>MAX(T5329,S5330)</f>
        <v/>
      </c>
      <c r="U5330" s="56">
        <f>S5330-T5330</f>
        <v/>
      </c>
      <c r="V5330" s="55">
        <f>IFERROR(SUMIFS(DATABASE!$M$5:$M$6004,DATABASE!$B$5:$B$6004,B5330,DATABASE!$X$5:$X$6004,1),0)</f>
        <v/>
      </c>
      <c r="W5330" s="57">
        <f>IFERROR(COUNTIFS(DATABASE!$B$5:$B$6004,B5330,DATABASE!$X$5:$X$6004,1),0)</f>
        <v/>
      </c>
      <c r="X5330" s="58">
        <f>--AND(ISNUMBER(B5330),C5330&lt;&gt;"",L5330&lt;&gt;"",M5330&lt;&gt;"")</f>
        <v/>
      </c>
    </row>
    <row r="5331" ht="15" customHeight="1" s="111">
      <c r="A5331" s="42" t="inlineStr">
        <is>
          <t>NOV</t>
        </is>
      </c>
      <c r="B5331" s="43">
        <f>NOV!A332</f>
        <v/>
      </c>
      <c r="C5331" s="44">
        <f>NOV!B332</f>
        <v/>
      </c>
      <c r="D5331" s="44">
        <f>NOV!C332</f>
        <v/>
      </c>
      <c r="E5331" s="44">
        <f>NOV!D332</f>
        <v/>
      </c>
      <c r="F5331" s="44">
        <f>NOV!E332</f>
        <v/>
      </c>
      <c r="G5331" s="44">
        <f>NOV!F332</f>
        <v/>
      </c>
      <c r="H5331" s="44">
        <f>NOV!G332</f>
        <v/>
      </c>
      <c r="I5331" s="45">
        <f>NOV!H332</f>
        <v/>
      </c>
      <c r="J5331" s="45">
        <f>NOV!I332</f>
        <v/>
      </c>
      <c r="K5331" s="44">
        <f>NOV!J332</f>
        <v/>
      </c>
      <c r="L5331" s="44">
        <f>NOV!K332</f>
        <v/>
      </c>
      <c r="M5331" s="46">
        <f>NOV!L332</f>
        <v/>
      </c>
      <c r="N5331" s="44">
        <f>NOV!M332</f>
        <v/>
      </c>
      <c r="O5331" s="44">
        <f>NOV!N332</f>
        <v/>
      </c>
      <c r="P5331" s="44">
        <f>NOV!O332</f>
        <v/>
      </c>
      <c r="Q5331" s="44">
        <f>NOV!P332</f>
        <v/>
      </c>
      <c r="R5331" s="44">
        <f>NOV!Q332</f>
        <v/>
      </c>
      <c r="S5331" s="46">
        <f>S5330+IF(X5331=0,0,M5331)</f>
        <v/>
      </c>
      <c r="T5331" s="47">
        <f>MAX(T5330,S5331)</f>
        <v/>
      </c>
      <c r="U5331" s="48">
        <f>S5331-T5331</f>
        <v/>
      </c>
      <c r="V5331" s="47">
        <f>IFERROR(SUMIFS(DATABASE!$M$5:$M$6004,DATABASE!$B$5:$B$6004,B5331,DATABASE!$X$5:$X$6004,1),0)</f>
        <v/>
      </c>
      <c r="W5331" s="31">
        <f>IFERROR(COUNTIFS(DATABASE!$B$5:$B$6004,B5331,DATABASE!$X$5:$X$6004,1),0)</f>
        <v/>
      </c>
      <c r="X5331" s="49">
        <f>--AND(ISNUMBER(B5331),C5331&lt;&gt;"",L5331&lt;&gt;"",M5331&lt;&gt;"")</f>
        <v/>
      </c>
    </row>
    <row r="5332" ht="15" customHeight="1" s="111">
      <c r="A5332" s="50" t="inlineStr">
        <is>
          <t>NOV</t>
        </is>
      </c>
      <c r="B5332" s="51">
        <f>NOV!A333</f>
        <v/>
      </c>
      <c r="C5332" s="52">
        <f>NOV!B333</f>
        <v/>
      </c>
      <c r="D5332" s="52">
        <f>NOV!C333</f>
        <v/>
      </c>
      <c r="E5332" s="52">
        <f>NOV!D333</f>
        <v/>
      </c>
      <c r="F5332" s="52">
        <f>NOV!E333</f>
        <v/>
      </c>
      <c r="G5332" s="52">
        <f>NOV!F333</f>
        <v/>
      </c>
      <c r="H5332" s="52">
        <f>NOV!G333</f>
        <v/>
      </c>
      <c r="I5332" s="53">
        <f>NOV!H333</f>
        <v/>
      </c>
      <c r="J5332" s="53">
        <f>NOV!I333</f>
        <v/>
      </c>
      <c r="K5332" s="52">
        <f>NOV!J333</f>
        <v/>
      </c>
      <c r="L5332" s="52">
        <f>NOV!K333</f>
        <v/>
      </c>
      <c r="M5332" s="54">
        <f>NOV!L333</f>
        <v/>
      </c>
      <c r="N5332" s="52">
        <f>NOV!M333</f>
        <v/>
      </c>
      <c r="O5332" s="52">
        <f>NOV!N333</f>
        <v/>
      </c>
      <c r="P5332" s="52">
        <f>NOV!O333</f>
        <v/>
      </c>
      <c r="Q5332" s="52">
        <f>NOV!P333</f>
        <v/>
      </c>
      <c r="R5332" s="52">
        <f>NOV!Q333</f>
        <v/>
      </c>
      <c r="S5332" s="54">
        <f>S5331+IF(X5332=0,0,M5332)</f>
        <v/>
      </c>
      <c r="T5332" s="55">
        <f>MAX(T5331,S5332)</f>
        <v/>
      </c>
      <c r="U5332" s="56">
        <f>S5332-T5332</f>
        <v/>
      </c>
      <c r="V5332" s="55">
        <f>IFERROR(SUMIFS(DATABASE!$M$5:$M$6004,DATABASE!$B$5:$B$6004,B5332,DATABASE!$X$5:$X$6004,1),0)</f>
        <v/>
      </c>
      <c r="W5332" s="57">
        <f>IFERROR(COUNTIFS(DATABASE!$B$5:$B$6004,B5332,DATABASE!$X$5:$X$6004,1),0)</f>
        <v/>
      </c>
      <c r="X5332" s="58">
        <f>--AND(ISNUMBER(B5332),C5332&lt;&gt;"",L5332&lt;&gt;"",M5332&lt;&gt;"")</f>
        <v/>
      </c>
    </row>
    <row r="5333" ht="15" customHeight="1" s="111">
      <c r="A5333" s="42" t="inlineStr">
        <is>
          <t>NOV</t>
        </is>
      </c>
      <c r="B5333" s="43">
        <f>NOV!A334</f>
        <v/>
      </c>
      <c r="C5333" s="44">
        <f>NOV!B334</f>
        <v/>
      </c>
      <c r="D5333" s="44">
        <f>NOV!C334</f>
        <v/>
      </c>
      <c r="E5333" s="44">
        <f>NOV!D334</f>
        <v/>
      </c>
      <c r="F5333" s="44">
        <f>NOV!E334</f>
        <v/>
      </c>
      <c r="G5333" s="44">
        <f>NOV!F334</f>
        <v/>
      </c>
      <c r="H5333" s="44">
        <f>NOV!G334</f>
        <v/>
      </c>
      <c r="I5333" s="45">
        <f>NOV!H334</f>
        <v/>
      </c>
      <c r="J5333" s="45">
        <f>NOV!I334</f>
        <v/>
      </c>
      <c r="K5333" s="44">
        <f>NOV!J334</f>
        <v/>
      </c>
      <c r="L5333" s="44">
        <f>NOV!K334</f>
        <v/>
      </c>
      <c r="M5333" s="46">
        <f>NOV!L334</f>
        <v/>
      </c>
      <c r="N5333" s="44">
        <f>NOV!M334</f>
        <v/>
      </c>
      <c r="O5333" s="44">
        <f>NOV!N334</f>
        <v/>
      </c>
      <c r="P5333" s="44">
        <f>NOV!O334</f>
        <v/>
      </c>
      <c r="Q5333" s="44">
        <f>NOV!P334</f>
        <v/>
      </c>
      <c r="R5333" s="44">
        <f>NOV!Q334</f>
        <v/>
      </c>
      <c r="S5333" s="46">
        <f>S5332+IF(X5333=0,0,M5333)</f>
        <v/>
      </c>
      <c r="T5333" s="47">
        <f>MAX(T5332,S5333)</f>
        <v/>
      </c>
      <c r="U5333" s="48">
        <f>S5333-T5333</f>
        <v/>
      </c>
      <c r="V5333" s="47">
        <f>IFERROR(SUMIFS(DATABASE!$M$5:$M$6004,DATABASE!$B$5:$B$6004,B5333,DATABASE!$X$5:$X$6004,1),0)</f>
        <v/>
      </c>
      <c r="W5333" s="31">
        <f>IFERROR(COUNTIFS(DATABASE!$B$5:$B$6004,B5333,DATABASE!$X$5:$X$6004,1),0)</f>
        <v/>
      </c>
      <c r="X5333" s="49">
        <f>--AND(ISNUMBER(B5333),C5333&lt;&gt;"",L5333&lt;&gt;"",M5333&lt;&gt;"")</f>
        <v/>
      </c>
    </row>
    <row r="5334" ht="15" customHeight="1" s="111">
      <c r="A5334" s="50" t="inlineStr">
        <is>
          <t>NOV</t>
        </is>
      </c>
      <c r="B5334" s="51">
        <f>NOV!A335</f>
        <v/>
      </c>
      <c r="C5334" s="52">
        <f>NOV!B335</f>
        <v/>
      </c>
      <c r="D5334" s="52">
        <f>NOV!C335</f>
        <v/>
      </c>
      <c r="E5334" s="52">
        <f>NOV!D335</f>
        <v/>
      </c>
      <c r="F5334" s="52">
        <f>NOV!E335</f>
        <v/>
      </c>
      <c r="G5334" s="52">
        <f>NOV!F335</f>
        <v/>
      </c>
      <c r="H5334" s="52">
        <f>NOV!G335</f>
        <v/>
      </c>
      <c r="I5334" s="53">
        <f>NOV!H335</f>
        <v/>
      </c>
      <c r="J5334" s="53">
        <f>NOV!I335</f>
        <v/>
      </c>
      <c r="K5334" s="52">
        <f>NOV!J335</f>
        <v/>
      </c>
      <c r="L5334" s="52">
        <f>NOV!K335</f>
        <v/>
      </c>
      <c r="M5334" s="54">
        <f>NOV!L335</f>
        <v/>
      </c>
      <c r="N5334" s="52">
        <f>NOV!M335</f>
        <v/>
      </c>
      <c r="O5334" s="52">
        <f>NOV!N335</f>
        <v/>
      </c>
      <c r="P5334" s="52">
        <f>NOV!O335</f>
        <v/>
      </c>
      <c r="Q5334" s="52">
        <f>NOV!P335</f>
        <v/>
      </c>
      <c r="R5334" s="52">
        <f>NOV!Q335</f>
        <v/>
      </c>
      <c r="S5334" s="54">
        <f>S5333+IF(X5334=0,0,M5334)</f>
        <v/>
      </c>
      <c r="T5334" s="55">
        <f>MAX(T5333,S5334)</f>
        <v/>
      </c>
      <c r="U5334" s="56">
        <f>S5334-T5334</f>
        <v/>
      </c>
      <c r="V5334" s="55">
        <f>IFERROR(SUMIFS(DATABASE!$M$5:$M$6004,DATABASE!$B$5:$B$6004,B5334,DATABASE!$X$5:$X$6004,1),0)</f>
        <v/>
      </c>
      <c r="W5334" s="57">
        <f>IFERROR(COUNTIFS(DATABASE!$B$5:$B$6004,B5334,DATABASE!$X$5:$X$6004,1),0)</f>
        <v/>
      </c>
      <c r="X5334" s="58">
        <f>--AND(ISNUMBER(B5334),C5334&lt;&gt;"",L5334&lt;&gt;"",M5334&lt;&gt;"")</f>
        <v/>
      </c>
    </row>
    <row r="5335" ht="15" customHeight="1" s="111">
      <c r="A5335" s="42" t="inlineStr">
        <is>
          <t>NOV</t>
        </is>
      </c>
      <c r="B5335" s="43">
        <f>NOV!A336</f>
        <v/>
      </c>
      <c r="C5335" s="44">
        <f>NOV!B336</f>
        <v/>
      </c>
      <c r="D5335" s="44">
        <f>NOV!C336</f>
        <v/>
      </c>
      <c r="E5335" s="44">
        <f>NOV!D336</f>
        <v/>
      </c>
      <c r="F5335" s="44">
        <f>NOV!E336</f>
        <v/>
      </c>
      <c r="G5335" s="44">
        <f>NOV!F336</f>
        <v/>
      </c>
      <c r="H5335" s="44">
        <f>NOV!G336</f>
        <v/>
      </c>
      <c r="I5335" s="45">
        <f>NOV!H336</f>
        <v/>
      </c>
      <c r="J5335" s="45">
        <f>NOV!I336</f>
        <v/>
      </c>
      <c r="K5335" s="44">
        <f>NOV!J336</f>
        <v/>
      </c>
      <c r="L5335" s="44">
        <f>NOV!K336</f>
        <v/>
      </c>
      <c r="M5335" s="46">
        <f>NOV!L336</f>
        <v/>
      </c>
      <c r="N5335" s="44">
        <f>NOV!M336</f>
        <v/>
      </c>
      <c r="O5335" s="44">
        <f>NOV!N336</f>
        <v/>
      </c>
      <c r="P5335" s="44">
        <f>NOV!O336</f>
        <v/>
      </c>
      <c r="Q5335" s="44">
        <f>NOV!P336</f>
        <v/>
      </c>
      <c r="R5335" s="44">
        <f>NOV!Q336</f>
        <v/>
      </c>
      <c r="S5335" s="46">
        <f>S5334+IF(X5335=0,0,M5335)</f>
        <v/>
      </c>
      <c r="T5335" s="47">
        <f>MAX(T5334,S5335)</f>
        <v/>
      </c>
      <c r="U5335" s="48">
        <f>S5335-T5335</f>
        <v/>
      </c>
      <c r="V5335" s="47">
        <f>IFERROR(SUMIFS(DATABASE!$M$5:$M$6004,DATABASE!$B$5:$B$6004,B5335,DATABASE!$X$5:$X$6004,1),0)</f>
        <v/>
      </c>
      <c r="W5335" s="31">
        <f>IFERROR(COUNTIFS(DATABASE!$B$5:$B$6004,B5335,DATABASE!$X$5:$X$6004,1),0)</f>
        <v/>
      </c>
      <c r="X5335" s="49">
        <f>--AND(ISNUMBER(B5335),C5335&lt;&gt;"",L5335&lt;&gt;"",M5335&lt;&gt;"")</f>
        <v/>
      </c>
    </row>
    <row r="5336" ht="15" customHeight="1" s="111">
      <c r="A5336" s="50" t="inlineStr">
        <is>
          <t>NOV</t>
        </is>
      </c>
      <c r="B5336" s="51">
        <f>NOV!A337</f>
        <v/>
      </c>
      <c r="C5336" s="52">
        <f>NOV!B337</f>
        <v/>
      </c>
      <c r="D5336" s="52">
        <f>NOV!C337</f>
        <v/>
      </c>
      <c r="E5336" s="52">
        <f>NOV!D337</f>
        <v/>
      </c>
      <c r="F5336" s="52">
        <f>NOV!E337</f>
        <v/>
      </c>
      <c r="G5336" s="52">
        <f>NOV!F337</f>
        <v/>
      </c>
      <c r="H5336" s="52">
        <f>NOV!G337</f>
        <v/>
      </c>
      <c r="I5336" s="53">
        <f>NOV!H337</f>
        <v/>
      </c>
      <c r="J5336" s="53">
        <f>NOV!I337</f>
        <v/>
      </c>
      <c r="K5336" s="52">
        <f>NOV!J337</f>
        <v/>
      </c>
      <c r="L5336" s="52">
        <f>NOV!K337</f>
        <v/>
      </c>
      <c r="M5336" s="54">
        <f>NOV!L337</f>
        <v/>
      </c>
      <c r="N5336" s="52">
        <f>NOV!M337</f>
        <v/>
      </c>
      <c r="O5336" s="52">
        <f>NOV!N337</f>
        <v/>
      </c>
      <c r="P5336" s="52">
        <f>NOV!O337</f>
        <v/>
      </c>
      <c r="Q5336" s="52">
        <f>NOV!P337</f>
        <v/>
      </c>
      <c r="R5336" s="52">
        <f>NOV!Q337</f>
        <v/>
      </c>
      <c r="S5336" s="54">
        <f>S5335+IF(X5336=0,0,M5336)</f>
        <v/>
      </c>
      <c r="T5336" s="55">
        <f>MAX(T5335,S5336)</f>
        <v/>
      </c>
      <c r="U5336" s="56">
        <f>S5336-T5336</f>
        <v/>
      </c>
      <c r="V5336" s="55">
        <f>IFERROR(SUMIFS(DATABASE!$M$5:$M$6004,DATABASE!$B$5:$B$6004,B5336,DATABASE!$X$5:$X$6004,1),0)</f>
        <v/>
      </c>
      <c r="W5336" s="57">
        <f>IFERROR(COUNTIFS(DATABASE!$B$5:$B$6004,B5336,DATABASE!$X$5:$X$6004,1),0)</f>
        <v/>
      </c>
      <c r="X5336" s="58">
        <f>--AND(ISNUMBER(B5336),C5336&lt;&gt;"",L5336&lt;&gt;"",M5336&lt;&gt;"")</f>
        <v/>
      </c>
    </row>
    <row r="5337" ht="15" customHeight="1" s="111">
      <c r="A5337" s="42" t="inlineStr">
        <is>
          <t>NOV</t>
        </is>
      </c>
      <c r="B5337" s="43">
        <f>NOV!A338</f>
        <v/>
      </c>
      <c r="C5337" s="44">
        <f>NOV!B338</f>
        <v/>
      </c>
      <c r="D5337" s="44">
        <f>NOV!C338</f>
        <v/>
      </c>
      <c r="E5337" s="44">
        <f>NOV!D338</f>
        <v/>
      </c>
      <c r="F5337" s="44">
        <f>NOV!E338</f>
        <v/>
      </c>
      <c r="G5337" s="44">
        <f>NOV!F338</f>
        <v/>
      </c>
      <c r="H5337" s="44">
        <f>NOV!G338</f>
        <v/>
      </c>
      <c r="I5337" s="45">
        <f>NOV!H338</f>
        <v/>
      </c>
      <c r="J5337" s="45">
        <f>NOV!I338</f>
        <v/>
      </c>
      <c r="K5337" s="44">
        <f>NOV!J338</f>
        <v/>
      </c>
      <c r="L5337" s="44">
        <f>NOV!K338</f>
        <v/>
      </c>
      <c r="M5337" s="46">
        <f>NOV!L338</f>
        <v/>
      </c>
      <c r="N5337" s="44">
        <f>NOV!M338</f>
        <v/>
      </c>
      <c r="O5337" s="44">
        <f>NOV!N338</f>
        <v/>
      </c>
      <c r="P5337" s="44">
        <f>NOV!O338</f>
        <v/>
      </c>
      <c r="Q5337" s="44">
        <f>NOV!P338</f>
        <v/>
      </c>
      <c r="R5337" s="44">
        <f>NOV!Q338</f>
        <v/>
      </c>
      <c r="S5337" s="46">
        <f>S5336+IF(X5337=0,0,M5337)</f>
        <v/>
      </c>
      <c r="T5337" s="47">
        <f>MAX(T5336,S5337)</f>
        <v/>
      </c>
      <c r="U5337" s="48">
        <f>S5337-T5337</f>
        <v/>
      </c>
      <c r="V5337" s="47">
        <f>IFERROR(SUMIFS(DATABASE!$M$5:$M$6004,DATABASE!$B$5:$B$6004,B5337,DATABASE!$X$5:$X$6004,1),0)</f>
        <v/>
      </c>
      <c r="W5337" s="31">
        <f>IFERROR(COUNTIFS(DATABASE!$B$5:$B$6004,B5337,DATABASE!$X$5:$X$6004,1),0)</f>
        <v/>
      </c>
      <c r="X5337" s="49">
        <f>--AND(ISNUMBER(B5337),C5337&lt;&gt;"",L5337&lt;&gt;"",M5337&lt;&gt;"")</f>
        <v/>
      </c>
    </row>
    <row r="5338" ht="15" customHeight="1" s="111">
      <c r="A5338" s="50" t="inlineStr">
        <is>
          <t>NOV</t>
        </is>
      </c>
      <c r="B5338" s="51">
        <f>NOV!A339</f>
        <v/>
      </c>
      <c r="C5338" s="52">
        <f>NOV!B339</f>
        <v/>
      </c>
      <c r="D5338" s="52">
        <f>NOV!C339</f>
        <v/>
      </c>
      <c r="E5338" s="52">
        <f>NOV!D339</f>
        <v/>
      </c>
      <c r="F5338" s="52">
        <f>NOV!E339</f>
        <v/>
      </c>
      <c r="G5338" s="52">
        <f>NOV!F339</f>
        <v/>
      </c>
      <c r="H5338" s="52">
        <f>NOV!G339</f>
        <v/>
      </c>
      <c r="I5338" s="53">
        <f>NOV!H339</f>
        <v/>
      </c>
      <c r="J5338" s="53">
        <f>NOV!I339</f>
        <v/>
      </c>
      <c r="K5338" s="52">
        <f>NOV!J339</f>
        <v/>
      </c>
      <c r="L5338" s="52">
        <f>NOV!K339</f>
        <v/>
      </c>
      <c r="M5338" s="54">
        <f>NOV!L339</f>
        <v/>
      </c>
      <c r="N5338" s="52">
        <f>NOV!M339</f>
        <v/>
      </c>
      <c r="O5338" s="52">
        <f>NOV!N339</f>
        <v/>
      </c>
      <c r="P5338" s="52">
        <f>NOV!O339</f>
        <v/>
      </c>
      <c r="Q5338" s="52">
        <f>NOV!P339</f>
        <v/>
      </c>
      <c r="R5338" s="52">
        <f>NOV!Q339</f>
        <v/>
      </c>
      <c r="S5338" s="54">
        <f>S5337+IF(X5338=0,0,M5338)</f>
        <v/>
      </c>
      <c r="T5338" s="55">
        <f>MAX(T5337,S5338)</f>
        <v/>
      </c>
      <c r="U5338" s="56">
        <f>S5338-T5338</f>
        <v/>
      </c>
      <c r="V5338" s="55">
        <f>IFERROR(SUMIFS(DATABASE!$M$5:$M$6004,DATABASE!$B$5:$B$6004,B5338,DATABASE!$X$5:$X$6004,1),0)</f>
        <v/>
      </c>
      <c r="W5338" s="57">
        <f>IFERROR(COUNTIFS(DATABASE!$B$5:$B$6004,B5338,DATABASE!$X$5:$X$6004,1),0)</f>
        <v/>
      </c>
      <c r="X5338" s="58">
        <f>--AND(ISNUMBER(B5338),C5338&lt;&gt;"",L5338&lt;&gt;"",M5338&lt;&gt;"")</f>
        <v/>
      </c>
    </row>
    <row r="5339" ht="15" customHeight="1" s="111">
      <c r="A5339" s="42" t="inlineStr">
        <is>
          <t>NOV</t>
        </is>
      </c>
      <c r="B5339" s="43">
        <f>NOV!A340</f>
        <v/>
      </c>
      <c r="C5339" s="44">
        <f>NOV!B340</f>
        <v/>
      </c>
      <c r="D5339" s="44">
        <f>NOV!C340</f>
        <v/>
      </c>
      <c r="E5339" s="44">
        <f>NOV!D340</f>
        <v/>
      </c>
      <c r="F5339" s="44">
        <f>NOV!E340</f>
        <v/>
      </c>
      <c r="G5339" s="44">
        <f>NOV!F340</f>
        <v/>
      </c>
      <c r="H5339" s="44">
        <f>NOV!G340</f>
        <v/>
      </c>
      <c r="I5339" s="45">
        <f>NOV!H340</f>
        <v/>
      </c>
      <c r="J5339" s="45">
        <f>NOV!I340</f>
        <v/>
      </c>
      <c r="K5339" s="44">
        <f>NOV!J340</f>
        <v/>
      </c>
      <c r="L5339" s="44">
        <f>NOV!K340</f>
        <v/>
      </c>
      <c r="M5339" s="46">
        <f>NOV!L340</f>
        <v/>
      </c>
      <c r="N5339" s="44">
        <f>NOV!M340</f>
        <v/>
      </c>
      <c r="O5339" s="44">
        <f>NOV!N340</f>
        <v/>
      </c>
      <c r="P5339" s="44">
        <f>NOV!O340</f>
        <v/>
      </c>
      <c r="Q5339" s="44">
        <f>NOV!P340</f>
        <v/>
      </c>
      <c r="R5339" s="44">
        <f>NOV!Q340</f>
        <v/>
      </c>
      <c r="S5339" s="46">
        <f>S5338+IF(X5339=0,0,M5339)</f>
        <v/>
      </c>
      <c r="T5339" s="47">
        <f>MAX(T5338,S5339)</f>
        <v/>
      </c>
      <c r="U5339" s="48">
        <f>S5339-T5339</f>
        <v/>
      </c>
      <c r="V5339" s="47">
        <f>IFERROR(SUMIFS(DATABASE!$M$5:$M$6004,DATABASE!$B$5:$B$6004,B5339,DATABASE!$X$5:$X$6004,1),0)</f>
        <v/>
      </c>
      <c r="W5339" s="31">
        <f>IFERROR(COUNTIFS(DATABASE!$B$5:$B$6004,B5339,DATABASE!$X$5:$X$6004,1),0)</f>
        <v/>
      </c>
      <c r="X5339" s="49">
        <f>--AND(ISNUMBER(B5339),C5339&lt;&gt;"",L5339&lt;&gt;"",M5339&lt;&gt;"")</f>
        <v/>
      </c>
    </row>
    <row r="5340" ht="15" customHeight="1" s="111">
      <c r="A5340" s="50" t="inlineStr">
        <is>
          <t>NOV</t>
        </is>
      </c>
      <c r="B5340" s="51">
        <f>NOV!A341</f>
        <v/>
      </c>
      <c r="C5340" s="52">
        <f>NOV!B341</f>
        <v/>
      </c>
      <c r="D5340" s="52">
        <f>NOV!C341</f>
        <v/>
      </c>
      <c r="E5340" s="52">
        <f>NOV!D341</f>
        <v/>
      </c>
      <c r="F5340" s="52">
        <f>NOV!E341</f>
        <v/>
      </c>
      <c r="G5340" s="52">
        <f>NOV!F341</f>
        <v/>
      </c>
      <c r="H5340" s="52">
        <f>NOV!G341</f>
        <v/>
      </c>
      <c r="I5340" s="53">
        <f>NOV!H341</f>
        <v/>
      </c>
      <c r="J5340" s="53">
        <f>NOV!I341</f>
        <v/>
      </c>
      <c r="K5340" s="52">
        <f>NOV!J341</f>
        <v/>
      </c>
      <c r="L5340" s="52">
        <f>NOV!K341</f>
        <v/>
      </c>
      <c r="M5340" s="54">
        <f>NOV!L341</f>
        <v/>
      </c>
      <c r="N5340" s="52">
        <f>NOV!M341</f>
        <v/>
      </c>
      <c r="O5340" s="52">
        <f>NOV!N341</f>
        <v/>
      </c>
      <c r="P5340" s="52">
        <f>NOV!O341</f>
        <v/>
      </c>
      <c r="Q5340" s="52">
        <f>NOV!P341</f>
        <v/>
      </c>
      <c r="R5340" s="52">
        <f>NOV!Q341</f>
        <v/>
      </c>
      <c r="S5340" s="54">
        <f>S5339+IF(X5340=0,0,M5340)</f>
        <v/>
      </c>
      <c r="T5340" s="55">
        <f>MAX(T5339,S5340)</f>
        <v/>
      </c>
      <c r="U5340" s="56">
        <f>S5340-T5340</f>
        <v/>
      </c>
      <c r="V5340" s="55">
        <f>IFERROR(SUMIFS(DATABASE!$M$5:$M$6004,DATABASE!$B$5:$B$6004,B5340,DATABASE!$X$5:$X$6004,1),0)</f>
        <v/>
      </c>
      <c r="W5340" s="57">
        <f>IFERROR(COUNTIFS(DATABASE!$B$5:$B$6004,B5340,DATABASE!$X$5:$X$6004,1),0)</f>
        <v/>
      </c>
      <c r="X5340" s="58">
        <f>--AND(ISNUMBER(B5340),C5340&lt;&gt;"",L5340&lt;&gt;"",M5340&lt;&gt;"")</f>
        <v/>
      </c>
    </row>
    <row r="5341" ht="15" customHeight="1" s="111">
      <c r="A5341" s="42" t="inlineStr">
        <is>
          <t>NOV</t>
        </is>
      </c>
      <c r="B5341" s="43">
        <f>NOV!A342</f>
        <v/>
      </c>
      <c r="C5341" s="44">
        <f>NOV!B342</f>
        <v/>
      </c>
      <c r="D5341" s="44">
        <f>NOV!C342</f>
        <v/>
      </c>
      <c r="E5341" s="44">
        <f>NOV!D342</f>
        <v/>
      </c>
      <c r="F5341" s="44">
        <f>NOV!E342</f>
        <v/>
      </c>
      <c r="G5341" s="44">
        <f>NOV!F342</f>
        <v/>
      </c>
      <c r="H5341" s="44">
        <f>NOV!G342</f>
        <v/>
      </c>
      <c r="I5341" s="45">
        <f>NOV!H342</f>
        <v/>
      </c>
      <c r="J5341" s="45">
        <f>NOV!I342</f>
        <v/>
      </c>
      <c r="K5341" s="44">
        <f>NOV!J342</f>
        <v/>
      </c>
      <c r="L5341" s="44">
        <f>NOV!K342</f>
        <v/>
      </c>
      <c r="M5341" s="46">
        <f>NOV!L342</f>
        <v/>
      </c>
      <c r="N5341" s="44">
        <f>NOV!M342</f>
        <v/>
      </c>
      <c r="O5341" s="44">
        <f>NOV!N342</f>
        <v/>
      </c>
      <c r="P5341" s="44">
        <f>NOV!O342</f>
        <v/>
      </c>
      <c r="Q5341" s="44">
        <f>NOV!P342</f>
        <v/>
      </c>
      <c r="R5341" s="44">
        <f>NOV!Q342</f>
        <v/>
      </c>
      <c r="S5341" s="46">
        <f>S5340+IF(X5341=0,0,M5341)</f>
        <v/>
      </c>
      <c r="T5341" s="47">
        <f>MAX(T5340,S5341)</f>
        <v/>
      </c>
      <c r="U5341" s="48">
        <f>S5341-T5341</f>
        <v/>
      </c>
      <c r="V5341" s="47">
        <f>IFERROR(SUMIFS(DATABASE!$M$5:$M$6004,DATABASE!$B$5:$B$6004,B5341,DATABASE!$X$5:$X$6004,1),0)</f>
        <v/>
      </c>
      <c r="W5341" s="31">
        <f>IFERROR(COUNTIFS(DATABASE!$B$5:$B$6004,B5341,DATABASE!$X$5:$X$6004,1),0)</f>
        <v/>
      </c>
      <c r="X5341" s="49">
        <f>--AND(ISNUMBER(B5341),C5341&lt;&gt;"",L5341&lt;&gt;"",M5341&lt;&gt;"")</f>
        <v/>
      </c>
    </row>
    <row r="5342" ht="15" customHeight="1" s="111">
      <c r="A5342" s="50" t="inlineStr">
        <is>
          <t>NOV</t>
        </is>
      </c>
      <c r="B5342" s="51">
        <f>NOV!A343</f>
        <v/>
      </c>
      <c r="C5342" s="52">
        <f>NOV!B343</f>
        <v/>
      </c>
      <c r="D5342" s="52">
        <f>NOV!C343</f>
        <v/>
      </c>
      <c r="E5342" s="52">
        <f>NOV!D343</f>
        <v/>
      </c>
      <c r="F5342" s="52">
        <f>NOV!E343</f>
        <v/>
      </c>
      <c r="G5342" s="52">
        <f>NOV!F343</f>
        <v/>
      </c>
      <c r="H5342" s="52">
        <f>NOV!G343</f>
        <v/>
      </c>
      <c r="I5342" s="53">
        <f>NOV!H343</f>
        <v/>
      </c>
      <c r="J5342" s="53">
        <f>NOV!I343</f>
        <v/>
      </c>
      <c r="K5342" s="52">
        <f>NOV!J343</f>
        <v/>
      </c>
      <c r="L5342" s="52">
        <f>NOV!K343</f>
        <v/>
      </c>
      <c r="M5342" s="54">
        <f>NOV!L343</f>
        <v/>
      </c>
      <c r="N5342" s="52">
        <f>NOV!M343</f>
        <v/>
      </c>
      <c r="O5342" s="52">
        <f>NOV!N343</f>
        <v/>
      </c>
      <c r="P5342" s="52">
        <f>NOV!O343</f>
        <v/>
      </c>
      <c r="Q5342" s="52">
        <f>NOV!P343</f>
        <v/>
      </c>
      <c r="R5342" s="52">
        <f>NOV!Q343</f>
        <v/>
      </c>
      <c r="S5342" s="54">
        <f>S5341+IF(X5342=0,0,M5342)</f>
        <v/>
      </c>
      <c r="T5342" s="55">
        <f>MAX(T5341,S5342)</f>
        <v/>
      </c>
      <c r="U5342" s="56">
        <f>S5342-T5342</f>
        <v/>
      </c>
      <c r="V5342" s="55">
        <f>IFERROR(SUMIFS(DATABASE!$M$5:$M$6004,DATABASE!$B$5:$B$6004,B5342,DATABASE!$X$5:$X$6004,1),0)</f>
        <v/>
      </c>
      <c r="W5342" s="57">
        <f>IFERROR(COUNTIFS(DATABASE!$B$5:$B$6004,B5342,DATABASE!$X$5:$X$6004,1),0)</f>
        <v/>
      </c>
      <c r="X5342" s="58">
        <f>--AND(ISNUMBER(B5342),C5342&lt;&gt;"",L5342&lt;&gt;"",M5342&lt;&gt;"")</f>
        <v/>
      </c>
    </row>
    <row r="5343" ht="15" customHeight="1" s="111">
      <c r="A5343" s="42" t="inlineStr">
        <is>
          <t>NOV</t>
        </is>
      </c>
      <c r="B5343" s="43">
        <f>NOV!A344</f>
        <v/>
      </c>
      <c r="C5343" s="44">
        <f>NOV!B344</f>
        <v/>
      </c>
      <c r="D5343" s="44">
        <f>NOV!C344</f>
        <v/>
      </c>
      <c r="E5343" s="44">
        <f>NOV!D344</f>
        <v/>
      </c>
      <c r="F5343" s="44">
        <f>NOV!E344</f>
        <v/>
      </c>
      <c r="G5343" s="44">
        <f>NOV!F344</f>
        <v/>
      </c>
      <c r="H5343" s="44">
        <f>NOV!G344</f>
        <v/>
      </c>
      <c r="I5343" s="45">
        <f>NOV!H344</f>
        <v/>
      </c>
      <c r="J5343" s="45">
        <f>NOV!I344</f>
        <v/>
      </c>
      <c r="K5343" s="44">
        <f>NOV!J344</f>
        <v/>
      </c>
      <c r="L5343" s="44">
        <f>NOV!K344</f>
        <v/>
      </c>
      <c r="M5343" s="46">
        <f>NOV!L344</f>
        <v/>
      </c>
      <c r="N5343" s="44">
        <f>NOV!M344</f>
        <v/>
      </c>
      <c r="O5343" s="44">
        <f>NOV!N344</f>
        <v/>
      </c>
      <c r="P5343" s="44">
        <f>NOV!O344</f>
        <v/>
      </c>
      <c r="Q5343" s="44">
        <f>NOV!P344</f>
        <v/>
      </c>
      <c r="R5343" s="44">
        <f>NOV!Q344</f>
        <v/>
      </c>
      <c r="S5343" s="46">
        <f>S5342+IF(X5343=0,0,M5343)</f>
        <v/>
      </c>
      <c r="T5343" s="47">
        <f>MAX(T5342,S5343)</f>
        <v/>
      </c>
      <c r="U5343" s="48">
        <f>S5343-T5343</f>
        <v/>
      </c>
      <c r="V5343" s="47">
        <f>IFERROR(SUMIFS(DATABASE!$M$5:$M$6004,DATABASE!$B$5:$B$6004,B5343,DATABASE!$X$5:$X$6004,1),0)</f>
        <v/>
      </c>
      <c r="W5343" s="31">
        <f>IFERROR(COUNTIFS(DATABASE!$B$5:$B$6004,B5343,DATABASE!$X$5:$X$6004,1),0)</f>
        <v/>
      </c>
      <c r="X5343" s="49">
        <f>--AND(ISNUMBER(B5343),C5343&lt;&gt;"",L5343&lt;&gt;"",M5343&lt;&gt;"")</f>
        <v/>
      </c>
    </row>
    <row r="5344" ht="15" customHeight="1" s="111">
      <c r="A5344" s="50" t="inlineStr">
        <is>
          <t>NOV</t>
        </is>
      </c>
      <c r="B5344" s="51">
        <f>NOV!A345</f>
        <v/>
      </c>
      <c r="C5344" s="52">
        <f>NOV!B345</f>
        <v/>
      </c>
      <c r="D5344" s="52">
        <f>NOV!C345</f>
        <v/>
      </c>
      <c r="E5344" s="52">
        <f>NOV!D345</f>
        <v/>
      </c>
      <c r="F5344" s="52">
        <f>NOV!E345</f>
        <v/>
      </c>
      <c r="G5344" s="52">
        <f>NOV!F345</f>
        <v/>
      </c>
      <c r="H5344" s="52">
        <f>NOV!G345</f>
        <v/>
      </c>
      <c r="I5344" s="53">
        <f>NOV!H345</f>
        <v/>
      </c>
      <c r="J5344" s="53">
        <f>NOV!I345</f>
        <v/>
      </c>
      <c r="K5344" s="52">
        <f>NOV!J345</f>
        <v/>
      </c>
      <c r="L5344" s="52">
        <f>NOV!K345</f>
        <v/>
      </c>
      <c r="M5344" s="54">
        <f>NOV!L345</f>
        <v/>
      </c>
      <c r="N5344" s="52">
        <f>NOV!M345</f>
        <v/>
      </c>
      <c r="O5344" s="52">
        <f>NOV!N345</f>
        <v/>
      </c>
      <c r="P5344" s="52">
        <f>NOV!O345</f>
        <v/>
      </c>
      <c r="Q5344" s="52">
        <f>NOV!P345</f>
        <v/>
      </c>
      <c r="R5344" s="52">
        <f>NOV!Q345</f>
        <v/>
      </c>
      <c r="S5344" s="54">
        <f>S5343+IF(X5344=0,0,M5344)</f>
        <v/>
      </c>
      <c r="T5344" s="55">
        <f>MAX(T5343,S5344)</f>
        <v/>
      </c>
      <c r="U5344" s="56">
        <f>S5344-T5344</f>
        <v/>
      </c>
      <c r="V5344" s="55">
        <f>IFERROR(SUMIFS(DATABASE!$M$5:$M$6004,DATABASE!$B$5:$B$6004,B5344,DATABASE!$X$5:$X$6004,1),0)</f>
        <v/>
      </c>
      <c r="W5344" s="57">
        <f>IFERROR(COUNTIFS(DATABASE!$B$5:$B$6004,B5344,DATABASE!$X$5:$X$6004,1),0)</f>
        <v/>
      </c>
      <c r="X5344" s="58">
        <f>--AND(ISNUMBER(B5344),C5344&lt;&gt;"",L5344&lt;&gt;"",M5344&lt;&gt;"")</f>
        <v/>
      </c>
    </row>
    <row r="5345" ht="15" customHeight="1" s="111">
      <c r="A5345" s="42" t="inlineStr">
        <is>
          <t>NOV</t>
        </is>
      </c>
      <c r="B5345" s="43">
        <f>NOV!A346</f>
        <v/>
      </c>
      <c r="C5345" s="44">
        <f>NOV!B346</f>
        <v/>
      </c>
      <c r="D5345" s="44">
        <f>NOV!C346</f>
        <v/>
      </c>
      <c r="E5345" s="44">
        <f>NOV!D346</f>
        <v/>
      </c>
      <c r="F5345" s="44">
        <f>NOV!E346</f>
        <v/>
      </c>
      <c r="G5345" s="44">
        <f>NOV!F346</f>
        <v/>
      </c>
      <c r="H5345" s="44">
        <f>NOV!G346</f>
        <v/>
      </c>
      <c r="I5345" s="45">
        <f>NOV!H346</f>
        <v/>
      </c>
      <c r="J5345" s="45">
        <f>NOV!I346</f>
        <v/>
      </c>
      <c r="K5345" s="44">
        <f>NOV!J346</f>
        <v/>
      </c>
      <c r="L5345" s="44">
        <f>NOV!K346</f>
        <v/>
      </c>
      <c r="M5345" s="46">
        <f>NOV!L346</f>
        <v/>
      </c>
      <c r="N5345" s="44">
        <f>NOV!M346</f>
        <v/>
      </c>
      <c r="O5345" s="44">
        <f>NOV!N346</f>
        <v/>
      </c>
      <c r="P5345" s="44">
        <f>NOV!O346</f>
        <v/>
      </c>
      <c r="Q5345" s="44">
        <f>NOV!P346</f>
        <v/>
      </c>
      <c r="R5345" s="44">
        <f>NOV!Q346</f>
        <v/>
      </c>
      <c r="S5345" s="46">
        <f>S5344+IF(X5345=0,0,M5345)</f>
        <v/>
      </c>
      <c r="T5345" s="47">
        <f>MAX(T5344,S5345)</f>
        <v/>
      </c>
      <c r="U5345" s="48">
        <f>S5345-T5345</f>
        <v/>
      </c>
      <c r="V5345" s="47">
        <f>IFERROR(SUMIFS(DATABASE!$M$5:$M$6004,DATABASE!$B$5:$B$6004,B5345,DATABASE!$X$5:$X$6004,1),0)</f>
        <v/>
      </c>
      <c r="W5345" s="31">
        <f>IFERROR(COUNTIFS(DATABASE!$B$5:$B$6004,B5345,DATABASE!$X$5:$X$6004,1),0)</f>
        <v/>
      </c>
      <c r="X5345" s="49">
        <f>--AND(ISNUMBER(B5345),C5345&lt;&gt;"",L5345&lt;&gt;"",M5345&lt;&gt;"")</f>
        <v/>
      </c>
    </row>
    <row r="5346" ht="15" customHeight="1" s="111">
      <c r="A5346" s="50" t="inlineStr">
        <is>
          <t>NOV</t>
        </is>
      </c>
      <c r="B5346" s="51">
        <f>NOV!A347</f>
        <v/>
      </c>
      <c r="C5346" s="52">
        <f>NOV!B347</f>
        <v/>
      </c>
      <c r="D5346" s="52">
        <f>NOV!C347</f>
        <v/>
      </c>
      <c r="E5346" s="52">
        <f>NOV!D347</f>
        <v/>
      </c>
      <c r="F5346" s="52">
        <f>NOV!E347</f>
        <v/>
      </c>
      <c r="G5346" s="52">
        <f>NOV!F347</f>
        <v/>
      </c>
      <c r="H5346" s="52">
        <f>NOV!G347</f>
        <v/>
      </c>
      <c r="I5346" s="53">
        <f>NOV!H347</f>
        <v/>
      </c>
      <c r="J5346" s="53">
        <f>NOV!I347</f>
        <v/>
      </c>
      <c r="K5346" s="52">
        <f>NOV!J347</f>
        <v/>
      </c>
      <c r="L5346" s="52">
        <f>NOV!K347</f>
        <v/>
      </c>
      <c r="M5346" s="54">
        <f>NOV!L347</f>
        <v/>
      </c>
      <c r="N5346" s="52">
        <f>NOV!M347</f>
        <v/>
      </c>
      <c r="O5346" s="52">
        <f>NOV!N347</f>
        <v/>
      </c>
      <c r="P5346" s="52">
        <f>NOV!O347</f>
        <v/>
      </c>
      <c r="Q5346" s="52">
        <f>NOV!P347</f>
        <v/>
      </c>
      <c r="R5346" s="52">
        <f>NOV!Q347</f>
        <v/>
      </c>
      <c r="S5346" s="54">
        <f>S5345+IF(X5346=0,0,M5346)</f>
        <v/>
      </c>
      <c r="T5346" s="55">
        <f>MAX(T5345,S5346)</f>
        <v/>
      </c>
      <c r="U5346" s="56">
        <f>S5346-T5346</f>
        <v/>
      </c>
      <c r="V5346" s="55">
        <f>IFERROR(SUMIFS(DATABASE!$M$5:$M$6004,DATABASE!$B$5:$B$6004,B5346,DATABASE!$X$5:$X$6004,1),0)</f>
        <v/>
      </c>
      <c r="W5346" s="57">
        <f>IFERROR(COUNTIFS(DATABASE!$B$5:$B$6004,B5346,DATABASE!$X$5:$X$6004,1),0)</f>
        <v/>
      </c>
      <c r="X5346" s="58">
        <f>--AND(ISNUMBER(B5346),C5346&lt;&gt;"",L5346&lt;&gt;"",M5346&lt;&gt;"")</f>
        <v/>
      </c>
    </row>
    <row r="5347" ht="15" customHeight="1" s="111">
      <c r="A5347" s="42" t="inlineStr">
        <is>
          <t>NOV</t>
        </is>
      </c>
      <c r="B5347" s="43">
        <f>NOV!A348</f>
        <v/>
      </c>
      <c r="C5347" s="44">
        <f>NOV!B348</f>
        <v/>
      </c>
      <c r="D5347" s="44">
        <f>NOV!C348</f>
        <v/>
      </c>
      <c r="E5347" s="44">
        <f>NOV!D348</f>
        <v/>
      </c>
      <c r="F5347" s="44">
        <f>NOV!E348</f>
        <v/>
      </c>
      <c r="G5347" s="44">
        <f>NOV!F348</f>
        <v/>
      </c>
      <c r="H5347" s="44">
        <f>NOV!G348</f>
        <v/>
      </c>
      <c r="I5347" s="45">
        <f>NOV!H348</f>
        <v/>
      </c>
      <c r="J5347" s="45">
        <f>NOV!I348</f>
        <v/>
      </c>
      <c r="K5347" s="44">
        <f>NOV!J348</f>
        <v/>
      </c>
      <c r="L5347" s="44">
        <f>NOV!K348</f>
        <v/>
      </c>
      <c r="M5347" s="46">
        <f>NOV!L348</f>
        <v/>
      </c>
      <c r="N5347" s="44">
        <f>NOV!M348</f>
        <v/>
      </c>
      <c r="O5347" s="44">
        <f>NOV!N348</f>
        <v/>
      </c>
      <c r="P5347" s="44">
        <f>NOV!O348</f>
        <v/>
      </c>
      <c r="Q5347" s="44">
        <f>NOV!P348</f>
        <v/>
      </c>
      <c r="R5347" s="44">
        <f>NOV!Q348</f>
        <v/>
      </c>
      <c r="S5347" s="46">
        <f>S5346+IF(X5347=0,0,M5347)</f>
        <v/>
      </c>
      <c r="T5347" s="47">
        <f>MAX(T5346,S5347)</f>
        <v/>
      </c>
      <c r="U5347" s="48">
        <f>S5347-T5347</f>
        <v/>
      </c>
      <c r="V5347" s="47">
        <f>IFERROR(SUMIFS(DATABASE!$M$5:$M$6004,DATABASE!$B$5:$B$6004,B5347,DATABASE!$X$5:$X$6004,1),0)</f>
        <v/>
      </c>
      <c r="W5347" s="31">
        <f>IFERROR(COUNTIFS(DATABASE!$B$5:$B$6004,B5347,DATABASE!$X$5:$X$6004,1),0)</f>
        <v/>
      </c>
      <c r="X5347" s="49">
        <f>--AND(ISNUMBER(B5347),C5347&lt;&gt;"",L5347&lt;&gt;"",M5347&lt;&gt;"")</f>
        <v/>
      </c>
    </row>
    <row r="5348" ht="15" customHeight="1" s="111">
      <c r="A5348" s="50" t="inlineStr">
        <is>
          <t>NOV</t>
        </is>
      </c>
      <c r="B5348" s="51">
        <f>NOV!A349</f>
        <v/>
      </c>
      <c r="C5348" s="52">
        <f>NOV!B349</f>
        <v/>
      </c>
      <c r="D5348" s="52">
        <f>NOV!C349</f>
        <v/>
      </c>
      <c r="E5348" s="52">
        <f>NOV!D349</f>
        <v/>
      </c>
      <c r="F5348" s="52">
        <f>NOV!E349</f>
        <v/>
      </c>
      <c r="G5348" s="52">
        <f>NOV!F349</f>
        <v/>
      </c>
      <c r="H5348" s="52">
        <f>NOV!G349</f>
        <v/>
      </c>
      <c r="I5348" s="53">
        <f>NOV!H349</f>
        <v/>
      </c>
      <c r="J5348" s="53">
        <f>NOV!I349</f>
        <v/>
      </c>
      <c r="K5348" s="52">
        <f>NOV!J349</f>
        <v/>
      </c>
      <c r="L5348" s="52">
        <f>NOV!K349</f>
        <v/>
      </c>
      <c r="M5348" s="54">
        <f>NOV!L349</f>
        <v/>
      </c>
      <c r="N5348" s="52">
        <f>NOV!M349</f>
        <v/>
      </c>
      <c r="O5348" s="52">
        <f>NOV!N349</f>
        <v/>
      </c>
      <c r="P5348" s="52">
        <f>NOV!O349</f>
        <v/>
      </c>
      <c r="Q5348" s="52">
        <f>NOV!P349</f>
        <v/>
      </c>
      <c r="R5348" s="52">
        <f>NOV!Q349</f>
        <v/>
      </c>
      <c r="S5348" s="54">
        <f>S5347+IF(X5348=0,0,M5348)</f>
        <v/>
      </c>
      <c r="T5348" s="55">
        <f>MAX(T5347,S5348)</f>
        <v/>
      </c>
      <c r="U5348" s="56">
        <f>S5348-T5348</f>
        <v/>
      </c>
      <c r="V5348" s="55">
        <f>IFERROR(SUMIFS(DATABASE!$M$5:$M$6004,DATABASE!$B$5:$B$6004,B5348,DATABASE!$X$5:$X$6004,1),0)</f>
        <v/>
      </c>
      <c r="W5348" s="57">
        <f>IFERROR(COUNTIFS(DATABASE!$B$5:$B$6004,B5348,DATABASE!$X$5:$X$6004,1),0)</f>
        <v/>
      </c>
      <c r="X5348" s="58">
        <f>--AND(ISNUMBER(B5348),C5348&lt;&gt;"",L5348&lt;&gt;"",M5348&lt;&gt;"")</f>
        <v/>
      </c>
    </row>
    <row r="5349" ht="15" customHeight="1" s="111">
      <c r="A5349" s="42" t="inlineStr">
        <is>
          <t>NOV</t>
        </is>
      </c>
      <c r="B5349" s="43">
        <f>NOV!A350</f>
        <v/>
      </c>
      <c r="C5349" s="44">
        <f>NOV!B350</f>
        <v/>
      </c>
      <c r="D5349" s="44">
        <f>NOV!C350</f>
        <v/>
      </c>
      <c r="E5349" s="44">
        <f>NOV!D350</f>
        <v/>
      </c>
      <c r="F5349" s="44">
        <f>NOV!E350</f>
        <v/>
      </c>
      <c r="G5349" s="44">
        <f>NOV!F350</f>
        <v/>
      </c>
      <c r="H5349" s="44">
        <f>NOV!G350</f>
        <v/>
      </c>
      <c r="I5349" s="45">
        <f>NOV!H350</f>
        <v/>
      </c>
      <c r="J5349" s="45">
        <f>NOV!I350</f>
        <v/>
      </c>
      <c r="K5349" s="44">
        <f>NOV!J350</f>
        <v/>
      </c>
      <c r="L5349" s="44">
        <f>NOV!K350</f>
        <v/>
      </c>
      <c r="M5349" s="46">
        <f>NOV!L350</f>
        <v/>
      </c>
      <c r="N5349" s="44">
        <f>NOV!M350</f>
        <v/>
      </c>
      <c r="O5349" s="44">
        <f>NOV!N350</f>
        <v/>
      </c>
      <c r="P5349" s="44">
        <f>NOV!O350</f>
        <v/>
      </c>
      <c r="Q5349" s="44">
        <f>NOV!P350</f>
        <v/>
      </c>
      <c r="R5349" s="44">
        <f>NOV!Q350</f>
        <v/>
      </c>
      <c r="S5349" s="46">
        <f>S5348+IF(X5349=0,0,M5349)</f>
        <v/>
      </c>
      <c r="T5349" s="47">
        <f>MAX(T5348,S5349)</f>
        <v/>
      </c>
      <c r="U5349" s="48">
        <f>S5349-T5349</f>
        <v/>
      </c>
      <c r="V5349" s="47">
        <f>IFERROR(SUMIFS(DATABASE!$M$5:$M$6004,DATABASE!$B$5:$B$6004,B5349,DATABASE!$X$5:$X$6004,1),0)</f>
        <v/>
      </c>
      <c r="W5349" s="31">
        <f>IFERROR(COUNTIFS(DATABASE!$B$5:$B$6004,B5349,DATABASE!$X$5:$X$6004,1),0)</f>
        <v/>
      </c>
      <c r="X5349" s="49">
        <f>--AND(ISNUMBER(B5349),C5349&lt;&gt;"",L5349&lt;&gt;"",M5349&lt;&gt;"")</f>
        <v/>
      </c>
    </row>
    <row r="5350" ht="15" customHeight="1" s="111">
      <c r="A5350" s="50" t="inlineStr">
        <is>
          <t>NOV</t>
        </is>
      </c>
      <c r="B5350" s="51">
        <f>NOV!A351</f>
        <v/>
      </c>
      <c r="C5350" s="52">
        <f>NOV!B351</f>
        <v/>
      </c>
      <c r="D5350" s="52">
        <f>NOV!C351</f>
        <v/>
      </c>
      <c r="E5350" s="52">
        <f>NOV!D351</f>
        <v/>
      </c>
      <c r="F5350" s="52">
        <f>NOV!E351</f>
        <v/>
      </c>
      <c r="G5350" s="52">
        <f>NOV!F351</f>
        <v/>
      </c>
      <c r="H5350" s="52">
        <f>NOV!G351</f>
        <v/>
      </c>
      <c r="I5350" s="53">
        <f>NOV!H351</f>
        <v/>
      </c>
      <c r="J5350" s="53">
        <f>NOV!I351</f>
        <v/>
      </c>
      <c r="K5350" s="52">
        <f>NOV!J351</f>
        <v/>
      </c>
      <c r="L5350" s="52">
        <f>NOV!K351</f>
        <v/>
      </c>
      <c r="M5350" s="54">
        <f>NOV!L351</f>
        <v/>
      </c>
      <c r="N5350" s="52">
        <f>NOV!M351</f>
        <v/>
      </c>
      <c r="O5350" s="52">
        <f>NOV!N351</f>
        <v/>
      </c>
      <c r="P5350" s="52">
        <f>NOV!O351</f>
        <v/>
      </c>
      <c r="Q5350" s="52">
        <f>NOV!P351</f>
        <v/>
      </c>
      <c r="R5350" s="52">
        <f>NOV!Q351</f>
        <v/>
      </c>
      <c r="S5350" s="54">
        <f>S5349+IF(X5350=0,0,M5350)</f>
        <v/>
      </c>
      <c r="T5350" s="55">
        <f>MAX(T5349,S5350)</f>
        <v/>
      </c>
      <c r="U5350" s="56">
        <f>S5350-T5350</f>
        <v/>
      </c>
      <c r="V5350" s="55">
        <f>IFERROR(SUMIFS(DATABASE!$M$5:$M$6004,DATABASE!$B$5:$B$6004,B5350,DATABASE!$X$5:$X$6004,1),0)</f>
        <v/>
      </c>
      <c r="W5350" s="57">
        <f>IFERROR(COUNTIFS(DATABASE!$B$5:$B$6004,B5350,DATABASE!$X$5:$X$6004,1),0)</f>
        <v/>
      </c>
      <c r="X5350" s="58">
        <f>--AND(ISNUMBER(B5350),C5350&lt;&gt;"",L5350&lt;&gt;"",M5350&lt;&gt;"")</f>
        <v/>
      </c>
    </row>
    <row r="5351" ht="15" customHeight="1" s="111">
      <c r="A5351" s="42" t="inlineStr">
        <is>
          <t>NOV</t>
        </is>
      </c>
      <c r="B5351" s="43">
        <f>NOV!A352</f>
        <v/>
      </c>
      <c r="C5351" s="44">
        <f>NOV!B352</f>
        <v/>
      </c>
      <c r="D5351" s="44">
        <f>NOV!C352</f>
        <v/>
      </c>
      <c r="E5351" s="44">
        <f>NOV!D352</f>
        <v/>
      </c>
      <c r="F5351" s="44">
        <f>NOV!E352</f>
        <v/>
      </c>
      <c r="G5351" s="44">
        <f>NOV!F352</f>
        <v/>
      </c>
      <c r="H5351" s="44">
        <f>NOV!G352</f>
        <v/>
      </c>
      <c r="I5351" s="45">
        <f>NOV!H352</f>
        <v/>
      </c>
      <c r="J5351" s="45">
        <f>NOV!I352</f>
        <v/>
      </c>
      <c r="K5351" s="44">
        <f>NOV!J352</f>
        <v/>
      </c>
      <c r="L5351" s="44">
        <f>NOV!K352</f>
        <v/>
      </c>
      <c r="M5351" s="46">
        <f>NOV!L352</f>
        <v/>
      </c>
      <c r="N5351" s="44">
        <f>NOV!M352</f>
        <v/>
      </c>
      <c r="O5351" s="44">
        <f>NOV!N352</f>
        <v/>
      </c>
      <c r="P5351" s="44">
        <f>NOV!O352</f>
        <v/>
      </c>
      <c r="Q5351" s="44">
        <f>NOV!P352</f>
        <v/>
      </c>
      <c r="R5351" s="44">
        <f>NOV!Q352</f>
        <v/>
      </c>
      <c r="S5351" s="46">
        <f>S5350+IF(X5351=0,0,M5351)</f>
        <v/>
      </c>
      <c r="T5351" s="47">
        <f>MAX(T5350,S5351)</f>
        <v/>
      </c>
      <c r="U5351" s="48">
        <f>S5351-T5351</f>
        <v/>
      </c>
      <c r="V5351" s="47">
        <f>IFERROR(SUMIFS(DATABASE!$M$5:$M$6004,DATABASE!$B$5:$B$6004,B5351,DATABASE!$X$5:$X$6004,1),0)</f>
        <v/>
      </c>
      <c r="W5351" s="31">
        <f>IFERROR(COUNTIFS(DATABASE!$B$5:$B$6004,B5351,DATABASE!$X$5:$X$6004,1),0)</f>
        <v/>
      </c>
      <c r="X5351" s="49">
        <f>--AND(ISNUMBER(B5351),C5351&lt;&gt;"",L5351&lt;&gt;"",M5351&lt;&gt;"")</f>
        <v/>
      </c>
    </row>
    <row r="5352" ht="15" customHeight="1" s="111">
      <c r="A5352" s="50" t="inlineStr">
        <is>
          <t>NOV</t>
        </is>
      </c>
      <c r="B5352" s="51">
        <f>NOV!A353</f>
        <v/>
      </c>
      <c r="C5352" s="52">
        <f>NOV!B353</f>
        <v/>
      </c>
      <c r="D5352" s="52">
        <f>NOV!C353</f>
        <v/>
      </c>
      <c r="E5352" s="52">
        <f>NOV!D353</f>
        <v/>
      </c>
      <c r="F5352" s="52">
        <f>NOV!E353</f>
        <v/>
      </c>
      <c r="G5352" s="52">
        <f>NOV!F353</f>
        <v/>
      </c>
      <c r="H5352" s="52">
        <f>NOV!G353</f>
        <v/>
      </c>
      <c r="I5352" s="53">
        <f>NOV!H353</f>
        <v/>
      </c>
      <c r="J5352" s="53">
        <f>NOV!I353</f>
        <v/>
      </c>
      <c r="K5352" s="52">
        <f>NOV!J353</f>
        <v/>
      </c>
      <c r="L5352" s="52">
        <f>NOV!K353</f>
        <v/>
      </c>
      <c r="M5352" s="54">
        <f>NOV!L353</f>
        <v/>
      </c>
      <c r="N5352" s="52">
        <f>NOV!M353</f>
        <v/>
      </c>
      <c r="O5352" s="52">
        <f>NOV!N353</f>
        <v/>
      </c>
      <c r="P5352" s="52">
        <f>NOV!O353</f>
        <v/>
      </c>
      <c r="Q5352" s="52">
        <f>NOV!P353</f>
        <v/>
      </c>
      <c r="R5352" s="52">
        <f>NOV!Q353</f>
        <v/>
      </c>
      <c r="S5352" s="54">
        <f>S5351+IF(X5352=0,0,M5352)</f>
        <v/>
      </c>
      <c r="T5352" s="55">
        <f>MAX(T5351,S5352)</f>
        <v/>
      </c>
      <c r="U5352" s="56">
        <f>S5352-T5352</f>
        <v/>
      </c>
      <c r="V5352" s="55">
        <f>IFERROR(SUMIFS(DATABASE!$M$5:$M$6004,DATABASE!$B$5:$B$6004,B5352,DATABASE!$X$5:$X$6004,1),0)</f>
        <v/>
      </c>
      <c r="W5352" s="57">
        <f>IFERROR(COUNTIFS(DATABASE!$B$5:$B$6004,B5352,DATABASE!$X$5:$X$6004,1),0)</f>
        <v/>
      </c>
      <c r="X5352" s="58">
        <f>--AND(ISNUMBER(B5352),C5352&lt;&gt;"",L5352&lt;&gt;"",M5352&lt;&gt;"")</f>
        <v/>
      </c>
    </row>
    <row r="5353" ht="15" customHeight="1" s="111">
      <c r="A5353" s="42" t="inlineStr">
        <is>
          <t>NOV</t>
        </is>
      </c>
      <c r="B5353" s="43">
        <f>NOV!A354</f>
        <v/>
      </c>
      <c r="C5353" s="44">
        <f>NOV!B354</f>
        <v/>
      </c>
      <c r="D5353" s="44">
        <f>NOV!C354</f>
        <v/>
      </c>
      <c r="E5353" s="44">
        <f>NOV!D354</f>
        <v/>
      </c>
      <c r="F5353" s="44">
        <f>NOV!E354</f>
        <v/>
      </c>
      <c r="G5353" s="44">
        <f>NOV!F354</f>
        <v/>
      </c>
      <c r="H5353" s="44">
        <f>NOV!G354</f>
        <v/>
      </c>
      <c r="I5353" s="45">
        <f>NOV!H354</f>
        <v/>
      </c>
      <c r="J5353" s="45">
        <f>NOV!I354</f>
        <v/>
      </c>
      <c r="K5353" s="44">
        <f>NOV!J354</f>
        <v/>
      </c>
      <c r="L5353" s="44">
        <f>NOV!K354</f>
        <v/>
      </c>
      <c r="M5353" s="46">
        <f>NOV!L354</f>
        <v/>
      </c>
      <c r="N5353" s="44">
        <f>NOV!M354</f>
        <v/>
      </c>
      <c r="O5353" s="44">
        <f>NOV!N354</f>
        <v/>
      </c>
      <c r="P5353" s="44">
        <f>NOV!O354</f>
        <v/>
      </c>
      <c r="Q5353" s="44">
        <f>NOV!P354</f>
        <v/>
      </c>
      <c r="R5353" s="44">
        <f>NOV!Q354</f>
        <v/>
      </c>
      <c r="S5353" s="46">
        <f>S5352+IF(X5353=0,0,M5353)</f>
        <v/>
      </c>
      <c r="T5353" s="47">
        <f>MAX(T5352,S5353)</f>
        <v/>
      </c>
      <c r="U5353" s="48">
        <f>S5353-T5353</f>
        <v/>
      </c>
      <c r="V5353" s="47">
        <f>IFERROR(SUMIFS(DATABASE!$M$5:$M$6004,DATABASE!$B$5:$B$6004,B5353,DATABASE!$X$5:$X$6004,1),0)</f>
        <v/>
      </c>
      <c r="W5353" s="31">
        <f>IFERROR(COUNTIFS(DATABASE!$B$5:$B$6004,B5353,DATABASE!$X$5:$X$6004,1),0)</f>
        <v/>
      </c>
      <c r="X5353" s="49">
        <f>--AND(ISNUMBER(B5353),C5353&lt;&gt;"",L5353&lt;&gt;"",M5353&lt;&gt;"")</f>
        <v/>
      </c>
    </row>
    <row r="5354" ht="15" customHeight="1" s="111">
      <c r="A5354" s="50" t="inlineStr">
        <is>
          <t>NOV</t>
        </is>
      </c>
      <c r="B5354" s="51">
        <f>NOV!A355</f>
        <v/>
      </c>
      <c r="C5354" s="52">
        <f>NOV!B355</f>
        <v/>
      </c>
      <c r="D5354" s="52">
        <f>NOV!C355</f>
        <v/>
      </c>
      <c r="E5354" s="52">
        <f>NOV!D355</f>
        <v/>
      </c>
      <c r="F5354" s="52">
        <f>NOV!E355</f>
        <v/>
      </c>
      <c r="G5354" s="52">
        <f>NOV!F355</f>
        <v/>
      </c>
      <c r="H5354" s="52">
        <f>NOV!G355</f>
        <v/>
      </c>
      <c r="I5354" s="53">
        <f>NOV!H355</f>
        <v/>
      </c>
      <c r="J5354" s="53">
        <f>NOV!I355</f>
        <v/>
      </c>
      <c r="K5354" s="52">
        <f>NOV!J355</f>
        <v/>
      </c>
      <c r="L5354" s="52">
        <f>NOV!K355</f>
        <v/>
      </c>
      <c r="M5354" s="54">
        <f>NOV!L355</f>
        <v/>
      </c>
      <c r="N5354" s="52">
        <f>NOV!M355</f>
        <v/>
      </c>
      <c r="O5354" s="52">
        <f>NOV!N355</f>
        <v/>
      </c>
      <c r="P5354" s="52">
        <f>NOV!O355</f>
        <v/>
      </c>
      <c r="Q5354" s="52">
        <f>NOV!P355</f>
        <v/>
      </c>
      <c r="R5354" s="52">
        <f>NOV!Q355</f>
        <v/>
      </c>
      <c r="S5354" s="54">
        <f>S5353+IF(X5354=0,0,M5354)</f>
        <v/>
      </c>
      <c r="T5354" s="55">
        <f>MAX(T5353,S5354)</f>
        <v/>
      </c>
      <c r="U5354" s="56">
        <f>S5354-T5354</f>
        <v/>
      </c>
      <c r="V5354" s="55">
        <f>IFERROR(SUMIFS(DATABASE!$M$5:$M$6004,DATABASE!$B$5:$B$6004,B5354,DATABASE!$X$5:$X$6004,1),0)</f>
        <v/>
      </c>
      <c r="W5354" s="57">
        <f>IFERROR(COUNTIFS(DATABASE!$B$5:$B$6004,B5354,DATABASE!$X$5:$X$6004,1),0)</f>
        <v/>
      </c>
      <c r="X5354" s="58">
        <f>--AND(ISNUMBER(B5354),C5354&lt;&gt;"",L5354&lt;&gt;"",M5354&lt;&gt;"")</f>
        <v/>
      </c>
    </row>
    <row r="5355" ht="15" customHeight="1" s="111">
      <c r="A5355" s="42" t="inlineStr">
        <is>
          <t>NOV</t>
        </is>
      </c>
      <c r="B5355" s="43">
        <f>NOV!A356</f>
        <v/>
      </c>
      <c r="C5355" s="44">
        <f>NOV!B356</f>
        <v/>
      </c>
      <c r="D5355" s="44">
        <f>NOV!C356</f>
        <v/>
      </c>
      <c r="E5355" s="44">
        <f>NOV!D356</f>
        <v/>
      </c>
      <c r="F5355" s="44">
        <f>NOV!E356</f>
        <v/>
      </c>
      <c r="G5355" s="44">
        <f>NOV!F356</f>
        <v/>
      </c>
      <c r="H5355" s="44">
        <f>NOV!G356</f>
        <v/>
      </c>
      <c r="I5355" s="45">
        <f>NOV!H356</f>
        <v/>
      </c>
      <c r="J5355" s="45">
        <f>NOV!I356</f>
        <v/>
      </c>
      <c r="K5355" s="44">
        <f>NOV!J356</f>
        <v/>
      </c>
      <c r="L5355" s="44">
        <f>NOV!K356</f>
        <v/>
      </c>
      <c r="M5355" s="46">
        <f>NOV!L356</f>
        <v/>
      </c>
      <c r="N5355" s="44">
        <f>NOV!M356</f>
        <v/>
      </c>
      <c r="O5355" s="44">
        <f>NOV!N356</f>
        <v/>
      </c>
      <c r="P5355" s="44">
        <f>NOV!O356</f>
        <v/>
      </c>
      <c r="Q5355" s="44">
        <f>NOV!P356</f>
        <v/>
      </c>
      <c r="R5355" s="44">
        <f>NOV!Q356</f>
        <v/>
      </c>
      <c r="S5355" s="46">
        <f>S5354+IF(X5355=0,0,M5355)</f>
        <v/>
      </c>
      <c r="T5355" s="47">
        <f>MAX(T5354,S5355)</f>
        <v/>
      </c>
      <c r="U5355" s="48">
        <f>S5355-T5355</f>
        <v/>
      </c>
      <c r="V5355" s="47">
        <f>IFERROR(SUMIFS(DATABASE!$M$5:$M$6004,DATABASE!$B$5:$B$6004,B5355,DATABASE!$X$5:$X$6004,1),0)</f>
        <v/>
      </c>
      <c r="W5355" s="31">
        <f>IFERROR(COUNTIFS(DATABASE!$B$5:$B$6004,B5355,DATABASE!$X$5:$X$6004,1),0)</f>
        <v/>
      </c>
      <c r="X5355" s="49">
        <f>--AND(ISNUMBER(B5355),C5355&lt;&gt;"",L5355&lt;&gt;"",M5355&lt;&gt;"")</f>
        <v/>
      </c>
    </row>
    <row r="5356" ht="15" customHeight="1" s="111">
      <c r="A5356" s="50" t="inlineStr">
        <is>
          <t>NOV</t>
        </is>
      </c>
      <c r="B5356" s="51">
        <f>NOV!A357</f>
        <v/>
      </c>
      <c r="C5356" s="52">
        <f>NOV!B357</f>
        <v/>
      </c>
      <c r="D5356" s="52">
        <f>NOV!C357</f>
        <v/>
      </c>
      <c r="E5356" s="52">
        <f>NOV!D357</f>
        <v/>
      </c>
      <c r="F5356" s="52">
        <f>NOV!E357</f>
        <v/>
      </c>
      <c r="G5356" s="52">
        <f>NOV!F357</f>
        <v/>
      </c>
      <c r="H5356" s="52">
        <f>NOV!G357</f>
        <v/>
      </c>
      <c r="I5356" s="53">
        <f>NOV!H357</f>
        <v/>
      </c>
      <c r="J5356" s="53">
        <f>NOV!I357</f>
        <v/>
      </c>
      <c r="K5356" s="52">
        <f>NOV!J357</f>
        <v/>
      </c>
      <c r="L5356" s="52">
        <f>NOV!K357</f>
        <v/>
      </c>
      <c r="M5356" s="54">
        <f>NOV!L357</f>
        <v/>
      </c>
      <c r="N5356" s="52">
        <f>NOV!M357</f>
        <v/>
      </c>
      <c r="O5356" s="52">
        <f>NOV!N357</f>
        <v/>
      </c>
      <c r="P5356" s="52">
        <f>NOV!O357</f>
        <v/>
      </c>
      <c r="Q5356" s="52">
        <f>NOV!P357</f>
        <v/>
      </c>
      <c r="R5356" s="52">
        <f>NOV!Q357</f>
        <v/>
      </c>
      <c r="S5356" s="54">
        <f>S5355+IF(X5356=0,0,M5356)</f>
        <v/>
      </c>
      <c r="T5356" s="55">
        <f>MAX(T5355,S5356)</f>
        <v/>
      </c>
      <c r="U5356" s="56">
        <f>S5356-T5356</f>
        <v/>
      </c>
      <c r="V5356" s="55">
        <f>IFERROR(SUMIFS(DATABASE!$M$5:$M$6004,DATABASE!$B$5:$B$6004,B5356,DATABASE!$X$5:$X$6004,1),0)</f>
        <v/>
      </c>
      <c r="W5356" s="57">
        <f>IFERROR(COUNTIFS(DATABASE!$B$5:$B$6004,B5356,DATABASE!$X$5:$X$6004,1),0)</f>
        <v/>
      </c>
      <c r="X5356" s="58">
        <f>--AND(ISNUMBER(B5356),C5356&lt;&gt;"",L5356&lt;&gt;"",M5356&lt;&gt;"")</f>
        <v/>
      </c>
    </row>
    <row r="5357" ht="15" customHeight="1" s="111">
      <c r="A5357" s="42" t="inlineStr">
        <is>
          <t>NOV</t>
        </is>
      </c>
      <c r="B5357" s="43">
        <f>NOV!A358</f>
        <v/>
      </c>
      <c r="C5357" s="44">
        <f>NOV!B358</f>
        <v/>
      </c>
      <c r="D5357" s="44">
        <f>NOV!C358</f>
        <v/>
      </c>
      <c r="E5357" s="44">
        <f>NOV!D358</f>
        <v/>
      </c>
      <c r="F5357" s="44">
        <f>NOV!E358</f>
        <v/>
      </c>
      <c r="G5357" s="44">
        <f>NOV!F358</f>
        <v/>
      </c>
      <c r="H5357" s="44">
        <f>NOV!G358</f>
        <v/>
      </c>
      <c r="I5357" s="45">
        <f>NOV!H358</f>
        <v/>
      </c>
      <c r="J5357" s="45">
        <f>NOV!I358</f>
        <v/>
      </c>
      <c r="K5357" s="44">
        <f>NOV!J358</f>
        <v/>
      </c>
      <c r="L5357" s="44">
        <f>NOV!K358</f>
        <v/>
      </c>
      <c r="M5357" s="46">
        <f>NOV!L358</f>
        <v/>
      </c>
      <c r="N5357" s="44">
        <f>NOV!M358</f>
        <v/>
      </c>
      <c r="O5357" s="44">
        <f>NOV!N358</f>
        <v/>
      </c>
      <c r="P5357" s="44">
        <f>NOV!O358</f>
        <v/>
      </c>
      <c r="Q5357" s="44">
        <f>NOV!P358</f>
        <v/>
      </c>
      <c r="R5357" s="44">
        <f>NOV!Q358</f>
        <v/>
      </c>
      <c r="S5357" s="46">
        <f>S5356+IF(X5357=0,0,M5357)</f>
        <v/>
      </c>
      <c r="T5357" s="47">
        <f>MAX(T5356,S5357)</f>
        <v/>
      </c>
      <c r="U5357" s="48">
        <f>S5357-T5357</f>
        <v/>
      </c>
      <c r="V5357" s="47">
        <f>IFERROR(SUMIFS(DATABASE!$M$5:$M$6004,DATABASE!$B$5:$B$6004,B5357,DATABASE!$X$5:$X$6004,1),0)</f>
        <v/>
      </c>
      <c r="W5357" s="31">
        <f>IFERROR(COUNTIFS(DATABASE!$B$5:$B$6004,B5357,DATABASE!$X$5:$X$6004,1),0)</f>
        <v/>
      </c>
      <c r="X5357" s="49">
        <f>--AND(ISNUMBER(B5357),C5357&lt;&gt;"",L5357&lt;&gt;"",M5357&lt;&gt;"")</f>
        <v/>
      </c>
    </row>
    <row r="5358" ht="15" customHeight="1" s="111">
      <c r="A5358" s="50" t="inlineStr">
        <is>
          <t>NOV</t>
        </is>
      </c>
      <c r="B5358" s="51">
        <f>NOV!A359</f>
        <v/>
      </c>
      <c r="C5358" s="52">
        <f>NOV!B359</f>
        <v/>
      </c>
      <c r="D5358" s="52">
        <f>NOV!C359</f>
        <v/>
      </c>
      <c r="E5358" s="52">
        <f>NOV!D359</f>
        <v/>
      </c>
      <c r="F5358" s="52">
        <f>NOV!E359</f>
        <v/>
      </c>
      <c r="G5358" s="52">
        <f>NOV!F359</f>
        <v/>
      </c>
      <c r="H5358" s="52">
        <f>NOV!G359</f>
        <v/>
      </c>
      <c r="I5358" s="53">
        <f>NOV!H359</f>
        <v/>
      </c>
      <c r="J5358" s="53">
        <f>NOV!I359</f>
        <v/>
      </c>
      <c r="K5358" s="52">
        <f>NOV!J359</f>
        <v/>
      </c>
      <c r="L5358" s="52">
        <f>NOV!K359</f>
        <v/>
      </c>
      <c r="M5358" s="54">
        <f>NOV!L359</f>
        <v/>
      </c>
      <c r="N5358" s="52">
        <f>NOV!M359</f>
        <v/>
      </c>
      <c r="O5358" s="52">
        <f>NOV!N359</f>
        <v/>
      </c>
      <c r="P5358" s="52">
        <f>NOV!O359</f>
        <v/>
      </c>
      <c r="Q5358" s="52">
        <f>NOV!P359</f>
        <v/>
      </c>
      <c r="R5358" s="52">
        <f>NOV!Q359</f>
        <v/>
      </c>
      <c r="S5358" s="54">
        <f>S5357+IF(X5358=0,0,M5358)</f>
        <v/>
      </c>
      <c r="T5358" s="55">
        <f>MAX(T5357,S5358)</f>
        <v/>
      </c>
      <c r="U5358" s="56">
        <f>S5358-T5358</f>
        <v/>
      </c>
      <c r="V5358" s="55">
        <f>IFERROR(SUMIFS(DATABASE!$M$5:$M$6004,DATABASE!$B$5:$B$6004,B5358,DATABASE!$X$5:$X$6004,1),0)</f>
        <v/>
      </c>
      <c r="W5358" s="57">
        <f>IFERROR(COUNTIFS(DATABASE!$B$5:$B$6004,B5358,DATABASE!$X$5:$X$6004,1),0)</f>
        <v/>
      </c>
      <c r="X5358" s="58">
        <f>--AND(ISNUMBER(B5358),C5358&lt;&gt;"",L5358&lt;&gt;"",M5358&lt;&gt;"")</f>
        <v/>
      </c>
    </row>
    <row r="5359" ht="15" customHeight="1" s="111">
      <c r="A5359" s="42" t="inlineStr">
        <is>
          <t>NOV</t>
        </is>
      </c>
      <c r="B5359" s="43">
        <f>NOV!A360</f>
        <v/>
      </c>
      <c r="C5359" s="44">
        <f>NOV!B360</f>
        <v/>
      </c>
      <c r="D5359" s="44">
        <f>NOV!C360</f>
        <v/>
      </c>
      <c r="E5359" s="44">
        <f>NOV!D360</f>
        <v/>
      </c>
      <c r="F5359" s="44">
        <f>NOV!E360</f>
        <v/>
      </c>
      <c r="G5359" s="44">
        <f>NOV!F360</f>
        <v/>
      </c>
      <c r="H5359" s="44">
        <f>NOV!G360</f>
        <v/>
      </c>
      <c r="I5359" s="45">
        <f>NOV!H360</f>
        <v/>
      </c>
      <c r="J5359" s="45">
        <f>NOV!I360</f>
        <v/>
      </c>
      <c r="K5359" s="44">
        <f>NOV!J360</f>
        <v/>
      </c>
      <c r="L5359" s="44">
        <f>NOV!K360</f>
        <v/>
      </c>
      <c r="M5359" s="46">
        <f>NOV!L360</f>
        <v/>
      </c>
      <c r="N5359" s="44">
        <f>NOV!M360</f>
        <v/>
      </c>
      <c r="O5359" s="44">
        <f>NOV!N360</f>
        <v/>
      </c>
      <c r="P5359" s="44">
        <f>NOV!O360</f>
        <v/>
      </c>
      <c r="Q5359" s="44">
        <f>NOV!P360</f>
        <v/>
      </c>
      <c r="R5359" s="44">
        <f>NOV!Q360</f>
        <v/>
      </c>
      <c r="S5359" s="46">
        <f>S5358+IF(X5359=0,0,M5359)</f>
        <v/>
      </c>
      <c r="T5359" s="47">
        <f>MAX(T5358,S5359)</f>
        <v/>
      </c>
      <c r="U5359" s="48">
        <f>S5359-T5359</f>
        <v/>
      </c>
      <c r="V5359" s="47">
        <f>IFERROR(SUMIFS(DATABASE!$M$5:$M$6004,DATABASE!$B$5:$B$6004,B5359,DATABASE!$X$5:$X$6004,1),0)</f>
        <v/>
      </c>
      <c r="W5359" s="31">
        <f>IFERROR(COUNTIFS(DATABASE!$B$5:$B$6004,B5359,DATABASE!$X$5:$X$6004,1),0)</f>
        <v/>
      </c>
      <c r="X5359" s="49">
        <f>--AND(ISNUMBER(B5359),C5359&lt;&gt;"",L5359&lt;&gt;"",M5359&lt;&gt;"")</f>
        <v/>
      </c>
    </row>
    <row r="5360" ht="15" customHeight="1" s="111">
      <c r="A5360" s="50" t="inlineStr">
        <is>
          <t>NOV</t>
        </is>
      </c>
      <c r="B5360" s="51">
        <f>NOV!A361</f>
        <v/>
      </c>
      <c r="C5360" s="52">
        <f>NOV!B361</f>
        <v/>
      </c>
      <c r="D5360" s="52">
        <f>NOV!C361</f>
        <v/>
      </c>
      <c r="E5360" s="52">
        <f>NOV!D361</f>
        <v/>
      </c>
      <c r="F5360" s="52">
        <f>NOV!E361</f>
        <v/>
      </c>
      <c r="G5360" s="52">
        <f>NOV!F361</f>
        <v/>
      </c>
      <c r="H5360" s="52">
        <f>NOV!G361</f>
        <v/>
      </c>
      <c r="I5360" s="53">
        <f>NOV!H361</f>
        <v/>
      </c>
      <c r="J5360" s="53">
        <f>NOV!I361</f>
        <v/>
      </c>
      <c r="K5360" s="52">
        <f>NOV!J361</f>
        <v/>
      </c>
      <c r="L5360" s="52">
        <f>NOV!K361</f>
        <v/>
      </c>
      <c r="M5360" s="54">
        <f>NOV!L361</f>
        <v/>
      </c>
      <c r="N5360" s="52">
        <f>NOV!M361</f>
        <v/>
      </c>
      <c r="O5360" s="52">
        <f>NOV!N361</f>
        <v/>
      </c>
      <c r="P5360" s="52">
        <f>NOV!O361</f>
        <v/>
      </c>
      <c r="Q5360" s="52">
        <f>NOV!P361</f>
        <v/>
      </c>
      <c r="R5360" s="52">
        <f>NOV!Q361</f>
        <v/>
      </c>
      <c r="S5360" s="54">
        <f>S5359+IF(X5360=0,0,M5360)</f>
        <v/>
      </c>
      <c r="T5360" s="55">
        <f>MAX(T5359,S5360)</f>
        <v/>
      </c>
      <c r="U5360" s="56">
        <f>S5360-T5360</f>
        <v/>
      </c>
      <c r="V5360" s="55">
        <f>IFERROR(SUMIFS(DATABASE!$M$5:$M$6004,DATABASE!$B$5:$B$6004,B5360,DATABASE!$X$5:$X$6004,1),0)</f>
        <v/>
      </c>
      <c r="W5360" s="57">
        <f>IFERROR(COUNTIFS(DATABASE!$B$5:$B$6004,B5360,DATABASE!$X$5:$X$6004,1),0)</f>
        <v/>
      </c>
      <c r="X5360" s="58">
        <f>--AND(ISNUMBER(B5360),C5360&lt;&gt;"",L5360&lt;&gt;"",M5360&lt;&gt;"")</f>
        <v/>
      </c>
    </row>
    <row r="5361" ht="15" customHeight="1" s="111">
      <c r="A5361" s="42" t="inlineStr">
        <is>
          <t>NOV</t>
        </is>
      </c>
      <c r="B5361" s="43">
        <f>NOV!A362</f>
        <v/>
      </c>
      <c r="C5361" s="44">
        <f>NOV!B362</f>
        <v/>
      </c>
      <c r="D5361" s="44">
        <f>NOV!C362</f>
        <v/>
      </c>
      <c r="E5361" s="44">
        <f>NOV!D362</f>
        <v/>
      </c>
      <c r="F5361" s="44">
        <f>NOV!E362</f>
        <v/>
      </c>
      <c r="G5361" s="44">
        <f>NOV!F362</f>
        <v/>
      </c>
      <c r="H5361" s="44">
        <f>NOV!G362</f>
        <v/>
      </c>
      <c r="I5361" s="45">
        <f>NOV!H362</f>
        <v/>
      </c>
      <c r="J5361" s="45">
        <f>NOV!I362</f>
        <v/>
      </c>
      <c r="K5361" s="44">
        <f>NOV!J362</f>
        <v/>
      </c>
      <c r="L5361" s="44">
        <f>NOV!K362</f>
        <v/>
      </c>
      <c r="M5361" s="46">
        <f>NOV!L362</f>
        <v/>
      </c>
      <c r="N5361" s="44">
        <f>NOV!M362</f>
        <v/>
      </c>
      <c r="O5361" s="44">
        <f>NOV!N362</f>
        <v/>
      </c>
      <c r="P5361" s="44">
        <f>NOV!O362</f>
        <v/>
      </c>
      <c r="Q5361" s="44">
        <f>NOV!P362</f>
        <v/>
      </c>
      <c r="R5361" s="44">
        <f>NOV!Q362</f>
        <v/>
      </c>
      <c r="S5361" s="46">
        <f>S5360+IF(X5361=0,0,M5361)</f>
        <v/>
      </c>
      <c r="T5361" s="47">
        <f>MAX(T5360,S5361)</f>
        <v/>
      </c>
      <c r="U5361" s="48">
        <f>S5361-T5361</f>
        <v/>
      </c>
      <c r="V5361" s="47">
        <f>IFERROR(SUMIFS(DATABASE!$M$5:$M$6004,DATABASE!$B$5:$B$6004,B5361,DATABASE!$X$5:$X$6004,1),0)</f>
        <v/>
      </c>
      <c r="W5361" s="31">
        <f>IFERROR(COUNTIFS(DATABASE!$B$5:$B$6004,B5361,DATABASE!$X$5:$X$6004,1),0)</f>
        <v/>
      </c>
      <c r="X5361" s="49">
        <f>--AND(ISNUMBER(B5361),C5361&lt;&gt;"",L5361&lt;&gt;"",M5361&lt;&gt;"")</f>
        <v/>
      </c>
    </row>
    <row r="5362" ht="15" customHeight="1" s="111">
      <c r="A5362" s="50" t="inlineStr">
        <is>
          <t>NOV</t>
        </is>
      </c>
      <c r="B5362" s="51">
        <f>NOV!A363</f>
        <v/>
      </c>
      <c r="C5362" s="52">
        <f>NOV!B363</f>
        <v/>
      </c>
      <c r="D5362" s="52">
        <f>NOV!C363</f>
        <v/>
      </c>
      <c r="E5362" s="52">
        <f>NOV!D363</f>
        <v/>
      </c>
      <c r="F5362" s="52">
        <f>NOV!E363</f>
        <v/>
      </c>
      <c r="G5362" s="52">
        <f>NOV!F363</f>
        <v/>
      </c>
      <c r="H5362" s="52">
        <f>NOV!G363</f>
        <v/>
      </c>
      <c r="I5362" s="53">
        <f>NOV!H363</f>
        <v/>
      </c>
      <c r="J5362" s="53">
        <f>NOV!I363</f>
        <v/>
      </c>
      <c r="K5362" s="52">
        <f>NOV!J363</f>
        <v/>
      </c>
      <c r="L5362" s="52">
        <f>NOV!K363</f>
        <v/>
      </c>
      <c r="M5362" s="54">
        <f>NOV!L363</f>
        <v/>
      </c>
      <c r="N5362" s="52">
        <f>NOV!M363</f>
        <v/>
      </c>
      <c r="O5362" s="52">
        <f>NOV!N363</f>
        <v/>
      </c>
      <c r="P5362" s="52">
        <f>NOV!O363</f>
        <v/>
      </c>
      <c r="Q5362" s="52">
        <f>NOV!P363</f>
        <v/>
      </c>
      <c r="R5362" s="52">
        <f>NOV!Q363</f>
        <v/>
      </c>
      <c r="S5362" s="54">
        <f>S5361+IF(X5362=0,0,M5362)</f>
        <v/>
      </c>
      <c r="T5362" s="55">
        <f>MAX(T5361,S5362)</f>
        <v/>
      </c>
      <c r="U5362" s="56">
        <f>S5362-T5362</f>
        <v/>
      </c>
      <c r="V5362" s="55">
        <f>IFERROR(SUMIFS(DATABASE!$M$5:$M$6004,DATABASE!$B$5:$B$6004,B5362,DATABASE!$X$5:$X$6004,1),0)</f>
        <v/>
      </c>
      <c r="W5362" s="57">
        <f>IFERROR(COUNTIFS(DATABASE!$B$5:$B$6004,B5362,DATABASE!$X$5:$X$6004,1),0)</f>
        <v/>
      </c>
      <c r="X5362" s="58">
        <f>--AND(ISNUMBER(B5362),C5362&lt;&gt;"",L5362&lt;&gt;"",M5362&lt;&gt;"")</f>
        <v/>
      </c>
    </row>
    <row r="5363" ht="15" customHeight="1" s="111">
      <c r="A5363" s="42" t="inlineStr">
        <is>
          <t>NOV</t>
        </is>
      </c>
      <c r="B5363" s="43">
        <f>NOV!A364</f>
        <v/>
      </c>
      <c r="C5363" s="44">
        <f>NOV!B364</f>
        <v/>
      </c>
      <c r="D5363" s="44">
        <f>NOV!C364</f>
        <v/>
      </c>
      <c r="E5363" s="44">
        <f>NOV!D364</f>
        <v/>
      </c>
      <c r="F5363" s="44">
        <f>NOV!E364</f>
        <v/>
      </c>
      <c r="G5363" s="44">
        <f>NOV!F364</f>
        <v/>
      </c>
      <c r="H5363" s="44">
        <f>NOV!G364</f>
        <v/>
      </c>
      <c r="I5363" s="45">
        <f>NOV!H364</f>
        <v/>
      </c>
      <c r="J5363" s="45">
        <f>NOV!I364</f>
        <v/>
      </c>
      <c r="K5363" s="44">
        <f>NOV!J364</f>
        <v/>
      </c>
      <c r="L5363" s="44">
        <f>NOV!K364</f>
        <v/>
      </c>
      <c r="M5363" s="46">
        <f>NOV!L364</f>
        <v/>
      </c>
      <c r="N5363" s="44">
        <f>NOV!M364</f>
        <v/>
      </c>
      <c r="O5363" s="44">
        <f>NOV!N364</f>
        <v/>
      </c>
      <c r="P5363" s="44">
        <f>NOV!O364</f>
        <v/>
      </c>
      <c r="Q5363" s="44">
        <f>NOV!P364</f>
        <v/>
      </c>
      <c r="R5363" s="44">
        <f>NOV!Q364</f>
        <v/>
      </c>
      <c r="S5363" s="46">
        <f>S5362+IF(X5363=0,0,M5363)</f>
        <v/>
      </c>
      <c r="T5363" s="47">
        <f>MAX(T5362,S5363)</f>
        <v/>
      </c>
      <c r="U5363" s="48">
        <f>S5363-T5363</f>
        <v/>
      </c>
      <c r="V5363" s="47">
        <f>IFERROR(SUMIFS(DATABASE!$M$5:$M$6004,DATABASE!$B$5:$B$6004,B5363,DATABASE!$X$5:$X$6004,1),0)</f>
        <v/>
      </c>
      <c r="W5363" s="31">
        <f>IFERROR(COUNTIFS(DATABASE!$B$5:$B$6004,B5363,DATABASE!$X$5:$X$6004,1),0)</f>
        <v/>
      </c>
      <c r="X5363" s="49">
        <f>--AND(ISNUMBER(B5363),C5363&lt;&gt;"",L5363&lt;&gt;"",M5363&lt;&gt;"")</f>
        <v/>
      </c>
    </row>
    <row r="5364" ht="15" customHeight="1" s="111">
      <c r="A5364" s="50" t="inlineStr">
        <is>
          <t>NOV</t>
        </is>
      </c>
      <c r="B5364" s="51">
        <f>NOV!A365</f>
        <v/>
      </c>
      <c r="C5364" s="52">
        <f>NOV!B365</f>
        <v/>
      </c>
      <c r="D5364" s="52">
        <f>NOV!C365</f>
        <v/>
      </c>
      <c r="E5364" s="52">
        <f>NOV!D365</f>
        <v/>
      </c>
      <c r="F5364" s="52">
        <f>NOV!E365</f>
        <v/>
      </c>
      <c r="G5364" s="52">
        <f>NOV!F365</f>
        <v/>
      </c>
      <c r="H5364" s="52">
        <f>NOV!G365</f>
        <v/>
      </c>
      <c r="I5364" s="53">
        <f>NOV!H365</f>
        <v/>
      </c>
      <c r="J5364" s="53">
        <f>NOV!I365</f>
        <v/>
      </c>
      <c r="K5364" s="52">
        <f>NOV!J365</f>
        <v/>
      </c>
      <c r="L5364" s="52">
        <f>NOV!K365</f>
        <v/>
      </c>
      <c r="M5364" s="54">
        <f>NOV!L365</f>
        <v/>
      </c>
      <c r="N5364" s="52">
        <f>NOV!M365</f>
        <v/>
      </c>
      <c r="O5364" s="52">
        <f>NOV!N365</f>
        <v/>
      </c>
      <c r="P5364" s="52">
        <f>NOV!O365</f>
        <v/>
      </c>
      <c r="Q5364" s="52">
        <f>NOV!P365</f>
        <v/>
      </c>
      <c r="R5364" s="52">
        <f>NOV!Q365</f>
        <v/>
      </c>
      <c r="S5364" s="54">
        <f>S5363+IF(X5364=0,0,M5364)</f>
        <v/>
      </c>
      <c r="T5364" s="55">
        <f>MAX(T5363,S5364)</f>
        <v/>
      </c>
      <c r="U5364" s="56">
        <f>S5364-T5364</f>
        <v/>
      </c>
      <c r="V5364" s="55">
        <f>IFERROR(SUMIFS(DATABASE!$M$5:$M$6004,DATABASE!$B$5:$B$6004,B5364,DATABASE!$X$5:$X$6004,1),0)</f>
        <v/>
      </c>
      <c r="W5364" s="57">
        <f>IFERROR(COUNTIFS(DATABASE!$B$5:$B$6004,B5364,DATABASE!$X$5:$X$6004,1),0)</f>
        <v/>
      </c>
      <c r="X5364" s="58">
        <f>--AND(ISNUMBER(B5364),C5364&lt;&gt;"",L5364&lt;&gt;"",M5364&lt;&gt;"")</f>
        <v/>
      </c>
    </row>
    <row r="5365" ht="15" customHeight="1" s="111">
      <c r="A5365" s="42" t="inlineStr">
        <is>
          <t>NOV</t>
        </is>
      </c>
      <c r="B5365" s="43">
        <f>NOV!A366</f>
        <v/>
      </c>
      <c r="C5365" s="44">
        <f>NOV!B366</f>
        <v/>
      </c>
      <c r="D5365" s="44">
        <f>NOV!C366</f>
        <v/>
      </c>
      <c r="E5365" s="44">
        <f>NOV!D366</f>
        <v/>
      </c>
      <c r="F5365" s="44">
        <f>NOV!E366</f>
        <v/>
      </c>
      <c r="G5365" s="44">
        <f>NOV!F366</f>
        <v/>
      </c>
      <c r="H5365" s="44">
        <f>NOV!G366</f>
        <v/>
      </c>
      <c r="I5365" s="45">
        <f>NOV!H366</f>
        <v/>
      </c>
      <c r="J5365" s="45">
        <f>NOV!I366</f>
        <v/>
      </c>
      <c r="K5365" s="44">
        <f>NOV!J366</f>
        <v/>
      </c>
      <c r="L5365" s="44">
        <f>NOV!K366</f>
        <v/>
      </c>
      <c r="M5365" s="46">
        <f>NOV!L366</f>
        <v/>
      </c>
      <c r="N5365" s="44">
        <f>NOV!M366</f>
        <v/>
      </c>
      <c r="O5365" s="44">
        <f>NOV!N366</f>
        <v/>
      </c>
      <c r="P5365" s="44">
        <f>NOV!O366</f>
        <v/>
      </c>
      <c r="Q5365" s="44">
        <f>NOV!P366</f>
        <v/>
      </c>
      <c r="R5365" s="44">
        <f>NOV!Q366</f>
        <v/>
      </c>
      <c r="S5365" s="46">
        <f>S5364+IF(X5365=0,0,M5365)</f>
        <v/>
      </c>
      <c r="T5365" s="47">
        <f>MAX(T5364,S5365)</f>
        <v/>
      </c>
      <c r="U5365" s="48">
        <f>S5365-T5365</f>
        <v/>
      </c>
      <c r="V5365" s="47">
        <f>IFERROR(SUMIFS(DATABASE!$M$5:$M$6004,DATABASE!$B$5:$B$6004,B5365,DATABASE!$X$5:$X$6004,1),0)</f>
        <v/>
      </c>
      <c r="W5365" s="31">
        <f>IFERROR(COUNTIFS(DATABASE!$B$5:$B$6004,B5365,DATABASE!$X$5:$X$6004,1),0)</f>
        <v/>
      </c>
      <c r="X5365" s="49">
        <f>--AND(ISNUMBER(B5365),C5365&lt;&gt;"",L5365&lt;&gt;"",M5365&lt;&gt;"")</f>
        <v/>
      </c>
    </row>
    <row r="5366" ht="15" customHeight="1" s="111">
      <c r="A5366" s="50" t="inlineStr">
        <is>
          <t>NOV</t>
        </is>
      </c>
      <c r="B5366" s="51">
        <f>NOV!A367</f>
        <v/>
      </c>
      <c r="C5366" s="52">
        <f>NOV!B367</f>
        <v/>
      </c>
      <c r="D5366" s="52">
        <f>NOV!C367</f>
        <v/>
      </c>
      <c r="E5366" s="52">
        <f>NOV!D367</f>
        <v/>
      </c>
      <c r="F5366" s="52">
        <f>NOV!E367</f>
        <v/>
      </c>
      <c r="G5366" s="52">
        <f>NOV!F367</f>
        <v/>
      </c>
      <c r="H5366" s="52">
        <f>NOV!G367</f>
        <v/>
      </c>
      <c r="I5366" s="53">
        <f>NOV!H367</f>
        <v/>
      </c>
      <c r="J5366" s="53">
        <f>NOV!I367</f>
        <v/>
      </c>
      <c r="K5366" s="52">
        <f>NOV!J367</f>
        <v/>
      </c>
      <c r="L5366" s="52">
        <f>NOV!K367</f>
        <v/>
      </c>
      <c r="M5366" s="54">
        <f>NOV!L367</f>
        <v/>
      </c>
      <c r="N5366" s="52">
        <f>NOV!M367</f>
        <v/>
      </c>
      <c r="O5366" s="52">
        <f>NOV!N367</f>
        <v/>
      </c>
      <c r="P5366" s="52">
        <f>NOV!O367</f>
        <v/>
      </c>
      <c r="Q5366" s="52">
        <f>NOV!P367</f>
        <v/>
      </c>
      <c r="R5366" s="52">
        <f>NOV!Q367</f>
        <v/>
      </c>
      <c r="S5366" s="54">
        <f>S5365+IF(X5366=0,0,M5366)</f>
        <v/>
      </c>
      <c r="T5366" s="55">
        <f>MAX(T5365,S5366)</f>
        <v/>
      </c>
      <c r="U5366" s="56">
        <f>S5366-T5366</f>
        <v/>
      </c>
      <c r="V5366" s="55">
        <f>IFERROR(SUMIFS(DATABASE!$M$5:$M$6004,DATABASE!$B$5:$B$6004,B5366,DATABASE!$X$5:$X$6004,1),0)</f>
        <v/>
      </c>
      <c r="W5366" s="57">
        <f>IFERROR(COUNTIFS(DATABASE!$B$5:$B$6004,B5366,DATABASE!$X$5:$X$6004,1),0)</f>
        <v/>
      </c>
      <c r="X5366" s="58">
        <f>--AND(ISNUMBER(B5366),C5366&lt;&gt;"",L5366&lt;&gt;"",M5366&lt;&gt;"")</f>
        <v/>
      </c>
    </row>
    <row r="5367" ht="15" customHeight="1" s="111">
      <c r="A5367" s="42" t="inlineStr">
        <is>
          <t>NOV</t>
        </is>
      </c>
      <c r="B5367" s="43">
        <f>NOV!A368</f>
        <v/>
      </c>
      <c r="C5367" s="44">
        <f>NOV!B368</f>
        <v/>
      </c>
      <c r="D5367" s="44">
        <f>NOV!C368</f>
        <v/>
      </c>
      <c r="E5367" s="44">
        <f>NOV!D368</f>
        <v/>
      </c>
      <c r="F5367" s="44">
        <f>NOV!E368</f>
        <v/>
      </c>
      <c r="G5367" s="44">
        <f>NOV!F368</f>
        <v/>
      </c>
      <c r="H5367" s="44">
        <f>NOV!G368</f>
        <v/>
      </c>
      <c r="I5367" s="45">
        <f>NOV!H368</f>
        <v/>
      </c>
      <c r="J5367" s="45">
        <f>NOV!I368</f>
        <v/>
      </c>
      <c r="K5367" s="44">
        <f>NOV!J368</f>
        <v/>
      </c>
      <c r="L5367" s="44">
        <f>NOV!K368</f>
        <v/>
      </c>
      <c r="M5367" s="46">
        <f>NOV!L368</f>
        <v/>
      </c>
      <c r="N5367" s="44">
        <f>NOV!M368</f>
        <v/>
      </c>
      <c r="O5367" s="44">
        <f>NOV!N368</f>
        <v/>
      </c>
      <c r="P5367" s="44">
        <f>NOV!O368</f>
        <v/>
      </c>
      <c r="Q5367" s="44">
        <f>NOV!P368</f>
        <v/>
      </c>
      <c r="R5367" s="44">
        <f>NOV!Q368</f>
        <v/>
      </c>
      <c r="S5367" s="46">
        <f>S5366+IF(X5367=0,0,M5367)</f>
        <v/>
      </c>
      <c r="T5367" s="47">
        <f>MAX(T5366,S5367)</f>
        <v/>
      </c>
      <c r="U5367" s="48">
        <f>S5367-T5367</f>
        <v/>
      </c>
      <c r="V5367" s="47">
        <f>IFERROR(SUMIFS(DATABASE!$M$5:$M$6004,DATABASE!$B$5:$B$6004,B5367,DATABASE!$X$5:$X$6004,1),0)</f>
        <v/>
      </c>
      <c r="W5367" s="31">
        <f>IFERROR(COUNTIFS(DATABASE!$B$5:$B$6004,B5367,DATABASE!$X$5:$X$6004,1),0)</f>
        <v/>
      </c>
      <c r="X5367" s="49">
        <f>--AND(ISNUMBER(B5367),C5367&lt;&gt;"",L5367&lt;&gt;"",M5367&lt;&gt;"")</f>
        <v/>
      </c>
    </row>
    <row r="5368" ht="15" customHeight="1" s="111">
      <c r="A5368" s="50" t="inlineStr">
        <is>
          <t>NOV</t>
        </is>
      </c>
      <c r="B5368" s="51">
        <f>NOV!A369</f>
        <v/>
      </c>
      <c r="C5368" s="52">
        <f>NOV!B369</f>
        <v/>
      </c>
      <c r="D5368" s="52">
        <f>NOV!C369</f>
        <v/>
      </c>
      <c r="E5368" s="52">
        <f>NOV!D369</f>
        <v/>
      </c>
      <c r="F5368" s="52">
        <f>NOV!E369</f>
        <v/>
      </c>
      <c r="G5368" s="52">
        <f>NOV!F369</f>
        <v/>
      </c>
      <c r="H5368" s="52">
        <f>NOV!G369</f>
        <v/>
      </c>
      <c r="I5368" s="53">
        <f>NOV!H369</f>
        <v/>
      </c>
      <c r="J5368" s="53">
        <f>NOV!I369</f>
        <v/>
      </c>
      <c r="K5368" s="52">
        <f>NOV!J369</f>
        <v/>
      </c>
      <c r="L5368" s="52">
        <f>NOV!K369</f>
        <v/>
      </c>
      <c r="M5368" s="54">
        <f>NOV!L369</f>
        <v/>
      </c>
      <c r="N5368" s="52">
        <f>NOV!M369</f>
        <v/>
      </c>
      <c r="O5368" s="52">
        <f>NOV!N369</f>
        <v/>
      </c>
      <c r="P5368" s="52">
        <f>NOV!O369</f>
        <v/>
      </c>
      <c r="Q5368" s="52">
        <f>NOV!P369</f>
        <v/>
      </c>
      <c r="R5368" s="52">
        <f>NOV!Q369</f>
        <v/>
      </c>
      <c r="S5368" s="54">
        <f>S5367+IF(X5368=0,0,M5368)</f>
        <v/>
      </c>
      <c r="T5368" s="55">
        <f>MAX(T5367,S5368)</f>
        <v/>
      </c>
      <c r="U5368" s="56">
        <f>S5368-T5368</f>
        <v/>
      </c>
      <c r="V5368" s="55">
        <f>IFERROR(SUMIFS(DATABASE!$M$5:$M$6004,DATABASE!$B$5:$B$6004,B5368,DATABASE!$X$5:$X$6004,1),0)</f>
        <v/>
      </c>
      <c r="W5368" s="57">
        <f>IFERROR(COUNTIFS(DATABASE!$B$5:$B$6004,B5368,DATABASE!$X$5:$X$6004,1),0)</f>
        <v/>
      </c>
      <c r="X5368" s="58">
        <f>--AND(ISNUMBER(B5368),C5368&lt;&gt;"",L5368&lt;&gt;"",M5368&lt;&gt;"")</f>
        <v/>
      </c>
    </row>
    <row r="5369" ht="15" customHeight="1" s="111">
      <c r="A5369" s="42" t="inlineStr">
        <is>
          <t>NOV</t>
        </is>
      </c>
      <c r="B5369" s="43">
        <f>NOV!A370</f>
        <v/>
      </c>
      <c r="C5369" s="44">
        <f>NOV!B370</f>
        <v/>
      </c>
      <c r="D5369" s="44">
        <f>NOV!C370</f>
        <v/>
      </c>
      <c r="E5369" s="44">
        <f>NOV!D370</f>
        <v/>
      </c>
      <c r="F5369" s="44">
        <f>NOV!E370</f>
        <v/>
      </c>
      <c r="G5369" s="44">
        <f>NOV!F370</f>
        <v/>
      </c>
      <c r="H5369" s="44">
        <f>NOV!G370</f>
        <v/>
      </c>
      <c r="I5369" s="45">
        <f>NOV!H370</f>
        <v/>
      </c>
      <c r="J5369" s="45">
        <f>NOV!I370</f>
        <v/>
      </c>
      <c r="K5369" s="44">
        <f>NOV!J370</f>
        <v/>
      </c>
      <c r="L5369" s="44">
        <f>NOV!K370</f>
        <v/>
      </c>
      <c r="M5369" s="46">
        <f>NOV!L370</f>
        <v/>
      </c>
      <c r="N5369" s="44">
        <f>NOV!M370</f>
        <v/>
      </c>
      <c r="O5369" s="44">
        <f>NOV!N370</f>
        <v/>
      </c>
      <c r="P5369" s="44">
        <f>NOV!O370</f>
        <v/>
      </c>
      <c r="Q5369" s="44">
        <f>NOV!P370</f>
        <v/>
      </c>
      <c r="R5369" s="44">
        <f>NOV!Q370</f>
        <v/>
      </c>
      <c r="S5369" s="46">
        <f>S5368+IF(X5369=0,0,M5369)</f>
        <v/>
      </c>
      <c r="T5369" s="47">
        <f>MAX(T5368,S5369)</f>
        <v/>
      </c>
      <c r="U5369" s="48">
        <f>S5369-T5369</f>
        <v/>
      </c>
      <c r="V5369" s="47">
        <f>IFERROR(SUMIFS(DATABASE!$M$5:$M$6004,DATABASE!$B$5:$B$6004,B5369,DATABASE!$X$5:$X$6004,1),0)</f>
        <v/>
      </c>
      <c r="W5369" s="31">
        <f>IFERROR(COUNTIFS(DATABASE!$B$5:$B$6004,B5369,DATABASE!$X$5:$X$6004,1),0)</f>
        <v/>
      </c>
      <c r="X5369" s="49">
        <f>--AND(ISNUMBER(B5369),C5369&lt;&gt;"",L5369&lt;&gt;"",M5369&lt;&gt;"")</f>
        <v/>
      </c>
    </row>
    <row r="5370" ht="15" customHeight="1" s="111">
      <c r="A5370" s="50" t="inlineStr">
        <is>
          <t>NOV</t>
        </is>
      </c>
      <c r="B5370" s="51">
        <f>NOV!A371</f>
        <v/>
      </c>
      <c r="C5370" s="52">
        <f>NOV!B371</f>
        <v/>
      </c>
      <c r="D5370" s="52">
        <f>NOV!C371</f>
        <v/>
      </c>
      <c r="E5370" s="52">
        <f>NOV!D371</f>
        <v/>
      </c>
      <c r="F5370" s="52">
        <f>NOV!E371</f>
        <v/>
      </c>
      <c r="G5370" s="52">
        <f>NOV!F371</f>
        <v/>
      </c>
      <c r="H5370" s="52">
        <f>NOV!G371</f>
        <v/>
      </c>
      <c r="I5370" s="53">
        <f>NOV!H371</f>
        <v/>
      </c>
      <c r="J5370" s="53">
        <f>NOV!I371</f>
        <v/>
      </c>
      <c r="K5370" s="52">
        <f>NOV!J371</f>
        <v/>
      </c>
      <c r="L5370" s="52">
        <f>NOV!K371</f>
        <v/>
      </c>
      <c r="M5370" s="54">
        <f>NOV!L371</f>
        <v/>
      </c>
      <c r="N5370" s="52">
        <f>NOV!M371</f>
        <v/>
      </c>
      <c r="O5370" s="52">
        <f>NOV!N371</f>
        <v/>
      </c>
      <c r="P5370" s="52">
        <f>NOV!O371</f>
        <v/>
      </c>
      <c r="Q5370" s="52">
        <f>NOV!P371</f>
        <v/>
      </c>
      <c r="R5370" s="52">
        <f>NOV!Q371</f>
        <v/>
      </c>
      <c r="S5370" s="54">
        <f>S5369+IF(X5370=0,0,M5370)</f>
        <v/>
      </c>
      <c r="T5370" s="55">
        <f>MAX(T5369,S5370)</f>
        <v/>
      </c>
      <c r="U5370" s="56">
        <f>S5370-T5370</f>
        <v/>
      </c>
      <c r="V5370" s="55">
        <f>IFERROR(SUMIFS(DATABASE!$M$5:$M$6004,DATABASE!$B$5:$B$6004,B5370,DATABASE!$X$5:$X$6004,1),0)</f>
        <v/>
      </c>
      <c r="W5370" s="57">
        <f>IFERROR(COUNTIFS(DATABASE!$B$5:$B$6004,B5370,DATABASE!$X$5:$X$6004,1),0)</f>
        <v/>
      </c>
      <c r="X5370" s="58">
        <f>--AND(ISNUMBER(B5370),C5370&lt;&gt;"",L5370&lt;&gt;"",M5370&lt;&gt;"")</f>
        <v/>
      </c>
    </row>
    <row r="5371" ht="15" customHeight="1" s="111">
      <c r="A5371" s="42" t="inlineStr">
        <is>
          <t>NOV</t>
        </is>
      </c>
      <c r="B5371" s="43">
        <f>NOV!A372</f>
        <v/>
      </c>
      <c r="C5371" s="44">
        <f>NOV!B372</f>
        <v/>
      </c>
      <c r="D5371" s="44">
        <f>NOV!C372</f>
        <v/>
      </c>
      <c r="E5371" s="44">
        <f>NOV!D372</f>
        <v/>
      </c>
      <c r="F5371" s="44">
        <f>NOV!E372</f>
        <v/>
      </c>
      <c r="G5371" s="44">
        <f>NOV!F372</f>
        <v/>
      </c>
      <c r="H5371" s="44">
        <f>NOV!G372</f>
        <v/>
      </c>
      <c r="I5371" s="45">
        <f>NOV!H372</f>
        <v/>
      </c>
      <c r="J5371" s="45">
        <f>NOV!I372</f>
        <v/>
      </c>
      <c r="K5371" s="44">
        <f>NOV!J372</f>
        <v/>
      </c>
      <c r="L5371" s="44">
        <f>NOV!K372</f>
        <v/>
      </c>
      <c r="M5371" s="46">
        <f>NOV!L372</f>
        <v/>
      </c>
      <c r="N5371" s="44">
        <f>NOV!M372</f>
        <v/>
      </c>
      <c r="O5371" s="44">
        <f>NOV!N372</f>
        <v/>
      </c>
      <c r="P5371" s="44">
        <f>NOV!O372</f>
        <v/>
      </c>
      <c r="Q5371" s="44">
        <f>NOV!P372</f>
        <v/>
      </c>
      <c r="R5371" s="44">
        <f>NOV!Q372</f>
        <v/>
      </c>
      <c r="S5371" s="46">
        <f>S5370+IF(X5371=0,0,M5371)</f>
        <v/>
      </c>
      <c r="T5371" s="47">
        <f>MAX(T5370,S5371)</f>
        <v/>
      </c>
      <c r="U5371" s="48">
        <f>S5371-T5371</f>
        <v/>
      </c>
      <c r="V5371" s="47">
        <f>IFERROR(SUMIFS(DATABASE!$M$5:$M$6004,DATABASE!$B$5:$B$6004,B5371,DATABASE!$X$5:$X$6004,1),0)</f>
        <v/>
      </c>
      <c r="W5371" s="31">
        <f>IFERROR(COUNTIFS(DATABASE!$B$5:$B$6004,B5371,DATABASE!$X$5:$X$6004,1),0)</f>
        <v/>
      </c>
      <c r="X5371" s="49">
        <f>--AND(ISNUMBER(B5371),C5371&lt;&gt;"",L5371&lt;&gt;"",M5371&lt;&gt;"")</f>
        <v/>
      </c>
    </row>
    <row r="5372" ht="15" customHeight="1" s="111">
      <c r="A5372" s="50" t="inlineStr">
        <is>
          <t>NOV</t>
        </is>
      </c>
      <c r="B5372" s="51">
        <f>NOV!A373</f>
        <v/>
      </c>
      <c r="C5372" s="52">
        <f>NOV!B373</f>
        <v/>
      </c>
      <c r="D5372" s="52">
        <f>NOV!C373</f>
        <v/>
      </c>
      <c r="E5372" s="52">
        <f>NOV!D373</f>
        <v/>
      </c>
      <c r="F5372" s="52">
        <f>NOV!E373</f>
        <v/>
      </c>
      <c r="G5372" s="52">
        <f>NOV!F373</f>
        <v/>
      </c>
      <c r="H5372" s="52">
        <f>NOV!G373</f>
        <v/>
      </c>
      <c r="I5372" s="53">
        <f>NOV!H373</f>
        <v/>
      </c>
      <c r="J5372" s="53">
        <f>NOV!I373</f>
        <v/>
      </c>
      <c r="K5372" s="52">
        <f>NOV!J373</f>
        <v/>
      </c>
      <c r="L5372" s="52">
        <f>NOV!K373</f>
        <v/>
      </c>
      <c r="M5372" s="54">
        <f>NOV!L373</f>
        <v/>
      </c>
      <c r="N5372" s="52">
        <f>NOV!M373</f>
        <v/>
      </c>
      <c r="O5372" s="52">
        <f>NOV!N373</f>
        <v/>
      </c>
      <c r="P5372" s="52">
        <f>NOV!O373</f>
        <v/>
      </c>
      <c r="Q5372" s="52">
        <f>NOV!P373</f>
        <v/>
      </c>
      <c r="R5372" s="52">
        <f>NOV!Q373</f>
        <v/>
      </c>
      <c r="S5372" s="54">
        <f>S5371+IF(X5372=0,0,M5372)</f>
        <v/>
      </c>
      <c r="T5372" s="55">
        <f>MAX(T5371,S5372)</f>
        <v/>
      </c>
      <c r="U5372" s="56">
        <f>S5372-T5372</f>
        <v/>
      </c>
      <c r="V5372" s="55">
        <f>IFERROR(SUMIFS(DATABASE!$M$5:$M$6004,DATABASE!$B$5:$B$6004,B5372,DATABASE!$X$5:$X$6004,1),0)</f>
        <v/>
      </c>
      <c r="W5372" s="57">
        <f>IFERROR(COUNTIFS(DATABASE!$B$5:$B$6004,B5372,DATABASE!$X$5:$X$6004,1),0)</f>
        <v/>
      </c>
      <c r="X5372" s="58">
        <f>--AND(ISNUMBER(B5372),C5372&lt;&gt;"",L5372&lt;&gt;"",M5372&lt;&gt;"")</f>
        <v/>
      </c>
    </row>
    <row r="5373" ht="15" customHeight="1" s="111">
      <c r="A5373" s="42" t="inlineStr">
        <is>
          <t>NOV</t>
        </is>
      </c>
      <c r="B5373" s="43">
        <f>NOV!A374</f>
        <v/>
      </c>
      <c r="C5373" s="44">
        <f>NOV!B374</f>
        <v/>
      </c>
      <c r="D5373" s="44">
        <f>NOV!C374</f>
        <v/>
      </c>
      <c r="E5373" s="44">
        <f>NOV!D374</f>
        <v/>
      </c>
      <c r="F5373" s="44">
        <f>NOV!E374</f>
        <v/>
      </c>
      <c r="G5373" s="44">
        <f>NOV!F374</f>
        <v/>
      </c>
      <c r="H5373" s="44">
        <f>NOV!G374</f>
        <v/>
      </c>
      <c r="I5373" s="45">
        <f>NOV!H374</f>
        <v/>
      </c>
      <c r="J5373" s="45">
        <f>NOV!I374</f>
        <v/>
      </c>
      <c r="K5373" s="44">
        <f>NOV!J374</f>
        <v/>
      </c>
      <c r="L5373" s="44">
        <f>NOV!K374</f>
        <v/>
      </c>
      <c r="M5373" s="46">
        <f>NOV!L374</f>
        <v/>
      </c>
      <c r="N5373" s="44">
        <f>NOV!M374</f>
        <v/>
      </c>
      <c r="O5373" s="44">
        <f>NOV!N374</f>
        <v/>
      </c>
      <c r="P5373" s="44">
        <f>NOV!O374</f>
        <v/>
      </c>
      <c r="Q5373" s="44">
        <f>NOV!P374</f>
        <v/>
      </c>
      <c r="R5373" s="44">
        <f>NOV!Q374</f>
        <v/>
      </c>
      <c r="S5373" s="46">
        <f>S5372+IF(X5373=0,0,M5373)</f>
        <v/>
      </c>
      <c r="T5373" s="47">
        <f>MAX(T5372,S5373)</f>
        <v/>
      </c>
      <c r="U5373" s="48">
        <f>S5373-T5373</f>
        <v/>
      </c>
      <c r="V5373" s="47">
        <f>IFERROR(SUMIFS(DATABASE!$M$5:$M$6004,DATABASE!$B$5:$B$6004,B5373,DATABASE!$X$5:$X$6004,1),0)</f>
        <v/>
      </c>
      <c r="W5373" s="31">
        <f>IFERROR(COUNTIFS(DATABASE!$B$5:$B$6004,B5373,DATABASE!$X$5:$X$6004,1),0)</f>
        <v/>
      </c>
      <c r="X5373" s="49">
        <f>--AND(ISNUMBER(B5373),C5373&lt;&gt;"",L5373&lt;&gt;"",M5373&lt;&gt;"")</f>
        <v/>
      </c>
    </row>
    <row r="5374" ht="15" customHeight="1" s="111">
      <c r="A5374" s="50" t="inlineStr">
        <is>
          <t>NOV</t>
        </is>
      </c>
      <c r="B5374" s="51">
        <f>NOV!A375</f>
        <v/>
      </c>
      <c r="C5374" s="52">
        <f>NOV!B375</f>
        <v/>
      </c>
      <c r="D5374" s="52">
        <f>NOV!C375</f>
        <v/>
      </c>
      <c r="E5374" s="52">
        <f>NOV!D375</f>
        <v/>
      </c>
      <c r="F5374" s="52">
        <f>NOV!E375</f>
        <v/>
      </c>
      <c r="G5374" s="52">
        <f>NOV!F375</f>
        <v/>
      </c>
      <c r="H5374" s="52">
        <f>NOV!G375</f>
        <v/>
      </c>
      <c r="I5374" s="53">
        <f>NOV!H375</f>
        <v/>
      </c>
      <c r="J5374" s="53">
        <f>NOV!I375</f>
        <v/>
      </c>
      <c r="K5374" s="52">
        <f>NOV!J375</f>
        <v/>
      </c>
      <c r="L5374" s="52">
        <f>NOV!K375</f>
        <v/>
      </c>
      <c r="M5374" s="54">
        <f>NOV!L375</f>
        <v/>
      </c>
      <c r="N5374" s="52">
        <f>NOV!M375</f>
        <v/>
      </c>
      <c r="O5374" s="52">
        <f>NOV!N375</f>
        <v/>
      </c>
      <c r="P5374" s="52">
        <f>NOV!O375</f>
        <v/>
      </c>
      <c r="Q5374" s="52">
        <f>NOV!P375</f>
        <v/>
      </c>
      <c r="R5374" s="52">
        <f>NOV!Q375</f>
        <v/>
      </c>
      <c r="S5374" s="54">
        <f>S5373+IF(X5374=0,0,M5374)</f>
        <v/>
      </c>
      <c r="T5374" s="55">
        <f>MAX(T5373,S5374)</f>
        <v/>
      </c>
      <c r="U5374" s="56">
        <f>S5374-T5374</f>
        <v/>
      </c>
      <c r="V5374" s="55">
        <f>IFERROR(SUMIFS(DATABASE!$M$5:$M$6004,DATABASE!$B$5:$B$6004,B5374,DATABASE!$X$5:$X$6004,1),0)</f>
        <v/>
      </c>
      <c r="W5374" s="57">
        <f>IFERROR(COUNTIFS(DATABASE!$B$5:$B$6004,B5374,DATABASE!$X$5:$X$6004,1),0)</f>
        <v/>
      </c>
      <c r="X5374" s="58">
        <f>--AND(ISNUMBER(B5374),C5374&lt;&gt;"",L5374&lt;&gt;"",M5374&lt;&gt;"")</f>
        <v/>
      </c>
    </row>
    <row r="5375" ht="15" customHeight="1" s="111">
      <c r="A5375" s="42" t="inlineStr">
        <is>
          <t>NOV</t>
        </is>
      </c>
      <c r="B5375" s="43">
        <f>NOV!A376</f>
        <v/>
      </c>
      <c r="C5375" s="44">
        <f>NOV!B376</f>
        <v/>
      </c>
      <c r="D5375" s="44">
        <f>NOV!C376</f>
        <v/>
      </c>
      <c r="E5375" s="44">
        <f>NOV!D376</f>
        <v/>
      </c>
      <c r="F5375" s="44">
        <f>NOV!E376</f>
        <v/>
      </c>
      <c r="G5375" s="44">
        <f>NOV!F376</f>
        <v/>
      </c>
      <c r="H5375" s="44">
        <f>NOV!G376</f>
        <v/>
      </c>
      <c r="I5375" s="45">
        <f>NOV!H376</f>
        <v/>
      </c>
      <c r="J5375" s="45">
        <f>NOV!I376</f>
        <v/>
      </c>
      <c r="K5375" s="44">
        <f>NOV!J376</f>
        <v/>
      </c>
      <c r="L5375" s="44">
        <f>NOV!K376</f>
        <v/>
      </c>
      <c r="M5375" s="46">
        <f>NOV!L376</f>
        <v/>
      </c>
      <c r="N5375" s="44">
        <f>NOV!M376</f>
        <v/>
      </c>
      <c r="O5375" s="44">
        <f>NOV!N376</f>
        <v/>
      </c>
      <c r="P5375" s="44">
        <f>NOV!O376</f>
        <v/>
      </c>
      <c r="Q5375" s="44">
        <f>NOV!P376</f>
        <v/>
      </c>
      <c r="R5375" s="44">
        <f>NOV!Q376</f>
        <v/>
      </c>
      <c r="S5375" s="46">
        <f>S5374+IF(X5375=0,0,M5375)</f>
        <v/>
      </c>
      <c r="T5375" s="47">
        <f>MAX(T5374,S5375)</f>
        <v/>
      </c>
      <c r="U5375" s="48">
        <f>S5375-T5375</f>
        <v/>
      </c>
      <c r="V5375" s="47">
        <f>IFERROR(SUMIFS(DATABASE!$M$5:$M$6004,DATABASE!$B$5:$B$6004,B5375,DATABASE!$X$5:$X$6004,1),0)</f>
        <v/>
      </c>
      <c r="W5375" s="31">
        <f>IFERROR(COUNTIFS(DATABASE!$B$5:$B$6004,B5375,DATABASE!$X$5:$X$6004,1),0)</f>
        <v/>
      </c>
      <c r="X5375" s="49">
        <f>--AND(ISNUMBER(B5375),C5375&lt;&gt;"",L5375&lt;&gt;"",M5375&lt;&gt;"")</f>
        <v/>
      </c>
    </row>
    <row r="5376" ht="15" customHeight="1" s="111">
      <c r="A5376" s="50" t="inlineStr">
        <is>
          <t>NOV</t>
        </is>
      </c>
      <c r="B5376" s="51">
        <f>NOV!A377</f>
        <v/>
      </c>
      <c r="C5376" s="52">
        <f>NOV!B377</f>
        <v/>
      </c>
      <c r="D5376" s="52">
        <f>NOV!C377</f>
        <v/>
      </c>
      <c r="E5376" s="52">
        <f>NOV!D377</f>
        <v/>
      </c>
      <c r="F5376" s="52">
        <f>NOV!E377</f>
        <v/>
      </c>
      <c r="G5376" s="52">
        <f>NOV!F377</f>
        <v/>
      </c>
      <c r="H5376" s="52">
        <f>NOV!G377</f>
        <v/>
      </c>
      <c r="I5376" s="53">
        <f>NOV!H377</f>
        <v/>
      </c>
      <c r="J5376" s="53">
        <f>NOV!I377</f>
        <v/>
      </c>
      <c r="K5376" s="52">
        <f>NOV!J377</f>
        <v/>
      </c>
      <c r="L5376" s="52">
        <f>NOV!K377</f>
        <v/>
      </c>
      <c r="M5376" s="54">
        <f>NOV!L377</f>
        <v/>
      </c>
      <c r="N5376" s="52">
        <f>NOV!M377</f>
        <v/>
      </c>
      <c r="O5376" s="52">
        <f>NOV!N377</f>
        <v/>
      </c>
      <c r="P5376" s="52">
        <f>NOV!O377</f>
        <v/>
      </c>
      <c r="Q5376" s="52">
        <f>NOV!P377</f>
        <v/>
      </c>
      <c r="R5376" s="52">
        <f>NOV!Q377</f>
        <v/>
      </c>
      <c r="S5376" s="54">
        <f>S5375+IF(X5376=0,0,M5376)</f>
        <v/>
      </c>
      <c r="T5376" s="55">
        <f>MAX(T5375,S5376)</f>
        <v/>
      </c>
      <c r="U5376" s="56">
        <f>S5376-T5376</f>
        <v/>
      </c>
      <c r="V5376" s="55">
        <f>IFERROR(SUMIFS(DATABASE!$M$5:$M$6004,DATABASE!$B$5:$B$6004,B5376,DATABASE!$X$5:$X$6004,1),0)</f>
        <v/>
      </c>
      <c r="W5376" s="57">
        <f>IFERROR(COUNTIFS(DATABASE!$B$5:$B$6004,B5376,DATABASE!$X$5:$X$6004,1),0)</f>
        <v/>
      </c>
      <c r="X5376" s="58">
        <f>--AND(ISNUMBER(B5376),C5376&lt;&gt;"",L5376&lt;&gt;"",M5376&lt;&gt;"")</f>
        <v/>
      </c>
    </row>
    <row r="5377" ht="15" customHeight="1" s="111">
      <c r="A5377" s="42" t="inlineStr">
        <is>
          <t>NOV</t>
        </is>
      </c>
      <c r="B5377" s="43">
        <f>NOV!A378</f>
        <v/>
      </c>
      <c r="C5377" s="44">
        <f>NOV!B378</f>
        <v/>
      </c>
      <c r="D5377" s="44">
        <f>NOV!C378</f>
        <v/>
      </c>
      <c r="E5377" s="44">
        <f>NOV!D378</f>
        <v/>
      </c>
      <c r="F5377" s="44">
        <f>NOV!E378</f>
        <v/>
      </c>
      <c r="G5377" s="44">
        <f>NOV!F378</f>
        <v/>
      </c>
      <c r="H5377" s="44">
        <f>NOV!G378</f>
        <v/>
      </c>
      <c r="I5377" s="45">
        <f>NOV!H378</f>
        <v/>
      </c>
      <c r="J5377" s="45">
        <f>NOV!I378</f>
        <v/>
      </c>
      <c r="K5377" s="44">
        <f>NOV!J378</f>
        <v/>
      </c>
      <c r="L5377" s="44">
        <f>NOV!K378</f>
        <v/>
      </c>
      <c r="M5377" s="46">
        <f>NOV!L378</f>
        <v/>
      </c>
      <c r="N5377" s="44">
        <f>NOV!M378</f>
        <v/>
      </c>
      <c r="O5377" s="44">
        <f>NOV!N378</f>
        <v/>
      </c>
      <c r="P5377" s="44">
        <f>NOV!O378</f>
        <v/>
      </c>
      <c r="Q5377" s="44">
        <f>NOV!P378</f>
        <v/>
      </c>
      <c r="R5377" s="44">
        <f>NOV!Q378</f>
        <v/>
      </c>
      <c r="S5377" s="46">
        <f>S5376+IF(X5377=0,0,M5377)</f>
        <v/>
      </c>
      <c r="T5377" s="47">
        <f>MAX(T5376,S5377)</f>
        <v/>
      </c>
      <c r="U5377" s="48">
        <f>S5377-T5377</f>
        <v/>
      </c>
      <c r="V5377" s="47">
        <f>IFERROR(SUMIFS(DATABASE!$M$5:$M$6004,DATABASE!$B$5:$B$6004,B5377,DATABASE!$X$5:$X$6004,1),0)</f>
        <v/>
      </c>
      <c r="W5377" s="31">
        <f>IFERROR(COUNTIFS(DATABASE!$B$5:$B$6004,B5377,DATABASE!$X$5:$X$6004,1),0)</f>
        <v/>
      </c>
      <c r="X5377" s="49">
        <f>--AND(ISNUMBER(B5377),C5377&lt;&gt;"",L5377&lt;&gt;"",M5377&lt;&gt;"")</f>
        <v/>
      </c>
    </row>
    <row r="5378" ht="15" customHeight="1" s="111">
      <c r="A5378" s="50" t="inlineStr">
        <is>
          <t>NOV</t>
        </is>
      </c>
      <c r="B5378" s="51">
        <f>NOV!A379</f>
        <v/>
      </c>
      <c r="C5378" s="52">
        <f>NOV!B379</f>
        <v/>
      </c>
      <c r="D5378" s="52">
        <f>NOV!C379</f>
        <v/>
      </c>
      <c r="E5378" s="52">
        <f>NOV!D379</f>
        <v/>
      </c>
      <c r="F5378" s="52">
        <f>NOV!E379</f>
        <v/>
      </c>
      <c r="G5378" s="52">
        <f>NOV!F379</f>
        <v/>
      </c>
      <c r="H5378" s="52">
        <f>NOV!G379</f>
        <v/>
      </c>
      <c r="I5378" s="53">
        <f>NOV!H379</f>
        <v/>
      </c>
      <c r="J5378" s="53">
        <f>NOV!I379</f>
        <v/>
      </c>
      <c r="K5378" s="52">
        <f>NOV!J379</f>
        <v/>
      </c>
      <c r="L5378" s="52">
        <f>NOV!K379</f>
        <v/>
      </c>
      <c r="M5378" s="54">
        <f>NOV!L379</f>
        <v/>
      </c>
      <c r="N5378" s="52">
        <f>NOV!M379</f>
        <v/>
      </c>
      <c r="O5378" s="52">
        <f>NOV!N379</f>
        <v/>
      </c>
      <c r="P5378" s="52">
        <f>NOV!O379</f>
        <v/>
      </c>
      <c r="Q5378" s="52">
        <f>NOV!P379</f>
        <v/>
      </c>
      <c r="R5378" s="52">
        <f>NOV!Q379</f>
        <v/>
      </c>
      <c r="S5378" s="54">
        <f>S5377+IF(X5378=0,0,M5378)</f>
        <v/>
      </c>
      <c r="T5378" s="55">
        <f>MAX(T5377,S5378)</f>
        <v/>
      </c>
      <c r="U5378" s="56">
        <f>S5378-T5378</f>
        <v/>
      </c>
      <c r="V5378" s="55">
        <f>IFERROR(SUMIFS(DATABASE!$M$5:$M$6004,DATABASE!$B$5:$B$6004,B5378,DATABASE!$X$5:$X$6004,1),0)</f>
        <v/>
      </c>
      <c r="W5378" s="57">
        <f>IFERROR(COUNTIFS(DATABASE!$B$5:$B$6004,B5378,DATABASE!$X$5:$X$6004,1),0)</f>
        <v/>
      </c>
      <c r="X5378" s="58">
        <f>--AND(ISNUMBER(B5378),C5378&lt;&gt;"",L5378&lt;&gt;"",M5378&lt;&gt;"")</f>
        <v/>
      </c>
    </row>
    <row r="5379" ht="15" customHeight="1" s="111">
      <c r="A5379" s="42" t="inlineStr">
        <is>
          <t>NOV</t>
        </is>
      </c>
      <c r="B5379" s="43">
        <f>NOV!A380</f>
        <v/>
      </c>
      <c r="C5379" s="44">
        <f>NOV!B380</f>
        <v/>
      </c>
      <c r="D5379" s="44">
        <f>NOV!C380</f>
        <v/>
      </c>
      <c r="E5379" s="44">
        <f>NOV!D380</f>
        <v/>
      </c>
      <c r="F5379" s="44">
        <f>NOV!E380</f>
        <v/>
      </c>
      <c r="G5379" s="44">
        <f>NOV!F380</f>
        <v/>
      </c>
      <c r="H5379" s="44">
        <f>NOV!G380</f>
        <v/>
      </c>
      <c r="I5379" s="45">
        <f>NOV!H380</f>
        <v/>
      </c>
      <c r="J5379" s="45">
        <f>NOV!I380</f>
        <v/>
      </c>
      <c r="K5379" s="44">
        <f>NOV!J380</f>
        <v/>
      </c>
      <c r="L5379" s="44">
        <f>NOV!K380</f>
        <v/>
      </c>
      <c r="M5379" s="46">
        <f>NOV!L380</f>
        <v/>
      </c>
      <c r="N5379" s="44">
        <f>NOV!M380</f>
        <v/>
      </c>
      <c r="O5379" s="44">
        <f>NOV!N380</f>
        <v/>
      </c>
      <c r="P5379" s="44">
        <f>NOV!O380</f>
        <v/>
      </c>
      <c r="Q5379" s="44">
        <f>NOV!P380</f>
        <v/>
      </c>
      <c r="R5379" s="44">
        <f>NOV!Q380</f>
        <v/>
      </c>
      <c r="S5379" s="46">
        <f>S5378+IF(X5379=0,0,M5379)</f>
        <v/>
      </c>
      <c r="T5379" s="47">
        <f>MAX(T5378,S5379)</f>
        <v/>
      </c>
      <c r="U5379" s="48">
        <f>S5379-T5379</f>
        <v/>
      </c>
      <c r="V5379" s="47">
        <f>IFERROR(SUMIFS(DATABASE!$M$5:$M$6004,DATABASE!$B$5:$B$6004,B5379,DATABASE!$X$5:$X$6004,1),0)</f>
        <v/>
      </c>
      <c r="W5379" s="31">
        <f>IFERROR(COUNTIFS(DATABASE!$B$5:$B$6004,B5379,DATABASE!$X$5:$X$6004,1),0)</f>
        <v/>
      </c>
      <c r="X5379" s="49">
        <f>--AND(ISNUMBER(B5379),C5379&lt;&gt;"",L5379&lt;&gt;"",M5379&lt;&gt;"")</f>
        <v/>
      </c>
    </row>
    <row r="5380" ht="15" customHeight="1" s="111">
      <c r="A5380" s="50" t="inlineStr">
        <is>
          <t>NOV</t>
        </is>
      </c>
      <c r="B5380" s="51">
        <f>NOV!A381</f>
        <v/>
      </c>
      <c r="C5380" s="52">
        <f>NOV!B381</f>
        <v/>
      </c>
      <c r="D5380" s="52">
        <f>NOV!C381</f>
        <v/>
      </c>
      <c r="E5380" s="52">
        <f>NOV!D381</f>
        <v/>
      </c>
      <c r="F5380" s="52">
        <f>NOV!E381</f>
        <v/>
      </c>
      <c r="G5380" s="52">
        <f>NOV!F381</f>
        <v/>
      </c>
      <c r="H5380" s="52">
        <f>NOV!G381</f>
        <v/>
      </c>
      <c r="I5380" s="53">
        <f>NOV!H381</f>
        <v/>
      </c>
      <c r="J5380" s="53">
        <f>NOV!I381</f>
        <v/>
      </c>
      <c r="K5380" s="52">
        <f>NOV!J381</f>
        <v/>
      </c>
      <c r="L5380" s="52">
        <f>NOV!K381</f>
        <v/>
      </c>
      <c r="M5380" s="54">
        <f>NOV!L381</f>
        <v/>
      </c>
      <c r="N5380" s="52">
        <f>NOV!M381</f>
        <v/>
      </c>
      <c r="O5380" s="52">
        <f>NOV!N381</f>
        <v/>
      </c>
      <c r="P5380" s="52">
        <f>NOV!O381</f>
        <v/>
      </c>
      <c r="Q5380" s="52">
        <f>NOV!P381</f>
        <v/>
      </c>
      <c r="R5380" s="52">
        <f>NOV!Q381</f>
        <v/>
      </c>
      <c r="S5380" s="54">
        <f>S5379+IF(X5380=0,0,M5380)</f>
        <v/>
      </c>
      <c r="T5380" s="55">
        <f>MAX(T5379,S5380)</f>
        <v/>
      </c>
      <c r="U5380" s="56">
        <f>S5380-T5380</f>
        <v/>
      </c>
      <c r="V5380" s="55">
        <f>IFERROR(SUMIFS(DATABASE!$M$5:$M$6004,DATABASE!$B$5:$B$6004,B5380,DATABASE!$X$5:$X$6004,1),0)</f>
        <v/>
      </c>
      <c r="W5380" s="57">
        <f>IFERROR(COUNTIFS(DATABASE!$B$5:$B$6004,B5380,DATABASE!$X$5:$X$6004,1),0)</f>
        <v/>
      </c>
      <c r="X5380" s="58">
        <f>--AND(ISNUMBER(B5380),C5380&lt;&gt;"",L5380&lt;&gt;"",M5380&lt;&gt;"")</f>
        <v/>
      </c>
    </row>
    <row r="5381" ht="15" customHeight="1" s="111">
      <c r="A5381" s="42" t="inlineStr">
        <is>
          <t>NOV</t>
        </is>
      </c>
      <c r="B5381" s="43">
        <f>NOV!A382</f>
        <v/>
      </c>
      <c r="C5381" s="44">
        <f>NOV!B382</f>
        <v/>
      </c>
      <c r="D5381" s="44">
        <f>NOV!C382</f>
        <v/>
      </c>
      <c r="E5381" s="44">
        <f>NOV!D382</f>
        <v/>
      </c>
      <c r="F5381" s="44">
        <f>NOV!E382</f>
        <v/>
      </c>
      <c r="G5381" s="44">
        <f>NOV!F382</f>
        <v/>
      </c>
      <c r="H5381" s="44">
        <f>NOV!G382</f>
        <v/>
      </c>
      <c r="I5381" s="45">
        <f>NOV!H382</f>
        <v/>
      </c>
      <c r="J5381" s="45">
        <f>NOV!I382</f>
        <v/>
      </c>
      <c r="K5381" s="44">
        <f>NOV!J382</f>
        <v/>
      </c>
      <c r="L5381" s="44">
        <f>NOV!K382</f>
        <v/>
      </c>
      <c r="M5381" s="46">
        <f>NOV!L382</f>
        <v/>
      </c>
      <c r="N5381" s="44">
        <f>NOV!M382</f>
        <v/>
      </c>
      <c r="O5381" s="44">
        <f>NOV!N382</f>
        <v/>
      </c>
      <c r="P5381" s="44">
        <f>NOV!O382</f>
        <v/>
      </c>
      <c r="Q5381" s="44">
        <f>NOV!P382</f>
        <v/>
      </c>
      <c r="R5381" s="44">
        <f>NOV!Q382</f>
        <v/>
      </c>
      <c r="S5381" s="46">
        <f>S5380+IF(X5381=0,0,M5381)</f>
        <v/>
      </c>
      <c r="T5381" s="47">
        <f>MAX(T5380,S5381)</f>
        <v/>
      </c>
      <c r="U5381" s="48">
        <f>S5381-T5381</f>
        <v/>
      </c>
      <c r="V5381" s="47">
        <f>IFERROR(SUMIFS(DATABASE!$M$5:$M$6004,DATABASE!$B$5:$B$6004,B5381,DATABASE!$X$5:$X$6004,1),0)</f>
        <v/>
      </c>
      <c r="W5381" s="31">
        <f>IFERROR(COUNTIFS(DATABASE!$B$5:$B$6004,B5381,DATABASE!$X$5:$X$6004,1),0)</f>
        <v/>
      </c>
      <c r="X5381" s="49">
        <f>--AND(ISNUMBER(B5381),C5381&lt;&gt;"",L5381&lt;&gt;"",M5381&lt;&gt;"")</f>
        <v/>
      </c>
    </row>
    <row r="5382" ht="15" customHeight="1" s="111">
      <c r="A5382" s="50" t="inlineStr">
        <is>
          <t>NOV</t>
        </is>
      </c>
      <c r="B5382" s="51">
        <f>NOV!A383</f>
        <v/>
      </c>
      <c r="C5382" s="52">
        <f>NOV!B383</f>
        <v/>
      </c>
      <c r="D5382" s="52">
        <f>NOV!C383</f>
        <v/>
      </c>
      <c r="E5382" s="52">
        <f>NOV!D383</f>
        <v/>
      </c>
      <c r="F5382" s="52">
        <f>NOV!E383</f>
        <v/>
      </c>
      <c r="G5382" s="52">
        <f>NOV!F383</f>
        <v/>
      </c>
      <c r="H5382" s="52">
        <f>NOV!G383</f>
        <v/>
      </c>
      <c r="I5382" s="53">
        <f>NOV!H383</f>
        <v/>
      </c>
      <c r="J5382" s="53">
        <f>NOV!I383</f>
        <v/>
      </c>
      <c r="K5382" s="52">
        <f>NOV!J383</f>
        <v/>
      </c>
      <c r="L5382" s="52">
        <f>NOV!K383</f>
        <v/>
      </c>
      <c r="M5382" s="54">
        <f>NOV!L383</f>
        <v/>
      </c>
      <c r="N5382" s="52">
        <f>NOV!M383</f>
        <v/>
      </c>
      <c r="O5382" s="52">
        <f>NOV!N383</f>
        <v/>
      </c>
      <c r="P5382" s="52">
        <f>NOV!O383</f>
        <v/>
      </c>
      <c r="Q5382" s="52">
        <f>NOV!P383</f>
        <v/>
      </c>
      <c r="R5382" s="52">
        <f>NOV!Q383</f>
        <v/>
      </c>
      <c r="S5382" s="54">
        <f>S5381+IF(X5382=0,0,M5382)</f>
        <v/>
      </c>
      <c r="T5382" s="55">
        <f>MAX(T5381,S5382)</f>
        <v/>
      </c>
      <c r="U5382" s="56">
        <f>S5382-T5382</f>
        <v/>
      </c>
      <c r="V5382" s="55">
        <f>IFERROR(SUMIFS(DATABASE!$M$5:$M$6004,DATABASE!$B$5:$B$6004,B5382,DATABASE!$X$5:$X$6004,1),0)</f>
        <v/>
      </c>
      <c r="W5382" s="57">
        <f>IFERROR(COUNTIFS(DATABASE!$B$5:$B$6004,B5382,DATABASE!$X$5:$X$6004,1),0)</f>
        <v/>
      </c>
      <c r="X5382" s="58">
        <f>--AND(ISNUMBER(B5382),C5382&lt;&gt;"",L5382&lt;&gt;"",M5382&lt;&gt;"")</f>
        <v/>
      </c>
    </row>
    <row r="5383" ht="15" customHeight="1" s="111">
      <c r="A5383" s="42" t="inlineStr">
        <is>
          <t>NOV</t>
        </is>
      </c>
      <c r="B5383" s="43">
        <f>NOV!A384</f>
        <v/>
      </c>
      <c r="C5383" s="44">
        <f>NOV!B384</f>
        <v/>
      </c>
      <c r="D5383" s="44">
        <f>NOV!C384</f>
        <v/>
      </c>
      <c r="E5383" s="44">
        <f>NOV!D384</f>
        <v/>
      </c>
      <c r="F5383" s="44">
        <f>NOV!E384</f>
        <v/>
      </c>
      <c r="G5383" s="44">
        <f>NOV!F384</f>
        <v/>
      </c>
      <c r="H5383" s="44">
        <f>NOV!G384</f>
        <v/>
      </c>
      <c r="I5383" s="45">
        <f>NOV!H384</f>
        <v/>
      </c>
      <c r="J5383" s="45">
        <f>NOV!I384</f>
        <v/>
      </c>
      <c r="K5383" s="44">
        <f>NOV!J384</f>
        <v/>
      </c>
      <c r="L5383" s="44">
        <f>NOV!K384</f>
        <v/>
      </c>
      <c r="M5383" s="46">
        <f>NOV!L384</f>
        <v/>
      </c>
      <c r="N5383" s="44">
        <f>NOV!M384</f>
        <v/>
      </c>
      <c r="O5383" s="44">
        <f>NOV!N384</f>
        <v/>
      </c>
      <c r="P5383" s="44">
        <f>NOV!O384</f>
        <v/>
      </c>
      <c r="Q5383" s="44">
        <f>NOV!P384</f>
        <v/>
      </c>
      <c r="R5383" s="44">
        <f>NOV!Q384</f>
        <v/>
      </c>
      <c r="S5383" s="46">
        <f>S5382+IF(X5383=0,0,M5383)</f>
        <v/>
      </c>
      <c r="T5383" s="47">
        <f>MAX(T5382,S5383)</f>
        <v/>
      </c>
      <c r="U5383" s="48">
        <f>S5383-T5383</f>
        <v/>
      </c>
      <c r="V5383" s="47">
        <f>IFERROR(SUMIFS(DATABASE!$M$5:$M$6004,DATABASE!$B$5:$B$6004,B5383,DATABASE!$X$5:$X$6004,1),0)</f>
        <v/>
      </c>
      <c r="W5383" s="31">
        <f>IFERROR(COUNTIFS(DATABASE!$B$5:$B$6004,B5383,DATABASE!$X$5:$X$6004,1),0)</f>
        <v/>
      </c>
      <c r="X5383" s="49">
        <f>--AND(ISNUMBER(B5383),C5383&lt;&gt;"",L5383&lt;&gt;"",M5383&lt;&gt;"")</f>
        <v/>
      </c>
    </row>
    <row r="5384" ht="15" customHeight="1" s="111">
      <c r="A5384" s="50" t="inlineStr">
        <is>
          <t>NOV</t>
        </is>
      </c>
      <c r="B5384" s="51">
        <f>NOV!A385</f>
        <v/>
      </c>
      <c r="C5384" s="52">
        <f>NOV!B385</f>
        <v/>
      </c>
      <c r="D5384" s="52">
        <f>NOV!C385</f>
        <v/>
      </c>
      <c r="E5384" s="52">
        <f>NOV!D385</f>
        <v/>
      </c>
      <c r="F5384" s="52">
        <f>NOV!E385</f>
        <v/>
      </c>
      <c r="G5384" s="52">
        <f>NOV!F385</f>
        <v/>
      </c>
      <c r="H5384" s="52">
        <f>NOV!G385</f>
        <v/>
      </c>
      <c r="I5384" s="53">
        <f>NOV!H385</f>
        <v/>
      </c>
      <c r="J5384" s="53">
        <f>NOV!I385</f>
        <v/>
      </c>
      <c r="K5384" s="52">
        <f>NOV!J385</f>
        <v/>
      </c>
      <c r="L5384" s="52">
        <f>NOV!K385</f>
        <v/>
      </c>
      <c r="M5384" s="54">
        <f>NOV!L385</f>
        <v/>
      </c>
      <c r="N5384" s="52">
        <f>NOV!M385</f>
        <v/>
      </c>
      <c r="O5384" s="52">
        <f>NOV!N385</f>
        <v/>
      </c>
      <c r="P5384" s="52">
        <f>NOV!O385</f>
        <v/>
      </c>
      <c r="Q5384" s="52">
        <f>NOV!P385</f>
        <v/>
      </c>
      <c r="R5384" s="52">
        <f>NOV!Q385</f>
        <v/>
      </c>
      <c r="S5384" s="54">
        <f>S5383+IF(X5384=0,0,M5384)</f>
        <v/>
      </c>
      <c r="T5384" s="55">
        <f>MAX(T5383,S5384)</f>
        <v/>
      </c>
      <c r="U5384" s="56">
        <f>S5384-T5384</f>
        <v/>
      </c>
      <c r="V5384" s="55">
        <f>IFERROR(SUMIFS(DATABASE!$M$5:$M$6004,DATABASE!$B$5:$B$6004,B5384,DATABASE!$X$5:$X$6004,1),0)</f>
        <v/>
      </c>
      <c r="W5384" s="57">
        <f>IFERROR(COUNTIFS(DATABASE!$B$5:$B$6004,B5384,DATABASE!$X$5:$X$6004,1),0)</f>
        <v/>
      </c>
      <c r="X5384" s="58">
        <f>--AND(ISNUMBER(B5384),C5384&lt;&gt;"",L5384&lt;&gt;"",M5384&lt;&gt;"")</f>
        <v/>
      </c>
    </row>
    <row r="5385" ht="15" customHeight="1" s="111">
      <c r="A5385" s="42" t="inlineStr">
        <is>
          <t>NOV</t>
        </is>
      </c>
      <c r="B5385" s="43">
        <f>NOV!A386</f>
        <v/>
      </c>
      <c r="C5385" s="44">
        <f>NOV!B386</f>
        <v/>
      </c>
      <c r="D5385" s="44">
        <f>NOV!C386</f>
        <v/>
      </c>
      <c r="E5385" s="44">
        <f>NOV!D386</f>
        <v/>
      </c>
      <c r="F5385" s="44">
        <f>NOV!E386</f>
        <v/>
      </c>
      <c r="G5385" s="44">
        <f>NOV!F386</f>
        <v/>
      </c>
      <c r="H5385" s="44">
        <f>NOV!G386</f>
        <v/>
      </c>
      <c r="I5385" s="45">
        <f>NOV!H386</f>
        <v/>
      </c>
      <c r="J5385" s="45">
        <f>NOV!I386</f>
        <v/>
      </c>
      <c r="K5385" s="44">
        <f>NOV!J386</f>
        <v/>
      </c>
      <c r="L5385" s="44">
        <f>NOV!K386</f>
        <v/>
      </c>
      <c r="M5385" s="46">
        <f>NOV!L386</f>
        <v/>
      </c>
      <c r="N5385" s="44">
        <f>NOV!M386</f>
        <v/>
      </c>
      <c r="O5385" s="44">
        <f>NOV!N386</f>
        <v/>
      </c>
      <c r="P5385" s="44">
        <f>NOV!O386</f>
        <v/>
      </c>
      <c r="Q5385" s="44">
        <f>NOV!P386</f>
        <v/>
      </c>
      <c r="R5385" s="44">
        <f>NOV!Q386</f>
        <v/>
      </c>
      <c r="S5385" s="46">
        <f>S5384+IF(X5385=0,0,M5385)</f>
        <v/>
      </c>
      <c r="T5385" s="47">
        <f>MAX(T5384,S5385)</f>
        <v/>
      </c>
      <c r="U5385" s="48">
        <f>S5385-T5385</f>
        <v/>
      </c>
      <c r="V5385" s="47">
        <f>IFERROR(SUMIFS(DATABASE!$M$5:$M$6004,DATABASE!$B$5:$B$6004,B5385,DATABASE!$X$5:$X$6004,1),0)</f>
        <v/>
      </c>
      <c r="W5385" s="31">
        <f>IFERROR(COUNTIFS(DATABASE!$B$5:$B$6004,B5385,DATABASE!$X$5:$X$6004,1),0)</f>
        <v/>
      </c>
      <c r="X5385" s="49">
        <f>--AND(ISNUMBER(B5385),C5385&lt;&gt;"",L5385&lt;&gt;"",M5385&lt;&gt;"")</f>
        <v/>
      </c>
    </row>
    <row r="5386" ht="15" customHeight="1" s="111">
      <c r="A5386" s="50" t="inlineStr">
        <is>
          <t>NOV</t>
        </is>
      </c>
      <c r="B5386" s="51">
        <f>NOV!A387</f>
        <v/>
      </c>
      <c r="C5386" s="52">
        <f>NOV!B387</f>
        <v/>
      </c>
      <c r="D5386" s="52">
        <f>NOV!C387</f>
        <v/>
      </c>
      <c r="E5386" s="52">
        <f>NOV!D387</f>
        <v/>
      </c>
      <c r="F5386" s="52">
        <f>NOV!E387</f>
        <v/>
      </c>
      <c r="G5386" s="52">
        <f>NOV!F387</f>
        <v/>
      </c>
      <c r="H5386" s="52">
        <f>NOV!G387</f>
        <v/>
      </c>
      <c r="I5386" s="53">
        <f>NOV!H387</f>
        <v/>
      </c>
      <c r="J5386" s="53">
        <f>NOV!I387</f>
        <v/>
      </c>
      <c r="K5386" s="52">
        <f>NOV!J387</f>
        <v/>
      </c>
      <c r="L5386" s="52">
        <f>NOV!K387</f>
        <v/>
      </c>
      <c r="M5386" s="54">
        <f>NOV!L387</f>
        <v/>
      </c>
      <c r="N5386" s="52">
        <f>NOV!M387</f>
        <v/>
      </c>
      <c r="O5386" s="52">
        <f>NOV!N387</f>
        <v/>
      </c>
      <c r="P5386" s="52">
        <f>NOV!O387</f>
        <v/>
      </c>
      <c r="Q5386" s="52">
        <f>NOV!P387</f>
        <v/>
      </c>
      <c r="R5386" s="52">
        <f>NOV!Q387</f>
        <v/>
      </c>
      <c r="S5386" s="54">
        <f>S5385+IF(X5386=0,0,M5386)</f>
        <v/>
      </c>
      <c r="T5386" s="55">
        <f>MAX(T5385,S5386)</f>
        <v/>
      </c>
      <c r="U5386" s="56">
        <f>S5386-T5386</f>
        <v/>
      </c>
      <c r="V5386" s="55">
        <f>IFERROR(SUMIFS(DATABASE!$M$5:$M$6004,DATABASE!$B$5:$B$6004,B5386,DATABASE!$X$5:$X$6004,1),0)</f>
        <v/>
      </c>
      <c r="W5386" s="57">
        <f>IFERROR(COUNTIFS(DATABASE!$B$5:$B$6004,B5386,DATABASE!$X$5:$X$6004,1),0)</f>
        <v/>
      </c>
      <c r="X5386" s="58">
        <f>--AND(ISNUMBER(B5386),C5386&lt;&gt;"",L5386&lt;&gt;"",M5386&lt;&gt;"")</f>
        <v/>
      </c>
    </row>
    <row r="5387" ht="15" customHeight="1" s="111">
      <c r="A5387" s="42" t="inlineStr">
        <is>
          <t>NOV</t>
        </is>
      </c>
      <c r="B5387" s="43">
        <f>NOV!A388</f>
        <v/>
      </c>
      <c r="C5387" s="44">
        <f>NOV!B388</f>
        <v/>
      </c>
      <c r="D5387" s="44">
        <f>NOV!C388</f>
        <v/>
      </c>
      <c r="E5387" s="44">
        <f>NOV!D388</f>
        <v/>
      </c>
      <c r="F5387" s="44">
        <f>NOV!E388</f>
        <v/>
      </c>
      <c r="G5387" s="44">
        <f>NOV!F388</f>
        <v/>
      </c>
      <c r="H5387" s="44">
        <f>NOV!G388</f>
        <v/>
      </c>
      <c r="I5387" s="45">
        <f>NOV!H388</f>
        <v/>
      </c>
      <c r="J5387" s="45">
        <f>NOV!I388</f>
        <v/>
      </c>
      <c r="K5387" s="44">
        <f>NOV!J388</f>
        <v/>
      </c>
      <c r="L5387" s="44">
        <f>NOV!K388</f>
        <v/>
      </c>
      <c r="M5387" s="46">
        <f>NOV!L388</f>
        <v/>
      </c>
      <c r="N5387" s="44">
        <f>NOV!M388</f>
        <v/>
      </c>
      <c r="O5387" s="44">
        <f>NOV!N388</f>
        <v/>
      </c>
      <c r="P5387" s="44">
        <f>NOV!O388</f>
        <v/>
      </c>
      <c r="Q5387" s="44">
        <f>NOV!P388</f>
        <v/>
      </c>
      <c r="R5387" s="44">
        <f>NOV!Q388</f>
        <v/>
      </c>
      <c r="S5387" s="46">
        <f>S5386+IF(X5387=0,0,M5387)</f>
        <v/>
      </c>
      <c r="T5387" s="47">
        <f>MAX(T5386,S5387)</f>
        <v/>
      </c>
      <c r="U5387" s="48">
        <f>S5387-T5387</f>
        <v/>
      </c>
      <c r="V5387" s="47">
        <f>IFERROR(SUMIFS(DATABASE!$M$5:$M$6004,DATABASE!$B$5:$B$6004,B5387,DATABASE!$X$5:$X$6004,1),0)</f>
        <v/>
      </c>
      <c r="W5387" s="31">
        <f>IFERROR(COUNTIFS(DATABASE!$B$5:$B$6004,B5387,DATABASE!$X$5:$X$6004,1),0)</f>
        <v/>
      </c>
      <c r="X5387" s="49">
        <f>--AND(ISNUMBER(B5387),C5387&lt;&gt;"",L5387&lt;&gt;"",M5387&lt;&gt;"")</f>
        <v/>
      </c>
    </row>
    <row r="5388" ht="15" customHeight="1" s="111">
      <c r="A5388" s="50" t="inlineStr">
        <is>
          <t>NOV</t>
        </is>
      </c>
      <c r="B5388" s="51">
        <f>NOV!A389</f>
        <v/>
      </c>
      <c r="C5388" s="52">
        <f>NOV!B389</f>
        <v/>
      </c>
      <c r="D5388" s="52">
        <f>NOV!C389</f>
        <v/>
      </c>
      <c r="E5388" s="52">
        <f>NOV!D389</f>
        <v/>
      </c>
      <c r="F5388" s="52">
        <f>NOV!E389</f>
        <v/>
      </c>
      <c r="G5388" s="52">
        <f>NOV!F389</f>
        <v/>
      </c>
      <c r="H5388" s="52">
        <f>NOV!G389</f>
        <v/>
      </c>
      <c r="I5388" s="53">
        <f>NOV!H389</f>
        <v/>
      </c>
      <c r="J5388" s="53">
        <f>NOV!I389</f>
        <v/>
      </c>
      <c r="K5388" s="52">
        <f>NOV!J389</f>
        <v/>
      </c>
      <c r="L5388" s="52">
        <f>NOV!K389</f>
        <v/>
      </c>
      <c r="M5388" s="54">
        <f>NOV!L389</f>
        <v/>
      </c>
      <c r="N5388" s="52">
        <f>NOV!M389</f>
        <v/>
      </c>
      <c r="O5388" s="52">
        <f>NOV!N389</f>
        <v/>
      </c>
      <c r="P5388" s="52">
        <f>NOV!O389</f>
        <v/>
      </c>
      <c r="Q5388" s="52">
        <f>NOV!P389</f>
        <v/>
      </c>
      <c r="R5388" s="52">
        <f>NOV!Q389</f>
        <v/>
      </c>
      <c r="S5388" s="54">
        <f>S5387+IF(X5388=0,0,M5388)</f>
        <v/>
      </c>
      <c r="T5388" s="55">
        <f>MAX(T5387,S5388)</f>
        <v/>
      </c>
      <c r="U5388" s="56">
        <f>S5388-T5388</f>
        <v/>
      </c>
      <c r="V5388" s="55">
        <f>IFERROR(SUMIFS(DATABASE!$M$5:$M$6004,DATABASE!$B$5:$B$6004,B5388,DATABASE!$X$5:$X$6004,1),0)</f>
        <v/>
      </c>
      <c r="W5388" s="57">
        <f>IFERROR(COUNTIFS(DATABASE!$B$5:$B$6004,B5388,DATABASE!$X$5:$X$6004,1),0)</f>
        <v/>
      </c>
      <c r="X5388" s="58">
        <f>--AND(ISNUMBER(B5388),C5388&lt;&gt;"",L5388&lt;&gt;"",M5388&lt;&gt;"")</f>
        <v/>
      </c>
    </row>
    <row r="5389" ht="15" customHeight="1" s="111">
      <c r="A5389" s="42" t="inlineStr">
        <is>
          <t>NOV</t>
        </is>
      </c>
      <c r="B5389" s="43">
        <f>NOV!A390</f>
        <v/>
      </c>
      <c r="C5389" s="44">
        <f>NOV!B390</f>
        <v/>
      </c>
      <c r="D5389" s="44">
        <f>NOV!C390</f>
        <v/>
      </c>
      <c r="E5389" s="44">
        <f>NOV!D390</f>
        <v/>
      </c>
      <c r="F5389" s="44">
        <f>NOV!E390</f>
        <v/>
      </c>
      <c r="G5389" s="44">
        <f>NOV!F390</f>
        <v/>
      </c>
      <c r="H5389" s="44">
        <f>NOV!G390</f>
        <v/>
      </c>
      <c r="I5389" s="45">
        <f>NOV!H390</f>
        <v/>
      </c>
      <c r="J5389" s="45">
        <f>NOV!I390</f>
        <v/>
      </c>
      <c r="K5389" s="44">
        <f>NOV!J390</f>
        <v/>
      </c>
      <c r="L5389" s="44">
        <f>NOV!K390</f>
        <v/>
      </c>
      <c r="M5389" s="46">
        <f>NOV!L390</f>
        <v/>
      </c>
      <c r="N5389" s="44">
        <f>NOV!M390</f>
        <v/>
      </c>
      <c r="O5389" s="44">
        <f>NOV!N390</f>
        <v/>
      </c>
      <c r="P5389" s="44">
        <f>NOV!O390</f>
        <v/>
      </c>
      <c r="Q5389" s="44">
        <f>NOV!P390</f>
        <v/>
      </c>
      <c r="R5389" s="44">
        <f>NOV!Q390</f>
        <v/>
      </c>
      <c r="S5389" s="46">
        <f>S5388+IF(X5389=0,0,M5389)</f>
        <v/>
      </c>
      <c r="T5389" s="47">
        <f>MAX(T5388,S5389)</f>
        <v/>
      </c>
      <c r="U5389" s="48">
        <f>S5389-T5389</f>
        <v/>
      </c>
      <c r="V5389" s="47">
        <f>IFERROR(SUMIFS(DATABASE!$M$5:$M$6004,DATABASE!$B$5:$B$6004,B5389,DATABASE!$X$5:$X$6004,1),0)</f>
        <v/>
      </c>
      <c r="W5389" s="31">
        <f>IFERROR(COUNTIFS(DATABASE!$B$5:$B$6004,B5389,DATABASE!$X$5:$X$6004,1),0)</f>
        <v/>
      </c>
      <c r="X5389" s="49">
        <f>--AND(ISNUMBER(B5389),C5389&lt;&gt;"",L5389&lt;&gt;"",M5389&lt;&gt;"")</f>
        <v/>
      </c>
    </row>
    <row r="5390" ht="15" customHeight="1" s="111">
      <c r="A5390" s="50" t="inlineStr">
        <is>
          <t>NOV</t>
        </is>
      </c>
      <c r="B5390" s="51">
        <f>NOV!A391</f>
        <v/>
      </c>
      <c r="C5390" s="52">
        <f>NOV!B391</f>
        <v/>
      </c>
      <c r="D5390" s="52">
        <f>NOV!C391</f>
        <v/>
      </c>
      <c r="E5390" s="52">
        <f>NOV!D391</f>
        <v/>
      </c>
      <c r="F5390" s="52">
        <f>NOV!E391</f>
        <v/>
      </c>
      <c r="G5390" s="52">
        <f>NOV!F391</f>
        <v/>
      </c>
      <c r="H5390" s="52">
        <f>NOV!G391</f>
        <v/>
      </c>
      <c r="I5390" s="53">
        <f>NOV!H391</f>
        <v/>
      </c>
      <c r="J5390" s="53">
        <f>NOV!I391</f>
        <v/>
      </c>
      <c r="K5390" s="52">
        <f>NOV!J391</f>
        <v/>
      </c>
      <c r="L5390" s="52">
        <f>NOV!K391</f>
        <v/>
      </c>
      <c r="M5390" s="54">
        <f>NOV!L391</f>
        <v/>
      </c>
      <c r="N5390" s="52">
        <f>NOV!M391</f>
        <v/>
      </c>
      <c r="O5390" s="52">
        <f>NOV!N391</f>
        <v/>
      </c>
      <c r="P5390" s="52">
        <f>NOV!O391</f>
        <v/>
      </c>
      <c r="Q5390" s="52">
        <f>NOV!P391</f>
        <v/>
      </c>
      <c r="R5390" s="52">
        <f>NOV!Q391</f>
        <v/>
      </c>
      <c r="S5390" s="54">
        <f>S5389+IF(X5390=0,0,M5390)</f>
        <v/>
      </c>
      <c r="T5390" s="55">
        <f>MAX(T5389,S5390)</f>
        <v/>
      </c>
      <c r="U5390" s="56">
        <f>S5390-T5390</f>
        <v/>
      </c>
      <c r="V5390" s="55">
        <f>IFERROR(SUMIFS(DATABASE!$M$5:$M$6004,DATABASE!$B$5:$B$6004,B5390,DATABASE!$X$5:$X$6004,1),0)</f>
        <v/>
      </c>
      <c r="W5390" s="57">
        <f>IFERROR(COUNTIFS(DATABASE!$B$5:$B$6004,B5390,DATABASE!$X$5:$X$6004,1),0)</f>
        <v/>
      </c>
      <c r="X5390" s="58">
        <f>--AND(ISNUMBER(B5390),C5390&lt;&gt;"",L5390&lt;&gt;"",M5390&lt;&gt;"")</f>
        <v/>
      </c>
    </row>
    <row r="5391" ht="15" customHeight="1" s="111">
      <c r="A5391" s="42" t="inlineStr">
        <is>
          <t>NOV</t>
        </is>
      </c>
      <c r="B5391" s="43">
        <f>NOV!A392</f>
        <v/>
      </c>
      <c r="C5391" s="44">
        <f>NOV!B392</f>
        <v/>
      </c>
      <c r="D5391" s="44">
        <f>NOV!C392</f>
        <v/>
      </c>
      <c r="E5391" s="44">
        <f>NOV!D392</f>
        <v/>
      </c>
      <c r="F5391" s="44">
        <f>NOV!E392</f>
        <v/>
      </c>
      <c r="G5391" s="44">
        <f>NOV!F392</f>
        <v/>
      </c>
      <c r="H5391" s="44">
        <f>NOV!G392</f>
        <v/>
      </c>
      <c r="I5391" s="45">
        <f>NOV!H392</f>
        <v/>
      </c>
      <c r="J5391" s="45">
        <f>NOV!I392</f>
        <v/>
      </c>
      <c r="K5391" s="44">
        <f>NOV!J392</f>
        <v/>
      </c>
      <c r="L5391" s="44">
        <f>NOV!K392</f>
        <v/>
      </c>
      <c r="M5391" s="46">
        <f>NOV!L392</f>
        <v/>
      </c>
      <c r="N5391" s="44">
        <f>NOV!M392</f>
        <v/>
      </c>
      <c r="O5391" s="44">
        <f>NOV!N392</f>
        <v/>
      </c>
      <c r="P5391" s="44">
        <f>NOV!O392</f>
        <v/>
      </c>
      <c r="Q5391" s="44">
        <f>NOV!P392</f>
        <v/>
      </c>
      <c r="R5391" s="44">
        <f>NOV!Q392</f>
        <v/>
      </c>
      <c r="S5391" s="46">
        <f>S5390+IF(X5391=0,0,M5391)</f>
        <v/>
      </c>
      <c r="T5391" s="47">
        <f>MAX(T5390,S5391)</f>
        <v/>
      </c>
      <c r="U5391" s="48">
        <f>S5391-T5391</f>
        <v/>
      </c>
      <c r="V5391" s="47">
        <f>IFERROR(SUMIFS(DATABASE!$M$5:$M$6004,DATABASE!$B$5:$B$6004,B5391,DATABASE!$X$5:$X$6004,1),0)</f>
        <v/>
      </c>
      <c r="W5391" s="31">
        <f>IFERROR(COUNTIFS(DATABASE!$B$5:$B$6004,B5391,DATABASE!$X$5:$X$6004,1),0)</f>
        <v/>
      </c>
      <c r="X5391" s="49">
        <f>--AND(ISNUMBER(B5391),C5391&lt;&gt;"",L5391&lt;&gt;"",M5391&lt;&gt;"")</f>
        <v/>
      </c>
    </row>
    <row r="5392" ht="15" customHeight="1" s="111">
      <c r="A5392" s="50" t="inlineStr">
        <is>
          <t>NOV</t>
        </is>
      </c>
      <c r="B5392" s="51">
        <f>NOV!A393</f>
        <v/>
      </c>
      <c r="C5392" s="52">
        <f>NOV!B393</f>
        <v/>
      </c>
      <c r="D5392" s="52">
        <f>NOV!C393</f>
        <v/>
      </c>
      <c r="E5392" s="52">
        <f>NOV!D393</f>
        <v/>
      </c>
      <c r="F5392" s="52">
        <f>NOV!E393</f>
        <v/>
      </c>
      <c r="G5392" s="52">
        <f>NOV!F393</f>
        <v/>
      </c>
      <c r="H5392" s="52">
        <f>NOV!G393</f>
        <v/>
      </c>
      <c r="I5392" s="53">
        <f>NOV!H393</f>
        <v/>
      </c>
      <c r="J5392" s="53">
        <f>NOV!I393</f>
        <v/>
      </c>
      <c r="K5392" s="52">
        <f>NOV!J393</f>
        <v/>
      </c>
      <c r="L5392" s="52">
        <f>NOV!K393</f>
        <v/>
      </c>
      <c r="M5392" s="54">
        <f>NOV!L393</f>
        <v/>
      </c>
      <c r="N5392" s="52">
        <f>NOV!M393</f>
        <v/>
      </c>
      <c r="O5392" s="52">
        <f>NOV!N393</f>
        <v/>
      </c>
      <c r="P5392" s="52">
        <f>NOV!O393</f>
        <v/>
      </c>
      <c r="Q5392" s="52">
        <f>NOV!P393</f>
        <v/>
      </c>
      <c r="R5392" s="52">
        <f>NOV!Q393</f>
        <v/>
      </c>
      <c r="S5392" s="54">
        <f>S5391+IF(X5392=0,0,M5392)</f>
        <v/>
      </c>
      <c r="T5392" s="55">
        <f>MAX(T5391,S5392)</f>
        <v/>
      </c>
      <c r="U5392" s="56">
        <f>S5392-T5392</f>
        <v/>
      </c>
      <c r="V5392" s="55">
        <f>IFERROR(SUMIFS(DATABASE!$M$5:$M$6004,DATABASE!$B$5:$B$6004,B5392,DATABASE!$X$5:$X$6004,1),0)</f>
        <v/>
      </c>
      <c r="W5392" s="57">
        <f>IFERROR(COUNTIFS(DATABASE!$B$5:$B$6004,B5392,DATABASE!$X$5:$X$6004,1),0)</f>
        <v/>
      </c>
      <c r="X5392" s="58">
        <f>--AND(ISNUMBER(B5392),C5392&lt;&gt;"",L5392&lt;&gt;"",M5392&lt;&gt;"")</f>
        <v/>
      </c>
    </row>
    <row r="5393" ht="15" customHeight="1" s="111">
      <c r="A5393" s="42" t="inlineStr">
        <is>
          <t>NOV</t>
        </is>
      </c>
      <c r="B5393" s="43">
        <f>NOV!A394</f>
        <v/>
      </c>
      <c r="C5393" s="44">
        <f>NOV!B394</f>
        <v/>
      </c>
      <c r="D5393" s="44">
        <f>NOV!C394</f>
        <v/>
      </c>
      <c r="E5393" s="44">
        <f>NOV!D394</f>
        <v/>
      </c>
      <c r="F5393" s="44">
        <f>NOV!E394</f>
        <v/>
      </c>
      <c r="G5393" s="44">
        <f>NOV!F394</f>
        <v/>
      </c>
      <c r="H5393" s="44">
        <f>NOV!G394</f>
        <v/>
      </c>
      <c r="I5393" s="45">
        <f>NOV!H394</f>
        <v/>
      </c>
      <c r="J5393" s="45">
        <f>NOV!I394</f>
        <v/>
      </c>
      <c r="K5393" s="44">
        <f>NOV!J394</f>
        <v/>
      </c>
      <c r="L5393" s="44">
        <f>NOV!K394</f>
        <v/>
      </c>
      <c r="M5393" s="46">
        <f>NOV!L394</f>
        <v/>
      </c>
      <c r="N5393" s="44">
        <f>NOV!M394</f>
        <v/>
      </c>
      <c r="O5393" s="44">
        <f>NOV!N394</f>
        <v/>
      </c>
      <c r="P5393" s="44">
        <f>NOV!O394</f>
        <v/>
      </c>
      <c r="Q5393" s="44">
        <f>NOV!P394</f>
        <v/>
      </c>
      <c r="R5393" s="44">
        <f>NOV!Q394</f>
        <v/>
      </c>
      <c r="S5393" s="46">
        <f>S5392+IF(X5393=0,0,M5393)</f>
        <v/>
      </c>
      <c r="T5393" s="47">
        <f>MAX(T5392,S5393)</f>
        <v/>
      </c>
      <c r="U5393" s="48">
        <f>S5393-T5393</f>
        <v/>
      </c>
      <c r="V5393" s="47">
        <f>IFERROR(SUMIFS(DATABASE!$M$5:$M$6004,DATABASE!$B$5:$B$6004,B5393,DATABASE!$X$5:$X$6004,1),0)</f>
        <v/>
      </c>
      <c r="W5393" s="31">
        <f>IFERROR(COUNTIFS(DATABASE!$B$5:$B$6004,B5393,DATABASE!$X$5:$X$6004,1),0)</f>
        <v/>
      </c>
      <c r="X5393" s="49">
        <f>--AND(ISNUMBER(B5393),C5393&lt;&gt;"",L5393&lt;&gt;"",M5393&lt;&gt;"")</f>
        <v/>
      </c>
    </row>
    <row r="5394" ht="15" customHeight="1" s="111">
      <c r="A5394" s="50" t="inlineStr">
        <is>
          <t>NOV</t>
        </is>
      </c>
      <c r="B5394" s="51">
        <f>NOV!A395</f>
        <v/>
      </c>
      <c r="C5394" s="52">
        <f>NOV!B395</f>
        <v/>
      </c>
      <c r="D5394" s="52">
        <f>NOV!C395</f>
        <v/>
      </c>
      <c r="E5394" s="52">
        <f>NOV!D395</f>
        <v/>
      </c>
      <c r="F5394" s="52">
        <f>NOV!E395</f>
        <v/>
      </c>
      <c r="G5394" s="52">
        <f>NOV!F395</f>
        <v/>
      </c>
      <c r="H5394" s="52">
        <f>NOV!G395</f>
        <v/>
      </c>
      <c r="I5394" s="53">
        <f>NOV!H395</f>
        <v/>
      </c>
      <c r="J5394" s="53">
        <f>NOV!I395</f>
        <v/>
      </c>
      <c r="K5394" s="52">
        <f>NOV!J395</f>
        <v/>
      </c>
      <c r="L5394" s="52">
        <f>NOV!K395</f>
        <v/>
      </c>
      <c r="M5394" s="54">
        <f>NOV!L395</f>
        <v/>
      </c>
      <c r="N5394" s="52">
        <f>NOV!M395</f>
        <v/>
      </c>
      <c r="O5394" s="52">
        <f>NOV!N395</f>
        <v/>
      </c>
      <c r="P5394" s="52">
        <f>NOV!O395</f>
        <v/>
      </c>
      <c r="Q5394" s="52">
        <f>NOV!P395</f>
        <v/>
      </c>
      <c r="R5394" s="52">
        <f>NOV!Q395</f>
        <v/>
      </c>
      <c r="S5394" s="54">
        <f>S5393+IF(X5394=0,0,M5394)</f>
        <v/>
      </c>
      <c r="T5394" s="55">
        <f>MAX(T5393,S5394)</f>
        <v/>
      </c>
      <c r="U5394" s="56">
        <f>S5394-T5394</f>
        <v/>
      </c>
      <c r="V5394" s="55">
        <f>IFERROR(SUMIFS(DATABASE!$M$5:$M$6004,DATABASE!$B$5:$B$6004,B5394,DATABASE!$X$5:$X$6004,1),0)</f>
        <v/>
      </c>
      <c r="W5394" s="57">
        <f>IFERROR(COUNTIFS(DATABASE!$B$5:$B$6004,B5394,DATABASE!$X$5:$X$6004,1),0)</f>
        <v/>
      </c>
      <c r="X5394" s="58">
        <f>--AND(ISNUMBER(B5394),C5394&lt;&gt;"",L5394&lt;&gt;"",M5394&lt;&gt;"")</f>
        <v/>
      </c>
    </row>
    <row r="5395" ht="15" customHeight="1" s="111">
      <c r="A5395" s="42" t="inlineStr">
        <is>
          <t>NOV</t>
        </is>
      </c>
      <c r="B5395" s="43">
        <f>NOV!A396</f>
        <v/>
      </c>
      <c r="C5395" s="44">
        <f>NOV!B396</f>
        <v/>
      </c>
      <c r="D5395" s="44">
        <f>NOV!C396</f>
        <v/>
      </c>
      <c r="E5395" s="44">
        <f>NOV!D396</f>
        <v/>
      </c>
      <c r="F5395" s="44">
        <f>NOV!E396</f>
        <v/>
      </c>
      <c r="G5395" s="44">
        <f>NOV!F396</f>
        <v/>
      </c>
      <c r="H5395" s="44">
        <f>NOV!G396</f>
        <v/>
      </c>
      <c r="I5395" s="45">
        <f>NOV!H396</f>
        <v/>
      </c>
      <c r="J5395" s="45">
        <f>NOV!I396</f>
        <v/>
      </c>
      <c r="K5395" s="44">
        <f>NOV!J396</f>
        <v/>
      </c>
      <c r="L5395" s="44">
        <f>NOV!K396</f>
        <v/>
      </c>
      <c r="M5395" s="46">
        <f>NOV!L396</f>
        <v/>
      </c>
      <c r="N5395" s="44">
        <f>NOV!M396</f>
        <v/>
      </c>
      <c r="O5395" s="44">
        <f>NOV!N396</f>
        <v/>
      </c>
      <c r="P5395" s="44">
        <f>NOV!O396</f>
        <v/>
      </c>
      <c r="Q5395" s="44">
        <f>NOV!P396</f>
        <v/>
      </c>
      <c r="R5395" s="44">
        <f>NOV!Q396</f>
        <v/>
      </c>
      <c r="S5395" s="46">
        <f>S5394+IF(X5395=0,0,M5395)</f>
        <v/>
      </c>
      <c r="T5395" s="47">
        <f>MAX(T5394,S5395)</f>
        <v/>
      </c>
      <c r="U5395" s="48">
        <f>S5395-T5395</f>
        <v/>
      </c>
      <c r="V5395" s="47">
        <f>IFERROR(SUMIFS(DATABASE!$M$5:$M$6004,DATABASE!$B$5:$B$6004,B5395,DATABASE!$X$5:$X$6004,1),0)</f>
        <v/>
      </c>
      <c r="W5395" s="31">
        <f>IFERROR(COUNTIFS(DATABASE!$B$5:$B$6004,B5395,DATABASE!$X$5:$X$6004,1),0)</f>
        <v/>
      </c>
      <c r="X5395" s="49">
        <f>--AND(ISNUMBER(B5395),C5395&lt;&gt;"",L5395&lt;&gt;"",M5395&lt;&gt;"")</f>
        <v/>
      </c>
    </row>
    <row r="5396" ht="15" customHeight="1" s="111">
      <c r="A5396" s="50" t="inlineStr">
        <is>
          <t>NOV</t>
        </is>
      </c>
      <c r="B5396" s="51">
        <f>NOV!A397</f>
        <v/>
      </c>
      <c r="C5396" s="52">
        <f>NOV!B397</f>
        <v/>
      </c>
      <c r="D5396" s="52">
        <f>NOV!C397</f>
        <v/>
      </c>
      <c r="E5396" s="52">
        <f>NOV!D397</f>
        <v/>
      </c>
      <c r="F5396" s="52">
        <f>NOV!E397</f>
        <v/>
      </c>
      <c r="G5396" s="52">
        <f>NOV!F397</f>
        <v/>
      </c>
      <c r="H5396" s="52">
        <f>NOV!G397</f>
        <v/>
      </c>
      <c r="I5396" s="53">
        <f>NOV!H397</f>
        <v/>
      </c>
      <c r="J5396" s="53">
        <f>NOV!I397</f>
        <v/>
      </c>
      <c r="K5396" s="52">
        <f>NOV!J397</f>
        <v/>
      </c>
      <c r="L5396" s="52">
        <f>NOV!K397</f>
        <v/>
      </c>
      <c r="M5396" s="54">
        <f>NOV!L397</f>
        <v/>
      </c>
      <c r="N5396" s="52">
        <f>NOV!M397</f>
        <v/>
      </c>
      <c r="O5396" s="52">
        <f>NOV!N397</f>
        <v/>
      </c>
      <c r="P5396" s="52">
        <f>NOV!O397</f>
        <v/>
      </c>
      <c r="Q5396" s="52">
        <f>NOV!P397</f>
        <v/>
      </c>
      <c r="R5396" s="52">
        <f>NOV!Q397</f>
        <v/>
      </c>
      <c r="S5396" s="54">
        <f>S5395+IF(X5396=0,0,M5396)</f>
        <v/>
      </c>
      <c r="T5396" s="55">
        <f>MAX(T5395,S5396)</f>
        <v/>
      </c>
      <c r="U5396" s="56">
        <f>S5396-T5396</f>
        <v/>
      </c>
      <c r="V5396" s="55">
        <f>IFERROR(SUMIFS(DATABASE!$M$5:$M$6004,DATABASE!$B$5:$B$6004,B5396,DATABASE!$X$5:$X$6004,1),0)</f>
        <v/>
      </c>
      <c r="W5396" s="57">
        <f>IFERROR(COUNTIFS(DATABASE!$B$5:$B$6004,B5396,DATABASE!$X$5:$X$6004,1),0)</f>
        <v/>
      </c>
      <c r="X5396" s="58">
        <f>--AND(ISNUMBER(B5396),C5396&lt;&gt;"",L5396&lt;&gt;"",M5396&lt;&gt;"")</f>
        <v/>
      </c>
    </row>
    <row r="5397" ht="15" customHeight="1" s="111">
      <c r="A5397" s="42" t="inlineStr">
        <is>
          <t>NOV</t>
        </is>
      </c>
      <c r="B5397" s="43">
        <f>NOV!A398</f>
        <v/>
      </c>
      <c r="C5397" s="44">
        <f>NOV!B398</f>
        <v/>
      </c>
      <c r="D5397" s="44">
        <f>NOV!C398</f>
        <v/>
      </c>
      <c r="E5397" s="44">
        <f>NOV!D398</f>
        <v/>
      </c>
      <c r="F5397" s="44">
        <f>NOV!E398</f>
        <v/>
      </c>
      <c r="G5397" s="44">
        <f>NOV!F398</f>
        <v/>
      </c>
      <c r="H5397" s="44">
        <f>NOV!G398</f>
        <v/>
      </c>
      <c r="I5397" s="45">
        <f>NOV!H398</f>
        <v/>
      </c>
      <c r="J5397" s="45">
        <f>NOV!I398</f>
        <v/>
      </c>
      <c r="K5397" s="44">
        <f>NOV!J398</f>
        <v/>
      </c>
      <c r="L5397" s="44">
        <f>NOV!K398</f>
        <v/>
      </c>
      <c r="M5397" s="46">
        <f>NOV!L398</f>
        <v/>
      </c>
      <c r="N5397" s="44">
        <f>NOV!M398</f>
        <v/>
      </c>
      <c r="O5397" s="44">
        <f>NOV!N398</f>
        <v/>
      </c>
      <c r="P5397" s="44">
        <f>NOV!O398</f>
        <v/>
      </c>
      <c r="Q5397" s="44">
        <f>NOV!P398</f>
        <v/>
      </c>
      <c r="R5397" s="44">
        <f>NOV!Q398</f>
        <v/>
      </c>
      <c r="S5397" s="46">
        <f>S5396+IF(X5397=0,0,M5397)</f>
        <v/>
      </c>
      <c r="T5397" s="47">
        <f>MAX(T5396,S5397)</f>
        <v/>
      </c>
      <c r="U5397" s="48">
        <f>S5397-T5397</f>
        <v/>
      </c>
      <c r="V5397" s="47">
        <f>IFERROR(SUMIFS(DATABASE!$M$5:$M$6004,DATABASE!$B$5:$B$6004,B5397,DATABASE!$X$5:$X$6004,1),0)</f>
        <v/>
      </c>
      <c r="W5397" s="31">
        <f>IFERROR(COUNTIFS(DATABASE!$B$5:$B$6004,B5397,DATABASE!$X$5:$X$6004,1),0)</f>
        <v/>
      </c>
      <c r="X5397" s="49">
        <f>--AND(ISNUMBER(B5397),C5397&lt;&gt;"",L5397&lt;&gt;"",M5397&lt;&gt;"")</f>
        <v/>
      </c>
    </row>
    <row r="5398" ht="15" customHeight="1" s="111">
      <c r="A5398" s="50" t="inlineStr">
        <is>
          <t>NOV</t>
        </is>
      </c>
      <c r="B5398" s="51">
        <f>NOV!A399</f>
        <v/>
      </c>
      <c r="C5398" s="52">
        <f>NOV!B399</f>
        <v/>
      </c>
      <c r="D5398" s="52">
        <f>NOV!C399</f>
        <v/>
      </c>
      <c r="E5398" s="52">
        <f>NOV!D399</f>
        <v/>
      </c>
      <c r="F5398" s="52">
        <f>NOV!E399</f>
        <v/>
      </c>
      <c r="G5398" s="52">
        <f>NOV!F399</f>
        <v/>
      </c>
      <c r="H5398" s="52">
        <f>NOV!G399</f>
        <v/>
      </c>
      <c r="I5398" s="53">
        <f>NOV!H399</f>
        <v/>
      </c>
      <c r="J5398" s="53">
        <f>NOV!I399</f>
        <v/>
      </c>
      <c r="K5398" s="52">
        <f>NOV!J399</f>
        <v/>
      </c>
      <c r="L5398" s="52">
        <f>NOV!K399</f>
        <v/>
      </c>
      <c r="M5398" s="54">
        <f>NOV!L399</f>
        <v/>
      </c>
      <c r="N5398" s="52">
        <f>NOV!M399</f>
        <v/>
      </c>
      <c r="O5398" s="52">
        <f>NOV!N399</f>
        <v/>
      </c>
      <c r="P5398" s="52">
        <f>NOV!O399</f>
        <v/>
      </c>
      <c r="Q5398" s="52">
        <f>NOV!P399</f>
        <v/>
      </c>
      <c r="R5398" s="52">
        <f>NOV!Q399</f>
        <v/>
      </c>
      <c r="S5398" s="54">
        <f>S5397+IF(X5398=0,0,M5398)</f>
        <v/>
      </c>
      <c r="T5398" s="55">
        <f>MAX(T5397,S5398)</f>
        <v/>
      </c>
      <c r="U5398" s="56">
        <f>S5398-T5398</f>
        <v/>
      </c>
      <c r="V5398" s="55">
        <f>IFERROR(SUMIFS(DATABASE!$M$5:$M$6004,DATABASE!$B$5:$B$6004,B5398,DATABASE!$X$5:$X$6004,1),0)</f>
        <v/>
      </c>
      <c r="W5398" s="57">
        <f>IFERROR(COUNTIFS(DATABASE!$B$5:$B$6004,B5398,DATABASE!$X$5:$X$6004,1),0)</f>
        <v/>
      </c>
      <c r="X5398" s="58">
        <f>--AND(ISNUMBER(B5398),C5398&lt;&gt;"",L5398&lt;&gt;"",M5398&lt;&gt;"")</f>
        <v/>
      </c>
    </row>
    <row r="5399" ht="15" customHeight="1" s="111">
      <c r="A5399" s="42" t="inlineStr">
        <is>
          <t>NOV</t>
        </is>
      </c>
      <c r="B5399" s="43">
        <f>NOV!A400</f>
        <v/>
      </c>
      <c r="C5399" s="44">
        <f>NOV!B400</f>
        <v/>
      </c>
      <c r="D5399" s="44">
        <f>NOV!C400</f>
        <v/>
      </c>
      <c r="E5399" s="44">
        <f>NOV!D400</f>
        <v/>
      </c>
      <c r="F5399" s="44">
        <f>NOV!E400</f>
        <v/>
      </c>
      <c r="G5399" s="44">
        <f>NOV!F400</f>
        <v/>
      </c>
      <c r="H5399" s="44">
        <f>NOV!G400</f>
        <v/>
      </c>
      <c r="I5399" s="45">
        <f>NOV!H400</f>
        <v/>
      </c>
      <c r="J5399" s="45">
        <f>NOV!I400</f>
        <v/>
      </c>
      <c r="K5399" s="44">
        <f>NOV!J400</f>
        <v/>
      </c>
      <c r="L5399" s="44">
        <f>NOV!K400</f>
        <v/>
      </c>
      <c r="M5399" s="46">
        <f>NOV!L400</f>
        <v/>
      </c>
      <c r="N5399" s="44">
        <f>NOV!M400</f>
        <v/>
      </c>
      <c r="O5399" s="44">
        <f>NOV!N400</f>
        <v/>
      </c>
      <c r="P5399" s="44">
        <f>NOV!O400</f>
        <v/>
      </c>
      <c r="Q5399" s="44">
        <f>NOV!P400</f>
        <v/>
      </c>
      <c r="R5399" s="44">
        <f>NOV!Q400</f>
        <v/>
      </c>
      <c r="S5399" s="46">
        <f>S5398+IF(X5399=0,0,M5399)</f>
        <v/>
      </c>
      <c r="T5399" s="47">
        <f>MAX(T5398,S5399)</f>
        <v/>
      </c>
      <c r="U5399" s="48">
        <f>S5399-T5399</f>
        <v/>
      </c>
      <c r="V5399" s="47">
        <f>IFERROR(SUMIFS(DATABASE!$M$5:$M$6004,DATABASE!$B$5:$B$6004,B5399,DATABASE!$X$5:$X$6004,1),0)</f>
        <v/>
      </c>
      <c r="W5399" s="31">
        <f>IFERROR(COUNTIFS(DATABASE!$B$5:$B$6004,B5399,DATABASE!$X$5:$X$6004,1),0)</f>
        <v/>
      </c>
      <c r="X5399" s="49">
        <f>--AND(ISNUMBER(B5399),C5399&lt;&gt;"",L5399&lt;&gt;"",M5399&lt;&gt;"")</f>
        <v/>
      </c>
    </row>
    <row r="5400" ht="15" customHeight="1" s="111">
      <c r="A5400" s="50" t="inlineStr">
        <is>
          <t>NOV</t>
        </is>
      </c>
      <c r="B5400" s="51">
        <f>NOV!A401</f>
        <v/>
      </c>
      <c r="C5400" s="52">
        <f>NOV!B401</f>
        <v/>
      </c>
      <c r="D5400" s="52">
        <f>NOV!C401</f>
        <v/>
      </c>
      <c r="E5400" s="52">
        <f>NOV!D401</f>
        <v/>
      </c>
      <c r="F5400" s="52">
        <f>NOV!E401</f>
        <v/>
      </c>
      <c r="G5400" s="52">
        <f>NOV!F401</f>
        <v/>
      </c>
      <c r="H5400" s="52">
        <f>NOV!G401</f>
        <v/>
      </c>
      <c r="I5400" s="53">
        <f>NOV!H401</f>
        <v/>
      </c>
      <c r="J5400" s="53">
        <f>NOV!I401</f>
        <v/>
      </c>
      <c r="K5400" s="52">
        <f>NOV!J401</f>
        <v/>
      </c>
      <c r="L5400" s="52">
        <f>NOV!K401</f>
        <v/>
      </c>
      <c r="M5400" s="54">
        <f>NOV!L401</f>
        <v/>
      </c>
      <c r="N5400" s="52">
        <f>NOV!M401</f>
        <v/>
      </c>
      <c r="O5400" s="52">
        <f>NOV!N401</f>
        <v/>
      </c>
      <c r="P5400" s="52">
        <f>NOV!O401</f>
        <v/>
      </c>
      <c r="Q5400" s="52">
        <f>NOV!P401</f>
        <v/>
      </c>
      <c r="R5400" s="52">
        <f>NOV!Q401</f>
        <v/>
      </c>
      <c r="S5400" s="54">
        <f>S5399+IF(X5400=0,0,M5400)</f>
        <v/>
      </c>
      <c r="T5400" s="55">
        <f>MAX(T5399,S5400)</f>
        <v/>
      </c>
      <c r="U5400" s="56">
        <f>S5400-T5400</f>
        <v/>
      </c>
      <c r="V5400" s="55">
        <f>IFERROR(SUMIFS(DATABASE!$M$5:$M$6004,DATABASE!$B$5:$B$6004,B5400,DATABASE!$X$5:$X$6004,1),0)</f>
        <v/>
      </c>
      <c r="W5400" s="57">
        <f>IFERROR(COUNTIFS(DATABASE!$B$5:$B$6004,B5400,DATABASE!$X$5:$X$6004,1),0)</f>
        <v/>
      </c>
      <c r="X5400" s="58">
        <f>--AND(ISNUMBER(B5400),C5400&lt;&gt;"",L5400&lt;&gt;"",M5400&lt;&gt;"")</f>
        <v/>
      </c>
    </row>
    <row r="5401" ht="15" customHeight="1" s="111">
      <c r="A5401" s="42" t="inlineStr">
        <is>
          <t>NOV</t>
        </is>
      </c>
      <c r="B5401" s="43">
        <f>NOV!A402</f>
        <v/>
      </c>
      <c r="C5401" s="44">
        <f>NOV!B402</f>
        <v/>
      </c>
      <c r="D5401" s="44">
        <f>NOV!C402</f>
        <v/>
      </c>
      <c r="E5401" s="44">
        <f>NOV!D402</f>
        <v/>
      </c>
      <c r="F5401" s="44">
        <f>NOV!E402</f>
        <v/>
      </c>
      <c r="G5401" s="44">
        <f>NOV!F402</f>
        <v/>
      </c>
      <c r="H5401" s="44">
        <f>NOV!G402</f>
        <v/>
      </c>
      <c r="I5401" s="45">
        <f>NOV!H402</f>
        <v/>
      </c>
      <c r="J5401" s="45">
        <f>NOV!I402</f>
        <v/>
      </c>
      <c r="K5401" s="44">
        <f>NOV!J402</f>
        <v/>
      </c>
      <c r="L5401" s="44">
        <f>NOV!K402</f>
        <v/>
      </c>
      <c r="M5401" s="46">
        <f>NOV!L402</f>
        <v/>
      </c>
      <c r="N5401" s="44">
        <f>NOV!M402</f>
        <v/>
      </c>
      <c r="O5401" s="44">
        <f>NOV!N402</f>
        <v/>
      </c>
      <c r="P5401" s="44">
        <f>NOV!O402</f>
        <v/>
      </c>
      <c r="Q5401" s="44">
        <f>NOV!P402</f>
        <v/>
      </c>
      <c r="R5401" s="44">
        <f>NOV!Q402</f>
        <v/>
      </c>
      <c r="S5401" s="46">
        <f>S5400+IF(X5401=0,0,M5401)</f>
        <v/>
      </c>
      <c r="T5401" s="47">
        <f>MAX(T5400,S5401)</f>
        <v/>
      </c>
      <c r="U5401" s="48">
        <f>S5401-T5401</f>
        <v/>
      </c>
      <c r="V5401" s="47">
        <f>IFERROR(SUMIFS(DATABASE!$M$5:$M$6004,DATABASE!$B$5:$B$6004,B5401,DATABASE!$X$5:$X$6004,1),0)</f>
        <v/>
      </c>
      <c r="W5401" s="31">
        <f>IFERROR(COUNTIFS(DATABASE!$B$5:$B$6004,B5401,DATABASE!$X$5:$X$6004,1),0)</f>
        <v/>
      </c>
      <c r="X5401" s="49">
        <f>--AND(ISNUMBER(B5401),C5401&lt;&gt;"",L5401&lt;&gt;"",M5401&lt;&gt;"")</f>
        <v/>
      </c>
    </row>
    <row r="5402" ht="15" customHeight="1" s="111">
      <c r="A5402" s="50" t="inlineStr">
        <is>
          <t>NOV</t>
        </is>
      </c>
      <c r="B5402" s="51">
        <f>NOV!A403</f>
        <v/>
      </c>
      <c r="C5402" s="52">
        <f>NOV!B403</f>
        <v/>
      </c>
      <c r="D5402" s="52">
        <f>NOV!C403</f>
        <v/>
      </c>
      <c r="E5402" s="52">
        <f>NOV!D403</f>
        <v/>
      </c>
      <c r="F5402" s="52">
        <f>NOV!E403</f>
        <v/>
      </c>
      <c r="G5402" s="52">
        <f>NOV!F403</f>
        <v/>
      </c>
      <c r="H5402" s="52">
        <f>NOV!G403</f>
        <v/>
      </c>
      <c r="I5402" s="53">
        <f>NOV!H403</f>
        <v/>
      </c>
      <c r="J5402" s="53">
        <f>NOV!I403</f>
        <v/>
      </c>
      <c r="K5402" s="52">
        <f>NOV!J403</f>
        <v/>
      </c>
      <c r="L5402" s="52">
        <f>NOV!K403</f>
        <v/>
      </c>
      <c r="M5402" s="54">
        <f>NOV!L403</f>
        <v/>
      </c>
      <c r="N5402" s="52">
        <f>NOV!M403</f>
        <v/>
      </c>
      <c r="O5402" s="52">
        <f>NOV!N403</f>
        <v/>
      </c>
      <c r="P5402" s="52">
        <f>NOV!O403</f>
        <v/>
      </c>
      <c r="Q5402" s="52">
        <f>NOV!P403</f>
        <v/>
      </c>
      <c r="R5402" s="52">
        <f>NOV!Q403</f>
        <v/>
      </c>
      <c r="S5402" s="54">
        <f>S5401+IF(X5402=0,0,M5402)</f>
        <v/>
      </c>
      <c r="T5402" s="55">
        <f>MAX(T5401,S5402)</f>
        <v/>
      </c>
      <c r="U5402" s="56">
        <f>S5402-T5402</f>
        <v/>
      </c>
      <c r="V5402" s="55">
        <f>IFERROR(SUMIFS(DATABASE!$M$5:$M$6004,DATABASE!$B$5:$B$6004,B5402,DATABASE!$X$5:$X$6004,1),0)</f>
        <v/>
      </c>
      <c r="W5402" s="57">
        <f>IFERROR(COUNTIFS(DATABASE!$B$5:$B$6004,B5402,DATABASE!$X$5:$X$6004,1),0)</f>
        <v/>
      </c>
      <c r="X5402" s="58">
        <f>--AND(ISNUMBER(B5402),C5402&lt;&gt;"",L5402&lt;&gt;"",M5402&lt;&gt;"")</f>
        <v/>
      </c>
    </row>
    <row r="5403" ht="15" customHeight="1" s="111">
      <c r="A5403" s="42" t="inlineStr">
        <is>
          <t>NOV</t>
        </is>
      </c>
      <c r="B5403" s="43">
        <f>NOV!A404</f>
        <v/>
      </c>
      <c r="C5403" s="44">
        <f>NOV!B404</f>
        <v/>
      </c>
      <c r="D5403" s="44">
        <f>NOV!C404</f>
        <v/>
      </c>
      <c r="E5403" s="44">
        <f>NOV!D404</f>
        <v/>
      </c>
      <c r="F5403" s="44">
        <f>NOV!E404</f>
        <v/>
      </c>
      <c r="G5403" s="44">
        <f>NOV!F404</f>
        <v/>
      </c>
      <c r="H5403" s="44">
        <f>NOV!G404</f>
        <v/>
      </c>
      <c r="I5403" s="45">
        <f>NOV!H404</f>
        <v/>
      </c>
      <c r="J5403" s="45">
        <f>NOV!I404</f>
        <v/>
      </c>
      <c r="K5403" s="44">
        <f>NOV!J404</f>
        <v/>
      </c>
      <c r="L5403" s="44">
        <f>NOV!K404</f>
        <v/>
      </c>
      <c r="M5403" s="46">
        <f>NOV!L404</f>
        <v/>
      </c>
      <c r="N5403" s="44">
        <f>NOV!M404</f>
        <v/>
      </c>
      <c r="O5403" s="44">
        <f>NOV!N404</f>
        <v/>
      </c>
      <c r="P5403" s="44">
        <f>NOV!O404</f>
        <v/>
      </c>
      <c r="Q5403" s="44">
        <f>NOV!P404</f>
        <v/>
      </c>
      <c r="R5403" s="44">
        <f>NOV!Q404</f>
        <v/>
      </c>
      <c r="S5403" s="46">
        <f>S5402+IF(X5403=0,0,M5403)</f>
        <v/>
      </c>
      <c r="T5403" s="47">
        <f>MAX(T5402,S5403)</f>
        <v/>
      </c>
      <c r="U5403" s="48">
        <f>S5403-T5403</f>
        <v/>
      </c>
      <c r="V5403" s="47">
        <f>IFERROR(SUMIFS(DATABASE!$M$5:$M$6004,DATABASE!$B$5:$B$6004,B5403,DATABASE!$X$5:$X$6004,1),0)</f>
        <v/>
      </c>
      <c r="W5403" s="31">
        <f>IFERROR(COUNTIFS(DATABASE!$B$5:$B$6004,B5403,DATABASE!$X$5:$X$6004,1),0)</f>
        <v/>
      </c>
      <c r="X5403" s="49">
        <f>--AND(ISNUMBER(B5403),C5403&lt;&gt;"",L5403&lt;&gt;"",M5403&lt;&gt;"")</f>
        <v/>
      </c>
    </row>
    <row r="5404" ht="15" customHeight="1" s="111">
      <c r="A5404" s="50" t="inlineStr">
        <is>
          <t>NOV</t>
        </is>
      </c>
      <c r="B5404" s="51">
        <f>NOV!A405</f>
        <v/>
      </c>
      <c r="C5404" s="52">
        <f>NOV!B405</f>
        <v/>
      </c>
      <c r="D5404" s="52">
        <f>NOV!C405</f>
        <v/>
      </c>
      <c r="E5404" s="52">
        <f>NOV!D405</f>
        <v/>
      </c>
      <c r="F5404" s="52">
        <f>NOV!E405</f>
        <v/>
      </c>
      <c r="G5404" s="52">
        <f>NOV!F405</f>
        <v/>
      </c>
      <c r="H5404" s="52">
        <f>NOV!G405</f>
        <v/>
      </c>
      <c r="I5404" s="53">
        <f>NOV!H405</f>
        <v/>
      </c>
      <c r="J5404" s="53">
        <f>NOV!I405</f>
        <v/>
      </c>
      <c r="K5404" s="52">
        <f>NOV!J405</f>
        <v/>
      </c>
      <c r="L5404" s="52">
        <f>NOV!K405</f>
        <v/>
      </c>
      <c r="M5404" s="54">
        <f>NOV!L405</f>
        <v/>
      </c>
      <c r="N5404" s="52">
        <f>NOV!M405</f>
        <v/>
      </c>
      <c r="O5404" s="52">
        <f>NOV!N405</f>
        <v/>
      </c>
      <c r="P5404" s="52">
        <f>NOV!O405</f>
        <v/>
      </c>
      <c r="Q5404" s="52">
        <f>NOV!P405</f>
        <v/>
      </c>
      <c r="R5404" s="52">
        <f>NOV!Q405</f>
        <v/>
      </c>
      <c r="S5404" s="54">
        <f>S5403+IF(X5404=0,0,M5404)</f>
        <v/>
      </c>
      <c r="T5404" s="55">
        <f>MAX(T5403,S5404)</f>
        <v/>
      </c>
      <c r="U5404" s="56">
        <f>S5404-T5404</f>
        <v/>
      </c>
      <c r="V5404" s="55">
        <f>IFERROR(SUMIFS(DATABASE!$M$5:$M$6004,DATABASE!$B$5:$B$6004,B5404,DATABASE!$X$5:$X$6004,1),0)</f>
        <v/>
      </c>
      <c r="W5404" s="57">
        <f>IFERROR(COUNTIFS(DATABASE!$B$5:$B$6004,B5404,DATABASE!$X$5:$X$6004,1),0)</f>
        <v/>
      </c>
      <c r="X5404" s="58">
        <f>--AND(ISNUMBER(B5404),C5404&lt;&gt;"",L5404&lt;&gt;"",M5404&lt;&gt;"")</f>
        <v/>
      </c>
    </row>
    <row r="5405" ht="15" customHeight="1" s="111">
      <c r="A5405" s="42" t="inlineStr">
        <is>
          <t>NOV</t>
        </is>
      </c>
      <c r="B5405" s="43">
        <f>NOV!A406</f>
        <v/>
      </c>
      <c r="C5405" s="44">
        <f>NOV!B406</f>
        <v/>
      </c>
      <c r="D5405" s="44">
        <f>NOV!C406</f>
        <v/>
      </c>
      <c r="E5405" s="44">
        <f>NOV!D406</f>
        <v/>
      </c>
      <c r="F5405" s="44">
        <f>NOV!E406</f>
        <v/>
      </c>
      <c r="G5405" s="44">
        <f>NOV!F406</f>
        <v/>
      </c>
      <c r="H5405" s="44">
        <f>NOV!G406</f>
        <v/>
      </c>
      <c r="I5405" s="45">
        <f>NOV!H406</f>
        <v/>
      </c>
      <c r="J5405" s="45">
        <f>NOV!I406</f>
        <v/>
      </c>
      <c r="K5405" s="44">
        <f>NOV!J406</f>
        <v/>
      </c>
      <c r="L5405" s="44">
        <f>NOV!K406</f>
        <v/>
      </c>
      <c r="M5405" s="46">
        <f>NOV!L406</f>
        <v/>
      </c>
      <c r="N5405" s="44">
        <f>NOV!M406</f>
        <v/>
      </c>
      <c r="O5405" s="44">
        <f>NOV!N406</f>
        <v/>
      </c>
      <c r="P5405" s="44">
        <f>NOV!O406</f>
        <v/>
      </c>
      <c r="Q5405" s="44">
        <f>NOV!P406</f>
        <v/>
      </c>
      <c r="R5405" s="44">
        <f>NOV!Q406</f>
        <v/>
      </c>
      <c r="S5405" s="46">
        <f>S5404+IF(X5405=0,0,M5405)</f>
        <v/>
      </c>
      <c r="T5405" s="47">
        <f>MAX(T5404,S5405)</f>
        <v/>
      </c>
      <c r="U5405" s="48">
        <f>S5405-T5405</f>
        <v/>
      </c>
      <c r="V5405" s="47">
        <f>IFERROR(SUMIFS(DATABASE!$M$5:$M$6004,DATABASE!$B$5:$B$6004,B5405,DATABASE!$X$5:$X$6004,1),0)</f>
        <v/>
      </c>
      <c r="W5405" s="31">
        <f>IFERROR(COUNTIFS(DATABASE!$B$5:$B$6004,B5405,DATABASE!$X$5:$X$6004,1),0)</f>
        <v/>
      </c>
      <c r="X5405" s="49">
        <f>--AND(ISNUMBER(B5405),C5405&lt;&gt;"",L5405&lt;&gt;"",M5405&lt;&gt;"")</f>
        <v/>
      </c>
    </row>
    <row r="5406" ht="15" customHeight="1" s="111">
      <c r="A5406" s="50" t="inlineStr">
        <is>
          <t>NOV</t>
        </is>
      </c>
      <c r="B5406" s="51">
        <f>NOV!A407</f>
        <v/>
      </c>
      <c r="C5406" s="52">
        <f>NOV!B407</f>
        <v/>
      </c>
      <c r="D5406" s="52">
        <f>NOV!C407</f>
        <v/>
      </c>
      <c r="E5406" s="52">
        <f>NOV!D407</f>
        <v/>
      </c>
      <c r="F5406" s="52">
        <f>NOV!E407</f>
        <v/>
      </c>
      <c r="G5406" s="52">
        <f>NOV!F407</f>
        <v/>
      </c>
      <c r="H5406" s="52">
        <f>NOV!G407</f>
        <v/>
      </c>
      <c r="I5406" s="53">
        <f>NOV!H407</f>
        <v/>
      </c>
      <c r="J5406" s="53">
        <f>NOV!I407</f>
        <v/>
      </c>
      <c r="K5406" s="52">
        <f>NOV!J407</f>
        <v/>
      </c>
      <c r="L5406" s="52">
        <f>NOV!K407</f>
        <v/>
      </c>
      <c r="M5406" s="54">
        <f>NOV!L407</f>
        <v/>
      </c>
      <c r="N5406" s="52">
        <f>NOV!M407</f>
        <v/>
      </c>
      <c r="O5406" s="52">
        <f>NOV!N407</f>
        <v/>
      </c>
      <c r="P5406" s="52">
        <f>NOV!O407</f>
        <v/>
      </c>
      <c r="Q5406" s="52">
        <f>NOV!P407</f>
        <v/>
      </c>
      <c r="R5406" s="52">
        <f>NOV!Q407</f>
        <v/>
      </c>
      <c r="S5406" s="54">
        <f>S5405+IF(X5406=0,0,M5406)</f>
        <v/>
      </c>
      <c r="T5406" s="55">
        <f>MAX(T5405,S5406)</f>
        <v/>
      </c>
      <c r="U5406" s="56">
        <f>S5406-T5406</f>
        <v/>
      </c>
      <c r="V5406" s="55">
        <f>IFERROR(SUMIFS(DATABASE!$M$5:$M$6004,DATABASE!$B$5:$B$6004,B5406,DATABASE!$X$5:$X$6004,1),0)</f>
        <v/>
      </c>
      <c r="W5406" s="57">
        <f>IFERROR(COUNTIFS(DATABASE!$B$5:$B$6004,B5406,DATABASE!$X$5:$X$6004,1),0)</f>
        <v/>
      </c>
      <c r="X5406" s="58">
        <f>--AND(ISNUMBER(B5406),C5406&lt;&gt;"",L5406&lt;&gt;"",M5406&lt;&gt;"")</f>
        <v/>
      </c>
    </row>
    <row r="5407" ht="15" customHeight="1" s="111">
      <c r="A5407" s="42" t="inlineStr">
        <is>
          <t>NOV</t>
        </is>
      </c>
      <c r="B5407" s="43">
        <f>NOV!A408</f>
        <v/>
      </c>
      <c r="C5407" s="44">
        <f>NOV!B408</f>
        <v/>
      </c>
      <c r="D5407" s="44">
        <f>NOV!C408</f>
        <v/>
      </c>
      <c r="E5407" s="44">
        <f>NOV!D408</f>
        <v/>
      </c>
      <c r="F5407" s="44">
        <f>NOV!E408</f>
        <v/>
      </c>
      <c r="G5407" s="44">
        <f>NOV!F408</f>
        <v/>
      </c>
      <c r="H5407" s="44">
        <f>NOV!G408</f>
        <v/>
      </c>
      <c r="I5407" s="45">
        <f>NOV!H408</f>
        <v/>
      </c>
      <c r="J5407" s="45">
        <f>NOV!I408</f>
        <v/>
      </c>
      <c r="K5407" s="44">
        <f>NOV!J408</f>
        <v/>
      </c>
      <c r="L5407" s="44">
        <f>NOV!K408</f>
        <v/>
      </c>
      <c r="M5407" s="46">
        <f>NOV!L408</f>
        <v/>
      </c>
      <c r="N5407" s="44">
        <f>NOV!M408</f>
        <v/>
      </c>
      <c r="O5407" s="44">
        <f>NOV!N408</f>
        <v/>
      </c>
      <c r="P5407" s="44">
        <f>NOV!O408</f>
        <v/>
      </c>
      <c r="Q5407" s="44">
        <f>NOV!P408</f>
        <v/>
      </c>
      <c r="R5407" s="44">
        <f>NOV!Q408</f>
        <v/>
      </c>
      <c r="S5407" s="46">
        <f>S5406+IF(X5407=0,0,M5407)</f>
        <v/>
      </c>
      <c r="T5407" s="47">
        <f>MAX(T5406,S5407)</f>
        <v/>
      </c>
      <c r="U5407" s="48">
        <f>S5407-T5407</f>
        <v/>
      </c>
      <c r="V5407" s="47">
        <f>IFERROR(SUMIFS(DATABASE!$M$5:$M$6004,DATABASE!$B$5:$B$6004,B5407,DATABASE!$X$5:$X$6004,1),0)</f>
        <v/>
      </c>
      <c r="W5407" s="31">
        <f>IFERROR(COUNTIFS(DATABASE!$B$5:$B$6004,B5407,DATABASE!$X$5:$X$6004,1),0)</f>
        <v/>
      </c>
      <c r="X5407" s="49">
        <f>--AND(ISNUMBER(B5407),C5407&lt;&gt;"",L5407&lt;&gt;"",M5407&lt;&gt;"")</f>
        <v/>
      </c>
    </row>
    <row r="5408" ht="15" customHeight="1" s="111">
      <c r="A5408" s="50" t="inlineStr">
        <is>
          <t>NOV</t>
        </is>
      </c>
      <c r="B5408" s="51">
        <f>NOV!A409</f>
        <v/>
      </c>
      <c r="C5408" s="52">
        <f>NOV!B409</f>
        <v/>
      </c>
      <c r="D5408" s="52">
        <f>NOV!C409</f>
        <v/>
      </c>
      <c r="E5408" s="52">
        <f>NOV!D409</f>
        <v/>
      </c>
      <c r="F5408" s="52">
        <f>NOV!E409</f>
        <v/>
      </c>
      <c r="G5408" s="52">
        <f>NOV!F409</f>
        <v/>
      </c>
      <c r="H5408" s="52">
        <f>NOV!G409</f>
        <v/>
      </c>
      <c r="I5408" s="53">
        <f>NOV!H409</f>
        <v/>
      </c>
      <c r="J5408" s="53">
        <f>NOV!I409</f>
        <v/>
      </c>
      <c r="K5408" s="52">
        <f>NOV!J409</f>
        <v/>
      </c>
      <c r="L5408" s="52">
        <f>NOV!K409</f>
        <v/>
      </c>
      <c r="M5408" s="54">
        <f>NOV!L409</f>
        <v/>
      </c>
      <c r="N5408" s="52">
        <f>NOV!M409</f>
        <v/>
      </c>
      <c r="O5408" s="52">
        <f>NOV!N409</f>
        <v/>
      </c>
      <c r="P5408" s="52">
        <f>NOV!O409</f>
        <v/>
      </c>
      <c r="Q5408" s="52">
        <f>NOV!P409</f>
        <v/>
      </c>
      <c r="R5408" s="52">
        <f>NOV!Q409</f>
        <v/>
      </c>
      <c r="S5408" s="54">
        <f>S5407+IF(X5408=0,0,M5408)</f>
        <v/>
      </c>
      <c r="T5408" s="55">
        <f>MAX(T5407,S5408)</f>
        <v/>
      </c>
      <c r="U5408" s="56">
        <f>S5408-T5408</f>
        <v/>
      </c>
      <c r="V5408" s="55">
        <f>IFERROR(SUMIFS(DATABASE!$M$5:$M$6004,DATABASE!$B$5:$B$6004,B5408,DATABASE!$X$5:$X$6004,1),0)</f>
        <v/>
      </c>
      <c r="W5408" s="57">
        <f>IFERROR(COUNTIFS(DATABASE!$B$5:$B$6004,B5408,DATABASE!$X$5:$X$6004,1),0)</f>
        <v/>
      </c>
      <c r="X5408" s="58">
        <f>--AND(ISNUMBER(B5408),C5408&lt;&gt;"",L5408&lt;&gt;"",M5408&lt;&gt;"")</f>
        <v/>
      </c>
    </row>
    <row r="5409" ht="15" customHeight="1" s="111">
      <c r="A5409" s="42" t="inlineStr">
        <is>
          <t>NOV</t>
        </is>
      </c>
      <c r="B5409" s="43">
        <f>NOV!A410</f>
        <v/>
      </c>
      <c r="C5409" s="44">
        <f>NOV!B410</f>
        <v/>
      </c>
      <c r="D5409" s="44">
        <f>NOV!C410</f>
        <v/>
      </c>
      <c r="E5409" s="44">
        <f>NOV!D410</f>
        <v/>
      </c>
      <c r="F5409" s="44">
        <f>NOV!E410</f>
        <v/>
      </c>
      <c r="G5409" s="44">
        <f>NOV!F410</f>
        <v/>
      </c>
      <c r="H5409" s="44">
        <f>NOV!G410</f>
        <v/>
      </c>
      <c r="I5409" s="45">
        <f>NOV!H410</f>
        <v/>
      </c>
      <c r="J5409" s="45">
        <f>NOV!I410</f>
        <v/>
      </c>
      <c r="K5409" s="44">
        <f>NOV!J410</f>
        <v/>
      </c>
      <c r="L5409" s="44">
        <f>NOV!K410</f>
        <v/>
      </c>
      <c r="M5409" s="46">
        <f>NOV!L410</f>
        <v/>
      </c>
      <c r="N5409" s="44">
        <f>NOV!M410</f>
        <v/>
      </c>
      <c r="O5409" s="44">
        <f>NOV!N410</f>
        <v/>
      </c>
      <c r="P5409" s="44">
        <f>NOV!O410</f>
        <v/>
      </c>
      <c r="Q5409" s="44">
        <f>NOV!P410</f>
        <v/>
      </c>
      <c r="R5409" s="44">
        <f>NOV!Q410</f>
        <v/>
      </c>
      <c r="S5409" s="46">
        <f>S5408+IF(X5409=0,0,M5409)</f>
        <v/>
      </c>
      <c r="T5409" s="47">
        <f>MAX(T5408,S5409)</f>
        <v/>
      </c>
      <c r="U5409" s="48">
        <f>S5409-T5409</f>
        <v/>
      </c>
      <c r="V5409" s="47">
        <f>IFERROR(SUMIFS(DATABASE!$M$5:$M$6004,DATABASE!$B$5:$B$6004,B5409,DATABASE!$X$5:$X$6004,1),0)</f>
        <v/>
      </c>
      <c r="W5409" s="31">
        <f>IFERROR(COUNTIFS(DATABASE!$B$5:$B$6004,B5409,DATABASE!$X$5:$X$6004,1),0)</f>
        <v/>
      </c>
      <c r="X5409" s="49">
        <f>--AND(ISNUMBER(B5409),C5409&lt;&gt;"",L5409&lt;&gt;"",M5409&lt;&gt;"")</f>
        <v/>
      </c>
    </row>
    <row r="5410" ht="15" customHeight="1" s="111">
      <c r="A5410" s="50" t="inlineStr">
        <is>
          <t>NOV</t>
        </is>
      </c>
      <c r="B5410" s="51">
        <f>NOV!A411</f>
        <v/>
      </c>
      <c r="C5410" s="52">
        <f>NOV!B411</f>
        <v/>
      </c>
      <c r="D5410" s="52">
        <f>NOV!C411</f>
        <v/>
      </c>
      <c r="E5410" s="52">
        <f>NOV!D411</f>
        <v/>
      </c>
      <c r="F5410" s="52">
        <f>NOV!E411</f>
        <v/>
      </c>
      <c r="G5410" s="52">
        <f>NOV!F411</f>
        <v/>
      </c>
      <c r="H5410" s="52">
        <f>NOV!G411</f>
        <v/>
      </c>
      <c r="I5410" s="53">
        <f>NOV!H411</f>
        <v/>
      </c>
      <c r="J5410" s="53">
        <f>NOV!I411</f>
        <v/>
      </c>
      <c r="K5410" s="52">
        <f>NOV!J411</f>
        <v/>
      </c>
      <c r="L5410" s="52">
        <f>NOV!K411</f>
        <v/>
      </c>
      <c r="M5410" s="54">
        <f>NOV!L411</f>
        <v/>
      </c>
      <c r="N5410" s="52">
        <f>NOV!M411</f>
        <v/>
      </c>
      <c r="O5410" s="52">
        <f>NOV!N411</f>
        <v/>
      </c>
      <c r="P5410" s="52">
        <f>NOV!O411</f>
        <v/>
      </c>
      <c r="Q5410" s="52">
        <f>NOV!P411</f>
        <v/>
      </c>
      <c r="R5410" s="52">
        <f>NOV!Q411</f>
        <v/>
      </c>
      <c r="S5410" s="54">
        <f>S5409+IF(X5410=0,0,M5410)</f>
        <v/>
      </c>
      <c r="T5410" s="55">
        <f>MAX(T5409,S5410)</f>
        <v/>
      </c>
      <c r="U5410" s="56">
        <f>S5410-T5410</f>
        <v/>
      </c>
      <c r="V5410" s="55">
        <f>IFERROR(SUMIFS(DATABASE!$M$5:$M$6004,DATABASE!$B$5:$B$6004,B5410,DATABASE!$X$5:$X$6004,1),0)</f>
        <v/>
      </c>
      <c r="W5410" s="57">
        <f>IFERROR(COUNTIFS(DATABASE!$B$5:$B$6004,B5410,DATABASE!$X$5:$X$6004,1),0)</f>
        <v/>
      </c>
      <c r="X5410" s="58">
        <f>--AND(ISNUMBER(B5410),C5410&lt;&gt;"",L5410&lt;&gt;"",M5410&lt;&gt;"")</f>
        <v/>
      </c>
    </row>
    <row r="5411" ht="15" customHeight="1" s="111">
      <c r="A5411" s="42" t="inlineStr">
        <is>
          <t>NOV</t>
        </is>
      </c>
      <c r="B5411" s="43">
        <f>NOV!A412</f>
        <v/>
      </c>
      <c r="C5411" s="44">
        <f>NOV!B412</f>
        <v/>
      </c>
      <c r="D5411" s="44">
        <f>NOV!C412</f>
        <v/>
      </c>
      <c r="E5411" s="44">
        <f>NOV!D412</f>
        <v/>
      </c>
      <c r="F5411" s="44">
        <f>NOV!E412</f>
        <v/>
      </c>
      <c r="G5411" s="44">
        <f>NOV!F412</f>
        <v/>
      </c>
      <c r="H5411" s="44">
        <f>NOV!G412</f>
        <v/>
      </c>
      <c r="I5411" s="45">
        <f>NOV!H412</f>
        <v/>
      </c>
      <c r="J5411" s="45">
        <f>NOV!I412</f>
        <v/>
      </c>
      <c r="K5411" s="44">
        <f>NOV!J412</f>
        <v/>
      </c>
      <c r="L5411" s="44">
        <f>NOV!K412</f>
        <v/>
      </c>
      <c r="M5411" s="46">
        <f>NOV!L412</f>
        <v/>
      </c>
      <c r="N5411" s="44">
        <f>NOV!M412</f>
        <v/>
      </c>
      <c r="O5411" s="44">
        <f>NOV!N412</f>
        <v/>
      </c>
      <c r="P5411" s="44">
        <f>NOV!O412</f>
        <v/>
      </c>
      <c r="Q5411" s="44">
        <f>NOV!P412</f>
        <v/>
      </c>
      <c r="R5411" s="44">
        <f>NOV!Q412</f>
        <v/>
      </c>
      <c r="S5411" s="46">
        <f>S5410+IF(X5411=0,0,M5411)</f>
        <v/>
      </c>
      <c r="T5411" s="47">
        <f>MAX(T5410,S5411)</f>
        <v/>
      </c>
      <c r="U5411" s="48">
        <f>S5411-T5411</f>
        <v/>
      </c>
      <c r="V5411" s="47">
        <f>IFERROR(SUMIFS(DATABASE!$M$5:$M$6004,DATABASE!$B$5:$B$6004,B5411,DATABASE!$X$5:$X$6004,1),0)</f>
        <v/>
      </c>
      <c r="W5411" s="31">
        <f>IFERROR(COUNTIFS(DATABASE!$B$5:$B$6004,B5411,DATABASE!$X$5:$X$6004,1),0)</f>
        <v/>
      </c>
      <c r="X5411" s="49">
        <f>--AND(ISNUMBER(B5411),C5411&lt;&gt;"",L5411&lt;&gt;"",M5411&lt;&gt;"")</f>
        <v/>
      </c>
    </row>
    <row r="5412" ht="15" customHeight="1" s="111">
      <c r="A5412" s="50" t="inlineStr">
        <is>
          <t>NOV</t>
        </is>
      </c>
      <c r="B5412" s="51">
        <f>NOV!A413</f>
        <v/>
      </c>
      <c r="C5412" s="52">
        <f>NOV!B413</f>
        <v/>
      </c>
      <c r="D5412" s="52">
        <f>NOV!C413</f>
        <v/>
      </c>
      <c r="E5412" s="52">
        <f>NOV!D413</f>
        <v/>
      </c>
      <c r="F5412" s="52">
        <f>NOV!E413</f>
        <v/>
      </c>
      <c r="G5412" s="52">
        <f>NOV!F413</f>
        <v/>
      </c>
      <c r="H5412" s="52">
        <f>NOV!G413</f>
        <v/>
      </c>
      <c r="I5412" s="53">
        <f>NOV!H413</f>
        <v/>
      </c>
      <c r="J5412" s="53">
        <f>NOV!I413</f>
        <v/>
      </c>
      <c r="K5412" s="52">
        <f>NOV!J413</f>
        <v/>
      </c>
      <c r="L5412" s="52">
        <f>NOV!K413</f>
        <v/>
      </c>
      <c r="M5412" s="54">
        <f>NOV!L413</f>
        <v/>
      </c>
      <c r="N5412" s="52">
        <f>NOV!M413</f>
        <v/>
      </c>
      <c r="O5412" s="52">
        <f>NOV!N413</f>
        <v/>
      </c>
      <c r="P5412" s="52">
        <f>NOV!O413</f>
        <v/>
      </c>
      <c r="Q5412" s="52">
        <f>NOV!P413</f>
        <v/>
      </c>
      <c r="R5412" s="52">
        <f>NOV!Q413</f>
        <v/>
      </c>
      <c r="S5412" s="54">
        <f>S5411+IF(X5412=0,0,M5412)</f>
        <v/>
      </c>
      <c r="T5412" s="55">
        <f>MAX(T5411,S5412)</f>
        <v/>
      </c>
      <c r="U5412" s="56">
        <f>S5412-T5412</f>
        <v/>
      </c>
      <c r="V5412" s="55">
        <f>IFERROR(SUMIFS(DATABASE!$M$5:$M$6004,DATABASE!$B$5:$B$6004,B5412,DATABASE!$X$5:$X$6004,1),0)</f>
        <v/>
      </c>
      <c r="W5412" s="57">
        <f>IFERROR(COUNTIFS(DATABASE!$B$5:$B$6004,B5412,DATABASE!$X$5:$X$6004,1),0)</f>
        <v/>
      </c>
      <c r="X5412" s="58">
        <f>--AND(ISNUMBER(B5412),C5412&lt;&gt;"",L5412&lt;&gt;"",M5412&lt;&gt;"")</f>
        <v/>
      </c>
    </row>
    <row r="5413" ht="15" customHeight="1" s="111">
      <c r="A5413" s="42" t="inlineStr">
        <is>
          <t>NOV</t>
        </is>
      </c>
      <c r="B5413" s="43">
        <f>NOV!A414</f>
        <v/>
      </c>
      <c r="C5413" s="44">
        <f>NOV!B414</f>
        <v/>
      </c>
      <c r="D5413" s="44">
        <f>NOV!C414</f>
        <v/>
      </c>
      <c r="E5413" s="44">
        <f>NOV!D414</f>
        <v/>
      </c>
      <c r="F5413" s="44">
        <f>NOV!E414</f>
        <v/>
      </c>
      <c r="G5413" s="44">
        <f>NOV!F414</f>
        <v/>
      </c>
      <c r="H5413" s="44">
        <f>NOV!G414</f>
        <v/>
      </c>
      <c r="I5413" s="45">
        <f>NOV!H414</f>
        <v/>
      </c>
      <c r="J5413" s="45">
        <f>NOV!I414</f>
        <v/>
      </c>
      <c r="K5413" s="44">
        <f>NOV!J414</f>
        <v/>
      </c>
      <c r="L5413" s="44">
        <f>NOV!K414</f>
        <v/>
      </c>
      <c r="M5413" s="46">
        <f>NOV!L414</f>
        <v/>
      </c>
      <c r="N5413" s="44">
        <f>NOV!M414</f>
        <v/>
      </c>
      <c r="O5413" s="44">
        <f>NOV!N414</f>
        <v/>
      </c>
      <c r="P5413" s="44">
        <f>NOV!O414</f>
        <v/>
      </c>
      <c r="Q5413" s="44">
        <f>NOV!P414</f>
        <v/>
      </c>
      <c r="R5413" s="44">
        <f>NOV!Q414</f>
        <v/>
      </c>
      <c r="S5413" s="46">
        <f>S5412+IF(X5413=0,0,M5413)</f>
        <v/>
      </c>
      <c r="T5413" s="47">
        <f>MAX(T5412,S5413)</f>
        <v/>
      </c>
      <c r="U5413" s="48">
        <f>S5413-T5413</f>
        <v/>
      </c>
      <c r="V5413" s="47">
        <f>IFERROR(SUMIFS(DATABASE!$M$5:$M$6004,DATABASE!$B$5:$B$6004,B5413,DATABASE!$X$5:$X$6004,1),0)</f>
        <v/>
      </c>
      <c r="W5413" s="31">
        <f>IFERROR(COUNTIFS(DATABASE!$B$5:$B$6004,B5413,DATABASE!$X$5:$X$6004,1),0)</f>
        <v/>
      </c>
      <c r="X5413" s="49">
        <f>--AND(ISNUMBER(B5413),C5413&lt;&gt;"",L5413&lt;&gt;"",M5413&lt;&gt;"")</f>
        <v/>
      </c>
    </row>
    <row r="5414" ht="15" customHeight="1" s="111">
      <c r="A5414" s="50" t="inlineStr">
        <is>
          <t>NOV</t>
        </is>
      </c>
      <c r="B5414" s="51">
        <f>NOV!A415</f>
        <v/>
      </c>
      <c r="C5414" s="52">
        <f>NOV!B415</f>
        <v/>
      </c>
      <c r="D5414" s="52">
        <f>NOV!C415</f>
        <v/>
      </c>
      <c r="E5414" s="52">
        <f>NOV!D415</f>
        <v/>
      </c>
      <c r="F5414" s="52">
        <f>NOV!E415</f>
        <v/>
      </c>
      <c r="G5414" s="52">
        <f>NOV!F415</f>
        <v/>
      </c>
      <c r="H5414" s="52">
        <f>NOV!G415</f>
        <v/>
      </c>
      <c r="I5414" s="53">
        <f>NOV!H415</f>
        <v/>
      </c>
      <c r="J5414" s="53">
        <f>NOV!I415</f>
        <v/>
      </c>
      <c r="K5414" s="52">
        <f>NOV!J415</f>
        <v/>
      </c>
      <c r="L5414" s="52">
        <f>NOV!K415</f>
        <v/>
      </c>
      <c r="M5414" s="54">
        <f>NOV!L415</f>
        <v/>
      </c>
      <c r="N5414" s="52">
        <f>NOV!M415</f>
        <v/>
      </c>
      <c r="O5414" s="52">
        <f>NOV!N415</f>
        <v/>
      </c>
      <c r="P5414" s="52">
        <f>NOV!O415</f>
        <v/>
      </c>
      <c r="Q5414" s="52">
        <f>NOV!P415</f>
        <v/>
      </c>
      <c r="R5414" s="52">
        <f>NOV!Q415</f>
        <v/>
      </c>
      <c r="S5414" s="54">
        <f>S5413+IF(X5414=0,0,M5414)</f>
        <v/>
      </c>
      <c r="T5414" s="55">
        <f>MAX(T5413,S5414)</f>
        <v/>
      </c>
      <c r="U5414" s="56">
        <f>S5414-T5414</f>
        <v/>
      </c>
      <c r="V5414" s="55">
        <f>IFERROR(SUMIFS(DATABASE!$M$5:$M$6004,DATABASE!$B$5:$B$6004,B5414,DATABASE!$X$5:$X$6004,1),0)</f>
        <v/>
      </c>
      <c r="W5414" s="57">
        <f>IFERROR(COUNTIFS(DATABASE!$B$5:$B$6004,B5414,DATABASE!$X$5:$X$6004,1),0)</f>
        <v/>
      </c>
      <c r="X5414" s="58">
        <f>--AND(ISNUMBER(B5414),C5414&lt;&gt;"",L5414&lt;&gt;"",M5414&lt;&gt;"")</f>
        <v/>
      </c>
    </row>
    <row r="5415" ht="15" customHeight="1" s="111">
      <c r="A5415" s="42" t="inlineStr">
        <is>
          <t>NOV</t>
        </is>
      </c>
      <c r="B5415" s="43">
        <f>NOV!A416</f>
        <v/>
      </c>
      <c r="C5415" s="44">
        <f>NOV!B416</f>
        <v/>
      </c>
      <c r="D5415" s="44">
        <f>NOV!C416</f>
        <v/>
      </c>
      <c r="E5415" s="44">
        <f>NOV!D416</f>
        <v/>
      </c>
      <c r="F5415" s="44">
        <f>NOV!E416</f>
        <v/>
      </c>
      <c r="G5415" s="44">
        <f>NOV!F416</f>
        <v/>
      </c>
      <c r="H5415" s="44">
        <f>NOV!G416</f>
        <v/>
      </c>
      <c r="I5415" s="45">
        <f>NOV!H416</f>
        <v/>
      </c>
      <c r="J5415" s="45">
        <f>NOV!I416</f>
        <v/>
      </c>
      <c r="K5415" s="44">
        <f>NOV!J416</f>
        <v/>
      </c>
      <c r="L5415" s="44">
        <f>NOV!K416</f>
        <v/>
      </c>
      <c r="M5415" s="46">
        <f>NOV!L416</f>
        <v/>
      </c>
      <c r="N5415" s="44">
        <f>NOV!M416</f>
        <v/>
      </c>
      <c r="O5415" s="44">
        <f>NOV!N416</f>
        <v/>
      </c>
      <c r="P5415" s="44">
        <f>NOV!O416</f>
        <v/>
      </c>
      <c r="Q5415" s="44">
        <f>NOV!P416</f>
        <v/>
      </c>
      <c r="R5415" s="44">
        <f>NOV!Q416</f>
        <v/>
      </c>
      <c r="S5415" s="46">
        <f>S5414+IF(X5415=0,0,M5415)</f>
        <v/>
      </c>
      <c r="T5415" s="47">
        <f>MAX(T5414,S5415)</f>
        <v/>
      </c>
      <c r="U5415" s="48">
        <f>S5415-T5415</f>
        <v/>
      </c>
      <c r="V5415" s="47">
        <f>IFERROR(SUMIFS(DATABASE!$M$5:$M$6004,DATABASE!$B$5:$B$6004,B5415,DATABASE!$X$5:$X$6004,1),0)</f>
        <v/>
      </c>
      <c r="W5415" s="31">
        <f>IFERROR(COUNTIFS(DATABASE!$B$5:$B$6004,B5415,DATABASE!$X$5:$X$6004,1),0)</f>
        <v/>
      </c>
      <c r="X5415" s="49">
        <f>--AND(ISNUMBER(B5415),C5415&lt;&gt;"",L5415&lt;&gt;"",M5415&lt;&gt;"")</f>
        <v/>
      </c>
    </row>
    <row r="5416" ht="15" customHeight="1" s="111">
      <c r="A5416" s="50" t="inlineStr">
        <is>
          <t>NOV</t>
        </is>
      </c>
      <c r="B5416" s="51">
        <f>NOV!A417</f>
        <v/>
      </c>
      <c r="C5416" s="52">
        <f>NOV!B417</f>
        <v/>
      </c>
      <c r="D5416" s="52">
        <f>NOV!C417</f>
        <v/>
      </c>
      <c r="E5416" s="52">
        <f>NOV!D417</f>
        <v/>
      </c>
      <c r="F5416" s="52">
        <f>NOV!E417</f>
        <v/>
      </c>
      <c r="G5416" s="52">
        <f>NOV!F417</f>
        <v/>
      </c>
      <c r="H5416" s="52">
        <f>NOV!G417</f>
        <v/>
      </c>
      <c r="I5416" s="53">
        <f>NOV!H417</f>
        <v/>
      </c>
      <c r="J5416" s="53">
        <f>NOV!I417</f>
        <v/>
      </c>
      <c r="K5416" s="52">
        <f>NOV!J417</f>
        <v/>
      </c>
      <c r="L5416" s="52">
        <f>NOV!K417</f>
        <v/>
      </c>
      <c r="M5416" s="54">
        <f>NOV!L417</f>
        <v/>
      </c>
      <c r="N5416" s="52">
        <f>NOV!M417</f>
        <v/>
      </c>
      <c r="O5416" s="52">
        <f>NOV!N417</f>
        <v/>
      </c>
      <c r="P5416" s="52">
        <f>NOV!O417</f>
        <v/>
      </c>
      <c r="Q5416" s="52">
        <f>NOV!P417</f>
        <v/>
      </c>
      <c r="R5416" s="52">
        <f>NOV!Q417</f>
        <v/>
      </c>
      <c r="S5416" s="54">
        <f>S5415+IF(X5416=0,0,M5416)</f>
        <v/>
      </c>
      <c r="T5416" s="55">
        <f>MAX(T5415,S5416)</f>
        <v/>
      </c>
      <c r="U5416" s="56">
        <f>S5416-T5416</f>
        <v/>
      </c>
      <c r="V5416" s="55">
        <f>IFERROR(SUMIFS(DATABASE!$M$5:$M$6004,DATABASE!$B$5:$B$6004,B5416,DATABASE!$X$5:$X$6004,1),0)</f>
        <v/>
      </c>
      <c r="W5416" s="57">
        <f>IFERROR(COUNTIFS(DATABASE!$B$5:$B$6004,B5416,DATABASE!$X$5:$X$6004,1),0)</f>
        <v/>
      </c>
      <c r="X5416" s="58">
        <f>--AND(ISNUMBER(B5416),C5416&lt;&gt;"",L5416&lt;&gt;"",M5416&lt;&gt;"")</f>
        <v/>
      </c>
    </row>
    <row r="5417" ht="15" customHeight="1" s="111">
      <c r="A5417" s="42" t="inlineStr">
        <is>
          <t>NOV</t>
        </is>
      </c>
      <c r="B5417" s="43">
        <f>NOV!A418</f>
        <v/>
      </c>
      <c r="C5417" s="44">
        <f>NOV!B418</f>
        <v/>
      </c>
      <c r="D5417" s="44">
        <f>NOV!C418</f>
        <v/>
      </c>
      <c r="E5417" s="44">
        <f>NOV!D418</f>
        <v/>
      </c>
      <c r="F5417" s="44">
        <f>NOV!E418</f>
        <v/>
      </c>
      <c r="G5417" s="44">
        <f>NOV!F418</f>
        <v/>
      </c>
      <c r="H5417" s="44">
        <f>NOV!G418</f>
        <v/>
      </c>
      <c r="I5417" s="45">
        <f>NOV!H418</f>
        <v/>
      </c>
      <c r="J5417" s="45">
        <f>NOV!I418</f>
        <v/>
      </c>
      <c r="K5417" s="44">
        <f>NOV!J418</f>
        <v/>
      </c>
      <c r="L5417" s="44">
        <f>NOV!K418</f>
        <v/>
      </c>
      <c r="M5417" s="46">
        <f>NOV!L418</f>
        <v/>
      </c>
      <c r="N5417" s="44">
        <f>NOV!M418</f>
        <v/>
      </c>
      <c r="O5417" s="44">
        <f>NOV!N418</f>
        <v/>
      </c>
      <c r="P5417" s="44">
        <f>NOV!O418</f>
        <v/>
      </c>
      <c r="Q5417" s="44">
        <f>NOV!P418</f>
        <v/>
      </c>
      <c r="R5417" s="44">
        <f>NOV!Q418</f>
        <v/>
      </c>
      <c r="S5417" s="46">
        <f>S5416+IF(X5417=0,0,M5417)</f>
        <v/>
      </c>
      <c r="T5417" s="47">
        <f>MAX(T5416,S5417)</f>
        <v/>
      </c>
      <c r="U5417" s="48">
        <f>S5417-T5417</f>
        <v/>
      </c>
      <c r="V5417" s="47">
        <f>IFERROR(SUMIFS(DATABASE!$M$5:$M$6004,DATABASE!$B$5:$B$6004,B5417,DATABASE!$X$5:$X$6004,1),0)</f>
        <v/>
      </c>
      <c r="W5417" s="31">
        <f>IFERROR(COUNTIFS(DATABASE!$B$5:$B$6004,B5417,DATABASE!$X$5:$X$6004,1),0)</f>
        <v/>
      </c>
      <c r="X5417" s="49">
        <f>--AND(ISNUMBER(B5417),C5417&lt;&gt;"",L5417&lt;&gt;"",M5417&lt;&gt;"")</f>
        <v/>
      </c>
    </row>
    <row r="5418" ht="15" customHeight="1" s="111">
      <c r="A5418" s="50" t="inlineStr">
        <is>
          <t>NOV</t>
        </is>
      </c>
      <c r="B5418" s="51">
        <f>NOV!A419</f>
        <v/>
      </c>
      <c r="C5418" s="52">
        <f>NOV!B419</f>
        <v/>
      </c>
      <c r="D5418" s="52">
        <f>NOV!C419</f>
        <v/>
      </c>
      <c r="E5418" s="52">
        <f>NOV!D419</f>
        <v/>
      </c>
      <c r="F5418" s="52">
        <f>NOV!E419</f>
        <v/>
      </c>
      <c r="G5418" s="52">
        <f>NOV!F419</f>
        <v/>
      </c>
      <c r="H5418" s="52">
        <f>NOV!G419</f>
        <v/>
      </c>
      <c r="I5418" s="53">
        <f>NOV!H419</f>
        <v/>
      </c>
      <c r="J5418" s="53">
        <f>NOV!I419</f>
        <v/>
      </c>
      <c r="K5418" s="52">
        <f>NOV!J419</f>
        <v/>
      </c>
      <c r="L5418" s="52">
        <f>NOV!K419</f>
        <v/>
      </c>
      <c r="M5418" s="54">
        <f>NOV!L419</f>
        <v/>
      </c>
      <c r="N5418" s="52">
        <f>NOV!M419</f>
        <v/>
      </c>
      <c r="O5418" s="52">
        <f>NOV!N419</f>
        <v/>
      </c>
      <c r="P5418" s="52">
        <f>NOV!O419</f>
        <v/>
      </c>
      <c r="Q5418" s="52">
        <f>NOV!P419</f>
        <v/>
      </c>
      <c r="R5418" s="52">
        <f>NOV!Q419</f>
        <v/>
      </c>
      <c r="S5418" s="54">
        <f>S5417+IF(X5418=0,0,M5418)</f>
        <v/>
      </c>
      <c r="T5418" s="55">
        <f>MAX(T5417,S5418)</f>
        <v/>
      </c>
      <c r="U5418" s="56">
        <f>S5418-T5418</f>
        <v/>
      </c>
      <c r="V5418" s="55">
        <f>IFERROR(SUMIFS(DATABASE!$M$5:$M$6004,DATABASE!$B$5:$B$6004,B5418,DATABASE!$X$5:$X$6004,1),0)</f>
        <v/>
      </c>
      <c r="W5418" s="57">
        <f>IFERROR(COUNTIFS(DATABASE!$B$5:$B$6004,B5418,DATABASE!$X$5:$X$6004,1),0)</f>
        <v/>
      </c>
      <c r="X5418" s="58">
        <f>--AND(ISNUMBER(B5418),C5418&lt;&gt;"",L5418&lt;&gt;"",M5418&lt;&gt;"")</f>
        <v/>
      </c>
    </row>
    <row r="5419" ht="15" customHeight="1" s="111">
      <c r="A5419" s="42" t="inlineStr">
        <is>
          <t>NOV</t>
        </is>
      </c>
      <c r="B5419" s="43">
        <f>NOV!A420</f>
        <v/>
      </c>
      <c r="C5419" s="44">
        <f>NOV!B420</f>
        <v/>
      </c>
      <c r="D5419" s="44">
        <f>NOV!C420</f>
        <v/>
      </c>
      <c r="E5419" s="44">
        <f>NOV!D420</f>
        <v/>
      </c>
      <c r="F5419" s="44">
        <f>NOV!E420</f>
        <v/>
      </c>
      <c r="G5419" s="44">
        <f>NOV!F420</f>
        <v/>
      </c>
      <c r="H5419" s="44">
        <f>NOV!G420</f>
        <v/>
      </c>
      <c r="I5419" s="45">
        <f>NOV!H420</f>
        <v/>
      </c>
      <c r="J5419" s="45">
        <f>NOV!I420</f>
        <v/>
      </c>
      <c r="K5419" s="44">
        <f>NOV!J420</f>
        <v/>
      </c>
      <c r="L5419" s="44">
        <f>NOV!K420</f>
        <v/>
      </c>
      <c r="M5419" s="46">
        <f>NOV!L420</f>
        <v/>
      </c>
      <c r="N5419" s="44">
        <f>NOV!M420</f>
        <v/>
      </c>
      <c r="O5419" s="44">
        <f>NOV!N420</f>
        <v/>
      </c>
      <c r="P5419" s="44">
        <f>NOV!O420</f>
        <v/>
      </c>
      <c r="Q5419" s="44">
        <f>NOV!P420</f>
        <v/>
      </c>
      <c r="R5419" s="44">
        <f>NOV!Q420</f>
        <v/>
      </c>
      <c r="S5419" s="46">
        <f>S5418+IF(X5419=0,0,M5419)</f>
        <v/>
      </c>
      <c r="T5419" s="47">
        <f>MAX(T5418,S5419)</f>
        <v/>
      </c>
      <c r="U5419" s="48">
        <f>S5419-T5419</f>
        <v/>
      </c>
      <c r="V5419" s="47">
        <f>IFERROR(SUMIFS(DATABASE!$M$5:$M$6004,DATABASE!$B$5:$B$6004,B5419,DATABASE!$X$5:$X$6004,1),0)</f>
        <v/>
      </c>
      <c r="W5419" s="31">
        <f>IFERROR(COUNTIFS(DATABASE!$B$5:$B$6004,B5419,DATABASE!$X$5:$X$6004,1),0)</f>
        <v/>
      </c>
      <c r="X5419" s="49">
        <f>--AND(ISNUMBER(B5419),C5419&lt;&gt;"",L5419&lt;&gt;"",M5419&lt;&gt;"")</f>
        <v/>
      </c>
    </row>
    <row r="5420" ht="15" customHeight="1" s="111">
      <c r="A5420" s="50" t="inlineStr">
        <is>
          <t>NOV</t>
        </is>
      </c>
      <c r="B5420" s="51">
        <f>NOV!A421</f>
        <v/>
      </c>
      <c r="C5420" s="52">
        <f>NOV!B421</f>
        <v/>
      </c>
      <c r="D5420" s="52">
        <f>NOV!C421</f>
        <v/>
      </c>
      <c r="E5420" s="52">
        <f>NOV!D421</f>
        <v/>
      </c>
      <c r="F5420" s="52">
        <f>NOV!E421</f>
        <v/>
      </c>
      <c r="G5420" s="52">
        <f>NOV!F421</f>
        <v/>
      </c>
      <c r="H5420" s="52">
        <f>NOV!G421</f>
        <v/>
      </c>
      <c r="I5420" s="53">
        <f>NOV!H421</f>
        <v/>
      </c>
      <c r="J5420" s="53">
        <f>NOV!I421</f>
        <v/>
      </c>
      <c r="K5420" s="52">
        <f>NOV!J421</f>
        <v/>
      </c>
      <c r="L5420" s="52">
        <f>NOV!K421</f>
        <v/>
      </c>
      <c r="M5420" s="54">
        <f>NOV!L421</f>
        <v/>
      </c>
      <c r="N5420" s="52">
        <f>NOV!M421</f>
        <v/>
      </c>
      <c r="O5420" s="52">
        <f>NOV!N421</f>
        <v/>
      </c>
      <c r="P5420" s="52">
        <f>NOV!O421</f>
        <v/>
      </c>
      <c r="Q5420" s="52">
        <f>NOV!P421</f>
        <v/>
      </c>
      <c r="R5420" s="52">
        <f>NOV!Q421</f>
        <v/>
      </c>
      <c r="S5420" s="54">
        <f>S5419+IF(X5420=0,0,M5420)</f>
        <v/>
      </c>
      <c r="T5420" s="55">
        <f>MAX(T5419,S5420)</f>
        <v/>
      </c>
      <c r="U5420" s="56">
        <f>S5420-T5420</f>
        <v/>
      </c>
      <c r="V5420" s="55">
        <f>IFERROR(SUMIFS(DATABASE!$M$5:$M$6004,DATABASE!$B$5:$B$6004,B5420,DATABASE!$X$5:$X$6004,1),0)</f>
        <v/>
      </c>
      <c r="W5420" s="57">
        <f>IFERROR(COUNTIFS(DATABASE!$B$5:$B$6004,B5420,DATABASE!$X$5:$X$6004,1),0)</f>
        <v/>
      </c>
      <c r="X5420" s="58">
        <f>--AND(ISNUMBER(B5420),C5420&lt;&gt;"",L5420&lt;&gt;"",M5420&lt;&gt;"")</f>
        <v/>
      </c>
    </row>
    <row r="5421" ht="15" customHeight="1" s="111">
      <c r="A5421" s="42" t="inlineStr">
        <is>
          <t>NOV</t>
        </is>
      </c>
      <c r="B5421" s="43">
        <f>NOV!A422</f>
        <v/>
      </c>
      <c r="C5421" s="44">
        <f>NOV!B422</f>
        <v/>
      </c>
      <c r="D5421" s="44">
        <f>NOV!C422</f>
        <v/>
      </c>
      <c r="E5421" s="44">
        <f>NOV!D422</f>
        <v/>
      </c>
      <c r="F5421" s="44">
        <f>NOV!E422</f>
        <v/>
      </c>
      <c r="G5421" s="44">
        <f>NOV!F422</f>
        <v/>
      </c>
      <c r="H5421" s="44">
        <f>NOV!G422</f>
        <v/>
      </c>
      <c r="I5421" s="45">
        <f>NOV!H422</f>
        <v/>
      </c>
      <c r="J5421" s="45">
        <f>NOV!I422</f>
        <v/>
      </c>
      <c r="K5421" s="44">
        <f>NOV!J422</f>
        <v/>
      </c>
      <c r="L5421" s="44">
        <f>NOV!K422</f>
        <v/>
      </c>
      <c r="M5421" s="46">
        <f>NOV!L422</f>
        <v/>
      </c>
      <c r="N5421" s="44">
        <f>NOV!M422</f>
        <v/>
      </c>
      <c r="O5421" s="44">
        <f>NOV!N422</f>
        <v/>
      </c>
      <c r="P5421" s="44">
        <f>NOV!O422</f>
        <v/>
      </c>
      <c r="Q5421" s="44">
        <f>NOV!P422</f>
        <v/>
      </c>
      <c r="R5421" s="44">
        <f>NOV!Q422</f>
        <v/>
      </c>
      <c r="S5421" s="46">
        <f>S5420+IF(X5421=0,0,M5421)</f>
        <v/>
      </c>
      <c r="T5421" s="47">
        <f>MAX(T5420,S5421)</f>
        <v/>
      </c>
      <c r="U5421" s="48">
        <f>S5421-T5421</f>
        <v/>
      </c>
      <c r="V5421" s="47">
        <f>IFERROR(SUMIFS(DATABASE!$M$5:$M$6004,DATABASE!$B$5:$B$6004,B5421,DATABASE!$X$5:$X$6004,1),0)</f>
        <v/>
      </c>
      <c r="W5421" s="31">
        <f>IFERROR(COUNTIFS(DATABASE!$B$5:$B$6004,B5421,DATABASE!$X$5:$X$6004,1),0)</f>
        <v/>
      </c>
      <c r="X5421" s="49">
        <f>--AND(ISNUMBER(B5421),C5421&lt;&gt;"",L5421&lt;&gt;"",M5421&lt;&gt;"")</f>
        <v/>
      </c>
    </row>
    <row r="5422" ht="15" customHeight="1" s="111">
      <c r="A5422" s="50" t="inlineStr">
        <is>
          <t>NOV</t>
        </is>
      </c>
      <c r="B5422" s="51">
        <f>NOV!A423</f>
        <v/>
      </c>
      <c r="C5422" s="52">
        <f>NOV!B423</f>
        <v/>
      </c>
      <c r="D5422" s="52">
        <f>NOV!C423</f>
        <v/>
      </c>
      <c r="E5422" s="52">
        <f>NOV!D423</f>
        <v/>
      </c>
      <c r="F5422" s="52">
        <f>NOV!E423</f>
        <v/>
      </c>
      <c r="G5422" s="52">
        <f>NOV!F423</f>
        <v/>
      </c>
      <c r="H5422" s="52">
        <f>NOV!G423</f>
        <v/>
      </c>
      <c r="I5422" s="53">
        <f>NOV!H423</f>
        <v/>
      </c>
      <c r="J5422" s="53">
        <f>NOV!I423</f>
        <v/>
      </c>
      <c r="K5422" s="52">
        <f>NOV!J423</f>
        <v/>
      </c>
      <c r="L5422" s="52">
        <f>NOV!K423</f>
        <v/>
      </c>
      <c r="M5422" s="54">
        <f>NOV!L423</f>
        <v/>
      </c>
      <c r="N5422" s="52">
        <f>NOV!M423</f>
        <v/>
      </c>
      <c r="O5422" s="52">
        <f>NOV!N423</f>
        <v/>
      </c>
      <c r="P5422" s="52">
        <f>NOV!O423</f>
        <v/>
      </c>
      <c r="Q5422" s="52">
        <f>NOV!P423</f>
        <v/>
      </c>
      <c r="R5422" s="52">
        <f>NOV!Q423</f>
        <v/>
      </c>
      <c r="S5422" s="54">
        <f>S5421+IF(X5422=0,0,M5422)</f>
        <v/>
      </c>
      <c r="T5422" s="55">
        <f>MAX(T5421,S5422)</f>
        <v/>
      </c>
      <c r="U5422" s="56">
        <f>S5422-T5422</f>
        <v/>
      </c>
      <c r="V5422" s="55">
        <f>IFERROR(SUMIFS(DATABASE!$M$5:$M$6004,DATABASE!$B$5:$B$6004,B5422,DATABASE!$X$5:$X$6004,1),0)</f>
        <v/>
      </c>
      <c r="W5422" s="57">
        <f>IFERROR(COUNTIFS(DATABASE!$B$5:$B$6004,B5422,DATABASE!$X$5:$X$6004,1),0)</f>
        <v/>
      </c>
      <c r="X5422" s="58">
        <f>--AND(ISNUMBER(B5422),C5422&lt;&gt;"",L5422&lt;&gt;"",M5422&lt;&gt;"")</f>
        <v/>
      </c>
    </row>
    <row r="5423" ht="15" customHeight="1" s="111">
      <c r="A5423" s="42" t="inlineStr">
        <is>
          <t>NOV</t>
        </is>
      </c>
      <c r="B5423" s="43">
        <f>NOV!A424</f>
        <v/>
      </c>
      <c r="C5423" s="44">
        <f>NOV!B424</f>
        <v/>
      </c>
      <c r="D5423" s="44">
        <f>NOV!C424</f>
        <v/>
      </c>
      <c r="E5423" s="44">
        <f>NOV!D424</f>
        <v/>
      </c>
      <c r="F5423" s="44">
        <f>NOV!E424</f>
        <v/>
      </c>
      <c r="G5423" s="44">
        <f>NOV!F424</f>
        <v/>
      </c>
      <c r="H5423" s="44">
        <f>NOV!G424</f>
        <v/>
      </c>
      <c r="I5423" s="45">
        <f>NOV!H424</f>
        <v/>
      </c>
      <c r="J5423" s="45">
        <f>NOV!I424</f>
        <v/>
      </c>
      <c r="K5423" s="44">
        <f>NOV!J424</f>
        <v/>
      </c>
      <c r="L5423" s="44">
        <f>NOV!K424</f>
        <v/>
      </c>
      <c r="M5423" s="46">
        <f>NOV!L424</f>
        <v/>
      </c>
      <c r="N5423" s="44">
        <f>NOV!M424</f>
        <v/>
      </c>
      <c r="O5423" s="44">
        <f>NOV!N424</f>
        <v/>
      </c>
      <c r="P5423" s="44">
        <f>NOV!O424</f>
        <v/>
      </c>
      <c r="Q5423" s="44">
        <f>NOV!P424</f>
        <v/>
      </c>
      <c r="R5423" s="44">
        <f>NOV!Q424</f>
        <v/>
      </c>
      <c r="S5423" s="46">
        <f>S5422+IF(X5423=0,0,M5423)</f>
        <v/>
      </c>
      <c r="T5423" s="47">
        <f>MAX(T5422,S5423)</f>
        <v/>
      </c>
      <c r="U5423" s="48">
        <f>S5423-T5423</f>
        <v/>
      </c>
      <c r="V5423" s="47">
        <f>IFERROR(SUMIFS(DATABASE!$M$5:$M$6004,DATABASE!$B$5:$B$6004,B5423,DATABASE!$X$5:$X$6004,1),0)</f>
        <v/>
      </c>
      <c r="W5423" s="31">
        <f>IFERROR(COUNTIFS(DATABASE!$B$5:$B$6004,B5423,DATABASE!$X$5:$X$6004,1),0)</f>
        <v/>
      </c>
      <c r="X5423" s="49">
        <f>--AND(ISNUMBER(B5423),C5423&lt;&gt;"",L5423&lt;&gt;"",M5423&lt;&gt;"")</f>
        <v/>
      </c>
    </row>
    <row r="5424" ht="15" customHeight="1" s="111">
      <c r="A5424" s="50" t="inlineStr">
        <is>
          <t>NOV</t>
        </is>
      </c>
      <c r="B5424" s="51">
        <f>NOV!A425</f>
        <v/>
      </c>
      <c r="C5424" s="52">
        <f>NOV!B425</f>
        <v/>
      </c>
      <c r="D5424" s="52">
        <f>NOV!C425</f>
        <v/>
      </c>
      <c r="E5424" s="52">
        <f>NOV!D425</f>
        <v/>
      </c>
      <c r="F5424" s="52">
        <f>NOV!E425</f>
        <v/>
      </c>
      <c r="G5424" s="52">
        <f>NOV!F425</f>
        <v/>
      </c>
      <c r="H5424" s="52">
        <f>NOV!G425</f>
        <v/>
      </c>
      <c r="I5424" s="53">
        <f>NOV!H425</f>
        <v/>
      </c>
      <c r="J5424" s="53">
        <f>NOV!I425</f>
        <v/>
      </c>
      <c r="K5424" s="52">
        <f>NOV!J425</f>
        <v/>
      </c>
      <c r="L5424" s="52">
        <f>NOV!K425</f>
        <v/>
      </c>
      <c r="M5424" s="54">
        <f>NOV!L425</f>
        <v/>
      </c>
      <c r="N5424" s="52">
        <f>NOV!M425</f>
        <v/>
      </c>
      <c r="O5424" s="52">
        <f>NOV!N425</f>
        <v/>
      </c>
      <c r="P5424" s="52">
        <f>NOV!O425</f>
        <v/>
      </c>
      <c r="Q5424" s="52">
        <f>NOV!P425</f>
        <v/>
      </c>
      <c r="R5424" s="52">
        <f>NOV!Q425</f>
        <v/>
      </c>
      <c r="S5424" s="54">
        <f>S5423+IF(X5424=0,0,M5424)</f>
        <v/>
      </c>
      <c r="T5424" s="55">
        <f>MAX(T5423,S5424)</f>
        <v/>
      </c>
      <c r="U5424" s="56">
        <f>S5424-T5424</f>
        <v/>
      </c>
      <c r="V5424" s="55">
        <f>IFERROR(SUMIFS(DATABASE!$M$5:$M$6004,DATABASE!$B$5:$B$6004,B5424,DATABASE!$X$5:$X$6004,1),0)</f>
        <v/>
      </c>
      <c r="W5424" s="57">
        <f>IFERROR(COUNTIFS(DATABASE!$B$5:$B$6004,B5424,DATABASE!$X$5:$X$6004,1),0)</f>
        <v/>
      </c>
      <c r="X5424" s="58">
        <f>--AND(ISNUMBER(B5424),C5424&lt;&gt;"",L5424&lt;&gt;"",M5424&lt;&gt;"")</f>
        <v/>
      </c>
    </row>
    <row r="5425" ht="15" customHeight="1" s="111">
      <c r="A5425" s="42" t="inlineStr">
        <is>
          <t>NOV</t>
        </is>
      </c>
      <c r="B5425" s="43">
        <f>NOV!A426</f>
        <v/>
      </c>
      <c r="C5425" s="44">
        <f>NOV!B426</f>
        <v/>
      </c>
      <c r="D5425" s="44">
        <f>NOV!C426</f>
        <v/>
      </c>
      <c r="E5425" s="44">
        <f>NOV!D426</f>
        <v/>
      </c>
      <c r="F5425" s="44">
        <f>NOV!E426</f>
        <v/>
      </c>
      <c r="G5425" s="44">
        <f>NOV!F426</f>
        <v/>
      </c>
      <c r="H5425" s="44">
        <f>NOV!G426</f>
        <v/>
      </c>
      <c r="I5425" s="45">
        <f>NOV!H426</f>
        <v/>
      </c>
      <c r="J5425" s="45">
        <f>NOV!I426</f>
        <v/>
      </c>
      <c r="K5425" s="44">
        <f>NOV!J426</f>
        <v/>
      </c>
      <c r="L5425" s="44">
        <f>NOV!K426</f>
        <v/>
      </c>
      <c r="M5425" s="46">
        <f>NOV!L426</f>
        <v/>
      </c>
      <c r="N5425" s="44">
        <f>NOV!M426</f>
        <v/>
      </c>
      <c r="O5425" s="44">
        <f>NOV!N426</f>
        <v/>
      </c>
      <c r="P5425" s="44">
        <f>NOV!O426</f>
        <v/>
      </c>
      <c r="Q5425" s="44">
        <f>NOV!P426</f>
        <v/>
      </c>
      <c r="R5425" s="44">
        <f>NOV!Q426</f>
        <v/>
      </c>
      <c r="S5425" s="46">
        <f>S5424+IF(X5425=0,0,M5425)</f>
        <v/>
      </c>
      <c r="T5425" s="47">
        <f>MAX(T5424,S5425)</f>
        <v/>
      </c>
      <c r="U5425" s="48">
        <f>S5425-T5425</f>
        <v/>
      </c>
      <c r="V5425" s="47">
        <f>IFERROR(SUMIFS(DATABASE!$M$5:$M$6004,DATABASE!$B$5:$B$6004,B5425,DATABASE!$X$5:$X$6004,1),0)</f>
        <v/>
      </c>
      <c r="W5425" s="31">
        <f>IFERROR(COUNTIFS(DATABASE!$B$5:$B$6004,B5425,DATABASE!$X$5:$X$6004,1),0)</f>
        <v/>
      </c>
      <c r="X5425" s="49">
        <f>--AND(ISNUMBER(B5425),C5425&lt;&gt;"",L5425&lt;&gt;"",M5425&lt;&gt;"")</f>
        <v/>
      </c>
    </row>
    <row r="5426" ht="15" customHeight="1" s="111">
      <c r="A5426" s="50" t="inlineStr">
        <is>
          <t>NOV</t>
        </is>
      </c>
      <c r="B5426" s="51">
        <f>NOV!A427</f>
        <v/>
      </c>
      <c r="C5426" s="52">
        <f>NOV!B427</f>
        <v/>
      </c>
      <c r="D5426" s="52">
        <f>NOV!C427</f>
        <v/>
      </c>
      <c r="E5426" s="52">
        <f>NOV!D427</f>
        <v/>
      </c>
      <c r="F5426" s="52">
        <f>NOV!E427</f>
        <v/>
      </c>
      <c r="G5426" s="52">
        <f>NOV!F427</f>
        <v/>
      </c>
      <c r="H5426" s="52">
        <f>NOV!G427</f>
        <v/>
      </c>
      <c r="I5426" s="53">
        <f>NOV!H427</f>
        <v/>
      </c>
      <c r="J5426" s="53">
        <f>NOV!I427</f>
        <v/>
      </c>
      <c r="K5426" s="52">
        <f>NOV!J427</f>
        <v/>
      </c>
      <c r="L5426" s="52">
        <f>NOV!K427</f>
        <v/>
      </c>
      <c r="M5426" s="54">
        <f>NOV!L427</f>
        <v/>
      </c>
      <c r="N5426" s="52">
        <f>NOV!M427</f>
        <v/>
      </c>
      <c r="O5426" s="52">
        <f>NOV!N427</f>
        <v/>
      </c>
      <c r="P5426" s="52">
        <f>NOV!O427</f>
        <v/>
      </c>
      <c r="Q5426" s="52">
        <f>NOV!P427</f>
        <v/>
      </c>
      <c r="R5426" s="52">
        <f>NOV!Q427</f>
        <v/>
      </c>
      <c r="S5426" s="54">
        <f>S5425+IF(X5426=0,0,M5426)</f>
        <v/>
      </c>
      <c r="T5426" s="55">
        <f>MAX(T5425,S5426)</f>
        <v/>
      </c>
      <c r="U5426" s="56">
        <f>S5426-T5426</f>
        <v/>
      </c>
      <c r="V5426" s="55">
        <f>IFERROR(SUMIFS(DATABASE!$M$5:$M$6004,DATABASE!$B$5:$B$6004,B5426,DATABASE!$X$5:$X$6004,1),0)</f>
        <v/>
      </c>
      <c r="W5426" s="57">
        <f>IFERROR(COUNTIFS(DATABASE!$B$5:$B$6004,B5426,DATABASE!$X$5:$X$6004,1),0)</f>
        <v/>
      </c>
      <c r="X5426" s="58">
        <f>--AND(ISNUMBER(B5426),C5426&lt;&gt;"",L5426&lt;&gt;"",M5426&lt;&gt;"")</f>
        <v/>
      </c>
    </row>
    <row r="5427" ht="15" customHeight="1" s="111">
      <c r="A5427" s="42" t="inlineStr">
        <is>
          <t>NOV</t>
        </is>
      </c>
      <c r="B5427" s="43">
        <f>NOV!A428</f>
        <v/>
      </c>
      <c r="C5427" s="44">
        <f>NOV!B428</f>
        <v/>
      </c>
      <c r="D5427" s="44">
        <f>NOV!C428</f>
        <v/>
      </c>
      <c r="E5427" s="44">
        <f>NOV!D428</f>
        <v/>
      </c>
      <c r="F5427" s="44">
        <f>NOV!E428</f>
        <v/>
      </c>
      <c r="G5427" s="44">
        <f>NOV!F428</f>
        <v/>
      </c>
      <c r="H5427" s="44">
        <f>NOV!G428</f>
        <v/>
      </c>
      <c r="I5427" s="45">
        <f>NOV!H428</f>
        <v/>
      </c>
      <c r="J5427" s="45">
        <f>NOV!I428</f>
        <v/>
      </c>
      <c r="K5427" s="44">
        <f>NOV!J428</f>
        <v/>
      </c>
      <c r="L5427" s="44">
        <f>NOV!K428</f>
        <v/>
      </c>
      <c r="M5427" s="46">
        <f>NOV!L428</f>
        <v/>
      </c>
      <c r="N5427" s="44">
        <f>NOV!M428</f>
        <v/>
      </c>
      <c r="O5427" s="44">
        <f>NOV!N428</f>
        <v/>
      </c>
      <c r="P5427" s="44">
        <f>NOV!O428</f>
        <v/>
      </c>
      <c r="Q5427" s="44">
        <f>NOV!P428</f>
        <v/>
      </c>
      <c r="R5427" s="44">
        <f>NOV!Q428</f>
        <v/>
      </c>
      <c r="S5427" s="46">
        <f>S5426+IF(X5427=0,0,M5427)</f>
        <v/>
      </c>
      <c r="T5427" s="47">
        <f>MAX(T5426,S5427)</f>
        <v/>
      </c>
      <c r="U5427" s="48">
        <f>S5427-T5427</f>
        <v/>
      </c>
      <c r="V5427" s="47">
        <f>IFERROR(SUMIFS(DATABASE!$M$5:$M$6004,DATABASE!$B$5:$B$6004,B5427,DATABASE!$X$5:$X$6004,1),0)</f>
        <v/>
      </c>
      <c r="W5427" s="31">
        <f>IFERROR(COUNTIFS(DATABASE!$B$5:$B$6004,B5427,DATABASE!$X$5:$X$6004,1),0)</f>
        <v/>
      </c>
      <c r="X5427" s="49">
        <f>--AND(ISNUMBER(B5427),C5427&lt;&gt;"",L5427&lt;&gt;"",M5427&lt;&gt;"")</f>
        <v/>
      </c>
    </row>
    <row r="5428" ht="15" customHeight="1" s="111">
      <c r="A5428" s="50" t="inlineStr">
        <is>
          <t>NOV</t>
        </is>
      </c>
      <c r="B5428" s="51">
        <f>NOV!A429</f>
        <v/>
      </c>
      <c r="C5428" s="52">
        <f>NOV!B429</f>
        <v/>
      </c>
      <c r="D5428" s="52">
        <f>NOV!C429</f>
        <v/>
      </c>
      <c r="E5428" s="52">
        <f>NOV!D429</f>
        <v/>
      </c>
      <c r="F5428" s="52">
        <f>NOV!E429</f>
        <v/>
      </c>
      <c r="G5428" s="52">
        <f>NOV!F429</f>
        <v/>
      </c>
      <c r="H5428" s="52">
        <f>NOV!G429</f>
        <v/>
      </c>
      <c r="I5428" s="53">
        <f>NOV!H429</f>
        <v/>
      </c>
      <c r="J5428" s="53">
        <f>NOV!I429</f>
        <v/>
      </c>
      <c r="K5428" s="52">
        <f>NOV!J429</f>
        <v/>
      </c>
      <c r="L5428" s="52">
        <f>NOV!K429</f>
        <v/>
      </c>
      <c r="M5428" s="54">
        <f>NOV!L429</f>
        <v/>
      </c>
      <c r="N5428" s="52">
        <f>NOV!M429</f>
        <v/>
      </c>
      <c r="O5428" s="52">
        <f>NOV!N429</f>
        <v/>
      </c>
      <c r="P5428" s="52">
        <f>NOV!O429</f>
        <v/>
      </c>
      <c r="Q5428" s="52">
        <f>NOV!P429</f>
        <v/>
      </c>
      <c r="R5428" s="52">
        <f>NOV!Q429</f>
        <v/>
      </c>
      <c r="S5428" s="54">
        <f>S5427+IF(X5428=0,0,M5428)</f>
        <v/>
      </c>
      <c r="T5428" s="55">
        <f>MAX(T5427,S5428)</f>
        <v/>
      </c>
      <c r="U5428" s="56">
        <f>S5428-T5428</f>
        <v/>
      </c>
      <c r="V5428" s="55">
        <f>IFERROR(SUMIFS(DATABASE!$M$5:$M$6004,DATABASE!$B$5:$B$6004,B5428,DATABASE!$X$5:$X$6004,1),0)</f>
        <v/>
      </c>
      <c r="W5428" s="57">
        <f>IFERROR(COUNTIFS(DATABASE!$B$5:$B$6004,B5428,DATABASE!$X$5:$X$6004,1),0)</f>
        <v/>
      </c>
      <c r="X5428" s="58">
        <f>--AND(ISNUMBER(B5428),C5428&lt;&gt;"",L5428&lt;&gt;"",M5428&lt;&gt;"")</f>
        <v/>
      </c>
    </row>
    <row r="5429" ht="15" customHeight="1" s="111">
      <c r="A5429" s="42" t="inlineStr">
        <is>
          <t>NOV</t>
        </is>
      </c>
      <c r="B5429" s="43">
        <f>NOV!A430</f>
        <v/>
      </c>
      <c r="C5429" s="44">
        <f>NOV!B430</f>
        <v/>
      </c>
      <c r="D5429" s="44">
        <f>NOV!C430</f>
        <v/>
      </c>
      <c r="E5429" s="44">
        <f>NOV!D430</f>
        <v/>
      </c>
      <c r="F5429" s="44">
        <f>NOV!E430</f>
        <v/>
      </c>
      <c r="G5429" s="44">
        <f>NOV!F430</f>
        <v/>
      </c>
      <c r="H5429" s="44">
        <f>NOV!G430</f>
        <v/>
      </c>
      <c r="I5429" s="45">
        <f>NOV!H430</f>
        <v/>
      </c>
      <c r="J5429" s="45">
        <f>NOV!I430</f>
        <v/>
      </c>
      <c r="K5429" s="44">
        <f>NOV!J430</f>
        <v/>
      </c>
      <c r="L5429" s="44">
        <f>NOV!K430</f>
        <v/>
      </c>
      <c r="M5429" s="46">
        <f>NOV!L430</f>
        <v/>
      </c>
      <c r="N5429" s="44">
        <f>NOV!M430</f>
        <v/>
      </c>
      <c r="O5429" s="44">
        <f>NOV!N430</f>
        <v/>
      </c>
      <c r="P5429" s="44">
        <f>NOV!O430</f>
        <v/>
      </c>
      <c r="Q5429" s="44">
        <f>NOV!P430</f>
        <v/>
      </c>
      <c r="R5429" s="44">
        <f>NOV!Q430</f>
        <v/>
      </c>
      <c r="S5429" s="46">
        <f>S5428+IF(X5429=0,0,M5429)</f>
        <v/>
      </c>
      <c r="T5429" s="47">
        <f>MAX(T5428,S5429)</f>
        <v/>
      </c>
      <c r="U5429" s="48">
        <f>S5429-T5429</f>
        <v/>
      </c>
      <c r="V5429" s="47">
        <f>IFERROR(SUMIFS(DATABASE!$M$5:$M$6004,DATABASE!$B$5:$B$6004,B5429,DATABASE!$X$5:$X$6004,1),0)</f>
        <v/>
      </c>
      <c r="W5429" s="31">
        <f>IFERROR(COUNTIFS(DATABASE!$B$5:$B$6004,B5429,DATABASE!$X$5:$X$6004,1),0)</f>
        <v/>
      </c>
      <c r="X5429" s="49">
        <f>--AND(ISNUMBER(B5429),C5429&lt;&gt;"",L5429&lt;&gt;"",M5429&lt;&gt;"")</f>
        <v/>
      </c>
    </row>
    <row r="5430" ht="15" customHeight="1" s="111">
      <c r="A5430" s="50" t="inlineStr">
        <is>
          <t>NOV</t>
        </is>
      </c>
      <c r="B5430" s="51">
        <f>NOV!A431</f>
        <v/>
      </c>
      <c r="C5430" s="52">
        <f>NOV!B431</f>
        <v/>
      </c>
      <c r="D5430" s="52">
        <f>NOV!C431</f>
        <v/>
      </c>
      <c r="E5430" s="52">
        <f>NOV!D431</f>
        <v/>
      </c>
      <c r="F5430" s="52">
        <f>NOV!E431</f>
        <v/>
      </c>
      <c r="G5430" s="52">
        <f>NOV!F431</f>
        <v/>
      </c>
      <c r="H5430" s="52">
        <f>NOV!G431</f>
        <v/>
      </c>
      <c r="I5430" s="53">
        <f>NOV!H431</f>
        <v/>
      </c>
      <c r="J5430" s="53">
        <f>NOV!I431</f>
        <v/>
      </c>
      <c r="K5430" s="52">
        <f>NOV!J431</f>
        <v/>
      </c>
      <c r="L5430" s="52">
        <f>NOV!K431</f>
        <v/>
      </c>
      <c r="M5430" s="54">
        <f>NOV!L431</f>
        <v/>
      </c>
      <c r="N5430" s="52">
        <f>NOV!M431</f>
        <v/>
      </c>
      <c r="O5430" s="52">
        <f>NOV!N431</f>
        <v/>
      </c>
      <c r="P5430" s="52">
        <f>NOV!O431</f>
        <v/>
      </c>
      <c r="Q5430" s="52">
        <f>NOV!P431</f>
        <v/>
      </c>
      <c r="R5430" s="52">
        <f>NOV!Q431</f>
        <v/>
      </c>
      <c r="S5430" s="54">
        <f>S5429+IF(X5430=0,0,M5430)</f>
        <v/>
      </c>
      <c r="T5430" s="55">
        <f>MAX(T5429,S5430)</f>
        <v/>
      </c>
      <c r="U5430" s="56">
        <f>S5430-T5430</f>
        <v/>
      </c>
      <c r="V5430" s="55">
        <f>IFERROR(SUMIFS(DATABASE!$M$5:$M$6004,DATABASE!$B$5:$B$6004,B5430,DATABASE!$X$5:$X$6004,1),0)</f>
        <v/>
      </c>
      <c r="W5430" s="57">
        <f>IFERROR(COUNTIFS(DATABASE!$B$5:$B$6004,B5430,DATABASE!$X$5:$X$6004,1),0)</f>
        <v/>
      </c>
      <c r="X5430" s="58">
        <f>--AND(ISNUMBER(B5430),C5430&lt;&gt;"",L5430&lt;&gt;"",M5430&lt;&gt;"")</f>
        <v/>
      </c>
    </row>
    <row r="5431" ht="15" customHeight="1" s="111">
      <c r="A5431" s="42" t="inlineStr">
        <is>
          <t>NOV</t>
        </is>
      </c>
      <c r="B5431" s="43">
        <f>NOV!A432</f>
        <v/>
      </c>
      <c r="C5431" s="44">
        <f>NOV!B432</f>
        <v/>
      </c>
      <c r="D5431" s="44">
        <f>NOV!C432</f>
        <v/>
      </c>
      <c r="E5431" s="44">
        <f>NOV!D432</f>
        <v/>
      </c>
      <c r="F5431" s="44">
        <f>NOV!E432</f>
        <v/>
      </c>
      <c r="G5431" s="44">
        <f>NOV!F432</f>
        <v/>
      </c>
      <c r="H5431" s="44">
        <f>NOV!G432</f>
        <v/>
      </c>
      <c r="I5431" s="45">
        <f>NOV!H432</f>
        <v/>
      </c>
      <c r="J5431" s="45">
        <f>NOV!I432</f>
        <v/>
      </c>
      <c r="K5431" s="44">
        <f>NOV!J432</f>
        <v/>
      </c>
      <c r="L5431" s="44">
        <f>NOV!K432</f>
        <v/>
      </c>
      <c r="M5431" s="46">
        <f>NOV!L432</f>
        <v/>
      </c>
      <c r="N5431" s="44">
        <f>NOV!M432</f>
        <v/>
      </c>
      <c r="O5431" s="44">
        <f>NOV!N432</f>
        <v/>
      </c>
      <c r="P5431" s="44">
        <f>NOV!O432</f>
        <v/>
      </c>
      <c r="Q5431" s="44">
        <f>NOV!P432</f>
        <v/>
      </c>
      <c r="R5431" s="44">
        <f>NOV!Q432</f>
        <v/>
      </c>
      <c r="S5431" s="46">
        <f>S5430+IF(X5431=0,0,M5431)</f>
        <v/>
      </c>
      <c r="T5431" s="47">
        <f>MAX(T5430,S5431)</f>
        <v/>
      </c>
      <c r="U5431" s="48">
        <f>S5431-T5431</f>
        <v/>
      </c>
      <c r="V5431" s="47">
        <f>IFERROR(SUMIFS(DATABASE!$M$5:$M$6004,DATABASE!$B$5:$B$6004,B5431,DATABASE!$X$5:$X$6004,1),0)</f>
        <v/>
      </c>
      <c r="W5431" s="31">
        <f>IFERROR(COUNTIFS(DATABASE!$B$5:$B$6004,B5431,DATABASE!$X$5:$X$6004,1),0)</f>
        <v/>
      </c>
      <c r="X5431" s="49">
        <f>--AND(ISNUMBER(B5431),C5431&lt;&gt;"",L5431&lt;&gt;"",M5431&lt;&gt;"")</f>
        <v/>
      </c>
    </row>
    <row r="5432" ht="15" customHeight="1" s="111">
      <c r="A5432" s="50" t="inlineStr">
        <is>
          <t>NOV</t>
        </is>
      </c>
      <c r="B5432" s="51">
        <f>NOV!A433</f>
        <v/>
      </c>
      <c r="C5432" s="52">
        <f>NOV!B433</f>
        <v/>
      </c>
      <c r="D5432" s="52">
        <f>NOV!C433</f>
        <v/>
      </c>
      <c r="E5432" s="52">
        <f>NOV!D433</f>
        <v/>
      </c>
      <c r="F5432" s="52">
        <f>NOV!E433</f>
        <v/>
      </c>
      <c r="G5432" s="52">
        <f>NOV!F433</f>
        <v/>
      </c>
      <c r="H5432" s="52">
        <f>NOV!G433</f>
        <v/>
      </c>
      <c r="I5432" s="53">
        <f>NOV!H433</f>
        <v/>
      </c>
      <c r="J5432" s="53">
        <f>NOV!I433</f>
        <v/>
      </c>
      <c r="K5432" s="52">
        <f>NOV!J433</f>
        <v/>
      </c>
      <c r="L5432" s="52">
        <f>NOV!K433</f>
        <v/>
      </c>
      <c r="M5432" s="54">
        <f>NOV!L433</f>
        <v/>
      </c>
      <c r="N5432" s="52">
        <f>NOV!M433</f>
        <v/>
      </c>
      <c r="O5432" s="52">
        <f>NOV!N433</f>
        <v/>
      </c>
      <c r="P5432" s="52">
        <f>NOV!O433</f>
        <v/>
      </c>
      <c r="Q5432" s="52">
        <f>NOV!P433</f>
        <v/>
      </c>
      <c r="R5432" s="52">
        <f>NOV!Q433</f>
        <v/>
      </c>
      <c r="S5432" s="54">
        <f>S5431+IF(X5432=0,0,M5432)</f>
        <v/>
      </c>
      <c r="T5432" s="55">
        <f>MAX(T5431,S5432)</f>
        <v/>
      </c>
      <c r="U5432" s="56">
        <f>S5432-T5432</f>
        <v/>
      </c>
      <c r="V5432" s="55">
        <f>IFERROR(SUMIFS(DATABASE!$M$5:$M$6004,DATABASE!$B$5:$B$6004,B5432,DATABASE!$X$5:$X$6004,1),0)</f>
        <v/>
      </c>
      <c r="W5432" s="57">
        <f>IFERROR(COUNTIFS(DATABASE!$B$5:$B$6004,B5432,DATABASE!$X$5:$X$6004,1),0)</f>
        <v/>
      </c>
      <c r="X5432" s="58">
        <f>--AND(ISNUMBER(B5432),C5432&lt;&gt;"",L5432&lt;&gt;"",M5432&lt;&gt;"")</f>
        <v/>
      </c>
    </row>
    <row r="5433" ht="15" customHeight="1" s="111">
      <c r="A5433" s="42" t="inlineStr">
        <is>
          <t>NOV</t>
        </is>
      </c>
      <c r="B5433" s="43">
        <f>NOV!A434</f>
        <v/>
      </c>
      <c r="C5433" s="44">
        <f>NOV!B434</f>
        <v/>
      </c>
      <c r="D5433" s="44">
        <f>NOV!C434</f>
        <v/>
      </c>
      <c r="E5433" s="44">
        <f>NOV!D434</f>
        <v/>
      </c>
      <c r="F5433" s="44">
        <f>NOV!E434</f>
        <v/>
      </c>
      <c r="G5433" s="44">
        <f>NOV!F434</f>
        <v/>
      </c>
      <c r="H5433" s="44">
        <f>NOV!G434</f>
        <v/>
      </c>
      <c r="I5433" s="45">
        <f>NOV!H434</f>
        <v/>
      </c>
      <c r="J5433" s="45">
        <f>NOV!I434</f>
        <v/>
      </c>
      <c r="K5433" s="44">
        <f>NOV!J434</f>
        <v/>
      </c>
      <c r="L5433" s="44">
        <f>NOV!K434</f>
        <v/>
      </c>
      <c r="M5433" s="46">
        <f>NOV!L434</f>
        <v/>
      </c>
      <c r="N5433" s="44">
        <f>NOV!M434</f>
        <v/>
      </c>
      <c r="O5433" s="44">
        <f>NOV!N434</f>
        <v/>
      </c>
      <c r="P5433" s="44">
        <f>NOV!O434</f>
        <v/>
      </c>
      <c r="Q5433" s="44">
        <f>NOV!P434</f>
        <v/>
      </c>
      <c r="R5433" s="44">
        <f>NOV!Q434</f>
        <v/>
      </c>
      <c r="S5433" s="46">
        <f>S5432+IF(X5433=0,0,M5433)</f>
        <v/>
      </c>
      <c r="T5433" s="47">
        <f>MAX(T5432,S5433)</f>
        <v/>
      </c>
      <c r="U5433" s="48">
        <f>S5433-T5433</f>
        <v/>
      </c>
      <c r="V5433" s="47">
        <f>IFERROR(SUMIFS(DATABASE!$M$5:$M$6004,DATABASE!$B$5:$B$6004,B5433,DATABASE!$X$5:$X$6004,1),0)</f>
        <v/>
      </c>
      <c r="W5433" s="31">
        <f>IFERROR(COUNTIFS(DATABASE!$B$5:$B$6004,B5433,DATABASE!$X$5:$X$6004,1),0)</f>
        <v/>
      </c>
      <c r="X5433" s="49">
        <f>--AND(ISNUMBER(B5433),C5433&lt;&gt;"",L5433&lt;&gt;"",M5433&lt;&gt;"")</f>
        <v/>
      </c>
    </row>
    <row r="5434" ht="15" customHeight="1" s="111">
      <c r="A5434" s="50" t="inlineStr">
        <is>
          <t>NOV</t>
        </is>
      </c>
      <c r="B5434" s="51">
        <f>NOV!A435</f>
        <v/>
      </c>
      <c r="C5434" s="52">
        <f>NOV!B435</f>
        <v/>
      </c>
      <c r="D5434" s="52">
        <f>NOV!C435</f>
        <v/>
      </c>
      <c r="E5434" s="52">
        <f>NOV!D435</f>
        <v/>
      </c>
      <c r="F5434" s="52">
        <f>NOV!E435</f>
        <v/>
      </c>
      <c r="G5434" s="52">
        <f>NOV!F435</f>
        <v/>
      </c>
      <c r="H5434" s="52">
        <f>NOV!G435</f>
        <v/>
      </c>
      <c r="I5434" s="53">
        <f>NOV!H435</f>
        <v/>
      </c>
      <c r="J5434" s="53">
        <f>NOV!I435</f>
        <v/>
      </c>
      <c r="K5434" s="52">
        <f>NOV!J435</f>
        <v/>
      </c>
      <c r="L5434" s="52">
        <f>NOV!K435</f>
        <v/>
      </c>
      <c r="M5434" s="54">
        <f>NOV!L435</f>
        <v/>
      </c>
      <c r="N5434" s="52">
        <f>NOV!M435</f>
        <v/>
      </c>
      <c r="O5434" s="52">
        <f>NOV!N435</f>
        <v/>
      </c>
      <c r="P5434" s="52">
        <f>NOV!O435</f>
        <v/>
      </c>
      <c r="Q5434" s="52">
        <f>NOV!P435</f>
        <v/>
      </c>
      <c r="R5434" s="52">
        <f>NOV!Q435</f>
        <v/>
      </c>
      <c r="S5434" s="54">
        <f>S5433+IF(X5434=0,0,M5434)</f>
        <v/>
      </c>
      <c r="T5434" s="55">
        <f>MAX(T5433,S5434)</f>
        <v/>
      </c>
      <c r="U5434" s="56">
        <f>S5434-T5434</f>
        <v/>
      </c>
      <c r="V5434" s="55">
        <f>IFERROR(SUMIFS(DATABASE!$M$5:$M$6004,DATABASE!$B$5:$B$6004,B5434,DATABASE!$X$5:$X$6004,1),0)</f>
        <v/>
      </c>
      <c r="W5434" s="57">
        <f>IFERROR(COUNTIFS(DATABASE!$B$5:$B$6004,B5434,DATABASE!$X$5:$X$6004,1),0)</f>
        <v/>
      </c>
      <c r="X5434" s="58">
        <f>--AND(ISNUMBER(B5434),C5434&lt;&gt;"",L5434&lt;&gt;"",M5434&lt;&gt;"")</f>
        <v/>
      </c>
    </row>
    <row r="5435" ht="15" customHeight="1" s="111">
      <c r="A5435" s="42" t="inlineStr">
        <is>
          <t>NOV</t>
        </is>
      </c>
      <c r="B5435" s="43">
        <f>NOV!A436</f>
        <v/>
      </c>
      <c r="C5435" s="44">
        <f>NOV!B436</f>
        <v/>
      </c>
      <c r="D5435" s="44">
        <f>NOV!C436</f>
        <v/>
      </c>
      <c r="E5435" s="44">
        <f>NOV!D436</f>
        <v/>
      </c>
      <c r="F5435" s="44">
        <f>NOV!E436</f>
        <v/>
      </c>
      <c r="G5435" s="44">
        <f>NOV!F436</f>
        <v/>
      </c>
      <c r="H5435" s="44">
        <f>NOV!G436</f>
        <v/>
      </c>
      <c r="I5435" s="45">
        <f>NOV!H436</f>
        <v/>
      </c>
      <c r="J5435" s="45">
        <f>NOV!I436</f>
        <v/>
      </c>
      <c r="K5435" s="44">
        <f>NOV!J436</f>
        <v/>
      </c>
      <c r="L5435" s="44">
        <f>NOV!K436</f>
        <v/>
      </c>
      <c r="M5435" s="46">
        <f>NOV!L436</f>
        <v/>
      </c>
      <c r="N5435" s="44">
        <f>NOV!M436</f>
        <v/>
      </c>
      <c r="O5435" s="44">
        <f>NOV!N436</f>
        <v/>
      </c>
      <c r="P5435" s="44">
        <f>NOV!O436</f>
        <v/>
      </c>
      <c r="Q5435" s="44">
        <f>NOV!P436</f>
        <v/>
      </c>
      <c r="R5435" s="44">
        <f>NOV!Q436</f>
        <v/>
      </c>
      <c r="S5435" s="46">
        <f>S5434+IF(X5435=0,0,M5435)</f>
        <v/>
      </c>
      <c r="T5435" s="47">
        <f>MAX(T5434,S5435)</f>
        <v/>
      </c>
      <c r="U5435" s="48">
        <f>S5435-T5435</f>
        <v/>
      </c>
      <c r="V5435" s="47">
        <f>IFERROR(SUMIFS(DATABASE!$M$5:$M$6004,DATABASE!$B$5:$B$6004,B5435,DATABASE!$X$5:$X$6004,1),0)</f>
        <v/>
      </c>
      <c r="W5435" s="31">
        <f>IFERROR(COUNTIFS(DATABASE!$B$5:$B$6004,B5435,DATABASE!$X$5:$X$6004,1),0)</f>
        <v/>
      </c>
      <c r="X5435" s="49">
        <f>--AND(ISNUMBER(B5435),C5435&lt;&gt;"",L5435&lt;&gt;"",M5435&lt;&gt;"")</f>
        <v/>
      </c>
    </row>
    <row r="5436" ht="15" customHeight="1" s="111">
      <c r="A5436" s="50" t="inlineStr">
        <is>
          <t>NOV</t>
        </is>
      </c>
      <c r="B5436" s="51">
        <f>NOV!A437</f>
        <v/>
      </c>
      <c r="C5436" s="52">
        <f>NOV!B437</f>
        <v/>
      </c>
      <c r="D5436" s="52">
        <f>NOV!C437</f>
        <v/>
      </c>
      <c r="E5436" s="52">
        <f>NOV!D437</f>
        <v/>
      </c>
      <c r="F5436" s="52">
        <f>NOV!E437</f>
        <v/>
      </c>
      <c r="G5436" s="52">
        <f>NOV!F437</f>
        <v/>
      </c>
      <c r="H5436" s="52">
        <f>NOV!G437</f>
        <v/>
      </c>
      <c r="I5436" s="53">
        <f>NOV!H437</f>
        <v/>
      </c>
      <c r="J5436" s="53">
        <f>NOV!I437</f>
        <v/>
      </c>
      <c r="K5436" s="52">
        <f>NOV!J437</f>
        <v/>
      </c>
      <c r="L5436" s="52">
        <f>NOV!K437</f>
        <v/>
      </c>
      <c r="M5436" s="54">
        <f>NOV!L437</f>
        <v/>
      </c>
      <c r="N5436" s="52">
        <f>NOV!M437</f>
        <v/>
      </c>
      <c r="O5436" s="52">
        <f>NOV!N437</f>
        <v/>
      </c>
      <c r="P5436" s="52">
        <f>NOV!O437</f>
        <v/>
      </c>
      <c r="Q5436" s="52">
        <f>NOV!P437</f>
        <v/>
      </c>
      <c r="R5436" s="52">
        <f>NOV!Q437</f>
        <v/>
      </c>
      <c r="S5436" s="54">
        <f>S5435+IF(X5436=0,0,M5436)</f>
        <v/>
      </c>
      <c r="T5436" s="55">
        <f>MAX(T5435,S5436)</f>
        <v/>
      </c>
      <c r="U5436" s="56">
        <f>S5436-T5436</f>
        <v/>
      </c>
      <c r="V5436" s="55">
        <f>IFERROR(SUMIFS(DATABASE!$M$5:$M$6004,DATABASE!$B$5:$B$6004,B5436,DATABASE!$X$5:$X$6004,1),0)</f>
        <v/>
      </c>
      <c r="W5436" s="57">
        <f>IFERROR(COUNTIFS(DATABASE!$B$5:$B$6004,B5436,DATABASE!$X$5:$X$6004,1),0)</f>
        <v/>
      </c>
      <c r="X5436" s="58">
        <f>--AND(ISNUMBER(B5436),C5436&lt;&gt;"",L5436&lt;&gt;"",M5436&lt;&gt;"")</f>
        <v/>
      </c>
    </row>
    <row r="5437" ht="15" customHeight="1" s="111">
      <c r="A5437" s="42" t="inlineStr">
        <is>
          <t>NOV</t>
        </is>
      </c>
      <c r="B5437" s="43">
        <f>NOV!A438</f>
        <v/>
      </c>
      <c r="C5437" s="44">
        <f>NOV!B438</f>
        <v/>
      </c>
      <c r="D5437" s="44">
        <f>NOV!C438</f>
        <v/>
      </c>
      <c r="E5437" s="44">
        <f>NOV!D438</f>
        <v/>
      </c>
      <c r="F5437" s="44">
        <f>NOV!E438</f>
        <v/>
      </c>
      <c r="G5437" s="44">
        <f>NOV!F438</f>
        <v/>
      </c>
      <c r="H5437" s="44">
        <f>NOV!G438</f>
        <v/>
      </c>
      <c r="I5437" s="45">
        <f>NOV!H438</f>
        <v/>
      </c>
      <c r="J5437" s="45">
        <f>NOV!I438</f>
        <v/>
      </c>
      <c r="K5437" s="44">
        <f>NOV!J438</f>
        <v/>
      </c>
      <c r="L5437" s="44">
        <f>NOV!K438</f>
        <v/>
      </c>
      <c r="M5437" s="46">
        <f>NOV!L438</f>
        <v/>
      </c>
      <c r="N5437" s="44">
        <f>NOV!M438</f>
        <v/>
      </c>
      <c r="O5437" s="44">
        <f>NOV!N438</f>
        <v/>
      </c>
      <c r="P5437" s="44">
        <f>NOV!O438</f>
        <v/>
      </c>
      <c r="Q5437" s="44">
        <f>NOV!P438</f>
        <v/>
      </c>
      <c r="R5437" s="44">
        <f>NOV!Q438</f>
        <v/>
      </c>
      <c r="S5437" s="46">
        <f>S5436+IF(X5437=0,0,M5437)</f>
        <v/>
      </c>
      <c r="T5437" s="47">
        <f>MAX(T5436,S5437)</f>
        <v/>
      </c>
      <c r="U5437" s="48">
        <f>S5437-T5437</f>
        <v/>
      </c>
      <c r="V5437" s="47">
        <f>IFERROR(SUMIFS(DATABASE!$M$5:$M$6004,DATABASE!$B$5:$B$6004,B5437,DATABASE!$X$5:$X$6004,1),0)</f>
        <v/>
      </c>
      <c r="W5437" s="31">
        <f>IFERROR(COUNTIFS(DATABASE!$B$5:$B$6004,B5437,DATABASE!$X$5:$X$6004,1),0)</f>
        <v/>
      </c>
      <c r="X5437" s="49">
        <f>--AND(ISNUMBER(B5437),C5437&lt;&gt;"",L5437&lt;&gt;"",M5437&lt;&gt;"")</f>
        <v/>
      </c>
    </row>
    <row r="5438" ht="15" customHeight="1" s="111">
      <c r="A5438" s="50" t="inlineStr">
        <is>
          <t>NOV</t>
        </is>
      </c>
      <c r="B5438" s="51">
        <f>NOV!A439</f>
        <v/>
      </c>
      <c r="C5438" s="52">
        <f>NOV!B439</f>
        <v/>
      </c>
      <c r="D5438" s="52">
        <f>NOV!C439</f>
        <v/>
      </c>
      <c r="E5438" s="52">
        <f>NOV!D439</f>
        <v/>
      </c>
      <c r="F5438" s="52">
        <f>NOV!E439</f>
        <v/>
      </c>
      <c r="G5438" s="52">
        <f>NOV!F439</f>
        <v/>
      </c>
      <c r="H5438" s="52">
        <f>NOV!G439</f>
        <v/>
      </c>
      <c r="I5438" s="53">
        <f>NOV!H439</f>
        <v/>
      </c>
      <c r="J5438" s="53">
        <f>NOV!I439</f>
        <v/>
      </c>
      <c r="K5438" s="52">
        <f>NOV!J439</f>
        <v/>
      </c>
      <c r="L5438" s="52">
        <f>NOV!K439</f>
        <v/>
      </c>
      <c r="M5438" s="54">
        <f>NOV!L439</f>
        <v/>
      </c>
      <c r="N5438" s="52">
        <f>NOV!M439</f>
        <v/>
      </c>
      <c r="O5438" s="52">
        <f>NOV!N439</f>
        <v/>
      </c>
      <c r="P5438" s="52">
        <f>NOV!O439</f>
        <v/>
      </c>
      <c r="Q5438" s="52">
        <f>NOV!P439</f>
        <v/>
      </c>
      <c r="R5438" s="52">
        <f>NOV!Q439</f>
        <v/>
      </c>
      <c r="S5438" s="54">
        <f>S5437+IF(X5438=0,0,M5438)</f>
        <v/>
      </c>
      <c r="T5438" s="55">
        <f>MAX(T5437,S5438)</f>
        <v/>
      </c>
      <c r="U5438" s="56">
        <f>S5438-T5438</f>
        <v/>
      </c>
      <c r="V5438" s="55">
        <f>IFERROR(SUMIFS(DATABASE!$M$5:$M$6004,DATABASE!$B$5:$B$6004,B5438,DATABASE!$X$5:$X$6004,1),0)</f>
        <v/>
      </c>
      <c r="W5438" s="57">
        <f>IFERROR(COUNTIFS(DATABASE!$B$5:$B$6004,B5438,DATABASE!$X$5:$X$6004,1),0)</f>
        <v/>
      </c>
      <c r="X5438" s="58">
        <f>--AND(ISNUMBER(B5438),C5438&lt;&gt;"",L5438&lt;&gt;"",M5438&lt;&gt;"")</f>
        <v/>
      </c>
    </row>
    <row r="5439" ht="15" customHeight="1" s="111">
      <c r="A5439" s="42" t="inlineStr">
        <is>
          <t>NOV</t>
        </is>
      </c>
      <c r="B5439" s="43">
        <f>NOV!A440</f>
        <v/>
      </c>
      <c r="C5439" s="44">
        <f>NOV!B440</f>
        <v/>
      </c>
      <c r="D5439" s="44">
        <f>NOV!C440</f>
        <v/>
      </c>
      <c r="E5439" s="44">
        <f>NOV!D440</f>
        <v/>
      </c>
      <c r="F5439" s="44">
        <f>NOV!E440</f>
        <v/>
      </c>
      <c r="G5439" s="44">
        <f>NOV!F440</f>
        <v/>
      </c>
      <c r="H5439" s="44">
        <f>NOV!G440</f>
        <v/>
      </c>
      <c r="I5439" s="45">
        <f>NOV!H440</f>
        <v/>
      </c>
      <c r="J5439" s="45">
        <f>NOV!I440</f>
        <v/>
      </c>
      <c r="K5439" s="44">
        <f>NOV!J440</f>
        <v/>
      </c>
      <c r="L5439" s="44">
        <f>NOV!K440</f>
        <v/>
      </c>
      <c r="M5439" s="46">
        <f>NOV!L440</f>
        <v/>
      </c>
      <c r="N5439" s="44">
        <f>NOV!M440</f>
        <v/>
      </c>
      <c r="O5439" s="44">
        <f>NOV!N440</f>
        <v/>
      </c>
      <c r="P5439" s="44">
        <f>NOV!O440</f>
        <v/>
      </c>
      <c r="Q5439" s="44">
        <f>NOV!P440</f>
        <v/>
      </c>
      <c r="R5439" s="44">
        <f>NOV!Q440</f>
        <v/>
      </c>
      <c r="S5439" s="46">
        <f>S5438+IF(X5439=0,0,M5439)</f>
        <v/>
      </c>
      <c r="T5439" s="47">
        <f>MAX(T5438,S5439)</f>
        <v/>
      </c>
      <c r="U5439" s="48">
        <f>S5439-T5439</f>
        <v/>
      </c>
      <c r="V5439" s="47">
        <f>IFERROR(SUMIFS(DATABASE!$M$5:$M$6004,DATABASE!$B$5:$B$6004,B5439,DATABASE!$X$5:$X$6004,1),0)</f>
        <v/>
      </c>
      <c r="W5439" s="31">
        <f>IFERROR(COUNTIFS(DATABASE!$B$5:$B$6004,B5439,DATABASE!$X$5:$X$6004,1),0)</f>
        <v/>
      </c>
      <c r="X5439" s="49">
        <f>--AND(ISNUMBER(B5439),C5439&lt;&gt;"",L5439&lt;&gt;"",M5439&lt;&gt;"")</f>
        <v/>
      </c>
    </row>
    <row r="5440" ht="15" customHeight="1" s="111">
      <c r="A5440" s="50" t="inlineStr">
        <is>
          <t>NOV</t>
        </is>
      </c>
      <c r="B5440" s="51">
        <f>NOV!A441</f>
        <v/>
      </c>
      <c r="C5440" s="52">
        <f>NOV!B441</f>
        <v/>
      </c>
      <c r="D5440" s="52">
        <f>NOV!C441</f>
        <v/>
      </c>
      <c r="E5440" s="52">
        <f>NOV!D441</f>
        <v/>
      </c>
      <c r="F5440" s="52">
        <f>NOV!E441</f>
        <v/>
      </c>
      <c r="G5440" s="52">
        <f>NOV!F441</f>
        <v/>
      </c>
      <c r="H5440" s="52">
        <f>NOV!G441</f>
        <v/>
      </c>
      <c r="I5440" s="53">
        <f>NOV!H441</f>
        <v/>
      </c>
      <c r="J5440" s="53">
        <f>NOV!I441</f>
        <v/>
      </c>
      <c r="K5440" s="52">
        <f>NOV!J441</f>
        <v/>
      </c>
      <c r="L5440" s="52">
        <f>NOV!K441</f>
        <v/>
      </c>
      <c r="M5440" s="54">
        <f>NOV!L441</f>
        <v/>
      </c>
      <c r="N5440" s="52">
        <f>NOV!M441</f>
        <v/>
      </c>
      <c r="O5440" s="52">
        <f>NOV!N441</f>
        <v/>
      </c>
      <c r="P5440" s="52">
        <f>NOV!O441</f>
        <v/>
      </c>
      <c r="Q5440" s="52">
        <f>NOV!P441</f>
        <v/>
      </c>
      <c r="R5440" s="52">
        <f>NOV!Q441</f>
        <v/>
      </c>
      <c r="S5440" s="54">
        <f>S5439+IF(X5440=0,0,M5440)</f>
        <v/>
      </c>
      <c r="T5440" s="55">
        <f>MAX(T5439,S5440)</f>
        <v/>
      </c>
      <c r="U5440" s="56">
        <f>S5440-T5440</f>
        <v/>
      </c>
      <c r="V5440" s="55">
        <f>IFERROR(SUMIFS(DATABASE!$M$5:$M$6004,DATABASE!$B$5:$B$6004,B5440,DATABASE!$X$5:$X$6004,1),0)</f>
        <v/>
      </c>
      <c r="W5440" s="57">
        <f>IFERROR(COUNTIFS(DATABASE!$B$5:$B$6004,B5440,DATABASE!$X$5:$X$6004,1),0)</f>
        <v/>
      </c>
      <c r="X5440" s="58">
        <f>--AND(ISNUMBER(B5440),C5440&lt;&gt;"",L5440&lt;&gt;"",M5440&lt;&gt;"")</f>
        <v/>
      </c>
    </row>
    <row r="5441" ht="15" customHeight="1" s="111">
      <c r="A5441" s="42" t="inlineStr">
        <is>
          <t>NOV</t>
        </is>
      </c>
      <c r="B5441" s="43">
        <f>NOV!A442</f>
        <v/>
      </c>
      <c r="C5441" s="44">
        <f>NOV!B442</f>
        <v/>
      </c>
      <c r="D5441" s="44">
        <f>NOV!C442</f>
        <v/>
      </c>
      <c r="E5441" s="44">
        <f>NOV!D442</f>
        <v/>
      </c>
      <c r="F5441" s="44">
        <f>NOV!E442</f>
        <v/>
      </c>
      <c r="G5441" s="44">
        <f>NOV!F442</f>
        <v/>
      </c>
      <c r="H5441" s="44">
        <f>NOV!G442</f>
        <v/>
      </c>
      <c r="I5441" s="45">
        <f>NOV!H442</f>
        <v/>
      </c>
      <c r="J5441" s="45">
        <f>NOV!I442</f>
        <v/>
      </c>
      <c r="K5441" s="44">
        <f>NOV!J442</f>
        <v/>
      </c>
      <c r="L5441" s="44">
        <f>NOV!K442</f>
        <v/>
      </c>
      <c r="M5441" s="46">
        <f>NOV!L442</f>
        <v/>
      </c>
      <c r="N5441" s="44">
        <f>NOV!M442</f>
        <v/>
      </c>
      <c r="O5441" s="44">
        <f>NOV!N442</f>
        <v/>
      </c>
      <c r="P5441" s="44">
        <f>NOV!O442</f>
        <v/>
      </c>
      <c r="Q5441" s="44">
        <f>NOV!P442</f>
        <v/>
      </c>
      <c r="R5441" s="44">
        <f>NOV!Q442</f>
        <v/>
      </c>
      <c r="S5441" s="46">
        <f>S5440+IF(X5441=0,0,M5441)</f>
        <v/>
      </c>
      <c r="T5441" s="47">
        <f>MAX(T5440,S5441)</f>
        <v/>
      </c>
      <c r="U5441" s="48">
        <f>S5441-T5441</f>
        <v/>
      </c>
      <c r="V5441" s="47">
        <f>IFERROR(SUMIFS(DATABASE!$M$5:$M$6004,DATABASE!$B$5:$B$6004,B5441,DATABASE!$X$5:$X$6004,1),0)</f>
        <v/>
      </c>
      <c r="W5441" s="31">
        <f>IFERROR(COUNTIFS(DATABASE!$B$5:$B$6004,B5441,DATABASE!$X$5:$X$6004,1),0)</f>
        <v/>
      </c>
      <c r="X5441" s="49">
        <f>--AND(ISNUMBER(B5441),C5441&lt;&gt;"",L5441&lt;&gt;"",M5441&lt;&gt;"")</f>
        <v/>
      </c>
    </row>
    <row r="5442" ht="15" customHeight="1" s="111">
      <c r="A5442" s="50" t="inlineStr">
        <is>
          <t>NOV</t>
        </is>
      </c>
      <c r="B5442" s="51">
        <f>NOV!A443</f>
        <v/>
      </c>
      <c r="C5442" s="52">
        <f>NOV!B443</f>
        <v/>
      </c>
      <c r="D5442" s="52">
        <f>NOV!C443</f>
        <v/>
      </c>
      <c r="E5442" s="52">
        <f>NOV!D443</f>
        <v/>
      </c>
      <c r="F5442" s="52">
        <f>NOV!E443</f>
        <v/>
      </c>
      <c r="G5442" s="52">
        <f>NOV!F443</f>
        <v/>
      </c>
      <c r="H5442" s="52">
        <f>NOV!G443</f>
        <v/>
      </c>
      <c r="I5442" s="53">
        <f>NOV!H443</f>
        <v/>
      </c>
      <c r="J5442" s="53">
        <f>NOV!I443</f>
        <v/>
      </c>
      <c r="K5442" s="52">
        <f>NOV!J443</f>
        <v/>
      </c>
      <c r="L5442" s="52">
        <f>NOV!K443</f>
        <v/>
      </c>
      <c r="M5442" s="54">
        <f>NOV!L443</f>
        <v/>
      </c>
      <c r="N5442" s="52">
        <f>NOV!M443</f>
        <v/>
      </c>
      <c r="O5442" s="52">
        <f>NOV!N443</f>
        <v/>
      </c>
      <c r="P5442" s="52">
        <f>NOV!O443</f>
        <v/>
      </c>
      <c r="Q5442" s="52">
        <f>NOV!P443</f>
        <v/>
      </c>
      <c r="R5442" s="52">
        <f>NOV!Q443</f>
        <v/>
      </c>
      <c r="S5442" s="54">
        <f>S5441+IF(X5442=0,0,M5442)</f>
        <v/>
      </c>
      <c r="T5442" s="55">
        <f>MAX(T5441,S5442)</f>
        <v/>
      </c>
      <c r="U5442" s="56">
        <f>S5442-T5442</f>
        <v/>
      </c>
      <c r="V5442" s="55">
        <f>IFERROR(SUMIFS(DATABASE!$M$5:$M$6004,DATABASE!$B$5:$B$6004,B5442,DATABASE!$X$5:$X$6004,1),0)</f>
        <v/>
      </c>
      <c r="W5442" s="57">
        <f>IFERROR(COUNTIFS(DATABASE!$B$5:$B$6004,B5442,DATABASE!$X$5:$X$6004,1),0)</f>
        <v/>
      </c>
      <c r="X5442" s="58">
        <f>--AND(ISNUMBER(B5442),C5442&lt;&gt;"",L5442&lt;&gt;"",M5442&lt;&gt;"")</f>
        <v/>
      </c>
    </row>
    <row r="5443" ht="15" customHeight="1" s="111">
      <c r="A5443" s="42" t="inlineStr">
        <is>
          <t>NOV</t>
        </is>
      </c>
      <c r="B5443" s="43">
        <f>NOV!A444</f>
        <v/>
      </c>
      <c r="C5443" s="44">
        <f>NOV!B444</f>
        <v/>
      </c>
      <c r="D5443" s="44">
        <f>NOV!C444</f>
        <v/>
      </c>
      <c r="E5443" s="44">
        <f>NOV!D444</f>
        <v/>
      </c>
      <c r="F5443" s="44">
        <f>NOV!E444</f>
        <v/>
      </c>
      <c r="G5443" s="44">
        <f>NOV!F444</f>
        <v/>
      </c>
      <c r="H5443" s="44">
        <f>NOV!G444</f>
        <v/>
      </c>
      <c r="I5443" s="45">
        <f>NOV!H444</f>
        <v/>
      </c>
      <c r="J5443" s="45">
        <f>NOV!I444</f>
        <v/>
      </c>
      <c r="K5443" s="44">
        <f>NOV!J444</f>
        <v/>
      </c>
      <c r="L5443" s="44">
        <f>NOV!K444</f>
        <v/>
      </c>
      <c r="M5443" s="46">
        <f>NOV!L444</f>
        <v/>
      </c>
      <c r="N5443" s="44">
        <f>NOV!M444</f>
        <v/>
      </c>
      <c r="O5443" s="44">
        <f>NOV!N444</f>
        <v/>
      </c>
      <c r="P5443" s="44">
        <f>NOV!O444</f>
        <v/>
      </c>
      <c r="Q5443" s="44">
        <f>NOV!P444</f>
        <v/>
      </c>
      <c r="R5443" s="44">
        <f>NOV!Q444</f>
        <v/>
      </c>
      <c r="S5443" s="46">
        <f>S5442+IF(X5443=0,0,M5443)</f>
        <v/>
      </c>
      <c r="T5443" s="47">
        <f>MAX(T5442,S5443)</f>
        <v/>
      </c>
      <c r="U5443" s="48">
        <f>S5443-T5443</f>
        <v/>
      </c>
      <c r="V5443" s="47">
        <f>IFERROR(SUMIFS(DATABASE!$M$5:$M$6004,DATABASE!$B$5:$B$6004,B5443,DATABASE!$X$5:$X$6004,1),0)</f>
        <v/>
      </c>
      <c r="W5443" s="31">
        <f>IFERROR(COUNTIFS(DATABASE!$B$5:$B$6004,B5443,DATABASE!$X$5:$X$6004,1),0)</f>
        <v/>
      </c>
      <c r="X5443" s="49">
        <f>--AND(ISNUMBER(B5443),C5443&lt;&gt;"",L5443&lt;&gt;"",M5443&lt;&gt;"")</f>
        <v/>
      </c>
    </row>
    <row r="5444" ht="15" customHeight="1" s="111">
      <c r="A5444" s="50" t="inlineStr">
        <is>
          <t>NOV</t>
        </is>
      </c>
      <c r="B5444" s="51">
        <f>NOV!A445</f>
        <v/>
      </c>
      <c r="C5444" s="52">
        <f>NOV!B445</f>
        <v/>
      </c>
      <c r="D5444" s="52">
        <f>NOV!C445</f>
        <v/>
      </c>
      <c r="E5444" s="52">
        <f>NOV!D445</f>
        <v/>
      </c>
      <c r="F5444" s="52">
        <f>NOV!E445</f>
        <v/>
      </c>
      <c r="G5444" s="52">
        <f>NOV!F445</f>
        <v/>
      </c>
      <c r="H5444" s="52">
        <f>NOV!G445</f>
        <v/>
      </c>
      <c r="I5444" s="53">
        <f>NOV!H445</f>
        <v/>
      </c>
      <c r="J5444" s="53">
        <f>NOV!I445</f>
        <v/>
      </c>
      <c r="K5444" s="52">
        <f>NOV!J445</f>
        <v/>
      </c>
      <c r="L5444" s="52">
        <f>NOV!K445</f>
        <v/>
      </c>
      <c r="M5444" s="54">
        <f>NOV!L445</f>
        <v/>
      </c>
      <c r="N5444" s="52">
        <f>NOV!M445</f>
        <v/>
      </c>
      <c r="O5444" s="52">
        <f>NOV!N445</f>
        <v/>
      </c>
      <c r="P5444" s="52">
        <f>NOV!O445</f>
        <v/>
      </c>
      <c r="Q5444" s="52">
        <f>NOV!P445</f>
        <v/>
      </c>
      <c r="R5444" s="52">
        <f>NOV!Q445</f>
        <v/>
      </c>
      <c r="S5444" s="54">
        <f>S5443+IF(X5444=0,0,M5444)</f>
        <v/>
      </c>
      <c r="T5444" s="55">
        <f>MAX(T5443,S5444)</f>
        <v/>
      </c>
      <c r="U5444" s="56">
        <f>S5444-T5444</f>
        <v/>
      </c>
      <c r="V5444" s="55">
        <f>IFERROR(SUMIFS(DATABASE!$M$5:$M$6004,DATABASE!$B$5:$B$6004,B5444,DATABASE!$X$5:$X$6004,1),0)</f>
        <v/>
      </c>
      <c r="W5444" s="57">
        <f>IFERROR(COUNTIFS(DATABASE!$B$5:$B$6004,B5444,DATABASE!$X$5:$X$6004,1),0)</f>
        <v/>
      </c>
      <c r="X5444" s="58">
        <f>--AND(ISNUMBER(B5444),C5444&lt;&gt;"",L5444&lt;&gt;"",M5444&lt;&gt;"")</f>
        <v/>
      </c>
    </row>
    <row r="5445" ht="15" customHeight="1" s="111">
      <c r="A5445" s="42" t="inlineStr">
        <is>
          <t>NOV</t>
        </is>
      </c>
      <c r="B5445" s="43">
        <f>NOV!A446</f>
        <v/>
      </c>
      <c r="C5445" s="44">
        <f>NOV!B446</f>
        <v/>
      </c>
      <c r="D5445" s="44">
        <f>NOV!C446</f>
        <v/>
      </c>
      <c r="E5445" s="44">
        <f>NOV!D446</f>
        <v/>
      </c>
      <c r="F5445" s="44">
        <f>NOV!E446</f>
        <v/>
      </c>
      <c r="G5445" s="44">
        <f>NOV!F446</f>
        <v/>
      </c>
      <c r="H5445" s="44">
        <f>NOV!G446</f>
        <v/>
      </c>
      <c r="I5445" s="45">
        <f>NOV!H446</f>
        <v/>
      </c>
      <c r="J5445" s="45">
        <f>NOV!I446</f>
        <v/>
      </c>
      <c r="K5445" s="44">
        <f>NOV!J446</f>
        <v/>
      </c>
      <c r="L5445" s="44">
        <f>NOV!K446</f>
        <v/>
      </c>
      <c r="M5445" s="46">
        <f>NOV!L446</f>
        <v/>
      </c>
      <c r="N5445" s="44">
        <f>NOV!M446</f>
        <v/>
      </c>
      <c r="O5445" s="44">
        <f>NOV!N446</f>
        <v/>
      </c>
      <c r="P5445" s="44">
        <f>NOV!O446</f>
        <v/>
      </c>
      <c r="Q5445" s="44">
        <f>NOV!P446</f>
        <v/>
      </c>
      <c r="R5445" s="44">
        <f>NOV!Q446</f>
        <v/>
      </c>
      <c r="S5445" s="46">
        <f>S5444+IF(X5445=0,0,M5445)</f>
        <v/>
      </c>
      <c r="T5445" s="47">
        <f>MAX(T5444,S5445)</f>
        <v/>
      </c>
      <c r="U5445" s="48">
        <f>S5445-T5445</f>
        <v/>
      </c>
      <c r="V5445" s="47">
        <f>IFERROR(SUMIFS(DATABASE!$M$5:$M$6004,DATABASE!$B$5:$B$6004,B5445,DATABASE!$X$5:$X$6004,1),0)</f>
        <v/>
      </c>
      <c r="W5445" s="31">
        <f>IFERROR(COUNTIFS(DATABASE!$B$5:$B$6004,B5445,DATABASE!$X$5:$X$6004,1),0)</f>
        <v/>
      </c>
      <c r="X5445" s="49">
        <f>--AND(ISNUMBER(B5445),C5445&lt;&gt;"",L5445&lt;&gt;"",M5445&lt;&gt;"")</f>
        <v/>
      </c>
    </row>
    <row r="5446" ht="15" customHeight="1" s="111">
      <c r="A5446" s="50" t="inlineStr">
        <is>
          <t>NOV</t>
        </is>
      </c>
      <c r="B5446" s="51">
        <f>NOV!A447</f>
        <v/>
      </c>
      <c r="C5446" s="52">
        <f>NOV!B447</f>
        <v/>
      </c>
      <c r="D5446" s="52">
        <f>NOV!C447</f>
        <v/>
      </c>
      <c r="E5446" s="52">
        <f>NOV!D447</f>
        <v/>
      </c>
      <c r="F5446" s="52">
        <f>NOV!E447</f>
        <v/>
      </c>
      <c r="G5446" s="52">
        <f>NOV!F447</f>
        <v/>
      </c>
      <c r="H5446" s="52">
        <f>NOV!G447</f>
        <v/>
      </c>
      <c r="I5446" s="53">
        <f>NOV!H447</f>
        <v/>
      </c>
      <c r="J5446" s="53">
        <f>NOV!I447</f>
        <v/>
      </c>
      <c r="K5446" s="52">
        <f>NOV!J447</f>
        <v/>
      </c>
      <c r="L5446" s="52">
        <f>NOV!K447</f>
        <v/>
      </c>
      <c r="M5446" s="54">
        <f>NOV!L447</f>
        <v/>
      </c>
      <c r="N5446" s="52">
        <f>NOV!M447</f>
        <v/>
      </c>
      <c r="O5446" s="52">
        <f>NOV!N447</f>
        <v/>
      </c>
      <c r="P5446" s="52">
        <f>NOV!O447</f>
        <v/>
      </c>
      <c r="Q5446" s="52">
        <f>NOV!P447</f>
        <v/>
      </c>
      <c r="R5446" s="52">
        <f>NOV!Q447</f>
        <v/>
      </c>
      <c r="S5446" s="54">
        <f>S5445+IF(X5446=0,0,M5446)</f>
        <v/>
      </c>
      <c r="T5446" s="55">
        <f>MAX(T5445,S5446)</f>
        <v/>
      </c>
      <c r="U5446" s="56">
        <f>S5446-T5446</f>
        <v/>
      </c>
      <c r="V5446" s="55">
        <f>IFERROR(SUMIFS(DATABASE!$M$5:$M$6004,DATABASE!$B$5:$B$6004,B5446,DATABASE!$X$5:$X$6004,1),0)</f>
        <v/>
      </c>
      <c r="W5446" s="57">
        <f>IFERROR(COUNTIFS(DATABASE!$B$5:$B$6004,B5446,DATABASE!$X$5:$X$6004,1),0)</f>
        <v/>
      </c>
      <c r="X5446" s="58">
        <f>--AND(ISNUMBER(B5446),C5446&lt;&gt;"",L5446&lt;&gt;"",M5446&lt;&gt;"")</f>
        <v/>
      </c>
    </row>
    <row r="5447" ht="15" customHeight="1" s="111">
      <c r="A5447" s="42" t="inlineStr">
        <is>
          <t>NOV</t>
        </is>
      </c>
      <c r="B5447" s="43">
        <f>NOV!A448</f>
        <v/>
      </c>
      <c r="C5447" s="44">
        <f>NOV!B448</f>
        <v/>
      </c>
      <c r="D5447" s="44">
        <f>NOV!C448</f>
        <v/>
      </c>
      <c r="E5447" s="44">
        <f>NOV!D448</f>
        <v/>
      </c>
      <c r="F5447" s="44">
        <f>NOV!E448</f>
        <v/>
      </c>
      <c r="G5447" s="44">
        <f>NOV!F448</f>
        <v/>
      </c>
      <c r="H5447" s="44">
        <f>NOV!G448</f>
        <v/>
      </c>
      <c r="I5447" s="45">
        <f>NOV!H448</f>
        <v/>
      </c>
      <c r="J5447" s="45">
        <f>NOV!I448</f>
        <v/>
      </c>
      <c r="K5447" s="44">
        <f>NOV!J448</f>
        <v/>
      </c>
      <c r="L5447" s="44">
        <f>NOV!K448</f>
        <v/>
      </c>
      <c r="M5447" s="46">
        <f>NOV!L448</f>
        <v/>
      </c>
      <c r="N5447" s="44">
        <f>NOV!M448</f>
        <v/>
      </c>
      <c r="O5447" s="44">
        <f>NOV!N448</f>
        <v/>
      </c>
      <c r="P5447" s="44">
        <f>NOV!O448</f>
        <v/>
      </c>
      <c r="Q5447" s="44">
        <f>NOV!P448</f>
        <v/>
      </c>
      <c r="R5447" s="44">
        <f>NOV!Q448</f>
        <v/>
      </c>
      <c r="S5447" s="46">
        <f>S5446+IF(X5447=0,0,M5447)</f>
        <v/>
      </c>
      <c r="T5447" s="47">
        <f>MAX(T5446,S5447)</f>
        <v/>
      </c>
      <c r="U5447" s="48">
        <f>S5447-T5447</f>
        <v/>
      </c>
      <c r="V5447" s="47">
        <f>IFERROR(SUMIFS(DATABASE!$M$5:$M$6004,DATABASE!$B$5:$B$6004,B5447,DATABASE!$X$5:$X$6004,1),0)</f>
        <v/>
      </c>
      <c r="W5447" s="31">
        <f>IFERROR(COUNTIFS(DATABASE!$B$5:$B$6004,B5447,DATABASE!$X$5:$X$6004,1),0)</f>
        <v/>
      </c>
      <c r="X5447" s="49">
        <f>--AND(ISNUMBER(B5447),C5447&lt;&gt;"",L5447&lt;&gt;"",M5447&lt;&gt;"")</f>
        <v/>
      </c>
    </row>
    <row r="5448" ht="15" customHeight="1" s="111">
      <c r="A5448" s="50" t="inlineStr">
        <is>
          <t>NOV</t>
        </is>
      </c>
      <c r="B5448" s="51">
        <f>NOV!A449</f>
        <v/>
      </c>
      <c r="C5448" s="52">
        <f>NOV!B449</f>
        <v/>
      </c>
      <c r="D5448" s="52">
        <f>NOV!C449</f>
        <v/>
      </c>
      <c r="E5448" s="52">
        <f>NOV!D449</f>
        <v/>
      </c>
      <c r="F5448" s="52">
        <f>NOV!E449</f>
        <v/>
      </c>
      <c r="G5448" s="52">
        <f>NOV!F449</f>
        <v/>
      </c>
      <c r="H5448" s="52">
        <f>NOV!G449</f>
        <v/>
      </c>
      <c r="I5448" s="53">
        <f>NOV!H449</f>
        <v/>
      </c>
      <c r="J5448" s="53">
        <f>NOV!I449</f>
        <v/>
      </c>
      <c r="K5448" s="52">
        <f>NOV!J449</f>
        <v/>
      </c>
      <c r="L5448" s="52">
        <f>NOV!K449</f>
        <v/>
      </c>
      <c r="M5448" s="54">
        <f>NOV!L449</f>
        <v/>
      </c>
      <c r="N5448" s="52">
        <f>NOV!M449</f>
        <v/>
      </c>
      <c r="O5448" s="52">
        <f>NOV!N449</f>
        <v/>
      </c>
      <c r="P5448" s="52">
        <f>NOV!O449</f>
        <v/>
      </c>
      <c r="Q5448" s="52">
        <f>NOV!P449</f>
        <v/>
      </c>
      <c r="R5448" s="52">
        <f>NOV!Q449</f>
        <v/>
      </c>
      <c r="S5448" s="54">
        <f>S5447+IF(X5448=0,0,M5448)</f>
        <v/>
      </c>
      <c r="T5448" s="55">
        <f>MAX(T5447,S5448)</f>
        <v/>
      </c>
      <c r="U5448" s="56">
        <f>S5448-T5448</f>
        <v/>
      </c>
      <c r="V5448" s="55">
        <f>IFERROR(SUMIFS(DATABASE!$M$5:$M$6004,DATABASE!$B$5:$B$6004,B5448,DATABASE!$X$5:$X$6004,1),0)</f>
        <v/>
      </c>
      <c r="W5448" s="57">
        <f>IFERROR(COUNTIFS(DATABASE!$B$5:$B$6004,B5448,DATABASE!$X$5:$X$6004,1),0)</f>
        <v/>
      </c>
      <c r="X5448" s="58">
        <f>--AND(ISNUMBER(B5448),C5448&lt;&gt;"",L5448&lt;&gt;"",M5448&lt;&gt;"")</f>
        <v/>
      </c>
    </row>
    <row r="5449" ht="15" customHeight="1" s="111">
      <c r="A5449" s="42" t="inlineStr">
        <is>
          <t>NOV</t>
        </is>
      </c>
      <c r="B5449" s="43">
        <f>NOV!A450</f>
        <v/>
      </c>
      <c r="C5449" s="44">
        <f>NOV!B450</f>
        <v/>
      </c>
      <c r="D5449" s="44">
        <f>NOV!C450</f>
        <v/>
      </c>
      <c r="E5449" s="44">
        <f>NOV!D450</f>
        <v/>
      </c>
      <c r="F5449" s="44">
        <f>NOV!E450</f>
        <v/>
      </c>
      <c r="G5449" s="44">
        <f>NOV!F450</f>
        <v/>
      </c>
      <c r="H5449" s="44">
        <f>NOV!G450</f>
        <v/>
      </c>
      <c r="I5449" s="45">
        <f>NOV!H450</f>
        <v/>
      </c>
      <c r="J5449" s="45">
        <f>NOV!I450</f>
        <v/>
      </c>
      <c r="K5449" s="44">
        <f>NOV!J450</f>
        <v/>
      </c>
      <c r="L5449" s="44">
        <f>NOV!K450</f>
        <v/>
      </c>
      <c r="M5449" s="46">
        <f>NOV!L450</f>
        <v/>
      </c>
      <c r="N5449" s="44">
        <f>NOV!M450</f>
        <v/>
      </c>
      <c r="O5449" s="44">
        <f>NOV!N450</f>
        <v/>
      </c>
      <c r="P5449" s="44">
        <f>NOV!O450</f>
        <v/>
      </c>
      <c r="Q5449" s="44">
        <f>NOV!P450</f>
        <v/>
      </c>
      <c r="R5449" s="44">
        <f>NOV!Q450</f>
        <v/>
      </c>
      <c r="S5449" s="46">
        <f>S5448+IF(X5449=0,0,M5449)</f>
        <v/>
      </c>
      <c r="T5449" s="47">
        <f>MAX(T5448,S5449)</f>
        <v/>
      </c>
      <c r="U5449" s="48">
        <f>S5449-T5449</f>
        <v/>
      </c>
      <c r="V5449" s="47">
        <f>IFERROR(SUMIFS(DATABASE!$M$5:$M$6004,DATABASE!$B$5:$B$6004,B5449,DATABASE!$X$5:$X$6004,1),0)</f>
        <v/>
      </c>
      <c r="W5449" s="31">
        <f>IFERROR(COUNTIFS(DATABASE!$B$5:$B$6004,B5449,DATABASE!$X$5:$X$6004,1),0)</f>
        <v/>
      </c>
      <c r="X5449" s="49">
        <f>--AND(ISNUMBER(B5449),C5449&lt;&gt;"",L5449&lt;&gt;"",M5449&lt;&gt;"")</f>
        <v/>
      </c>
    </row>
    <row r="5450" ht="15" customHeight="1" s="111">
      <c r="A5450" s="50" t="inlineStr">
        <is>
          <t>NOV</t>
        </is>
      </c>
      <c r="B5450" s="51">
        <f>NOV!A451</f>
        <v/>
      </c>
      <c r="C5450" s="52">
        <f>NOV!B451</f>
        <v/>
      </c>
      <c r="D5450" s="52">
        <f>NOV!C451</f>
        <v/>
      </c>
      <c r="E5450" s="52">
        <f>NOV!D451</f>
        <v/>
      </c>
      <c r="F5450" s="52">
        <f>NOV!E451</f>
        <v/>
      </c>
      <c r="G5450" s="52">
        <f>NOV!F451</f>
        <v/>
      </c>
      <c r="H5450" s="52">
        <f>NOV!G451</f>
        <v/>
      </c>
      <c r="I5450" s="53">
        <f>NOV!H451</f>
        <v/>
      </c>
      <c r="J5450" s="53">
        <f>NOV!I451</f>
        <v/>
      </c>
      <c r="K5450" s="52">
        <f>NOV!J451</f>
        <v/>
      </c>
      <c r="L5450" s="52">
        <f>NOV!K451</f>
        <v/>
      </c>
      <c r="M5450" s="54">
        <f>NOV!L451</f>
        <v/>
      </c>
      <c r="N5450" s="52">
        <f>NOV!M451</f>
        <v/>
      </c>
      <c r="O5450" s="52">
        <f>NOV!N451</f>
        <v/>
      </c>
      <c r="P5450" s="52">
        <f>NOV!O451</f>
        <v/>
      </c>
      <c r="Q5450" s="52">
        <f>NOV!P451</f>
        <v/>
      </c>
      <c r="R5450" s="52">
        <f>NOV!Q451</f>
        <v/>
      </c>
      <c r="S5450" s="54">
        <f>S5449+IF(X5450=0,0,M5450)</f>
        <v/>
      </c>
      <c r="T5450" s="55">
        <f>MAX(T5449,S5450)</f>
        <v/>
      </c>
      <c r="U5450" s="56">
        <f>S5450-T5450</f>
        <v/>
      </c>
      <c r="V5450" s="55">
        <f>IFERROR(SUMIFS(DATABASE!$M$5:$M$6004,DATABASE!$B$5:$B$6004,B5450,DATABASE!$X$5:$X$6004,1),0)</f>
        <v/>
      </c>
      <c r="W5450" s="57">
        <f>IFERROR(COUNTIFS(DATABASE!$B$5:$B$6004,B5450,DATABASE!$X$5:$X$6004,1),0)</f>
        <v/>
      </c>
      <c r="X5450" s="58">
        <f>--AND(ISNUMBER(B5450),C5450&lt;&gt;"",L5450&lt;&gt;"",M5450&lt;&gt;"")</f>
        <v/>
      </c>
    </row>
    <row r="5451" ht="15" customHeight="1" s="111">
      <c r="A5451" s="42" t="inlineStr">
        <is>
          <t>NOV</t>
        </is>
      </c>
      <c r="B5451" s="43">
        <f>NOV!A452</f>
        <v/>
      </c>
      <c r="C5451" s="44">
        <f>NOV!B452</f>
        <v/>
      </c>
      <c r="D5451" s="44">
        <f>NOV!C452</f>
        <v/>
      </c>
      <c r="E5451" s="44">
        <f>NOV!D452</f>
        <v/>
      </c>
      <c r="F5451" s="44">
        <f>NOV!E452</f>
        <v/>
      </c>
      <c r="G5451" s="44">
        <f>NOV!F452</f>
        <v/>
      </c>
      <c r="H5451" s="44">
        <f>NOV!G452</f>
        <v/>
      </c>
      <c r="I5451" s="45">
        <f>NOV!H452</f>
        <v/>
      </c>
      <c r="J5451" s="45">
        <f>NOV!I452</f>
        <v/>
      </c>
      <c r="K5451" s="44">
        <f>NOV!J452</f>
        <v/>
      </c>
      <c r="L5451" s="44">
        <f>NOV!K452</f>
        <v/>
      </c>
      <c r="M5451" s="46">
        <f>NOV!L452</f>
        <v/>
      </c>
      <c r="N5451" s="44">
        <f>NOV!M452</f>
        <v/>
      </c>
      <c r="O5451" s="44">
        <f>NOV!N452</f>
        <v/>
      </c>
      <c r="P5451" s="44">
        <f>NOV!O452</f>
        <v/>
      </c>
      <c r="Q5451" s="44">
        <f>NOV!P452</f>
        <v/>
      </c>
      <c r="R5451" s="44">
        <f>NOV!Q452</f>
        <v/>
      </c>
      <c r="S5451" s="46">
        <f>S5450+IF(X5451=0,0,M5451)</f>
        <v/>
      </c>
      <c r="T5451" s="47">
        <f>MAX(T5450,S5451)</f>
        <v/>
      </c>
      <c r="U5451" s="48">
        <f>S5451-T5451</f>
        <v/>
      </c>
      <c r="V5451" s="47">
        <f>IFERROR(SUMIFS(DATABASE!$M$5:$M$6004,DATABASE!$B$5:$B$6004,B5451,DATABASE!$X$5:$X$6004,1),0)</f>
        <v/>
      </c>
      <c r="W5451" s="31">
        <f>IFERROR(COUNTIFS(DATABASE!$B$5:$B$6004,B5451,DATABASE!$X$5:$X$6004,1),0)</f>
        <v/>
      </c>
      <c r="X5451" s="49">
        <f>--AND(ISNUMBER(B5451),C5451&lt;&gt;"",L5451&lt;&gt;"",M5451&lt;&gt;"")</f>
        <v/>
      </c>
    </row>
    <row r="5452" ht="15" customHeight="1" s="111">
      <c r="A5452" s="50" t="inlineStr">
        <is>
          <t>NOV</t>
        </is>
      </c>
      <c r="B5452" s="51">
        <f>NOV!A453</f>
        <v/>
      </c>
      <c r="C5452" s="52">
        <f>NOV!B453</f>
        <v/>
      </c>
      <c r="D5452" s="52">
        <f>NOV!C453</f>
        <v/>
      </c>
      <c r="E5452" s="52">
        <f>NOV!D453</f>
        <v/>
      </c>
      <c r="F5452" s="52">
        <f>NOV!E453</f>
        <v/>
      </c>
      <c r="G5452" s="52">
        <f>NOV!F453</f>
        <v/>
      </c>
      <c r="H5452" s="52">
        <f>NOV!G453</f>
        <v/>
      </c>
      <c r="I5452" s="53">
        <f>NOV!H453</f>
        <v/>
      </c>
      <c r="J5452" s="53">
        <f>NOV!I453</f>
        <v/>
      </c>
      <c r="K5452" s="52">
        <f>NOV!J453</f>
        <v/>
      </c>
      <c r="L5452" s="52">
        <f>NOV!K453</f>
        <v/>
      </c>
      <c r="M5452" s="54">
        <f>NOV!L453</f>
        <v/>
      </c>
      <c r="N5452" s="52">
        <f>NOV!M453</f>
        <v/>
      </c>
      <c r="O5452" s="52">
        <f>NOV!N453</f>
        <v/>
      </c>
      <c r="P5452" s="52">
        <f>NOV!O453</f>
        <v/>
      </c>
      <c r="Q5452" s="52">
        <f>NOV!P453</f>
        <v/>
      </c>
      <c r="R5452" s="52">
        <f>NOV!Q453</f>
        <v/>
      </c>
      <c r="S5452" s="54">
        <f>S5451+IF(X5452=0,0,M5452)</f>
        <v/>
      </c>
      <c r="T5452" s="55">
        <f>MAX(T5451,S5452)</f>
        <v/>
      </c>
      <c r="U5452" s="56">
        <f>S5452-T5452</f>
        <v/>
      </c>
      <c r="V5452" s="55">
        <f>IFERROR(SUMIFS(DATABASE!$M$5:$M$6004,DATABASE!$B$5:$B$6004,B5452,DATABASE!$X$5:$X$6004,1),0)</f>
        <v/>
      </c>
      <c r="W5452" s="57">
        <f>IFERROR(COUNTIFS(DATABASE!$B$5:$B$6004,B5452,DATABASE!$X$5:$X$6004,1),0)</f>
        <v/>
      </c>
      <c r="X5452" s="58">
        <f>--AND(ISNUMBER(B5452),C5452&lt;&gt;"",L5452&lt;&gt;"",M5452&lt;&gt;"")</f>
        <v/>
      </c>
    </row>
    <row r="5453" ht="15" customHeight="1" s="111">
      <c r="A5453" s="42" t="inlineStr">
        <is>
          <t>NOV</t>
        </is>
      </c>
      <c r="B5453" s="43">
        <f>NOV!A454</f>
        <v/>
      </c>
      <c r="C5453" s="44">
        <f>NOV!B454</f>
        <v/>
      </c>
      <c r="D5453" s="44">
        <f>NOV!C454</f>
        <v/>
      </c>
      <c r="E5453" s="44">
        <f>NOV!D454</f>
        <v/>
      </c>
      <c r="F5453" s="44">
        <f>NOV!E454</f>
        <v/>
      </c>
      <c r="G5453" s="44">
        <f>NOV!F454</f>
        <v/>
      </c>
      <c r="H5453" s="44">
        <f>NOV!G454</f>
        <v/>
      </c>
      <c r="I5453" s="45">
        <f>NOV!H454</f>
        <v/>
      </c>
      <c r="J5453" s="45">
        <f>NOV!I454</f>
        <v/>
      </c>
      <c r="K5453" s="44">
        <f>NOV!J454</f>
        <v/>
      </c>
      <c r="L5453" s="44">
        <f>NOV!K454</f>
        <v/>
      </c>
      <c r="M5453" s="46">
        <f>NOV!L454</f>
        <v/>
      </c>
      <c r="N5453" s="44">
        <f>NOV!M454</f>
        <v/>
      </c>
      <c r="O5453" s="44">
        <f>NOV!N454</f>
        <v/>
      </c>
      <c r="P5453" s="44">
        <f>NOV!O454</f>
        <v/>
      </c>
      <c r="Q5453" s="44">
        <f>NOV!P454</f>
        <v/>
      </c>
      <c r="R5453" s="44">
        <f>NOV!Q454</f>
        <v/>
      </c>
      <c r="S5453" s="46">
        <f>S5452+IF(X5453=0,0,M5453)</f>
        <v/>
      </c>
      <c r="T5453" s="47">
        <f>MAX(T5452,S5453)</f>
        <v/>
      </c>
      <c r="U5453" s="48">
        <f>S5453-T5453</f>
        <v/>
      </c>
      <c r="V5453" s="47">
        <f>IFERROR(SUMIFS(DATABASE!$M$5:$M$6004,DATABASE!$B$5:$B$6004,B5453,DATABASE!$X$5:$X$6004,1),0)</f>
        <v/>
      </c>
      <c r="W5453" s="31">
        <f>IFERROR(COUNTIFS(DATABASE!$B$5:$B$6004,B5453,DATABASE!$X$5:$X$6004,1),0)</f>
        <v/>
      </c>
      <c r="X5453" s="49">
        <f>--AND(ISNUMBER(B5453),C5453&lt;&gt;"",L5453&lt;&gt;"",M5453&lt;&gt;"")</f>
        <v/>
      </c>
    </row>
    <row r="5454" ht="15" customHeight="1" s="111">
      <c r="A5454" s="50" t="inlineStr">
        <is>
          <t>NOV</t>
        </is>
      </c>
      <c r="B5454" s="51">
        <f>NOV!A455</f>
        <v/>
      </c>
      <c r="C5454" s="52">
        <f>NOV!B455</f>
        <v/>
      </c>
      <c r="D5454" s="52">
        <f>NOV!C455</f>
        <v/>
      </c>
      <c r="E5454" s="52">
        <f>NOV!D455</f>
        <v/>
      </c>
      <c r="F5454" s="52">
        <f>NOV!E455</f>
        <v/>
      </c>
      <c r="G5454" s="52">
        <f>NOV!F455</f>
        <v/>
      </c>
      <c r="H5454" s="52">
        <f>NOV!G455</f>
        <v/>
      </c>
      <c r="I5454" s="53">
        <f>NOV!H455</f>
        <v/>
      </c>
      <c r="J5454" s="53">
        <f>NOV!I455</f>
        <v/>
      </c>
      <c r="K5454" s="52">
        <f>NOV!J455</f>
        <v/>
      </c>
      <c r="L5454" s="52">
        <f>NOV!K455</f>
        <v/>
      </c>
      <c r="M5454" s="54">
        <f>NOV!L455</f>
        <v/>
      </c>
      <c r="N5454" s="52">
        <f>NOV!M455</f>
        <v/>
      </c>
      <c r="O5454" s="52">
        <f>NOV!N455</f>
        <v/>
      </c>
      <c r="P5454" s="52">
        <f>NOV!O455</f>
        <v/>
      </c>
      <c r="Q5454" s="52">
        <f>NOV!P455</f>
        <v/>
      </c>
      <c r="R5454" s="52">
        <f>NOV!Q455</f>
        <v/>
      </c>
      <c r="S5454" s="54">
        <f>S5453+IF(X5454=0,0,M5454)</f>
        <v/>
      </c>
      <c r="T5454" s="55">
        <f>MAX(T5453,S5454)</f>
        <v/>
      </c>
      <c r="U5454" s="56">
        <f>S5454-T5454</f>
        <v/>
      </c>
      <c r="V5454" s="55">
        <f>IFERROR(SUMIFS(DATABASE!$M$5:$M$6004,DATABASE!$B$5:$B$6004,B5454,DATABASE!$X$5:$X$6004,1),0)</f>
        <v/>
      </c>
      <c r="W5454" s="57">
        <f>IFERROR(COUNTIFS(DATABASE!$B$5:$B$6004,B5454,DATABASE!$X$5:$X$6004,1),0)</f>
        <v/>
      </c>
      <c r="X5454" s="58">
        <f>--AND(ISNUMBER(B5454),C5454&lt;&gt;"",L5454&lt;&gt;"",M5454&lt;&gt;"")</f>
        <v/>
      </c>
    </row>
    <row r="5455" ht="15" customHeight="1" s="111">
      <c r="A5455" s="42" t="inlineStr">
        <is>
          <t>NOV</t>
        </is>
      </c>
      <c r="B5455" s="43">
        <f>NOV!A456</f>
        <v/>
      </c>
      <c r="C5455" s="44">
        <f>NOV!B456</f>
        <v/>
      </c>
      <c r="D5455" s="44">
        <f>NOV!C456</f>
        <v/>
      </c>
      <c r="E5455" s="44">
        <f>NOV!D456</f>
        <v/>
      </c>
      <c r="F5455" s="44">
        <f>NOV!E456</f>
        <v/>
      </c>
      <c r="G5455" s="44">
        <f>NOV!F456</f>
        <v/>
      </c>
      <c r="H5455" s="44">
        <f>NOV!G456</f>
        <v/>
      </c>
      <c r="I5455" s="45">
        <f>NOV!H456</f>
        <v/>
      </c>
      <c r="J5455" s="45">
        <f>NOV!I456</f>
        <v/>
      </c>
      <c r="K5455" s="44">
        <f>NOV!J456</f>
        <v/>
      </c>
      <c r="L5455" s="44">
        <f>NOV!K456</f>
        <v/>
      </c>
      <c r="M5455" s="46">
        <f>NOV!L456</f>
        <v/>
      </c>
      <c r="N5455" s="44">
        <f>NOV!M456</f>
        <v/>
      </c>
      <c r="O5455" s="44">
        <f>NOV!N456</f>
        <v/>
      </c>
      <c r="P5455" s="44">
        <f>NOV!O456</f>
        <v/>
      </c>
      <c r="Q5455" s="44">
        <f>NOV!P456</f>
        <v/>
      </c>
      <c r="R5455" s="44">
        <f>NOV!Q456</f>
        <v/>
      </c>
      <c r="S5455" s="46">
        <f>S5454+IF(X5455=0,0,M5455)</f>
        <v/>
      </c>
      <c r="T5455" s="47">
        <f>MAX(T5454,S5455)</f>
        <v/>
      </c>
      <c r="U5455" s="48">
        <f>S5455-T5455</f>
        <v/>
      </c>
      <c r="V5455" s="47">
        <f>IFERROR(SUMIFS(DATABASE!$M$5:$M$6004,DATABASE!$B$5:$B$6004,B5455,DATABASE!$X$5:$X$6004,1),0)</f>
        <v/>
      </c>
      <c r="W5455" s="31">
        <f>IFERROR(COUNTIFS(DATABASE!$B$5:$B$6004,B5455,DATABASE!$X$5:$X$6004,1),0)</f>
        <v/>
      </c>
      <c r="X5455" s="49">
        <f>--AND(ISNUMBER(B5455),C5455&lt;&gt;"",L5455&lt;&gt;"",M5455&lt;&gt;"")</f>
        <v/>
      </c>
    </row>
    <row r="5456" ht="15" customHeight="1" s="111">
      <c r="A5456" s="50" t="inlineStr">
        <is>
          <t>NOV</t>
        </is>
      </c>
      <c r="B5456" s="51">
        <f>NOV!A457</f>
        <v/>
      </c>
      <c r="C5456" s="52">
        <f>NOV!B457</f>
        <v/>
      </c>
      <c r="D5456" s="52">
        <f>NOV!C457</f>
        <v/>
      </c>
      <c r="E5456" s="52">
        <f>NOV!D457</f>
        <v/>
      </c>
      <c r="F5456" s="52">
        <f>NOV!E457</f>
        <v/>
      </c>
      <c r="G5456" s="52">
        <f>NOV!F457</f>
        <v/>
      </c>
      <c r="H5456" s="52">
        <f>NOV!G457</f>
        <v/>
      </c>
      <c r="I5456" s="53">
        <f>NOV!H457</f>
        <v/>
      </c>
      <c r="J5456" s="53">
        <f>NOV!I457</f>
        <v/>
      </c>
      <c r="K5456" s="52">
        <f>NOV!J457</f>
        <v/>
      </c>
      <c r="L5456" s="52">
        <f>NOV!K457</f>
        <v/>
      </c>
      <c r="M5456" s="54">
        <f>NOV!L457</f>
        <v/>
      </c>
      <c r="N5456" s="52">
        <f>NOV!M457</f>
        <v/>
      </c>
      <c r="O5456" s="52">
        <f>NOV!N457</f>
        <v/>
      </c>
      <c r="P5456" s="52">
        <f>NOV!O457</f>
        <v/>
      </c>
      <c r="Q5456" s="52">
        <f>NOV!P457</f>
        <v/>
      </c>
      <c r="R5456" s="52">
        <f>NOV!Q457</f>
        <v/>
      </c>
      <c r="S5456" s="54">
        <f>S5455+IF(X5456=0,0,M5456)</f>
        <v/>
      </c>
      <c r="T5456" s="55">
        <f>MAX(T5455,S5456)</f>
        <v/>
      </c>
      <c r="U5456" s="56">
        <f>S5456-T5456</f>
        <v/>
      </c>
      <c r="V5456" s="55">
        <f>IFERROR(SUMIFS(DATABASE!$M$5:$M$6004,DATABASE!$B$5:$B$6004,B5456,DATABASE!$X$5:$X$6004,1),0)</f>
        <v/>
      </c>
      <c r="W5456" s="57">
        <f>IFERROR(COUNTIFS(DATABASE!$B$5:$B$6004,B5456,DATABASE!$X$5:$X$6004,1),0)</f>
        <v/>
      </c>
      <c r="X5456" s="58">
        <f>--AND(ISNUMBER(B5456),C5456&lt;&gt;"",L5456&lt;&gt;"",M5456&lt;&gt;"")</f>
        <v/>
      </c>
    </row>
    <row r="5457" ht="15" customHeight="1" s="111">
      <c r="A5457" s="42" t="inlineStr">
        <is>
          <t>NOV</t>
        </is>
      </c>
      <c r="B5457" s="43">
        <f>NOV!A458</f>
        <v/>
      </c>
      <c r="C5457" s="44">
        <f>NOV!B458</f>
        <v/>
      </c>
      <c r="D5457" s="44">
        <f>NOV!C458</f>
        <v/>
      </c>
      <c r="E5457" s="44">
        <f>NOV!D458</f>
        <v/>
      </c>
      <c r="F5457" s="44">
        <f>NOV!E458</f>
        <v/>
      </c>
      <c r="G5457" s="44">
        <f>NOV!F458</f>
        <v/>
      </c>
      <c r="H5457" s="44">
        <f>NOV!G458</f>
        <v/>
      </c>
      <c r="I5457" s="45">
        <f>NOV!H458</f>
        <v/>
      </c>
      <c r="J5457" s="45">
        <f>NOV!I458</f>
        <v/>
      </c>
      <c r="K5457" s="44">
        <f>NOV!J458</f>
        <v/>
      </c>
      <c r="L5457" s="44">
        <f>NOV!K458</f>
        <v/>
      </c>
      <c r="M5457" s="46">
        <f>NOV!L458</f>
        <v/>
      </c>
      <c r="N5457" s="44">
        <f>NOV!M458</f>
        <v/>
      </c>
      <c r="O5457" s="44">
        <f>NOV!N458</f>
        <v/>
      </c>
      <c r="P5457" s="44">
        <f>NOV!O458</f>
        <v/>
      </c>
      <c r="Q5457" s="44">
        <f>NOV!P458</f>
        <v/>
      </c>
      <c r="R5457" s="44">
        <f>NOV!Q458</f>
        <v/>
      </c>
      <c r="S5457" s="46">
        <f>S5456+IF(X5457=0,0,M5457)</f>
        <v/>
      </c>
      <c r="T5457" s="47">
        <f>MAX(T5456,S5457)</f>
        <v/>
      </c>
      <c r="U5457" s="48">
        <f>S5457-T5457</f>
        <v/>
      </c>
      <c r="V5457" s="47">
        <f>IFERROR(SUMIFS(DATABASE!$M$5:$M$6004,DATABASE!$B$5:$B$6004,B5457,DATABASE!$X$5:$X$6004,1),0)</f>
        <v/>
      </c>
      <c r="W5457" s="31">
        <f>IFERROR(COUNTIFS(DATABASE!$B$5:$B$6004,B5457,DATABASE!$X$5:$X$6004,1),0)</f>
        <v/>
      </c>
      <c r="X5457" s="49">
        <f>--AND(ISNUMBER(B5457),C5457&lt;&gt;"",L5457&lt;&gt;"",M5457&lt;&gt;"")</f>
        <v/>
      </c>
    </row>
    <row r="5458" ht="15" customHeight="1" s="111">
      <c r="A5458" s="50" t="inlineStr">
        <is>
          <t>NOV</t>
        </is>
      </c>
      <c r="B5458" s="51">
        <f>NOV!A459</f>
        <v/>
      </c>
      <c r="C5458" s="52">
        <f>NOV!B459</f>
        <v/>
      </c>
      <c r="D5458" s="52">
        <f>NOV!C459</f>
        <v/>
      </c>
      <c r="E5458" s="52">
        <f>NOV!D459</f>
        <v/>
      </c>
      <c r="F5458" s="52">
        <f>NOV!E459</f>
        <v/>
      </c>
      <c r="G5458" s="52">
        <f>NOV!F459</f>
        <v/>
      </c>
      <c r="H5458" s="52">
        <f>NOV!G459</f>
        <v/>
      </c>
      <c r="I5458" s="53">
        <f>NOV!H459</f>
        <v/>
      </c>
      <c r="J5458" s="53">
        <f>NOV!I459</f>
        <v/>
      </c>
      <c r="K5458" s="52">
        <f>NOV!J459</f>
        <v/>
      </c>
      <c r="L5458" s="52">
        <f>NOV!K459</f>
        <v/>
      </c>
      <c r="M5458" s="54">
        <f>NOV!L459</f>
        <v/>
      </c>
      <c r="N5458" s="52">
        <f>NOV!M459</f>
        <v/>
      </c>
      <c r="O5458" s="52">
        <f>NOV!N459</f>
        <v/>
      </c>
      <c r="P5458" s="52">
        <f>NOV!O459</f>
        <v/>
      </c>
      <c r="Q5458" s="52">
        <f>NOV!P459</f>
        <v/>
      </c>
      <c r="R5458" s="52">
        <f>NOV!Q459</f>
        <v/>
      </c>
      <c r="S5458" s="54">
        <f>S5457+IF(X5458=0,0,M5458)</f>
        <v/>
      </c>
      <c r="T5458" s="55">
        <f>MAX(T5457,S5458)</f>
        <v/>
      </c>
      <c r="U5458" s="56">
        <f>S5458-T5458</f>
        <v/>
      </c>
      <c r="V5458" s="55">
        <f>IFERROR(SUMIFS(DATABASE!$M$5:$M$6004,DATABASE!$B$5:$B$6004,B5458,DATABASE!$X$5:$X$6004,1),0)</f>
        <v/>
      </c>
      <c r="W5458" s="57">
        <f>IFERROR(COUNTIFS(DATABASE!$B$5:$B$6004,B5458,DATABASE!$X$5:$X$6004,1),0)</f>
        <v/>
      </c>
      <c r="X5458" s="58">
        <f>--AND(ISNUMBER(B5458),C5458&lt;&gt;"",L5458&lt;&gt;"",M5458&lt;&gt;"")</f>
        <v/>
      </c>
    </row>
    <row r="5459" ht="15" customHeight="1" s="111">
      <c r="A5459" s="42" t="inlineStr">
        <is>
          <t>NOV</t>
        </is>
      </c>
      <c r="B5459" s="43">
        <f>NOV!A460</f>
        <v/>
      </c>
      <c r="C5459" s="44">
        <f>NOV!B460</f>
        <v/>
      </c>
      <c r="D5459" s="44">
        <f>NOV!C460</f>
        <v/>
      </c>
      <c r="E5459" s="44">
        <f>NOV!D460</f>
        <v/>
      </c>
      <c r="F5459" s="44">
        <f>NOV!E460</f>
        <v/>
      </c>
      <c r="G5459" s="44">
        <f>NOV!F460</f>
        <v/>
      </c>
      <c r="H5459" s="44">
        <f>NOV!G460</f>
        <v/>
      </c>
      <c r="I5459" s="45">
        <f>NOV!H460</f>
        <v/>
      </c>
      <c r="J5459" s="45">
        <f>NOV!I460</f>
        <v/>
      </c>
      <c r="K5459" s="44">
        <f>NOV!J460</f>
        <v/>
      </c>
      <c r="L5459" s="44">
        <f>NOV!K460</f>
        <v/>
      </c>
      <c r="M5459" s="46">
        <f>NOV!L460</f>
        <v/>
      </c>
      <c r="N5459" s="44">
        <f>NOV!M460</f>
        <v/>
      </c>
      <c r="O5459" s="44">
        <f>NOV!N460</f>
        <v/>
      </c>
      <c r="P5459" s="44">
        <f>NOV!O460</f>
        <v/>
      </c>
      <c r="Q5459" s="44">
        <f>NOV!P460</f>
        <v/>
      </c>
      <c r="R5459" s="44">
        <f>NOV!Q460</f>
        <v/>
      </c>
      <c r="S5459" s="46">
        <f>S5458+IF(X5459=0,0,M5459)</f>
        <v/>
      </c>
      <c r="T5459" s="47">
        <f>MAX(T5458,S5459)</f>
        <v/>
      </c>
      <c r="U5459" s="48">
        <f>S5459-T5459</f>
        <v/>
      </c>
      <c r="V5459" s="47">
        <f>IFERROR(SUMIFS(DATABASE!$M$5:$M$6004,DATABASE!$B$5:$B$6004,B5459,DATABASE!$X$5:$X$6004,1),0)</f>
        <v/>
      </c>
      <c r="W5459" s="31">
        <f>IFERROR(COUNTIFS(DATABASE!$B$5:$B$6004,B5459,DATABASE!$X$5:$X$6004,1),0)</f>
        <v/>
      </c>
      <c r="X5459" s="49">
        <f>--AND(ISNUMBER(B5459),C5459&lt;&gt;"",L5459&lt;&gt;"",M5459&lt;&gt;"")</f>
        <v/>
      </c>
    </row>
    <row r="5460" ht="15" customHeight="1" s="111">
      <c r="A5460" s="50" t="inlineStr">
        <is>
          <t>NOV</t>
        </is>
      </c>
      <c r="B5460" s="51">
        <f>NOV!A461</f>
        <v/>
      </c>
      <c r="C5460" s="52">
        <f>NOV!B461</f>
        <v/>
      </c>
      <c r="D5460" s="52">
        <f>NOV!C461</f>
        <v/>
      </c>
      <c r="E5460" s="52">
        <f>NOV!D461</f>
        <v/>
      </c>
      <c r="F5460" s="52">
        <f>NOV!E461</f>
        <v/>
      </c>
      <c r="G5460" s="52">
        <f>NOV!F461</f>
        <v/>
      </c>
      <c r="H5460" s="52">
        <f>NOV!G461</f>
        <v/>
      </c>
      <c r="I5460" s="53">
        <f>NOV!H461</f>
        <v/>
      </c>
      <c r="J5460" s="53">
        <f>NOV!I461</f>
        <v/>
      </c>
      <c r="K5460" s="52">
        <f>NOV!J461</f>
        <v/>
      </c>
      <c r="L5460" s="52">
        <f>NOV!K461</f>
        <v/>
      </c>
      <c r="M5460" s="54">
        <f>NOV!L461</f>
        <v/>
      </c>
      <c r="N5460" s="52">
        <f>NOV!M461</f>
        <v/>
      </c>
      <c r="O5460" s="52">
        <f>NOV!N461</f>
        <v/>
      </c>
      <c r="P5460" s="52">
        <f>NOV!O461</f>
        <v/>
      </c>
      <c r="Q5460" s="52">
        <f>NOV!P461</f>
        <v/>
      </c>
      <c r="R5460" s="52">
        <f>NOV!Q461</f>
        <v/>
      </c>
      <c r="S5460" s="54">
        <f>S5459+IF(X5460=0,0,M5460)</f>
        <v/>
      </c>
      <c r="T5460" s="55">
        <f>MAX(T5459,S5460)</f>
        <v/>
      </c>
      <c r="U5460" s="56">
        <f>S5460-T5460</f>
        <v/>
      </c>
      <c r="V5460" s="55">
        <f>IFERROR(SUMIFS(DATABASE!$M$5:$M$6004,DATABASE!$B$5:$B$6004,B5460,DATABASE!$X$5:$X$6004,1),0)</f>
        <v/>
      </c>
      <c r="W5460" s="57">
        <f>IFERROR(COUNTIFS(DATABASE!$B$5:$B$6004,B5460,DATABASE!$X$5:$X$6004,1),0)</f>
        <v/>
      </c>
      <c r="X5460" s="58">
        <f>--AND(ISNUMBER(B5460),C5460&lt;&gt;"",L5460&lt;&gt;"",M5460&lt;&gt;"")</f>
        <v/>
      </c>
    </row>
    <row r="5461" ht="15" customHeight="1" s="111">
      <c r="A5461" s="42" t="inlineStr">
        <is>
          <t>NOV</t>
        </is>
      </c>
      <c r="B5461" s="43">
        <f>NOV!A462</f>
        <v/>
      </c>
      <c r="C5461" s="44">
        <f>NOV!B462</f>
        <v/>
      </c>
      <c r="D5461" s="44">
        <f>NOV!C462</f>
        <v/>
      </c>
      <c r="E5461" s="44">
        <f>NOV!D462</f>
        <v/>
      </c>
      <c r="F5461" s="44">
        <f>NOV!E462</f>
        <v/>
      </c>
      <c r="G5461" s="44">
        <f>NOV!F462</f>
        <v/>
      </c>
      <c r="H5461" s="44">
        <f>NOV!G462</f>
        <v/>
      </c>
      <c r="I5461" s="45">
        <f>NOV!H462</f>
        <v/>
      </c>
      <c r="J5461" s="45">
        <f>NOV!I462</f>
        <v/>
      </c>
      <c r="K5461" s="44">
        <f>NOV!J462</f>
        <v/>
      </c>
      <c r="L5461" s="44">
        <f>NOV!K462</f>
        <v/>
      </c>
      <c r="M5461" s="46">
        <f>NOV!L462</f>
        <v/>
      </c>
      <c r="N5461" s="44">
        <f>NOV!M462</f>
        <v/>
      </c>
      <c r="O5461" s="44">
        <f>NOV!N462</f>
        <v/>
      </c>
      <c r="P5461" s="44">
        <f>NOV!O462</f>
        <v/>
      </c>
      <c r="Q5461" s="44">
        <f>NOV!P462</f>
        <v/>
      </c>
      <c r="R5461" s="44">
        <f>NOV!Q462</f>
        <v/>
      </c>
      <c r="S5461" s="46">
        <f>S5460+IF(X5461=0,0,M5461)</f>
        <v/>
      </c>
      <c r="T5461" s="47">
        <f>MAX(T5460,S5461)</f>
        <v/>
      </c>
      <c r="U5461" s="48">
        <f>S5461-T5461</f>
        <v/>
      </c>
      <c r="V5461" s="47">
        <f>IFERROR(SUMIFS(DATABASE!$M$5:$M$6004,DATABASE!$B$5:$B$6004,B5461,DATABASE!$X$5:$X$6004,1),0)</f>
        <v/>
      </c>
      <c r="W5461" s="31">
        <f>IFERROR(COUNTIFS(DATABASE!$B$5:$B$6004,B5461,DATABASE!$X$5:$X$6004,1),0)</f>
        <v/>
      </c>
      <c r="X5461" s="49">
        <f>--AND(ISNUMBER(B5461),C5461&lt;&gt;"",L5461&lt;&gt;"",M5461&lt;&gt;"")</f>
        <v/>
      </c>
    </row>
    <row r="5462" ht="15" customHeight="1" s="111">
      <c r="A5462" s="50" t="inlineStr">
        <is>
          <t>NOV</t>
        </is>
      </c>
      <c r="B5462" s="51">
        <f>NOV!A463</f>
        <v/>
      </c>
      <c r="C5462" s="52">
        <f>NOV!B463</f>
        <v/>
      </c>
      <c r="D5462" s="52">
        <f>NOV!C463</f>
        <v/>
      </c>
      <c r="E5462" s="52">
        <f>NOV!D463</f>
        <v/>
      </c>
      <c r="F5462" s="52">
        <f>NOV!E463</f>
        <v/>
      </c>
      <c r="G5462" s="52">
        <f>NOV!F463</f>
        <v/>
      </c>
      <c r="H5462" s="52">
        <f>NOV!G463</f>
        <v/>
      </c>
      <c r="I5462" s="53">
        <f>NOV!H463</f>
        <v/>
      </c>
      <c r="J5462" s="53">
        <f>NOV!I463</f>
        <v/>
      </c>
      <c r="K5462" s="52">
        <f>NOV!J463</f>
        <v/>
      </c>
      <c r="L5462" s="52">
        <f>NOV!K463</f>
        <v/>
      </c>
      <c r="M5462" s="54">
        <f>NOV!L463</f>
        <v/>
      </c>
      <c r="N5462" s="52">
        <f>NOV!M463</f>
        <v/>
      </c>
      <c r="O5462" s="52">
        <f>NOV!N463</f>
        <v/>
      </c>
      <c r="P5462" s="52">
        <f>NOV!O463</f>
        <v/>
      </c>
      <c r="Q5462" s="52">
        <f>NOV!P463</f>
        <v/>
      </c>
      <c r="R5462" s="52">
        <f>NOV!Q463</f>
        <v/>
      </c>
      <c r="S5462" s="54">
        <f>S5461+IF(X5462=0,0,M5462)</f>
        <v/>
      </c>
      <c r="T5462" s="55">
        <f>MAX(T5461,S5462)</f>
        <v/>
      </c>
      <c r="U5462" s="56">
        <f>S5462-T5462</f>
        <v/>
      </c>
      <c r="V5462" s="55">
        <f>IFERROR(SUMIFS(DATABASE!$M$5:$M$6004,DATABASE!$B$5:$B$6004,B5462,DATABASE!$X$5:$X$6004,1),0)</f>
        <v/>
      </c>
      <c r="W5462" s="57">
        <f>IFERROR(COUNTIFS(DATABASE!$B$5:$B$6004,B5462,DATABASE!$X$5:$X$6004,1),0)</f>
        <v/>
      </c>
      <c r="X5462" s="58">
        <f>--AND(ISNUMBER(B5462),C5462&lt;&gt;"",L5462&lt;&gt;"",M5462&lt;&gt;"")</f>
        <v/>
      </c>
    </row>
    <row r="5463" ht="15" customHeight="1" s="111">
      <c r="A5463" s="42" t="inlineStr">
        <is>
          <t>NOV</t>
        </is>
      </c>
      <c r="B5463" s="43">
        <f>NOV!A464</f>
        <v/>
      </c>
      <c r="C5463" s="44">
        <f>NOV!B464</f>
        <v/>
      </c>
      <c r="D5463" s="44">
        <f>NOV!C464</f>
        <v/>
      </c>
      <c r="E5463" s="44">
        <f>NOV!D464</f>
        <v/>
      </c>
      <c r="F5463" s="44">
        <f>NOV!E464</f>
        <v/>
      </c>
      <c r="G5463" s="44">
        <f>NOV!F464</f>
        <v/>
      </c>
      <c r="H5463" s="44">
        <f>NOV!G464</f>
        <v/>
      </c>
      <c r="I5463" s="45">
        <f>NOV!H464</f>
        <v/>
      </c>
      <c r="J5463" s="45">
        <f>NOV!I464</f>
        <v/>
      </c>
      <c r="K5463" s="44">
        <f>NOV!J464</f>
        <v/>
      </c>
      <c r="L5463" s="44">
        <f>NOV!K464</f>
        <v/>
      </c>
      <c r="M5463" s="46">
        <f>NOV!L464</f>
        <v/>
      </c>
      <c r="N5463" s="44">
        <f>NOV!M464</f>
        <v/>
      </c>
      <c r="O5463" s="44">
        <f>NOV!N464</f>
        <v/>
      </c>
      <c r="P5463" s="44">
        <f>NOV!O464</f>
        <v/>
      </c>
      <c r="Q5463" s="44">
        <f>NOV!P464</f>
        <v/>
      </c>
      <c r="R5463" s="44">
        <f>NOV!Q464</f>
        <v/>
      </c>
      <c r="S5463" s="46">
        <f>S5462+IF(X5463=0,0,M5463)</f>
        <v/>
      </c>
      <c r="T5463" s="47">
        <f>MAX(T5462,S5463)</f>
        <v/>
      </c>
      <c r="U5463" s="48">
        <f>S5463-T5463</f>
        <v/>
      </c>
      <c r="V5463" s="47">
        <f>IFERROR(SUMIFS(DATABASE!$M$5:$M$6004,DATABASE!$B$5:$B$6004,B5463,DATABASE!$X$5:$X$6004,1),0)</f>
        <v/>
      </c>
      <c r="W5463" s="31">
        <f>IFERROR(COUNTIFS(DATABASE!$B$5:$B$6004,B5463,DATABASE!$X$5:$X$6004,1),0)</f>
        <v/>
      </c>
      <c r="X5463" s="49">
        <f>--AND(ISNUMBER(B5463),C5463&lt;&gt;"",L5463&lt;&gt;"",M5463&lt;&gt;"")</f>
        <v/>
      </c>
    </row>
    <row r="5464" ht="15" customHeight="1" s="111">
      <c r="A5464" s="50" t="inlineStr">
        <is>
          <t>NOV</t>
        </is>
      </c>
      <c r="B5464" s="51">
        <f>NOV!A465</f>
        <v/>
      </c>
      <c r="C5464" s="52">
        <f>NOV!B465</f>
        <v/>
      </c>
      <c r="D5464" s="52">
        <f>NOV!C465</f>
        <v/>
      </c>
      <c r="E5464" s="52">
        <f>NOV!D465</f>
        <v/>
      </c>
      <c r="F5464" s="52">
        <f>NOV!E465</f>
        <v/>
      </c>
      <c r="G5464" s="52">
        <f>NOV!F465</f>
        <v/>
      </c>
      <c r="H5464" s="52">
        <f>NOV!G465</f>
        <v/>
      </c>
      <c r="I5464" s="53">
        <f>NOV!H465</f>
        <v/>
      </c>
      <c r="J5464" s="53">
        <f>NOV!I465</f>
        <v/>
      </c>
      <c r="K5464" s="52">
        <f>NOV!J465</f>
        <v/>
      </c>
      <c r="L5464" s="52">
        <f>NOV!K465</f>
        <v/>
      </c>
      <c r="M5464" s="54">
        <f>NOV!L465</f>
        <v/>
      </c>
      <c r="N5464" s="52">
        <f>NOV!M465</f>
        <v/>
      </c>
      <c r="O5464" s="52">
        <f>NOV!N465</f>
        <v/>
      </c>
      <c r="P5464" s="52">
        <f>NOV!O465</f>
        <v/>
      </c>
      <c r="Q5464" s="52">
        <f>NOV!P465</f>
        <v/>
      </c>
      <c r="R5464" s="52">
        <f>NOV!Q465</f>
        <v/>
      </c>
      <c r="S5464" s="54">
        <f>S5463+IF(X5464=0,0,M5464)</f>
        <v/>
      </c>
      <c r="T5464" s="55">
        <f>MAX(T5463,S5464)</f>
        <v/>
      </c>
      <c r="U5464" s="56">
        <f>S5464-T5464</f>
        <v/>
      </c>
      <c r="V5464" s="55">
        <f>IFERROR(SUMIFS(DATABASE!$M$5:$M$6004,DATABASE!$B$5:$B$6004,B5464,DATABASE!$X$5:$X$6004,1),0)</f>
        <v/>
      </c>
      <c r="W5464" s="57">
        <f>IFERROR(COUNTIFS(DATABASE!$B$5:$B$6004,B5464,DATABASE!$X$5:$X$6004,1),0)</f>
        <v/>
      </c>
      <c r="X5464" s="58">
        <f>--AND(ISNUMBER(B5464),C5464&lt;&gt;"",L5464&lt;&gt;"",M5464&lt;&gt;"")</f>
        <v/>
      </c>
    </row>
    <row r="5465" ht="15" customHeight="1" s="111">
      <c r="A5465" s="42" t="inlineStr">
        <is>
          <t>NOV</t>
        </is>
      </c>
      <c r="B5465" s="43">
        <f>NOV!A466</f>
        <v/>
      </c>
      <c r="C5465" s="44">
        <f>NOV!B466</f>
        <v/>
      </c>
      <c r="D5465" s="44">
        <f>NOV!C466</f>
        <v/>
      </c>
      <c r="E5465" s="44">
        <f>NOV!D466</f>
        <v/>
      </c>
      <c r="F5465" s="44">
        <f>NOV!E466</f>
        <v/>
      </c>
      <c r="G5465" s="44">
        <f>NOV!F466</f>
        <v/>
      </c>
      <c r="H5465" s="44">
        <f>NOV!G466</f>
        <v/>
      </c>
      <c r="I5465" s="45">
        <f>NOV!H466</f>
        <v/>
      </c>
      <c r="J5465" s="45">
        <f>NOV!I466</f>
        <v/>
      </c>
      <c r="K5465" s="44">
        <f>NOV!J466</f>
        <v/>
      </c>
      <c r="L5465" s="44">
        <f>NOV!K466</f>
        <v/>
      </c>
      <c r="M5465" s="46">
        <f>NOV!L466</f>
        <v/>
      </c>
      <c r="N5465" s="44">
        <f>NOV!M466</f>
        <v/>
      </c>
      <c r="O5465" s="44">
        <f>NOV!N466</f>
        <v/>
      </c>
      <c r="P5465" s="44">
        <f>NOV!O466</f>
        <v/>
      </c>
      <c r="Q5465" s="44">
        <f>NOV!P466</f>
        <v/>
      </c>
      <c r="R5465" s="44">
        <f>NOV!Q466</f>
        <v/>
      </c>
      <c r="S5465" s="46">
        <f>S5464+IF(X5465=0,0,M5465)</f>
        <v/>
      </c>
      <c r="T5465" s="47">
        <f>MAX(T5464,S5465)</f>
        <v/>
      </c>
      <c r="U5465" s="48">
        <f>S5465-T5465</f>
        <v/>
      </c>
      <c r="V5465" s="47">
        <f>IFERROR(SUMIFS(DATABASE!$M$5:$M$6004,DATABASE!$B$5:$B$6004,B5465,DATABASE!$X$5:$X$6004,1),0)</f>
        <v/>
      </c>
      <c r="W5465" s="31">
        <f>IFERROR(COUNTIFS(DATABASE!$B$5:$B$6004,B5465,DATABASE!$X$5:$X$6004,1),0)</f>
        <v/>
      </c>
      <c r="X5465" s="49">
        <f>--AND(ISNUMBER(B5465),C5465&lt;&gt;"",L5465&lt;&gt;"",M5465&lt;&gt;"")</f>
        <v/>
      </c>
    </row>
    <row r="5466" ht="15" customHeight="1" s="111">
      <c r="A5466" s="50" t="inlineStr">
        <is>
          <t>NOV</t>
        </is>
      </c>
      <c r="B5466" s="51">
        <f>NOV!A467</f>
        <v/>
      </c>
      <c r="C5466" s="52">
        <f>NOV!B467</f>
        <v/>
      </c>
      <c r="D5466" s="52">
        <f>NOV!C467</f>
        <v/>
      </c>
      <c r="E5466" s="52">
        <f>NOV!D467</f>
        <v/>
      </c>
      <c r="F5466" s="52">
        <f>NOV!E467</f>
        <v/>
      </c>
      <c r="G5466" s="52">
        <f>NOV!F467</f>
        <v/>
      </c>
      <c r="H5466" s="52">
        <f>NOV!G467</f>
        <v/>
      </c>
      <c r="I5466" s="53">
        <f>NOV!H467</f>
        <v/>
      </c>
      <c r="J5466" s="53">
        <f>NOV!I467</f>
        <v/>
      </c>
      <c r="K5466" s="52">
        <f>NOV!J467</f>
        <v/>
      </c>
      <c r="L5466" s="52">
        <f>NOV!K467</f>
        <v/>
      </c>
      <c r="M5466" s="54">
        <f>NOV!L467</f>
        <v/>
      </c>
      <c r="N5466" s="52">
        <f>NOV!M467</f>
        <v/>
      </c>
      <c r="O5466" s="52">
        <f>NOV!N467</f>
        <v/>
      </c>
      <c r="P5466" s="52">
        <f>NOV!O467</f>
        <v/>
      </c>
      <c r="Q5466" s="52">
        <f>NOV!P467</f>
        <v/>
      </c>
      <c r="R5466" s="52">
        <f>NOV!Q467</f>
        <v/>
      </c>
      <c r="S5466" s="54">
        <f>S5465+IF(X5466=0,0,M5466)</f>
        <v/>
      </c>
      <c r="T5466" s="55">
        <f>MAX(T5465,S5466)</f>
        <v/>
      </c>
      <c r="U5466" s="56">
        <f>S5466-T5466</f>
        <v/>
      </c>
      <c r="V5466" s="55">
        <f>IFERROR(SUMIFS(DATABASE!$M$5:$M$6004,DATABASE!$B$5:$B$6004,B5466,DATABASE!$X$5:$X$6004,1),0)</f>
        <v/>
      </c>
      <c r="W5466" s="57">
        <f>IFERROR(COUNTIFS(DATABASE!$B$5:$B$6004,B5466,DATABASE!$X$5:$X$6004,1),0)</f>
        <v/>
      </c>
      <c r="X5466" s="58">
        <f>--AND(ISNUMBER(B5466),C5466&lt;&gt;"",L5466&lt;&gt;"",M5466&lt;&gt;"")</f>
        <v/>
      </c>
    </row>
    <row r="5467" ht="15" customHeight="1" s="111">
      <c r="A5467" s="42" t="inlineStr">
        <is>
          <t>NOV</t>
        </is>
      </c>
      <c r="B5467" s="43">
        <f>NOV!A468</f>
        <v/>
      </c>
      <c r="C5467" s="44">
        <f>NOV!B468</f>
        <v/>
      </c>
      <c r="D5467" s="44">
        <f>NOV!C468</f>
        <v/>
      </c>
      <c r="E5467" s="44">
        <f>NOV!D468</f>
        <v/>
      </c>
      <c r="F5467" s="44">
        <f>NOV!E468</f>
        <v/>
      </c>
      <c r="G5467" s="44">
        <f>NOV!F468</f>
        <v/>
      </c>
      <c r="H5467" s="44">
        <f>NOV!G468</f>
        <v/>
      </c>
      <c r="I5467" s="45">
        <f>NOV!H468</f>
        <v/>
      </c>
      <c r="J5467" s="45">
        <f>NOV!I468</f>
        <v/>
      </c>
      <c r="K5467" s="44">
        <f>NOV!J468</f>
        <v/>
      </c>
      <c r="L5467" s="44">
        <f>NOV!K468</f>
        <v/>
      </c>
      <c r="M5467" s="46">
        <f>NOV!L468</f>
        <v/>
      </c>
      <c r="N5467" s="44">
        <f>NOV!M468</f>
        <v/>
      </c>
      <c r="O5467" s="44">
        <f>NOV!N468</f>
        <v/>
      </c>
      <c r="P5467" s="44">
        <f>NOV!O468</f>
        <v/>
      </c>
      <c r="Q5467" s="44">
        <f>NOV!P468</f>
        <v/>
      </c>
      <c r="R5467" s="44">
        <f>NOV!Q468</f>
        <v/>
      </c>
      <c r="S5467" s="46">
        <f>S5466+IF(X5467=0,0,M5467)</f>
        <v/>
      </c>
      <c r="T5467" s="47">
        <f>MAX(T5466,S5467)</f>
        <v/>
      </c>
      <c r="U5467" s="48">
        <f>S5467-T5467</f>
        <v/>
      </c>
      <c r="V5467" s="47">
        <f>IFERROR(SUMIFS(DATABASE!$M$5:$M$6004,DATABASE!$B$5:$B$6004,B5467,DATABASE!$X$5:$X$6004,1),0)</f>
        <v/>
      </c>
      <c r="W5467" s="31">
        <f>IFERROR(COUNTIFS(DATABASE!$B$5:$B$6004,B5467,DATABASE!$X$5:$X$6004,1),0)</f>
        <v/>
      </c>
      <c r="X5467" s="49">
        <f>--AND(ISNUMBER(B5467),C5467&lt;&gt;"",L5467&lt;&gt;"",M5467&lt;&gt;"")</f>
        <v/>
      </c>
    </row>
    <row r="5468" ht="15" customHeight="1" s="111">
      <c r="A5468" s="50" t="inlineStr">
        <is>
          <t>NOV</t>
        </is>
      </c>
      <c r="B5468" s="51">
        <f>NOV!A469</f>
        <v/>
      </c>
      <c r="C5468" s="52">
        <f>NOV!B469</f>
        <v/>
      </c>
      <c r="D5468" s="52">
        <f>NOV!C469</f>
        <v/>
      </c>
      <c r="E5468" s="52">
        <f>NOV!D469</f>
        <v/>
      </c>
      <c r="F5468" s="52">
        <f>NOV!E469</f>
        <v/>
      </c>
      <c r="G5468" s="52">
        <f>NOV!F469</f>
        <v/>
      </c>
      <c r="H5468" s="52">
        <f>NOV!G469</f>
        <v/>
      </c>
      <c r="I5468" s="53">
        <f>NOV!H469</f>
        <v/>
      </c>
      <c r="J5468" s="53">
        <f>NOV!I469</f>
        <v/>
      </c>
      <c r="K5468" s="52">
        <f>NOV!J469</f>
        <v/>
      </c>
      <c r="L5468" s="52">
        <f>NOV!K469</f>
        <v/>
      </c>
      <c r="M5468" s="54">
        <f>NOV!L469</f>
        <v/>
      </c>
      <c r="N5468" s="52">
        <f>NOV!M469</f>
        <v/>
      </c>
      <c r="O5468" s="52">
        <f>NOV!N469</f>
        <v/>
      </c>
      <c r="P5468" s="52">
        <f>NOV!O469</f>
        <v/>
      </c>
      <c r="Q5468" s="52">
        <f>NOV!P469</f>
        <v/>
      </c>
      <c r="R5468" s="52">
        <f>NOV!Q469</f>
        <v/>
      </c>
      <c r="S5468" s="54">
        <f>S5467+IF(X5468=0,0,M5468)</f>
        <v/>
      </c>
      <c r="T5468" s="55">
        <f>MAX(T5467,S5468)</f>
        <v/>
      </c>
      <c r="U5468" s="56">
        <f>S5468-T5468</f>
        <v/>
      </c>
      <c r="V5468" s="55">
        <f>IFERROR(SUMIFS(DATABASE!$M$5:$M$6004,DATABASE!$B$5:$B$6004,B5468,DATABASE!$X$5:$X$6004,1),0)</f>
        <v/>
      </c>
      <c r="W5468" s="57">
        <f>IFERROR(COUNTIFS(DATABASE!$B$5:$B$6004,B5468,DATABASE!$X$5:$X$6004,1),0)</f>
        <v/>
      </c>
      <c r="X5468" s="58">
        <f>--AND(ISNUMBER(B5468),C5468&lt;&gt;"",L5468&lt;&gt;"",M5468&lt;&gt;"")</f>
        <v/>
      </c>
    </row>
    <row r="5469" ht="15" customHeight="1" s="111">
      <c r="A5469" s="42" t="inlineStr">
        <is>
          <t>NOV</t>
        </is>
      </c>
      <c r="B5469" s="43">
        <f>NOV!A470</f>
        <v/>
      </c>
      <c r="C5469" s="44">
        <f>NOV!B470</f>
        <v/>
      </c>
      <c r="D5469" s="44">
        <f>NOV!C470</f>
        <v/>
      </c>
      <c r="E5469" s="44">
        <f>NOV!D470</f>
        <v/>
      </c>
      <c r="F5469" s="44">
        <f>NOV!E470</f>
        <v/>
      </c>
      <c r="G5469" s="44">
        <f>NOV!F470</f>
        <v/>
      </c>
      <c r="H5469" s="44">
        <f>NOV!G470</f>
        <v/>
      </c>
      <c r="I5469" s="45">
        <f>NOV!H470</f>
        <v/>
      </c>
      <c r="J5469" s="45">
        <f>NOV!I470</f>
        <v/>
      </c>
      <c r="K5469" s="44">
        <f>NOV!J470</f>
        <v/>
      </c>
      <c r="L5469" s="44">
        <f>NOV!K470</f>
        <v/>
      </c>
      <c r="M5469" s="46">
        <f>NOV!L470</f>
        <v/>
      </c>
      <c r="N5469" s="44">
        <f>NOV!M470</f>
        <v/>
      </c>
      <c r="O5469" s="44">
        <f>NOV!N470</f>
        <v/>
      </c>
      <c r="P5469" s="44">
        <f>NOV!O470</f>
        <v/>
      </c>
      <c r="Q5469" s="44">
        <f>NOV!P470</f>
        <v/>
      </c>
      <c r="R5469" s="44">
        <f>NOV!Q470</f>
        <v/>
      </c>
      <c r="S5469" s="46">
        <f>S5468+IF(X5469=0,0,M5469)</f>
        <v/>
      </c>
      <c r="T5469" s="47">
        <f>MAX(T5468,S5469)</f>
        <v/>
      </c>
      <c r="U5469" s="48">
        <f>S5469-T5469</f>
        <v/>
      </c>
      <c r="V5469" s="47">
        <f>IFERROR(SUMIFS(DATABASE!$M$5:$M$6004,DATABASE!$B$5:$B$6004,B5469,DATABASE!$X$5:$X$6004,1),0)</f>
        <v/>
      </c>
      <c r="W5469" s="31">
        <f>IFERROR(COUNTIFS(DATABASE!$B$5:$B$6004,B5469,DATABASE!$X$5:$X$6004,1),0)</f>
        <v/>
      </c>
      <c r="X5469" s="49">
        <f>--AND(ISNUMBER(B5469),C5469&lt;&gt;"",L5469&lt;&gt;"",M5469&lt;&gt;"")</f>
        <v/>
      </c>
    </row>
    <row r="5470" ht="15" customHeight="1" s="111">
      <c r="A5470" s="50" t="inlineStr">
        <is>
          <t>NOV</t>
        </is>
      </c>
      <c r="B5470" s="51">
        <f>NOV!A471</f>
        <v/>
      </c>
      <c r="C5470" s="52">
        <f>NOV!B471</f>
        <v/>
      </c>
      <c r="D5470" s="52">
        <f>NOV!C471</f>
        <v/>
      </c>
      <c r="E5470" s="52">
        <f>NOV!D471</f>
        <v/>
      </c>
      <c r="F5470" s="52">
        <f>NOV!E471</f>
        <v/>
      </c>
      <c r="G5470" s="52">
        <f>NOV!F471</f>
        <v/>
      </c>
      <c r="H5470" s="52">
        <f>NOV!G471</f>
        <v/>
      </c>
      <c r="I5470" s="53">
        <f>NOV!H471</f>
        <v/>
      </c>
      <c r="J5470" s="53">
        <f>NOV!I471</f>
        <v/>
      </c>
      <c r="K5470" s="52">
        <f>NOV!J471</f>
        <v/>
      </c>
      <c r="L5470" s="52">
        <f>NOV!K471</f>
        <v/>
      </c>
      <c r="M5470" s="54">
        <f>NOV!L471</f>
        <v/>
      </c>
      <c r="N5470" s="52">
        <f>NOV!M471</f>
        <v/>
      </c>
      <c r="O5470" s="52">
        <f>NOV!N471</f>
        <v/>
      </c>
      <c r="P5470" s="52">
        <f>NOV!O471</f>
        <v/>
      </c>
      <c r="Q5470" s="52">
        <f>NOV!P471</f>
        <v/>
      </c>
      <c r="R5470" s="52">
        <f>NOV!Q471</f>
        <v/>
      </c>
      <c r="S5470" s="54">
        <f>S5469+IF(X5470=0,0,M5470)</f>
        <v/>
      </c>
      <c r="T5470" s="55">
        <f>MAX(T5469,S5470)</f>
        <v/>
      </c>
      <c r="U5470" s="56">
        <f>S5470-T5470</f>
        <v/>
      </c>
      <c r="V5470" s="55">
        <f>IFERROR(SUMIFS(DATABASE!$M$5:$M$6004,DATABASE!$B$5:$B$6004,B5470,DATABASE!$X$5:$X$6004,1),0)</f>
        <v/>
      </c>
      <c r="W5470" s="57">
        <f>IFERROR(COUNTIFS(DATABASE!$B$5:$B$6004,B5470,DATABASE!$X$5:$X$6004,1),0)</f>
        <v/>
      </c>
      <c r="X5470" s="58">
        <f>--AND(ISNUMBER(B5470),C5470&lt;&gt;"",L5470&lt;&gt;"",M5470&lt;&gt;"")</f>
        <v/>
      </c>
    </row>
    <row r="5471" ht="15" customHeight="1" s="111">
      <c r="A5471" s="42" t="inlineStr">
        <is>
          <t>NOV</t>
        </is>
      </c>
      <c r="B5471" s="43">
        <f>NOV!A472</f>
        <v/>
      </c>
      <c r="C5471" s="44">
        <f>NOV!B472</f>
        <v/>
      </c>
      <c r="D5471" s="44">
        <f>NOV!C472</f>
        <v/>
      </c>
      <c r="E5471" s="44">
        <f>NOV!D472</f>
        <v/>
      </c>
      <c r="F5471" s="44">
        <f>NOV!E472</f>
        <v/>
      </c>
      <c r="G5471" s="44">
        <f>NOV!F472</f>
        <v/>
      </c>
      <c r="H5471" s="44">
        <f>NOV!G472</f>
        <v/>
      </c>
      <c r="I5471" s="45">
        <f>NOV!H472</f>
        <v/>
      </c>
      <c r="J5471" s="45">
        <f>NOV!I472</f>
        <v/>
      </c>
      <c r="K5471" s="44">
        <f>NOV!J472</f>
        <v/>
      </c>
      <c r="L5471" s="44">
        <f>NOV!K472</f>
        <v/>
      </c>
      <c r="M5471" s="46">
        <f>NOV!L472</f>
        <v/>
      </c>
      <c r="N5471" s="44">
        <f>NOV!M472</f>
        <v/>
      </c>
      <c r="O5471" s="44">
        <f>NOV!N472</f>
        <v/>
      </c>
      <c r="P5471" s="44">
        <f>NOV!O472</f>
        <v/>
      </c>
      <c r="Q5471" s="44">
        <f>NOV!P472</f>
        <v/>
      </c>
      <c r="R5471" s="44">
        <f>NOV!Q472</f>
        <v/>
      </c>
      <c r="S5471" s="46">
        <f>S5470+IF(X5471=0,0,M5471)</f>
        <v/>
      </c>
      <c r="T5471" s="47">
        <f>MAX(T5470,S5471)</f>
        <v/>
      </c>
      <c r="U5471" s="48">
        <f>S5471-T5471</f>
        <v/>
      </c>
      <c r="V5471" s="47">
        <f>IFERROR(SUMIFS(DATABASE!$M$5:$M$6004,DATABASE!$B$5:$B$6004,B5471,DATABASE!$X$5:$X$6004,1),0)</f>
        <v/>
      </c>
      <c r="W5471" s="31">
        <f>IFERROR(COUNTIFS(DATABASE!$B$5:$B$6004,B5471,DATABASE!$X$5:$X$6004,1),0)</f>
        <v/>
      </c>
      <c r="X5471" s="49">
        <f>--AND(ISNUMBER(B5471),C5471&lt;&gt;"",L5471&lt;&gt;"",M5471&lt;&gt;"")</f>
        <v/>
      </c>
    </row>
    <row r="5472" ht="15" customHeight="1" s="111">
      <c r="A5472" s="50" t="inlineStr">
        <is>
          <t>NOV</t>
        </is>
      </c>
      <c r="B5472" s="51">
        <f>NOV!A473</f>
        <v/>
      </c>
      <c r="C5472" s="52">
        <f>NOV!B473</f>
        <v/>
      </c>
      <c r="D5472" s="52">
        <f>NOV!C473</f>
        <v/>
      </c>
      <c r="E5472" s="52">
        <f>NOV!D473</f>
        <v/>
      </c>
      <c r="F5472" s="52">
        <f>NOV!E473</f>
        <v/>
      </c>
      <c r="G5472" s="52">
        <f>NOV!F473</f>
        <v/>
      </c>
      <c r="H5472" s="52">
        <f>NOV!G473</f>
        <v/>
      </c>
      <c r="I5472" s="53">
        <f>NOV!H473</f>
        <v/>
      </c>
      <c r="J5472" s="53">
        <f>NOV!I473</f>
        <v/>
      </c>
      <c r="K5472" s="52">
        <f>NOV!J473</f>
        <v/>
      </c>
      <c r="L5472" s="52">
        <f>NOV!K473</f>
        <v/>
      </c>
      <c r="M5472" s="54">
        <f>NOV!L473</f>
        <v/>
      </c>
      <c r="N5472" s="52">
        <f>NOV!M473</f>
        <v/>
      </c>
      <c r="O5472" s="52">
        <f>NOV!N473</f>
        <v/>
      </c>
      <c r="P5472" s="52">
        <f>NOV!O473</f>
        <v/>
      </c>
      <c r="Q5472" s="52">
        <f>NOV!P473</f>
        <v/>
      </c>
      <c r="R5472" s="52">
        <f>NOV!Q473</f>
        <v/>
      </c>
      <c r="S5472" s="54">
        <f>S5471+IF(X5472=0,0,M5472)</f>
        <v/>
      </c>
      <c r="T5472" s="55">
        <f>MAX(T5471,S5472)</f>
        <v/>
      </c>
      <c r="U5472" s="56">
        <f>S5472-T5472</f>
        <v/>
      </c>
      <c r="V5472" s="55">
        <f>IFERROR(SUMIFS(DATABASE!$M$5:$M$6004,DATABASE!$B$5:$B$6004,B5472,DATABASE!$X$5:$X$6004,1),0)</f>
        <v/>
      </c>
      <c r="W5472" s="57">
        <f>IFERROR(COUNTIFS(DATABASE!$B$5:$B$6004,B5472,DATABASE!$X$5:$X$6004,1),0)</f>
        <v/>
      </c>
      <c r="X5472" s="58">
        <f>--AND(ISNUMBER(B5472),C5472&lt;&gt;"",L5472&lt;&gt;"",M5472&lt;&gt;"")</f>
        <v/>
      </c>
    </row>
    <row r="5473" ht="15" customHeight="1" s="111">
      <c r="A5473" s="42" t="inlineStr">
        <is>
          <t>NOV</t>
        </is>
      </c>
      <c r="B5473" s="43">
        <f>NOV!A474</f>
        <v/>
      </c>
      <c r="C5473" s="44">
        <f>NOV!B474</f>
        <v/>
      </c>
      <c r="D5473" s="44">
        <f>NOV!C474</f>
        <v/>
      </c>
      <c r="E5473" s="44">
        <f>NOV!D474</f>
        <v/>
      </c>
      <c r="F5473" s="44">
        <f>NOV!E474</f>
        <v/>
      </c>
      <c r="G5473" s="44">
        <f>NOV!F474</f>
        <v/>
      </c>
      <c r="H5473" s="44">
        <f>NOV!G474</f>
        <v/>
      </c>
      <c r="I5473" s="45">
        <f>NOV!H474</f>
        <v/>
      </c>
      <c r="J5473" s="45">
        <f>NOV!I474</f>
        <v/>
      </c>
      <c r="K5473" s="44">
        <f>NOV!J474</f>
        <v/>
      </c>
      <c r="L5473" s="44">
        <f>NOV!K474</f>
        <v/>
      </c>
      <c r="M5473" s="46">
        <f>NOV!L474</f>
        <v/>
      </c>
      <c r="N5473" s="44">
        <f>NOV!M474</f>
        <v/>
      </c>
      <c r="O5473" s="44">
        <f>NOV!N474</f>
        <v/>
      </c>
      <c r="P5473" s="44">
        <f>NOV!O474</f>
        <v/>
      </c>
      <c r="Q5473" s="44">
        <f>NOV!P474</f>
        <v/>
      </c>
      <c r="R5473" s="44">
        <f>NOV!Q474</f>
        <v/>
      </c>
      <c r="S5473" s="46">
        <f>S5472+IF(X5473=0,0,M5473)</f>
        <v/>
      </c>
      <c r="T5473" s="47">
        <f>MAX(T5472,S5473)</f>
        <v/>
      </c>
      <c r="U5473" s="48">
        <f>S5473-T5473</f>
        <v/>
      </c>
      <c r="V5473" s="47">
        <f>IFERROR(SUMIFS(DATABASE!$M$5:$M$6004,DATABASE!$B$5:$B$6004,B5473,DATABASE!$X$5:$X$6004,1),0)</f>
        <v/>
      </c>
      <c r="W5473" s="31">
        <f>IFERROR(COUNTIFS(DATABASE!$B$5:$B$6004,B5473,DATABASE!$X$5:$X$6004,1),0)</f>
        <v/>
      </c>
      <c r="X5473" s="49">
        <f>--AND(ISNUMBER(B5473),C5473&lt;&gt;"",L5473&lt;&gt;"",M5473&lt;&gt;"")</f>
        <v/>
      </c>
    </row>
    <row r="5474" ht="15" customHeight="1" s="111">
      <c r="A5474" s="50" t="inlineStr">
        <is>
          <t>NOV</t>
        </is>
      </c>
      <c r="B5474" s="51">
        <f>NOV!A475</f>
        <v/>
      </c>
      <c r="C5474" s="52">
        <f>NOV!B475</f>
        <v/>
      </c>
      <c r="D5474" s="52">
        <f>NOV!C475</f>
        <v/>
      </c>
      <c r="E5474" s="52">
        <f>NOV!D475</f>
        <v/>
      </c>
      <c r="F5474" s="52">
        <f>NOV!E475</f>
        <v/>
      </c>
      <c r="G5474" s="52">
        <f>NOV!F475</f>
        <v/>
      </c>
      <c r="H5474" s="52">
        <f>NOV!G475</f>
        <v/>
      </c>
      <c r="I5474" s="53">
        <f>NOV!H475</f>
        <v/>
      </c>
      <c r="J5474" s="53">
        <f>NOV!I475</f>
        <v/>
      </c>
      <c r="K5474" s="52">
        <f>NOV!J475</f>
        <v/>
      </c>
      <c r="L5474" s="52">
        <f>NOV!K475</f>
        <v/>
      </c>
      <c r="M5474" s="54">
        <f>NOV!L475</f>
        <v/>
      </c>
      <c r="N5474" s="52">
        <f>NOV!M475</f>
        <v/>
      </c>
      <c r="O5474" s="52">
        <f>NOV!N475</f>
        <v/>
      </c>
      <c r="P5474" s="52">
        <f>NOV!O475</f>
        <v/>
      </c>
      <c r="Q5474" s="52">
        <f>NOV!P475</f>
        <v/>
      </c>
      <c r="R5474" s="52">
        <f>NOV!Q475</f>
        <v/>
      </c>
      <c r="S5474" s="54">
        <f>S5473+IF(X5474=0,0,M5474)</f>
        <v/>
      </c>
      <c r="T5474" s="55">
        <f>MAX(T5473,S5474)</f>
        <v/>
      </c>
      <c r="U5474" s="56">
        <f>S5474-T5474</f>
        <v/>
      </c>
      <c r="V5474" s="55">
        <f>IFERROR(SUMIFS(DATABASE!$M$5:$M$6004,DATABASE!$B$5:$B$6004,B5474,DATABASE!$X$5:$X$6004,1),0)</f>
        <v/>
      </c>
      <c r="W5474" s="57">
        <f>IFERROR(COUNTIFS(DATABASE!$B$5:$B$6004,B5474,DATABASE!$X$5:$X$6004,1),0)</f>
        <v/>
      </c>
      <c r="X5474" s="58">
        <f>--AND(ISNUMBER(B5474),C5474&lt;&gt;"",L5474&lt;&gt;"",M5474&lt;&gt;"")</f>
        <v/>
      </c>
    </row>
    <row r="5475" ht="15" customHeight="1" s="111">
      <c r="A5475" s="42" t="inlineStr">
        <is>
          <t>NOV</t>
        </is>
      </c>
      <c r="B5475" s="43">
        <f>NOV!A476</f>
        <v/>
      </c>
      <c r="C5475" s="44">
        <f>NOV!B476</f>
        <v/>
      </c>
      <c r="D5475" s="44">
        <f>NOV!C476</f>
        <v/>
      </c>
      <c r="E5475" s="44">
        <f>NOV!D476</f>
        <v/>
      </c>
      <c r="F5475" s="44">
        <f>NOV!E476</f>
        <v/>
      </c>
      <c r="G5475" s="44">
        <f>NOV!F476</f>
        <v/>
      </c>
      <c r="H5475" s="44">
        <f>NOV!G476</f>
        <v/>
      </c>
      <c r="I5475" s="45">
        <f>NOV!H476</f>
        <v/>
      </c>
      <c r="J5475" s="45">
        <f>NOV!I476</f>
        <v/>
      </c>
      <c r="K5475" s="44">
        <f>NOV!J476</f>
        <v/>
      </c>
      <c r="L5475" s="44">
        <f>NOV!K476</f>
        <v/>
      </c>
      <c r="M5475" s="46">
        <f>NOV!L476</f>
        <v/>
      </c>
      <c r="N5475" s="44">
        <f>NOV!M476</f>
        <v/>
      </c>
      <c r="O5475" s="44">
        <f>NOV!N476</f>
        <v/>
      </c>
      <c r="P5475" s="44">
        <f>NOV!O476</f>
        <v/>
      </c>
      <c r="Q5475" s="44">
        <f>NOV!P476</f>
        <v/>
      </c>
      <c r="R5475" s="44">
        <f>NOV!Q476</f>
        <v/>
      </c>
      <c r="S5475" s="46">
        <f>S5474+IF(X5475=0,0,M5475)</f>
        <v/>
      </c>
      <c r="T5475" s="47">
        <f>MAX(T5474,S5475)</f>
        <v/>
      </c>
      <c r="U5475" s="48">
        <f>S5475-T5475</f>
        <v/>
      </c>
      <c r="V5475" s="47">
        <f>IFERROR(SUMIFS(DATABASE!$M$5:$M$6004,DATABASE!$B$5:$B$6004,B5475,DATABASE!$X$5:$X$6004,1),0)</f>
        <v/>
      </c>
      <c r="W5475" s="31">
        <f>IFERROR(COUNTIFS(DATABASE!$B$5:$B$6004,B5475,DATABASE!$X$5:$X$6004,1),0)</f>
        <v/>
      </c>
      <c r="X5475" s="49">
        <f>--AND(ISNUMBER(B5475),C5475&lt;&gt;"",L5475&lt;&gt;"",M5475&lt;&gt;"")</f>
        <v/>
      </c>
    </row>
    <row r="5476" ht="15" customHeight="1" s="111">
      <c r="A5476" s="50" t="inlineStr">
        <is>
          <t>NOV</t>
        </is>
      </c>
      <c r="B5476" s="51">
        <f>NOV!A477</f>
        <v/>
      </c>
      <c r="C5476" s="52">
        <f>NOV!B477</f>
        <v/>
      </c>
      <c r="D5476" s="52">
        <f>NOV!C477</f>
        <v/>
      </c>
      <c r="E5476" s="52">
        <f>NOV!D477</f>
        <v/>
      </c>
      <c r="F5476" s="52">
        <f>NOV!E477</f>
        <v/>
      </c>
      <c r="G5476" s="52">
        <f>NOV!F477</f>
        <v/>
      </c>
      <c r="H5476" s="52">
        <f>NOV!G477</f>
        <v/>
      </c>
      <c r="I5476" s="53">
        <f>NOV!H477</f>
        <v/>
      </c>
      <c r="J5476" s="53">
        <f>NOV!I477</f>
        <v/>
      </c>
      <c r="K5476" s="52">
        <f>NOV!J477</f>
        <v/>
      </c>
      <c r="L5476" s="52">
        <f>NOV!K477</f>
        <v/>
      </c>
      <c r="M5476" s="54">
        <f>NOV!L477</f>
        <v/>
      </c>
      <c r="N5476" s="52">
        <f>NOV!M477</f>
        <v/>
      </c>
      <c r="O5476" s="52">
        <f>NOV!N477</f>
        <v/>
      </c>
      <c r="P5476" s="52">
        <f>NOV!O477</f>
        <v/>
      </c>
      <c r="Q5476" s="52">
        <f>NOV!P477</f>
        <v/>
      </c>
      <c r="R5476" s="52">
        <f>NOV!Q477</f>
        <v/>
      </c>
      <c r="S5476" s="54">
        <f>S5475+IF(X5476=0,0,M5476)</f>
        <v/>
      </c>
      <c r="T5476" s="55">
        <f>MAX(T5475,S5476)</f>
        <v/>
      </c>
      <c r="U5476" s="56">
        <f>S5476-T5476</f>
        <v/>
      </c>
      <c r="V5476" s="55">
        <f>IFERROR(SUMIFS(DATABASE!$M$5:$M$6004,DATABASE!$B$5:$B$6004,B5476,DATABASE!$X$5:$X$6004,1),0)</f>
        <v/>
      </c>
      <c r="W5476" s="57">
        <f>IFERROR(COUNTIFS(DATABASE!$B$5:$B$6004,B5476,DATABASE!$X$5:$X$6004,1),0)</f>
        <v/>
      </c>
      <c r="X5476" s="58">
        <f>--AND(ISNUMBER(B5476),C5476&lt;&gt;"",L5476&lt;&gt;"",M5476&lt;&gt;"")</f>
        <v/>
      </c>
    </row>
    <row r="5477" ht="15" customHeight="1" s="111">
      <c r="A5477" s="42" t="inlineStr">
        <is>
          <t>NOV</t>
        </is>
      </c>
      <c r="B5477" s="43">
        <f>NOV!A478</f>
        <v/>
      </c>
      <c r="C5477" s="44">
        <f>NOV!B478</f>
        <v/>
      </c>
      <c r="D5477" s="44">
        <f>NOV!C478</f>
        <v/>
      </c>
      <c r="E5477" s="44">
        <f>NOV!D478</f>
        <v/>
      </c>
      <c r="F5477" s="44">
        <f>NOV!E478</f>
        <v/>
      </c>
      <c r="G5477" s="44">
        <f>NOV!F478</f>
        <v/>
      </c>
      <c r="H5477" s="44">
        <f>NOV!G478</f>
        <v/>
      </c>
      <c r="I5477" s="45">
        <f>NOV!H478</f>
        <v/>
      </c>
      <c r="J5477" s="45">
        <f>NOV!I478</f>
        <v/>
      </c>
      <c r="K5477" s="44">
        <f>NOV!J478</f>
        <v/>
      </c>
      <c r="L5477" s="44">
        <f>NOV!K478</f>
        <v/>
      </c>
      <c r="M5477" s="46">
        <f>NOV!L478</f>
        <v/>
      </c>
      <c r="N5477" s="44">
        <f>NOV!M478</f>
        <v/>
      </c>
      <c r="O5477" s="44">
        <f>NOV!N478</f>
        <v/>
      </c>
      <c r="P5477" s="44">
        <f>NOV!O478</f>
        <v/>
      </c>
      <c r="Q5477" s="44">
        <f>NOV!P478</f>
        <v/>
      </c>
      <c r="R5477" s="44">
        <f>NOV!Q478</f>
        <v/>
      </c>
      <c r="S5477" s="46">
        <f>S5476+IF(X5477=0,0,M5477)</f>
        <v/>
      </c>
      <c r="T5477" s="47">
        <f>MAX(T5476,S5477)</f>
        <v/>
      </c>
      <c r="U5477" s="48">
        <f>S5477-T5477</f>
        <v/>
      </c>
      <c r="V5477" s="47">
        <f>IFERROR(SUMIFS(DATABASE!$M$5:$M$6004,DATABASE!$B$5:$B$6004,B5477,DATABASE!$X$5:$X$6004,1),0)</f>
        <v/>
      </c>
      <c r="W5477" s="31">
        <f>IFERROR(COUNTIFS(DATABASE!$B$5:$B$6004,B5477,DATABASE!$X$5:$X$6004,1),0)</f>
        <v/>
      </c>
      <c r="X5477" s="49">
        <f>--AND(ISNUMBER(B5477),C5477&lt;&gt;"",L5477&lt;&gt;"",M5477&lt;&gt;"")</f>
        <v/>
      </c>
    </row>
    <row r="5478" ht="15" customHeight="1" s="111">
      <c r="A5478" s="50" t="inlineStr">
        <is>
          <t>NOV</t>
        </is>
      </c>
      <c r="B5478" s="51">
        <f>NOV!A479</f>
        <v/>
      </c>
      <c r="C5478" s="52">
        <f>NOV!B479</f>
        <v/>
      </c>
      <c r="D5478" s="52">
        <f>NOV!C479</f>
        <v/>
      </c>
      <c r="E5478" s="52">
        <f>NOV!D479</f>
        <v/>
      </c>
      <c r="F5478" s="52">
        <f>NOV!E479</f>
        <v/>
      </c>
      <c r="G5478" s="52">
        <f>NOV!F479</f>
        <v/>
      </c>
      <c r="H5478" s="52">
        <f>NOV!G479</f>
        <v/>
      </c>
      <c r="I5478" s="53">
        <f>NOV!H479</f>
        <v/>
      </c>
      <c r="J5478" s="53">
        <f>NOV!I479</f>
        <v/>
      </c>
      <c r="K5478" s="52">
        <f>NOV!J479</f>
        <v/>
      </c>
      <c r="L5478" s="52">
        <f>NOV!K479</f>
        <v/>
      </c>
      <c r="M5478" s="54">
        <f>NOV!L479</f>
        <v/>
      </c>
      <c r="N5478" s="52">
        <f>NOV!M479</f>
        <v/>
      </c>
      <c r="O5478" s="52">
        <f>NOV!N479</f>
        <v/>
      </c>
      <c r="P5478" s="52">
        <f>NOV!O479</f>
        <v/>
      </c>
      <c r="Q5478" s="52">
        <f>NOV!P479</f>
        <v/>
      </c>
      <c r="R5478" s="52">
        <f>NOV!Q479</f>
        <v/>
      </c>
      <c r="S5478" s="54">
        <f>S5477+IF(X5478=0,0,M5478)</f>
        <v/>
      </c>
      <c r="T5478" s="55">
        <f>MAX(T5477,S5478)</f>
        <v/>
      </c>
      <c r="U5478" s="56">
        <f>S5478-T5478</f>
        <v/>
      </c>
      <c r="V5478" s="55">
        <f>IFERROR(SUMIFS(DATABASE!$M$5:$M$6004,DATABASE!$B$5:$B$6004,B5478,DATABASE!$X$5:$X$6004,1),0)</f>
        <v/>
      </c>
      <c r="W5478" s="57">
        <f>IFERROR(COUNTIFS(DATABASE!$B$5:$B$6004,B5478,DATABASE!$X$5:$X$6004,1),0)</f>
        <v/>
      </c>
      <c r="X5478" s="58">
        <f>--AND(ISNUMBER(B5478),C5478&lt;&gt;"",L5478&lt;&gt;"",M5478&lt;&gt;"")</f>
        <v/>
      </c>
    </row>
    <row r="5479" ht="15" customHeight="1" s="111">
      <c r="A5479" s="42" t="inlineStr">
        <is>
          <t>NOV</t>
        </is>
      </c>
      <c r="B5479" s="43">
        <f>NOV!A480</f>
        <v/>
      </c>
      <c r="C5479" s="44">
        <f>NOV!B480</f>
        <v/>
      </c>
      <c r="D5479" s="44">
        <f>NOV!C480</f>
        <v/>
      </c>
      <c r="E5479" s="44">
        <f>NOV!D480</f>
        <v/>
      </c>
      <c r="F5479" s="44">
        <f>NOV!E480</f>
        <v/>
      </c>
      <c r="G5479" s="44">
        <f>NOV!F480</f>
        <v/>
      </c>
      <c r="H5479" s="44">
        <f>NOV!G480</f>
        <v/>
      </c>
      <c r="I5479" s="45">
        <f>NOV!H480</f>
        <v/>
      </c>
      <c r="J5479" s="45">
        <f>NOV!I480</f>
        <v/>
      </c>
      <c r="K5479" s="44">
        <f>NOV!J480</f>
        <v/>
      </c>
      <c r="L5479" s="44">
        <f>NOV!K480</f>
        <v/>
      </c>
      <c r="M5479" s="46">
        <f>NOV!L480</f>
        <v/>
      </c>
      <c r="N5479" s="44">
        <f>NOV!M480</f>
        <v/>
      </c>
      <c r="O5479" s="44">
        <f>NOV!N480</f>
        <v/>
      </c>
      <c r="P5479" s="44">
        <f>NOV!O480</f>
        <v/>
      </c>
      <c r="Q5479" s="44">
        <f>NOV!P480</f>
        <v/>
      </c>
      <c r="R5479" s="44">
        <f>NOV!Q480</f>
        <v/>
      </c>
      <c r="S5479" s="46">
        <f>S5478+IF(X5479=0,0,M5479)</f>
        <v/>
      </c>
      <c r="T5479" s="47">
        <f>MAX(T5478,S5479)</f>
        <v/>
      </c>
      <c r="U5479" s="48">
        <f>S5479-T5479</f>
        <v/>
      </c>
      <c r="V5479" s="47">
        <f>IFERROR(SUMIFS(DATABASE!$M$5:$M$6004,DATABASE!$B$5:$B$6004,B5479,DATABASE!$X$5:$X$6004,1),0)</f>
        <v/>
      </c>
      <c r="W5479" s="31">
        <f>IFERROR(COUNTIFS(DATABASE!$B$5:$B$6004,B5479,DATABASE!$X$5:$X$6004,1),0)</f>
        <v/>
      </c>
      <c r="X5479" s="49">
        <f>--AND(ISNUMBER(B5479),C5479&lt;&gt;"",L5479&lt;&gt;"",M5479&lt;&gt;"")</f>
        <v/>
      </c>
    </row>
    <row r="5480" ht="15" customHeight="1" s="111">
      <c r="A5480" s="50" t="inlineStr">
        <is>
          <t>NOV</t>
        </is>
      </c>
      <c r="B5480" s="51">
        <f>NOV!A481</f>
        <v/>
      </c>
      <c r="C5480" s="52">
        <f>NOV!B481</f>
        <v/>
      </c>
      <c r="D5480" s="52">
        <f>NOV!C481</f>
        <v/>
      </c>
      <c r="E5480" s="52">
        <f>NOV!D481</f>
        <v/>
      </c>
      <c r="F5480" s="52">
        <f>NOV!E481</f>
        <v/>
      </c>
      <c r="G5480" s="52">
        <f>NOV!F481</f>
        <v/>
      </c>
      <c r="H5480" s="52">
        <f>NOV!G481</f>
        <v/>
      </c>
      <c r="I5480" s="53">
        <f>NOV!H481</f>
        <v/>
      </c>
      <c r="J5480" s="53">
        <f>NOV!I481</f>
        <v/>
      </c>
      <c r="K5480" s="52">
        <f>NOV!J481</f>
        <v/>
      </c>
      <c r="L5480" s="52">
        <f>NOV!K481</f>
        <v/>
      </c>
      <c r="M5480" s="54">
        <f>NOV!L481</f>
        <v/>
      </c>
      <c r="N5480" s="52">
        <f>NOV!M481</f>
        <v/>
      </c>
      <c r="O5480" s="52">
        <f>NOV!N481</f>
        <v/>
      </c>
      <c r="P5480" s="52">
        <f>NOV!O481</f>
        <v/>
      </c>
      <c r="Q5480" s="52">
        <f>NOV!P481</f>
        <v/>
      </c>
      <c r="R5480" s="52">
        <f>NOV!Q481</f>
        <v/>
      </c>
      <c r="S5480" s="54">
        <f>S5479+IF(X5480=0,0,M5480)</f>
        <v/>
      </c>
      <c r="T5480" s="55">
        <f>MAX(T5479,S5480)</f>
        <v/>
      </c>
      <c r="U5480" s="56">
        <f>S5480-T5480</f>
        <v/>
      </c>
      <c r="V5480" s="55">
        <f>IFERROR(SUMIFS(DATABASE!$M$5:$M$6004,DATABASE!$B$5:$B$6004,B5480,DATABASE!$X$5:$X$6004,1),0)</f>
        <v/>
      </c>
      <c r="W5480" s="57">
        <f>IFERROR(COUNTIFS(DATABASE!$B$5:$B$6004,B5480,DATABASE!$X$5:$X$6004,1),0)</f>
        <v/>
      </c>
      <c r="X5480" s="58">
        <f>--AND(ISNUMBER(B5480),C5480&lt;&gt;"",L5480&lt;&gt;"",M5480&lt;&gt;"")</f>
        <v/>
      </c>
    </row>
    <row r="5481" ht="15" customHeight="1" s="111">
      <c r="A5481" s="42" t="inlineStr">
        <is>
          <t>NOV</t>
        </is>
      </c>
      <c r="B5481" s="43">
        <f>NOV!A482</f>
        <v/>
      </c>
      <c r="C5481" s="44">
        <f>NOV!B482</f>
        <v/>
      </c>
      <c r="D5481" s="44">
        <f>NOV!C482</f>
        <v/>
      </c>
      <c r="E5481" s="44">
        <f>NOV!D482</f>
        <v/>
      </c>
      <c r="F5481" s="44">
        <f>NOV!E482</f>
        <v/>
      </c>
      <c r="G5481" s="44">
        <f>NOV!F482</f>
        <v/>
      </c>
      <c r="H5481" s="44">
        <f>NOV!G482</f>
        <v/>
      </c>
      <c r="I5481" s="45">
        <f>NOV!H482</f>
        <v/>
      </c>
      <c r="J5481" s="45">
        <f>NOV!I482</f>
        <v/>
      </c>
      <c r="K5481" s="44">
        <f>NOV!J482</f>
        <v/>
      </c>
      <c r="L5481" s="44">
        <f>NOV!K482</f>
        <v/>
      </c>
      <c r="M5481" s="46">
        <f>NOV!L482</f>
        <v/>
      </c>
      <c r="N5481" s="44">
        <f>NOV!M482</f>
        <v/>
      </c>
      <c r="O5481" s="44">
        <f>NOV!N482</f>
        <v/>
      </c>
      <c r="P5481" s="44">
        <f>NOV!O482</f>
        <v/>
      </c>
      <c r="Q5481" s="44">
        <f>NOV!P482</f>
        <v/>
      </c>
      <c r="R5481" s="44">
        <f>NOV!Q482</f>
        <v/>
      </c>
      <c r="S5481" s="46">
        <f>S5480+IF(X5481=0,0,M5481)</f>
        <v/>
      </c>
      <c r="T5481" s="47">
        <f>MAX(T5480,S5481)</f>
        <v/>
      </c>
      <c r="U5481" s="48">
        <f>S5481-T5481</f>
        <v/>
      </c>
      <c r="V5481" s="47">
        <f>IFERROR(SUMIFS(DATABASE!$M$5:$M$6004,DATABASE!$B$5:$B$6004,B5481,DATABASE!$X$5:$X$6004,1),0)</f>
        <v/>
      </c>
      <c r="W5481" s="31">
        <f>IFERROR(COUNTIFS(DATABASE!$B$5:$B$6004,B5481,DATABASE!$X$5:$X$6004,1),0)</f>
        <v/>
      </c>
      <c r="X5481" s="49">
        <f>--AND(ISNUMBER(B5481),C5481&lt;&gt;"",L5481&lt;&gt;"",M5481&lt;&gt;"")</f>
        <v/>
      </c>
    </row>
    <row r="5482" ht="15" customHeight="1" s="111">
      <c r="A5482" s="50" t="inlineStr">
        <is>
          <t>NOV</t>
        </is>
      </c>
      <c r="B5482" s="51">
        <f>NOV!A483</f>
        <v/>
      </c>
      <c r="C5482" s="52">
        <f>NOV!B483</f>
        <v/>
      </c>
      <c r="D5482" s="52">
        <f>NOV!C483</f>
        <v/>
      </c>
      <c r="E5482" s="52">
        <f>NOV!D483</f>
        <v/>
      </c>
      <c r="F5482" s="52">
        <f>NOV!E483</f>
        <v/>
      </c>
      <c r="G5482" s="52">
        <f>NOV!F483</f>
        <v/>
      </c>
      <c r="H5482" s="52">
        <f>NOV!G483</f>
        <v/>
      </c>
      <c r="I5482" s="53">
        <f>NOV!H483</f>
        <v/>
      </c>
      <c r="J5482" s="53">
        <f>NOV!I483</f>
        <v/>
      </c>
      <c r="K5482" s="52">
        <f>NOV!J483</f>
        <v/>
      </c>
      <c r="L5482" s="52">
        <f>NOV!K483</f>
        <v/>
      </c>
      <c r="M5482" s="54">
        <f>NOV!L483</f>
        <v/>
      </c>
      <c r="N5482" s="52">
        <f>NOV!M483</f>
        <v/>
      </c>
      <c r="O5482" s="52">
        <f>NOV!N483</f>
        <v/>
      </c>
      <c r="P5482" s="52">
        <f>NOV!O483</f>
        <v/>
      </c>
      <c r="Q5482" s="52">
        <f>NOV!P483</f>
        <v/>
      </c>
      <c r="R5482" s="52">
        <f>NOV!Q483</f>
        <v/>
      </c>
      <c r="S5482" s="54">
        <f>S5481+IF(X5482=0,0,M5482)</f>
        <v/>
      </c>
      <c r="T5482" s="55">
        <f>MAX(T5481,S5482)</f>
        <v/>
      </c>
      <c r="U5482" s="56">
        <f>S5482-T5482</f>
        <v/>
      </c>
      <c r="V5482" s="55">
        <f>IFERROR(SUMIFS(DATABASE!$M$5:$M$6004,DATABASE!$B$5:$B$6004,B5482,DATABASE!$X$5:$X$6004,1),0)</f>
        <v/>
      </c>
      <c r="W5482" s="57">
        <f>IFERROR(COUNTIFS(DATABASE!$B$5:$B$6004,B5482,DATABASE!$X$5:$X$6004,1),0)</f>
        <v/>
      </c>
      <c r="X5482" s="58">
        <f>--AND(ISNUMBER(B5482),C5482&lt;&gt;"",L5482&lt;&gt;"",M5482&lt;&gt;"")</f>
        <v/>
      </c>
    </row>
    <row r="5483" ht="15" customHeight="1" s="111">
      <c r="A5483" s="42" t="inlineStr">
        <is>
          <t>NOV</t>
        </is>
      </c>
      <c r="B5483" s="43">
        <f>NOV!A484</f>
        <v/>
      </c>
      <c r="C5483" s="44">
        <f>NOV!B484</f>
        <v/>
      </c>
      <c r="D5483" s="44">
        <f>NOV!C484</f>
        <v/>
      </c>
      <c r="E5483" s="44">
        <f>NOV!D484</f>
        <v/>
      </c>
      <c r="F5483" s="44">
        <f>NOV!E484</f>
        <v/>
      </c>
      <c r="G5483" s="44">
        <f>NOV!F484</f>
        <v/>
      </c>
      <c r="H5483" s="44">
        <f>NOV!G484</f>
        <v/>
      </c>
      <c r="I5483" s="45">
        <f>NOV!H484</f>
        <v/>
      </c>
      <c r="J5483" s="45">
        <f>NOV!I484</f>
        <v/>
      </c>
      <c r="K5483" s="44">
        <f>NOV!J484</f>
        <v/>
      </c>
      <c r="L5483" s="44">
        <f>NOV!K484</f>
        <v/>
      </c>
      <c r="M5483" s="46">
        <f>NOV!L484</f>
        <v/>
      </c>
      <c r="N5483" s="44">
        <f>NOV!M484</f>
        <v/>
      </c>
      <c r="O5483" s="44">
        <f>NOV!N484</f>
        <v/>
      </c>
      <c r="P5483" s="44">
        <f>NOV!O484</f>
        <v/>
      </c>
      <c r="Q5483" s="44">
        <f>NOV!P484</f>
        <v/>
      </c>
      <c r="R5483" s="44">
        <f>NOV!Q484</f>
        <v/>
      </c>
      <c r="S5483" s="46">
        <f>S5482+IF(X5483=0,0,M5483)</f>
        <v/>
      </c>
      <c r="T5483" s="47">
        <f>MAX(T5482,S5483)</f>
        <v/>
      </c>
      <c r="U5483" s="48">
        <f>S5483-T5483</f>
        <v/>
      </c>
      <c r="V5483" s="47">
        <f>IFERROR(SUMIFS(DATABASE!$M$5:$M$6004,DATABASE!$B$5:$B$6004,B5483,DATABASE!$X$5:$X$6004,1),0)</f>
        <v/>
      </c>
      <c r="W5483" s="31">
        <f>IFERROR(COUNTIFS(DATABASE!$B$5:$B$6004,B5483,DATABASE!$X$5:$X$6004,1),0)</f>
        <v/>
      </c>
      <c r="X5483" s="49">
        <f>--AND(ISNUMBER(B5483),C5483&lt;&gt;"",L5483&lt;&gt;"",M5483&lt;&gt;"")</f>
        <v/>
      </c>
    </row>
    <row r="5484" ht="15" customHeight="1" s="111">
      <c r="A5484" s="50" t="inlineStr">
        <is>
          <t>NOV</t>
        </is>
      </c>
      <c r="B5484" s="51">
        <f>NOV!A485</f>
        <v/>
      </c>
      <c r="C5484" s="52">
        <f>NOV!B485</f>
        <v/>
      </c>
      <c r="D5484" s="52">
        <f>NOV!C485</f>
        <v/>
      </c>
      <c r="E5484" s="52">
        <f>NOV!D485</f>
        <v/>
      </c>
      <c r="F5484" s="52">
        <f>NOV!E485</f>
        <v/>
      </c>
      <c r="G5484" s="52">
        <f>NOV!F485</f>
        <v/>
      </c>
      <c r="H5484" s="52">
        <f>NOV!G485</f>
        <v/>
      </c>
      <c r="I5484" s="53">
        <f>NOV!H485</f>
        <v/>
      </c>
      <c r="J5484" s="53">
        <f>NOV!I485</f>
        <v/>
      </c>
      <c r="K5484" s="52">
        <f>NOV!J485</f>
        <v/>
      </c>
      <c r="L5484" s="52">
        <f>NOV!K485</f>
        <v/>
      </c>
      <c r="M5484" s="54">
        <f>NOV!L485</f>
        <v/>
      </c>
      <c r="N5484" s="52">
        <f>NOV!M485</f>
        <v/>
      </c>
      <c r="O5484" s="52">
        <f>NOV!N485</f>
        <v/>
      </c>
      <c r="P5484" s="52">
        <f>NOV!O485</f>
        <v/>
      </c>
      <c r="Q5484" s="52">
        <f>NOV!P485</f>
        <v/>
      </c>
      <c r="R5484" s="52">
        <f>NOV!Q485</f>
        <v/>
      </c>
      <c r="S5484" s="54">
        <f>S5483+IF(X5484=0,0,M5484)</f>
        <v/>
      </c>
      <c r="T5484" s="55">
        <f>MAX(T5483,S5484)</f>
        <v/>
      </c>
      <c r="U5484" s="56">
        <f>S5484-T5484</f>
        <v/>
      </c>
      <c r="V5484" s="55">
        <f>IFERROR(SUMIFS(DATABASE!$M$5:$M$6004,DATABASE!$B$5:$B$6004,B5484,DATABASE!$X$5:$X$6004,1),0)</f>
        <v/>
      </c>
      <c r="W5484" s="57">
        <f>IFERROR(COUNTIFS(DATABASE!$B$5:$B$6004,B5484,DATABASE!$X$5:$X$6004,1),0)</f>
        <v/>
      </c>
      <c r="X5484" s="58">
        <f>--AND(ISNUMBER(B5484),C5484&lt;&gt;"",L5484&lt;&gt;"",M5484&lt;&gt;"")</f>
        <v/>
      </c>
    </row>
    <row r="5485" ht="15" customHeight="1" s="111">
      <c r="A5485" s="42" t="inlineStr">
        <is>
          <t>NOV</t>
        </is>
      </c>
      <c r="B5485" s="43">
        <f>NOV!A486</f>
        <v/>
      </c>
      <c r="C5485" s="44">
        <f>NOV!B486</f>
        <v/>
      </c>
      <c r="D5485" s="44">
        <f>NOV!C486</f>
        <v/>
      </c>
      <c r="E5485" s="44">
        <f>NOV!D486</f>
        <v/>
      </c>
      <c r="F5485" s="44">
        <f>NOV!E486</f>
        <v/>
      </c>
      <c r="G5485" s="44">
        <f>NOV!F486</f>
        <v/>
      </c>
      <c r="H5485" s="44">
        <f>NOV!G486</f>
        <v/>
      </c>
      <c r="I5485" s="45">
        <f>NOV!H486</f>
        <v/>
      </c>
      <c r="J5485" s="45">
        <f>NOV!I486</f>
        <v/>
      </c>
      <c r="K5485" s="44">
        <f>NOV!J486</f>
        <v/>
      </c>
      <c r="L5485" s="44">
        <f>NOV!K486</f>
        <v/>
      </c>
      <c r="M5485" s="46">
        <f>NOV!L486</f>
        <v/>
      </c>
      <c r="N5485" s="44">
        <f>NOV!M486</f>
        <v/>
      </c>
      <c r="O5485" s="44">
        <f>NOV!N486</f>
        <v/>
      </c>
      <c r="P5485" s="44">
        <f>NOV!O486</f>
        <v/>
      </c>
      <c r="Q5485" s="44">
        <f>NOV!P486</f>
        <v/>
      </c>
      <c r="R5485" s="44">
        <f>NOV!Q486</f>
        <v/>
      </c>
      <c r="S5485" s="46">
        <f>S5484+IF(X5485=0,0,M5485)</f>
        <v/>
      </c>
      <c r="T5485" s="47">
        <f>MAX(T5484,S5485)</f>
        <v/>
      </c>
      <c r="U5485" s="48">
        <f>S5485-T5485</f>
        <v/>
      </c>
      <c r="V5485" s="47">
        <f>IFERROR(SUMIFS(DATABASE!$M$5:$M$6004,DATABASE!$B$5:$B$6004,B5485,DATABASE!$X$5:$X$6004,1),0)</f>
        <v/>
      </c>
      <c r="W5485" s="31">
        <f>IFERROR(COUNTIFS(DATABASE!$B$5:$B$6004,B5485,DATABASE!$X$5:$X$6004,1),0)</f>
        <v/>
      </c>
      <c r="X5485" s="49">
        <f>--AND(ISNUMBER(B5485),C5485&lt;&gt;"",L5485&lt;&gt;"",M5485&lt;&gt;"")</f>
        <v/>
      </c>
    </row>
    <row r="5486" ht="15" customHeight="1" s="111">
      <c r="A5486" s="50" t="inlineStr">
        <is>
          <t>NOV</t>
        </is>
      </c>
      <c r="B5486" s="51">
        <f>NOV!A487</f>
        <v/>
      </c>
      <c r="C5486" s="52">
        <f>NOV!B487</f>
        <v/>
      </c>
      <c r="D5486" s="52">
        <f>NOV!C487</f>
        <v/>
      </c>
      <c r="E5486" s="52">
        <f>NOV!D487</f>
        <v/>
      </c>
      <c r="F5486" s="52">
        <f>NOV!E487</f>
        <v/>
      </c>
      <c r="G5486" s="52">
        <f>NOV!F487</f>
        <v/>
      </c>
      <c r="H5486" s="52">
        <f>NOV!G487</f>
        <v/>
      </c>
      <c r="I5486" s="53">
        <f>NOV!H487</f>
        <v/>
      </c>
      <c r="J5486" s="53">
        <f>NOV!I487</f>
        <v/>
      </c>
      <c r="K5486" s="52">
        <f>NOV!J487</f>
        <v/>
      </c>
      <c r="L5486" s="52">
        <f>NOV!K487</f>
        <v/>
      </c>
      <c r="M5486" s="54">
        <f>NOV!L487</f>
        <v/>
      </c>
      <c r="N5486" s="52">
        <f>NOV!M487</f>
        <v/>
      </c>
      <c r="O5486" s="52">
        <f>NOV!N487</f>
        <v/>
      </c>
      <c r="P5486" s="52">
        <f>NOV!O487</f>
        <v/>
      </c>
      <c r="Q5486" s="52">
        <f>NOV!P487</f>
        <v/>
      </c>
      <c r="R5486" s="52">
        <f>NOV!Q487</f>
        <v/>
      </c>
      <c r="S5486" s="54">
        <f>S5485+IF(X5486=0,0,M5486)</f>
        <v/>
      </c>
      <c r="T5486" s="55">
        <f>MAX(T5485,S5486)</f>
        <v/>
      </c>
      <c r="U5486" s="56">
        <f>S5486-T5486</f>
        <v/>
      </c>
      <c r="V5486" s="55">
        <f>IFERROR(SUMIFS(DATABASE!$M$5:$M$6004,DATABASE!$B$5:$B$6004,B5486,DATABASE!$X$5:$X$6004,1),0)</f>
        <v/>
      </c>
      <c r="W5486" s="57">
        <f>IFERROR(COUNTIFS(DATABASE!$B$5:$B$6004,B5486,DATABASE!$X$5:$X$6004,1),0)</f>
        <v/>
      </c>
      <c r="X5486" s="58">
        <f>--AND(ISNUMBER(B5486),C5486&lt;&gt;"",L5486&lt;&gt;"",M5486&lt;&gt;"")</f>
        <v/>
      </c>
    </row>
    <row r="5487" ht="15" customHeight="1" s="111">
      <c r="A5487" s="42" t="inlineStr">
        <is>
          <t>NOV</t>
        </is>
      </c>
      <c r="B5487" s="43">
        <f>NOV!A488</f>
        <v/>
      </c>
      <c r="C5487" s="44">
        <f>NOV!B488</f>
        <v/>
      </c>
      <c r="D5487" s="44">
        <f>NOV!C488</f>
        <v/>
      </c>
      <c r="E5487" s="44">
        <f>NOV!D488</f>
        <v/>
      </c>
      <c r="F5487" s="44">
        <f>NOV!E488</f>
        <v/>
      </c>
      <c r="G5487" s="44">
        <f>NOV!F488</f>
        <v/>
      </c>
      <c r="H5487" s="44">
        <f>NOV!G488</f>
        <v/>
      </c>
      <c r="I5487" s="45">
        <f>NOV!H488</f>
        <v/>
      </c>
      <c r="J5487" s="45">
        <f>NOV!I488</f>
        <v/>
      </c>
      <c r="K5487" s="44">
        <f>NOV!J488</f>
        <v/>
      </c>
      <c r="L5487" s="44">
        <f>NOV!K488</f>
        <v/>
      </c>
      <c r="M5487" s="46">
        <f>NOV!L488</f>
        <v/>
      </c>
      <c r="N5487" s="44">
        <f>NOV!M488</f>
        <v/>
      </c>
      <c r="O5487" s="44">
        <f>NOV!N488</f>
        <v/>
      </c>
      <c r="P5487" s="44">
        <f>NOV!O488</f>
        <v/>
      </c>
      <c r="Q5487" s="44">
        <f>NOV!P488</f>
        <v/>
      </c>
      <c r="R5487" s="44">
        <f>NOV!Q488</f>
        <v/>
      </c>
      <c r="S5487" s="46">
        <f>S5486+IF(X5487=0,0,M5487)</f>
        <v/>
      </c>
      <c r="T5487" s="47">
        <f>MAX(T5486,S5487)</f>
        <v/>
      </c>
      <c r="U5487" s="48">
        <f>S5487-T5487</f>
        <v/>
      </c>
      <c r="V5487" s="47">
        <f>IFERROR(SUMIFS(DATABASE!$M$5:$M$6004,DATABASE!$B$5:$B$6004,B5487,DATABASE!$X$5:$X$6004,1),0)</f>
        <v/>
      </c>
      <c r="W5487" s="31">
        <f>IFERROR(COUNTIFS(DATABASE!$B$5:$B$6004,B5487,DATABASE!$X$5:$X$6004,1),0)</f>
        <v/>
      </c>
      <c r="X5487" s="49">
        <f>--AND(ISNUMBER(B5487),C5487&lt;&gt;"",L5487&lt;&gt;"",M5487&lt;&gt;"")</f>
        <v/>
      </c>
    </row>
    <row r="5488" ht="15" customHeight="1" s="111">
      <c r="A5488" s="50" t="inlineStr">
        <is>
          <t>NOV</t>
        </is>
      </c>
      <c r="B5488" s="51">
        <f>NOV!A489</f>
        <v/>
      </c>
      <c r="C5488" s="52">
        <f>NOV!B489</f>
        <v/>
      </c>
      <c r="D5488" s="52">
        <f>NOV!C489</f>
        <v/>
      </c>
      <c r="E5488" s="52">
        <f>NOV!D489</f>
        <v/>
      </c>
      <c r="F5488" s="52">
        <f>NOV!E489</f>
        <v/>
      </c>
      <c r="G5488" s="52">
        <f>NOV!F489</f>
        <v/>
      </c>
      <c r="H5488" s="52">
        <f>NOV!G489</f>
        <v/>
      </c>
      <c r="I5488" s="53">
        <f>NOV!H489</f>
        <v/>
      </c>
      <c r="J5488" s="53">
        <f>NOV!I489</f>
        <v/>
      </c>
      <c r="K5488" s="52">
        <f>NOV!J489</f>
        <v/>
      </c>
      <c r="L5488" s="52">
        <f>NOV!K489</f>
        <v/>
      </c>
      <c r="M5488" s="54">
        <f>NOV!L489</f>
        <v/>
      </c>
      <c r="N5488" s="52">
        <f>NOV!M489</f>
        <v/>
      </c>
      <c r="O5488" s="52">
        <f>NOV!N489</f>
        <v/>
      </c>
      <c r="P5488" s="52">
        <f>NOV!O489</f>
        <v/>
      </c>
      <c r="Q5488" s="52">
        <f>NOV!P489</f>
        <v/>
      </c>
      <c r="R5488" s="52">
        <f>NOV!Q489</f>
        <v/>
      </c>
      <c r="S5488" s="54">
        <f>S5487+IF(X5488=0,0,M5488)</f>
        <v/>
      </c>
      <c r="T5488" s="55">
        <f>MAX(T5487,S5488)</f>
        <v/>
      </c>
      <c r="U5488" s="56">
        <f>S5488-T5488</f>
        <v/>
      </c>
      <c r="V5488" s="55">
        <f>IFERROR(SUMIFS(DATABASE!$M$5:$M$6004,DATABASE!$B$5:$B$6004,B5488,DATABASE!$X$5:$X$6004,1),0)</f>
        <v/>
      </c>
      <c r="W5488" s="57">
        <f>IFERROR(COUNTIFS(DATABASE!$B$5:$B$6004,B5488,DATABASE!$X$5:$X$6004,1),0)</f>
        <v/>
      </c>
      <c r="X5488" s="58">
        <f>--AND(ISNUMBER(B5488),C5488&lt;&gt;"",L5488&lt;&gt;"",M5488&lt;&gt;"")</f>
        <v/>
      </c>
    </row>
    <row r="5489" ht="15" customHeight="1" s="111">
      <c r="A5489" s="42" t="inlineStr">
        <is>
          <t>NOV</t>
        </is>
      </c>
      <c r="B5489" s="43">
        <f>NOV!A490</f>
        <v/>
      </c>
      <c r="C5489" s="44">
        <f>NOV!B490</f>
        <v/>
      </c>
      <c r="D5489" s="44">
        <f>NOV!C490</f>
        <v/>
      </c>
      <c r="E5489" s="44">
        <f>NOV!D490</f>
        <v/>
      </c>
      <c r="F5489" s="44">
        <f>NOV!E490</f>
        <v/>
      </c>
      <c r="G5489" s="44">
        <f>NOV!F490</f>
        <v/>
      </c>
      <c r="H5489" s="44">
        <f>NOV!G490</f>
        <v/>
      </c>
      <c r="I5489" s="45">
        <f>NOV!H490</f>
        <v/>
      </c>
      <c r="J5489" s="45">
        <f>NOV!I490</f>
        <v/>
      </c>
      <c r="K5489" s="44">
        <f>NOV!J490</f>
        <v/>
      </c>
      <c r="L5489" s="44">
        <f>NOV!K490</f>
        <v/>
      </c>
      <c r="M5489" s="46">
        <f>NOV!L490</f>
        <v/>
      </c>
      <c r="N5489" s="44">
        <f>NOV!M490</f>
        <v/>
      </c>
      <c r="O5489" s="44">
        <f>NOV!N490</f>
        <v/>
      </c>
      <c r="P5489" s="44">
        <f>NOV!O490</f>
        <v/>
      </c>
      <c r="Q5489" s="44">
        <f>NOV!P490</f>
        <v/>
      </c>
      <c r="R5489" s="44">
        <f>NOV!Q490</f>
        <v/>
      </c>
      <c r="S5489" s="46">
        <f>S5488+IF(X5489=0,0,M5489)</f>
        <v/>
      </c>
      <c r="T5489" s="47">
        <f>MAX(T5488,S5489)</f>
        <v/>
      </c>
      <c r="U5489" s="48">
        <f>S5489-T5489</f>
        <v/>
      </c>
      <c r="V5489" s="47">
        <f>IFERROR(SUMIFS(DATABASE!$M$5:$M$6004,DATABASE!$B$5:$B$6004,B5489,DATABASE!$X$5:$X$6004,1),0)</f>
        <v/>
      </c>
      <c r="W5489" s="31">
        <f>IFERROR(COUNTIFS(DATABASE!$B$5:$B$6004,B5489,DATABASE!$X$5:$X$6004,1),0)</f>
        <v/>
      </c>
      <c r="X5489" s="49">
        <f>--AND(ISNUMBER(B5489),C5489&lt;&gt;"",L5489&lt;&gt;"",M5489&lt;&gt;"")</f>
        <v/>
      </c>
    </row>
    <row r="5490" ht="15" customHeight="1" s="111">
      <c r="A5490" s="50" t="inlineStr">
        <is>
          <t>NOV</t>
        </is>
      </c>
      <c r="B5490" s="51">
        <f>NOV!A491</f>
        <v/>
      </c>
      <c r="C5490" s="52">
        <f>NOV!B491</f>
        <v/>
      </c>
      <c r="D5490" s="52">
        <f>NOV!C491</f>
        <v/>
      </c>
      <c r="E5490" s="52">
        <f>NOV!D491</f>
        <v/>
      </c>
      <c r="F5490" s="52">
        <f>NOV!E491</f>
        <v/>
      </c>
      <c r="G5490" s="52">
        <f>NOV!F491</f>
        <v/>
      </c>
      <c r="H5490" s="52">
        <f>NOV!G491</f>
        <v/>
      </c>
      <c r="I5490" s="53">
        <f>NOV!H491</f>
        <v/>
      </c>
      <c r="J5490" s="53">
        <f>NOV!I491</f>
        <v/>
      </c>
      <c r="K5490" s="52">
        <f>NOV!J491</f>
        <v/>
      </c>
      <c r="L5490" s="52">
        <f>NOV!K491</f>
        <v/>
      </c>
      <c r="M5490" s="54">
        <f>NOV!L491</f>
        <v/>
      </c>
      <c r="N5490" s="52">
        <f>NOV!M491</f>
        <v/>
      </c>
      <c r="O5490" s="52">
        <f>NOV!N491</f>
        <v/>
      </c>
      <c r="P5490" s="52">
        <f>NOV!O491</f>
        <v/>
      </c>
      <c r="Q5490" s="52">
        <f>NOV!P491</f>
        <v/>
      </c>
      <c r="R5490" s="52">
        <f>NOV!Q491</f>
        <v/>
      </c>
      <c r="S5490" s="54">
        <f>S5489+IF(X5490=0,0,M5490)</f>
        <v/>
      </c>
      <c r="T5490" s="55">
        <f>MAX(T5489,S5490)</f>
        <v/>
      </c>
      <c r="U5490" s="56">
        <f>S5490-T5490</f>
        <v/>
      </c>
      <c r="V5490" s="55">
        <f>IFERROR(SUMIFS(DATABASE!$M$5:$M$6004,DATABASE!$B$5:$B$6004,B5490,DATABASE!$X$5:$X$6004,1),0)</f>
        <v/>
      </c>
      <c r="W5490" s="57">
        <f>IFERROR(COUNTIFS(DATABASE!$B$5:$B$6004,B5490,DATABASE!$X$5:$X$6004,1),0)</f>
        <v/>
      </c>
      <c r="X5490" s="58">
        <f>--AND(ISNUMBER(B5490),C5490&lt;&gt;"",L5490&lt;&gt;"",M5490&lt;&gt;"")</f>
        <v/>
      </c>
    </row>
    <row r="5491" ht="15" customHeight="1" s="111">
      <c r="A5491" s="42" t="inlineStr">
        <is>
          <t>NOV</t>
        </is>
      </c>
      <c r="B5491" s="43">
        <f>NOV!A492</f>
        <v/>
      </c>
      <c r="C5491" s="44">
        <f>NOV!B492</f>
        <v/>
      </c>
      <c r="D5491" s="44">
        <f>NOV!C492</f>
        <v/>
      </c>
      <c r="E5491" s="44">
        <f>NOV!D492</f>
        <v/>
      </c>
      <c r="F5491" s="44">
        <f>NOV!E492</f>
        <v/>
      </c>
      <c r="G5491" s="44">
        <f>NOV!F492</f>
        <v/>
      </c>
      <c r="H5491" s="44">
        <f>NOV!G492</f>
        <v/>
      </c>
      <c r="I5491" s="45">
        <f>NOV!H492</f>
        <v/>
      </c>
      <c r="J5491" s="45">
        <f>NOV!I492</f>
        <v/>
      </c>
      <c r="K5491" s="44">
        <f>NOV!J492</f>
        <v/>
      </c>
      <c r="L5491" s="44">
        <f>NOV!K492</f>
        <v/>
      </c>
      <c r="M5491" s="46">
        <f>NOV!L492</f>
        <v/>
      </c>
      <c r="N5491" s="44">
        <f>NOV!M492</f>
        <v/>
      </c>
      <c r="O5491" s="44">
        <f>NOV!N492</f>
        <v/>
      </c>
      <c r="P5491" s="44">
        <f>NOV!O492</f>
        <v/>
      </c>
      <c r="Q5491" s="44">
        <f>NOV!P492</f>
        <v/>
      </c>
      <c r="R5491" s="44">
        <f>NOV!Q492</f>
        <v/>
      </c>
      <c r="S5491" s="46">
        <f>S5490+IF(X5491=0,0,M5491)</f>
        <v/>
      </c>
      <c r="T5491" s="47">
        <f>MAX(T5490,S5491)</f>
        <v/>
      </c>
      <c r="U5491" s="48">
        <f>S5491-T5491</f>
        <v/>
      </c>
      <c r="V5491" s="47">
        <f>IFERROR(SUMIFS(DATABASE!$M$5:$M$6004,DATABASE!$B$5:$B$6004,B5491,DATABASE!$X$5:$X$6004,1),0)</f>
        <v/>
      </c>
      <c r="W5491" s="31">
        <f>IFERROR(COUNTIFS(DATABASE!$B$5:$B$6004,B5491,DATABASE!$X$5:$X$6004,1),0)</f>
        <v/>
      </c>
      <c r="X5491" s="49">
        <f>--AND(ISNUMBER(B5491),C5491&lt;&gt;"",L5491&lt;&gt;"",M5491&lt;&gt;"")</f>
        <v/>
      </c>
    </row>
    <row r="5492" ht="15" customHeight="1" s="111">
      <c r="A5492" s="50" t="inlineStr">
        <is>
          <t>NOV</t>
        </is>
      </c>
      <c r="B5492" s="51">
        <f>NOV!A493</f>
        <v/>
      </c>
      <c r="C5492" s="52">
        <f>NOV!B493</f>
        <v/>
      </c>
      <c r="D5492" s="52">
        <f>NOV!C493</f>
        <v/>
      </c>
      <c r="E5492" s="52">
        <f>NOV!D493</f>
        <v/>
      </c>
      <c r="F5492" s="52">
        <f>NOV!E493</f>
        <v/>
      </c>
      <c r="G5492" s="52">
        <f>NOV!F493</f>
        <v/>
      </c>
      <c r="H5492" s="52">
        <f>NOV!G493</f>
        <v/>
      </c>
      <c r="I5492" s="53">
        <f>NOV!H493</f>
        <v/>
      </c>
      <c r="J5492" s="53">
        <f>NOV!I493</f>
        <v/>
      </c>
      <c r="K5492" s="52">
        <f>NOV!J493</f>
        <v/>
      </c>
      <c r="L5492" s="52">
        <f>NOV!K493</f>
        <v/>
      </c>
      <c r="M5492" s="54">
        <f>NOV!L493</f>
        <v/>
      </c>
      <c r="N5492" s="52">
        <f>NOV!M493</f>
        <v/>
      </c>
      <c r="O5492" s="52">
        <f>NOV!N493</f>
        <v/>
      </c>
      <c r="P5492" s="52">
        <f>NOV!O493</f>
        <v/>
      </c>
      <c r="Q5492" s="52">
        <f>NOV!P493</f>
        <v/>
      </c>
      <c r="R5492" s="52">
        <f>NOV!Q493</f>
        <v/>
      </c>
      <c r="S5492" s="54">
        <f>S5491+IF(X5492=0,0,M5492)</f>
        <v/>
      </c>
      <c r="T5492" s="55">
        <f>MAX(T5491,S5492)</f>
        <v/>
      </c>
      <c r="U5492" s="56">
        <f>S5492-T5492</f>
        <v/>
      </c>
      <c r="V5492" s="55">
        <f>IFERROR(SUMIFS(DATABASE!$M$5:$M$6004,DATABASE!$B$5:$B$6004,B5492,DATABASE!$X$5:$X$6004,1),0)</f>
        <v/>
      </c>
      <c r="W5492" s="57">
        <f>IFERROR(COUNTIFS(DATABASE!$B$5:$B$6004,B5492,DATABASE!$X$5:$X$6004,1),0)</f>
        <v/>
      </c>
      <c r="X5492" s="58">
        <f>--AND(ISNUMBER(B5492),C5492&lt;&gt;"",L5492&lt;&gt;"",M5492&lt;&gt;"")</f>
        <v/>
      </c>
    </row>
    <row r="5493" ht="15" customHeight="1" s="111">
      <c r="A5493" s="42" t="inlineStr">
        <is>
          <t>NOV</t>
        </is>
      </c>
      <c r="B5493" s="43">
        <f>NOV!A494</f>
        <v/>
      </c>
      <c r="C5493" s="44">
        <f>NOV!B494</f>
        <v/>
      </c>
      <c r="D5493" s="44">
        <f>NOV!C494</f>
        <v/>
      </c>
      <c r="E5493" s="44">
        <f>NOV!D494</f>
        <v/>
      </c>
      <c r="F5493" s="44">
        <f>NOV!E494</f>
        <v/>
      </c>
      <c r="G5493" s="44">
        <f>NOV!F494</f>
        <v/>
      </c>
      <c r="H5493" s="44">
        <f>NOV!G494</f>
        <v/>
      </c>
      <c r="I5493" s="45">
        <f>NOV!H494</f>
        <v/>
      </c>
      <c r="J5493" s="45">
        <f>NOV!I494</f>
        <v/>
      </c>
      <c r="K5493" s="44">
        <f>NOV!J494</f>
        <v/>
      </c>
      <c r="L5493" s="44">
        <f>NOV!K494</f>
        <v/>
      </c>
      <c r="M5493" s="46">
        <f>NOV!L494</f>
        <v/>
      </c>
      <c r="N5493" s="44">
        <f>NOV!M494</f>
        <v/>
      </c>
      <c r="O5493" s="44">
        <f>NOV!N494</f>
        <v/>
      </c>
      <c r="P5493" s="44">
        <f>NOV!O494</f>
        <v/>
      </c>
      <c r="Q5493" s="44">
        <f>NOV!P494</f>
        <v/>
      </c>
      <c r="R5493" s="44">
        <f>NOV!Q494</f>
        <v/>
      </c>
      <c r="S5493" s="46">
        <f>S5492+IF(X5493=0,0,M5493)</f>
        <v/>
      </c>
      <c r="T5493" s="47">
        <f>MAX(T5492,S5493)</f>
        <v/>
      </c>
      <c r="U5493" s="48">
        <f>S5493-T5493</f>
        <v/>
      </c>
      <c r="V5493" s="47">
        <f>IFERROR(SUMIFS(DATABASE!$M$5:$M$6004,DATABASE!$B$5:$B$6004,B5493,DATABASE!$X$5:$X$6004,1),0)</f>
        <v/>
      </c>
      <c r="W5493" s="31">
        <f>IFERROR(COUNTIFS(DATABASE!$B$5:$B$6004,B5493,DATABASE!$X$5:$X$6004,1),0)</f>
        <v/>
      </c>
      <c r="X5493" s="49">
        <f>--AND(ISNUMBER(B5493),C5493&lt;&gt;"",L5493&lt;&gt;"",M5493&lt;&gt;"")</f>
        <v/>
      </c>
    </row>
    <row r="5494" ht="15" customHeight="1" s="111">
      <c r="A5494" s="50" t="inlineStr">
        <is>
          <t>NOV</t>
        </is>
      </c>
      <c r="B5494" s="51">
        <f>NOV!A495</f>
        <v/>
      </c>
      <c r="C5494" s="52">
        <f>NOV!B495</f>
        <v/>
      </c>
      <c r="D5494" s="52">
        <f>NOV!C495</f>
        <v/>
      </c>
      <c r="E5494" s="52">
        <f>NOV!D495</f>
        <v/>
      </c>
      <c r="F5494" s="52">
        <f>NOV!E495</f>
        <v/>
      </c>
      <c r="G5494" s="52">
        <f>NOV!F495</f>
        <v/>
      </c>
      <c r="H5494" s="52">
        <f>NOV!G495</f>
        <v/>
      </c>
      <c r="I5494" s="53">
        <f>NOV!H495</f>
        <v/>
      </c>
      <c r="J5494" s="53">
        <f>NOV!I495</f>
        <v/>
      </c>
      <c r="K5494" s="52">
        <f>NOV!J495</f>
        <v/>
      </c>
      <c r="L5494" s="52">
        <f>NOV!K495</f>
        <v/>
      </c>
      <c r="M5494" s="54">
        <f>NOV!L495</f>
        <v/>
      </c>
      <c r="N5494" s="52">
        <f>NOV!M495</f>
        <v/>
      </c>
      <c r="O5494" s="52">
        <f>NOV!N495</f>
        <v/>
      </c>
      <c r="P5494" s="52">
        <f>NOV!O495</f>
        <v/>
      </c>
      <c r="Q5494" s="52">
        <f>NOV!P495</f>
        <v/>
      </c>
      <c r="R5494" s="52">
        <f>NOV!Q495</f>
        <v/>
      </c>
      <c r="S5494" s="54">
        <f>S5493+IF(X5494=0,0,M5494)</f>
        <v/>
      </c>
      <c r="T5494" s="55">
        <f>MAX(T5493,S5494)</f>
        <v/>
      </c>
      <c r="U5494" s="56">
        <f>S5494-T5494</f>
        <v/>
      </c>
      <c r="V5494" s="55">
        <f>IFERROR(SUMIFS(DATABASE!$M$5:$M$6004,DATABASE!$B$5:$B$6004,B5494,DATABASE!$X$5:$X$6004,1),0)</f>
        <v/>
      </c>
      <c r="W5494" s="57">
        <f>IFERROR(COUNTIFS(DATABASE!$B$5:$B$6004,B5494,DATABASE!$X$5:$X$6004,1),0)</f>
        <v/>
      </c>
      <c r="X5494" s="58">
        <f>--AND(ISNUMBER(B5494),C5494&lt;&gt;"",L5494&lt;&gt;"",M5494&lt;&gt;"")</f>
        <v/>
      </c>
    </row>
    <row r="5495" ht="15" customHeight="1" s="111">
      <c r="A5495" s="42" t="inlineStr">
        <is>
          <t>NOV</t>
        </is>
      </c>
      <c r="B5495" s="43">
        <f>NOV!A496</f>
        <v/>
      </c>
      <c r="C5495" s="44">
        <f>NOV!B496</f>
        <v/>
      </c>
      <c r="D5495" s="44">
        <f>NOV!C496</f>
        <v/>
      </c>
      <c r="E5495" s="44">
        <f>NOV!D496</f>
        <v/>
      </c>
      <c r="F5495" s="44">
        <f>NOV!E496</f>
        <v/>
      </c>
      <c r="G5495" s="44">
        <f>NOV!F496</f>
        <v/>
      </c>
      <c r="H5495" s="44">
        <f>NOV!G496</f>
        <v/>
      </c>
      <c r="I5495" s="45">
        <f>NOV!H496</f>
        <v/>
      </c>
      <c r="J5495" s="45">
        <f>NOV!I496</f>
        <v/>
      </c>
      <c r="K5495" s="44">
        <f>NOV!J496</f>
        <v/>
      </c>
      <c r="L5495" s="44">
        <f>NOV!K496</f>
        <v/>
      </c>
      <c r="M5495" s="46">
        <f>NOV!L496</f>
        <v/>
      </c>
      <c r="N5495" s="44">
        <f>NOV!M496</f>
        <v/>
      </c>
      <c r="O5495" s="44">
        <f>NOV!N496</f>
        <v/>
      </c>
      <c r="P5495" s="44">
        <f>NOV!O496</f>
        <v/>
      </c>
      <c r="Q5495" s="44">
        <f>NOV!P496</f>
        <v/>
      </c>
      <c r="R5495" s="44">
        <f>NOV!Q496</f>
        <v/>
      </c>
      <c r="S5495" s="46">
        <f>S5494+IF(X5495=0,0,M5495)</f>
        <v/>
      </c>
      <c r="T5495" s="47">
        <f>MAX(T5494,S5495)</f>
        <v/>
      </c>
      <c r="U5495" s="48">
        <f>S5495-T5495</f>
        <v/>
      </c>
      <c r="V5495" s="47">
        <f>IFERROR(SUMIFS(DATABASE!$M$5:$M$6004,DATABASE!$B$5:$B$6004,B5495,DATABASE!$X$5:$X$6004,1),0)</f>
        <v/>
      </c>
      <c r="W5495" s="31">
        <f>IFERROR(COUNTIFS(DATABASE!$B$5:$B$6004,B5495,DATABASE!$X$5:$X$6004,1),0)</f>
        <v/>
      </c>
      <c r="X5495" s="49">
        <f>--AND(ISNUMBER(B5495),C5495&lt;&gt;"",L5495&lt;&gt;"",M5495&lt;&gt;"")</f>
        <v/>
      </c>
    </row>
    <row r="5496" ht="15" customHeight="1" s="111">
      <c r="A5496" s="50" t="inlineStr">
        <is>
          <t>NOV</t>
        </is>
      </c>
      <c r="B5496" s="51">
        <f>NOV!A497</f>
        <v/>
      </c>
      <c r="C5496" s="52">
        <f>NOV!B497</f>
        <v/>
      </c>
      <c r="D5496" s="52">
        <f>NOV!C497</f>
        <v/>
      </c>
      <c r="E5496" s="52">
        <f>NOV!D497</f>
        <v/>
      </c>
      <c r="F5496" s="52">
        <f>NOV!E497</f>
        <v/>
      </c>
      <c r="G5496" s="52">
        <f>NOV!F497</f>
        <v/>
      </c>
      <c r="H5496" s="52">
        <f>NOV!G497</f>
        <v/>
      </c>
      <c r="I5496" s="53">
        <f>NOV!H497</f>
        <v/>
      </c>
      <c r="J5496" s="53">
        <f>NOV!I497</f>
        <v/>
      </c>
      <c r="K5496" s="52">
        <f>NOV!J497</f>
        <v/>
      </c>
      <c r="L5496" s="52">
        <f>NOV!K497</f>
        <v/>
      </c>
      <c r="M5496" s="54">
        <f>NOV!L497</f>
        <v/>
      </c>
      <c r="N5496" s="52">
        <f>NOV!M497</f>
        <v/>
      </c>
      <c r="O5496" s="52">
        <f>NOV!N497</f>
        <v/>
      </c>
      <c r="P5496" s="52">
        <f>NOV!O497</f>
        <v/>
      </c>
      <c r="Q5496" s="52">
        <f>NOV!P497</f>
        <v/>
      </c>
      <c r="R5496" s="52">
        <f>NOV!Q497</f>
        <v/>
      </c>
      <c r="S5496" s="54">
        <f>S5495+IF(X5496=0,0,M5496)</f>
        <v/>
      </c>
      <c r="T5496" s="55">
        <f>MAX(T5495,S5496)</f>
        <v/>
      </c>
      <c r="U5496" s="56">
        <f>S5496-T5496</f>
        <v/>
      </c>
      <c r="V5496" s="55">
        <f>IFERROR(SUMIFS(DATABASE!$M$5:$M$6004,DATABASE!$B$5:$B$6004,B5496,DATABASE!$X$5:$X$6004,1),0)</f>
        <v/>
      </c>
      <c r="W5496" s="57">
        <f>IFERROR(COUNTIFS(DATABASE!$B$5:$B$6004,B5496,DATABASE!$X$5:$X$6004,1),0)</f>
        <v/>
      </c>
      <c r="X5496" s="58">
        <f>--AND(ISNUMBER(B5496),C5496&lt;&gt;"",L5496&lt;&gt;"",M5496&lt;&gt;"")</f>
        <v/>
      </c>
    </row>
    <row r="5497" ht="15" customHeight="1" s="111">
      <c r="A5497" s="42" t="inlineStr">
        <is>
          <t>NOV</t>
        </is>
      </c>
      <c r="B5497" s="43">
        <f>NOV!A498</f>
        <v/>
      </c>
      <c r="C5497" s="44">
        <f>NOV!B498</f>
        <v/>
      </c>
      <c r="D5497" s="44">
        <f>NOV!C498</f>
        <v/>
      </c>
      <c r="E5497" s="44">
        <f>NOV!D498</f>
        <v/>
      </c>
      <c r="F5497" s="44">
        <f>NOV!E498</f>
        <v/>
      </c>
      <c r="G5497" s="44">
        <f>NOV!F498</f>
        <v/>
      </c>
      <c r="H5497" s="44">
        <f>NOV!G498</f>
        <v/>
      </c>
      <c r="I5497" s="45">
        <f>NOV!H498</f>
        <v/>
      </c>
      <c r="J5497" s="45">
        <f>NOV!I498</f>
        <v/>
      </c>
      <c r="K5497" s="44">
        <f>NOV!J498</f>
        <v/>
      </c>
      <c r="L5497" s="44">
        <f>NOV!K498</f>
        <v/>
      </c>
      <c r="M5497" s="46">
        <f>NOV!L498</f>
        <v/>
      </c>
      <c r="N5497" s="44">
        <f>NOV!M498</f>
        <v/>
      </c>
      <c r="O5497" s="44">
        <f>NOV!N498</f>
        <v/>
      </c>
      <c r="P5497" s="44">
        <f>NOV!O498</f>
        <v/>
      </c>
      <c r="Q5497" s="44">
        <f>NOV!P498</f>
        <v/>
      </c>
      <c r="R5497" s="44">
        <f>NOV!Q498</f>
        <v/>
      </c>
      <c r="S5497" s="46">
        <f>S5496+IF(X5497=0,0,M5497)</f>
        <v/>
      </c>
      <c r="T5497" s="47">
        <f>MAX(T5496,S5497)</f>
        <v/>
      </c>
      <c r="U5497" s="48">
        <f>S5497-T5497</f>
        <v/>
      </c>
      <c r="V5497" s="47">
        <f>IFERROR(SUMIFS(DATABASE!$M$5:$M$6004,DATABASE!$B$5:$B$6004,B5497,DATABASE!$X$5:$X$6004,1),0)</f>
        <v/>
      </c>
      <c r="W5497" s="31">
        <f>IFERROR(COUNTIFS(DATABASE!$B$5:$B$6004,B5497,DATABASE!$X$5:$X$6004,1),0)</f>
        <v/>
      </c>
      <c r="X5497" s="49">
        <f>--AND(ISNUMBER(B5497),C5497&lt;&gt;"",L5497&lt;&gt;"",M5497&lt;&gt;"")</f>
        <v/>
      </c>
    </row>
    <row r="5498" ht="15" customHeight="1" s="111">
      <c r="A5498" s="50" t="inlineStr">
        <is>
          <t>NOV</t>
        </is>
      </c>
      <c r="B5498" s="51">
        <f>NOV!A499</f>
        <v/>
      </c>
      <c r="C5498" s="52">
        <f>NOV!B499</f>
        <v/>
      </c>
      <c r="D5498" s="52">
        <f>NOV!C499</f>
        <v/>
      </c>
      <c r="E5498" s="52">
        <f>NOV!D499</f>
        <v/>
      </c>
      <c r="F5498" s="52">
        <f>NOV!E499</f>
        <v/>
      </c>
      <c r="G5498" s="52">
        <f>NOV!F499</f>
        <v/>
      </c>
      <c r="H5498" s="52">
        <f>NOV!G499</f>
        <v/>
      </c>
      <c r="I5498" s="53">
        <f>NOV!H499</f>
        <v/>
      </c>
      <c r="J5498" s="53">
        <f>NOV!I499</f>
        <v/>
      </c>
      <c r="K5498" s="52">
        <f>NOV!J499</f>
        <v/>
      </c>
      <c r="L5498" s="52">
        <f>NOV!K499</f>
        <v/>
      </c>
      <c r="M5498" s="54">
        <f>NOV!L499</f>
        <v/>
      </c>
      <c r="N5498" s="52">
        <f>NOV!M499</f>
        <v/>
      </c>
      <c r="O5498" s="52">
        <f>NOV!N499</f>
        <v/>
      </c>
      <c r="P5498" s="52">
        <f>NOV!O499</f>
        <v/>
      </c>
      <c r="Q5498" s="52">
        <f>NOV!P499</f>
        <v/>
      </c>
      <c r="R5498" s="52">
        <f>NOV!Q499</f>
        <v/>
      </c>
      <c r="S5498" s="54">
        <f>S5497+IF(X5498=0,0,M5498)</f>
        <v/>
      </c>
      <c r="T5498" s="55">
        <f>MAX(T5497,S5498)</f>
        <v/>
      </c>
      <c r="U5498" s="56">
        <f>S5498-T5498</f>
        <v/>
      </c>
      <c r="V5498" s="55">
        <f>IFERROR(SUMIFS(DATABASE!$M$5:$M$6004,DATABASE!$B$5:$B$6004,B5498,DATABASE!$X$5:$X$6004,1),0)</f>
        <v/>
      </c>
      <c r="W5498" s="57">
        <f>IFERROR(COUNTIFS(DATABASE!$B$5:$B$6004,B5498,DATABASE!$X$5:$X$6004,1),0)</f>
        <v/>
      </c>
      <c r="X5498" s="58">
        <f>--AND(ISNUMBER(B5498),C5498&lt;&gt;"",L5498&lt;&gt;"",M5498&lt;&gt;"")</f>
        <v/>
      </c>
    </row>
    <row r="5499" ht="15" customHeight="1" s="111">
      <c r="A5499" s="42" t="inlineStr">
        <is>
          <t>NOV</t>
        </is>
      </c>
      <c r="B5499" s="43">
        <f>NOV!A500</f>
        <v/>
      </c>
      <c r="C5499" s="44">
        <f>NOV!B500</f>
        <v/>
      </c>
      <c r="D5499" s="44">
        <f>NOV!C500</f>
        <v/>
      </c>
      <c r="E5499" s="44">
        <f>NOV!D500</f>
        <v/>
      </c>
      <c r="F5499" s="44">
        <f>NOV!E500</f>
        <v/>
      </c>
      <c r="G5499" s="44">
        <f>NOV!F500</f>
        <v/>
      </c>
      <c r="H5499" s="44">
        <f>NOV!G500</f>
        <v/>
      </c>
      <c r="I5499" s="45">
        <f>NOV!H500</f>
        <v/>
      </c>
      <c r="J5499" s="45">
        <f>NOV!I500</f>
        <v/>
      </c>
      <c r="K5499" s="44">
        <f>NOV!J500</f>
        <v/>
      </c>
      <c r="L5499" s="44">
        <f>NOV!K500</f>
        <v/>
      </c>
      <c r="M5499" s="46">
        <f>NOV!L500</f>
        <v/>
      </c>
      <c r="N5499" s="44">
        <f>NOV!M500</f>
        <v/>
      </c>
      <c r="O5499" s="44">
        <f>NOV!N500</f>
        <v/>
      </c>
      <c r="P5499" s="44">
        <f>NOV!O500</f>
        <v/>
      </c>
      <c r="Q5499" s="44">
        <f>NOV!P500</f>
        <v/>
      </c>
      <c r="R5499" s="44">
        <f>NOV!Q500</f>
        <v/>
      </c>
      <c r="S5499" s="46">
        <f>S5498+IF(X5499=0,0,M5499)</f>
        <v/>
      </c>
      <c r="T5499" s="47">
        <f>MAX(T5498,S5499)</f>
        <v/>
      </c>
      <c r="U5499" s="48">
        <f>S5499-T5499</f>
        <v/>
      </c>
      <c r="V5499" s="47">
        <f>IFERROR(SUMIFS(DATABASE!$M$5:$M$6004,DATABASE!$B$5:$B$6004,B5499,DATABASE!$X$5:$X$6004,1),0)</f>
        <v/>
      </c>
      <c r="W5499" s="31">
        <f>IFERROR(COUNTIFS(DATABASE!$B$5:$B$6004,B5499,DATABASE!$X$5:$X$6004,1),0)</f>
        <v/>
      </c>
      <c r="X5499" s="49">
        <f>--AND(ISNUMBER(B5499),C5499&lt;&gt;"",L5499&lt;&gt;"",M5499&lt;&gt;"")</f>
        <v/>
      </c>
    </row>
    <row r="5500" ht="15" customHeight="1" s="111">
      <c r="A5500" s="50" t="inlineStr">
        <is>
          <t>NOV</t>
        </is>
      </c>
      <c r="B5500" s="51">
        <f>NOV!A501</f>
        <v/>
      </c>
      <c r="C5500" s="52">
        <f>NOV!B501</f>
        <v/>
      </c>
      <c r="D5500" s="52">
        <f>NOV!C501</f>
        <v/>
      </c>
      <c r="E5500" s="52">
        <f>NOV!D501</f>
        <v/>
      </c>
      <c r="F5500" s="52">
        <f>NOV!E501</f>
        <v/>
      </c>
      <c r="G5500" s="52">
        <f>NOV!F501</f>
        <v/>
      </c>
      <c r="H5500" s="52">
        <f>NOV!G501</f>
        <v/>
      </c>
      <c r="I5500" s="53">
        <f>NOV!H501</f>
        <v/>
      </c>
      <c r="J5500" s="53">
        <f>NOV!I501</f>
        <v/>
      </c>
      <c r="K5500" s="52">
        <f>NOV!J501</f>
        <v/>
      </c>
      <c r="L5500" s="52">
        <f>NOV!K501</f>
        <v/>
      </c>
      <c r="M5500" s="54">
        <f>NOV!L501</f>
        <v/>
      </c>
      <c r="N5500" s="52">
        <f>NOV!M501</f>
        <v/>
      </c>
      <c r="O5500" s="52">
        <f>NOV!N501</f>
        <v/>
      </c>
      <c r="P5500" s="52">
        <f>NOV!O501</f>
        <v/>
      </c>
      <c r="Q5500" s="52">
        <f>NOV!P501</f>
        <v/>
      </c>
      <c r="R5500" s="52">
        <f>NOV!Q501</f>
        <v/>
      </c>
      <c r="S5500" s="54">
        <f>S5499+IF(X5500=0,0,M5500)</f>
        <v/>
      </c>
      <c r="T5500" s="55">
        <f>MAX(T5499,S5500)</f>
        <v/>
      </c>
      <c r="U5500" s="56">
        <f>S5500-T5500</f>
        <v/>
      </c>
      <c r="V5500" s="55">
        <f>IFERROR(SUMIFS(DATABASE!$M$5:$M$6004,DATABASE!$B$5:$B$6004,B5500,DATABASE!$X$5:$X$6004,1),0)</f>
        <v/>
      </c>
      <c r="W5500" s="57">
        <f>IFERROR(COUNTIFS(DATABASE!$B$5:$B$6004,B5500,DATABASE!$X$5:$X$6004,1),0)</f>
        <v/>
      </c>
      <c r="X5500" s="58">
        <f>--AND(ISNUMBER(B5500),C5500&lt;&gt;"",L5500&lt;&gt;"",M5500&lt;&gt;"")</f>
        <v/>
      </c>
    </row>
    <row r="5501" ht="15" customHeight="1" s="111">
      <c r="A5501" s="42" t="inlineStr">
        <is>
          <t>NOV</t>
        </is>
      </c>
      <c r="B5501" s="43">
        <f>NOV!A502</f>
        <v/>
      </c>
      <c r="C5501" s="44">
        <f>NOV!B502</f>
        <v/>
      </c>
      <c r="D5501" s="44">
        <f>NOV!C502</f>
        <v/>
      </c>
      <c r="E5501" s="44">
        <f>NOV!D502</f>
        <v/>
      </c>
      <c r="F5501" s="44">
        <f>NOV!E502</f>
        <v/>
      </c>
      <c r="G5501" s="44">
        <f>NOV!F502</f>
        <v/>
      </c>
      <c r="H5501" s="44">
        <f>NOV!G502</f>
        <v/>
      </c>
      <c r="I5501" s="45">
        <f>NOV!H502</f>
        <v/>
      </c>
      <c r="J5501" s="45">
        <f>NOV!I502</f>
        <v/>
      </c>
      <c r="K5501" s="44">
        <f>NOV!J502</f>
        <v/>
      </c>
      <c r="L5501" s="44">
        <f>NOV!K502</f>
        <v/>
      </c>
      <c r="M5501" s="46">
        <f>NOV!L502</f>
        <v/>
      </c>
      <c r="N5501" s="44">
        <f>NOV!M502</f>
        <v/>
      </c>
      <c r="O5501" s="44">
        <f>NOV!N502</f>
        <v/>
      </c>
      <c r="P5501" s="44">
        <f>NOV!O502</f>
        <v/>
      </c>
      <c r="Q5501" s="44">
        <f>NOV!P502</f>
        <v/>
      </c>
      <c r="R5501" s="44">
        <f>NOV!Q502</f>
        <v/>
      </c>
      <c r="S5501" s="46">
        <f>S5500+IF(X5501=0,0,M5501)</f>
        <v/>
      </c>
      <c r="T5501" s="47">
        <f>MAX(T5500,S5501)</f>
        <v/>
      </c>
      <c r="U5501" s="48">
        <f>S5501-T5501</f>
        <v/>
      </c>
      <c r="V5501" s="47">
        <f>IFERROR(SUMIFS(DATABASE!$M$5:$M$6004,DATABASE!$B$5:$B$6004,B5501,DATABASE!$X$5:$X$6004,1),0)</f>
        <v/>
      </c>
      <c r="W5501" s="31">
        <f>IFERROR(COUNTIFS(DATABASE!$B$5:$B$6004,B5501,DATABASE!$X$5:$X$6004,1),0)</f>
        <v/>
      </c>
      <c r="X5501" s="49">
        <f>--AND(ISNUMBER(B5501),C5501&lt;&gt;"",L5501&lt;&gt;"",M5501&lt;&gt;"")</f>
        <v/>
      </c>
    </row>
    <row r="5502" ht="15" customHeight="1" s="111">
      <c r="A5502" s="50" t="inlineStr">
        <is>
          <t>NOV</t>
        </is>
      </c>
      <c r="B5502" s="51">
        <f>NOV!A503</f>
        <v/>
      </c>
      <c r="C5502" s="52">
        <f>NOV!B503</f>
        <v/>
      </c>
      <c r="D5502" s="52">
        <f>NOV!C503</f>
        <v/>
      </c>
      <c r="E5502" s="52">
        <f>NOV!D503</f>
        <v/>
      </c>
      <c r="F5502" s="52">
        <f>NOV!E503</f>
        <v/>
      </c>
      <c r="G5502" s="52">
        <f>NOV!F503</f>
        <v/>
      </c>
      <c r="H5502" s="52">
        <f>NOV!G503</f>
        <v/>
      </c>
      <c r="I5502" s="53">
        <f>NOV!H503</f>
        <v/>
      </c>
      <c r="J5502" s="53">
        <f>NOV!I503</f>
        <v/>
      </c>
      <c r="K5502" s="52">
        <f>NOV!J503</f>
        <v/>
      </c>
      <c r="L5502" s="52">
        <f>NOV!K503</f>
        <v/>
      </c>
      <c r="M5502" s="54">
        <f>NOV!L503</f>
        <v/>
      </c>
      <c r="N5502" s="52">
        <f>NOV!M503</f>
        <v/>
      </c>
      <c r="O5502" s="52">
        <f>NOV!N503</f>
        <v/>
      </c>
      <c r="P5502" s="52">
        <f>NOV!O503</f>
        <v/>
      </c>
      <c r="Q5502" s="52">
        <f>NOV!P503</f>
        <v/>
      </c>
      <c r="R5502" s="52">
        <f>NOV!Q503</f>
        <v/>
      </c>
      <c r="S5502" s="54">
        <f>S5501+IF(X5502=0,0,M5502)</f>
        <v/>
      </c>
      <c r="T5502" s="55">
        <f>MAX(T5501,S5502)</f>
        <v/>
      </c>
      <c r="U5502" s="56">
        <f>S5502-T5502</f>
        <v/>
      </c>
      <c r="V5502" s="55">
        <f>IFERROR(SUMIFS(DATABASE!$M$5:$M$6004,DATABASE!$B$5:$B$6004,B5502,DATABASE!$X$5:$X$6004,1),0)</f>
        <v/>
      </c>
      <c r="W5502" s="57">
        <f>IFERROR(COUNTIFS(DATABASE!$B$5:$B$6004,B5502,DATABASE!$X$5:$X$6004,1),0)</f>
        <v/>
      </c>
      <c r="X5502" s="58">
        <f>--AND(ISNUMBER(B5502),C5502&lt;&gt;"",L5502&lt;&gt;"",M5502&lt;&gt;"")</f>
        <v/>
      </c>
    </row>
    <row r="5503" ht="15" customHeight="1" s="111">
      <c r="A5503" s="42" t="inlineStr">
        <is>
          <t>NOV</t>
        </is>
      </c>
      <c r="B5503" s="43">
        <f>NOV!A504</f>
        <v/>
      </c>
      <c r="C5503" s="44">
        <f>NOV!B504</f>
        <v/>
      </c>
      <c r="D5503" s="44">
        <f>NOV!C504</f>
        <v/>
      </c>
      <c r="E5503" s="44">
        <f>NOV!D504</f>
        <v/>
      </c>
      <c r="F5503" s="44">
        <f>NOV!E504</f>
        <v/>
      </c>
      <c r="G5503" s="44">
        <f>NOV!F504</f>
        <v/>
      </c>
      <c r="H5503" s="44">
        <f>NOV!G504</f>
        <v/>
      </c>
      <c r="I5503" s="45">
        <f>NOV!H504</f>
        <v/>
      </c>
      <c r="J5503" s="45">
        <f>NOV!I504</f>
        <v/>
      </c>
      <c r="K5503" s="44">
        <f>NOV!J504</f>
        <v/>
      </c>
      <c r="L5503" s="44">
        <f>NOV!K504</f>
        <v/>
      </c>
      <c r="M5503" s="46">
        <f>NOV!L504</f>
        <v/>
      </c>
      <c r="N5503" s="44">
        <f>NOV!M504</f>
        <v/>
      </c>
      <c r="O5503" s="44">
        <f>NOV!N504</f>
        <v/>
      </c>
      <c r="P5503" s="44">
        <f>NOV!O504</f>
        <v/>
      </c>
      <c r="Q5503" s="44">
        <f>NOV!P504</f>
        <v/>
      </c>
      <c r="R5503" s="44">
        <f>NOV!Q504</f>
        <v/>
      </c>
      <c r="S5503" s="46">
        <f>S5502+IF(X5503=0,0,M5503)</f>
        <v/>
      </c>
      <c r="T5503" s="47">
        <f>MAX(T5502,S5503)</f>
        <v/>
      </c>
      <c r="U5503" s="48">
        <f>S5503-T5503</f>
        <v/>
      </c>
      <c r="V5503" s="47">
        <f>IFERROR(SUMIFS(DATABASE!$M$5:$M$6004,DATABASE!$B$5:$B$6004,B5503,DATABASE!$X$5:$X$6004,1),0)</f>
        <v/>
      </c>
      <c r="W5503" s="31">
        <f>IFERROR(COUNTIFS(DATABASE!$B$5:$B$6004,B5503,DATABASE!$X$5:$X$6004,1),0)</f>
        <v/>
      </c>
      <c r="X5503" s="49">
        <f>--AND(ISNUMBER(B5503),C5503&lt;&gt;"",L5503&lt;&gt;"",M5503&lt;&gt;"")</f>
        <v/>
      </c>
    </row>
    <row r="5504" ht="15" customHeight="1" s="111">
      <c r="A5504" s="50" t="inlineStr">
        <is>
          <t>NOV</t>
        </is>
      </c>
      <c r="B5504" s="51">
        <f>NOV!A505</f>
        <v/>
      </c>
      <c r="C5504" s="52">
        <f>NOV!B505</f>
        <v/>
      </c>
      <c r="D5504" s="52">
        <f>NOV!C505</f>
        <v/>
      </c>
      <c r="E5504" s="52">
        <f>NOV!D505</f>
        <v/>
      </c>
      <c r="F5504" s="52">
        <f>NOV!E505</f>
        <v/>
      </c>
      <c r="G5504" s="52">
        <f>NOV!F505</f>
        <v/>
      </c>
      <c r="H5504" s="52">
        <f>NOV!G505</f>
        <v/>
      </c>
      <c r="I5504" s="53">
        <f>NOV!H505</f>
        <v/>
      </c>
      <c r="J5504" s="53">
        <f>NOV!I505</f>
        <v/>
      </c>
      <c r="K5504" s="52">
        <f>NOV!J505</f>
        <v/>
      </c>
      <c r="L5504" s="52">
        <f>NOV!K505</f>
        <v/>
      </c>
      <c r="M5504" s="54">
        <f>NOV!L505</f>
        <v/>
      </c>
      <c r="N5504" s="52">
        <f>NOV!M505</f>
        <v/>
      </c>
      <c r="O5504" s="52">
        <f>NOV!N505</f>
        <v/>
      </c>
      <c r="P5504" s="52">
        <f>NOV!O505</f>
        <v/>
      </c>
      <c r="Q5504" s="52">
        <f>NOV!P505</f>
        <v/>
      </c>
      <c r="R5504" s="52">
        <f>NOV!Q505</f>
        <v/>
      </c>
      <c r="S5504" s="54">
        <f>S5503+IF(X5504=0,0,M5504)</f>
        <v/>
      </c>
      <c r="T5504" s="55">
        <f>MAX(T5503,S5504)</f>
        <v/>
      </c>
      <c r="U5504" s="56">
        <f>S5504-T5504</f>
        <v/>
      </c>
      <c r="V5504" s="55">
        <f>IFERROR(SUMIFS(DATABASE!$M$5:$M$6004,DATABASE!$B$5:$B$6004,B5504,DATABASE!$X$5:$X$6004,1),0)</f>
        <v/>
      </c>
      <c r="W5504" s="57">
        <f>IFERROR(COUNTIFS(DATABASE!$B$5:$B$6004,B5504,DATABASE!$X$5:$X$6004,1),0)</f>
        <v/>
      </c>
      <c r="X5504" s="58">
        <f>--AND(ISNUMBER(B5504),C5504&lt;&gt;"",L5504&lt;&gt;"",M5504&lt;&gt;"")</f>
        <v/>
      </c>
    </row>
    <row r="5505" ht="15" customHeight="1" s="111">
      <c r="A5505" s="42" t="inlineStr">
        <is>
          <t>DEC</t>
        </is>
      </c>
      <c r="B5505" s="43">
        <f>DEC!A6</f>
        <v/>
      </c>
      <c r="C5505" s="44">
        <f>DEC!B6</f>
        <v/>
      </c>
      <c r="D5505" s="44">
        <f>DEC!C6</f>
        <v/>
      </c>
      <c r="E5505" s="44">
        <f>DEC!D6</f>
        <v/>
      </c>
      <c r="F5505" s="44">
        <f>DEC!E6</f>
        <v/>
      </c>
      <c r="G5505" s="44">
        <f>DEC!F6</f>
        <v/>
      </c>
      <c r="H5505" s="44">
        <f>DEC!G6</f>
        <v/>
      </c>
      <c r="I5505" s="45">
        <f>DEC!H6</f>
        <v/>
      </c>
      <c r="J5505" s="45">
        <f>DEC!I6</f>
        <v/>
      </c>
      <c r="K5505" s="44">
        <f>DEC!J6</f>
        <v/>
      </c>
      <c r="L5505" s="44">
        <f>DEC!K6</f>
        <v/>
      </c>
      <c r="M5505" s="46">
        <f>DEC!L6</f>
        <v/>
      </c>
      <c r="N5505" s="44">
        <f>DEC!M6</f>
        <v/>
      </c>
      <c r="O5505" s="44">
        <f>DEC!N6</f>
        <v/>
      </c>
      <c r="P5505" s="44">
        <f>DEC!O6</f>
        <v/>
      </c>
      <c r="Q5505" s="44">
        <f>DEC!P6</f>
        <v/>
      </c>
      <c r="R5505" s="44">
        <f>DEC!Q6</f>
        <v/>
      </c>
      <c r="S5505" s="46">
        <f>S5504+IF(X5505=0,0,M5505)</f>
        <v/>
      </c>
      <c r="T5505" s="47">
        <f>MAX(T5504,S5505)</f>
        <v/>
      </c>
      <c r="U5505" s="48">
        <f>S5505-T5505</f>
        <v/>
      </c>
      <c r="V5505" s="47">
        <f>IFERROR(SUMIFS(DATABASE!$M$5:$M$6004,DATABASE!$B$5:$B$6004,B5505,DATABASE!$X$5:$X$6004,1),0)</f>
        <v/>
      </c>
      <c r="W5505" s="31">
        <f>IFERROR(COUNTIFS(DATABASE!$B$5:$B$6004,B5505,DATABASE!$X$5:$X$6004,1),0)</f>
        <v/>
      </c>
      <c r="X5505" s="49">
        <f>--AND(ISNUMBER(B5505),C5505&lt;&gt;"",L5505&lt;&gt;"",M5505&lt;&gt;"")</f>
        <v/>
      </c>
    </row>
    <row r="5506" ht="15" customHeight="1" s="111">
      <c r="A5506" s="50" t="inlineStr">
        <is>
          <t>DEC</t>
        </is>
      </c>
      <c r="B5506" s="51">
        <f>DEC!A7</f>
        <v/>
      </c>
      <c r="C5506" s="52">
        <f>DEC!B7</f>
        <v/>
      </c>
      <c r="D5506" s="52">
        <f>DEC!C7</f>
        <v/>
      </c>
      <c r="E5506" s="52">
        <f>DEC!D7</f>
        <v/>
      </c>
      <c r="F5506" s="52">
        <f>DEC!E7</f>
        <v/>
      </c>
      <c r="G5506" s="52">
        <f>DEC!F7</f>
        <v/>
      </c>
      <c r="H5506" s="52">
        <f>DEC!G7</f>
        <v/>
      </c>
      <c r="I5506" s="53">
        <f>DEC!H7</f>
        <v/>
      </c>
      <c r="J5506" s="53">
        <f>DEC!I7</f>
        <v/>
      </c>
      <c r="K5506" s="52">
        <f>DEC!J7</f>
        <v/>
      </c>
      <c r="L5506" s="52">
        <f>DEC!K7</f>
        <v/>
      </c>
      <c r="M5506" s="54">
        <f>DEC!L7</f>
        <v/>
      </c>
      <c r="N5506" s="52">
        <f>DEC!M7</f>
        <v/>
      </c>
      <c r="O5506" s="52">
        <f>DEC!N7</f>
        <v/>
      </c>
      <c r="P5506" s="52">
        <f>DEC!O7</f>
        <v/>
      </c>
      <c r="Q5506" s="52">
        <f>DEC!P7</f>
        <v/>
      </c>
      <c r="R5506" s="52">
        <f>DEC!Q7</f>
        <v/>
      </c>
      <c r="S5506" s="54">
        <f>S5505+IF(X5506=0,0,M5506)</f>
        <v/>
      </c>
      <c r="T5506" s="55">
        <f>MAX(T5505,S5506)</f>
        <v/>
      </c>
      <c r="U5506" s="56">
        <f>S5506-T5506</f>
        <v/>
      </c>
      <c r="V5506" s="55">
        <f>IFERROR(SUMIFS(DATABASE!$M$5:$M$6004,DATABASE!$B$5:$B$6004,B5506,DATABASE!$X$5:$X$6004,1),0)</f>
        <v/>
      </c>
      <c r="W5506" s="57">
        <f>IFERROR(COUNTIFS(DATABASE!$B$5:$B$6004,B5506,DATABASE!$X$5:$X$6004,1),0)</f>
        <v/>
      </c>
      <c r="X5506" s="58">
        <f>--AND(ISNUMBER(B5506),C5506&lt;&gt;"",L5506&lt;&gt;"",M5506&lt;&gt;"")</f>
        <v/>
      </c>
    </row>
    <row r="5507" ht="15" customHeight="1" s="111">
      <c r="A5507" s="42" t="inlineStr">
        <is>
          <t>DEC</t>
        </is>
      </c>
      <c r="B5507" s="43">
        <f>DEC!A8</f>
        <v/>
      </c>
      <c r="C5507" s="44">
        <f>DEC!B8</f>
        <v/>
      </c>
      <c r="D5507" s="44">
        <f>DEC!C8</f>
        <v/>
      </c>
      <c r="E5507" s="44">
        <f>DEC!D8</f>
        <v/>
      </c>
      <c r="F5507" s="44">
        <f>DEC!E8</f>
        <v/>
      </c>
      <c r="G5507" s="44">
        <f>DEC!F8</f>
        <v/>
      </c>
      <c r="H5507" s="44">
        <f>DEC!G8</f>
        <v/>
      </c>
      <c r="I5507" s="45">
        <f>DEC!H8</f>
        <v/>
      </c>
      <c r="J5507" s="45">
        <f>DEC!I8</f>
        <v/>
      </c>
      <c r="K5507" s="44">
        <f>DEC!J8</f>
        <v/>
      </c>
      <c r="L5507" s="44">
        <f>DEC!K8</f>
        <v/>
      </c>
      <c r="M5507" s="46">
        <f>DEC!L8</f>
        <v/>
      </c>
      <c r="N5507" s="44">
        <f>DEC!M8</f>
        <v/>
      </c>
      <c r="O5507" s="44">
        <f>DEC!N8</f>
        <v/>
      </c>
      <c r="P5507" s="44">
        <f>DEC!O8</f>
        <v/>
      </c>
      <c r="Q5507" s="44">
        <f>DEC!P8</f>
        <v/>
      </c>
      <c r="R5507" s="44">
        <f>DEC!Q8</f>
        <v/>
      </c>
      <c r="S5507" s="46">
        <f>S5506+IF(X5507=0,0,M5507)</f>
        <v/>
      </c>
      <c r="T5507" s="47">
        <f>MAX(T5506,S5507)</f>
        <v/>
      </c>
      <c r="U5507" s="48">
        <f>S5507-T5507</f>
        <v/>
      </c>
      <c r="V5507" s="47">
        <f>IFERROR(SUMIFS(DATABASE!$M$5:$M$6004,DATABASE!$B$5:$B$6004,B5507,DATABASE!$X$5:$X$6004,1),0)</f>
        <v/>
      </c>
      <c r="W5507" s="31">
        <f>IFERROR(COUNTIFS(DATABASE!$B$5:$B$6004,B5507,DATABASE!$X$5:$X$6004,1),0)</f>
        <v/>
      </c>
      <c r="X5507" s="49">
        <f>--AND(ISNUMBER(B5507),C5507&lt;&gt;"",L5507&lt;&gt;"",M5507&lt;&gt;"")</f>
        <v/>
      </c>
    </row>
    <row r="5508" ht="15" customHeight="1" s="111">
      <c r="A5508" s="50" t="inlineStr">
        <is>
          <t>DEC</t>
        </is>
      </c>
      <c r="B5508" s="51">
        <f>DEC!A9</f>
        <v/>
      </c>
      <c r="C5508" s="52">
        <f>DEC!B9</f>
        <v/>
      </c>
      <c r="D5508" s="52">
        <f>DEC!C9</f>
        <v/>
      </c>
      <c r="E5508" s="52">
        <f>DEC!D9</f>
        <v/>
      </c>
      <c r="F5508" s="52">
        <f>DEC!E9</f>
        <v/>
      </c>
      <c r="G5508" s="52">
        <f>DEC!F9</f>
        <v/>
      </c>
      <c r="H5508" s="52">
        <f>DEC!G9</f>
        <v/>
      </c>
      <c r="I5508" s="53">
        <f>DEC!H9</f>
        <v/>
      </c>
      <c r="J5508" s="53">
        <f>DEC!I9</f>
        <v/>
      </c>
      <c r="K5508" s="52">
        <f>DEC!J9</f>
        <v/>
      </c>
      <c r="L5508" s="52">
        <f>DEC!K9</f>
        <v/>
      </c>
      <c r="M5508" s="54">
        <f>DEC!L9</f>
        <v/>
      </c>
      <c r="N5508" s="52">
        <f>DEC!M9</f>
        <v/>
      </c>
      <c r="O5508" s="52">
        <f>DEC!N9</f>
        <v/>
      </c>
      <c r="P5508" s="52">
        <f>DEC!O9</f>
        <v/>
      </c>
      <c r="Q5508" s="52">
        <f>DEC!P9</f>
        <v/>
      </c>
      <c r="R5508" s="52">
        <f>DEC!Q9</f>
        <v/>
      </c>
      <c r="S5508" s="54">
        <f>S5507+IF(X5508=0,0,M5508)</f>
        <v/>
      </c>
      <c r="T5508" s="55">
        <f>MAX(T5507,S5508)</f>
        <v/>
      </c>
      <c r="U5508" s="56">
        <f>S5508-T5508</f>
        <v/>
      </c>
      <c r="V5508" s="55">
        <f>IFERROR(SUMIFS(DATABASE!$M$5:$M$6004,DATABASE!$B$5:$B$6004,B5508,DATABASE!$X$5:$X$6004,1),0)</f>
        <v/>
      </c>
      <c r="W5508" s="57">
        <f>IFERROR(COUNTIFS(DATABASE!$B$5:$B$6004,B5508,DATABASE!$X$5:$X$6004,1),0)</f>
        <v/>
      </c>
      <c r="X5508" s="58">
        <f>--AND(ISNUMBER(B5508),C5508&lt;&gt;"",L5508&lt;&gt;"",M5508&lt;&gt;"")</f>
        <v/>
      </c>
    </row>
    <row r="5509" ht="15" customHeight="1" s="111">
      <c r="A5509" s="42" t="inlineStr">
        <is>
          <t>DEC</t>
        </is>
      </c>
      <c r="B5509" s="43">
        <f>DEC!A10</f>
        <v/>
      </c>
      <c r="C5509" s="44">
        <f>DEC!B10</f>
        <v/>
      </c>
      <c r="D5509" s="44">
        <f>DEC!C10</f>
        <v/>
      </c>
      <c r="E5509" s="44">
        <f>DEC!D10</f>
        <v/>
      </c>
      <c r="F5509" s="44">
        <f>DEC!E10</f>
        <v/>
      </c>
      <c r="G5509" s="44">
        <f>DEC!F10</f>
        <v/>
      </c>
      <c r="H5509" s="44">
        <f>DEC!G10</f>
        <v/>
      </c>
      <c r="I5509" s="45">
        <f>DEC!H10</f>
        <v/>
      </c>
      <c r="J5509" s="45">
        <f>DEC!I10</f>
        <v/>
      </c>
      <c r="K5509" s="44">
        <f>DEC!J10</f>
        <v/>
      </c>
      <c r="L5509" s="44">
        <f>DEC!K10</f>
        <v/>
      </c>
      <c r="M5509" s="46">
        <f>DEC!L10</f>
        <v/>
      </c>
      <c r="N5509" s="44">
        <f>DEC!M10</f>
        <v/>
      </c>
      <c r="O5509" s="44">
        <f>DEC!N10</f>
        <v/>
      </c>
      <c r="P5509" s="44">
        <f>DEC!O10</f>
        <v/>
      </c>
      <c r="Q5509" s="44">
        <f>DEC!P10</f>
        <v/>
      </c>
      <c r="R5509" s="44">
        <f>DEC!Q10</f>
        <v/>
      </c>
      <c r="S5509" s="46">
        <f>S5508+IF(X5509=0,0,M5509)</f>
        <v/>
      </c>
      <c r="T5509" s="47">
        <f>MAX(T5508,S5509)</f>
        <v/>
      </c>
      <c r="U5509" s="48">
        <f>S5509-T5509</f>
        <v/>
      </c>
      <c r="V5509" s="47">
        <f>IFERROR(SUMIFS(DATABASE!$M$5:$M$6004,DATABASE!$B$5:$B$6004,B5509,DATABASE!$X$5:$X$6004,1),0)</f>
        <v/>
      </c>
      <c r="W5509" s="31">
        <f>IFERROR(COUNTIFS(DATABASE!$B$5:$B$6004,B5509,DATABASE!$X$5:$X$6004,1),0)</f>
        <v/>
      </c>
      <c r="X5509" s="49">
        <f>--AND(ISNUMBER(B5509),C5509&lt;&gt;"",L5509&lt;&gt;"",M5509&lt;&gt;"")</f>
        <v/>
      </c>
    </row>
    <row r="5510" ht="15" customHeight="1" s="111">
      <c r="A5510" s="50" t="inlineStr">
        <is>
          <t>DEC</t>
        </is>
      </c>
      <c r="B5510" s="51">
        <f>DEC!A11</f>
        <v/>
      </c>
      <c r="C5510" s="52">
        <f>DEC!B11</f>
        <v/>
      </c>
      <c r="D5510" s="52">
        <f>DEC!C11</f>
        <v/>
      </c>
      <c r="E5510" s="52">
        <f>DEC!D11</f>
        <v/>
      </c>
      <c r="F5510" s="52">
        <f>DEC!E11</f>
        <v/>
      </c>
      <c r="G5510" s="52">
        <f>DEC!F11</f>
        <v/>
      </c>
      <c r="H5510" s="52">
        <f>DEC!G11</f>
        <v/>
      </c>
      <c r="I5510" s="53">
        <f>DEC!H11</f>
        <v/>
      </c>
      <c r="J5510" s="53">
        <f>DEC!I11</f>
        <v/>
      </c>
      <c r="K5510" s="52">
        <f>DEC!J11</f>
        <v/>
      </c>
      <c r="L5510" s="52">
        <f>DEC!K11</f>
        <v/>
      </c>
      <c r="M5510" s="54">
        <f>DEC!L11</f>
        <v/>
      </c>
      <c r="N5510" s="52">
        <f>DEC!M11</f>
        <v/>
      </c>
      <c r="O5510" s="52">
        <f>DEC!N11</f>
        <v/>
      </c>
      <c r="P5510" s="52">
        <f>DEC!O11</f>
        <v/>
      </c>
      <c r="Q5510" s="52">
        <f>DEC!P11</f>
        <v/>
      </c>
      <c r="R5510" s="52">
        <f>DEC!Q11</f>
        <v/>
      </c>
      <c r="S5510" s="54">
        <f>S5509+IF(X5510=0,0,M5510)</f>
        <v/>
      </c>
      <c r="T5510" s="55">
        <f>MAX(T5509,S5510)</f>
        <v/>
      </c>
      <c r="U5510" s="56">
        <f>S5510-T5510</f>
        <v/>
      </c>
      <c r="V5510" s="55">
        <f>IFERROR(SUMIFS(DATABASE!$M$5:$M$6004,DATABASE!$B$5:$B$6004,B5510,DATABASE!$X$5:$X$6004,1),0)</f>
        <v/>
      </c>
      <c r="W5510" s="57">
        <f>IFERROR(COUNTIFS(DATABASE!$B$5:$B$6004,B5510,DATABASE!$X$5:$X$6004,1),0)</f>
        <v/>
      </c>
      <c r="X5510" s="58">
        <f>--AND(ISNUMBER(B5510),C5510&lt;&gt;"",L5510&lt;&gt;"",M5510&lt;&gt;"")</f>
        <v/>
      </c>
    </row>
    <row r="5511" ht="15" customHeight="1" s="111">
      <c r="A5511" s="42" t="inlineStr">
        <is>
          <t>DEC</t>
        </is>
      </c>
      <c r="B5511" s="43">
        <f>DEC!A12</f>
        <v/>
      </c>
      <c r="C5511" s="44">
        <f>DEC!B12</f>
        <v/>
      </c>
      <c r="D5511" s="44">
        <f>DEC!C12</f>
        <v/>
      </c>
      <c r="E5511" s="44">
        <f>DEC!D12</f>
        <v/>
      </c>
      <c r="F5511" s="44">
        <f>DEC!E12</f>
        <v/>
      </c>
      <c r="G5511" s="44">
        <f>DEC!F12</f>
        <v/>
      </c>
      <c r="H5511" s="44">
        <f>DEC!G12</f>
        <v/>
      </c>
      <c r="I5511" s="45">
        <f>DEC!H12</f>
        <v/>
      </c>
      <c r="J5511" s="45">
        <f>DEC!I12</f>
        <v/>
      </c>
      <c r="K5511" s="44">
        <f>DEC!J12</f>
        <v/>
      </c>
      <c r="L5511" s="44">
        <f>DEC!K12</f>
        <v/>
      </c>
      <c r="M5511" s="46">
        <f>DEC!L12</f>
        <v/>
      </c>
      <c r="N5511" s="44">
        <f>DEC!M12</f>
        <v/>
      </c>
      <c r="O5511" s="44">
        <f>DEC!N12</f>
        <v/>
      </c>
      <c r="P5511" s="44">
        <f>DEC!O12</f>
        <v/>
      </c>
      <c r="Q5511" s="44">
        <f>DEC!P12</f>
        <v/>
      </c>
      <c r="R5511" s="44">
        <f>DEC!Q12</f>
        <v/>
      </c>
      <c r="S5511" s="46">
        <f>S5510+IF(X5511=0,0,M5511)</f>
        <v/>
      </c>
      <c r="T5511" s="47">
        <f>MAX(T5510,S5511)</f>
        <v/>
      </c>
      <c r="U5511" s="48">
        <f>S5511-T5511</f>
        <v/>
      </c>
      <c r="V5511" s="47">
        <f>IFERROR(SUMIFS(DATABASE!$M$5:$M$6004,DATABASE!$B$5:$B$6004,B5511,DATABASE!$X$5:$X$6004,1),0)</f>
        <v/>
      </c>
      <c r="W5511" s="31">
        <f>IFERROR(COUNTIFS(DATABASE!$B$5:$B$6004,B5511,DATABASE!$X$5:$X$6004,1),0)</f>
        <v/>
      </c>
      <c r="X5511" s="49">
        <f>--AND(ISNUMBER(B5511),C5511&lt;&gt;"",L5511&lt;&gt;"",M5511&lt;&gt;"")</f>
        <v/>
      </c>
    </row>
    <row r="5512" ht="15" customHeight="1" s="111">
      <c r="A5512" s="50" t="inlineStr">
        <is>
          <t>DEC</t>
        </is>
      </c>
      <c r="B5512" s="51">
        <f>DEC!A13</f>
        <v/>
      </c>
      <c r="C5512" s="52">
        <f>DEC!B13</f>
        <v/>
      </c>
      <c r="D5512" s="52">
        <f>DEC!C13</f>
        <v/>
      </c>
      <c r="E5512" s="52">
        <f>DEC!D13</f>
        <v/>
      </c>
      <c r="F5512" s="52">
        <f>DEC!E13</f>
        <v/>
      </c>
      <c r="G5512" s="52">
        <f>DEC!F13</f>
        <v/>
      </c>
      <c r="H5512" s="52">
        <f>DEC!G13</f>
        <v/>
      </c>
      <c r="I5512" s="53">
        <f>DEC!H13</f>
        <v/>
      </c>
      <c r="J5512" s="53">
        <f>DEC!I13</f>
        <v/>
      </c>
      <c r="K5512" s="52">
        <f>DEC!J13</f>
        <v/>
      </c>
      <c r="L5512" s="52">
        <f>DEC!K13</f>
        <v/>
      </c>
      <c r="M5512" s="54">
        <f>DEC!L13</f>
        <v/>
      </c>
      <c r="N5512" s="52">
        <f>DEC!M13</f>
        <v/>
      </c>
      <c r="O5512" s="52">
        <f>DEC!N13</f>
        <v/>
      </c>
      <c r="P5512" s="52">
        <f>DEC!O13</f>
        <v/>
      </c>
      <c r="Q5512" s="52">
        <f>DEC!P13</f>
        <v/>
      </c>
      <c r="R5512" s="52">
        <f>DEC!Q13</f>
        <v/>
      </c>
      <c r="S5512" s="54">
        <f>S5511+IF(X5512=0,0,M5512)</f>
        <v/>
      </c>
      <c r="T5512" s="55">
        <f>MAX(T5511,S5512)</f>
        <v/>
      </c>
      <c r="U5512" s="56">
        <f>S5512-T5512</f>
        <v/>
      </c>
      <c r="V5512" s="55">
        <f>IFERROR(SUMIFS(DATABASE!$M$5:$M$6004,DATABASE!$B$5:$B$6004,B5512,DATABASE!$X$5:$X$6004,1),0)</f>
        <v/>
      </c>
      <c r="W5512" s="57">
        <f>IFERROR(COUNTIFS(DATABASE!$B$5:$B$6004,B5512,DATABASE!$X$5:$X$6004,1),0)</f>
        <v/>
      </c>
      <c r="X5512" s="58">
        <f>--AND(ISNUMBER(B5512),C5512&lt;&gt;"",L5512&lt;&gt;"",M5512&lt;&gt;"")</f>
        <v/>
      </c>
    </row>
    <row r="5513" ht="15" customHeight="1" s="111">
      <c r="A5513" s="42" t="inlineStr">
        <is>
          <t>DEC</t>
        </is>
      </c>
      <c r="B5513" s="43">
        <f>DEC!A14</f>
        <v/>
      </c>
      <c r="C5513" s="44">
        <f>DEC!B14</f>
        <v/>
      </c>
      <c r="D5513" s="44">
        <f>DEC!C14</f>
        <v/>
      </c>
      <c r="E5513" s="44">
        <f>DEC!D14</f>
        <v/>
      </c>
      <c r="F5513" s="44">
        <f>DEC!E14</f>
        <v/>
      </c>
      <c r="G5513" s="44">
        <f>DEC!F14</f>
        <v/>
      </c>
      <c r="H5513" s="44">
        <f>DEC!G14</f>
        <v/>
      </c>
      <c r="I5513" s="45">
        <f>DEC!H14</f>
        <v/>
      </c>
      <c r="J5513" s="45">
        <f>DEC!I14</f>
        <v/>
      </c>
      <c r="K5513" s="44">
        <f>DEC!J14</f>
        <v/>
      </c>
      <c r="L5513" s="44">
        <f>DEC!K14</f>
        <v/>
      </c>
      <c r="M5513" s="46">
        <f>DEC!L14</f>
        <v/>
      </c>
      <c r="N5513" s="44">
        <f>DEC!M14</f>
        <v/>
      </c>
      <c r="O5513" s="44">
        <f>DEC!N14</f>
        <v/>
      </c>
      <c r="P5513" s="44">
        <f>DEC!O14</f>
        <v/>
      </c>
      <c r="Q5513" s="44">
        <f>DEC!P14</f>
        <v/>
      </c>
      <c r="R5513" s="44">
        <f>DEC!Q14</f>
        <v/>
      </c>
      <c r="S5513" s="46">
        <f>S5512+IF(X5513=0,0,M5513)</f>
        <v/>
      </c>
      <c r="T5513" s="47">
        <f>MAX(T5512,S5513)</f>
        <v/>
      </c>
      <c r="U5513" s="48">
        <f>S5513-T5513</f>
        <v/>
      </c>
      <c r="V5513" s="47">
        <f>IFERROR(SUMIFS(DATABASE!$M$5:$M$6004,DATABASE!$B$5:$B$6004,B5513,DATABASE!$X$5:$X$6004,1),0)</f>
        <v/>
      </c>
      <c r="W5513" s="31">
        <f>IFERROR(COUNTIFS(DATABASE!$B$5:$B$6004,B5513,DATABASE!$X$5:$X$6004,1),0)</f>
        <v/>
      </c>
      <c r="X5513" s="49">
        <f>--AND(ISNUMBER(B5513),C5513&lt;&gt;"",L5513&lt;&gt;"",M5513&lt;&gt;"")</f>
        <v/>
      </c>
    </row>
    <row r="5514" ht="15" customHeight="1" s="111">
      <c r="A5514" s="50" t="inlineStr">
        <is>
          <t>DEC</t>
        </is>
      </c>
      <c r="B5514" s="51">
        <f>DEC!A15</f>
        <v/>
      </c>
      <c r="C5514" s="52">
        <f>DEC!B15</f>
        <v/>
      </c>
      <c r="D5514" s="52">
        <f>DEC!C15</f>
        <v/>
      </c>
      <c r="E5514" s="52">
        <f>DEC!D15</f>
        <v/>
      </c>
      <c r="F5514" s="52">
        <f>DEC!E15</f>
        <v/>
      </c>
      <c r="G5514" s="52">
        <f>DEC!F15</f>
        <v/>
      </c>
      <c r="H5514" s="52">
        <f>DEC!G15</f>
        <v/>
      </c>
      <c r="I5514" s="53">
        <f>DEC!H15</f>
        <v/>
      </c>
      <c r="J5514" s="53">
        <f>DEC!I15</f>
        <v/>
      </c>
      <c r="K5514" s="52">
        <f>DEC!J15</f>
        <v/>
      </c>
      <c r="L5514" s="52">
        <f>DEC!K15</f>
        <v/>
      </c>
      <c r="M5514" s="54">
        <f>DEC!L15</f>
        <v/>
      </c>
      <c r="N5514" s="52">
        <f>DEC!M15</f>
        <v/>
      </c>
      <c r="O5514" s="52">
        <f>DEC!N15</f>
        <v/>
      </c>
      <c r="P5514" s="52">
        <f>DEC!O15</f>
        <v/>
      </c>
      <c r="Q5514" s="52">
        <f>DEC!P15</f>
        <v/>
      </c>
      <c r="R5514" s="52">
        <f>DEC!Q15</f>
        <v/>
      </c>
      <c r="S5514" s="54">
        <f>S5513+IF(X5514=0,0,M5514)</f>
        <v/>
      </c>
      <c r="T5514" s="55">
        <f>MAX(T5513,S5514)</f>
        <v/>
      </c>
      <c r="U5514" s="56">
        <f>S5514-T5514</f>
        <v/>
      </c>
      <c r="V5514" s="55">
        <f>IFERROR(SUMIFS(DATABASE!$M$5:$M$6004,DATABASE!$B$5:$B$6004,B5514,DATABASE!$X$5:$X$6004,1),0)</f>
        <v/>
      </c>
      <c r="W5514" s="57">
        <f>IFERROR(COUNTIFS(DATABASE!$B$5:$B$6004,B5514,DATABASE!$X$5:$X$6004,1),0)</f>
        <v/>
      </c>
      <c r="X5514" s="58">
        <f>--AND(ISNUMBER(B5514),C5514&lt;&gt;"",L5514&lt;&gt;"",M5514&lt;&gt;"")</f>
        <v/>
      </c>
    </row>
    <row r="5515" ht="15" customHeight="1" s="111">
      <c r="A5515" s="42" t="inlineStr">
        <is>
          <t>DEC</t>
        </is>
      </c>
      <c r="B5515" s="43">
        <f>DEC!A16</f>
        <v/>
      </c>
      <c r="C5515" s="44">
        <f>DEC!B16</f>
        <v/>
      </c>
      <c r="D5515" s="44">
        <f>DEC!C16</f>
        <v/>
      </c>
      <c r="E5515" s="44">
        <f>DEC!D16</f>
        <v/>
      </c>
      <c r="F5515" s="44">
        <f>DEC!E16</f>
        <v/>
      </c>
      <c r="G5515" s="44">
        <f>DEC!F16</f>
        <v/>
      </c>
      <c r="H5515" s="44">
        <f>DEC!G16</f>
        <v/>
      </c>
      <c r="I5515" s="45">
        <f>DEC!H16</f>
        <v/>
      </c>
      <c r="J5515" s="45">
        <f>DEC!I16</f>
        <v/>
      </c>
      <c r="K5515" s="44">
        <f>DEC!J16</f>
        <v/>
      </c>
      <c r="L5515" s="44">
        <f>DEC!K16</f>
        <v/>
      </c>
      <c r="M5515" s="46">
        <f>DEC!L16</f>
        <v/>
      </c>
      <c r="N5515" s="44">
        <f>DEC!M16</f>
        <v/>
      </c>
      <c r="O5515" s="44">
        <f>DEC!N16</f>
        <v/>
      </c>
      <c r="P5515" s="44">
        <f>DEC!O16</f>
        <v/>
      </c>
      <c r="Q5515" s="44">
        <f>DEC!P16</f>
        <v/>
      </c>
      <c r="R5515" s="44">
        <f>DEC!Q16</f>
        <v/>
      </c>
      <c r="S5515" s="46">
        <f>S5514+IF(X5515=0,0,M5515)</f>
        <v/>
      </c>
      <c r="T5515" s="47">
        <f>MAX(T5514,S5515)</f>
        <v/>
      </c>
      <c r="U5515" s="48">
        <f>S5515-T5515</f>
        <v/>
      </c>
      <c r="V5515" s="47">
        <f>IFERROR(SUMIFS(DATABASE!$M$5:$M$6004,DATABASE!$B$5:$B$6004,B5515,DATABASE!$X$5:$X$6004,1),0)</f>
        <v/>
      </c>
      <c r="W5515" s="31">
        <f>IFERROR(COUNTIFS(DATABASE!$B$5:$B$6004,B5515,DATABASE!$X$5:$X$6004,1),0)</f>
        <v/>
      </c>
      <c r="X5515" s="49">
        <f>--AND(ISNUMBER(B5515),C5515&lt;&gt;"",L5515&lt;&gt;"",M5515&lt;&gt;"")</f>
        <v/>
      </c>
    </row>
    <row r="5516" ht="15" customHeight="1" s="111">
      <c r="A5516" s="50" t="inlineStr">
        <is>
          <t>DEC</t>
        </is>
      </c>
      <c r="B5516" s="51">
        <f>DEC!A17</f>
        <v/>
      </c>
      <c r="C5516" s="52">
        <f>DEC!B17</f>
        <v/>
      </c>
      <c r="D5516" s="52">
        <f>DEC!C17</f>
        <v/>
      </c>
      <c r="E5516" s="52">
        <f>DEC!D17</f>
        <v/>
      </c>
      <c r="F5516" s="52">
        <f>DEC!E17</f>
        <v/>
      </c>
      <c r="G5516" s="52">
        <f>DEC!F17</f>
        <v/>
      </c>
      <c r="H5516" s="52">
        <f>DEC!G17</f>
        <v/>
      </c>
      <c r="I5516" s="53">
        <f>DEC!H17</f>
        <v/>
      </c>
      <c r="J5516" s="53">
        <f>DEC!I17</f>
        <v/>
      </c>
      <c r="K5516" s="52">
        <f>DEC!J17</f>
        <v/>
      </c>
      <c r="L5516" s="52">
        <f>DEC!K17</f>
        <v/>
      </c>
      <c r="M5516" s="54">
        <f>DEC!L17</f>
        <v/>
      </c>
      <c r="N5516" s="52">
        <f>DEC!M17</f>
        <v/>
      </c>
      <c r="O5516" s="52">
        <f>DEC!N17</f>
        <v/>
      </c>
      <c r="P5516" s="52">
        <f>DEC!O17</f>
        <v/>
      </c>
      <c r="Q5516" s="52">
        <f>DEC!P17</f>
        <v/>
      </c>
      <c r="R5516" s="52">
        <f>DEC!Q17</f>
        <v/>
      </c>
      <c r="S5516" s="54">
        <f>S5515+IF(X5516=0,0,M5516)</f>
        <v/>
      </c>
      <c r="T5516" s="55">
        <f>MAX(T5515,S5516)</f>
        <v/>
      </c>
      <c r="U5516" s="56">
        <f>S5516-T5516</f>
        <v/>
      </c>
      <c r="V5516" s="55">
        <f>IFERROR(SUMIFS(DATABASE!$M$5:$M$6004,DATABASE!$B$5:$B$6004,B5516,DATABASE!$X$5:$X$6004,1),0)</f>
        <v/>
      </c>
      <c r="W5516" s="57">
        <f>IFERROR(COUNTIFS(DATABASE!$B$5:$B$6004,B5516,DATABASE!$X$5:$X$6004,1),0)</f>
        <v/>
      </c>
      <c r="X5516" s="58">
        <f>--AND(ISNUMBER(B5516),C5516&lt;&gt;"",L5516&lt;&gt;"",M5516&lt;&gt;"")</f>
        <v/>
      </c>
    </row>
    <row r="5517" ht="15" customHeight="1" s="111">
      <c r="A5517" s="42" t="inlineStr">
        <is>
          <t>DEC</t>
        </is>
      </c>
      <c r="B5517" s="43">
        <f>DEC!A18</f>
        <v/>
      </c>
      <c r="C5517" s="44">
        <f>DEC!B18</f>
        <v/>
      </c>
      <c r="D5517" s="44">
        <f>DEC!C18</f>
        <v/>
      </c>
      <c r="E5517" s="44">
        <f>DEC!D18</f>
        <v/>
      </c>
      <c r="F5517" s="44">
        <f>DEC!E18</f>
        <v/>
      </c>
      <c r="G5517" s="44">
        <f>DEC!F18</f>
        <v/>
      </c>
      <c r="H5517" s="44">
        <f>DEC!G18</f>
        <v/>
      </c>
      <c r="I5517" s="45">
        <f>DEC!H18</f>
        <v/>
      </c>
      <c r="J5517" s="45">
        <f>DEC!I18</f>
        <v/>
      </c>
      <c r="K5517" s="44">
        <f>DEC!J18</f>
        <v/>
      </c>
      <c r="L5517" s="44">
        <f>DEC!K18</f>
        <v/>
      </c>
      <c r="M5517" s="46">
        <f>DEC!L18</f>
        <v/>
      </c>
      <c r="N5517" s="44">
        <f>DEC!M18</f>
        <v/>
      </c>
      <c r="O5517" s="44">
        <f>DEC!N18</f>
        <v/>
      </c>
      <c r="P5517" s="44">
        <f>DEC!O18</f>
        <v/>
      </c>
      <c r="Q5517" s="44">
        <f>DEC!P18</f>
        <v/>
      </c>
      <c r="R5517" s="44">
        <f>DEC!Q18</f>
        <v/>
      </c>
      <c r="S5517" s="46">
        <f>S5516+IF(X5517=0,0,M5517)</f>
        <v/>
      </c>
      <c r="T5517" s="47">
        <f>MAX(T5516,S5517)</f>
        <v/>
      </c>
      <c r="U5517" s="48">
        <f>S5517-T5517</f>
        <v/>
      </c>
      <c r="V5517" s="47">
        <f>IFERROR(SUMIFS(DATABASE!$M$5:$M$6004,DATABASE!$B$5:$B$6004,B5517,DATABASE!$X$5:$X$6004,1),0)</f>
        <v/>
      </c>
      <c r="W5517" s="31">
        <f>IFERROR(COUNTIFS(DATABASE!$B$5:$B$6004,B5517,DATABASE!$X$5:$X$6004,1),0)</f>
        <v/>
      </c>
      <c r="X5517" s="49">
        <f>--AND(ISNUMBER(B5517),C5517&lt;&gt;"",L5517&lt;&gt;"",M5517&lt;&gt;"")</f>
        <v/>
      </c>
    </row>
    <row r="5518" ht="15" customHeight="1" s="111">
      <c r="A5518" s="50" t="inlineStr">
        <is>
          <t>DEC</t>
        </is>
      </c>
      <c r="B5518" s="51">
        <f>DEC!A19</f>
        <v/>
      </c>
      <c r="C5518" s="52">
        <f>DEC!B19</f>
        <v/>
      </c>
      <c r="D5518" s="52">
        <f>DEC!C19</f>
        <v/>
      </c>
      <c r="E5518" s="52">
        <f>DEC!D19</f>
        <v/>
      </c>
      <c r="F5518" s="52">
        <f>DEC!E19</f>
        <v/>
      </c>
      <c r="G5518" s="52">
        <f>DEC!F19</f>
        <v/>
      </c>
      <c r="H5518" s="52">
        <f>DEC!G19</f>
        <v/>
      </c>
      <c r="I5518" s="53">
        <f>DEC!H19</f>
        <v/>
      </c>
      <c r="J5518" s="53">
        <f>DEC!I19</f>
        <v/>
      </c>
      <c r="K5518" s="52">
        <f>DEC!J19</f>
        <v/>
      </c>
      <c r="L5518" s="52">
        <f>DEC!K19</f>
        <v/>
      </c>
      <c r="M5518" s="54">
        <f>DEC!L19</f>
        <v/>
      </c>
      <c r="N5518" s="52">
        <f>DEC!M19</f>
        <v/>
      </c>
      <c r="O5518" s="52">
        <f>DEC!N19</f>
        <v/>
      </c>
      <c r="P5518" s="52">
        <f>DEC!O19</f>
        <v/>
      </c>
      <c r="Q5518" s="52">
        <f>DEC!P19</f>
        <v/>
      </c>
      <c r="R5518" s="52">
        <f>DEC!Q19</f>
        <v/>
      </c>
      <c r="S5518" s="54">
        <f>S5517+IF(X5518=0,0,M5518)</f>
        <v/>
      </c>
      <c r="T5518" s="55">
        <f>MAX(T5517,S5518)</f>
        <v/>
      </c>
      <c r="U5518" s="56">
        <f>S5518-T5518</f>
        <v/>
      </c>
      <c r="V5518" s="55">
        <f>IFERROR(SUMIFS(DATABASE!$M$5:$M$6004,DATABASE!$B$5:$B$6004,B5518,DATABASE!$X$5:$X$6004,1),0)</f>
        <v/>
      </c>
      <c r="W5518" s="57">
        <f>IFERROR(COUNTIFS(DATABASE!$B$5:$B$6004,B5518,DATABASE!$X$5:$X$6004,1),0)</f>
        <v/>
      </c>
      <c r="X5518" s="58">
        <f>--AND(ISNUMBER(B5518),C5518&lt;&gt;"",L5518&lt;&gt;"",M5518&lt;&gt;"")</f>
        <v/>
      </c>
    </row>
    <row r="5519" ht="15" customHeight="1" s="111">
      <c r="A5519" s="42" t="inlineStr">
        <is>
          <t>DEC</t>
        </is>
      </c>
      <c r="B5519" s="43">
        <f>DEC!A20</f>
        <v/>
      </c>
      <c r="C5519" s="44">
        <f>DEC!B20</f>
        <v/>
      </c>
      <c r="D5519" s="44">
        <f>DEC!C20</f>
        <v/>
      </c>
      <c r="E5519" s="44">
        <f>DEC!D20</f>
        <v/>
      </c>
      <c r="F5519" s="44">
        <f>DEC!E20</f>
        <v/>
      </c>
      <c r="G5519" s="44">
        <f>DEC!F20</f>
        <v/>
      </c>
      <c r="H5519" s="44">
        <f>DEC!G20</f>
        <v/>
      </c>
      <c r="I5519" s="45">
        <f>DEC!H20</f>
        <v/>
      </c>
      <c r="J5519" s="45">
        <f>DEC!I20</f>
        <v/>
      </c>
      <c r="K5519" s="44">
        <f>DEC!J20</f>
        <v/>
      </c>
      <c r="L5519" s="44">
        <f>DEC!K20</f>
        <v/>
      </c>
      <c r="M5519" s="46">
        <f>DEC!L20</f>
        <v/>
      </c>
      <c r="N5519" s="44">
        <f>DEC!M20</f>
        <v/>
      </c>
      <c r="O5519" s="44">
        <f>DEC!N20</f>
        <v/>
      </c>
      <c r="P5519" s="44">
        <f>DEC!O20</f>
        <v/>
      </c>
      <c r="Q5519" s="44">
        <f>DEC!P20</f>
        <v/>
      </c>
      <c r="R5519" s="44">
        <f>DEC!Q20</f>
        <v/>
      </c>
      <c r="S5519" s="46">
        <f>S5518+IF(X5519=0,0,M5519)</f>
        <v/>
      </c>
      <c r="T5519" s="47">
        <f>MAX(T5518,S5519)</f>
        <v/>
      </c>
      <c r="U5519" s="48">
        <f>S5519-T5519</f>
        <v/>
      </c>
      <c r="V5519" s="47">
        <f>IFERROR(SUMIFS(DATABASE!$M$5:$M$6004,DATABASE!$B$5:$B$6004,B5519,DATABASE!$X$5:$X$6004,1),0)</f>
        <v/>
      </c>
      <c r="W5519" s="31">
        <f>IFERROR(COUNTIFS(DATABASE!$B$5:$B$6004,B5519,DATABASE!$X$5:$X$6004,1),0)</f>
        <v/>
      </c>
      <c r="X5519" s="49">
        <f>--AND(ISNUMBER(B5519),C5519&lt;&gt;"",L5519&lt;&gt;"",M5519&lt;&gt;"")</f>
        <v/>
      </c>
    </row>
    <row r="5520" ht="15" customHeight="1" s="111">
      <c r="A5520" s="50" t="inlineStr">
        <is>
          <t>DEC</t>
        </is>
      </c>
      <c r="B5520" s="51">
        <f>DEC!A21</f>
        <v/>
      </c>
      <c r="C5520" s="52">
        <f>DEC!B21</f>
        <v/>
      </c>
      <c r="D5520" s="52">
        <f>DEC!C21</f>
        <v/>
      </c>
      <c r="E5520" s="52">
        <f>DEC!D21</f>
        <v/>
      </c>
      <c r="F5520" s="52">
        <f>DEC!E21</f>
        <v/>
      </c>
      <c r="G5520" s="52">
        <f>DEC!F21</f>
        <v/>
      </c>
      <c r="H5520" s="52">
        <f>DEC!G21</f>
        <v/>
      </c>
      <c r="I5520" s="53">
        <f>DEC!H21</f>
        <v/>
      </c>
      <c r="J5520" s="53">
        <f>DEC!I21</f>
        <v/>
      </c>
      <c r="K5520" s="52">
        <f>DEC!J21</f>
        <v/>
      </c>
      <c r="L5520" s="52">
        <f>DEC!K21</f>
        <v/>
      </c>
      <c r="M5520" s="54">
        <f>DEC!L21</f>
        <v/>
      </c>
      <c r="N5520" s="52">
        <f>DEC!M21</f>
        <v/>
      </c>
      <c r="O5520" s="52">
        <f>DEC!N21</f>
        <v/>
      </c>
      <c r="P5520" s="52">
        <f>DEC!O21</f>
        <v/>
      </c>
      <c r="Q5520" s="52">
        <f>DEC!P21</f>
        <v/>
      </c>
      <c r="R5520" s="52">
        <f>DEC!Q21</f>
        <v/>
      </c>
      <c r="S5520" s="54">
        <f>S5519+IF(X5520=0,0,M5520)</f>
        <v/>
      </c>
      <c r="T5520" s="55">
        <f>MAX(T5519,S5520)</f>
        <v/>
      </c>
      <c r="U5520" s="56">
        <f>S5520-T5520</f>
        <v/>
      </c>
      <c r="V5520" s="55">
        <f>IFERROR(SUMIFS(DATABASE!$M$5:$M$6004,DATABASE!$B$5:$B$6004,B5520,DATABASE!$X$5:$X$6004,1),0)</f>
        <v/>
      </c>
      <c r="W5520" s="57">
        <f>IFERROR(COUNTIFS(DATABASE!$B$5:$B$6004,B5520,DATABASE!$X$5:$X$6004,1),0)</f>
        <v/>
      </c>
      <c r="X5520" s="58">
        <f>--AND(ISNUMBER(B5520),C5520&lt;&gt;"",L5520&lt;&gt;"",M5520&lt;&gt;"")</f>
        <v/>
      </c>
    </row>
    <row r="5521" ht="15" customHeight="1" s="111">
      <c r="A5521" s="42" t="inlineStr">
        <is>
          <t>DEC</t>
        </is>
      </c>
      <c r="B5521" s="43">
        <f>DEC!A22</f>
        <v/>
      </c>
      <c r="C5521" s="44">
        <f>DEC!B22</f>
        <v/>
      </c>
      <c r="D5521" s="44">
        <f>DEC!C22</f>
        <v/>
      </c>
      <c r="E5521" s="44">
        <f>DEC!D22</f>
        <v/>
      </c>
      <c r="F5521" s="44">
        <f>DEC!E22</f>
        <v/>
      </c>
      <c r="G5521" s="44">
        <f>DEC!F22</f>
        <v/>
      </c>
      <c r="H5521" s="44">
        <f>DEC!G22</f>
        <v/>
      </c>
      <c r="I5521" s="45">
        <f>DEC!H22</f>
        <v/>
      </c>
      <c r="J5521" s="45">
        <f>DEC!I22</f>
        <v/>
      </c>
      <c r="K5521" s="44">
        <f>DEC!J22</f>
        <v/>
      </c>
      <c r="L5521" s="44">
        <f>DEC!K22</f>
        <v/>
      </c>
      <c r="M5521" s="46">
        <f>DEC!L22</f>
        <v/>
      </c>
      <c r="N5521" s="44">
        <f>DEC!M22</f>
        <v/>
      </c>
      <c r="O5521" s="44">
        <f>DEC!N22</f>
        <v/>
      </c>
      <c r="P5521" s="44">
        <f>DEC!O22</f>
        <v/>
      </c>
      <c r="Q5521" s="44">
        <f>DEC!P22</f>
        <v/>
      </c>
      <c r="R5521" s="44">
        <f>DEC!Q22</f>
        <v/>
      </c>
      <c r="S5521" s="46">
        <f>S5520+IF(X5521=0,0,M5521)</f>
        <v/>
      </c>
      <c r="T5521" s="47">
        <f>MAX(T5520,S5521)</f>
        <v/>
      </c>
      <c r="U5521" s="48">
        <f>S5521-T5521</f>
        <v/>
      </c>
      <c r="V5521" s="47">
        <f>IFERROR(SUMIFS(DATABASE!$M$5:$M$6004,DATABASE!$B$5:$B$6004,B5521,DATABASE!$X$5:$X$6004,1),0)</f>
        <v/>
      </c>
      <c r="W5521" s="31">
        <f>IFERROR(COUNTIFS(DATABASE!$B$5:$B$6004,B5521,DATABASE!$X$5:$X$6004,1),0)</f>
        <v/>
      </c>
      <c r="X5521" s="49">
        <f>--AND(ISNUMBER(B5521),C5521&lt;&gt;"",L5521&lt;&gt;"",M5521&lt;&gt;"")</f>
        <v/>
      </c>
    </row>
    <row r="5522" ht="15" customHeight="1" s="111">
      <c r="A5522" s="50" t="inlineStr">
        <is>
          <t>DEC</t>
        </is>
      </c>
      <c r="B5522" s="51">
        <f>DEC!A23</f>
        <v/>
      </c>
      <c r="C5522" s="52">
        <f>DEC!B23</f>
        <v/>
      </c>
      <c r="D5522" s="52">
        <f>DEC!C23</f>
        <v/>
      </c>
      <c r="E5522" s="52">
        <f>DEC!D23</f>
        <v/>
      </c>
      <c r="F5522" s="52">
        <f>DEC!E23</f>
        <v/>
      </c>
      <c r="G5522" s="52">
        <f>DEC!F23</f>
        <v/>
      </c>
      <c r="H5522" s="52">
        <f>DEC!G23</f>
        <v/>
      </c>
      <c r="I5522" s="53">
        <f>DEC!H23</f>
        <v/>
      </c>
      <c r="J5522" s="53">
        <f>DEC!I23</f>
        <v/>
      </c>
      <c r="K5522" s="52">
        <f>DEC!J23</f>
        <v/>
      </c>
      <c r="L5522" s="52">
        <f>DEC!K23</f>
        <v/>
      </c>
      <c r="M5522" s="54">
        <f>DEC!L23</f>
        <v/>
      </c>
      <c r="N5522" s="52">
        <f>DEC!M23</f>
        <v/>
      </c>
      <c r="O5522" s="52">
        <f>DEC!N23</f>
        <v/>
      </c>
      <c r="P5522" s="52">
        <f>DEC!O23</f>
        <v/>
      </c>
      <c r="Q5522" s="52">
        <f>DEC!P23</f>
        <v/>
      </c>
      <c r="R5522" s="52">
        <f>DEC!Q23</f>
        <v/>
      </c>
      <c r="S5522" s="54">
        <f>S5521+IF(X5522=0,0,M5522)</f>
        <v/>
      </c>
      <c r="T5522" s="55">
        <f>MAX(T5521,S5522)</f>
        <v/>
      </c>
      <c r="U5522" s="56">
        <f>S5522-T5522</f>
        <v/>
      </c>
      <c r="V5522" s="55">
        <f>IFERROR(SUMIFS(DATABASE!$M$5:$M$6004,DATABASE!$B$5:$B$6004,B5522,DATABASE!$X$5:$X$6004,1),0)</f>
        <v/>
      </c>
      <c r="W5522" s="57">
        <f>IFERROR(COUNTIFS(DATABASE!$B$5:$B$6004,B5522,DATABASE!$X$5:$X$6004,1),0)</f>
        <v/>
      </c>
      <c r="X5522" s="58">
        <f>--AND(ISNUMBER(B5522),C5522&lt;&gt;"",L5522&lt;&gt;"",M5522&lt;&gt;"")</f>
        <v/>
      </c>
    </row>
    <row r="5523" ht="15" customHeight="1" s="111">
      <c r="A5523" s="42" t="inlineStr">
        <is>
          <t>DEC</t>
        </is>
      </c>
      <c r="B5523" s="43">
        <f>DEC!A24</f>
        <v/>
      </c>
      <c r="C5523" s="44">
        <f>DEC!B24</f>
        <v/>
      </c>
      <c r="D5523" s="44">
        <f>DEC!C24</f>
        <v/>
      </c>
      <c r="E5523" s="44">
        <f>DEC!D24</f>
        <v/>
      </c>
      <c r="F5523" s="44">
        <f>DEC!E24</f>
        <v/>
      </c>
      <c r="G5523" s="44">
        <f>DEC!F24</f>
        <v/>
      </c>
      <c r="H5523" s="44">
        <f>DEC!G24</f>
        <v/>
      </c>
      <c r="I5523" s="45">
        <f>DEC!H24</f>
        <v/>
      </c>
      <c r="J5523" s="45">
        <f>DEC!I24</f>
        <v/>
      </c>
      <c r="K5523" s="44">
        <f>DEC!J24</f>
        <v/>
      </c>
      <c r="L5523" s="44">
        <f>DEC!K24</f>
        <v/>
      </c>
      <c r="M5523" s="46">
        <f>DEC!L24</f>
        <v/>
      </c>
      <c r="N5523" s="44">
        <f>DEC!M24</f>
        <v/>
      </c>
      <c r="O5523" s="44">
        <f>DEC!N24</f>
        <v/>
      </c>
      <c r="P5523" s="44">
        <f>DEC!O24</f>
        <v/>
      </c>
      <c r="Q5523" s="44">
        <f>DEC!P24</f>
        <v/>
      </c>
      <c r="R5523" s="44">
        <f>DEC!Q24</f>
        <v/>
      </c>
      <c r="S5523" s="46">
        <f>S5522+IF(X5523=0,0,M5523)</f>
        <v/>
      </c>
      <c r="T5523" s="47">
        <f>MAX(T5522,S5523)</f>
        <v/>
      </c>
      <c r="U5523" s="48">
        <f>S5523-T5523</f>
        <v/>
      </c>
      <c r="V5523" s="47">
        <f>IFERROR(SUMIFS(DATABASE!$M$5:$M$6004,DATABASE!$B$5:$B$6004,B5523,DATABASE!$X$5:$X$6004,1),0)</f>
        <v/>
      </c>
      <c r="W5523" s="31">
        <f>IFERROR(COUNTIFS(DATABASE!$B$5:$B$6004,B5523,DATABASE!$X$5:$X$6004,1),0)</f>
        <v/>
      </c>
      <c r="X5523" s="49">
        <f>--AND(ISNUMBER(B5523),C5523&lt;&gt;"",L5523&lt;&gt;"",M5523&lt;&gt;"")</f>
        <v/>
      </c>
    </row>
    <row r="5524" ht="15" customHeight="1" s="111">
      <c r="A5524" s="50" t="inlineStr">
        <is>
          <t>DEC</t>
        </is>
      </c>
      <c r="B5524" s="51">
        <f>DEC!A25</f>
        <v/>
      </c>
      <c r="C5524" s="52">
        <f>DEC!B25</f>
        <v/>
      </c>
      <c r="D5524" s="52">
        <f>DEC!C25</f>
        <v/>
      </c>
      <c r="E5524" s="52">
        <f>DEC!D25</f>
        <v/>
      </c>
      <c r="F5524" s="52">
        <f>DEC!E25</f>
        <v/>
      </c>
      <c r="G5524" s="52">
        <f>DEC!F25</f>
        <v/>
      </c>
      <c r="H5524" s="52">
        <f>DEC!G25</f>
        <v/>
      </c>
      <c r="I5524" s="53">
        <f>DEC!H25</f>
        <v/>
      </c>
      <c r="J5524" s="53">
        <f>DEC!I25</f>
        <v/>
      </c>
      <c r="K5524" s="52">
        <f>DEC!J25</f>
        <v/>
      </c>
      <c r="L5524" s="52">
        <f>DEC!K25</f>
        <v/>
      </c>
      <c r="M5524" s="54">
        <f>DEC!L25</f>
        <v/>
      </c>
      <c r="N5524" s="52">
        <f>DEC!M25</f>
        <v/>
      </c>
      <c r="O5524" s="52">
        <f>DEC!N25</f>
        <v/>
      </c>
      <c r="P5524" s="52">
        <f>DEC!O25</f>
        <v/>
      </c>
      <c r="Q5524" s="52">
        <f>DEC!P25</f>
        <v/>
      </c>
      <c r="R5524" s="52">
        <f>DEC!Q25</f>
        <v/>
      </c>
      <c r="S5524" s="54">
        <f>S5523+IF(X5524=0,0,M5524)</f>
        <v/>
      </c>
      <c r="T5524" s="55">
        <f>MAX(T5523,S5524)</f>
        <v/>
      </c>
      <c r="U5524" s="56">
        <f>S5524-T5524</f>
        <v/>
      </c>
      <c r="V5524" s="55">
        <f>IFERROR(SUMIFS(DATABASE!$M$5:$M$6004,DATABASE!$B$5:$B$6004,B5524,DATABASE!$X$5:$X$6004,1),0)</f>
        <v/>
      </c>
      <c r="W5524" s="57">
        <f>IFERROR(COUNTIFS(DATABASE!$B$5:$B$6004,B5524,DATABASE!$X$5:$X$6004,1),0)</f>
        <v/>
      </c>
      <c r="X5524" s="58">
        <f>--AND(ISNUMBER(B5524),C5524&lt;&gt;"",L5524&lt;&gt;"",M5524&lt;&gt;"")</f>
        <v/>
      </c>
    </row>
    <row r="5525" ht="15" customHeight="1" s="111">
      <c r="A5525" s="42" t="inlineStr">
        <is>
          <t>DEC</t>
        </is>
      </c>
      <c r="B5525" s="43">
        <f>DEC!A26</f>
        <v/>
      </c>
      <c r="C5525" s="44">
        <f>DEC!B26</f>
        <v/>
      </c>
      <c r="D5525" s="44">
        <f>DEC!C26</f>
        <v/>
      </c>
      <c r="E5525" s="44">
        <f>DEC!D26</f>
        <v/>
      </c>
      <c r="F5525" s="44">
        <f>DEC!E26</f>
        <v/>
      </c>
      <c r="G5525" s="44">
        <f>DEC!F26</f>
        <v/>
      </c>
      <c r="H5525" s="44">
        <f>DEC!G26</f>
        <v/>
      </c>
      <c r="I5525" s="45">
        <f>DEC!H26</f>
        <v/>
      </c>
      <c r="J5525" s="45">
        <f>DEC!I26</f>
        <v/>
      </c>
      <c r="K5525" s="44">
        <f>DEC!J26</f>
        <v/>
      </c>
      <c r="L5525" s="44">
        <f>DEC!K26</f>
        <v/>
      </c>
      <c r="M5525" s="46">
        <f>DEC!L26</f>
        <v/>
      </c>
      <c r="N5525" s="44">
        <f>DEC!M26</f>
        <v/>
      </c>
      <c r="O5525" s="44">
        <f>DEC!N26</f>
        <v/>
      </c>
      <c r="P5525" s="44">
        <f>DEC!O26</f>
        <v/>
      </c>
      <c r="Q5525" s="44">
        <f>DEC!P26</f>
        <v/>
      </c>
      <c r="R5525" s="44">
        <f>DEC!Q26</f>
        <v/>
      </c>
      <c r="S5525" s="46">
        <f>S5524+IF(X5525=0,0,M5525)</f>
        <v/>
      </c>
      <c r="T5525" s="47">
        <f>MAX(T5524,S5525)</f>
        <v/>
      </c>
      <c r="U5525" s="48">
        <f>S5525-T5525</f>
        <v/>
      </c>
      <c r="V5525" s="47">
        <f>IFERROR(SUMIFS(DATABASE!$M$5:$M$6004,DATABASE!$B$5:$B$6004,B5525,DATABASE!$X$5:$X$6004,1),0)</f>
        <v/>
      </c>
      <c r="W5525" s="31">
        <f>IFERROR(COUNTIFS(DATABASE!$B$5:$B$6004,B5525,DATABASE!$X$5:$X$6004,1),0)</f>
        <v/>
      </c>
      <c r="X5525" s="49">
        <f>--AND(ISNUMBER(B5525),C5525&lt;&gt;"",L5525&lt;&gt;"",M5525&lt;&gt;"")</f>
        <v/>
      </c>
    </row>
    <row r="5526" ht="15" customHeight="1" s="111">
      <c r="A5526" s="50" t="inlineStr">
        <is>
          <t>DEC</t>
        </is>
      </c>
      <c r="B5526" s="51">
        <f>DEC!A27</f>
        <v/>
      </c>
      <c r="C5526" s="52">
        <f>DEC!B27</f>
        <v/>
      </c>
      <c r="D5526" s="52">
        <f>DEC!C27</f>
        <v/>
      </c>
      <c r="E5526" s="52">
        <f>DEC!D27</f>
        <v/>
      </c>
      <c r="F5526" s="52">
        <f>DEC!E27</f>
        <v/>
      </c>
      <c r="G5526" s="52">
        <f>DEC!F27</f>
        <v/>
      </c>
      <c r="H5526" s="52">
        <f>DEC!G27</f>
        <v/>
      </c>
      <c r="I5526" s="53">
        <f>DEC!H27</f>
        <v/>
      </c>
      <c r="J5526" s="53">
        <f>DEC!I27</f>
        <v/>
      </c>
      <c r="K5526" s="52">
        <f>DEC!J27</f>
        <v/>
      </c>
      <c r="L5526" s="52">
        <f>DEC!K27</f>
        <v/>
      </c>
      <c r="M5526" s="54">
        <f>DEC!L27</f>
        <v/>
      </c>
      <c r="N5526" s="52">
        <f>DEC!M27</f>
        <v/>
      </c>
      <c r="O5526" s="52">
        <f>DEC!N27</f>
        <v/>
      </c>
      <c r="P5526" s="52">
        <f>DEC!O27</f>
        <v/>
      </c>
      <c r="Q5526" s="52">
        <f>DEC!P27</f>
        <v/>
      </c>
      <c r="R5526" s="52">
        <f>DEC!Q27</f>
        <v/>
      </c>
      <c r="S5526" s="54">
        <f>S5525+IF(X5526=0,0,M5526)</f>
        <v/>
      </c>
      <c r="T5526" s="55">
        <f>MAX(T5525,S5526)</f>
        <v/>
      </c>
      <c r="U5526" s="56">
        <f>S5526-T5526</f>
        <v/>
      </c>
      <c r="V5526" s="55">
        <f>IFERROR(SUMIFS(DATABASE!$M$5:$M$6004,DATABASE!$B$5:$B$6004,B5526,DATABASE!$X$5:$X$6004,1),0)</f>
        <v/>
      </c>
      <c r="W5526" s="57">
        <f>IFERROR(COUNTIFS(DATABASE!$B$5:$B$6004,B5526,DATABASE!$X$5:$X$6004,1),0)</f>
        <v/>
      </c>
      <c r="X5526" s="58">
        <f>--AND(ISNUMBER(B5526),C5526&lt;&gt;"",L5526&lt;&gt;"",M5526&lt;&gt;"")</f>
        <v/>
      </c>
    </row>
    <row r="5527" ht="15" customHeight="1" s="111">
      <c r="A5527" s="42" t="inlineStr">
        <is>
          <t>DEC</t>
        </is>
      </c>
      <c r="B5527" s="43">
        <f>DEC!A28</f>
        <v/>
      </c>
      <c r="C5527" s="44">
        <f>DEC!B28</f>
        <v/>
      </c>
      <c r="D5527" s="44">
        <f>DEC!C28</f>
        <v/>
      </c>
      <c r="E5527" s="44">
        <f>DEC!D28</f>
        <v/>
      </c>
      <c r="F5527" s="44">
        <f>DEC!E28</f>
        <v/>
      </c>
      <c r="G5527" s="44">
        <f>DEC!F28</f>
        <v/>
      </c>
      <c r="H5527" s="44">
        <f>DEC!G28</f>
        <v/>
      </c>
      <c r="I5527" s="45">
        <f>DEC!H28</f>
        <v/>
      </c>
      <c r="J5527" s="45">
        <f>DEC!I28</f>
        <v/>
      </c>
      <c r="K5527" s="44">
        <f>DEC!J28</f>
        <v/>
      </c>
      <c r="L5527" s="44">
        <f>DEC!K28</f>
        <v/>
      </c>
      <c r="M5527" s="46">
        <f>DEC!L28</f>
        <v/>
      </c>
      <c r="N5527" s="44">
        <f>DEC!M28</f>
        <v/>
      </c>
      <c r="O5527" s="44">
        <f>DEC!N28</f>
        <v/>
      </c>
      <c r="P5527" s="44">
        <f>DEC!O28</f>
        <v/>
      </c>
      <c r="Q5527" s="44">
        <f>DEC!P28</f>
        <v/>
      </c>
      <c r="R5527" s="44">
        <f>DEC!Q28</f>
        <v/>
      </c>
      <c r="S5527" s="46">
        <f>S5526+IF(X5527=0,0,M5527)</f>
        <v/>
      </c>
      <c r="T5527" s="47">
        <f>MAX(T5526,S5527)</f>
        <v/>
      </c>
      <c r="U5527" s="48">
        <f>S5527-T5527</f>
        <v/>
      </c>
      <c r="V5527" s="47">
        <f>IFERROR(SUMIFS(DATABASE!$M$5:$M$6004,DATABASE!$B$5:$B$6004,B5527,DATABASE!$X$5:$X$6004,1),0)</f>
        <v/>
      </c>
      <c r="W5527" s="31">
        <f>IFERROR(COUNTIFS(DATABASE!$B$5:$B$6004,B5527,DATABASE!$X$5:$X$6004,1),0)</f>
        <v/>
      </c>
      <c r="X5527" s="49">
        <f>--AND(ISNUMBER(B5527),C5527&lt;&gt;"",L5527&lt;&gt;"",M5527&lt;&gt;"")</f>
        <v/>
      </c>
    </row>
    <row r="5528" ht="15" customHeight="1" s="111">
      <c r="A5528" s="50" t="inlineStr">
        <is>
          <t>DEC</t>
        </is>
      </c>
      <c r="B5528" s="51">
        <f>DEC!A29</f>
        <v/>
      </c>
      <c r="C5528" s="52">
        <f>DEC!B29</f>
        <v/>
      </c>
      <c r="D5528" s="52">
        <f>DEC!C29</f>
        <v/>
      </c>
      <c r="E5528" s="52">
        <f>DEC!D29</f>
        <v/>
      </c>
      <c r="F5528" s="52">
        <f>DEC!E29</f>
        <v/>
      </c>
      <c r="G5528" s="52">
        <f>DEC!F29</f>
        <v/>
      </c>
      <c r="H5528" s="52">
        <f>DEC!G29</f>
        <v/>
      </c>
      <c r="I5528" s="53">
        <f>DEC!H29</f>
        <v/>
      </c>
      <c r="J5528" s="53">
        <f>DEC!I29</f>
        <v/>
      </c>
      <c r="K5528" s="52">
        <f>DEC!J29</f>
        <v/>
      </c>
      <c r="L5528" s="52">
        <f>DEC!K29</f>
        <v/>
      </c>
      <c r="M5528" s="54">
        <f>DEC!L29</f>
        <v/>
      </c>
      <c r="N5528" s="52">
        <f>DEC!M29</f>
        <v/>
      </c>
      <c r="O5528" s="52">
        <f>DEC!N29</f>
        <v/>
      </c>
      <c r="P5528" s="52">
        <f>DEC!O29</f>
        <v/>
      </c>
      <c r="Q5528" s="52">
        <f>DEC!P29</f>
        <v/>
      </c>
      <c r="R5528" s="52">
        <f>DEC!Q29</f>
        <v/>
      </c>
      <c r="S5528" s="54">
        <f>S5527+IF(X5528=0,0,M5528)</f>
        <v/>
      </c>
      <c r="T5528" s="55">
        <f>MAX(T5527,S5528)</f>
        <v/>
      </c>
      <c r="U5528" s="56">
        <f>S5528-T5528</f>
        <v/>
      </c>
      <c r="V5528" s="55">
        <f>IFERROR(SUMIFS(DATABASE!$M$5:$M$6004,DATABASE!$B$5:$B$6004,B5528,DATABASE!$X$5:$X$6004,1),0)</f>
        <v/>
      </c>
      <c r="W5528" s="57">
        <f>IFERROR(COUNTIFS(DATABASE!$B$5:$B$6004,B5528,DATABASE!$X$5:$X$6004,1),0)</f>
        <v/>
      </c>
      <c r="X5528" s="58">
        <f>--AND(ISNUMBER(B5528),C5528&lt;&gt;"",L5528&lt;&gt;"",M5528&lt;&gt;"")</f>
        <v/>
      </c>
    </row>
    <row r="5529" ht="15" customHeight="1" s="111">
      <c r="A5529" s="42" t="inlineStr">
        <is>
          <t>DEC</t>
        </is>
      </c>
      <c r="B5529" s="43">
        <f>DEC!A30</f>
        <v/>
      </c>
      <c r="C5529" s="44">
        <f>DEC!B30</f>
        <v/>
      </c>
      <c r="D5529" s="44">
        <f>DEC!C30</f>
        <v/>
      </c>
      <c r="E5529" s="44">
        <f>DEC!D30</f>
        <v/>
      </c>
      <c r="F5529" s="44">
        <f>DEC!E30</f>
        <v/>
      </c>
      <c r="G5529" s="44">
        <f>DEC!F30</f>
        <v/>
      </c>
      <c r="H5529" s="44">
        <f>DEC!G30</f>
        <v/>
      </c>
      <c r="I5529" s="45">
        <f>DEC!H30</f>
        <v/>
      </c>
      <c r="J5529" s="45">
        <f>DEC!I30</f>
        <v/>
      </c>
      <c r="K5529" s="44">
        <f>DEC!J30</f>
        <v/>
      </c>
      <c r="L5529" s="44">
        <f>DEC!K30</f>
        <v/>
      </c>
      <c r="M5529" s="46">
        <f>DEC!L30</f>
        <v/>
      </c>
      <c r="N5529" s="44">
        <f>DEC!M30</f>
        <v/>
      </c>
      <c r="O5529" s="44">
        <f>DEC!N30</f>
        <v/>
      </c>
      <c r="P5529" s="44">
        <f>DEC!O30</f>
        <v/>
      </c>
      <c r="Q5529" s="44">
        <f>DEC!P30</f>
        <v/>
      </c>
      <c r="R5529" s="44">
        <f>DEC!Q30</f>
        <v/>
      </c>
      <c r="S5529" s="46">
        <f>S5528+IF(X5529=0,0,M5529)</f>
        <v/>
      </c>
      <c r="T5529" s="47">
        <f>MAX(T5528,S5529)</f>
        <v/>
      </c>
      <c r="U5529" s="48">
        <f>S5529-T5529</f>
        <v/>
      </c>
      <c r="V5529" s="47">
        <f>IFERROR(SUMIFS(DATABASE!$M$5:$M$6004,DATABASE!$B$5:$B$6004,B5529,DATABASE!$X$5:$X$6004,1),0)</f>
        <v/>
      </c>
      <c r="W5529" s="31">
        <f>IFERROR(COUNTIFS(DATABASE!$B$5:$B$6004,B5529,DATABASE!$X$5:$X$6004,1),0)</f>
        <v/>
      </c>
      <c r="X5529" s="49">
        <f>--AND(ISNUMBER(B5529),C5529&lt;&gt;"",L5529&lt;&gt;"",M5529&lt;&gt;"")</f>
        <v/>
      </c>
    </row>
    <row r="5530" ht="15" customHeight="1" s="111">
      <c r="A5530" s="50" t="inlineStr">
        <is>
          <t>DEC</t>
        </is>
      </c>
      <c r="B5530" s="51">
        <f>DEC!A31</f>
        <v/>
      </c>
      <c r="C5530" s="52">
        <f>DEC!B31</f>
        <v/>
      </c>
      <c r="D5530" s="52">
        <f>DEC!C31</f>
        <v/>
      </c>
      <c r="E5530" s="52">
        <f>DEC!D31</f>
        <v/>
      </c>
      <c r="F5530" s="52">
        <f>DEC!E31</f>
        <v/>
      </c>
      <c r="G5530" s="52">
        <f>DEC!F31</f>
        <v/>
      </c>
      <c r="H5530" s="52">
        <f>DEC!G31</f>
        <v/>
      </c>
      <c r="I5530" s="53">
        <f>DEC!H31</f>
        <v/>
      </c>
      <c r="J5530" s="53">
        <f>DEC!I31</f>
        <v/>
      </c>
      <c r="K5530" s="52">
        <f>DEC!J31</f>
        <v/>
      </c>
      <c r="L5530" s="52">
        <f>DEC!K31</f>
        <v/>
      </c>
      <c r="M5530" s="54">
        <f>DEC!L31</f>
        <v/>
      </c>
      <c r="N5530" s="52">
        <f>DEC!M31</f>
        <v/>
      </c>
      <c r="O5530" s="52">
        <f>DEC!N31</f>
        <v/>
      </c>
      <c r="P5530" s="52">
        <f>DEC!O31</f>
        <v/>
      </c>
      <c r="Q5530" s="52">
        <f>DEC!P31</f>
        <v/>
      </c>
      <c r="R5530" s="52">
        <f>DEC!Q31</f>
        <v/>
      </c>
      <c r="S5530" s="54">
        <f>S5529+IF(X5530=0,0,M5530)</f>
        <v/>
      </c>
      <c r="T5530" s="55">
        <f>MAX(T5529,S5530)</f>
        <v/>
      </c>
      <c r="U5530" s="56">
        <f>S5530-T5530</f>
        <v/>
      </c>
      <c r="V5530" s="55">
        <f>IFERROR(SUMIFS(DATABASE!$M$5:$M$6004,DATABASE!$B$5:$B$6004,B5530,DATABASE!$X$5:$X$6004,1),0)</f>
        <v/>
      </c>
      <c r="W5530" s="57">
        <f>IFERROR(COUNTIFS(DATABASE!$B$5:$B$6004,B5530,DATABASE!$X$5:$X$6004,1),0)</f>
        <v/>
      </c>
      <c r="X5530" s="58">
        <f>--AND(ISNUMBER(B5530),C5530&lt;&gt;"",L5530&lt;&gt;"",M5530&lt;&gt;"")</f>
        <v/>
      </c>
    </row>
    <row r="5531" ht="15" customHeight="1" s="111">
      <c r="A5531" s="42" t="inlineStr">
        <is>
          <t>DEC</t>
        </is>
      </c>
      <c r="B5531" s="43">
        <f>DEC!A32</f>
        <v/>
      </c>
      <c r="C5531" s="44">
        <f>DEC!B32</f>
        <v/>
      </c>
      <c r="D5531" s="44">
        <f>DEC!C32</f>
        <v/>
      </c>
      <c r="E5531" s="44">
        <f>DEC!D32</f>
        <v/>
      </c>
      <c r="F5531" s="44">
        <f>DEC!E32</f>
        <v/>
      </c>
      <c r="G5531" s="44">
        <f>DEC!F32</f>
        <v/>
      </c>
      <c r="H5531" s="44">
        <f>DEC!G32</f>
        <v/>
      </c>
      <c r="I5531" s="45">
        <f>DEC!H32</f>
        <v/>
      </c>
      <c r="J5531" s="45">
        <f>DEC!I32</f>
        <v/>
      </c>
      <c r="K5531" s="44">
        <f>DEC!J32</f>
        <v/>
      </c>
      <c r="L5531" s="44">
        <f>DEC!K32</f>
        <v/>
      </c>
      <c r="M5531" s="46">
        <f>DEC!L32</f>
        <v/>
      </c>
      <c r="N5531" s="44">
        <f>DEC!M32</f>
        <v/>
      </c>
      <c r="O5531" s="44">
        <f>DEC!N32</f>
        <v/>
      </c>
      <c r="P5531" s="44">
        <f>DEC!O32</f>
        <v/>
      </c>
      <c r="Q5531" s="44">
        <f>DEC!P32</f>
        <v/>
      </c>
      <c r="R5531" s="44">
        <f>DEC!Q32</f>
        <v/>
      </c>
      <c r="S5531" s="46">
        <f>S5530+IF(X5531=0,0,M5531)</f>
        <v/>
      </c>
      <c r="T5531" s="47">
        <f>MAX(T5530,S5531)</f>
        <v/>
      </c>
      <c r="U5531" s="48">
        <f>S5531-T5531</f>
        <v/>
      </c>
      <c r="V5531" s="47">
        <f>IFERROR(SUMIFS(DATABASE!$M$5:$M$6004,DATABASE!$B$5:$B$6004,B5531,DATABASE!$X$5:$X$6004,1),0)</f>
        <v/>
      </c>
      <c r="W5531" s="31">
        <f>IFERROR(COUNTIFS(DATABASE!$B$5:$B$6004,B5531,DATABASE!$X$5:$X$6004,1),0)</f>
        <v/>
      </c>
      <c r="X5531" s="49">
        <f>--AND(ISNUMBER(B5531),C5531&lt;&gt;"",L5531&lt;&gt;"",M5531&lt;&gt;"")</f>
        <v/>
      </c>
    </row>
    <row r="5532" ht="15" customHeight="1" s="111">
      <c r="A5532" s="50" t="inlineStr">
        <is>
          <t>DEC</t>
        </is>
      </c>
      <c r="B5532" s="51">
        <f>DEC!A33</f>
        <v/>
      </c>
      <c r="C5532" s="52">
        <f>DEC!B33</f>
        <v/>
      </c>
      <c r="D5532" s="52">
        <f>DEC!C33</f>
        <v/>
      </c>
      <c r="E5532" s="52">
        <f>DEC!D33</f>
        <v/>
      </c>
      <c r="F5532" s="52">
        <f>DEC!E33</f>
        <v/>
      </c>
      <c r="G5532" s="52">
        <f>DEC!F33</f>
        <v/>
      </c>
      <c r="H5532" s="52">
        <f>DEC!G33</f>
        <v/>
      </c>
      <c r="I5532" s="53">
        <f>DEC!H33</f>
        <v/>
      </c>
      <c r="J5532" s="53">
        <f>DEC!I33</f>
        <v/>
      </c>
      <c r="K5532" s="52">
        <f>DEC!J33</f>
        <v/>
      </c>
      <c r="L5532" s="52">
        <f>DEC!K33</f>
        <v/>
      </c>
      <c r="M5532" s="54">
        <f>DEC!L33</f>
        <v/>
      </c>
      <c r="N5532" s="52">
        <f>DEC!M33</f>
        <v/>
      </c>
      <c r="O5532" s="52">
        <f>DEC!N33</f>
        <v/>
      </c>
      <c r="P5532" s="52">
        <f>DEC!O33</f>
        <v/>
      </c>
      <c r="Q5532" s="52">
        <f>DEC!P33</f>
        <v/>
      </c>
      <c r="R5532" s="52">
        <f>DEC!Q33</f>
        <v/>
      </c>
      <c r="S5532" s="54">
        <f>S5531+IF(X5532=0,0,M5532)</f>
        <v/>
      </c>
      <c r="T5532" s="55">
        <f>MAX(T5531,S5532)</f>
        <v/>
      </c>
      <c r="U5532" s="56">
        <f>S5532-T5532</f>
        <v/>
      </c>
      <c r="V5532" s="55">
        <f>IFERROR(SUMIFS(DATABASE!$M$5:$M$6004,DATABASE!$B$5:$B$6004,B5532,DATABASE!$X$5:$X$6004,1),0)</f>
        <v/>
      </c>
      <c r="W5532" s="57">
        <f>IFERROR(COUNTIFS(DATABASE!$B$5:$B$6004,B5532,DATABASE!$X$5:$X$6004,1),0)</f>
        <v/>
      </c>
      <c r="X5532" s="58">
        <f>--AND(ISNUMBER(B5532),C5532&lt;&gt;"",L5532&lt;&gt;"",M5532&lt;&gt;"")</f>
        <v/>
      </c>
    </row>
    <row r="5533" ht="15" customHeight="1" s="111">
      <c r="A5533" s="42" t="inlineStr">
        <is>
          <t>DEC</t>
        </is>
      </c>
      <c r="B5533" s="43">
        <f>DEC!A34</f>
        <v/>
      </c>
      <c r="C5533" s="44">
        <f>DEC!B34</f>
        <v/>
      </c>
      <c r="D5533" s="44">
        <f>DEC!C34</f>
        <v/>
      </c>
      <c r="E5533" s="44">
        <f>DEC!D34</f>
        <v/>
      </c>
      <c r="F5533" s="44">
        <f>DEC!E34</f>
        <v/>
      </c>
      <c r="G5533" s="44">
        <f>DEC!F34</f>
        <v/>
      </c>
      <c r="H5533" s="44">
        <f>DEC!G34</f>
        <v/>
      </c>
      <c r="I5533" s="45">
        <f>DEC!H34</f>
        <v/>
      </c>
      <c r="J5533" s="45">
        <f>DEC!I34</f>
        <v/>
      </c>
      <c r="K5533" s="44">
        <f>DEC!J34</f>
        <v/>
      </c>
      <c r="L5533" s="44">
        <f>DEC!K34</f>
        <v/>
      </c>
      <c r="M5533" s="46">
        <f>DEC!L34</f>
        <v/>
      </c>
      <c r="N5533" s="44">
        <f>DEC!M34</f>
        <v/>
      </c>
      <c r="O5533" s="44">
        <f>DEC!N34</f>
        <v/>
      </c>
      <c r="P5533" s="44">
        <f>DEC!O34</f>
        <v/>
      </c>
      <c r="Q5533" s="44">
        <f>DEC!P34</f>
        <v/>
      </c>
      <c r="R5533" s="44">
        <f>DEC!Q34</f>
        <v/>
      </c>
      <c r="S5533" s="46">
        <f>S5532+IF(X5533=0,0,M5533)</f>
        <v/>
      </c>
      <c r="T5533" s="47">
        <f>MAX(T5532,S5533)</f>
        <v/>
      </c>
      <c r="U5533" s="48">
        <f>S5533-T5533</f>
        <v/>
      </c>
      <c r="V5533" s="47">
        <f>IFERROR(SUMIFS(DATABASE!$M$5:$M$6004,DATABASE!$B$5:$B$6004,B5533,DATABASE!$X$5:$X$6004,1),0)</f>
        <v/>
      </c>
      <c r="W5533" s="31">
        <f>IFERROR(COUNTIFS(DATABASE!$B$5:$B$6004,B5533,DATABASE!$X$5:$X$6004,1),0)</f>
        <v/>
      </c>
      <c r="X5533" s="49">
        <f>--AND(ISNUMBER(B5533),C5533&lt;&gt;"",L5533&lt;&gt;"",M5533&lt;&gt;"")</f>
        <v/>
      </c>
    </row>
    <row r="5534" ht="15" customHeight="1" s="111">
      <c r="A5534" s="50" t="inlineStr">
        <is>
          <t>DEC</t>
        </is>
      </c>
      <c r="B5534" s="51">
        <f>DEC!A35</f>
        <v/>
      </c>
      <c r="C5534" s="52">
        <f>DEC!B35</f>
        <v/>
      </c>
      <c r="D5534" s="52">
        <f>DEC!C35</f>
        <v/>
      </c>
      <c r="E5534" s="52">
        <f>DEC!D35</f>
        <v/>
      </c>
      <c r="F5534" s="52">
        <f>DEC!E35</f>
        <v/>
      </c>
      <c r="G5534" s="52">
        <f>DEC!F35</f>
        <v/>
      </c>
      <c r="H5534" s="52">
        <f>DEC!G35</f>
        <v/>
      </c>
      <c r="I5534" s="53">
        <f>DEC!H35</f>
        <v/>
      </c>
      <c r="J5534" s="53">
        <f>DEC!I35</f>
        <v/>
      </c>
      <c r="K5534" s="52">
        <f>DEC!J35</f>
        <v/>
      </c>
      <c r="L5534" s="52">
        <f>DEC!K35</f>
        <v/>
      </c>
      <c r="M5534" s="54">
        <f>DEC!L35</f>
        <v/>
      </c>
      <c r="N5534" s="52">
        <f>DEC!M35</f>
        <v/>
      </c>
      <c r="O5534" s="52">
        <f>DEC!N35</f>
        <v/>
      </c>
      <c r="P5534" s="52">
        <f>DEC!O35</f>
        <v/>
      </c>
      <c r="Q5534" s="52">
        <f>DEC!P35</f>
        <v/>
      </c>
      <c r="R5534" s="52">
        <f>DEC!Q35</f>
        <v/>
      </c>
      <c r="S5534" s="54">
        <f>S5533+IF(X5534=0,0,M5534)</f>
        <v/>
      </c>
      <c r="T5534" s="55">
        <f>MAX(T5533,S5534)</f>
        <v/>
      </c>
      <c r="U5534" s="56">
        <f>S5534-T5534</f>
        <v/>
      </c>
      <c r="V5534" s="55">
        <f>IFERROR(SUMIFS(DATABASE!$M$5:$M$6004,DATABASE!$B$5:$B$6004,B5534,DATABASE!$X$5:$X$6004,1),0)</f>
        <v/>
      </c>
      <c r="W5534" s="57">
        <f>IFERROR(COUNTIFS(DATABASE!$B$5:$B$6004,B5534,DATABASE!$X$5:$X$6004,1),0)</f>
        <v/>
      </c>
      <c r="X5534" s="58">
        <f>--AND(ISNUMBER(B5534),C5534&lt;&gt;"",L5534&lt;&gt;"",M5534&lt;&gt;"")</f>
        <v/>
      </c>
    </row>
    <row r="5535" ht="15" customHeight="1" s="111">
      <c r="A5535" s="42" t="inlineStr">
        <is>
          <t>DEC</t>
        </is>
      </c>
      <c r="B5535" s="43">
        <f>DEC!A36</f>
        <v/>
      </c>
      <c r="C5535" s="44">
        <f>DEC!B36</f>
        <v/>
      </c>
      <c r="D5535" s="44">
        <f>DEC!C36</f>
        <v/>
      </c>
      <c r="E5535" s="44">
        <f>DEC!D36</f>
        <v/>
      </c>
      <c r="F5535" s="44">
        <f>DEC!E36</f>
        <v/>
      </c>
      <c r="G5535" s="44">
        <f>DEC!F36</f>
        <v/>
      </c>
      <c r="H5535" s="44">
        <f>DEC!G36</f>
        <v/>
      </c>
      <c r="I5535" s="45">
        <f>DEC!H36</f>
        <v/>
      </c>
      <c r="J5535" s="45">
        <f>DEC!I36</f>
        <v/>
      </c>
      <c r="K5535" s="44">
        <f>DEC!J36</f>
        <v/>
      </c>
      <c r="L5535" s="44">
        <f>DEC!K36</f>
        <v/>
      </c>
      <c r="M5535" s="46">
        <f>DEC!L36</f>
        <v/>
      </c>
      <c r="N5535" s="44">
        <f>DEC!M36</f>
        <v/>
      </c>
      <c r="O5535" s="44">
        <f>DEC!N36</f>
        <v/>
      </c>
      <c r="P5535" s="44">
        <f>DEC!O36</f>
        <v/>
      </c>
      <c r="Q5535" s="44">
        <f>DEC!P36</f>
        <v/>
      </c>
      <c r="R5535" s="44">
        <f>DEC!Q36</f>
        <v/>
      </c>
      <c r="S5535" s="46">
        <f>S5534+IF(X5535=0,0,M5535)</f>
        <v/>
      </c>
      <c r="T5535" s="47">
        <f>MAX(T5534,S5535)</f>
        <v/>
      </c>
      <c r="U5535" s="48">
        <f>S5535-T5535</f>
        <v/>
      </c>
      <c r="V5535" s="47">
        <f>IFERROR(SUMIFS(DATABASE!$M$5:$M$6004,DATABASE!$B$5:$B$6004,B5535,DATABASE!$X$5:$X$6004,1),0)</f>
        <v/>
      </c>
      <c r="W5535" s="31">
        <f>IFERROR(COUNTIFS(DATABASE!$B$5:$B$6004,B5535,DATABASE!$X$5:$X$6004,1),0)</f>
        <v/>
      </c>
      <c r="X5535" s="49">
        <f>--AND(ISNUMBER(B5535),C5535&lt;&gt;"",L5535&lt;&gt;"",M5535&lt;&gt;"")</f>
        <v/>
      </c>
    </row>
    <row r="5536" ht="15" customHeight="1" s="111">
      <c r="A5536" s="50" t="inlineStr">
        <is>
          <t>DEC</t>
        </is>
      </c>
      <c r="B5536" s="51">
        <f>DEC!A37</f>
        <v/>
      </c>
      <c r="C5536" s="52">
        <f>DEC!B37</f>
        <v/>
      </c>
      <c r="D5536" s="52">
        <f>DEC!C37</f>
        <v/>
      </c>
      <c r="E5536" s="52">
        <f>DEC!D37</f>
        <v/>
      </c>
      <c r="F5536" s="52">
        <f>DEC!E37</f>
        <v/>
      </c>
      <c r="G5536" s="52">
        <f>DEC!F37</f>
        <v/>
      </c>
      <c r="H5536" s="52">
        <f>DEC!G37</f>
        <v/>
      </c>
      <c r="I5536" s="53">
        <f>DEC!H37</f>
        <v/>
      </c>
      <c r="J5536" s="53">
        <f>DEC!I37</f>
        <v/>
      </c>
      <c r="K5536" s="52">
        <f>DEC!J37</f>
        <v/>
      </c>
      <c r="L5536" s="52">
        <f>DEC!K37</f>
        <v/>
      </c>
      <c r="M5536" s="54">
        <f>DEC!L37</f>
        <v/>
      </c>
      <c r="N5536" s="52">
        <f>DEC!M37</f>
        <v/>
      </c>
      <c r="O5536" s="52">
        <f>DEC!N37</f>
        <v/>
      </c>
      <c r="P5536" s="52">
        <f>DEC!O37</f>
        <v/>
      </c>
      <c r="Q5536" s="52">
        <f>DEC!P37</f>
        <v/>
      </c>
      <c r="R5536" s="52">
        <f>DEC!Q37</f>
        <v/>
      </c>
      <c r="S5536" s="54">
        <f>S5535+IF(X5536=0,0,M5536)</f>
        <v/>
      </c>
      <c r="T5536" s="55">
        <f>MAX(T5535,S5536)</f>
        <v/>
      </c>
      <c r="U5536" s="56">
        <f>S5536-T5536</f>
        <v/>
      </c>
      <c r="V5536" s="55">
        <f>IFERROR(SUMIFS(DATABASE!$M$5:$M$6004,DATABASE!$B$5:$B$6004,B5536,DATABASE!$X$5:$X$6004,1),0)</f>
        <v/>
      </c>
      <c r="W5536" s="57">
        <f>IFERROR(COUNTIFS(DATABASE!$B$5:$B$6004,B5536,DATABASE!$X$5:$X$6004,1),0)</f>
        <v/>
      </c>
      <c r="X5536" s="58">
        <f>--AND(ISNUMBER(B5536),C5536&lt;&gt;"",L5536&lt;&gt;"",M5536&lt;&gt;"")</f>
        <v/>
      </c>
    </row>
    <row r="5537" ht="15" customHeight="1" s="111">
      <c r="A5537" s="42" t="inlineStr">
        <is>
          <t>DEC</t>
        </is>
      </c>
      <c r="B5537" s="43">
        <f>DEC!A38</f>
        <v/>
      </c>
      <c r="C5537" s="44">
        <f>DEC!B38</f>
        <v/>
      </c>
      <c r="D5537" s="44">
        <f>DEC!C38</f>
        <v/>
      </c>
      <c r="E5537" s="44">
        <f>DEC!D38</f>
        <v/>
      </c>
      <c r="F5537" s="44">
        <f>DEC!E38</f>
        <v/>
      </c>
      <c r="G5537" s="44">
        <f>DEC!F38</f>
        <v/>
      </c>
      <c r="H5537" s="44">
        <f>DEC!G38</f>
        <v/>
      </c>
      <c r="I5537" s="45">
        <f>DEC!H38</f>
        <v/>
      </c>
      <c r="J5537" s="45">
        <f>DEC!I38</f>
        <v/>
      </c>
      <c r="K5537" s="44">
        <f>DEC!J38</f>
        <v/>
      </c>
      <c r="L5537" s="44">
        <f>DEC!K38</f>
        <v/>
      </c>
      <c r="M5537" s="46">
        <f>DEC!L38</f>
        <v/>
      </c>
      <c r="N5537" s="44">
        <f>DEC!M38</f>
        <v/>
      </c>
      <c r="O5537" s="44">
        <f>DEC!N38</f>
        <v/>
      </c>
      <c r="P5537" s="44">
        <f>DEC!O38</f>
        <v/>
      </c>
      <c r="Q5537" s="44">
        <f>DEC!P38</f>
        <v/>
      </c>
      <c r="R5537" s="44">
        <f>DEC!Q38</f>
        <v/>
      </c>
      <c r="S5537" s="46">
        <f>S5536+IF(X5537=0,0,M5537)</f>
        <v/>
      </c>
      <c r="T5537" s="47">
        <f>MAX(T5536,S5537)</f>
        <v/>
      </c>
      <c r="U5537" s="48">
        <f>S5537-T5537</f>
        <v/>
      </c>
      <c r="V5537" s="47">
        <f>IFERROR(SUMIFS(DATABASE!$M$5:$M$6004,DATABASE!$B$5:$B$6004,B5537,DATABASE!$X$5:$X$6004,1),0)</f>
        <v/>
      </c>
      <c r="W5537" s="31">
        <f>IFERROR(COUNTIFS(DATABASE!$B$5:$B$6004,B5537,DATABASE!$X$5:$X$6004,1),0)</f>
        <v/>
      </c>
      <c r="X5537" s="49">
        <f>--AND(ISNUMBER(B5537),C5537&lt;&gt;"",L5537&lt;&gt;"",M5537&lt;&gt;"")</f>
        <v/>
      </c>
    </row>
    <row r="5538" ht="15" customHeight="1" s="111">
      <c r="A5538" s="50" t="inlineStr">
        <is>
          <t>DEC</t>
        </is>
      </c>
      <c r="B5538" s="51">
        <f>DEC!A39</f>
        <v/>
      </c>
      <c r="C5538" s="52">
        <f>DEC!B39</f>
        <v/>
      </c>
      <c r="D5538" s="52">
        <f>DEC!C39</f>
        <v/>
      </c>
      <c r="E5538" s="52">
        <f>DEC!D39</f>
        <v/>
      </c>
      <c r="F5538" s="52">
        <f>DEC!E39</f>
        <v/>
      </c>
      <c r="G5538" s="52">
        <f>DEC!F39</f>
        <v/>
      </c>
      <c r="H5538" s="52">
        <f>DEC!G39</f>
        <v/>
      </c>
      <c r="I5538" s="53">
        <f>DEC!H39</f>
        <v/>
      </c>
      <c r="J5538" s="53">
        <f>DEC!I39</f>
        <v/>
      </c>
      <c r="K5538" s="52">
        <f>DEC!J39</f>
        <v/>
      </c>
      <c r="L5538" s="52">
        <f>DEC!K39</f>
        <v/>
      </c>
      <c r="M5538" s="54">
        <f>DEC!L39</f>
        <v/>
      </c>
      <c r="N5538" s="52">
        <f>DEC!M39</f>
        <v/>
      </c>
      <c r="O5538" s="52">
        <f>DEC!N39</f>
        <v/>
      </c>
      <c r="P5538" s="52">
        <f>DEC!O39</f>
        <v/>
      </c>
      <c r="Q5538" s="52">
        <f>DEC!P39</f>
        <v/>
      </c>
      <c r="R5538" s="52">
        <f>DEC!Q39</f>
        <v/>
      </c>
      <c r="S5538" s="54">
        <f>S5537+IF(X5538=0,0,M5538)</f>
        <v/>
      </c>
      <c r="T5538" s="55">
        <f>MAX(T5537,S5538)</f>
        <v/>
      </c>
      <c r="U5538" s="56">
        <f>S5538-T5538</f>
        <v/>
      </c>
      <c r="V5538" s="55">
        <f>IFERROR(SUMIFS(DATABASE!$M$5:$M$6004,DATABASE!$B$5:$B$6004,B5538,DATABASE!$X$5:$X$6004,1),0)</f>
        <v/>
      </c>
      <c r="W5538" s="57">
        <f>IFERROR(COUNTIFS(DATABASE!$B$5:$B$6004,B5538,DATABASE!$X$5:$X$6004,1),0)</f>
        <v/>
      </c>
      <c r="X5538" s="58">
        <f>--AND(ISNUMBER(B5538),C5538&lt;&gt;"",L5538&lt;&gt;"",M5538&lt;&gt;"")</f>
        <v/>
      </c>
    </row>
    <row r="5539" ht="15" customHeight="1" s="111">
      <c r="A5539" s="42" t="inlineStr">
        <is>
          <t>DEC</t>
        </is>
      </c>
      <c r="B5539" s="43">
        <f>DEC!A40</f>
        <v/>
      </c>
      <c r="C5539" s="44">
        <f>DEC!B40</f>
        <v/>
      </c>
      <c r="D5539" s="44">
        <f>DEC!C40</f>
        <v/>
      </c>
      <c r="E5539" s="44">
        <f>DEC!D40</f>
        <v/>
      </c>
      <c r="F5539" s="44">
        <f>DEC!E40</f>
        <v/>
      </c>
      <c r="G5539" s="44">
        <f>DEC!F40</f>
        <v/>
      </c>
      <c r="H5539" s="44">
        <f>DEC!G40</f>
        <v/>
      </c>
      <c r="I5539" s="45">
        <f>DEC!H40</f>
        <v/>
      </c>
      <c r="J5539" s="45">
        <f>DEC!I40</f>
        <v/>
      </c>
      <c r="K5539" s="44">
        <f>DEC!J40</f>
        <v/>
      </c>
      <c r="L5539" s="44">
        <f>DEC!K40</f>
        <v/>
      </c>
      <c r="M5539" s="46">
        <f>DEC!L40</f>
        <v/>
      </c>
      <c r="N5539" s="44">
        <f>DEC!M40</f>
        <v/>
      </c>
      <c r="O5539" s="44">
        <f>DEC!N40</f>
        <v/>
      </c>
      <c r="P5539" s="44">
        <f>DEC!O40</f>
        <v/>
      </c>
      <c r="Q5539" s="44">
        <f>DEC!P40</f>
        <v/>
      </c>
      <c r="R5539" s="44">
        <f>DEC!Q40</f>
        <v/>
      </c>
      <c r="S5539" s="46">
        <f>S5538+IF(X5539=0,0,M5539)</f>
        <v/>
      </c>
      <c r="T5539" s="47">
        <f>MAX(T5538,S5539)</f>
        <v/>
      </c>
      <c r="U5539" s="48">
        <f>S5539-T5539</f>
        <v/>
      </c>
      <c r="V5539" s="47">
        <f>IFERROR(SUMIFS(DATABASE!$M$5:$M$6004,DATABASE!$B$5:$B$6004,B5539,DATABASE!$X$5:$X$6004,1),0)</f>
        <v/>
      </c>
      <c r="W5539" s="31">
        <f>IFERROR(COUNTIFS(DATABASE!$B$5:$B$6004,B5539,DATABASE!$X$5:$X$6004,1),0)</f>
        <v/>
      </c>
      <c r="X5539" s="49">
        <f>--AND(ISNUMBER(B5539),C5539&lt;&gt;"",L5539&lt;&gt;"",M5539&lt;&gt;"")</f>
        <v/>
      </c>
    </row>
    <row r="5540" ht="15" customHeight="1" s="111">
      <c r="A5540" s="50" t="inlineStr">
        <is>
          <t>DEC</t>
        </is>
      </c>
      <c r="B5540" s="51">
        <f>DEC!A41</f>
        <v/>
      </c>
      <c r="C5540" s="52">
        <f>DEC!B41</f>
        <v/>
      </c>
      <c r="D5540" s="52">
        <f>DEC!C41</f>
        <v/>
      </c>
      <c r="E5540" s="52">
        <f>DEC!D41</f>
        <v/>
      </c>
      <c r="F5540" s="52">
        <f>DEC!E41</f>
        <v/>
      </c>
      <c r="G5540" s="52">
        <f>DEC!F41</f>
        <v/>
      </c>
      <c r="H5540" s="52">
        <f>DEC!G41</f>
        <v/>
      </c>
      <c r="I5540" s="53">
        <f>DEC!H41</f>
        <v/>
      </c>
      <c r="J5540" s="53">
        <f>DEC!I41</f>
        <v/>
      </c>
      <c r="K5540" s="52">
        <f>DEC!J41</f>
        <v/>
      </c>
      <c r="L5540" s="52">
        <f>DEC!K41</f>
        <v/>
      </c>
      <c r="M5540" s="54">
        <f>DEC!L41</f>
        <v/>
      </c>
      <c r="N5540" s="52">
        <f>DEC!M41</f>
        <v/>
      </c>
      <c r="O5540" s="52">
        <f>DEC!N41</f>
        <v/>
      </c>
      <c r="P5540" s="52">
        <f>DEC!O41</f>
        <v/>
      </c>
      <c r="Q5540" s="52">
        <f>DEC!P41</f>
        <v/>
      </c>
      <c r="R5540" s="52">
        <f>DEC!Q41</f>
        <v/>
      </c>
      <c r="S5540" s="54">
        <f>S5539+IF(X5540=0,0,M5540)</f>
        <v/>
      </c>
      <c r="T5540" s="55">
        <f>MAX(T5539,S5540)</f>
        <v/>
      </c>
      <c r="U5540" s="56">
        <f>S5540-T5540</f>
        <v/>
      </c>
      <c r="V5540" s="55">
        <f>IFERROR(SUMIFS(DATABASE!$M$5:$M$6004,DATABASE!$B$5:$B$6004,B5540,DATABASE!$X$5:$X$6004,1),0)</f>
        <v/>
      </c>
      <c r="W5540" s="57">
        <f>IFERROR(COUNTIFS(DATABASE!$B$5:$B$6004,B5540,DATABASE!$X$5:$X$6004,1),0)</f>
        <v/>
      </c>
      <c r="X5540" s="58">
        <f>--AND(ISNUMBER(B5540),C5540&lt;&gt;"",L5540&lt;&gt;"",M5540&lt;&gt;"")</f>
        <v/>
      </c>
    </row>
    <row r="5541" ht="15" customHeight="1" s="111">
      <c r="A5541" s="42" t="inlineStr">
        <is>
          <t>DEC</t>
        </is>
      </c>
      <c r="B5541" s="43">
        <f>DEC!A42</f>
        <v/>
      </c>
      <c r="C5541" s="44">
        <f>DEC!B42</f>
        <v/>
      </c>
      <c r="D5541" s="44">
        <f>DEC!C42</f>
        <v/>
      </c>
      <c r="E5541" s="44">
        <f>DEC!D42</f>
        <v/>
      </c>
      <c r="F5541" s="44">
        <f>DEC!E42</f>
        <v/>
      </c>
      <c r="G5541" s="44">
        <f>DEC!F42</f>
        <v/>
      </c>
      <c r="H5541" s="44">
        <f>DEC!G42</f>
        <v/>
      </c>
      <c r="I5541" s="45">
        <f>DEC!H42</f>
        <v/>
      </c>
      <c r="J5541" s="45">
        <f>DEC!I42</f>
        <v/>
      </c>
      <c r="K5541" s="44">
        <f>DEC!J42</f>
        <v/>
      </c>
      <c r="L5541" s="44">
        <f>DEC!K42</f>
        <v/>
      </c>
      <c r="M5541" s="46">
        <f>DEC!L42</f>
        <v/>
      </c>
      <c r="N5541" s="44">
        <f>DEC!M42</f>
        <v/>
      </c>
      <c r="O5541" s="44">
        <f>DEC!N42</f>
        <v/>
      </c>
      <c r="P5541" s="44">
        <f>DEC!O42</f>
        <v/>
      </c>
      <c r="Q5541" s="44">
        <f>DEC!P42</f>
        <v/>
      </c>
      <c r="R5541" s="44">
        <f>DEC!Q42</f>
        <v/>
      </c>
      <c r="S5541" s="46">
        <f>S5540+IF(X5541=0,0,M5541)</f>
        <v/>
      </c>
      <c r="T5541" s="47">
        <f>MAX(T5540,S5541)</f>
        <v/>
      </c>
      <c r="U5541" s="48">
        <f>S5541-T5541</f>
        <v/>
      </c>
      <c r="V5541" s="47">
        <f>IFERROR(SUMIFS(DATABASE!$M$5:$M$6004,DATABASE!$B$5:$B$6004,B5541,DATABASE!$X$5:$X$6004,1),0)</f>
        <v/>
      </c>
      <c r="W5541" s="31">
        <f>IFERROR(COUNTIFS(DATABASE!$B$5:$B$6004,B5541,DATABASE!$X$5:$X$6004,1),0)</f>
        <v/>
      </c>
      <c r="X5541" s="49">
        <f>--AND(ISNUMBER(B5541),C5541&lt;&gt;"",L5541&lt;&gt;"",M5541&lt;&gt;"")</f>
        <v/>
      </c>
    </row>
    <row r="5542" ht="15" customHeight="1" s="111">
      <c r="A5542" s="50" t="inlineStr">
        <is>
          <t>DEC</t>
        </is>
      </c>
      <c r="B5542" s="51">
        <f>DEC!A43</f>
        <v/>
      </c>
      <c r="C5542" s="52">
        <f>DEC!B43</f>
        <v/>
      </c>
      <c r="D5542" s="52">
        <f>DEC!C43</f>
        <v/>
      </c>
      <c r="E5542" s="52">
        <f>DEC!D43</f>
        <v/>
      </c>
      <c r="F5542" s="52">
        <f>DEC!E43</f>
        <v/>
      </c>
      <c r="G5542" s="52">
        <f>DEC!F43</f>
        <v/>
      </c>
      <c r="H5542" s="52">
        <f>DEC!G43</f>
        <v/>
      </c>
      <c r="I5542" s="53">
        <f>DEC!H43</f>
        <v/>
      </c>
      <c r="J5542" s="53">
        <f>DEC!I43</f>
        <v/>
      </c>
      <c r="K5542" s="52">
        <f>DEC!J43</f>
        <v/>
      </c>
      <c r="L5542" s="52">
        <f>DEC!K43</f>
        <v/>
      </c>
      <c r="M5542" s="54">
        <f>DEC!L43</f>
        <v/>
      </c>
      <c r="N5542" s="52">
        <f>DEC!M43</f>
        <v/>
      </c>
      <c r="O5542" s="52">
        <f>DEC!N43</f>
        <v/>
      </c>
      <c r="P5542" s="52">
        <f>DEC!O43</f>
        <v/>
      </c>
      <c r="Q5542" s="52">
        <f>DEC!P43</f>
        <v/>
      </c>
      <c r="R5542" s="52">
        <f>DEC!Q43</f>
        <v/>
      </c>
      <c r="S5542" s="54">
        <f>S5541+IF(X5542=0,0,M5542)</f>
        <v/>
      </c>
      <c r="T5542" s="55">
        <f>MAX(T5541,S5542)</f>
        <v/>
      </c>
      <c r="U5542" s="56">
        <f>S5542-T5542</f>
        <v/>
      </c>
      <c r="V5542" s="55">
        <f>IFERROR(SUMIFS(DATABASE!$M$5:$M$6004,DATABASE!$B$5:$B$6004,B5542,DATABASE!$X$5:$X$6004,1),0)</f>
        <v/>
      </c>
      <c r="W5542" s="57">
        <f>IFERROR(COUNTIFS(DATABASE!$B$5:$B$6004,B5542,DATABASE!$X$5:$X$6004,1),0)</f>
        <v/>
      </c>
      <c r="X5542" s="58">
        <f>--AND(ISNUMBER(B5542),C5542&lt;&gt;"",L5542&lt;&gt;"",M5542&lt;&gt;"")</f>
        <v/>
      </c>
    </row>
    <row r="5543" ht="15" customHeight="1" s="111">
      <c r="A5543" s="42" t="inlineStr">
        <is>
          <t>DEC</t>
        </is>
      </c>
      <c r="B5543" s="43">
        <f>DEC!A44</f>
        <v/>
      </c>
      <c r="C5543" s="44">
        <f>DEC!B44</f>
        <v/>
      </c>
      <c r="D5543" s="44">
        <f>DEC!C44</f>
        <v/>
      </c>
      <c r="E5543" s="44">
        <f>DEC!D44</f>
        <v/>
      </c>
      <c r="F5543" s="44">
        <f>DEC!E44</f>
        <v/>
      </c>
      <c r="G5543" s="44">
        <f>DEC!F44</f>
        <v/>
      </c>
      <c r="H5543" s="44">
        <f>DEC!G44</f>
        <v/>
      </c>
      <c r="I5543" s="45">
        <f>DEC!H44</f>
        <v/>
      </c>
      <c r="J5543" s="45">
        <f>DEC!I44</f>
        <v/>
      </c>
      <c r="K5543" s="44">
        <f>DEC!J44</f>
        <v/>
      </c>
      <c r="L5543" s="44">
        <f>DEC!K44</f>
        <v/>
      </c>
      <c r="M5543" s="46">
        <f>DEC!L44</f>
        <v/>
      </c>
      <c r="N5543" s="44">
        <f>DEC!M44</f>
        <v/>
      </c>
      <c r="O5543" s="44">
        <f>DEC!N44</f>
        <v/>
      </c>
      <c r="P5543" s="44">
        <f>DEC!O44</f>
        <v/>
      </c>
      <c r="Q5543" s="44">
        <f>DEC!P44</f>
        <v/>
      </c>
      <c r="R5543" s="44">
        <f>DEC!Q44</f>
        <v/>
      </c>
      <c r="S5543" s="46">
        <f>S5542+IF(X5543=0,0,M5543)</f>
        <v/>
      </c>
      <c r="T5543" s="47">
        <f>MAX(T5542,S5543)</f>
        <v/>
      </c>
      <c r="U5543" s="48">
        <f>S5543-T5543</f>
        <v/>
      </c>
      <c r="V5543" s="47">
        <f>IFERROR(SUMIFS(DATABASE!$M$5:$M$6004,DATABASE!$B$5:$B$6004,B5543,DATABASE!$X$5:$X$6004,1),0)</f>
        <v/>
      </c>
      <c r="W5543" s="31">
        <f>IFERROR(COUNTIFS(DATABASE!$B$5:$B$6004,B5543,DATABASE!$X$5:$X$6004,1),0)</f>
        <v/>
      </c>
      <c r="X5543" s="49">
        <f>--AND(ISNUMBER(B5543),C5543&lt;&gt;"",L5543&lt;&gt;"",M5543&lt;&gt;"")</f>
        <v/>
      </c>
    </row>
    <row r="5544" ht="15" customHeight="1" s="111">
      <c r="A5544" s="50" t="inlineStr">
        <is>
          <t>DEC</t>
        </is>
      </c>
      <c r="B5544" s="51">
        <f>DEC!A45</f>
        <v/>
      </c>
      <c r="C5544" s="52">
        <f>DEC!B45</f>
        <v/>
      </c>
      <c r="D5544" s="52">
        <f>DEC!C45</f>
        <v/>
      </c>
      <c r="E5544" s="52">
        <f>DEC!D45</f>
        <v/>
      </c>
      <c r="F5544" s="52">
        <f>DEC!E45</f>
        <v/>
      </c>
      <c r="G5544" s="52">
        <f>DEC!F45</f>
        <v/>
      </c>
      <c r="H5544" s="52">
        <f>DEC!G45</f>
        <v/>
      </c>
      <c r="I5544" s="53">
        <f>DEC!H45</f>
        <v/>
      </c>
      <c r="J5544" s="53">
        <f>DEC!I45</f>
        <v/>
      </c>
      <c r="K5544" s="52">
        <f>DEC!J45</f>
        <v/>
      </c>
      <c r="L5544" s="52">
        <f>DEC!K45</f>
        <v/>
      </c>
      <c r="M5544" s="54">
        <f>DEC!L45</f>
        <v/>
      </c>
      <c r="N5544" s="52">
        <f>DEC!M45</f>
        <v/>
      </c>
      <c r="O5544" s="52">
        <f>DEC!N45</f>
        <v/>
      </c>
      <c r="P5544" s="52">
        <f>DEC!O45</f>
        <v/>
      </c>
      <c r="Q5544" s="52">
        <f>DEC!P45</f>
        <v/>
      </c>
      <c r="R5544" s="52">
        <f>DEC!Q45</f>
        <v/>
      </c>
      <c r="S5544" s="54">
        <f>S5543+IF(X5544=0,0,M5544)</f>
        <v/>
      </c>
      <c r="T5544" s="55">
        <f>MAX(T5543,S5544)</f>
        <v/>
      </c>
      <c r="U5544" s="56">
        <f>S5544-T5544</f>
        <v/>
      </c>
      <c r="V5544" s="55">
        <f>IFERROR(SUMIFS(DATABASE!$M$5:$M$6004,DATABASE!$B$5:$B$6004,B5544,DATABASE!$X$5:$X$6004,1),0)</f>
        <v/>
      </c>
      <c r="W5544" s="57">
        <f>IFERROR(COUNTIFS(DATABASE!$B$5:$B$6004,B5544,DATABASE!$X$5:$X$6004,1),0)</f>
        <v/>
      </c>
      <c r="X5544" s="58">
        <f>--AND(ISNUMBER(B5544),C5544&lt;&gt;"",L5544&lt;&gt;"",M5544&lt;&gt;"")</f>
        <v/>
      </c>
    </row>
    <row r="5545" ht="15" customHeight="1" s="111">
      <c r="A5545" s="42" t="inlineStr">
        <is>
          <t>DEC</t>
        </is>
      </c>
      <c r="B5545" s="43">
        <f>DEC!A46</f>
        <v/>
      </c>
      <c r="C5545" s="44">
        <f>DEC!B46</f>
        <v/>
      </c>
      <c r="D5545" s="44">
        <f>DEC!C46</f>
        <v/>
      </c>
      <c r="E5545" s="44">
        <f>DEC!D46</f>
        <v/>
      </c>
      <c r="F5545" s="44">
        <f>DEC!E46</f>
        <v/>
      </c>
      <c r="G5545" s="44">
        <f>DEC!F46</f>
        <v/>
      </c>
      <c r="H5545" s="44">
        <f>DEC!G46</f>
        <v/>
      </c>
      <c r="I5545" s="45">
        <f>DEC!H46</f>
        <v/>
      </c>
      <c r="J5545" s="45">
        <f>DEC!I46</f>
        <v/>
      </c>
      <c r="K5545" s="44">
        <f>DEC!J46</f>
        <v/>
      </c>
      <c r="L5545" s="44">
        <f>DEC!K46</f>
        <v/>
      </c>
      <c r="M5545" s="46">
        <f>DEC!L46</f>
        <v/>
      </c>
      <c r="N5545" s="44">
        <f>DEC!M46</f>
        <v/>
      </c>
      <c r="O5545" s="44">
        <f>DEC!N46</f>
        <v/>
      </c>
      <c r="P5545" s="44">
        <f>DEC!O46</f>
        <v/>
      </c>
      <c r="Q5545" s="44">
        <f>DEC!P46</f>
        <v/>
      </c>
      <c r="R5545" s="44">
        <f>DEC!Q46</f>
        <v/>
      </c>
      <c r="S5545" s="46">
        <f>S5544+IF(X5545=0,0,M5545)</f>
        <v/>
      </c>
      <c r="T5545" s="47">
        <f>MAX(T5544,S5545)</f>
        <v/>
      </c>
      <c r="U5545" s="48">
        <f>S5545-T5545</f>
        <v/>
      </c>
      <c r="V5545" s="47">
        <f>IFERROR(SUMIFS(DATABASE!$M$5:$M$6004,DATABASE!$B$5:$B$6004,B5545,DATABASE!$X$5:$X$6004,1),0)</f>
        <v/>
      </c>
      <c r="W5545" s="31">
        <f>IFERROR(COUNTIFS(DATABASE!$B$5:$B$6004,B5545,DATABASE!$X$5:$X$6004,1),0)</f>
        <v/>
      </c>
      <c r="X5545" s="49">
        <f>--AND(ISNUMBER(B5545),C5545&lt;&gt;"",L5545&lt;&gt;"",M5545&lt;&gt;"")</f>
        <v/>
      </c>
    </row>
    <row r="5546" ht="15" customHeight="1" s="111">
      <c r="A5546" s="50" t="inlineStr">
        <is>
          <t>DEC</t>
        </is>
      </c>
      <c r="B5546" s="51">
        <f>DEC!A47</f>
        <v/>
      </c>
      <c r="C5546" s="52">
        <f>DEC!B47</f>
        <v/>
      </c>
      <c r="D5546" s="52">
        <f>DEC!C47</f>
        <v/>
      </c>
      <c r="E5546" s="52">
        <f>DEC!D47</f>
        <v/>
      </c>
      <c r="F5546" s="52">
        <f>DEC!E47</f>
        <v/>
      </c>
      <c r="G5546" s="52">
        <f>DEC!F47</f>
        <v/>
      </c>
      <c r="H5546" s="52">
        <f>DEC!G47</f>
        <v/>
      </c>
      <c r="I5546" s="53">
        <f>DEC!H47</f>
        <v/>
      </c>
      <c r="J5546" s="53">
        <f>DEC!I47</f>
        <v/>
      </c>
      <c r="K5546" s="52">
        <f>DEC!J47</f>
        <v/>
      </c>
      <c r="L5546" s="52">
        <f>DEC!K47</f>
        <v/>
      </c>
      <c r="M5546" s="54">
        <f>DEC!L47</f>
        <v/>
      </c>
      <c r="N5546" s="52">
        <f>DEC!M47</f>
        <v/>
      </c>
      <c r="O5546" s="52">
        <f>DEC!N47</f>
        <v/>
      </c>
      <c r="P5546" s="52">
        <f>DEC!O47</f>
        <v/>
      </c>
      <c r="Q5546" s="52">
        <f>DEC!P47</f>
        <v/>
      </c>
      <c r="R5546" s="52">
        <f>DEC!Q47</f>
        <v/>
      </c>
      <c r="S5546" s="54">
        <f>S5545+IF(X5546=0,0,M5546)</f>
        <v/>
      </c>
      <c r="T5546" s="55">
        <f>MAX(T5545,S5546)</f>
        <v/>
      </c>
      <c r="U5546" s="56">
        <f>S5546-T5546</f>
        <v/>
      </c>
      <c r="V5546" s="55">
        <f>IFERROR(SUMIFS(DATABASE!$M$5:$M$6004,DATABASE!$B$5:$B$6004,B5546,DATABASE!$X$5:$X$6004,1),0)</f>
        <v/>
      </c>
      <c r="W5546" s="57">
        <f>IFERROR(COUNTIFS(DATABASE!$B$5:$B$6004,B5546,DATABASE!$X$5:$X$6004,1),0)</f>
        <v/>
      </c>
      <c r="X5546" s="58">
        <f>--AND(ISNUMBER(B5546),C5546&lt;&gt;"",L5546&lt;&gt;"",M5546&lt;&gt;"")</f>
        <v/>
      </c>
    </row>
    <row r="5547" ht="15" customHeight="1" s="111">
      <c r="A5547" s="42" t="inlineStr">
        <is>
          <t>DEC</t>
        </is>
      </c>
      <c r="B5547" s="43">
        <f>DEC!A48</f>
        <v/>
      </c>
      <c r="C5547" s="44">
        <f>DEC!B48</f>
        <v/>
      </c>
      <c r="D5547" s="44">
        <f>DEC!C48</f>
        <v/>
      </c>
      <c r="E5547" s="44">
        <f>DEC!D48</f>
        <v/>
      </c>
      <c r="F5547" s="44">
        <f>DEC!E48</f>
        <v/>
      </c>
      <c r="G5547" s="44">
        <f>DEC!F48</f>
        <v/>
      </c>
      <c r="H5547" s="44">
        <f>DEC!G48</f>
        <v/>
      </c>
      <c r="I5547" s="45">
        <f>DEC!H48</f>
        <v/>
      </c>
      <c r="J5547" s="45">
        <f>DEC!I48</f>
        <v/>
      </c>
      <c r="K5547" s="44">
        <f>DEC!J48</f>
        <v/>
      </c>
      <c r="L5547" s="44">
        <f>DEC!K48</f>
        <v/>
      </c>
      <c r="M5547" s="46">
        <f>DEC!L48</f>
        <v/>
      </c>
      <c r="N5547" s="44">
        <f>DEC!M48</f>
        <v/>
      </c>
      <c r="O5547" s="44">
        <f>DEC!N48</f>
        <v/>
      </c>
      <c r="P5547" s="44">
        <f>DEC!O48</f>
        <v/>
      </c>
      <c r="Q5547" s="44">
        <f>DEC!P48</f>
        <v/>
      </c>
      <c r="R5547" s="44">
        <f>DEC!Q48</f>
        <v/>
      </c>
      <c r="S5547" s="46">
        <f>S5546+IF(X5547=0,0,M5547)</f>
        <v/>
      </c>
      <c r="T5547" s="47">
        <f>MAX(T5546,S5547)</f>
        <v/>
      </c>
      <c r="U5547" s="48">
        <f>S5547-T5547</f>
        <v/>
      </c>
      <c r="V5547" s="47">
        <f>IFERROR(SUMIFS(DATABASE!$M$5:$M$6004,DATABASE!$B$5:$B$6004,B5547,DATABASE!$X$5:$X$6004,1),0)</f>
        <v/>
      </c>
      <c r="W5547" s="31">
        <f>IFERROR(COUNTIFS(DATABASE!$B$5:$B$6004,B5547,DATABASE!$X$5:$X$6004,1),0)</f>
        <v/>
      </c>
      <c r="X5547" s="49">
        <f>--AND(ISNUMBER(B5547),C5547&lt;&gt;"",L5547&lt;&gt;"",M5547&lt;&gt;"")</f>
        <v/>
      </c>
    </row>
    <row r="5548" ht="15" customHeight="1" s="111">
      <c r="A5548" s="50" t="inlineStr">
        <is>
          <t>DEC</t>
        </is>
      </c>
      <c r="B5548" s="51">
        <f>DEC!A49</f>
        <v/>
      </c>
      <c r="C5548" s="52">
        <f>DEC!B49</f>
        <v/>
      </c>
      <c r="D5548" s="52">
        <f>DEC!C49</f>
        <v/>
      </c>
      <c r="E5548" s="52">
        <f>DEC!D49</f>
        <v/>
      </c>
      <c r="F5548" s="52">
        <f>DEC!E49</f>
        <v/>
      </c>
      <c r="G5548" s="52">
        <f>DEC!F49</f>
        <v/>
      </c>
      <c r="H5548" s="52">
        <f>DEC!G49</f>
        <v/>
      </c>
      <c r="I5548" s="53">
        <f>DEC!H49</f>
        <v/>
      </c>
      <c r="J5548" s="53">
        <f>DEC!I49</f>
        <v/>
      </c>
      <c r="K5548" s="52">
        <f>DEC!J49</f>
        <v/>
      </c>
      <c r="L5548" s="52">
        <f>DEC!K49</f>
        <v/>
      </c>
      <c r="M5548" s="54">
        <f>DEC!L49</f>
        <v/>
      </c>
      <c r="N5548" s="52">
        <f>DEC!M49</f>
        <v/>
      </c>
      <c r="O5548" s="52">
        <f>DEC!N49</f>
        <v/>
      </c>
      <c r="P5548" s="52">
        <f>DEC!O49</f>
        <v/>
      </c>
      <c r="Q5548" s="52">
        <f>DEC!P49</f>
        <v/>
      </c>
      <c r="R5548" s="52">
        <f>DEC!Q49</f>
        <v/>
      </c>
      <c r="S5548" s="54">
        <f>S5547+IF(X5548=0,0,M5548)</f>
        <v/>
      </c>
      <c r="T5548" s="55">
        <f>MAX(T5547,S5548)</f>
        <v/>
      </c>
      <c r="U5548" s="56">
        <f>S5548-T5548</f>
        <v/>
      </c>
      <c r="V5548" s="55">
        <f>IFERROR(SUMIFS(DATABASE!$M$5:$M$6004,DATABASE!$B$5:$B$6004,B5548,DATABASE!$X$5:$X$6004,1),0)</f>
        <v/>
      </c>
      <c r="W5548" s="57">
        <f>IFERROR(COUNTIFS(DATABASE!$B$5:$B$6004,B5548,DATABASE!$X$5:$X$6004,1),0)</f>
        <v/>
      </c>
      <c r="X5548" s="58">
        <f>--AND(ISNUMBER(B5548),C5548&lt;&gt;"",L5548&lt;&gt;"",M5548&lt;&gt;"")</f>
        <v/>
      </c>
    </row>
    <row r="5549" ht="15" customHeight="1" s="111">
      <c r="A5549" s="42" t="inlineStr">
        <is>
          <t>DEC</t>
        </is>
      </c>
      <c r="B5549" s="43">
        <f>DEC!A50</f>
        <v/>
      </c>
      <c r="C5549" s="44">
        <f>DEC!B50</f>
        <v/>
      </c>
      <c r="D5549" s="44">
        <f>DEC!C50</f>
        <v/>
      </c>
      <c r="E5549" s="44">
        <f>DEC!D50</f>
        <v/>
      </c>
      <c r="F5549" s="44">
        <f>DEC!E50</f>
        <v/>
      </c>
      <c r="G5549" s="44">
        <f>DEC!F50</f>
        <v/>
      </c>
      <c r="H5549" s="44">
        <f>DEC!G50</f>
        <v/>
      </c>
      <c r="I5549" s="45">
        <f>DEC!H50</f>
        <v/>
      </c>
      <c r="J5549" s="45">
        <f>DEC!I50</f>
        <v/>
      </c>
      <c r="K5549" s="44">
        <f>DEC!J50</f>
        <v/>
      </c>
      <c r="L5549" s="44">
        <f>DEC!K50</f>
        <v/>
      </c>
      <c r="M5549" s="46">
        <f>DEC!L50</f>
        <v/>
      </c>
      <c r="N5549" s="44">
        <f>DEC!M50</f>
        <v/>
      </c>
      <c r="O5549" s="44">
        <f>DEC!N50</f>
        <v/>
      </c>
      <c r="P5549" s="44">
        <f>DEC!O50</f>
        <v/>
      </c>
      <c r="Q5549" s="44">
        <f>DEC!P50</f>
        <v/>
      </c>
      <c r="R5549" s="44">
        <f>DEC!Q50</f>
        <v/>
      </c>
      <c r="S5549" s="46">
        <f>S5548+IF(X5549=0,0,M5549)</f>
        <v/>
      </c>
      <c r="T5549" s="47">
        <f>MAX(T5548,S5549)</f>
        <v/>
      </c>
      <c r="U5549" s="48">
        <f>S5549-T5549</f>
        <v/>
      </c>
      <c r="V5549" s="47">
        <f>IFERROR(SUMIFS(DATABASE!$M$5:$M$6004,DATABASE!$B$5:$B$6004,B5549,DATABASE!$X$5:$X$6004,1),0)</f>
        <v/>
      </c>
      <c r="W5549" s="31">
        <f>IFERROR(COUNTIFS(DATABASE!$B$5:$B$6004,B5549,DATABASE!$X$5:$X$6004,1),0)</f>
        <v/>
      </c>
      <c r="X5549" s="49">
        <f>--AND(ISNUMBER(B5549),C5549&lt;&gt;"",L5549&lt;&gt;"",M5549&lt;&gt;"")</f>
        <v/>
      </c>
    </row>
    <row r="5550" ht="15" customHeight="1" s="111">
      <c r="A5550" s="50" t="inlineStr">
        <is>
          <t>DEC</t>
        </is>
      </c>
      <c r="B5550" s="51">
        <f>DEC!A51</f>
        <v/>
      </c>
      <c r="C5550" s="52">
        <f>DEC!B51</f>
        <v/>
      </c>
      <c r="D5550" s="52">
        <f>DEC!C51</f>
        <v/>
      </c>
      <c r="E5550" s="52">
        <f>DEC!D51</f>
        <v/>
      </c>
      <c r="F5550" s="52">
        <f>DEC!E51</f>
        <v/>
      </c>
      <c r="G5550" s="52">
        <f>DEC!F51</f>
        <v/>
      </c>
      <c r="H5550" s="52">
        <f>DEC!G51</f>
        <v/>
      </c>
      <c r="I5550" s="53">
        <f>DEC!H51</f>
        <v/>
      </c>
      <c r="J5550" s="53">
        <f>DEC!I51</f>
        <v/>
      </c>
      <c r="K5550" s="52">
        <f>DEC!J51</f>
        <v/>
      </c>
      <c r="L5550" s="52">
        <f>DEC!K51</f>
        <v/>
      </c>
      <c r="M5550" s="54">
        <f>DEC!L51</f>
        <v/>
      </c>
      <c r="N5550" s="52">
        <f>DEC!M51</f>
        <v/>
      </c>
      <c r="O5550" s="52">
        <f>DEC!N51</f>
        <v/>
      </c>
      <c r="P5550" s="52">
        <f>DEC!O51</f>
        <v/>
      </c>
      <c r="Q5550" s="52">
        <f>DEC!P51</f>
        <v/>
      </c>
      <c r="R5550" s="52">
        <f>DEC!Q51</f>
        <v/>
      </c>
      <c r="S5550" s="54">
        <f>S5549+IF(X5550=0,0,M5550)</f>
        <v/>
      </c>
      <c r="T5550" s="55">
        <f>MAX(T5549,S5550)</f>
        <v/>
      </c>
      <c r="U5550" s="56">
        <f>S5550-T5550</f>
        <v/>
      </c>
      <c r="V5550" s="55">
        <f>IFERROR(SUMIFS(DATABASE!$M$5:$M$6004,DATABASE!$B$5:$B$6004,B5550,DATABASE!$X$5:$X$6004,1),0)</f>
        <v/>
      </c>
      <c r="W5550" s="57">
        <f>IFERROR(COUNTIFS(DATABASE!$B$5:$B$6004,B5550,DATABASE!$X$5:$X$6004,1),0)</f>
        <v/>
      </c>
      <c r="X5550" s="58">
        <f>--AND(ISNUMBER(B5550),C5550&lt;&gt;"",L5550&lt;&gt;"",M5550&lt;&gt;"")</f>
        <v/>
      </c>
    </row>
    <row r="5551" ht="15" customHeight="1" s="111">
      <c r="A5551" s="42" t="inlineStr">
        <is>
          <t>DEC</t>
        </is>
      </c>
      <c r="B5551" s="43">
        <f>DEC!A52</f>
        <v/>
      </c>
      <c r="C5551" s="44">
        <f>DEC!B52</f>
        <v/>
      </c>
      <c r="D5551" s="44">
        <f>DEC!C52</f>
        <v/>
      </c>
      <c r="E5551" s="44">
        <f>DEC!D52</f>
        <v/>
      </c>
      <c r="F5551" s="44">
        <f>DEC!E52</f>
        <v/>
      </c>
      <c r="G5551" s="44">
        <f>DEC!F52</f>
        <v/>
      </c>
      <c r="H5551" s="44">
        <f>DEC!G52</f>
        <v/>
      </c>
      <c r="I5551" s="45">
        <f>DEC!H52</f>
        <v/>
      </c>
      <c r="J5551" s="45">
        <f>DEC!I52</f>
        <v/>
      </c>
      <c r="K5551" s="44">
        <f>DEC!J52</f>
        <v/>
      </c>
      <c r="L5551" s="44">
        <f>DEC!K52</f>
        <v/>
      </c>
      <c r="M5551" s="46">
        <f>DEC!L52</f>
        <v/>
      </c>
      <c r="N5551" s="44">
        <f>DEC!M52</f>
        <v/>
      </c>
      <c r="O5551" s="44">
        <f>DEC!N52</f>
        <v/>
      </c>
      <c r="P5551" s="44">
        <f>DEC!O52</f>
        <v/>
      </c>
      <c r="Q5551" s="44">
        <f>DEC!P52</f>
        <v/>
      </c>
      <c r="R5551" s="44">
        <f>DEC!Q52</f>
        <v/>
      </c>
      <c r="S5551" s="46">
        <f>S5550+IF(X5551=0,0,M5551)</f>
        <v/>
      </c>
      <c r="T5551" s="47">
        <f>MAX(T5550,S5551)</f>
        <v/>
      </c>
      <c r="U5551" s="48">
        <f>S5551-T5551</f>
        <v/>
      </c>
      <c r="V5551" s="47">
        <f>IFERROR(SUMIFS(DATABASE!$M$5:$M$6004,DATABASE!$B$5:$B$6004,B5551,DATABASE!$X$5:$X$6004,1),0)</f>
        <v/>
      </c>
      <c r="W5551" s="31">
        <f>IFERROR(COUNTIFS(DATABASE!$B$5:$B$6004,B5551,DATABASE!$X$5:$X$6004,1),0)</f>
        <v/>
      </c>
      <c r="X5551" s="49">
        <f>--AND(ISNUMBER(B5551),C5551&lt;&gt;"",L5551&lt;&gt;"",M5551&lt;&gt;"")</f>
        <v/>
      </c>
    </row>
    <row r="5552" ht="15" customHeight="1" s="111">
      <c r="A5552" s="50" t="inlineStr">
        <is>
          <t>DEC</t>
        </is>
      </c>
      <c r="B5552" s="51">
        <f>DEC!A53</f>
        <v/>
      </c>
      <c r="C5552" s="52">
        <f>DEC!B53</f>
        <v/>
      </c>
      <c r="D5552" s="52">
        <f>DEC!C53</f>
        <v/>
      </c>
      <c r="E5552" s="52">
        <f>DEC!D53</f>
        <v/>
      </c>
      <c r="F5552" s="52">
        <f>DEC!E53</f>
        <v/>
      </c>
      <c r="G5552" s="52">
        <f>DEC!F53</f>
        <v/>
      </c>
      <c r="H5552" s="52">
        <f>DEC!G53</f>
        <v/>
      </c>
      <c r="I5552" s="53">
        <f>DEC!H53</f>
        <v/>
      </c>
      <c r="J5552" s="53">
        <f>DEC!I53</f>
        <v/>
      </c>
      <c r="K5552" s="52">
        <f>DEC!J53</f>
        <v/>
      </c>
      <c r="L5552" s="52">
        <f>DEC!K53</f>
        <v/>
      </c>
      <c r="M5552" s="54">
        <f>DEC!L53</f>
        <v/>
      </c>
      <c r="N5552" s="52">
        <f>DEC!M53</f>
        <v/>
      </c>
      <c r="O5552" s="52">
        <f>DEC!N53</f>
        <v/>
      </c>
      <c r="P5552" s="52">
        <f>DEC!O53</f>
        <v/>
      </c>
      <c r="Q5552" s="52">
        <f>DEC!P53</f>
        <v/>
      </c>
      <c r="R5552" s="52">
        <f>DEC!Q53</f>
        <v/>
      </c>
      <c r="S5552" s="54">
        <f>S5551+IF(X5552=0,0,M5552)</f>
        <v/>
      </c>
      <c r="T5552" s="55">
        <f>MAX(T5551,S5552)</f>
        <v/>
      </c>
      <c r="U5552" s="56">
        <f>S5552-T5552</f>
        <v/>
      </c>
      <c r="V5552" s="55">
        <f>IFERROR(SUMIFS(DATABASE!$M$5:$M$6004,DATABASE!$B$5:$B$6004,B5552,DATABASE!$X$5:$X$6004,1),0)</f>
        <v/>
      </c>
      <c r="W5552" s="57">
        <f>IFERROR(COUNTIFS(DATABASE!$B$5:$B$6004,B5552,DATABASE!$X$5:$X$6004,1),0)</f>
        <v/>
      </c>
      <c r="X5552" s="58">
        <f>--AND(ISNUMBER(B5552),C5552&lt;&gt;"",L5552&lt;&gt;"",M5552&lt;&gt;"")</f>
        <v/>
      </c>
    </row>
    <row r="5553" ht="15" customHeight="1" s="111">
      <c r="A5553" s="42" t="inlineStr">
        <is>
          <t>DEC</t>
        </is>
      </c>
      <c r="B5553" s="43">
        <f>DEC!A54</f>
        <v/>
      </c>
      <c r="C5553" s="44">
        <f>DEC!B54</f>
        <v/>
      </c>
      <c r="D5553" s="44">
        <f>DEC!C54</f>
        <v/>
      </c>
      <c r="E5553" s="44">
        <f>DEC!D54</f>
        <v/>
      </c>
      <c r="F5553" s="44">
        <f>DEC!E54</f>
        <v/>
      </c>
      <c r="G5553" s="44">
        <f>DEC!F54</f>
        <v/>
      </c>
      <c r="H5553" s="44">
        <f>DEC!G54</f>
        <v/>
      </c>
      <c r="I5553" s="45">
        <f>DEC!H54</f>
        <v/>
      </c>
      <c r="J5553" s="45">
        <f>DEC!I54</f>
        <v/>
      </c>
      <c r="K5553" s="44">
        <f>DEC!J54</f>
        <v/>
      </c>
      <c r="L5553" s="44">
        <f>DEC!K54</f>
        <v/>
      </c>
      <c r="M5553" s="46">
        <f>DEC!L54</f>
        <v/>
      </c>
      <c r="N5553" s="44">
        <f>DEC!M54</f>
        <v/>
      </c>
      <c r="O5553" s="44">
        <f>DEC!N54</f>
        <v/>
      </c>
      <c r="P5553" s="44">
        <f>DEC!O54</f>
        <v/>
      </c>
      <c r="Q5553" s="44">
        <f>DEC!P54</f>
        <v/>
      </c>
      <c r="R5553" s="44">
        <f>DEC!Q54</f>
        <v/>
      </c>
      <c r="S5553" s="46">
        <f>S5552+IF(X5553=0,0,M5553)</f>
        <v/>
      </c>
      <c r="T5553" s="47">
        <f>MAX(T5552,S5553)</f>
        <v/>
      </c>
      <c r="U5553" s="48">
        <f>S5553-T5553</f>
        <v/>
      </c>
      <c r="V5553" s="47">
        <f>IFERROR(SUMIFS(DATABASE!$M$5:$M$6004,DATABASE!$B$5:$B$6004,B5553,DATABASE!$X$5:$X$6004,1),0)</f>
        <v/>
      </c>
      <c r="W5553" s="31">
        <f>IFERROR(COUNTIFS(DATABASE!$B$5:$B$6004,B5553,DATABASE!$X$5:$X$6004,1),0)</f>
        <v/>
      </c>
      <c r="X5553" s="49">
        <f>--AND(ISNUMBER(B5553),C5553&lt;&gt;"",L5553&lt;&gt;"",M5553&lt;&gt;"")</f>
        <v/>
      </c>
    </row>
    <row r="5554" ht="15" customHeight="1" s="111">
      <c r="A5554" s="50" t="inlineStr">
        <is>
          <t>DEC</t>
        </is>
      </c>
      <c r="B5554" s="51">
        <f>DEC!A55</f>
        <v/>
      </c>
      <c r="C5554" s="52">
        <f>DEC!B55</f>
        <v/>
      </c>
      <c r="D5554" s="52">
        <f>DEC!C55</f>
        <v/>
      </c>
      <c r="E5554" s="52">
        <f>DEC!D55</f>
        <v/>
      </c>
      <c r="F5554" s="52">
        <f>DEC!E55</f>
        <v/>
      </c>
      <c r="G5554" s="52">
        <f>DEC!F55</f>
        <v/>
      </c>
      <c r="H5554" s="52">
        <f>DEC!G55</f>
        <v/>
      </c>
      <c r="I5554" s="53">
        <f>DEC!H55</f>
        <v/>
      </c>
      <c r="J5554" s="53">
        <f>DEC!I55</f>
        <v/>
      </c>
      <c r="K5554" s="52">
        <f>DEC!J55</f>
        <v/>
      </c>
      <c r="L5554" s="52">
        <f>DEC!K55</f>
        <v/>
      </c>
      <c r="M5554" s="54">
        <f>DEC!L55</f>
        <v/>
      </c>
      <c r="N5554" s="52">
        <f>DEC!M55</f>
        <v/>
      </c>
      <c r="O5554" s="52">
        <f>DEC!N55</f>
        <v/>
      </c>
      <c r="P5554" s="52">
        <f>DEC!O55</f>
        <v/>
      </c>
      <c r="Q5554" s="52">
        <f>DEC!P55</f>
        <v/>
      </c>
      <c r="R5554" s="52">
        <f>DEC!Q55</f>
        <v/>
      </c>
      <c r="S5554" s="54">
        <f>S5553+IF(X5554=0,0,M5554)</f>
        <v/>
      </c>
      <c r="T5554" s="55">
        <f>MAX(T5553,S5554)</f>
        <v/>
      </c>
      <c r="U5554" s="56">
        <f>S5554-T5554</f>
        <v/>
      </c>
      <c r="V5554" s="55">
        <f>IFERROR(SUMIFS(DATABASE!$M$5:$M$6004,DATABASE!$B$5:$B$6004,B5554,DATABASE!$X$5:$X$6004,1),0)</f>
        <v/>
      </c>
      <c r="W5554" s="57">
        <f>IFERROR(COUNTIFS(DATABASE!$B$5:$B$6004,B5554,DATABASE!$X$5:$X$6004,1),0)</f>
        <v/>
      </c>
      <c r="X5554" s="58">
        <f>--AND(ISNUMBER(B5554),C5554&lt;&gt;"",L5554&lt;&gt;"",M5554&lt;&gt;"")</f>
        <v/>
      </c>
    </row>
    <row r="5555" ht="15" customHeight="1" s="111">
      <c r="A5555" s="42" t="inlineStr">
        <is>
          <t>DEC</t>
        </is>
      </c>
      <c r="B5555" s="43">
        <f>DEC!A56</f>
        <v/>
      </c>
      <c r="C5555" s="44">
        <f>DEC!B56</f>
        <v/>
      </c>
      <c r="D5555" s="44">
        <f>DEC!C56</f>
        <v/>
      </c>
      <c r="E5555" s="44">
        <f>DEC!D56</f>
        <v/>
      </c>
      <c r="F5555" s="44">
        <f>DEC!E56</f>
        <v/>
      </c>
      <c r="G5555" s="44">
        <f>DEC!F56</f>
        <v/>
      </c>
      <c r="H5555" s="44">
        <f>DEC!G56</f>
        <v/>
      </c>
      <c r="I5555" s="45">
        <f>DEC!H56</f>
        <v/>
      </c>
      <c r="J5555" s="45">
        <f>DEC!I56</f>
        <v/>
      </c>
      <c r="K5555" s="44">
        <f>DEC!J56</f>
        <v/>
      </c>
      <c r="L5555" s="44">
        <f>DEC!K56</f>
        <v/>
      </c>
      <c r="M5555" s="46">
        <f>DEC!L56</f>
        <v/>
      </c>
      <c r="N5555" s="44">
        <f>DEC!M56</f>
        <v/>
      </c>
      <c r="O5555" s="44">
        <f>DEC!N56</f>
        <v/>
      </c>
      <c r="P5555" s="44">
        <f>DEC!O56</f>
        <v/>
      </c>
      <c r="Q5555" s="44">
        <f>DEC!P56</f>
        <v/>
      </c>
      <c r="R5555" s="44">
        <f>DEC!Q56</f>
        <v/>
      </c>
      <c r="S5555" s="46">
        <f>S5554+IF(X5555=0,0,M5555)</f>
        <v/>
      </c>
      <c r="T5555" s="47">
        <f>MAX(T5554,S5555)</f>
        <v/>
      </c>
      <c r="U5555" s="48">
        <f>S5555-T5555</f>
        <v/>
      </c>
      <c r="V5555" s="47">
        <f>IFERROR(SUMIFS(DATABASE!$M$5:$M$6004,DATABASE!$B$5:$B$6004,B5555,DATABASE!$X$5:$X$6004,1),0)</f>
        <v/>
      </c>
      <c r="W5555" s="31">
        <f>IFERROR(COUNTIFS(DATABASE!$B$5:$B$6004,B5555,DATABASE!$X$5:$X$6004,1),0)</f>
        <v/>
      </c>
      <c r="X5555" s="49">
        <f>--AND(ISNUMBER(B5555),C5555&lt;&gt;"",L5555&lt;&gt;"",M5555&lt;&gt;"")</f>
        <v/>
      </c>
    </row>
    <row r="5556" ht="15" customHeight="1" s="111">
      <c r="A5556" s="50" t="inlineStr">
        <is>
          <t>DEC</t>
        </is>
      </c>
      <c r="B5556" s="51">
        <f>DEC!A57</f>
        <v/>
      </c>
      <c r="C5556" s="52">
        <f>DEC!B57</f>
        <v/>
      </c>
      <c r="D5556" s="52">
        <f>DEC!C57</f>
        <v/>
      </c>
      <c r="E5556" s="52">
        <f>DEC!D57</f>
        <v/>
      </c>
      <c r="F5556" s="52">
        <f>DEC!E57</f>
        <v/>
      </c>
      <c r="G5556" s="52">
        <f>DEC!F57</f>
        <v/>
      </c>
      <c r="H5556" s="52">
        <f>DEC!G57</f>
        <v/>
      </c>
      <c r="I5556" s="53">
        <f>DEC!H57</f>
        <v/>
      </c>
      <c r="J5556" s="53">
        <f>DEC!I57</f>
        <v/>
      </c>
      <c r="K5556" s="52">
        <f>DEC!J57</f>
        <v/>
      </c>
      <c r="L5556" s="52">
        <f>DEC!K57</f>
        <v/>
      </c>
      <c r="M5556" s="54">
        <f>DEC!L57</f>
        <v/>
      </c>
      <c r="N5556" s="52">
        <f>DEC!M57</f>
        <v/>
      </c>
      <c r="O5556" s="52">
        <f>DEC!N57</f>
        <v/>
      </c>
      <c r="P5556" s="52">
        <f>DEC!O57</f>
        <v/>
      </c>
      <c r="Q5556" s="52">
        <f>DEC!P57</f>
        <v/>
      </c>
      <c r="R5556" s="52">
        <f>DEC!Q57</f>
        <v/>
      </c>
      <c r="S5556" s="54">
        <f>S5555+IF(X5556=0,0,M5556)</f>
        <v/>
      </c>
      <c r="T5556" s="55">
        <f>MAX(T5555,S5556)</f>
        <v/>
      </c>
      <c r="U5556" s="56">
        <f>S5556-T5556</f>
        <v/>
      </c>
      <c r="V5556" s="55">
        <f>IFERROR(SUMIFS(DATABASE!$M$5:$M$6004,DATABASE!$B$5:$B$6004,B5556,DATABASE!$X$5:$X$6004,1),0)</f>
        <v/>
      </c>
      <c r="W5556" s="57">
        <f>IFERROR(COUNTIFS(DATABASE!$B$5:$B$6004,B5556,DATABASE!$X$5:$X$6004,1),0)</f>
        <v/>
      </c>
      <c r="X5556" s="58">
        <f>--AND(ISNUMBER(B5556),C5556&lt;&gt;"",L5556&lt;&gt;"",M5556&lt;&gt;"")</f>
        <v/>
      </c>
    </row>
    <row r="5557" ht="15" customHeight="1" s="111">
      <c r="A5557" s="42" t="inlineStr">
        <is>
          <t>DEC</t>
        </is>
      </c>
      <c r="B5557" s="43">
        <f>DEC!A58</f>
        <v/>
      </c>
      <c r="C5557" s="44">
        <f>DEC!B58</f>
        <v/>
      </c>
      <c r="D5557" s="44">
        <f>DEC!C58</f>
        <v/>
      </c>
      <c r="E5557" s="44">
        <f>DEC!D58</f>
        <v/>
      </c>
      <c r="F5557" s="44">
        <f>DEC!E58</f>
        <v/>
      </c>
      <c r="G5557" s="44">
        <f>DEC!F58</f>
        <v/>
      </c>
      <c r="H5557" s="44">
        <f>DEC!G58</f>
        <v/>
      </c>
      <c r="I5557" s="45">
        <f>DEC!H58</f>
        <v/>
      </c>
      <c r="J5557" s="45">
        <f>DEC!I58</f>
        <v/>
      </c>
      <c r="K5557" s="44">
        <f>DEC!J58</f>
        <v/>
      </c>
      <c r="L5557" s="44">
        <f>DEC!K58</f>
        <v/>
      </c>
      <c r="M5557" s="46">
        <f>DEC!L58</f>
        <v/>
      </c>
      <c r="N5557" s="44">
        <f>DEC!M58</f>
        <v/>
      </c>
      <c r="O5557" s="44">
        <f>DEC!N58</f>
        <v/>
      </c>
      <c r="P5557" s="44">
        <f>DEC!O58</f>
        <v/>
      </c>
      <c r="Q5557" s="44">
        <f>DEC!P58</f>
        <v/>
      </c>
      <c r="R5557" s="44">
        <f>DEC!Q58</f>
        <v/>
      </c>
      <c r="S5557" s="46">
        <f>S5556+IF(X5557=0,0,M5557)</f>
        <v/>
      </c>
      <c r="T5557" s="47">
        <f>MAX(T5556,S5557)</f>
        <v/>
      </c>
      <c r="U5557" s="48">
        <f>S5557-T5557</f>
        <v/>
      </c>
      <c r="V5557" s="47">
        <f>IFERROR(SUMIFS(DATABASE!$M$5:$M$6004,DATABASE!$B$5:$B$6004,B5557,DATABASE!$X$5:$X$6004,1),0)</f>
        <v/>
      </c>
      <c r="W5557" s="31">
        <f>IFERROR(COUNTIFS(DATABASE!$B$5:$B$6004,B5557,DATABASE!$X$5:$X$6004,1),0)</f>
        <v/>
      </c>
      <c r="X5557" s="49">
        <f>--AND(ISNUMBER(B5557),C5557&lt;&gt;"",L5557&lt;&gt;"",M5557&lt;&gt;"")</f>
        <v/>
      </c>
    </row>
    <row r="5558" ht="15" customHeight="1" s="111">
      <c r="A5558" s="50" t="inlineStr">
        <is>
          <t>DEC</t>
        </is>
      </c>
      <c r="B5558" s="51">
        <f>DEC!A59</f>
        <v/>
      </c>
      <c r="C5558" s="52">
        <f>DEC!B59</f>
        <v/>
      </c>
      <c r="D5558" s="52">
        <f>DEC!C59</f>
        <v/>
      </c>
      <c r="E5558" s="52">
        <f>DEC!D59</f>
        <v/>
      </c>
      <c r="F5558" s="52">
        <f>DEC!E59</f>
        <v/>
      </c>
      <c r="G5558" s="52">
        <f>DEC!F59</f>
        <v/>
      </c>
      <c r="H5558" s="52">
        <f>DEC!G59</f>
        <v/>
      </c>
      <c r="I5558" s="53">
        <f>DEC!H59</f>
        <v/>
      </c>
      <c r="J5558" s="53">
        <f>DEC!I59</f>
        <v/>
      </c>
      <c r="K5558" s="52">
        <f>DEC!J59</f>
        <v/>
      </c>
      <c r="L5558" s="52">
        <f>DEC!K59</f>
        <v/>
      </c>
      <c r="M5558" s="54">
        <f>DEC!L59</f>
        <v/>
      </c>
      <c r="N5558" s="52">
        <f>DEC!M59</f>
        <v/>
      </c>
      <c r="O5558" s="52">
        <f>DEC!N59</f>
        <v/>
      </c>
      <c r="P5558" s="52">
        <f>DEC!O59</f>
        <v/>
      </c>
      <c r="Q5558" s="52">
        <f>DEC!P59</f>
        <v/>
      </c>
      <c r="R5558" s="52">
        <f>DEC!Q59</f>
        <v/>
      </c>
      <c r="S5558" s="54">
        <f>S5557+IF(X5558=0,0,M5558)</f>
        <v/>
      </c>
      <c r="T5558" s="55">
        <f>MAX(T5557,S5558)</f>
        <v/>
      </c>
      <c r="U5558" s="56">
        <f>S5558-T5558</f>
        <v/>
      </c>
      <c r="V5558" s="55">
        <f>IFERROR(SUMIFS(DATABASE!$M$5:$M$6004,DATABASE!$B$5:$B$6004,B5558,DATABASE!$X$5:$X$6004,1),0)</f>
        <v/>
      </c>
      <c r="W5558" s="57">
        <f>IFERROR(COUNTIFS(DATABASE!$B$5:$B$6004,B5558,DATABASE!$X$5:$X$6004,1),0)</f>
        <v/>
      </c>
      <c r="X5558" s="58">
        <f>--AND(ISNUMBER(B5558),C5558&lt;&gt;"",L5558&lt;&gt;"",M5558&lt;&gt;"")</f>
        <v/>
      </c>
    </row>
    <row r="5559" ht="15" customHeight="1" s="111">
      <c r="A5559" s="42" t="inlineStr">
        <is>
          <t>DEC</t>
        </is>
      </c>
      <c r="B5559" s="43">
        <f>DEC!A60</f>
        <v/>
      </c>
      <c r="C5559" s="44">
        <f>DEC!B60</f>
        <v/>
      </c>
      <c r="D5559" s="44">
        <f>DEC!C60</f>
        <v/>
      </c>
      <c r="E5559" s="44">
        <f>DEC!D60</f>
        <v/>
      </c>
      <c r="F5559" s="44">
        <f>DEC!E60</f>
        <v/>
      </c>
      <c r="G5559" s="44">
        <f>DEC!F60</f>
        <v/>
      </c>
      <c r="H5559" s="44">
        <f>DEC!G60</f>
        <v/>
      </c>
      <c r="I5559" s="45">
        <f>DEC!H60</f>
        <v/>
      </c>
      <c r="J5559" s="45">
        <f>DEC!I60</f>
        <v/>
      </c>
      <c r="K5559" s="44">
        <f>DEC!J60</f>
        <v/>
      </c>
      <c r="L5559" s="44">
        <f>DEC!K60</f>
        <v/>
      </c>
      <c r="M5559" s="46">
        <f>DEC!L60</f>
        <v/>
      </c>
      <c r="N5559" s="44">
        <f>DEC!M60</f>
        <v/>
      </c>
      <c r="O5559" s="44">
        <f>DEC!N60</f>
        <v/>
      </c>
      <c r="P5559" s="44">
        <f>DEC!O60</f>
        <v/>
      </c>
      <c r="Q5559" s="44">
        <f>DEC!P60</f>
        <v/>
      </c>
      <c r="R5559" s="44">
        <f>DEC!Q60</f>
        <v/>
      </c>
      <c r="S5559" s="46">
        <f>S5558+IF(X5559=0,0,M5559)</f>
        <v/>
      </c>
      <c r="T5559" s="47">
        <f>MAX(T5558,S5559)</f>
        <v/>
      </c>
      <c r="U5559" s="48">
        <f>S5559-T5559</f>
        <v/>
      </c>
      <c r="V5559" s="47">
        <f>IFERROR(SUMIFS(DATABASE!$M$5:$M$6004,DATABASE!$B$5:$B$6004,B5559,DATABASE!$X$5:$X$6004,1),0)</f>
        <v/>
      </c>
      <c r="W5559" s="31">
        <f>IFERROR(COUNTIFS(DATABASE!$B$5:$B$6004,B5559,DATABASE!$X$5:$X$6004,1),0)</f>
        <v/>
      </c>
      <c r="X5559" s="49">
        <f>--AND(ISNUMBER(B5559),C5559&lt;&gt;"",L5559&lt;&gt;"",M5559&lt;&gt;"")</f>
        <v/>
      </c>
    </row>
    <row r="5560" ht="15" customHeight="1" s="111">
      <c r="A5560" s="50" t="inlineStr">
        <is>
          <t>DEC</t>
        </is>
      </c>
      <c r="B5560" s="51">
        <f>DEC!A61</f>
        <v/>
      </c>
      <c r="C5560" s="52">
        <f>DEC!B61</f>
        <v/>
      </c>
      <c r="D5560" s="52">
        <f>DEC!C61</f>
        <v/>
      </c>
      <c r="E5560" s="52">
        <f>DEC!D61</f>
        <v/>
      </c>
      <c r="F5560" s="52">
        <f>DEC!E61</f>
        <v/>
      </c>
      <c r="G5560" s="52">
        <f>DEC!F61</f>
        <v/>
      </c>
      <c r="H5560" s="52">
        <f>DEC!G61</f>
        <v/>
      </c>
      <c r="I5560" s="53">
        <f>DEC!H61</f>
        <v/>
      </c>
      <c r="J5560" s="53">
        <f>DEC!I61</f>
        <v/>
      </c>
      <c r="K5560" s="52">
        <f>DEC!J61</f>
        <v/>
      </c>
      <c r="L5560" s="52">
        <f>DEC!K61</f>
        <v/>
      </c>
      <c r="M5560" s="54">
        <f>DEC!L61</f>
        <v/>
      </c>
      <c r="N5560" s="52">
        <f>DEC!M61</f>
        <v/>
      </c>
      <c r="O5560" s="52">
        <f>DEC!N61</f>
        <v/>
      </c>
      <c r="P5560" s="52">
        <f>DEC!O61</f>
        <v/>
      </c>
      <c r="Q5560" s="52">
        <f>DEC!P61</f>
        <v/>
      </c>
      <c r="R5560" s="52">
        <f>DEC!Q61</f>
        <v/>
      </c>
      <c r="S5560" s="54">
        <f>S5559+IF(X5560=0,0,M5560)</f>
        <v/>
      </c>
      <c r="T5560" s="55">
        <f>MAX(T5559,S5560)</f>
        <v/>
      </c>
      <c r="U5560" s="56">
        <f>S5560-T5560</f>
        <v/>
      </c>
      <c r="V5560" s="55">
        <f>IFERROR(SUMIFS(DATABASE!$M$5:$M$6004,DATABASE!$B$5:$B$6004,B5560,DATABASE!$X$5:$X$6004,1),0)</f>
        <v/>
      </c>
      <c r="W5560" s="57">
        <f>IFERROR(COUNTIFS(DATABASE!$B$5:$B$6004,B5560,DATABASE!$X$5:$X$6004,1),0)</f>
        <v/>
      </c>
      <c r="X5560" s="58">
        <f>--AND(ISNUMBER(B5560),C5560&lt;&gt;"",L5560&lt;&gt;"",M5560&lt;&gt;"")</f>
        <v/>
      </c>
    </row>
    <row r="5561" ht="15" customHeight="1" s="111">
      <c r="A5561" s="42" t="inlineStr">
        <is>
          <t>DEC</t>
        </is>
      </c>
      <c r="B5561" s="43">
        <f>DEC!A62</f>
        <v/>
      </c>
      <c r="C5561" s="44">
        <f>DEC!B62</f>
        <v/>
      </c>
      <c r="D5561" s="44">
        <f>DEC!C62</f>
        <v/>
      </c>
      <c r="E5561" s="44">
        <f>DEC!D62</f>
        <v/>
      </c>
      <c r="F5561" s="44">
        <f>DEC!E62</f>
        <v/>
      </c>
      <c r="G5561" s="44">
        <f>DEC!F62</f>
        <v/>
      </c>
      <c r="H5561" s="44">
        <f>DEC!G62</f>
        <v/>
      </c>
      <c r="I5561" s="45">
        <f>DEC!H62</f>
        <v/>
      </c>
      <c r="J5561" s="45">
        <f>DEC!I62</f>
        <v/>
      </c>
      <c r="K5561" s="44">
        <f>DEC!J62</f>
        <v/>
      </c>
      <c r="L5561" s="44">
        <f>DEC!K62</f>
        <v/>
      </c>
      <c r="M5561" s="46">
        <f>DEC!L62</f>
        <v/>
      </c>
      <c r="N5561" s="44">
        <f>DEC!M62</f>
        <v/>
      </c>
      <c r="O5561" s="44">
        <f>DEC!N62</f>
        <v/>
      </c>
      <c r="P5561" s="44">
        <f>DEC!O62</f>
        <v/>
      </c>
      <c r="Q5561" s="44">
        <f>DEC!P62</f>
        <v/>
      </c>
      <c r="R5561" s="44">
        <f>DEC!Q62</f>
        <v/>
      </c>
      <c r="S5561" s="46">
        <f>S5560+IF(X5561=0,0,M5561)</f>
        <v/>
      </c>
      <c r="T5561" s="47">
        <f>MAX(T5560,S5561)</f>
        <v/>
      </c>
      <c r="U5561" s="48">
        <f>S5561-T5561</f>
        <v/>
      </c>
      <c r="V5561" s="47">
        <f>IFERROR(SUMIFS(DATABASE!$M$5:$M$6004,DATABASE!$B$5:$B$6004,B5561,DATABASE!$X$5:$X$6004,1),0)</f>
        <v/>
      </c>
      <c r="W5561" s="31">
        <f>IFERROR(COUNTIFS(DATABASE!$B$5:$B$6004,B5561,DATABASE!$X$5:$X$6004,1),0)</f>
        <v/>
      </c>
      <c r="X5561" s="49">
        <f>--AND(ISNUMBER(B5561),C5561&lt;&gt;"",L5561&lt;&gt;"",M5561&lt;&gt;"")</f>
        <v/>
      </c>
    </row>
    <row r="5562" ht="15" customHeight="1" s="111">
      <c r="A5562" s="50" t="inlineStr">
        <is>
          <t>DEC</t>
        </is>
      </c>
      <c r="B5562" s="51">
        <f>DEC!A63</f>
        <v/>
      </c>
      <c r="C5562" s="52">
        <f>DEC!B63</f>
        <v/>
      </c>
      <c r="D5562" s="52">
        <f>DEC!C63</f>
        <v/>
      </c>
      <c r="E5562" s="52">
        <f>DEC!D63</f>
        <v/>
      </c>
      <c r="F5562" s="52">
        <f>DEC!E63</f>
        <v/>
      </c>
      <c r="G5562" s="52">
        <f>DEC!F63</f>
        <v/>
      </c>
      <c r="H5562" s="52">
        <f>DEC!G63</f>
        <v/>
      </c>
      <c r="I5562" s="53">
        <f>DEC!H63</f>
        <v/>
      </c>
      <c r="J5562" s="53">
        <f>DEC!I63</f>
        <v/>
      </c>
      <c r="K5562" s="52">
        <f>DEC!J63</f>
        <v/>
      </c>
      <c r="L5562" s="52">
        <f>DEC!K63</f>
        <v/>
      </c>
      <c r="M5562" s="54">
        <f>DEC!L63</f>
        <v/>
      </c>
      <c r="N5562" s="52">
        <f>DEC!M63</f>
        <v/>
      </c>
      <c r="O5562" s="52">
        <f>DEC!N63</f>
        <v/>
      </c>
      <c r="P5562" s="52">
        <f>DEC!O63</f>
        <v/>
      </c>
      <c r="Q5562" s="52">
        <f>DEC!P63</f>
        <v/>
      </c>
      <c r="R5562" s="52">
        <f>DEC!Q63</f>
        <v/>
      </c>
      <c r="S5562" s="54">
        <f>S5561+IF(X5562=0,0,M5562)</f>
        <v/>
      </c>
      <c r="T5562" s="55">
        <f>MAX(T5561,S5562)</f>
        <v/>
      </c>
      <c r="U5562" s="56">
        <f>S5562-T5562</f>
        <v/>
      </c>
      <c r="V5562" s="55">
        <f>IFERROR(SUMIFS(DATABASE!$M$5:$M$6004,DATABASE!$B$5:$B$6004,B5562,DATABASE!$X$5:$X$6004,1),0)</f>
        <v/>
      </c>
      <c r="W5562" s="57">
        <f>IFERROR(COUNTIFS(DATABASE!$B$5:$B$6004,B5562,DATABASE!$X$5:$X$6004,1),0)</f>
        <v/>
      </c>
      <c r="X5562" s="58">
        <f>--AND(ISNUMBER(B5562),C5562&lt;&gt;"",L5562&lt;&gt;"",M5562&lt;&gt;"")</f>
        <v/>
      </c>
    </row>
    <row r="5563" ht="15" customHeight="1" s="111">
      <c r="A5563" s="42" t="inlineStr">
        <is>
          <t>DEC</t>
        </is>
      </c>
      <c r="B5563" s="43">
        <f>DEC!A64</f>
        <v/>
      </c>
      <c r="C5563" s="44">
        <f>DEC!B64</f>
        <v/>
      </c>
      <c r="D5563" s="44">
        <f>DEC!C64</f>
        <v/>
      </c>
      <c r="E5563" s="44">
        <f>DEC!D64</f>
        <v/>
      </c>
      <c r="F5563" s="44">
        <f>DEC!E64</f>
        <v/>
      </c>
      <c r="G5563" s="44">
        <f>DEC!F64</f>
        <v/>
      </c>
      <c r="H5563" s="44">
        <f>DEC!G64</f>
        <v/>
      </c>
      <c r="I5563" s="45">
        <f>DEC!H64</f>
        <v/>
      </c>
      <c r="J5563" s="45">
        <f>DEC!I64</f>
        <v/>
      </c>
      <c r="K5563" s="44">
        <f>DEC!J64</f>
        <v/>
      </c>
      <c r="L5563" s="44">
        <f>DEC!K64</f>
        <v/>
      </c>
      <c r="M5563" s="46">
        <f>DEC!L64</f>
        <v/>
      </c>
      <c r="N5563" s="44">
        <f>DEC!M64</f>
        <v/>
      </c>
      <c r="O5563" s="44">
        <f>DEC!N64</f>
        <v/>
      </c>
      <c r="P5563" s="44">
        <f>DEC!O64</f>
        <v/>
      </c>
      <c r="Q5563" s="44">
        <f>DEC!P64</f>
        <v/>
      </c>
      <c r="R5563" s="44">
        <f>DEC!Q64</f>
        <v/>
      </c>
      <c r="S5563" s="46">
        <f>S5562+IF(X5563=0,0,M5563)</f>
        <v/>
      </c>
      <c r="T5563" s="47">
        <f>MAX(T5562,S5563)</f>
        <v/>
      </c>
      <c r="U5563" s="48">
        <f>S5563-T5563</f>
        <v/>
      </c>
      <c r="V5563" s="47">
        <f>IFERROR(SUMIFS(DATABASE!$M$5:$M$6004,DATABASE!$B$5:$B$6004,B5563,DATABASE!$X$5:$X$6004,1),0)</f>
        <v/>
      </c>
      <c r="W5563" s="31">
        <f>IFERROR(COUNTIFS(DATABASE!$B$5:$B$6004,B5563,DATABASE!$X$5:$X$6004,1),0)</f>
        <v/>
      </c>
      <c r="X5563" s="49">
        <f>--AND(ISNUMBER(B5563),C5563&lt;&gt;"",L5563&lt;&gt;"",M5563&lt;&gt;"")</f>
        <v/>
      </c>
    </row>
    <row r="5564" ht="15" customHeight="1" s="111">
      <c r="A5564" s="50" t="inlineStr">
        <is>
          <t>DEC</t>
        </is>
      </c>
      <c r="B5564" s="51">
        <f>DEC!A65</f>
        <v/>
      </c>
      <c r="C5564" s="52">
        <f>DEC!B65</f>
        <v/>
      </c>
      <c r="D5564" s="52">
        <f>DEC!C65</f>
        <v/>
      </c>
      <c r="E5564" s="52">
        <f>DEC!D65</f>
        <v/>
      </c>
      <c r="F5564" s="52">
        <f>DEC!E65</f>
        <v/>
      </c>
      <c r="G5564" s="52">
        <f>DEC!F65</f>
        <v/>
      </c>
      <c r="H5564" s="52">
        <f>DEC!G65</f>
        <v/>
      </c>
      <c r="I5564" s="53">
        <f>DEC!H65</f>
        <v/>
      </c>
      <c r="J5564" s="53">
        <f>DEC!I65</f>
        <v/>
      </c>
      <c r="K5564" s="52">
        <f>DEC!J65</f>
        <v/>
      </c>
      <c r="L5564" s="52">
        <f>DEC!K65</f>
        <v/>
      </c>
      <c r="M5564" s="54">
        <f>DEC!L65</f>
        <v/>
      </c>
      <c r="N5564" s="52">
        <f>DEC!M65</f>
        <v/>
      </c>
      <c r="O5564" s="52">
        <f>DEC!N65</f>
        <v/>
      </c>
      <c r="P5564" s="52">
        <f>DEC!O65</f>
        <v/>
      </c>
      <c r="Q5564" s="52">
        <f>DEC!P65</f>
        <v/>
      </c>
      <c r="R5564" s="52">
        <f>DEC!Q65</f>
        <v/>
      </c>
      <c r="S5564" s="54">
        <f>S5563+IF(X5564=0,0,M5564)</f>
        <v/>
      </c>
      <c r="T5564" s="55">
        <f>MAX(T5563,S5564)</f>
        <v/>
      </c>
      <c r="U5564" s="56">
        <f>S5564-T5564</f>
        <v/>
      </c>
      <c r="V5564" s="55">
        <f>IFERROR(SUMIFS(DATABASE!$M$5:$M$6004,DATABASE!$B$5:$B$6004,B5564,DATABASE!$X$5:$X$6004,1),0)</f>
        <v/>
      </c>
      <c r="W5564" s="57">
        <f>IFERROR(COUNTIFS(DATABASE!$B$5:$B$6004,B5564,DATABASE!$X$5:$X$6004,1),0)</f>
        <v/>
      </c>
      <c r="X5564" s="58">
        <f>--AND(ISNUMBER(B5564),C5564&lt;&gt;"",L5564&lt;&gt;"",M5564&lt;&gt;"")</f>
        <v/>
      </c>
    </row>
    <row r="5565" ht="15" customHeight="1" s="111">
      <c r="A5565" s="42" t="inlineStr">
        <is>
          <t>DEC</t>
        </is>
      </c>
      <c r="B5565" s="43">
        <f>DEC!A66</f>
        <v/>
      </c>
      <c r="C5565" s="44">
        <f>DEC!B66</f>
        <v/>
      </c>
      <c r="D5565" s="44">
        <f>DEC!C66</f>
        <v/>
      </c>
      <c r="E5565" s="44">
        <f>DEC!D66</f>
        <v/>
      </c>
      <c r="F5565" s="44">
        <f>DEC!E66</f>
        <v/>
      </c>
      <c r="G5565" s="44">
        <f>DEC!F66</f>
        <v/>
      </c>
      <c r="H5565" s="44">
        <f>DEC!G66</f>
        <v/>
      </c>
      <c r="I5565" s="45">
        <f>DEC!H66</f>
        <v/>
      </c>
      <c r="J5565" s="45">
        <f>DEC!I66</f>
        <v/>
      </c>
      <c r="K5565" s="44">
        <f>DEC!J66</f>
        <v/>
      </c>
      <c r="L5565" s="44">
        <f>DEC!K66</f>
        <v/>
      </c>
      <c r="M5565" s="46">
        <f>DEC!L66</f>
        <v/>
      </c>
      <c r="N5565" s="44">
        <f>DEC!M66</f>
        <v/>
      </c>
      <c r="O5565" s="44">
        <f>DEC!N66</f>
        <v/>
      </c>
      <c r="P5565" s="44">
        <f>DEC!O66</f>
        <v/>
      </c>
      <c r="Q5565" s="44">
        <f>DEC!P66</f>
        <v/>
      </c>
      <c r="R5565" s="44">
        <f>DEC!Q66</f>
        <v/>
      </c>
      <c r="S5565" s="46">
        <f>S5564+IF(X5565=0,0,M5565)</f>
        <v/>
      </c>
      <c r="T5565" s="47">
        <f>MAX(T5564,S5565)</f>
        <v/>
      </c>
      <c r="U5565" s="48">
        <f>S5565-T5565</f>
        <v/>
      </c>
      <c r="V5565" s="47">
        <f>IFERROR(SUMIFS(DATABASE!$M$5:$M$6004,DATABASE!$B$5:$B$6004,B5565,DATABASE!$X$5:$X$6004,1),0)</f>
        <v/>
      </c>
      <c r="W5565" s="31">
        <f>IFERROR(COUNTIFS(DATABASE!$B$5:$B$6004,B5565,DATABASE!$X$5:$X$6004,1),0)</f>
        <v/>
      </c>
      <c r="X5565" s="49">
        <f>--AND(ISNUMBER(B5565),C5565&lt;&gt;"",L5565&lt;&gt;"",M5565&lt;&gt;"")</f>
        <v/>
      </c>
    </row>
    <row r="5566" ht="15" customHeight="1" s="111">
      <c r="A5566" s="50" t="inlineStr">
        <is>
          <t>DEC</t>
        </is>
      </c>
      <c r="B5566" s="51">
        <f>DEC!A67</f>
        <v/>
      </c>
      <c r="C5566" s="52">
        <f>DEC!B67</f>
        <v/>
      </c>
      <c r="D5566" s="52">
        <f>DEC!C67</f>
        <v/>
      </c>
      <c r="E5566" s="52">
        <f>DEC!D67</f>
        <v/>
      </c>
      <c r="F5566" s="52">
        <f>DEC!E67</f>
        <v/>
      </c>
      <c r="G5566" s="52">
        <f>DEC!F67</f>
        <v/>
      </c>
      <c r="H5566" s="52">
        <f>DEC!G67</f>
        <v/>
      </c>
      <c r="I5566" s="53">
        <f>DEC!H67</f>
        <v/>
      </c>
      <c r="J5566" s="53">
        <f>DEC!I67</f>
        <v/>
      </c>
      <c r="K5566" s="52">
        <f>DEC!J67</f>
        <v/>
      </c>
      <c r="L5566" s="52">
        <f>DEC!K67</f>
        <v/>
      </c>
      <c r="M5566" s="54">
        <f>DEC!L67</f>
        <v/>
      </c>
      <c r="N5566" s="52">
        <f>DEC!M67</f>
        <v/>
      </c>
      <c r="O5566" s="52">
        <f>DEC!N67</f>
        <v/>
      </c>
      <c r="P5566" s="52">
        <f>DEC!O67</f>
        <v/>
      </c>
      <c r="Q5566" s="52">
        <f>DEC!P67</f>
        <v/>
      </c>
      <c r="R5566" s="52">
        <f>DEC!Q67</f>
        <v/>
      </c>
      <c r="S5566" s="54">
        <f>S5565+IF(X5566=0,0,M5566)</f>
        <v/>
      </c>
      <c r="T5566" s="55">
        <f>MAX(T5565,S5566)</f>
        <v/>
      </c>
      <c r="U5566" s="56">
        <f>S5566-T5566</f>
        <v/>
      </c>
      <c r="V5566" s="55">
        <f>IFERROR(SUMIFS(DATABASE!$M$5:$M$6004,DATABASE!$B$5:$B$6004,B5566,DATABASE!$X$5:$X$6004,1),0)</f>
        <v/>
      </c>
      <c r="W5566" s="57">
        <f>IFERROR(COUNTIFS(DATABASE!$B$5:$B$6004,B5566,DATABASE!$X$5:$X$6004,1),0)</f>
        <v/>
      </c>
      <c r="X5566" s="58">
        <f>--AND(ISNUMBER(B5566),C5566&lt;&gt;"",L5566&lt;&gt;"",M5566&lt;&gt;"")</f>
        <v/>
      </c>
    </row>
    <row r="5567" ht="15" customHeight="1" s="111">
      <c r="A5567" s="42" t="inlineStr">
        <is>
          <t>DEC</t>
        </is>
      </c>
      <c r="B5567" s="43">
        <f>DEC!A68</f>
        <v/>
      </c>
      <c r="C5567" s="44">
        <f>DEC!B68</f>
        <v/>
      </c>
      <c r="D5567" s="44">
        <f>DEC!C68</f>
        <v/>
      </c>
      <c r="E5567" s="44">
        <f>DEC!D68</f>
        <v/>
      </c>
      <c r="F5567" s="44">
        <f>DEC!E68</f>
        <v/>
      </c>
      <c r="G5567" s="44">
        <f>DEC!F68</f>
        <v/>
      </c>
      <c r="H5567" s="44">
        <f>DEC!G68</f>
        <v/>
      </c>
      <c r="I5567" s="45">
        <f>DEC!H68</f>
        <v/>
      </c>
      <c r="J5567" s="45">
        <f>DEC!I68</f>
        <v/>
      </c>
      <c r="K5567" s="44">
        <f>DEC!J68</f>
        <v/>
      </c>
      <c r="L5567" s="44">
        <f>DEC!K68</f>
        <v/>
      </c>
      <c r="M5567" s="46">
        <f>DEC!L68</f>
        <v/>
      </c>
      <c r="N5567" s="44">
        <f>DEC!M68</f>
        <v/>
      </c>
      <c r="O5567" s="44">
        <f>DEC!N68</f>
        <v/>
      </c>
      <c r="P5567" s="44">
        <f>DEC!O68</f>
        <v/>
      </c>
      <c r="Q5567" s="44">
        <f>DEC!P68</f>
        <v/>
      </c>
      <c r="R5567" s="44">
        <f>DEC!Q68</f>
        <v/>
      </c>
      <c r="S5567" s="46">
        <f>S5566+IF(X5567=0,0,M5567)</f>
        <v/>
      </c>
      <c r="T5567" s="47">
        <f>MAX(T5566,S5567)</f>
        <v/>
      </c>
      <c r="U5567" s="48">
        <f>S5567-T5567</f>
        <v/>
      </c>
      <c r="V5567" s="47">
        <f>IFERROR(SUMIFS(DATABASE!$M$5:$M$6004,DATABASE!$B$5:$B$6004,B5567,DATABASE!$X$5:$X$6004,1),0)</f>
        <v/>
      </c>
      <c r="W5567" s="31">
        <f>IFERROR(COUNTIFS(DATABASE!$B$5:$B$6004,B5567,DATABASE!$X$5:$X$6004,1),0)</f>
        <v/>
      </c>
      <c r="X5567" s="49">
        <f>--AND(ISNUMBER(B5567),C5567&lt;&gt;"",L5567&lt;&gt;"",M5567&lt;&gt;"")</f>
        <v/>
      </c>
    </row>
    <row r="5568" ht="15" customHeight="1" s="111">
      <c r="A5568" s="50" t="inlineStr">
        <is>
          <t>DEC</t>
        </is>
      </c>
      <c r="B5568" s="51">
        <f>DEC!A69</f>
        <v/>
      </c>
      <c r="C5568" s="52">
        <f>DEC!B69</f>
        <v/>
      </c>
      <c r="D5568" s="52">
        <f>DEC!C69</f>
        <v/>
      </c>
      <c r="E5568" s="52">
        <f>DEC!D69</f>
        <v/>
      </c>
      <c r="F5568" s="52">
        <f>DEC!E69</f>
        <v/>
      </c>
      <c r="G5568" s="52">
        <f>DEC!F69</f>
        <v/>
      </c>
      <c r="H5568" s="52">
        <f>DEC!G69</f>
        <v/>
      </c>
      <c r="I5568" s="53">
        <f>DEC!H69</f>
        <v/>
      </c>
      <c r="J5568" s="53">
        <f>DEC!I69</f>
        <v/>
      </c>
      <c r="K5568" s="52">
        <f>DEC!J69</f>
        <v/>
      </c>
      <c r="L5568" s="52">
        <f>DEC!K69</f>
        <v/>
      </c>
      <c r="M5568" s="54">
        <f>DEC!L69</f>
        <v/>
      </c>
      <c r="N5568" s="52">
        <f>DEC!M69</f>
        <v/>
      </c>
      <c r="O5568" s="52">
        <f>DEC!N69</f>
        <v/>
      </c>
      <c r="P5568" s="52">
        <f>DEC!O69</f>
        <v/>
      </c>
      <c r="Q5568" s="52">
        <f>DEC!P69</f>
        <v/>
      </c>
      <c r="R5568" s="52">
        <f>DEC!Q69</f>
        <v/>
      </c>
      <c r="S5568" s="54">
        <f>S5567+IF(X5568=0,0,M5568)</f>
        <v/>
      </c>
      <c r="T5568" s="55">
        <f>MAX(T5567,S5568)</f>
        <v/>
      </c>
      <c r="U5568" s="56">
        <f>S5568-T5568</f>
        <v/>
      </c>
      <c r="V5568" s="55">
        <f>IFERROR(SUMIFS(DATABASE!$M$5:$M$6004,DATABASE!$B$5:$B$6004,B5568,DATABASE!$X$5:$X$6004,1),0)</f>
        <v/>
      </c>
      <c r="W5568" s="57">
        <f>IFERROR(COUNTIFS(DATABASE!$B$5:$B$6004,B5568,DATABASE!$X$5:$X$6004,1),0)</f>
        <v/>
      </c>
      <c r="X5568" s="58">
        <f>--AND(ISNUMBER(B5568),C5568&lt;&gt;"",L5568&lt;&gt;"",M5568&lt;&gt;"")</f>
        <v/>
      </c>
    </row>
    <row r="5569" ht="15" customHeight="1" s="111">
      <c r="A5569" s="42" t="inlineStr">
        <is>
          <t>DEC</t>
        </is>
      </c>
      <c r="B5569" s="43">
        <f>DEC!A70</f>
        <v/>
      </c>
      <c r="C5569" s="44">
        <f>DEC!B70</f>
        <v/>
      </c>
      <c r="D5569" s="44">
        <f>DEC!C70</f>
        <v/>
      </c>
      <c r="E5569" s="44">
        <f>DEC!D70</f>
        <v/>
      </c>
      <c r="F5569" s="44">
        <f>DEC!E70</f>
        <v/>
      </c>
      <c r="G5569" s="44">
        <f>DEC!F70</f>
        <v/>
      </c>
      <c r="H5569" s="44">
        <f>DEC!G70</f>
        <v/>
      </c>
      <c r="I5569" s="45">
        <f>DEC!H70</f>
        <v/>
      </c>
      <c r="J5569" s="45">
        <f>DEC!I70</f>
        <v/>
      </c>
      <c r="K5569" s="44">
        <f>DEC!J70</f>
        <v/>
      </c>
      <c r="L5569" s="44">
        <f>DEC!K70</f>
        <v/>
      </c>
      <c r="M5569" s="46">
        <f>DEC!L70</f>
        <v/>
      </c>
      <c r="N5569" s="44">
        <f>DEC!M70</f>
        <v/>
      </c>
      <c r="O5569" s="44">
        <f>DEC!N70</f>
        <v/>
      </c>
      <c r="P5569" s="44">
        <f>DEC!O70</f>
        <v/>
      </c>
      <c r="Q5569" s="44">
        <f>DEC!P70</f>
        <v/>
      </c>
      <c r="R5569" s="44">
        <f>DEC!Q70</f>
        <v/>
      </c>
      <c r="S5569" s="46">
        <f>S5568+IF(X5569=0,0,M5569)</f>
        <v/>
      </c>
      <c r="T5569" s="47">
        <f>MAX(T5568,S5569)</f>
        <v/>
      </c>
      <c r="U5569" s="48">
        <f>S5569-T5569</f>
        <v/>
      </c>
      <c r="V5569" s="47">
        <f>IFERROR(SUMIFS(DATABASE!$M$5:$M$6004,DATABASE!$B$5:$B$6004,B5569,DATABASE!$X$5:$X$6004,1),0)</f>
        <v/>
      </c>
      <c r="W5569" s="31">
        <f>IFERROR(COUNTIFS(DATABASE!$B$5:$B$6004,B5569,DATABASE!$X$5:$X$6004,1),0)</f>
        <v/>
      </c>
      <c r="X5569" s="49">
        <f>--AND(ISNUMBER(B5569),C5569&lt;&gt;"",L5569&lt;&gt;"",M5569&lt;&gt;"")</f>
        <v/>
      </c>
    </row>
    <row r="5570" ht="15" customHeight="1" s="111">
      <c r="A5570" s="50" t="inlineStr">
        <is>
          <t>DEC</t>
        </is>
      </c>
      <c r="B5570" s="51">
        <f>DEC!A71</f>
        <v/>
      </c>
      <c r="C5570" s="52">
        <f>DEC!B71</f>
        <v/>
      </c>
      <c r="D5570" s="52">
        <f>DEC!C71</f>
        <v/>
      </c>
      <c r="E5570" s="52">
        <f>DEC!D71</f>
        <v/>
      </c>
      <c r="F5570" s="52">
        <f>DEC!E71</f>
        <v/>
      </c>
      <c r="G5570" s="52">
        <f>DEC!F71</f>
        <v/>
      </c>
      <c r="H5570" s="52">
        <f>DEC!G71</f>
        <v/>
      </c>
      <c r="I5570" s="53">
        <f>DEC!H71</f>
        <v/>
      </c>
      <c r="J5570" s="53">
        <f>DEC!I71</f>
        <v/>
      </c>
      <c r="K5570" s="52">
        <f>DEC!J71</f>
        <v/>
      </c>
      <c r="L5570" s="52">
        <f>DEC!K71</f>
        <v/>
      </c>
      <c r="M5570" s="54">
        <f>DEC!L71</f>
        <v/>
      </c>
      <c r="N5570" s="52">
        <f>DEC!M71</f>
        <v/>
      </c>
      <c r="O5570" s="52">
        <f>DEC!N71</f>
        <v/>
      </c>
      <c r="P5570" s="52">
        <f>DEC!O71</f>
        <v/>
      </c>
      <c r="Q5570" s="52">
        <f>DEC!P71</f>
        <v/>
      </c>
      <c r="R5570" s="52">
        <f>DEC!Q71</f>
        <v/>
      </c>
      <c r="S5570" s="54">
        <f>S5569+IF(X5570=0,0,M5570)</f>
        <v/>
      </c>
      <c r="T5570" s="55">
        <f>MAX(T5569,S5570)</f>
        <v/>
      </c>
      <c r="U5570" s="56">
        <f>S5570-T5570</f>
        <v/>
      </c>
      <c r="V5570" s="55">
        <f>IFERROR(SUMIFS(DATABASE!$M$5:$M$6004,DATABASE!$B$5:$B$6004,B5570,DATABASE!$X$5:$X$6004,1),0)</f>
        <v/>
      </c>
      <c r="W5570" s="57">
        <f>IFERROR(COUNTIFS(DATABASE!$B$5:$B$6004,B5570,DATABASE!$X$5:$X$6004,1),0)</f>
        <v/>
      </c>
      <c r="X5570" s="58">
        <f>--AND(ISNUMBER(B5570),C5570&lt;&gt;"",L5570&lt;&gt;"",M5570&lt;&gt;"")</f>
        <v/>
      </c>
    </row>
    <row r="5571" ht="15" customHeight="1" s="111">
      <c r="A5571" s="42" t="inlineStr">
        <is>
          <t>DEC</t>
        </is>
      </c>
      <c r="B5571" s="43">
        <f>DEC!A72</f>
        <v/>
      </c>
      <c r="C5571" s="44">
        <f>DEC!B72</f>
        <v/>
      </c>
      <c r="D5571" s="44">
        <f>DEC!C72</f>
        <v/>
      </c>
      <c r="E5571" s="44">
        <f>DEC!D72</f>
        <v/>
      </c>
      <c r="F5571" s="44">
        <f>DEC!E72</f>
        <v/>
      </c>
      <c r="G5571" s="44">
        <f>DEC!F72</f>
        <v/>
      </c>
      <c r="H5571" s="44">
        <f>DEC!G72</f>
        <v/>
      </c>
      <c r="I5571" s="45">
        <f>DEC!H72</f>
        <v/>
      </c>
      <c r="J5571" s="45">
        <f>DEC!I72</f>
        <v/>
      </c>
      <c r="K5571" s="44">
        <f>DEC!J72</f>
        <v/>
      </c>
      <c r="L5571" s="44">
        <f>DEC!K72</f>
        <v/>
      </c>
      <c r="M5571" s="46">
        <f>DEC!L72</f>
        <v/>
      </c>
      <c r="N5571" s="44">
        <f>DEC!M72</f>
        <v/>
      </c>
      <c r="O5571" s="44">
        <f>DEC!N72</f>
        <v/>
      </c>
      <c r="P5571" s="44">
        <f>DEC!O72</f>
        <v/>
      </c>
      <c r="Q5571" s="44">
        <f>DEC!P72</f>
        <v/>
      </c>
      <c r="R5571" s="44">
        <f>DEC!Q72</f>
        <v/>
      </c>
      <c r="S5571" s="46">
        <f>S5570+IF(X5571=0,0,M5571)</f>
        <v/>
      </c>
      <c r="T5571" s="47">
        <f>MAX(T5570,S5571)</f>
        <v/>
      </c>
      <c r="U5571" s="48">
        <f>S5571-T5571</f>
        <v/>
      </c>
      <c r="V5571" s="47">
        <f>IFERROR(SUMIFS(DATABASE!$M$5:$M$6004,DATABASE!$B$5:$B$6004,B5571,DATABASE!$X$5:$X$6004,1),0)</f>
        <v/>
      </c>
      <c r="W5571" s="31">
        <f>IFERROR(COUNTIFS(DATABASE!$B$5:$B$6004,B5571,DATABASE!$X$5:$X$6004,1),0)</f>
        <v/>
      </c>
      <c r="X5571" s="49">
        <f>--AND(ISNUMBER(B5571),C5571&lt;&gt;"",L5571&lt;&gt;"",M5571&lt;&gt;"")</f>
        <v/>
      </c>
    </row>
    <row r="5572" ht="15" customHeight="1" s="111">
      <c r="A5572" s="50" t="inlineStr">
        <is>
          <t>DEC</t>
        </is>
      </c>
      <c r="B5572" s="51">
        <f>DEC!A73</f>
        <v/>
      </c>
      <c r="C5572" s="52">
        <f>DEC!B73</f>
        <v/>
      </c>
      <c r="D5572" s="52">
        <f>DEC!C73</f>
        <v/>
      </c>
      <c r="E5572" s="52">
        <f>DEC!D73</f>
        <v/>
      </c>
      <c r="F5572" s="52">
        <f>DEC!E73</f>
        <v/>
      </c>
      <c r="G5572" s="52">
        <f>DEC!F73</f>
        <v/>
      </c>
      <c r="H5572" s="52">
        <f>DEC!G73</f>
        <v/>
      </c>
      <c r="I5572" s="53">
        <f>DEC!H73</f>
        <v/>
      </c>
      <c r="J5572" s="53">
        <f>DEC!I73</f>
        <v/>
      </c>
      <c r="K5572" s="52">
        <f>DEC!J73</f>
        <v/>
      </c>
      <c r="L5572" s="52">
        <f>DEC!K73</f>
        <v/>
      </c>
      <c r="M5572" s="54">
        <f>DEC!L73</f>
        <v/>
      </c>
      <c r="N5572" s="52">
        <f>DEC!M73</f>
        <v/>
      </c>
      <c r="O5572" s="52">
        <f>DEC!N73</f>
        <v/>
      </c>
      <c r="P5572" s="52">
        <f>DEC!O73</f>
        <v/>
      </c>
      <c r="Q5572" s="52">
        <f>DEC!P73</f>
        <v/>
      </c>
      <c r="R5572" s="52">
        <f>DEC!Q73</f>
        <v/>
      </c>
      <c r="S5572" s="54">
        <f>S5571+IF(X5572=0,0,M5572)</f>
        <v/>
      </c>
      <c r="T5572" s="55">
        <f>MAX(T5571,S5572)</f>
        <v/>
      </c>
      <c r="U5572" s="56">
        <f>S5572-T5572</f>
        <v/>
      </c>
      <c r="V5572" s="55">
        <f>IFERROR(SUMIFS(DATABASE!$M$5:$M$6004,DATABASE!$B$5:$B$6004,B5572,DATABASE!$X$5:$X$6004,1),0)</f>
        <v/>
      </c>
      <c r="W5572" s="57">
        <f>IFERROR(COUNTIFS(DATABASE!$B$5:$B$6004,B5572,DATABASE!$X$5:$X$6004,1),0)</f>
        <v/>
      </c>
      <c r="X5572" s="58">
        <f>--AND(ISNUMBER(B5572),C5572&lt;&gt;"",L5572&lt;&gt;"",M5572&lt;&gt;"")</f>
        <v/>
      </c>
    </row>
    <row r="5573" ht="15" customHeight="1" s="111">
      <c r="A5573" s="42" t="inlineStr">
        <is>
          <t>DEC</t>
        </is>
      </c>
      <c r="B5573" s="43">
        <f>DEC!A74</f>
        <v/>
      </c>
      <c r="C5573" s="44">
        <f>DEC!B74</f>
        <v/>
      </c>
      <c r="D5573" s="44">
        <f>DEC!C74</f>
        <v/>
      </c>
      <c r="E5573" s="44">
        <f>DEC!D74</f>
        <v/>
      </c>
      <c r="F5573" s="44">
        <f>DEC!E74</f>
        <v/>
      </c>
      <c r="G5573" s="44">
        <f>DEC!F74</f>
        <v/>
      </c>
      <c r="H5573" s="44">
        <f>DEC!G74</f>
        <v/>
      </c>
      <c r="I5573" s="45">
        <f>DEC!H74</f>
        <v/>
      </c>
      <c r="J5573" s="45">
        <f>DEC!I74</f>
        <v/>
      </c>
      <c r="K5573" s="44">
        <f>DEC!J74</f>
        <v/>
      </c>
      <c r="L5573" s="44">
        <f>DEC!K74</f>
        <v/>
      </c>
      <c r="M5573" s="46">
        <f>DEC!L74</f>
        <v/>
      </c>
      <c r="N5573" s="44">
        <f>DEC!M74</f>
        <v/>
      </c>
      <c r="O5573" s="44">
        <f>DEC!N74</f>
        <v/>
      </c>
      <c r="P5573" s="44">
        <f>DEC!O74</f>
        <v/>
      </c>
      <c r="Q5573" s="44">
        <f>DEC!P74</f>
        <v/>
      </c>
      <c r="R5573" s="44">
        <f>DEC!Q74</f>
        <v/>
      </c>
      <c r="S5573" s="46">
        <f>S5572+IF(X5573=0,0,M5573)</f>
        <v/>
      </c>
      <c r="T5573" s="47">
        <f>MAX(T5572,S5573)</f>
        <v/>
      </c>
      <c r="U5573" s="48">
        <f>S5573-T5573</f>
        <v/>
      </c>
      <c r="V5573" s="47">
        <f>IFERROR(SUMIFS(DATABASE!$M$5:$M$6004,DATABASE!$B$5:$B$6004,B5573,DATABASE!$X$5:$X$6004,1),0)</f>
        <v/>
      </c>
      <c r="W5573" s="31">
        <f>IFERROR(COUNTIFS(DATABASE!$B$5:$B$6004,B5573,DATABASE!$X$5:$X$6004,1),0)</f>
        <v/>
      </c>
      <c r="X5573" s="49">
        <f>--AND(ISNUMBER(B5573),C5573&lt;&gt;"",L5573&lt;&gt;"",M5573&lt;&gt;"")</f>
        <v/>
      </c>
    </row>
    <row r="5574" ht="15" customHeight="1" s="111">
      <c r="A5574" s="50" t="inlineStr">
        <is>
          <t>DEC</t>
        </is>
      </c>
      <c r="B5574" s="51">
        <f>DEC!A75</f>
        <v/>
      </c>
      <c r="C5574" s="52">
        <f>DEC!B75</f>
        <v/>
      </c>
      <c r="D5574" s="52">
        <f>DEC!C75</f>
        <v/>
      </c>
      <c r="E5574" s="52">
        <f>DEC!D75</f>
        <v/>
      </c>
      <c r="F5574" s="52">
        <f>DEC!E75</f>
        <v/>
      </c>
      <c r="G5574" s="52">
        <f>DEC!F75</f>
        <v/>
      </c>
      <c r="H5574" s="52">
        <f>DEC!G75</f>
        <v/>
      </c>
      <c r="I5574" s="53">
        <f>DEC!H75</f>
        <v/>
      </c>
      <c r="J5574" s="53">
        <f>DEC!I75</f>
        <v/>
      </c>
      <c r="K5574" s="52">
        <f>DEC!J75</f>
        <v/>
      </c>
      <c r="L5574" s="52">
        <f>DEC!K75</f>
        <v/>
      </c>
      <c r="M5574" s="54">
        <f>DEC!L75</f>
        <v/>
      </c>
      <c r="N5574" s="52">
        <f>DEC!M75</f>
        <v/>
      </c>
      <c r="O5574" s="52">
        <f>DEC!N75</f>
        <v/>
      </c>
      <c r="P5574" s="52">
        <f>DEC!O75</f>
        <v/>
      </c>
      <c r="Q5574" s="52">
        <f>DEC!P75</f>
        <v/>
      </c>
      <c r="R5574" s="52">
        <f>DEC!Q75</f>
        <v/>
      </c>
      <c r="S5574" s="54">
        <f>S5573+IF(X5574=0,0,M5574)</f>
        <v/>
      </c>
      <c r="T5574" s="55">
        <f>MAX(T5573,S5574)</f>
        <v/>
      </c>
      <c r="U5574" s="56">
        <f>S5574-T5574</f>
        <v/>
      </c>
      <c r="V5574" s="55">
        <f>IFERROR(SUMIFS(DATABASE!$M$5:$M$6004,DATABASE!$B$5:$B$6004,B5574,DATABASE!$X$5:$X$6004,1),0)</f>
        <v/>
      </c>
      <c r="W5574" s="57">
        <f>IFERROR(COUNTIFS(DATABASE!$B$5:$B$6004,B5574,DATABASE!$X$5:$X$6004,1),0)</f>
        <v/>
      </c>
      <c r="X5574" s="58">
        <f>--AND(ISNUMBER(B5574),C5574&lt;&gt;"",L5574&lt;&gt;"",M5574&lt;&gt;"")</f>
        <v/>
      </c>
    </row>
    <row r="5575" ht="15" customHeight="1" s="111">
      <c r="A5575" s="42" t="inlineStr">
        <is>
          <t>DEC</t>
        </is>
      </c>
      <c r="B5575" s="43">
        <f>DEC!A76</f>
        <v/>
      </c>
      <c r="C5575" s="44">
        <f>DEC!B76</f>
        <v/>
      </c>
      <c r="D5575" s="44">
        <f>DEC!C76</f>
        <v/>
      </c>
      <c r="E5575" s="44">
        <f>DEC!D76</f>
        <v/>
      </c>
      <c r="F5575" s="44">
        <f>DEC!E76</f>
        <v/>
      </c>
      <c r="G5575" s="44">
        <f>DEC!F76</f>
        <v/>
      </c>
      <c r="H5575" s="44">
        <f>DEC!G76</f>
        <v/>
      </c>
      <c r="I5575" s="45">
        <f>DEC!H76</f>
        <v/>
      </c>
      <c r="J5575" s="45">
        <f>DEC!I76</f>
        <v/>
      </c>
      <c r="K5575" s="44">
        <f>DEC!J76</f>
        <v/>
      </c>
      <c r="L5575" s="44">
        <f>DEC!K76</f>
        <v/>
      </c>
      <c r="M5575" s="46">
        <f>DEC!L76</f>
        <v/>
      </c>
      <c r="N5575" s="44">
        <f>DEC!M76</f>
        <v/>
      </c>
      <c r="O5575" s="44">
        <f>DEC!N76</f>
        <v/>
      </c>
      <c r="P5575" s="44">
        <f>DEC!O76</f>
        <v/>
      </c>
      <c r="Q5575" s="44">
        <f>DEC!P76</f>
        <v/>
      </c>
      <c r="R5575" s="44">
        <f>DEC!Q76</f>
        <v/>
      </c>
      <c r="S5575" s="46">
        <f>S5574+IF(X5575=0,0,M5575)</f>
        <v/>
      </c>
      <c r="T5575" s="47">
        <f>MAX(T5574,S5575)</f>
        <v/>
      </c>
      <c r="U5575" s="48">
        <f>S5575-T5575</f>
        <v/>
      </c>
      <c r="V5575" s="47">
        <f>IFERROR(SUMIFS(DATABASE!$M$5:$M$6004,DATABASE!$B$5:$B$6004,B5575,DATABASE!$X$5:$X$6004,1),0)</f>
        <v/>
      </c>
      <c r="W5575" s="31">
        <f>IFERROR(COUNTIFS(DATABASE!$B$5:$B$6004,B5575,DATABASE!$X$5:$X$6004,1),0)</f>
        <v/>
      </c>
      <c r="X5575" s="49">
        <f>--AND(ISNUMBER(B5575),C5575&lt;&gt;"",L5575&lt;&gt;"",M5575&lt;&gt;"")</f>
        <v/>
      </c>
    </row>
    <row r="5576" ht="15" customHeight="1" s="111">
      <c r="A5576" s="50" t="inlineStr">
        <is>
          <t>DEC</t>
        </is>
      </c>
      <c r="B5576" s="51">
        <f>DEC!A77</f>
        <v/>
      </c>
      <c r="C5576" s="52">
        <f>DEC!B77</f>
        <v/>
      </c>
      <c r="D5576" s="52">
        <f>DEC!C77</f>
        <v/>
      </c>
      <c r="E5576" s="52">
        <f>DEC!D77</f>
        <v/>
      </c>
      <c r="F5576" s="52">
        <f>DEC!E77</f>
        <v/>
      </c>
      <c r="G5576" s="52">
        <f>DEC!F77</f>
        <v/>
      </c>
      <c r="H5576" s="52">
        <f>DEC!G77</f>
        <v/>
      </c>
      <c r="I5576" s="53">
        <f>DEC!H77</f>
        <v/>
      </c>
      <c r="J5576" s="53">
        <f>DEC!I77</f>
        <v/>
      </c>
      <c r="K5576" s="52">
        <f>DEC!J77</f>
        <v/>
      </c>
      <c r="L5576" s="52">
        <f>DEC!K77</f>
        <v/>
      </c>
      <c r="M5576" s="54">
        <f>DEC!L77</f>
        <v/>
      </c>
      <c r="N5576" s="52">
        <f>DEC!M77</f>
        <v/>
      </c>
      <c r="O5576" s="52">
        <f>DEC!N77</f>
        <v/>
      </c>
      <c r="P5576" s="52">
        <f>DEC!O77</f>
        <v/>
      </c>
      <c r="Q5576" s="52">
        <f>DEC!P77</f>
        <v/>
      </c>
      <c r="R5576" s="52">
        <f>DEC!Q77</f>
        <v/>
      </c>
      <c r="S5576" s="54">
        <f>S5575+IF(X5576=0,0,M5576)</f>
        <v/>
      </c>
      <c r="T5576" s="55">
        <f>MAX(T5575,S5576)</f>
        <v/>
      </c>
      <c r="U5576" s="56">
        <f>S5576-T5576</f>
        <v/>
      </c>
      <c r="V5576" s="55">
        <f>IFERROR(SUMIFS(DATABASE!$M$5:$M$6004,DATABASE!$B$5:$B$6004,B5576,DATABASE!$X$5:$X$6004,1),0)</f>
        <v/>
      </c>
      <c r="W5576" s="57">
        <f>IFERROR(COUNTIFS(DATABASE!$B$5:$B$6004,B5576,DATABASE!$X$5:$X$6004,1),0)</f>
        <v/>
      </c>
      <c r="X5576" s="58">
        <f>--AND(ISNUMBER(B5576),C5576&lt;&gt;"",L5576&lt;&gt;"",M5576&lt;&gt;"")</f>
        <v/>
      </c>
    </row>
    <row r="5577" ht="15" customHeight="1" s="111">
      <c r="A5577" s="42" t="inlineStr">
        <is>
          <t>DEC</t>
        </is>
      </c>
      <c r="B5577" s="43">
        <f>DEC!A78</f>
        <v/>
      </c>
      <c r="C5577" s="44">
        <f>DEC!B78</f>
        <v/>
      </c>
      <c r="D5577" s="44">
        <f>DEC!C78</f>
        <v/>
      </c>
      <c r="E5577" s="44">
        <f>DEC!D78</f>
        <v/>
      </c>
      <c r="F5577" s="44">
        <f>DEC!E78</f>
        <v/>
      </c>
      <c r="G5577" s="44">
        <f>DEC!F78</f>
        <v/>
      </c>
      <c r="H5577" s="44">
        <f>DEC!G78</f>
        <v/>
      </c>
      <c r="I5577" s="45">
        <f>DEC!H78</f>
        <v/>
      </c>
      <c r="J5577" s="45">
        <f>DEC!I78</f>
        <v/>
      </c>
      <c r="K5577" s="44">
        <f>DEC!J78</f>
        <v/>
      </c>
      <c r="L5577" s="44">
        <f>DEC!K78</f>
        <v/>
      </c>
      <c r="M5577" s="46">
        <f>DEC!L78</f>
        <v/>
      </c>
      <c r="N5577" s="44">
        <f>DEC!M78</f>
        <v/>
      </c>
      <c r="O5577" s="44">
        <f>DEC!N78</f>
        <v/>
      </c>
      <c r="P5577" s="44">
        <f>DEC!O78</f>
        <v/>
      </c>
      <c r="Q5577" s="44">
        <f>DEC!P78</f>
        <v/>
      </c>
      <c r="R5577" s="44">
        <f>DEC!Q78</f>
        <v/>
      </c>
      <c r="S5577" s="46">
        <f>S5576+IF(X5577=0,0,M5577)</f>
        <v/>
      </c>
      <c r="T5577" s="47">
        <f>MAX(T5576,S5577)</f>
        <v/>
      </c>
      <c r="U5577" s="48">
        <f>S5577-T5577</f>
        <v/>
      </c>
      <c r="V5577" s="47">
        <f>IFERROR(SUMIFS(DATABASE!$M$5:$M$6004,DATABASE!$B$5:$B$6004,B5577,DATABASE!$X$5:$X$6004,1),0)</f>
        <v/>
      </c>
      <c r="W5577" s="31">
        <f>IFERROR(COUNTIFS(DATABASE!$B$5:$B$6004,B5577,DATABASE!$X$5:$X$6004,1),0)</f>
        <v/>
      </c>
      <c r="X5577" s="49">
        <f>--AND(ISNUMBER(B5577),C5577&lt;&gt;"",L5577&lt;&gt;"",M5577&lt;&gt;"")</f>
        <v/>
      </c>
    </row>
    <row r="5578" ht="15" customHeight="1" s="111">
      <c r="A5578" s="50" t="inlineStr">
        <is>
          <t>DEC</t>
        </is>
      </c>
      <c r="B5578" s="51">
        <f>DEC!A79</f>
        <v/>
      </c>
      <c r="C5578" s="52">
        <f>DEC!B79</f>
        <v/>
      </c>
      <c r="D5578" s="52">
        <f>DEC!C79</f>
        <v/>
      </c>
      <c r="E5578" s="52">
        <f>DEC!D79</f>
        <v/>
      </c>
      <c r="F5578" s="52">
        <f>DEC!E79</f>
        <v/>
      </c>
      <c r="G5578" s="52">
        <f>DEC!F79</f>
        <v/>
      </c>
      <c r="H5578" s="52">
        <f>DEC!G79</f>
        <v/>
      </c>
      <c r="I5578" s="53">
        <f>DEC!H79</f>
        <v/>
      </c>
      <c r="J5578" s="53">
        <f>DEC!I79</f>
        <v/>
      </c>
      <c r="K5578" s="52">
        <f>DEC!J79</f>
        <v/>
      </c>
      <c r="L5578" s="52">
        <f>DEC!K79</f>
        <v/>
      </c>
      <c r="M5578" s="54">
        <f>DEC!L79</f>
        <v/>
      </c>
      <c r="N5578" s="52">
        <f>DEC!M79</f>
        <v/>
      </c>
      <c r="O5578" s="52">
        <f>DEC!N79</f>
        <v/>
      </c>
      <c r="P5578" s="52">
        <f>DEC!O79</f>
        <v/>
      </c>
      <c r="Q5578" s="52">
        <f>DEC!P79</f>
        <v/>
      </c>
      <c r="R5578" s="52">
        <f>DEC!Q79</f>
        <v/>
      </c>
      <c r="S5578" s="54">
        <f>S5577+IF(X5578=0,0,M5578)</f>
        <v/>
      </c>
      <c r="T5578" s="55">
        <f>MAX(T5577,S5578)</f>
        <v/>
      </c>
      <c r="U5578" s="56">
        <f>S5578-T5578</f>
        <v/>
      </c>
      <c r="V5578" s="55">
        <f>IFERROR(SUMIFS(DATABASE!$M$5:$M$6004,DATABASE!$B$5:$B$6004,B5578,DATABASE!$X$5:$X$6004,1),0)</f>
        <v/>
      </c>
      <c r="W5578" s="57">
        <f>IFERROR(COUNTIFS(DATABASE!$B$5:$B$6004,B5578,DATABASE!$X$5:$X$6004,1),0)</f>
        <v/>
      </c>
      <c r="X5578" s="58">
        <f>--AND(ISNUMBER(B5578),C5578&lt;&gt;"",L5578&lt;&gt;"",M5578&lt;&gt;"")</f>
        <v/>
      </c>
    </row>
    <row r="5579" ht="15" customHeight="1" s="111">
      <c r="A5579" s="42" t="inlineStr">
        <is>
          <t>DEC</t>
        </is>
      </c>
      <c r="B5579" s="43">
        <f>DEC!A80</f>
        <v/>
      </c>
      <c r="C5579" s="44">
        <f>DEC!B80</f>
        <v/>
      </c>
      <c r="D5579" s="44">
        <f>DEC!C80</f>
        <v/>
      </c>
      <c r="E5579" s="44">
        <f>DEC!D80</f>
        <v/>
      </c>
      <c r="F5579" s="44">
        <f>DEC!E80</f>
        <v/>
      </c>
      <c r="G5579" s="44">
        <f>DEC!F80</f>
        <v/>
      </c>
      <c r="H5579" s="44">
        <f>DEC!G80</f>
        <v/>
      </c>
      <c r="I5579" s="45">
        <f>DEC!H80</f>
        <v/>
      </c>
      <c r="J5579" s="45">
        <f>DEC!I80</f>
        <v/>
      </c>
      <c r="K5579" s="44">
        <f>DEC!J80</f>
        <v/>
      </c>
      <c r="L5579" s="44">
        <f>DEC!K80</f>
        <v/>
      </c>
      <c r="M5579" s="46">
        <f>DEC!L80</f>
        <v/>
      </c>
      <c r="N5579" s="44">
        <f>DEC!M80</f>
        <v/>
      </c>
      <c r="O5579" s="44">
        <f>DEC!N80</f>
        <v/>
      </c>
      <c r="P5579" s="44">
        <f>DEC!O80</f>
        <v/>
      </c>
      <c r="Q5579" s="44">
        <f>DEC!P80</f>
        <v/>
      </c>
      <c r="R5579" s="44">
        <f>DEC!Q80</f>
        <v/>
      </c>
      <c r="S5579" s="46">
        <f>S5578+IF(X5579=0,0,M5579)</f>
        <v/>
      </c>
      <c r="T5579" s="47">
        <f>MAX(T5578,S5579)</f>
        <v/>
      </c>
      <c r="U5579" s="48">
        <f>S5579-T5579</f>
        <v/>
      </c>
      <c r="V5579" s="47">
        <f>IFERROR(SUMIFS(DATABASE!$M$5:$M$6004,DATABASE!$B$5:$B$6004,B5579,DATABASE!$X$5:$X$6004,1),0)</f>
        <v/>
      </c>
      <c r="W5579" s="31">
        <f>IFERROR(COUNTIFS(DATABASE!$B$5:$B$6004,B5579,DATABASE!$X$5:$X$6004,1),0)</f>
        <v/>
      </c>
      <c r="X5579" s="49">
        <f>--AND(ISNUMBER(B5579),C5579&lt;&gt;"",L5579&lt;&gt;"",M5579&lt;&gt;"")</f>
        <v/>
      </c>
    </row>
    <row r="5580" ht="15" customHeight="1" s="111">
      <c r="A5580" s="50" t="inlineStr">
        <is>
          <t>DEC</t>
        </is>
      </c>
      <c r="B5580" s="51">
        <f>DEC!A81</f>
        <v/>
      </c>
      <c r="C5580" s="52">
        <f>DEC!B81</f>
        <v/>
      </c>
      <c r="D5580" s="52">
        <f>DEC!C81</f>
        <v/>
      </c>
      <c r="E5580" s="52">
        <f>DEC!D81</f>
        <v/>
      </c>
      <c r="F5580" s="52">
        <f>DEC!E81</f>
        <v/>
      </c>
      <c r="G5580" s="52">
        <f>DEC!F81</f>
        <v/>
      </c>
      <c r="H5580" s="52">
        <f>DEC!G81</f>
        <v/>
      </c>
      <c r="I5580" s="53">
        <f>DEC!H81</f>
        <v/>
      </c>
      <c r="J5580" s="53">
        <f>DEC!I81</f>
        <v/>
      </c>
      <c r="K5580" s="52">
        <f>DEC!J81</f>
        <v/>
      </c>
      <c r="L5580" s="52">
        <f>DEC!K81</f>
        <v/>
      </c>
      <c r="M5580" s="54">
        <f>DEC!L81</f>
        <v/>
      </c>
      <c r="N5580" s="52">
        <f>DEC!M81</f>
        <v/>
      </c>
      <c r="O5580" s="52">
        <f>DEC!N81</f>
        <v/>
      </c>
      <c r="P5580" s="52">
        <f>DEC!O81</f>
        <v/>
      </c>
      <c r="Q5580" s="52">
        <f>DEC!P81</f>
        <v/>
      </c>
      <c r="R5580" s="52">
        <f>DEC!Q81</f>
        <v/>
      </c>
      <c r="S5580" s="54">
        <f>S5579+IF(X5580=0,0,M5580)</f>
        <v/>
      </c>
      <c r="T5580" s="55">
        <f>MAX(T5579,S5580)</f>
        <v/>
      </c>
      <c r="U5580" s="56">
        <f>S5580-T5580</f>
        <v/>
      </c>
      <c r="V5580" s="55">
        <f>IFERROR(SUMIFS(DATABASE!$M$5:$M$6004,DATABASE!$B$5:$B$6004,B5580,DATABASE!$X$5:$X$6004,1),0)</f>
        <v/>
      </c>
      <c r="W5580" s="57">
        <f>IFERROR(COUNTIFS(DATABASE!$B$5:$B$6004,B5580,DATABASE!$X$5:$X$6004,1),0)</f>
        <v/>
      </c>
      <c r="X5580" s="58">
        <f>--AND(ISNUMBER(B5580),C5580&lt;&gt;"",L5580&lt;&gt;"",M5580&lt;&gt;"")</f>
        <v/>
      </c>
    </row>
    <row r="5581" ht="15" customHeight="1" s="111">
      <c r="A5581" s="42" t="inlineStr">
        <is>
          <t>DEC</t>
        </is>
      </c>
      <c r="B5581" s="43">
        <f>DEC!A82</f>
        <v/>
      </c>
      <c r="C5581" s="44">
        <f>DEC!B82</f>
        <v/>
      </c>
      <c r="D5581" s="44">
        <f>DEC!C82</f>
        <v/>
      </c>
      <c r="E5581" s="44">
        <f>DEC!D82</f>
        <v/>
      </c>
      <c r="F5581" s="44">
        <f>DEC!E82</f>
        <v/>
      </c>
      <c r="G5581" s="44">
        <f>DEC!F82</f>
        <v/>
      </c>
      <c r="H5581" s="44">
        <f>DEC!G82</f>
        <v/>
      </c>
      <c r="I5581" s="45">
        <f>DEC!H82</f>
        <v/>
      </c>
      <c r="J5581" s="45">
        <f>DEC!I82</f>
        <v/>
      </c>
      <c r="K5581" s="44">
        <f>DEC!J82</f>
        <v/>
      </c>
      <c r="L5581" s="44">
        <f>DEC!K82</f>
        <v/>
      </c>
      <c r="M5581" s="46">
        <f>DEC!L82</f>
        <v/>
      </c>
      <c r="N5581" s="44">
        <f>DEC!M82</f>
        <v/>
      </c>
      <c r="O5581" s="44">
        <f>DEC!N82</f>
        <v/>
      </c>
      <c r="P5581" s="44">
        <f>DEC!O82</f>
        <v/>
      </c>
      <c r="Q5581" s="44">
        <f>DEC!P82</f>
        <v/>
      </c>
      <c r="R5581" s="44">
        <f>DEC!Q82</f>
        <v/>
      </c>
      <c r="S5581" s="46">
        <f>S5580+IF(X5581=0,0,M5581)</f>
        <v/>
      </c>
      <c r="T5581" s="47">
        <f>MAX(T5580,S5581)</f>
        <v/>
      </c>
      <c r="U5581" s="48">
        <f>S5581-T5581</f>
        <v/>
      </c>
      <c r="V5581" s="47">
        <f>IFERROR(SUMIFS(DATABASE!$M$5:$M$6004,DATABASE!$B$5:$B$6004,B5581,DATABASE!$X$5:$X$6004,1),0)</f>
        <v/>
      </c>
      <c r="W5581" s="31">
        <f>IFERROR(COUNTIFS(DATABASE!$B$5:$B$6004,B5581,DATABASE!$X$5:$X$6004,1),0)</f>
        <v/>
      </c>
      <c r="X5581" s="49">
        <f>--AND(ISNUMBER(B5581),C5581&lt;&gt;"",L5581&lt;&gt;"",M5581&lt;&gt;"")</f>
        <v/>
      </c>
    </row>
    <row r="5582" ht="15" customHeight="1" s="111">
      <c r="A5582" s="50" t="inlineStr">
        <is>
          <t>DEC</t>
        </is>
      </c>
      <c r="B5582" s="51">
        <f>DEC!A83</f>
        <v/>
      </c>
      <c r="C5582" s="52">
        <f>DEC!B83</f>
        <v/>
      </c>
      <c r="D5582" s="52">
        <f>DEC!C83</f>
        <v/>
      </c>
      <c r="E5582" s="52">
        <f>DEC!D83</f>
        <v/>
      </c>
      <c r="F5582" s="52">
        <f>DEC!E83</f>
        <v/>
      </c>
      <c r="G5582" s="52">
        <f>DEC!F83</f>
        <v/>
      </c>
      <c r="H5582" s="52">
        <f>DEC!G83</f>
        <v/>
      </c>
      <c r="I5582" s="53">
        <f>DEC!H83</f>
        <v/>
      </c>
      <c r="J5582" s="53">
        <f>DEC!I83</f>
        <v/>
      </c>
      <c r="K5582" s="52">
        <f>DEC!J83</f>
        <v/>
      </c>
      <c r="L5582" s="52">
        <f>DEC!K83</f>
        <v/>
      </c>
      <c r="M5582" s="54">
        <f>DEC!L83</f>
        <v/>
      </c>
      <c r="N5582" s="52">
        <f>DEC!M83</f>
        <v/>
      </c>
      <c r="O5582" s="52">
        <f>DEC!N83</f>
        <v/>
      </c>
      <c r="P5582" s="52">
        <f>DEC!O83</f>
        <v/>
      </c>
      <c r="Q5582" s="52">
        <f>DEC!P83</f>
        <v/>
      </c>
      <c r="R5582" s="52">
        <f>DEC!Q83</f>
        <v/>
      </c>
      <c r="S5582" s="54">
        <f>S5581+IF(X5582=0,0,M5582)</f>
        <v/>
      </c>
      <c r="T5582" s="55">
        <f>MAX(T5581,S5582)</f>
        <v/>
      </c>
      <c r="U5582" s="56">
        <f>S5582-T5582</f>
        <v/>
      </c>
      <c r="V5582" s="55">
        <f>IFERROR(SUMIFS(DATABASE!$M$5:$M$6004,DATABASE!$B$5:$B$6004,B5582,DATABASE!$X$5:$X$6004,1),0)</f>
        <v/>
      </c>
      <c r="W5582" s="57">
        <f>IFERROR(COUNTIFS(DATABASE!$B$5:$B$6004,B5582,DATABASE!$X$5:$X$6004,1),0)</f>
        <v/>
      </c>
      <c r="X5582" s="58">
        <f>--AND(ISNUMBER(B5582),C5582&lt;&gt;"",L5582&lt;&gt;"",M5582&lt;&gt;"")</f>
        <v/>
      </c>
    </row>
    <row r="5583" ht="15" customHeight="1" s="111">
      <c r="A5583" s="42" t="inlineStr">
        <is>
          <t>DEC</t>
        </is>
      </c>
      <c r="B5583" s="43">
        <f>DEC!A84</f>
        <v/>
      </c>
      <c r="C5583" s="44">
        <f>DEC!B84</f>
        <v/>
      </c>
      <c r="D5583" s="44">
        <f>DEC!C84</f>
        <v/>
      </c>
      <c r="E5583" s="44">
        <f>DEC!D84</f>
        <v/>
      </c>
      <c r="F5583" s="44">
        <f>DEC!E84</f>
        <v/>
      </c>
      <c r="G5583" s="44">
        <f>DEC!F84</f>
        <v/>
      </c>
      <c r="H5583" s="44">
        <f>DEC!G84</f>
        <v/>
      </c>
      <c r="I5583" s="45">
        <f>DEC!H84</f>
        <v/>
      </c>
      <c r="J5583" s="45">
        <f>DEC!I84</f>
        <v/>
      </c>
      <c r="K5583" s="44">
        <f>DEC!J84</f>
        <v/>
      </c>
      <c r="L5583" s="44">
        <f>DEC!K84</f>
        <v/>
      </c>
      <c r="M5583" s="46">
        <f>DEC!L84</f>
        <v/>
      </c>
      <c r="N5583" s="44">
        <f>DEC!M84</f>
        <v/>
      </c>
      <c r="O5583" s="44">
        <f>DEC!N84</f>
        <v/>
      </c>
      <c r="P5583" s="44">
        <f>DEC!O84</f>
        <v/>
      </c>
      <c r="Q5583" s="44">
        <f>DEC!P84</f>
        <v/>
      </c>
      <c r="R5583" s="44">
        <f>DEC!Q84</f>
        <v/>
      </c>
      <c r="S5583" s="46">
        <f>S5582+IF(X5583=0,0,M5583)</f>
        <v/>
      </c>
      <c r="T5583" s="47">
        <f>MAX(T5582,S5583)</f>
        <v/>
      </c>
      <c r="U5583" s="48">
        <f>S5583-T5583</f>
        <v/>
      </c>
      <c r="V5583" s="47">
        <f>IFERROR(SUMIFS(DATABASE!$M$5:$M$6004,DATABASE!$B$5:$B$6004,B5583,DATABASE!$X$5:$X$6004,1),0)</f>
        <v/>
      </c>
      <c r="W5583" s="31">
        <f>IFERROR(COUNTIFS(DATABASE!$B$5:$B$6004,B5583,DATABASE!$X$5:$X$6004,1),0)</f>
        <v/>
      </c>
      <c r="X5583" s="49">
        <f>--AND(ISNUMBER(B5583),C5583&lt;&gt;"",L5583&lt;&gt;"",M5583&lt;&gt;"")</f>
        <v/>
      </c>
    </row>
    <row r="5584" ht="15" customHeight="1" s="111">
      <c r="A5584" s="50" t="inlineStr">
        <is>
          <t>DEC</t>
        </is>
      </c>
      <c r="B5584" s="51">
        <f>DEC!A85</f>
        <v/>
      </c>
      <c r="C5584" s="52">
        <f>DEC!B85</f>
        <v/>
      </c>
      <c r="D5584" s="52">
        <f>DEC!C85</f>
        <v/>
      </c>
      <c r="E5584" s="52">
        <f>DEC!D85</f>
        <v/>
      </c>
      <c r="F5584" s="52">
        <f>DEC!E85</f>
        <v/>
      </c>
      <c r="G5584" s="52">
        <f>DEC!F85</f>
        <v/>
      </c>
      <c r="H5584" s="52">
        <f>DEC!G85</f>
        <v/>
      </c>
      <c r="I5584" s="53">
        <f>DEC!H85</f>
        <v/>
      </c>
      <c r="J5584" s="53">
        <f>DEC!I85</f>
        <v/>
      </c>
      <c r="K5584" s="52">
        <f>DEC!J85</f>
        <v/>
      </c>
      <c r="L5584" s="52">
        <f>DEC!K85</f>
        <v/>
      </c>
      <c r="M5584" s="54">
        <f>DEC!L85</f>
        <v/>
      </c>
      <c r="N5584" s="52">
        <f>DEC!M85</f>
        <v/>
      </c>
      <c r="O5584" s="52">
        <f>DEC!N85</f>
        <v/>
      </c>
      <c r="P5584" s="52">
        <f>DEC!O85</f>
        <v/>
      </c>
      <c r="Q5584" s="52">
        <f>DEC!P85</f>
        <v/>
      </c>
      <c r="R5584" s="52">
        <f>DEC!Q85</f>
        <v/>
      </c>
      <c r="S5584" s="54">
        <f>S5583+IF(X5584=0,0,M5584)</f>
        <v/>
      </c>
      <c r="T5584" s="55">
        <f>MAX(T5583,S5584)</f>
        <v/>
      </c>
      <c r="U5584" s="56">
        <f>S5584-T5584</f>
        <v/>
      </c>
      <c r="V5584" s="55">
        <f>IFERROR(SUMIFS(DATABASE!$M$5:$M$6004,DATABASE!$B$5:$B$6004,B5584,DATABASE!$X$5:$X$6004,1),0)</f>
        <v/>
      </c>
      <c r="W5584" s="57">
        <f>IFERROR(COUNTIFS(DATABASE!$B$5:$B$6004,B5584,DATABASE!$X$5:$X$6004,1),0)</f>
        <v/>
      </c>
      <c r="X5584" s="58">
        <f>--AND(ISNUMBER(B5584),C5584&lt;&gt;"",L5584&lt;&gt;"",M5584&lt;&gt;"")</f>
        <v/>
      </c>
    </row>
    <row r="5585" ht="15" customHeight="1" s="111">
      <c r="A5585" s="42" t="inlineStr">
        <is>
          <t>DEC</t>
        </is>
      </c>
      <c r="B5585" s="43">
        <f>DEC!A86</f>
        <v/>
      </c>
      <c r="C5585" s="44">
        <f>DEC!B86</f>
        <v/>
      </c>
      <c r="D5585" s="44">
        <f>DEC!C86</f>
        <v/>
      </c>
      <c r="E5585" s="44">
        <f>DEC!D86</f>
        <v/>
      </c>
      <c r="F5585" s="44">
        <f>DEC!E86</f>
        <v/>
      </c>
      <c r="G5585" s="44">
        <f>DEC!F86</f>
        <v/>
      </c>
      <c r="H5585" s="44">
        <f>DEC!G86</f>
        <v/>
      </c>
      <c r="I5585" s="45">
        <f>DEC!H86</f>
        <v/>
      </c>
      <c r="J5585" s="45">
        <f>DEC!I86</f>
        <v/>
      </c>
      <c r="K5585" s="44">
        <f>DEC!J86</f>
        <v/>
      </c>
      <c r="L5585" s="44">
        <f>DEC!K86</f>
        <v/>
      </c>
      <c r="M5585" s="46">
        <f>DEC!L86</f>
        <v/>
      </c>
      <c r="N5585" s="44">
        <f>DEC!M86</f>
        <v/>
      </c>
      <c r="O5585" s="44">
        <f>DEC!N86</f>
        <v/>
      </c>
      <c r="P5585" s="44">
        <f>DEC!O86</f>
        <v/>
      </c>
      <c r="Q5585" s="44">
        <f>DEC!P86</f>
        <v/>
      </c>
      <c r="R5585" s="44">
        <f>DEC!Q86</f>
        <v/>
      </c>
      <c r="S5585" s="46">
        <f>S5584+IF(X5585=0,0,M5585)</f>
        <v/>
      </c>
      <c r="T5585" s="47">
        <f>MAX(T5584,S5585)</f>
        <v/>
      </c>
      <c r="U5585" s="48">
        <f>S5585-T5585</f>
        <v/>
      </c>
      <c r="V5585" s="47">
        <f>IFERROR(SUMIFS(DATABASE!$M$5:$M$6004,DATABASE!$B$5:$B$6004,B5585,DATABASE!$X$5:$X$6004,1),0)</f>
        <v/>
      </c>
      <c r="W5585" s="31">
        <f>IFERROR(COUNTIFS(DATABASE!$B$5:$B$6004,B5585,DATABASE!$X$5:$X$6004,1),0)</f>
        <v/>
      </c>
      <c r="X5585" s="49">
        <f>--AND(ISNUMBER(B5585),C5585&lt;&gt;"",L5585&lt;&gt;"",M5585&lt;&gt;"")</f>
        <v/>
      </c>
    </row>
    <row r="5586" ht="15" customHeight="1" s="111">
      <c r="A5586" s="50" t="inlineStr">
        <is>
          <t>DEC</t>
        </is>
      </c>
      <c r="B5586" s="51">
        <f>DEC!A87</f>
        <v/>
      </c>
      <c r="C5586" s="52">
        <f>DEC!B87</f>
        <v/>
      </c>
      <c r="D5586" s="52">
        <f>DEC!C87</f>
        <v/>
      </c>
      <c r="E5586" s="52">
        <f>DEC!D87</f>
        <v/>
      </c>
      <c r="F5586" s="52">
        <f>DEC!E87</f>
        <v/>
      </c>
      <c r="G5586" s="52">
        <f>DEC!F87</f>
        <v/>
      </c>
      <c r="H5586" s="52">
        <f>DEC!G87</f>
        <v/>
      </c>
      <c r="I5586" s="53">
        <f>DEC!H87</f>
        <v/>
      </c>
      <c r="J5586" s="53">
        <f>DEC!I87</f>
        <v/>
      </c>
      <c r="K5586" s="52">
        <f>DEC!J87</f>
        <v/>
      </c>
      <c r="L5586" s="52">
        <f>DEC!K87</f>
        <v/>
      </c>
      <c r="M5586" s="54">
        <f>DEC!L87</f>
        <v/>
      </c>
      <c r="N5586" s="52">
        <f>DEC!M87</f>
        <v/>
      </c>
      <c r="O5586" s="52">
        <f>DEC!N87</f>
        <v/>
      </c>
      <c r="P5586" s="52">
        <f>DEC!O87</f>
        <v/>
      </c>
      <c r="Q5586" s="52">
        <f>DEC!P87</f>
        <v/>
      </c>
      <c r="R5586" s="52">
        <f>DEC!Q87</f>
        <v/>
      </c>
      <c r="S5586" s="54">
        <f>S5585+IF(X5586=0,0,M5586)</f>
        <v/>
      </c>
      <c r="T5586" s="55">
        <f>MAX(T5585,S5586)</f>
        <v/>
      </c>
      <c r="U5586" s="56">
        <f>S5586-T5586</f>
        <v/>
      </c>
      <c r="V5586" s="55">
        <f>IFERROR(SUMIFS(DATABASE!$M$5:$M$6004,DATABASE!$B$5:$B$6004,B5586,DATABASE!$X$5:$X$6004,1),0)</f>
        <v/>
      </c>
      <c r="W5586" s="57">
        <f>IFERROR(COUNTIFS(DATABASE!$B$5:$B$6004,B5586,DATABASE!$X$5:$X$6004,1),0)</f>
        <v/>
      </c>
      <c r="X5586" s="58">
        <f>--AND(ISNUMBER(B5586),C5586&lt;&gt;"",L5586&lt;&gt;"",M5586&lt;&gt;"")</f>
        <v/>
      </c>
    </row>
    <row r="5587" ht="15" customHeight="1" s="111">
      <c r="A5587" s="42" t="inlineStr">
        <is>
          <t>DEC</t>
        </is>
      </c>
      <c r="B5587" s="43">
        <f>DEC!A88</f>
        <v/>
      </c>
      <c r="C5587" s="44">
        <f>DEC!B88</f>
        <v/>
      </c>
      <c r="D5587" s="44">
        <f>DEC!C88</f>
        <v/>
      </c>
      <c r="E5587" s="44">
        <f>DEC!D88</f>
        <v/>
      </c>
      <c r="F5587" s="44">
        <f>DEC!E88</f>
        <v/>
      </c>
      <c r="G5587" s="44">
        <f>DEC!F88</f>
        <v/>
      </c>
      <c r="H5587" s="44">
        <f>DEC!G88</f>
        <v/>
      </c>
      <c r="I5587" s="45">
        <f>DEC!H88</f>
        <v/>
      </c>
      <c r="J5587" s="45">
        <f>DEC!I88</f>
        <v/>
      </c>
      <c r="K5587" s="44">
        <f>DEC!J88</f>
        <v/>
      </c>
      <c r="L5587" s="44">
        <f>DEC!K88</f>
        <v/>
      </c>
      <c r="M5587" s="46">
        <f>DEC!L88</f>
        <v/>
      </c>
      <c r="N5587" s="44">
        <f>DEC!M88</f>
        <v/>
      </c>
      <c r="O5587" s="44">
        <f>DEC!N88</f>
        <v/>
      </c>
      <c r="P5587" s="44">
        <f>DEC!O88</f>
        <v/>
      </c>
      <c r="Q5587" s="44">
        <f>DEC!P88</f>
        <v/>
      </c>
      <c r="R5587" s="44">
        <f>DEC!Q88</f>
        <v/>
      </c>
      <c r="S5587" s="46">
        <f>S5586+IF(X5587=0,0,M5587)</f>
        <v/>
      </c>
      <c r="T5587" s="47">
        <f>MAX(T5586,S5587)</f>
        <v/>
      </c>
      <c r="U5587" s="48">
        <f>S5587-T5587</f>
        <v/>
      </c>
      <c r="V5587" s="47">
        <f>IFERROR(SUMIFS(DATABASE!$M$5:$M$6004,DATABASE!$B$5:$B$6004,B5587,DATABASE!$X$5:$X$6004,1),0)</f>
        <v/>
      </c>
      <c r="W5587" s="31">
        <f>IFERROR(COUNTIFS(DATABASE!$B$5:$B$6004,B5587,DATABASE!$X$5:$X$6004,1),0)</f>
        <v/>
      </c>
      <c r="X5587" s="49">
        <f>--AND(ISNUMBER(B5587),C5587&lt;&gt;"",L5587&lt;&gt;"",M5587&lt;&gt;"")</f>
        <v/>
      </c>
    </row>
    <row r="5588" ht="15" customHeight="1" s="111">
      <c r="A5588" s="50" t="inlineStr">
        <is>
          <t>DEC</t>
        </is>
      </c>
      <c r="B5588" s="51">
        <f>DEC!A89</f>
        <v/>
      </c>
      <c r="C5588" s="52">
        <f>DEC!B89</f>
        <v/>
      </c>
      <c r="D5588" s="52">
        <f>DEC!C89</f>
        <v/>
      </c>
      <c r="E5588" s="52">
        <f>DEC!D89</f>
        <v/>
      </c>
      <c r="F5588" s="52">
        <f>DEC!E89</f>
        <v/>
      </c>
      <c r="G5588" s="52">
        <f>DEC!F89</f>
        <v/>
      </c>
      <c r="H5588" s="52">
        <f>DEC!G89</f>
        <v/>
      </c>
      <c r="I5588" s="53">
        <f>DEC!H89</f>
        <v/>
      </c>
      <c r="J5588" s="53">
        <f>DEC!I89</f>
        <v/>
      </c>
      <c r="K5588" s="52">
        <f>DEC!J89</f>
        <v/>
      </c>
      <c r="L5588" s="52">
        <f>DEC!K89</f>
        <v/>
      </c>
      <c r="M5588" s="54">
        <f>DEC!L89</f>
        <v/>
      </c>
      <c r="N5588" s="52">
        <f>DEC!M89</f>
        <v/>
      </c>
      <c r="O5588" s="52">
        <f>DEC!N89</f>
        <v/>
      </c>
      <c r="P5588" s="52">
        <f>DEC!O89</f>
        <v/>
      </c>
      <c r="Q5588" s="52">
        <f>DEC!P89</f>
        <v/>
      </c>
      <c r="R5588" s="52">
        <f>DEC!Q89</f>
        <v/>
      </c>
      <c r="S5588" s="54">
        <f>S5587+IF(X5588=0,0,M5588)</f>
        <v/>
      </c>
      <c r="T5588" s="55">
        <f>MAX(T5587,S5588)</f>
        <v/>
      </c>
      <c r="U5588" s="56">
        <f>S5588-T5588</f>
        <v/>
      </c>
      <c r="V5588" s="55">
        <f>IFERROR(SUMIFS(DATABASE!$M$5:$M$6004,DATABASE!$B$5:$B$6004,B5588,DATABASE!$X$5:$X$6004,1),0)</f>
        <v/>
      </c>
      <c r="W5588" s="57">
        <f>IFERROR(COUNTIFS(DATABASE!$B$5:$B$6004,B5588,DATABASE!$X$5:$X$6004,1),0)</f>
        <v/>
      </c>
      <c r="X5588" s="58">
        <f>--AND(ISNUMBER(B5588),C5588&lt;&gt;"",L5588&lt;&gt;"",M5588&lt;&gt;"")</f>
        <v/>
      </c>
    </row>
    <row r="5589" ht="15" customHeight="1" s="111">
      <c r="A5589" s="42" t="inlineStr">
        <is>
          <t>DEC</t>
        </is>
      </c>
      <c r="B5589" s="43">
        <f>DEC!A90</f>
        <v/>
      </c>
      <c r="C5589" s="44">
        <f>DEC!B90</f>
        <v/>
      </c>
      <c r="D5589" s="44">
        <f>DEC!C90</f>
        <v/>
      </c>
      <c r="E5589" s="44">
        <f>DEC!D90</f>
        <v/>
      </c>
      <c r="F5589" s="44">
        <f>DEC!E90</f>
        <v/>
      </c>
      <c r="G5589" s="44">
        <f>DEC!F90</f>
        <v/>
      </c>
      <c r="H5589" s="44">
        <f>DEC!G90</f>
        <v/>
      </c>
      <c r="I5589" s="45">
        <f>DEC!H90</f>
        <v/>
      </c>
      <c r="J5589" s="45">
        <f>DEC!I90</f>
        <v/>
      </c>
      <c r="K5589" s="44">
        <f>DEC!J90</f>
        <v/>
      </c>
      <c r="L5589" s="44">
        <f>DEC!K90</f>
        <v/>
      </c>
      <c r="M5589" s="46">
        <f>DEC!L90</f>
        <v/>
      </c>
      <c r="N5589" s="44">
        <f>DEC!M90</f>
        <v/>
      </c>
      <c r="O5589" s="44">
        <f>DEC!N90</f>
        <v/>
      </c>
      <c r="P5589" s="44">
        <f>DEC!O90</f>
        <v/>
      </c>
      <c r="Q5589" s="44">
        <f>DEC!P90</f>
        <v/>
      </c>
      <c r="R5589" s="44">
        <f>DEC!Q90</f>
        <v/>
      </c>
      <c r="S5589" s="46">
        <f>S5588+IF(X5589=0,0,M5589)</f>
        <v/>
      </c>
      <c r="T5589" s="47">
        <f>MAX(T5588,S5589)</f>
        <v/>
      </c>
      <c r="U5589" s="48">
        <f>S5589-T5589</f>
        <v/>
      </c>
      <c r="V5589" s="47">
        <f>IFERROR(SUMIFS(DATABASE!$M$5:$M$6004,DATABASE!$B$5:$B$6004,B5589,DATABASE!$X$5:$X$6004,1),0)</f>
        <v/>
      </c>
      <c r="W5589" s="31">
        <f>IFERROR(COUNTIFS(DATABASE!$B$5:$B$6004,B5589,DATABASE!$X$5:$X$6004,1),0)</f>
        <v/>
      </c>
      <c r="X5589" s="49">
        <f>--AND(ISNUMBER(B5589),C5589&lt;&gt;"",L5589&lt;&gt;"",M5589&lt;&gt;"")</f>
        <v/>
      </c>
    </row>
    <row r="5590" ht="15" customHeight="1" s="111">
      <c r="A5590" s="50" t="inlineStr">
        <is>
          <t>DEC</t>
        </is>
      </c>
      <c r="B5590" s="51">
        <f>DEC!A91</f>
        <v/>
      </c>
      <c r="C5590" s="52">
        <f>DEC!B91</f>
        <v/>
      </c>
      <c r="D5590" s="52">
        <f>DEC!C91</f>
        <v/>
      </c>
      <c r="E5590" s="52">
        <f>DEC!D91</f>
        <v/>
      </c>
      <c r="F5590" s="52">
        <f>DEC!E91</f>
        <v/>
      </c>
      <c r="G5590" s="52">
        <f>DEC!F91</f>
        <v/>
      </c>
      <c r="H5590" s="52">
        <f>DEC!G91</f>
        <v/>
      </c>
      <c r="I5590" s="53">
        <f>DEC!H91</f>
        <v/>
      </c>
      <c r="J5590" s="53">
        <f>DEC!I91</f>
        <v/>
      </c>
      <c r="K5590" s="52">
        <f>DEC!J91</f>
        <v/>
      </c>
      <c r="L5590" s="52">
        <f>DEC!K91</f>
        <v/>
      </c>
      <c r="M5590" s="54">
        <f>DEC!L91</f>
        <v/>
      </c>
      <c r="N5590" s="52">
        <f>DEC!M91</f>
        <v/>
      </c>
      <c r="O5590" s="52">
        <f>DEC!N91</f>
        <v/>
      </c>
      <c r="P5590" s="52">
        <f>DEC!O91</f>
        <v/>
      </c>
      <c r="Q5590" s="52">
        <f>DEC!P91</f>
        <v/>
      </c>
      <c r="R5590" s="52">
        <f>DEC!Q91</f>
        <v/>
      </c>
      <c r="S5590" s="54">
        <f>S5589+IF(X5590=0,0,M5590)</f>
        <v/>
      </c>
      <c r="T5590" s="55">
        <f>MAX(T5589,S5590)</f>
        <v/>
      </c>
      <c r="U5590" s="56">
        <f>S5590-T5590</f>
        <v/>
      </c>
      <c r="V5590" s="55">
        <f>IFERROR(SUMIFS(DATABASE!$M$5:$M$6004,DATABASE!$B$5:$B$6004,B5590,DATABASE!$X$5:$X$6004,1),0)</f>
        <v/>
      </c>
      <c r="W5590" s="57">
        <f>IFERROR(COUNTIFS(DATABASE!$B$5:$B$6004,B5590,DATABASE!$X$5:$X$6004,1),0)</f>
        <v/>
      </c>
      <c r="X5590" s="58">
        <f>--AND(ISNUMBER(B5590),C5590&lt;&gt;"",L5590&lt;&gt;"",M5590&lt;&gt;"")</f>
        <v/>
      </c>
    </row>
    <row r="5591" ht="15" customHeight="1" s="111">
      <c r="A5591" s="42" t="inlineStr">
        <is>
          <t>DEC</t>
        </is>
      </c>
      <c r="B5591" s="43">
        <f>DEC!A92</f>
        <v/>
      </c>
      <c r="C5591" s="44">
        <f>DEC!B92</f>
        <v/>
      </c>
      <c r="D5591" s="44">
        <f>DEC!C92</f>
        <v/>
      </c>
      <c r="E5591" s="44">
        <f>DEC!D92</f>
        <v/>
      </c>
      <c r="F5591" s="44">
        <f>DEC!E92</f>
        <v/>
      </c>
      <c r="G5591" s="44">
        <f>DEC!F92</f>
        <v/>
      </c>
      <c r="H5591" s="44">
        <f>DEC!G92</f>
        <v/>
      </c>
      <c r="I5591" s="45">
        <f>DEC!H92</f>
        <v/>
      </c>
      <c r="J5591" s="45">
        <f>DEC!I92</f>
        <v/>
      </c>
      <c r="K5591" s="44">
        <f>DEC!J92</f>
        <v/>
      </c>
      <c r="L5591" s="44">
        <f>DEC!K92</f>
        <v/>
      </c>
      <c r="M5591" s="46">
        <f>DEC!L92</f>
        <v/>
      </c>
      <c r="N5591" s="44">
        <f>DEC!M92</f>
        <v/>
      </c>
      <c r="O5591" s="44">
        <f>DEC!N92</f>
        <v/>
      </c>
      <c r="P5591" s="44">
        <f>DEC!O92</f>
        <v/>
      </c>
      <c r="Q5591" s="44">
        <f>DEC!P92</f>
        <v/>
      </c>
      <c r="R5591" s="44">
        <f>DEC!Q92</f>
        <v/>
      </c>
      <c r="S5591" s="46">
        <f>S5590+IF(X5591=0,0,M5591)</f>
        <v/>
      </c>
      <c r="T5591" s="47">
        <f>MAX(T5590,S5591)</f>
        <v/>
      </c>
      <c r="U5591" s="48">
        <f>S5591-T5591</f>
        <v/>
      </c>
      <c r="V5591" s="47">
        <f>IFERROR(SUMIFS(DATABASE!$M$5:$M$6004,DATABASE!$B$5:$B$6004,B5591,DATABASE!$X$5:$X$6004,1),0)</f>
        <v/>
      </c>
      <c r="W5591" s="31">
        <f>IFERROR(COUNTIFS(DATABASE!$B$5:$B$6004,B5591,DATABASE!$X$5:$X$6004,1),0)</f>
        <v/>
      </c>
      <c r="X5591" s="49">
        <f>--AND(ISNUMBER(B5591),C5591&lt;&gt;"",L5591&lt;&gt;"",M5591&lt;&gt;"")</f>
        <v/>
      </c>
    </row>
    <row r="5592" ht="15" customHeight="1" s="111">
      <c r="A5592" s="50" t="inlineStr">
        <is>
          <t>DEC</t>
        </is>
      </c>
      <c r="B5592" s="51">
        <f>DEC!A93</f>
        <v/>
      </c>
      <c r="C5592" s="52">
        <f>DEC!B93</f>
        <v/>
      </c>
      <c r="D5592" s="52">
        <f>DEC!C93</f>
        <v/>
      </c>
      <c r="E5592" s="52">
        <f>DEC!D93</f>
        <v/>
      </c>
      <c r="F5592" s="52">
        <f>DEC!E93</f>
        <v/>
      </c>
      <c r="G5592" s="52">
        <f>DEC!F93</f>
        <v/>
      </c>
      <c r="H5592" s="52">
        <f>DEC!G93</f>
        <v/>
      </c>
      <c r="I5592" s="53">
        <f>DEC!H93</f>
        <v/>
      </c>
      <c r="J5592" s="53">
        <f>DEC!I93</f>
        <v/>
      </c>
      <c r="K5592" s="52">
        <f>DEC!J93</f>
        <v/>
      </c>
      <c r="L5592" s="52">
        <f>DEC!K93</f>
        <v/>
      </c>
      <c r="M5592" s="54">
        <f>DEC!L93</f>
        <v/>
      </c>
      <c r="N5592" s="52">
        <f>DEC!M93</f>
        <v/>
      </c>
      <c r="O5592" s="52">
        <f>DEC!N93</f>
        <v/>
      </c>
      <c r="P5592" s="52">
        <f>DEC!O93</f>
        <v/>
      </c>
      <c r="Q5592" s="52">
        <f>DEC!P93</f>
        <v/>
      </c>
      <c r="R5592" s="52">
        <f>DEC!Q93</f>
        <v/>
      </c>
      <c r="S5592" s="54">
        <f>S5591+IF(X5592=0,0,M5592)</f>
        <v/>
      </c>
      <c r="T5592" s="55">
        <f>MAX(T5591,S5592)</f>
        <v/>
      </c>
      <c r="U5592" s="56">
        <f>S5592-T5592</f>
        <v/>
      </c>
      <c r="V5592" s="55">
        <f>IFERROR(SUMIFS(DATABASE!$M$5:$M$6004,DATABASE!$B$5:$B$6004,B5592,DATABASE!$X$5:$X$6004,1),0)</f>
        <v/>
      </c>
      <c r="W5592" s="57">
        <f>IFERROR(COUNTIFS(DATABASE!$B$5:$B$6004,B5592,DATABASE!$X$5:$X$6004,1),0)</f>
        <v/>
      </c>
      <c r="X5592" s="58">
        <f>--AND(ISNUMBER(B5592),C5592&lt;&gt;"",L5592&lt;&gt;"",M5592&lt;&gt;"")</f>
        <v/>
      </c>
    </row>
    <row r="5593" ht="15" customHeight="1" s="111">
      <c r="A5593" s="42" t="inlineStr">
        <is>
          <t>DEC</t>
        </is>
      </c>
      <c r="B5593" s="43">
        <f>DEC!A94</f>
        <v/>
      </c>
      <c r="C5593" s="44">
        <f>DEC!B94</f>
        <v/>
      </c>
      <c r="D5593" s="44">
        <f>DEC!C94</f>
        <v/>
      </c>
      <c r="E5593" s="44">
        <f>DEC!D94</f>
        <v/>
      </c>
      <c r="F5593" s="44">
        <f>DEC!E94</f>
        <v/>
      </c>
      <c r="G5593" s="44">
        <f>DEC!F94</f>
        <v/>
      </c>
      <c r="H5593" s="44">
        <f>DEC!G94</f>
        <v/>
      </c>
      <c r="I5593" s="45">
        <f>DEC!H94</f>
        <v/>
      </c>
      <c r="J5593" s="45">
        <f>DEC!I94</f>
        <v/>
      </c>
      <c r="K5593" s="44">
        <f>DEC!J94</f>
        <v/>
      </c>
      <c r="L5593" s="44">
        <f>DEC!K94</f>
        <v/>
      </c>
      <c r="M5593" s="46">
        <f>DEC!L94</f>
        <v/>
      </c>
      <c r="N5593" s="44">
        <f>DEC!M94</f>
        <v/>
      </c>
      <c r="O5593" s="44">
        <f>DEC!N94</f>
        <v/>
      </c>
      <c r="P5593" s="44">
        <f>DEC!O94</f>
        <v/>
      </c>
      <c r="Q5593" s="44">
        <f>DEC!P94</f>
        <v/>
      </c>
      <c r="R5593" s="44">
        <f>DEC!Q94</f>
        <v/>
      </c>
      <c r="S5593" s="46">
        <f>S5592+IF(X5593=0,0,M5593)</f>
        <v/>
      </c>
      <c r="T5593" s="47">
        <f>MAX(T5592,S5593)</f>
        <v/>
      </c>
      <c r="U5593" s="48">
        <f>S5593-T5593</f>
        <v/>
      </c>
      <c r="V5593" s="47">
        <f>IFERROR(SUMIFS(DATABASE!$M$5:$M$6004,DATABASE!$B$5:$B$6004,B5593,DATABASE!$X$5:$X$6004,1),0)</f>
        <v/>
      </c>
      <c r="W5593" s="31">
        <f>IFERROR(COUNTIFS(DATABASE!$B$5:$B$6004,B5593,DATABASE!$X$5:$X$6004,1),0)</f>
        <v/>
      </c>
      <c r="X5593" s="49">
        <f>--AND(ISNUMBER(B5593),C5593&lt;&gt;"",L5593&lt;&gt;"",M5593&lt;&gt;"")</f>
        <v/>
      </c>
    </row>
    <row r="5594" ht="15" customHeight="1" s="111">
      <c r="A5594" s="50" t="inlineStr">
        <is>
          <t>DEC</t>
        </is>
      </c>
      <c r="B5594" s="51">
        <f>DEC!A95</f>
        <v/>
      </c>
      <c r="C5594" s="52">
        <f>DEC!B95</f>
        <v/>
      </c>
      <c r="D5594" s="52">
        <f>DEC!C95</f>
        <v/>
      </c>
      <c r="E5594" s="52">
        <f>DEC!D95</f>
        <v/>
      </c>
      <c r="F5594" s="52">
        <f>DEC!E95</f>
        <v/>
      </c>
      <c r="G5594" s="52">
        <f>DEC!F95</f>
        <v/>
      </c>
      <c r="H5594" s="52">
        <f>DEC!G95</f>
        <v/>
      </c>
      <c r="I5594" s="53">
        <f>DEC!H95</f>
        <v/>
      </c>
      <c r="J5594" s="53">
        <f>DEC!I95</f>
        <v/>
      </c>
      <c r="K5594" s="52">
        <f>DEC!J95</f>
        <v/>
      </c>
      <c r="L5594" s="52">
        <f>DEC!K95</f>
        <v/>
      </c>
      <c r="M5594" s="54">
        <f>DEC!L95</f>
        <v/>
      </c>
      <c r="N5594" s="52">
        <f>DEC!M95</f>
        <v/>
      </c>
      <c r="O5594" s="52">
        <f>DEC!N95</f>
        <v/>
      </c>
      <c r="P5594" s="52">
        <f>DEC!O95</f>
        <v/>
      </c>
      <c r="Q5594" s="52">
        <f>DEC!P95</f>
        <v/>
      </c>
      <c r="R5594" s="52">
        <f>DEC!Q95</f>
        <v/>
      </c>
      <c r="S5594" s="54">
        <f>S5593+IF(X5594=0,0,M5594)</f>
        <v/>
      </c>
      <c r="T5594" s="55">
        <f>MAX(T5593,S5594)</f>
        <v/>
      </c>
      <c r="U5594" s="56">
        <f>S5594-T5594</f>
        <v/>
      </c>
      <c r="V5594" s="55">
        <f>IFERROR(SUMIFS(DATABASE!$M$5:$M$6004,DATABASE!$B$5:$B$6004,B5594,DATABASE!$X$5:$X$6004,1),0)</f>
        <v/>
      </c>
      <c r="W5594" s="57">
        <f>IFERROR(COUNTIFS(DATABASE!$B$5:$B$6004,B5594,DATABASE!$X$5:$X$6004,1),0)</f>
        <v/>
      </c>
      <c r="X5594" s="58">
        <f>--AND(ISNUMBER(B5594),C5594&lt;&gt;"",L5594&lt;&gt;"",M5594&lt;&gt;"")</f>
        <v/>
      </c>
    </row>
    <row r="5595" ht="15" customHeight="1" s="111">
      <c r="A5595" s="42" t="inlineStr">
        <is>
          <t>DEC</t>
        </is>
      </c>
      <c r="B5595" s="43">
        <f>DEC!A96</f>
        <v/>
      </c>
      <c r="C5595" s="44">
        <f>DEC!B96</f>
        <v/>
      </c>
      <c r="D5595" s="44">
        <f>DEC!C96</f>
        <v/>
      </c>
      <c r="E5595" s="44">
        <f>DEC!D96</f>
        <v/>
      </c>
      <c r="F5595" s="44">
        <f>DEC!E96</f>
        <v/>
      </c>
      <c r="G5595" s="44">
        <f>DEC!F96</f>
        <v/>
      </c>
      <c r="H5595" s="44">
        <f>DEC!G96</f>
        <v/>
      </c>
      <c r="I5595" s="45">
        <f>DEC!H96</f>
        <v/>
      </c>
      <c r="J5595" s="45">
        <f>DEC!I96</f>
        <v/>
      </c>
      <c r="K5595" s="44">
        <f>DEC!J96</f>
        <v/>
      </c>
      <c r="L5595" s="44">
        <f>DEC!K96</f>
        <v/>
      </c>
      <c r="M5595" s="46">
        <f>DEC!L96</f>
        <v/>
      </c>
      <c r="N5595" s="44">
        <f>DEC!M96</f>
        <v/>
      </c>
      <c r="O5595" s="44">
        <f>DEC!N96</f>
        <v/>
      </c>
      <c r="P5595" s="44">
        <f>DEC!O96</f>
        <v/>
      </c>
      <c r="Q5595" s="44">
        <f>DEC!P96</f>
        <v/>
      </c>
      <c r="R5595" s="44">
        <f>DEC!Q96</f>
        <v/>
      </c>
      <c r="S5595" s="46">
        <f>S5594+IF(X5595=0,0,M5595)</f>
        <v/>
      </c>
      <c r="T5595" s="47">
        <f>MAX(T5594,S5595)</f>
        <v/>
      </c>
      <c r="U5595" s="48">
        <f>S5595-T5595</f>
        <v/>
      </c>
      <c r="V5595" s="47">
        <f>IFERROR(SUMIFS(DATABASE!$M$5:$M$6004,DATABASE!$B$5:$B$6004,B5595,DATABASE!$X$5:$X$6004,1),0)</f>
        <v/>
      </c>
      <c r="W5595" s="31">
        <f>IFERROR(COUNTIFS(DATABASE!$B$5:$B$6004,B5595,DATABASE!$X$5:$X$6004,1),0)</f>
        <v/>
      </c>
      <c r="X5595" s="49">
        <f>--AND(ISNUMBER(B5595),C5595&lt;&gt;"",L5595&lt;&gt;"",M5595&lt;&gt;"")</f>
        <v/>
      </c>
    </row>
    <row r="5596" ht="15" customHeight="1" s="111">
      <c r="A5596" s="50" t="inlineStr">
        <is>
          <t>DEC</t>
        </is>
      </c>
      <c r="B5596" s="51">
        <f>DEC!A97</f>
        <v/>
      </c>
      <c r="C5596" s="52">
        <f>DEC!B97</f>
        <v/>
      </c>
      <c r="D5596" s="52">
        <f>DEC!C97</f>
        <v/>
      </c>
      <c r="E5596" s="52">
        <f>DEC!D97</f>
        <v/>
      </c>
      <c r="F5596" s="52">
        <f>DEC!E97</f>
        <v/>
      </c>
      <c r="G5596" s="52">
        <f>DEC!F97</f>
        <v/>
      </c>
      <c r="H5596" s="52">
        <f>DEC!G97</f>
        <v/>
      </c>
      <c r="I5596" s="53">
        <f>DEC!H97</f>
        <v/>
      </c>
      <c r="J5596" s="53">
        <f>DEC!I97</f>
        <v/>
      </c>
      <c r="K5596" s="52">
        <f>DEC!J97</f>
        <v/>
      </c>
      <c r="L5596" s="52">
        <f>DEC!K97</f>
        <v/>
      </c>
      <c r="M5596" s="54">
        <f>DEC!L97</f>
        <v/>
      </c>
      <c r="N5596" s="52">
        <f>DEC!M97</f>
        <v/>
      </c>
      <c r="O5596" s="52">
        <f>DEC!N97</f>
        <v/>
      </c>
      <c r="P5596" s="52">
        <f>DEC!O97</f>
        <v/>
      </c>
      <c r="Q5596" s="52">
        <f>DEC!P97</f>
        <v/>
      </c>
      <c r="R5596" s="52">
        <f>DEC!Q97</f>
        <v/>
      </c>
      <c r="S5596" s="54">
        <f>S5595+IF(X5596=0,0,M5596)</f>
        <v/>
      </c>
      <c r="T5596" s="55">
        <f>MAX(T5595,S5596)</f>
        <v/>
      </c>
      <c r="U5596" s="56">
        <f>S5596-T5596</f>
        <v/>
      </c>
      <c r="V5596" s="55">
        <f>IFERROR(SUMIFS(DATABASE!$M$5:$M$6004,DATABASE!$B$5:$B$6004,B5596,DATABASE!$X$5:$X$6004,1),0)</f>
        <v/>
      </c>
      <c r="W5596" s="57">
        <f>IFERROR(COUNTIFS(DATABASE!$B$5:$B$6004,B5596,DATABASE!$X$5:$X$6004,1),0)</f>
        <v/>
      </c>
      <c r="X5596" s="58">
        <f>--AND(ISNUMBER(B5596),C5596&lt;&gt;"",L5596&lt;&gt;"",M5596&lt;&gt;"")</f>
        <v/>
      </c>
    </row>
    <row r="5597" ht="15" customHeight="1" s="111">
      <c r="A5597" s="42" t="inlineStr">
        <is>
          <t>DEC</t>
        </is>
      </c>
      <c r="B5597" s="43">
        <f>DEC!A98</f>
        <v/>
      </c>
      <c r="C5597" s="44">
        <f>DEC!B98</f>
        <v/>
      </c>
      <c r="D5597" s="44">
        <f>DEC!C98</f>
        <v/>
      </c>
      <c r="E5597" s="44">
        <f>DEC!D98</f>
        <v/>
      </c>
      <c r="F5597" s="44">
        <f>DEC!E98</f>
        <v/>
      </c>
      <c r="G5597" s="44">
        <f>DEC!F98</f>
        <v/>
      </c>
      <c r="H5597" s="44">
        <f>DEC!G98</f>
        <v/>
      </c>
      <c r="I5597" s="45">
        <f>DEC!H98</f>
        <v/>
      </c>
      <c r="J5597" s="45">
        <f>DEC!I98</f>
        <v/>
      </c>
      <c r="K5597" s="44">
        <f>DEC!J98</f>
        <v/>
      </c>
      <c r="L5597" s="44">
        <f>DEC!K98</f>
        <v/>
      </c>
      <c r="M5597" s="46">
        <f>DEC!L98</f>
        <v/>
      </c>
      <c r="N5597" s="44">
        <f>DEC!M98</f>
        <v/>
      </c>
      <c r="O5597" s="44">
        <f>DEC!N98</f>
        <v/>
      </c>
      <c r="P5597" s="44">
        <f>DEC!O98</f>
        <v/>
      </c>
      <c r="Q5597" s="44">
        <f>DEC!P98</f>
        <v/>
      </c>
      <c r="R5597" s="44">
        <f>DEC!Q98</f>
        <v/>
      </c>
      <c r="S5597" s="46">
        <f>S5596+IF(X5597=0,0,M5597)</f>
        <v/>
      </c>
      <c r="T5597" s="47">
        <f>MAX(T5596,S5597)</f>
        <v/>
      </c>
      <c r="U5597" s="48">
        <f>S5597-T5597</f>
        <v/>
      </c>
      <c r="V5597" s="47">
        <f>IFERROR(SUMIFS(DATABASE!$M$5:$M$6004,DATABASE!$B$5:$B$6004,B5597,DATABASE!$X$5:$X$6004,1),0)</f>
        <v/>
      </c>
      <c r="W5597" s="31">
        <f>IFERROR(COUNTIFS(DATABASE!$B$5:$B$6004,B5597,DATABASE!$X$5:$X$6004,1),0)</f>
        <v/>
      </c>
      <c r="X5597" s="49">
        <f>--AND(ISNUMBER(B5597),C5597&lt;&gt;"",L5597&lt;&gt;"",M5597&lt;&gt;"")</f>
        <v/>
      </c>
    </row>
    <row r="5598" ht="15" customHeight="1" s="111">
      <c r="A5598" s="50" t="inlineStr">
        <is>
          <t>DEC</t>
        </is>
      </c>
      <c r="B5598" s="51">
        <f>DEC!A99</f>
        <v/>
      </c>
      <c r="C5598" s="52">
        <f>DEC!B99</f>
        <v/>
      </c>
      <c r="D5598" s="52">
        <f>DEC!C99</f>
        <v/>
      </c>
      <c r="E5598" s="52">
        <f>DEC!D99</f>
        <v/>
      </c>
      <c r="F5598" s="52">
        <f>DEC!E99</f>
        <v/>
      </c>
      <c r="G5598" s="52">
        <f>DEC!F99</f>
        <v/>
      </c>
      <c r="H5598" s="52">
        <f>DEC!G99</f>
        <v/>
      </c>
      <c r="I5598" s="53">
        <f>DEC!H99</f>
        <v/>
      </c>
      <c r="J5598" s="53">
        <f>DEC!I99</f>
        <v/>
      </c>
      <c r="K5598" s="52">
        <f>DEC!J99</f>
        <v/>
      </c>
      <c r="L5598" s="52">
        <f>DEC!K99</f>
        <v/>
      </c>
      <c r="M5598" s="54">
        <f>DEC!L99</f>
        <v/>
      </c>
      <c r="N5598" s="52">
        <f>DEC!M99</f>
        <v/>
      </c>
      <c r="O5598" s="52">
        <f>DEC!N99</f>
        <v/>
      </c>
      <c r="P5598" s="52">
        <f>DEC!O99</f>
        <v/>
      </c>
      <c r="Q5598" s="52">
        <f>DEC!P99</f>
        <v/>
      </c>
      <c r="R5598" s="52">
        <f>DEC!Q99</f>
        <v/>
      </c>
      <c r="S5598" s="54">
        <f>S5597+IF(X5598=0,0,M5598)</f>
        <v/>
      </c>
      <c r="T5598" s="55">
        <f>MAX(T5597,S5598)</f>
        <v/>
      </c>
      <c r="U5598" s="56">
        <f>S5598-T5598</f>
        <v/>
      </c>
      <c r="V5598" s="55">
        <f>IFERROR(SUMIFS(DATABASE!$M$5:$M$6004,DATABASE!$B$5:$B$6004,B5598,DATABASE!$X$5:$X$6004,1),0)</f>
        <v/>
      </c>
      <c r="W5598" s="57">
        <f>IFERROR(COUNTIFS(DATABASE!$B$5:$B$6004,B5598,DATABASE!$X$5:$X$6004,1),0)</f>
        <v/>
      </c>
      <c r="X5598" s="58">
        <f>--AND(ISNUMBER(B5598),C5598&lt;&gt;"",L5598&lt;&gt;"",M5598&lt;&gt;"")</f>
        <v/>
      </c>
    </row>
    <row r="5599" ht="15" customHeight="1" s="111">
      <c r="A5599" s="42" t="inlineStr">
        <is>
          <t>DEC</t>
        </is>
      </c>
      <c r="B5599" s="43">
        <f>DEC!A100</f>
        <v/>
      </c>
      <c r="C5599" s="44">
        <f>DEC!B100</f>
        <v/>
      </c>
      <c r="D5599" s="44">
        <f>DEC!C100</f>
        <v/>
      </c>
      <c r="E5599" s="44">
        <f>DEC!D100</f>
        <v/>
      </c>
      <c r="F5599" s="44">
        <f>DEC!E100</f>
        <v/>
      </c>
      <c r="G5599" s="44">
        <f>DEC!F100</f>
        <v/>
      </c>
      <c r="H5599" s="44">
        <f>DEC!G100</f>
        <v/>
      </c>
      <c r="I5599" s="45">
        <f>DEC!H100</f>
        <v/>
      </c>
      <c r="J5599" s="45">
        <f>DEC!I100</f>
        <v/>
      </c>
      <c r="K5599" s="44">
        <f>DEC!J100</f>
        <v/>
      </c>
      <c r="L5599" s="44">
        <f>DEC!K100</f>
        <v/>
      </c>
      <c r="M5599" s="46">
        <f>DEC!L100</f>
        <v/>
      </c>
      <c r="N5599" s="44">
        <f>DEC!M100</f>
        <v/>
      </c>
      <c r="O5599" s="44">
        <f>DEC!N100</f>
        <v/>
      </c>
      <c r="P5599" s="44">
        <f>DEC!O100</f>
        <v/>
      </c>
      <c r="Q5599" s="44">
        <f>DEC!P100</f>
        <v/>
      </c>
      <c r="R5599" s="44">
        <f>DEC!Q100</f>
        <v/>
      </c>
      <c r="S5599" s="46">
        <f>S5598+IF(X5599=0,0,M5599)</f>
        <v/>
      </c>
      <c r="T5599" s="47">
        <f>MAX(T5598,S5599)</f>
        <v/>
      </c>
      <c r="U5599" s="48">
        <f>S5599-T5599</f>
        <v/>
      </c>
      <c r="V5599" s="47">
        <f>IFERROR(SUMIFS(DATABASE!$M$5:$M$6004,DATABASE!$B$5:$B$6004,B5599,DATABASE!$X$5:$X$6004,1),0)</f>
        <v/>
      </c>
      <c r="W5599" s="31">
        <f>IFERROR(COUNTIFS(DATABASE!$B$5:$B$6004,B5599,DATABASE!$X$5:$X$6004,1),0)</f>
        <v/>
      </c>
      <c r="X5599" s="49">
        <f>--AND(ISNUMBER(B5599),C5599&lt;&gt;"",L5599&lt;&gt;"",M5599&lt;&gt;"")</f>
        <v/>
      </c>
    </row>
    <row r="5600" ht="15" customHeight="1" s="111">
      <c r="A5600" s="50" t="inlineStr">
        <is>
          <t>DEC</t>
        </is>
      </c>
      <c r="B5600" s="51">
        <f>DEC!A101</f>
        <v/>
      </c>
      <c r="C5600" s="52">
        <f>DEC!B101</f>
        <v/>
      </c>
      <c r="D5600" s="52">
        <f>DEC!C101</f>
        <v/>
      </c>
      <c r="E5600" s="52">
        <f>DEC!D101</f>
        <v/>
      </c>
      <c r="F5600" s="52">
        <f>DEC!E101</f>
        <v/>
      </c>
      <c r="G5600" s="52">
        <f>DEC!F101</f>
        <v/>
      </c>
      <c r="H5600" s="52">
        <f>DEC!G101</f>
        <v/>
      </c>
      <c r="I5600" s="53">
        <f>DEC!H101</f>
        <v/>
      </c>
      <c r="J5600" s="53">
        <f>DEC!I101</f>
        <v/>
      </c>
      <c r="K5600" s="52">
        <f>DEC!J101</f>
        <v/>
      </c>
      <c r="L5600" s="52">
        <f>DEC!K101</f>
        <v/>
      </c>
      <c r="M5600" s="54">
        <f>DEC!L101</f>
        <v/>
      </c>
      <c r="N5600" s="52">
        <f>DEC!M101</f>
        <v/>
      </c>
      <c r="O5600" s="52">
        <f>DEC!N101</f>
        <v/>
      </c>
      <c r="P5600" s="52">
        <f>DEC!O101</f>
        <v/>
      </c>
      <c r="Q5600" s="52">
        <f>DEC!P101</f>
        <v/>
      </c>
      <c r="R5600" s="52">
        <f>DEC!Q101</f>
        <v/>
      </c>
      <c r="S5600" s="54">
        <f>S5599+IF(X5600=0,0,M5600)</f>
        <v/>
      </c>
      <c r="T5600" s="55">
        <f>MAX(T5599,S5600)</f>
        <v/>
      </c>
      <c r="U5600" s="56">
        <f>S5600-T5600</f>
        <v/>
      </c>
      <c r="V5600" s="55">
        <f>IFERROR(SUMIFS(DATABASE!$M$5:$M$6004,DATABASE!$B$5:$B$6004,B5600,DATABASE!$X$5:$X$6004,1),0)</f>
        <v/>
      </c>
      <c r="W5600" s="57">
        <f>IFERROR(COUNTIFS(DATABASE!$B$5:$B$6004,B5600,DATABASE!$X$5:$X$6004,1),0)</f>
        <v/>
      </c>
      <c r="X5600" s="58">
        <f>--AND(ISNUMBER(B5600),C5600&lt;&gt;"",L5600&lt;&gt;"",M5600&lt;&gt;"")</f>
        <v/>
      </c>
    </row>
    <row r="5601" ht="15" customHeight="1" s="111">
      <c r="A5601" s="42" t="inlineStr">
        <is>
          <t>DEC</t>
        </is>
      </c>
      <c r="B5601" s="43">
        <f>DEC!A102</f>
        <v/>
      </c>
      <c r="C5601" s="44">
        <f>DEC!B102</f>
        <v/>
      </c>
      <c r="D5601" s="44">
        <f>DEC!C102</f>
        <v/>
      </c>
      <c r="E5601" s="44">
        <f>DEC!D102</f>
        <v/>
      </c>
      <c r="F5601" s="44">
        <f>DEC!E102</f>
        <v/>
      </c>
      <c r="G5601" s="44">
        <f>DEC!F102</f>
        <v/>
      </c>
      <c r="H5601" s="44">
        <f>DEC!G102</f>
        <v/>
      </c>
      <c r="I5601" s="45">
        <f>DEC!H102</f>
        <v/>
      </c>
      <c r="J5601" s="45">
        <f>DEC!I102</f>
        <v/>
      </c>
      <c r="K5601" s="44">
        <f>DEC!J102</f>
        <v/>
      </c>
      <c r="L5601" s="44">
        <f>DEC!K102</f>
        <v/>
      </c>
      <c r="M5601" s="46">
        <f>DEC!L102</f>
        <v/>
      </c>
      <c r="N5601" s="44">
        <f>DEC!M102</f>
        <v/>
      </c>
      <c r="O5601" s="44">
        <f>DEC!N102</f>
        <v/>
      </c>
      <c r="P5601" s="44">
        <f>DEC!O102</f>
        <v/>
      </c>
      <c r="Q5601" s="44">
        <f>DEC!P102</f>
        <v/>
      </c>
      <c r="R5601" s="44">
        <f>DEC!Q102</f>
        <v/>
      </c>
      <c r="S5601" s="46">
        <f>S5600+IF(X5601=0,0,M5601)</f>
        <v/>
      </c>
      <c r="T5601" s="47">
        <f>MAX(T5600,S5601)</f>
        <v/>
      </c>
      <c r="U5601" s="48">
        <f>S5601-T5601</f>
        <v/>
      </c>
      <c r="V5601" s="47">
        <f>IFERROR(SUMIFS(DATABASE!$M$5:$M$6004,DATABASE!$B$5:$B$6004,B5601,DATABASE!$X$5:$X$6004,1),0)</f>
        <v/>
      </c>
      <c r="W5601" s="31">
        <f>IFERROR(COUNTIFS(DATABASE!$B$5:$B$6004,B5601,DATABASE!$X$5:$X$6004,1),0)</f>
        <v/>
      </c>
      <c r="X5601" s="49">
        <f>--AND(ISNUMBER(B5601),C5601&lt;&gt;"",L5601&lt;&gt;"",M5601&lt;&gt;"")</f>
        <v/>
      </c>
    </row>
    <row r="5602" ht="15" customHeight="1" s="111">
      <c r="A5602" s="50" t="inlineStr">
        <is>
          <t>DEC</t>
        </is>
      </c>
      <c r="B5602" s="51">
        <f>DEC!A103</f>
        <v/>
      </c>
      <c r="C5602" s="52">
        <f>DEC!B103</f>
        <v/>
      </c>
      <c r="D5602" s="52">
        <f>DEC!C103</f>
        <v/>
      </c>
      <c r="E5602" s="52">
        <f>DEC!D103</f>
        <v/>
      </c>
      <c r="F5602" s="52">
        <f>DEC!E103</f>
        <v/>
      </c>
      <c r="G5602" s="52">
        <f>DEC!F103</f>
        <v/>
      </c>
      <c r="H5602" s="52">
        <f>DEC!G103</f>
        <v/>
      </c>
      <c r="I5602" s="53">
        <f>DEC!H103</f>
        <v/>
      </c>
      <c r="J5602" s="53">
        <f>DEC!I103</f>
        <v/>
      </c>
      <c r="K5602" s="52">
        <f>DEC!J103</f>
        <v/>
      </c>
      <c r="L5602" s="52">
        <f>DEC!K103</f>
        <v/>
      </c>
      <c r="M5602" s="54">
        <f>DEC!L103</f>
        <v/>
      </c>
      <c r="N5602" s="52">
        <f>DEC!M103</f>
        <v/>
      </c>
      <c r="O5602" s="52">
        <f>DEC!N103</f>
        <v/>
      </c>
      <c r="P5602" s="52">
        <f>DEC!O103</f>
        <v/>
      </c>
      <c r="Q5602" s="52">
        <f>DEC!P103</f>
        <v/>
      </c>
      <c r="R5602" s="52">
        <f>DEC!Q103</f>
        <v/>
      </c>
      <c r="S5602" s="54">
        <f>S5601+IF(X5602=0,0,M5602)</f>
        <v/>
      </c>
      <c r="T5602" s="55">
        <f>MAX(T5601,S5602)</f>
        <v/>
      </c>
      <c r="U5602" s="56">
        <f>S5602-T5602</f>
        <v/>
      </c>
      <c r="V5602" s="55">
        <f>IFERROR(SUMIFS(DATABASE!$M$5:$M$6004,DATABASE!$B$5:$B$6004,B5602,DATABASE!$X$5:$X$6004,1),0)</f>
        <v/>
      </c>
      <c r="W5602" s="57">
        <f>IFERROR(COUNTIFS(DATABASE!$B$5:$B$6004,B5602,DATABASE!$X$5:$X$6004,1),0)</f>
        <v/>
      </c>
      <c r="X5602" s="58">
        <f>--AND(ISNUMBER(B5602),C5602&lt;&gt;"",L5602&lt;&gt;"",M5602&lt;&gt;"")</f>
        <v/>
      </c>
    </row>
    <row r="5603" ht="15" customHeight="1" s="111">
      <c r="A5603" s="42" t="inlineStr">
        <is>
          <t>DEC</t>
        </is>
      </c>
      <c r="B5603" s="43">
        <f>DEC!A104</f>
        <v/>
      </c>
      <c r="C5603" s="44">
        <f>DEC!B104</f>
        <v/>
      </c>
      <c r="D5603" s="44">
        <f>DEC!C104</f>
        <v/>
      </c>
      <c r="E5603" s="44">
        <f>DEC!D104</f>
        <v/>
      </c>
      <c r="F5603" s="44">
        <f>DEC!E104</f>
        <v/>
      </c>
      <c r="G5603" s="44">
        <f>DEC!F104</f>
        <v/>
      </c>
      <c r="H5603" s="44">
        <f>DEC!G104</f>
        <v/>
      </c>
      <c r="I5603" s="45">
        <f>DEC!H104</f>
        <v/>
      </c>
      <c r="J5603" s="45">
        <f>DEC!I104</f>
        <v/>
      </c>
      <c r="K5603" s="44">
        <f>DEC!J104</f>
        <v/>
      </c>
      <c r="L5603" s="44">
        <f>DEC!K104</f>
        <v/>
      </c>
      <c r="M5603" s="46">
        <f>DEC!L104</f>
        <v/>
      </c>
      <c r="N5603" s="44">
        <f>DEC!M104</f>
        <v/>
      </c>
      <c r="O5603" s="44">
        <f>DEC!N104</f>
        <v/>
      </c>
      <c r="P5603" s="44">
        <f>DEC!O104</f>
        <v/>
      </c>
      <c r="Q5603" s="44">
        <f>DEC!P104</f>
        <v/>
      </c>
      <c r="R5603" s="44">
        <f>DEC!Q104</f>
        <v/>
      </c>
      <c r="S5603" s="46">
        <f>S5602+IF(X5603=0,0,M5603)</f>
        <v/>
      </c>
      <c r="T5603" s="47">
        <f>MAX(T5602,S5603)</f>
        <v/>
      </c>
      <c r="U5603" s="48">
        <f>S5603-T5603</f>
        <v/>
      </c>
      <c r="V5603" s="47">
        <f>IFERROR(SUMIFS(DATABASE!$M$5:$M$6004,DATABASE!$B$5:$B$6004,B5603,DATABASE!$X$5:$X$6004,1),0)</f>
        <v/>
      </c>
      <c r="W5603" s="31">
        <f>IFERROR(COUNTIFS(DATABASE!$B$5:$B$6004,B5603,DATABASE!$X$5:$X$6004,1),0)</f>
        <v/>
      </c>
      <c r="X5603" s="49">
        <f>--AND(ISNUMBER(B5603),C5603&lt;&gt;"",L5603&lt;&gt;"",M5603&lt;&gt;"")</f>
        <v/>
      </c>
    </row>
    <row r="5604" ht="15" customHeight="1" s="111">
      <c r="A5604" s="50" t="inlineStr">
        <is>
          <t>DEC</t>
        </is>
      </c>
      <c r="B5604" s="51">
        <f>DEC!A105</f>
        <v/>
      </c>
      <c r="C5604" s="52">
        <f>DEC!B105</f>
        <v/>
      </c>
      <c r="D5604" s="52">
        <f>DEC!C105</f>
        <v/>
      </c>
      <c r="E5604" s="52">
        <f>DEC!D105</f>
        <v/>
      </c>
      <c r="F5604" s="52">
        <f>DEC!E105</f>
        <v/>
      </c>
      <c r="G5604" s="52">
        <f>DEC!F105</f>
        <v/>
      </c>
      <c r="H5604" s="52">
        <f>DEC!G105</f>
        <v/>
      </c>
      <c r="I5604" s="53">
        <f>DEC!H105</f>
        <v/>
      </c>
      <c r="J5604" s="53">
        <f>DEC!I105</f>
        <v/>
      </c>
      <c r="K5604" s="52">
        <f>DEC!J105</f>
        <v/>
      </c>
      <c r="L5604" s="52">
        <f>DEC!K105</f>
        <v/>
      </c>
      <c r="M5604" s="54">
        <f>DEC!L105</f>
        <v/>
      </c>
      <c r="N5604" s="52">
        <f>DEC!M105</f>
        <v/>
      </c>
      <c r="O5604" s="52">
        <f>DEC!N105</f>
        <v/>
      </c>
      <c r="P5604" s="52">
        <f>DEC!O105</f>
        <v/>
      </c>
      <c r="Q5604" s="52">
        <f>DEC!P105</f>
        <v/>
      </c>
      <c r="R5604" s="52">
        <f>DEC!Q105</f>
        <v/>
      </c>
      <c r="S5604" s="54">
        <f>S5603+IF(X5604=0,0,M5604)</f>
        <v/>
      </c>
      <c r="T5604" s="55">
        <f>MAX(T5603,S5604)</f>
        <v/>
      </c>
      <c r="U5604" s="56">
        <f>S5604-T5604</f>
        <v/>
      </c>
      <c r="V5604" s="55">
        <f>IFERROR(SUMIFS(DATABASE!$M$5:$M$6004,DATABASE!$B$5:$B$6004,B5604,DATABASE!$X$5:$X$6004,1),0)</f>
        <v/>
      </c>
      <c r="W5604" s="57">
        <f>IFERROR(COUNTIFS(DATABASE!$B$5:$B$6004,B5604,DATABASE!$X$5:$X$6004,1),0)</f>
        <v/>
      </c>
      <c r="X5604" s="58">
        <f>--AND(ISNUMBER(B5604),C5604&lt;&gt;"",L5604&lt;&gt;"",M5604&lt;&gt;"")</f>
        <v/>
      </c>
    </row>
    <row r="5605" ht="15" customHeight="1" s="111">
      <c r="A5605" s="42" t="inlineStr">
        <is>
          <t>DEC</t>
        </is>
      </c>
      <c r="B5605" s="43">
        <f>DEC!A106</f>
        <v/>
      </c>
      <c r="C5605" s="44">
        <f>DEC!B106</f>
        <v/>
      </c>
      <c r="D5605" s="44">
        <f>DEC!C106</f>
        <v/>
      </c>
      <c r="E5605" s="44">
        <f>DEC!D106</f>
        <v/>
      </c>
      <c r="F5605" s="44">
        <f>DEC!E106</f>
        <v/>
      </c>
      <c r="G5605" s="44">
        <f>DEC!F106</f>
        <v/>
      </c>
      <c r="H5605" s="44">
        <f>DEC!G106</f>
        <v/>
      </c>
      <c r="I5605" s="45">
        <f>DEC!H106</f>
        <v/>
      </c>
      <c r="J5605" s="45">
        <f>DEC!I106</f>
        <v/>
      </c>
      <c r="K5605" s="44">
        <f>DEC!J106</f>
        <v/>
      </c>
      <c r="L5605" s="44">
        <f>DEC!K106</f>
        <v/>
      </c>
      <c r="M5605" s="46">
        <f>DEC!L106</f>
        <v/>
      </c>
      <c r="N5605" s="44">
        <f>DEC!M106</f>
        <v/>
      </c>
      <c r="O5605" s="44">
        <f>DEC!N106</f>
        <v/>
      </c>
      <c r="P5605" s="44">
        <f>DEC!O106</f>
        <v/>
      </c>
      <c r="Q5605" s="44">
        <f>DEC!P106</f>
        <v/>
      </c>
      <c r="R5605" s="44">
        <f>DEC!Q106</f>
        <v/>
      </c>
      <c r="S5605" s="46">
        <f>S5604+IF(X5605=0,0,M5605)</f>
        <v/>
      </c>
      <c r="T5605" s="47">
        <f>MAX(T5604,S5605)</f>
        <v/>
      </c>
      <c r="U5605" s="48">
        <f>S5605-T5605</f>
        <v/>
      </c>
      <c r="V5605" s="47">
        <f>IFERROR(SUMIFS(DATABASE!$M$5:$M$6004,DATABASE!$B$5:$B$6004,B5605,DATABASE!$X$5:$X$6004,1),0)</f>
        <v/>
      </c>
      <c r="W5605" s="31">
        <f>IFERROR(COUNTIFS(DATABASE!$B$5:$B$6004,B5605,DATABASE!$X$5:$X$6004,1),0)</f>
        <v/>
      </c>
      <c r="X5605" s="49">
        <f>--AND(ISNUMBER(B5605),C5605&lt;&gt;"",L5605&lt;&gt;"",M5605&lt;&gt;"")</f>
        <v/>
      </c>
    </row>
    <row r="5606" ht="15" customHeight="1" s="111">
      <c r="A5606" s="50" t="inlineStr">
        <is>
          <t>DEC</t>
        </is>
      </c>
      <c r="B5606" s="51">
        <f>DEC!A107</f>
        <v/>
      </c>
      <c r="C5606" s="52">
        <f>DEC!B107</f>
        <v/>
      </c>
      <c r="D5606" s="52">
        <f>DEC!C107</f>
        <v/>
      </c>
      <c r="E5606" s="52">
        <f>DEC!D107</f>
        <v/>
      </c>
      <c r="F5606" s="52">
        <f>DEC!E107</f>
        <v/>
      </c>
      <c r="G5606" s="52">
        <f>DEC!F107</f>
        <v/>
      </c>
      <c r="H5606" s="52">
        <f>DEC!G107</f>
        <v/>
      </c>
      <c r="I5606" s="53">
        <f>DEC!H107</f>
        <v/>
      </c>
      <c r="J5606" s="53">
        <f>DEC!I107</f>
        <v/>
      </c>
      <c r="K5606" s="52">
        <f>DEC!J107</f>
        <v/>
      </c>
      <c r="L5606" s="52">
        <f>DEC!K107</f>
        <v/>
      </c>
      <c r="M5606" s="54">
        <f>DEC!L107</f>
        <v/>
      </c>
      <c r="N5606" s="52">
        <f>DEC!M107</f>
        <v/>
      </c>
      <c r="O5606" s="52">
        <f>DEC!N107</f>
        <v/>
      </c>
      <c r="P5606" s="52">
        <f>DEC!O107</f>
        <v/>
      </c>
      <c r="Q5606" s="52">
        <f>DEC!P107</f>
        <v/>
      </c>
      <c r="R5606" s="52">
        <f>DEC!Q107</f>
        <v/>
      </c>
      <c r="S5606" s="54">
        <f>S5605+IF(X5606=0,0,M5606)</f>
        <v/>
      </c>
      <c r="T5606" s="55">
        <f>MAX(T5605,S5606)</f>
        <v/>
      </c>
      <c r="U5606" s="56">
        <f>S5606-T5606</f>
        <v/>
      </c>
      <c r="V5606" s="55">
        <f>IFERROR(SUMIFS(DATABASE!$M$5:$M$6004,DATABASE!$B$5:$B$6004,B5606,DATABASE!$X$5:$X$6004,1),0)</f>
        <v/>
      </c>
      <c r="W5606" s="57">
        <f>IFERROR(COUNTIFS(DATABASE!$B$5:$B$6004,B5606,DATABASE!$X$5:$X$6004,1),0)</f>
        <v/>
      </c>
      <c r="X5606" s="58">
        <f>--AND(ISNUMBER(B5606),C5606&lt;&gt;"",L5606&lt;&gt;"",M5606&lt;&gt;"")</f>
        <v/>
      </c>
    </row>
    <row r="5607" ht="15" customHeight="1" s="111">
      <c r="A5607" s="42" t="inlineStr">
        <is>
          <t>DEC</t>
        </is>
      </c>
      <c r="B5607" s="43">
        <f>DEC!A108</f>
        <v/>
      </c>
      <c r="C5607" s="44">
        <f>DEC!B108</f>
        <v/>
      </c>
      <c r="D5607" s="44">
        <f>DEC!C108</f>
        <v/>
      </c>
      <c r="E5607" s="44">
        <f>DEC!D108</f>
        <v/>
      </c>
      <c r="F5607" s="44">
        <f>DEC!E108</f>
        <v/>
      </c>
      <c r="G5607" s="44">
        <f>DEC!F108</f>
        <v/>
      </c>
      <c r="H5607" s="44">
        <f>DEC!G108</f>
        <v/>
      </c>
      <c r="I5607" s="45">
        <f>DEC!H108</f>
        <v/>
      </c>
      <c r="J5607" s="45">
        <f>DEC!I108</f>
        <v/>
      </c>
      <c r="K5607" s="44">
        <f>DEC!J108</f>
        <v/>
      </c>
      <c r="L5607" s="44">
        <f>DEC!K108</f>
        <v/>
      </c>
      <c r="M5607" s="46">
        <f>DEC!L108</f>
        <v/>
      </c>
      <c r="N5607" s="44">
        <f>DEC!M108</f>
        <v/>
      </c>
      <c r="O5607" s="44">
        <f>DEC!N108</f>
        <v/>
      </c>
      <c r="P5607" s="44">
        <f>DEC!O108</f>
        <v/>
      </c>
      <c r="Q5607" s="44">
        <f>DEC!P108</f>
        <v/>
      </c>
      <c r="R5607" s="44">
        <f>DEC!Q108</f>
        <v/>
      </c>
      <c r="S5607" s="46">
        <f>S5606+IF(X5607=0,0,M5607)</f>
        <v/>
      </c>
      <c r="T5607" s="47">
        <f>MAX(T5606,S5607)</f>
        <v/>
      </c>
      <c r="U5607" s="48">
        <f>S5607-T5607</f>
        <v/>
      </c>
      <c r="V5607" s="47">
        <f>IFERROR(SUMIFS(DATABASE!$M$5:$M$6004,DATABASE!$B$5:$B$6004,B5607,DATABASE!$X$5:$X$6004,1),0)</f>
        <v/>
      </c>
      <c r="W5607" s="31">
        <f>IFERROR(COUNTIFS(DATABASE!$B$5:$B$6004,B5607,DATABASE!$X$5:$X$6004,1),0)</f>
        <v/>
      </c>
      <c r="X5607" s="49">
        <f>--AND(ISNUMBER(B5607),C5607&lt;&gt;"",L5607&lt;&gt;"",M5607&lt;&gt;"")</f>
        <v/>
      </c>
    </row>
    <row r="5608" ht="15" customHeight="1" s="111">
      <c r="A5608" s="50" t="inlineStr">
        <is>
          <t>DEC</t>
        </is>
      </c>
      <c r="B5608" s="51">
        <f>DEC!A109</f>
        <v/>
      </c>
      <c r="C5608" s="52">
        <f>DEC!B109</f>
        <v/>
      </c>
      <c r="D5608" s="52">
        <f>DEC!C109</f>
        <v/>
      </c>
      <c r="E5608" s="52">
        <f>DEC!D109</f>
        <v/>
      </c>
      <c r="F5608" s="52">
        <f>DEC!E109</f>
        <v/>
      </c>
      <c r="G5608" s="52">
        <f>DEC!F109</f>
        <v/>
      </c>
      <c r="H5608" s="52">
        <f>DEC!G109</f>
        <v/>
      </c>
      <c r="I5608" s="53">
        <f>DEC!H109</f>
        <v/>
      </c>
      <c r="J5608" s="53">
        <f>DEC!I109</f>
        <v/>
      </c>
      <c r="K5608" s="52">
        <f>DEC!J109</f>
        <v/>
      </c>
      <c r="L5608" s="52">
        <f>DEC!K109</f>
        <v/>
      </c>
      <c r="M5608" s="54">
        <f>DEC!L109</f>
        <v/>
      </c>
      <c r="N5608" s="52">
        <f>DEC!M109</f>
        <v/>
      </c>
      <c r="O5608" s="52">
        <f>DEC!N109</f>
        <v/>
      </c>
      <c r="P5608" s="52">
        <f>DEC!O109</f>
        <v/>
      </c>
      <c r="Q5608" s="52">
        <f>DEC!P109</f>
        <v/>
      </c>
      <c r="R5608" s="52">
        <f>DEC!Q109</f>
        <v/>
      </c>
      <c r="S5608" s="54">
        <f>S5607+IF(X5608=0,0,M5608)</f>
        <v/>
      </c>
      <c r="T5608" s="55">
        <f>MAX(T5607,S5608)</f>
        <v/>
      </c>
      <c r="U5608" s="56">
        <f>S5608-T5608</f>
        <v/>
      </c>
      <c r="V5608" s="55">
        <f>IFERROR(SUMIFS(DATABASE!$M$5:$M$6004,DATABASE!$B$5:$B$6004,B5608,DATABASE!$X$5:$X$6004,1),0)</f>
        <v/>
      </c>
      <c r="W5608" s="57">
        <f>IFERROR(COUNTIFS(DATABASE!$B$5:$B$6004,B5608,DATABASE!$X$5:$X$6004,1),0)</f>
        <v/>
      </c>
      <c r="X5608" s="58">
        <f>--AND(ISNUMBER(B5608),C5608&lt;&gt;"",L5608&lt;&gt;"",M5608&lt;&gt;"")</f>
        <v/>
      </c>
    </row>
    <row r="5609" ht="15" customHeight="1" s="111">
      <c r="A5609" s="42" t="inlineStr">
        <is>
          <t>DEC</t>
        </is>
      </c>
      <c r="B5609" s="43">
        <f>DEC!A110</f>
        <v/>
      </c>
      <c r="C5609" s="44">
        <f>DEC!B110</f>
        <v/>
      </c>
      <c r="D5609" s="44">
        <f>DEC!C110</f>
        <v/>
      </c>
      <c r="E5609" s="44">
        <f>DEC!D110</f>
        <v/>
      </c>
      <c r="F5609" s="44">
        <f>DEC!E110</f>
        <v/>
      </c>
      <c r="G5609" s="44">
        <f>DEC!F110</f>
        <v/>
      </c>
      <c r="H5609" s="44">
        <f>DEC!G110</f>
        <v/>
      </c>
      <c r="I5609" s="45">
        <f>DEC!H110</f>
        <v/>
      </c>
      <c r="J5609" s="45">
        <f>DEC!I110</f>
        <v/>
      </c>
      <c r="K5609" s="44">
        <f>DEC!J110</f>
        <v/>
      </c>
      <c r="L5609" s="44">
        <f>DEC!K110</f>
        <v/>
      </c>
      <c r="M5609" s="46">
        <f>DEC!L110</f>
        <v/>
      </c>
      <c r="N5609" s="44">
        <f>DEC!M110</f>
        <v/>
      </c>
      <c r="O5609" s="44">
        <f>DEC!N110</f>
        <v/>
      </c>
      <c r="P5609" s="44">
        <f>DEC!O110</f>
        <v/>
      </c>
      <c r="Q5609" s="44">
        <f>DEC!P110</f>
        <v/>
      </c>
      <c r="R5609" s="44">
        <f>DEC!Q110</f>
        <v/>
      </c>
      <c r="S5609" s="46">
        <f>S5608+IF(X5609=0,0,M5609)</f>
        <v/>
      </c>
      <c r="T5609" s="47">
        <f>MAX(T5608,S5609)</f>
        <v/>
      </c>
      <c r="U5609" s="48">
        <f>S5609-T5609</f>
        <v/>
      </c>
      <c r="V5609" s="47">
        <f>IFERROR(SUMIFS(DATABASE!$M$5:$M$6004,DATABASE!$B$5:$B$6004,B5609,DATABASE!$X$5:$X$6004,1),0)</f>
        <v/>
      </c>
      <c r="W5609" s="31">
        <f>IFERROR(COUNTIFS(DATABASE!$B$5:$B$6004,B5609,DATABASE!$X$5:$X$6004,1),0)</f>
        <v/>
      </c>
      <c r="X5609" s="49">
        <f>--AND(ISNUMBER(B5609),C5609&lt;&gt;"",L5609&lt;&gt;"",M5609&lt;&gt;"")</f>
        <v/>
      </c>
    </row>
    <row r="5610" ht="15" customHeight="1" s="111">
      <c r="A5610" s="50" t="inlineStr">
        <is>
          <t>DEC</t>
        </is>
      </c>
      <c r="B5610" s="51">
        <f>DEC!A111</f>
        <v/>
      </c>
      <c r="C5610" s="52">
        <f>DEC!B111</f>
        <v/>
      </c>
      <c r="D5610" s="52">
        <f>DEC!C111</f>
        <v/>
      </c>
      <c r="E5610" s="52">
        <f>DEC!D111</f>
        <v/>
      </c>
      <c r="F5610" s="52">
        <f>DEC!E111</f>
        <v/>
      </c>
      <c r="G5610" s="52">
        <f>DEC!F111</f>
        <v/>
      </c>
      <c r="H5610" s="52">
        <f>DEC!G111</f>
        <v/>
      </c>
      <c r="I5610" s="53">
        <f>DEC!H111</f>
        <v/>
      </c>
      <c r="J5610" s="53">
        <f>DEC!I111</f>
        <v/>
      </c>
      <c r="K5610" s="52">
        <f>DEC!J111</f>
        <v/>
      </c>
      <c r="L5610" s="52">
        <f>DEC!K111</f>
        <v/>
      </c>
      <c r="M5610" s="54">
        <f>DEC!L111</f>
        <v/>
      </c>
      <c r="N5610" s="52">
        <f>DEC!M111</f>
        <v/>
      </c>
      <c r="O5610" s="52">
        <f>DEC!N111</f>
        <v/>
      </c>
      <c r="P5610" s="52">
        <f>DEC!O111</f>
        <v/>
      </c>
      <c r="Q5610" s="52">
        <f>DEC!P111</f>
        <v/>
      </c>
      <c r="R5610" s="52">
        <f>DEC!Q111</f>
        <v/>
      </c>
      <c r="S5610" s="54">
        <f>S5609+IF(X5610=0,0,M5610)</f>
        <v/>
      </c>
      <c r="T5610" s="55">
        <f>MAX(T5609,S5610)</f>
        <v/>
      </c>
      <c r="U5610" s="56">
        <f>S5610-T5610</f>
        <v/>
      </c>
      <c r="V5610" s="55">
        <f>IFERROR(SUMIFS(DATABASE!$M$5:$M$6004,DATABASE!$B$5:$B$6004,B5610,DATABASE!$X$5:$X$6004,1),0)</f>
        <v/>
      </c>
      <c r="W5610" s="57">
        <f>IFERROR(COUNTIFS(DATABASE!$B$5:$B$6004,B5610,DATABASE!$X$5:$X$6004,1),0)</f>
        <v/>
      </c>
      <c r="X5610" s="58">
        <f>--AND(ISNUMBER(B5610),C5610&lt;&gt;"",L5610&lt;&gt;"",M5610&lt;&gt;"")</f>
        <v/>
      </c>
    </row>
    <row r="5611" ht="15" customHeight="1" s="111">
      <c r="A5611" s="42" t="inlineStr">
        <is>
          <t>DEC</t>
        </is>
      </c>
      <c r="B5611" s="43">
        <f>DEC!A112</f>
        <v/>
      </c>
      <c r="C5611" s="44">
        <f>DEC!B112</f>
        <v/>
      </c>
      <c r="D5611" s="44">
        <f>DEC!C112</f>
        <v/>
      </c>
      <c r="E5611" s="44">
        <f>DEC!D112</f>
        <v/>
      </c>
      <c r="F5611" s="44">
        <f>DEC!E112</f>
        <v/>
      </c>
      <c r="G5611" s="44">
        <f>DEC!F112</f>
        <v/>
      </c>
      <c r="H5611" s="44">
        <f>DEC!G112</f>
        <v/>
      </c>
      <c r="I5611" s="45">
        <f>DEC!H112</f>
        <v/>
      </c>
      <c r="J5611" s="45">
        <f>DEC!I112</f>
        <v/>
      </c>
      <c r="K5611" s="44">
        <f>DEC!J112</f>
        <v/>
      </c>
      <c r="L5611" s="44">
        <f>DEC!K112</f>
        <v/>
      </c>
      <c r="M5611" s="46">
        <f>DEC!L112</f>
        <v/>
      </c>
      <c r="N5611" s="44">
        <f>DEC!M112</f>
        <v/>
      </c>
      <c r="O5611" s="44">
        <f>DEC!N112</f>
        <v/>
      </c>
      <c r="P5611" s="44">
        <f>DEC!O112</f>
        <v/>
      </c>
      <c r="Q5611" s="44">
        <f>DEC!P112</f>
        <v/>
      </c>
      <c r="R5611" s="44">
        <f>DEC!Q112</f>
        <v/>
      </c>
      <c r="S5611" s="46">
        <f>S5610+IF(X5611=0,0,M5611)</f>
        <v/>
      </c>
      <c r="T5611" s="47">
        <f>MAX(T5610,S5611)</f>
        <v/>
      </c>
      <c r="U5611" s="48">
        <f>S5611-T5611</f>
        <v/>
      </c>
      <c r="V5611" s="47">
        <f>IFERROR(SUMIFS(DATABASE!$M$5:$M$6004,DATABASE!$B$5:$B$6004,B5611,DATABASE!$X$5:$X$6004,1),0)</f>
        <v/>
      </c>
      <c r="W5611" s="31">
        <f>IFERROR(COUNTIFS(DATABASE!$B$5:$B$6004,B5611,DATABASE!$X$5:$X$6004,1),0)</f>
        <v/>
      </c>
      <c r="X5611" s="49">
        <f>--AND(ISNUMBER(B5611),C5611&lt;&gt;"",L5611&lt;&gt;"",M5611&lt;&gt;"")</f>
        <v/>
      </c>
    </row>
    <row r="5612" ht="15" customHeight="1" s="111">
      <c r="A5612" s="50" t="inlineStr">
        <is>
          <t>DEC</t>
        </is>
      </c>
      <c r="B5612" s="51">
        <f>DEC!A113</f>
        <v/>
      </c>
      <c r="C5612" s="52">
        <f>DEC!B113</f>
        <v/>
      </c>
      <c r="D5612" s="52">
        <f>DEC!C113</f>
        <v/>
      </c>
      <c r="E5612" s="52">
        <f>DEC!D113</f>
        <v/>
      </c>
      <c r="F5612" s="52">
        <f>DEC!E113</f>
        <v/>
      </c>
      <c r="G5612" s="52">
        <f>DEC!F113</f>
        <v/>
      </c>
      <c r="H5612" s="52">
        <f>DEC!G113</f>
        <v/>
      </c>
      <c r="I5612" s="53">
        <f>DEC!H113</f>
        <v/>
      </c>
      <c r="J5612" s="53">
        <f>DEC!I113</f>
        <v/>
      </c>
      <c r="K5612" s="52">
        <f>DEC!J113</f>
        <v/>
      </c>
      <c r="L5612" s="52">
        <f>DEC!K113</f>
        <v/>
      </c>
      <c r="M5612" s="54">
        <f>DEC!L113</f>
        <v/>
      </c>
      <c r="N5612" s="52">
        <f>DEC!M113</f>
        <v/>
      </c>
      <c r="O5612" s="52">
        <f>DEC!N113</f>
        <v/>
      </c>
      <c r="P5612" s="52">
        <f>DEC!O113</f>
        <v/>
      </c>
      <c r="Q5612" s="52">
        <f>DEC!P113</f>
        <v/>
      </c>
      <c r="R5612" s="52">
        <f>DEC!Q113</f>
        <v/>
      </c>
      <c r="S5612" s="54">
        <f>S5611+IF(X5612=0,0,M5612)</f>
        <v/>
      </c>
      <c r="T5612" s="55">
        <f>MAX(T5611,S5612)</f>
        <v/>
      </c>
      <c r="U5612" s="56">
        <f>S5612-T5612</f>
        <v/>
      </c>
      <c r="V5612" s="55">
        <f>IFERROR(SUMIFS(DATABASE!$M$5:$M$6004,DATABASE!$B$5:$B$6004,B5612,DATABASE!$X$5:$X$6004,1),0)</f>
        <v/>
      </c>
      <c r="W5612" s="57">
        <f>IFERROR(COUNTIFS(DATABASE!$B$5:$B$6004,B5612,DATABASE!$X$5:$X$6004,1),0)</f>
        <v/>
      </c>
      <c r="X5612" s="58">
        <f>--AND(ISNUMBER(B5612),C5612&lt;&gt;"",L5612&lt;&gt;"",M5612&lt;&gt;"")</f>
        <v/>
      </c>
    </row>
    <row r="5613" ht="15" customHeight="1" s="111">
      <c r="A5613" s="42" t="inlineStr">
        <is>
          <t>DEC</t>
        </is>
      </c>
      <c r="B5613" s="43">
        <f>DEC!A114</f>
        <v/>
      </c>
      <c r="C5613" s="44">
        <f>DEC!B114</f>
        <v/>
      </c>
      <c r="D5613" s="44">
        <f>DEC!C114</f>
        <v/>
      </c>
      <c r="E5613" s="44">
        <f>DEC!D114</f>
        <v/>
      </c>
      <c r="F5613" s="44">
        <f>DEC!E114</f>
        <v/>
      </c>
      <c r="G5613" s="44">
        <f>DEC!F114</f>
        <v/>
      </c>
      <c r="H5613" s="44">
        <f>DEC!G114</f>
        <v/>
      </c>
      <c r="I5613" s="45">
        <f>DEC!H114</f>
        <v/>
      </c>
      <c r="J5613" s="45">
        <f>DEC!I114</f>
        <v/>
      </c>
      <c r="K5613" s="44">
        <f>DEC!J114</f>
        <v/>
      </c>
      <c r="L5613" s="44">
        <f>DEC!K114</f>
        <v/>
      </c>
      <c r="M5613" s="46">
        <f>DEC!L114</f>
        <v/>
      </c>
      <c r="N5613" s="44">
        <f>DEC!M114</f>
        <v/>
      </c>
      <c r="O5613" s="44">
        <f>DEC!N114</f>
        <v/>
      </c>
      <c r="P5613" s="44">
        <f>DEC!O114</f>
        <v/>
      </c>
      <c r="Q5613" s="44">
        <f>DEC!P114</f>
        <v/>
      </c>
      <c r="R5613" s="44">
        <f>DEC!Q114</f>
        <v/>
      </c>
      <c r="S5613" s="46">
        <f>S5612+IF(X5613=0,0,M5613)</f>
        <v/>
      </c>
      <c r="T5613" s="47">
        <f>MAX(T5612,S5613)</f>
        <v/>
      </c>
      <c r="U5613" s="48">
        <f>S5613-T5613</f>
        <v/>
      </c>
      <c r="V5613" s="47">
        <f>IFERROR(SUMIFS(DATABASE!$M$5:$M$6004,DATABASE!$B$5:$B$6004,B5613,DATABASE!$X$5:$X$6004,1),0)</f>
        <v/>
      </c>
      <c r="W5613" s="31">
        <f>IFERROR(COUNTIFS(DATABASE!$B$5:$B$6004,B5613,DATABASE!$X$5:$X$6004,1),0)</f>
        <v/>
      </c>
      <c r="X5613" s="49">
        <f>--AND(ISNUMBER(B5613),C5613&lt;&gt;"",L5613&lt;&gt;"",M5613&lt;&gt;"")</f>
        <v/>
      </c>
    </row>
    <row r="5614" ht="15" customHeight="1" s="111">
      <c r="A5614" s="50" t="inlineStr">
        <is>
          <t>DEC</t>
        </is>
      </c>
      <c r="B5614" s="51">
        <f>DEC!A115</f>
        <v/>
      </c>
      <c r="C5614" s="52">
        <f>DEC!B115</f>
        <v/>
      </c>
      <c r="D5614" s="52">
        <f>DEC!C115</f>
        <v/>
      </c>
      <c r="E5614" s="52">
        <f>DEC!D115</f>
        <v/>
      </c>
      <c r="F5614" s="52">
        <f>DEC!E115</f>
        <v/>
      </c>
      <c r="G5614" s="52">
        <f>DEC!F115</f>
        <v/>
      </c>
      <c r="H5614" s="52">
        <f>DEC!G115</f>
        <v/>
      </c>
      <c r="I5614" s="53">
        <f>DEC!H115</f>
        <v/>
      </c>
      <c r="J5614" s="53">
        <f>DEC!I115</f>
        <v/>
      </c>
      <c r="K5614" s="52">
        <f>DEC!J115</f>
        <v/>
      </c>
      <c r="L5614" s="52">
        <f>DEC!K115</f>
        <v/>
      </c>
      <c r="M5614" s="54">
        <f>DEC!L115</f>
        <v/>
      </c>
      <c r="N5614" s="52">
        <f>DEC!M115</f>
        <v/>
      </c>
      <c r="O5614" s="52">
        <f>DEC!N115</f>
        <v/>
      </c>
      <c r="P5614" s="52">
        <f>DEC!O115</f>
        <v/>
      </c>
      <c r="Q5614" s="52">
        <f>DEC!P115</f>
        <v/>
      </c>
      <c r="R5614" s="52">
        <f>DEC!Q115</f>
        <v/>
      </c>
      <c r="S5614" s="54">
        <f>S5613+IF(X5614=0,0,M5614)</f>
        <v/>
      </c>
      <c r="T5614" s="55">
        <f>MAX(T5613,S5614)</f>
        <v/>
      </c>
      <c r="U5614" s="56">
        <f>S5614-T5614</f>
        <v/>
      </c>
      <c r="V5614" s="55">
        <f>IFERROR(SUMIFS(DATABASE!$M$5:$M$6004,DATABASE!$B$5:$B$6004,B5614,DATABASE!$X$5:$X$6004,1),0)</f>
        <v/>
      </c>
      <c r="W5614" s="57">
        <f>IFERROR(COUNTIFS(DATABASE!$B$5:$B$6004,B5614,DATABASE!$X$5:$X$6004,1),0)</f>
        <v/>
      </c>
      <c r="X5614" s="58">
        <f>--AND(ISNUMBER(B5614),C5614&lt;&gt;"",L5614&lt;&gt;"",M5614&lt;&gt;"")</f>
        <v/>
      </c>
    </row>
    <row r="5615" ht="15" customHeight="1" s="111">
      <c r="A5615" s="42" t="inlineStr">
        <is>
          <t>DEC</t>
        </is>
      </c>
      <c r="B5615" s="43">
        <f>DEC!A116</f>
        <v/>
      </c>
      <c r="C5615" s="44">
        <f>DEC!B116</f>
        <v/>
      </c>
      <c r="D5615" s="44">
        <f>DEC!C116</f>
        <v/>
      </c>
      <c r="E5615" s="44">
        <f>DEC!D116</f>
        <v/>
      </c>
      <c r="F5615" s="44">
        <f>DEC!E116</f>
        <v/>
      </c>
      <c r="G5615" s="44">
        <f>DEC!F116</f>
        <v/>
      </c>
      <c r="H5615" s="44">
        <f>DEC!G116</f>
        <v/>
      </c>
      <c r="I5615" s="45">
        <f>DEC!H116</f>
        <v/>
      </c>
      <c r="J5615" s="45">
        <f>DEC!I116</f>
        <v/>
      </c>
      <c r="K5615" s="44">
        <f>DEC!J116</f>
        <v/>
      </c>
      <c r="L5615" s="44">
        <f>DEC!K116</f>
        <v/>
      </c>
      <c r="M5615" s="46">
        <f>DEC!L116</f>
        <v/>
      </c>
      <c r="N5615" s="44">
        <f>DEC!M116</f>
        <v/>
      </c>
      <c r="O5615" s="44">
        <f>DEC!N116</f>
        <v/>
      </c>
      <c r="P5615" s="44">
        <f>DEC!O116</f>
        <v/>
      </c>
      <c r="Q5615" s="44">
        <f>DEC!P116</f>
        <v/>
      </c>
      <c r="R5615" s="44">
        <f>DEC!Q116</f>
        <v/>
      </c>
      <c r="S5615" s="46">
        <f>S5614+IF(X5615=0,0,M5615)</f>
        <v/>
      </c>
      <c r="T5615" s="47">
        <f>MAX(T5614,S5615)</f>
        <v/>
      </c>
      <c r="U5615" s="48">
        <f>S5615-T5615</f>
        <v/>
      </c>
      <c r="V5615" s="47">
        <f>IFERROR(SUMIFS(DATABASE!$M$5:$M$6004,DATABASE!$B$5:$B$6004,B5615,DATABASE!$X$5:$X$6004,1),0)</f>
        <v/>
      </c>
      <c r="W5615" s="31">
        <f>IFERROR(COUNTIFS(DATABASE!$B$5:$B$6004,B5615,DATABASE!$X$5:$X$6004,1),0)</f>
        <v/>
      </c>
      <c r="X5615" s="49">
        <f>--AND(ISNUMBER(B5615),C5615&lt;&gt;"",L5615&lt;&gt;"",M5615&lt;&gt;"")</f>
        <v/>
      </c>
    </row>
    <row r="5616" ht="15" customHeight="1" s="111">
      <c r="A5616" s="50" t="inlineStr">
        <is>
          <t>DEC</t>
        </is>
      </c>
      <c r="B5616" s="51">
        <f>DEC!A117</f>
        <v/>
      </c>
      <c r="C5616" s="52">
        <f>DEC!B117</f>
        <v/>
      </c>
      <c r="D5616" s="52">
        <f>DEC!C117</f>
        <v/>
      </c>
      <c r="E5616" s="52">
        <f>DEC!D117</f>
        <v/>
      </c>
      <c r="F5616" s="52">
        <f>DEC!E117</f>
        <v/>
      </c>
      <c r="G5616" s="52">
        <f>DEC!F117</f>
        <v/>
      </c>
      <c r="H5616" s="52">
        <f>DEC!G117</f>
        <v/>
      </c>
      <c r="I5616" s="53">
        <f>DEC!H117</f>
        <v/>
      </c>
      <c r="J5616" s="53">
        <f>DEC!I117</f>
        <v/>
      </c>
      <c r="K5616" s="52">
        <f>DEC!J117</f>
        <v/>
      </c>
      <c r="L5616" s="52">
        <f>DEC!K117</f>
        <v/>
      </c>
      <c r="M5616" s="54">
        <f>DEC!L117</f>
        <v/>
      </c>
      <c r="N5616" s="52">
        <f>DEC!M117</f>
        <v/>
      </c>
      <c r="O5616" s="52">
        <f>DEC!N117</f>
        <v/>
      </c>
      <c r="P5616" s="52">
        <f>DEC!O117</f>
        <v/>
      </c>
      <c r="Q5616" s="52">
        <f>DEC!P117</f>
        <v/>
      </c>
      <c r="R5616" s="52">
        <f>DEC!Q117</f>
        <v/>
      </c>
      <c r="S5616" s="54">
        <f>S5615+IF(X5616=0,0,M5616)</f>
        <v/>
      </c>
      <c r="T5616" s="55">
        <f>MAX(T5615,S5616)</f>
        <v/>
      </c>
      <c r="U5616" s="56">
        <f>S5616-T5616</f>
        <v/>
      </c>
      <c r="V5616" s="55">
        <f>IFERROR(SUMIFS(DATABASE!$M$5:$M$6004,DATABASE!$B$5:$B$6004,B5616,DATABASE!$X$5:$X$6004,1),0)</f>
        <v/>
      </c>
      <c r="W5616" s="57">
        <f>IFERROR(COUNTIFS(DATABASE!$B$5:$B$6004,B5616,DATABASE!$X$5:$X$6004,1),0)</f>
        <v/>
      </c>
      <c r="X5616" s="58">
        <f>--AND(ISNUMBER(B5616),C5616&lt;&gt;"",L5616&lt;&gt;"",M5616&lt;&gt;"")</f>
        <v/>
      </c>
    </row>
    <row r="5617" ht="15" customHeight="1" s="111">
      <c r="A5617" s="42" t="inlineStr">
        <is>
          <t>DEC</t>
        </is>
      </c>
      <c r="B5617" s="43">
        <f>DEC!A118</f>
        <v/>
      </c>
      <c r="C5617" s="44">
        <f>DEC!B118</f>
        <v/>
      </c>
      <c r="D5617" s="44">
        <f>DEC!C118</f>
        <v/>
      </c>
      <c r="E5617" s="44">
        <f>DEC!D118</f>
        <v/>
      </c>
      <c r="F5617" s="44">
        <f>DEC!E118</f>
        <v/>
      </c>
      <c r="G5617" s="44">
        <f>DEC!F118</f>
        <v/>
      </c>
      <c r="H5617" s="44">
        <f>DEC!G118</f>
        <v/>
      </c>
      <c r="I5617" s="45">
        <f>DEC!H118</f>
        <v/>
      </c>
      <c r="J5617" s="45">
        <f>DEC!I118</f>
        <v/>
      </c>
      <c r="K5617" s="44">
        <f>DEC!J118</f>
        <v/>
      </c>
      <c r="L5617" s="44">
        <f>DEC!K118</f>
        <v/>
      </c>
      <c r="M5617" s="46">
        <f>DEC!L118</f>
        <v/>
      </c>
      <c r="N5617" s="44">
        <f>DEC!M118</f>
        <v/>
      </c>
      <c r="O5617" s="44">
        <f>DEC!N118</f>
        <v/>
      </c>
      <c r="P5617" s="44">
        <f>DEC!O118</f>
        <v/>
      </c>
      <c r="Q5617" s="44">
        <f>DEC!P118</f>
        <v/>
      </c>
      <c r="R5617" s="44">
        <f>DEC!Q118</f>
        <v/>
      </c>
      <c r="S5617" s="46">
        <f>S5616+IF(X5617=0,0,M5617)</f>
        <v/>
      </c>
      <c r="T5617" s="47">
        <f>MAX(T5616,S5617)</f>
        <v/>
      </c>
      <c r="U5617" s="48">
        <f>S5617-T5617</f>
        <v/>
      </c>
      <c r="V5617" s="47">
        <f>IFERROR(SUMIFS(DATABASE!$M$5:$M$6004,DATABASE!$B$5:$B$6004,B5617,DATABASE!$X$5:$X$6004,1),0)</f>
        <v/>
      </c>
      <c r="W5617" s="31">
        <f>IFERROR(COUNTIFS(DATABASE!$B$5:$B$6004,B5617,DATABASE!$X$5:$X$6004,1),0)</f>
        <v/>
      </c>
      <c r="X5617" s="49">
        <f>--AND(ISNUMBER(B5617),C5617&lt;&gt;"",L5617&lt;&gt;"",M5617&lt;&gt;"")</f>
        <v/>
      </c>
    </row>
    <row r="5618" ht="15" customHeight="1" s="111">
      <c r="A5618" s="50" t="inlineStr">
        <is>
          <t>DEC</t>
        </is>
      </c>
      <c r="B5618" s="51">
        <f>DEC!A119</f>
        <v/>
      </c>
      <c r="C5618" s="52">
        <f>DEC!B119</f>
        <v/>
      </c>
      <c r="D5618" s="52">
        <f>DEC!C119</f>
        <v/>
      </c>
      <c r="E5618" s="52">
        <f>DEC!D119</f>
        <v/>
      </c>
      <c r="F5618" s="52">
        <f>DEC!E119</f>
        <v/>
      </c>
      <c r="G5618" s="52">
        <f>DEC!F119</f>
        <v/>
      </c>
      <c r="H5618" s="52">
        <f>DEC!G119</f>
        <v/>
      </c>
      <c r="I5618" s="53">
        <f>DEC!H119</f>
        <v/>
      </c>
      <c r="J5618" s="53">
        <f>DEC!I119</f>
        <v/>
      </c>
      <c r="K5618" s="52">
        <f>DEC!J119</f>
        <v/>
      </c>
      <c r="L5618" s="52">
        <f>DEC!K119</f>
        <v/>
      </c>
      <c r="M5618" s="54">
        <f>DEC!L119</f>
        <v/>
      </c>
      <c r="N5618" s="52">
        <f>DEC!M119</f>
        <v/>
      </c>
      <c r="O5618" s="52">
        <f>DEC!N119</f>
        <v/>
      </c>
      <c r="P5618" s="52">
        <f>DEC!O119</f>
        <v/>
      </c>
      <c r="Q5618" s="52">
        <f>DEC!P119</f>
        <v/>
      </c>
      <c r="R5618" s="52">
        <f>DEC!Q119</f>
        <v/>
      </c>
      <c r="S5618" s="54">
        <f>S5617+IF(X5618=0,0,M5618)</f>
        <v/>
      </c>
      <c r="T5618" s="55">
        <f>MAX(T5617,S5618)</f>
        <v/>
      </c>
      <c r="U5618" s="56">
        <f>S5618-T5618</f>
        <v/>
      </c>
      <c r="V5618" s="55">
        <f>IFERROR(SUMIFS(DATABASE!$M$5:$M$6004,DATABASE!$B$5:$B$6004,B5618,DATABASE!$X$5:$X$6004,1),0)</f>
        <v/>
      </c>
      <c r="W5618" s="57">
        <f>IFERROR(COUNTIFS(DATABASE!$B$5:$B$6004,B5618,DATABASE!$X$5:$X$6004,1),0)</f>
        <v/>
      </c>
      <c r="X5618" s="58">
        <f>--AND(ISNUMBER(B5618),C5618&lt;&gt;"",L5618&lt;&gt;"",M5618&lt;&gt;"")</f>
        <v/>
      </c>
    </row>
    <row r="5619" ht="15" customHeight="1" s="111">
      <c r="A5619" s="42" t="inlineStr">
        <is>
          <t>DEC</t>
        </is>
      </c>
      <c r="B5619" s="43">
        <f>DEC!A120</f>
        <v/>
      </c>
      <c r="C5619" s="44">
        <f>DEC!B120</f>
        <v/>
      </c>
      <c r="D5619" s="44">
        <f>DEC!C120</f>
        <v/>
      </c>
      <c r="E5619" s="44">
        <f>DEC!D120</f>
        <v/>
      </c>
      <c r="F5619" s="44">
        <f>DEC!E120</f>
        <v/>
      </c>
      <c r="G5619" s="44">
        <f>DEC!F120</f>
        <v/>
      </c>
      <c r="H5619" s="44">
        <f>DEC!G120</f>
        <v/>
      </c>
      <c r="I5619" s="45">
        <f>DEC!H120</f>
        <v/>
      </c>
      <c r="J5619" s="45">
        <f>DEC!I120</f>
        <v/>
      </c>
      <c r="K5619" s="44">
        <f>DEC!J120</f>
        <v/>
      </c>
      <c r="L5619" s="44">
        <f>DEC!K120</f>
        <v/>
      </c>
      <c r="M5619" s="46">
        <f>DEC!L120</f>
        <v/>
      </c>
      <c r="N5619" s="44">
        <f>DEC!M120</f>
        <v/>
      </c>
      <c r="O5619" s="44">
        <f>DEC!N120</f>
        <v/>
      </c>
      <c r="P5619" s="44">
        <f>DEC!O120</f>
        <v/>
      </c>
      <c r="Q5619" s="44">
        <f>DEC!P120</f>
        <v/>
      </c>
      <c r="R5619" s="44">
        <f>DEC!Q120</f>
        <v/>
      </c>
      <c r="S5619" s="46">
        <f>S5618+IF(X5619=0,0,M5619)</f>
        <v/>
      </c>
      <c r="T5619" s="47">
        <f>MAX(T5618,S5619)</f>
        <v/>
      </c>
      <c r="U5619" s="48">
        <f>S5619-T5619</f>
        <v/>
      </c>
      <c r="V5619" s="47">
        <f>IFERROR(SUMIFS(DATABASE!$M$5:$M$6004,DATABASE!$B$5:$B$6004,B5619,DATABASE!$X$5:$X$6004,1),0)</f>
        <v/>
      </c>
      <c r="W5619" s="31">
        <f>IFERROR(COUNTIFS(DATABASE!$B$5:$B$6004,B5619,DATABASE!$X$5:$X$6004,1),0)</f>
        <v/>
      </c>
      <c r="X5619" s="49">
        <f>--AND(ISNUMBER(B5619),C5619&lt;&gt;"",L5619&lt;&gt;"",M5619&lt;&gt;"")</f>
        <v/>
      </c>
    </row>
    <row r="5620" ht="15" customHeight="1" s="111">
      <c r="A5620" s="50" t="inlineStr">
        <is>
          <t>DEC</t>
        </is>
      </c>
      <c r="B5620" s="51">
        <f>DEC!A121</f>
        <v/>
      </c>
      <c r="C5620" s="52">
        <f>DEC!B121</f>
        <v/>
      </c>
      <c r="D5620" s="52">
        <f>DEC!C121</f>
        <v/>
      </c>
      <c r="E5620" s="52">
        <f>DEC!D121</f>
        <v/>
      </c>
      <c r="F5620" s="52">
        <f>DEC!E121</f>
        <v/>
      </c>
      <c r="G5620" s="52">
        <f>DEC!F121</f>
        <v/>
      </c>
      <c r="H5620" s="52">
        <f>DEC!G121</f>
        <v/>
      </c>
      <c r="I5620" s="53">
        <f>DEC!H121</f>
        <v/>
      </c>
      <c r="J5620" s="53">
        <f>DEC!I121</f>
        <v/>
      </c>
      <c r="K5620" s="52">
        <f>DEC!J121</f>
        <v/>
      </c>
      <c r="L5620" s="52">
        <f>DEC!K121</f>
        <v/>
      </c>
      <c r="M5620" s="54">
        <f>DEC!L121</f>
        <v/>
      </c>
      <c r="N5620" s="52">
        <f>DEC!M121</f>
        <v/>
      </c>
      <c r="O5620" s="52">
        <f>DEC!N121</f>
        <v/>
      </c>
      <c r="P5620" s="52">
        <f>DEC!O121</f>
        <v/>
      </c>
      <c r="Q5620" s="52">
        <f>DEC!P121</f>
        <v/>
      </c>
      <c r="R5620" s="52">
        <f>DEC!Q121</f>
        <v/>
      </c>
      <c r="S5620" s="54">
        <f>S5619+IF(X5620=0,0,M5620)</f>
        <v/>
      </c>
      <c r="T5620" s="55">
        <f>MAX(T5619,S5620)</f>
        <v/>
      </c>
      <c r="U5620" s="56">
        <f>S5620-T5620</f>
        <v/>
      </c>
      <c r="V5620" s="55">
        <f>IFERROR(SUMIFS(DATABASE!$M$5:$M$6004,DATABASE!$B$5:$B$6004,B5620,DATABASE!$X$5:$X$6004,1),0)</f>
        <v/>
      </c>
      <c r="W5620" s="57">
        <f>IFERROR(COUNTIFS(DATABASE!$B$5:$B$6004,B5620,DATABASE!$X$5:$X$6004,1),0)</f>
        <v/>
      </c>
      <c r="X5620" s="58">
        <f>--AND(ISNUMBER(B5620),C5620&lt;&gt;"",L5620&lt;&gt;"",M5620&lt;&gt;"")</f>
        <v/>
      </c>
    </row>
    <row r="5621" ht="15" customHeight="1" s="111">
      <c r="A5621" s="42" t="inlineStr">
        <is>
          <t>DEC</t>
        </is>
      </c>
      <c r="B5621" s="43">
        <f>DEC!A122</f>
        <v/>
      </c>
      <c r="C5621" s="44">
        <f>DEC!B122</f>
        <v/>
      </c>
      <c r="D5621" s="44">
        <f>DEC!C122</f>
        <v/>
      </c>
      <c r="E5621" s="44">
        <f>DEC!D122</f>
        <v/>
      </c>
      <c r="F5621" s="44">
        <f>DEC!E122</f>
        <v/>
      </c>
      <c r="G5621" s="44">
        <f>DEC!F122</f>
        <v/>
      </c>
      <c r="H5621" s="44">
        <f>DEC!G122</f>
        <v/>
      </c>
      <c r="I5621" s="45">
        <f>DEC!H122</f>
        <v/>
      </c>
      <c r="J5621" s="45">
        <f>DEC!I122</f>
        <v/>
      </c>
      <c r="K5621" s="44">
        <f>DEC!J122</f>
        <v/>
      </c>
      <c r="L5621" s="44">
        <f>DEC!K122</f>
        <v/>
      </c>
      <c r="M5621" s="46">
        <f>DEC!L122</f>
        <v/>
      </c>
      <c r="N5621" s="44">
        <f>DEC!M122</f>
        <v/>
      </c>
      <c r="O5621" s="44">
        <f>DEC!N122</f>
        <v/>
      </c>
      <c r="P5621" s="44">
        <f>DEC!O122</f>
        <v/>
      </c>
      <c r="Q5621" s="44">
        <f>DEC!P122</f>
        <v/>
      </c>
      <c r="R5621" s="44">
        <f>DEC!Q122</f>
        <v/>
      </c>
      <c r="S5621" s="46">
        <f>S5620+IF(X5621=0,0,M5621)</f>
        <v/>
      </c>
      <c r="T5621" s="47">
        <f>MAX(T5620,S5621)</f>
        <v/>
      </c>
      <c r="U5621" s="48">
        <f>S5621-T5621</f>
        <v/>
      </c>
      <c r="V5621" s="47">
        <f>IFERROR(SUMIFS(DATABASE!$M$5:$M$6004,DATABASE!$B$5:$B$6004,B5621,DATABASE!$X$5:$X$6004,1),0)</f>
        <v/>
      </c>
      <c r="W5621" s="31">
        <f>IFERROR(COUNTIFS(DATABASE!$B$5:$B$6004,B5621,DATABASE!$X$5:$X$6004,1),0)</f>
        <v/>
      </c>
      <c r="X5621" s="49">
        <f>--AND(ISNUMBER(B5621),C5621&lt;&gt;"",L5621&lt;&gt;"",M5621&lt;&gt;"")</f>
        <v/>
      </c>
    </row>
    <row r="5622" ht="15" customHeight="1" s="111">
      <c r="A5622" s="50" t="inlineStr">
        <is>
          <t>DEC</t>
        </is>
      </c>
      <c r="B5622" s="51">
        <f>DEC!A123</f>
        <v/>
      </c>
      <c r="C5622" s="52">
        <f>DEC!B123</f>
        <v/>
      </c>
      <c r="D5622" s="52">
        <f>DEC!C123</f>
        <v/>
      </c>
      <c r="E5622" s="52">
        <f>DEC!D123</f>
        <v/>
      </c>
      <c r="F5622" s="52">
        <f>DEC!E123</f>
        <v/>
      </c>
      <c r="G5622" s="52">
        <f>DEC!F123</f>
        <v/>
      </c>
      <c r="H5622" s="52">
        <f>DEC!G123</f>
        <v/>
      </c>
      <c r="I5622" s="53">
        <f>DEC!H123</f>
        <v/>
      </c>
      <c r="J5622" s="53">
        <f>DEC!I123</f>
        <v/>
      </c>
      <c r="K5622" s="52">
        <f>DEC!J123</f>
        <v/>
      </c>
      <c r="L5622" s="52">
        <f>DEC!K123</f>
        <v/>
      </c>
      <c r="M5622" s="54">
        <f>DEC!L123</f>
        <v/>
      </c>
      <c r="N5622" s="52">
        <f>DEC!M123</f>
        <v/>
      </c>
      <c r="O5622" s="52">
        <f>DEC!N123</f>
        <v/>
      </c>
      <c r="P5622" s="52">
        <f>DEC!O123</f>
        <v/>
      </c>
      <c r="Q5622" s="52">
        <f>DEC!P123</f>
        <v/>
      </c>
      <c r="R5622" s="52">
        <f>DEC!Q123</f>
        <v/>
      </c>
      <c r="S5622" s="54">
        <f>S5621+IF(X5622=0,0,M5622)</f>
        <v/>
      </c>
      <c r="T5622" s="55">
        <f>MAX(T5621,S5622)</f>
        <v/>
      </c>
      <c r="U5622" s="56">
        <f>S5622-T5622</f>
        <v/>
      </c>
      <c r="V5622" s="55">
        <f>IFERROR(SUMIFS(DATABASE!$M$5:$M$6004,DATABASE!$B$5:$B$6004,B5622,DATABASE!$X$5:$X$6004,1),0)</f>
        <v/>
      </c>
      <c r="W5622" s="57">
        <f>IFERROR(COUNTIFS(DATABASE!$B$5:$B$6004,B5622,DATABASE!$X$5:$X$6004,1),0)</f>
        <v/>
      </c>
      <c r="X5622" s="58">
        <f>--AND(ISNUMBER(B5622),C5622&lt;&gt;"",L5622&lt;&gt;"",M5622&lt;&gt;"")</f>
        <v/>
      </c>
    </row>
    <row r="5623" ht="15" customHeight="1" s="111">
      <c r="A5623" s="42" t="inlineStr">
        <is>
          <t>DEC</t>
        </is>
      </c>
      <c r="B5623" s="43">
        <f>DEC!A124</f>
        <v/>
      </c>
      <c r="C5623" s="44">
        <f>DEC!B124</f>
        <v/>
      </c>
      <c r="D5623" s="44">
        <f>DEC!C124</f>
        <v/>
      </c>
      <c r="E5623" s="44">
        <f>DEC!D124</f>
        <v/>
      </c>
      <c r="F5623" s="44">
        <f>DEC!E124</f>
        <v/>
      </c>
      <c r="G5623" s="44">
        <f>DEC!F124</f>
        <v/>
      </c>
      <c r="H5623" s="44">
        <f>DEC!G124</f>
        <v/>
      </c>
      <c r="I5623" s="45">
        <f>DEC!H124</f>
        <v/>
      </c>
      <c r="J5623" s="45">
        <f>DEC!I124</f>
        <v/>
      </c>
      <c r="K5623" s="44">
        <f>DEC!J124</f>
        <v/>
      </c>
      <c r="L5623" s="44">
        <f>DEC!K124</f>
        <v/>
      </c>
      <c r="M5623" s="46">
        <f>DEC!L124</f>
        <v/>
      </c>
      <c r="N5623" s="44">
        <f>DEC!M124</f>
        <v/>
      </c>
      <c r="O5623" s="44">
        <f>DEC!N124</f>
        <v/>
      </c>
      <c r="P5623" s="44">
        <f>DEC!O124</f>
        <v/>
      </c>
      <c r="Q5623" s="44">
        <f>DEC!P124</f>
        <v/>
      </c>
      <c r="R5623" s="44">
        <f>DEC!Q124</f>
        <v/>
      </c>
      <c r="S5623" s="46">
        <f>S5622+IF(X5623=0,0,M5623)</f>
        <v/>
      </c>
      <c r="T5623" s="47">
        <f>MAX(T5622,S5623)</f>
        <v/>
      </c>
      <c r="U5623" s="48">
        <f>S5623-T5623</f>
        <v/>
      </c>
      <c r="V5623" s="47">
        <f>IFERROR(SUMIFS(DATABASE!$M$5:$M$6004,DATABASE!$B$5:$B$6004,B5623,DATABASE!$X$5:$X$6004,1),0)</f>
        <v/>
      </c>
      <c r="W5623" s="31">
        <f>IFERROR(COUNTIFS(DATABASE!$B$5:$B$6004,B5623,DATABASE!$X$5:$X$6004,1),0)</f>
        <v/>
      </c>
      <c r="X5623" s="49">
        <f>--AND(ISNUMBER(B5623),C5623&lt;&gt;"",L5623&lt;&gt;"",M5623&lt;&gt;"")</f>
        <v/>
      </c>
    </row>
    <row r="5624" ht="15" customHeight="1" s="111">
      <c r="A5624" s="50" t="inlineStr">
        <is>
          <t>DEC</t>
        </is>
      </c>
      <c r="B5624" s="51">
        <f>DEC!A125</f>
        <v/>
      </c>
      <c r="C5624" s="52">
        <f>DEC!B125</f>
        <v/>
      </c>
      <c r="D5624" s="52">
        <f>DEC!C125</f>
        <v/>
      </c>
      <c r="E5624" s="52">
        <f>DEC!D125</f>
        <v/>
      </c>
      <c r="F5624" s="52">
        <f>DEC!E125</f>
        <v/>
      </c>
      <c r="G5624" s="52">
        <f>DEC!F125</f>
        <v/>
      </c>
      <c r="H5624" s="52">
        <f>DEC!G125</f>
        <v/>
      </c>
      <c r="I5624" s="53">
        <f>DEC!H125</f>
        <v/>
      </c>
      <c r="J5624" s="53">
        <f>DEC!I125</f>
        <v/>
      </c>
      <c r="K5624" s="52">
        <f>DEC!J125</f>
        <v/>
      </c>
      <c r="L5624" s="52">
        <f>DEC!K125</f>
        <v/>
      </c>
      <c r="M5624" s="54">
        <f>DEC!L125</f>
        <v/>
      </c>
      <c r="N5624" s="52">
        <f>DEC!M125</f>
        <v/>
      </c>
      <c r="O5624" s="52">
        <f>DEC!N125</f>
        <v/>
      </c>
      <c r="P5624" s="52">
        <f>DEC!O125</f>
        <v/>
      </c>
      <c r="Q5624" s="52">
        <f>DEC!P125</f>
        <v/>
      </c>
      <c r="R5624" s="52">
        <f>DEC!Q125</f>
        <v/>
      </c>
      <c r="S5624" s="54">
        <f>S5623+IF(X5624=0,0,M5624)</f>
        <v/>
      </c>
      <c r="T5624" s="55">
        <f>MAX(T5623,S5624)</f>
        <v/>
      </c>
      <c r="U5624" s="56">
        <f>S5624-T5624</f>
        <v/>
      </c>
      <c r="V5624" s="55">
        <f>IFERROR(SUMIFS(DATABASE!$M$5:$M$6004,DATABASE!$B$5:$B$6004,B5624,DATABASE!$X$5:$X$6004,1),0)</f>
        <v/>
      </c>
      <c r="W5624" s="57">
        <f>IFERROR(COUNTIFS(DATABASE!$B$5:$B$6004,B5624,DATABASE!$X$5:$X$6004,1),0)</f>
        <v/>
      </c>
      <c r="X5624" s="58">
        <f>--AND(ISNUMBER(B5624),C5624&lt;&gt;"",L5624&lt;&gt;"",M5624&lt;&gt;"")</f>
        <v/>
      </c>
    </row>
    <row r="5625" ht="15" customHeight="1" s="111">
      <c r="A5625" s="42" t="inlineStr">
        <is>
          <t>DEC</t>
        </is>
      </c>
      <c r="B5625" s="43">
        <f>DEC!A126</f>
        <v/>
      </c>
      <c r="C5625" s="44">
        <f>DEC!B126</f>
        <v/>
      </c>
      <c r="D5625" s="44">
        <f>DEC!C126</f>
        <v/>
      </c>
      <c r="E5625" s="44">
        <f>DEC!D126</f>
        <v/>
      </c>
      <c r="F5625" s="44">
        <f>DEC!E126</f>
        <v/>
      </c>
      <c r="G5625" s="44">
        <f>DEC!F126</f>
        <v/>
      </c>
      <c r="H5625" s="44">
        <f>DEC!G126</f>
        <v/>
      </c>
      <c r="I5625" s="45">
        <f>DEC!H126</f>
        <v/>
      </c>
      <c r="J5625" s="45">
        <f>DEC!I126</f>
        <v/>
      </c>
      <c r="K5625" s="44">
        <f>DEC!J126</f>
        <v/>
      </c>
      <c r="L5625" s="44">
        <f>DEC!K126</f>
        <v/>
      </c>
      <c r="M5625" s="46">
        <f>DEC!L126</f>
        <v/>
      </c>
      <c r="N5625" s="44">
        <f>DEC!M126</f>
        <v/>
      </c>
      <c r="O5625" s="44">
        <f>DEC!N126</f>
        <v/>
      </c>
      <c r="P5625" s="44">
        <f>DEC!O126</f>
        <v/>
      </c>
      <c r="Q5625" s="44">
        <f>DEC!P126</f>
        <v/>
      </c>
      <c r="R5625" s="44">
        <f>DEC!Q126</f>
        <v/>
      </c>
      <c r="S5625" s="46">
        <f>S5624+IF(X5625=0,0,M5625)</f>
        <v/>
      </c>
      <c r="T5625" s="47">
        <f>MAX(T5624,S5625)</f>
        <v/>
      </c>
      <c r="U5625" s="48">
        <f>S5625-T5625</f>
        <v/>
      </c>
      <c r="V5625" s="47">
        <f>IFERROR(SUMIFS(DATABASE!$M$5:$M$6004,DATABASE!$B$5:$B$6004,B5625,DATABASE!$X$5:$X$6004,1),0)</f>
        <v/>
      </c>
      <c r="W5625" s="31">
        <f>IFERROR(COUNTIFS(DATABASE!$B$5:$B$6004,B5625,DATABASE!$X$5:$X$6004,1),0)</f>
        <v/>
      </c>
      <c r="X5625" s="49">
        <f>--AND(ISNUMBER(B5625),C5625&lt;&gt;"",L5625&lt;&gt;"",M5625&lt;&gt;"")</f>
        <v/>
      </c>
    </row>
    <row r="5626" ht="15" customHeight="1" s="111">
      <c r="A5626" s="50" t="inlineStr">
        <is>
          <t>DEC</t>
        </is>
      </c>
      <c r="B5626" s="51">
        <f>DEC!A127</f>
        <v/>
      </c>
      <c r="C5626" s="52">
        <f>DEC!B127</f>
        <v/>
      </c>
      <c r="D5626" s="52">
        <f>DEC!C127</f>
        <v/>
      </c>
      <c r="E5626" s="52">
        <f>DEC!D127</f>
        <v/>
      </c>
      <c r="F5626" s="52">
        <f>DEC!E127</f>
        <v/>
      </c>
      <c r="G5626" s="52">
        <f>DEC!F127</f>
        <v/>
      </c>
      <c r="H5626" s="52">
        <f>DEC!G127</f>
        <v/>
      </c>
      <c r="I5626" s="53">
        <f>DEC!H127</f>
        <v/>
      </c>
      <c r="J5626" s="53">
        <f>DEC!I127</f>
        <v/>
      </c>
      <c r="K5626" s="52">
        <f>DEC!J127</f>
        <v/>
      </c>
      <c r="L5626" s="52">
        <f>DEC!K127</f>
        <v/>
      </c>
      <c r="M5626" s="54">
        <f>DEC!L127</f>
        <v/>
      </c>
      <c r="N5626" s="52">
        <f>DEC!M127</f>
        <v/>
      </c>
      <c r="O5626" s="52">
        <f>DEC!N127</f>
        <v/>
      </c>
      <c r="P5626" s="52">
        <f>DEC!O127</f>
        <v/>
      </c>
      <c r="Q5626" s="52">
        <f>DEC!P127</f>
        <v/>
      </c>
      <c r="R5626" s="52">
        <f>DEC!Q127</f>
        <v/>
      </c>
      <c r="S5626" s="54">
        <f>S5625+IF(X5626=0,0,M5626)</f>
        <v/>
      </c>
      <c r="T5626" s="55">
        <f>MAX(T5625,S5626)</f>
        <v/>
      </c>
      <c r="U5626" s="56">
        <f>S5626-T5626</f>
        <v/>
      </c>
      <c r="V5626" s="55">
        <f>IFERROR(SUMIFS(DATABASE!$M$5:$M$6004,DATABASE!$B$5:$B$6004,B5626,DATABASE!$X$5:$X$6004,1),0)</f>
        <v/>
      </c>
      <c r="W5626" s="57">
        <f>IFERROR(COUNTIFS(DATABASE!$B$5:$B$6004,B5626,DATABASE!$X$5:$X$6004,1),0)</f>
        <v/>
      </c>
      <c r="X5626" s="58">
        <f>--AND(ISNUMBER(B5626),C5626&lt;&gt;"",L5626&lt;&gt;"",M5626&lt;&gt;"")</f>
        <v/>
      </c>
    </row>
    <row r="5627" ht="15" customHeight="1" s="111">
      <c r="A5627" s="42" t="inlineStr">
        <is>
          <t>DEC</t>
        </is>
      </c>
      <c r="B5627" s="43">
        <f>DEC!A128</f>
        <v/>
      </c>
      <c r="C5627" s="44">
        <f>DEC!B128</f>
        <v/>
      </c>
      <c r="D5627" s="44">
        <f>DEC!C128</f>
        <v/>
      </c>
      <c r="E5627" s="44">
        <f>DEC!D128</f>
        <v/>
      </c>
      <c r="F5627" s="44">
        <f>DEC!E128</f>
        <v/>
      </c>
      <c r="G5627" s="44">
        <f>DEC!F128</f>
        <v/>
      </c>
      <c r="H5627" s="44">
        <f>DEC!G128</f>
        <v/>
      </c>
      <c r="I5627" s="45">
        <f>DEC!H128</f>
        <v/>
      </c>
      <c r="J5627" s="45">
        <f>DEC!I128</f>
        <v/>
      </c>
      <c r="K5627" s="44">
        <f>DEC!J128</f>
        <v/>
      </c>
      <c r="L5627" s="44">
        <f>DEC!K128</f>
        <v/>
      </c>
      <c r="M5627" s="46">
        <f>DEC!L128</f>
        <v/>
      </c>
      <c r="N5627" s="44">
        <f>DEC!M128</f>
        <v/>
      </c>
      <c r="O5627" s="44">
        <f>DEC!N128</f>
        <v/>
      </c>
      <c r="P5627" s="44">
        <f>DEC!O128</f>
        <v/>
      </c>
      <c r="Q5627" s="44">
        <f>DEC!P128</f>
        <v/>
      </c>
      <c r="R5627" s="44">
        <f>DEC!Q128</f>
        <v/>
      </c>
      <c r="S5627" s="46">
        <f>S5626+IF(X5627=0,0,M5627)</f>
        <v/>
      </c>
      <c r="T5627" s="47">
        <f>MAX(T5626,S5627)</f>
        <v/>
      </c>
      <c r="U5627" s="48">
        <f>S5627-T5627</f>
        <v/>
      </c>
      <c r="V5627" s="47">
        <f>IFERROR(SUMIFS(DATABASE!$M$5:$M$6004,DATABASE!$B$5:$B$6004,B5627,DATABASE!$X$5:$X$6004,1),0)</f>
        <v/>
      </c>
      <c r="W5627" s="31">
        <f>IFERROR(COUNTIFS(DATABASE!$B$5:$B$6004,B5627,DATABASE!$X$5:$X$6004,1),0)</f>
        <v/>
      </c>
      <c r="X5627" s="49">
        <f>--AND(ISNUMBER(B5627),C5627&lt;&gt;"",L5627&lt;&gt;"",M5627&lt;&gt;"")</f>
        <v/>
      </c>
    </row>
    <row r="5628" ht="15" customHeight="1" s="111">
      <c r="A5628" s="50" t="inlineStr">
        <is>
          <t>DEC</t>
        </is>
      </c>
      <c r="B5628" s="51">
        <f>DEC!A129</f>
        <v/>
      </c>
      <c r="C5628" s="52">
        <f>DEC!B129</f>
        <v/>
      </c>
      <c r="D5628" s="52">
        <f>DEC!C129</f>
        <v/>
      </c>
      <c r="E5628" s="52">
        <f>DEC!D129</f>
        <v/>
      </c>
      <c r="F5628" s="52">
        <f>DEC!E129</f>
        <v/>
      </c>
      <c r="G5628" s="52">
        <f>DEC!F129</f>
        <v/>
      </c>
      <c r="H5628" s="52">
        <f>DEC!G129</f>
        <v/>
      </c>
      <c r="I5628" s="53">
        <f>DEC!H129</f>
        <v/>
      </c>
      <c r="J5628" s="53">
        <f>DEC!I129</f>
        <v/>
      </c>
      <c r="K5628" s="52">
        <f>DEC!J129</f>
        <v/>
      </c>
      <c r="L5628" s="52">
        <f>DEC!K129</f>
        <v/>
      </c>
      <c r="M5628" s="54">
        <f>DEC!L129</f>
        <v/>
      </c>
      <c r="N5628" s="52">
        <f>DEC!M129</f>
        <v/>
      </c>
      <c r="O5628" s="52">
        <f>DEC!N129</f>
        <v/>
      </c>
      <c r="P5628" s="52">
        <f>DEC!O129</f>
        <v/>
      </c>
      <c r="Q5628" s="52">
        <f>DEC!P129</f>
        <v/>
      </c>
      <c r="R5628" s="52">
        <f>DEC!Q129</f>
        <v/>
      </c>
      <c r="S5628" s="54">
        <f>S5627+IF(X5628=0,0,M5628)</f>
        <v/>
      </c>
      <c r="T5628" s="55">
        <f>MAX(T5627,S5628)</f>
        <v/>
      </c>
      <c r="U5628" s="56">
        <f>S5628-T5628</f>
        <v/>
      </c>
      <c r="V5628" s="55">
        <f>IFERROR(SUMIFS(DATABASE!$M$5:$M$6004,DATABASE!$B$5:$B$6004,B5628,DATABASE!$X$5:$X$6004,1),0)</f>
        <v/>
      </c>
      <c r="W5628" s="57">
        <f>IFERROR(COUNTIFS(DATABASE!$B$5:$B$6004,B5628,DATABASE!$X$5:$X$6004,1),0)</f>
        <v/>
      </c>
      <c r="X5628" s="58">
        <f>--AND(ISNUMBER(B5628),C5628&lt;&gt;"",L5628&lt;&gt;"",M5628&lt;&gt;"")</f>
        <v/>
      </c>
    </row>
    <row r="5629" ht="15" customHeight="1" s="111">
      <c r="A5629" s="42" t="inlineStr">
        <is>
          <t>DEC</t>
        </is>
      </c>
      <c r="B5629" s="43">
        <f>DEC!A130</f>
        <v/>
      </c>
      <c r="C5629" s="44">
        <f>DEC!B130</f>
        <v/>
      </c>
      <c r="D5629" s="44">
        <f>DEC!C130</f>
        <v/>
      </c>
      <c r="E5629" s="44">
        <f>DEC!D130</f>
        <v/>
      </c>
      <c r="F5629" s="44">
        <f>DEC!E130</f>
        <v/>
      </c>
      <c r="G5629" s="44">
        <f>DEC!F130</f>
        <v/>
      </c>
      <c r="H5629" s="44">
        <f>DEC!G130</f>
        <v/>
      </c>
      <c r="I5629" s="45">
        <f>DEC!H130</f>
        <v/>
      </c>
      <c r="J5629" s="45">
        <f>DEC!I130</f>
        <v/>
      </c>
      <c r="K5629" s="44">
        <f>DEC!J130</f>
        <v/>
      </c>
      <c r="L5629" s="44">
        <f>DEC!K130</f>
        <v/>
      </c>
      <c r="M5629" s="46">
        <f>DEC!L130</f>
        <v/>
      </c>
      <c r="N5629" s="44">
        <f>DEC!M130</f>
        <v/>
      </c>
      <c r="O5629" s="44">
        <f>DEC!N130</f>
        <v/>
      </c>
      <c r="P5629" s="44">
        <f>DEC!O130</f>
        <v/>
      </c>
      <c r="Q5629" s="44">
        <f>DEC!P130</f>
        <v/>
      </c>
      <c r="R5629" s="44">
        <f>DEC!Q130</f>
        <v/>
      </c>
      <c r="S5629" s="46">
        <f>S5628+IF(X5629=0,0,M5629)</f>
        <v/>
      </c>
      <c r="T5629" s="47">
        <f>MAX(T5628,S5629)</f>
        <v/>
      </c>
      <c r="U5629" s="48">
        <f>S5629-T5629</f>
        <v/>
      </c>
      <c r="V5629" s="47">
        <f>IFERROR(SUMIFS(DATABASE!$M$5:$M$6004,DATABASE!$B$5:$B$6004,B5629,DATABASE!$X$5:$X$6004,1),0)</f>
        <v/>
      </c>
      <c r="W5629" s="31">
        <f>IFERROR(COUNTIFS(DATABASE!$B$5:$B$6004,B5629,DATABASE!$X$5:$X$6004,1),0)</f>
        <v/>
      </c>
      <c r="X5629" s="49">
        <f>--AND(ISNUMBER(B5629),C5629&lt;&gt;"",L5629&lt;&gt;"",M5629&lt;&gt;"")</f>
        <v/>
      </c>
    </row>
    <row r="5630" ht="15" customHeight="1" s="111">
      <c r="A5630" s="50" t="inlineStr">
        <is>
          <t>DEC</t>
        </is>
      </c>
      <c r="B5630" s="51">
        <f>DEC!A131</f>
        <v/>
      </c>
      <c r="C5630" s="52">
        <f>DEC!B131</f>
        <v/>
      </c>
      <c r="D5630" s="52">
        <f>DEC!C131</f>
        <v/>
      </c>
      <c r="E5630" s="52">
        <f>DEC!D131</f>
        <v/>
      </c>
      <c r="F5630" s="52">
        <f>DEC!E131</f>
        <v/>
      </c>
      <c r="G5630" s="52">
        <f>DEC!F131</f>
        <v/>
      </c>
      <c r="H5630" s="52">
        <f>DEC!G131</f>
        <v/>
      </c>
      <c r="I5630" s="53">
        <f>DEC!H131</f>
        <v/>
      </c>
      <c r="J5630" s="53">
        <f>DEC!I131</f>
        <v/>
      </c>
      <c r="K5630" s="52">
        <f>DEC!J131</f>
        <v/>
      </c>
      <c r="L5630" s="52">
        <f>DEC!K131</f>
        <v/>
      </c>
      <c r="M5630" s="54">
        <f>DEC!L131</f>
        <v/>
      </c>
      <c r="N5630" s="52">
        <f>DEC!M131</f>
        <v/>
      </c>
      <c r="O5630" s="52">
        <f>DEC!N131</f>
        <v/>
      </c>
      <c r="P5630" s="52">
        <f>DEC!O131</f>
        <v/>
      </c>
      <c r="Q5630" s="52">
        <f>DEC!P131</f>
        <v/>
      </c>
      <c r="R5630" s="52">
        <f>DEC!Q131</f>
        <v/>
      </c>
      <c r="S5630" s="54">
        <f>S5629+IF(X5630=0,0,M5630)</f>
        <v/>
      </c>
      <c r="T5630" s="55">
        <f>MAX(T5629,S5630)</f>
        <v/>
      </c>
      <c r="U5630" s="56">
        <f>S5630-T5630</f>
        <v/>
      </c>
      <c r="V5630" s="55">
        <f>IFERROR(SUMIFS(DATABASE!$M$5:$M$6004,DATABASE!$B$5:$B$6004,B5630,DATABASE!$X$5:$X$6004,1),0)</f>
        <v/>
      </c>
      <c r="W5630" s="57">
        <f>IFERROR(COUNTIFS(DATABASE!$B$5:$B$6004,B5630,DATABASE!$X$5:$X$6004,1),0)</f>
        <v/>
      </c>
      <c r="X5630" s="58">
        <f>--AND(ISNUMBER(B5630),C5630&lt;&gt;"",L5630&lt;&gt;"",M5630&lt;&gt;"")</f>
        <v/>
      </c>
    </row>
    <row r="5631" ht="15" customHeight="1" s="111">
      <c r="A5631" s="42" t="inlineStr">
        <is>
          <t>DEC</t>
        </is>
      </c>
      <c r="B5631" s="43">
        <f>DEC!A132</f>
        <v/>
      </c>
      <c r="C5631" s="44">
        <f>DEC!B132</f>
        <v/>
      </c>
      <c r="D5631" s="44">
        <f>DEC!C132</f>
        <v/>
      </c>
      <c r="E5631" s="44">
        <f>DEC!D132</f>
        <v/>
      </c>
      <c r="F5631" s="44">
        <f>DEC!E132</f>
        <v/>
      </c>
      <c r="G5631" s="44">
        <f>DEC!F132</f>
        <v/>
      </c>
      <c r="H5631" s="44">
        <f>DEC!G132</f>
        <v/>
      </c>
      <c r="I5631" s="45">
        <f>DEC!H132</f>
        <v/>
      </c>
      <c r="J5631" s="45">
        <f>DEC!I132</f>
        <v/>
      </c>
      <c r="K5631" s="44">
        <f>DEC!J132</f>
        <v/>
      </c>
      <c r="L5631" s="44">
        <f>DEC!K132</f>
        <v/>
      </c>
      <c r="M5631" s="46">
        <f>DEC!L132</f>
        <v/>
      </c>
      <c r="N5631" s="44">
        <f>DEC!M132</f>
        <v/>
      </c>
      <c r="O5631" s="44">
        <f>DEC!N132</f>
        <v/>
      </c>
      <c r="P5631" s="44">
        <f>DEC!O132</f>
        <v/>
      </c>
      <c r="Q5631" s="44">
        <f>DEC!P132</f>
        <v/>
      </c>
      <c r="R5631" s="44">
        <f>DEC!Q132</f>
        <v/>
      </c>
      <c r="S5631" s="46">
        <f>S5630+IF(X5631=0,0,M5631)</f>
        <v/>
      </c>
      <c r="T5631" s="47">
        <f>MAX(T5630,S5631)</f>
        <v/>
      </c>
      <c r="U5631" s="48">
        <f>S5631-T5631</f>
        <v/>
      </c>
      <c r="V5631" s="47">
        <f>IFERROR(SUMIFS(DATABASE!$M$5:$M$6004,DATABASE!$B$5:$B$6004,B5631,DATABASE!$X$5:$X$6004,1),0)</f>
        <v/>
      </c>
      <c r="W5631" s="31">
        <f>IFERROR(COUNTIFS(DATABASE!$B$5:$B$6004,B5631,DATABASE!$X$5:$X$6004,1),0)</f>
        <v/>
      </c>
      <c r="X5631" s="49">
        <f>--AND(ISNUMBER(B5631),C5631&lt;&gt;"",L5631&lt;&gt;"",M5631&lt;&gt;"")</f>
        <v/>
      </c>
    </row>
    <row r="5632" ht="15" customHeight="1" s="111">
      <c r="A5632" s="50" t="inlineStr">
        <is>
          <t>DEC</t>
        </is>
      </c>
      <c r="B5632" s="51">
        <f>DEC!A133</f>
        <v/>
      </c>
      <c r="C5632" s="52">
        <f>DEC!B133</f>
        <v/>
      </c>
      <c r="D5632" s="52">
        <f>DEC!C133</f>
        <v/>
      </c>
      <c r="E5632" s="52">
        <f>DEC!D133</f>
        <v/>
      </c>
      <c r="F5632" s="52">
        <f>DEC!E133</f>
        <v/>
      </c>
      <c r="G5632" s="52">
        <f>DEC!F133</f>
        <v/>
      </c>
      <c r="H5632" s="52">
        <f>DEC!G133</f>
        <v/>
      </c>
      <c r="I5632" s="53">
        <f>DEC!H133</f>
        <v/>
      </c>
      <c r="J5632" s="53">
        <f>DEC!I133</f>
        <v/>
      </c>
      <c r="K5632" s="52">
        <f>DEC!J133</f>
        <v/>
      </c>
      <c r="L5632" s="52">
        <f>DEC!K133</f>
        <v/>
      </c>
      <c r="M5632" s="54">
        <f>DEC!L133</f>
        <v/>
      </c>
      <c r="N5632" s="52">
        <f>DEC!M133</f>
        <v/>
      </c>
      <c r="O5632" s="52">
        <f>DEC!N133</f>
        <v/>
      </c>
      <c r="P5632" s="52">
        <f>DEC!O133</f>
        <v/>
      </c>
      <c r="Q5632" s="52">
        <f>DEC!P133</f>
        <v/>
      </c>
      <c r="R5632" s="52">
        <f>DEC!Q133</f>
        <v/>
      </c>
      <c r="S5632" s="54">
        <f>S5631+IF(X5632=0,0,M5632)</f>
        <v/>
      </c>
      <c r="T5632" s="55">
        <f>MAX(T5631,S5632)</f>
        <v/>
      </c>
      <c r="U5632" s="56">
        <f>S5632-T5632</f>
        <v/>
      </c>
      <c r="V5632" s="55">
        <f>IFERROR(SUMIFS(DATABASE!$M$5:$M$6004,DATABASE!$B$5:$B$6004,B5632,DATABASE!$X$5:$X$6004,1),0)</f>
        <v/>
      </c>
      <c r="W5632" s="57">
        <f>IFERROR(COUNTIFS(DATABASE!$B$5:$B$6004,B5632,DATABASE!$X$5:$X$6004,1),0)</f>
        <v/>
      </c>
      <c r="X5632" s="58">
        <f>--AND(ISNUMBER(B5632),C5632&lt;&gt;"",L5632&lt;&gt;"",M5632&lt;&gt;"")</f>
        <v/>
      </c>
    </row>
    <row r="5633" ht="15" customHeight="1" s="111">
      <c r="A5633" s="42" t="inlineStr">
        <is>
          <t>DEC</t>
        </is>
      </c>
      <c r="B5633" s="43">
        <f>DEC!A134</f>
        <v/>
      </c>
      <c r="C5633" s="44">
        <f>DEC!B134</f>
        <v/>
      </c>
      <c r="D5633" s="44">
        <f>DEC!C134</f>
        <v/>
      </c>
      <c r="E5633" s="44">
        <f>DEC!D134</f>
        <v/>
      </c>
      <c r="F5633" s="44">
        <f>DEC!E134</f>
        <v/>
      </c>
      <c r="G5633" s="44">
        <f>DEC!F134</f>
        <v/>
      </c>
      <c r="H5633" s="44">
        <f>DEC!G134</f>
        <v/>
      </c>
      <c r="I5633" s="45">
        <f>DEC!H134</f>
        <v/>
      </c>
      <c r="J5633" s="45">
        <f>DEC!I134</f>
        <v/>
      </c>
      <c r="K5633" s="44">
        <f>DEC!J134</f>
        <v/>
      </c>
      <c r="L5633" s="44">
        <f>DEC!K134</f>
        <v/>
      </c>
      <c r="M5633" s="46">
        <f>DEC!L134</f>
        <v/>
      </c>
      <c r="N5633" s="44">
        <f>DEC!M134</f>
        <v/>
      </c>
      <c r="O5633" s="44">
        <f>DEC!N134</f>
        <v/>
      </c>
      <c r="P5633" s="44">
        <f>DEC!O134</f>
        <v/>
      </c>
      <c r="Q5633" s="44">
        <f>DEC!P134</f>
        <v/>
      </c>
      <c r="R5633" s="44">
        <f>DEC!Q134</f>
        <v/>
      </c>
      <c r="S5633" s="46">
        <f>S5632+IF(X5633=0,0,M5633)</f>
        <v/>
      </c>
      <c r="T5633" s="47">
        <f>MAX(T5632,S5633)</f>
        <v/>
      </c>
      <c r="U5633" s="48">
        <f>S5633-T5633</f>
        <v/>
      </c>
      <c r="V5633" s="47">
        <f>IFERROR(SUMIFS(DATABASE!$M$5:$M$6004,DATABASE!$B$5:$B$6004,B5633,DATABASE!$X$5:$X$6004,1),0)</f>
        <v/>
      </c>
      <c r="W5633" s="31">
        <f>IFERROR(COUNTIFS(DATABASE!$B$5:$B$6004,B5633,DATABASE!$X$5:$X$6004,1),0)</f>
        <v/>
      </c>
      <c r="X5633" s="49">
        <f>--AND(ISNUMBER(B5633),C5633&lt;&gt;"",L5633&lt;&gt;"",M5633&lt;&gt;"")</f>
        <v/>
      </c>
    </row>
    <row r="5634" ht="15" customHeight="1" s="111">
      <c r="A5634" s="50" t="inlineStr">
        <is>
          <t>DEC</t>
        </is>
      </c>
      <c r="B5634" s="51">
        <f>DEC!A135</f>
        <v/>
      </c>
      <c r="C5634" s="52">
        <f>DEC!B135</f>
        <v/>
      </c>
      <c r="D5634" s="52">
        <f>DEC!C135</f>
        <v/>
      </c>
      <c r="E5634" s="52">
        <f>DEC!D135</f>
        <v/>
      </c>
      <c r="F5634" s="52">
        <f>DEC!E135</f>
        <v/>
      </c>
      <c r="G5634" s="52">
        <f>DEC!F135</f>
        <v/>
      </c>
      <c r="H5634" s="52">
        <f>DEC!G135</f>
        <v/>
      </c>
      <c r="I5634" s="53">
        <f>DEC!H135</f>
        <v/>
      </c>
      <c r="J5634" s="53">
        <f>DEC!I135</f>
        <v/>
      </c>
      <c r="K5634" s="52">
        <f>DEC!J135</f>
        <v/>
      </c>
      <c r="L5634" s="52">
        <f>DEC!K135</f>
        <v/>
      </c>
      <c r="M5634" s="54">
        <f>DEC!L135</f>
        <v/>
      </c>
      <c r="N5634" s="52">
        <f>DEC!M135</f>
        <v/>
      </c>
      <c r="O5634" s="52">
        <f>DEC!N135</f>
        <v/>
      </c>
      <c r="P5634" s="52">
        <f>DEC!O135</f>
        <v/>
      </c>
      <c r="Q5634" s="52">
        <f>DEC!P135</f>
        <v/>
      </c>
      <c r="R5634" s="52">
        <f>DEC!Q135</f>
        <v/>
      </c>
      <c r="S5634" s="54">
        <f>S5633+IF(X5634=0,0,M5634)</f>
        <v/>
      </c>
      <c r="T5634" s="55">
        <f>MAX(T5633,S5634)</f>
        <v/>
      </c>
      <c r="U5634" s="56">
        <f>S5634-T5634</f>
        <v/>
      </c>
      <c r="V5634" s="55">
        <f>IFERROR(SUMIFS(DATABASE!$M$5:$M$6004,DATABASE!$B$5:$B$6004,B5634,DATABASE!$X$5:$X$6004,1),0)</f>
        <v/>
      </c>
      <c r="W5634" s="57">
        <f>IFERROR(COUNTIFS(DATABASE!$B$5:$B$6004,B5634,DATABASE!$X$5:$X$6004,1),0)</f>
        <v/>
      </c>
      <c r="X5634" s="58">
        <f>--AND(ISNUMBER(B5634),C5634&lt;&gt;"",L5634&lt;&gt;"",M5634&lt;&gt;"")</f>
        <v/>
      </c>
    </row>
    <row r="5635" ht="15" customHeight="1" s="111">
      <c r="A5635" s="42" t="inlineStr">
        <is>
          <t>DEC</t>
        </is>
      </c>
      <c r="B5635" s="43">
        <f>DEC!A136</f>
        <v/>
      </c>
      <c r="C5635" s="44">
        <f>DEC!B136</f>
        <v/>
      </c>
      <c r="D5635" s="44">
        <f>DEC!C136</f>
        <v/>
      </c>
      <c r="E5635" s="44">
        <f>DEC!D136</f>
        <v/>
      </c>
      <c r="F5635" s="44">
        <f>DEC!E136</f>
        <v/>
      </c>
      <c r="G5635" s="44">
        <f>DEC!F136</f>
        <v/>
      </c>
      <c r="H5635" s="44">
        <f>DEC!G136</f>
        <v/>
      </c>
      <c r="I5635" s="45">
        <f>DEC!H136</f>
        <v/>
      </c>
      <c r="J5635" s="45">
        <f>DEC!I136</f>
        <v/>
      </c>
      <c r="K5635" s="44">
        <f>DEC!J136</f>
        <v/>
      </c>
      <c r="L5635" s="44">
        <f>DEC!K136</f>
        <v/>
      </c>
      <c r="M5635" s="46">
        <f>DEC!L136</f>
        <v/>
      </c>
      <c r="N5635" s="44">
        <f>DEC!M136</f>
        <v/>
      </c>
      <c r="O5635" s="44">
        <f>DEC!N136</f>
        <v/>
      </c>
      <c r="P5635" s="44">
        <f>DEC!O136</f>
        <v/>
      </c>
      <c r="Q5635" s="44">
        <f>DEC!P136</f>
        <v/>
      </c>
      <c r="R5635" s="44">
        <f>DEC!Q136</f>
        <v/>
      </c>
      <c r="S5635" s="46">
        <f>S5634+IF(X5635=0,0,M5635)</f>
        <v/>
      </c>
      <c r="T5635" s="47">
        <f>MAX(T5634,S5635)</f>
        <v/>
      </c>
      <c r="U5635" s="48">
        <f>S5635-T5635</f>
        <v/>
      </c>
      <c r="V5635" s="47">
        <f>IFERROR(SUMIFS(DATABASE!$M$5:$M$6004,DATABASE!$B$5:$B$6004,B5635,DATABASE!$X$5:$X$6004,1),0)</f>
        <v/>
      </c>
      <c r="W5635" s="31">
        <f>IFERROR(COUNTIFS(DATABASE!$B$5:$B$6004,B5635,DATABASE!$X$5:$X$6004,1),0)</f>
        <v/>
      </c>
      <c r="X5635" s="49">
        <f>--AND(ISNUMBER(B5635),C5635&lt;&gt;"",L5635&lt;&gt;"",M5635&lt;&gt;"")</f>
        <v/>
      </c>
    </row>
    <row r="5636" ht="15" customHeight="1" s="111">
      <c r="A5636" s="50" t="inlineStr">
        <is>
          <t>DEC</t>
        </is>
      </c>
      <c r="B5636" s="51">
        <f>DEC!A137</f>
        <v/>
      </c>
      <c r="C5636" s="52">
        <f>DEC!B137</f>
        <v/>
      </c>
      <c r="D5636" s="52">
        <f>DEC!C137</f>
        <v/>
      </c>
      <c r="E5636" s="52">
        <f>DEC!D137</f>
        <v/>
      </c>
      <c r="F5636" s="52">
        <f>DEC!E137</f>
        <v/>
      </c>
      <c r="G5636" s="52">
        <f>DEC!F137</f>
        <v/>
      </c>
      <c r="H5636" s="52">
        <f>DEC!G137</f>
        <v/>
      </c>
      <c r="I5636" s="53">
        <f>DEC!H137</f>
        <v/>
      </c>
      <c r="J5636" s="53">
        <f>DEC!I137</f>
        <v/>
      </c>
      <c r="K5636" s="52">
        <f>DEC!J137</f>
        <v/>
      </c>
      <c r="L5636" s="52">
        <f>DEC!K137</f>
        <v/>
      </c>
      <c r="M5636" s="54">
        <f>DEC!L137</f>
        <v/>
      </c>
      <c r="N5636" s="52">
        <f>DEC!M137</f>
        <v/>
      </c>
      <c r="O5636" s="52">
        <f>DEC!N137</f>
        <v/>
      </c>
      <c r="P5636" s="52">
        <f>DEC!O137</f>
        <v/>
      </c>
      <c r="Q5636" s="52">
        <f>DEC!P137</f>
        <v/>
      </c>
      <c r="R5636" s="52">
        <f>DEC!Q137</f>
        <v/>
      </c>
      <c r="S5636" s="54">
        <f>S5635+IF(X5636=0,0,M5636)</f>
        <v/>
      </c>
      <c r="T5636" s="55">
        <f>MAX(T5635,S5636)</f>
        <v/>
      </c>
      <c r="U5636" s="56">
        <f>S5636-T5636</f>
        <v/>
      </c>
      <c r="V5636" s="55">
        <f>IFERROR(SUMIFS(DATABASE!$M$5:$M$6004,DATABASE!$B$5:$B$6004,B5636,DATABASE!$X$5:$X$6004,1),0)</f>
        <v/>
      </c>
      <c r="W5636" s="57">
        <f>IFERROR(COUNTIFS(DATABASE!$B$5:$B$6004,B5636,DATABASE!$X$5:$X$6004,1),0)</f>
        <v/>
      </c>
      <c r="X5636" s="58">
        <f>--AND(ISNUMBER(B5636),C5636&lt;&gt;"",L5636&lt;&gt;"",M5636&lt;&gt;"")</f>
        <v/>
      </c>
    </row>
    <row r="5637" ht="15" customHeight="1" s="111">
      <c r="A5637" s="42" t="inlineStr">
        <is>
          <t>DEC</t>
        </is>
      </c>
      <c r="B5637" s="43">
        <f>DEC!A138</f>
        <v/>
      </c>
      <c r="C5637" s="44">
        <f>DEC!B138</f>
        <v/>
      </c>
      <c r="D5637" s="44">
        <f>DEC!C138</f>
        <v/>
      </c>
      <c r="E5637" s="44">
        <f>DEC!D138</f>
        <v/>
      </c>
      <c r="F5637" s="44">
        <f>DEC!E138</f>
        <v/>
      </c>
      <c r="G5637" s="44">
        <f>DEC!F138</f>
        <v/>
      </c>
      <c r="H5637" s="44">
        <f>DEC!G138</f>
        <v/>
      </c>
      <c r="I5637" s="45">
        <f>DEC!H138</f>
        <v/>
      </c>
      <c r="J5637" s="45">
        <f>DEC!I138</f>
        <v/>
      </c>
      <c r="K5637" s="44">
        <f>DEC!J138</f>
        <v/>
      </c>
      <c r="L5637" s="44">
        <f>DEC!K138</f>
        <v/>
      </c>
      <c r="M5637" s="46">
        <f>DEC!L138</f>
        <v/>
      </c>
      <c r="N5637" s="44">
        <f>DEC!M138</f>
        <v/>
      </c>
      <c r="O5637" s="44">
        <f>DEC!N138</f>
        <v/>
      </c>
      <c r="P5637" s="44">
        <f>DEC!O138</f>
        <v/>
      </c>
      <c r="Q5637" s="44">
        <f>DEC!P138</f>
        <v/>
      </c>
      <c r="R5637" s="44">
        <f>DEC!Q138</f>
        <v/>
      </c>
      <c r="S5637" s="46">
        <f>S5636+IF(X5637=0,0,M5637)</f>
        <v/>
      </c>
      <c r="T5637" s="47">
        <f>MAX(T5636,S5637)</f>
        <v/>
      </c>
      <c r="U5637" s="48">
        <f>S5637-T5637</f>
        <v/>
      </c>
      <c r="V5637" s="47">
        <f>IFERROR(SUMIFS(DATABASE!$M$5:$M$6004,DATABASE!$B$5:$B$6004,B5637,DATABASE!$X$5:$X$6004,1),0)</f>
        <v/>
      </c>
      <c r="W5637" s="31">
        <f>IFERROR(COUNTIFS(DATABASE!$B$5:$B$6004,B5637,DATABASE!$X$5:$X$6004,1),0)</f>
        <v/>
      </c>
      <c r="X5637" s="49">
        <f>--AND(ISNUMBER(B5637),C5637&lt;&gt;"",L5637&lt;&gt;"",M5637&lt;&gt;"")</f>
        <v/>
      </c>
    </row>
    <row r="5638" ht="15" customHeight="1" s="111">
      <c r="A5638" s="50" t="inlineStr">
        <is>
          <t>DEC</t>
        </is>
      </c>
      <c r="B5638" s="51">
        <f>DEC!A139</f>
        <v/>
      </c>
      <c r="C5638" s="52">
        <f>DEC!B139</f>
        <v/>
      </c>
      <c r="D5638" s="52">
        <f>DEC!C139</f>
        <v/>
      </c>
      <c r="E5638" s="52">
        <f>DEC!D139</f>
        <v/>
      </c>
      <c r="F5638" s="52">
        <f>DEC!E139</f>
        <v/>
      </c>
      <c r="G5638" s="52">
        <f>DEC!F139</f>
        <v/>
      </c>
      <c r="H5638" s="52">
        <f>DEC!G139</f>
        <v/>
      </c>
      <c r="I5638" s="53">
        <f>DEC!H139</f>
        <v/>
      </c>
      <c r="J5638" s="53">
        <f>DEC!I139</f>
        <v/>
      </c>
      <c r="K5638" s="52">
        <f>DEC!J139</f>
        <v/>
      </c>
      <c r="L5638" s="52">
        <f>DEC!K139</f>
        <v/>
      </c>
      <c r="M5638" s="54">
        <f>DEC!L139</f>
        <v/>
      </c>
      <c r="N5638" s="52">
        <f>DEC!M139</f>
        <v/>
      </c>
      <c r="O5638" s="52">
        <f>DEC!N139</f>
        <v/>
      </c>
      <c r="P5638" s="52">
        <f>DEC!O139</f>
        <v/>
      </c>
      <c r="Q5638" s="52">
        <f>DEC!P139</f>
        <v/>
      </c>
      <c r="R5638" s="52">
        <f>DEC!Q139</f>
        <v/>
      </c>
      <c r="S5638" s="54">
        <f>S5637+IF(X5638=0,0,M5638)</f>
        <v/>
      </c>
      <c r="T5638" s="55">
        <f>MAX(T5637,S5638)</f>
        <v/>
      </c>
      <c r="U5638" s="56">
        <f>S5638-T5638</f>
        <v/>
      </c>
      <c r="V5638" s="55">
        <f>IFERROR(SUMIFS(DATABASE!$M$5:$M$6004,DATABASE!$B$5:$B$6004,B5638,DATABASE!$X$5:$X$6004,1),0)</f>
        <v/>
      </c>
      <c r="W5638" s="57">
        <f>IFERROR(COUNTIFS(DATABASE!$B$5:$B$6004,B5638,DATABASE!$X$5:$X$6004,1),0)</f>
        <v/>
      </c>
      <c r="X5638" s="58">
        <f>--AND(ISNUMBER(B5638),C5638&lt;&gt;"",L5638&lt;&gt;"",M5638&lt;&gt;"")</f>
        <v/>
      </c>
    </row>
    <row r="5639" ht="15" customHeight="1" s="111">
      <c r="A5639" s="42" t="inlineStr">
        <is>
          <t>DEC</t>
        </is>
      </c>
      <c r="B5639" s="43">
        <f>DEC!A140</f>
        <v/>
      </c>
      <c r="C5639" s="44">
        <f>DEC!B140</f>
        <v/>
      </c>
      <c r="D5639" s="44">
        <f>DEC!C140</f>
        <v/>
      </c>
      <c r="E5639" s="44">
        <f>DEC!D140</f>
        <v/>
      </c>
      <c r="F5639" s="44">
        <f>DEC!E140</f>
        <v/>
      </c>
      <c r="G5639" s="44">
        <f>DEC!F140</f>
        <v/>
      </c>
      <c r="H5639" s="44">
        <f>DEC!G140</f>
        <v/>
      </c>
      <c r="I5639" s="45">
        <f>DEC!H140</f>
        <v/>
      </c>
      <c r="J5639" s="45">
        <f>DEC!I140</f>
        <v/>
      </c>
      <c r="K5639" s="44">
        <f>DEC!J140</f>
        <v/>
      </c>
      <c r="L5639" s="44">
        <f>DEC!K140</f>
        <v/>
      </c>
      <c r="M5639" s="46">
        <f>DEC!L140</f>
        <v/>
      </c>
      <c r="N5639" s="44">
        <f>DEC!M140</f>
        <v/>
      </c>
      <c r="O5639" s="44">
        <f>DEC!N140</f>
        <v/>
      </c>
      <c r="P5639" s="44">
        <f>DEC!O140</f>
        <v/>
      </c>
      <c r="Q5639" s="44">
        <f>DEC!P140</f>
        <v/>
      </c>
      <c r="R5639" s="44">
        <f>DEC!Q140</f>
        <v/>
      </c>
      <c r="S5639" s="46">
        <f>S5638+IF(X5639=0,0,M5639)</f>
        <v/>
      </c>
      <c r="T5639" s="47">
        <f>MAX(T5638,S5639)</f>
        <v/>
      </c>
      <c r="U5639" s="48">
        <f>S5639-T5639</f>
        <v/>
      </c>
      <c r="V5639" s="47">
        <f>IFERROR(SUMIFS(DATABASE!$M$5:$M$6004,DATABASE!$B$5:$B$6004,B5639,DATABASE!$X$5:$X$6004,1),0)</f>
        <v/>
      </c>
      <c r="W5639" s="31">
        <f>IFERROR(COUNTIFS(DATABASE!$B$5:$B$6004,B5639,DATABASE!$X$5:$X$6004,1),0)</f>
        <v/>
      </c>
      <c r="X5639" s="49">
        <f>--AND(ISNUMBER(B5639),C5639&lt;&gt;"",L5639&lt;&gt;"",M5639&lt;&gt;"")</f>
        <v/>
      </c>
    </row>
    <row r="5640" ht="15" customHeight="1" s="111">
      <c r="A5640" s="50" t="inlineStr">
        <is>
          <t>DEC</t>
        </is>
      </c>
      <c r="B5640" s="51">
        <f>DEC!A141</f>
        <v/>
      </c>
      <c r="C5640" s="52">
        <f>DEC!B141</f>
        <v/>
      </c>
      <c r="D5640" s="52">
        <f>DEC!C141</f>
        <v/>
      </c>
      <c r="E5640" s="52">
        <f>DEC!D141</f>
        <v/>
      </c>
      <c r="F5640" s="52">
        <f>DEC!E141</f>
        <v/>
      </c>
      <c r="G5640" s="52">
        <f>DEC!F141</f>
        <v/>
      </c>
      <c r="H5640" s="52">
        <f>DEC!G141</f>
        <v/>
      </c>
      <c r="I5640" s="53">
        <f>DEC!H141</f>
        <v/>
      </c>
      <c r="J5640" s="53">
        <f>DEC!I141</f>
        <v/>
      </c>
      <c r="K5640" s="52">
        <f>DEC!J141</f>
        <v/>
      </c>
      <c r="L5640" s="52">
        <f>DEC!K141</f>
        <v/>
      </c>
      <c r="M5640" s="54">
        <f>DEC!L141</f>
        <v/>
      </c>
      <c r="N5640" s="52">
        <f>DEC!M141</f>
        <v/>
      </c>
      <c r="O5640" s="52">
        <f>DEC!N141</f>
        <v/>
      </c>
      <c r="P5640" s="52">
        <f>DEC!O141</f>
        <v/>
      </c>
      <c r="Q5640" s="52">
        <f>DEC!P141</f>
        <v/>
      </c>
      <c r="R5640" s="52">
        <f>DEC!Q141</f>
        <v/>
      </c>
      <c r="S5640" s="54">
        <f>S5639+IF(X5640=0,0,M5640)</f>
        <v/>
      </c>
      <c r="T5640" s="55">
        <f>MAX(T5639,S5640)</f>
        <v/>
      </c>
      <c r="U5640" s="56">
        <f>S5640-T5640</f>
        <v/>
      </c>
      <c r="V5640" s="55">
        <f>IFERROR(SUMIFS(DATABASE!$M$5:$M$6004,DATABASE!$B$5:$B$6004,B5640,DATABASE!$X$5:$X$6004,1),0)</f>
        <v/>
      </c>
      <c r="W5640" s="57">
        <f>IFERROR(COUNTIFS(DATABASE!$B$5:$B$6004,B5640,DATABASE!$X$5:$X$6004,1),0)</f>
        <v/>
      </c>
      <c r="X5640" s="58">
        <f>--AND(ISNUMBER(B5640),C5640&lt;&gt;"",L5640&lt;&gt;"",M5640&lt;&gt;"")</f>
        <v/>
      </c>
    </row>
    <row r="5641" ht="15" customHeight="1" s="111">
      <c r="A5641" s="42" t="inlineStr">
        <is>
          <t>DEC</t>
        </is>
      </c>
      <c r="B5641" s="43">
        <f>DEC!A142</f>
        <v/>
      </c>
      <c r="C5641" s="44">
        <f>DEC!B142</f>
        <v/>
      </c>
      <c r="D5641" s="44">
        <f>DEC!C142</f>
        <v/>
      </c>
      <c r="E5641" s="44">
        <f>DEC!D142</f>
        <v/>
      </c>
      <c r="F5641" s="44">
        <f>DEC!E142</f>
        <v/>
      </c>
      <c r="G5641" s="44">
        <f>DEC!F142</f>
        <v/>
      </c>
      <c r="H5641" s="44">
        <f>DEC!G142</f>
        <v/>
      </c>
      <c r="I5641" s="45">
        <f>DEC!H142</f>
        <v/>
      </c>
      <c r="J5641" s="45">
        <f>DEC!I142</f>
        <v/>
      </c>
      <c r="K5641" s="44">
        <f>DEC!J142</f>
        <v/>
      </c>
      <c r="L5641" s="44">
        <f>DEC!K142</f>
        <v/>
      </c>
      <c r="M5641" s="46">
        <f>DEC!L142</f>
        <v/>
      </c>
      <c r="N5641" s="44">
        <f>DEC!M142</f>
        <v/>
      </c>
      <c r="O5641" s="44">
        <f>DEC!N142</f>
        <v/>
      </c>
      <c r="P5641" s="44">
        <f>DEC!O142</f>
        <v/>
      </c>
      <c r="Q5641" s="44">
        <f>DEC!P142</f>
        <v/>
      </c>
      <c r="R5641" s="44">
        <f>DEC!Q142</f>
        <v/>
      </c>
      <c r="S5641" s="46">
        <f>S5640+IF(X5641=0,0,M5641)</f>
        <v/>
      </c>
      <c r="T5641" s="47">
        <f>MAX(T5640,S5641)</f>
        <v/>
      </c>
      <c r="U5641" s="48">
        <f>S5641-T5641</f>
        <v/>
      </c>
      <c r="V5641" s="47">
        <f>IFERROR(SUMIFS(DATABASE!$M$5:$M$6004,DATABASE!$B$5:$B$6004,B5641,DATABASE!$X$5:$X$6004,1),0)</f>
        <v/>
      </c>
      <c r="W5641" s="31">
        <f>IFERROR(COUNTIFS(DATABASE!$B$5:$B$6004,B5641,DATABASE!$X$5:$X$6004,1),0)</f>
        <v/>
      </c>
      <c r="X5641" s="49">
        <f>--AND(ISNUMBER(B5641),C5641&lt;&gt;"",L5641&lt;&gt;"",M5641&lt;&gt;"")</f>
        <v/>
      </c>
    </row>
    <row r="5642" ht="15" customHeight="1" s="111">
      <c r="A5642" s="50" t="inlineStr">
        <is>
          <t>DEC</t>
        </is>
      </c>
      <c r="B5642" s="51">
        <f>DEC!A143</f>
        <v/>
      </c>
      <c r="C5642" s="52">
        <f>DEC!B143</f>
        <v/>
      </c>
      <c r="D5642" s="52">
        <f>DEC!C143</f>
        <v/>
      </c>
      <c r="E5642" s="52">
        <f>DEC!D143</f>
        <v/>
      </c>
      <c r="F5642" s="52">
        <f>DEC!E143</f>
        <v/>
      </c>
      <c r="G5642" s="52">
        <f>DEC!F143</f>
        <v/>
      </c>
      <c r="H5642" s="52">
        <f>DEC!G143</f>
        <v/>
      </c>
      <c r="I5642" s="53">
        <f>DEC!H143</f>
        <v/>
      </c>
      <c r="J5642" s="53">
        <f>DEC!I143</f>
        <v/>
      </c>
      <c r="K5642" s="52">
        <f>DEC!J143</f>
        <v/>
      </c>
      <c r="L5642" s="52">
        <f>DEC!K143</f>
        <v/>
      </c>
      <c r="M5642" s="54">
        <f>DEC!L143</f>
        <v/>
      </c>
      <c r="N5642" s="52">
        <f>DEC!M143</f>
        <v/>
      </c>
      <c r="O5642" s="52">
        <f>DEC!N143</f>
        <v/>
      </c>
      <c r="P5642" s="52">
        <f>DEC!O143</f>
        <v/>
      </c>
      <c r="Q5642" s="52">
        <f>DEC!P143</f>
        <v/>
      </c>
      <c r="R5642" s="52">
        <f>DEC!Q143</f>
        <v/>
      </c>
      <c r="S5642" s="54">
        <f>S5641+IF(X5642=0,0,M5642)</f>
        <v/>
      </c>
      <c r="T5642" s="55">
        <f>MAX(T5641,S5642)</f>
        <v/>
      </c>
      <c r="U5642" s="56">
        <f>S5642-T5642</f>
        <v/>
      </c>
      <c r="V5642" s="55">
        <f>IFERROR(SUMIFS(DATABASE!$M$5:$M$6004,DATABASE!$B$5:$B$6004,B5642,DATABASE!$X$5:$X$6004,1),0)</f>
        <v/>
      </c>
      <c r="W5642" s="57">
        <f>IFERROR(COUNTIFS(DATABASE!$B$5:$B$6004,B5642,DATABASE!$X$5:$X$6004,1),0)</f>
        <v/>
      </c>
      <c r="X5642" s="58">
        <f>--AND(ISNUMBER(B5642),C5642&lt;&gt;"",L5642&lt;&gt;"",M5642&lt;&gt;"")</f>
        <v/>
      </c>
    </row>
    <row r="5643" ht="15" customHeight="1" s="111">
      <c r="A5643" s="42" t="inlineStr">
        <is>
          <t>DEC</t>
        </is>
      </c>
      <c r="B5643" s="43">
        <f>DEC!A144</f>
        <v/>
      </c>
      <c r="C5643" s="44">
        <f>DEC!B144</f>
        <v/>
      </c>
      <c r="D5643" s="44">
        <f>DEC!C144</f>
        <v/>
      </c>
      <c r="E5643" s="44">
        <f>DEC!D144</f>
        <v/>
      </c>
      <c r="F5643" s="44">
        <f>DEC!E144</f>
        <v/>
      </c>
      <c r="G5643" s="44">
        <f>DEC!F144</f>
        <v/>
      </c>
      <c r="H5643" s="44">
        <f>DEC!G144</f>
        <v/>
      </c>
      <c r="I5643" s="45">
        <f>DEC!H144</f>
        <v/>
      </c>
      <c r="J5643" s="45">
        <f>DEC!I144</f>
        <v/>
      </c>
      <c r="K5643" s="44">
        <f>DEC!J144</f>
        <v/>
      </c>
      <c r="L5643" s="44">
        <f>DEC!K144</f>
        <v/>
      </c>
      <c r="M5643" s="46">
        <f>DEC!L144</f>
        <v/>
      </c>
      <c r="N5643" s="44">
        <f>DEC!M144</f>
        <v/>
      </c>
      <c r="O5643" s="44">
        <f>DEC!N144</f>
        <v/>
      </c>
      <c r="P5643" s="44">
        <f>DEC!O144</f>
        <v/>
      </c>
      <c r="Q5643" s="44">
        <f>DEC!P144</f>
        <v/>
      </c>
      <c r="R5643" s="44">
        <f>DEC!Q144</f>
        <v/>
      </c>
      <c r="S5643" s="46">
        <f>S5642+IF(X5643=0,0,M5643)</f>
        <v/>
      </c>
      <c r="T5643" s="47">
        <f>MAX(T5642,S5643)</f>
        <v/>
      </c>
      <c r="U5643" s="48">
        <f>S5643-T5643</f>
        <v/>
      </c>
      <c r="V5643" s="47">
        <f>IFERROR(SUMIFS(DATABASE!$M$5:$M$6004,DATABASE!$B$5:$B$6004,B5643,DATABASE!$X$5:$X$6004,1),0)</f>
        <v/>
      </c>
      <c r="W5643" s="31">
        <f>IFERROR(COUNTIFS(DATABASE!$B$5:$B$6004,B5643,DATABASE!$X$5:$X$6004,1),0)</f>
        <v/>
      </c>
      <c r="X5643" s="49">
        <f>--AND(ISNUMBER(B5643),C5643&lt;&gt;"",L5643&lt;&gt;"",M5643&lt;&gt;"")</f>
        <v/>
      </c>
    </row>
    <row r="5644" ht="15" customHeight="1" s="111">
      <c r="A5644" s="50" t="inlineStr">
        <is>
          <t>DEC</t>
        </is>
      </c>
      <c r="B5644" s="51">
        <f>DEC!A145</f>
        <v/>
      </c>
      <c r="C5644" s="52">
        <f>DEC!B145</f>
        <v/>
      </c>
      <c r="D5644" s="52">
        <f>DEC!C145</f>
        <v/>
      </c>
      <c r="E5644" s="52">
        <f>DEC!D145</f>
        <v/>
      </c>
      <c r="F5644" s="52">
        <f>DEC!E145</f>
        <v/>
      </c>
      <c r="G5644" s="52">
        <f>DEC!F145</f>
        <v/>
      </c>
      <c r="H5644" s="52">
        <f>DEC!G145</f>
        <v/>
      </c>
      <c r="I5644" s="53">
        <f>DEC!H145</f>
        <v/>
      </c>
      <c r="J5644" s="53">
        <f>DEC!I145</f>
        <v/>
      </c>
      <c r="K5644" s="52">
        <f>DEC!J145</f>
        <v/>
      </c>
      <c r="L5644" s="52">
        <f>DEC!K145</f>
        <v/>
      </c>
      <c r="M5644" s="54">
        <f>DEC!L145</f>
        <v/>
      </c>
      <c r="N5644" s="52">
        <f>DEC!M145</f>
        <v/>
      </c>
      <c r="O5644" s="52">
        <f>DEC!N145</f>
        <v/>
      </c>
      <c r="P5644" s="52">
        <f>DEC!O145</f>
        <v/>
      </c>
      <c r="Q5644" s="52">
        <f>DEC!P145</f>
        <v/>
      </c>
      <c r="R5644" s="52">
        <f>DEC!Q145</f>
        <v/>
      </c>
      <c r="S5644" s="54">
        <f>S5643+IF(X5644=0,0,M5644)</f>
        <v/>
      </c>
      <c r="T5644" s="55">
        <f>MAX(T5643,S5644)</f>
        <v/>
      </c>
      <c r="U5644" s="56">
        <f>S5644-T5644</f>
        <v/>
      </c>
      <c r="V5644" s="55">
        <f>IFERROR(SUMIFS(DATABASE!$M$5:$M$6004,DATABASE!$B$5:$B$6004,B5644,DATABASE!$X$5:$X$6004,1),0)</f>
        <v/>
      </c>
      <c r="W5644" s="57">
        <f>IFERROR(COUNTIFS(DATABASE!$B$5:$B$6004,B5644,DATABASE!$X$5:$X$6004,1),0)</f>
        <v/>
      </c>
      <c r="X5644" s="58">
        <f>--AND(ISNUMBER(B5644),C5644&lt;&gt;"",L5644&lt;&gt;"",M5644&lt;&gt;"")</f>
        <v/>
      </c>
    </row>
    <row r="5645" ht="15" customHeight="1" s="111">
      <c r="A5645" s="42" t="inlineStr">
        <is>
          <t>DEC</t>
        </is>
      </c>
      <c r="B5645" s="43">
        <f>DEC!A146</f>
        <v/>
      </c>
      <c r="C5645" s="44">
        <f>DEC!B146</f>
        <v/>
      </c>
      <c r="D5645" s="44">
        <f>DEC!C146</f>
        <v/>
      </c>
      <c r="E5645" s="44">
        <f>DEC!D146</f>
        <v/>
      </c>
      <c r="F5645" s="44">
        <f>DEC!E146</f>
        <v/>
      </c>
      <c r="G5645" s="44">
        <f>DEC!F146</f>
        <v/>
      </c>
      <c r="H5645" s="44">
        <f>DEC!G146</f>
        <v/>
      </c>
      <c r="I5645" s="45">
        <f>DEC!H146</f>
        <v/>
      </c>
      <c r="J5645" s="45">
        <f>DEC!I146</f>
        <v/>
      </c>
      <c r="K5645" s="44">
        <f>DEC!J146</f>
        <v/>
      </c>
      <c r="L5645" s="44">
        <f>DEC!K146</f>
        <v/>
      </c>
      <c r="M5645" s="46">
        <f>DEC!L146</f>
        <v/>
      </c>
      <c r="N5645" s="44">
        <f>DEC!M146</f>
        <v/>
      </c>
      <c r="O5645" s="44">
        <f>DEC!N146</f>
        <v/>
      </c>
      <c r="P5645" s="44">
        <f>DEC!O146</f>
        <v/>
      </c>
      <c r="Q5645" s="44">
        <f>DEC!P146</f>
        <v/>
      </c>
      <c r="R5645" s="44">
        <f>DEC!Q146</f>
        <v/>
      </c>
      <c r="S5645" s="46">
        <f>S5644+IF(X5645=0,0,M5645)</f>
        <v/>
      </c>
      <c r="T5645" s="47">
        <f>MAX(T5644,S5645)</f>
        <v/>
      </c>
      <c r="U5645" s="48">
        <f>S5645-T5645</f>
        <v/>
      </c>
      <c r="V5645" s="47">
        <f>IFERROR(SUMIFS(DATABASE!$M$5:$M$6004,DATABASE!$B$5:$B$6004,B5645,DATABASE!$X$5:$X$6004,1),0)</f>
        <v/>
      </c>
      <c r="W5645" s="31">
        <f>IFERROR(COUNTIFS(DATABASE!$B$5:$B$6004,B5645,DATABASE!$X$5:$X$6004,1),0)</f>
        <v/>
      </c>
      <c r="X5645" s="49">
        <f>--AND(ISNUMBER(B5645),C5645&lt;&gt;"",L5645&lt;&gt;"",M5645&lt;&gt;"")</f>
        <v/>
      </c>
    </row>
    <row r="5646" ht="15" customHeight="1" s="111">
      <c r="A5646" s="50" t="inlineStr">
        <is>
          <t>DEC</t>
        </is>
      </c>
      <c r="B5646" s="51">
        <f>DEC!A147</f>
        <v/>
      </c>
      <c r="C5646" s="52">
        <f>DEC!B147</f>
        <v/>
      </c>
      <c r="D5646" s="52">
        <f>DEC!C147</f>
        <v/>
      </c>
      <c r="E5646" s="52">
        <f>DEC!D147</f>
        <v/>
      </c>
      <c r="F5646" s="52">
        <f>DEC!E147</f>
        <v/>
      </c>
      <c r="G5646" s="52">
        <f>DEC!F147</f>
        <v/>
      </c>
      <c r="H5646" s="52">
        <f>DEC!G147</f>
        <v/>
      </c>
      <c r="I5646" s="53">
        <f>DEC!H147</f>
        <v/>
      </c>
      <c r="J5646" s="53">
        <f>DEC!I147</f>
        <v/>
      </c>
      <c r="K5646" s="52">
        <f>DEC!J147</f>
        <v/>
      </c>
      <c r="L5646" s="52">
        <f>DEC!K147</f>
        <v/>
      </c>
      <c r="M5646" s="54">
        <f>DEC!L147</f>
        <v/>
      </c>
      <c r="N5646" s="52">
        <f>DEC!M147</f>
        <v/>
      </c>
      <c r="O5646" s="52">
        <f>DEC!N147</f>
        <v/>
      </c>
      <c r="P5646" s="52">
        <f>DEC!O147</f>
        <v/>
      </c>
      <c r="Q5646" s="52">
        <f>DEC!P147</f>
        <v/>
      </c>
      <c r="R5646" s="52">
        <f>DEC!Q147</f>
        <v/>
      </c>
      <c r="S5646" s="54">
        <f>S5645+IF(X5646=0,0,M5646)</f>
        <v/>
      </c>
      <c r="T5646" s="55">
        <f>MAX(T5645,S5646)</f>
        <v/>
      </c>
      <c r="U5646" s="56">
        <f>S5646-T5646</f>
        <v/>
      </c>
      <c r="V5646" s="55">
        <f>IFERROR(SUMIFS(DATABASE!$M$5:$M$6004,DATABASE!$B$5:$B$6004,B5646,DATABASE!$X$5:$X$6004,1),0)</f>
        <v/>
      </c>
      <c r="W5646" s="57">
        <f>IFERROR(COUNTIFS(DATABASE!$B$5:$B$6004,B5646,DATABASE!$X$5:$X$6004,1),0)</f>
        <v/>
      </c>
      <c r="X5646" s="58">
        <f>--AND(ISNUMBER(B5646),C5646&lt;&gt;"",L5646&lt;&gt;"",M5646&lt;&gt;"")</f>
        <v/>
      </c>
    </row>
    <row r="5647" ht="15" customHeight="1" s="111">
      <c r="A5647" s="42" t="inlineStr">
        <is>
          <t>DEC</t>
        </is>
      </c>
      <c r="B5647" s="43">
        <f>DEC!A148</f>
        <v/>
      </c>
      <c r="C5647" s="44">
        <f>DEC!B148</f>
        <v/>
      </c>
      <c r="D5647" s="44">
        <f>DEC!C148</f>
        <v/>
      </c>
      <c r="E5647" s="44">
        <f>DEC!D148</f>
        <v/>
      </c>
      <c r="F5647" s="44">
        <f>DEC!E148</f>
        <v/>
      </c>
      <c r="G5647" s="44">
        <f>DEC!F148</f>
        <v/>
      </c>
      <c r="H5647" s="44">
        <f>DEC!G148</f>
        <v/>
      </c>
      <c r="I5647" s="45">
        <f>DEC!H148</f>
        <v/>
      </c>
      <c r="J5647" s="45">
        <f>DEC!I148</f>
        <v/>
      </c>
      <c r="K5647" s="44">
        <f>DEC!J148</f>
        <v/>
      </c>
      <c r="L5647" s="44">
        <f>DEC!K148</f>
        <v/>
      </c>
      <c r="M5647" s="46">
        <f>DEC!L148</f>
        <v/>
      </c>
      <c r="N5647" s="44">
        <f>DEC!M148</f>
        <v/>
      </c>
      <c r="O5647" s="44">
        <f>DEC!N148</f>
        <v/>
      </c>
      <c r="P5647" s="44">
        <f>DEC!O148</f>
        <v/>
      </c>
      <c r="Q5647" s="44">
        <f>DEC!P148</f>
        <v/>
      </c>
      <c r="R5647" s="44">
        <f>DEC!Q148</f>
        <v/>
      </c>
      <c r="S5647" s="46">
        <f>S5646+IF(X5647=0,0,M5647)</f>
        <v/>
      </c>
      <c r="T5647" s="47">
        <f>MAX(T5646,S5647)</f>
        <v/>
      </c>
      <c r="U5647" s="48">
        <f>S5647-T5647</f>
        <v/>
      </c>
      <c r="V5647" s="47">
        <f>IFERROR(SUMIFS(DATABASE!$M$5:$M$6004,DATABASE!$B$5:$B$6004,B5647,DATABASE!$X$5:$X$6004,1),0)</f>
        <v/>
      </c>
      <c r="W5647" s="31">
        <f>IFERROR(COUNTIFS(DATABASE!$B$5:$B$6004,B5647,DATABASE!$X$5:$X$6004,1),0)</f>
        <v/>
      </c>
      <c r="X5647" s="49">
        <f>--AND(ISNUMBER(B5647),C5647&lt;&gt;"",L5647&lt;&gt;"",M5647&lt;&gt;"")</f>
        <v/>
      </c>
    </row>
    <row r="5648" ht="15" customHeight="1" s="111">
      <c r="A5648" s="50" t="inlineStr">
        <is>
          <t>DEC</t>
        </is>
      </c>
      <c r="B5648" s="51">
        <f>DEC!A149</f>
        <v/>
      </c>
      <c r="C5648" s="52">
        <f>DEC!B149</f>
        <v/>
      </c>
      <c r="D5648" s="52">
        <f>DEC!C149</f>
        <v/>
      </c>
      <c r="E5648" s="52">
        <f>DEC!D149</f>
        <v/>
      </c>
      <c r="F5648" s="52">
        <f>DEC!E149</f>
        <v/>
      </c>
      <c r="G5648" s="52">
        <f>DEC!F149</f>
        <v/>
      </c>
      <c r="H5648" s="52">
        <f>DEC!G149</f>
        <v/>
      </c>
      <c r="I5648" s="53">
        <f>DEC!H149</f>
        <v/>
      </c>
      <c r="J5648" s="53">
        <f>DEC!I149</f>
        <v/>
      </c>
      <c r="K5648" s="52">
        <f>DEC!J149</f>
        <v/>
      </c>
      <c r="L5648" s="52">
        <f>DEC!K149</f>
        <v/>
      </c>
      <c r="M5648" s="54">
        <f>DEC!L149</f>
        <v/>
      </c>
      <c r="N5648" s="52">
        <f>DEC!M149</f>
        <v/>
      </c>
      <c r="O5648" s="52">
        <f>DEC!N149</f>
        <v/>
      </c>
      <c r="P5648" s="52">
        <f>DEC!O149</f>
        <v/>
      </c>
      <c r="Q5648" s="52">
        <f>DEC!P149</f>
        <v/>
      </c>
      <c r="R5648" s="52">
        <f>DEC!Q149</f>
        <v/>
      </c>
      <c r="S5648" s="54">
        <f>S5647+IF(X5648=0,0,M5648)</f>
        <v/>
      </c>
      <c r="T5648" s="55">
        <f>MAX(T5647,S5648)</f>
        <v/>
      </c>
      <c r="U5648" s="56">
        <f>S5648-T5648</f>
        <v/>
      </c>
      <c r="V5648" s="55">
        <f>IFERROR(SUMIFS(DATABASE!$M$5:$M$6004,DATABASE!$B$5:$B$6004,B5648,DATABASE!$X$5:$X$6004,1),0)</f>
        <v/>
      </c>
      <c r="W5648" s="57">
        <f>IFERROR(COUNTIFS(DATABASE!$B$5:$B$6004,B5648,DATABASE!$X$5:$X$6004,1),0)</f>
        <v/>
      </c>
      <c r="X5648" s="58">
        <f>--AND(ISNUMBER(B5648),C5648&lt;&gt;"",L5648&lt;&gt;"",M5648&lt;&gt;"")</f>
        <v/>
      </c>
    </row>
    <row r="5649" ht="15" customHeight="1" s="111">
      <c r="A5649" s="42" t="inlineStr">
        <is>
          <t>DEC</t>
        </is>
      </c>
      <c r="B5649" s="43">
        <f>DEC!A150</f>
        <v/>
      </c>
      <c r="C5649" s="44">
        <f>DEC!B150</f>
        <v/>
      </c>
      <c r="D5649" s="44">
        <f>DEC!C150</f>
        <v/>
      </c>
      <c r="E5649" s="44">
        <f>DEC!D150</f>
        <v/>
      </c>
      <c r="F5649" s="44">
        <f>DEC!E150</f>
        <v/>
      </c>
      <c r="G5649" s="44">
        <f>DEC!F150</f>
        <v/>
      </c>
      <c r="H5649" s="44">
        <f>DEC!G150</f>
        <v/>
      </c>
      <c r="I5649" s="45">
        <f>DEC!H150</f>
        <v/>
      </c>
      <c r="J5649" s="45">
        <f>DEC!I150</f>
        <v/>
      </c>
      <c r="K5649" s="44">
        <f>DEC!J150</f>
        <v/>
      </c>
      <c r="L5649" s="44">
        <f>DEC!K150</f>
        <v/>
      </c>
      <c r="M5649" s="46">
        <f>DEC!L150</f>
        <v/>
      </c>
      <c r="N5649" s="44">
        <f>DEC!M150</f>
        <v/>
      </c>
      <c r="O5649" s="44">
        <f>DEC!N150</f>
        <v/>
      </c>
      <c r="P5649" s="44">
        <f>DEC!O150</f>
        <v/>
      </c>
      <c r="Q5649" s="44">
        <f>DEC!P150</f>
        <v/>
      </c>
      <c r="R5649" s="44">
        <f>DEC!Q150</f>
        <v/>
      </c>
      <c r="S5649" s="46">
        <f>S5648+IF(X5649=0,0,M5649)</f>
        <v/>
      </c>
      <c r="T5649" s="47">
        <f>MAX(T5648,S5649)</f>
        <v/>
      </c>
      <c r="U5649" s="48">
        <f>S5649-T5649</f>
        <v/>
      </c>
      <c r="V5649" s="47">
        <f>IFERROR(SUMIFS(DATABASE!$M$5:$M$6004,DATABASE!$B$5:$B$6004,B5649,DATABASE!$X$5:$X$6004,1),0)</f>
        <v/>
      </c>
      <c r="W5649" s="31">
        <f>IFERROR(COUNTIFS(DATABASE!$B$5:$B$6004,B5649,DATABASE!$X$5:$X$6004,1),0)</f>
        <v/>
      </c>
      <c r="X5649" s="49">
        <f>--AND(ISNUMBER(B5649),C5649&lt;&gt;"",L5649&lt;&gt;"",M5649&lt;&gt;"")</f>
        <v/>
      </c>
    </row>
    <row r="5650" ht="15" customHeight="1" s="111">
      <c r="A5650" s="50" t="inlineStr">
        <is>
          <t>DEC</t>
        </is>
      </c>
      <c r="B5650" s="51">
        <f>DEC!A151</f>
        <v/>
      </c>
      <c r="C5650" s="52">
        <f>DEC!B151</f>
        <v/>
      </c>
      <c r="D5650" s="52">
        <f>DEC!C151</f>
        <v/>
      </c>
      <c r="E5650" s="52">
        <f>DEC!D151</f>
        <v/>
      </c>
      <c r="F5650" s="52">
        <f>DEC!E151</f>
        <v/>
      </c>
      <c r="G5650" s="52">
        <f>DEC!F151</f>
        <v/>
      </c>
      <c r="H5650" s="52">
        <f>DEC!G151</f>
        <v/>
      </c>
      <c r="I5650" s="53">
        <f>DEC!H151</f>
        <v/>
      </c>
      <c r="J5650" s="53">
        <f>DEC!I151</f>
        <v/>
      </c>
      <c r="K5650" s="52">
        <f>DEC!J151</f>
        <v/>
      </c>
      <c r="L5650" s="52">
        <f>DEC!K151</f>
        <v/>
      </c>
      <c r="M5650" s="54">
        <f>DEC!L151</f>
        <v/>
      </c>
      <c r="N5650" s="52">
        <f>DEC!M151</f>
        <v/>
      </c>
      <c r="O5650" s="52">
        <f>DEC!N151</f>
        <v/>
      </c>
      <c r="P5650" s="52">
        <f>DEC!O151</f>
        <v/>
      </c>
      <c r="Q5650" s="52">
        <f>DEC!P151</f>
        <v/>
      </c>
      <c r="R5650" s="52">
        <f>DEC!Q151</f>
        <v/>
      </c>
      <c r="S5650" s="54">
        <f>S5649+IF(X5650=0,0,M5650)</f>
        <v/>
      </c>
      <c r="T5650" s="55">
        <f>MAX(T5649,S5650)</f>
        <v/>
      </c>
      <c r="U5650" s="56">
        <f>S5650-T5650</f>
        <v/>
      </c>
      <c r="V5650" s="55">
        <f>IFERROR(SUMIFS(DATABASE!$M$5:$M$6004,DATABASE!$B$5:$B$6004,B5650,DATABASE!$X$5:$X$6004,1),0)</f>
        <v/>
      </c>
      <c r="W5650" s="57">
        <f>IFERROR(COUNTIFS(DATABASE!$B$5:$B$6004,B5650,DATABASE!$X$5:$X$6004,1),0)</f>
        <v/>
      </c>
      <c r="X5650" s="58">
        <f>--AND(ISNUMBER(B5650),C5650&lt;&gt;"",L5650&lt;&gt;"",M5650&lt;&gt;"")</f>
        <v/>
      </c>
    </row>
    <row r="5651" ht="15" customHeight="1" s="111">
      <c r="A5651" s="42" t="inlineStr">
        <is>
          <t>DEC</t>
        </is>
      </c>
      <c r="B5651" s="43">
        <f>DEC!A152</f>
        <v/>
      </c>
      <c r="C5651" s="44">
        <f>DEC!B152</f>
        <v/>
      </c>
      <c r="D5651" s="44">
        <f>DEC!C152</f>
        <v/>
      </c>
      <c r="E5651" s="44">
        <f>DEC!D152</f>
        <v/>
      </c>
      <c r="F5651" s="44">
        <f>DEC!E152</f>
        <v/>
      </c>
      <c r="G5651" s="44">
        <f>DEC!F152</f>
        <v/>
      </c>
      <c r="H5651" s="44">
        <f>DEC!G152</f>
        <v/>
      </c>
      <c r="I5651" s="45">
        <f>DEC!H152</f>
        <v/>
      </c>
      <c r="J5651" s="45">
        <f>DEC!I152</f>
        <v/>
      </c>
      <c r="K5651" s="44">
        <f>DEC!J152</f>
        <v/>
      </c>
      <c r="L5651" s="44">
        <f>DEC!K152</f>
        <v/>
      </c>
      <c r="M5651" s="46">
        <f>DEC!L152</f>
        <v/>
      </c>
      <c r="N5651" s="44">
        <f>DEC!M152</f>
        <v/>
      </c>
      <c r="O5651" s="44">
        <f>DEC!N152</f>
        <v/>
      </c>
      <c r="P5651" s="44">
        <f>DEC!O152</f>
        <v/>
      </c>
      <c r="Q5651" s="44">
        <f>DEC!P152</f>
        <v/>
      </c>
      <c r="R5651" s="44">
        <f>DEC!Q152</f>
        <v/>
      </c>
      <c r="S5651" s="46">
        <f>S5650+IF(X5651=0,0,M5651)</f>
        <v/>
      </c>
      <c r="T5651" s="47">
        <f>MAX(T5650,S5651)</f>
        <v/>
      </c>
      <c r="U5651" s="48">
        <f>S5651-T5651</f>
        <v/>
      </c>
      <c r="V5651" s="47">
        <f>IFERROR(SUMIFS(DATABASE!$M$5:$M$6004,DATABASE!$B$5:$B$6004,B5651,DATABASE!$X$5:$X$6004,1),0)</f>
        <v/>
      </c>
      <c r="W5651" s="31">
        <f>IFERROR(COUNTIFS(DATABASE!$B$5:$B$6004,B5651,DATABASE!$X$5:$X$6004,1),0)</f>
        <v/>
      </c>
      <c r="X5651" s="49">
        <f>--AND(ISNUMBER(B5651),C5651&lt;&gt;"",L5651&lt;&gt;"",M5651&lt;&gt;"")</f>
        <v/>
      </c>
    </row>
    <row r="5652" ht="15" customHeight="1" s="111">
      <c r="A5652" s="50" t="inlineStr">
        <is>
          <t>DEC</t>
        </is>
      </c>
      <c r="B5652" s="51">
        <f>DEC!A153</f>
        <v/>
      </c>
      <c r="C5652" s="52">
        <f>DEC!B153</f>
        <v/>
      </c>
      <c r="D5652" s="52">
        <f>DEC!C153</f>
        <v/>
      </c>
      <c r="E5652" s="52">
        <f>DEC!D153</f>
        <v/>
      </c>
      <c r="F5652" s="52">
        <f>DEC!E153</f>
        <v/>
      </c>
      <c r="G5652" s="52">
        <f>DEC!F153</f>
        <v/>
      </c>
      <c r="H5652" s="52">
        <f>DEC!G153</f>
        <v/>
      </c>
      <c r="I5652" s="53">
        <f>DEC!H153</f>
        <v/>
      </c>
      <c r="J5652" s="53">
        <f>DEC!I153</f>
        <v/>
      </c>
      <c r="K5652" s="52">
        <f>DEC!J153</f>
        <v/>
      </c>
      <c r="L5652" s="52">
        <f>DEC!K153</f>
        <v/>
      </c>
      <c r="M5652" s="54">
        <f>DEC!L153</f>
        <v/>
      </c>
      <c r="N5652" s="52">
        <f>DEC!M153</f>
        <v/>
      </c>
      <c r="O5652" s="52">
        <f>DEC!N153</f>
        <v/>
      </c>
      <c r="P5652" s="52">
        <f>DEC!O153</f>
        <v/>
      </c>
      <c r="Q5652" s="52">
        <f>DEC!P153</f>
        <v/>
      </c>
      <c r="R5652" s="52">
        <f>DEC!Q153</f>
        <v/>
      </c>
      <c r="S5652" s="54">
        <f>S5651+IF(X5652=0,0,M5652)</f>
        <v/>
      </c>
      <c r="T5652" s="55">
        <f>MAX(T5651,S5652)</f>
        <v/>
      </c>
      <c r="U5652" s="56">
        <f>S5652-T5652</f>
        <v/>
      </c>
      <c r="V5652" s="55">
        <f>IFERROR(SUMIFS(DATABASE!$M$5:$M$6004,DATABASE!$B$5:$B$6004,B5652,DATABASE!$X$5:$X$6004,1),0)</f>
        <v/>
      </c>
      <c r="W5652" s="57">
        <f>IFERROR(COUNTIFS(DATABASE!$B$5:$B$6004,B5652,DATABASE!$X$5:$X$6004,1),0)</f>
        <v/>
      </c>
      <c r="X5652" s="58">
        <f>--AND(ISNUMBER(B5652),C5652&lt;&gt;"",L5652&lt;&gt;"",M5652&lt;&gt;"")</f>
        <v/>
      </c>
    </row>
    <row r="5653" ht="15" customHeight="1" s="111">
      <c r="A5653" s="42" t="inlineStr">
        <is>
          <t>DEC</t>
        </is>
      </c>
      <c r="B5653" s="43">
        <f>DEC!A154</f>
        <v/>
      </c>
      <c r="C5653" s="44">
        <f>DEC!B154</f>
        <v/>
      </c>
      <c r="D5653" s="44">
        <f>DEC!C154</f>
        <v/>
      </c>
      <c r="E5653" s="44">
        <f>DEC!D154</f>
        <v/>
      </c>
      <c r="F5653" s="44">
        <f>DEC!E154</f>
        <v/>
      </c>
      <c r="G5653" s="44">
        <f>DEC!F154</f>
        <v/>
      </c>
      <c r="H5653" s="44">
        <f>DEC!G154</f>
        <v/>
      </c>
      <c r="I5653" s="45">
        <f>DEC!H154</f>
        <v/>
      </c>
      <c r="J5653" s="45">
        <f>DEC!I154</f>
        <v/>
      </c>
      <c r="K5653" s="44">
        <f>DEC!J154</f>
        <v/>
      </c>
      <c r="L5653" s="44">
        <f>DEC!K154</f>
        <v/>
      </c>
      <c r="M5653" s="46">
        <f>DEC!L154</f>
        <v/>
      </c>
      <c r="N5653" s="44">
        <f>DEC!M154</f>
        <v/>
      </c>
      <c r="O5653" s="44">
        <f>DEC!N154</f>
        <v/>
      </c>
      <c r="P5653" s="44">
        <f>DEC!O154</f>
        <v/>
      </c>
      <c r="Q5653" s="44">
        <f>DEC!P154</f>
        <v/>
      </c>
      <c r="R5653" s="44">
        <f>DEC!Q154</f>
        <v/>
      </c>
      <c r="S5653" s="46">
        <f>S5652+IF(X5653=0,0,M5653)</f>
        <v/>
      </c>
      <c r="T5653" s="47">
        <f>MAX(T5652,S5653)</f>
        <v/>
      </c>
      <c r="U5653" s="48">
        <f>S5653-T5653</f>
        <v/>
      </c>
      <c r="V5653" s="47">
        <f>IFERROR(SUMIFS(DATABASE!$M$5:$M$6004,DATABASE!$B$5:$B$6004,B5653,DATABASE!$X$5:$X$6004,1),0)</f>
        <v/>
      </c>
      <c r="W5653" s="31">
        <f>IFERROR(COUNTIFS(DATABASE!$B$5:$B$6004,B5653,DATABASE!$X$5:$X$6004,1),0)</f>
        <v/>
      </c>
      <c r="X5653" s="49">
        <f>--AND(ISNUMBER(B5653),C5653&lt;&gt;"",L5653&lt;&gt;"",M5653&lt;&gt;"")</f>
        <v/>
      </c>
    </row>
    <row r="5654" ht="15" customHeight="1" s="111">
      <c r="A5654" s="50" t="inlineStr">
        <is>
          <t>DEC</t>
        </is>
      </c>
      <c r="B5654" s="51">
        <f>DEC!A155</f>
        <v/>
      </c>
      <c r="C5654" s="52">
        <f>DEC!B155</f>
        <v/>
      </c>
      <c r="D5654" s="52">
        <f>DEC!C155</f>
        <v/>
      </c>
      <c r="E5654" s="52">
        <f>DEC!D155</f>
        <v/>
      </c>
      <c r="F5654" s="52">
        <f>DEC!E155</f>
        <v/>
      </c>
      <c r="G5654" s="52">
        <f>DEC!F155</f>
        <v/>
      </c>
      <c r="H5654" s="52">
        <f>DEC!G155</f>
        <v/>
      </c>
      <c r="I5654" s="53">
        <f>DEC!H155</f>
        <v/>
      </c>
      <c r="J5654" s="53">
        <f>DEC!I155</f>
        <v/>
      </c>
      <c r="K5654" s="52">
        <f>DEC!J155</f>
        <v/>
      </c>
      <c r="L5654" s="52">
        <f>DEC!K155</f>
        <v/>
      </c>
      <c r="M5654" s="54">
        <f>DEC!L155</f>
        <v/>
      </c>
      <c r="N5654" s="52">
        <f>DEC!M155</f>
        <v/>
      </c>
      <c r="O5654" s="52">
        <f>DEC!N155</f>
        <v/>
      </c>
      <c r="P5654" s="52">
        <f>DEC!O155</f>
        <v/>
      </c>
      <c r="Q5654" s="52">
        <f>DEC!P155</f>
        <v/>
      </c>
      <c r="R5654" s="52">
        <f>DEC!Q155</f>
        <v/>
      </c>
      <c r="S5654" s="54">
        <f>S5653+IF(X5654=0,0,M5654)</f>
        <v/>
      </c>
      <c r="T5654" s="55">
        <f>MAX(T5653,S5654)</f>
        <v/>
      </c>
      <c r="U5654" s="56">
        <f>S5654-T5654</f>
        <v/>
      </c>
      <c r="V5654" s="55">
        <f>IFERROR(SUMIFS(DATABASE!$M$5:$M$6004,DATABASE!$B$5:$B$6004,B5654,DATABASE!$X$5:$X$6004,1),0)</f>
        <v/>
      </c>
      <c r="W5654" s="57">
        <f>IFERROR(COUNTIFS(DATABASE!$B$5:$B$6004,B5654,DATABASE!$X$5:$X$6004,1),0)</f>
        <v/>
      </c>
      <c r="X5654" s="58">
        <f>--AND(ISNUMBER(B5654),C5654&lt;&gt;"",L5654&lt;&gt;"",M5654&lt;&gt;"")</f>
        <v/>
      </c>
    </row>
    <row r="5655" ht="15" customHeight="1" s="111">
      <c r="A5655" s="42" t="inlineStr">
        <is>
          <t>DEC</t>
        </is>
      </c>
      <c r="B5655" s="43">
        <f>DEC!A156</f>
        <v/>
      </c>
      <c r="C5655" s="44">
        <f>DEC!B156</f>
        <v/>
      </c>
      <c r="D5655" s="44">
        <f>DEC!C156</f>
        <v/>
      </c>
      <c r="E5655" s="44">
        <f>DEC!D156</f>
        <v/>
      </c>
      <c r="F5655" s="44">
        <f>DEC!E156</f>
        <v/>
      </c>
      <c r="G5655" s="44">
        <f>DEC!F156</f>
        <v/>
      </c>
      <c r="H5655" s="44">
        <f>DEC!G156</f>
        <v/>
      </c>
      <c r="I5655" s="45">
        <f>DEC!H156</f>
        <v/>
      </c>
      <c r="J5655" s="45">
        <f>DEC!I156</f>
        <v/>
      </c>
      <c r="K5655" s="44">
        <f>DEC!J156</f>
        <v/>
      </c>
      <c r="L5655" s="44">
        <f>DEC!K156</f>
        <v/>
      </c>
      <c r="M5655" s="46">
        <f>DEC!L156</f>
        <v/>
      </c>
      <c r="N5655" s="44">
        <f>DEC!M156</f>
        <v/>
      </c>
      <c r="O5655" s="44">
        <f>DEC!N156</f>
        <v/>
      </c>
      <c r="P5655" s="44">
        <f>DEC!O156</f>
        <v/>
      </c>
      <c r="Q5655" s="44">
        <f>DEC!P156</f>
        <v/>
      </c>
      <c r="R5655" s="44">
        <f>DEC!Q156</f>
        <v/>
      </c>
      <c r="S5655" s="46">
        <f>S5654+IF(X5655=0,0,M5655)</f>
        <v/>
      </c>
      <c r="T5655" s="47">
        <f>MAX(T5654,S5655)</f>
        <v/>
      </c>
      <c r="U5655" s="48">
        <f>S5655-T5655</f>
        <v/>
      </c>
      <c r="V5655" s="47">
        <f>IFERROR(SUMIFS(DATABASE!$M$5:$M$6004,DATABASE!$B$5:$B$6004,B5655,DATABASE!$X$5:$X$6004,1),0)</f>
        <v/>
      </c>
      <c r="W5655" s="31">
        <f>IFERROR(COUNTIFS(DATABASE!$B$5:$B$6004,B5655,DATABASE!$X$5:$X$6004,1),0)</f>
        <v/>
      </c>
      <c r="X5655" s="49">
        <f>--AND(ISNUMBER(B5655),C5655&lt;&gt;"",L5655&lt;&gt;"",M5655&lt;&gt;"")</f>
        <v/>
      </c>
    </row>
    <row r="5656" ht="15" customHeight="1" s="111">
      <c r="A5656" s="50" t="inlineStr">
        <is>
          <t>DEC</t>
        </is>
      </c>
      <c r="B5656" s="51">
        <f>DEC!A157</f>
        <v/>
      </c>
      <c r="C5656" s="52">
        <f>DEC!B157</f>
        <v/>
      </c>
      <c r="D5656" s="52">
        <f>DEC!C157</f>
        <v/>
      </c>
      <c r="E5656" s="52">
        <f>DEC!D157</f>
        <v/>
      </c>
      <c r="F5656" s="52">
        <f>DEC!E157</f>
        <v/>
      </c>
      <c r="G5656" s="52">
        <f>DEC!F157</f>
        <v/>
      </c>
      <c r="H5656" s="52">
        <f>DEC!G157</f>
        <v/>
      </c>
      <c r="I5656" s="53">
        <f>DEC!H157</f>
        <v/>
      </c>
      <c r="J5656" s="53">
        <f>DEC!I157</f>
        <v/>
      </c>
      <c r="K5656" s="52">
        <f>DEC!J157</f>
        <v/>
      </c>
      <c r="L5656" s="52">
        <f>DEC!K157</f>
        <v/>
      </c>
      <c r="M5656" s="54">
        <f>DEC!L157</f>
        <v/>
      </c>
      <c r="N5656" s="52">
        <f>DEC!M157</f>
        <v/>
      </c>
      <c r="O5656" s="52">
        <f>DEC!N157</f>
        <v/>
      </c>
      <c r="P5656" s="52">
        <f>DEC!O157</f>
        <v/>
      </c>
      <c r="Q5656" s="52">
        <f>DEC!P157</f>
        <v/>
      </c>
      <c r="R5656" s="52">
        <f>DEC!Q157</f>
        <v/>
      </c>
      <c r="S5656" s="54">
        <f>S5655+IF(X5656=0,0,M5656)</f>
        <v/>
      </c>
      <c r="T5656" s="55">
        <f>MAX(T5655,S5656)</f>
        <v/>
      </c>
      <c r="U5656" s="56">
        <f>S5656-T5656</f>
        <v/>
      </c>
      <c r="V5656" s="55">
        <f>IFERROR(SUMIFS(DATABASE!$M$5:$M$6004,DATABASE!$B$5:$B$6004,B5656,DATABASE!$X$5:$X$6004,1),0)</f>
        <v/>
      </c>
      <c r="W5656" s="57">
        <f>IFERROR(COUNTIFS(DATABASE!$B$5:$B$6004,B5656,DATABASE!$X$5:$X$6004,1),0)</f>
        <v/>
      </c>
      <c r="X5656" s="58">
        <f>--AND(ISNUMBER(B5656),C5656&lt;&gt;"",L5656&lt;&gt;"",M5656&lt;&gt;"")</f>
        <v/>
      </c>
    </row>
    <row r="5657" ht="15" customHeight="1" s="111">
      <c r="A5657" s="42" t="inlineStr">
        <is>
          <t>DEC</t>
        </is>
      </c>
      <c r="B5657" s="43">
        <f>DEC!A158</f>
        <v/>
      </c>
      <c r="C5657" s="44">
        <f>DEC!B158</f>
        <v/>
      </c>
      <c r="D5657" s="44">
        <f>DEC!C158</f>
        <v/>
      </c>
      <c r="E5657" s="44">
        <f>DEC!D158</f>
        <v/>
      </c>
      <c r="F5657" s="44">
        <f>DEC!E158</f>
        <v/>
      </c>
      <c r="G5657" s="44">
        <f>DEC!F158</f>
        <v/>
      </c>
      <c r="H5657" s="44">
        <f>DEC!G158</f>
        <v/>
      </c>
      <c r="I5657" s="45">
        <f>DEC!H158</f>
        <v/>
      </c>
      <c r="J5657" s="45">
        <f>DEC!I158</f>
        <v/>
      </c>
      <c r="K5657" s="44">
        <f>DEC!J158</f>
        <v/>
      </c>
      <c r="L5657" s="44">
        <f>DEC!K158</f>
        <v/>
      </c>
      <c r="M5657" s="46">
        <f>DEC!L158</f>
        <v/>
      </c>
      <c r="N5657" s="44">
        <f>DEC!M158</f>
        <v/>
      </c>
      <c r="O5657" s="44">
        <f>DEC!N158</f>
        <v/>
      </c>
      <c r="P5657" s="44">
        <f>DEC!O158</f>
        <v/>
      </c>
      <c r="Q5657" s="44">
        <f>DEC!P158</f>
        <v/>
      </c>
      <c r="R5657" s="44">
        <f>DEC!Q158</f>
        <v/>
      </c>
      <c r="S5657" s="46">
        <f>S5656+IF(X5657=0,0,M5657)</f>
        <v/>
      </c>
      <c r="T5657" s="47">
        <f>MAX(T5656,S5657)</f>
        <v/>
      </c>
      <c r="U5657" s="48">
        <f>S5657-T5657</f>
        <v/>
      </c>
      <c r="V5657" s="47">
        <f>IFERROR(SUMIFS(DATABASE!$M$5:$M$6004,DATABASE!$B$5:$B$6004,B5657,DATABASE!$X$5:$X$6004,1),0)</f>
        <v/>
      </c>
      <c r="W5657" s="31">
        <f>IFERROR(COUNTIFS(DATABASE!$B$5:$B$6004,B5657,DATABASE!$X$5:$X$6004,1),0)</f>
        <v/>
      </c>
      <c r="X5657" s="49">
        <f>--AND(ISNUMBER(B5657),C5657&lt;&gt;"",L5657&lt;&gt;"",M5657&lt;&gt;"")</f>
        <v/>
      </c>
    </row>
    <row r="5658" ht="15" customHeight="1" s="111">
      <c r="A5658" s="50" t="inlineStr">
        <is>
          <t>DEC</t>
        </is>
      </c>
      <c r="B5658" s="51">
        <f>DEC!A159</f>
        <v/>
      </c>
      <c r="C5658" s="52">
        <f>DEC!B159</f>
        <v/>
      </c>
      <c r="D5658" s="52">
        <f>DEC!C159</f>
        <v/>
      </c>
      <c r="E5658" s="52">
        <f>DEC!D159</f>
        <v/>
      </c>
      <c r="F5658" s="52">
        <f>DEC!E159</f>
        <v/>
      </c>
      <c r="G5658" s="52">
        <f>DEC!F159</f>
        <v/>
      </c>
      <c r="H5658" s="52">
        <f>DEC!G159</f>
        <v/>
      </c>
      <c r="I5658" s="53">
        <f>DEC!H159</f>
        <v/>
      </c>
      <c r="J5658" s="53">
        <f>DEC!I159</f>
        <v/>
      </c>
      <c r="K5658" s="52">
        <f>DEC!J159</f>
        <v/>
      </c>
      <c r="L5658" s="52">
        <f>DEC!K159</f>
        <v/>
      </c>
      <c r="M5658" s="54">
        <f>DEC!L159</f>
        <v/>
      </c>
      <c r="N5658" s="52">
        <f>DEC!M159</f>
        <v/>
      </c>
      <c r="O5658" s="52">
        <f>DEC!N159</f>
        <v/>
      </c>
      <c r="P5658" s="52">
        <f>DEC!O159</f>
        <v/>
      </c>
      <c r="Q5658" s="52">
        <f>DEC!P159</f>
        <v/>
      </c>
      <c r="R5658" s="52">
        <f>DEC!Q159</f>
        <v/>
      </c>
      <c r="S5658" s="54">
        <f>S5657+IF(X5658=0,0,M5658)</f>
        <v/>
      </c>
      <c r="T5658" s="55">
        <f>MAX(T5657,S5658)</f>
        <v/>
      </c>
      <c r="U5658" s="56">
        <f>S5658-T5658</f>
        <v/>
      </c>
      <c r="V5658" s="55">
        <f>IFERROR(SUMIFS(DATABASE!$M$5:$M$6004,DATABASE!$B$5:$B$6004,B5658,DATABASE!$X$5:$X$6004,1),0)</f>
        <v/>
      </c>
      <c r="W5658" s="57">
        <f>IFERROR(COUNTIFS(DATABASE!$B$5:$B$6004,B5658,DATABASE!$X$5:$X$6004,1),0)</f>
        <v/>
      </c>
      <c r="X5658" s="58">
        <f>--AND(ISNUMBER(B5658),C5658&lt;&gt;"",L5658&lt;&gt;"",M5658&lt;&gt;"")</f>
        <v/>
      </c>
    </row>
    <row r="5659" ht="15" customHeight="1" s="111">
      <c r="A5659" s="42" t="inlineStr">
        <is>
          <t>DEC</t>
        </is>
      </c>
      <c r="B5659" s="43">
        <f>DEC!A160</f>
        <v/>
      </c>
      <c r="C5659" s="44">
        <f>DEC!B160</f>
        <v/>
      </c>
      <c r="D5659" s="44">
        <f>DEC!C160</f>
        <v/>
      </c>
      <c r="E5659" s="44">
        <f>DEC!D160</f>
        <v/>
      </c>
      <c r="F5659" s="44">
        <f>DEC!E160</f>
        <v/>
      </c>
      <c r="G5659" s="44">
        <f>DEC!F160</f>
        <v/>
      </c>
      <c r="H5659" s="44">
        <f>DEC!G160</f>
        <v/>
      </c>
      <c r="I5659" s="45">
        <f>DEC!H160</f>
        <v/>
      </c>
      <c r="J5659" s="45">
        <f>DEC!I160</f>
        <v/>
      </c>
      <c r="K5659" s="44">
        <f>DEC!J160</f>
        <v/>
      </c>
      <c r="L5659" s="44">
        <f>DEC!K160</f>
        <v/>
      </c>
      <c r="M5659" s="46">
        <f>DEC!L160</f>
        <v/>
      </c>
      <c r="N5659" s="44">
        <f>DEC!M160</f>
        <v/>
      </c>
      <c r="O5659" s="44">
        <f>DEC!N160</f>
        <v/>
      </c>
      <c r="P5659" s="44">
        <f>DEC!O160</f>
        <v/>
      </c>
      <c r="Q5659" s="44">
        <f>DEC!P160</f>
        <v/>
      </c>
      <c r="R5659" s="44">
        <f>DEC!Q160</f>
        <v/>
      </c>
      <c r="S5659" s="46">
        <f>S5658+IF(X5659=0,0,M5659)</f>
        <v/>
      </c>
      <c r="T5659" s="47">
        <f>MAX(T5658,S5659)</f>
        <v/>
      </c>
      <c r="U5659" s="48">
        <f>S5659-T5659</f>
        <v/>
      </c>
      <c r="V5659" s="47">
        <f>IFERROR(SUMIFS(DATABASE!$M$5:$M$6004,DATABASE!$B$5:$B$6004,B5659,DATABASE!$X$5:$X$6004,1),0)</f>
        <v/>
      </c>
      <c r="W5659" s="31">
        <f>IFERROR(COUNTIFS(DATABASE!$B$5:$B$6004,B5659,DATABASE!$X$5:$X$6004,1),0)</f>
        <v/>
      </c>
      <c r="X5659" s="49">
        <f>--AND(ISNUMBER(B5659),C5659&lt;&gt;"",L5659&lt;&gt;"",M5659&lt;&gt;"")</f>
        <v/>
      </c>
    </row>
    <row r="5660" ht="15" customHeight="1" s="111">
      <c r="A5660" s="50" t="inlineStr">
        <is>
          <t>DEC</t>
        </is>
      </c>
      <c r="B5660" s="51">
        <f>DEC!A161</f>
        <v/>
      </c>
      <c r="C5660" s="52">
        <f>DEC!B161</f>
        <v/>
      </c>
      <c r="D5660" s="52">
        <f>DEC!C161</f>
        <v/>
      </c>
      <c r="E5660" s="52">
        <f>DEC!D161</f>
        <v/>
      </c>
      <c r="F5660" s="52">
        <f>DEC!E161</f>
        <v/>
      </c>
      <c r="G5660" s="52">
        <f>DEC!F161</f>
        <v/>
      </c>
      <c r="H5660" s="52">
        <f>DEC!G161</f>
        <v/>
      </c>
      <c r="I5660" s="53">
        <f>DEC!H161</f>
        <v/>
      </c>
      <c r="J5660" s="53">
        <f>DEC!I161</f>
        <v/>
      </c>
      <c r="K5660" s="52">
        <f>DEC!J161</f>
        <v/>
      </c>
      <c r="L5660" s="52">
        <f>DEC!K161</f>
        <v/>
      </c>
      <c r="M5660" s="54">
        <f>DEC!L161</f>
        <v/>
      </c>
      <c r="N5660" s="52">
        <f>DEC!M161</f>
        <v/>
      </c>
      <c r="O5660" s="52">
        <f>DEC!N161</f>
        <v/>
      </c>
      <c r="P5660" s="52">
        <f>DEC!O161</f>
        <v/>
      </c>
      <c r="Q5660" s="52">
        <f>DEC!P161</f>
        <v/>
      </c>
      <c r="R5660" s="52">
        <f>DEC!Q161</f>
        <v/>
      </c>
      <c r="S5660" s="54">
        <f>S5659+IF(X5660=0,0,M5660)</f>
        <v/>
      </c>
      <c r="T5660" s="55">
        <f>MAX(T5659,S5660)</f>
        <v/>
      </c>
      <c r="U5660" s="56">
        <f>S5660-T5660</f>
        <v/>
      </c>
      <c r="V5660" s="55">
        <f>IFERROR(SUMIFS(DATABASE!$M$5:$M$6004,DATABASE!$B$5:$B$6004,B5660,DATABASE!$X$5:$X$6004,1),0)</f>
        <v/>
      </c>
      <c r="W5660" s="57">
        <f>IFERROR(COUNTIFS(DATABASE!$B$5:$B$6004,B5660,DATABASE!$X$5:$X$6004,1),0)</f>
        <v/>
      </c>
      <c r="X5660" s="58">
        <f>--AND(ISNUMBER(B5660),C5660&lt;&gt;"",L5660&lt;&gt;"",M5660&lt;&gt;"")</f>
        <v/>
      </c>
    </row>
    <row r="5661" ht="15" customHeight="1" s="111">
      <c r="A5661" s="42" t="inlineStr">
        <is>
          <t>DEC</t>
        </is>
      </c>
      <c r="B5661" s="43">
        <f>DEC!A162</f>
        <v/>
      </c>
      <c r="C5661" s="44">
        <f>DEC!B162</f>
        <v/>
      </c>
      <c r="D5661" s="44">
        <f>DEC!C162</f>
        <v/>
      </c>
      <c r="E5661" s="44">
        <f>DEC!D162</f>
        <v/>
      </c>
      <c r="F5661" s="44">
        <f>DEC!E162</f>
        <v/>
      </c>
      <c r="G5661" s="44">
        <f>DEC!F162</f>
        <v/>
      </c>
      <c r="H5661" s="44">
        <f>DEC!G162</f>
        <v/>
      </c>
      <c r="I5661" s="45">
        <f>DEC!H162</f>
        <v/>
      </c>
      <c r="J5661" s="45">
        <f>DEC!I162</f>
        <v/>
      </c>
      <c r="K5661" s="44">
        <f>DEC!J162</f>
        <v/>
      </c>
      <c r="L5661" s="44">
        <f>DEC!K162</f>
        <v/>
      </c>
      <c r="M5661" s="46">
        <f>DEC!L162</f>
        <v/>
      </c>
      <c r="N5661" s="44">
        <f>DEC!M162</f>
        <v/>
      </c>
      <c r="O5661" s="44">
        <f>DEC!N162</f>
        <v/>
      </c>
      <c r="P5661" s="44">
        <f>DEC!O162</f>
        <v/>
      </c>
      <c r="Q5661" s="44">
        <f>DEC!P162</f>
        <v/>
      </c>
      <c r="R5661" s="44">
        <f>DEC!Q162</f>
        <v/>
      </c>
      <c r="S5661" s="46">
        <f>S5660+IF(X5661=0,0,M5661)</f>
        <v/>
      </c>
      <c r="T5661" s="47">
        <f>MAX(T5660,S5661)</f>
        <v/>
      </c>
      <c r="U5661" s="48">
        <f>S5661-T5661</f>
        <v/>
      </c>
      <c r="V5661" s="47">
        <f>IFERROR(SUMIFS(DATABASE!$M$5:$M$6004,DATABASE!$B$5:$B$6004,B5661,DATABASE!$X$5:$X$6004,1),0)</f>
        <v/>
      </c>
      <c r="W5661" s="31">
        <f>IFERROR(COUNTIFS(DATABASE!$B$5:$B$6004,B5661,DATABASE!$X$5:$X$6004,1),0)</f>
        <v/>
      </c>
      <c r="X5661" s="49">
        <f>--AND(ISNUMBER(B5661),C5661&lt;&gt;"",L5661&lt;&gt;"",M5661&lt;&gt;"")</f>
        <v/>
      </c>
    </row>
    <row r="5662" ht="15" customHeight="1" s="111">
      <c r="A5662" s="50" t="inlineStr">
        <is>
          <t>DEC</t>
        </is>
      </c>
      <c r="B5662" s="51">
        <f>DEC!A163</f>
        <v/>
      </c>
      <c r="C5662" s="52">
        <f>DEC!B163</f>
        <v/>
      </c>
      <c r="D5662" s="52">
        <f>DEC!C163</f>
        <v/>
      </c>
      <c r="E5662" s="52">
        <f>DEC!D163</f>
        <v/>
      </c>
      <c r="F5662" s="52">
        <f>DEC!E163</f>
        <v/>
      </c>
      <c r="G5662" s="52">
        <f>DEC!F163</f>
        <v/>
      </c>
      <c r="H5662" s="52">
        <f>DEC!G163</f>
        <v/>
      </c>
      <c r="I5662" s="53">
        <f>DEC!H163</f>
        <v/>
      </c>
      <c r="J5662" s="53">
        <f>DEC!I163</f>
        <v/>
      </c>
      <c r="K5662" s="52">
        <f>DEC!J163</f>
        <v/>
      </c>
      <c r="L5662" s="52">
        <f>DEC!K163</f>
        <v/>
      </c>
      <c r="M5662" s="54">
        <f>DEC!L163</f>
        <v/>
      </c>
      <c r="N5662" s="52">
        <f>DEC!M163</f>
        <v/>
      </c>
      <c r="O5662" s="52">
        <f>DEC!N163</f>
        <v/>
      </c>
      <c r="P5662" s="52">
        <f>DEC!O163</f>
        <v/>
      </c>
      <c r="Q5662" s="52">
        <f>DEC!P163</f>
        <v/>
      </c>
      <c r="R5662" s="52">
        <f>DEC!Q163</f>
        <v/>
      </c>
      <c r="S5662" s="54">
        <f>S5661+IF(X5662=0,0,M5662)</f>
        <v/>
      </c>
      <c r="T5662" s="55">
        <f>MAX(T5661,S5662)</f>
        <v/>
      </c>
      <c r="U5662" s="56">
        <f>S5662-T5662</f>
        <v/>
      </c>
      <c r="V5662" s="55">
        <f>IFERROR(SUMIFS(DATABASE!$M$5:$M$6004,DATABASE!$B$5:$B$6004,B5662,DATABASE!$X$5:$X$6004,1),0)</f>
        <v/>
      </c>
      <c r="W5662" s="57">
        <f>IFERROR(COUNTIFS(DATABASE!$B$5:$B$6004,B5662,DATABASE!$X$5:$X$6004,1),0)</f>
        <v/>
      </c>
      <c r="X5662" s="58">
        <f>--AND(ISNUMBER(B5662),C5662&lt;&gt;"",L5662&lt;&gt;"",M5662&lt;&gt;"")</f>
        <v/>
      </c>
    </row>
    <row r="5663" ht="15" customHeight="1" s="111">
      <c r="A5663" s="42" t="inlineStr">
        <is>
          <t>DEC</t>
        </is>
      </c>
      <c r="B5663" s="43">
        <f>DEC!A164</f>
        <v/>
      </c>
      <c r="C5663" s="44">
        <f>DEC!B164</f>
        <v/>
      </c>
      <c r="D5663" s="44">
        <f>DEC!C164</f>
        <v/>
      </c>
      <c r="E5663" s="44">
        <f>DEC!D164</f>
        <v/>
      </c>
      <c r="F5663" s="44">
        <f>DEC!E164</f>
        <v/>
      </c>
      <c r="G5663" s="44">
        <f>DEC!F164</f>
        <v/>
      </c>
      <c r="H5663" s="44">
        <f>DEC!G164</f>
        <v/>
      </c>
      <c r="I5663" s="45">
        <f>DEC!H164</f>
        <v/>
      </c>
      <c r="J5663" s="45">
        <f>DEC!I164</f>
        <v/>
      </c>
      <c r="K5663" s="44">
        <f>DEC!J164</f>
        <v/>
      </c>
      <c r="L5663" s="44">
        <f>DEC!K164</f>
        <v/>
      </c>
      <c r="M5663" s="46">
        <f>DEC!L164</f>
        <v/>
      </c>
      <c r="N5663" s="44">
        <f>DEC!M164</f>
        <v/>
      </c>
      <c r="O5663" s="44">
        <f>DEC!N164</f>
        <v/>
      </c>
      <c r="P5663" s="44">
        <f>DEC!O164</f>
        <v/>
      </c>
      <c r="Q5663" s="44">
        <f>DEC!P164</f>
        <v/>
      </c>
      <c r="R5663" s="44">
        <f>DEC!Q164</f>
        <v/>
      </c>
      <c r="S5663" s="46">
        <f>S5662+IF(X5663=0,0,M5663)</f>
        <v/>
      </c>
      <c r="T5663" s="47">
        <f>MAX(T5662,S5663)</f>
        <v/>
      </c>
      <c r="U5663" s="48">
        <f>S5663-T5663</f>
        <v/>
      </c>
      <c r="V5663" s="47">
        <f>IFERROR(SUMIFS(DATABASE!$M$5:$M$6004,DATABASE!$B$5:$B$6004,B5663,DATABASE!$X$5:$X$6004,1),0)</f>
        <v/>
      </c>
      <c r="W5663" s="31">
        <f>IFERROR(COUNTIFS(DATABASE!$B$5:$B$6004,B5663,DATABASE!$X$5:$X$6004,1),0)</f>
        <v/>
      </c>
      <c r="X5663" s="49">
        <f>--AND(ISNUMBER(B5663),C5663&lt;&gt;"",L5663&lt;&gt;"",M5663&lt;&gt;"")</f>
        <v/>
      </c>
    </row>
    <row r="5664" ht="15" customHeight="1" s="111">
      <c r="A5664" s="50" t="inlineStr">
        <is>
          <t>DEC</t>
        </is>
      </c>
      <c r="B5664" s="51">
        <f>DEC!A165</f>
        <v/>
      </c>
      <c r="C5664" s="52">
        <f>DEC!B165</f>
        <v/>
      </c>
      <c r="D5664" s="52">
        <f>DEC!C165</f>
        <v/>
      </c>
      <c r="E5664" s="52">
        <f>DEC!D165</f>
        <v/>
      </c>
      <c r="F5664" s="52">
        <f>DEC!E165</f>
        <v/>
      </c>
      <c r="G5664" s="52">
        <f>DEC!F165</f>
        <v/>
      </c>
      <c r="H5664" s="52">
        <f>DEC!G165</f>
        <v/>
      </c>
      <c r="I5664" s="53">
        <f>DEC!H165</f>
        <v/>
      </c>
      <c r="J5664" s="53">
        <f>DEC!I165</f>
        <v/>
      </c>
      <c r="K5664" s="52">
        <f>DEC!J165</f>
        <v/>
      </c>
      <c r="L5664" s="52">
        <f>DEC!K165</f>
        <v/>
      </c>
      <c r="M5664" s="54">
        <f>DEC!L165</f>
        <v/>
      </c>
      <c r="N5664" s="52">
        <f>DEC!M165</f>
        <v/>
      </c>
      <c r="O5664" s="52">
        <f>DEC!N165</f>
        <v/>
      </c>
      <c r="P5664" s="52">
        <f>DEC!O165</f>
        <v/>
      </c>
      <c r="Q5664" s="52">
        <f>DEC!P165</f>
        <v/>
      </c>
      <c r="R5664" s="52">
        <f>DEC!Q165</f>
        <v/>
      </c>
      <c r="S5664" s="54">
        <f>S5663+IF(X5664=0,0,M5664)</f>
        <v/>
      </c>
      <c r="T5664" s="55">
        <f>MAX(T5663,S5664)</f>
        <v/>
      </c>
      <c r="U5664" s="56">
        <f>S5664-T5664</f>
        <v/>
      </c>
      <c r="V5664" s="55">
        <f>IFERROR(SUMIFS(DATABASE!$M$5:$M$6004,DATABASE!$B$5:$B$6004,B5664,DATABASE!$X$5:$X$6004,1),0)</f>
        <v/>
      </c>
      <c r="W5664" s="57">
        <f>IFERROR(COUNTIFS(DATABASE!$B$5:$B$6004,B5664,DATABASE!$X$5:$X$6004,1),0)</f>
        <v/>
      </c>
      <c r="X5664" s="58">
        <f>--AND(ISNUMBER(B5664),C5664&lt;&gt;"",L5664&lt;&gt;"",M5664&lt;&gt;"")</f>
        <v/>
      </c>
    </row>
    <row r="5665" ht="15" customHeight="1" s="111">
      <c r="A5665" s="42" t="inlineStr">
        <is>
          <t>DEC</t>
        </is>
      </c>
      <c r="B5665" s="43">
        <f>DEC!A166</f>
        <v/>
      </c>
      <c r="C5665" s="44">
        <f>DEC!B166</f>
        <v/>
      </c>
      <c r="D5665" s="44">
        <f>DEC!C166</f>
        <v/>
      </c>
      <c r="E5665" s="44">
        <f>DEC!D166</f>
        <v/>
      </c>
      <c r="F5665" s="44">
        <f>DEC!E166</f>
        <v/>
      </c>
      <c r="G5665" s="44">
        <f>DEC!F166</f>
        <v/>
      </c>
      <c r="H5665" s="44">
        <f>DEC!G166</f>
        <v/>
      </c>
      <c r="I5665" s="45">
        <f>DEC!H166</f>
        <v/>
      </c>
      <c r="J5665" s="45">
        <f>DEC!I166</f>
        <v/>
      </c>
      <c r="K5665" s="44">
        <f>DEC!J166</f>
        <v/>
      </c>
      <c r="L5665" s="44">
        <f>DEC!K166</f>
        <v/>
      </c>
      <c r="M5665" s="46">
        <f>DEC!L166</f>
        <v/>
      </c>
      <c r="N5665" s="44">
        <f>DEC!M166</f>
        <v/>
      </c>
      <c r="O5665" s="44">
        <f>DEC!N166</f>
        <v/>
      </c>
      <c r="P5665" s="44">
        <f>DEC!O166</f>
        <v/>
      </c>
      <c r="Q5665" s="44">
        <f>DEC!P166</f>
        <v/>
      </c>
      <c r="R5665" s="44">
        <f>DEC!Q166</f>
        <v/>
      </c>
      <c r="S5665" s="46">
        <f>S5664+IF(X5665=0,0,M5665)</f>
        <v/>
      </c>
      <c r="T5665" s="47">
        <f>MAX(T5664,S5665)</f>
        <v/>
      </c>
      <c r="U5665" s="48">
        <f>S5665-T5665</f>
        <v/>
      </c>
      <c r="V5665" s="47">
        <f>IFERROR(SUMIFS(DATABASE!$M$5:$M$6004,DATABASE!$B$5:$B$6004,B5665,DATABASE!$X$5:$X$6004,1),0)</f>
        <v/>
      </c>
      <c r="W5665" s="31">
        <f>IFERROR(COUNTIFS(DATABASE!$B$5:$B$6004,B5665,DATABASE!$X$5:$X$6004,1),0)</f>
        <v/>
      </c>
      <c r="X5665" s="49">
        <f>--AND(ISNUMBER(B5665),C5665&lt;&gt;"",L5665&lt;&gt;"",M5665&lt;&gt;"")</f>
        <v/>
      </c>
    </row>
    <row r="5666" ht="15" customHeight="1" s="111">
      <c r="A5666" s="50" t="inlineStr">
        <is>
          <t>DEC</t>
        </is>
      </c>
      <c r="B5666" s="51">
        <f>DEC!A167</f>
        <v/>
      </c>
      <c r="C5666" s="52">
        <f>DEC!B167</f>
        <v/>
      </c>
      <c r="D5666" s="52">
        <f>DEC!C167</f>
        <v/>
      </c>
      <c r="E5666" s="52">
        <f>DEC!D167</f>
        <v/>
      </c>
      <c r="F5666" s="52">
        <f>DEC!E167</f>
        <v/>
      </c>
      <c r="G5666" s="52">
        <f>DEC!F167</f>
        <v/>
      </c>
      <c r="H5666" s="52">
        <f>DEC!G167</f>
        <v/>
      </c>
      <c r="I5666" s="53">
        <f>DEC!H167</f>
        <v/>
      </c>
      <c r="J5666" s="53">
        <f>DEC!I167</f>
        <v/>
      </c>
      <c r="K5666" s="52">
        <f>DEC!J167</f>
        <v/>
      </c>
      <c r="L5666" s="52">
        <f>DEC!K167</f>
        <v/>
      </c>
      <c r="M5666" s="54">
        <f>DEC!L167</f>
        <v/>
      </c>
      <c r="N5666" s="52">
        <f>DEC!M167</f>
        <v/>
      </c>
      <c r="O5666" s="52">
        <f>DEC!N167</f>
        <v/>
      </c>
      <c r="P5666" s="52">
        <f>DEC!O167</f>
        <v/>
      </c>
      <c r="Q5666" s="52">
        <f>DEC!P167</f>
        <v/>
      </c>
      <c r="R5666" s="52">
        <f>DEC!Q167</f>
        <v/>
      </c>
      <c r="S5666" s="54">
        <f>S5665+IF(X5666=0,0,M5666)</f>
        <v/>
      </c>
      <c r="T5666" s="55">
        <f>MAX(T5665,S5666)</f>
        <v/>
      </c>
      <c r="U5666" s="56">
        <f>S5666-T5666</f>
        <v/>
      </c>
      <c r="V5666" s="55">
        <f>IFERROR(SUMIFS(DATABASE!$M$5:$M$6004,DATABASE!$B$5:$B$6004,B5666,DATABASE!$X$5:$X$6004,1),0)</f>
        <v/>
      </c>
      <c r="W5666" s="57">
        <f>IFERROR(COUNTIFS(DATABASE!$B$5:$B$6004,B5666,DATABASE!$X$5:$X$6004,1),0)</f>
        <v/>
      </c>
      <c r="X5666" s="58">
        <f>--AND(ISNUMBER(B5666),C5666&lt;&gt;"",L5666&lt;&gt;"",M5666&lt;&gt;"")</f>
        <v/>
      </c>
    </row>
    <row r="5667" ht="15" customHeight="1" s="111">
      <c r="A5667" s="42" t="inlineStr">
        <is>
          <t>DEC</t>
        </is>
      </c>
      <c r="B5667" s="43">
        <f>DEC!A168</f>
        <v/>
      </c>
      <c r="C5667" s="44">
        <f>DEC!B168</f>
        <v/>
      </c>
      <c r="D5667" s="44">
        <f>DEC!C168</f>
        <v/>
      </c>
      <c r="E5667" s="44">
        <f>DEC!D168</f>
        <v/>
      </c>
      <c r="F5667" s="44">
        <f>DEC!E168</f>
        <v/>
      </c>
      <c r="G5667" s="44">
        <f>DEC!F168</f>
        <v/>
      </c>
      <c r="H5667" s="44">
        <f>DEC!G168</f>
        <v/>
      </c>
      <c r="I5667" s="45">
        <f>DEC!H168</f>
        <v/>
      </c>
      <c r="J5667" s="45">
        <f>DEC!I168</f>
        <v/>
      </c>
      <c r="K5667" s="44">
        <f>DEC!J168</f>
        <v/>
      </c>
      <c r="L5667" s="44">
        <f>DEC!K168</f>
        <v/>
      </c>
      <c r="M5667" s="46">
        <f>DEC!L168</f>
        <v/>
      </c>
      <c r="N5667" s="44">
        <f>DEC!M168</f>
        <v/>
      </c>
      <c r="O5667" s="44">
        <f>DEC!N168</f>
        <v/>
      </c>
      <c r="P5667" s="44">
        <f>DEC!O168</f>
        <v/>
      </c>
      <c r="Q5667" s="44">
        <f>DEC!P168</f>
        <v/>
      </c>
      <c r="R5667" s="44">
        <f>DEC!Q168</f>
        <v/>
      </c>
      <c r="S5667" s="46">
        <f>S5666+IF(X5667=0,0,M5667)</f>
        <v/>
      </c>
      <c r="T5667" s="47">
        <f>MAX(T5666,S5667)</f>
        <v/>
      </c>
      <c r="U5667" s="48">
        <f>S5667-T5667</f>
        <v/>
      </c>
      <c r="V5667" s="47">
        <f>IFERROR(SUMIFS(DATABASE!$M$5:$M$6004,DATABASE!$B$5:$B$6004,B5667,DATABASE!$X$5:$X$6004,1),0)</f>
        <v/>
      </c>
      <c r="W5667" s="31">
        <f>IFERROR(COUNTIFS(DATABASE!$B$5:$B$6004,B5667,DATABASE!$X$5:$X$6004,1),0)</f>
        <v/>
      </c>
      <c r="X5667" s="49">
        <f>--AND(ISNUMBER(B5667),C5667&lt;&gt;"",L5667&lt;&gt;"",M5667&lt;&gt;"")</f>
        <v/>
      </c>
    </row>
    <row r="5668" ht="15" customHeight="1" s="111">
      <c r="A5668" s="50" t="inlineStr">
        <is>
          <t>DEC</t>
        </is>
      </c>
      <c r="B5668" s="51">
        <f>DEC!A169</f>
        <v/>
      </c>
      <c r="C5668" s="52">
        <f>DEC!B169</f>
        <v/>
      </c>
      <c r="D5668" s="52">
        <f>DEC!C169</f>
        <v/>
      </c>
      <c r="E5668" s="52">
        <f>DEC!D169</f>
        <v/>
      </c>
      <c r="F5668" s="52">
        <f>DEC!E169</f>
        <v/>
      </c>
      <c r="G5668" s="52">
        <f>DEC!F169</f>
        <v/>
      </c>
      <c r="H5668" s="52">
        <f>DEC!G169</f>
        <v/>
      </c>
      <c r="I5668" s="53">
        <f>DEC!H169</f>
        <v/>
      </c>
      <c r="J5668" s="53">
        <f>DEC!I169</f>
        <v/>
      </c>
      <c r="K5668" s="52">
        <f>DEC!J169</f>
        <v/>
      </c>
      <c r="L5668" s="52">
        <f>DEC!K169</f>
        <v/>
      </c>
      <c r="M5668" s="54">
        <f>DEC!L169</f>
        <v/>
      </c>
      <c r="N5668" s="52">
        <f>DEC!M169</f>
        <v/>
      </c>
      <c r="O5668" s="52">
        <f>DEC!N169</f>
        <v/>
      </c>
      <c r="P5668" s="52">
        <f>DEC!O169</f>
        <v/>
      </c>
      <c r="Q5668" s="52">
        <f>DEC!P169</f>
        <v/>
      </c>
      <c r="R5668" s="52">
        <f>DEC!Q169</f>
        <v/>
      </c>
      <c r="S5668" s="54">
        <f>S5667+IF(X5668=0,0,M5668)</f>
        <v/>
      </c>
      <c r="T5668" s="55">
        <f>MAX(T5667,S5668)</f>
        <v/>
      </c>
      <c r="U5668" s="56">
        <f>S5668-T5668</f>
        <v/>
      </c>
      <c r="V5668" s="55">
        <f>IFERROR(SUMIFS(DATABASE!$M$5:$M$6004,DATABASE!$B$5:$B$6004,B5668,DATABASE!$X$5:$X$6004,1),0)</f>
        <v/>
      </c>
      <c r="W5668" s="57">
        <f>IFERROR(COUNTIFS(DATABASE!$B$5:$B$6004,B5668,DATABASE!$X$5:$X$6004,1),0)</f>
        <v/>
      </c>
      <c r="X5668" s="58">
        <f>--AND(ISNUMBER(B5668),C5668&lt;&gt;"",L5668&lt;&gt;"",M5668&lt;&gt;"")</f>
        <v/>
      </c>
    </row>
    <row r="5669" ht="15" customHeight="1" s="111">
      <c r="A5669" s="42" t="inlineStr">
        <is>
          <t>DEC</t>
        </is>
      </c>
      <c r="B5669" s="43">
        <f>DEC!A170</f>
        <v/>
      </c>
      <c r="C5669" s="44">
        <f>DEC!B170</f>
        <v/>
      </c>
      <c r="D5669" s="44">
        <f>DEC!C170</f>
        <v/>
      </c>
      <c r="E5669" s="44">
        <f>DEC!D170</f>
        <v/>
      </c>
      <c r="F5669" s="44">
        <f>DEC!E170</f>
        <v/>
      </c>
      <c r="G5669" s="44">
        <f>DEC!F170</f>
        <v/>
      </c>
      <c r="H5669" s="44">
        <f>DEC!G170</f>
        <v/>
      </c>
      <c r="I5669" s="45">
        <f>DEC!H170</f>
        <v/>
      </c>
      <c r="J5669" s="45">
        <f>DEC!I170</f>
        <v/>
      </c>
      <c r="K5669" s="44">
        <f>DEC!J170</f>
        <v/>
      </c>
      <c r="L5669" s="44">
        <f>DEC!K170</f>
        <v/>
      </c>
      <c r="M5669" s="46">
        <f>DEC!L170</f>
        <v/>
      </c>
      <c r="N5669" s="44">
        <f>DEC!M170</f>
        <v/>
      </c>
      <c r="O5669" s="44">
        <f>DEC!N170</f>
        <v/>
      </c>
      <c r="P5669" s="44">
        <f>DEC!O170</f>
        <v/>
      </c>
      <c r="Q5669" s="44">
        <f>DEC!P170</f>
        <v/>
      </c>
      <c r="R5669" s="44">
        <f>DEC!Q170</f>
        <v/>
      </c>
      <c r="S5669" s="46">
        <f>S5668+IF(X5669=0,0,M5669)</f>
        <v/>
      </c>
      <c r="T5669" s="47">
        <f>MAX(T5668,S5669)</f>
        <v/>
      </c>
      <c r="U5669" s="48">
        <f>S5669-T5669</f>
        <v/>
      </c>
      <c r="V5669" s="47">
        <f>IFERROR(SUMIFS(DATABASE!$M$5:$M$6004,DATABASE!$B$5:$B$6004,B5669,DATABASE!$X$5:$X$6004,1),0)</f>
        <v/>
      </c>
      <c r="W5669" s="31">
        <f>IFERROR(COUNTIFS(DATABASE!$B$5:$B$6004,B5669,DATABASE!$X$5:$X$6004,1),0)</f>
        <v/>
      </c>
      <c r="X5669" s="49">
        <f>--AND(ISNUMBER(B5669),C5669&lt;&gt;"",L5669&lt;&gt;"",M5669&lt;&gt;"")</f>
        <v/>
      </c>
    </row>
    <row r="5670" ht="15" customHeight="1" s="111">
      <c r="A5670" s="50" t="inlineStr">
        <is>
          <t>DEC</t>
        </is>
      </c>
      <c r="B5670" s="51">
        <f>DEC!A171</f>
        <v/>
      </c>
      <c r="C5670" s="52">
        <f>DEC!B171</f>
        <v/>
      </c>
      <c r="D5670" s="52">
        <f>DEC!C171</f>
        <v/>
      </c>
      <c r="E5670" s="52">
        <f>DEC!D171</f>
        <v/>
      </c>
      <c r="F5670" s="52">
        <f>DEC!E171</f>
        <v/>
      </c>
      <c r="G5670" s="52">
        <f>DEC!F171</f>
        <v/>
      </c>
      <c r="H5670" s="52">
        <f>DEC!G171</f>
        <v/>
      </c>
      <c r="I5670" s="53">
        <f>DEC!H171</f>
        <v/>
      </c>
      <c r="J5670" s="53">
        <f>DEC!I171</f>
        <v/>
      </c>
      <c r="K5670" s="52">
        <f>DEC!J171</f>
        <v/>
      </c>
      <c r="L5670" s="52">
        <f>DEC!K171</f>
        <v/>
      </c>
      <c r="M5670" s="54">
        <f>DEC!L171</f>
        <v/>
      </c>
      <c r="N5670" s="52">
        <f>DEC!M171</f>
        <v/>
      </c>
      <c r="O5670" s="52">
        <f>DEC!N171</f>
        <v/>
      </c>
      <c r="P5670" s="52">
        <f>DEC!O171</f>
        <v/>
      </c>
      <c r="Q5670" s="52">
        <f>DEC!P171</f>
        <v/>
      </c>
      <c r="R5670" s="52">
        <f>DEC!Q171</f>
        <v/>
      </c>
      <c r="S5670" s="54">
        <f>S5669+IF(X5670=0,0,M5670)</f>
        <v/>
      </c>
      <c r="T5670" s="55">
        <f>MAX(T5669,S5670)</f>
        <v/>
      </c>
      <c r="U5670" s="56">
        <f>S5670-T5670</f>
        <v/>
      </c>
      <c r="V5670" s="55">
        <f>IFERROR(SUMIFS(DATABASE!$M$5:$M$6004,DATABASE!$B$5:$B$6004,B5670,DATABASE!$X$5:$X$6004,1),0)</f>
        <v/>
      </c>
      <c r="W5670" s="57">
        <f>IFERROR(COUNTIFS(DATABASE!$B$5:$B$6004,B5670,DATABASE!$X$5:$X$6004,1),0)</f>
        <v/>
      </c>
      <c r="X5670" s="58">
        <f>--AND(ISNUMBER(B5670),C5670&lt;&gt;"",L5670&lt;&gt;"",M5670&lt;&gt;"")</f>
        <v/>
      </c>
    </row>
    <row r="5671" ht="15" customHeight="1" s="111">
      <c r="A5671" s="42" t="inlineStr">
        <is>
          <t>DEC</t>
        </is>
      </c>
      <c r="B5671" s="43">
        <f>DEC!A172</f>
        <v/>
      </c>
      <c r="C5671" s="44">
        <f>DEC!B172</f>
        <v/>
      </c>
      <c r="D5671" s="44">
        <f>DEC!C172</f>
        <v/>
      </c>
      <c r="E5671" s="44">
        <f>DEC!D172</f>
        <v/>
      </c>
      <c r="F5671" s="44">
        <f>DEC!E172</f>
        <v/>
      </c>
      <c r="G5671" s="44">
        <f>DEC!F172</f>
        <v/>
      </c>
      <c r="H5671" s="44">
        <f>DEC!G172</f>
        <v/>
      </c>
      <c r="I5671" s="45">
        <f>DEC!H172</f>
        <v/>
      </c>
      <c r="J5671" s="45">
        <f>DEC!I172</f>
        <v/>
      </c>
      <c r="K5671" s="44">
        <f>DEC!J172</f>
        <v/>
      </c>
      <c r="L5671" s="44">
        <f>DEC!K172</f>
        <v/>
      </c>
      <c r="M5671" s="46">
        <f>DEC!L172</f>
        <v/>
      </c>
      <c r="N5671" s="44">
        <f>DEC!M172</f>
        <v/>
      </c>
      <c r="O5671" s="44">
        <f>DEC!N172</f>
        <v/>
      </c>
      <c r="P5671" s="44">
        <f>DEC!O172</f>
        <v/>
      </c>
      <c r="Q5671" s="44">
        <f>DEC!P172</f>
        <v/>
      </c>
      <c r="R5671" s="44">
        <f>DEC!Q172</f>
        <v/>
      </c>
      <c r="S5671" s="46">
        <f>S5670+IF(X5671=0,0,M5671)</f>
        <v/>
      </c>
      <c r="T5671" s="47">
        <f>MAX(T5670,S5671)</f>
        <v/>
      </c>
      <c r="U5671" s="48">
        <f>S5671-T5671</f>
        <v/>
      </c>
      <c r="V5671" s="47">
        <f>IFERROR(SUMIFS(DATABASE!$M$5:$M$6004,DATABASE!$B$5:$B$6004,B5671,DATABASE!$X$5:$X$6004,1),0)</f>
        <v/>
      </c>
      <c r="W5671" s="31">
        <f>IFERROR(COUNTIFS(DATABASE!$B$5:$B$6004,B5671,DATABASE!$X$5:$X$6004,1),0)</f>
        <v/>
      </c>
      <c r="X5671" s="49">
        <f>--AND(ISNUMBER(B5671),C5671&lt;&gt;"",L5671&lt;&gt;"",M5671&lt;&gt;"")</f>
        <v/>
      </c>
    </row>
    <row r="5672" ht="15" customHeight="1" s="111">
      <c r="A5672" s="50" t="inlineStr">
        <is>
          <t>DEC</t>
        </is>
      </c>
      <c r="B5672" s="51">
        <f>DEC!A173</f>
        <v/>
      </c>
      <c r="C5672" s="52">
        <f>DEC!B173</f>
        <v/>
      </c>
      <c r="D5672" s="52">
        <f>DEC!C173</f>
        <v/>
      </c>
      <c r="E5672" s="52">
        <f>DEC!D173</f>
        <v/>
      </c>
      <c r="F5672" s="52">
        <f>DEC!E173</f>
        <v/>
      </c>
      <c r="G5672" s="52">
        <f>DEC!F173</f>
        <v/>
      </c>
      <c r="H5672" s="52">
        <f>DEC!G173</f>
        <v/>
      </c>
      <c r="I5672" s="53">
        <f>DEC!H173</f>
        <v/>
      </c>
      <c r="J5672" s="53">
        <f>DEC!I173</f>
        <v/>
      </c>
      <c r="K5672" s="52">
        <f>DEC!J173</f>
        <v/>
      </c>
      <c r="L5672" s="52">
        <f>DEC!K173</f>
        <v/>
      </c>
      <c r="M5672" s="54">
        <f>DEC!L173</f>
        <v/>
      </c>
      <c r="N5672" s="52">
        <f>DEC!M173</f>
        <v/>
      </c>
      <c r="O5672" s="52">
        <f>DEC!N173</f>
        <v/>
      </c>
      <c r="P5672" s="52">
        <f>DEC!O173</f>
        <v/>
      </c>
      <c r="Q5672" s="52">
        <f>DEC!P173</f>
        <v/>
      </c>
      <c r="R5672" s="52">
        <f>DEC!Q173</f>
        <v/>
      </c>
      <c r="S5672" s="54">
        <f>S5671+IF(X5672=0,0,M5672)</f>
        <v/>
      </c>
      <c r="T5672" s="55">
        <f>MAX(T5671,S5672)</f>
        <v/>
      </c>
      <c r="U5672" s="56">
        <f>S5672-T5672</f>
        <v/>
      </c>
      <c r="V5672" s="55">
        <f>IFERROR(SUMIFS(DATABASE!$M$5:$M$6004,DATABASE!$B$5:$B$6004,B5672,DATABASE!$X$5:$X$6004,1),0)</f>
        <v/>
      </c>
      <c r="W5672" s="57">
        <f>IFERROR(COUNTIFS(DATABASE!$B$5:$B$6004,B5672,DATABASE!$X$5:$X$6004,1),0)</f>
        <v/>
      </c>
      <c r="X5672" s="58">
        <f>--AND(ISNUMBER(B5672),C5672&lt;&gt;"",L5672&lt;&gt;"",M5672&lt;&gt;"")</f>
        <v/>
      </c>
    </row>
    <row r="5673" ht="15" customHeight="1" s="111">
      <c r="A5673" s="42" t="inlineStr">
        <is>
          <t>DEC</t>
        </is>
      </c>
      <c r="B5673" s="43">
        <f>DEC!A174</f>
        <v/>
      </c>
      <c r="C5673" s="44">
        <f>DEC!B174</f>
        <v/>
      </c>
      <c r="D5673" s="44">
        <f>DEC!C174</f>
        <v/>
      </c>
      <c r="E5673" s="44">
        <f>DEC!D174</f>
        <v/>
      </c>
      <c r="F5673" s="44">
        <f>DEC!E174</f>
        <v/>
      </c>
      <c r="G5673" s="44">
        <f>DEC!F174</f>
        <v/>
      </c>
      <c r="H5673" s="44">
        <f>DEC!G174</f>
        <v/>
      </c>
      <c r="I5673" s="45">
        <f>DEC!H174</f>
        <v/>
      </c>
      <c r="J5673" s="45">
        <f>DEC!I174</f>
        <v/>
      </c>
      <c r="K5673" s="44">
        <f>DEC!J174</f>
        <v/>
      </c>
      <c r="L5673" s="44">
        <f>DEC!K174</f>
        <v/>
      </c>
      <c r="M5673" s="46">
        <f>DEC!L174</f>
        <v/>
      </c>
      <c r="N5673" s="44">
        <f>DEC!M174</f>
        <v/>
      </c>
      <c r="O5673" s="44">
        <f>DEC!N174</f>
        <v/>
      </c>
      <c r="P5673" s="44">
        <f>DEC!O174</f>
        <v/>
      </c>
      <c r="Q5673" s="44">
        <f>DEC!P174</f>
        <v/>
      </c>
      <c r="R5673" s="44">
        <f>DEC!Q174</f>
        <v/>
      </c>
      <c r="S5673" s="46">
        <f>S5672+IF(X5673=0,0,M5673)</f>
        <v/>
      </c>
      <c r="T5673" s="47">
        <f>MAX(T5672,S5673)</f>
        <v/>
      </c>
      <c r="U5673" s="48">
        <f>S5673-T5673</f>
        <v/>
      </c>
      <c r="V5673" s="47">
        <f>IFERROR(SUMIFS(DATABASE!$M$5:$M$6004,DATABASE!$B$5:$B$6004,B5673,DATABASE!$X$5:$X$6004,1),0)</f>
        <v/>
      </c>
      <c r="W5673" s="31">
        <f>IFERROR(COUNTIFS(DATABASE!$B$5:$B$6004,B5673,DATABASE!$X$5:$X$6004,1),0)</f>
        <v/>
      </c>
      <c r="X5673" s="49">
        <f>--AND(ISNUMBER(B5673),C5673&lt;&gt;"",L5673&lt;&gt;"",M5673&lt;&gt;"")</f>
        <v/>
      </c>
    </row>
    <row r="5674" ht="15" customHeight="1" s="111">
      <c r="A5674" s="50" t="inlineStr">
        <is>
          <t>DEC</t>
        </is>
      </c>
      <c r="B5674" s="51">
        <f>DEC!A175</f>
        <v/>
      </c>
      <c r="C5674" s="52">
        <f>DEC!B175</f>
        <v/>
      </c>
      <c r="D5674" s="52">
        <f>DEC!C175</f>
        <v/>
      </c>
      <c r="E5674" s="52">
        <f>DEC!D175</f>
        <v/>
      </c>
      <c r="F5674" s="52">
        <f>DEC!E175</f>
        <v/>
      </c>
      <c r="G5674" s="52">
        <f>DEC!F175</f>
        <v/>
      </c>
      <c r="H5674" s="52">
        <f>DEC!G175</f>
        <v/>
      </c>
      <c r="I5674" s="53">
        <f>DEC!H175</f>
        <v/>
      </c>
      <c r="J5674" s="53">
        <f>DEC!I175</f>
        <v/>
      </c>
      <c r="K5674" s="52">
        <f>DEC!J175</f>
        <v/>
      </c>
      <c r="L5674" s="52">
        <f>DEC!K175</f>
        <v/>
      </c>
      <c r="M5674" s="54">
        <f>DEC!L175</f>
        <v/>
      </c>
      <c r="N5674" s="52">
        <f>DEC!M175</f>
        <v/>
      </c>
      <c r="O5674" s="52">
        <f>DEC!N175</f>
        <v/>
      </c>
      <c r="P5674" s="52">
        <f>DEC!O175</f>
        <v/>
      </c>
      <c r="Q5674" s="52">
        <f>DEC!P175</f>
        <v/>
      </c>
      <c r="R5674" s="52">
        <f>DEC!Q175</f>
        <v/>
      </c>
      <c r="S5674" s="54">
        <f>S5673+IF(X5674=0,0,M5674)</f>
        <v/>
      </c>
      <c r="T5674" s="55">
        <f>MAX(T5673,S5674)</f>
        <v/>
      </c>
      <c r="U5674" s="56">
        <f>S5674-T5674</f>
        <v/>
      </c>
      <c r="V5674" s="55">
        <f>IFERROR(SUMIFS(DATABASE!$M$5:$M$6004,DATABASE!$B$5:$B$6004,B5674,DATABASE!$X$5:$X$6004,1),0)</f>
        <v/>
      </c>
      <c r="W5674" s="57">
        <f>IFERROR(COUNTIFS(DATABASE!$B$5:$B$6004,B5674,DATABASE!$X$5:$X$6004,1),0)</f>
        <v/>
      </c>
      <c r="X5674" s="58">
        <f>--AND(ISNUMBER(B5674),C5674&lt;&gt;"",L5674&lt;&gt;"",M5674&lt;&gt;"")</f>
        <v/>
      </c>
    </row>
    <row r="5675" ht="15" customHeight="1" s="111">
      <c r="A5675" s="42" t="inlineStr">
        <is>
          <t>DEC</t>
        </is>
      </c>
      <c r="B5675" s="43">
        <f>DEC!A176</f>
        <v/>
      </c>
      <c r="C5675" s="44">
        <f>DEC!B176</f>
        <v/>
      </c>
      <c r="D5675" s="44">
        <f>DEC!C176</f>
        <v/>
      </c>
      <c r="E5675" s="44">
        <f>DEC!D176</f>
        <v/>
      </c>
      <c r="F5675" s="44">
        <f>DEC!E176</f>
        <v/>
      </c>
      <c r="G5675" s="44">
        <f>DEC!F176</f>
        <v/>
      </c>
      <c r="H5675" s="44">
        <f>DEC!G176</f>
        <v/>
      </c>
      <c r="I5675" s="45">
        <f>DEC!H176</f>
        <v/>
      </c>
      <c r="J5675" s="45">
        <f>DEC!I176</f>
        <v/>
      </c>
      <c r="K5675" s="44">
        <f>DEC!J176</f>
        <v/>
      </c>
      <c r="L5675" s="44">
        <f>DEC!K176</f>
        <v/>
      </c>
      <c r="M5675" s="46">
        <f>DEC!L176</f>
        <v/>
      </c>
      <c r="N5675" s="44">
        <f>DEC!M176</f>
        <v/>
      </c>
      <c r="O5675" s="44">
        <f>DEC!N176</f>
        <v/>
      </c>
      <c r="P5675" s="44">
        <f>DEC!O176</f>
        <v/>
      </c>
      <c r="Q5675" s="44">
        <f>DEC!P176</f>
        <v/>
      </c>
      <c r="R5675" s="44">
        <f>DEC!Q176</f>
        <v/>
      </c>
      <c r="S5675" s="46">
        <f>S5674+IF(X5675=0,0,M5675)</f>
        <v/>
      </c>
      <c r="T5675" s="47">
        <f>MAX(T5674,S5675)</f>
        <v/>
      </c>
      <c r="U5675" s="48">
        <f>S5675-T5675</f>
        <v/>
      </c>
      <c r="V5675" s="47">
        <f>IFERROR(SUMIFS(DATABASE!$M$5:$M$6004,DATABASE!$B$5:$B$6004,B5675,DATABASE!$X$5:$X$6004,1),0)</f>
        <v/>
      </c>
      <c r="W5675" s="31">
        <f>IFERROR(COUNTIFS(DATABASE!$B$5:$B$6004,B5675,DATABASE!$X$5:$X$6004,1),0)</f>
        <v/>
      </c>
      <c r="X5675" s="49">
        <f>--AND(ISNUMBER(B5675),C5675&lt;&gt;"",L5675&lt;&gt;"",M5675&lt;&gt;"")</f>
        <v/>
      </c>
    </row>
    <row r="5676" ht="15" customHeight="1" s="111">
      <c r="A5676" s="50" t="inlineStr">
        <is>
          <t>DEC</t>
        </is>
      </c>
      <c r="B5676" s="51">
        <f>DEC!A177</f>
        <v/>
      </c>
      <c r="C5676" s="52">
        <f>DEC!B177</f>
        <v/>
      </c>
      <c r="D5676" s="52">
        <f>DEC!C177</f>
        <v/>
      </c>
      <c r="E5676" s="52">
        <f>DEC!D177</f>
        <v/>
      </c>
      <c r="F5676" s="52">
        <f>DEC!E177</f>
        <v/>
      </c>
      <c r="G5676" s="52">
        <f>DEC!F177</f>
        <v/>
      </c>
      <c r="H5676" s="52">
        <f>DEC!G177</f>
        <v/>
      </c>
      <c r="I5676" s="53">
        <f>DEC!H177</f>
        <v/>
      </c>
      <c r="J5676" s="53">
        <f>DEC!I177</f>
        <v/>
      </c>
      <c r="K5676" s="52">
        <f>DEC!J177</f>
        <v/>
      </c>
      <c r="L5676" s="52">
        <f>DEC!K177</f>
        <v/>
      </c>
      <c r="M5676" s="54">
        <f>DEC!L177</f>
        <v/>
      </c>
      <c r="N5676" s="52">
        <f>DEC!M177</f>
        <v/>
      </c>
      <c r="O5676" s="52">
        <f>DEC!N177</f>
        <v/>
      </c>
      <c r="P5676" s="52">
        <f>DEC!O177</f>
        <v/>
      </c>
      <c r="Q5676" s="52">
        <f>DEC!P177</f>
        <v/>
      </c>
      <c r="R5676" s="52">
        <f>DEC!Q177</f>
        <v/>
      </c>
      <c r="S5676" s="54">
        <f>S5675+IF(X5676=0,0,M5676)</f>
        <v/>
      </c>
      <c r="T5676" s="55">
        <f>MAX(T5675,S5676)</f>
        <v/>
      </c>
      <c r="U5676" s="56">
        <f>S5676-T5676</f>
        <v/>
      </c>
      <c r="V5676" s="55">
        <f>IFERROR(SUMIFS(DATABASE!$M$5:$M$6004,DATABASE!$B$5:$B$6004,B5676,DATABASE!$X$5:$X$6004,1),0)</f>
        <v/>
      </c>
      <c r="W5676" s="57">
        <f>IFERROR(COUNTIFS(DATABASE!$B$5:$B$6004,B5676,DATABASE!$X$5:$X$6004,1),0)</f>
        <v/>
      </c>
      <c r="X5676" s="58">
        <f>--AND(ISNUMBER(B5676),C5676&lt;&gt;"",L5676&lt;&gt;"",M5676&lt;&gt;"")</f>
        <v/>
      </c>
    </row>
    <row r="5677" ht="15" customHeight="1" s="111">
      <c r="A5677" s="42" t="inlineStr">
        <is>
          <t>DEC</t>
        </is>
      </c>
      <c r="B5677" s="43">
        <f>DEC!A178</f>
        <v/>
      </c>
      <c r="C5677" s="44">
        <f>DEC!B178</f>
        <v/>
      </c>
      <c r="D5677" s="44">
        <f>DEC!C178</f>
        <v/>
      </c>
      <c r="E5677" s="44">
        <f>DEC!D178</f>
        <v/>
      </c>
      <c r="F5677" s="44">
        <f>DEC!E178</f>
        <v/>
      </c>
      <c r="G5677" s="44">
        <f>DEC!F178</f>
        <v/>
      </c>
      <c r="H5677" s="44">
        <f>DEC!G178</f>
        <v/>
      </c>
      <c r="I5677" s="45">
        <f>DEC!H178</f>
        <v/>
      </c>
      <c r="J5677" s="45">
        <f>DEC!I178</f>
        <v/>
      </c>
      <c r="K5677" s="44">
        <f>DEC!J178</f>
        <v/>
      </c>
      <c r="L5677" s="44">
        <f>DEC!K178</f>
        <v/>
      </c>
      <c r="M5677" s="46">
        <f>DEC!L178</f>
        <v/>
      </c>
      <c r="N5677" s="44">
        <f>DEC!M178</f>
        <v/>
      </c>
      <c r="O5677" s="44">
        <f>DEC!N178</f>
        <v/>
      </c>
      <c r="P5677" s="44">
        <f>DEC!O178</f>
        <v/>
      </c>
      <c r="Q5677" s="44">
        <f>DEC!P178</f>
        <v/>
      </c>
      <c r="R5677" s="44">
        <f>DEC!Q178</f>
        <v/>
      </c>
      <c r="S5677" s="46">
        <f>S5676+IF(X5677=0,0,M5677)</f>
        <v/>
      </c>
      <c r="T5677" s="47">
        <f>MAX(T5676,S5677)</f>
        <v/>
      </c>
      <c r="U5677" s="48">
        <f>S5677-T5677</f>
        <v/>
      </c>
      <c r="V5677" s="47">
        <f>IFERROR(SUMIFS(DATABASE!$M$5:$M$6004,DATABASE!$B$5:$B$6004,B5677,DATABASE!$X$5:$X$6004,1),0)</f>
        <v/>
      </c>
      <c r="W5677" s="31">
        <f>IFERROR(COUNTIFS(DATABASE!$B$5:$B$6004,B5677,DATABASE!$X$5:$X$6004,1),0)</f>
        <v/>
      </c>
      <c r="X5677" s="49">
        <f>--AND(ISNUMBER(B5677),C5677&lt;&gt;"",L5677&lt;&gt;"",M5677&lt;&gt;"")</f>
        <v/>
      </c>
    </row>
    <row r="5678" ht="15" customHeight="1" s="111">
      <c r="A5678" s="50" t="inlineStr">
        <is>
          <t>DEC</t>
        </is>
      </c>
      <c r="B5678" s="51">
        <f>DEC!A179</f>
        <v/>
      </c>
      <c r="C5678" s="52">
        <f>DEC!B179</f>
        <v/>
      </c>
      <c r="D5678" s="52">
        <f>DEC!C179</f>
        <v/>
      </c>
      <c r="E5678" s="52">
        <f>DEC!D179</f>
        <v/>
      </c>
      <c r="F5678" s="52">
        <f>DEC!E179</f>
        <v/>
      </c>
      <c r="G5678" s="52">
        <f>DEC!F179</f>
        <v/>
      </c>
      <c r="H5678" s="52">
        <f>DEC!G179</f>
        <v/>
      </c>
      <c r="I5678" s="53">
        <f>DEC!H179</f>
        <v/>
      </c>
      <c r="J5678" s="53">
        <f>DEC!I179</f>
        <v/>
      </c>
      <c r="K5678" s="52">
        <f>DEC!J179</f>
        <v/>
      </c>
      <c r="L5678" s="52">
        <f>DEC!K179</f>
        <v/>
      </c>
      <c r="M5678" s="54">
        <f>DEC!L179</f>
        <v/>
      </c>
      <c r="N5678" s="52">
        <f>DEC!M179</f>
        <v/>
      </c>
      <c r="O5678" s="52">
        <f>DEC!N179</f>
        <v/>
      </c>
      <c r="P5678" s="52">
        <f>DEC!O179</f>
        <v/>
      </c>
      <c r="Q5678" s="52">
        <f>DEC!P179</f>
        <v/>
      </c>
      <c r="R5678" s="52">
        <f>DEC!Q179</f>
        <v/>
      </c>
      <c r="S5678" s="54">
        <f>S5677+IF(X5678=0,0,M5678)</f>
        <v/>
      </c>
      <c r="T5678" s="55">
        <f>MAX(T5677,S5678)</f>
        <v/>
      </c>
      <c r="U5678" s="56">
        <f>S5678-T5678</f>
        <v/>
      </c>
      <c r="V5678" s="55">
        <f>IFERROR(SUMIFS(DATABASE!$M$5:$M$6004,DATABASE!$B$5:$B$6004,B5678,DATABASE!$X$5:$X$6004,1),0)</f>
        <v/>
      </c>
      <c r="W5678" s="57">
        <f>IFERROR(COUNTIFS(DATABASE!$B$5:$B$6004,B5678,DATABASE!$X$5:$X$6004,1),0)</f>
        <v/>
      </c>
      <c r="X5678" s="58">
        <f>--AND(ISNUMBER(B5678),C5678&lt;&gt;"",L5678&lt;&gt;"",M5678&lt;&gt;"")</f>
        <v/>
      </c>
    </row>
    <row r="5679" ht="15" customHeight="1" s="111">
      <c r="A5679" s="42" t="inlineStr">
        <is>
          <t>DEC</t>
        </is>
      </c>
      <c r="B5679" s="43">
        <f>DEC!A180</f>
        <v/>
      </c>
      <c r="C5679" s="44">
        <f>DEC!B180</f>
        <v/>
      </c>
      <c r="D5679" s="44">
        <f>DEC!C180</f>
        <v/>
      </c>
      <c r="E5679" s="44">
        <f>DEC!D180</f>
        <v/>
      </c>
      <c r="F5679" s="44">
        <f>DEC!E180</f>
        <v/>
      </c>
      <c r="G5679" s="44">
        <f>DEC!F180</f>
        <v/>
      </c>
      <c r="H5679" s="44">
        <f>DEC!G180</f>
        <v/>
      </c>
      <c r="I5679" s="45">
        <f>DEC!H180</f>
        <v/>
      </c>
      <c r="J5679" s="45">
        <f>DEC!I180</f>
        <v/>
      </c>
      <c r="K5679" s="44">
        <f>DEC!J180</f>
        <v/>
      </c>
      <c r="L5679" s="44">
        <f>DEC!K180</f>
        <v/>
      </c>
      <c r="M5679" s="46">
        <f>DEC!L180</f>
        <v/>
      </c>
      <c r="N5679" s="44">
        <f>DEC!M180</f>
        <v/>
      </c>
      <c r="O5679" s="44">
        <f>DEC!N180</f>
        <v/>
      </c>
      <c r="P5679" s="44">
        <f>DEC!O180</f>
        <v/>
      </c>
      <c r="Q5679" s="44">
        <f>DEC!P180</f>
        <v/>
      </c>
      <c r="R5679" s="44">
        <f>DEC!Q180</f>
        <v/>
      </c>
      <c r="S5679" s="46">
        <f>S5678+IF(X5679=0,0,M5679)</f>
        <v/>
      </c>
      <c r="T5679" s="47">
        <f>MAX(T5678,S5679)</f>
        <v/>
      </c>
      <c r="U5679" s="48">
        <f>S5679-T5679</f>
        <v/>
      </c>
      <c r="V5679" s="47">
        <f>IFERROR(SUMIFS(DATABASE!$M$5:$M$6004,DATABASE!$B$5:$B$6004,B5679,DATABASE!$X$5:$X$6004,1),0)</f>
        <v/>
      </c>
      <c r="W5679" s="31">
        <f>IFERROR(COUNTIFS(DATABASE!$B$5:$B$6004,B5679,DATABASE!$X$5:$X$6004,1),0)</f>
        <v/>
      </c>
      <c r="X5679" s="49">
        <f>--AND(ISNUMBER(B5679),C5679&lt;&gt;"",L5679&lt;&gt;"",M5679&lt;&gt;"")</f>
        <v/>
      </c>
    </row>
    <row r="5680" ht="15" customHeight="1" s="111">
      <c r="A5680" s="50" t="inlineStr">
        <is>
          <t>DEC</t>
        </is>
      </c>
      <c r="B5680" s="51">
        <f>DEC!A181</f>
        <v/>
      </c>
      <c r="C5680" s="52">
        <f>DEC!B181</f>
        <v/>
      </c>
      <c r="D5680" s="52">
        <f>DEC!C181</f>
        <v/>
      </c>
      <c r="E5680" s="52">
        <f>DEC!D181</f>
        <v/>
      </c>
      <c r="F5680" s="52">
        <f>DEC!E181</f>
        <v/>
      </c>
      <c r="G5680" s="52">
        <f>DEC!F181</f>
        <v/>
      </c>
      <c r="H5680" s="52">
        <f>DEC!G181</f>
        <v/>
      </c>
      <c r="I5680" s="53">
        <f>DEC!H181</f>
        <v/>
      </c>
      <c r="J5680" s="53">
        <f>DEC!I181</f>
        <v/>
      </c>
      <c r="K5680" s="52">
        <f>DEC!J181</f>
        <v/>
      </c>
      <c r="L5680" s="52">
        <f>DEC!K181</f>
        <v/>
      </c>
      <c r="M5680" s="54">
        <f>DEC!L181</f>
        <v/>
      </c>
      <c r="N5680" s="52">
        <f>DEC!M181</f>
        <v/>
      </c>
      <c r="O5680" s="52">
        <f>DEC!N181</f>
        <v/>
      </c>
      <c r="P5680" s="52">
        <f>DEC!O181</f>
        <v/>
      </c>
      <c r="Q5680" s="52">
        <f>DEC!P181</f>
        <v/>
      </c>
      <c r="R5680" s="52">
        <f>DEC!Q181</f>
        <v/>
      </c>
      <c r="S5680" s="54">
        <f>S5679+IF(X5680=0,0,M5680)</f>
        <v/>
      </c>
      <c r="T5680" s="55">
        <f>MAX(T5679,S5680)</f>
        <v/>
      </c>
      <c r="U5680" s="56">
        <f>S5680-T5680</f>
        <v/>
      </c>
      <c r="V5680" s="55">
        <f>IFERROR(SUMIFS(DATABASE!$M$5:$M$6004,DATABASE!$B$5:$B$6004,B5680,DATABASE!$X$5:$X$6004,1),0)</f>
        <v/>
      </c>
      <c r="W5680" s="57">
        <f>IFERROR(COUNTIFS(DATABASE!$B$5:$B$6004,B5680,DATABASE!$X$5:$X$6004,1),0)</f>
        <v/>
      </c>
      <c r="X5680" s="58">
        <f>--AND(ISNUMBER(B5680),C5680&lt;&gt;"",L5680&lt;&gt;"",M5680&lt;&gt;"")</f>
        <v/>
      </c>
    </row>
    <row r="5681" ht="15" customHeight="1" s="111">
      <c r="A5681" s="42" t="inlineStr">
        <is>
          <t>DEC</t>
        </is>
      </c>
      <c r="B5681" s="43">
        <f>DEC!A182</f>
        <v/>
      </c>
      <c r="C5681" s="44">
        <f>DEC!B182</f>
        <v/>
      </c>
      <c r="D5681" s="44">
        <f>DEC!C182</f>
        <v/>
      </c>
      <c r="E5681" s="44">
        <f>DEC!D182</f>
        <v/>
      </c>
      <c r="F5681" s="44">
        <f>DEC!E182</f>
        <v/>
      </c>
      <c r="G5681" s="44">
        <f>DEC!F182</f>
        <v/>
      </c>
      <c r="H5681" s="44">
        <f>DEC!G182</f>
        <v/>
      </c>
      <c r="I5681" s="45">
        <f>DEC!H182</f>
        <v/>
      </c>
      <c r="J5681" s="45">
        <f>DEC!I182</f>
        <v/>
      </c>
      <c r="K5681" s="44">
        <f>DEC!J182</f>
        <v/>
      </c>
      <c r="L5681" s="44">
        <f>DEC!K182</f>
        <v/>
      </c>
      <c r="M5681" s="46">
        <f>DEC!L182</f>
        <v/>
      </c>
      <c r="N5681" s="44">
        <f>DEC!M182</f>
        <v/>
      </c>
      <c r="O5681" s="44">
        <f>DEC!N182</f>
        <v/>
      </c>
      <c r="P5681" s="44">
        <f>DEC!O182</f>
        <v/>
      </c>
      <c r="Q5681" s="44">
        <f>DEC!P182</f>
        <v/>
      </c>
      <c r="R5681" s="44">
        <f>DEC!Q182</f>
        <v/>
      </c>
      <c r="S5681" s="46">
        <f>S5680+IF(X5681=0,0,M5681)</f>
        <v/>
      </c>
      <c r="T5681" s="47">
        <f>MAX(T5680,S5681)</f>
        <v/>
      </c>
      <c r="U5681" s="48">
        <f>S5681-T5681</f>
        <v/>
      </c>
      <c r="V5681" s="47">
        <f>IFERROR(SUMIFS(DATABASE!$M$5:$M$6004,DATABASE!$B$5:$B$6004,B5681,DATABASE!$X$5:$X$6004,1),0)</f>
        <v/>
      </c>
      <c r="W5681" s="31">
        <f>IFERROR(COUNTIFS(DATABASE!$B$5:$B$6004,B5681,DATABASE!$X$5:$X$6004,1),0)</f>
        <v/>
      </c>
      <c r="X5681" s="49">
        <f>--AND(ISNUMBER(B5681),C5681&lt;&gt;"",L5681&lt;&gt;"",M5681&lt;&gt;"")</f>
        <v/>
      </c>
    </row>
    <row r="5682" ht="15" customHeight="1" s="111">
      <c r="A5682" s="50" t="inlineStr">
        <is>
          <t>DEC</t>
        </is>
      </c>
      <c r="B5682" s="51">
        <f>DEC!A183</f>
        <v/>
      </c>
      <c r="C5682" s="52">
        <f>DEC!B183</f>
        <v/>
      </c>
      <c r="D5682" s="52">
        <f>DEC!C183</f>
        <v/>
      </c>
      <c r="E5682" s="52">
        <f>DEC!D183</f>
        <v/>
      </c>
      <c r="F5682" s="52">
        <f>DEC!E183</f>
        <v/>
      </c>
      <c r="G5682" s="52">
        <f>DEC!F183</f>
        <v/>
      </c>
      <c r="H5682" s="52">
        <f>DEC!G183</f>
        <v/>
      </c>
      <c r="I5682" s="53">
        <f>DEC!H183</f>
        <v/>
      </c>
      <c r="J5682" s="53">
        <f>DEC!I183</f>
        <v/>
      </c>
      <c r="K5682" s="52">
        <f>DEC!J183</f>
        <v/>
      </c>
      <c r="L5682" s="52">
        <f>DEC!K183</f>
        <v/>
      </c>
      <c r="M5682" s="54">
        <f>DEC!L183</f>
        <v/>
      </c>
      <c r="N5682" s="52">
        <f>DEC!M183</f>
        <v/>
      </c>
      <c r="O5682" s="52">
        <f>DEC!N183</f>
        <v/>
      </c>
      <c r="P5682" s="52">
        <f>DEC!O183</f>
        <v/>
      </c>
      <c r="Q5682" s="52">
        <f>DEC!P183</f>
        <v/>
      </c>
      <c r="R5682" s="52">
        <f>DEC!Q183</f>
        <v/>
      </c>
      <c r="S5682" s="54">
        <f>S5681+IF(X5682=0,0,M5682)</f>
        <v/>
      </c>
      <c r="T5682" s="55">
        <f>MAX(T5681,S5682)</f>
        <v/>
      </c>
      <c r="U5682" s="56">
        <f>S5682-T5682</f>
        <v/>
      </c>
      <c r="V5682" s="55">
        <f>IFERROR(SUMIFS(DATABASE!$M$5:$M$6004,DATABASE!$B$5:$B$6004,B5682,DATABASE!$X$5:$X$6004,1),0)</f>
        <v/>
      </c>
      <c r="W5682" s="57">
        <f>IFERROR(COUNTIFS(DATABASE!$B$5:$B$6004,B5682,DATABASE!$X$5:$X$6004,1),0)</f>
        <v/>
      </c>
      <c r="X5682" s="58">
        <f>--AND(ISNUMBER(B5682),C5682&lt;&gt;"",L5682&lt;&gt;"",M5682&lt;&gt;"")</f>
        <v/>
      </c>
    </row>
    <row r="5683" ht="15" customHeight="1" s="111">
      <c r="A5683" s="42" t="inlineStr">
        <is>
          <t>DEC</t>
        </is>
      </c>
      <c r="B5683" s="43">
        <f>DEC!A184</f>
        <v/>
      </c>
      <c r="C5683" s="44">
        <f>DEC!B184</f>
        <v/>
      </c>
      <c r="D5683" s="44">
        <f>DEC!C184</f>
        <v/>
      </c>
      <c r="E5683" s="44">
        <f>DEC!D184</f>
        <v/>
      </c>
      <c r="F5683" s="44">
        <f>DEC!E184</f>
        <v/>
      </c>
      <c r="G5683" s="44">
        <f>DEC!F184</f>
        <v/>
      </c>
      <c r="H5683" s="44">
        <f>DEC!G184</f>
        <v/>
      </c>
      <c r="I5683" s="45">
        <f>DEC!H184</f>
        <v/>
      </c>
      <c r="J5683" s="45">
        <f>DEC!I184</f>
        <v/>
      </c>
      <c r="K5683" s="44">
        <f>DEC!J184</f>
        <v/>
      </c>
      <c r="L5683" s="44">
        <f>DEC!K184</f>
        <v/>
      </c>
      <c r="M5683" s="46">
        <f>DEC!L184</f>
        <v/>
      </c>
      <c r="N5683" s="44">
        <f>DEC!M184</f>
        <v/>
      </c>
      <c r="O5683" s="44">
        <f>DEC!N184</f>
        <v/>
      </c>
      <c r="P5683" s="44">
        <f>DEC!O184</f>
        <v/>
      </c>
      <c r="Q5683" s="44">
        <f>DEC!P184</f>
        <v/>
      </c>
      <c r="R5683" s="44">
        <f>DEC!Q184</f>
        <v/>
      </c>
      <c r="S5683" s="46">
        <f>S5682+IF(X5683=0,0,M5683)</f>
        <v/>
      </c>
      <c r="T5683" s="47">
        <f>MAX(T5682,S5683)</f>
        <v/>
      </c>
      <c r="U5683" s="48">
        <f>S5683-T5683</f>
        <v/>
      </c>
      <c r="V5683" s="47">
        <f>IFERROR(SUMIFS(DATABASE!$M$5:$M$6004,DATABASE!$B$5:$B$6004,B5683,DATABASE!$X$5:$X$6004,1),0)</f>
        <v/>
      </c>
      <c r="W5683" s="31">
        <f>IFERROR(COUNTIFS(DATABASE!$B$5:$B$6004,B5683,DATABASE!$X$5:$X$6004,1),0)</f>
        <v/>
      </c>
      <c r="X5683" s="49">
        <f>--AND(ISNUMBER(B5683),C5683&lt;&gt;"",L5683&lt;&gt;"",M5683&lt;&gt;"")</f>
        <v/>
      </c>
    </row>
    <row r="5684" ht="15" customHeight="1" s="111">
      <c r="A5684" s="50" t="inlineStr">
        <is>
          <t>DEC</t>
        </is>
      </c>
      <c r="B5684" s="51">
        <f>DEC!A185</f>
        <v/>
      </c>
      <c r="C5684" s="52">
        <f>DEC!B185</f>
        <v/>
      </c>
      <c r="D5684" s="52">
        <f>DEC!C185</f>
        <v/>
      </c>
      <c r="E5684" s="52">
        <f>DEC!D185</f>
        <v/>
      </c>
      <c r="F5684" s="52">
        <f>DEC!E185</f>
        <v/>
      </c>
      <c r="G5684" s="52">
        <f>DEC!F185</f>
        <v/>
      </c>
      <c r="H5684" s="52">
        <f>DEC!G185</f>
        <v/>
      </c>
      <c r="I5684" s="53">
        <f>DEC!H185</f>
        <v/>
      </c>
      <c r="J5684" s="53">
        <f>DEC!I185</f>
        <v/>
      </c>
      <c r="K5684" s="52">
        <f>DEC!J185</f>
        <v/>
      </c>
      <c r="L5684" s="52">
        <f>DEC!K185</f>
        <v/>
      </c>
      <c r="M5684" s="54">
        <f>DEC!L185</f>
        <v/>
      </c>
      <c r="N5684" s="52">
        <f>DEC!M185</f>
        <v/>
      </c>
      <c r="O5684" s="52">
        <f>DEC!N185</f>
        <v/>
      </c>
      <c r="P5684" s="52">
        <f>DEC!O185</f>
        <v/>
      </c>
      <c r="Q5684" s="52">
        <f>DEC!P185</f>
        <v/>
      </c>
      <c r="R5684" s="52">
        <f>DEC!Q185</f>
        <v/>
      </c>
      <c r="S5684" s="54">
        <f>S5683+IF(X5684=0,0,M5684)</f>
        <v/>
      </c>
      <c r="T5684" s="55">
        <f>MAX(T5683,S5684)</f>
        <v/>
      </c>
      <c r="U5684" s="56">
        <f>S5684-T5684</f>
        <v/>
      </c>
      <c r="V5684" s="55">
        <f>IFERROR(SUMIFS(DATABASE!$M$5:$M$6004,DATABASE!$B$5:$B$6004,B5684,DATABASE!$X$5:$X$6004,1),0)</f>
        <v/>
      </c>
      <c r="W5684" s="57">
        <f>IFERROR(COUNTIFS(DATABASE!$B$5:$B$6004,B5684,DATABASE!$X$5:$X$6004,1),0)</f>
        <v/>
      </c>
      <c r="X5684" s="58">
        <f>--AND(ISNUMBER(B5684),C5684&lt;&gt;"",L5684&lt;&gt;"",M5684&lt;&gt;"")</f>
        <v/>
      </c>
    </row>
    <row r="5685" ht="15" customHeight="1" s="111">
      <c r="A5685" s="42" t="inlineStr">
        <is>
          <t>DEC</t>
        </is>
      </c>
      <c r="B5685" s="43">
        <f>DEC!A186</f>
        <v/>
      </c>
      <c r="C5685" s="44">
        <f>DEC!B186</f>
        <v/>
      </c>
      <c r="D5685" s="44">
        <f>DEC!C186</f>
        <v/>
      </c>
      <c r="E5685" s="44">
        <f>DEC!D186</f>
        <v/>
      </c>
      <c r="F5685" s="44">
        <f>DEC!E186</f>
        <v/>
      </c>
      <c r="G5685" s="44">
        <f>DEC!F186</f>
        <v/>
      </c>
      <c r="H5685" s="44">
        <f>DEC!G186</f>
        <v/>
      </c>
      <c r="I5685" s="45">
        <f>DEC!H186</f>
        <v/>
      </c>
      <c r="J5685" s="45">
        <f>DEC!I186</f>
        <v/>
      </c>
      <c r="K5685" s="44">
        <f>DEC!J186</f>
        <v/>
      </c>
      <c r="L5685" s="44">
        <f>DEC!K186</f>
        <v/>
      </c>
      <c r="M5685" s="46">
        <f>DEC!L186</f>
        <v/>
      </c>
      <c r="N5685" s="44">
        <f>DEC!M186</f>
        <v/>
      </c>
      <c r="O5685" s="44">
        <f>DEC!N186</f>
        <v/>
      </c>
      <c r="P5685" s="44">
        <f>DEC!O186</f>
        <v/>
      </c>
      <c r="Q5685" s="44">
        <f>DEC!P186</f>
        <v/>
      </c>
      <c r="R5685" s="44">
        <f>DEC!Q186</f>
        <v/>
      </c>
      <c r="S5685" s="46">
        <f>S5684+IF(X5685=0,0,M5685)</f>
        <v/>
      </c>
      <c r="T5685" s="47">
        <f>MAX(T5684,S5685)</f>
        <v/>
      </c>
      <c r="U5685" s="48">
        <f>S5685-T5685</f>
        <v/>
      </c>
      <c r="V5685" s="47">
        <f>IFERROR(SUMIFS(DATABASE!$M$5:$M$6004,DATABASE!$B$5:$B$6004,B5685,DATABASE!$X$5:$X$6004,1),0)</f>
        <v/>
      </c>
      <c r="W5685" s="31">
        <f>IFERROR(COUNTIFS(DATABASE!$B$5:$B$6004,B5685,DATABASE!$X$5:$X$6004,1),0)</f>
        <v/>
      </c>
      <c r="X5685" s="49">
        <f>--AND(ISNUMBER(B5685),C5685&lt;&gt;"",L5685&lt;&gt;"",M5685&lt;&gt;"")</f>
        <v/>
      </c>
    </row>
    <row r="5686" ht="15" customHeight="1" s="111">
      <c r="A5686" s="50" t="inlineStr">
        <is>
          <t>DEC</t>
        </is>
      </c>
      <c r="B5686" s="51">
        <f>DEC!A187</f>
        <v/>
      </c>
      <c r="C5686" s="52">
        <f>DEC!B187</f>
        <v/>
      </c>
      <c r="D5686" s="52">
        <f>DEC!C187</f>
        <v/>
      </c>
      <c r="E5686" s="52">
        <f>DEC!D187</f>
        <v/>
      </c>
      <c r="F5686" s="52">
        <f>DEC!E187</f>
        <v/>
      </c>
      <c r="G5686" s="52">
        <f>DEC!F187</f>
        <v/>
      </c>
      <c r="H5686" s="52">
        <f>DEC!G187</f>
        <v/>
      </c>
      <c r="I5686" s="53">
        <f>DEC!H187</f>
        <v/>
      </c>
      <c r="J5686" s="53">
        <f>DEC!I187</f>
        <v/>
      </c>
      <c r="K5686" s="52">
        <f>DEC!J187</f>
        <v/>
      </c>
      <c r="L5686" s="52">
        <f>DEC!K187</f>
        <v/>
      </c>
      <c r="M5686" s="54">
        <f>DEC!L187</f>
        <v/>
      </c>
      <c r="N5686" s="52">
        <f>DEC!M187</f>
        <v/>
      </c>
      <c r="O5686" s="52">
        <f>DEC!N187</f>
        <v/>
      </c>
      <c r="P5686" s="52">
        <f>DEC!O187</f>
        <v/>
      </c>
      <c r="Q5686" s="52">
        <f>DEC!P187</f>
        <v/>
      </c>
      <c r="R5686" s="52">
        <f>DEC!Q187</f>
        <v/>
      </c>
      <c r="S5686" s="54">
        <f>S5685+IF(X5686=0,0,M5686)</f>
        <v/>
      </c>
      <c r="T5686" s="55">
        <f>MAX(T5685,S5686)</f>
        <v/>
      </c>
      <c r="U5686" s="56">
        <f>S5686-T5686</f>
        <v/>
      </c>
      <c r="V5686" s="55">
        <f>IFERROR(SUMIFS(DATABASE!$M$5:$M$6004,DATABASE!$B$5:$B$6004,B5686,DATABASE!$X$5:$X$6004,1),0)</f>
        <v/>
      </c>
      <c r="W5686" s="57">
        <f>IFERROR(COUNTIFS(DATABASE!$B$5:$B$6004,B5686,DATABASE!$X$5:$X$6004,1),0)</f>
        <v/>
      </c>
      <c r="X5686" s="58">
        <f>--AND(ISNUMBER(B5686),C5686&lt;&gt;"",L5686&lt;&gt;"",M5686&lt;&gt;"")</f>
        <v/>
      </c>
    </row>
    <row r="5687" ht="15" customHeight="1" s="111">
      <c r="A5687" s="42" t="inlineStr">
        <is>
          <t>DEC</t>
        </is>
      </c>
      <c r="B5687" s="43">
        <f>DEC!A188</f>
        <v/>
      </c>
      <c r="C5687" s="44">
        <f>DEC!B188</f>
        <v/>
      </c>
      <c r="D5687" s="44">
        <f>DEC!C188</f>
        <v/>
      </c>
      <c r="E5687" s="44">
        <f>DEC!D188</f>
        <v/>
      </c>
      <c r="F5687" s="44">
        <f>DEC!E188</f>
        <v/>
      </c>
      <c r="G5687" s="44">
        <f>DEC!F188</f>
        <v/>
      </c>
      <c r="H5687" s="44">
        <f>DEC!G188</f>
        <v/>
      </c>
      <c r="I5687" s="45">
        <f>DEC!H188</f>
        <v/>
      </c>
      <c r="J5687" s="45">
        <f>DEC!I188</f>
        <v/>
      </c>
      <c r="K5687" s="44">
        <f>DEC!J188</f>
        <v/>
      </c>
      <c r="L5687" s="44">
        <f>DEC!K188</f>
        <v/>
      </c>
      <c r="M5687" s="46">
        <f>DEC!L188</f>
        <v/>
      </c>
      <c r="N5687" s="44">
        <f>DEC!M188</f>
        <v/>
      </c>
      <c r="O5687" s="44">
        <f>DEC!N188</f>
        <v/>
      </c>
      <c r="P5687" s="44">
        <f>DEC!O188</f>
        <v/>
      </c>
      <c r="Q5687" s="44">
        <f>DEC!P188</f>
        <v/>
      </c>
      <c r="R5687" s="44">
        <f>DEC!Q188</f>
        <v/>
      </c>
      <c r="S5687" s="46">
        <f>S5686+IF(X5687=0,0,M5687)</f>
        <v/>
      </c>
      <c r="T5687" s="47">
        <f>MAX(T5686,S5687)</f>
        <v/>
      </c>
      <c r="U5687" s="48">
        <f>S5687-T5687</f>
        <v/>
      </c>
      <c r="V5687" s="47">
        <f>IFERROR(SUMIFS(DATABASE!$M$5:$M$6004,DATABASE!$B$5:$B$6004,B5687,DATABASE!$X$5:$X$6004,1),0)</f>
        <v/>
      </c>
      <c r="W5687" s="31">
        <f>IFERROR(COUNTIFS(DATABASE!$B$5:$B$6004,B5687,DATABASE!$X$5:$X$6004,1),0)</f>
        <v/>
      </c>
      <c r="X5687" s="49">
        <f>--AND(ISNUMBER(B5687),C5687&lt;&gt;"",L5687&lt;&gt;"",M5687&lt;&gt;"")</f>
        <v/>
      </c>
    </row>
    <row r="5688" ht="15" customHeight="1" s="111">
      <c r="A5688" s="50" t="inlineStr">
        <is>
          <t>DEC</t>
        </is>
      </c>
      <c r="B5688" s="51">
        <f>DEC!A189</f>
        <v/>
      </c>
      <c r="C5688" s="52">
        <f>DEC!B189</f>
        <v/>
      </c>
      <c r="D5688" s="52">
        <f>DEC!C189</f>
        <v/>
      </c>
      <c r="E5688" s="52">
        <f>DEC!D189</f>
        <v/>
      </c>
      <c r="F5688" s="52">
        <f>DEC!E189</f>
        <v/>
      </c>
      <c r="G5688" s="52">
        <f>DEC!F189</f>
        <v/>
      </c>
      <c r="H5688" s="52">
        <f>DEC!G189</f>
        <v/>
      </c>
      <c r="I5688" s="53">
        <f>DEC!H189</f>
        <v/>
      </c>
      <c r="J5688" s="53">
        <f>DEC!I189</f>
        <v/>
      </c>
      <c r="K5688" s="52">
        <f>DEC!J189</f>
        <v/>
      </c>
      <c r="L5688" s="52">
        <f>DEC!K189</f>
        <v/>
      </c>
      <c r="M5688" s="54">
        <f>DEC!L189</f>
        <v/>
      </c>
      <c r="N5688" s="52">
        <f>DEC!M189</f>
        <v/>
      </c>
      <c r="O5688" s="52">
        <f>DEC!N189</f>
        <v/>
      </c>
      <c r="P5688" s="52">
        <f>DEC!O189</f>
        <v/>
      </c>
      <c r="Q5688" s="52">
        <f>DEC!P189</f>
        <v/>
      </c>
      <c r="R5688" s="52">
        <f>DEC!Q189</f>
        <v/>
      </c>
      <c r="S5688" s="54">
        <f>S5687+IF(X5688=0,0,M5688)</f>
        <v/>
      </c>
      <c r="T5688" s="55">
        <f>MAX(T5687,S5688)</f>
        <v/>
      </c>
      <c r="U5688" s="56">
        <f>S5688-T5688</f>
        <v/>
      </c>
      <c r="V5688" s="55">
        <f>IFERROR(SUMIFS(DATABASE!$M$5:$M$6004,DATABASE!$B$5:$B$6004,B5688,DATABASE!$X$5:$X$6004,1),0)</f>
        <v/>
      </c>
      <c r="W5688" s="57">
        <f>IFERROR(COUNTIFS(DATABASE!$B$5:$B$6004,B5688,DATABASE!$X$5:$X$6004,1),0)</f>
        <v/>
      </c>
      <c r="X5688" s="58">
        <f>--AND(ISNUMBER(B5688),C5688&lt;&gt;"",L5688&lt;&gt;"",M5688&lt;&gt;"")</f>
        <v/>
      </c>
    </row>
    <row r="5689" ht="15" customHeight="1" s="111">
      <c r="A5689" s="42" t="inlineStr">
        <is>
          <t>DEC</t>
        </is>
      </c>
      <c r="B5689" s="43">
        <f>DEC!A190</f>
        <v/>
      </c>
      <c r="C5689" s="44">
        <f>DEC!B190</f>
        <v/>
      </c>
      <c r="D5689" s="44">
        <f>DEC!C190</f>
        <v/>
      </c>
      <c r="E5689" s="44">
        <f>DEC!D190</f>
        <v/>
      </c>
      <c r="F5689" s="44">
        <f>DEC!E190</f>
        <v/>
      </c>
      <c r="G5689" s="44">
        <f>DEC!F190</f>
        <v/>
      </c>
      <c r="H5689" s="44">
        <f>DEC!G190</f>
        <v/>
      </c>
      <c r="I5689" s="45">
        <f>DEC!H190</f>
        <v/>
      </c>
      <c r="J5689" s="45">
        <f>DEC!I190</f>
        <v/>
      </c>
      <c r="K5689" s="44">
        <f>DEC!J190</f>
        <v/>
      </c>
      <c r="L5689" s="44">
        <f>DEC!K190</f>
        <v/>
      </c>
      <c r="M5689" s="46">
        <f>DEC!L190</f>
        <v/>
      </c>
      <c r="N5689" s="44">
        <f>DEC!M190</f>
        <v/>
      </c>
      <c r="O5689" s="44">
        <f>DEC!N190</f>
        <v/>
      </c>
      <c r="P5689" s="44">
        <f>DEC!O190</f>
        <v/>
      </c>
      <c r="Q5689" s="44">
        <f>DEC!P190</f>
        <v/>
      </c>
      <c r="R5689" s="44">
        <f>DEC!Q190</f>
        <v/>
      </c>
      <c r="S5689" s="46">
        <f>S5688+IF(X5689=0,0,M5689)</f>
        <v/>
      </c>
      <c r="T5689" s="47">
        <f>MAX(T5688,S5689)</f>
        <v/>
      </c>
      <c r="U5689" s="48">
        <f>S5689-T5689</f>
        <v/>
      </c>
      <c r="V5689" s="47">
        <f>IFERROR(SUMIFS(DATABASE!$M$5:$M$6004,DATABASE!$B$5:$B$6004,B5689,DATABASE!$X$5:$X$6004,1),0)</f>
        <v/>
      </c>
      <c r="W5689" s="31">
        <f>IFERROR(COUNTIFS(DATABASE!$B$5:$B$6004,B5689,DATABASE!$X$5:$X$6004,1),0)</f>
        <v/>
      </c>
      <c r="X5689" s="49">
        <f>--AND(ISNUMBER(B5689),C5689&lt;&gt;"",L5689&lt;&gt;"",M5689&lt;&gt;"")</f>
        <v/>
      </c>
    </row>
    <row r="5690" ht="15" customHeight="1" s="111">
      <c r="A5690" s="50" t="inlineStr">
        <is>
          <t>DEC</t>
        </is>
      </c>
      <c r="B5690" s="51">
        <f>DEC!A191</f>
        <v/>
      </c>
      <c r="C5690" s="52">
        <f>DEC!B191</f>
        <v/>
      </c>
      <c r="D5690" s="52">
        <f>DEC!C191</f>
        <v/>
      </c>
      <c r="E5690" s="52">
        <f>DEC!D191</f>
        <v/>
      </c>
      <c r="F5690" s="52">
        <f>DEC!E191</f>
        <v/>
      </c>
      <c r="G5690" s="52">
        <f>DEC!F191</f>
        <v/>
      </c>
      <c r="H5690" s="52">
        <f>DEC!G191</f>
        <v/>
      </c>
      <c r="I5690" s="53">
        <f>DEC!H191</f>
        <v/>
      </c>
      <c r="J5690" s="53">
        <f>DEC!I191</f>
        <v/>
      </c>
      <c r="K5690" s="52">
        <f>DEC!J191</f>
        <v/>
      </c>
      <c r="L5690" s="52">
        <f>DEC!K191</f>
        <v/>
      </c>
      <c r="M5690" s="54">
        <f>DEC!L191</f>
        <v/>
      </c>
      <c r="N5690" s="52">
        <f>DEC!M191</f>
        <v/>
      </c>
      <c r="O5690" s="52">
        <f>DEC!N191</f>
        <v/>
      </c>
      <c r="P5690" s="52">
        <f>DEC!O191</f>
        <v/>
      </c>
      <c r="Q5690" s="52">
        <f>DEC!P191</f>
        <v/>
      </c>
      <c r="R5690" s="52">
        <f>DEC!Q191</f>
        <v/>
      </c>
      <c r="S5690" s="54">
        <f>S5689+IF(X5690=0,0,M5690)</f>
        <v/>
      </c>
      <c r="T5690" s="55">
        <f>MAX(T5689,S5690)</f>
        <v/>
      </c>
      <c r="U5690" s="56">
        <f>S5690-T5690</f>
        <v/>
      </c>
      <c r="V5690" s="55">
        <f>IFERROR(SUMIFS(DATABASE!$M$5:$M$6004,DATABASE!$B$5:$B$6004,B5690,DATABASE!$X$5:$X$6004,1),0)</f>
        <v/>
      </c>
      <c r="W5690" s="57">
        <f>IFERROR(COUNTIFS(DATABASE!$B$5:$B$6004,B5690,DATABASE!$X$5:$X$6004,1),0)</f>
        <v/>
      </c>
      <c r="X5690" s="58">
        <f>--AND(ISNUMBER(B5690),C5690&lt;&gt;"",L5690&lt;&gt;"",M5690&lt;&gt;"")</f>
        <v/>
      </c>
    </row>
    <row r="5691" ht="15" customHeight="1" s="111">
      <c r="A5691" s="42" t="inlineStr">
        <is>
          <t>DEC</t>
        </is>
      </c>
      <c r="B5691" s="43">
        <f>DEC!A192</f>
        <v/>
      </c>
      <c r="C5691" s="44">
        <f>DEC!B192</f>
        <v/>
      </c>
      <c r="D5691" s="44">
        <f>DEC!C192</f>
        <v/>
      </c>
      <c r="E5691" s="44">
        <f>DEC!D192</f>
        <v/>
      </c>
      <c r="F5691" s="44">
        <f>DEC!E192</f>
        <v/>
      </c>
      <c r="G5691" s="44">
        <f>DEC!F192</f>
        <v/>
      </c>
      <c r="H5691" s="44">
        <f>DEC!G192</f>
        <v/>
      </c>
      <c r="I5691" s="45">
        <f>DEC!H192</f>
        <v/>
      </c>
      <c r="J5691" s="45">
        <f>DEC!I192</f>
        <v/>
      </c>
      <c r="K5691" s="44">
        <f>DEC!J192</f>
        <v/>
      </c>
      <c r="L5691" s="44">
        <f>DEC!K192</f>
        <v/>
      </c>
      <c r="M5691" s="46">
        <f>DEC!L192</f>
        <v/>
      </c>
      <c r="N5691" s="44">
        <f>DEC!M192</f>
        <v/>
      </c>
      <c r="O5691" s="44">
        <f>DEC!N192</f>
        <v/>
      </c>
      <c r="P5691" s="44">
        <f>DEC!O192</f>
        <v/>
      </c>
      <c r="Q5691" s="44">
        <f>DEC!P192</f>
        <v/>
      </c>
      <c r="R5691" s="44">
        <f>DEC!Q192</f>
        <v/>
      </c>
      <c r="S5691" s="46">
        <f>S5690+IF(X5691=0,0,M5691)</f>
        <v/>
      </c>
      <c r="T5691" s="47">
        <f>MAX(T5690,S5691)</f>
        <v/>
      </c>
      <c r="U5691" s="48">
        <f>S5691-T5691</f>
        <v/>
      </c>
      <c r="V5691" s="47">
        <f>IFERROR(SUMIFS(DATABASE!$M$5:$M$6004,DATABASE!$B$5:$B$6004,B5691,DATABASE!$X$5:$X$6004,1),0)</f>
        <v/>
      </c>
      <c r="W5691" s="31">
        <f>IFERROR(COUNTIFS(DATABASE!$B$5:$B$6004,B5691,DATABASE!$X$5:$X$6004,1),0)</f>
        <v/>
      </c>
      <c r="X5691" s="49">
        <f>--AND(ISNUMBER(B5691),C5691&lt;&gt;"",L5691&lt;&gt;"",M5691&lt;&gt;"")</f>
        <v/>
      </c>
    </row>
    <row r="5692" ht="15" customHeight="1" s="111">
      <c r="A5692" s="50" t="inlineStr">
        <is>
          <t>DEC</t>
        </is>
      </c>
      <c r="B5692" s="51">
        <f>DEC!A193</f>
        <v/>
      </c>
      <c r="C5692" s="52">
        <f>DEC!B193</f>
        <v/>
      </c>
      <c r="D5692" s="52">
        <f>DEC!C193</f>
        <v/>
      </c>
      <c r="E5692" s="52">
        <f>DEC!D193</f>
        <v/>
      </c>
      <c r="F5692" s="52">
        <f>DEC!E193</f>
        <v/>
      </c>
      <c r="G5692" s="52">
        <f>DEC!F193</f>
        <v/>
      </c>
      <c r="H5692" s="52">
        <f>DEC!G193</f>
        <v/>
      </c>
      <c r="I5692" s="53">
        <f>DEC!H193</f>
        <v/>
      </c>
      <c r="J5692" s="53">
        <f>DEC!I193</f>
        <v/>
      </c>
      <c r="K5692" s="52">
        <f>DEC!J193</f>
        <v/>
      </c>
      <c r="L5692" s="52">
        <f>DEC!K193</f>
        <v/>
      </c>
      <c r="M5692" s="54">
        <f>DEC!L193</f>
        <v/>
      </c>
      <c r="N5692" s="52">
        <f>DEC!M193</f>
        <v/>
      </c>
      <c r="O5692" s="52">
        <f>DEC!N193</f>
        <v/>
      </c>
      <c r="P5692" s="52">
        <f>DEC!O193</f>
        <v/>
      </c>
      <c r="Q5692" s="52">
        <f>DEC!P193</f>
        <v/>
      </c>
      <c r="R5692" s="52">
        <f>DEC!Q193</f>
        <v/>
      </c>
      <c r="S5692" s="54">
        <f>S5691+IF(X5692=0,0,M5692)</f>
        <v/>
      </c>
      <c r="T5692" s="55">
        <f>MAX(T5691,S5692)</f>
        <v/>
      </c>
      <c r="U5692" s="56">
        <f>S5692-T5692</f>
        <v/>
      </c>
      <c r="V5692" s="55">
        <f>IFERROR(SUMIFS(DATABASE!$M$5:$M$6004,DATABASE!$B$5:$B$6004,B5692,DATABASE!$X$5:$X$6004,1),0)</f>
        <v/>
      </c>
      <c r="W5692" s="57">
        <f>IFERROR(COUNTIFS(DATABASE!$B$5:$B$6004,B5692,DATABASE!$X$5:$X$6004,1),0)</f>
        <v/>
      </c>
      <c r="X5692" s="58">
        <f>--AND(ISNUMBER(B5692),C5692&lt;&gt;"",L5692&lt;&gt;"",M5692&lt;&gt;"")</f>
        <v/>
      </c>
    </row>
    <row r="5693" ht="15" customHeight="1" s="111">
      <c r="A5693" s="42" t="inlineStr">
        <is>
          <t>DEC</t>
        </is>
      </c>
      <c r="B5693" s="43">
        <f>DEC!A194</f>
        <v/>
      </c>
      <c r="C5693" s="44">
        <f>DEC!B194</f>
        <v/>
      </c>
      <c r="D5693" s="44">
        <f>DEC!C194</f>
        <v/>
      </c>
      <c r="E5693" s="44">
        <f>DEC!D194</f>
        <v/>
      </c>
      <c r="F5693" s="44">
        <f>DEC!E194</f>
        <v/>
      </c>
      <c r="G5693" s="44">
        <f>DEC!F194</f>
        <v/>
      </c>
      <c r="H5693" s="44">
        <f>DEC!G194</f>
        <v/>
      </c>
      <c r="I5693" s="45">
        <f>DEC!H194</f>
        <v/>
      </c>
      <c r="J5693" s="45">
        <f>DEC!I194</f>
        <v/>
      </c>
      <c r="K5693" s="44">
        <f>DEC!J194</f>
        <v/>
      </c>
      <c r="L5693" s="44">
        <f>DEC!K194</f>
        <v/>
      </c>
      <c r="M5693" s="46">
        <f>DEC!L194</f>
        <v/>
      </c>
      <c r="N5693" s="44">
        <f>DEC!M194</f>
        <v/>
      </c>
      <c r="O5693" s="44">
        <f>DEC!N194</f>
        <v/>
      </c>
      <c r="P5693" s="44">
        <f>DEC!O194</f>
        <v/>
      </c>
      <c r="Q5693" s="44">
        <f>DEC!P194</f>
        <v/>
      </c>
      <c r="R5693" s="44">
        <f>DEC!Q194</f>
        <v/>
      </c>
      <c r="S5693" s="46">
        <f>S5692+IF(X5693=0,0,M5693)</f>
        <v/>
      </c>
      <c r="T5693" s="47">
        <f>MAX(T5692,S5693)</f>
        <v/>
      </c>
      <c r="U5693" s="48">
        <f>S5693-T5693</f>
        <v/>
      </c>
      <c r="V5693" s="47">
        <f>IFERROR(SUMIFS(DATABASE!$M$5:$M$6004,DATABASE!$B$5:$B$6004,B5693,DATABASE!$X$5:$X$6004,1),0)</f>
        <v/>
      </c>
      <c r="W5693" s="31">
        <f>IFERROR(COUNTIFS(DATABASE!$B$5:$B$6004,B5693,DATABASE!$X$5:$X$6004,1),0)</f>
        <v/>
      </c>
      <c r="X5693" s="49">
        <f>--AND(ISNUMBER(B5693),C5693&lt;&gt;"",L5693&lt;&gt;"",M5693&lt;&gt;"")</f>
        <v/>
      </c>
    </row>
    <row r="5694" ht="15" customHeight="1" s="111">
      <c r="A5694" s="50" t="inlineStr">
        <is>
          <t>DEC</t>
        </is>
      </c>
      <c r="B5694" s="51">
        <f>DEC!A195</f>
        <v/>
      </c>
      <c r="C5694" s="52">
        <f>DEC!B195</f>
        <v/>
      </c>
      <c r="D5694" s="52">
        <f>DEC!C195</f>
        <v/>
      </c>
      <c r="E5694" s="52">
        <f>DEC!D195</f>
        <v/>
      </c>
      <c r="F5694" s="52">
        <f>DEC!E195</f>
        <v/>
      </c>
      <c r="G5694" s="52">
        <f>DEC!F195</f>
        <v/>
      </c>
      <c r="H5694" s="52">
        <f>DEC!G195</f>
        <v/>
      </c>
      <c r="I5694" s="53">
        <f>DEC!H195</f>
        <v/>
      </c>
      <c r="J5694" s="53">
        <f>DEC!I195</f>
        <v/>
      </c>
      <c r="K5694" s="52">
        <f>DEC!J195</f>
        <v/>
      </c>
      <c r="L5694" s="52">
        <f>DEC!K195</f>
        <v/>
      </c>
      <c r="M5694" s="54">
        <f>DEC!L195</f>
        <v/>
      </c>
      <c r="N5694" s="52">
        <f>DEC!M195</f>
        <v/>
      </c>
      <c r="O5694" s="52">
        <f>DEC!N195</f>
        <v/>
      </c>
      <c r="P5694" s="52">
        <f>DEC!O195</f>
        <v/>
      </c>
      <c r="Q5694" s="52">
        <f>DEC!P195</f>
        <v/>
      </c>
      <c r="R5694" s="52">
        <f>DEC!Q195</f>
        <v/>
      </c>
      <c r="S5694" s="54">
        <f>S5693+IF(X5694=0,0,M5694)</f>
        <v/>
      </c>
      <c r="T5694" s="55">
        <f>MAX(T5693,S5694)</f>
        <v/>
      </c>
      <c r="U5694" s="56">
        <f>S5694-T5694</f>
        <v/>
      </c>
      <c r="V5694" s="55">
        <f>IFERROR(SUMIFS(DATABASE!$M$5:$M$6004,DATABASE!$B$5:$B$6004,B5694,DATABASE!$X$5:$X$6004,1),0)</f>
        <v/>
      </c>
      <c r="W5694" s="57">
        <f>IFERROR(COUNTIFS(DATABASE!$B$5:$B$6004,B5694,DATABASE!$X$5:$X$6004,1),0)</f>
        <v/>
      </c>
      <c r="X5694" s="58">
        <f>--AND(ISNUMBER(B5694),C5694&lt;&gt;"",L5694&lt;&gt;"",M5694&lt;&gt;"")</f>
        <v/>
      </c>
    </row>
    <row r="5695" ht="15" customHeight="1" s="111">
      <c r="A5695" s="42" t="inlineStr">
        <is>
          <t>DEC</t>
        </is>
      </c>
      <c r="B5695" s="43">
        <f>DEC!A196</f>
        <v/>
      </c>
      <c r="C5695" s="44">
        <f>DEC!B196</f>
        <v/>
      </c>
      <c r="D5695" s="44">
        <f>DEC!C196</f>
        <v/>
      </c>
      <c r="E5695" s="44">
        <f>DEC!D196</f>
        <v/>
      </c>
      <c r="F5695" s="44">
        <f>DEC!E196</f>
        <v/>
      </c>
      <c r="G5695" s="44">
        <f>DEC!F196</f>
        <v/>
      </c>
      <c r="H5695" s="44">
        <f>DEC!G196</f>
        <v/>
      </c>
      <c r="I5695" s="45">
        <f>DEC!H196</f>
        <v/>
      </c>
      <c r="J5695" s="45">
        <f>DEC!I196</f>
        <v/>
      </c>
      <c r="K5695" s="44">
        <f>DEC!J196</f>
        <v/>
      </c>
      <c r="L5695" s="44">
        <f>DEC!K196</f>
        <v/>
      </c>
      <c r="M5695" s="46">
        <f>DEC!L196</f>
        <v/>
      </c>
      <c r="N5695" s="44">
        <f>DEC!M196</f>
        <v/>
      </c>
      <c r="O5695" s="44">
        <f>DEC!N196</f>
        <v/>
      </c>
      <c r="P5695" s="44">
        <f>DEC!O196</f>
        <v/>
      </c>
      <c r="Q5695" s="44">
        <f>DEC!P196</f>
        <v/>
      </c>
      <c r="R5695" s="44">
        <f>DEC!Q196</f>
        <v/>
      </c>
      <c r="S5695" s="46">
        <f>S5694+IF(X5695=0,0,M5695)</f>
        <v/>
      </c>
      <c r="T5695" s="47">
        <f>MAX(T5694,S5695)</f>
        <v/>
      </c>
      <c r="U5695" s="48">
        <f>S5695-T5695</f>
        <v/>
      </c>
      <c r="V5695" s="47">
        <f>IFERROR(SUMIFS(DATABASE!$M$5:$M$6004,DATABASE!$B$5:$B$6004,B5695,DATABASE!$X$5:$X$6004,1),0)</f>
        <v/>
      </c>
      <c r="W5695" s="31">
        <f>IFERROR(COUNTIFS(DATABASE!$B$5:$B$6004,B5695,DATABASE!$X$5:$X$6004,1),0)</f>
        <v/>
      </c>
      <c r="X5695" s="49">
        <f>--AND(ISNUMBER(B5695),C5695&lt;&gt;"",L5695&lt;&gt;"",M5695&lt;&gt;"")</f>
        <v/>
      </c>
    </row>
    <row r="5696" ht="15" customHeight="1" s="111">
      <c r="A5696" s="50" t="inlineStr">
        <is>
          <t>DEC</t>
        </is>
      </c>
      <c r="B5696" s="51">
        <f>DEC!A197</f>
        <v/>
      </c>
      <c r="C5696" s="52">
        <f>DEC!B197</f>
        <v/>
      </c>
      <c r="D5696" s="52">
        <f>DEC!C197</f>
        <v/>
      </c>
      <c r="E5696" s="52">
        <f>DEC!D197</f>
        <v/>
      </c>
      <c r="F5696" s="52">
        <f>DEC!E197</f>
        <v/>
      </c>
      <c r="G5696" s="52">
        <f>DEC!F197</f>
        <v/>
      </c>
      <c r="H5696" s="52">
        <f>DEC!G197</f>
        <v/>
      </c>
      <c r="I5696" s="53">
        <f>DEC!H197</f>
        <v/>
      </c>
      <c r="J5696" s="53">
        <f>DEC!I197</f>
        <v/>
      </c>
      <c r="K5696" s="52">
        <f>DEC!J197</f>
        <v/>
      </c>
      <c r="L5696" s="52">
        <f>DEC!K197</f>
        <v/>
      </c>
      <c r="M5696" s="54">
        <f>DEC!L197</f>
        <v/>
      </c>
      <c r="N5696" s="52">
        <f>DEC!M197</f>
        <v/>
      </c>
      <c r="O5696" s="52">
        <f>DEC!N197</f>
        <v/>
      </c>
      <c r="P5696" s="52">
        <f>DEC!O197</f>
        <v/>
      </c>
      <c r="Q5696" s="52">
        <f>DEC!P197</f>
        <v/>
      </c>
      <c r="R5696" s="52">
        <f>DEC!Q197</f>
        <v/>
      </c>
      <c r="S5696" s="54">
        <f>S5695+IF(X5696=0,0,M5696)</f>
        <v/>
      </c>
      <c r="T5696" s="55">
        <f>MAX(T5695,S5696)</f>
        <v/>
      </c>
      <c r="U5696" s="56">
        <f>S5696-T5696</f>
        <v/>
      </c>
      <c r="V5696" s="55">
        <f>IFERROR(SUMIFS(DATABASE!$M$5:$M$6004,DATABASE!$B$5:$B$6004,B5696,DATABASE!$X$5:$X$6004,1),0)</f>
        <v/>
      </c>
      <c r="W5696" s="57">
        <f>IFERROR(COUNTIFS(DATABASE!$B$5:$B$6004,B5696,DATABASE!$X$5:$X$6004,1),0)</f>
        <v/>
      </c>
      <c r="X5696" s="58">
        <f>--AND(ISNUMBER(B5696),C5696&lt;&gt;"",L5696&lt;&gt;"",M5696&lt;&gt;"")</f>
        <v/>
      </c>
    </row>
    <row r="5697" ht="15" customHeight="1" s="111">
      <c r="A5697" s="42" t="inlineStr">
        <is>
          <t>DEC</t>
        </is>
      </c>
      <c r="B5697" s="43">
        <f>DEC!A198</f>
        <v/>
      </c>
      <c r="C5697" s="44">
        <f>DEC!B198</f>
        <v/>
      </c>
      <c r="D5697" s="44">
        <f>DEC!C198</f>
        <v/>
      </c>
      <c r="E5697" s="44">
        <f>DEC!D198</f>
        <v/>
      </c>
      <c r="F5697" s="44">
        <f>DEC!E198</f>
        <v/>
      </c>
      <c r="G5697" s="44">
        <f>DEC!F198</f>
        <v/>
      </c>
      <c r="H5697" s="44">
        <f>DEC!G198</f>
        <v/>
      </c>
      <c r="I5697" s="45">
        <f>DEC!H198</f>
        <v/>
      </c>
      <c r="J5697" s="45">
        <f>DEC!I198</f>
        <v/>
      </c>
      <c r="K5697" s="44">
        <f>DEC!J198</f>
        <v/>
      </c>
      <c r="L5697" s="44">
        <f>DEC!K198</f>
        <v/>
      </c>
      <c r="M5697" s="46">
        <f>DEC!L198</f>
        <v/>
      </c>
      <c r="N5697" s="44">
        <f>DEC!M198</f>
        <v/>
      </c>
      <c r="O5697" s="44">
        <f>DEC!N198</f>
        <v/>
      </c>
      <c r="P5697" s="44">
        <f>DEC!O198</f>
        <v/>
      </c>
      <c r="Q5697" s="44">
        <f>DEC!P198</f>
        <v/>
      </c>
      <c r="R5697" s="44">
        <f>DEC!Q198</f>
        <v/>
      </c>
      <c r="S5697" s="46">
        <f>S5696+IF(X5697=0,0,M5697)</f>
        <v/>
      </c>
      <c r="T5697" s="47">
        <f>MAX(T5696,S5697)</f>
        <v/>
      </c>
      <c r="U5697" s="48">
        <f>S5697-T5697</f>
        <v/>
      </c>
      <c r="V5697" s="47">
        <f>IFERROR(SUMIFS(DATABASE!$M$5:$M$6004,DATABASE!$B$5:$B$6004,B5697,DATABASE!$X$5:$X$6004,1),0)</f>
        <v/>
      </c>
      <c r="W5697" s="31">
        <f>IFERROR(COUNTIFS(DATABASE!$B$5:$B$6004,B5697,DATABASE!$X$5:$X$6004,1),0)</f>
        <v/>
      </c>
      <c r="X5697" s="49">
        <f>--AND(ISNUMBER(B5697),C5697&lt;&gt;"",L5697&lt;&gt;"",M5697&lt;&gt;"")</f>
        <v/>
      </c>
    </row>
    <row r="5698" ht="15" customHeight="1" s="111">
      <c r="A5698" s="50" t="inlineStr">
        <is>
          <t>DEC</t>
        </is>
      </c>
      <c r="B5698" s="51">
        <f>DEC!A199</f>
        <v/>
      </c>
      <c r="C5698" s="52">
        <f>DEC!B199</f>
        <v/>
      </c>
      <c r="D5698" s="52">
        <f>DEC!C199</f>
        <v/>
      </c>
      <c r="E5698" s="52">
        <f>DEC!D199</f>
        <v/>
      </c>
      <c r="F5698" s="52">
        <f>DEC!E199</f>
        <v/>
      </c>
      <c r="G5698" s="52">
        <f>DEC!F199</f>
        <v/>
      </c>
      <c r="H5698" s="52">
        <f>DEC!G199</f>
        <v/>
      </c>
      <c r="I5698" s="53">
        <f>DEC!H199</f>
        <v/>
      </c>
      <c r="J5698" s="53">
        <f>DEC!I199</f>
        <v/>
      </c>
      <c r="K5698" s="52">
        <f>DEC!J199</f>
        <v/>
      </c>
      <c r="L5698" s="52">
        <f>DEC!K199</f>
        <v/>
      </c>
      <c r="M5698" s="54">
        <f>DEC!L199</f>
        <v/>
      </c>
      <c r="N5698" s="52">
        <f>DEC!M199</f>
        <v/>
      </c>
      <c r="O5698" s="52">
        <f>DEC!N199</f>
        <v/>
      </c>
      <c r="P5698" s="52">
        <f>DEC!O199</f>
        <v/>
      </c>
      <c r="Q5698" s="52">
        <f>DEC!P199</f>
        <v/>
      </c>
      <c r="R5698" s="52">
        <f>DEC!Q199</f>
        <v/>
      </c>
      <c r="S5698" s="54">
        <f>S5697+IF(X5698=0,0,M5698)</f>
        <v/>
      </c>
      <c r="T5698" s="55">
        <f>MAX(T5697,S5698)</f>
        <v/>
      </c>
      <c r="U5698" s="56">
        <f>S5698-T5698</f>
        <v/>
      </c>
      <c r="V5698" s="55">
        <f>IFERROR(SUMIFS(DATABASE!$M$5:$M$6004,DATABASE!$B$5:$B$6004,B5698,DATABASE!$X$5:$X$6004,1),0)</f>
        <v/>
      </c>
      <c r="W5698" s="57">
        <f>IFERROR(COUNTIFS(DATABASE!$B$5:$B$6004,B5698,DATABASE!$X$5:$X$6004,1),0)</f>
        <v/>
      </c>
      <c r="X5698" s="58">
        <f>--AND(ISNUMBER(B5698),C5698&lt;&gt;"",L5698&lt;&gt;"",M5698&lt;&gt;"")</f>
        <v/>
      </c>
    </row>
    <row r="5699" ht="15" customHeight="1" s="111">
      <c r="A5699" s="42" t="inlineStr">
        <is>
          <t>DEC</t>
        </is>
      </c>
      <c r="B5699" s="43">
        <f>DEC!A200</f>
        <v/>
      </c>
      <c r="C5699" s="44">
        <f>DEC!B200</f>
        <v/>
      </c>
      <c r="D5699" s="44">
        <f>DEC!C200</f>
        <v/>
      </c>
      <c r="E5699" s="44">
        <f>DEC!D200</f>
        <v/>
      </c>
      <c r="F5699" s="44">
        <f>DEC!E200</f>
        <v/>
      </c>
      <c r="G5699" s="44">
        <f>DEC!F200</f>
        <v/>
      </c>
      <c r="H5699" s="44">
        <f>DEC!G200</f>
        <v/>
      </c>
      <c r="I5699" s="45">
        <f>DEC!H200</f>
        <v/>
      </c>
      <c r="J5699" s="45">
        <f>DEC!I200</f>
        <v/>
      </c>
      <c r="K5699" s="44">
        <f>DEC!J200</f>
        <v/>
      </c>
      <c r="L5699" s="44">
        <f>DEC!K200</f>
        <v/>
      </c>
      <c r="M5699" s="46">
        <f>DEC!L200</f>
        <v/>
      </c>
      <c r="N5699" s="44">
        <f>DEC!M200</f>
        <v/>
      </c>
      <c r="O5699" s="44">
        <f>DEC!N200</f>
        <v/>
      </c>
      <c r="P5699" s="44">
        <f>DEC!O200</f>
        <v/>
      </c>
      <c r="Q5699" s="44">
        <f>DEC!P200</f>
        <v/>
      </c>
      <c r="R5699" s="44">
        <f>DEC!Q200</f>
        <v/>
      </c>
      <c r="S5699" s="46">
        <f>S5698+IF(X5699=0,0,M5699)</f>
        <v/>
      </c>
      <c r="T5699" s="47">
        <f>MAX(T5698,S5699)</f>
        <v/>
      </c>
      <c r="U5699" s="48">
        <f>S5699-T5699</f>
        <v/>
      </c>
      <c r="V5699" s="47">
        <f>IFERROR(SUMIFS(DATABASE!$M$5:$M$6004,DATABASE!$B$5:$B$6004,B5699,DATABASE!$X$5:$X$6004,1),0)</f>
        <v/>
      </c>
      <c r="W5699" s="31">
        <f>IFERROR(COUNTIFS(DATABASE!$B$5:$B$6004,B5699,DATABASE!$X$5:$X$6004,1),0)</f>
        <v/>
      </c>
      <c r="X5699" s="49">
        <f>--AND(ISNUMBER(B5699),C5699&lt;&gt;"",L5699&lt;&gt;"",M5699&lt;&gt;"")</f>
        <v/>
      </c>
    </row>
    <row r="5700" ht="15" customHeight="1" s="111">
      <c r="A5700" s="50" t="inlineStr">
        <is>
          <t>DEC</t>
        </is>
      </c>
      <c r="B5700" s="51">
        <f>DEC!A201</f>
        <v/>
      </c>
      <c r="C5700" s="52">
        <f>DEC!B201</f>
        <v/>
      </c>
      <c r="D5700" s="52">
        <f>DEC!C201</f>
        <v/>
      </c>
      <c r="E5700" s="52">
        <f>DEC!D201</f>
        <v/>
      </c>
      <c r="F5700" s="52">
        <f>DEC!E201</f>
        <v/>
      </c>
      <c r="G5700" s="52">
        <f>DEC!F201</f>
        <v/>
      </c>
      <c r="H5700" s="52">
        <f>DEC!G201</f>
        <v/>
      </c>
      <c r="I5700" s="53">
        <f>DEC!H201</f>
        <v/>
      </c>
      <c r="J5700" s="53">
        <f>DEC!I201</f>
        <v/>
      </c>
      <c r="K5700" s="52">
        <f>DEC!J201</f>
        <v/>
      </c>
      <c r="L5700" s="52">
        <f>DEC!K201</f>
        <v/>
      </c>
      <c r="M5700" s="54">
        <f>DEC!L201</f>
        <v/>
      </c>
      <c r="N5700" s="52">
        <f>DEC!M201</f>
        <v/>
      </c>
      <c r="O5700" s="52">
        <f>DEC!N201</f>
        <v/>
      </c>
      <c r="P5700" s="52">
        <f>DEC!O201</f>
        <v/>
      </c>
      <c r="Q5700" s="52">
        <f>DEC!P201</f>
        <v/>
      </c>
      <c r="R5700" s="52">
        <f>DEC!Q201</f>
        <v/>
      </c>
      <c r="S5700" s="54">
        <f>S5699+IF(X5700=0,0,M5700)</f>
        <v/>
      </c>
      <c r="T5700" s="55">
        <f>MAX(T5699,S5700)</f>
        <v/>
      </c>
      <c r="U5700" s="56">
        <f>S5700-T5700</f>
        <v/>
      </c>
      <c r="V5700" s="55">
        <f>IFERROR(SUMIFS(DATABASE!$M$5:$M$6004,DATABASE!$B$5:$B$6004,B5700,DATABASE!$X$5:$X$6004,1),0)</f>
        <v/>
      </c>
      <c r="W5700" s="57">
        <f>IFERROR(COUNTIFS(DATABASE!$B$5:$B$6004,B5700,DATABASE!$X$5:$X$6004,1),0)</f>
        <v/>
      </c>
      <c r="X5700" s="58">
        <f>--AND(ISNUMBER(B5700),C5700&lt;&gt;"",L5700&lt;&gt;"",M5700&lt;&gt;"")</f>
        <v/>
      </c>
    </row>
    <row r="5701" ht="15" customHeight="1" s="111">
      <c r="A5701" s="42" t="inlineStr">
        <is>
          <t>DEC</t>
        </is>
      </c>
      <c r="B5701" s="43">
        <f>DEC!A202</f>
        <v/>
      </c>
      <c r="C5701" s="44">
        <f>DEC!B202</f>
        <v/>
      </c>
      <c r="D5701" s="44">
        <f>DEC!C202</f>
        <v/>
      </c>
      <c r="E5701" s="44">
        <f>DEC!D202</f>
        <v/>
      </c>
      <c r="F5701" s="44">
        <f>DEC!E202</f>
        <v/>
      </c>
      <c r="G5701" s="44">
        <f>DEC!F202</f>
        <v/>
      </c>
      <c r="H5701" s="44">
        <f>DEC!G202</f>
        <v/>
      </c>
      <c r="I5701" s="45">
        <f>DEC!H202</f>
        <v/>
      </c>
      <c r="J5701" s="45">
        <f>DEC!I202</f>
        <v/>
      </c>
      <c r="K5701" s="44">
        <f>DEC!J202</f>
        <v/>
      </c>
      <c r="L5701" s="44">
        <f>DEC!K202</f>
        <v/>
      </c>
      <c r="M5701" s="46">
        <f>DEC!L202</f>
        <v/>
      </c>
      <c r="N5701" s="44">
        <f>DEC!M202</f>
        <v/>
      </c>
      <c r="O5701" s="44">
        <f>DEC!N202</f>
        <v/>
      </c>
      <c r="P5701" s="44">
        <f>DEC!O202</f>
        <v/>
      </c>
      <c r="Q5701" s="44">
        <f>DEC!P202</f>
        <v/>
      </c>
      <c r="R5701" s="44">
        <f>DEC!Q202</f>
        <v/>
      </c>
      <c r="S5701" s="46">
        <f>S5700+IF(X5701=0,0,M5701)</f>
        <v/>
      </c>
      <c r="T5701" s="47">
        <f>MAX(T5700,S5701)</f>
        <v/>
      </c>
      <c r="U5701" s="48">
        <f>S5701-T5701</f>
        <v/>
      </c>
      <c r="V5701" s="47">
        <f>IFERROR(SUMIFS(DATABASE!$M$5:$M$6004,DATABASE!$B$5:$B$6004,B5701,DATABASE!$X$5:$X$6004,1),0)</f>
        <v/>
      </c>
      <c r="W5701" s="31">
        <f>IFERROR(COUNTIFS(DATABASE!$B$5:$B$6004,B5701,DATABASE!$X$5:$X$6004,1),0)</f>
        <v/>
      </c>
      <c r="X5701" s="49">
        <f>--AND(ISNUMBER(B5701),C5701&lt;&gt;"",L5701&lt;&gt;"",M5701&lt;&gt;"")</f>
        <v/>
      </c>
    </row>
    <row r="5702" ht="15" customHeight="1" s="111">
      <c r="A5702" s="50" t="inlineStr">
        <is>
          <t>DEC</t>
        </is>
      </c>
      <c r="B5702" s="51">
        <f>DEC!A203</f>
        <v/>
      </c>
      <c r="C5702" s="52">
        <f>DEC!B203</f>
        <v/>
      </c>
      <c r="D5702" s="52">
        <f>DEC!C203</f>
        <v/>
      </c>
      <c r="E5702" s="52">
        <f>DEC!D203</f>
        <v/>
      </c>
      <c r="F5702" s="52">
        <f>DEC!E203</f>
        <v/>
      </c>
      <c r="G5702" s="52">
        <f>DEC!F203</f>
        <v/>
      </c>
      <c r="H5702" s="52">
        <f>DEC!G203</f>
        <v/>
      </c>
      <c r="I5702" s="53">
        <f>DEC!H203</f>
        <v/>
      </c>
      <c r="J5702" s="53">
        <f>DEC!I203</f>
        <v/>
      </c>
      <c r="K5702" s="52">
        <f>DEC!J203</f>
        <v/>
      </c>
      <c r="L5702" s="52">
        <f>DEC!K203</f>
        <v/>
      </c>
      <c r="M5702" s="54">
        <f>DEC!L203</f>
        <v/>
      </c>
      <c r="N5702" s="52">
        <f>DEC!M203</f>
        <v/>
      </c>
      <c r="O5702" s="52">
        <f>DEC!N203</f>
        <v/>
      </c>
      <c r="P5702" s="52">
        <f>DEC!O203</f>
        <v/>
      </c>
      <c r="Q5702" s="52">
        <f>DEC!P203</f>
        <v/>
      </c>
      <c r="R5702" s="52">
        <f>DEC!Q203</f>
        <v/>
      </c>
      <c r="S5702" s="54">
        <f>S5701+IF(X5702=0,0,M5702)</f>
        <v/>
      </c>
      <c r="T5702" s="55">
        <f>MAX(T5701,S5702)</f>
        <v/>
      </c>
      <c r="U5702" s="56">
        <f>S5702-T5702</f>
        <v/>
      </c>
      <c r="V5702" s="55">
        <f>IFERROR(SUMIFS(DATABASE!$M$5:$M$6004,DATABASE!$B$5:$B$6004,B5702,DATABASE!$X$5:$X$6004,1),0)</f>
        <v/>
      </c>
      <c r="W5702" s="57">
        <f>IFERROR(COUNTIFS(DATABASE!$B$5:$B$6004,B5702,DATABASE!$X$5:$X$6004,1),0)</f>
        <v/>
      </c>
      <c r="X5702" s="58">
        <f>--AND(ISNUMBER(B5702),C5702&lt;&gt;"",L5702&lt;&gt;"",M5702&lt;&gt;"")</f>
        <v/>
      </c>
    </row>
    <row r="5703" ht="15" customHeight="1" s="111">
      <c r="A5703" s="42" t="inlineStr">
        <is>
          <t>DEC</t>
        </is>
      </c>
      <c r="B5703" s="43">
        <f>DEC!A204</f>
        <v/>
      </c>
      <c r="C5703" s="44">
        <f>DEC!B204</f>
        <v/>
      </c>
      <c r="D5703" s="44">
        <f>DEC!C204</f>
        <v/>
      </c>
      <c r="E5703" s="44">
        <f>DEC!D204</f>
        <v/>
      </c>
      <c r="F5703" s="44">
        <f>DEC!E204</f>
        <v/>
      </c>
      <c r="G5703" s="44">
        <f>DEC!F204</f>
        <v/>
      </c>
      <c r="H5703" s="44">
        <f>DEC!G204</f>
        <v/>
      </c>
      <c r="I5703" s="45">
        <f>DEC!H204</f>
        <v/>
      </c>
      <c r="J5703" s="45">
        <f>DEC!I204</f>
        <v/>
      </c>
      <c r="K5703" s="44">
        <f>DEC!J204</f>
        <v/>
      </c>
      <c r="L5703" s="44">
        <f>DEC!K204</f>
        <v/>
      </c>
      <c r="M5703" s="46">
        <f>DEC!L204</f>
        <v/>
      </c>
      <c r="N5703" s="44">
        <f>DEC!M204</f>
        <v/>
      </c>
      <c r="O5703" s="44">
        <f>DEC!N204</f>
        <v/>
      </c>
      <c r="P5703" s="44">
        <f>DEC!O204</f>
        <v/>
      </c>
      <c r="Q5703" s="44">
        <f>DEC!P204</f>
        <v/>
      </c>
      <c r="R5703" s="44">
        <f>DEC!Q204</f>
        <v/>
      </c>
      <c r="S5703" s="46">
        <f>S5702+IF(X5703=0,0,M5703)</f>
        <v/>
      </c>
      <c r="T5703" s="47">
        <f>MAX(T5702,S5703)</f>
        <v/>
      </c>
      <c r="U5703" s="48">
        <f>S5703-T5703</f>
        <v/>
      </c>
      <c r="V5703" s="47">
        <f>IFERROR(SUMIFS(DATABASE!$M$5:$M$6004,DATABASE!$B$5:$B$6004,B5703,DATABASE!$X$5:$X$6004,1),0)</f>
        <v/>
      </c>
      <c r="W5703" s="31">
        <f>IFERROR(COUNTIFS(DATABASE!$B$5:$B$6004,B5703,DATABASE!$X$5:$X$6004,1),0)</f>
        <v/>
      </c>
      <c r="X5703" s="49">
        <f>--AND(ISNUMBER(B5703),C5703&lt;&gt;"",L5703&lt;&gt;"",M5703&lt;&gt;"")</f>
        <v/>
      </c>
    </row>
    <row r="5704" ht="15" customHeight="1" s="111">
      <c r="A5704" s="50" t="inlineStr">
        <is>
          <t>DEC</t>
        </is>
      </c>
      <c r="B5704" s="51">
        <f>DEC!A205</f>
        <v/>
      </c>
      <c r="C5704" s="52">
        <f>DEC!B205</f>
        <v/>
      </c>
      <c r="D5704" s="52">
        <f>DEC!C205</f>
        <v/>
      </c>
      <c r="E5704" s="52">
        <f>DEC!D205</f>
        <v/>
      </c>
      <c r="F5704" s="52">
        <f>DEC!E205</f>
        <v/>
      </c>
      <c r="G5704" s="52">
        <f>DEC!F205</f>
        <v/>
      </c>
      <c r="H5704" s="52">
        <f>DEC!G205</f>
        <v/>
      </c>
      <c r="I5704" s="53">
        <f>DEC!H205</f>
        <v/>
      </c>
      <c r="J5704" s="53">
        <f>DEC!I205</f>
        <v/>
      </c>
      <c r="K5704" s="52">
        <f>DEC!J205</f>
        <v/>
      </c>
      <c r="L5704" s="52">
        <f>DEC!K205</f>
        <v/>
      </c>
      <c r="M5704" s="54">
        <f>DEC!L205</f>
        <v/>
      </c>
      <c r="N5704" s="52">
        <f>DEC!M205</f>
        <v/>
      </c>
      <c r="O5704" s="52">
        <f>DEC!N205</f>
        <v/>
      </c>
      <c r="P5704" s="52">
        <f>DEC!O205</f>
        <v/>
      </c>
      <c r="Q5704" s="52">
        <f>DEC!P205</f>
        <v/>
      </c>
      <c r="R5704" s="52">
        <f>DEC!Q205</f>
        <v/>
      </c>
      <c r="S5704" s="54">
        <f>S5703+IF(X5704=0,0,M5704)</f>
        <v/>
      </c>
      <c r="T5704" s="55">
        <f>MAX(T5703,S5704)</f>
        <v/>
      </c>
      <c r="U5704" s="56">
        <f>S5704-T5704</f>
        <v/>
      </c>
      <c r="V5704" s="55">
        <f>IFERROR(SUMIFS(DATABASE!$M$5:$M$6004,DATABASE!$B$5:$B$6004,B5704,DATABASE!$X$5:$X$6004,1),0)</f>
        <v/>
      </c>
      <c r="W5704" s="57">
        <f>IFERROR(COUNTIFS(DATABASE!$B$5:$B$6004,B5704,DATABASE!$X$5:$X$6004,1),0)</f>
        <v/>
      </c>
      <c r="X5704" s="58">
        <f>--AND(ISNUMBER(B5704),C5704&lt;&gt;"",L5704&lt;&gt;"",M5704&lt;&gt;"")</f>
        <v/>
      </c>
    </row>
    <row r="5705" ht="15" customHeight="1" s="111">
      <c r="A5705" s="42" t="inlineStr">
        <is>
          <t>DEC</t>
        </is>
      </c>
      <c r="B5705" s="43">
        <f>DEC!A206</f>
        <v/>
      </c>
      <c r="C5705" s="44">
        <f>DEC!B206</f>
        <v/>
      </c>
      <c r="D5705" s="44">
        <f>DEC!C206</f>
        <v/>
      </c>
      <c r="E5705" s="44">
        <f>DEC!D206</f>
        <v/>
      </c>
      <c r="F5705" s="44">
        <f>DEC!E206</f>
        <v/>
      </c>
      <c r="G5705" s="44">
        <f>DEC!F206</f>
        <v/>
      </c>
      <c r="H5705" s="44">
        <f>DEC!G206</f>
        <v/>
      </c>
      <c r="I5705" s="45">
        <f>DEC!H206</f>
        <v/>
      </c>
      <c r="J5705" s="45">
        <f>DEC!I206</f>
        <v/>
      </c>
      <c r="K5705" s="44">
        <f>DEC!J206</f>
        <v/>
      </c>
      <c r="L5705" s="44">
        <f>DEC!K206</f>
        <v/>
      </c>
      <c r="M5705" s="46">
        <f>DEC!L206</f>
        <v/>
      </c>
      <c r="N5705" s="44">
        <f>DEC!M206</f>
        <v/>
      </c>
      <c r="O5705" s="44">
        <f>DEC!N206</f>
        <v/>
      </c>
      <c r="P5705" s="44">
        <f>DEC!O206</f>
        <v/>
      </c>
      <c r="Q5705" s="44">
        <f>DEC!P206</f>
        <v/>
      </c>
      <c r="R5705" s="44">
        <f>DEC!Q206</f>
        <v/>
      </c>
      <c r="S5705" s="46">
        <f>S5704+IF(X5705=0,0,M5705)</f>
        <v/>
      </c>
      <c r="T5705" s="47">
        <f>MAX(T5704,S5705)</f>
        <v/>
      </c>
      <c r="U5705" s="48">
        <f>S5705-T5705</f>
        <v/>
      </c>
      <c r="V5705" s="47">
        <f>IFERROR(SUMIFS(DATABASE!$M$5:$M$6004,DATABASE!$B$5:$B$6004,B5705,DATABASE!$X$5:$X$6004,1),0)</f>
        <v/>
      </c>
      <c r="W5705" s="31">
        <f>IFERROR(COUNTIFS(DATABASE!$B$5:$B$6004,B5705,DATABASE!$X$5:$X$6004,1),0)</f>
        <v/>
      </c>
      <c r="X5705" s="49">
        <f>--AND(ISNUMBER(B5705),C5705&lt;&gt;"",L5705&lt;&gt;"",M5705&lt;&gt;"")</f>
        <v/>
      </c>
    </row>
    <row r="5706" ht="15" customHeight="1" s="111">
      <c r="A5706" s="50" t="inlineStr">
        <is>
          <t>DEC</t>
        </is>
      </c>
      <c r="B5706" s="51">
        <f>DEC!A207</f>
        <v/>
      </c>
      <c r="C5706" s="52">
        <f>DEC!B207</f>
        <v/>
      </c>
      <c r="D5706" s="52">
        <f>DEC!C207</f>
        <v/>
      </c>
      <c r="E5706" s="52">
        <f>DEC!D207</f>
        <v/>
      </c>
      <c r="F5706" s="52">
        <f>DEC!E207</f>
        <v/>
      </c>
      <c r="G5706" s="52">
        <f>DEC!F207</f>
        <v/>
      </c>
      <c r="H5706" s="52">
        <f>DEC!G207</f>
        <v/>
      </c>
      <c r="I5706" s="53">
        <f>DEC!H207</f>
        <v/>
      </c>
      <c r="J5706" s="53">
        <f>DEC!I207</f>
        <v/>
      </c>
      <c r="K5706" s="52">
        <f>DEC!J207</f>
        <v/>
      </c>
      <c r="L5706" s="52">
        <f>DEC!K207</f>
        <v/>
      </c>
      <c r="M5706" s="54">
        <f>DEC!L207</f>
        <v/>
      </c>
      <c r="N5706" s="52">
        <f>DEC!M207</f>
        <v/>
      </c>
      <c r="O5706" s="52">
        <f>DEC!N207</f>
        <v/>
      </c>
      <c r="P5706" s="52">
        <f>DEC!O207</f>
        <v/>
      </c>
      <c r="Q5706" s="52">
        <f>DEC!P207</f>
        <v/>
      </c>
      <c r="R5706" s="52">
        <f>DEC!Q207</f>
        <v/>
      </c>
      <c r="S5706" s="54">
        <f>S5705+IF(X5706=0,0,M5706)</f>
        <v/>
      </c>
      <c r="T5706" s="55">
        <f>MAX(T5705,S5706)</f>
        <v/>
      </c>
      <c r="U5706" s="56">
        <f>S5706-T5706</f>
        <v/>
      </c>
      <c r="V5706" s="55">
        <f>IFERROR(SUMIFS(DATABASE!$M$5:$M$6004,DATABASE!$B$5:$B$6004,B5706,DATABASE!$X$5:$X$6004,1),0)</f>
        <v/>
      </c>
      <c r="W5706" s="57">
        <f>IFERROR(COUNTIFS(DATABASE!$B$5:$B$6004,B5706,DATABASE!$X$5:$X$6004,1),0)</f>
        <v/>
      </c>
      <c r="X5706" s="58">
        <f>--AND(ISNUMBER(B5706),C5706&lt;&gt;"",L5706&lt;&gt;"",M5706&lt;&gt;"")</f>
        <v/>
      </c>
    </row>
    <row r="5707" ht="15" customHeight="1" s="111">
      <c r="A5707" s="42" t="inlineStr">
        <is>
          <t>DEC</t>
        </is>
      </c>
      <c r="B5707" s="43">
        <f>DEC!A208</f>
        <v/>
      </c>
      <c r="C5707" s="44">
        <f>DEC!B208</f>
        <v/>
      </c>
      <c r="D5707" s="44">
        <f>DEC!C208</f>
        <v/>
      </c>
      <c r="E5707" s="44">
        <f>DEC!D208</f>
        <v/>
      </c>
      <c r="F5707" s="44">
        <f>DEC!E208</f>
        <v/>
      </c>
      <c r="G5707" s="44">
        <f>DEC!F208</f>
        <v/>
      </c>
      <c r="H5707" s="44">
        <f>DEC!G208</f>
        <v/>
      </c>
      <c r="I5707" s="45">
        <f>DEC!H208</f>
        <v/>
      </c>
      <c r="J5707" s="45">
        <f>DEC!I208</f>
        <v/>
      </c>
      <c r="K5707" s="44">
        <f>DEC!J208</f>
        <v/>
      </c>
      <c r="L5707" s="44">
        <f>DEC!K208</f>
        <v/>
      </c>
      <c r="M5707" s="46">
        <f>DEC!L208</f>
        <v/>
      </c>
      <c r="N5707" s="44">
        <f>DEC!M208</f>
        <v/>
      </c>
      <c r="O5707" s="44">
        <f>DEC!N208</f>
        <v/>
      </c>
      <c r="P5707" s="44">
        <f>DEC!O208</f>
        <v/>
      </c>
      <c r="Q5707" s="44">
        <f>DEC!P208</f>
        <v/>
      </c>
      <c r="R5707" s="44">
        <f>DEC!Q208</f>
        <v/>
      </c>
      <c r="S5707" s="46">
        <f>S5706+IF(X5707=0,0,M5707)</f>
        <v/>
      </c>
      <c r="T5707" s="47">
        <f>MAX(T5706,S5707)</f>
        <v/>
      </c>
      <c r="U5707" s="48">
        <f>S5707-T5707</f>
        <v/>
      </c>
      <c r="V5707" s="47">
        <f>IFERROR(SUMIFS(DATABASE!$M$5:$M$6004,DATABASE!$B$5:$B$6004,B5707,DATABASE!$X$5:$X$6004,1),0)</f>
        <v/>
      </c>
      <c r="W5707" s="31">
        <f>IFERROR(COUNTIFS(DATABASE!$B$5:$B$6004,B5707,DATABASE!$X$5:$X$6004,1),0)</f>
        <v/>
      </c>
      <c r="X5707" s="49">
        <f>--AND(ISNUMBER(B5707),C5707&lt;&gt;"",L5707&lt;&gt;"",M5707&lt;&gt;"")</f>
        <v/>
      </c>
    </row>
    <row r="5708" ht="15" customHeight="1" s="111">
      <c r="A5708" s="50" t="inlineStr">
        <is>
          <t>DEC</t>
        </is>
      </c>
      <c r="B5708" s="51">
        <f>DEC!A209</f>
        <v/>
      </c>
      <c r="C5708" s="52">
        <f>DEC!B209</f>
        <v/>
      </c>
      <c r="D5708" s="52">
        <f>DEC!C209</f>
        <v/>
      </c>
      <c r="E5708" s="52">
        <f>DEC!D209</f>
        <v/>
      </c>
      <c r="F5708" s="52">
        <f>DEC!E209</f>
        <v/>
      </c>
      <c r="G5708" s="52">
        <f>DEC!F209</f>
        <v/>
      </c>
      <c r="H5708" s="52">
        <f>DEC!G209</f>
        <v/>
      </c>
      <c r="I5708" s="53">
        <f>DEC!H209</f>
        <v/>
      </c>
      <c r="J5708" s="53">
        <f>DEC!I209</f>
        <v/>
      </c>
      <c r="K5708" s="52">
        <f>DEC!J209</f>
        <v/>
      </c>
      <c r="L5708" s="52">
        <f>DEC!K209</f>
        <v/>
      </c>
      <c r="M5708" s="54">
        <f>DEC!L209</f>
        <v/>
      </c>
      <c r="N5708" s="52">
        <f>DEC!M209</f>
        <v/>
      </c>
      <c r="O5708" s="52">
        <f>DEC!N209</f>
        <v/>
      </c>
      <c r="P5708" s="52">
        <f>DEC!O209</f>
        <v/>
      </c>
      <c r="Q5708" s="52">
        <f>DEC!P209</f>
        <v/>
      </c>
      <c r="R5708" s="52">
        <f>DEC!Q209</f>
        <v/>
      </c>
      <c r="S5708" s="54">
        <f>S5707+IF(X5708=0,0,M5708)</f>
        <v/>
      </c>
      <c r="T5708" s="55">
        <f>MAX(T5707,S5708)</f>
        <v/>
      </c>
      <c r="U5708" s="56">
        <f>S5708-T5708</f>
        <v/>
      </c>
      <c r="V5708" s="55">
        <f>IFERROR(SUMIFS(DATABASE!$M$5:$M$6004,DATABASE!$B$5:$B$6004,B5708,DATABASE!$X$5:$X$6004,1),0)</f>
        <v/>
      </c>
      <c r="W5708" s="57">
        <f>IFERROR(COUNTIFS(DATABASE!$B$5:$B$6004,B5708,DATABASE!$X$5:$X$6004,1),0)</f>
        <v/>
      </c>
      <c r="X5708" s="58">
        <f>--AND(ISNUMBER(B5708),C5708&lt;&gt;"",L5708&lt;&gt;"",M5708&lt;&gt;"")</f>
        <v/>
      </c>
    </row>
    <row r="5709" ht="15" customHeight="1" s="111">
      <c r="A5709" s="42" t="inlineStr">
        <is>
          <t>DEC</t>
        </is>
      </c>
      <c r="B5709" s="43">
        <f>DEC!A210</f>
        <v/>
      </c>
      <c r="C5709" s="44">
        <f>DEC!B210</f>
        <v/>
      </c>
      <c r="D5709" s="44">
        <f>DEC!C210</f>
        <v/>
      </c>
      <c r="E5709" s="44">
        <f>DEC!D210</f>
        <v/>
      </c>
      <c r="F5709" s="44">
        <f>DEC!E210</f>
        <v/>
      </c>
      <c r="G5709" s="44">
        <f>DEC!F210</f>
        <v/>
      </c>
      <c r="H5709" s="44">
        <f>DEC!G210</f>
        <v/>
      </c>
      <c r="I5709" s="45">
        <f>DEC!H210</f>
        <v/>
      </c>
      <c r="J5709" s="45">
        <f>DEC!I210</f>
        <v/>
      </c>
      <c r="K5709" s="44">
        <f>DEC!J210</f>
        <v/>
      </c>
      <c r="L5709" s="44">
        <f>DEC!K210</f>
        <v/>
      </c>
      <c r="M5709" s="46">
        <f>DEC!L210</f>
        <v/>
      </c>
      <c r="N5709" s="44">
        <f>DEC!M210</f>
        <v/>
      </c>
      <c r="O5709" s="44">
        <f>DEC!N210</f>
        <v/>
      </c>
      <c r="P5709" s="44">
        <f>DEC!O210</f>
        <v/>
      </c>
      <c r="Q5709" s="44">
        <f>DEC!P210</f>
        <v/>
      </c>
      <c r="R5709" s="44">
        <f>DEC!Q210</f>
        <v/>
      </c>
      <c r="S5709" s="46">
        <f>S5708+IF(X5709=0,0,M5709)</f>
        <v/>
      </c>
      <c r="T5709" s="47">
        <f>MAX(T5708,S5709)</f>
        <v/>
      </c>
      <c r="U5709" s="48">
        <f>S5709-T5709</f>
        <v/>
      </c>
      <c r="V5709" s="47">
        <f>IFERROR(SUMIFS(DATABASE!$M$5:$M$6004,DATABASE!$B$5:$B$6004,B5709,DATABASE!$X$5:$X$6004,1),0)</f>
        <v/>
      </c>
      <c r="W5709" s="31">
        <f>IFERROR(COUNTIFS(DATABASE!$B$5:$B$6004,B5709,DATABASE!$X$5:$X$6004,1),0)</f>
        <v/>
      </c>
      <c r="X5709" s="49">
        <f>--AND(ISNUMBER(B5709),C5709&lt;&gt;"",L5709&lt;&gt;"",M5709&lt;&gt;"")</f>
        <v/>
      </c>
    </row>
    <row r="5710" ht="15" customHeight="1" s="111">
      <c r="A5710" s="50" t="inlineStr">
        <is>
          <t>DEC</t>
        </is>
      </c>
      <c r="B5710" s="51">
        <f>DEC!A211</f>
        <v/>
      </c>
      <c r="C5710" s="52">
        <f>DEC!B211</f>
        <v/>
      </c>
      <c r="D5710" s="52">
        <f>DEC!C211</f>
        <v/>
      </c>
      <c r="E5710" s="52">
        <f>DEC!D211</f>
        <v/>
      </c>
      <c r="F5710" s="52">
        <f>DEC!E211</f>
        <v/>
      </c>
      <c r="G5710" s="52">
        <f>DEC!F211</f>
        <v/>
      </c>
      <c r="H5710" s="52">
        <f>DEC!G211</f>
        <v/>
      </c>
      <c r="I5710" s="53">
        <f>DEC!H211</f>
        <v/>
      </c>
      <c r="J5710" s="53">
        <f>DEC!I211</f>
        <v/>
      </c>
      <c r="K5710" s="52">
        <f>DEC!J211</f>
        <v/>
      </c>
      <c r="L5710" s="52">
        <f>DEC!K211</f>
        <v/>
      </c>
      <c r="M5710" s="54">
        <f>DEC!L211</f>
        <v/>
      </c>
      <c r="N5710" s="52">
        <f>DEC!M211</f>
        <v/>
      </c>
      <c r="O5710" s="52">
        <f>DEC!N211</f>
        <v/>
      </c>
      <c r="P5710" s="52">
        <f>DEC!O211</f>
        <v/>
      </c>
      <c r="Q5710" s="52">
        <f>DEC!P211</f>
        <v/>
      </c>
      <c r="R5710" s="52">
        <f>DEC!Q211</f>
        <v/>
      </c>
      <c r="S5710" s="54">
        <f>S5709+IF(X5710=0,0,M5710)</f>
        <v/>
      </c>
      <c r="T5710" s="55">
        <f>MAX(T5709,S5710)</f>
        <v/>
      </c>
      <c r="U5710" s="56">
        <f>S5710-T5710</f>
        <v/>
      </c>
      <c r="V5710" s="55">
        <f>IFERROR(SUMIFS(DATABASE!$M$5:$M$6004,DATABASE!$B$5:$B$6004,B5710,DATABASE!$X$5:$X$6004,1),0)</f>
        <v/>
      </c>
      <c r="W5710" s="57">
        <f>IFERROR(COUNTIFS(DATABASE!$B$5:$B$6004,B5710,DATABASE!$X$5:$X$6004,1),0)</f>
        <v/>
      </c>
      <c r="X5710" s="58">
        <f>--AND(ISNUMBER(B5710),C5710&lt;&gt;"",L5710&lt;&gt;"",M5710&lt;&gt;"")</f>
        <v/>
      </c>
    </row>
    <row r="5711" ht="15" customHeight="1" s="111">
      <c r="A5711" s="42" t="inlineStr">
        <is>
          <t>DEC</t>
        </is>
      </c>
      <c r="B5711" s="43">
        <f>DEC!A212</f>
        <v/>
      </c>
      <c r="C5711" s="44">
        <f>DEC!B212</f>
        <v/>
      </c>
      <c r="D5711" s="44">
        <f>DEC!C212</f>
        <v/>
      </c>
      <c r="E5711" s="44">
        <f>DEC!D212</f>
        <v/>
      </c>
      <c r="F5711" s="44">
        <f>DEC!E212</f>
        <v/>
      </c>
      <c r="G5711" s="44">
        <f>DEC!F212</f>
        <v/>
      </c>
      <c r="H5711" s="44">
        <f>DEC!G212</f>
        <v/>
      </c>
      <c r="I5711" s="45">
        <f>DEC!H212</f>
        <v/>
      </c>
      <c r="J5711" s="45">
        <f>DEC!I212</f>
        <v/>
      </c>
      <c r="K5711" s="44">
        <f>DEC!J212</f>
        <v/>
      </c>
      <c r="L5711" s="44">
        <f>DEC!K212</f>
        <v/>
      </c>
      <c r="M5711" s="46">
        <f>DEC!L212</f>
        <v/>
      </c>
      <c r="N5711" s="44">
        <f>DEC!M212</f>
        <v/>
      </c>
      <c r="O5711" s="44">
        <f>DEC!N212</f>
        <v/>
      </c>
      <c r="P5711" s="44">
        <f>DEC!O212</f>
        <v/>
      </c>
      <c r="Q5711" s="44">
        <f>DEC!P212</f>
        <v/>
      </c>
      <c r="R5711" s="44">
        <f>DEC!Q212</f>
        <v/>
      </c>
      <c r="S5711" s="46">
        <f>S5710+IF(X5711=0,0,M5711)</f>
        <v/>
      </c>
      <c r="T5711" s="47">
        <f>MAX(T5710,S5711)</f>
        <v/>
      </c>
      <c r="U5711" s="48">
        <f>S5711-T5711</f>
        <v/>
      </c>
      <c r="V5711" s="47">
        <f>IFERROR(SUMIFS(DATABASE!$M$5:$M$6004,DATABASE!$B$5:$B$6004,B5711,DATABASE!$X$5:$X$6004,1),0)</f>
        <v/>
      </c>
      <c r="W5711" s="31">
        <f>IFERROR(COUNTIFS(DATABASE!$B$5:$B$6004,B5711,DATABASE!$X$5:$X$6004,1),0)</f>
        <v/>
      </c>
      <c r="X5711" s="49">
        <f>--AND(ISNUMBER(B5711),C5711&lt;&gt;"",L5711&lt;&gt;"",M5711&lt;&gt;"")</f>
        <v/>
      </c>
    </row>
    <row r="5712" ht="15" customHeight="1" s="111">
      <c r="A5712" s="50" t="inlineStr">
        <is>
          <t>DEC</t>
        </is>
      </c>
      <c r="B5712" s="51">
        <f>DEC!A213</f>
        <v/>
      </c>
      <c r="C5712" s="52">
        <f>DEC!B213</f>
        <v/>
      </c>
      <c r="D5712" s="52">
        <f>DEC!C213</f>
        <v/>
      </c>
      <c r="E5712" s="52">
        <f>DEC!D213</f>
        <v/>
      </c>
      <c r="F5712" s="52">
        <f>DEC!E213</f>
        <v/>
      </c>
      <c r="G5712" s="52">
        <f>DEC!F213</f>
        <v/>
      </c>
      <c r="H5712" s="52">
        <f>DEC!G213</f>
        <v/>
      </c>
      <c r="I5712" s="53">
        <f>DEC!H213</f>
        <v/>
      </c>
      <c r="J5712" s="53">
        <f>DEC!I213</f>
        <v/>
      </c>
      <c r="K5712" s="52">
        <f>DEC!J213</f>
        <v/>
      </c>
      <c r="L5712" s="52">
        <f>DEC!K213</f>
        <v/>
      </c>
      <c r="M5712" s="54">
        <f>DEC!L213</f>
        <v/>
      </c>
      <c r="N5712" s="52">
        <f>DEC!M213</f>
        <v/>
      </c>
      <c r="O5712" s="52">
        <f>DEC!N213</f>
        <v/>
      </c>
      <c r="P5712" s="52">
        <f>DEC!O213</f>
        <v/>
      </c>
      <c r="Q5712" s="52">
        <f>DEC!P213</f>
        <v/>
      </c>
      <c r="R5712" s="52">
        <f>DEC!Q213</f>
        <v/>
      </c>
      <c r="S5712" s="54">
        <f>S5711+IF(X5712=0,0,M5712)</f>
        <v/>
      </c>
      <c r="T5712" s="55">
        <f>MAX(T5711,S5712)</f>
        <v/>
      </c>
      <c r="U5712" s="56">
        <f>S5712-T5712</f>
        <v/>
      </c>
      <c r="V5712" s="55">
        <f>IFERROR(SUMIFS(DATABASE!$M$5:$M$6004,DATABASE!$B$5:$B$6004,B5712,DATABASE!$X$5:$X$6004,1),0)</f>
        <v/>
      </c>
      <c r="W5712" s="57">
        <f>IFERROR(COUNTIFS(DATABASE!$B$5:$B$6004,B5712,DATABASE!$X$5:$X$6004,1),0)</f>
        <v/>
      </c>
      <c r="X5712" s="58">
        <f>--AND(ISNUMBER(B5712),C5712&lt;&gt;"",L5712&lt;&gt;"",M5712&lt;&gt;"")</f>
        <v/>
      </c>
    </row>
    <row r="5713" ht="15" customHeight="1" s="111">
      <c r="A5713" s="42" t="inlineStr">
        <is>
          <t>DEC</t>
        </is>
      </c>
      <c r="B5713" s="43">
        <f>DEC!A214</f>
        <v/>
      </c>
      <c r="C5713" s="44">
        <f>DEC!B214</f>
        <v/>
      </c>
      <c r="D5713" s="44">
        <f>DEC!C214</f>
        <v/>
      </c>
      <c r="E5713" s="44">
        <f>DEC!D214</f>
        <v/>
      </c>
      <c r="F5713" s="44">
        <f>DEC!E214</f>
        <v/>
      </c>
      <c r="G5713" s="44">
        <f>DEC!F214</f>
        <v/>
      </c>
      <c r="H5713" s="44">
        <f>DEC!G214</f>
        <v/>
      </c>
      <c r="I5713" s="45">
        <f>DEC!H214</f>
        <v/>
      </c>
      <c r="J5713" s="45">
        <f>DEC!I214</f>
        <v/>
      </c>
      <c r="K5713" s="44">
        <f>DEC!J214</f>
        <v/>
      </c>
      <c r="L5713" s="44">
        <f>DEC!K214</f>
        <v/>
      </c>
      <c r="M5713" s="46">
        <f>DEC!L214</f>
        <v/>
      </c>
      <c r="N5713" s="44">
        <f>DEC!M214</f>
        <v/>
      </c>
      <c r="O5713" s="44">
        <f>DEC!N214</f>
        <v/>
      </c>
      <c r="P5713" s="44">
        <f>DEC!O214</f>
        <v/>
      </c>
      <c r="Q5713" s="44">
        <f>DEC!P214</f>
        <v/>
      </c>
      <c r="R5713" s="44">
        <f>DEC!Q214</f>
        <v/>
      </c>
      <c r="S5713" s="46">
        <f>S5712+IF(X5713=0,0,M5713)</f>
        <v/>
      </c>
      <c r="T5713" s="47">
        <f>MAX(T5712,S5713)</f>
        <v/>
      </c>
      <c r="U5713" s="48">
        <f>S5713-T5713</f>
        <v/>
      </c>
      <c r="V5713" s="47">
        <f>IFERROR(SUMIFS(DATABASE!$M$5:$M$6004,DATABASE!$B$5:$B$6004,B5713,DATABASE!$X$5:$X$6004,1),0)</f>
        <v/>
      </c>
      <c r="W5713" s="31">
        <f>IFERROR(COUNTIFS(DATABASE!$B$5:$B$6004,B5713,DATABASE!$X$5:$X$6004,1),0)</f>
        <v/>
      </c>
      <c r="X5713" s="49">
        <f>--AND(ISNUMBER(B5713),C5713&lt;&gt;"",L5713&lt;&gt;"",M5713&lt;&gt;"")</f>
        <v/>
      </c>
    </row>
    <row r="5714" ht="15" customHeight="1" s="111">
      <c r="A5714" s="50" t="inlineStr">
        <is>
          <t>DEC</t>
        </is>
      </c>
      <c r="B5714" s="51">
        <f>DEC!A215</f>
        <v/>
      </c>
      <c r="C5714" s="52">
        <f>DEC!B215</f>
        <v/>
      </c>
      <c r="D5714" s="52">
        <f>DEC!C215</f>
        <v/>
      </c>
      <c r="E5714" s="52">
        <f>DEC!D215</f>
        <v/>
      </c>
      <c r="F5714" s="52">
        <f>DEC!E215</f>
        <v/>
      </c>
      <c r="G5714" s="52">
        <f>DEC!F215</f>
        <v/>
      </c>
      <c r="H5714" s="52">
        <f>DEC!G215</f>
        <v/>
      </c>
      <c r="I5714" s="53">
        <f>DEC!H215</f>
        <v/>
      </c>
      <c r="J5714" s="53">
        <f>DEC!I215</f>
        <v/>
      </c>
      <c r="K5714" s="52">
        <f>DEC!J215</f>
        <v/>
      </c>
      <c r="L5714" s="52">
        <f>DEC!K215</f>
        <v/>
      </c>
      <c r="M5714" s="54">
        <f>DEC!L215</f>
        <v/>
      </c>
      <c r="N5714" s="52">
        <f>DEC!M215</f>
        <v/>
      </c>
      <c r="O5714" s="52">
        <f>DEC!N215</f>
        <v/>
      </c>
      <c r="P5714" s="52">
        <f>DEC!O215</f>
        <v/>
      </c>
      <c r="Q5714" s="52">
        <f>DEC!P215</f>
        <v/>
      </c>
      <c r="R5714" s="52">
        <f>DEC!Q215</f>
        <v/>
      </c>
      <c r="S5714" s="54">
        <f>S5713+IF(X5714=0,0,M5714)</f>
        <v/>
      </c>
      <c r="T5714" s="55">
        <f>MAX(T5713,S5714)</f>
        <v/>
      </c>
      <c r="U5714" s="56">
        <f>S5714-T5714</f>
        <v/>
      </c>
      <c r="V5714" s="55">
        <f>IFERROR(SUMIFS(DATABASE!$M$5:$M$6004,DATABASE!$B$5:$B$6004,B5714,DATABASE!$X$5:$X$6004,1),0)</f>
        <v/>
      </c>
      <c r="W5714" s="57">
        <f>IFERROR(COUNTIFS(DATABASE!$B$5:$B$6004,B5714,DATABASE!$X$5:$X$6004,1),0)</f>
        <v/>
      </c>
      <c r="X5714" s="58">
        <f>--AND(ISNUMBER(B5714),C5714&lt;&gt;"",L5714&lt;&gt;"",M5714&lt;&gt;"")</f>
        <v/>
      </c>
    </row>
    <row r="5715" ht="15" customHeight="1" s="111">
      <c r="A5715" s="42" t="inlineStr">
        <is>
          <t>DEC</t>
        </is>
      </c>
      <c r="B5715" s="43">
        <f>DEC!A216</f>
        <v/>
      </c>
      <c r="C5715" s="44">
        <f>DEC!B216</f>
        <v/>
      </c>
      <c r="D5715" s="44">
        <f>DEC!C216</f>
        <v/>
      </c>
      <c r="E5715" s="44">
        <f>DEC!D216</f>
        <v/>
      </c>
      <c r="F5715" s="44">
        <f>DEC!E216</f>
        <v/>
      </c>
      <c r="G5715" s="44">
        <f>DEC!F216</f>
        <v/>
      </c>
      <c r="H5715" s="44">
        <f>DEC!G216</f>
        <v/>
      </c>
      <c r="I5715" s="45">
        <f>DEC!H216</f>
        <v/>
      </c>
      <c r="J5715" s="45">
        <f>DEC!I216</f>
        <v/>
      </c>
      <c r="K5715" s="44">
        <f>DEC!J216</f>
        <v/>
      </c>
      <c r="L5715" s="44">
        <f>DEC!K216</f>
        <v/>
      </c>
      <c r="M5715" s="46">
        <f>DEC!L216</f>
        <v/>
      </c>
      <c r="N5715" s="44">
        <f>DEC!M216</f>
        <v/>
      </c>
      <c r="O5715" s="44">
        <f>DEC!N216</f>
        <v/>
      </c>
      <c r="P5715" s="44">
        <f>DEC!O216</f>
        <v/>
      </c>
      <c r="Q5715" s="44">
        <f>DEC!P216</f>
        <v/>
      </c>
      <c r="R5715" s="44">
        <f>DEC!Q216</f>
        <v/>
      </c>
      <c r="S5715" s="46">
        <f>S5714+IF(X5715=0,0,M5715)</f>
        <v/>
      </c>
      <c r="T5715" s="47">
        <f>MAX(T5714,S5715)</f>
        <v/>
      </c>
      <c r="U5715" s="48">
        <f>S5715-T5715</f>
        <v/>
      </c>
      <c r="V5715" s="47">
        <f>IFERROR(SUMIFS(DATABASE!$M$5:$M$6004,DATABASE!$B$5:$B$6004,B5715,DATABASE!$X$5:$X$6004,1),0)</f>
        <v/>
      </c>
      <c r="W5715" s="31">
        <f>IFERROR(COUNTIFS(DATABASE!$B$5:$B$6004,B5715,DATABASE!$X$5:$X$6004,1),0)</f>
        <v/>
      </c>
      <c r="X5715" s="49">
        <f>--AND(ISNUMBER(B5715),C5715&lt;&gt;"",L5715&lt;&gt;"",M5715&lt;&gt;"")</f>
        <v/>
      </c>
    </row>
    <row r="5716" ht="15" customHeight="1" s="111">
      <c r="A5716" s="50" t="inlineStr">
        <is>
          <t>DEC</t>
        </is>
      </c>
      <c r="B5716" s="51">
        <f>DEC!A217</f>
        <v/>
      </c>
      <c r="C5716" s="52">
        <f>DEC!B217</f>
        <v/>
      </c>
      <c r="D5716" s="52">
        <f>DEC!C217</f>
        <v/>
      </c>
      <c r="E5716" s="52">
        <f>DEC!D217</f>
        <v/>
      </c>
      <c r="F5716" s="52">
        <f>DEC!E217</f>
        <v/>
      </c>
      <c r="G5716" s="52">
        <f>DEC!F217</f>
        <v/>
      </c>
      <c r="H5716" s="52">
        <f>DEC!G217</f>
        <v/>
      </c>
      <c r="I5716" s="53">
        <f>DEC!H217</f>
        <v/>
      </c>
      <c r="J5716" s="53">
        <f>DEC!I217</f>
        <v/>
      </c>
      <c r="K5716" s="52">
        <f>DEC!J217</f>
        <v/>
      </c>
      <c r="L5716" s="52">
        <f>DEC!K217</f>
        <v/>
      </c>
      <c r="M5716" s="54">
        <f>DEC!L217</f>
        <v/>
      </c>
      <c r="N5716" s="52">
        <f>DEC!M217</f>
        <v/>
      </c>
      <c r="O5716" s="52">
        <f>DEC!N217</f>
        <v/>
      </c>
      <c r="P5716" s="52">
        <f>DEC!O217</f>
        <v/>
      </c>
      <c r="Q5716" s="52">
        <f>DEC!P217</f>
        <v/>
      </c>
      <c r="R5716" s="52">
        <f>DEC!Q217</f>
        <v/>
      </c>
      <c r="S5716" s="54">
        <f>S5715+IF(X5716=0,0,M5716)</f>
        <v/>
      </c>
      <c r="T5716" s="55">
        <f>MAX(T5715,S5716)</f>
        <v/>
      </c>
      <c r="U5716" s="56">
        <f>S5716-T5716</f>
        <v/>
      </c>
      <c r="V5716" s="55">
        <f>IFERROR(SUMIFS(DATABASE!$M$5:$M$6004,DATABASE!$B$5:$B$6004,B5716,DATABASE!$X$5:$X$6004,1),0)</f>
        <v/>
      </c>
      <c r="W5716" s="57">
        <f>IFERROR(COUNTIFS(DATABASE!$B$5:$B$6004,B5716,DATABASE!$X$5:$X$6004,1),0)</f>
        <v/>
      </c>
      <c r="X5716" s="58">
        <f>--AND(ISNUMBER(B5716),C5716&lt;&gt;"",L5716&lt;&gt;"",M5716&lt;&gt;"")</f>
        <v/>
      </c>
    </row>
    <row r="5717" ht="15" customHeight="1" s="111">
      <c r="A5717" s="42" t="inlineStr">
        <is>
          <t>DEC</t>
        </is>
      </c>
      <c r="B5717" s="43">
        <f>DEC!A218</f>
        <v/>
      </c>
      <c r="C5717" s="44">
        <f>DEC!B218</f>
        <v/>
      </c>
      <c r="D5717" s="44">
        <f>DEC!C218</f>
        <v/>
      </c>
      <c r="E5717" s="44">
        <f>DEC!D218</f>
        <v/>
      </c>
      <c r="F5717" s="44">
        <f>DEC!E218</f>
        <v/>
      </c>
      <c r="G5717" s="44">
        <f>DEC!F218</f>
        <v/>
      </c>
      <c r="H5717" s="44">
        <f>DEC!G218</f>
        <v/>
      </c>
      <c r="I5717" s="45">
        <f>DEC!H218</f>
        <v/>
      </c>
      <c r="J5717" s="45">
        <f>DEC!I218</f>
        <v/>
      </c>
      <c r="K5717" s="44">
        <f>DEC!J218</f>
        <v/>
      </c>
      <c r="L5717" s="44">
        <f>DEC!K218</f>
        <v/>
      </c>
      <c r="M5717" s="46">
        <f>DEC!L218</f>
        <v/>
      </c>
      <c r="N5717" s="44">
        <f>DEC!M218</f>
        <v/>
      </c>
      <c r="O5717" s="44">
        <f>DEC!N218</f>
        <v/>
      </c>
      <c r="P5717" s="44">
        <f>DEC!O218</f>
        <v/>
      </c>
      <c r="Q5717" s="44">
        <f>DEC!P218</f>
        <v/>
      </c>
      <c r="R5717" s="44">
        <f>DEC!Q218</f>
        <v/>
      </c>
      <c r="S5717" s="46">
        <f>S5716+IF(X5717=0,0,M5717)</f>
        <v/>
      </c>
      <c r="T5717" s="47">
        <f>MAX(T5716,S5717)</f>
        <v/>
      </c>
      <c r="U5717" s="48">
        <f>S5717-T5717</f>
        <v/>
      </c>
      <c r="V5717" s="47">
        <f>IFERROR(SUMIFS(DATABASE!$M$5:$M$6004,DATABASE!$B$5:$B$6004,B5717,DATABASE!$X$5:$X$6004,1),0)</f>
        <v/>
      </c>
      <c r="W5717" s="31">
        <f>IFERROR(COUNTIFS(DATABASE!$B$5:$B$6004,B5717,DATABASE!$X$5:$X$6004,1),0)</f>
        <v/>
      </c>
      <c r="X5717" s="49">
        <f>--AND(ISNUMBER(B5717),C5717&lt;&gt;"",L5717&lt;&gt;"",M5717&lt;&gt;"")</f>
        <v/>
      </c>
    </row>
    <row r="5718" ht="15" customHeight="1" s="111">
      <c r="A5718" s="50" t="inlineStr">
        <is>
          <t>DEC</t>
        </is>
      </c>
      <c r="B5718" s="51">
        <f>DEC!A219</f>
        <v/>
      </c>
      <c r="C5718" s="52">
        <f>DEC!B219</f>
        <v/>
      </c>
      <c r="D5718" s="52">
        <f>DEC!C219</f>
        <v/>
      </c>
      <c r="E5718" s="52">
        <f>DEC!D219</f>
        <v/>
      </c>
      <c r="F5718" s="52">
        <f>DEC!E219</f>
        <v/>
      </c>
      <c r="G5718" s="52">
        <f>DEC!F219</f>
        <v/>
      </c>
      <c r="H5718" s="52">
        <f>DEC!G219</f>
        <v/>
      </c>
      <c r="I5718" s="53">
        <f>DEC!H219</f>
        <v/>
      </c>
      <c r="J5718" s="53">
        <f>DEC!I219</f>
        <v/>
      </c>
      <c r="K5718" s="52">
        <f>DEC!J219</f>
        <v/>
      </c>
      <c r="L5718" s="52">
        <f>DEC!K219</f>
        <v/>
      </c>
      <c r="M5718" s="54">
        <f>DEC!L219</f>
        <v/>
      </c>
      <c r="N5718" s="52">
        <f>DEC!M219</f>
        <v/>
      </c>
      <c r="O5718" s="52">
        <f>DEC!N219</f>
        <v/>
      </c>
      <c r="P5718" s="52">
        <f>DEC!O219</f>
        <v/>
      </c>
      <c r="Q5718" s="52">
        <f>DEC!P219</f>
        <v/>
      </c>
      <c r="R5718" s="52">
        <f>DEC!Q219</f>
        <v/>
      </c>
      <c r="S5718" s="54">
        <f>S5717+IF(X5718=0,0,M5718)</f>
        <v/>
      </c>
      <c r="T5718" s="55">
        <f>MAX(T5717,S5718)</f>
        <v/>
      </c>
      <c r="U5718" s="56">
        <f>S5718-T5718</f>
        <v/>
      </c>
      <c r="V5718" s="55">
        <f>IFERROR(SUMIFS(DATABASE!$M$5:$M$6004,DATABASE!$B$5:$B$6004,B5718,DATABASE!$X$5:$X$6004,1),0)</f>
        <v/>
      </c>
      <c r="W5718" s="57">
        <f>IFERROR(COUNTIFS(DATABASE!$B$5:$B$6004,B5718,DATABASE!$X$5:$X$6004,1),0)</f>
        <v/>
      </c>
      <c r="X5718" s="58">
        <f>--AND(ISNUMBER(B5718),C5718&lt;&gt;"",L5718&lt;&gt;"",M5718&lt;&gt;"")</f>
        <v/>
      </c>
    </row>
    <row r="5719" ht="15" customHeight="1" s="111">
      <c r="A5719" s="42" t="inlineStr">
        <is>
          <t>DEC</t>
        </is>
      </c>
      <c r="B5719" s="43">
        <f>DEC!A220</f>
        <v/>
      </c>
      <c r="C5719" s="44">
        <f>DEC!B220</f>
        <v/>
      </c>
      <c r="D5719" s="44">
        <f>DEC!C220</f>
        <v/>
      </c>
      <c r="E5719" s="44">
        <f>DEC!D220</f>
        <v/>
      </c>
      <c r="F5719" s="44">
        <f>DEC!E220</f>
        <v/>
      </c>
      <c r="G5719" s="44">
        <f>DEC!F220</f>
        <v/>
      </c>
      <c r="H5719" s="44">
        <f>DEC!G220</f>
        <v/>
      </c>
      <c r="I5719" s="45">
        <f>DEC!H220</f>
        <v/>
      </c>
      <c r="J5719" s="45">
        <f>DEC!I220</f>
        <v/>
      </c>
      <c r="K5719" s="44">
        <f>DEC!J220</f>
        <v/>
      </c>
      <c r="L5719" s="44">
        <f>DEC!K220</f>
        <v/>
      </c>
      <c r="M5719" s="46">
        <f>DEC!L220</f>
        <v/>
      </c>
      <c r="N5719" s="44">
        <f>DEC!M220</f>
        <v/>
      </c>
      <c r="O5719" s="44">
        <f>DEC!N220</f>
        <v/>
      </c>
      <c r="P5719" s="44">
        <f>DEC!O220</f>
        <v/>
      </c>
      <c r="Q5719" s="44">
        <f>DEC!P220</f>
        <v/>
      </c>
      <c r="R5719" s="44">
        <f>DEC!Q220</f>
        <v/>
      </c>
      <c r="S5719" s="46">
        <f>S5718+IF(X5719=0,0,M5719)</f>
        <v/>
      </c>
      <c r="T5719" s="47">
        <f>MAX(T5718,S5719)</f>
        <v/>
      </c>
      <c r="U5719" s="48">
        <f>S5719-T5719</f>
        <v/>
      </c>
      <c r="V5719" s="47">
        <f>IFERROR(SUMIFS(DATABASE!$M$5:$M$6004,DATABASE!$B$5:$B$6004,B5719,DATABASE!$X$5:$X$6004,1),0)</f>
        <v/>
      </c>
      <c r="W5719" s="31">
        <f>IFERROR(COUNTIFS(DATABASE!$B$5:$B$6004,B5719,DATABASE!$X$5:$X$6004,1),0)</f>
        <v/>
      </c>
      <c r="X5719" s="49">
        <f>--AND(ISNUMBER(B5719),C5719&lt;&gt;"",L5719&lt;&gt;"",M5719&lt;&gt;"")</f>
        <v/>
      </c>
    </row>
    <row r="5720" ht="15" customHeight="1" s="111">
      <c r="A5720" s="50" t="inlineStr">
        <is>
          <t>DEC</t>
        </is>
      </c>
      <c r="B5720" s="51">
        <f>DEC!A221</f>
        <v/>
      </c>
      <c r="C5720" s="52">
        <f>DEC!B221</f>
        <v/>
      </c>
      <c r="D5720" s="52">
        <f>DEC!C221</f>
        <v/>
      </c>
      <c r="E5720" s="52">
        <f>DEC!D221</f>
        <v/>
      </c>
      <c r="F5720" s="52">
        <f>DEC!E221</f>
        <v/>
      </c>
      <c r="G5720" s="52">
        <f>DEC!F221</f>
        <v/>
      </c>
      <c r="H5720" s="52">
        <f>DEC!G221</f>
        <v/>
      </c>
      <c r="I5720" s="53">
        <f>DEC!H221</f>
        <v/>
      </c>
      <c r="J5720" s="53">
        <f>DEC!I221</f>
        <v/>
      </c>
      <c r="K5720" s="52">
        <f>DEC!J221</f>
        <v/>
      </c>
      <c r="L5720" s="52">
        <f>DEC!K221</f>
        <v/>
      </c>
      <c r="M5720" s="54">
        <f>DEC!L221</f>
        <v/>
      </c>
      <c r="N5720" s="52">
        <f>DEC!M221</f>
        <v/>
      </c>
      <c r="O5720" s="52">
        <f>DEC!N221</f>
        <v/>
      </c>
      <c r="P5720" s="52">
        <f>DEC!O221</f>
        <v/>
      </c>
      <c r="Q5720" s="52">
        <f>DEC!P221</f>
        <v/>
      </c>
      <c r="R5720" s="52">
        <f>DEC!Q221</f>
        <v/>
      </c>
      <c r="S5720" s="54">
        <f>S5719+IF(X5720=0,0,M5720)</f>
        <v/>
      </c>
      <c r="T5720" s="55">
        <f>MAX(T5719,S5720)</f>
        <v/>
      </c>
      <c r="U5720" s="56">
        <f>S5720-T5720</f>
        <v/>
      </c>
      <c r="V5720" s="55">
        <f>IFERROR(SUMIFS(DATABASE!$M$5:$M$6004,DATABASE!$B$5:$B$6004,B5720,DATABASE!$X$5:$X$6004,1),0)</f>
        <v/>
      </c>
      <c r="W5720" s="57">
        <f>IFERROR(COUNTIFS(DATABASE!$B$5:$B$6004,B5720,DATABASE!$X$5:$X$6004,1),0)</f>
        <v/>
      </c>
      <c r="X5720" s="58">
        <f>--AND(ISNUMBER(B5720),C5720&lt;&gt;"",L5720&lt;&gt;"",M5720&lt;&gt;"")</f>
        <v/>
      </c>
    </row>
    <row r="5721" ht="15" customHeight="1" s="111">
      <c r="A5721" s="42" t="inlineStr">
        <is>
          <t>DEC</t>
        </is>
      </c>
      <c r="B5721" s="43">
        <f>DEC!A222</f>
        <v/>
      </c>
      <c r="C5721" s="44">
        <f>DEC!B222</f>
        <v/>
      </c>
      <c r="D5721" s="44">
        <f>DEC!C222</f>
        <v/>
      </c>
      <c r="E5721" s="44">
        <f>DEC!D222</f>
        <v/>
      </c>
      <c r="F5721" s="44">
        <f>DEC!E222</f>
        <v/>
      </c>
      <c r="G5721" s="44">
        <f>DEC!F222</f>
        <v/>
      </c>
      <c r="H5721" s="44">
        <f>DEC!G222</f>
        <v/>
      </c>
      <c r="I5721" s="45">
        <f>DEC!H222</f>
        <v/>
      </c>
      <c r="J5721" s="45">
        <f>DEC!I222</f>
        <v/>
      </c>
      <c r="K5721" s="44">
        <f>DEC!J222</f>
        <v/>
      </c>
      <c r="L5721" s="44">
        <f>DEC!K222</f>
        <v/>
      </c>
      <c r="M5721" s="46">
        <f>DEC!L222</f>
        <v/>
      </c>
      <c r="N5721" s="44">
        <f>DEC!M222</f>
        <v/>
      </c>
      <c r="O5721" s="44">
        <f>DEC!N222</f>
        <v/>
      </c>
      <c r="P5721" s="44">
        <f>DEC!O222</f>
        <v/>
      </c>
      <c r="Q5721" s="44">
        <f>DEC!P222</f>
        <v/>
      </c>
      <c r="R5721" s="44">
        <f>DEC!Q222</f>
        <v/>
      </c>
      <c r="S5721" s="46">
        <f>S5720+IF(X5721=0,0,M5721)</f>
        <v/>
      </c>
      <c r="T5721" s="47">
        <f>MAX(T5720,S5721)</f>
        <v/>
      </c>
      <c r="U5721" s="48">
        <f>S5721-T5721</f>
        <v/>
      </c>
      <c r="V5721" s="47">
        <f>IFERROR(SUMIFS(DATABASE!$M$5:$M$6004,DATABASE!$B$5:$B$6004,B5721,DATABASE!$X$5:$X$6004,1),0)</f>
        <v/>
      </c>
      <c r="W5721" s="31">
        <f>IFERROR(COUNTIFS(DATABASE!$B$5:$B$6004,B5721,DATABASE!$X$5:$X$6004,1),0)</f>
        <v/>
      </c>
      <c r="X5721" s="49">
        <f>--AND(ISNUMBER(B5721),C5721&lt;&gt;"",L5721&lt;&gt;"",M5721&lt;&gt;"")</f>
        <v/>
      </c>
    </row>
    <row r="5722" ht="15" customHeight="1" s="111">
      <c r="A5722" s="50" t="inlineStr">
        <is>
          <t>DEC</t>
        </is>
      </c>
      <c r="B5722" s="51">
        <f>DEC!A223</f>
        <v/>
      </c>
      <c r="C5722" s="52">
        <f>DEC!B223</f>
        <v/>
      </c>
      <c r="D5722" s="52">
        <f>DEC!C223</f>
        <v/>
      </c>
      <c r="E5722" s="52">
        <f>DEC!D223</f>
        <v/>
      </c>
      <c r="F5722" s="52">
        <f>DEC!E223</f>
        <v/>
      </c>
      <c r="G5722" s="52">
        <f>DEC!F223</f>
        <v/>
      </c>
      <c r="H5722" s="52">
        <f>DEC!G223</f>
        <v/>
      </c>
      <c r="I5722" s="53">
        <f>DEC!H223</f>
        <v/>
      </c>
      <c r="J5722" s="53">
        <f>DEC!I223</f>
        <v/>
      </c>
      <c r="K5722" s="52">
        <f>DEC!J223</f>
        <v/>
      </c>
      <c r="L5722" s="52">
        <f>DEC!K223</f>
        <v/>
      </c>
      <c r="M5722" s="54">
        <f>DEC!L223</f>
        <v/>
      </c>
      <c r="N5722" s="52">
        <f>DEC!M223</f>
        <v/>
      </c>
      <c r="O5722" s="52">
        <f>DEC!N223</f>
        <v/>
      </c>
      <c r="P5722" s="52">
        <f>DEC!O223</f>
        <v/>
      </c>
      <c r="Q5722" s="52">
        <f>DEC!P223</f>
        <v/>
      </c>
      <c r="R5722" s="52">
        <f>DEC!Q223</f>
        <v/>
      </c>
      <c r="S5722" s="54">
        <f>S5721+IF(X5722=0,0,M5722)</f>
        <v/>
      </c>
      <c r="T5722" s="55">
        <f>MAX(T5721,S5722)</f>
        <v/>
      </c>
      <c r="U5722" s="56">
        <f>S5722-T5722</f>
        <v/>
      </c>
      <c r="V5722" s="55">
        <f>IFERROR(SUMIFS(DATABASE!$M$5:$M$6004,DATABASE!$B$5:$B$6004,B5722,DATABASE!$X$5:$X$6004,1),0)</f>
        <v/>
      </c>
      <c r="W5722" s="57">
        <f>IFERROR(COUNTIFS(DATABASE!$B$5:$B$6004,B5722,DATABASE!$X$5:$X$6004,1),0)</f>
        <v/>
      </c>
      <c r="X5722" s="58">
        <f>--AND(ISNUMBER(B5722),C5722&lt;&gt;"",L5722&lt;&gt;"",M5722&lt;&gt;"")</f>
        <v/>
      </c>
    </row>
    <row r="5723" ht="15" customHeight="1" s="111">
      <c r="A5723" s="42" t="inlineStr">
        <is>
          <t>DEC</t>
        </is>
      </c>
      <c r="B5723" s="43">
        <f>DEC!A224</f>
        <v/>
      </c>
      <c r="C5723" s="44">
        <f>DEC!B224</f>
        <v/>
      </c>
      <c r="D5723" s="44">
        <f>DEC!C224</f>
        <v/>
      </c>
      <c r="E5723" s="44">
        <f>DEC!D224</f>
        <v/>
      </c>
      <c r="F5723" s="44">
        <f>DEC!E224</f>
        <v/>
      </c>
      <c r="G5723" s="44">
        <f>DEC!F224</f>
        <v/>
      </c>
      <c r="H5723" s="44">
        <f>DEC!G224</f>
        <v/>
      </c>
      <c r="I5723" s="45">
        <f>DEC!H224</f>
        <v/>
      </c>
      <c r="J5723" s="45">
        <f>DEC!I224</f>
        <v/>
      </c>
      <c r="K5723" s="44">
        <f>DEC!J224</f>
        <v/>
      </c>
      <c r="L5723" s="44">
        <f>DEC!K224</f>
        <v/>
      </c>
      <c r="M5723" s="46">
        <f>DEC!L224</f>
        <v/>
      </c>
      <c r="N5723" s="44">
        <f>DEC!M224</f>
        <v/>
      </c>
      <c r="O5723" s="44">
        <f>DEC!N224</f>
        <v/>
      </c>
      <c r="P5723" s="44">
        <f>DEC!O224</f>
        <v/>
      </c>
      <c r="Q5723" s="44">
        <f>DEC!P224</f>
        <v/>
      </c>
      <c r="R5723" s="44">
        <f>DEC!Q224</f>
        <v/>
      </c>
      <c r="S5723" s="46">
        <f>S5722+IF(X5723=0,0,M5723)</f>
        <v/>
      </c>
      <c r="T5723" s="47">
        <f>MAX(T5722,S5723)</f>
        <v/>
      </c>
      <c r="U5723" s="48">
        <f>S5723-T5723</f>
        <v/>
      </c>
      <c r="V5723" s="47">
        <f>IFERROR(SUMIFS(DATABASE!$M$5:$M$6004,DATABASE!$B$5:$B$6004,B5723,DATABASE!$X$5:$X$6004,1),0)</f>
        <v/>
      </c>
      <c r="W5723" s="31">
        <f>IFERROR(COUNTIFS(DATABASE!$B$5:$B$6004,B5723,DATABASE!$X$5:$X$6004,1),0)</f>
        <v/>
      </c>
      <c r="X5723" s="49">
        <f>--AND(ISNUMBER(B5723),C5723&lt;&gt;"",L5723&lt;&gt;"",M5723&lt;&gt;"")</f>
        <v/>
      </c>
    </row>
    <row r="5724" ht="15" customHeight="1" s="111">
      <c r="A5724" s="50" t="inlineStr">
        <is>
          <t>DEC</t>
        </is>
      </c>
      <c r="B5724" s="51">
        <f>DEC!A225</f>
        <v/>
      </c>
      <c r="C5724" s="52">
        <f>DEC!B225</f>
        <v/>
      </c>
      <c r="D5724" s="52">
        <f>DEC!C225</f>
        <v/>
      </c>
      <c r="E5724" s="52">
        <f>DEC!D225</f>
        <v/>
      </c>
      <c r="F5724" s="52">
        <f>DEC!E225</f>
        <v/>
      </c>
      <c r="G5724" s="52">
        <f>DEC!F225</f>
        <v/>
      </c>
      <c r="H5724" s="52">
        <f>DEC!G225</f>
        <v/>
      </c>
      <c r="I5724" s="53">
        <f>DEC!H225</f>
        <v/>
      </c>
      <c r="J5724" s="53">
        <f>DEC!I225</f>
        <v/>
      </c>
      <c r="K5724" s="52">
        <f>DEC!J225</f>
        <v/>
      </c>
      <c r="L5724" s="52">
        <f>DEC!K225</f>
        <v/>
      </c>
      <c r="M5724" s="54">
        <f>DEC!L225</f>
        <v/>
      </c>
      <c r="N5724" s="52">
        <f>DEC!M225</f>
        <v/>
      </c>
      <c r="O5724" s="52">
        <f>DEC!N225</f>
        <v/>
      </c>
      <c r="P5724" s="52">
        <f>DEC!O225</f>
        <v/>
      </c>
      <c r="Q5724" s="52">
        <f>DEC!P225</f>
        <v/>
      </c>
      <c r="R5724" s="52">
        <f>DEC!Q225</f>
        <v/>
      </c>
      <c r="S5724" s="54">
        <f>S5723+IF(X5724=0,0,M5724)</f>
        <v/>
      </c>
      <c r="T5724" s="55">
        <f>MAX(T5723,S5724)</f>
        <v/>
      </c>
      <c r="U5724" s="56">
        <f>S5724-T5724</f>
        <v/>
      </c>
      <c r="V5724" s="55">
        <f>IFERROR(SUMIFS(DATABASE!$M$5:$M$6004,DATABASE!$B$5:$B$6004,B5724,DATABASE!$X$5:$X$6004,1),0)</f>
        <v/>
      </c>
      <c r="W5724" s="57">
        <f>IFERROR(COUNTIFS(DATABASE!$B$5:$B$6004,B5724,DATABASE!$X$5:$X$6004,1),0)</f>
        <v/>
      </c>
      <c r="X5724" s="58">
        <f>--AND(ISNUMBER(B5724),C5724&lt;&gt;"",L5724&lt;&gt;"",M5724&lt;&gt;"")</f>
        <v/>
      </c>
    </row>
    <row r="5725" ht="15" customHeight="1" s="111">
      <c r="A5725" s="42" t="inlineStr">
        <is>
          <t>DEC</t>
        </is>
      </c>
      <c r="B5725" s="43">
        <f>DEC!A226</f>
        <v/>
      </c>
      <c r="C5725" s="44">
        <f>DEC!B226</f>
        <v/>
      </c>
      <c r="D5725" s="44">
        <f>DEC!C226</f>
        <v/>
      </c>
      <c r="E5725" s="44">
        <f>DEC!D226</f>
        <v/>
      </c>
      <c r="F5725" s="44">
        <f>DEC!E226</f>
        <v/>
      </c>
      <c r="G5725" s="44">
        <f>DEC!F226</f>
        <v/>
      </c>
      <c r="H5725" s="44">
        <f>DEC!G226</f>
        <v/>
      </c>
      <c r="I5725" s="45">
        <f>DEC!H226</f>
        <v/>
      </c>
      <c r="J5725" s="45">
        <f>DEC!I226</f>
        <v/>
      </c>
      <c r="K5725" s="44">
        <f>DEC!J226</f>
        <v/>
      </c>
      <c r="L5725" s="44">
        <f>DEC!K226</f>
        <v/>
      </c>
      <c r="M5725" s="46">
        <f>DEC!L226</f>
        <v/>
      </c>
      <c r="N5725" s="44">
        <f>DEC!M226</f>
        <v/>
      </c>
      <c r="O5725" s="44">
        <f>DEC!N226</f>
        <v/>
      </c>
      <c r="P5725" s="44">
        <f>DEC!O226</f>
        <v/>
      </c>
      <c r="Q5725" s="44">
        <f>DEC!P226</f>
        <v/>
      </c>
      <c r="R5725" s="44">
        <f>DEC!Q226</f>
        <v/>
      </c>
      <c r="S5725" s="46">
        <f>S5724+IF(X5725=0,0,M5725)</f>
        <v/>
      </c>
      <c r="T5725" s="47">
        <f>MAX(T5724,S5725)</f>
        <v/>
      </c>
      <c r="U5725" s="48">
        <f>S5725-T5725</f>
        <v/>
      </c>
      <c r="V5725" s="47">
        <f>IFERROR(SUMIFS(DATABASE!$M$5:$M$6004,DATABASE!$B$5:$B$6004,B5725,DATABASE!$X$5:$X$6004,1),0)</f>
        <v/>
      </c>
      <c r="W5725" s="31">
        <f>IFERROR(COUNTIFS(DATABASE!$B$5:$B$6004,B5725,DATABASE!$X$5:$X$6004,1),0)</f>
        <v/>
      </c>
      <c r="X5725" s="49">
        <f>--AND(ISNUMBER(B5725),C5725&lt;&gt;"",L5725&lt;&gt;"",M5725&lt;&gt;"")</f>
        <v/>
      </c>
    </row>
    <row r="5726" ht="15" customHeight="1" s="111">
      <c r="A5726" s="50" t="inlineStr">
        <is>
          <t>DEC</t>
        </is>
      </c>
      <c r="B5726" s="51">
        <f>DEC!A227</f>
        <v/>
      </c>
      <c r="C5726" s="52">
        <f>DEC!B227</f>
        <v/>
      </c>
      <c r="D5726" s="52">
        <f>DEC!C227</f>
        <v/>
      </c>
      <c r="E5726" s="52">
        <f>DEC!D227</f>
        <v/>
      </c>
      <c r="F5726" s="52">
        <f>DEC!E227</f>
        <v/>
      </c>
      <c r="G5726" s="52">
        <f>DEC!F227</f>
        <v/>
      </c>
      <c r="H5726" s="52">
        <f>DEC!G227</f>
        <v/>
      </c>
      <c r="I5726" s="53">
        <f>DEC!H227</f>
        <v/>
      </c>
      <c r="J5726" s="53">
        <f>DEC!I227</f>
        <v/>
      </c>
      <c r="K5726" s="52">
        <f>DEC!J227</f>
        <v/>
      </c>
      <c r="L5726" s="52">
        <f>DEC!K227</f>
        <v/>
      </c>
      <c r="M5726" s="54">
        <f>DEC!L227</f>
        <v/>
      </c>
      <c r="N5726" s="52">
        <f>DEC!M227</f>
        <v/>
      </c>
      <c r="O5726" s="52">
        <f>DEC!N227</f>
        <v/>
      </c>
      <c r="P5726" s="52">
        <f>DEC!O227</f>
        <v/>
      </c>
      <c r="Q5726" s="52">
        <f>DEC!P227</f>
        <v/>
      </c>
      <c r="R5726" s="52">
        <f>DEC!Q227</f>
        <v/>
      </c>
      <c r="S5726" s="54">
        <f>S5725+IF(X5726=0,0,M5726)</f>
        <v/>
      </c>
      <c r="T5726" s="55">
        <f>MAX(T5725,S5726)</f>
        <v/>
      </c>
      <c r="U5726" s="56">
        <f>S5726-T5726</f>
        <v/>
      </c>
      <c r="V5726" s="55">
        <f>IFERROR(SUMIFS(DATABASE!$M$5:$M$6004,DATABASE!$B$5:$B$6004,B5726,DATABASE!$X$5:$X$6004,1),0)</f>
        <v/>
      </c>
      <c r="W5726" s="57">
        <f>IFERROR(COUNTIFS(DATABASE!$B$5:$B$6004,B5726,DATABASE!$X$5:$X$6004,1),0)</f>
        <v/>
      </c>
      <c r="X5726" s="58">
        <f>--AND(ISNUMBER(B5726),C5726&lt;&gt;"",L5726&lt;&gt;"",M5726&lt;&gt;"")</f>
        <v/>
      </c>
    </row>
    <row r="5727" ht="15" customHeight="1" s="111">
      <c r="A5727" s="42" t="inlineStr">
        <is>
          <t>DEC</t>
        </is>
      </c>
      <c r="B5727" s="43">
        <f>DEC!A228</f>
        <v/>
      </c>
      <c r="C5727" s="44">
        <f>DEC!B228</f>
        <v/>
      </c>
      <c r="D5727" s="44">
        <f>DEC!C228</f>
        <v/>
      </c>
      <c r="E5727" s="44">
        <f>DEC!D228</f>
        <v/>
      </c>
      <c r="F5727" s="44">
        <f>DEC!E228</f>
        <v/>
      </c>
      <c r="G5727" s="44">
        <f>DEC!F228</f>
        <v/>
      </c>
      <c r="H5727" s="44">
        <f>DEC!G228</f>
        <v/>
      </c>
      <c r="I5727" s="45">
        <f>DEC!H228</f>
        <v/>
      </c>
      <c r="J5727" s="45">
        <f>DEC!I228</f>
        <v/>
      </c>
      <c r="K5727" s="44">
        <f>DEC!J228</f>
        <v/>
      </c>
      <c r="L5727" s="44">
        <f>DEC!K228</f>
        <v/>
      </c>
      <c r="M5727" s="46">
        <f>DEC!L228</f>
        <v/>
      </c>
      <c r="N5727" s="44">
        <f>DEC!M228</f>
        <v/>
      </c>
      <c r="O5727" s="44">
        <f>DEC!N228</f>
        <v/>
      </c>
      <c r="P5727" s="44">
        <f>DEC!O228</f>
        <v/>
      </c>
      <c r="Q5727" s="44">
        <f>DEC!P228</f>
        <v/>
      </c>
      <c r="R5727" s="44">
        <f>DEC!Q228</f>
        <v/>
      </c>
      <c r="S5727" s="46">
        <f>S5726+IF(X5727=0,0,M5727)</f>
        <v/>
      </c>
      <c r="T5727" s="47">
        <f>MAX(T5726,S5727)</f>
        <v/>
      </c>
      <c r="U5727" s="48">
        <f>S5727-T5727</f>
        <v/>
      </c>
      <c r="V5727" s="47">
        <f>IFERROR(SUMIFS(DATABASE!$M$5:$M$6004,DATABASE!$B$5:$B$6004,B5727,DATABASE!$X$5:$X$6004,1),0)</f>
        <v/>
      </c>
      <c r="W5727" s="31">
        <f>IFERROR(COUNTIFS(DATABASE!$B$5:$B$6004,B5727,DATABASE!$X$5:$X$6004,1),0)</f>
        <v/>
      </c>
      <c r="X5727" s="49">
        <f>--AND(ISNUMBER(B5727),C5727&lt;&gt;"",L5727&lt;&gt;"",M5727&lt;&gt;"")</f>
        <v/>
      </c>
    </row>
    <row r="5728" ht="15" customHeight="1" s="111">
      <c r="A5728" s="50" t="inlineStr">
        <is>
          <t>DEC</t>
        </is>
      </c>
      <c r="B5728" s="51">
        <f>DEC!A229</f>
        <v/>
      </c>
      <c r="C5728" s="52">
        <f>DEC!B229</f>
        <v/>
      </c>
      <c r="D5728" s="52">
        <f>DEC!C229</f>
        <v/>
      </c>
      <c r="E5728" s="52">
        <f>DEC!D229</f>
        <v/>
      </c>
      <c r="F5728" s="52">
        <f>DEC!E229</f>
        <v/>
      </c>
      <c r="G5728" s="52">
        <f>DEC!F229</f>
        <v/>
      </c>
      <c r="H5728" s="52">
        <f>DEC!G229</f>
        <v/>
      </c>
      <c r="I5728" s="53">
        <f>DEC!H229</f>
        <v/>
      </c>
      <c r="J5728" s="53">
        <f>DEC!I229</f>
        <v/>
      </c>
      <c r="K5728" s="52">
        <f>DEC!J229</f>
        <v/>
      </c>
      <c r="L5728" s="52">
        <f>DEC!K229</f>
        <v/>
      </c>
      <c r="M5728" s="54">
        <f>DEC!L229</f>
        <v/>
      </c>
      <c r="N5728" s="52">
        <f>DEC!M229</f>
        <v/>
      </c>
      <c r="O5728" s="52">
        <f>DEC!N229</f>
        <v/>
      </c>
      <c r="P5728" s="52">
        <f>DEC!O229</f>
        <v/>
      </c>
      <c r="Q5728" s="52">
        <f>DEC!P229</f>
        <v/>
      </c>
      <c r="R5728" s="52">
        <f>DEC!Q229</f>
        <v/>
      </c>
      <c r="S5728" s="54">
        <f>S5727+IF(X5728=0,0,M5728)</f>
        <v/>
      </c>
      <c r="T5728" s="55">
        <f>MAX(T5727,S5728)</f>
        <v/>
      </c>
      <c r="U5728" s="56">
        <f>S5728-T5728</f>
        <v/>
      </c>
      <c r="V5728" s="55">
        <f>IFERROR(SUMIFS(DATABASE!$M$5:$M$6004,DATABASE!$B$5:$B$6004,B5728,DATABASE!$X$5:$X$6004,1),0)</f>
        <v/>
      </c>
      <c r="W5728" s="57">
        <f>IFERROR(COUNTIFS(DATABASE!$B$5:$B$6004,B5728,DATABASE!$X$5:$X$6004,1),0)</f>
        <v/>
      </c>
      <c r="X5728" s="58">
        <f>--AND(ISNUMBER(B5728),C5728&lt;&gt;"",L5728&lt;&gt;"",M5728&lt;&gt;"")</f>
        <v/>
      </c>
    </row>
    <row r="5729" ht="15" customHeight="1" s="111">
      <c r="A5729" s="42" t="inlineStr">
        <is>
          <t>DEC</t>
        </is>
      </c>
      <c r="B5729" s="43">
        <f>DEC!A230</f>
        <v/>
      </c>
      <c r="C5729" s="44">
        <f>DEC!B230</f>
        <v/>
      </c>
      <c r="D5729" s="44">
        <f>DEC!C230</f>
        <v/>
      </c>
      <c r="E5729" s="44">
        <f>DEC!D230</f>
        <v/>
      </c>
      <c r="F5729" s="44">
        <f>DEC!E230</f>
        <v/>
      </c>
      <c r="G5729" s="44">
        <f>DEC!F230</f>
        <v/>
      </c>
      <c r="H5729" s="44">
        <f>DEC!G230</f>
        <v/>
      </c>
      <c r="I5729" s="45">
        <f>DEC!H230</f>
        <v/>
      </c>
      <c r="J5729" s="45">
        <f>DEC!I230</f>
        <v/>
      </c>
      <c r="K5729" s="44">
        <f>DEC!J230</f>
        <v/>
      </c>
      <c r="L5729" s="44">
        <f>DEC!K230</f>
        <v/>
      </c>
      <c r="M5729" s="46">
        <f>DEC!L230</f>
        <v/>
      </c>
      <c r="N5729" s="44">
        <f>DEC!M230</f>
        <v/>
      </c>
      <c r="O5729" s="44">
        <f>DEC!N230</f>
        <v/>
      </c>
      <c r="P5729" s="44">
        <f>DEC!O230</f>
        <v/>
      </c>
      <c r="Q5729" s="44">
        <f>DEC!P230</f>
        <v/>
      </c>
      <c r="R5729" s="44">
        <f>DEC!Q230</f>
        <v/>
      </c>
      <c r="S5729" s="46">
        <f>S5728+IF(X5729=0,0,M5729)</f>
        <v/>
      </c>
      <c r="T5729" s="47">
        <f>MAX(T5728,S5729)</f>
        <v/>
      </c>
      <c r="U5729" s="48">
        <f>S5729-T5729</f>
        <v/>
      </c>
      <c r="V5729" s="47">
        <f>IFERROR(SUMIFS(DATABASE!$M$5:$M$6004,DATABASE!$B$5:$B$6004,B5729,DATABASE!$X$5:$X$6004,1),0)</f>
        <v/>
      </c>
      <c r="W5729" s="31">
        <f>IFERROR(COUNTIFS(DATABASE!$B$5:$B$6004,B5729,DATABASE!$X$5:$X$6004,1),0)</f>
        <v/>
      </c>
      <c r="X5729" s="49">
        <f>--AND(ISNUMBER(B5729),C5729&lt;&gt;"",L5729&lt;&gt;"",M5729&lt;&gt;"")</f>
        <v/>
      </c>
    </row>
    <row r="5730" ht="15" customHeight="1" s="111">
      <c r="A5730" s="50" t="inlineStr">
        <is>
          <t>DEC</t>
        </is>
      </c>
      <c r="B5730" s="51">
        <f>DEC!A231</f>
        <v/>
      </c>
      <c r="C5730" s="52">
        <f>DEC!B231</f>
        <v/>
      </c>
      <c r="D5730" s="52">
        <f>DEC!C231</f>
        <v/>
      </c>
      <c r="E5730" s="52">
        <f>DEC!D231</f>
        <v/>
      </c>
      <c r="F5730" s="52">
        <f>DEC!E231</f>
        <v/>
      </c>
      <c r="G5730" s="52">
        <f>DEC!F231</f>
        <v/>
      </c>
      <c r="H5730" s="52">
        <f>DEC!G231</f>
        <v/>
      </c>
      <c r="I5730" s="53">
        <f>DEC!H231</f>
        <v/>
      </c>
      <c r="J5730" s="53">
        <f>DEC!I231</f>
        <v/>
      </c>
      <c r="K5730" s="52">
        <f>DEC!J231</f>
        <v/>
      </c>
      <c r="L5730" s="52">
        <f>DEC!K231</f>
        <v/>
      </c>
      <c r="M5730" s="54">
        <f>DEC!L231</f>
        <v/>
      </c>
      <c r="N5730" s="52">
        <f>DEC!M231</f>
        <v/>
      </c>
      <c r="O5730" s="52">
        <f>DEC!N231</f>
        <v/>
      </c>
      <c r="P5730" s="52">
        <f>DEC!O231</f>
        <v/>
      </c>
      <c r="Q5730" s="52">
        <f>DEC!P231</f>
        <v/>
      </c>
      <c r="R5730" s="52">
        <f>DEC!Q231</f>
        <v/>
      </c>
      <c r="S5730" s="54">
        <f>S5729+IF(X5730=0,0,M5730)</f>
        <v/>
      </c>
      <c r="T5730" s="55">
        <f>MAX(T5729,S5730)</f>
        <v/>
      </c>
      <c r="U5730" s="56">
        <f>S5730-T5730</f>
        <v/>
      </c>
      <c r="V5730" s="55">
        <f>IFERROR(SUMIFS(DATABASE!$M$5:$M$6004,DATABASE!$B$5:$B$6004,B5730,DATABASE!$X$5:$X$6004,1),0)</f>
        <v/>
      </c>
      <c r="W5730" s="57">
        <f>IFERROR(COUNTIFS(DATABASE!$B$5:$B$6004,B5730,DATABASE!$X$5:$X$6004,1),0)</f>
        <v/>
      </c>
      <c r="X5730" s="58">
        <f>--AND(ISNUMBER(B5730),C5730&lt;&gt;"",L5730&lt;&gt;"",M5730&lt;&gt;"")</f>
        <v/>
      </c>
    </row>
    <row r="5731" ht="15" customHeight="1" s="111">
      <c r="A5731" s="42" t="inlineStr">
        <is>
          <t>DEC</t>
        </is>
      </c>
      <c r="B5731" s="43">
        <f>DEC!A232</f>
        <v/>
      </c>
      <c r="C5731" s="44">
        <f>DEC!B232</f>
        <v/>
      </c>
      <c r="D5731" s="44">
        <f>DEC!C232</f>
        <v/>
      </c>
      <c r="E5731" s="44">
        <f>DEC!D232</f>
        <v/>
      </c>
      <c r="F5731" s="44">
        <f>DEC!E232</f>
        <v/>
      </c>
      <c r="G5731" s="44">
        <f>DEC!F232</f>
        <v/>
      </c>
      <c r="H5731" s="44">
        <f>DEC!G232</f>
        <v/>
      </c>
      <c r="I5731" s="45">
        <f>DEC!H232</f>
        <v/>
      </c>
      <c r="J5731" s="45">
        <f>DEC!I232</f>
        <v/>
      </c>
      <c r="K5731" s="44">
        <f>DEC!J232</f>
        <v/>
      </c>
      <c r="L5731" s="44">
        <f>DEC!K232</f>
        <v/>
      </c>
      <c r="M5731" s="46">
        <f>DEC!L232</f>
        <v/>
      </c>
      <c r="N5731" s="44">
        <f>DEC!M232</f>
        <v/>
      </c>
      <c r="O5731" s="44">
        <f>DEC!N232</f>
        <v/>
      </c>
      <c r="P5731" s="44">
        <f>DEC!O232</f>
        <v/>
      </c>
      <c r="Q5731" s="44">
        <f>DEC!P232</f>
        <v/>
      </c>
      <c r="R5731" s="44">
        <f>DEC!Q232</f>
        <v/>
      </c>
      <c r="S5731" s="46">
        <f>S5730+IF(X5731=0,0,M5731)</f>
        <v/>
      </c>
      <c r="T5731" s="47">
        <f>MAX(T5730,S5731)</f>
        <v/>
      </c>
      <c r="U5731" s="48">
        <f>S5731-T5731</f>
        <v/>
      </c>
      <c r="V5731" s="47">
        <f>IFERROR(SUMIFS(DATABASE!$M$5:$M$6004,DATABASE!$B$5:$B$6004,B5731,DATABASE!$X$5:$X$6004,1),0)</f>
        <v/>
      </c>
      <c r="W5731" s="31">
        <f>IFERROR(COUNTIFS(DATABASE!$B$5:$B$6004,B5731,DATABASE!$X$5:$X$6004,1),0)</f>
        <v/>
      </c>
      <c r="X5731" s="49">
        <f>--AND(ISNUMBER(B5731),C5731&lt;&gt;"",L5731&lt;&gt;"",M5731&lt;&gt;"")</f>
        <v/>
      </c>
    </row>
    <row r="5732" ht="15" customHeight="1" s="111">
      <c r="A5732" s="50" t="inlineStr">
        <is>
          <t>DEC</t>
        </is>
      </c>
      <c r="B5732" s="51">
        <f>DEC!A233</f>
        <v/>
      </c>
      <c r="C5732" s="52">
        <f>DEC!B233</f>
        <v/>
      </c>
      <c r="D5732" s="52">
        <f>DEC!C233</f>
        <v/>
      </c>
      <c r="E5732" s="52">
        <f>DEC!D233</f>
        <v/>
      </c>
      <c r="F5732" s="52">
        <f>DEC!E233</f>
        <v/>
      </c>
      <c r="G5732" s="52">
        <f>DEC!F233</f>
        <v/>
      </c>
      <c r="H5732" s="52">
        <f>DEC!G233</f>
        <v/>
      </c>
      <c r="I5732" s="53">
        <f>DEC!H233</f>
        <v/>
      </c>
      <c r="J5732" s="53">
        <f>DEC!I233</f>
        <v/>
      </c>
      <c r="K5732" s="52">
        <f>DEC!J233</f>
        <v/>
      </c>
      <c r="L5732" s="52">
        <f>DEC!K233</f>
        <v/>
      </c>
      <c r="M5732" s="54">
        <f>DEC!L233</f>
        <v/>
      </c>
      <c r="N5732" s="52">
        <f>DEC!M233</f>
        <v/>
      </c>
      <c r="O5732" s="52">
        <f>DEC!N233</f>
        <v/>
      </c>
      <c r="P5732" s="52">
        <f>DEC!O233</f>
        <v/>
      </c>
      <c r="Q5732" s="52">
        <f>DEC!P233</f>
        <v/>
      </c>
      <c r="R5732" s="52">
        <f>DEC!Q233</f>
        <v/>
      </c>
      <c r="S5732" s="54">
        <f>S5731+IF(X5732=0,0,M5732)</f>
        <v/>
      </c>
      <c r="T5732" s="55">
        <f>MAX(T5731,S5732)</f>
        <v/>
      </c>
      <c r="U5732" s="56">
        <f>S5732-T5732</f>
        <v/>
      </c>
      <c r="V5732" s="55">
        <f>IFERROR(SUMIFS(DATABASE!$M$5:$M$6004,DATABASE!$B$5:$B$6004,B5732,DATABASE!$X$5:$X$6004,1),0)</f>
        <v/>
      </c>
      <c r="W5732" s="57">
        <f>IFERROR(COUNTIFS(DATABASE!$B$5:$B$6004,B5732,DATABASE!$X$5:$X$6004,1),0)</f>
        <v/>
      </c>
      <c r="X5732" s="58">
        <f>--AND(ISNUMBER(B5732),C5732&lt;&gt;"",L5732&lt;&gt;"",M5732&lt;&gt;"")</f>
        <v/>
      </c>
    </row>
    <row r="5733" ht="15" customHeight="1" s="111">
      <c r="A5733" s="42" t="inlineStr">
        <is>
          <t>DEC</t>
        </is>
      </c>
      <c r="B5733" s="43">
        <f>DEC!A234</f>
        <v/>
      </c>
      <c r="C5733" s="44">
        <f>DEC!B234</f>
        <v/>
      </c>
      <c r="D5733" s="44">
        <f>DEC!C234</f>
        <v/>
      </c>
      <c r="E5733" s="44">
        <f>DEC!D234</f>
        <v/>
      </c>
      <c r="F5733" s="44">
        <f>DEC!E234</f>
        <v/>
      </c>
      <c r="G5733" s="44">
        <f>DEC!F234</f>
        <v/>
      </c>
      <c r="H5733" s="44">
        <f>DEC!G234</f>
        <v/>
      </c>
      <c r="I5733" s="45">
        <f>DEC!H234</f>
        <v/>
      </c>
      <c r="J5733" s="45">
        <f>DEC!I234</f>
        <v/>
      </c>
      <c r="K5733" s="44">
        <f>DEC!J234</f>
        <v/>
      </c>
      <c r="L5733" s="44">
        <f>DEC!K234</f>
        <v/>
      </c>
      <c r="M5733" s="46">
        <f>DEC!L234</f>
        <v/>
      </c>
      <c r="N5733" s="44">
        <f>DEC!M234</f>
        <v/>
      </c>
      <c r="O5733" s="44">
        <f>DEC!N234</f>
        <v/>
      </c>
      <c r="P5733" s="44">
        <f>DEC!O234</f>
        <v/>
      </c>
      <c r="Q5733" s="44">
        <f>DEC!P234</f>
        <v/>
      </c>
      <c r="R5733" s="44">
        <f>DEC!Q234</f>
        <v/>
      </c>
      <c r="S5733" s="46">
        <f>S5732+IF(X5733=0,0,M5733)</f>
        <v/>
      </c>
      <c r="T5733" s="47">
        <f>MAX(T5732,S5733)</f>
        <v/>
      </c>
      <c r="U5733" s="48">
        <f>S5733-T5733</f>
        <v/>
      </c>
      <c r="V5733" s="47">
        <f>IFERROR(SUMIFS(DATABASE!$M$5:$M$6004,DATABASE!$B$5:$B$6004,B5733,DATABASE!$X$5:$X$6004,1),0)</f>
        <v/>
      </c>
      <c r="W5733" s="31">
        <f>IFERROR(COUNTIFS(DATABASE!$B$5:$B$6004,B5733,DATABASE!$X$5:$X$6004,1),0)</f>
        <v/>
      </c>
      <c r="X5733" s="49">
        <f>--AND(ISNUMBER(B5733),C5733&lt;&gt;"",L5733&lt;&gt;"",M5733&lt;&gt;"")</f>
        <v/>
      </c>
    </row>
    <row r="5734" ht="15" customHeight="1" s="111">
      <c r="A5734" s="50" t="inlineStr">
        <is>
          <t>DEC</t>
        </is>
      </c>
      <c r="B5734" s="51">
        <f>DEC!A235</f>
        <v/>
      </c>
      <c r="C5734" s="52">
        <f>DEC!B235</f>
        <v/>
      </c>
      <c r="D5734" s="52">
        <f>DEC!C235</f>
        <v/>
      </c>
      <c r="E5734" s="52">
        <f>DEC!D235</f>
        <v/>
      </c>
      <c r="F5734" s="52">
        <f>DEC!E235</f>
        <v/>
      </c>
      <c r="G5734" s="52">
        <f>DEC!F235</f>
        <v/>
      </c>
      <c r="H5734" s="52">
        <f>DEC!G235</f>
        <v/>
      </c>
      <c r="I5734" s="53">
        <f>DEC!H235</f>
        <v/>
      </c>
      <c r="J5734" s="53">
        <f>DEC!I235</f>
        <v/>
      </c>
      <c r="K5734" s="52">
        <f>DEC!J235</f>
        <v/>
      </c>
      <c r="L5734" s="52">
        <f>DEC!K235</f>
        <v/>
      </c>
      <c r="M5734" s="54">
        <f>DEC!L235</f>
        <v/>
      </c>
      <c r="N5734" s="52">
        <f>DEC!M235</f>
        <v/>
      </c>
      <c r="O5734" s="52">
        <f>DEC!N235</f>
        <v/>
      </c>
      <c r="P5734" s="52">
        <f>DEC!O235</f>
        <v/>
      </c>
      <c r="Q5734" s="52">
        <f>DEC!P235</f>
        <v/>
      </c>
      <c r="R5734" s="52">
        <f>DEC!Q235</f>
        <v/>
      </c>
      <c r="S5734" s="54">
        <f>S5733+IF(X5734=0,0,M5734)</f>
        <v/>
      </c>
      <c r="T5734" s="55">
        <f>MAX(T5733,S5734)</f>
        <v/>
      </c>
      <c r="U5734" s="56">
        <f>S5734-T5734</f>
        <v/>
      </c>
      <c r="V5734" s="55">
        <f>IFERROR(SUMIFS(DATABASE!$M$5:$M$6004,DATABASE!$B$5:$B$6004,B5734,DATABASE!$X$5:$X$6004,1),0)</f>
        <v/>
      </c>
      <c r="W5734" s="57">
        <f>IFERROR(COUNTIFS(DATABASE!$B$5:$B$6004,B5734,DATABASE!$X$5:$X$6004,1),0)</f>
        <v/>
      </c>
      <c r="X5734" s="58">
        <f>--AND(ISNUMBER(B5734),C5734&lt;&gt;"",L5734&lt;&gt;"",M5734&lt;&gt;"")</f>
        <v/>
      </c>
    </row>
    <row r="5735" ht="15" customHeight="1" s="111">
      <c r="A5735" s="42" t="inlineStr">
        <is>
          <t>DEC</t>
        </is>
      </c>
      <c r="B5735" s="43">
        <f>DEC!A236</f>
        <v/>
      </c>
      <c r="C5735" s="44">
        <f>DEC!B236</f>
        <v/>
      </c>
      <c r="D5735" s="44">
        <f>DEC!C236</f>
        <v/>
      </c>
      <c r="E5735" s="44">
        <f>DEC!D236</f>
        <v/>
      </c>
      <c r="F5735" s="44">
        <f>DEC!E236</f>
        <v/>
      </c>
      <c r="G5735" s="44">
        <f>DEC!F236</f>
        <v/>
      </c>
      <c r="H5735" s="44">
        <f>DEC!G236</f>
        <v/>
      </c>
      <c r="I5735" s="45">
        <f>DEC!H236</f>
        <v/>
      </c>
      <c r="J5735" s="45">
        <f>DEC!I236</f>
        <v/>
      </c>
      <c r="K5735" s="44">
        <f>DEC!J236</f>
        <v/>
      </c>
      <c r="L5735" s="44">
        <f>DEC!K236</f>
        <v/>
      </c>
      <c r="M5735" s="46">
        <f>DEC!L236</f>
        <v/>
      </c>
      <c r="N5735" s="44">
        <f>DEC!M236</f>
        <v/>
      </c>
      <c r="O5735" s="44">
        <f>DEC!N236</f>
        <v/>
      </c>
      <c r="P5735" s="44">
        <f>DEC!O236</f>
        <v/>
      </c>
      <c r="Q5735" s="44">
        <f>DEC!P236</f>
        <v/>
      </c>
      <c r="R5735" s="44">
        <f>DEC!Q236</f>
        <v/>
      </c>
      <c r="S5735" s="46">
        <f>S5734+IF(X5735=0,0,M5735)</f>
        <v/>
      </c>
      <c r="T5735" s="47">
        <f>MAX(T5734,S5735)</f>
        <v/>
      </c>
      <c r="U5735" s="48">
        <f>S5735-T5735</f>
        <v/>
      </c>
      <c r="V5735" s="47">
        <f>IFERROR(SUMIFS(DATABASE!$M$5:$M$6004,DATABASE!$B$5:$B$6004,B5735,DATABASE!$X$5:$X$6004,1),0)</f>
        <v/>
      </c>
      <c r="W5735" s="31">
        <f>IFERROR(COUNTIFS(DATABASE!$B$5:$B$6004,B5735,DATABASE!$X$5:$X$6004,1),0)</f>
        <v/>
      </c>
      <c r="X5735" s="49">
        <f>--AND(ISNUMBER(B5735),C5735&lt;&gt;"",L5735&lt;&gt;"",M5735&lt;&gt;"")</f>
        <v/>
      </c>
    </row>
    <row r="5736" ht="15" customHeight="1" s="111">
      <c r="A5736" s="50" t="inlineStr">
        <is>
          <t>DEC</t>
        </is>
      </c>
      <c r="B5736" s="51">
        <f>DEC!A237</f>
        <v/>
      </c>
      <c r="C5736" s="52">
        <f>DEC!B237</f>
        <v/>
      </c>
      <c r="D5736" s="52">
        <f>DEC!C237</f>
        <v/>
      </c>
      <c r="E5736" s="52">
        <f>DEC!D237</f>
        <v/>
      </c>
      <c r="F5736" s="52">
        <f>DEC!E237</f>
        <v/>
      </c>
      <c r="G5736" s="52">
        <f>DEC!F237</f>
        <v/>
      </c>
      <c r="H5736" s="52">
        <f>DEC!G237</f>
        <v/>
      </c>
      <c r="I5736" s="53">
        <f>DEC!H237</f>
        <v/>
      </c>
      <c r="J5736" s="53">
        <f>DEC!I237</f>
        <v/>
      </c>
      <c r="K5736" s="52">
        <f>DEC!J237</f>
        <v/>
      </c>
      <c r="L5736" s="52">
        <f>DEC!K237</f>
        <v/>
      </c>
      <c r="M5736" s="54">
        <f>DEC!L237</f>
        <v/>
      </c>
      <c r="N5736" s="52">
        <f>DEC!M237</f>
        <v/>
      </c>
      <c r="O5736" s="52">
        <f>DEC!N237</f>
        <v/>
      </c>
      <c r="P5736" s="52">
        <f>DEC!O237</f>
        <v/>
      </c>
      <c r="Q5736" s="52">
        <f>DEC!P237</f>
        <v/>
      </c>
      <c r="R5736" s="52">
        <f>DEC!Q237</f>
        <v/>
      </c>
      <c r="S5736" s="54">
        <f>S5735+IF(X5736=0,0,M5736)</f>
        <v/>
      </c>
      <c r="T5736" s="55">
        <f>MAX(T5735,S5736)</f>
        <v/>
      </c>
      <c r="U5736" s="56">
        <f>S5736-T5736</f>
        <v/>
      </c>
      <c r="V5736" s="55">
        <f>IFERROR(SUMIFS(DATABASE!$M$5:$M$6004,DATABASE!$B$5:$B$6004,B5736,DATABASE!$X$5:$X$6004,1),0)</f>
        <v/>
      </c>
      <c r="W5736" s="57">
        <f>IFERROR(COUNTIFS(DATABASE!$B$5:$B$6004,B5736,DATABASE!$X$5:$X$6004,1),0)</f>
        <v/>
      </c>
      <c r="X5736" s="58">
        <f>--AND(ISNUMBER(B5736),C5736&lt;&gt;"",L5736&lt;&gt;"",M5736&lt;&gt;"")</f>
        <v/>
      </c>
    </row>
    <row r="5737" ht="15" customHeight="1" s="111">
      <c r="A5737" s="42" t="inlineStr">
        <is>
          <t>DEC</t>
        </is>
      </c>
      <c r="B5737" s="43">
        <f>DEC!A238</f>
        <v/>
      </c>
      <c r="C5737" s="44">
        <f>DEC!B238</f>
        <v/>
      </c>
      <c r="D5737" s="44">
        <f>DEC!C238</f>
        <v/>
      </c>
      <c r="E5737" s="44">
        <f>DEC!D238</f>
        <v/>
      </c>
      <c r="F5737" s="44">
        <f>DEC!E238</f>
        <v/>
      </c>
      <c r="G5737" s="44">
        <f>DEC!F238</f>
        <v/>
      </c>
      <c r="H5737" s="44">
        <f>DEC!G238</f>
        <v/>
      </c>
      <c r="I5737" s="45">
        <f>DEC!H238</f>
        <v/>
      </c>
      <c r="J5737" s="45">
        <f>DEC!I238</f>
        <v/>
      </c>
      <c r="K5737" s="44">
        <f>DEC!J238</f>
        <v/>
      </c>
      <c r="L5737" s="44">
        <f>DEC!K238</f>
        <v/>
      </c>
      <c r="M5737" s="46">
        <f>DEC!L238</f>
        <v/>
      </c>
      <c r="N5737" s="44">
        <f>DEC!M238</f>
        <v/>
      </c>
      <c r="O5737" s="44">
        <f>DEC!N238</f>
        <v/>
      </c>
      <c r="P5737" s="44">
        <f>DEC!O238</f>
        <v/>
      </c>
      <c r="Q5737" s="44">
        <f>DEC!P238</f>
        <v/>
      </c>
      <c r="R5737" s="44">
        <f>DEC!Q238</f>
        <v/>
      </c>
      <c r="S5737" s="46">
        <f>S5736+IF(X5737=0,0,M5737)</f>
        <v/>
      </c>
      <c r="T5737" s="47">
        <f>MAX(T5736,S5737)</f>
        <v/>
      </c>
      <c r="U5737" s="48">
        <f>S5737-T5737</f>
        <v/>
      </c>
      <c r="V5737" s="47">
        <f>IFERROR(SUMIFS(DATABASE!$M$5:$M$6004,DATABASE!$B$5:$B$6004,B5737,DATABASE!$X$5:$X$6004,1),0)</f>
        <v/>
      </c>
      <c r="W5737" s="31">
        <f>IFERROR(COUNTIFS(DATABASE!$B$5:$B$6004,B5737,DATABASE!$X$5:$X$6004,1),0)</f>
        <v/>
      </c>
      <c r="X5737" s="49">
        <f>--AND(ISNUMBER(B5737),C5737&lt;&gt;"",L5737&lt;&gt;"",M5737&lt;&gt;"")</f>
        <v/>
      </c>
    </row>
    <row r="5738" ht="15" customHeight="1" s="111">
      <c r="A5738" s="50" t="inlineStr">
        <is>
          <t>DEC</t>
        </is>
      </c>
      <c r="B5738" s="51">
        <f>DEC!A239</f>
        <v/>
      </c>
      <c r="C5738" s="52">
        <f>DEC!B239</f>
        <v/>
      </c>
      <c r="D5738" s="52">
        <f>DEC!C239</f>
        <v/>
      </c>
      <c r="E5738" s="52">
        <f>DEC!D239</f>
        <v/>
      </c>
      <c r="F5738" s="52">
        <f>DEC!E239</f>
        <v/>
      </c>
      <c r="G5738" s="52">
        <f>DEC!F239</f>
        <v/>
      </c>
      <c r="H5738" s="52">
        <f>DEC!G239</f>
        <v/>
      </c>
      <c r="I5738" s="53">
        <f>DEC!H239</f>
        <v/>
      </c>
      <c r="J5738" s="53">
        <f>DEC!I239</f>
        <v/>
      </c>
      <c r="K5738" s="52">
        <f>DEC!J239</f>
        <v/>
      </c>
      <c r="L5738" s="52">
        <f>DEC!K239</f>
        <v/>
      </c>
      <c r="M5738" s="54">
        <f>DEC!L239</f>
        <v/>
      </c>
      <c r="N5738" s="52">
        <f>DEC!M239</f>
        <v/>
      </c>
      <c r="O5738" s="52">
        <f>DEC!N239</f>
        <v/>
      </c>
      <c r="P5738" s="52">
        <f>DEC!O239</f>
        <v/>
      </c>
      <c r="Q5738" s="52">
        <f>DEC!P239</f>
        <v/>
      </c>
      <c r="R5738" s="52">
        <f>DEC!Q239</f>
        <v/>
      </c>
      <c r="S5738" s="54">
        <f>S5737+IF(X5738=0,0,M5738)</f>
        <v/>
      </c>
      <c r="T5738" s="55">
        <f>MAX(T5737,S5738)</f>
        <v/>
      </c>
      <c r="U5738" s="56">
        <f>S5738-T5738</f>
        <v/>
      </c>
      <c r="V5738" s="55">
        <f>IFERROR(SUMIFS(DATABASE!$M$5:$M$6004,DATABASE!$B$5:$B$6004,B5738,DATABASE!$X$5:$X$6004,1),0)</f>
        <v/>
      </c>
      <c r="W5738" s="57">
        <f>IFERROR(COUNTIFS(DATABASE!$B$5:$B$6004,B5738,DATABASE!$X$5:$X$6004,1),0)</f>
        <v/>
      </c>
      <c r="X5738" s="58">
        <f>--AND(ISNUMBER(B5738),C5738&lt;&gt;"",L5738&lt;&gt;"",M5738&lt;&gt;"")</f>
        <v/>
      </c>
    </row>
    <row r="5739" ht="15" customHeight="1" s="111">
      <c r="A5739" s="42" t="inlineStr">
        <is>
          <t>DEC</t>
        </is>
      </c>
      <c r="B5739" s="43">
        <f>DEC!A240</f>
        <v/>
      </c>
      <c r="C5739" s="44">
        <f>DEC!B240</f>
        <v/>
      </c>
      <c r="D5739" s="44">
        <f>DEC!C240</f>
        <v/>
      </c>
      <c r="E5739" s="44">
        <f>DEC!D240</f>
        <v/>
      </c>
      <c r="F5739" s="44">
        <f>DEC!E240</f>
        <v/>
      </c>
      <c r="G5739" s="44">
        <f>DEC!F240</f>
        <v/>
      </c>
      <c r="H5739" s="44">
        <f>DEC!G240</f>
        <v/>
      </c>
      <c r="I5739" s="45">
        <f>DEC!H240</f>
        <v/>
      </c>
      <c r="J5739" s="45">
        <f>DEC!I240</f>
        <v/>
      </c>
      <c r="K5739" s="44">
        <f>DEC!J240</f>
        <v/>
      </c>
      <c r="L5739" s="44">
        <f>DEC!K240</f>
        <v/>
      </c>
      <c r="M5739" s="46">
        <f>DEC!L240</f>
        <v/>
      </c>
      <c r="N5739" s="44">
        <f>DEC!M240</f>
        <v/>
      </c>
      <c r="O5739" s="44">
        <f>DEC!N240</f>
        <v/>
      </c>
      <c r="P5739" s="44">
        <f>DEC!O240</f>
        <v/>
      </c>
      <c r="Q5739" s="44">
        <f>DEC!P240</f>
        <v/>
      </c>
      <c r="R5739" s="44">
        <f>DEC!Q240</f>
        <v/>
      </c>
      <c r="S5739" s="46">
        <f>S5738+IF(X5739=0,0,M5739)</f>
        <v/>
      </c>
      <c r="T5739" s="47">
        <f>MAX(T5738,S5739)</f>
        <v/>
      </c>
      <c r="U5739" s="48">
        <f>S5739-T5739</f>
        <v/>
      </c>
      <c r="V5739" s="47">
        <f>IFERROR(SUMIFS(DATABASE!$M$5:$M$6004,DATABASE!$B$5:$B$6004,B5739,DATABASE!$X$5:$X$6004,1),0)</f>
        <v/>
      </c>
      <c r="W5739" s="31">
        <f>IFERROR(COUNTIFS(DATABASE!$B$5:$B$6004,B5739,DATABASE!$X$5:$X$6004,1),0)</f>
        <v/>
      </c>
      <c r="X5739" s="49">
        <f>--AND(ISNUMBER(B5739),C5739&lt;&gt;"",L5739&lt;&gt;"",M5739&lt;&gt;"")</f>
        <v/>
      </c>
    </row>
    <row r="5740" ht="15" customHeight="1" s="111">
      <c r="A5740" s="50" t="inlineStr">
        <is>
          <t>DEC</t>
        </is>
      </c>
      <c r="B5740" s="51">
        <f>DEC!A241</f>
        <v/>
      </c>
      <c r="C5740" s="52">
        <f>DEC!B241</f>
        <v/>
      </c>
      <c r="D5740" s="52">
        <f>DEC!C241</f>
        <v/>
      </c>
      <c r="E5740" s="52">
        <f>DEC!D241</f>
        <v/>
      </c>
      <c r="F5740" s="52">
        <f>DEC!E241</f>
        <v/>
      </c>
      <c r="G5740" s="52">
        <f>DEC!F241</f>
        <v/>
      </c>
      <c r="H5740" s="52">
        <f>DEC!G241</f>
        <v/>
      </c>
      <c r="I5740" s="53">
        <f>DEC!H241</f>
        <v/>
      </c>
      <c r="J5740" s="53">
        <f>DEC!I241</f>
        <v/>
      </c>
      <c r="K5740" s="52">
        <f>DEC!J241</f>
        <v/>
      </c>
      <c r="L5740" s="52">
        <f>DEC!K241</f>
        <v/>
      </c>
      <c r="M5740" s="54">
        <f>DEC!L241</f>
        <v/>
      </c>
      <c r="N5740" s="52">
        <f>DEC!M241</f>
        <v/>
      </c>
      <c r="O5740" s="52">
        <f>DEC!N241</f>
        <v/>
      </c>
      <c r="P5740" s="52">
        <f>DEC!O241</f>
        <v/>
      </c>
      <c r="Q5740" s="52">
        <f>DEC!P241</f>
        <v/>
      </c>
      <c r="R5740" s="52">
        <f>DEC!Q241</f>
        <v/>
      </c>
      <c r="S5740" s="54">
        <f>S5739+IF(X5740=0,0,M5740)</f>
        <v/>
      </c>
      <c r="T5740" s="55">
        <f>MAX(T5739,S5740)</f>
        <v/>
      </c>
      <c r="U5740" s="56">
        <f>S5740-T5740</f>
        <v/>
      </c>
      <c r="V5740" s="55">
        <f>IFERROR(SUMIFS(DATABASE!$M$5:$M$6004,DATABASE!$B$5:$B$6004,B5740,DATABASE!$X$5:$X$6004,1),0)</f>
        <v/>
      </c>
      <c r="W5740" s="57">
        <f>IFERROR(COUNTIFS(DATABASE!$B$5:$B$6004,B5740,DATABASE!$X$5:$X$6004,1),0)</f>
        <v/>
      </c>
      <c r="X5740" s="58">
        <f>--AND(ISNUMBER(B5740),C5740&lt;&gt;"",L5740&lt;&gt;"",M5740&lt;&gt;"")</f>
        <v/>
      </c>
    </row>
    <row r="5741" ht="15" customHeight="1" s="111">
      <c r="A5741" s="42" t="inlineStr">
        <is>
          <t>DEC</t>
        </is>
      </c>
      <c r="B5741" s="43">
        <f>DEC!A242</f>
        <v/>
      </c>
      <c r="C5741" s="44">
        <f>DEC!B242</f>
        <v/>
      </c>
      <c r="D5741" s="44">
        <f>DEC!C242</f>
        <v/>
      </c>
      <c r="E5741" s="44">
        <f>DEC!D242</f>
        <v/>
      </c>
      <c r="F5741" s="44">
        <f>DEC!E242</f>
        <v/>
      </c>
      <c r="G5741" s="44">
        <f>DEC!F242</f>
        <v/>
      </c>
      <c r="H5741" s="44">
        <f>DEC!G242</f>
        <v/>
      </c>
      <c r="I5741" s="45">
        <f>DEC!H242</f>
        <v/>
      </c>
      <c r="J5741" s="45">
        <f>DEC!I242</f>
        <v/>
      </c>
      <c r="K5741" s="44">
        <f>DEC!J242</f>
        <v/>
      </c>
      <c r="L5741" s="44">
        <f>DEC!K242</f>
        <v/>
      </c>
      <c r="M5741" s="46">
        <f>DEC!L242</f>
        <v/>
      </c>
      <c r="N5741" s="44">
        <f>DEC!M242</f>
        <v/>
      </c>
      <c r="O5741" s="44">
        <f>DEC!N242</f>
        <v/>
      </c>
      <c r="P5741" s="44">
        <f>DEC!O242</f>
        <v/>
      </c>
      <c r="Q5741" s="44">
        <f>DEC!P242</f>
        <v/>
      </c>
      <c r="R5741" s="44">
        <f>DEC!Q242</f>
        <v/>
      </c>
      <c r="S5741" s="46">
        <f>S5740+IF(X5741=0,0,M5741)</f>
        <v/>
      </c>
      <c r="T5741" s="47">
        <f>MAX(T5740,S5741)</f>
        <v/>
      </c>
      <c r="U5741" s="48">
        <f>S5741-T5741</f>
        <v/>
      </c>
      <c r="V5741" s="47">
        <f>IFERROR(SUMIFS(DATABASE!$M$5:$M$6004,DATABASE!$B$5:$B$6004,B5741,DATABASE!$X$5:$X$6004,1),0)</f>
        <v/>
      </c>
      <c r="W5741" s="31">
        <f>IFERROR(COUNTIFS(DATABASE!$B$5:$B$6004,B5741,DATABASE!$X$5:$X$6004,1),0)</f>
        <v/>
      </c>
      <c r="X5741" s="49">
        <f>--AND(ISNUMBER(B5741),C5741&lt;&gt;"",L5741&lt;&gt;"",M5741&lt;&gt;"")</f>
        <v/>
      </c>
    </row>
    <row r="5742" ht="15" customHeight="1" s="111">
      <c r="A5742" s="50" t="inlineStr">
        <is>
          <t>DEC</t>
        </is>
      </c>
      <c r="B5742" s="51">
        <f>DEC!A243</f>
        <v/>
      </c>
      <c r="C5742" s="52">
        <f>DEC!B243</f>
        <v/>
      </c>
      <c r="D5742" s="52">
        <f>DEC!C243</f>
        <v/>
      </c>
      <c r="E5742" s="52">
        <f>DEC!D243</f>
        <v/>
      </c>
      <c r="F5742" s="52">
        <f>DEC!E243</f>
        <v/>
      </c>
      <c r="G5742" s="52">
        <f>DEC!F243</f>
        <v/>
      </c>
      <c r="H5742" s="52">
        <f>DEC!G243</f>
        <v/>
      </c>
      <c r="I5742" s="53">
        <f>DEC!H243</f>
        <v/>
      </c>
      <c r="J5742" s="53">
        <f>DEC!I243</f>
        <v/>
      </c>
      <c r="K5742" s="52">
        <f>DEC!J243</f>
        <v/>
      </c>
      <c r="L5742" s="52">
        <f>DEC!K243</f>
        <v/>
      </c>
      <c r="M5742" s="54">
        <f>DEC!L243</f>
        <v/>
      </c>
      <c r="N5742" s="52">
        <f>DEC!M243</f>
        <v/>
      </c>
      <c r="O5742" s="52">
        <f>DEC!N243</f>
        <v/>
      </c>
      <c r="P5742" s="52">
        <f>DEC!O243</f>
        <v/>
      </c>
      <c r="Q5742" s="52">
        <f>DEC!P243</f>
        <v/>
      </c>
      <c r="R5742" s="52">
        <f>DEC!Q243</f>
        <v/>
      </c>
      <c r="S5742" s="54">
        <f>S5741+IF(X5742=0,0,M5742)</f>
        <v/>
      </c>
      <c r="T5742" s="55">
        <f>MAX(T5741,S5742)</f>
        <v/>
      </c>
      <c r="U5742" s="56">
        <f>S5742-T5742</f>
        <v/>
      </c>
      <c r="V5742" s="55">
        <f>IFERROR(SUMIFS(DATABASE!$M$5:$M$6004,DATABASE!$B$5:$B$6004,B5742,DATABASE!$X$5:$X$6004,1),0)</f>
        <v/>
      </c>
      <c r="W5742" s="57">
        <f>IFERROR(COUNTIFS(DATABASE!$B$5:$B$6004,B5742,DATABASE!$X$5:$X$6004,1),0)</f>
        <v/>
      </c>
      <c r="X5742" s="58">
        <f>--AND(ISNUMBER(B5742),C5742&lt;&gt;"",L5742&lt;&gt;"",M5742&lt;&gt;"")</f>
        <v/>
      </c>
    </row>
    <row r="5743" ht="15" customHeight="1" s="111">
      <c r="A5743" s="42" t="inlineStr">
        <is>
          <t>DEC</t>
        </is>
      </c>
      <c r="B5743" s="43">
        <f>DEC!A244</f>
        <v/>
      </c>
      <c r="C5743" s="44">
        <f>DEC!B244</f>
        <v/>
      </c>
      <c r="D5743" s="44">
        <f>DEC!C244</f>
        <v/>
      </c>
      <c r="E5743" s="44">
        <f>DEC!D244</f>
        <v/>
      </c>
      <c r="F5743" s="44">
        <f>DEC!E244</f>
        <v/>
      </c>
      <c r="G5743" s="44">
        <f>DEC!F244</f>
        <v/>
      </c>
      <c r="H5743" s="44">
        <f>DEC!G244</f>
        <v/>
      </c>
      <c r="I5743" s="45">
        <f>DEC!H244</f>
        <v/>
      </c>
      <c r="J5743" s="45">
        <f>DEC!I244</f>
        <v/>
      </c>
      <c r="K5743" s="44">
        <f>DEC!J244</f>
        <v/>
      </c>
      <c r="L5743" s="44">
        <f>DEC!K244</f>
        <v/>
      </c>
      <c r="M5743" s="46">
        <f>DEC!L244</f>
        <v/>
      </c>
      <c r="N5743" s="44">
        <f>DEC!M244</f>
        <v/>
      </c>
      <c r="O5743" s="44">
        <f>DEC!N244</f>
        <v/>
      </c>
      <c r="P5743" s="44">
        <f>DEC!O244</f>
        <v/>
      </c>
      <c r="Q5743" s="44">
        <f>DEC!P244</f>
        <v/>
      </c>
      <c r="R5743" s="44">
        <f>DEC!Q244</f>
        <v/>
      </c>
      <c r="S5743" s="46">
        <f>S5742+IF(X5743=0,0,M5743)</f>
        <v/>
      </c>
      <c r="T5743" s="47">
        <f>MAX(T5742,S5743)</f>
        <v/>
      </c>
      <c r="U5743" s="48">
        <f>S5743-T5743</f>
        <v/>
      </c>
      <c r="V5743" s="47">
        <f>IFERROR(SUMIFS(DATABASE!$M$5:$M$6004,DATABASE!$B$5:$B$6004,B5743,DATABASE!$X$5:$X$6004,1),0)</f>
        <v/>
      </c>
      <c r="W5743" s="31">
        <f>IFERROR(COUNTIFS(DATABASE!$B$5:$B$6004,B5743,DATABASE!$X$5:$X$6004,1),0)</f>
        <v/>
      </c>
      <c r="X5743" s="49">
        <f>--AND(ISNUMBER(B5743),C5743&lt;&gt;"",L5743&lt;&gt;"",M5743&lt;&gt;"")</f>
        <v/>
      </c>
    </row>
    <row r="5744" ht="15" customHeight="1" s="111">
      <c r="A5744" s="50" t="inlineStr">
        <is>
          <t>DEC</t>
        </is>
      </c>
      <c r="B5744" s="51">
        <f>DEC!A245</f>
        <v/>
      </c>
      <c r="C5744" s="52">
        <f>DEC!B245</f>
        <v/>
      </c>
      <c r="D5744" s="52">
        <f>DEC!C245</f>
        <v/>
      </c>
      <c r="E5744" s="52">
        <f>DEC!D245</f>
        <v/>
      </c>
      <c r="F5744" s="52">
        <f>DEC!E245</f>
        <v/>
      </c>
      <c r="G5744" s="52">
        <f>DEC!F245</f>
        <v/>
      </c>
      <c r="H5744" s="52">
        <f>DEC!G245</f>
        <v/>
      </c>
      <c r="I5744" s="53">
        <f>DEC!H245</f>
        <v/>
      </c>
      <c r="J5744" s="53">
        <f>DEC!I245</f>
        <v/>
      </c>
      <c r="K5744" s="52">
        <f>DEC!J245</f>
        <v/>
      </c>
      <c r="L5744" s="52">
        <f>DEC!K245</f>
        <v/>
      </c>
      <c r="M5744" s="54">
        <f>DEC!L245</f>
        <v/>
      </c>
      <c r="N5744" s="52">
        <f>DEC!M245</f>
        <v/>
      </c>
      <c r="O5744" s="52">
        <f>DEC!N245</f>
        <v/>
      </c>
      <c r="P5744" s="52">
        <f>DEC!O245</f>
        <v/>
      </c>
      <c r="Q5744" s="52">
        <f>DEC!P245</f>
        <v/>
      </c>
      <c r="R5744" s="52">
        <f>DEC!Q245</f>
        <v/>
      </c>
      <c r="S5744" s="54">
        <f>S5743+IF(X5744=0,0,M5744)</f>
        <v/>
      </c>
      <c r="T5744" s="55">
        <f>MAX(T5743,S5744)</f>
        <v/>
      </c>
      <c r="U5744" s="56">
        <f>S5744-T5744</f>
        <v/>
      </c>
      <c r="V5744" s="55">
        <f>IFERROR(SUMIFS(DATABASE!$M$5:$M$6004,DATABASE!$B$5:$B$6004,B5744,DATABASE!$X$5:$X$6004,1),0)</f>
        <v/>
      </c>
      <c r="W5744" s="57">
        <f>IFERROR(COUNTIFS(DATABASE!$B$5:$B$6004,B5744,DATABASE!$X$5:$X$6004,1),0)</f>
        <v/>
      </c>
      <c r="X5744" s="58">
        <f>--AND(ISNUMBER(B5744),C5744&lt;&gt;"",L5744&lt;&gt;"",M5744&lt;&gt;"")</f>
        <v/>
      </c>
    </row>
    <row r="5745" ht="15" customHeight="1" s="111">
      <c r="A5745" s="42" t="inlineStr">
        <is>
          <t>DEC</t>
        </is>
      </c>
      <c r="B5745" s="43">
        <f>DEC!A246</f>
        <v/>
      </c>
      <c r="C5745" s="44">
        <f>DEC!B246</f>
        <v/>
      </c>
      <c r="D5745" s="44">
        <f>DEC!C246</f>
        <v/>
      </c>
      <c r="E5745" s="44">
        <f>DEC!D246</f>
        <v/>
      </c>
      <c r="F5745" s="44">
        <f>DEC!E246</f>
        <v/>
      </c>
      <c r="G5745" s="44">
        <f>DEC!F246</f>
        <v/>
      </c>
      <c r="H5745" s="44">
        <f>DEC!G246</f>
        <v/>
      </c>
      <c r="I5745" s="45">
        <f>DEC!H246</f>
        <v/>
      </c>
      <c r="J5745" s="45">
        <f>DEC!I246</f>
        <v/>
      </c>
      <c r="K5745" s="44">
        <f>DEC!J246</f>
        <v/>
      </c>
      <c r="L5745" s="44">
        <f>DEC!K246</f>
        <v/>
      </c>
      <c r="M5745" s="46">
        <f>DEC!L246</f>
        <v/>
      </c>
      <c r="N5745" s="44">
        <f>DEC!M246</f>
        <v/>
      </c>
      <c r="O5745" s="44">
        <f>DEC!N246</f>
        <v/>
      </c>
      <c r="P5745" s="44">
        <f>DEC!O246</f>
        <v/>
      </c>
      <c r="Q5745" s="44">
        <f>DEC!P246</f>
        <v/>
      </c>
      <c r="R5745" s="44">
        <f>DEC!Q246</f>
        <v/>
      </c>
      <c r="S5745" s="46">
        <f>S5744+IF(X5745=0,0,M5745)</f>
        <v/>
      </c>
      <c r="T5745" s="47">
        <f>MAX(T5744,S5745)</f>
        <v/>
      </c>
      <c r="U5745" s="48">
        <f>S5745-T5745</f>
        <v/>
      </c>
      <c r="V5745" s="47">
        <f>IFERROR(SUMIFS(DATABASE!$M$5:$M$6004,DATABASE!$B$5:$B$6004,B5745,DATABASE!$X$5:$X$6004,1),0)</f>
        <v/>
      </c>
      <c r="W5745" s="31">
        <f>IFERROR(COUNTIFS(DATABASE!$B$5:$B$6004,B5745,DATABASE!$X$5:$X$6004,1),0)</f>
        <v/>
      </c>
      <c r="X5745" s="49">
        <f>--AND(ISNUMBER(B5745),C5745&lt;&gt;"",L5745&lt;&gt;"",M5745&lt;&gt;"")</f>
        <v/>
      </c>
    </row>
    <row r="5746" ht="15" customHeight="1" s="111">
      <c r="A5746" s="50" t="inlineStr">
        <is>
          <t>DEC</t>
        </is>
      </c>
      <c r="B5746" s="51">
        <f>DEC!A247</f>
        <v/>
      </c>
      <c r="C5746" s="52">
        <f>DEC!B247</f>
        <v/>
      </c>
      <c r="D5746" s="52">
        <f>DEC!C247</f>
        <v/>
      </c>
      <c r="E5746" s="52">
        <f>DEC!D247</f>
        <v/>
      </c>
      <c r="F5746" s="52">
        <f>DEC!E247</f>
        <v/>
      </c>
      <c r="G5746" s="52">
        <f>DEC!F247</f>
        <v/>
      </c>
      <c r="H5746" s="52">
        <f>DEC!G247</f>
        <v/>
      </c>
      <c r="I5746" s="53">
        <f>DEC!H247</f>
        <v/>
      </c>
      <c r="J5746" s="53">
        <f>DEC!I247</f>
        <v/>
      </c>
      <c r="K5746" s="52">
        <f>DEC!J247</f>
        <v/>
      </c>
      <c r="L5746" s="52">
        <f>DEC!K247</f>
        <v/>
      </c>
      <c r="M5746" s="54">
        <f>DEC!L247</f>
        <v/>
      </c>
      <c r="N5746" s="52">
        <f>DEC!M247</f>
        <v/>
      </c>
      <c r="O5746" s="52">
        <f>DEC!N247</f>
        <v/>
      </c>
      <c r="P5746" s="52">
        <f>DEC!O247</f>
        <v/>
      </c>
      <c r="Q5746" s="52">
        <f>DEC!P247</f>
        <v/>
      </c>
      <c r="R5746" s="52">
        <f>DEC!Q247</f>
        <v/>
      </c>
      <c r="S5746" s="54">
        <f>S5745+IF(X5746=0,0,M5746)</f>
        <v/>
      </c>
      <c r="T5746" s="55">
        <f>MAX(T5745,S5746)</f>
        <v/>
      </c>
      <c r="U5746" s="56">
        <f>S5746-T5746</f>
        <v/>
      </c>
      <c r="V5746" s="55">
        <f>IFERROR(SUMIFS(DATABASE!$M$5:$M$6004,DATABASE!$B$5:$B$6004,B5746,DATABASE!$X$5:$X$6004,1),0)</f>
        <v/>
      </c>
      <c r="W5746" s="57">
        <f>IFERROR(COUNTIFS(DATABASE!$B$5:$B$6004,B5746,DATABASE!$X$5:$X$6004,1),0)</f>
        <v/>
      </c>
      <c r="X5746" s="58">
        <f>--AND(ISNUMBER(B5746),C5746&lt;&gt;"",L5746&lt;&gt;"",M5746&lt;&gt;"")</f>
        <v/>
      </c>
    </row>
    <row r="5747" ht="15" customHeight="1" s="111">
      <c r="A5747" s="42" t="inlineStr">
        <is>
          <t>DEC</t>
        </is>
      </c>
      <c r="B5747" s="43">
        <f>DEC!A248</f>
        <v/>
      </c>
      <c r="C5747" s="44">
        <f>DEC!B248</f>
        <v/>
      </c>
      <c r="D5747" s="44">
        <f>DEC!C248</f>
        <v/>
      </c>
      <c r="E5747" s="44">
        <f>DEC!D248</f>
        <v/>
      </c>
      <c r="F5747" s="44">
        <f>DEC!E248</f>
        <v/>
      </c>
      <c r="G5747" s="44">
        <f>DEC!F248</f>
        <v/>
      </c>
      <c r="H5747" s="44">
        <f>DEC!G248</f>
        <v/>
      </c>
      <c r="I5747" s="45">
        <f>DEC!H248</f>
        <v/>
      </c>
      <c r="J5747" s="45">
        <f>DEC!I248</f>
        <v/>
      </c>
      <c r="K5747" s="44">
        <f>DEC!J248</f>
        <v/>
      </c>
      <c r="L5747" s="44">
        <f>DEC!K248</f>
        <v/>
      </c>
      <c r="M5747" s="46">
        <f>DEC!L248</f>
        <v/>
      </c>
      <c r="N5747" s="44">
        <f>DEC!M248</f>
        <v/>
      </c>
      <c r="O5747" s="44">
        <f>DEC!N248</f>
        <v/>
      </c>
      <c r="P5747" s="44">
        <f>DEC!O248</f>
        <v/>
      </c>
      <c r="Q5747" s="44">
        <f>DEC!P248</f>
        <v/>
      </c>
      <c r="R5747" s="44">
        <f>DEC!Q248</f>
        <v/>
      </c>
      <c r="S5747" s="46">
        <f>S5746+IF(X5747=0,0,M5747)</f>
        <v/>
      </c>
      <c r="T5747" s="47">
        <f>MAX(T5746,S5747)</f>
        <v/>
      </c>
      <c r="U5747" s="48">
        <f>S5747-T5747</f>
        <v/>
      </c>
      <c r="V5747" s="47">
        <f>IFERROR(SUMIFS(DATABASE!$M$5:$M$6004,DATABASE!$B$5:$B$6004,B5747,DATABASE!$X$5:$X$6004,1),0)</f>
        <v/>
      </c>
      <c r="W5747" s="31">
        <f>IFERROR(COUNTIFS(DATABASE!$B$5:$B$6004,B5747,DATABASE!$X$5:$X$6004,1),0)</f>
        <v/>
      </c>
      <c r="X5747" s="49">
        <f>--AND(ISNUMBER(B5747),C5747&lt;&gt;"",L5747&lt;&gt;"",M5747&lt;&gt;"")</f>
        <v/>
      </c>
    </row>
    <row r="5748" ht="15" customHeight="1" s="111">
      <c r="A5748" s="50" t="inlineStr">
        <is>
          <t>DEC</t>
        </is>
      </c>
      <c r="B5748" s="51">
        <f>DEC!A249</f>
        <v/>
      </c>
      <c r="C5748" s="52">
        <f>DEC!B249</f>
        <v/>
      </c>
      <c r="D5748" s="52">
        <f>DEC!C249</f>
        <v/>
      </c>
      <c r="E5748" s="52">
        <f>DEC!D249</f>
        <v/>
      </c>
      <c r="F5748" s="52">
        <f>DEC!E249</f>
        <v/>
      </c>
      <c r="G5748" s="52">
        <f>DEC!F249</f>
        <v/>
      </c>
      <c r="H5748" s="52">
        <f>DEC!G249</f>
        <v/>
      </c>
      <c r="I5748" s="53">
        <f>DEC!H249</f>
        <v/>
      </c>
      <c r="J5748" s="53">
        <f>DEC!I249</f>
        <v/>
      </c>
      <c r="K5748" s="52">
        <f>DEC!J249</f>
        <v/>
      </c>
      <c r="L5748" s="52">
        <f>DEC!K249</f>
        <v/>
      </c>
      <c r="M5748" s="54">
        <f>DEC!L249</f>
        <v/>
      </c>
      <c r="N5748" s="52">
        <f>DEC!M249</f>
        <v/>
      </c>
      <c r="O5748" s="52">
        <f>DEC!N249</f>
        <v/>
      </c>
      <c r="P5748" s="52">
        <f>DEC!O249</f>
        <v/>
      </c>
      <c r="Q5748" s="52">
        <f>DEC!P249</f>
        <v/>
      </c>
      <c r="R5748" s="52">
        <f>DEC!Q249</f>
        <v/>
      </c>
      <c r="S5748" s="54">
        <f>S5747+IF(X5748=0,0,M5748)</f>
        <v/>
      </c>
      <c r="T5748" s="55">
        <f>MAX(T5747,S5748)</f>
        <v/>
      </c>
      <c r="U5748" s="56">
        <f>S5748-T5748</f>
        <v/>
      </c>
      <c r="V5748" s="55">
        <f>IFERROR(SUMIFS(DATABASE!$M$5:$M$6004,DATABASE!$B$5:$B$6004,B5748,DATABASE!$X$5:$X$6004,1),0)</f>
        <v/>
      </c>
      <c r="W5748" s="57">
        <f>IFERROR(COUNTIFS(DATABASE!$B$5:$B$6004,B5748,DATABASE!$X$5:$X$6004,1),0)</f>
        <v/>
      </c>
      <c r="X5748" s="58">
        <f>--AND(ISNUMBER(B5748),C5748&lt;&gt;"",L5748&lt;&gt;"",M5748&lt;&gt;"")</f>
        <v/>
      </c>
    </row>
    <row r="5749" ht="15" customHeight="1" s="111">
      <c r="A5749" s="42" t="inlineStr">
        <is>
          <t>DEC</t>
        </is>
      </c>
      <c r="B5749" s="43">
        <f>DEC!A250</f>
        <v/>
      </c>
      <c r="C5749" s="44">
        <f>DEC!B250</f>
        <v/>
      </c>
      <c r="D5749" s="44">
        <f>DEC!C250</f>
        <v/>
      </c>
      <c r="E5749" s="44">
        <f>DEC!D250</f>
        <v/>
      </c>
      <c r="F5749" s="44">
        <f>DEC!E250</f>
        <v/>
      </c>
      <c r="G5749" s="44">
        <f>DEC!F250</f>
        <v/>
      </c>
      <c r="H5749" s="44">
        <f>DEC!G250</f>
        <v/>
      </c>
      <c r="I5749" s="45">
        <f>DEC!H250</f>
        <v/>
      </c>
      <c r="J5749" s="45">
        <f>DEC!I250</f>
        <v/>
      </c>
      <c r="K5749" s="44">
        <f>DEC!J250</f>
        <v/>
      </c>
      <c r="L5749" s="44">
        <f>DEC!K250</f>
        <v/>
      </c>
      <c r="M5749" s="46">
        <f>DEC!L250</f>
        <v/>
      </c>
      <c r="N5749" s="44">
        <f>DEC!M250</f>
        <v/>
      </c>
      <c r="O5749" s="44">
        <f>DEC!N250</f>
        <v/>
      </c>
      <c r="P5749" s="44">
        <f>DEC!O250</f>
        <v/>
      </c>
      <c r="Q5749" s="44">
        <f>DEC!P250</f>
        <v/>
      </c>
      <c r="R5749" s="44">
        <f>DEC!Q250</f>
        <v/>
      </c>
      <c r="S5749" s="46">
        <f>S5748+IF(X5749=0,0,M5749)</f>
        <v/>
      </c>
      <c r="T5749" s="47">
        <f>MAX(T5748,S5749)</f>
        <v/>
      </c>
      <c r="U5749" s="48">
        <f>S5749-T5749</f>
        <v/>
      </c>
      <c r="V5749" s="47">
        <f>IFERROR(SUMIFS(DATABASE!$M$5:$M$6004,DATABASE!$B$5:$B$6004,B5749,DATABASE!$X$5:$X$6004,1),0)</f>
        <v/>
      </c>
      <c r="W5749" s="31">
        <f>IFERROR(COUNTIFS(DATABASE!$B$5:$B$6004,B5749,DATABASE!$X$5:$X$6004,1),0)</f>
        <v/>
      </c>
      <c r="X5749" s="49">
        <f>--AND(ISNUMBER(B5749),C5749&lt;&gt;"",L5749&lt;&gt;"",M5749&lt;&gt;"")</f>
        <v/>
      </c>
    </row>
    <row r="5750" ht="15" customHeight="1" s="111">
      <c r="A5750" s="50" t="inlineStr">
        <is>
          <t>DEC</t>
        </is>
      </c>
      <c r="B5750" s="51">
        <f>DEC!A251</f>
        <v/>
      </c>
      <c r="C5750" s="52">
        <f>DEC!B251</f>
        <v/>
      </c>
      <c r="D5750" s="52">
        <f>DEC!C251</f>
        <v/>
      </c>
      <c r="E5750" s="52">
        <f>DEC!D251</f>
        <v/>
      </c>
      <c r="F5750" s="52">
        <f>DEC!E251</f>
        <v/>
      </c>
      <c r="G5750" s="52">
        <f>DEC!F251</f>
        <v/>
      </c>
      <c r="H5750" s="52">
        <f>DEC!G251</f>
        <v/>
      </c>
      <c r="I5750" s="53">
        <f>DEC!H251</f>
        <v/>
      </c>
      <c r="J5750" s="53">
        <f>DEC!I251</f>
        <v/>
      </c>
      <c r="K5750" s="52">
        <f>DEC!J251</f>
        <v/>
      </c>
      <c r="L5750" s="52">
        <f>DEC!K251</f>
        <v/>
      </c>
      <c r="M5750" s="54">
        <f>DEC!L251</f>
        <v/>
      </c>
      <c r="N5750" s="52">
        <f>DEC!M251</f>
        <v/>
      </c>
      <c r="O5750" s="52">
        <f>DEC!N251</f>
        <v/>
      </c>
      <c r="P5750" s="52">
        <f>DEC!O251</f>
        <v/>
      </c>
      <c r="Q5750" s="52">
        <f>DEC!P251</f>
        <v/>
      </c>
      <c r="R5750" s="52">
        <f>DEC!Q251</f>
        <v/>
      </c>
      <c r="S5750" s="54">
        <f>S5749+IF(X5750=0,0,M5750)</f>
        <v/>
      </c>
      <c r="T5750" s="55">
        <f>MAX(T5749,S5750)</f>
        <v/>
      </c>
      <c r="U5750" s="56">
        <f>S5750-T5750</f>
        <v/>
      </c>
      <c r="V5750" s="55">
        <f>IFERROR(SUMIFS(DATABASE!$M$5:$M$6004,DATABASE!$B$5:$B$6004,B5750,DATABASE!$X$5:$X$6004,1),0)</f>
        <v/>
      </c>
      <c r="W5750" s="57">
        <f>IFERROR(COUNTIFS(DATABASE!$B$5:$B$6004,B5750,DATABASE!$X$5:$X$6004,1),0)</f>
        <v/>
      </c>
      <c r="X5750" s="58">
        <f>--AND(ISNUMBER(B5750),C5750&lt;&gt;"",L5750&lt;&gt;"",M5750&lt;&gt;"")</f>
        <v/>
      </c>
    </row>
    <row r="5751" ht="15" customHeight="1" s="111">
      <c r="A5751" s="42" t="inlineStr">
        <is>
          <t>DEC</t>
        </is>
      </c>
      <c r="B5751" s="43">
        <f>DEC!A252</f>
        <v/>
      </c>
      <c r="C5751" s="44">
        <f>DEC!B252</f>
        <v/>
      </c>
      <c r="D5751" s="44">
        <f>DEC!C252</f>
        <v/>
      </c>
      <c r="E5751" s="44">
        <f>DEC!D252</f>
        <v/>
      </c>
      <c r="F5751" s="44">
        <f>DEC!E252</f>
        <v/>
      </c>
      <c r="G5751" s="44">
        <f>DEC!F252</f>
        <v/>
      </c>
      <c r="H5751" s="44">
        <f>DEC!G252</f>
        <v/>
      </c>
      <c r="I5751" s="45">
        <f>DEC!H252</f>
        <v/>
      </c>
      <c r="J5751" s="45">
        <f>DEC!I252</f>
        <v/>
      </c>
      <c r="K5751" s="44">
        <f>DEC!J252</f>
        <v/>
      </c>
      <c r="L5751" s="44">
        <f>DEC!K252</f>
        <v/>
      </c>
      <c r="M5751" s="46">
        <f>DEC!L252</f>
        <v/>
      </c>
      <c r="N5751" s="44">
        <f>DEC!M252</f>
        <v/>
      </c>
      <c r="O5751" s="44">
        <f>DEC!N252</f>
        <v/>
      </c>
      <c r="P5751" s="44">
        <f>DEC!O252</f>
        <v/>
      </c>
      <c r="Q5751" s="44">
        <f>DEC!P252</f>
        <v/>
      </c>
      <c r="R5751" s="44">
        <f>DEC!Q252</f>
        <v/>
      </c>
      <c r="S5751" s="46">
        <f>S5750+IF(X5751=0,0,M5751)</f>
        <v/>
      </c>
      <c r="T5751" s="47">
        <f>MAX(T5750,S5751)</f>
        <v/>
      </c>
      <c r="U5751" s="48">
        <f>S5751-T5751</f>
        <v/>
      </c>
      <c r="V5751" s="47">
        <f>IFERROR(SUMIFS(DATABASE!$M$5:$M$6004,DATABASE!$B$5:$B$6004,B5751,DATABASE!$X$5:$X$6004,1),0)</f>
        <v/>
      </c>
      <c r="W5751" s="31">
        <f>IFERROR(COUNTIFS(DATABASE!$B$5:$B$6004,B5751,DATABASE!$X$5:$X$6004,1),0)</f>
        <v/>
      </c>
      <c r="X5751" s="49">
        <f>--AND(ISNUMBER(B5751),C5751&lt;&gt;"",L5751&lt;&gt;"",M5751&lt;&gt;"")</f>
        <v/>
      </c>
    </row>
    <row r="5752" ht="15" customHeight="1" s="111">
      <c r="A5752" s="50" t="inlineStr">
        <is>
          <t>DEC</t>
        </is>
      </c>
      <c r="B5752" s="51">
        <f>DEC!A253</f>
        <v/>
      </c>
      <c r="C5752" s="52">
        <f>DEC!B253</f>
        <v/>
      </c>
      <c r="D5752" s="52">
        <f>DEC!C253</f>
        <v/>
      </c>
      <c r="E5752" s="52">
        <f>DEC!D253</f>
        <v/>
      </c>
      <c r="F5752" s="52">
        <f>DEC!E253</f>
        <v/>
      </c>
      <c r="G5752" s="52">
        <f>DEC!F253</f>
        <v/>
      </c>
      <c r="H5752" s="52">
        <f>DEC!G253</f>
        <v/>
      </c>
      <c r="I5752" s="53">
        <f>DEC!H253</f>
        <v/>
      </c>
      <c r="J5752" s="53">
        <f>DEC!I253</f>
        <v/>
      </c>
      <c r="K5752" s="52">
        <f>DEC!J253</f>
        <v/>
      </c>
      <c r="L5752" s="52">
        <f>DEC!K253</f>
        <v/>
      </c>
      <c r="M5752" s="54">
        <f>DEC!L253</f>
        <v/>
      </c>
      <c r="N5752" s="52">
        <f>DEC!M253</f>
        <v/>
      </c>
      <c r="O5752" s="52">
        <f>DEC!N253</f>
        <v/>
      </c>
      <c r="P5752" s="52">
        <f>DEC!O253</f>
        <v/>
      </c>
      <c r="Q5752" s="52">
        <f>DEC!P253</f>
        <v/>
      </c>
      <c r="R5752" s="52">
        <f>DEC!Q253</f>
        <v/>
      </c>
      <c r="S5752" s="54">
        <f>S5751+IF(X5752=0,0,M5752)</f>
        <v/>
      </c>
      <c r="T5752" s="55">
        <f>MAX(T5751,S5752)</f>
        <v/>
      </c>
      <c r="U5752" s="56">
        <f>S5752-T5752</f>
        <v/>
      </c>
      <c r="V5752" s="55">
        <f>IFERROR(SUMIFS(DATABASE!$M$5:$M$6004,DATABASE!$B$5:$B$6004,B5752,DATABASE!$X$5:$X$6004,1),0)</f>
        <v/>
      </c>
      <c r="W5752" s="57">
        <f>IFERROR(COUNTIFS(DATABASE!$B$5:$B$6004,B5752,DATABASE!$X$5:$X$6004,1),0)</f>
        <v/>
      </c>
      <c r="X5752" s="58">
        <f>--AND(ISNUMBER(B5752),C5752&lt;&gt;"",L5752&lt;&gt;"",M5752&lt;&gt;"")</f>
        <v/>
      </c>
    </row>
    <row r="5753" ht="15" customHeight="1" s="111">
      <c r="A5753" s="42" t="inlineStr">
        <is>
          <t>DEC</t>
        </is>
      </c>
      <c r="B5753" s="43">
        <f>DEC!A254</f>
        <v/>
      </c>
      <c r="C5753" s="44">
        <f>DEC!B254</f>
        <v/>
      </c>
      <c r="D5753" s="44">
        <f>DEC!C254</f>
        <v/>
      </c>
      <c r="E5753" s="44">
        <f>DEC!D254</f>
        <v/>
      </c>
      <c r="F5753" s="44">
        <f>DEC!E254</f>
        <v/>
      </c>
      <c r="G5753" s="44">
        <f>DEC!F254</f>
        <v/>
      </c>
      <c r="H5753" s="44">
        <f>DEC!G254</f>
        <v/>
      </c>
      <c r="I5753" s="45">
        <f>DEC!H254</f>
        <v/>
      </c>
      <c r="J5753" s="45">
        <f>DEC!I254</f>
        <v/>
      </c>
      <c r="K5753" s="44">
        <f>DEC!J254</f>
        <v/>
      </c>
      <c r="L5753" s="44">
        <f>DEC!K254</f>
        <v/>
      </c>
      <c r="M5753" s="46">
        <f>DEC!L254</f>
        <v/>
      </c>
      <c r="N5753" s="44">
        <f>DEC!M254</f>
        <v/>
      </c>
      <c r="O5753" s="44">
        <f>DEC!N254</f>
        <v/>
      </c>
      <c r="P5753" s="44">
        <f>DEC!O254</f>
        <v/>
      </c>
      <c r="Q5753" s="44">
        <f>DEC!P254</f>
        <v/>
      </c>
      <c r="R5753" s="44">
        <f>DEC!Q254</f>
        <v/>
      </c>
      <c r="S5753" s="46">
        <f>S5752+IF(X5753=0,0,M5753)</f>
        <v/>
      </c>
      <c r="T5753" s="47">
        <f>MAX(T5752,S5753)</f>
        <v/>
      </c>
      <c r="U5753" s="48">
        <f>S5753-T5753</f>
        <v/>
      </c>
      <c r="V5753" s="47">
        <f>IFERROR(SUMIFS(DATABASE!$M$5:$M$6004,DATABASE!$B$5:$B$6004,B5753,DATABASE!$X$5:$X$6004,1),0)</f>
        <v/>
      </c>
      <c r="W5753" s="31">
        <f>IFERROR(COUNTIFS(DATABASE!$B$5:$B$6004,B5753,DATABASE!$X$5:$X$6004,1),0)</f>
        <v/>
      </c>
      <c r="X5753" s="49">
        <f>--AND(ISNUMBER(B5753),C5753&lt;&gt;"",L5753&lt;&gt;"",M5753&lt;&gt;"")</f>
        <v/>
      </c>
    </row>
    <row r="5754" ht="15" customHeight="1" s="111">
      <c r="A5754" s="50" t="inlineStr">
        <is>
          <t>DEC</t>
        </is>
      </c>
      <c r="B5754" s="51">
        <f>DEC!A255</f>
        <v/>
      </c>
      <c r="C5754" s="52">
        <f>DEC!B255</f>
        <v/>
      </c>
      <c r="D5754" s="52">
        <f>DEC!C255</f>
        <v/>
      </c>
      <c r="E5754" s="52">
        <f>DEC!D255</f>
        <v/>
      </c>
      <c r="F5754" s="52">
        <f>DEC!E255</f>
        <v/>
      </c>
      <c r="G5754" s="52">
        <f>DEC!F255</f>
        <v/>
      </c>
      <c r="H5754" s="52">
        <f>DEC!G255</f>
        <v/>
      </c>
      <c r="I5754" s="53">
        <f>DEC!H255</f>
        <v/>
      </c>
      <c r="J5754" s="53">
        <f>DEC!I255</f>
        <v/>
      </c>
      <c r="K5754" s="52">
        <f>DEC!J255</f>
        <v/>
      </c>
      <c r="L5754" s="52">
        <f>DEC!K255</f>
        <v/>
      </c>
      <c r="M5754" s="54">
        <f>DEC!L255</f>
        <v/>
      </c>
      <c r="N5754" s="52">
        <f>DEC!M255</f>
        <v/>
      </c>
      <c r="O5754" s="52">
        <f>DEC!N255</f>
        <v/>
      </c>
      <c r="P5754" s="52">
        <f>DEC!O255</f>
        <v/>
      </c>
      <c r="Q5754" s="52">
        <f>DEC!P255</f>
        <v/>
      </c>
      <c r="R5754" s="52">
        <f>DEC!Q255</f>
        <v/>
      </c>
      <c r="S5754" s="54">
        <f>S5753+IF(X5754=0,0,M5754)</f>
        <v/>
      </c>
      <c r="T5754" s="55">
        <f>MAX(T5753,S5754)</f>
        <v/>
      </c>
      <c r="U5754" s="56">
        <f>S5754-T5754</f>
        <v/>
      </c>
      <c r="V5754" s="55">
        <f>IFERROR(SUMIFS(DATABASE!$M$5:$M$6004,DATABASE!$B$5:$B$6004,B5754,DATABASE!$X$5:$X$6004,1),0)</f>
        <v/>
      </c>
      <c r="W5754" s="57">
        <f>IFERROR(COUNTIFS(DATABASE!$B$5:$B$6004,B5754,DATABASE!$X$5:$X$6004,1),0)</f>
        <v/>
      </c>
      <c r="X5754" s="58">
        <f>--AND(ISNUMBER(B5754),C5754&lt;&gt;"",L5754&lt;&gt;"",M5754&lt;&gt;"")</f>
        <v/>
      </c>
    </row>
    <row r="5755" ht="15" customHeight="1" s="111">
      <c r="A5755" s="42" t="inlineStr">
        <is>
          <t>DEC</t>
        </is>
      </c>
      <c r="B5755" s="43">
        <f>DEC!A256</f>
        <v/>
      </c>
      <c r="C5755" s="44">
        <f>DEC!B256</f>
        <v/>
      </c>
      <c r="D5755" s="44">
        <f>DEC!C256</f>
        <v/>
      </c>
      <c r="E5755" s="44">
        <f>DEC!D256</f>
        <v/>
      </c>
      <c r="F5755" s="44">
        <f>DEC!E256</f>
        <v/>
      </c>
      <c r="G5755" s="44">
        <f>DEC!F256</f>
        <v/>
      </c>
      <c r="H5755" s="44">
        <f>DEC!G256</f>
        <v/>
      </c>
      <c r="I5755" s="45">
        <f>DEC!H256</f>
        <v/>
      </c>
      <c r="J5755" s="45">
        <f>DEC!I256</f>
        <v/>
      </c>
      <c r="K5755" s="44">
        <f>DEC!J256</f>
        <v/>
      </c>
      <c r="L5755" s="44">
        <f>DEC!K256</f>
        <v/>
      </c>
      <c r="M5755" s="46">
        <f>DEC!L256</f>
        <v/>
      </c>
      <c r="N5755" s="44">
        <f>DEC!M256</f>
        <v/>
      </c>
      <c r="O5755" s="44">
        <f>DEC!N256</f>
        <v/>
      </c>
      <c r="P5755" s="44">
        <f>DEC!O256</f>
        <v/>
      </c>
      <c r="Q5755" s="44">
        <f>DEC!P256</f>
        <v/>
      </c>
      <c r="R5755" s="44">
        <f>DEC!Q256</f>
        <v/>
      </c>
      <c r="S5755" s="46">
        <f>S5754+IF(X5755=0,0,M5755)</f>
        <v/>
      </c>
      <c r="T5755" s="47">
        <f>MAX(T5754,S5755)</f>
        <v/>
      </c>
      <c r="U5755" s="48">
        <f>S5755-T5755</f>
        <v/>
      </c>
      <c r="V5755" s="47">
        <f>IFERROR(SUMIFS(DATABASE!$M$5:$M$6004,DATABASE!$B$5:$B$6004,B5755,DATABASE!$X$5:$X$6004,1),0)</f>
        <v/>
      </c>
      <c r="W5755" s="31">
        <f>IFERROR(COUNTIFS(DATABASE!$B$5:$B$6004,B5755,DATABASE!$X$5:$X$6004,1),0)</f>
        <v/>
      </c>
      <c r="X5755" s="49">
        <f>--AND(ISNUMBER(B5755),C5755&lt;&gt;"",L5755&lt;&gt;"",M5755&lt;&gt;"")</f>
        <v/>
      </c>
    </row>
    <row r="5756" ht="15" customHeight="1" s="111">
      <c r="A5756" s="50" t="inlineStr">
        <is>
          <t>DEC</t>
        </is>
      </c>
      <c r="B5756" s="51">
        <f>DEC!A257</f>
        <v/>
      </c>
      <c r="C5756" s="52">
        <f>DEC!B257</f>
        <v/>
      </c>
      <c r="D5756" s="52">
        <f>DEC!C257</f>
        <v/>
      </c>
      <c r="E5756" s="52">
        <f>DEC!D257</f>
        <v/>
      </c>
      <c r="F5756" s="52">
        <f>DEC!E257</f>
        <v/>
      </c>
      <c r="G5756" s="52">
        <f>DEC!F257</f>
        <v/>
      </c>
      <c r="H5756" s="52">
        <f>DEC!G257</f>
        <v/>
      </c>
      <c r="I5756" s="53">
        <f>DEC!H257</f>
        <v/>
      </c>
      <c r="J5756" s="53">
        <f>DEC!I257</f>
        <v/>
      </c>
      <c r="K5756" s="52">
        <f>DEC!J257</f>
        <v/>
      </c>
      <c r="L5756" s="52">
        <f>DEC!K257</f>
        <v/>
      </c>
      <c r="M5756" s="54">
        <f>DEC!L257</f>
        <v/>
      </c>
      <c r="N5756" s="52">
        <f>DEC!M257</f>
        <v/>
      </c>
      <c r="O5756" s="52">
        <f>DEC!N257</f>
        <v/>
      </c>
      <c r="P5756" s="52">
        <f>DEC!O257</f>
        <v/>
      </c>
      <c r="Q5756" s="52">
        <f>DEC!P257</f>
        <v/>
      </c>
      <c r="R5756" s="52">
        <f>DEC!Q257</f>
        <v/>
      </c>
      <c r="S5756" s="54">
        <f>S5755+IF(X5756=0,0,M5756)</f>
        <v/>
      </c>
      <c r="T5756" s="55">
        <f>MAX(T5755,S5756)</f>
        <v/>
      </c>
      <c r="U5756" s="56">
        <f>S5756-T5756</f>
        <v/>
      </c>
      <c r="V5756" s="55">
        <f>IFERROR(SUMIFS(DATABASE!$M$5:$M$6004,DATABASE!$B$5:$B$6004,B5756,DATABASE!$X$5:$X$6004,1),0)</f>
        <v/>
      </c>
      <c r="W5756" s="57">
        <f>IFERROR(COUNTIFS(DATABASE!$B$5:$B$6004,B5756,DATABASE!$X$5:$X$6004,1),0)</f>
        <v/>
      </c>
      <c r="X5756" s="58">
        <f>--AND(ISNUMBER(B5756),C5756&lt;&gt;"",L5756&lt;&gt;"",M5756&lt;&gt;"")</f>
        <v/>
      </c>
    </row>
    <row r="5757" ht="15" customHeight="1" s="111">
      <c r="A5757" s="42" t="inlineStr">
        <is>
          <t>DEC</t>
        </is>
      </c>
      <c r="B5757" s="43">
        <f>DEC!A258</f>
        <v/>
      </c>
      <c r="C5757" s="44">
        <f>DEC!B258</f>
        <v/>
      </c>
      <c r="D5757" s="44">
        <f>DEC!C258</f>
        <v/>
      </c>
      <c r="E5757" s="44">
        <f>DEC!D258</f>
        <v/>
      </c>
      <c r="F5757" s="44">
        <f>DEC!E258</f>
        <v/>
      </c>
      <c r="G5757" s="44">
        <f>DEC!F258</f>
        <v/>
      </c>
      <c r="H5757" s="44">
        <f>DEC!G258</f>
        <v/>
      </c>
      <c r="I5757" s="45">
        <f>DEC!H258</f>
        <v/>
      </c>
      <c r="J5757" s="45">
        <f>DEC!I258</f>
        <v/>
      </c>
      <c r="K5757" s="44">
        <f>DEC!J258</f>
        <v/>
      </c>
      <c r="L5757" s="44">
        <f>DEC!K258</f>
        <v/>
      </c>
      <c r="M5757" s="46">
        <f>DEC!L258</f>
        <v/>
      </c>
      <c r="N5757" s="44">
        <f>DEC!M258</f>
        <v/>
      </c>
      <c r="O5757" s="44">
        <f>DEC!N258</f>
        <v/>
      </c>
      <c r="P5757" s="44">
        <f>DEC!O258</f>
        <v/>
      </c>
      <c r="Q5757" s="44">
        <f>DEC!P258</f>
        <v/>
      </c>
      <c r="R5757" s="44">
        <f>DEC!Q258</f>
        <v/>
      </c>
      <c r="S5757" s="46">
        <f>S5756+IF(X5757=0,0,M5757)</f>
        <v/>
      </c>
      <c r="T5757" s="47">
        <f>MAX(T5756,S5757)</f>
        <v/>
      </c>
      <c r="U5757" s="48">
        <f>S5757-T5757</f>
        <v/>
      </c>
      <c r="V5757" s="47">
        <f>IFERROR(SUMIFS(DATABASE!$M$5:$M$6004,DATABASE!$B$5:$B$6004,B5757,DATABASE!$X$5:$X$6004,1),0)</f>
        <v/>
      </c>
      <c r="W5757" s="31">
        <f>IFERROR(COUNTIFS(DATABASE!$B$5:$B$6004,B5757,DATABASE!$X$5:$X$6004,1),0)</f>
        <v/>
      </c>
      <c r="X5757" s="49">
        <f>--AND(ISNUMBER(B5757),C5757&lt;&gt;"",L5757&lt;&gt;"",M5757&lt;&gt;"")</f>
        <v/>
      </c>
    </row>
    <row r="5758" ht="15" customHeight="1" s="111">
      <c r="A5758" s="50" t="inlineStr">
        <is>
          <t>DEC</t>
        </is>
      </c>
      <c r="B5758" s="51">
        <f>DEC!A259</f>
        <v/>
      </c>
      <c r="C5758" s="52">
        <f>DEC!B259</f>
        <v/>
      </c>
      <c r="D5758" s="52">
        <f>DEC!C259</f>
        <v/>
      </c>
      <c r="E5758" s="52">
        <f>DEC!D259</f>
        <v/>
      </c>
      <c r="F5758" s="52">
        <f>DEC!E259</f>
        <v/>
      </c>
      <c r="G5758" s="52">
        <f>DEC!F259</f>
        <v/>
      </c>
      <c r="H5758" s="52">
        <f>DEC!G259</f>
        <v/>
      </c>
      <c r="I5758" s="53">
        <f>DEC!H259</f>
        <v/>
      </c>
      <c r="J5758" s="53">
        <f>DEC!I259</f>
        <v/>
      </c>
      <c r="K5758" s="52">
        <f>DEC!J259</f>
        <v/>
      </c>
      <c r="L5758" s="52">
        <f>DEC!K259</f>
        <v/>
      </c>
      <c r="M5758" s="54">
        <f>DEC!L259</f>
        <v/>
      </c>
      <c r="N5758" s="52">
        <f>DEC!M259</f>
        <v/>
      </c>
      <c r="O5758" s="52">
        <f>DEC!N259</f>
        <v/>
      </c>
      <c r="P5758" s="52">
        <f>DEC!O259</f>
        <v/>
      </c>
      <c r="Q5758" s="52">
        <f>DEC!P259</f>
        <v/>
      </c>
      <c r="R5758" s="52">
        <f>DEC!Q259</f>
        <v/>
      </c>
      <c r="S5758" s="54">
        <f>S5757+IF(X5758=0,0,M5758)</f>
        <v/>
      </c>
      <c r="T5758" s="55">
        <f>MAX(T5757,S5758)</f>
        <v/>
      </c>
      <c r="U5758" s="56">
        <f>S5758-T5758</f>
        <v/>
      </c>
      <c r="V5758" s="55">
        <f>IFERROR(SUMIFS(DATABASE!$M$5:$M$6004,DATABASE!$B$5:$B$6004,B5758,DATABASE!$X$5:$X$6004,1),0)</f>
        <v/>
      </c>
      <c r="W5758" s="57">
        <f>IFERROR(COUNTIFS(DATABASE!$B$5:$B$6004,B5758,DATABASE!$X$5:$X$6004,1),0)</f>
        <v/>
      </c>
      <c r="X5758" s="58">
        <f>--AND(ISNUMBER(B5758),C5758&lt;&gt;"",L5758&lt;&gt;"",M5758&lt;&gt;"")</f>
        <v/>
      </c>
    </row>
    <row r="5759" ht="15" customHeight="1" s="111">
      <c r="A5759" s="42" t="inlineStr">
        <is>
          <t>DEC</t>
        </is>
      </c>
      <c r="B5759" s="43">
        <f>DEC!A260</f>
        <v/>
      </c>
      <c r="C5759" s="44">
        <f>DEC!B260</f>
        <v/>
      </c>
      <c r="D5759" s="44">
        <f>DEC!C260</f>
        <v/>
      </c>
      <c r="E5759" s="44">
        <f>DEC!D260</f>
        <v/>
      </c>
      <c r="F5759" s="44">
        <f>DEC!E260</f>
        <v/>
      </c>
      <c r="G5759" s="44">
        <f>DEC!F260</f>
        <v/>
      </c>
      <c r="H5759" s="44">
        <f>DEC!G260</f>
        <v/>
      </c>
      <c r="I5759" s="45">
        <f>DEC!H260</f>
        <v/>
      </c>
      <c r="J5759" s="45">
        <f>DEC!I260</f>
        <v/>
      </c>
      <c r="K5759" s="44">
        <f>DEC!J260</f>
        <v/>
      </c>
      <c r="L5759" s="44">
        <f>DEC!K260</f>
        <v/>
      </c>
      <c r="M5759" s="46">
        <f>DEC!L260</f>
        <v/>
      </c>
      <c r="N5759" s="44">
        <f>DEC!M260</f>
        <v/>
      </c>
      <c r="O5759" s="44">
        <f>DEC!N260</f>
        <v/>
      </c>
      <c r="P5759" s="44">
        <f>DEC!O260</f>
        <v/>
      </c>
      <c r="Q5759" s="44">
        <f>DEC!P260</f>
        <v/>
      </c>
      <c r="R5759" s="44">
        <f>DEC!Q260</f>
        <v/>
      </c>
      <c r="S5759" s="46">
        <f>S5758+IF(X5759=0,0,M5759)</f>
        <v/>
      </c>
      <c r="T5759" s="47">
        <f>MAX(T5758,S5759)</f>
        <v/>
      </c>
      <c r="U5759" s="48">
        <f>S5759-T5759</f>
        <v/>
      </c>
      <c r="V5759" s="47">
        <f>IFERROR(SUMIFS(DATABASE!$M$5:$M$6004,DATABASE!$B$5:$B$6004,B5759,DATABASE!$X$5:$X$6004,1),0)</f>
        <v/>
      </c>
      <c r="W5759" s="31">
        <f>IFERROR(COUNTIFS(DATABASE!$B$5:$B$6004,B5759,DATABASE!$X$5:$X$6004,1),0)</f>
        <v/>
      </c>
      <c r="X5759" s="49">
        <f>--AND(ISNUMBER(B5759),C5759&lt;&gt;"",L5759&lt;&gt;"",M5759&lt;&gt;"")</f>
        <v/>
      </c>
    </row>
    <row r="5760" ht="15" customHeight="1" s="111">
      <c r="A5760" s="50" t="inlineStr">
        <is>
          <t>DEC</t>
        </is>
      </c>
      <c r="B5760" s="51">
        <f>DEC!A261</f>
        <v/>
      </c>
      <c r="C5760" s="52">
        <f>DEC!B261</f>
        <v/>
      </c>
      <c r="D5760" s="52">
        <f>DEC!C261</f>
        <v/>
      </c>
      <c r="E5760" s="52">
        <f>DEC!D261</f>
        <v/>
      </c>
      <c r="F5760" s="52">
        <f>DEC!E261</f>
        <v/>
      </c>
      <c r="G5760" s="52">
        <f>DEC!F261</f>
        <v/>
      </c>
      <c r="H5760" s="52">
        <f>DEC!G261</f>
        <v/>
      </c>
      <c r="I5760" s="53">
        <f>DEC!H261</f>
        <v/>
      </c>
      <c r="J5760" s="53">
        <f>DEC!I261</f>
        <v/>
      </c>
      <c r="K5760" s="52">
        <f>DEC!J261</f>
        <v/>
      </c>
      <c r="L5760" s="52">
        <f>DEC!K261</f>
        <v/>
      </c>
      <c r="M5760" s="54">
        <f>DEC!L261</f>
        <v/>
      </c>
      <c r="N5760" s="52">
        <f>DEC!M261</f>
        <v/>
      </c>
      <c r="O5760" s="52">
        <f>DEC!N261</f>
        <v/>
      </c>
      <c r="P5760" s="52">
        <f>DEC!O261</f>
        <v/>
      </c>
      <c r="Q5760" s="52">
        <f>DEC!P261</f>
        <v/>
      </c>
      <c r="R5760" s="52">
        <f>DEC!Q261</f>
        <v/>
      </c>
      <c r="S5760" s="54">
        <f>S5759+IF(X5760=0,0,M5760)</f>
        <v/>
      </c>
      <c r="T5760" s="55">
        <f>MAX(T5759,S5760)</f>
        <v/>
      </c>
      <c r="U5760" s="56">
        <f>S5760-T5760</f>
        <v/>
      </c>
      <c r="V5760" s="55">
        <f>IFERROR(SUMIFS(DATABASE!$M$5:$M$6004,DATABASE!$B$5:$B$6004,B5760,DATABASE!$X$5:$X$6004,1),0)</f>
        <v/>
      </c>
      <c r="W5760" s="57">
        <f>IFERROR(COUNTIFS(DATABASE!$B$5:$B$6004,B5760,DATABASE!$X$5:$X$6004,1),0)</f>
        <v/>
      </c>
      <c r="X5760" s="58">
        <f>--AND(ISNUMBER(B5760),C5760&lt;&gt;"",L5760&lt;&gt;"",M5760&lt;&gt;"")</f>
        <v/>
      </c>
    </row>
    <row r="5761" ht="15" customHeight="1" s="111">
      <c r="A5761" s="42" t="inlineStr">
        <is>
          <t>DEC</t>
        </is>
      </c>
      <c r="B5761" s="43">
        <f>DEC!A262</f>
        <v/>
      </c>
      <c r="C5761" s="44">
        <f>DEC!B262</f>
        <v/>
      </c>
      <c r="D5761" s="44">
        <f>DEC!C262</f>
        <v/>
      </c>
      <c r="E5761" s="44">
        <f>DEC!D262</f>
        <v/>
      </c>
      <c r="F5761" s="44">
        <f>DEC!E262</f>
        <v/>
      </c>
      <c r="G5761" s="44">
        <f>DEC!F262</f>
        <v/>
      </c>
      <c r="H5761" s="44">
        <f>DEC!G262</f>
        <v/>
      </c>
      <c r="I5761" s="45">
        <f>DEC!H262</f>
        <v/>
      </c>
      <c r="J5761" s="45">
        <f>DEC!I262</f>
        <v/>
      </c>
      <c r="K5761" s="44">
        <f>DEC!J262</f>
        <v/>
      </c>
      <c r="L5761" s="44">
        <f>DEC!K262</f>
        <v/>
      </c>
      <c r="M5761" s="46">
        <f>DEC!L262</f>
        <v/>
      </c>
      <c r="N5761" s="44">
        <f>DEC!M262</f>
        <v/>
      </c>
      <c r="O5761" s="44">
        <f>DEC!N262</f>
        <v/>
      </c>
      <c r="P5761" s="44">
        <f>DEC!O262</f>
        <v/>
      </c>
      <c r="Q5761" s="44">
        <f>DEC!P262</f>
        <v/>
      </c>
      <c r="R5761" s="44">
        <f>DEC!Q262</f>
        <v/>
      </c>
      <c r="S5761" s="46">
        <f>S5760+IF(X5761=0,0,M5761)</f>
        <v/>
      </c>
      <c r="T5761" s="47">
        <f>MAX(T5760,S5761)</f>
        <v/>
      </c>
      <c r="U5761" s="48">
        <f>S5761-T5761</f>
        <v/>
      </c>
      <c r="V5761" s="47">
        <f>IFERROR(SUMIFS(DATABASE!$M$5:$M$6004,DATABASE!$B$5:$B$6004,B5761,DATABASE!$X$5:$X$6004,1),0)</f>
        <v/>
      </c>
      <c r="W5761" s="31">
        <f>IFERROR(COUNTIFS(DATABASE!$B$5:$B$6004,B5761,DATABASE!$X$5:$X$6004,1),0)</f>
        <v/>
      </c>
      <c r="X5761" s="49">
        <f>--AND(ISNUMBER(B5761),C5761&lt;&gt;"",L5761&lt;&gt;"",M5761&lt;&gt;"")</f>
        <v/>
      </c>
    </row>
    <row r="5762" ht="15" customHeight="1" s="111">
      <c r="A5762" s="50" t="inlineStr">
        <is>
          <t>DEC</t>
        </is>
      </c>
      <c r="B5762" s="51">
        <f>DEC!A263</f>
        <v/>
      </c>
      <c r="C5762" s="52">
        <f>DEC!B263</f>
        <v/>
      </c>
      <c r="D5762" s="52">
        <f>DEC!C263</f>
        <v/>
      </c>
      <c r="E5762" s="52">
        <f>DEC!D263</f>
        <v/>
      </c>
      <c r="F5762" s="52">
        <f>DEC!E263</f>
        <v/>
      </c>
      <c r="G5762" s="52">
        <f>DEC!F263</f>
        <v/>
      </c>
      <c r="H5762" s="52">
        <f>DEC!G263</f>
        <v/>
      </c>
      <c r="I5762" s="53">
        <f>DEC!H263</f>
        <v/>
      </c>
      <c r="J5762" s="53">
        <f>DEC!I263</f>
        <v/>
      </c>
      <c r="K5762" s="52">
        <f>DEC!J263</f>
        <v/>
      </c>
      <c r="L5762" s="52">
        <f>DEC!K263</f>
        <v/>
      </c>
      <c r="M5762" s="54">
        <f>DEC!L263</f>
        <v/>
      </c>
      <c r="N5762" s="52">
        <f>DEC!M263</f>
        <v/>
      </c>
      <c r="O5762" s="52">
        <f>DEC!N263</f>
        <v/>
      </c>
      <c r="P5762" s="52">
        <f>DEC!O263</f>
        <v/>
      </c>
      <c r="Q5762" s="52">
        <f>DEC!P263</f>
        <v/>
      </c>
      <c r="R5762" s="52">
        <f>DEC!Q263</f>
        <v/>
      </c>
      <c r="S5762" s="54">
        <f>S5761+IF(X5762=0,0,M5762)</f>
        <v/>
      </c>
      <c r="T5762" s="55">
        <f>MAX(T5761,S5762)</f>
        <v/>
      </c>
      <c r="U5762" s="56">
        <f>S5762-T5762</f>
        <v/>
      </c>
      <c r="V5762" s="55">
        <f>IFERROR(SUMIFS(DATABASE!$M$5:$M$6004,DATABASE!$B$5:$B$6004,B5762,DATABASE!$X$5:$X$6004,1),0)</f>
        <v/>
      </c>
      <c r="W5762" s="57">
        <f>IFERROR(COUNTIFS(DATABASE!$B$5:$B$6004,B5762,DATABASE!$X$5:$X$6004,1),0)</f>
        <v/>
      </c>
      <c r="X5762" s="58">
        <f>--AND(ISNUMBER(B5762),C5762&lt;&gt;"",L5762&lt;&gt;"",M5762&lt;&gt;"")</f>
        <v/>
      </c>
    </row>
    <row r="5763" ht="15" customHeight="1" s="111">
      <c r="A5763" s="42" t="inlineStr">
        <is>
          <t>DEC</t>
        </is>
      </c>
      <c r="B5763" s="43">
        <f>DEC!A264</f>
        <v/>
      </c>
      <c r="C5763" s="44">
        <f>DEC!B264</f>
        <v/>
      </c>
      <c r="D5763" s="44">
        <f>DEC!C264</f>
        <v/>
      </c>
      <c r="E5763" s="44">
        <f>DEC!D264</f>
        <v/>
      </c>
      <c r="F5763" s="44">
        <f>DEC!E264</f>
        <v/>
      </c>
      <c r="G5763" s="44">
        <f>DEC!F264</f>
        <v/>
      </c>
      <c r="H5763" s="44">
        <f>DEC!G264</f>
        <v/>
      </c>
      <c r="I5763" s="45">
        <f>DEC!H264</f>
        <v/>
      </c>
      <c r="J5763" s="45">
        <f>DEC!I264</f>
        <v/>
      </c>
      <c r="K5763" s="44">
        <f>DEC!J264</f>
        <v/>
      </c>
      <c r="L5763" s="44">
        <f>DEC!K264</f>
        <v/>
      </c>
      <c r="M5763" s="46">
        <f>DEC!L264</f>
        <v/>
      </c>
      <c r="N5763" s="44">
        <f>DEC!M264</f>
        <v/>
      </c>
      <c r="O5763" s="44">
        <f>DEC!N264</f>
        <v/>
      </c>
      <c r="P5763" s="44">
        <f>DEC!O264</f>
        <v/>
      </c>
      <c r="Q5763" s="44">
        <f>DEC!P264</f>
        <v/>
      </c>
      <c r="R5763" s="44">
        <f>DEC!Q264</f>
        <v/>
      </c>
      <c r="S5763" s="46">
        <f>S5762+IF(X5763=0,0,M5763)</f>
        <v/>
      </c>
      <c r="T5763" s="47">
        <f>MAX(T5762,S5763)</f>
        <v/>
      </c>
      <c r="U5763" s="48">
        <f>S5763-T5763</f>
        <v/>
      </c>
      <c r="V5763" s="47">
        <f>IFERROR(SUMIFS(DATABASE!$M$5:$M$6004,DATABASE!$B$5:$B$6004,B5763,DATABASE!$X$5:$X$6004,1),0)</f>
        <v/>
      </c>
      <c r="W5763" s="31">
        <f>IFERROR(COUNTIFS(DATABASE!$B$5:$B$6004,B5763,DATABASE!$X$5:$X$6004,1),0)</f>
        <v/>
      </c>
      <c r="X5763" s="49">
        <f>--AND(ISNUMBER(B5763),C5763&lt;&gt;"",L5763&lt;&gt;"",M5763&lt;&gt;"")</f>
        <v/>
      </c>
    </row>
    <row r="5764" ht="15" customHeight="1" s="111">
      <c r="A5764" s="50" t="inlineStr">
        <is>
          <t>DEC</t>
        </is>
      </c>
      <c r="B5764" s="51">
        <f>DEC!A265</f>
        <v/>
      </c>
      <c r="C5764" s="52">
        <f>DEC!B265</f>
        <v/>
      </c>
      <c r="D5764" s="52">
        <f>DEC!C265</f>
        <v/>
      </c>
      <c r="E5764" s="52">
        <f>DEC!D265</f>
        <v/>
      </c>
      <c r="F5764" s="52">
        <f>DEC!E265</f>
        <v/>
      </c>
      <c r="G5764" s="52">
        <f>DEC!F265</f>
        <v/>
      </c>
      <c r="H5764" s="52">
        <f>DEC!G265</f>
        <v/>
      </c>
      <c r="I5764" s="53">
        <f>DEC!H265</f>
        <v/>
      </c>
      <c r="J5764" s="53">
        <f>DEC!I265</f>
        <v/>
      </c>
      <c r="K5764" s="52">
        <f>DEC!J265</f>
        <v/>
      </c>
      <c r="L5764" s="52">
        <f>DEC!K265</f>
        <v/>
      </c>
      <c r="M5764" s="54">
        <f>DEC!L265</f>
        <v/>
      </c>
      <c r="N5764" s="52">
        <f>DEC!M265</f>
        <v/>
      </c>
      <c r="O5764" s="52">
        <f>DEC!N265</f>
        <v/>
      </c>
      <c r="P5764" s="52">
        <f>DEC!O265</f>
        <v/>
      </c>
      <c r="Q5764" s="52">
        <f>DEC!P265</f>
        <v/>
      </c>
      <c r="R5764" s="52">
        <f>DEC!Q265</f>
        <v/>
      </c>
      <c r="S5764" s="54">
        <f>S5763+IF(X5764=0,0,M5764)</f>
        <v/>
      </c>
      <c r="T5764" s="55">
        <f>MAX(T5763,S5764)</f>
        <v/>
      </c>
      <c r="U5764" s="56">
        <f>S5764-T5764</f>
        <v/>
      </c>
      <c r="V5764" s="55">
        <f>IFERROR(SUMIFS(DATABASE!$M$5:$M$6004,DATABASE!$B$5:$B$6004,B5764,DATABASE!$X$5:$X$6004,1),0)</f>
        <v/>
      </c>
      <c r="W5764" s="57">
        <f>IFERROR(COUNTIFS(DATABASE!$B$5:$B$6004,B5764,DATABASE!$X$5:$X$6004,1),0)</f>
        <v/>
      </c>
      <c r="X5764" s="58">
        <f>--AND(ISNUMBER(B5764),C5764&lt;&gt;"",L5764&lt;&gt;"",M5764&lt;&gt;"")</f>
        <v/>
      </c>
    </row>
    <row r="5765" ht="15" customHeight="1" s="111">
      <c r="A5765" s="42" t="inlineStr">
        <is>
          <t>DEC</t>
        </is>
      </c>
      <c r="B5765" s="43">
        <f>DEC!A266</f>
        <v/>
      </c>
      <c r="C5765" s="44">
        <f>DEC!B266</f>
        <v/>
      </c>
      <c r="D5765" s="44">
        <f>DEC!C266</f>
        <v/>
      </c>
      <c r="E5765" s="44">
        <f>DEC!D266</f>
        <v/>
      </c>
      <c r="F5765" s="44">
        <f>DEC!E266</f>
        <v/>
      </c>
      <c r="G5765" s="44">
        <f>DEC!F266</f>
        <v/>
      </c>
      <c r="H5765" s="44">
        <f>DEC!G266</f>
        <v/>
      </c>
      <c r="I5765" s="45">
        <f>DEC!H266</f>
        <v/>
      </c>
      <c r="J5765" s="45">
        <f>DEC!I266</f>
        <v/>
      </c>
      <c r="K5765" s="44">
        <f>DEC!J266</f>
        <v/>
      </c>
      <c r="L5765" s="44">
        <f>DEC!K266</f>
        <v/>
      </c>
      <c r="M5765" s="46">
        <f>DEC!L266</f>
        <v/>
      </c>
      <c r="N5765" s="44">
        <f>DEC!M266</f>
        <v/>
      </c>
      <c r="O5765" s="44">
        <f>DEC!N266</f>
        <v/>
      </c>
      <c r="P5765" s="44">
        <f>DEC!O266</f>
        <v/>
      </c>
      <c r="Q5765" s="44">
        <f>DEC!P266</f>
        <v/>
      </c>
      <c r="R5765" s="44">
        <f>DEC!Q266</f>
        <v/>
      </c>
      <c r="S5765" s="46">
        <f>S5764+IF(X5765=0,0,M5765)</f>
        <v/>
      </c>
      <c r="T5765" s="47">
        <f>MAX(T5764,S5765)</f>
        <v/>
      </c>
      <c r="U5765" s="48">
        <f>S5765-T5765</f>
        <v/>
      </c>
      <c r="V5765" s="47">
        <f>IFERROR(SUMIFS(DATABASE!$M$5:$M$6004,DATABASE!$B$5:$B$6004,B5765,DATABASE!$X$5:$X$6004,1),0)</f>
        <v/>
      </c>
      <c r="W5765" s="31">
        <f>IFERROR(COUNTIFS(DATABASE!$B$5:$B$6004,B5765,DATABASE!$X$5:$X$6004,1),0)</f>
        <v/>
      </c>
      <c r="X5765" s="49">
        <f>--AND(ISNUMBER(B5765),C5765&lt;&gt;"",L5765&lt;&gt;"",M5765&lt;&gt;"")</f>
        <v/>
      </c>
    </row>
    <row r="5766" ht="15" customHeight="1" s="111">
      <c r="A5766" s="50" t="inlineStr">
        <is>
          <t>DEC</t>
        </is>
      </c>
      <c r="B5766" s="51">
        <f>DEC!A267</f>
        <v/>
      </c>
      <c r="C5766" s="52">
        <f>DEC!B267</f>
        <v/>
      </c>
      <c r="D5766" s="52">
        <f>DEC!C267</f>
        <v/>
      </c>
      <c r="E5766" s="52">
        <f>DEC!D267</f>
        <v/>
      </c>
      <c r="F5766" s="52">
        <f>DEC!E267</f>
        <v/>
      </c>
      <c r="G5766" s="52">
        <f>DEC!F267</f>
        <v/>
      </c>
      <c r="H5766" s="52">
        <f>DEC!G267</f>
        <v/>
      </c>
      <c r="I5766" s="53">
        <f>DEC!H267</f>
        <v/>
      </c>
      <c r="J5766" s="53">
        <f>DEC!I267</f>
        <v/>
      </c>
      <c r="K5766" s="52">
        <f>DEC!J267</f>
        <v/>
      </c>
      <c r="L5766" s="52">
        <f>DEC!K267</f>
        <v/>
      </c>
      <c r="M5766" s="54">
        <f>DEC!L267</f>
        <v/>
      </c>
      <c r="N5766" s="52">
        <f>DEC!M267</f>
        <v/>
      </c>
      <c r="O5766" s="52">
        <f>DEC!N267</f>
        <v/>
      </c>
      <c r="P5766" s="52">
        <f>DEC!O267</f>
        <v/>
      </c>
      <c r="Q5766" s="52">
        <f>DEC!P267</f>
        <v/>
      </c>
      <c r="R5766" s="52">
        <f>DEC!Q267</f>
        <v/>
      </c>
      <c r="S5766" s="54">
        <f>S5765+IF(X5766=0,0,M5766)</f>
        <v/>
      </c>
      <c r="T5766" s="55">
        <f>MAX(T5765,S5766)</f>
        <v/>
      </c>
      <c r="U5766" s="56">
        <f>S5766-T5766</f>
        <v/>
      </c>
      <c r="V5766" s="55">
        <f>IFERROR(SUMIFS(DATABASE!$M$5:$M$6004,DATABASE!$B$5:$B$6004,B5766,DATABASE!$X$5:$X$6004,1),0)</f>
        <v/>
      </c>
      <c r="W5766" s="57">
        <f>IFERROR(COUNTIFS(DATABASE!$B$5:$B$6004,B5766,DATABASE!$X$5:$X$6004,1),0)</f>
        <v/>
      </c>
      <c r="X5766" s="58">
        <f>--AND(ISNUMBER(B5766),C5766&lt;&gt;"",L5766&lt;&gt;"",M5766&lt;&gt;"")</f>
        <v/>
      </c>
    </row>
    <row r="5767" ht="15" customHeight="1" s="111">
      <c r="A5767" s="42" t="inlineStr">
        <is>
          <t>DEC</t>
        </is>
      </c>
      <c r="B5767" s="43">
        <f>DEC!A268</f>
        <v/>
      </c>
      <c r="C5767" s="44">
        <f>DEC!B268</f>
        <v/>
      </c>
      <c r="D5767" s="44">
        <f>DEC!C268</f>
        <v/>
      </c>
      <c r="E5767" s="44">
        <f>DEC!D268</f>
        <v/>
      </c>
      <c r="F5767" s="44">
        <f>DEC!E268</f>
        <v/>
      </c>
      <c r="G5767" s="44">
        <f>DEC!F268</f>
        <v/>
      </c>
      <c r="H5767" s="44">
        <f>DEC!G268</f>
        <v/>
      </c>
      <c r="I5767" s="45">
        <f>DEC!H268</f>
        <v/>
      </c>
      <c r="J5767" s="45">
        <f>DEC!I268</f>
        <v/>
      </c>
      <c r="K5767" s="44">
        <f>DEC!J268</f>
        <v/>
      </c>
      <c r="L5767" s="44">
        <f>DEC!K268</f>
        <v/>
      </c>
      <c r="M5767" s="46">
        <f>DEC!L268</f>
        <v/>
      </c>
      <c r="N5767" s="44">
        <f>DEC!M268</f>
        <v/>
      </c>
      <c r="O5767" s="44">
        <f>DEC!N268</f>
        <v/>
      </c>
      <c r="P5767" s="44">
        <f>DEC!O268</f>
        <v/>
      </c>
      <c r="Q5767" s="44">
        <f>DEC!P268</f>
        <v/>
      </c>
      <c r="R5767" s="44">
        <f>DEC!Q268</f>
        <v/>
      </c>
      <c r="S5767" s="46">
        <f>S5766+IF(X5767=0,0,M5767)</f>
        <v/>
      </c>
      <c r="T5767" s="47">
        <f>MAX(T5766,S5767)</f>
        <v/>
      </c>
      <c r="U5767" s="48">
        <f>S5767-T5767</f>
        <v/>
      </c>
      <c r="V5767" s="47">
        <f>IFERROR(SUMIFS(DATABASE!$M$5:$M$6004,DATABASE!$B$5:$B$6004,B5767,DATABASE!$X$5:$X$6004,1),0)</f>
        <v/>
      </c>
      <c r="W5767" s="31">
        <f>IFERROR(COUNTIFS(DATABASE!$B$5:$B$6004,B5767,DATABASE!$X$5:$X$6004,1),0)</f>
        <v/>
      </c>
      <c r="X5767" s="49">
        <f>--AND(ISNUMBER(B5767),C5767&lt;&gt;"",L5767&lt;&gt;"",M5767&lt;&gt;"")</f>
        <v/>
      </c>
    </row>
    <row r="5768" ht="15" customHeight="1" s="111">
      <c r="A5768" s="50" t="inlineStr">
        <is>
          <t>DEC</t>
        </is>
      </c>
      <c r="B5768" s="51">
        <f>DEC!A269</f>
        <v/>
      </c>
      <c r="C5768" s="52">
        <f>DEC!B269</f>
        <v/>
      </c>
      <c r="D5768" s="52">
        <f>DEC!C269</f>
        <v/>
      </c>
      <c r="E5768" s="52">
        <f>DEC!D269</f>
        <v/>
      </c>
      <c r="F5768" s="52">
        <f>DEC!E269</f>
        <v/>
      </c>
      <c r="G5768" s="52">
        <f>DEC!F269</f>
        <v/>
      </c>
      <c r="H5768" s="52">
        <f>DEC!G269</f>
        <v/>
      </c>
      <c r="I5768" s="53">
        <f>DEC!H269</f>
        <v/>
      </c>
      <c r="J5768" s="53">
        <f>DEC!I269</f>
        <v/>
      </c>
      <c r="K5768" s="52">
        <f>DEC!J269</f>
        <v/>
      </c>
      <c r="L5768" s="52">
        <f>DEC!K269</f>
        <v/>
      </c>
      <c r="M5768" s="54">
        <f>DEC!L269</f>
        <v/>
      </c>
      <c r="N5768" s="52">
        <f>DEC!M269</f>
        <v/>
      </c>
      <c r="O5768" s="52">
        <f>DEC!N269</f>
        <v/>
      </c>
      <c r="P5768" s="52">
        <f>DEC!O269</f>
        <v/>
      </c>
      <c r="Q5768" s="52">
        <f>DEC!P269</f>
        <v/>
      </c>
      <c r="R5768" s="52">
        <f>DEC!Q269</f>
        <v/>
      </c>
      <c r="S5768" s="54">
        <f>S5767+IF(X5768=0,0,M5768)</f>
        <v/>
      </c>
      <c r="T5768" s="55">
        <f>MAX(T5767,S5768)</f>
        <v/>
      </c>
      <c r="U5768" s="56">
        <f>S5768-T5768</f>
        <v/>
      </c>
      <c r="V5768" s="55">
        <f>IFERROR(SUMIFS(DATABASE!$M$5:$M$6004,DATABASE!$B$5:$B$6004,B5768,DATABASE!$X$5:$X$6004,1),0)</f>
        <v/>
      </c>
      <c r="W5768" s="57">
        <f>IFERROR(COUNTIFS(DATABASE!$B$5:$B$6004,B5768,DATABASE!$X$5:$X$6004,1),0)</f>
        <v/>
      </c>
      <c r="X5768" s="58">
        <f>--AND(ISNUMBER(B5768),C5768&lt;&gt;"",L5768&lt;&gt;"",M5768&lt;&gt;"")</f>
        <v/>
      </c>
    </row>
    <row r="5769" ht="15" customHeight="1" s="111">
      <c r="A5769" s="42" t="inlineStr">
        <is>
          <t>DEC</t>
        </is>
      </c>
      <c r="B5769" s="43">
        <f>DEC!A270</f>
        <v/>
      </c>
      <c r="C5769" s="44">
        <f>DEC!B270</f>
        <v/>
      </c>
      <c r="D5769" s="44">
        <f>DEC!C270</f>
        <v/>
      </c>
      <c r="E5769" s="44">
        <f>DEC!D270</f>
        <v/>
      </c>
      <c r="F5769" s="44">
        <f>DEC!E270</f>
        <v/>
      </c>
      <c r="G5769" s="44">
        <f>DEC!F270</f>
        <v/>
      </c>
      <c r="H5769" s="44">
        <f>DEC!G270</f>
        <v/>
      </c>
      <c r="I5769" s="45">
        <f>DEC!H270</f>
        <v/>
      </c>
      <c r="J5769" s="45">
        <f>DEC!I270</f>
        <v/>
      </c>
      <c r="K5769" s="44">
        <f>DEC!J270</f>
        <v/>
      </c>
      <c r="L5769" s="44">
        <f>DEC!K270</f>
        <v/>
      </c>
      <c r="M5769" s="46">
        <f>DEC!L270</f>
        <v/>
      </c>
      <c r="N5769" s="44">
        <f>DEC!M270</f>
        <v/>
      </c>
      <c r="O5769" s="44">
        <f>DEC!N270</f>
        <v/>
      </c>
      <c r="P5769" s="44">
        <f>DEC!O270</f>
        <v/>
      </c>
      <c r="Q5769" s="44">
        <f>DEC!P270</f>
        <v/>
      </c>
      <c r="R5769" s="44">
        <f>DEC!Q270</f>
        <v/>
      </c>
      <c r="S5769" s="46">
        <f>S5768+IF(X5769=0,0,M5769)</f>
        <v/>
      </c>
      <c r="T5769" s="47">
        <f>MAX(T5768,S5769)</f>
        <v/>
      </c>
      <c r="U5769" s="48">
        <f>S5769-T5769</f>
        <v/>
      </c>
      <c r="V5769" s="47">
        <f>IFERROR(SUMIFS(DATABASE!$M$5:$M$6004,DATABASE!$B$5:$B$6004,B5769,DATABASE!$X$5:$X$6004,1),0)</f>
        <v/>
      </c>
      <c r="W5769" s="31">
        <f>IFERROR(COUNTIFS(DATABASE!$B$5:$B$6004,B5769,DATABASE!$X$5:$X$6004,1),0)</f>
        <v/>
      </c>
      <c r="X5769" s="49">
        <f>--AND(ISNUMBER(B5769),C5769&lt;&gt;"",L5769&lt;&gt;"",M5769&lt;&gt;"")</f>
        <v/>
      </c>
    </row>
    <row r="5770" ht="15" customHeight="1" s="111">
      <c r="A5770" s="50" t="inlineStr">
        <is>
          <t>DEC</t>
        </is>
      </c>
      <c r="B5770" s="51">
        <f>DEC!A271</f>
        <v/>
      </c>
      <c r="C5770" s="52">
        <f>DEC!B271</f>
        <v/>
      </c>
      <c r="D5770" s="52">
        <f>DEC!C271</f>
        <v/>
      </c>
      <c r="E5770" s="52">
        <f>DEC!D271</f>
        <v/>
      </c>
      <c r="F5770" s="52">
        <f>DEC!E271</f>
        <v/>
      </c>
      <c r="G5770" s="52">
        <f>DEC!F271</f>
        <v/>
      </c>
      <c r="H5770" s="52">
        <f>DEC!G271</f>
        <v/>
      </c>
      <c r="I5770" s="53">
        <f>DEC!H271</f>
        <v/>
      </c>
      <c r="J5770" s="53">
        <f>DEC!I271</f>
        <v/>
      </c>
      <c r="K5770" s="52">
        <f>DEC!J271</f>
        <v/>
      </c>
      <c r="L5770" s="52">
        <f>DEC!K271</f>
        <v/>
      </c>
      <c r="M5770" s="54">
        <f>DEC!L271</f>
        <v/>
      </c>
      <c r="N5770" s="52">
        <f>DEC!M271</f>
        <v/>
      </c>
      <c r="O5770" s="52">
        <f>DEC!N271</f>
        <v/>
      </c>
      <c r="P5770" s="52">
        <f>DEC!O271</f>
        <v/>
      </c>
      <c r="Q5770" s="52">
        <f>DEC!P271</f>
        <v/>
      </c>
      <c r="R5770" s="52">
        <f>DEC!Q271</f>
        <v/>
      </c>
      <c r="S5770" s="54">
        <f>S5769+IF(X5770=0,0,M5770)</f>
        <v/>
      </c>
      <c r="T5770" s="55">
        <f>MAX(T5769,S5770)</f>
        <v/>
      </c>
      <c r="U5770" s="56">
        <f>S5770-T5770</f>
        <v/>
      </c>
      <c r="V5770" s="55">
        <f>IFERROR(SUMIFS(DATABASE!$M$5:$M$6004,DATABASE!$B$5:$B$6004,B5770,DATABASE!$X$5:$X$6004,1),0)</f>
        <v/>
      </c>
      <c r="W5770" s="57">
        <f>IFERROR(COUNTIFS(DATABASE!$B$5:$B$6004,B5770,DATABASE!$X$5:$X$6004,1),0)</f>
        <v/>
      </c>
      <c r="X5770" s="58">
        <f>--AND(ISNUMBER(B5770),C5770&lt;&gt;"",L5770&lt;&gt;"",M5770&lt;&gt;"")</f>
        <v/>
      </c>
    </row>
    <row r="5771" ht="15" customHeight="1" s="111">
      <c r="A5771" s="42" t="inlineStr">
        <is>
          <t>DEC</t>
        </is>
      </c>
      <c r="B5771" s="43">
        <f>DEC!A272</f>
        <v/>
      </c>
      <c r="C5771" s="44">
        <f>DEC!B272</f>
        <v/>
      </c>
      <c r="D5771" s="44">
        <f>DEC!C272</f>
        <v/>
      </c>
      <c r="E5771" s="44">
        <f>DEC!D272</f>
        <v/>
      </c>
      <c r="F5771" s="44">
        <f>DEC!E272</f>
        <v/>
      </c>
      <c r="G5771" s="44">
        <f>DEC!F272</f>
        <v/>
      </c>
      <c r="H5771" s="44">
        <f>DEC!G272</f>
        <v/>
      </c>
      <c r="I5771" s="45">
        <f>DEC!H272</f>
        <v/>
      </c>
      <c r="J5771" s="45">
        <f>DEC!I272</f>
        <v/>
      </c>
      <c r="K5771" s="44">
        <f>DEC!J272</f>
        <v/>
      </c>
      <c r="L5771" s="44">
        <f>DEC!K272</f>
        <v/>
      </c>
      <c r="M5771" s="46">
        <f>DEC!L272</f>
        <v/>
      </c>
      <c r="N5771" s="44">
        <f>DEC!M272</f>
        <v/>
      </c>
      <c r="O5771" s="44">
        <f>DEC!N272</f>
        <v/>
      </c>
      <c r="P5771" s="44">
        <f>DEC!O272</f>
        <v/>
      </c>
      <c r="Q5771" s="44">
        <f>DEC!P272</f>
        <v/>
      </c>
      <c r="R5771" s="44">
        <f>DEC!Q272</f>
        <v/>
      </c>
      <c r="S5771" s="46">
        <f>S5770+IF(X5771=0,0,M5771)</f>
        <v/>
      </c>
      <c r="T5771" s="47">
        <f>MAX(T5770,S5771)</f>
        <v/>
      </c>
      <c r="U5771" s="48">
        <f>S5771-T5771</f>
        <v/>
      </c>
      <c r="V5771" s="47">
        <f>IFERROR(SUMIFS(DATABASE!$M$5:$M$6004,DATABASE!$B$5:$B$6004,B5771,DATABASE!$X$5:$X$6004,1),0)</f>
        <v/>
      </c>
      <c r="W5771" s="31">
        <f>IFERROR(COUNTIFS(DATABASE!$B$5:$B$6004,B5771,DATABASE!$X$5:$X$6004,1),0)</f>
        <v/>
      </c>
      <c r="X5771" s="49">
        <f>--AND(ISNUMBER(B5771),C5771&lt;&gt;"",L5771&lt;&gt;"",M5771&lt;&gt;"")</f>
        <v/>
      </c>
    </row>
    <row r="5772" ht="15" customHeight="1" s="111">
      <c r="A5772" s="50" t="inlineStr">
        <is>
          <t>DEC</t>
        </is>
      </c>
      <c r="B5772" s="51">
        <f>DEC!A273</f>
        <v/>
      </c>
      <c r="C5772" s="52">
        <f>DEC!B273</f>
        <v/>
      </c>
      <c r="D5772" s="52">
        <f>DEC!C273</f>
        <v/>
      </c>
      <c r="E5772" s="52">
        <f>DEC!D273</f>
        <v/>
      </c>
      <c r="F5772" s="52">
        <f>DEC!E273</f>
        <v/>
      </c>
      <c r="G5772" s="52">
        <f>DEC!F273</f>
        <v/>
      </c>
      <c r="H5772" s="52">
        <f>DEC!G273</f>
        <v/>
      </c>
      <c r="I5772" s="53">
        <f>DEC!H273</f>
        <v/>
      </c>
      <c r="J5772" s="53">
        <f>DEC!I273</f>
        <v/>
      </c>
      <c r="K5772" s="52">
        <f>DEC!J273</f>
        <v/>
      </c>
      <c r="L5772" s="52">
        <f>DEC!K273</f>
        <v/>
      </c>
      <c r="M5772" s="54">
        <f>DEC!L273</f>
        <v/>
      </c>
      <c r="N5772" s="52">
        <f>DEC!M273</f>
        <v/>
      </c>
      <c r="O5772" s="52">
        <f>DEC!N273</f>
        <v/>
      </c>
      <c r="P5772" s="52">
        <f>DEC!O273</f>
        <v/>
      </c>
      <c r="Q5772" s="52">
        <f>DEC!P273</f>
        <v/>
      </c>
      <c r="R5772" s="52">
        <f>DEC!Q273</f>
        <v/>
      </c>
      <c r="S5772" s="54">
        <f>S5771+IF(X5772=0,0,M5772)</f>
        <v/>
      </c>
      <c r="T5772" s="55">
        <f>MAX(T5771,S5772)</f>
        <v/>
      </c>
      <c r="U5772" s="56">
        <f>S5772-T5772</f>
        <v/>
      </c>
      <c r="V5772" s="55">
        <f>IFERROR(SUMIFS(DATABASE!$M$5:$M$6004,DATABASE!$B$5:$B$6004,B5772,DATABASE!$X$5:$X$6004,1),0)</f>
        <v/>
      </c>
      <c r="W5772" s="57">
        <f>IFERROR(COUNTIFS(DATABASE!$B$5:$B$6004,B5772,DATABASE!$X$5:$X$6004,1),0)</f>
        <v/>
      </c>
      <c r="X5772" s="58">
        <f>--AND(ISNUMBER(B5772),C5772&lt;&gt;"",L5772&lt;&gt;"",M5772&lt;&gt;"")</f>
        <v/>
      </c>
    </row>
    <row r="5773" ht="15" customHeight="1" s="111">
      <c r="A5773" s="42" t="inlineStr">
        <is>
          <t>DEC</t>
        </is>
      </c>
      <c r="B5773" s="43">
        <f>DEC!A274</f>
        <v/>
      </c>
      <c r="C5773" s="44">
        <f>DEC!B274</f>
        <v/>
      </c>
      <c r="D5773" s="44">
        <f>DEC!C274</f>
        <v/>
      </c>
      <c r="E5773" s="44">
        <f>DEC!D274</f>
        <v/>
      </c>
      <c r="F5773" s="44">
        <f>DEC!E274</f>
        <v/>
      </c>
      <c r="G5773" s="44">
        <f>DEC!F274</f>
        <v/>
      </c>
      <c r="H5773" s="44">
        <f>DEC!G274</f>
        <v/>
      </c>
      <c r="I5773" s="45">
        <f>DEC!H274</f>
        <v/>
      </c>
      <c r="J5773" s="45">
        <f>DEC!I274</f>
        <v/>
      </c>
      <c r="K5773" s="44">
        <f>DEC!J274</f>
        <v/>
      </c>
      <c r="L5773" s="44">
        <f>DEC!K274</f>
        <v/>
      </c>
      <c r="M5773" s="46">
        <f>DEC!L274</f>
        <v/>
      </c>
      <c r="N5773" s="44">
        <f>DEC!M274</f>
        <v/>
      </c>
      <c r="O5773" s="44">
        <f>DEC!N274</f>
        <v/>
      </c>
      <c r="P5773" s="44">
        <f>DEC!O274</f>
        <v/>
      </c>
      <c r="Q5773" s="44">
        <f>DEC!P274</f>
        <v/>
      </c>
      <c r="R5773" s="44">
        <f>DEC!Q274</f>
        <v/>
      </c>
      <c r="S5773" s="46">
        <f>S5772+IF(X5773=0,0,M5773)</f>
        <v/>
      </c>
      <c r="T5773" s="47">
        <f>MAX(T5772,S5773)</f>
        <v/>
      </c>
      <c r="U5773" s="48">
        <f>S5773-T5773</f>
        <v/>
      </c>
      <c r="V5773" s="47">
        <f>IFERROR(SUMIFS(DATABASE!$M$5:$M$6004,DATABASE!$B$5:$B$6004,B5773,DATABASE!$X$5:$X$6004,1),0)</f>
        <v/>
      </c>
      <c r="W5773" s="31">
        <f>IFERROR(COUNTIFS(DATABASE!$B$5:$B$6004,B5773,DATABASE!$X$5:$X$6004,1),0)</f>
        <v/>
      </c>
      <c r="X5773" s="49">
        <f>--AND(ISNUMBER(B5773),C5773&lt;&gt;"",L5773&lt;&gt;"",M5773&lt;&gt;"")</f>
        <v/>
      </c>
    </row>
    <row r="5774" ht="15" customHeight="1" s="111">
      <c r="A5774" s="50" t="inlineStr">
        <is>
          <t>DEC</t>
        </is>
      </c>
      <c r="B5774" s="51">
        <f>DEC!A275</f>
        <v/>
      </c>
      <c r="C5774" s="52">
        <f>DEC!B275</f>
        <v/>
      </c>
      <c r="D5774" s="52">
        <f>DEC!C275</f>
        <v/>
      </c>
      <c r="E5774" s="52">
        <f>DEC!D275</f>
        <v/>
      </c>
      <c r="F5774" s="52">
        <f>DEC!E275</f>
        <v/>
      </c>
      <c r="G5774" s="52">
        <f>DEC!F275</f>
        <v/>
      </c>
      <c r="H5774" s="52">
        <f>DEC!G275</f>
        <v/>
      </c>
      <c r="I5774" s="53">
        <f>DEC!H275</f>
        <v/>
      </c>
      <c r="J5774" s="53">
        <f>DEC!I275</f>
        <v/>
      </c>
      <c r="K5774" s="52">
        <f>DEC!J275</f>
        <v/>
      </c>
      <c r="L5774" s="52">
        <f>DEC!K275</f>
        <v/>
      </c>
      <c r="M5774" s="54">
        <f>DEC!L275</f>
        <v/>
      </c>
      <c r="N5774" s="52">
        <f>DEC!M275</f>
        <v/>
      </c>
      <c r="O5774" s="52">
        <f>DEC!N275</f>
        <v/>
      </c>
      <c r="P5774" s="52">
        <f>DEC!O275</f>
        <v/>
      </c>
      <c r="Q5774" s="52">
        <f>DEC!P275</f>
        <v/>
      </c>
      <c r="R5774" s="52">
        <f>DEC!Q275</f>
        <v/>
      </c>
      <c r="S5774" s="54">
        <f>S5773+IF(X5774=0,0,M5774)</f>
        <v/>
      </c>
      <c r="T5774" s="55">
        <f>MAX(T5773,S5774)</f>
        <v/>
      </c>
      <c r="U5774" s="56">
        <f>S5774-T5774</f>
        <v/>
      </c>
      <c r="V5774" s="55">
        <f>IFERROR(SUMIFS(DATABASE!$M$5:$M$6004,DATABASE!$B$5:$B$6004,B5774,DATABASE!$X$5:$X$6004,1),0)</f>
        <v/>
      </c>
      <c r="W5774" s="57">
        <f>IFERROR(COUNTIFS(DATABASE!$B$5:$B$6004,B5774,DATABASE!$X$5:$X$6004,1),0)</f>
        <v/>
      </c>
      <c r="X5774" s="58">
        <f>--AND(ISNUMBER(B5774),C5774&lt;&gt;"",L5774&lt;&gt;"",M5774&lt;&gt;"")</f>
        <v/>
      </c>
    </row>
    <row r="5775" ht="15" customHeight="1" s="111">
      <c r="A5775" s="42" t="inlineStr">
        <is>
          <t>DEC</t>
        </is>
      </c>
      <c r="B5775" s="43">
        <f>DEC!A276</f>
        <v/>
      </c>
      <c r="C5775" s="44">
        <f>DEC!B276</f>
        <v/>
      </c>
      <c r="D5775" s="44">
        <f>DEC!C276</f>
        <v/>
      </c>
      <c r="E5775" s="44">
        <f>DEC!D276</f>
        <v/>
      </c>
      <c r="F5775" s="44">
        <f>DEC!E276</f>
        <v/>
      </c>
      <c r="G5775" s="44">
        <f>DEC!F276</f>
        <v/>
      </c>
      <c r="H5775" s="44">
        <f>DEC!G276</f>
        <v/>
      </c>
      <c r="I5775" s="45">
        <f>DEC!H276</f>
        <v/>
      </c>
      <c r="J5775" s="45">
        <f>DEC!I276</f>
        <v/>
      </c>
      <c r="K5775" s="44">
        <f>DEC!J276</f>
        <v/>
      </c>
      <c r="L5775" s="44">
        <f>DEC!K276</f>
        <v/>
      </c>
      <c r="M5775" s="46">
        <f>DEC!L276</f>
        <v/>
      </c>
      <c r="N5775" s="44">
        <f>DEC!M276</f>
        <v/>
      </c>
      <c r="O5775" s="44">
        <f>DEC!N276</f>
        <v/>
      </c>
      <c r="P5775" s="44">
        <f>DEC!O276</f>
        <v/>
      </c>
      <c r="Q5775" s="44">
        <f>DEC!P276</f>
        <v/>
      </c>
      <c r="R5775" s="44">
        <f>DEC!Q276</f>
        <v/>
      </c>
      <c r="S5775" s="46">
        <f>S5774+IF(X5775=0,0,M5775)</f>
        <v/>
      </c>
      <c r="T5775" s="47">
        <f>MAX(T5774,S5775)</f>
        <v/>
      </c>
      <c r="U5775" s="48">
        <f>S5775-T5775</f>
        <v/>
      </c>
      <c r="V5775" s="47">
        <f>IFERROR(SUMIFS(DATABASE!$M$5:$M$6004,DATABASE!$B$5:$B$6004,B5775,DATABASE!$X$5:$X$6004,1),0)</f>
        <v/>
      </c>
      <c r="W5775" s="31">
        <f>IFERROR(COUNTIFS(DATABASE!$B$5:$B$6004,B5775,DATABASE!$X$5:$X$6004,1),0)</f>
        <v/>
      </c>
      <c r="X5775" s="49">
        <f>--AND(ISNUMBER(B5775),C5775&lt;&gt;"",L5775&lt;&gt;"",M5775&lt;&gt;"")</f>
        <v/>
      </c>
    </row>
    <row r="5776" ht="15" customHeight="1" s="111">
      <c r="A5776" s="50" t="inlineStr">
        <is>
          <t>DEC</t>
        </is>
      </c>
      <c r="B5776" s="51">
        <f>DEC!A277</f>
        <v/>
      </c>
      <c r="C5776" s="52">
        <f>DEC!B277</f>
        <v/>
      </c>
      <c r="D5776" s="52">
        <f>DEC!C277</f>
        <v/>
      </c>
      <c r="E5776" s="52">
        <f>DEC!D277</f>
        <v/>
      </c>
      <c r="F5776" s="52">
        <f>DEC!E277</f>
        <v/>
      </c>
      <c r="G5776" s="52">
        <f>DEC!F277</f>
        <v/>
      </c>
      <c r="H5776" s="52">
        <f>DEC!G277</f>
        <v/>
      </c>
      <c r="I5776" s="53">
        <f>DEC!H277</f>
        <v/>
      </c>
      <c r="J5776" s="53">
        <f>DEC!I277</f>
        <v/>
      </c>
      <c r="K5776" s="52">
        <f>DEC!J277</f>
        <v/>
      </c>
      <c r="L5776" s="52">
        <f>DEC!K277</f>
        <v/>
      </c>
      <c r="M5776" s="54">
        <f>DEC!L277</f>
        <v/>
      </c>
      <c r="N5776" s="52">
        <f>DEC!M277</f>
        <v/>
      </c>
      <c r="O5776" s="52">
        <f>DEC!N277</f>
        <v/>
      </c>
      <c r="P5776" s="52">
        <f>DEC!O277</f>
        <v/>
      </c>
      <c r="Q5776" s="52">
        <f>DEC!P277</f>
        <v/>
      </c>
      <c r="R5776" s="52">
        <f>DEC!Q277</f>
        <v/>
      </c>
      <c r="S5776" s="54">
        <f>S5775+IF(X5776=0,0,M5776)</f>
        <v/>
      </c>
      <c r="T5776" s="55">
        <f>MAX(T5775,S5776)</f>
        <v/>
      </c>
      <c r="U5776" s="56">
        <f>S5776-T5776</f>
        <v/>
      </c>
      <c r="V5776" s="55">
        <f>IFERROR(SUMIFS(DATABASE!$M$5:$M$6004,DATABASE!$B$5:$B$6004,B5776,DATABASE!$X$5:$X$6004,1),0)</f>
        <v/>
      </c>
      <c r="W5776" s="57">
        <f>IFERROR(COUNTIFS(DATABASE!$B$5:$B$6004,B5776,DATABASE!$X$5:$X$6004,1),0)</f>
        <v/>
      </c>
      <c r="X5776" s="58">
        <f>--AND(ISNUMBER(B5776),C5776&lt;&gt;"",L5776&lt;&gt;"",M5776&lt;&gt;"")</f>
        <v/>
      </c>
    </row>
    <row r="5777" ht="15" customHeight="1" s="111">
      <c r="A5777" s="42" t="inlineStr">
        <is>
          <t>DEC</t>
        </is>
      </c>
      <c r="B5777" s="43">
        <f>DEC!A278</f>
        <v/>
      </c>
      <c r="C5777" s="44">
        <f>DEC!B278</f>
        <v/>
      </c>
      <c r="D5777" s="44">
        <f>DEC!C278</f>
        <v/>
      </c>
      <c r="E5777" s="44">
        <f>DEC!D278</f>
        <v/>
      </c>
      <c r="F5777" s="44">
        <f>DEC!E278</f>
        <v/>
      </c>
      <c r="G5777" s="44">
        <f>DEC!F278</f>
        <v/>
      </c>
      <c r="H5777" s="44">
        <f>DEC!G278</f>
        <v/>
      </c>
      <c r="I5777" s="45">
        <f>DEC!H278</f>
        <v/>
      </c>
      <c r="J5777" s="45">
        <f>DEC!I278</f>
        <v/>
      </c>
      <c r="K5777" s="44">
        <f>DEC!J278</f>
        <v/>
      </c>
      <c r="L5777" s="44">
        <f>DEC!K278</f>
        <v/>
      </c>
      <c r="M5777" s="46">
        <f>DEC!L278</f>
        <v/>
      </c>
      <c r="N5777" s="44">
        <f>DEC!M278</f>
        <v/>
      </c>
      <c r="O5777" s="44">
        <f>DEC!N278</f>
        <v/>
      </c>
      <c r="P5777" s="44">
        <f>DEC!O278</f>
        <v/>
      </c>
      <c r="Q5777" s="44">
        <f>DEC!P278</f>
        <v/>
      </c>
      <c r="R5777" s="44">
        <f>DEC!Q278</f>
        <v/>
      </c>
      <c r="S5777" s="46">
        <f>S5776+IF(X5777=0,0,M5777)</f>
        <v/>
      </c>
      <c r="T5777" s="47">
        <f>MAX(T5776,S5777)</f>
        <v/>
      </c>
      <c r="U5777" s="48">
        <f>S5777-T5777</f>
        <v/>
      </c>
      <c r="V5777" s="47">
        <f>IFERROR(SUMIFS(DATABASE!$M$5:$M$6004,DATABASE!$B$5:$B$6004,B5777,DATABASE!$X$5:$X$6004,1),0)</f>
        <v/>
      </c>
      <c r="W5777" s="31">
        <f>IFERROR(COUNTIFS(DATABASE!$B$5:$B$6004,B5777,DATABASE!$X$5:$X$6004,1),0)</f>
        <v/>
      </c>
      <c r="X5777" s="49">
        <f>--AND(ISNUMBER(B5777),C5777&lt;&gt;"",L5777&lt;&gt;"",M5777&lt;&gt;"")</f>
        <v/>
      </c>
    </row>
    <row r="5778" ht="15" customHeight="1" s="111">
      <c r="A5778" s="50" t="inlineStr">
        <is>
          <t>DEC</t>
        </is>
      </c>
      <c r="B5778" s="51">
        <f>DEC!A279</f>
        <v/>
      </c>
      <c r="C5778" s="52">
        <f>DEC!B279</f>
        <v/>
      </c>
      <c r="D5778" s="52">
        <f>DEC!C279</f>
        <v/>
      </c>
      <c r="E5778" s="52">
        <f>DEC!D279</f>
        <v/>
      </c>
      <c r="F5778" s="52">
        <f>DEC!E279</f>
        <v/>
      </c>
      <c r="G5778" s="52">
        <f>DEC!F279</f>
        <v/>
      </c>
      <c r="H5778" s="52">
        <f>DEC!G279</f>
        <v/>
      </c>
      <c r="I5778" s="53">
        <f>DEC!H279</f>
        <v/>
      </c>
      <c r="J5778" s="53">
        <f>DEC!I279</f>
        <v/>
      </c>
      <c r="K5778" s="52">
        <f>DEC!J279</f>
        <v/>
      </c>
      <c r="L5778" s="52">
        <f>DEC!K279</f>
        <v/>
      </c>
      <c r="M5778" s="54">
        <f>DEC!L279</f>
        <v/>
      </c>
      <c r="N5778" s="52">
        <f>DEC!M279</f>
        <v/>
      </c>
      <c r="O5778" s="52">
        <f>DEC!N279</f>
        <v/>
      </c>
      <c r="P5778" s="52">
        <f>DEC!O279</f>
        <v/>
      </c>
      <c r="Q5778" s="52">
        <f>DEC!P279</f>
        <v/>
      </c>
      <c r="R5778" s="52">
        <f>DEC!Q279</f>
        <v/>
      </c>
      <c r="S5778" s="54">
        <f>S5777+IF(X5778=0,0,M5778)</f>
        <v/>
      </c>
      <c r="T5778" s="55">
        <f>MAX(T5777,S5778)</f>
        <v/>
      </c>
      <c r="U5778" s="56">
        <f>S5778-T5778</f>
        <v/>
      </c>
      <c r="V5778" s="55">
        <f>IFERROR(SUMIFS(DATABASE!$M$5:$M$6004,DATABASE!$B$5:$B$6004,B5778,DATABASE!$X$5:$X$6004,1),0)</f>
        <v/>
      </c>
      <c r="W5778" s="57">
        <f>IFERROR(COUNTIFS(DATABASE!$B$5:$B$6004,B5778,DATABASE!$X$5:$X$6004,1),0)</f>
        <v/>
      </c>
      <c r="X5778" s="58">
        <f>--AND(ISNUMBER(B5778),C5778&lt;&gt;"",L5778&lt;&gt;"",M5778&lt;&gt;"")</f>
        <v/>
      </c>
    </row>
    <row r="5779" ht="15" customHeight="1" s="111">
      <c r="A5779" s="42" t="inlineStr">
        <is>
          <t>DEC</t>
        </is>
      </c>
      <c r="B5779" s="43">
        <f>DEC!A280</f>
        <v/>
      </c>
      <c r="C5779" s="44">
        <f>DEC!B280</f>
        <v/>
      </c>
      <c r="D5779" s="44">
        <f>DEC!C280</f>
        <v/>
      </c>
      <c r="E5779" s="44">
        <f>DEC!D280</f>
        <v/>
      </c>
      <c r="F5779" s="44">
        <f>DEC!E280</f>
        <v/>
      </c>
      <c r="G5779" s="44">
        <f>DEC!F280</f>
        <v/>
      </c>
      <c r="H5779" s="44">
        <f>DEC!G280</f>
        <v/>
      </c>
      <c r="I5779" s="45">
        <f>DEC!H280</f>
        <v/>
      </c>
      <c r="J5779" s="45">
        <f>DEC!I280</f>
        <v/>
      </c>
      <c r="K5779" s="44">
        <f>DEC!J280</f>
        <v/>
      </c>
      <c r="L5779" s="44">
        <f>DEC!K280</f>
        <v/>
      </c>
      <c r="M5779" s="46">
        <f>DEC!L280</f>
        <v/>
      </c>
      <c r="N5779" s="44">
        <f>DEC!M280</f>
        <v/>
      </c>
      <c r="O5779" s="44">
        <f>DEC!N280</f>
        <v/>
      </c>
      <c r="P5779" s="44">
        <f>DEC!O280</f>
        <v/>
      </c>
      <c r="Q5779" s="44">
        <f>DEC!P280</f>
        <v/>
      </c>
      <c r="R5779" s="44">
        <f>DEC!Q280</f>
        <v/>
      </c>
      <c r="S5779" s="46">
        <f>S5778+IF(X5779=0,0,M5779)</f>
        <v/>
      </c>
      <c r="T5779" s="47">
        <f>MAX(T5778,S5779)</f>
        <v/>
      </c>
      <c r="U5779" s="48">
        <f>S5779-T5779</f>
        <v/>
      </c>
      <c r="V5779" s="47">
        <f>IFERROR(SUMIFS(DATABASE!$M$5:$M$6004,DATABASE!$B$5:$B$6004,B5779,DATABASE!$X$5:$X$6004,1),0)</f>
        <v/>
      </c>
      <c r="W5779" s="31">
        <f>IFERROR(COUNTIFS(DATABASE!$B$5:$B$6004,B5779,DATABASE!$X$5:$X$6004,1),0)</f>
        <v/>
      </c>
      <c r="X5779" s="49">
        <f>--AND(ISNUMBER(B5779),C5779&lt;&gt;"",L5779&lt;&gt;"",M5779&lt;&gt;"")</f>
        <v/>
      </c>
    </row>
    <row r="5780" ht="15" customHeight="1" s="111">
      <c r="A5780" s="50" t="inlineStr">
        <is>
          <t>DEC</t>
        </is>
      </c>
      <c r="B5780" s="51">
        <f>DEC!A281</f>
        <v/>
      </c>
      <c r="C5780" s="52">
        <f>DEC!B281</f>
        <v/>
      </c>
      <c r="D5780" s="52">
        <f>DEC!C281</f>
        <v/>
      </c>
      <c r="E5780" s="52">
        <f>DEC!D281</f>
        <v/>
      </c>
      <c r="F5780" s="52">
        <f>DEC!E281</f>
        <v/>
      </c>
      <c r="G5780" s="52">
        <f>DEC!F281</f>
        <v/>
      </c>
      <c r="H5780" s="52">
        <f>DEC!G281</f>
        <v/>
      </c>
      <c r="I5780" s="53">
        <f>DEC!H281</f>
        <v/>
      </c>
      <c r="J5780" s="53">
        <f>DEC!I281</f>
        <v/>
      </c>
      <c r="K5780" s="52">
        <f>DEC!J281</f>
        <v/>
      </c>
      <c r="L5780" s="52">
        <f>DEC!K281</f>
        <v/>
      </c>
      <c r="M5780" s="54">
        <f>DEC!L281</f>
        <v/>
      </c>
      <c r="N5780" s="52">
        <f>DEC!M281</f>
        <v/>
      </c>
      <c r="O5780" s="52">
        <f>DEC!N281</f>
        <v/>
      </c>
      <c r="P5780" s="52">
        <f>DEC!O281</f>
        <v/>
      </c>
      <c r="Q5780" s="52">
        <f>DEC!P281</f>
        <v/>
      </c>
      <c r="R5780" s="52">
        <f>DEC!Q281</f>
        <v/>
      </c>
      <c r="S5780" s="54">
        <f>S5779+IF(X5780=0,0,M5780)</f>
        <v/>
      </c>
      <c r="T5780" s="55">
        <f>MAX(T5779,S5780)</f>
        <v/>
      </c>
      <c r="U5780" s="56">
        <f>S5780-T5780</f>
        <v/>
      </c>
      <c r="V5780" s="55">
        <f>IFERROR(SUMIFS(DATABASE!$M$5:$M$6004,DATABASE!$B$5:$B$6004,B5780,DATABASE!$X$5:$X$6004,1),0)</f>
        <v/>
      </c>
      <c r="W5780" s="57">
        <f>IFERROR(COUNTIFS(DATABASE!$B$5:$B$6004,B5780,DATABASE!$X$5:$X$6004,1),0)</f>
        <v/>
      </c>
      <c r="X5780" s="58">
        <f>--AND(ISNUMBER(B5780),C5780&lt;&gt;"",L5780&lt;&gt;"",M5780&lt;&gt;"")</f>
        <v/>
      </c>
    </row>
    <row r="5781" ht="15" customHeight="1" s="111">
      <c r="A5781" s="42" t="inlineStr">
        <is>
          <t>DEC</t>
        </is>
      </c>
      <c r="B5781" s="43">
        <f>DEC!A282</f>
        <v/>
      </c>
      <c r="C5781" s="44">
        <f>DEC!B282</f>
        <v/>
      </c>
      <c r="D5781" s="44">
        <f>DEC!C282</f>
        <v/>
      </c>
      <c r="E5781" s="44">
        <f>DEC!D282</f>
        <v/>
      </c>
      <c r="F5781" s="44">
        <f>DEC!E282</f>
        <v/>
      </c>
      <c r="G5781" s="44">
        <f>DEC!F282</f>
        <v/>
      </c>
      <c r="H5781" s="44">
        <f>DEC!G282</f>
        <v/>
      </c>
      <c r="I5781" s="45">
        <f>DEC!H282</f>
        <v/>
      </c>
      <c r="J5781" s="45">
        <f>DEC!I282</f>
        <v/>
      </c>
      <c r="K5781" s="44">
        <f>DEC!J282</f>
        <v/>
      </c>
      <c r="L5781" s="44">
        <f>DEC!K282</f>
        <v/>
      </c>
      <c r="M5781" s="46">
        <f>DEC!L282</f>
        <v/>
      </c>
      <c r="N5781" s="44">
        <f>DEC!M282</f>
        <v/>
      </c>
      <c r="O5781" s="44">
        <f>DEC!N282</f>
        <v/>
      </c>
      <c r="P5781" s="44">
        <f>DEC!O282</f>
        <v/>
      </c>
      <c r="Q5781" s="44">
        <f>DEC!P282</f>
        <v/>
      </c>
      <c r="R5781" s="44">
        <f>DEC!Q282</f>
        <v/>
      </c>
      <c r="S5781" s="46">
        <f>S5780+IF(X5781=0,0,M5781)</f>
        <v/>
      </c>
      <c r="T5781" s="47">
        <f>MAX(T5780,S5781)</f>
        <v/>
      </c>
      <c r="U5781" s="48">
        <f>S5781-T5781</f>
        <v/>
      </c>
      <c r="V5781" s="47">
        <f>IFERROR(SUMIFS(DATABASE!$M$5:$M$6004,DATABASE!$B$5:$B$6004,B5781,DATABASE!$X$5:$X$6004,1),0)</f>
        <v/>
      </c>
      <c r="W5781" s="31">
        <f>IFERROR(COUNTIFS(DATABASE!$B$5:$B$6004,B5781,DATABASE!$X$5:$X$6004,1),0)</f>
        <v/>
      </c>
      <c r="X5781" s="49">
        <f>--AND(ISNUMBER(B5781),C5781&lt;&gt;"",L5781&lt;&gt;"",M5781&lt;&gt;"")</f>
        <v/>
      </c>
    </row>
    <row r="5782" ht="15" customHeight="1" s="111">
      <c r="A5782" s="50" t="inlineStr">
        <is>
          <t>DEC</t>
        </is>
      </c>
      <c r="B5782" s="51">
        <f>DEC!A283</f>
        <v/>
      </c>
      <c r="C5782" s="52">
        <f>DEC!B283</f>
        <v/>
      </c>
      <c r="D5782" s="52">
        <f>DEC!C283</f>
        <v/>
      </c>
      <c r="E5782" s="52">
        <f>DEC!D283</f>
        <v/>
      </c>
      <c r="F5782" s="52">
        <f>DEC!E283</f>
        <v/>
      </c>
      <c r="G5782" s="52">
        <f>DEC!F283</f>
        <v/>
      </c>
      <c r="H5782" s="52">
        <f>DEC!G283</f>
        <v/>
      </c>
      <c r="I5782" s="53">
        <f>DEC!H283</f>
        <v/>
      </c>
      <c r="J5782" s="53">
        <f>DEC!I283</f>
        <v/>
      </c>
      <c r="K5782" s="52">
        <f>DEC!J283</f>
        <v/>
      </c>
      <c r="L5782" s="52">
        <f>DEC!K283</f>
        <v/>
      </c>
      <c r="M5782" s="54">
        <f>DEC!L283</f>
        <v/>
      </c>
      <c r="N5782" s="52">
        <f>DEC!M283</f>
        <v/>
      </c>
      <c r="O5782" s="52">
        <f>DEC!N283</f>
        <v/>
      </c>
      <c r="P5782" s="52">
        <f>DEC!O283</f>
        <v/>
      </c>
      <c r="Q5782" s="52">
        <f>DEC!P283</f>
        <v/>
      </c>
      <c r="R5782" s="52">
        <f>DEC!Q283</f>
        <v/>
      </c>
      <c r="S5782" s="54">
        <f>S5781+IF(X5782=0,0,M5782)</f>
        <v/>
      </c>
      <c r="T5782" s="55">
        <f>MAX(T5781,S5782)</f>
        <v/>
      </c>
      <c r="U5782" s="56">
        <f>S5782-T5782</f>
        <v/>
      </c>
      <c r="V5782" s="55">
        <f>IFERROR(SUMIFS(DATABASE!$M$5:$M$6004,DATABASE!$B$5:$B$6004,B5782,DATABASE!$X$5:$X$6004,1),0)</f>
        <v/>
      </c>
      <c r="W5782" s="57">
        <f>IFERROR(COUNTIFS(DATABASE!$B$5:$B$6004,B5782,DATABASE!$X$5:$X$6004,1),0)</f>
        <v/>
      </c>
      <c r="X5782" s="58">
        <f>--AND(ISNUMBER(B5782),C5782&lt;&gt;"",L5782&lt;&gt;"",M5782&lt;&gt;"")</f>
        <v/>
      </c>
    </row>
    <row r="5783" ht="15" customHeight="1" s="111">
      <c r="A5783" s="42" t="inlineStr">
        <is>
          <t>DEC</t>
        </is>
      </c>
      <c r="B5783" s="43">
        <f>DEC!A284</f>
        <v/>
      </c>
      <c r="C5783" s="44">
        <f>DEC!B284</f>
        <v/>
      </c>
      <c r="D5783" s="44">
        <f>DEC!C284</f>
        <v/>
      </c>
      <c r="E5783" s="44">
        <f>DEC!D284</f>
        <v/>
      </c>
      <c r="F5783" s="44">
        <f>DEC!E284</f>
        <v/>
      </c>
      <c r="G5783" s="44">
        <f>DEC!F284</f>
        <v/>
      </c>
      <c r="H5783" s="44">
        <f>DEC!G284</f>
        <v/>
      </c>
      <c r="I5783" s="45">
        <f>DEC!H284</f>
        <v/>
      </c>
      <c r="J5783" s="45">
        <f>DEC!I284</f>
        <v/>
      </c>
      <c r="K5783" s="44">
        <f>DEC!J284</f>
        <v/>
      </c>
      <c r="L5783" s="44">
        <f>DEC!K284</f>
        <v/>
      </c>
      <c r="M5783" s="46">
        <f>DEC!L284</f>
        <v/>
      </c>
      <c r="N5783" s="44">
        <f>DEC!M284</f>
        <v/>
      </c>
      <c r="O5783" s="44">
        <f>DEC!N284</f>
        <v/>
      </c>
      <c r="P5783" s="44">
        <f>DEC!O284</f>
        <v/>
      </c>
      <c r="Q5783" s="44">
        <f>DEC!P284</f>
        <v/>
      </c>
      <c r="R5783" s="44">
        <f>DEC!Q284</f>
        <v/>
      </c>
      <c r="S5783" s="46">
        <f>S5782+IF(X5783=0,0,M5783)</f>
        <v/>
      </c>
      <c r="T5783" s="47">
        <f>MAX(T5782,S5783)</f>
        <v/>
      </c>
      <c r="U5783" s="48">
        <f>S5783-T5783</f>
        <v/>
      </c>
      <c r="V5783" s="47">
        <f>IFERROR(SUMIFS(DATABASE!$M$5:$M$6004,DATABASE!$B$5:$B$6004,B5783,DATABASE!$X$5:$X$6004,1),0)</f>
        <v/>
      </c>
      <c r="W5783" s="31">
        <f>IFERROR(COUNTIFS(DATABASE!$B$5:$B$6004,B5783,DATABASE!$X$5:$X$6004,1),0)</f>
        <v/>
      </c>
      <c r="X5783" s="49">
        <f>--AND(ISNUMBER(B5783),C5783&lt;&gt;"",L5783&lt;&gt;"",M5783&lt;&gt;"")</f>
        <v/>
      </c>
    </row>
    <row r="5784" ht="15" customHeight="1" s="111">
      <c r="A5784" s="50" t="inlineStr">
        <is>
          <t>DEC</t>
        </is>
      </c>
      <c r="B5784" s="51">
        <f>DEC!A285</f>
        <v/>
      </c>
      <c r="C5784" s="52">
        <f>DEC!B285</f>
        <v/>
      </c>
      <c r="D5784" s="52">
        <f>DEC!C285</f>
        <v/>
      </c>
      <c r="E5784" s="52">
        <f>DEC!D285</f>
        <v/>
      </c>
      <c r="F5784" s="52">
        <f>DEC!E285</f>
        <v/>
      </c>
      <c r="G5784" s="52">
        <f>DEC!F285</f>
        <v/>
      </c>
      <c r="H5784" s="52">
        <f>DEC!G285</f>
        <v/>
      </c>
      <c r="I5784" s="53">
        <f>DEC!H285</f>
        <v/>
      </c>
      <c r="J5784" s="53">
        <f>DEC!I285</f>
        <v/>
      </c>
      <c r="K5784" s="52">
        <f>DEC!J285</f>
        <v/>
      </c>
      <c r="L5784" s="52">
        <f>DEC!K285</f>
        <v/>
      </c>
      <c r="M5784" s="54">
        <f>DEC!L285</f>
        <v/>
      </c>
      <c r="N5784" s="52">
        <f>DEC!M285</f>
        <v/>
      </c>
      <c r="O5784" s="52">
        <f>DEC!N285</f>
        <v/>
      </c>
      <c r="P5784" s="52">
        <f>DEC!O285</f>
        <v/>
      </c>
      <c r="Q5784" s="52">
        <f>DEC!P285</f>
        <v/>
      </c>
      <c r="R5784" s="52">
        <f>DEC!Q285</f>
        <v/>
      </c>
      <c r="S5784" s="54">
        <f>S5783+IF(X5784=0,0,M5784)</f>
        <v/>
      </c>
      <c r="T5784" s="55">
        <f>MAX(T5783,S5784)</f>
        <v/>
      </c>
      <c r="U5784" s="56">
        <f>S5784-T5784</f>
        <v/>
      </c>
      <c r="V5784" s="55">
        <f>IFERROR(SUMIFS(DATABASE!$M$5:$M$6004,DATABASE!$B$5:$B$6004,B5784,DATABASE!$X$5:$X$6004,1),0)</f>
        <v/>
      </c>
      <c r="W5784" s="57">
        <f>IFERROR(COUNTIFS(DATABASE!$B$5:$B$6004,B5784,DATABASE!$X$5:$X$6004,1),0)</f>
        <v/>
      </c>
      <c r="X5784" s="58">
        <f>--AND(ISNUMBER(B5784),C5784&lt;&gt;"",L5784&lt;&gt;"",M5784&lt;&gt;"")</f>
        <v/>
      </c>
    </row>
    <row r="5785" ht="15" customHeight="1" s="111">
      <c r="A5785" s="42" t="inlineStr">
        <is>
          <t>DEC</t>
        </is>
      </c>
      <c r="B5785" s="43">
        <f>DEC!A286</f>
        <v/>
      </c>
      <c r="C5785" s="44">
        <f>DEC!B286</f>
        <v/>
      </c>
      <c r="D5785" s="44">
        <f>DEC!C286</f>
        <v/>
      </c>
      <c r="E5785" s="44">
        <f>DEC!D286</f>
        <v/>
      </c>
      <c r="F5785" s="44">
        <f>DEC!E286</f>
        <v/>
      </c>
      <c r="G5785" s="44">
        <f>DEC!F286</f>
        <v/>
      </c>
      <c r="H5785" s="44">
        <f>DEC!G286</f>
        <v/>
      </c>
      <c r="I5785" s="45">
        <f>DEC!H286</f>
        <v/>
      </c>
      <c r="J5785" s="45">
        <f>DEC!I286</f>
        <v/>
      </c>
      <c r="K5785" s="44">
        <f>DEC!J286</f>
        <v/>
      </c>
      <c r="L5785" s="44">
        <f>DEC!K286</f>
        <v/>
      </c>
      <c r="M5785" s="46">
        <f>DEC!L286</f>
        <v/>
      </c>
      <c r="N5785" s="44">
        <f>DEC!M286</f>
        <v/>
      </c>
      <c r="O5785" s="44">
        <f>DEC!N286</f>
        <v/>
      </c>
      <c r="P5785" s="44">
        <f>DEC!O286</f>
        <v/>
      </c>
      <c r="Q5785" s="44">
        <f>DEC!P286</f>
        <v/>
      </c>
      <c r="R5785" s="44">
        <f>DEC!Q286</f>
        <v/>
      </c>
      <c r="S5785" s="46">
        <f>S5784+IF(X5785=0,0,M5785)</f>
        <v/>
      </c>
      <c r="T5785" s="47">
        <f>MAX(T5784,S5785)</f>
        <v/>
      </c>
      <c r="U5785" s="48">
        <f>S5785-T5785</f>
        <v/>
      </c>
      <c r="V5785" s="47">
        <f>IFERROR(SUMIFS(DATABASE!$M$5:$M$6004,DATABASE!$B$5:$B$6004,B5785,DATABASE!$X$5:$X$6004,1),0)</f>
        <v/>
      </c>
      <c r="W5785" s="31">
        <f>IFERROR(COUNTIFS(DATABASE!$B$5:$B$6004,B5785,DATABASE!$X$5:$X$6004,1),0)</f>
        <v/>
      </c>
      <c r="X5785" s="49">
        <f>--AND(ISNUMBER(B5785),C5785&lt;&gt;"",L5785&lt;&gt;"",M5785&lt;&gt;"")</f>
        <v/>
      </c>
    </row>
    <row r="5786" ht="15" customHeight="1" s="111">
      <c r="A5786" s="50" t="inlineStr">
        <is>
          <t>DEC</t>
        </is>
      </c>
      <c r="B5786" s="51">
        <f>DEC!A287</f>
        <v/>
      </c>
      <c r="C5786" s="52">
        <f>DEC!B287</f>
        <v/>
      </c>
      <c r="D5786" s="52">
        <f>DEC!C287</f>
        <v/>
      </c>
      <c r="E5786" s="52">
        <f>DEC!D287</f>
        <v/>
      </c>
      <c r="F5786" s="52">
        <f>DEC!E287</f>
        <v/>
      </c>
      <c r="G5786" s="52">
        <f>DEC!F287</f>
        <v/>
      </c>
      <c r="H5786" s="52">
        <f>DEC!G287</f>
        <v/>
      </c>
      <c r="I5786" s="53">
        <f>DEC!H287</f>
        <v/>
      </c>
      <c r="J5786" s="53">
        <f>DEC!I287</f>
        <v/>
      </c>
      <c r="K5786" s="52">
        <f>DEC!J287</f>
        <v/>
      </c>
      <c r="L5786" s="52">
        <f>DEC!K287</f>
        <v/>
      </c>
      <c r="M5786" s="54">
        <f>DEC!L287</f>
        <v/>
      </c>
      <c r="N5786" s="52">
        <f>DEC!M287</f>
        <v/>
      </c>
      <c r="O5786" s="52">
        <f>DEC!N287</f>
        <v/>
      </c>
      <c r="P5786" s="52">
        <f>DEC!O287</f>
        <v/>
      </c>
      <c r="Q5786" s="52">
        <f>DEC!P287</f>
        <v/>
      </c>
      <c r="R5786" s="52">
        <f>DEC!Q287</f>
        <v/>
      </c>
      <c r="S5786" s="54">
        <f>S5785+IF(X5786=0,0,M5786)</f>
        <v/>
      </c>
      <c r="T5786" s="55">
        <f>MAX(T5785,S5786)</f>
        <v/>
      </c>
      <c r="U5786" s="56">
        <f>S5786-T5786</f>
        <v/>
      </c>
      <c r="V5786" s="55">
        <f>IFERROR(SUMIFS(DATABASE!$M$5:$M$6004,DATABASE!$B$5:$B$6004,B5786,DATABASE!$X$5:$X$6004,1),0)</f>
        <v/>
      </c>
      <c r="W5786" s="57">
        <f>IFERROR(COUNTIFS(DATABASE!$B$5:$B$6004,B5786,DATABASE!$X$5:$X$6004,1),0)</f>
        <v/>
      </c>
      <c r="X5786" s="58">
        <f>--AND(ISNUMBER(B5786),C5786&lt;&gt;"",L5786&lt;&gt;"",M5786&lt;&gt;"")</f>
        <v/>
      </c>
    </row>
    <row r="5787" ht="15" customHeight="1" s="111">
      <c r="A5787" s="42" t="inlineStr">
        <is>
          <t>DEC</t>
        </is>
      </c>
      <c r="B5787" s="43">
        <f>DEC!A288</f>
        <v/>
      </c>
      <c r="C5787" s="44">
        <f>DEC!B288</f>
        <v/>
      </c>
      <c r="D5787" s="44">
        <f>DEC!C288</f>
        <v/>
      </c>
      <c r="E5787" s="44">
        <f>DEC!D288</f>
        <v/>
      </c>
      <c r="F5787" s="44">
        <f>DEC!E288</f>
        <v/>
      </c>
      <c r="G5787" s="44">
        <f>DEC!F288</f>
        <v/>
      </c>
      <c r="H5787" s="44">
        <f>DEC!G288</f>
        <v/>
      </c>
      <c r="I5787" s="45">
        <f>DEC!H288</f>
        <v/>
      </c>
      <c r="J5787" s="45">
        <f>DEC!I288</f>
        <v/>
      </c>
      <c r="K5787" s="44">
        <f>DEC!J288</f>
        <v/>
      </c>
      <c r="L5787" s="44">
        <f>DEC!K288</f>
        <v/>
      </c>
      <c r="M5787" s="46">
        <f>DEC!L288</f>
        <v/>
      </c>
      <c r="N5787" s="44">
        <f>DEC!M288</f>
        <v/>
      </c>
      <c r="O5787" s="44">
        <f>DEC!N288</f>
        <v/>
      </c>
      <c r="P5787" s="44">
        <f>DEC!O288</f>
        <v/>
      </c>
      <c r="Q5787" s="44">
        <f>DEC!P288</f>
        <v/>
      </c>
      <c r="R5787" s="44">
        <f>DEC!Q288</f>
        <v/>
      </c>
      <c r="S5787" s="46">
        <f>S5786+IF(X5787=0,0,M5787)</f>
        <v/>
      </c>
      <c r="T5787" s="47">
        <f>MAX(T5786,S5787)</f>
        <v/>
      </c>
      <c r="U5787" s="48">
        <f>S5787-T5787</f>
        <v/>
      </c>
      <c r="V5787" s="47">
        <f>IFERROR(SUMIFS(DATABASE!$M$5:$M$6004,DATABASE!$B$5:$B$6004,B5787,DATABASE!$X$5:$X$6004,1),0)</f>
        <v/>
      </c>
      <c r="W5787" s="31">
        <f>IFERROR(COUNTIFS(DATABASE!$B$5:$B$6004,B5787,DATABASE!$X$5:$X$6004,1),0)</f>
        <v/>
      </c>
      <c r="X5787" s="49">
        <f>--AND(ISNUMBER(B5787),C5787&lt;&gt;"",L5787&lt;&gt;"",M5787&lt;&gt;"")</f>
        <v/>
      </c>
    </row>
    <row r="5788" ht="15" customHeight="1" s="111">
      <c r="A5788" s="50" t="inlineStr">
        <is>
          <t>DEC</t>
        </is>
      </c>
      <c r="B5788" s="51">
        <f>DEC!A289</f>
        <v/>
      </c>
      <c r="C5788" s="52">
        <f>DEC!B289</f>
        <v/>
      </c>
      <c r="D5788" s="52">
        <f>DEC!C289</f>
        <v/>
      </c>
      <c r="E5788" s="52">
        <f>DEC!D289</f>
        <v/>
      </c>
      <c r="F5788" s="52">
        <f>DEC!E289</f>
        <v/>
      </c>
      <c r="G5788" s="52">
        <f>DEC!F289</f>
        <v/>
      </c>
      <c r="H5788" s="52">
        <f>DEC!G289</f>
        <v/>
      </c>
      <c r="I5788" s="53">
        <f>DEC!H289</f>
        <v/>
      </c>
      <c r="J5788" s="53">
        <f>DEC!I289</f>
        <v/>
      </c>
      <c r="K5788" s="52">
        <f>DEC!J289</f>
        <v/>
      </c>
      <c r="L5788" s="52">
        <f>DEC!K289</f>
        <v/>
      </c>
      <c r="M5788" s="54">
        <f>DEC!L289</f>
        <v/>
      </c>
      <c r="N5788" s="52">
        <f>DEC!M289</f>
        <v/>
      </c>
      <c r="O5788" s="52">
        <f>DEC!N289</f>
        <v/>
      </c>
      <c r="P5788" s="52">
        <f>DEC!O289</f>
        <v/>
      </c>
      <c r="Q5788" s="52">
        <f>DEC!P289</f>
        <v/>
      </c>
      <c r="R5788" s="52">
        <f>DEC!Q289</f>
        <v/>
      </c>
      <c r="S5788" s="54">
        <f>S5787+IF(X5788=0,0,M5788)</f>
        <v/>
      </c>
      <c r="T5788" s="55">
        <f>MAX(T5787,S5788)</f>
        <v/>
      </c>
      <c r="U5788" s="56">
        <f>S5788-T5788</f>
        <v/>
      </c>
      <c r="V5788" s="55">
        <f>IFERROR(SUMIFS(DATABASE!$M$5:$M$6004,DATABASE!$B$5:$B$6004,B5788,DATABASE!$X$5:$X$6004,1),0)</f>
        <v/>
      </c>
      <c r="W5788" s="57">
        <f>IFERROR(COUNTIFS(DATABASE!$B$5:$B$6004,B5788,DATABASE!$X$5:$X$6004,1),0)</f>
        <v/>
      </c>
      <c r="X5788" s="58">
        <f>--AND(ISNUMBER(B5788),C5788&lt;&gt;"",L5788&lt;&gt;"",M5788&lt;&gt;"")</f>
        <v/>
      </c>
    </row>
    <row r="5789" ht="15" customHeight="1" s="111">
      <c r="A5789" s="42" t="inlineStr">
        <is>
          <t>DEC</t>
        </is>
      </c>
      <c r="B5789" s="43">
        <f>DEC!A290</f>
        <v/>
      </c>
      <c r="C5789" s="44">
        <f>DEC!B290</f>
        <v/>
      </c>
      <c r="D5789" s="44">
        <f>DEC!C290</f>
        <v/>
      </c>
      <c r="E5789" s="44">
        <f>DEC!D290</f>
        <v/>
      </c>
      <c r="F5789" s="44">
        <f>DEC!E290</f>
        <v/>
      </c>
      <c r="G5789" s="44">
        <f>DEC!F290</f>
        <v/>
      </c>
      <c r="H5789" s="44">
        <f>DEC!G290</f>
        <v/>
      </c>
      <c r="I5789" s="45">
        <f>DEC!H290</f>
        <v/>
      </c>
      <c r="J5789" s="45">
        <f>DEC!I290</f>
        <v/>
      </c>
      <c r="K5789" s="44">
        <f>DEC!J290</f>
        <v/>
      </c>
      <c r="L5789" s="44">
        <f>DEC!K290</f>
        <v/>
      </c>
      <c r="M5789" s="46">
        <f>DEC!L290</f>
        <v/>
      </c>
      <c r="N5789" s="44">
        <f>DEC!M290</f>
        <v/>
      </c>
      <c r="O5789" s="44">
        <f>DEC!N290</f>
        <v/>
      </c>
      <c r="P5789" s="44">
        <f>DEC!O290</f>
        <v/>
      </c>
      <c r="Q5789" s="44">
        <f>DEC!P290</f>
        <v/>
      </c>
      <c r="R5789" s="44">
        <f>DEC!Q290</f>
        <v/>
      </c>
      <c r="S5789" s="46">
        <f>S5788+IF(X5789=0,0,M5789)</f>
        <v/>
      </c>
      <c r="T5789" s="47">
        <f>MAX(T5788,S5789)</f>
        <v/>
      </c>
      <c r="U5789" s="48">
        <f>S5789-T5789</f>
        <v/>
      </c>
      <c r="V5789" s="47">
        <f>IFERROR(SUMIFS(DATABASE!$M$5:$M$6004,DATABASE!$B$5:$B$6004,B5789,DATABASE!$X$5:$X$6004,1),0)</f>
        <v/>
      </c>
      <c r="W5789" s="31">
        <f>IFERROR(COUNTIFS(DATABASE!$B$5:$B$6004,B5789,DATABASE!$X$5:$X$6004,1),0)</f>
        <v/>
      </c>
      <c r="X5789" s="49">
        <f>--AND(ISNUMBER(B5789),C5789&lt;&gt;"",L5789&lt;&gt;"",M5789&lt;&gt;"")</f>
        <v/>
      </c>
    </row>
    <row r="5790" ht="15" customHeight="1" s="111">
      <c r="A5790" s="50" t="inlineStr">
        <is>
          <t>DEC</t>
        </is>
      </c>
      <c r="B5790" s="51">
        <f>DEC!A291</f>
        <v/>
      </c>
      <c r="C5790" s="52">
        <f>DEC!B291</f>
        <v/>
      </c>
      <c r="D5790" s="52">
        <f>DEC!C291</f>
        <v/>
      </c>
      <c r="E5790" s="52">
        <f>DEC!D291</f>
        <v/>
      </c>
      <c r="F5790" s="52">
        <f>DEC!E291</f>
        <v/>
      </c>
      <c r="G5790" s="52">
        <f>DEC!F291</f>
        <v/>
      </c>
      <c r="H5790" s="52">
        <f>DEC!G291</f>
        <v/>
      </c>
      <c r="I5790" s="53">
        <f>DEC!H291</f>
        <v/>
      </c>
      <c r="J5790" s="53">
        <f>DEC!I291</f>
        <v/>
      </c>
      <c r="K5790" s="52">
        <f>DEC!J291</f>
        <v/>
      </c>
      <c r="L5790" s="52">
        <f>DEC!K291</f>
        <v/>
      </c>
      <c r="M5790" s="54">
        <f>DEC!L291</f>
        <v/>
      </c>
      <c r="N5790" s="52">
        <f>DEC!M291</f>
        <v/>
      </c>
      <c r="O5790" s="52">
        <f>DEC!N291</f>
        <v/>
      </c>
      <c r="P5790" s="52">
        <f>DEC!O291</f>
        <v/>
      </c>
      <c r="Q5790" s="52">
        <f>DEC!P291</f>
        <v/>
      </c>
      <c r="R5790" s="52">
        <f>DEC!Q291</f>
        <v/>
      </c>
      <c r="S5790" s="54">
        <f>S5789+IF(X5790=0,0,M5790)</f>
        <v/>
      </c>
      <c r="T5790" s="55">
        <f>MAX(T5789,S5790)</f>
        <v/>
      </c>
      <c r="U5790" s="56">
        <f>S5790-T5790</f>
        <v/>
      </c>
      <c r="V5790" s="55">
        <f>IFERROR(SUMIFS(DATABASE!$M$5:$M$6004,DATABASE!$B$5:$B$6004,B5790,DATABASE!$X$5:$X$6004,1),0)</f>
        <v/>
      </c>
      <c r="W5790" s="57">
        <f>IFERROR(COUNTIFS(DATABASE!$B$5:$B$6004,B5790,DATABASE!$X$5:$X$6004,1),0)</f>
        <v/>
      </c>
      <c r="X5790" s="58">
        <f>--AND(ISNUMBER(B5790),C5790&lt;&gt;"",L5790&lt;&gt;"",M5790&lt;&gt;"")</f>
        <v/>
      </c>
    </row>
    <row r="5791" ht="15" customHeight="1" s="111">
      <c r="A5791" s="42" t="inlineStr">
        <is>
          <t>DEC</t>
        </is>
      </c>
      <c r="B5791" s="43">
        <f>DEC!A292</f>
        <v/>
      </c>
      <c r="C5791" s="44">
        <f>DEC!B292</f>
        <v/>
      </c>
      <c r="D5791" s="44">
        <f>DEC!C292</f>
        <v/>
      </c>
      <c r="E5791" s="44">
        <f>DEC!D292</f>
        <v/>
      </c>
      <c r="F5791" s="44">
        <f>DEC!E292</f>
        <v/>
      </c>
      <c r="G5791" s="44">
        <f>DEC!F292</f>
        <v/>
      </c>
      <c r="H5791" s="44">
        <f>DEC!G292</f>
        <v/>
      </c>
      <c r="I5791" s="45">
        <f>DEC!H292</f>
        <v/>
      </c>
      <c r="J5791" s="45">
        <f>DEC!I292</f>
        <v/>
      </c>
      <c r="K5791" s="44">
        <f>DEC!J292</f>
        <v/>
      </c>
      <c r="L5791" s="44">
        <f>DEC!K292</f>
        <v/>
      </c>
      <c r="M5791" s="46">
        <f>DEC!L292</f>
        <v/>
      </c>
      <c r="N5791" s="44">
        <f>DEC!M292</f>
        <v/>
      </c>
      <c r="O5791" s="44">
        <f>DEC!N292</f>
        <v/>
      </c>
      <c r="P5791" s="44">
        <f>DEC!O292</f>
        <v/>
      </c>
      <c r="Q5791" s="44">
        <f>DEC!P292</f>
        <v/>
      </c>
      <c r="R5791" s="44">
        <f>DEC!Q292</f>
        <v/>
      </c>
      <c r="S5791" s="46">
        <f>S5790+IF(X5791=0,0,M5791)</f>
        <v/>
      </c>
      <c r="T5791" s="47">
        <f>MAX(T5790,S5791)</f>
        <v/>
      </c>
      <c r="U5791" s="48">
        <f>S5791-T5791</f>
        <v/>
      </c>
      <c r="V5791" s="47">
        <f>IFERROR(SUMIFS(DATABASE!$M$5:$M$6004,DATABASE!$B$5:$B$6004,B5791,DATABASE!$X$5:$X$6004,1),0)</f>
        <v/>
      </c>
      <c r="W5791" s="31">
        <f>IFERROR(COUNTIFS(DATABASE!$B$5:$B$6004,B5791,DATABASE!$X$5:$X$6004,1),0)</f>
        <v/>
      </c>
      <c r="X5791" s="49">
        <f>--AND(ISNUMBER(B5791),C5791&lt;&gt;"",L5791&lt;&gt;"",M5791&lt;&gt;"")</f>
        <v/>
      </c>
    </row>
    <row r="5792" ht="15" customHeight="1" s="111">
      <c r="A5792" s="50" t="inlineStr">
        <is>
          <t>DEC</t>
        </is>
      </c>
      <c r="B5792" s="51">
        <f>DEC!A293</f>
        <v/>
      </c>
      <c r="C5792" s="52">
        <f>DEC!B293</f>
        <v/>
      </c>
      <c r="D5792" s="52">
        <f>DEC!C293</f>
        <v/>
      </c>
      <c r="E5792" s="52">
        <f>DEC!D293</f>
        <v/>
      </c>
      <c r="F5792" s="52">
        <f>DEC!E293</f>
        <v/>
      </c>
      <c r="G5792" s="52">
        <f>DEC!F293</f>
        <v/>
      </c>
      <c r="H5792" s="52">
        <f>DEC!G293</f>
        <v/>
      </c>
      <c r="I5792" s="53">
        <f>DEC!H293</f>
        <v/>
      </c>
      <c r="J5792" s="53">
        <f>DEC!I293</f>
        <v/>
      </c>
      <c r="K5792" s="52">
        <f>DEC!J293</f>
        <v/>
      </c>
      <c r="L5792" s="52">
        <f>DEC!K293</f>
        <v/>
      </c>
      <c r="M5792" s="54">
        <f>DEC!L293</f>
        <v/>
      </c>
      <c r="N5792" s="52">
        <f>DEC!M293</f>
        <v/>
      </c>
      <c r="O5792" s="52">
        <f>DEC!N293</f>
        <v/>
      </c>
      <c r="P5792" s="52">
        <f>DEC!O293</f>
        <v/>
      </c>
      <c r="Q5792" s="52">
        <f>DEC!P293</f>
        <v/>
      </c>
      <c r="R5792" s="52">
        <f>DEC!Q293</f>
        <v/>
      </c>
      <c r="S5792" s="54">
        <f>S5791+IF(X5792=0,0,M5792)</f>
        <v/>
      </c>
      <c r="T5792" s="55">
        <f>MAX(T5791,S5792)</f>
        <v/>
      </c>
      <c r="U5792" s="56">
        <f>S5792-T5792</f>
        <v/>
      </c>
      <c r="V5792" s="55">
        <f>IFERROR(SUMIFS(DATABASE!$M$5:$M$6004,DATABASE!$B$5:$B$6004,B5792,DATABASE!$X$5:$X$6004,1),0)</f>
        <v/>
      </c>
      <c r="W5792" s="57">
        <f>IFERROR(COUNTIFS(DATABASE!$B$5:$B$6004,B5792,DATABASE!$X$5:$X$6004,1),0)</f>
        <v/>
      </c>
      <c r="X5792" s="58">
        <f>--AND(ISNUMBER(B5792),C5792&lt;&gt;"",L5792&lt;&gt;"",M5792&lt;&gt;"")</f>
        <v/>
      </c>
    </row>
    <row r="5793" ht="15" customHeight="1" s="111">
      <c r="A5793" s="42" t="inlineStr">
        <is>
          <t>DEC</t>
        </is>
      </c>
      <c r="B5793" s="43">
        <f>DEC!A294</f>
        <v/>
      </c>
      <c r="C5793" s="44">
        <f>DEC!B294</f>
        <v/>
      </c>
      <c r="D5793" s="44">
        <f>DEC!C294</f>
        <v/>
      </c>
      <c r="E5793" s="44">
        <f>DEC!D294</f>
        <v/>
      </c>
      <c r="F5793" s="44">
        <f>DEC!E294</f>
        <v/>
      </c>
      <c r="G5793" s="44">
        <f>DEC!F294</f>
        <v/>
      </c>
      <c r="H5793" s="44">
        <f>DEC!G294</f>
        <v/>
      </c>
      <c r="I5793" s="45">
        <f>DEC!H294</f>
        <v/>
      </c>
      <c r="J5793" s="45">
        <f>DEC!I294</f>
        <v/>
      </c>
      <c r="K5793" s="44">
        <f>DEC!J294</f>
        <v/>
      </c>
      <c r="L5793" s="44">
        <f>DEC!K294</f>
        <v/>
      </c>
      <c r="M5793" s="46">
        <f>DEC!L294</f>
        <v/>
      </c>
      <c r="N5793" s="44">
        <f>DEC!M294</f>
        <v/>
      </c>
      <c r="O5793" s="44">
        <f>DEC!N294</f>
        <v/>
      </c>
      <c r="P5793" s="44">
        <f>DEC!O294</f>
        <v/>
      </c>
      <c r="Q5793" s="44">
        <f>DEC!P294</f>
        <v/>
      </c>
      <c r="R5793" s="44">
        <f>DEC!Q294</f>
        <v/>
      </c>
      <c r="S5793" s="46">
        <f>S5792+IF(X5793=0,0,M5793)</f>
        <v/>
      </c>
      <c r="T5793" s="47">
        <f>MAX(T5792,S5793)</f>
        <v/>
      </c>
      <c r="U5793" s="48">
        <f>S5793-T5793</f>
        <v/>
      </c>
      <c r="V5793" s="47">
        <f>IFERROR(SUMIFS(DATABASE!$M$5:$M$6004,DATABASE!$B$5:$B$6004,B5793,DATABASE!$X$5:$X$6004,1),0)</f>
        <v/>
      </c>
      <c r="W5793" s="31">
        <f>IFERROR(COUNTIFS(DATABASE!$B$5:$B$6004,B5793,DATABASE!$X$5:$X$6004,1),0)</f>
        <v/>
      </c>
      <c r="X5793" s="49">
        <f>--AND(ISNUMBER(B5793),C5793&lt;&gt;"",L5793&lt;&gt;"",M5793&lt;&gt;"")</f>
        <v/>
      </c>
    </row>
    <row r="5794" ht="15" customHeight="1" s="111">
      <c r="A5794" s="50" t="inlineStr">
        <is>
          <t>DEC</t>
        </is>
      </c>
      <c r="B5794" s="51">
        <f>DEC!A295</f>
        <v/>
      </c>
      <c r="C5794" s="52">
        <f>DEC!B295</f>
        <v/>
      </c>
      <c r="D5794" s="52">
        <f>DEC!C295</f>
        <v/>
      </c>
      <c r="E5794" s="52">
        <f>DEC!D295</f>
        <v/>
      </c>
      <c r="F5794" s="52">
        <f>DEC!E295</f>
        <v/>
      </c>
      <c r="G5794" s="52">
        <f>DEC!F295</f>
        <v/>
      </c>
      <c r="H5794" s="52">
        <f>DEC!G295</f>
        <v/>
      </c>
      <c r="I5794" s="53">
        <f>DEC!H295</f>
        <v/>
      </c>
      <c r="J5794" s="53">
        <f>DEC!I295</f>
        <v/>
      </c>
      <c r="K5794" s="52">
        <f>DEC!J295</f>
        <v/>
      </c>
      <c r="L5794" s="52">
        <f>DEC!K295</f>
        <v/>
      </c>
      <c r="M5794" s="54">
        <f>DEC!L295</f>
        <v/>
      </c>
      <c r="N5794" s="52">
        <f>DEC!M295</f>
        <v/>
      </c>
      <c r="O5794" s="52">
        <f>DEC!N295</f>
        <v/>
      </c>
      <c r="P5794" s="52">
        <f>DEC!O295</f>
        <v/>
      </c>
      <c r="Q5794" s="52">
        <f>DEC!P295</f>
        <v/>
      </c>
      <c r="R5794" s="52">
        <f>DEC!Q295</f>
        <v/>
      </c>
      <c r="S5794" s="54">
        <f>S5793+IF(X5794=0,0,M5794)</f>
        <v/>
      </c>
      <c r="T5794" s="55">
        <f>MAX(T5793,S5794)</f>
        <v/>
      </c>
      <c r="U5794" s="56">
        <f>S5794-T5794</f>
        <v/>
      </c>
      <c r="V5794" s="55">
        <f>IFERROR(SUMIFS(DATABASE!$M$5:$M$6004,DATABASE!$B$5:$B$6004,B5794,DATABASE!$X$5:$X$6004,1),0)</f>
        <v/>
      </c>
      <c r="W5794" s="57">
        <f>IFERROR(COUNTIFS(DATABASE!$B$5:$B$6004,B5794,DATABASE!$X$5:$X$6004,1),0)</f>
        <v/>
      </c>
      <c r="X5794" s="58">
        <f>--AND(ISNUMBER(B5794),C5794&lt;&gt;"",L5794&lt;&gt;"",M5794&lt;&gt;"")</f>
        <v/>
      </c>
    </row>
    <row r="5795" ht="15" customHeight="1" s="111">
      <c r="A5795" s="42" t="inlineStr">
        <is>
          <t>DEC</t>
        </is>
      </c>
      <c r="B5795" s="43">
        <f>DEC!A296</f>
        <v/>
      </c>
      <c r="C5795" s="44">
        <f>DEC!B296</f>
        <v/>
      </c>
      <c r="D5795" s="44">
        <f>DEC!C296</f>
        <v/>
      </c>
      <c r="E5795" s="44">
        <f>DEC!D296</f>
        <v/>
      </c>
      <c r="F5795" s="44">
        <f>DEC!E296</f>
        <v/>
      </c>
      <c r="G5795" s="44">
        <f>DEC!F296</f>
        <v/>
      </c>
      <c r="H5795" s="44">
        <f>DEC!G296</f>
        <v/>
      </c>
      <c r="I5795" s="45">
        <f>DEC!H296</f>
        <v/>
      </c>
      <c r="J5795" s="45">
        <f>DEC!I296</f>
        <v/>
      </c>
      <c r="K5795" s="44">
        <f>DEC!J296</f>
        <v/>
      </c>
      <c r="L5795" s="44">
        <f>DEC!K296</f>
        <v/>
      </c>
      <c r="M5795" s="46">
        <f>DEC!L296</f>
        <v/>
      </c>
      <c r="N5795" s="44">
        <f>DEC!M296</f>
        <v/>
      </c>
      <c r="O5795" s="44">
        <f>DEC!N296</f>
        <v/>
      </c>
      <c r="P5795" s="44">
        <f>DEC!O296</f>
        <v/>
      </c>
      <c r="Q5795" s="44">
        <f>DEC!P296</f>
        <v/>
      </c>
      <c r="R5795" s="44">
        <f>DEC!Q296</f>
        <v/>
      </c>
      <c r="S5795" s="46">
        <f>S5794+IF(X5795=0,0,M5795)</f>
        <v/>
      </c>
      <c r="T5795" s="47">
        <f>MAX(T5794,S5795)</f>
        <v/>
      </c>
      <c r="U5795" s="48">
        <f>S5795-T5795</f>
        <v/>
      </c>
      <c r="V5795" s="47">
        <f>IFERROR(SUMIFS(DATABASE!$M$5:$M$6004,DATABASE!$B$5:$B$6004,B5795,DATABASE!$X$5:$X$6004,1),0)</f>
        <v/>
      </c>
      <c r="W5795" s="31">
        <f>IFERROR(COUNTIFS(DATABASE!$B$5:$B$6004,B5795,DATABASE!$X$5:$X$6004,1),0)</f>
        <v/>
      </c>
      <c r="X5795" s="49">
        <f>--AND(ISNUMBER(B5795),C5795&lt;&gt;"",L5795&lt;&gt;"",M5795&lt;&gt;"")</f>
        <v/>
      </c>
    </row>
    <row r="5796" ht="15" customHeight="1" s="111">
      <c r="A5796" s="50" t="inlineStr">
        <is>
          <t>DEC</t>
        </is>
      </c>
      <c r="B5796" s="51">
        <f>DEC!A297</f>
        <v/>
      </c>
      <c r="C5796" s="52">
        <f>DEC!B297</f>
        <v/>
      </c>
      <c r="D5796" s="52">
        <f>DEC!C297</f>
        <v/>
      </c>
      <c r="E5796" s="52">
        <f>DEC!D297</f>
        <v/>
      </c>
      <c r="F5796" s="52">
        <f>DEC!E297</f>
        <v/>
      </c>
      <c r="G5796" s="52">
        <f>DEC!F297</f>
        <v/>
      </c>
      <c r="H5796" s="52">
        <f>DEC!G297</f>
        <v/>
      </c>
      <c r="I5796" s="53">
        <f>DEC!H297</f>
        <v/>
      </c>
      <c r="J5796" s="53">
        <f>DEC!I297</f>
        <v/>
      </c>
      <c r="K5796" s="52">
        <f>DEC!J297</f>
        <v/>
      </c>
      <c r="L5796" s="52">
        <f>DEC!K297</f>
        <v/>
      </c>
      <c r="M5796" s="54">
        <f>DEC!L297</f>
        <v/>
      </c>
      <c r="N5796" s="52">
        <f>DEC!M297</f>
        <v/>
      </c>
      <c r="O5796" s="52">
        <f>DEC!N297</f>
        <v/>
      </c>
      <c r="P5796" s="52">
        <f>DEC!O297</f>
        <v/>
      </c>
      <c r="Q5796" s="52">
        <f>DEC!P297</f>
        <v/>
      </c>
      <c r="R5796" s="52">
        <f>DEC!Q297</f>
        <v/>
      </c>
      <c r="S5796" s="54">
        <f>S5795+IF(X5796=0,0,M5796)</f>
        <v/>
      </c>
      <c r="T5796" s="55">
        <f>MAX(T5795,S5796)</f>
        <v/>
      </c>
      <c r="U5796" s="56">
        <f>S5796-T5796</f>
        <v/>
      </c>
      <c r="V5796" s="55">
        <f>IFERROR(SUMIFS(DATABASE!$M$5:$M$6004,DATABASE!$B$5:$B$6004,B5796,DATABASE!$X$5:$X$6004,1),0)</f>
        <v/>
      </c>
      <c r="W5796" s="57">
        <f>IFERROR(COUNTIFS(DATABASE!$B$5:$B$6004,B5796,DATABASE!$X$5:$X$6004,1),0)</f>
        <v/>
      </c>
      <c r="X5796" s="58">
        <f>--AND(ISNUMBER(B5796),C5796&lt;&gt;"",L5796&lt;&gt;"",M5796&lt;&gt;"")</f>
        <v/>
      </c>
    </row>
    <row r="5797" ht="15" customHeight="1" s="111">
      <c r="A5797" s="42" t="inlineStr">
        <is>
          <t>DEC</t>
        </is>
      </c>
      <c r="B5797" s="43">
        <f>DEC!A298</f>
        <v/>
      </c>
      <c r="C5797" s="44">
        <f>DEC!B298</f>
        <v/>
      </c>
      <c r="D5797" s="44">
        <f>DEC!C298</f>
        <v/>
      </c>
      <c r="E5797" s="44">
        <f>DEC!D298</f>
        <v/>
      </c>
      <c r="F5797" s="44">
        <f>DEC!E298</f>
        <v/>
      </c>
      <c r="G5797" s="44">
        <f>DEC!F298</f>
        <v/>
      </c>
      <c r="H5797" s="44">
        <f>DEC!G298</f>
        <v/>
      </c>
      <c r="I5797" s="45">
        <f>DEC!H298</f>
        <v/>
      </c>
      <c r="J5797" s="45">
        <f>DEC!I298</f>
        <v/>
      </c>
      <c r="K5797" s="44">
        <f>DEC!J298</f>
        <v/>
      </c>
      <c r="L5797" s="44">
        <f>DEC!K298</f>
        <v/>
      </c>
      <c r="M5797" s="46">
        <f>DEC!L298</f>
        <v/>
      </c>
      <c r="N5797" s="44">
        <f>DEC!M298</f>
        <v/>
      </c>
      <c r="O5797" s="44">
        <f>DEC!N298</f>
        <v/>
      </c>
      <c r="P5797" s="44">
        <f>DEC!O298</f>
        <v/>
      </c>
      <c r="Q5797" s="44">
        <f>DEC!P298</f>
        <v/>
      </c>
      <c r="R5797" s="44">
        <f>DEC!Q298</f>
        <v/>
      </c>
      <c r="S5797" s="46">
        <f>S5796+IF(X5797=0,0,M5797)</f>
        <v/>
      </c>
      <c r="T5797" s="47">
        <f>MAX(T5796,S5797)</f>
        <v/>
      </c>
      <c r="U5797" s="48">
        <f>S5797-T5797</f>
        <v/>
      </c>
      <c r="V5797" s="47">
        <f>IFERROR(SUMIFS(DATABASE!$M$5:$M$6004,DATABASE!$B$5:$B$6004,B5797,DATABASE!$X$5:$X$6004,1),0)</f>
        <v/>
      </c>
      <c r="W5797" s="31">
        <f>IFERROR(COUNTIFS(DATABASE!$B$5:$B$6004,B5797,DATABASE!$X$5:$X$6004,1),0)</f>
        <v/>
      </c>
      <c r="X5797" s="49">
        <f>--AND(ISNUMBER(B5797),C5797&lt;&gt;"",L5797&lt;&gt;"",M5797&lt;&gt;"")</f>
        <v/>
      </c>
    </row>
    <row r="5798" ht="15" customHeight="1" s="111">
      <c r="A5798" s="50" t="inlineStr">
        <is>
          <t>DEC</t>
        </is>
      </c>
      <c r="B5798" s="51">
        <f>DEC!A299</f>
        <v/>
      </c>
      <c r="C5798" s="52">
        <f>DEC!B299</f>
        <v/>
      </c>
      <c r="D5798" s="52">
        <f>DEC!C299</f>
        <v/>
      </c>
      <c r="E5798" s="52">
        <f>DEC!D299</f>
        <v/>
      </c>
      <c r="F5798" s="52">
        <f>DEC!E299</f>
        <v/>
      </c>
      <c r="G5798" s="52">
        <f>DEC!F299</f>
        <v/>
      </c>
      <c r="H5798" s="52">
        <f>DEC!G299</f>
        <v/>
      </c>
      <c r="I5798" s="53">
        <f>DEC!H299</f>
        <v/>
      </c>
      <c r="J5798" s="53">
        <f>DEC!I299</f>
        <v/>
      </c>
      <c r="K5798" s="52">
        <f>DEC!J299</f>
        <v/>
      </c>
      <c r="L5798" s="52">
        <f>DEC!K299</f>
        <v/>
      </c>
      <c r="M5798" s="54">
        <f>DEC!L299</f>
        <v/>
      </c>
      <c r="N5798" s="52">
        <f>DEC!M299</f>
        <v/>
      </c>
      <c r="O5798" s="52">
        <f>DEC!N299</f>
        <v/>
      </c>
      <c r="P5798" s="52">
        <f>DEC!O299</f>
        <v/>
      </c>
      <c r="Q5798" s="52">
        <f>DEC!P299</f>
        <v/>
      </c>
      <c r="R5798" s="52">
        <f>DEC!Q299</f>
        <v/>
      </c>
      <c r="S5798" s="54">
        <f>S5797+IF(X5798=0,0,M5798)</f>
        <v/>
      </c>
      <c r="T5798" s="55">
        <f>MAX(T5797,S5798)</f>
        <v/>
      </c>
      <c r="U5798" s="56">
        <f>S5798-T5798</f>
        <v/>
      </c>
      <c r="V5798" s="55">
        <f>IFERROR(SUMIFS(DATABASE!$M$5:$M$6004,DATABASE!$B$5:$B$6004,B5798,DATABASE!$X$5:$X$6004,1),0)</f>
        <v/>
      </c>
      <c r="W5798" s="57">
        <f>IFERROR(COUNTIFS(DATABASE!$B$5:$B$6004,B5798,DATABASE!$X$5:$X$6004,1),0)</f>
        <v/>
      </c>
      <c r="X5798" s="58">
        <f>--AND(ISNUMBER(B5798),C5798&lt;&gt;"",L5798&lt;&gt;"",M5798&lt;&gt;"")</f>
        <v/>
      </c>
    </row>
    <row r="5799" ht="15" customHeight="1" s="111">
      <c r="A5799" s="42" t="inlineStr">
        <is>
          <t>DEC</t>
        </is>
      </c>
      <c r="B5799" s="43">
        <f>DEC!A300</f>
        <v/>
      </c>
      <c r="C5799" s="44">
        <f>DEC!B300</f>
        <v/>
      </c>
      <c r="D5799" s="44">
        <f>DEC!C300</f>
        <v/>
      </c>
      <c r="E5799" s="44">
        <f>DEC!D300</f>
        <v/>
      </c>
      <c r="F5799" s="44">
        <f>DEC!E300</f>
        <v/>
      </c>
      <c r="G5799" s="44">
        <f>DEC!F300</f>
        <v/>
      </c>
      <c r="H5799" s="44">
        <f>DEC!G300</f>
        <v/>
      </c>
      <c r="I5799" s="45">
        <f>DEC!H300</f>
        <v/>
      </c>
      <c r="J5799" s="45">
        <f>DEC!I300</f>
        <v/>
      </c>
      <c r="K5799" s="44">
        <f>DEC!J300</f>
        <v/>
      </c>
      <c r="L5799" s="44">
        <f>DEC!K300</f>
        <v/>
      </c>
      <c r="M5799" s="46">
        <f>DEC!L300</f>
        <v/>
      </c>
      <c r="N5799" s="44">
        <f>DEC!M300</f>
        <v/>
      </c>
      <c r="O5799" s="44">
        <f>DEC!N300</f>
        <v/>
      </c>
      <c r="P5799" s="44">
        <f>DEC!O300</f>
        <v/>
      </c>
      <c r="Q5799" s="44">
        <f>DEC!P300</f>
        <v/>
      </c>
      <c r="R5799" s="44">
        <f>DEC!Q300</f>
        <v/>
      </c>
      <c r="S5799" s="46">
        <f>S5798+IF(X5799=0,0,M5799)</f>
        <v/>
      </c>
      <c r="T5799" s="47">
        <f>MAX(T5798,S5799)</f>
        <v/>
      </c>
      <c r="U5799" s="48">
        <f>S5799-T5799</f>
        <v/>
      </c>
      <c r="V5799" s="47">
        <f>IFERROR(SUMIFS(DATABASE!$M$5:$M$6004,DATABASE!$B$5:$B$6004,B5799,DATABASE!$X$5:$X$6004,1),0)</f>
        <v/>
      </c>
      <c r="W5799" s="31">
        <f>IFERROR(COUNTIFS(DATABASE!$B$5:$B$6004,B5799,DATABASE!$X$5:$X$6004,1),0)</f>
        <v/>
      </c>
      <c r="X5799" s="49">
        <f>--AND(ISNUMBER(B5799),C5799&lt;&gt;"",L5799&lt;&gt;"",M5799&lt;&gt;"")</f>
        <v/>
      </c>
    </row>
    <row r="5800" ht="15" customHeight="1" s="111">
      <c r="A5800" s="50" t="inlineStr">
        <is>
          <t>DEC</t>
        </is>
      </c>
      <c r="B5800" s="51">
        <f>DEC!A301</f>
        <v/>
      </c>
      <c r="C5800" s="52">
        <f>DEC!B301</f>
        <v/>
      </c>
      <c r="D5800" s="52">
        <f>DEC!C301</f>
        <v/>
      </c>
      <c r="E5800" s="52">
        <f>DEC!D301</f>
        <v/>
      </c>
      <c r="F5800" s="52">
        <f>DEC!E301</f>
        <v/>
      </c>
      <c r="G5800" s="52">
        <f>DEC!F301</f>
        <v/>
      </c>
      <c r="H5800" s="52">
        <f>DEC!G301</f>
        <v/>
      </c>
      <c r="I5800" s="53">
        <f>DEC!H301</f>
        <v/>
      </c>
      <c r="J5800" s="53">
        <f>DEC!I301</f>
        <v/>
      </c>
      <c r="K5800" s="52">
        <f>DEC!J301</f>
        <v/>
      </c>
      <c r="L5800" s="52">
        <f>DEC!K301</f>
        <v/>
      </c>
      <c r="M5800" s="54">
        <f>DEC!L301</f>
        <v/>
      </c>
      <c r="N5800" s="52">
        <f>DEC!M301</f>
        <v/>
      </c>
      <c r="O5800" s="52">
        <f>DEC!N301</f>
        <v/>
      </c>
      <c r="P5800" s="52">
        <f>DEC!O301</f>
        <v/>
      </c>
      <c r="Q5800" s="52">
        <f>DEC!P301</f>
        <v/>
      </c>
      <c r="R5800" s="52">
        <f>DEC!Q301</f>
        <v/>
      </c>
      <c r="S5800" s="54">
        <f>S5799+IF(X5800=0,0,M5800)</f>
        <v/>
      </c>
      <c r="T5800" s="55">
        <f>MAX(T5799,S5800)</f>
        <v/>
      </c>
      <c r="U5800" s="56">
        <f>S5800-T5800</f>
        <v/>
      </c>
      <c r="V5800" s="55">
        <f>IFERROR(SUMIFS(DATABASE!$M$5:$M$6004,DATABASE!$B$5:$B$6004,B5800,DATABASE!$X$5:$X$6004,1),0)</f>
        <v/>
      </c>
      <c r="W5800" s="57">
        <f>IFERROR(COUNTIFS(DATABASE!$B$5:$B$6004,B5800,DATABASE!$X$5:$X$6004,1),0)</f>
        <v/>
      </c>
      <c r="X5800" s="58">
        <f>--AND(ISNUMBER(B5800),C5800&lt;&gt;"",L5800&lt;&gt;"",M5800&lt;&gt;"")</f>
        <v/>
      </c>
    </row>
    <row r="5801" ht="15" customHeight="1" s="111">
      <c r="A5801" s="42" t="inlineStr">
        <is>
          <t>DEC</t>
        </is>
      </c>
      <c r="B5801" s="43">
        <f>DEC!A302</f>
        <v/>
      </c>
      <c r="C5801" s="44">
        <f>DEC!B302</f>
        <v/>
      </c>
      <c r="D5801" s="44">
        <f>DEC!C302</f>
        <v/>
      </c>
      <c r="E5801" s="44">
        <f>DEC!D302</f>
        <v/>
      </c>
      <c r="F5801" s="44">
        <f>DEC!E302</f>
        <v/>
      </c>
      <c r="G5801" s="44">
        <f>DEC!F302</f>
        <v/>
      </c>
      <c r="H5801" s="44">
        <f>DEC!G302</f>
        <v/>
      </c>
      <c r="I5801" s="45">
        <f>DEC!H302</f>
        <v/>
      </c>
      <c r="J5801" s="45">
        <f>DEC!I302</f>
        <v/>
      </c>
      <c r="K5801" s="44">
        <f>DEC!J302</f>
        <v/>
      </c>
      <c r="L5801" s="44">
        <f>DEC!K302</f>
        <v/>
      </c>
      <c r="M5801" s="46">
        <f>DEC!L302</f>
        <v/>
      </c>
      <c r="N5801" s="44">
        <f>DEC!M302</f>
        <v/>
      </c>
      <c r="O5801" s="44">
        <f>DEC!N302</f>
        <v/>
      </c>
      <c r="P5801" s="44">
        <f>DEC!O302</f>
        <v/>
      </c>
      <c r="Q5801" s="44">
        <f>DEC!P302</f>
        <v/>
      </c>
      <c r="R5801" s="44">
        <f>DEC!Q302</f>
        <v/>
      </c>
      <c r="S5801" s="46">
        <f>S5800+IF(X5801=0,0,M5801)</f>
        <v/>
      </c>
      <c r="T5801" s="47">
        <f>MAX(T5800,S5801)</f>
        <v/>
      </c>
      <c r="U5801" s="48">
        <f>S5801-T5801</f>
        <v/>
      </c>
      <c r="V5801" s="47">
        <f>IFERROR(SUMIFS(DATABASE!$M$5:$M$6004,DATABASE!$B$5:$B$6004,B5801,DATABASE!$X$5:$X$6004,1),0)</f>
        <v/>
      </c>
      <c r="W5801" s="31">
        <f>IFERROR(COUNTIFS(DATABASE!$B$5:$B$6004,B5801,DATABASE!$X$5:$X$6004,1),0)</f>
        <v/>
      </c>
      <c r="X5801" s="49">
        <f>--AND(ISNUMBER(B5801),C5801&lt;&gt;"",L5801&lt;&gt;"",M5801&lt;&gt;"")</f>
        <v/>
      </c>
    </row>
    <row r="5802" ht="15" customHeight="1" s="111">
      <c r="A5802" s="50" t="inlineStr">
        <is>
          <t>DEC</t>
        </is>
      </c>
      <c r="B5802" s="51">
        <f>DEC!A303</f>
        <v/>
      </c>
      <c r="C5802" s="52">
        <f>DEC!B303</f>
        <v/>
      </c>
      <c r="D5802" s="52">
        <f>DEC!C303</f>
        <v/>
      </c>
      <c r="E5802" s="52">
        <f>DEC!D303</f>
        <v/>
      </c>
      <c r="F5802" s="52">
        <f>DEC!E303</f>
        <v/>
      </c>
      <c r="G5802" s="52">
        <f>DEC!F303</f>
        <v/>
      </c>
      <c r="H5802" s="52">
        <f>DEC!G303</f>
        <v/>
      </c>
      <c r="I5802" s="53">
        <f>DEC!H303</f>
        <v/>
      </c>
      <c r="J5802" s="53">
        <f>DEC!I303</f>
        <v/>
      </c>
      <c r="K5802" s="52">
        <f>DEC!J303</f>
        <v/>
      </c>
      <c r="L5802" s="52">
        <f>DEC!K303</f>
        <v/>
      </c>
      <c r="M5802" s="54">
        <f>DEC!L303</f>
        <v/>
      </c>
      <c r="N5802" s="52">
        <f>DEC!M303</f>
        <v/>
      </c>
      <c r="O5802" s="52">
        <f>DEC!N303</f>
        <v/>
      </c>
      <c r="P5802" s="52">
        <f>DEC!O303</f>
        <v/>
      </c>
      <c r="Q5802" s="52">
        <f>DEC!P303</f>
        <v/>
      </c>
      <c r="R5802" s="52">
        <f>DEC!Q303</f>
        <v/>
      </c>
      <c r="S5802" s="54">
        <f>S5801+IF(X5802=0,0,M5802)</f>
        <v/>
      </c>
      <c r="T5802" s="55">
        <f>MAX(T5801,S5802)</f>
        <v/>
      </c>
      <c r="U5802" s="56">
        <f>S5802-T5802</f>
        <v/>
      </c>
      <c r="V5802" s="55">
        <f>IFERROR(SUMIFS(DATABASE!$M$5:$M$6004,DATABASE!$B$5:$B$6004,B5802,DATABASE!$X$5:$X$6004,1),0)</f>
        <v/>
      </c>
      <c r="W5802" s="57">
        <f>IFERROR(COUNTIFS(DATABASE!$B$5:$B$6004,B5802,DATABASE!$X$5:$X$6004,1),0)</f>
        <v/>
      </c>
      <c r="X5802" s="58">
        <f>--AND(ISNUMBER(B5802),C5802&lt;&gt;"",L5802&lt;&gt;"",M5802&lt;&gt;"")</f>
        <v/>
      </c>
    </row>
    <row r="5803" ht="15" customHeight="1" s="111">
      <c r="A5803" s="42" t="inlineStr">
        <is>
          <t>DEC</t>
        </is>
      </c>
      <c r="B5803" s="43">
        <f>DEC!A304</f>
        <v/>
      </c>
      <c r="C5803" s="44">
        <f>DEC!B304</f>
        <v/>
      </c>
      <c r="D5803" s="44">
        <f>DEC!C304</f>
        <v/>
      </c>
      <c r="E5803" s="44">
        <f>DEC!D304</f>
        <v/>
      </c>
      <c r="F5803" s="44">
        <f>DEC!E304</f>
        <v/>
      </c>
      <c r="G5803" s="44">
        <f>DEC!F304</f>
        <v/>
      </c>
      <c r="H5803" s="44">
        <f>DEC!G304</f>
        <v/>
      </c>
      <c r="I5803" s="45">
        <f>DEC!H304</f>
        <v/>
      </c>
      <c r="J5803" s="45">
        <f>DEC!I304</f>
        <v/>
      </c>
      <c r="K5803" s="44">
        <f>DEC!J304</f>
        <v/>
      </c>
      <c r="L5803" s="44">
        <f>DEC!K304</f>
        <v/>
      </c>
      <c r="M5803" s="46">
        <f>DEC!L304</f>
        <v/>
      </c>
      <c r="N5803" s="44">
        <f>DEC!M304</f>
        <v/>
      </c>
      <c r="O5803" s="44">
        <f>DEC!N304</f>
        <v/>
      </c>
      <c r="P5803" s="44">
        <f>DEC!O304</f>
        <v/>
      </c>
      <c r="Q5803" s="44">
        <f>DEC!P304</f>
        <v/>
      </c>
      <c r="R5803" s="44">
        <f>DEC!Q304</f>
        <v/>
      </c>
      <c r="S5803" s="46">
        <f>S5802+IF(X5803=0,0,M5803)</f>
        <v/>
      </c>
      <c r="T5803" s="47">
        <f>MAX(T5802,S5803)</f>
        <v/>
      </c>
      <c r="U5803" s="48">
        <f>S5803-T5803</f>
        <v/>
      </c>
      <c r="V5803" s="47">
        <f>IFERROR(SUMIFS(DATABASE!$M$5:$M$6004,DATABASE!$B$5:$B$6004,B5803,DATABASE!$X$5:$X$6004,1),0)</f>
        <v/>
      </c>
      <c r="W5803" s="31">
        <f>IFERROR(COUNTIFS(DATABASE!$B$5:$B$6004,B5803,DATABASE!$X$5:$X$6004,1),0)</f>
        <v/>
      </c>
      <c r="X5803" s="49">
        <f>--AND(ISNUMBER(B5803),C5803&lt;&gt;"",L5803&lt;&gt;"",M5803&lt;&gt;"")</f>
        <v/>
      </c>
    </row>
    <row r="5804" ht="15" customHeight="1" s="111">
      <c r="A5804" s="50" t="inlineStr">
        <is>
          <t>DEC</t>
        </is>
      </c>
      <c r="B5804" s="51">
        <f>DEC!A305</f>
        <v/>
      </c>
      <c r="C5804" s="52">
        <f>DEC!B305</f>
        <v/>
      </c>
      <c r="D5804" s="52">
        <f>DEC!C305</f>
        <v/>
      </c>
      <c r="E5804" s="52">
        <f>DEC!D305</f>
        <v/>
      </c>
      <c r="F5804" s="52">
        <f>DEC!E305</f>
        <v/>
      </c>
      <c r="G5804" s="52">
        <f>DEC!F305</f>
        <v/>
      </c>
      <c r="H5804" s="52">
        <f>DEC!G305</f>
        <v/>
      </c>
      <c r="I5804" s="53">
        <f>DEC!H305</f>
        <v/>
      </c>
      <c r="J5804" s="53">
        <f>DEC!I305</f>
        <v/>
      </c>
      <c r="K5804" s="52">
        <f>DEC!J305</f>
        <v/>
      </c>
      <c r="L5804" s="52">
        <f>DEC!K305</f>
        <v/>
      </c>
      <c r="M5804" s="54">
        <f>DEC!L305</f>
        <v/>
      </c>
      <c r="N5804" s="52">
        <f>DEC!M305</f>
        <v/>
      </c>
      <c r="O5804" s="52">
        <f>DEC!N305</f>
        <v/>
      </c>
      <c r="P5804" s="52">
        <f>DEC!O305</f>
        <v/>
      </c>
      <c r="Q5804" s="52">
        <f>DEC!P305</f>
        <v/>
      </c>
      <c r="R5804" s="52">
        <f>DEC!Q305</f>
        <v/>
      </c>
      <c r="S5804" s="54">
        <f>S5803+IF(X5804=0,0,M5804)</f>
        <v/>
      </c>
      <c r="T5804" s="55">
        <f>MAX(T5803,S5804)</f>
        <v/>
      </c>
      <c r="U5804" s="56">
        <f>S5804-T5804</f>
        <v/>
      </c>
      <c r="V5804" s="55">
        <f>IFERROR(SUMIFS(DATABASE!$M$5:$M$6004,DATABASE!$B$5:$B$6004,B5804,DATABASE!$X$5:$X$6004,1),0)</f>
        <v/>
      </c>
      <c r="W5804" s="57">
        <f>IFERROR(COUNTIFS(DATABASE!$B$5:$B$6004,B5804,DATABASE!$X$5:$X$6004,1),0)</f>
        <v/>
      </c>
      <c r="X5804" s="58">
        <f>--AND(ISNUMBER(B5804),C5804&lt;&gt;"",L5804&lt;&gt;"",M5804&lt;&gt;"")</f>
        <v/>
      </c>
    </row>
    <row r="5805" ht="15" customHeight="1" s="111">
      <c r="A5805" s="42" t="inlineStr">
        <is>
          <t>DEC</t>
        </is>
      </c>
      <c r="B5805" s="43">
        <f>DEC!A306</f>
        <v/>
      </c>
      <c r="C5805" s="44">
        <f>DEC!B306</f>
        <v/>
      </c>
      <c r="D5805" s="44">
        <f>DEC!C306</f>
        <v/>
      </c>
      <c r="E5805" s="44">
        <f>DEC!D306</f>
        <v/>
      </c>
      <c r="F5805" s="44">
        <f>DEC!E306</f>
        <v/>
      </c>
      <c r="G5805" s="44">
        <f>DEC!F306</f>
        <v/>
      </c>
      <c r="H5805" s="44">
        <f>DEC!G306</f>
        <v/>
      </c>
      <c r="I5805" s="45">
        <f>DEC!H306</f>
        <v/>
      </c>
      <c r="J5805" s="45">
        <f>DEC!I306</f>
        <v/>
      </c>
      <c r="K5805" s="44">
        <f>DEC!J306</f>
        <v/>
      </c>
      <c r="L5805" s="44">
        <f>DEC!K306</f>
        <v/>
      </c>
      <c r="M5805" s="46">
        <f>DEC!L306</f>
        <v/>
      </c>
      <c r="N5805" s="44">
        <f>DEC!M306</f>
        <v/>
      </c>
      <c r="O5805" s="44">
        <f>DEC!N306</f>
        <v/>
      </c>
      <c r="P5805" s="44">
        <f>DEC!O306</f>
        <v/>
      </c>
      <c r="Q5805" s="44">
        <f>DEC!P306</f>
        <v/>
      </c>
      <c r="R5805" s="44">
        <f>DEC!Q306</f>
        <v/>
      </c>
      <c r="S5805" s="46">
        <f>S5804+IF(X5805=0,0,M5805)</f>
        <v/>
      </c>
      <c r="T5805" s="47">
        <f>MAX(T5804,S5805)</f>
        <v/>
      </c>
      <c r="U5805" s="48">
        <f>S5805-T5805</f>
        <v/>
      </c>
      <c r="V5805" s="47">
        <f>IFERROR(SUMIFS(DATABASE!$M$5:$M$6004,DATABASE!$B$5:$B$6004,B5805,DATABASE!$X$5:$X$6004,1),0)</f>
        <v/>
      </c>
      <c r="W5805" s="31">
        <f>IFERROR(COUNTIFS(DATABASE!$B$5:$B$6004,B5805,DATABASE!$X$5:$X$6004,1),0)</f>
        <v/>
      </c>
      <c r="X5805" s="49">
        <f>--AND(ISNUMBER(B5805),C5805&lt;&gt;"",L5805&lt;&gt;"",M5805&lt;&gt;"")</f>
        <v/>
      </c>
    </row>
    <row r="5806" ht="15" customHeight="1" s="111">
      <c r="A5806" s="50" t="inlineStr">
        <is>
          <t>DEC</t>
        </is>
      </c>
      <c r="B5806" s="51">
        <f>DEC!A307</f>
        <v/>
      </c>
      <c r="C5806" s="52">
        <f>DEC!B307</f>
        <v/>
      </c>
      <c r="D5806" s="52">
        <f>DEC!C307</f>
        <v/>
      </c>
      <c r="E5806" s="52">
        <f>DEC!D307</f>
        <v/>
      </c>
      <c r="F5806" s="52">
        <f>DEC!E307</f>
        <v/>
      </c>
      <c r="G5806" s="52">
        <f>DEC!F307</f>
        <v/>
      </c>
      <c r="H5806" s="52">
        <f>DEC!G307</f>
        <v/>
      </c>
      <c r="I5806" s="53">
        <f>DEC!H307</f>
        <v/>
      </c>
      <c r="J5806" s="53">
        <f>DEC!I307</f>
        <v/>
      </c>
      <c r="K5806" s="52">
        <f>DEC!J307</f>
        <v/>
      </c>
      <c r="L5806" s="52">
        <f>DEC!K307</f>
        <v/>
      </c>
      <c r="M5806" s="54">
        <f>DEC!L307</f>
        <v/>
      </c>
      <c r="N5806" s="52">
        <f>DEC!M307</f>
        <v/>
      </c>
      <c r="O5806" s="52">
        <f>DEC!N307</f>
        <v/>
      </c>
      <c r="P5806" s="52">
        <f>DEC!O307</f>
        <v/>
      </c>
      <c r="Q5806" s="52">
        <f>DEC!P307</f>
        <v/>
      </c>
      <c r="R5806" s="52">
        <f>DEC!Q307</f>
        <v/>
      </c>
      <c r="S5806" s="54">
        <f>S5805+IF(X5806=0,0,M5806)</f>
        <v/>
      </c>
      <c r="T5806" s="55">
        <f>MAX(T5805,S5806)</f>
        <v/>
      </c>
      <c r="U5806" s="56">
        <f>S5806-T5806</f>
        <v/>
      </c>
      <c r="V5806" s="55">
        <f>IFERROR(SUMIFS(DATABASE!$M$5:$M$6004,DATABASE!$B$5:$B$6004,B5806,DATABASE!$X$5:$X$6004,1),0)</f>
        <v/>
      </c>
      <c r="W5806" s="57">
        <f>IFERROR(COUNTIFS(DATABASE!$B$5:$B$6004,B5806,DATABASE!$X$5:$X$6004,1),0)</f>
        <v/>
      </c>
      <c r="X5806" s="58">
        <f>--AND(ISNUMBER(B5806),C5806&lt;&gt;"",L5806&lt;&gt;"",M5806&lt;&gt;"")</f>
        <v/>
      </c>
    </row>
    <row r="5807" ht="15" customHeight="1" s="111">
      <c r="A5807" s="42" t="inlineStr">
        <is>
          <t>DEC</t>
        </is>
      </c>
      <c r="B5807" s="43">
        <f>DEC!A308</f>
        <v/>
      </c>
      <c r="C5807" s="44">
        <f>DEC!B308</f>
        <v/>
      </c>
      <c r="D5807" s="44">
        <f>DEC!C308</f>
        <v/>
      </c>
      <c r="E5807" s="44">
        <f>DEC!D308</f>
        <v/>
      </c>
      <c r="F5807" s="44">
        <f>DEC!E308</f>
        <v/>
      </c>
      <c r="G5807" s="44">
        <f>DEC!F308</f>
        <v/>
      </c>
      <c r="H5807" s="44">
        <f>DEC!G308</f>
        <v/>
      </c>
      <c r="I5807" s="45">
        <f>DEC!H308</f>
        <v/>
      </c>
      <c r="J5807" s="45">
        <f>DEC!I308</f>
        <v/>
      </c>
      <c r="K5807" s="44">
        <f>DEC!J308</f>
        <v/>
      </c>
      <c r="L5807" s="44">
        <f>DEC!K308</f>
        <v/>
      </c>
      <c r="M5807" s="46">
        <f>DEC!L308</f>
        <v/>
      </c>
      <c r="N5807" s="44">
        <f>DEC!M308</f>
        <v/>
      </c>
      <c r="O5807" s="44">
        <f>DEC!N308</f>
        <v/>
      </c>
      <c r="P5807" s="44">
        <f>DEC!O308</f>
        <v/>
      </c>
      <c r="Q5807" s="44">
        <f>DEC!P308</f>
        <v/>
      </c>
      <c r="R5807" s="44">
        <f>DEC!Q308</f>
        <v/>
      </c>
      <c r="S5807" s="46">
        <f>S5806+IF(X5807=0,0,M5807)</f>
        <v/>
      </c>
      <c r="T5807" s="47">
        <f>MAX(T5806,S5807)</f>
        <v/>
      </c>
      <c r="U5807" s="48">
        <f>S5807-T5807</f>
        <v/>
      </c>
      <c r="V5807" s="47">
        <f>IFERROR(SUMIFS(DATABASE!$M$5:$M$6004,DATABASE!$B$5:$B$6004,B5807,DATABASE!$X$5:$X$6004,1),0)</f>
        <v/>
      </c>
      <c r="W5807" s="31">
        <f>IFERROR(COUNTIFS(DATABASE!$B$5:$B$6004,B5807,DATABASE!$X$5:$X$6004,1),0)</f>
        <v/>
      </c>
      <c r="X5807" s="49">
        <f>--AND(ISNUMBER(B5807),C5807&lt;&gt;"",L5807&lt;&gt;"",M5807&lt;&gt;"")</f>
        <v/>
      </c>
    </row>
    <row r="5808" ht="15" customHeight="1" s="111">
      <c r="A5808" s="50" t="inlineStr">
        <is>
          <t>DEC</t>
        </is>
      </c>
      <c r="B5808" s="51">
        <f>DEC!A309</f>
        <v/>
      </c>
      <c r="C5808" s="52">
        <f>DEC!B309</f>
        <v/>
      </c>
      <c r="D5808" s="52">
        <f>DEC!C309</f>
        <v/>
      </c>
      <c r="E5808" s="52">
        <f>DEC!D309</f>
        <v/>
      </c>
      <c r="F5808" s="52">
        <f>DEC!E309</f>
        <v/>
      </c>
      <c r="G5808" s="52">
        <f>DEC!F309</f>
        <v/>
      </c>
      <c r="H5808" s="52">
        <f>DEC!G309</f>
        <v/>
      </c>
      <c r="I5808" s="53">
        <f>DEC!H309</f>
        <v/>
      </c>
      <c r="J5808" s="53">
        <f>DEC!I309</f>
        <v/>
      </c>
      <c r="K5808" s="52">
        <f>DEC!J309</f>
        <v/>
      </c>
      <c r="L5808" s="52">
        <f>DEC!K309</f>
        <v/>
      </c>
      <c r="M5808" s="54">
        <f>DEC!L309</f>
        <v/>
      </c>
      <c r="N5808" s="52">
        <f>DEC!M309</f>
        <v/>
      </c>
      <c r="O5808" s="52">
        <f>DEC!N309</f>
        <v/>
      </c>
      <c r="P5808" s="52">
        <f>DEC!O309</f>
        <v/>
      </c>
      <c r="Q5808" s="52">
        <f>DEC!P309</f>
        <v/>
      </c>
      <c r="R5808" s="52">
        <f>DEC!Q309</f>
        <v/>
      </c>
      <c r="S5808" s="54">
        <f>S5807+IF(X5808=0,0,M5808)</f>
        <v/>
      </c>
      <c r="T5808" s="55">
        <f>MAX(T5807,S5808)</f>
        <v/>
      </c>
      <c r="U5808" s="56">
        <f>S5808-T5808</f>
        <v/>
      </c>
      <c r="V5808" s="55">
        <f>IFERROR(SUMIFS(DATABASE!$M$5:$M$6004,DATABASE!$B$5:$B$6004,B5808,DATABASE!$X$5:$X$6004,1),0)</f>
        <v/>
      </c>
      <c r="W5808" s="57">
        <f>IFERROR(COUNTIFS(DATABASE!$B$5:$B$6004,B5808,DATABASE!$X$5:$X$6004,1),0)</f>
        <v/>
      </c>
      <c r="X5808" s="58">
        <f>--AND(ISNUMBER(B5808),C5808&lt;&gt;"",L5808&lt;&gt;"",M5808&lt;&gt;"")</f>
        <v/>
      </c>
    </row>
    <row r="5809" ht="15" customHeight="1" s="111">
      <c r="A5809" s="42" t="inlineStr">
        <is>
          <t>DEC</t>
        </is>
      </c>
      <c r="B5809" s="43">
        <f>DEC!A310</f>
        <v/>
      </c>
      <c r="C5809" s="44">
        <f>DEC!B310</f>
        <v/>
      </c>
      <c r="D5809" s="44">
        <f>DEC!C310</f>
        <v/>
      </c>
      <c r="E5809" s="44">
        <f>DEC!D310</f>
        <v/>
      </c>
      <c r="F5809" s="44">
        <f>DEC!E310</f>
        <v/>
      </c>
      <c r="G5809" s="44">
        <f>DEC!F310</f>
        <v/>
      </c>
      <c r="H5809" s="44">
        <f>DEC!G310</f>
        <v/>
      </c>
      <c r="I5809" s="45">
        <f>DEC!H310</f>
        <v/>
      </c>
      <c r="J5809" s="45">
        <f>DEC!I310</f>
        <v/>
      </c>
      <c r="K5809" s="44">
        <f>DEC!J310</f>
        <v/>
      </c>
      <c r="L5809" s="44">
        <f>DEC!K310</f>
        <v/>
      </c>
      <c r="M5809" s="46">
        <f>DEC!L310</f>
        <v/>
      </c>
      <c r="N5809" s="44">
        <f>DEC!M310</f>
        <v/>
      </c>
      <c r="O5809" s="44">
        <f>DEC!N310</f>
        <v/>
      </c>
      <c r="P5809" s="44">
        <f>DEC!O310</f>
        <v/>
      </c>
      <c r="Q5809" s="44">
        <f>DEC!P310</f>
        <v/>
      </c>
      <c r="R5809" s="44">
        <f>DEC!Q310</f>
        <v/>
      </c>
      <c r="S5809" s="46">
        <f>S5808+IF(X5809=0,0,M5809)</f>
        <v/>
      </c>
      <c r="T5809" s="47">
        <f>MAX(T5808,S5809)</f>
        <v/>
      </c>
      <c r="U5809" s="48">
        <f>S5809-T5809</f>
        <v/>
      </c>
      <c r="V5809" s="47">
        <f>IFERROR(SUMIFS(DATABASE!$M$5:$M$6004,DATABASE!$B$5:$B$6004,B5809,DATABASE!$X$5:$X$6004,1),0)</f>
        <v/>
      </c>
      <c r="W5809" s="31">
        <f>IFERROR(COUNTIFS(DATABASE!$B$5:$B$6004,B5809,DATABASE!$X$5:$X$6004,1),0)</f>
        <v/>
      </c>
      <c r="X5809" s="49">
        <f>--AND(ISNUMBER(B5809),C5809&lt;&gt;"",L5809&lt;&gt;"",M5809&lt;&gt;"")</f>
        <v/>
      </c>
    </row>
    <row r="5810" ht="15" customHeight="1" s="111">
      <c r="A5810" s="50" t="inlineStr">
        <is>
          <t>DEC</t>
        </is>
      </c>
      <c r="B5810" s="51">
        <f>DEC!A311</f>
        <v/>
      </c>
      <c r="C5810" s="52">
        <f>DEC!B311</f>
        <v/>
      </c>
      <c r="D5810" s="52">
        <f>DEC!C311</f>
        <v/>
      </c>
      <c r="E5810" s="52">
        <f>DEC!D311</f>
        <v/>
      </c>
      <c r="F5810" s="52">
        <f>DEC!E311</f>
        <v/>
      </c>
      <c r="G5810" s="52">
        <f>DEC!F311</f>
        <v/>
      </c>
      <c r="H5810" s="52">
        <f>DEC!G311</f>
        <v/>
      </c>
      <c r="I5810" s="53">
        <f>DEC!H311</f>
        <v/>
      </c>
      <c r="J5810" s="53">
        <f>DEC!I311</f>
        <v/>
      </c>
      <c r="K5810" s="52">
        <f>DEC!J311</f>
        <v/>
      </c>
      <c r="L5810" s="52">
        <f>DEC!K311</f>
        <v/>
      </c>
      <c r="M5810" s="54">
        <f>DEC!L311</f>
        <v/>
      </c>
      <c r="N5810" s="52">
        <f>DEC!M311</f>
        <v/>
      </c>
      <c r="O5810" s="52">
        <f>DEC!N311</f>
        <v/>
      </c>
      <c r="P5810" s="52">
        <f>DEC!O311</f>
        <v/>
      </c>
      <c r="Q5810" s="52">
        <f>DEC!P311</f>
        <v/>
      </c>
      <c r="R5810" s="52">
        <f>DEC!Q311</f>
        <v/>
      </c>
      <c r="S5810" s="54">
        <f>S5809+IF(X5810=0,0,M5810)</f>
        <v/>
      </c>
      <c r="T5810" s="55">
        <f>MAX(T5809,S5810)</f>
        <v/>
      </c>
      <c r="U5810" s="56">
        <f>S5810-T5810</f>
        <v/>
      </c>
      <c r="V5810" s="55">
        <f>IFERROR(SUMIFS(DATABASE!$M$5:$M$6004,DATABASE!$B$5:$B$6004,B5810,DATABASE!$X$5:$X$6004,1),0)</f>
        <v/>
      </c>
      <c r="W5810" s="57">
        <f>IFERROR(COUNTIFS(DATABASE!$B$5:$B$6004,B5810,DATABASE!$X$5:$X$6004,1),0)</f>
        <v/>
      </c>
      <c r="X5810" s="58">
        <f>--AND(ISNUMBER(B5810),C5810&lt;&gt;"",L5810&lt;&gt;"",M5810&lt;&gt;"")</f>
        <v/>
      </c>
    </row>
    <row r="5811" ht="15" customHeight="1" s="111">
      <c r="A5811" s="42" t="inlineStr">
        <is>
          <t>DEC</t>
        </is>
      </c>
      <c r="B5811" s="43">
        <f>DEC!A312</f>
        <v/>
      </c>
      <c r="C5811" s="44">
        <f>DEC!B312</f>
        <v/>
      </c>
      <c r="D5811" s="44">
        <f>DEC!C312</f>
        <v/>
      </c>
      <c r="E5811" s="44">
        <f>DEC!D312</f>
        <v/>
      </c>
      <c r="F5811" s="44">
        <f>DEC!E312</f>
        <v/>
      </c>
      <c r="G5811" s="44">
        <f>DEC!F312</f>
        <v/>
      </c>
      <c r="H5811" s="44">
        <f>DEC!G312</f>
        <v/>
      </c>
      <c r="I5811" s="45">
        <f>DEC!H312</f>
        <v/>
      </c>
      <c r="J5811" s="45">
        <f>DEC!I312</f>
        <v/>
      </c>
      <c r="K5811" s="44">
        <f>DEC!J312</f>
        <v/>
      </c>
      <c r="L5811" s="44">
        <f>DEC!K312</f>
        <v/>
      </c>
      <c r="M5811" s="46">
        <f>DEC!L312</f>
        <v/>
      </c>
      <c r="N5811" s="44">
        <f>DEC!M312</f>
        <v/>
      </c>
      <c r="O5811" s="44">
        <f>DEC!N312</f>
        <v/>
      </c>
      <c r="P5811" s="44">
        <f>DEC!O312</f>
        <v/>
      </c>
      <c r="Q5811" s="44">
        <f>DEC!P312</f>
        <v/>
      </c>
      <c r="R5811" s="44">
        <f>DEC!Q312</f>
        <v/>
      </c>
      <c r="S5811" s="46">
        <f>S5810+IF(X5811=0,0,M5811)</f>
        <v/>
      </c>
      <c r="T5811" s="47">
        <f>MAX(T5810,S5811)</f>
        <v/>
      </c>
      <c r="U5811" s="48">
        <f>S5811-T5811</f>
        <v/>
      </c>
      <c r="V5811" s="47">
        <f>IFERROR(SUMIFS(DATABASE!$M$5:$M$6004,DATABASE!$B$5:$B$6004,B5811,DATABASE!$X$5:$X$6004,1),0)</f>
        <v/>
      </c>
      <c r="W5811" s="31">
        <f>IFERROR(COUNTIFS(DATABASE!$B$5:$B$6004,B5811,DATABASE!$X$5:$X$6004,1),0)</f>
        <v/>
      </c>
      <c r="X5811" s="49">
        <f>--AND(ISNUMBER(B5811),C5811&lt;&gt;"",L5811&lt;&gt;"",M5811&lt;&gt;"")</f>
        <v/>
      </c>
    </row>
    <row r="5812" ht="15" customHeight="1" s="111">
      <c r="A5812" s="50" t="inlineStr">
        <is>
          <t>DEC</t>
        </is>
      </c>
      <c r="B5812" s="51">
        <f>DEC!A313</f>
        <v/>
      </c>
      <c r="C5812" s="52">
        <f>DEC!B313</f>
        <v/>
      </c>
      <c r="D5812" s="52">
        <f>DEC!C313</f>
        <v/>
      </c>
      <c r="E5812" s="52">
        <f>DEC!D313</f>
        <v/>
      </c>
      <c r="F5812" s="52">
        <f>DEC!E313</f>
        <v/>
      </c>
      <c r="G5812" s="52">
        <f>DEC!F313</f>
        <v/>
      </c>
      <c r="H5812" s="52">
        <f>DEC!G313</f>
        <v/>
      </c>
      <c r="I5812" s="53">
        <f>DEC!H313</f>
        <v/>
      </c>
      <c r="J5812" s="53">
        <f>DEC!I313</f>
        <v/>
      </c>
      <c r="K5812" s="52">
        <f>DEC!J313</f>
        <v/>
      </c>
      <c r="L5812" s="52">
        <f>DEC!K313</f>
        <v/>
      </c>
      <c r="M5812" s="54">
        <f>DEC!L313</f>
        <v/>
      </c>
      <c r="N5812" s="52">
        <f>DEC!M313</f>
        <v/>
      </c>
      <c r="O5812" s="52">
        <f>DEC!N313</f>
        <v/>
      </c>
      <c r="P5812" s="52">
        <f>DEC!O313</f>
        <v/>
      </c>
      <c r="Q5812" s="52">
        <f>DEC!P313</f>
        <v/>
      </c>
      <c r="R5812" s="52">
        <f>DEC!Q313</f>
        <v/>
      </c>
      <c r="S5812" s="54">
        <f>S5811+IF(X5812=0,0,M5812)</f>
        <v/>
      </c>
      <c r="T5812" s="55">
        <f>MAX(T5811,S5812)</f>
        <v/>
      </c>
      <c r="U5812" s="56">
        <f>S5812-T5812</f>
        <v/>
      </c>
      <c r="V5812" s="55">
        <f>IFERROR(SUMIFS(DATABASE!$M$5:$M$6004,DATABASE!$B$5:$B$6004,B5812,DATABASE!$X$5:$X$6004,1),0)</f>
        <v/>
      </c>
      <c r="W5812" s="57">
        <f>IFERROR(COUNTIFS(DATABASE!$B$5:$B$6004,B5812,DATABASE!$X$5:$X$6004,1),0)</f>
        <v/>
      </c>
      <c r="X5812" s="58">
        <f>--AND(ISNUMBER(B5812),C5812&lt;&gt;"",L5812&lt;&gt;"",M5812&lt;&gt;"")</f>
        <v/>
      </c>
    </row>
    <row r="5813" ht="15" customHeight="1" s="111">
      <c r="A5813" s="42" t="inlineStr">
        <is>
          <t>DEC</t>
        </is>
      </c>
      <c r="B5813" s="43">
        <f>DEC!A314</f>
        <v/>
      </c>
      <c r="C5813" s="44">
        <f>DEC!B314</f>
        <v/>
      </c>
      <c r="D5813" s="44">
        <f>DEC!C314</f>
        <v/>
      </c>
      <c r="E5813" s="44">
        <f>DEC!D314</f>
        <v/>
      </c>
      <c r="F5813" s="44">
        <f>DEC!E314</f>
        <v/>
      </c>
      <c r="G5813" s="44">
        <f>DEC!F314</f>
        <v/>
      </c>
      <c r="H5813" s="44">
        <f>DEC!G314</f>
        <v/>
      </c>
      <c r="I5813" s="45">
        <f>DEC!H314</f>
        <v/>
      </c>
      <c r="J5813" s="45">
        <f>DEC!I314</f>
        <v/>
      </c>
      <c r="K5813" s="44">
        <f>DEC!J314</f>
        <v/>
      </c>
      <c r="L5813" s="44">
        <f>DEC!K314</f>
        <v/>
      </c>
      <c r="M5813" s="46">
        <f>DEC!L314</f>
        <v/>
      </c>
      <c r="N5813" s="44">
        <f>DEC!M314</f>
        <v/>
      </c>
      <c r="O5813" s="44">
        <f>DEC!N314</f>
        <v/>
      </c>
      <c r="P5813" s="44">
        <f>DEC!O314</f>
        <v/>
      </c>
      <c r="Q5813" s="44">
        <f>DEC!P314</f>
        <v/>
      </c>
      <c r="R5813" s="44">
        <f>DEC!Q314</f>
        <v/>
      </c>
      <c r="S5813" s="46">
        <f>S5812+IF(X5813=0,0,M5813)</f>
        <v/>
      </c>
      <c r="T5813" s="47">
        <f>MAX(T5812,S5813)</f>
        <v/>
      </c>
      <c r="U5813" s="48">
        <f>S5813-T5813</f>
        <v/>
      </c>
      <c r="V5813" s="47">
        <f>IFERROR(SUMIFS(DATABASE!$M$5:$M$6004,DATABASE!$B$5:$B$6004,B5813,DATABASE!$X$5:$X$6004,1),0)</f>
        <v/>
      </c>
      <c r="W5813" s="31">
        <f>IFERROR(COUNTIFS(DATABASE!$B$5:$B$6004,B5813,DATABASE!$X$5:$X$6004,1),0)</f>
        <v/>
      </c>
      <c r="X5813" s="49">
        <f>--AND(ISNUMBER(B5813),C5813&lt;&gt;"",L5813&lt;&gt;"",M5813&lt;&gt;"")</f>
        <v/>
      </c>
    </row>
    <row r="5814" ht="15" customHeight="1" s="111">
      <c r="A5814" s="50" t="inlineStr">
        <is>
          <t>DEC</t>
        </is>
      </c>
      <c r="B5814" s="51">
        <f>DEC!A315</f>
        <v/>
      </c>
      <c r="C5814" s="52">
        <f>DEC!B315</f>
        <v/>
      </c>
      <c r="D5814" s="52">
        <f>DEC!C315</f>
        <v/>
      </c>
      <c r="E5814" s="52">
        <f>DEC!D315</f>
        <v/>
      </c>
      <c r="F5814" s="52">
        <f>DEC!E315</f>
        <v/>
      </c>
      <c r="G5814" s="52">
        <f>DEC!F315</f>
        <v/>
      </c>
      <c r="H5814" s="52">
        <f>DEC!G315</f>
        <v/>
      </c>
      <c r="I5814" s="53">
        <f>DEC!H315</f>
        <v/>
      </c>
      <c r="J5814" s="53">
        <f>DEC!I315</f>
        <v/>
      </c>
      <c r="K5814" s="52">
        <f>DEC!J315</f>
        <v/>
      </c>
      <c r="L5814" s="52">
        <f>DEC!K315</f>
        <v/>
      </c>
      <c r="M5814" s="54">
        <f>DEC!L315</f>
        <v/>
      </c>
      <c r="N5814" s="52">
        <f>DEC!M315</f>
        <v/>
      </c>
      <c r="O5814" s="52">
        <f>DEC!N315</f>
        <v/>
      </c>
      <c r="P5814" s="52">
        <f>DEC!O315</f>
        <v/>
      </c>
      <c r="Q5814" s="52">
        <f>DEC!P315</f>
        <v/>
      </c>
      <c r="R5814" s="52">
        <f>DEC!Q315</f>
        <v/>
      </c>
      <c r="S5814" s="54">
        <f>S5813+IF(X5814=0,0,M5814)</f>
        <v/>
      </c>
      <c r="T5814" s="55">
        <f>MAX(T5813,S5814)</f>
        <v/>
      </c>
      <c r="U5814" s="56">
        <f>S5814-T5814</f>
        <v/>
      </c>
      <c r="V5814" s="55">
        <f>IFERROR(SUMIFS(DATABASE!$M$5:$M$6004,DATABASE!$B$5:$B$6004,B5814,DATABASE!$X$5:$X$6004,1),0)</f>
        <v/>
      </c>
      <c r="W5814" s="57">
        <f>IFERROR(COUNTIFS(DATABASE!$B$5:$B$6004,B5814,DATABASE!$X$5:$X$6004,1),0)</f>
        <v/>
      </c>
      <c r="X5814" s="58">
        <f>--AND(ISNUMBER(B5814),C5814&lt;&gt;"",L5814&lt;&gt;"",M5814&lt;&gt;"")</f>
        <v/>
      </c>
    </row>
    <row r="5815" ht="15" customHeight="1" s="111">
      <c r="A5815" s="42" t="inlineStr">
        <is>
          <t>DEC</t>
        </is>
      </c>
      <c r="B5815" s="43">
        <f>DEC!A316</f>
        <v/>
      </c>
      <c r="C5815" s="44">
        <f>DEC!B316</f>
        <v/>
      </c>
      <c r="D5815" s="44">
        <f>DEC!C316</f>
        <v/>
      </c>
      <c r="E5815" s="44">
        <f>DEC!D316</f>
        <v/>
      </c>
      <c r="F5815" s="44">
        <f>DEC!E316</f>
        <v/>
      </c>
      <c r="G5815" s="44">
        <f>DEC!F316</f>
        <v/>
      </c>
      <c r="H5815" s="44">
        <f>DEC!G316</f>
        <v/>
      </c>
      <c r="I5815" s="45">
        <f>DEC!H316</f>
        <v/>
      </c>
      <c r="J5815" s="45">
        <f>DEC!I316</f>
        <v/>
      </c>
      <c r="K5815" s="44">
        <f>DEC!J316</f>
        <v/>
      </c>
      <c r="L5815" s="44">
        <f>DEC!K316</f>
        <v/>
      </c>
      <c r="M5815" s="46">
        <f>DEC!L316</f>
        <v/>
      </c>
      <c r="N5815" s="44">
        <f>DEC!M316</f>
        <v/>
      </c>
      <c r="O5815" s="44">
        <f>DEC!N316</f>
        <v/>
      </c>
      <c r="P5815" s="44">
        <f>DEC!O316</f>
        <v/>
      </c>
      <c r="Q5815" s="44">
        <f>DEC!P316</f>
        <v/>
      </c>
      <c r="R5815" s="44">
        <f>DEC!Q316</f>
        <v/>
      </c>
      <c r="S5815" s="46">
        <f>S5814+IF(X5815=0,0,M5815)</f>
        <v/>
      </c>
      <c r="T5815" s="47">
        <f>MAX(T5814,S5815)</f>
        <v/>
      </c>
      <c r="U5815" s="48">
        <f>S5815-T5815</f>
        <v/>
      </c>
      <c r="V5815" s="47">
        <f>IFERROR(SUMIFS(DATABASE!$M$5:$M$6004,DATABASE!$B$5:$B$6004,B5815,DATABASE!$X$5:$X$6004,1),0)</f>
        <v/>
      </c>
      <c r="W5815" s="31">
        <f>IFERROR(COUNTIFS(DATABASE!$B$5:$B$6004,B5815,DATABASE!$X$5:$X$6004,1),0)</f>
        <v/>
      </c>
      <c r="X5815" s="49">
        <f>--AND(ISNUMBER(B5815),C5815&lt;&gt;"",L5815&lt;&gt;"",M5815&lt;&gt;"")</f>
        <v/>
      </c>
    </row>
    <row r="5816" ht="15" customHeight="1" s="111">
      <c r="A5816" s="50" t="inlineStr">
        <is>
          <t>DEC</t>
        </is>
      </c>
      <c r="B5816" s="51">
        <f>DEC!A317</f>
        <v/>
      </c>
      <c r="C5816" s="52">
        <f>DEC!B317</f>
        <v/>
      </c>
      <c r="D5816" s="52">
        <f>DEC!C317</f>
        <v/>
      </c>
      <c r="E5816" s="52">
        <f>DEC!D317</f>
        <v/>
      </c>
      <c r="F5816" s="52">
        <f>DEC!E317</f>
        <v/>
      </c>
      <c r="G5816" s="52">
        <f>DEC!F317</f>
        <v/>
      </c>
      <c r="H5816" s="52">
        <f>DEC!G317</f>
        <v/>
      </c>
      <c r="I5816" s="53">
        <f>DEC!H317</f>
        <v/>
      </c>
      <c r="J5816" s="53">
        <f>DEC!I317</f>
        <v/>
      </c>
      <c r="K5816" s="52">
        <f>DEC!J317</f>
        <v/>
      </c>
      <c r="L5816" s="52">
        <f>DEC!K317</f>
        <v/>
      </c>
      <c r="M5816" s="54">
        <f>DEC!L317</f>
        <v/>
      </c>
      <c r="N5816" s="52">
        <f>DEC!M317</f>
        <v/>
      </c>
      <c r="O5816" s="52">
        <f>DEC!N317</f>
        <v/>
      </c>
      <c r="P5816" s="52">
        <f>DEC!O317</f>
        <v/>
      </c>
      <c r="Q5816" s="52">
        <f>DEC!P317</f>
        <v/>
      </c>
      <c r="R5816" s="52">
        <f>DEC!Q317</f>
        <v/>
      </c>
      <c r="S5816" s="54">
        <f>S5815+IF(X5816=0,0,M5816)</f>
        <v/>
      </c>
      <c r="T5816" s="55">
        <f>MAX(T5815,S5816)</f>
        <v/>
      </c>
      <c r="U5816" s="56">
        <f>S5816-T5816</f>
        <v/>
      </c>
      <c r="V5816" s="55">
        <f>IFERROR(SUMIFS(DATABASE!$M$5:$M$6004,DATABASE!$B$5:$B$6004,B5816,DATABASE!$X$5:$X$6004,1),0)</f>
        <v/>
      </c>
      <c r="W5816" s="57">
        <f>IFERROR(COUNTIFS(DATABASE!$B$5:$B$6004,B5816,DATABASE!$X$5:$X$6004,1),0)</f>
        <v/>
      </c>
      <c r="X5816" s="58">
        <f>--AND(ISNUMBER(B5816),C5816&lt;&gt;"",L5816&lt;&gt;"",M5816&lt;&gt;"")</f>
        <v/>
      </c>
    </row>
    <row r="5817" ht="15" customHeight="1" s="111">
      <c r="A5817" s="42" t="inlineStr">
        <is>
          <t>DEC</t>
        </is>
      </c>
      <c r="B5817" s="43">
        <f>DEC!A318</f>
        <v/>
      </c>
      <c r="C5817" s="44">
        <f>DEC!B318</f>
        <v/>
      </c>
      <c r="D5817" s="44">
        <f>DEC!C318</f>
        <v/>
      </c>
      <c r="E5817" s="44">
        <f>DEC!D318</f>
        <v/>
      </c>
      <c r="F5817" s="44">
        <f>DEC!E318</f>
        <v/>
      </c>
      <c r="G5817" s="44">
        <f>DEC!F318</f>
        <v/>
      </c>
      <c r="H5817" s="44">
        <f>DEC!G318</f>
        <v/>
      </c>
      <c r="I5817" s="45">
        <f>DEC!H318</f>
        <v/>
      </c>
      <c r="J5817" s="45">
        <f>DEC!I318</f>
        <v/>
      </c>
      <c r="K5817" s="44">
        <f>DEC!J318</f>
        <v/>
      </c>
      <c r="L5817" s="44">
        <f>DEC!K318</f>
        <v/>
      </c>
      <c r="M5817" s="46">
        <f>DEC!L318</f>
        <v/>
      </c>
      <c r="N5817" s="44">
        <f>DEC!M318</f>
        <v/>
      </c>
      <c r="O5817" s="44">
        <f>DEC!N318</f>
        <v/>
      </c>
      <c r="P5817" s="44">
        <f>DEC!O318</f>
        <v/>
      </c>
      <c r="Q5817" s="44">
        <f>DEC!P318</f>
        <v/>
      </c>
      <c r="R5817" s="44">
        <f>DEC!Q318</f>
        <v/>
      </c>
      <c r="S5817" s="46">
        <f>S5816+IF(X5817=0,0,M5817)</f>
        <v/>
      </c>
      <c r="T5817" s="47">
        <f>MAX(T5816,S5817)</f>
        <v/>
      </c>
      <c r="U5817" s="48">
        <f>S5817-T5817</f>
        <v/>
      </c>
      <c r="V5817" s="47">
        <f>IFERROR(SUMIFS(DATABASE!$M$5:$M$6004,DATABASE!$B$5:$B$6004,B5817,DATABASE!$X$5:$X$6004,1),0)</f>
        <v/>
      </c>
      <c r="W5817" s="31">
        <f>IFERROR(COUNTIFS(DATABASE!$B$5:$B$6004,B5817,DATABASE!$X$5:$X$6004,1),0)</f>
        <v/>
      </c>
      <c r="X5817" s="49">
        <f>--AND(ISNUMBER(B5817),C5817&lt;&gt;"",L5817&lt;&gt;"",M5817&lt;&gt;"")</f>
        <v/>
      </c>
    </row>
    <row r="5818" ht="15" customHeight="1" s="111">
      <c r="A5818" s="50" t="inlineStr">
        <is>
          <t>DEC</t>
        </is>
      </c>
      <c r="B5818" s="51">
        <f>DEC!A319</f>
        <v/>
      </c>
      <c r="C5818" s="52">
        <f>DEC!B319</f>
        <v/>
      </c>
      <c r="D5818" s="52">
        <f>DEC!C319</f>
        <v/>
      </c>
      <c r="E5818" s="52">
        <f>DEC!D319</f>
        <v/>
      </c>
      <c r="F5818" s="52">
        <f>DEC!E319</f>
        <v/>
      </c>
      <c r="G5818" s="52">
        <f>DEC!F319</f>
        <v/>
      </c>
      <c r="H5818" s="52">
        <f>DEC!G319</f>
        <v/>
      </c>
      <c r="I5818" s="53">
        <f>DEC!H319</f>
        <v/>
      </c>
      <c r="J5818" s="53">
        <f>DEC!I319</f>
        <v/>
      </c>
      <c r="K5818" s="52">
        <f>DEC!J319</f>
        <v/>
      </c>
      <c r="L5818" s="52">
        <f>DEC!K319</f>
        <v/>
      </c>
      <c r="M5818" s="54">
        <f>DEC!L319</f>
        <v/>
      </c>
      <c r="N5818" s="52">
        <f>DEC!M319</f>
        <v/>
      </c>
      <c r="O5818" s="52">
        <f>DEC!N319</f>
        <v/>
      </c>
      <c r="P5818" s="52">
        <f>DEC!O319</f>
        <v/>
      </c>
      <c r="Q5818" s="52">
        <f>DEC!P319</f>
        <v/>
      </c>
      <c r="R5818" s="52">
        <f>DEC!Q319</f>
        <v/>
      </c>
      <c r="S5818" s="54">
        <f>S5817+IF(X5818=0,0,M5818)</f>
        <v/>
      </c>
      <c r="T5818" s="55">
        <f>MAX(T5817,S5818)</f>
        <v/>
      </c>
      <c r="U5818" s="56">
        <f>S5818-T5818</f>
        <v/>
      </c>
      <c r="V5818" s="55">
        <f>IFERROR(SUMIFS(DATABASE!$M$5:$M$6004,DATABASE!$B$5:$B$6004,B5818,DATABASE!$X$5:$X$6004,1),0)</f>
        <v/>
      </c>
      <c r="W5818" s="57">
        <f>IFERROR(COUNTIFS(DATABASE!$B$5:$B$6004,B5818,DATABASE!$X$5:$X$6004,1),0)</f>
        <v/>
      </c>
      <c r="X5818" s="58">
        <f>--AND(ISNUMBER(B5818),C5818&lt;&gt;"",L5818&lt;&gt;"",M5818&lt;&gt;"")</f>
        <v/>
      </c>
    </row>
    <row r="5819" ht="15" customHeight="1" s="111">
      <c r="A5819" s="42" t="inlineStr">
        <is>
          <t>DEC</t>
        </is>
      </c>
      <c r="B5819" s="43">
        <f>DEC!A320</f>
        <v/>
      </c>
      <c r="C5819" s="44">
        <f>DEC!B320</f>
        <v/>
      </c>
      <c r="D5819" s="44">
        <f>DEC!C320</f>
        <v/>
      </c>
      <c r="E5819" s="44">
        <f>DEC!D320</f>
        <v/>
      </c>
      <c r="F5819" s="44">
        <f>DEC!E320</f>
        <v/>
      </c>
      <c r="G5819" s="44">
        <f>DEC!F320</f>
        <v/>
      </c>
      <c r="H5819" s="44">
        <f>DEC!G320</f>
        <v/>
      </c>
      <c r="I5819" s="45">
        <f>DEC!H320</f>
        <v/>
      </c>
      <c r="J5819" s="45">
        <f>DEC!I320</f>
        <v/>
      </c>
      <c r="K5819" s="44">
        <f>DEC!J320</f>
        <v/>
      </c>
      <c r="L5819" s="44">
        <f>DEC!K320</f>
        <v/>
      </c>
      <c r="M5819" s="46">
        <f>DEC!L320</f>
        <v/>
      </c>
      <c r="N5819" s="44">
        <f>DEC!M320</f>
        <v/>
      </c>
      <c r="O5819" s="44">
        <f>DEC!N320</f>
        <v/>
      </c>
      <c r="P5819" s="44">
        <f>DEC!O320</f>
        <v/>
      </c>
      <c r="Q5819" s="44">
        <f>DEC!P320</f>
        <v/>
      </c>
      <c r="R5819" s="44">
        <f>DEC!Q320</f>
        <v/>
      </c>
      <c r="S5819" s="46">
        <f>S5818+IF(X5819=0,0,M5819)</f>
        <v/>
      </c>
      <c r="T5819" s="47">
        <f>MAX(T5818,S5819)</f>
        <v/>
      </c>
      <c r="U5819" s="48">
        <f>S5819-T5819</f>
        <v/>
      </c>
      <c r="V5819" s="47">
        <f>IFERROR(SUMIFS(DATABASE!$M$5:$M$6004,DATABASE!$B$5:$B$6004,B5819,DATABASE!$X$5:$X$6004,1),0)</f>
        <v/>
      </c>
      <c r="W5819" s="31">
        <f>IFERROR(COUNTIFS(DATABASE!$B$5:$B$6004,B5819,DATABASE!$X$5:$X$6004,1),0)</f>
        <v/>
      </c>
      <c r="X5819" s="49">
        <f>--AND(ISNUMBER(B5819),C5819&lt;&gt;"",L5819&lt;&gt;"",M5819&lt;&gt;"")</f>
        <v/>
      </c>
    </row>
    <row r="5820" ht="15" customHeight="1" s="111">
      <c r="A5820" s="50" t="inlineStr">
        <is>
          <t>DEC</t>
        </is>
      </c>
      <c r="B5820" s="51">
        <f>DEC!A321</f>
        <v/>
      </c>
      <c r="C5820" s="52">
        <f>DEC!B321</f>
        <v/>
      </c>
      <c r="D5820" s="52">
        <f>DEC!C321</f>
        <v/>
      </c>
      <c r="E5820" s="52">
        <f>DEC!D321</f>
        <v/>
      </c>
      <c r="F5820" s="52">
        <f>DEC!E321</f>
        <v/>
      </c>
      <c r="G5820" s="52">
        <f>DEC!F321</f>
        <v/>
      </c>
      <c r="H5820" s="52">
        <f>DEC!G321</f>
        <v/>
      </c>
      <c r="I5820" s="53">
        <f>DEC!H321</f>
        <v/>
      </c>
      <c r="J5820" s="53">
        <f>DEC!I321</f>
        <v/>
      </c>
      <c r="K5820" s="52">
        <f>DEC!J321</f>
        <v/>
      </c>
      <c r="L5820" s="52">
        <f>DEC!K321</f>
        <v/>
      </c>
      <c r="M5820" s="54">
        <f>DEC!L321</f>
        <v/>
      </c>
      <c r="N5820" s="52">
        <f>DEC!M321</f>
        <v/>
      </c>
      <c r="O5820" s="52">
        <f>DEC!N321</f>
        <v/>
      </c>
      <c r="P5820" s="52">
        <f>DEC!O321</f>
        <v/>
      </c>
      <c r="Q5820" s="52">
        <f>DEC!P321</f>
        <v/>
      </c>
      <c r="R5820" s="52">
        <f>DEC!Q321</f>
        <v/>
      </c>
      <c r="S5820" s="54">
        <f>S5819+IF(X5820=0,0,M5820)</f>
        <v/>
      </c>
      <c r="T5820" s="55">
        <f>MAX(T5819,S5820)</f>
        <v/>
      </c>
      <c r="U5820" s="56">
        <f>S5820-T5820</f>
        <v/>
      </c>
      <c r="V5820" s="55">
        <f>IFERROR(SUMIFS(DATABASE!$M$5:$M$6004,DATABASE!$B$5:$B$6004,B5820,DATABASE!$X$5:$X$6004,1),0)</f>
        <v/>
      </c>
      <c r="W5820" s="57">
        <f>IFERROR(COUNTIFS(DATABASE!$B$5:$B$6004,B5820,DATABASE!$X$5:$X$6004,1),0)</f>
        <v/>
      </c>
      <c r="X5820" s="58">
        <f>--AND(ISNUMBER(B5820),C5820&lt;&gt;"",L5820&lt;&gt;"",M5820&lt;&gt;"")</f>
        <v/>
      </c>
    </row>
    <row r="5821" ht="15" customHeight="1" s="111">
      <c r="A5821" s="42" t="inlineStr">
        <is>
          <t>DEC</t>
        </is>
      </c>
      <c r="B5821" s="43">
        <f>DEC!A322</f>
        <v/>
      </c>
      <c r="C5821" s="44">
        <f>DEC!B322</f>
        <v/>
      </c>
      <c r="D5821" s="44">
        <f>DEC!C322</f>
        <v/>
      </c>
      <c r="E5821" s="44">
        <f>DEC!D322</f>
        <v/>
      </c>
      <c r="F5821" s="44">
        <f>DEC!E322</f>
        <v/>
      </c>
      <c r="G5821" s="44">
        <f>DEC!F322</f>
        <v/>
      </c>
      <c r="H5821" s="44">
        <f>DEC!G322</f>
        <v/>
      </c>
      <c r="I5821" s="45">
        <f>DEC!H322</f>
        <v/>
      </c>
      <c r="J5821" s="45">
        <f>DEC!I322</f>
        <v/>
      </c>
      <c r="K5821" s="44">
        <f>DEC!J322</f>
        <v/>
      </c>
      <c r="L5821" s="44">
        <f>DEC!K322</f>
        <v/>
      </c>
      <c r="M5821" s="46">
        <f>DEC!L322</f>
        <v/>
      </c>
      <c r="N5821" s="44">
        <f>DEC!M322</f>
        <v/>
      </c>
      <c r="O5821" s="44">
        <f>DEC!N322</f>
        <v/>
      </c>
      <c r="P5821" s="44">
        <f>DEC!O322</f>
        <v/>
      </c>
      <c r="Q5821" s="44">
        <f>DEC!P322</f>
        <v/>
      </c>
      <c r="R5821" s="44">
        <f>DEC!Q322</f>
        <v/>
      </c>
      <c r="S5821" s="46">
        <f>S5820+IF(X5821=0,0,M5821)</f>
        <v/>
      </c>
      <c r="T5821" s="47">
        <f>MAX(T5820,S5821)</f>
        <v/>
      </c>
      <c r="U5821" s="48">
        <f>S5821-T5821</f>
        <v/>
      </c>
      <c r="V5821" s="47">
        <f>IFERROR(SUMIFS(DATABASE!$M$5:$M$6004,DATABASE!$B$5:$B$6004,B5821,DATABASE!$X$5:$X$6004,1),0)</f>
        <v/>
      </c>
      <c r="W5821" s="31">
        <f>IFERROR(COUNTIFS(DATABASE!$B$5:$B$6004,B5821,DATABASE!$X$5:$X$6004,1),0)</f>
        <v/>
      </c>
      <c r="X5821" s="49">
        <f>--AND(ISNUMBER(B5821),C5821&lt;&gt;"",L5821&lt;&gt;"",M5821&lt;&gt;"")</f>
        <v/>
      </c>
    </row>
    <row r="5822" ht="15" customHeight="1" s="111">
      <c r="A5822" s="50" t="inlineStr">
        <is>
          <t>DEC</t>
        </is>
      </c>
      <c r="B5822" s="51">
        <f>DEC!A323</f>
        <v/>
      </c>
      <c r="C5822" s="52">
        <f>DEC!B323</f>
        <v/>
      </c>
      <c r="D5822" s="52">
        <f>DEC!C323</f>
        <v/>
      </c>
      <c r="E5822" s="52">
        <f>DEC!D323</f>
        <v/>
      </c>
      <c r="F5822" s="52">
        <f>DEC!E323</f>
        <v/>
      </c>
      <c r="G5822" s="52">
        <f>DEC!F323</f>
        <v/>
      </c>
      <c r="H5822" s="52">
        <f>DEC!G323</f>
        <v/>
      </c>
      <c r="I5822" s="53">
        <f>DEC!H323</f>
        <v/>
      </c>
      <c r="J5822" s="53">
        <f>DEC!I323</f>
        <v/>
      </c>
      <c r="K5822" s="52">
        <f>DEC!J323</f>
        <v/>
      </c>
      <c r="L5822" s="52">
        <f>DEC!K323</f>
        <v/>
      </c>
      <c r="M5822" s="54">
        <f>DEC!L323</f>
        <v/>
      </c>
      <c r="N5822" s="52">
        <f>DEC!M323</f>
        <v/>
      </c>
      <c r="O5822" s="52">
        <f>DEC!N323</f>
        <v/>
      </c>
      <c r="P5822" s="52">
        <f>DEC!O323</f>
        <v/>
      </c>
      <c r="Q5822" s="52">
        <f>DEC!P323</f>
        <v/>
      </c>
      <c r="R5822" s="52">
        <f>DEC!Q323</f>
        <v/>
      </c>
      <c r="S5822" s="54">
        <f>S5821+IF(X5822=0,0,M5822)</f>
        <v/>
      </c>
      <c r="T5822" s="55">
        <f>MAX(T5821,S5822)</f>
        <v/>
      </c>
      <c r="U5822" s="56">
        <f>S5822-T5822</f>
        <v/>
      </c>
      <c r="V5822" s="55">
        <f>IFERROR(SUMIFS(DATABASE!$M$5:$M$6004,DATABASE!$B$5:$B$6004,B5822,DATABASE!$X$5:$X$6004,1),0)</f>
        <v/>
      </c>
      <c r="W5822" s="57">
        <f>IFERROR(COUNTIFS(DATABASE!$B$5:$B$6004,B5822,DATABASE!$X$5:$X$6004,1),0)</f>
        <v/>
      </c>
      <c r="X5822" s="58">
        <f>--AND(ISNUMBER(B5822),C5822&lt;&gt;"",L5822&lt;&gt;"",M5822&lt;&gt;"")</f>
        <v/>
      </c>
    </row>
    <row r="5823" ht="15" customHeight="1" s="111">
      <c r="A5823" s="42" t="inlineStr">
        <is>
          <t>DEC</t>
        </is>
      </c>
      <c r="B5823" s="43">
        <f>DEC!A324</f>
        <v/>
      </c>
      <c r="C5823" s="44">
        <f>DEC!B324</f>
        <v/>
      </c>
      <c r="D5823" s="44">
        <f>DEC!C324</f>
        <v/>
      </c>
      <c r="E5823" s="44">
        <f>DEC!D324</f>
        <v/>
      </c>
      <c r="F5823" s="44">
        <f>DEC!E324</f>
        <v/>
      </c>
      <c r="G5823" s="44">
        <f>DEC!F324</f>
        <v/>
      </c>
      <c r="H5823" s="44">
        <f>DEC!G324</f>
        <v/>
      </c>
      <c r="I5823" s="45">
        <f>DEC!H324</f>
        <v/>
      </c>
      <c r="J5823" s="45">
        <f>DEC!I324</f>
        <v/>
      </c>
      <c r="K5823" s="44">
        <f>DEC!J324</f>
        <v/>
      </c>
      <c r="L5823" s="44">
        <f>DEC!K324</f>
        <v/>
      </c>
      <c r="M5823" s="46">
        <f>DEC!L324</f>
        <v/>
      </c>
      <c r="N5823" s="44">
        <f>DEC!M324</f>
        <v/>
      </c>
      <c r="O5823" s="44">
        <f>DEC!N324</f>
        <v/>
      </c>
      <c r="P5823" s="44">
        <f>DEC!O324</f>
        <v/>
      </c>
      <c r="Q5823" s="44">
        <f>DEC!P324</f>
        <v/>
      </c>
      <c r="R5823" s="44">
        <f>DEC!Q324</f>
        <v/>
      </c>
      <c r="S5823" s="46">
        <f>S5822+IF(X5823=0,0,M5823)</f>
        <v/>
      </c>
      <c r="T5823" s="47">
        <f>MAX(T5822,S5823)</f>
        <v/>
      </c>
      <c r="U5823" s="48">
        <f>S5823-T5823</f>
        <v/>
      </c>
      <c r="V5823" s="47">
        <f>IFERROR(SUMIFS(DATABASE!$M$5:$M$6004,DATABASE!$B$5:$B$6004,B5823,DATABASE!$X$5:$X$6004,1),0)</f>
        <v/>
      </c>
      <c r="W5823" s="31">
        <f>IFERROR(COUNTIFS(DATABASE!$B$5:$B$6004,B5823,DATABASE!$X$5:$X$6004,1),0)</f>
        <v/>
      </c>
      <c r="X5823" s="49">
        <f>--AND(ISNUMBER(B5823),C5823&lt;&gt;"",L5823&lt;&gt;"",M5823&lt;&gt;"")</f>
        <v/>
      </c>
    </row>
    <row r="5824" ht="15" customHeight="1" s="111">
      <c r="A5824" s="50" t="inlineStr">
        <is>
          <t>DEC</t>
        </is>
      </c>
      <c r="B5824" s="51">
        <f>DEC!A325</f>
        <v/>
      </c>
      <c r="C5824" s="52">
        <f>DEC!B325</f>
        <v/>
      </c>
      <c r="D5824" s="52">
        <f>DEC!C325</f>
        <v/>
      </c>
      <c r="E5824" s="52">
        <f>DEC!D325</f>
        <v/>
      </c>
      <c r="F5824" s="52">
        <f>DEC!E325</f>
        <v/>
      </c>
      <c r="G5824" s="52">
        <f>DEC!F325</f>
        <v/>
      </c>
      <c r="H5824" s="52">
        <f>DEC!G325</f>
        <v/>
      </c>
      <c r="I5824" s="53">
        <f>DEC!H325</f>
        <v/>
      </c>
      <c r="J5824" s="53">
        <f>DEC!I325</f>
        <v/>
      </c>
      <c r="K5824" s="52">
        <f>DEC!J325</f>
        <v/>
      </c>
      <c r="L5824" s="52">
        <f>DEC!K325</f>
        <v/>
      </c>
      <c r="M5824" s="54">
        <f>DEC!L325</f>
        <v/>
      </c>
      <c r="N5824" s="52">
        <f>DEC!M325</f>
        <v/>
      </c>
      <c r="O5824" s="52">
        <f>DEC!N325</f>
        <v/>
      </c>
      <c r="P5824" s="52">
        <f>DEC!O325</f>
        <v/>
      </c>
      <c r="Q5824" s="52">
        <f>DEC!P325</f>
        <v/>
      </c>
      <c r="R5824" s="52">
        <f>DEC!Q325</f>
        <v/>
      </c>
      <c r="S5824" s="54">
        <f>S5823+IF(X5824=0,0,M5824)</f>
        <v/>
      </c>
      <c r="T5824" s="55">
        <f>MAX(T5823,S5824)</f>
        <v/>
      </c>
      <c r="U5824" s="56">
        <f>S5824-T5824</f>
        <v/>
      </c>
      <c r="V5824" s="55">
        <f>IFERROR(SUMIFS(DATABASE!$M$5:$M$6004,DATABASE!$B$5:$B$6004,B5824,DATABASE!$X$5:$X$6004,1),0)</f>
        <v/>
      </c>
      <c r="W5824" s="57">
        <f>IFERROR(COUNTIFS(DATABASE!$B$5:$B$6004,B5824,DATABASE!$X$5:$X$6004,1),0)</f>
        <v/>
      </c>
      <c r="X5824" s="58">
        <f>--AND(ISNUMBER(B5824),C5824&lt;&gt;"",L5824&lt;&gt;"",M5824&lt;&gt;"")</f>
        <v/>
      </c>
    </row>
    <row r="5825" ht="15" customHeight="1" s="111">
      <c r="A5825" s="42" t="inlineStr">
        <is>
          <t>DEC</t>
        </is>
      </c>
      <c r="B5825" s="43">
        <f>DEC!A326</f>
        <v/>
      </c>
      <c r="C5825" s="44">
        <f>DEC!B326</f>
        <v/>
      </c>
      <c r="D5825" s="44">
        <f>DEC!C326</f>
        <v/>
      </c>
      <c r="E5825" s="44">
        <f>DEC!D326</f>
        <v/>
      </c>
      <c r="F5825" s="44">
        <f>DEC!E326</f>
        <v/>
      </c>
      <c r="G5825" s="44">
        <f>DEC!F326</f>
        <v/>
      </c>
      <c r="H5825" s="44">
        <f>DEC!G326</f>
        <v/>
      </c>
      <c r="I5825" s="45">
        <f>DEC!H326</f>
        <v/>
      </c>
      <c r="J5825" s="45">
        <f>DEC!I326</f>
        <v/>
      </c>
      <c r="K5825" s="44">
        <f>DEC!J326</f>
        <v/>
      </c>
      <c r="L5825" s="44">
        <f>DEC!K326</f>
        <v/>
      </c>
      <c r="M5825" s="46">
        <f>DEC!L326</f>
        <v/>
      </c>
      <c r="N5825" s="44">
        <f>DEC!M326</f>
        <v/>
      </c>
      <c r="O5825" s="44">
        <f>DEC!N326</f>
        <v/>
      </c>
      <c r="P5825" s="44">
        <f>DEC!O326</f>
        <v/>
      </c>
      <c r="Q5825" s="44">
        <f>DEC!P326</f>
        <v/>
      </c>
      <c r="R5825" s="44">
        <f>DEC!Q326</f>
        <v/>
      </c>
      <c r="S5825" s="46">
        <f>S5824+IF(X5825=0,0,M5825)</f>
        <v/>
      </c>
      <c r="T5825" s="47">
        <f>MAX(T5824,S5825)</f>
        <v/>
      </c>
      <c r="U5825" s="48">
        <f>S5825-T5825</f>
        <v/>
      </c>
      <c r="V5825" s="47">
        <f>IFERROR(SUMIFS(DATABASE!$M$5:$M$6004,DATABASE!$B$5:$B$6004,B5825,DATABASE!$X$5:$X$6004,1),0)</f>
        <v/>
      </c>
      <c r="W5825" s="31">
        <f>IFERROR(COUNTIFS(DATABASE!$B$5:$B$6004,B5825,DATABASE!$X$5:$X$6004,1),0)</f>
        <v/>
      </c>
      <c r="X5825" s="49">
        <f>--AND(ISNUMBER(B5825),C5825&lt;&gt;"",L5825&lt;&gt;"",M5825&lt;&gt;"")</f>
        <v/>
      </c>
    </row>
    <row r="5826" ht="15" customHeight="1" s="111">
      <c r="A5826" s="50" t="inlineStr">
        <is>
          <t>DEC</t>
        </is>
      </c>
      <c r="B5826" s="51">
        <f>DEC!A327</f>
        <v/>
      </c>
      <c r="C5826" s="52">
        <f>DEC!B327</f>
        <v/>
      </c>
      <c r="D5826" s="52">
        <f>DEC!C327</f>
        <v/>
      </c>
      <c r="E5826" s="52">
        <f>DEC!D327</f>
        <v/>
      </c>
      <c r="F5826" s="52">
        <f>DEC!E327</f>
        <v/>
      </c>
      <c r="G5826" s="52">
        <f>DEC!F327</f>
        <v/>
      </c>
      <c r="H5826" s="52">
        <f>DEC!G327</f>
        <v/>
      </c>
      <c r="I5826" s="53">
        <f>DEC!H327</f>
        <v/>
      </c>
      <c r="J5826" s="53">
        <f>DEC!I327</f>
        <v/>
      </c>
      <c r="K5826" s="52">
        <f>DEC!J327</f>
        <v/>
      </c>
      <c r="L5826" s="52">
        <f>DEC!K327</f>
        <v/>
      </c>
      <c r="M5826" s="54">
        <f>DEC!L327</f>
        <v/>
      </c>
      <c r="N5826" s="52">
        <f>DEC!M327</f>
        <v/>
      </c>
      <c r="O5826" s="52">
        <f>DEC!N327</f>
        <v/>
      </c>
      <c r="P5826" s="52">
        <f>DEC!O327</f>
        <v/>
      </c>
      <c r="Q5826" s="52">
        <f>DEC!P327</f>
        <v/>
      </c>
      <c r="R5826" s="52">
        <f>DEC!Q327</f>
        <v/>
      </c>
      <c r="S5826" s="54">
        <f>S5825+IF(X5826=0,0,M5826)</f>
        <v/>
      </c>
      <c r="T5826" s="55">
        <f>MAX(T5825,S5826)</f>
        <v/>
      </c>
      <c r="U5826" s="56">
        <f>S5826-T5826</f>
        <v/>
      </c>
      <c r="V5826" s="55">
        <f>IFERROR(SUMIFS(DATABASE!$M$5:$M$6004,DATABASE!$B$5:$B$6004,B5826,DATABASE!$X$5:$X$6004,1),0)</f>
        <v/>
      </c>
      <c r="W5826" s="57">
        <f>IFERROR(COUNTIFS(DATABASE!$B$5:$B$6004,B5826,DATABASE!$X$5:$X$6004,1),0)</f>
        <v/>
      </c>
      <c r="X5826" s="58">
        <f>--AND(ISNUMBER(B5826),C5826&lt;&gt;"",L5826&lt;&gt;"",M5826&lt;&gt;"")</f>
        <v/>
      </c>
    </row>
    <row r="5827" ht="15" customHeight="1" s="111">
      <c r="A5827" s="42" t="inlineStr">
        <is>
          <t>DEC</t>
        </is>
      </c>
      <c r="B5827" s="43">
        <f>DEC!A328</f>
        <v/>
      </c>
      <c r="C5827" s="44">
        <f>DEC!B328</f>
        <v/>
      </c>
      <c r="D5827" s="44">
        <f>DEC!C328</f>
        <v/>
      </c>
      <c r="E5827" s="44">
        <f>DEC!D328</f>
        <v/>
      </c>
      <c r="F5827" s="44">
        <f>DEC!E328</f>
        <v/>
      </c>
      <c r="G5827" s="44">
        <f>DEC!F328</f>
        <v/>
      </c>
      <c r="H5827" s="44">
        <f>DEC!G328</f>
        <v/>
      </c>
      <c r="I5827" s="45">
        <f>DEC!H328</f>
        <v/>
      </c>
      <c r="J5827" s="45">
        <f>DEC!I328</f>
        <v/>
      </c>
      <c r="K5827" s="44">
        <f>DEC!J328</f>
        <v/>
      </c>
      <c r="L5827" s="44">
        <f>DEC!K328</f>
        <v/>
      </c>
      <c r="M5827" s="46">
        <f>DEC!L328</f>
        <v/>
      </c>
      <c r="N5827" s="44">
        <f>DEC!M328</f>
        <v/>
      </c>
      <c r="O5827" s="44">
        <f>DEC!N328</f>
        <v/>
      </c>
      <c r="P5827" s="44">
        <f>DEC!O328</f>
        <v/>
      </c>
      <c r="Q5827" s="44">
        <f>DEC!P328</f>
        <v/>
      </c>
      <c r="R5827" s="44">
        <f>DEC!Q328</f>
        <v/>
      </c>
      <c r="S5827" s="46">
        <f>S5826+IF(X5827=0,0,M5827)</f>
        <v/>
      </c>
      <c r="T5827" s="47">
        <f>MAX(T5826,S5827)</f>
        <v/>
      </c>
      <c r="U5827" s="48">
        <f>S5827-T5827</f>
        <v/>
      </c>
      <c r="V5827" s="47">
        <f>IFERROR(SUMIFS(DATABASE!$M$5:$M$6004,DATABASE!$B$5:$B$6004,B5827,DATABASE!$X$5:$X$6004,1),0)</f>
        <v/>
      </c>
      <c r="W5827" s="31">
        <f>IFERROR(COUNTIFS(DATABASE!$B$5:$B$6004,B5827,DATABASE!$X$5:$X$6004,1),0)</f>
        <v/>
      </c>
      <c r="X5827" s="49">
        <f>--AND(ISNUMBER(B5827),C5827&lt;&gt;"",L5827&lt;&gt;"",M5827&lt;&gt;"")</f>
        <v/>
      </c>
    </row>
    <row r="5828" ht="15" customHeight="1" s="111">
      <c r="A5828" s="50" t="inlineStr">
        <is>
          <t>DEC</t>
        </is>
      </c>
      <c r="B5828" s="51">
        <f>DEC!A329</f>
        <v/>
      </c>
      <c r="C5828" s="52">
        <f>DEC!B329</f>
        <v/>
      </c>
      <c r="D5828" s="52">
        <f>DEC!C329</f>
        <v/>
      </c>
      <c r="E5828" s="52">
        <f>DEC!D329</f>
        <v/>
      </c>
      <c r="F5828" s="52">
        <f>DEC!E329</f>
        <v/>
      </c>
      <c r="G5828" s="52">
        <f>DEC!F329</f>
        <v/>
      </c>
      <c r="H5828" s="52">
        <f>DEC!G329</f>
        <v/>
      </c>
      <c r="I5828" s="53">
        <f>DEC!H329</f>
        <v/>
      </c>
      <c r="J5828" s="53">
        <f>DEC!I329</f>
        <v/>
      </c>
      <c r="K5828" s="52">
        <f>DEC!J329</f>
        <v/>
      </c>
      <c r="L5828" s="52">
        <f>DEC!K329</f>
        <v/>
      </c>
      <c r="M5828" s="54">
        <f>DEC!L329</f>
        <v/>
      </c>
      <c r="N5828" s="52">
        <f>DEC!M329</f>
        <v/>
      </c>
      <c r="O5828" s="52">
        <f>DEC!N329</f>
        <v/>
      </c>
      <c r="P5828" s="52">
        <f>DEC!O329</f>
        <v/>
      </c>
      <c r="Q5828" s="52">
        <f>DEC!P329</f>
        <v/>
      </c>
      <c r="R5828" s="52">
        <f>DEC!Q329</f>
        <v/>
      </c>
      <c r="S5828" s="54">
        <f>S5827+IF(X5828=0,0,M5828)</f>
        <v/>
      </c>
      <c r="T5828" s="55">
        <f>MAX(T5827,S5828)</f>
        <v/>
      </c>
      <c r="U5828" s="56">
        <f>S5828-T5828</f>
        <v/>
      </c>
      <c r="V5828" s="55">
        <f>IFERROR(SUMIFS(DATABASE!$M$5:$M$6004,DATABASE!$B$5:$B$6004,B5828,DATABASE!$X$5:$X$6004,1),0)</f>
        <v/>
      </c>
      <c r="W5828" s="57">
        <f>IFERROR(COUNTIFS(DATABASE!$B$5:$B$6004,B5828,DATABASE!$X$5:$X$6004,1),0)</f>
        <v/>
      </c>
      <c r="X5828" s="58">
        <f>--AND(ISNUMBER(B5828),C5828&lt;&gt;"",L5828&lt;&gt;"",M5828&lt;&gt;"")</f>
        <v/>
      </c>
    </row>
    <row r="5829" ht="15" customHeight="1" s="111">
      <c r="A5829" s="42" t="inlineStr">
        <is>
          <t>DEC</t>
        </is>
      </c>
      <c r="B5829" s="43">
        <f>DEC!A330</f>
        <v/>
      </c>
      <c r="C5829" s="44">
        <f>DEC!B330</f>
        <v/>
      </c>
      <c r="D5829" s="44">
        <f>DEC!C330</f>
        <v/>
      </c>
      <c r="E5829" s="44">
        <f>DEC!D330</f>
        <v/>
      </c>
      <c r="F5829" s="44">
        <f>DEC!E330</f>
        <v/>
      </c>
      <c r="G5829" s="44">
        <f>DEC!F330</f>
        <v/>
      </c>
      <c r="H5829" s="44">
        <f>DEC!G330</f>
        <v/>
      </c>
      <c r="I5829" s="45">
        <f>DEC!H330</f>
        <v/>
      </c>
      <c r="J5829" s="45">
        <f>DEC!I330</f>
        <v/>
      </c>
      <c r="K5829" s="44">
        <f>DEC!J330</f>
        <v/>
      </c>
      <c r="L5829" s="44">
        <f>DEC!K330</f>
        <v/>
      </c>
      <c r="M5829" s="46">
        <f>DEC!L330</f>
        <v/>
      </c>
      <c r="N5829" s="44">
        <f>DEC!M330</f>
        <v/>
      </c>
      <c r="O5829" s="44">
        <f>DEC!N330</f>
        <v/>
      </c>
      <c r="P5829" s="44">
        <f>DEC!O330</f>
        <v/>
      </c>
      <c r="Q5829" s="44">
        <f>DEC!P330</f>
        <v/>
      </c>
      <c r="R5829" s="44">
        <f>DEC!Q330</f>
        <v/>
      </c>
      <c r="S5829" s="46">
        <f>S5828+IF(X5829=0,0,M5829)</f>
        <v/>
      </c>
      <c r="T5829" s="47">
        <f>MAX(T5828,S5829)</f>
        <v/>
      </c>
      <c r="U5829" s="48">
        <f>S5829-T5829</f>
        <v/>
      </c>
      <c r="V5829" s="47">
        <f>IFERROR(SUMIFS(DATABASE!$M$5:$M$6004,DATABASE!$B$5:$B$6004,B5829,DATABASE!$X$5:$X$6004,1),0)</f>
        <v/>
      </c>
      <c r="W5829" s="31">
        <f>IFERROR(COUNTIFS(DATABASE!$B$5:$B$6004,B5829,DATABASE!$X$5:$X$6004,1),0)</f>
        <v/>
      </c>
      <c r="X5829" s="49">
        <f>--AND(ISNUMBER(B5829),C5829&lt;&gt;"",L5829&lt;&gt;"",M5829&lt;&gt;"")</f>
        <v/>
      </c>
    </row>
    <row r="5830" ht="15" customHeight="1" s="111">
      <c r="A5830" s="50" t="inlineStr">
        <is>
          <t>DEC</t>
        </is>
      </c>
      <c r="B5830" s="51">
        <f>DEC!A331</f>
        <v/>
      </c>
      <c r="C5830" s="52">
        <f>DEC!B331</f>
        <v/>
      </c>
      <c r="D5830" s="52">
        <f>DEC!C331</f>
        <v/>
      </c>
      <c r="E5830" s="52">
        <f>DEC!D331</f>
        <v/>
      </c>
      <c r="F5830" s="52">
        <f>DEC!E331</f>
        <v/>
      </c>
      <c r="G5830" s="52">
        <f>DEC!F331</f>
        <v/>
      </c>
      <c r="H5830" s="52">
        <f>DEC!G331</f>
        <v/>
      </c>
      <c r="I5830" s="53">
        <f>DEC!H331</f>
        <v/>
      </c>
      <c r="J5830" s="53">
        <f>DEC!I331</f>
        <v/>
      </c>
      <c r="K5830" s="52">
        <f>DEC!J331</f>
        <v/>
      </c>
      <c r="L5830" s="52">
        <f>DEC!K331</f>
        <v/>
      </c>
      <c r="M5830" s="54">
        <f>DEC!L331</f>
        <v/>
      </c>
      <c r="N5830" s="52">
        <f>DEC!M331</f>
        <v/>
      </c>
      <c r="O5830" s="52">
        <f>DEC!N331</f>
        <v/>
      </c>
      <c r="P5830" s="52">
        <f>DEC!O331</f>
        <v/>
      </c>
      <c r="Q5830" s="52">
        <f>DEC!P331</f>
        <v/>
      </c>
      <c r="R5830" s="52">
        <f>DEC!Q331</f>
        <v/>
      </c>
      <c r="S5830" s="54">
        <f>S5829+IF(X5830=0,0,M5830)</f>
        <v/>
      </c>
      <c r="T5830" s="55">
        <f>MAX(T5829,S5830)</f>
        <v/>
      </c>
      <c r="U5830" s="56">
        <f>S5830-T5830</f>
        <v/>
      </c>
      <c r="V5830" s="55">
        <f>IFERROR(SUMIFS(DATABASE!$M$5:$M$6004,DATABASE!$B$5:$B$6004,B5830,DATABASE!$X$5:$X$6004,1),0)</f>
        <v/>
      </c>
      <c r="W5830" s="57">
        <f>IFERROR(COUNTIFS(DATABASE!$B$5:$B$6004,B5830,DATABASE!$X$5:$X$6004,1),0)</f>
        <v/>
      </c>
      <c r="X5830" s="58">
        <f>--AND(ISNUMBER(B5830),C5830&lt;&gt;"",L5830&lt;&gt;"",M5830&lt;&gt;"")</f>
        <v/>
      </c>
    </row>
    <row r="5831" ht="15" customHeight="1" s="111">
      <c r="A5831" s="42" t="inlineStr">
        <is>
          <t>DEC</t>
        </is>
      </c>
      <c r="B5831" s="43">
        <f>DEC!A332</f>
        <v/>
      </c>
      <c r="C5831" s="44">
        <f>DEC!B332</f>
        <v/>
      </c>
      <c r="D5831" s="44">
        <f>DEC!C332</f>
        <v/>
      </c>
      <c r="E5831" s="44">
        <f>DEC!D332</f>
        <v/>
      </c>
      <c r="F5831" s="44">
        <f>DEC!E332</f>
        <v/>
      </c>
      <c r="G5831" s="44">
        <f>DEC!F332</f>
        <v/>
      </c>
      <c r="H5831" s="44">
        <f>DEC!G332</f>
        <v/>
      </c>
      <c r="I5831" s="45">
        <f>DEC!H332</f>
        <v/>
      </c>
      <c r="J5831" s="45">
        <f>DEC!I332</f>
        <v/>
      </c>
      <c r="K5831" s="44">
        <f>DEC!J332</f>
        <v/>
      </c>
      <c r="L5831" s="44">
        <f>DEC!K332</f>
        <v/>
      </c>
      <c r="M5831" s="46">
        <f>DEC!L332</f>
        <v/>
      </c>
      <c r="N5831" s="44">
        <f>DEC!M332</f>
        <v/>
      </c>
      <c r="O5831" s="44">
        <f>DEC!N332</f>
        <v/>
      </c>
      <c r="P5831" s="44">
        <f>DEC!O332</f>
        <v/>
      </c>
      <c r="Q5831" s="44">
        <f>DEC!P332</f>
        <v/>
      </c>
      <c r="R5831" s="44">
        <f>DEC!Q332</f>
        <v/>
      </c>
      <c r="S5831" s="46">
        <f>S5830+IF(X5831=0,0,M5831)</f>
        <v/>
      </c>
      <c r="T5831" s="47">
        <f>MAX(T5830,S5831)</f>
        <v/>
      </c>
      <c r="U5831" s="48">
        <f>S5831-T5831</f>
        <v/>
      </c>
      <c r="V5831" s="47">
        <f>IFERROR(SUMIFS(DATABASE!$M$5:$M$6004,DATABASE!$B$5:$B$6004,B5831,DATABASE!$X$5:$X$6004,1),0)</f>
        <v/>
      </c>
      <c r="W5831" s="31">
        <f>IFERROR(COUNTIFS(DATABASE!$B$5:$B$6004,B5831,DATABASE!$X$5:$X$6004,1),0)</f>
        <v/>
      </c>
      <c r="X5831" s="49">
        <f>--AND(ISNUMBER(B5831),C5831&lt;&gt;"",L5831&lt;&gt;"",M5831&lt;&gt;"")</f>
        <v/>
      </c>
    </row>
    <row r="5832" ht="15" customHeight="1" s="111">
      <c r="A5832" s="50" t="inlineStr">
        <is>
          <t>DEC</t>
        </is>
      </c>
      <c r="B5832" s="51">
        <f>DEC!A333</f>
        <v/>
      </c>
      <c r="C5832" s="52">
        <f>DEC!B333</f>
        <v/>
      </c>
      <c r="D5832" s="52">
        <f>DEC!C333</f>
        <v/>
      </c>
      <c r="E5832" s="52">
        <f>DEC!D333</f>
        <v/>
      </c>
      <c r="F5832" s="52">
        <f>DEC!E333</f>
        <v/>
      </c>
      <c r="G5832" s="52">
        <f>DEC!F333</f>
        <v/>
      </c>
      <c r="H5832" s="52">
        <f>DEC!G333</f>
        <v/>
      </c>
      <c r="I5832" s="53">
        <f>DEC!H333</f>
        <v/>
      </c>
      <c r="J5832" s="53">
        <f>DEC!I333</f>
        <v/>
      </c>
      <c r="K5832" s="52">
        <f>DEC!J333</f>
        <v/>
      </c>
      <c r="L5832" s="52">
        <f>DEC!K333</f>
        <v/>
      </c>
      <c r="M5832" s="54">
        <f>DEC!L333</f>
        <v/>
      </c>
      <c r="N5832" s="52">
        <f>DEC!M333</f>
        <v/>
      </c>
      <c r="O5832" s="52">
        <f>DEC!N333</f>
        <v/>
      </c>
      <c r="P5832" s="52">
        <f>DEC!O333</f>
        <v/>
      </c>
      <c r="Q5832" s="52">
        <f>DEC!P333</f>
        <v/>
      </c>
      <c r="R5832" s="52">
        <f>DEC!Q333</f>
        <v/>
      </c>
      <c r="S5832" s="54">
        <f>S5831+IF(X5832=0,0,M5832)</f>
        <v/>
      </c>
      <c r="T5832" s="55">
        <f>MAX(T5831,S5832)</f>
        <v/>
      </c>
      <c r="U5832" s="56">
        <f>S5832-T5832</f>
        <v/>
      </c>
      <c r="V5832" s="55">
        <f>IFERROR(SUMIFS(DATABASE!$M$5:$M$6004,DATABASE!$B$5:$B$6004,B5832,DATABASE!$X$5:$X$6004,1),0)</f>
        <v/>
      </c>
      <c r="W5832" s="57">
        <f>IFERROR(COUNTIFS(DATABASE!$B$5:$B$6004,B5832,DATABASE!$X$5:$X$6004,1),0)</f>
        <v/>
      </c>
      <c r="X5832" s="58">
        <f>--AND(ISNUMBER(B5832),C5832&lt;&gt;"",L5832&lt;&gt;"",M5832&lt;&gt;"")</f>
        <v/>
      </c>
    </row>
    <row r="5833" ht="15" customHeight="1" s="111">
      <c r="A5833" s="42" t="inlineStr">
        <is>
          <t>DEC</t>
        </is>
      </c>
      <c r="B5833" s="43">
        <f>DEC!A334</f>
        <v/>
      </c>
      <c r="C5833" s="44">
        <f>DEC!B334</f>
        <v/>
      </c>
      <c r="D5833" s="44">
        <f>DEC!C334</f>
        <v/>
      </c>
      <c r="E5833" s="44">
        <f>DEC!D334</f>
        <v/>
      </c>
      <c r="F5833" s="44">
        <f>DEC!E334</f>
        <v/>
      </c>
      <c r="G5833" s="44">
        <f>DEC!F334</f>
        <v/>
      </c>
      <c r="H5833" s="44">
        <f>DEC!G334</f>
        <v/>
      </c>
      <c r="I5833" s="45">
        <f>DEC!H334</f>
        <v/>
      </c>
      <c r="J5833" s="45">
        <f>DEC!I334</f>
        <v/>
      </c>
      <c r="K5833" s="44">
        <f>DEC!J334</f>
        <v/>
      </c>
      <c r="L5833" s="44">
        <f>DEC!K334</f>
        <v/>
      </c>
      <c r="M5833" s="46">
        <f>DEC!L334</f>
        <v/>
      </c>
      <c r="N5833" s="44">
        <f>DEC!M334</f>
        <v/>
      </c>
      <c r="O5833" s="44">
        <f>DEC!N334</f>
        <v/>
      </c>
      <c r="P5833" s="44">
        <f>DEC!O334</f>
        <v/>
      </c>
      <c r="Q5833" s="44">
        <f>DEC!P334</f>
        <v/>
      </c>
      <c r="R5833" s="44">
        <f>DEC!Q334</f>
        <v/>
      </c>
      <c r="S5833" s="46">
        <f>S5832+IF(X5833=0,0,M5833)</f>
        <v/>
      </c>
      <c r="T5833" s="47">
        <f>MAX(T5832,S5833)</f>
        <v/>
      </c>
      <c r="U5833" s="48">
        <f>S5833-T5833</f>
        <v/>
      </c>
      <c r="V5833" s="47">
        <f>IFERROR(SUMIFS(DATABASE!$M$5:$M$6004,DATABASE!$B$5:$B$6004,B5833,DATABASE!$X$5:$X$6004,1),0)</f>
        <v/>
      </c>
      <c r="W5833" s="31">
        <f>IFERROR(COUNTIFS(DATABASE!$B$5:$B$6004,B5833,DATABASE!$X$5:$X$6004,1),0)</f>
        <v/>
      </c>
      <c r="X5833" s="49">
        <f>--AND(ISNUMBER(B5833),C5833&lt;&gt;"",L5833&lt;&gt;"",M5833&lt;&gt;"")</f>
        <v/>
      </c>
    </row>
    <row r="5834" ht="15" customHeight="1" s="111">
      <c r="A5834" s="50" t="inlineStr">
        <is>
          <t>DEC</t>
        </is>
      </c>
      <c r="B5834" s="51">
        <f>DEC!A335</f>
        <v/>
      </c>
      <c r="C5834" s="52">
        <f>DEC!B335</f>
        <v/>
      </c>
      <c r="D5834" s="52">
        <f>DEC!C335</f>
        <v/>
      </c>
      <c r="E5834" s="52">
        <f>DEC!D335</f>
        <v/>
      </c>
      <c r="F5834" s="52">
        <f>DEC!E335</f>
        <v/>
      </c>
      <c r="G5834" s="52">
        <f>DEC!F335</f>
        <v/>
      </c>
      <c r="H5834" s="52">
        <f>DEC!G335</f>
        <v/>
      </c>
      <c r="I5834" s="53">
        <f>DEC!H335</f>
        <v/>
      </c>
      <c r="J5834" s="53">
        <f>DEC!I335</f>
        <v/>
      </c>
      <c r="K5834" s="52">
        <f>DEC!J335</f>
        <v/>
      </c>
      <c r="L5834" s="52">
        <f>DEC!K335</f>
        <v/>
      </c>
      <c r="M5834" s="54">
        <f>DEC!L335</f>
        <v/>
      </c>
      <c r="N5834" s="52">
        <f>DEC!M335</f>
        <v/>
      </c>
      <c r="O5834" s="52">
        <f>DEC!N335</f>
        <v/>
      </c>
      <c r="P5834" s="52">
        <f>DEC!O335</f>
        <v/>
      </c>
      <c r="Q5834" s="52">
        <f>DEC!P335</f>
        <v/>
      </c>
      <c r="R5834" s="52">
        <f>DEC!Q335</f>
        <v/>
      </c>
      <c r="S5834" s="54">
        <f>S5833+IF(X5834=0,0,M5834)</f>
        <v/>
      </c>
      <c r="T5834" s="55">
        <f>MAX(T5833,S5834)</f>
        <v/>
      </c>
      <c r="U5834" s="56">
        <f>S5834-T5834</f>
        <v/>
      </c>
      <c r="V5834" s="55">
        <f>IFERROR(SUMIFS(DATABASE!$M$5:$M$6004,DATABASE!$B$5:$B$6004,B5834,DATABASE!$X$5:$X$6004,1),0)</f>
        <v/>
      </c>
      <c r="W5834" s="57">
        <f>IFERROR(COUNTIFS(DATABASE!$B$5:$B$6004,B5834,DATABASE!$X$5:$X$6004,1),0)</f>
        <v/>
      </c>
      <c r="X5834" s="58">
        <f>--AND(ISNUMBER(B5834),C5834&lt;&gt;"",L5834&lt;&gt;"",M5834&lt;&gt;"")</f>
        <v/>
      </c>
    </row>
    <row r="5835" ht="15" customHeight="1" s="111">
      <c r="A5835" s="42" t="inlineStr">
        <is>
          <t>DEC</t>
        </is>
      </c>
      <c r="B5835" s="43">
        <f>DEC!A336</f>
        <v/>
      </c>
      <c r="C5835" s="44">
        <f>DEC!B336</f>
        <v/>
      </c>
      <c r="D5835" s="44">
        <f>DEC!C336</f>
        <v/>
      </c>
      <c r="E5835" s="44">
        <f>DEC!D336</f>
        <v/>
      </c>
      <c r="F5835" s="44">
        <f>DEC!E336</f>
        <v/>
      </c>
      <c r="G5835" s="44">
        <f>DEC!F336</f>
        <v/>
      </c>
      <c r="H5835" s="44">
        <f>DEC!G336</f>
        <v/>
      </c>
      <c r="I5835" s="45">
        <f>DEC!H336</f>
        <v/>
      </c>
      <c r="J5835" s="45">
        <f>DEC!I336</f>
        <v/>
      </c>
      <c r="K5835" s="44">
        <f>DEC!J336</f>
        <v/>
      </c>
      <c r="L5835" s="44">
        <f>DEC!K336</f>
        <v/>
      </c>
      <c r="M5835" s="46">
        <f>DEC!L336</f>
        <v/>
      </c>
      <c r="N5835" s="44">
        <f>DEC!M336</f>
        <v/>
      </c>
      <c r="O5835" s="44">
        <f>DEC!N336</f>
        <v/>
      </c>
      <c r="P5835" s="44">
        <f>DEC!O336</f>
        <v/>
      </c>
      <c r="Q5835" s="44">
        <f>DEC!P336</f>
        <v/>
      </c>
      <c r="R5835" s="44">
        <f>DEC!Q336</f>
        <v/>
      </c>
      <c r="S5835" s="46">
        <f>S5834+IF(X5835=0,0,M5835)</f>
        <v/>
      </c>
      <c r="T5835" s="47">
        <f>MAX(T5834,S5835)</f>
        <v/>
      </c>
      <c r="U5835" s="48">
        <f>S5835-T5835</f>
        <v/>
      </c>
      <c r="V5835" s="47">
        <f>IFERROR(SUMIFS(DATABASE!$M$5:$M$6004,DATABASE!$B$5:$B$6004,B5835,DATABASE!$X$5:$X$6004,1),0)</f>
        <v/>
      </c>
      <c r="W5835" s="31">
        <f>IFERROR(COUNTIFS(DATABASE!$B$5:$B$6004,B5835,DATABASE!$X$5:$X$6004,1),0)</f>
        <v/>
      </c>
      <c r="X5835" s="49">
        <f>--AND(ISNUMBER(B5835),C5835&lt;&gt;"",L5835&lt;&gt;"",M5835&lt;&gt;"")</f>
        <v/>
      </c>
    </row>
    <row r="5836" ht="15" customHeight="1" s="111">
      <c r="A5836" s="50" t="inlineStr">
        <is>
          <t>DEC</t>
        </is>
      </c>
      <c r="B5836" s="51">
        <f>DEC!A337</f>
        <v/>
      </c>
      <c r="C5836" s="52">
        <f>DEC!B337</f>
        <v/>
      </c>
      <c r="D5836" s="52">
        <f>DEC!C337</f>
        <v/>
      </c>
      <c r="E5836" s="52">
        <f>DEC!D337</f>
        <v/>
      </c>
      <c r="F5836" s="52">
        <f>DEC!E337</f>
        <v/>
      </c>
      <c r="G5836" s="52">
        <f>DEC!F337</f>
        <v/>
      </c>
      <c r="H5836" s="52">
        <f>DEC!G337</f>
        <v/>
      </c>
      <c r="I5836" s="53">
        <f>DEC!H337</f>
        <v/>
      </c>
      <c r="J5836" s="53">
        <f>DEC!I337</f>
        <v/>
      </c>
      <c r="K5836" s="52">
        <f>DEC!J337</f>
        <v/>
      </c>
      <c r="L5836" s="52">
        <f>DEC!K337</f>
        <v/>
      </c>
      <c r="M5836" s="54">
        <f>DEC!L337</f>
        <v/>
      </c>
      <c r="N5836" s="52">
        <f>DEC!M337</f>
        <v/>
      </c>
      <c r="O5836" s="52">
        <f>DEC!N337</f>
        <v/>
      </c>
      <c r="P5836" s="52">
        <f>DEC!O337</f>
        <v/>
      </c>
      <c r="Q5836" s="52">
        <f>DEC!P337</f>
        <v/>
      </c>
      <c r="R5836" s="52">
        <f>DEC!Q337</f>
        <v/>
      </c>
      <c r="S5836" s="54">
        <f>S5835+IF(X5836=0,0,M5836)</f>
        <v/>
      </c>
      <c r="T5836" s="55">
        <f>MAX(T5835,S5836)</f>
        <v/>
      </c>
      <c r="U5836" s="56">
        <f>S5836-T5836</f>
        <v/>
      </c>
      <c r="V5836" s="55">
        <f>IFERROR(SUMIFS(DATABASE!$M$5:$M$6004,DATABASE!$B$5:$B$6004,B5836,DATABASE!$X$5:$X$6004,1),0)</f>
        <v/>
      </c>
      <c r="W5836" s="57">
        <f>IFERROR(COUNTIFS(DATABASE!$B$5:$B$6004,B5836,DATABASE!$X$5:$X$6004,1),0)</f>
        <v/>
      </c>
      <c r="X5836" s="58">
        <f>--AND(ISNUMBER(B5836),C5836&lt;&gt;"",L5836&lt;&gt;"",M5836&lt;&gt;"")</f>
        <v/>
      </c>
    </row>
    <row r="5837" ht="15" customHeight="1" s="111">
      <c r="A5837" s="42" t="inlineStr">
        <is>
          <t>DEC</t>
        </is>
      </c>
      <c r="B5837" s="43">
        <f>DEC!A338</f>
        <v/>
      </c>
      <c r="C5837" s="44">
        <f>DEC!B338</f>
        <v/>
      </c>
      <c r="D5837" s="44">
        <f>DEC!C338</f>
        <v/>
      </c>
      <c r="E5837" s="44">
        <f>DEC!D338</f>
        <v/>
      </c>
      <c r="F5837" s="44">
        <f>DEC!E338</f>
        <v/>
      </c>
      <c r="G5837" s="44">
        <f>DEC!F338</f>
        <v/>
      </c>
      <c r="H5837" s="44">
        <f>DEC!G338</f>
        <v/>
      </c>
      <c r="I5837" s="45">
        <f>DEC!H338</f>
        <v/>
      </c>
      <c r="J5837" s="45">
        <f>DEC!I338</f>
        <v/>
      </c>
      <c r="K5837" s="44">
        <f>DEC!J338</f>
        <v/>
      </c>
      <c r="L5837" s="44">
        <f>DEC!K338</f>
        <v/>
      </c>
      <c r="M5837" s="46">
        <f>DEC!L338</f>
        <v/>
      </c>
      <c r="N5837" s="44">
        <f>DEC!M338</f>
        <v/>
      </c>
      <c r="O5837" s="44">
        <f>DEC!N338</f>
        <v/>
      </c>
      <c r="P5837" s="44">
        <f>DEC!O338</f>
        <v/>
      </c>
      <c r="Q5837" s="44">
        <f>DEC!P338</f>
        <v/>
      </c>
      <c r="R5837" s="44">
        <f>DEC!Q338</f>
        <v/>
      </c>
      <c r="S5837" s="46">
        <f>S5836+IF(X5837=0,0,M5837)</f>
        <v/>
      </c>
      <c r="T5837" s="47">
        <f>MAX(T5836,S5837)</f>
        <v/>
      </c>
      <c r="U5837" s="48">
        <f>S5837-T5837</f>
        <v/>
      </c>
      <c r="V5837" s="47">
        <f>IFERROR(SUMIFS(DATABASE!$M$5:$M$6004,DATABASE!$B$5:$B$6004,B5837,DATABASE!$X$5:$X$6004,1),0)</f>
        <v/>
      </c>
      <c r="W5837" s="31">
        <f>IFERROR(COUNTIFS(DATABASE!$B$5:$B$6004,B5837,DATABASE!$X$5:$X$6004,1),0)</f>
        <v/>
      </c>
      <c r="X5837" s="49">
        <f>--AND(ISNUMBER(B5837),C5837&lt;&gt;"",L5837&lt;&gt;"",M5837&lt;&gt;"")</f>
        <v/>
      </c>
    </row>
    <row r="5838" ht="15" customHeight="1" s="111">
      <c r="A5838" s="50" t="inlineStr">
        <is>
          <t>DEC</t>
        </is>
      </c>
      <c r="B5838" s="51">
        <f>DEC!A339</f>
        <v/>
      </c>
      <c r="C5838" s="52">
        <f>DEC!B339</f>
        <v/>
      </c>
      <c r="D5838" s="52">
        <f>DEC!C339</f>
        <v/>
      </c>
      <c r="E5838" s="52">
        <f>DEC!D339</f>
        <v/>
      </c>
      <c r="F5838" s="52">
        <f>DEC!E339</f>
        <v/>
      </c>
      <c r="G5838" s="52">
        <f>DEC!F339</f>
        <v/>
      </c>
      <c r="H5838" s="52">
        <f>DEC!G339</f>
        <v/>
      </c>
      <c r="I5838" s="53">
        <f>DEC!H339</f>
        <v/>
      </c>
      <c r="J5838" s="53">
        <f>DEC!I339</f>
        <v/>
      </c>
      <c r="K5838" s="52">
        <f>DEC!J339</f>
        <v/>
      </c>
      <c r="L5838" s="52">
        <f>DEC!K339</f>
        <v/>
      </c>
      <c r="M5838" s="54">
        <f>DEC!L339</f>
        <v/>
      </c>
      <c r="N5838" s="52">
        <f>DEC!M339</f>
        <v/>
      </c>
      <c r="O5838" s="52">
        <f>DEC!N339</f>
        <v/>
      </c>
      <c r="P5838" s="52">
        <f>DEC!O339</f>
        <v/>
      </c>
      <c r="Q5838" s="52">
        <f>DEC!P339</f>
        <v/>
      </c>
      <c r="R5838" s="52">
        <f>DEC!Q339</f>
        <v/>
      </c>
      <c r="S5838" s="54">
        <f>S5837+IF(X5838=0,0,M5838)</f>
        <v/>
      </c>
      <c r="T5838" s="55">
        <f>MAX(T5837,S5838)</f>
        <v/>
      </c>
      <c r="U5838" s="56">
        <f>S5838-T5838</f>
        <v/>
      </c>
      <c r="V5838" s="55">
        <f>IFERROR(SUMIFS(DATABASE!$M$5:$M$6004,DATABASE!$B$5:$B$6004,B5838,DATABASE!$X$5:$X$6004,1),0)</f>
        <v/>
      </c>
      <c r="W5838" s="57">
        <f>IFERROR(COUNTIFS(DATABASE!$B$5:$B$6004,B5838,DATABASE!$X$5:$X$6004,1),0)</f>
        <v/>
      </c>
      <c r="X5838" s="58">
        <f>--AND(ISNUMBER(B5838),C5838&lt;&gt;"",L5838&lt;&gt;"",M5838&lt;&gt;"")</f>
        <v/>
      </c>
    </row>
    <row r="5839" ht="15" customHeight="1" s="111">
      <c r="A5839" s="42" t="inlineStr">
        <is>
          <t>DEC</t>
        </is>
      </c>
      <c r="B5839" s="43">
        <f>DEC!A340</f>
        <v/>
      </c>
      <c r="C5839" s="44">
        <f>DEC!B340</f>
        <v/>
      </c>
      <c r="D5839" s="44">
        <f>DEC!C340</f>
        <v/>
      </c>
      <c r="E5839" s="44">
        <f>DEC!D340</f>
        <v/>
      </c>
      <c r="F5839" s="44">
        <f>DEC!E340</f>
        <v/>
      </c>
      <c r="G5839" s="44">
        <f>DEC!F340</f>
        <v/>
      </c>
      <c r="H5839" s="44">
        <f>DEC!G340</f>
        <v/>
      </c>
      <c r="I5839" s="45">
        <f>DEC!H340</f>
        <v/>
      </c>
      <c r="J5839" s="45">
        <f>DEC!I340</f>
        <v/>
      </c>
      <c r="K5839" s="44">
        <f>DEC!J340</f>
        <v/>
      </c>
      <c r="L5839" s="44">
        <f>DEC!K340</f>
        <v/>
      </c>
      <c r="M5839" s="46">
        <f>DEC!L340</f>
        <v/>
      </c>
      <c r="N5839" s="44">
        <f>DEC!M340</f>
        <v/>
      </c>
      <c r="O5839" s="44">
        <f>DEC!N340</f>
        <v/>
      </c>
      <c r="P5839" s="44">
        <f>DEC!O340</f>
        <v/>
      </c>
      <c r="Q5839" s="44">
        <f>DEC!P340</f>
        <v/>
      </c>
      <c r="R5839" s="44">
        <f>DEC!Q340</f>
        <v/>
      </c>
      <c r="S5839" s="46">
        <f>S5838+IF(X5839=0,0,M5839)</f>
        <v/>
      </c>
      <c r="T5839" s="47">
        <f>MAX(T5838,S5839)</f>
        <v/>
      </c>
      <c r="U5839" s="48">
        <f>S5839-T5839</f>
        <v/>
      </c>
      <c r="V5839" s="47">
        <f>IFERROR(SUMIFS(DATABASE!$M$5:$M$6004,DATABASE!$B$5:$B$6004,B5839,DATABASE!$X$5:$X$6004,1),0)</f>
        <v/>
      </c>
      <c r="W5839" s="31">
        <f>IFERROR(COUNTIFS(DATABASE!$B$5:$B$6004,B5839,DATABASE!$X$5:$X$6004,1),0)</f>
        <v/>
      </c>
      <c r="X5839" s="49">
        <f>--AND(ISNUMBER(B5839),C5839&lt;&gt;"",L5839&lt;&gt;"",M5839&lt;&gt;"")</f>
        <v/>
      </c>
    </row>
    <row r="5840" ht="15" customHeight="1" s="111">
      <c r="A5840" s="50" t="inlineStr">
        <is>
          <t>DEC</t>
        </is>
      </c>
      <c r="B5840" s="51">
        <f>DEC!A341</f>
        <v/>
      </c>
      <c r="C5840" s="52">
        <f>DEC!B341</f>
        <v/>
      </c>
      <c r="D5840" s="52">
        <f>DEC!C341</f>
        <v/>
      </c>
      <c r="E5840" s="52">
        <f>DEC!D341</f>
        <v/>
      </c>
      <c r="F5840" s="52">
        <f>DEC!E341</f>
        <v/>
      </c>
      <c r="G5840" s="52">
        <f>DEC!F341</f>
        <v/>
      </c>
      <c r="H5840" s="52">
        <f>DEC!G341</f>
        <v/>
      </c>
      <c r="I5840" s="53">
        <f>DEC!H341</f>
        <v/>
      </c>
      <c r="J5840" s="53">
        <f>DEC!I341</f>
        <v/>
      </c>
      <c r="K5840" s="52">
        <f>DEC!J341</f>
        <v/>
      </c>
      <c r="L5840" s="52">
        <f>DEC!K341</f>
        <v/>
      </c>
      <c r="M5840" s="54">
        <f>DEC!L341</f>
        <v/>
      </c>
      <c r="N5840" s="52">
        <f>DEC!M341</f>
        <v/>
      </c>
      <c r="O5840" s="52">
        <f>DEC!N341</f>
        <v/>
      </c>
      <c r="P5840" s="52">
        <f>DEC!O341</f>
        <v/>
      </c>
      <c r="Q5840" s="52">
        <f>DEC!P341</f>
        <v/>
      </c>
      <c r="R5840" s="52">
        <f>DEC!Q341</f>
        <v/>
      </c>
      <c r="S5840" s="54">
        <f>S5839+IF(X5840=0,0,M5840)</f>
        <v/>
      </c>
      <c r="T5840" s="55">
        <f>MAX(T5839,S5840)</f>
        <v/>
      </c>
      <c r="U5840" s="56">
        <f>S5840-T5840</f>
        <v/>
      </c>
      <c r="V5840" s="55">
        <f>IFERROR(SUMIFS(DATABASE!$M$5:$M$6004,DATABASE!$B$5:$B$6004,B5840,DATABASE!$X$5:$X$6004,1),0)</f>
        <v/>
      </c>
      <c r="W5840" s="57">
        <f>IFERROR(COUNTIFS(DATABASE!$B$5:$B$6004,B5840,DATABASE!$X$5:$X$6004,1),0)</f>
        <v/>
      </c>
      <c r="X5840" s="58">
        <f>--AND(ISNUMBER(B5840),C5840&lt;&gt;"",L5840&lt;&gt;"",M5840&lt;&gt;"")</f>
        <v/>
      </c>
    </row>
    <row r="5841" ht="15" customHeight="1" s="111">
      <c r="A5841" s="42" t="inlineStr">
        <is>
          <t>DEC</t>
        </is>
      </c>
      <c r="B5841" s="43">
        <f>DEC!A342</f>
        <v/>
      </c>
      <c r="C5841" s="44">
        <f>DEC!B342</f>
        <v/>
      </c>
      <c r="D5841" s="44">
        <f>DEC!C342</f>
        <v/>
      </c>
      <c r="E5841" s="44">
        <f>DEC!D342</f>
        <v/>
      </c>
      <c r="F5841" s="44">
        <f>DEC!E342</f>
        <v/>
      </c>
      <c r="G5841" s="44">
        <f>DEC!F342</f>
        <v/>
      </c>
      <c r="H5841" s="44">
        <f>DEC!G342</f>
        <v/>
      </c>
      <c r="I5841" s="45">
        <f>DEC!H342</f>
        <v/>
      </c>
      <c r="J5841" s="45">
        <f>DEC!I342</f>
        <v/>
      </c>
      <c r="K5841" s="44">
        <f>DEC!J342</f>
        <v/>
      </c>
      <c r="L5841" s="44">
        <f>DEC!K342</f>
        <v/>
      </c>
      <c r="M5841" s="46">
        <f>DEC!L342</f>
        <v/>
      </c>
      <c r="N5841" s="44">
        <f>DEC!M342</f>
        <v/>
      </c>
      <c r="O5841" s="44">
        <f>DEC!N342</f>
        <v/>
      </c>
      <c r="P5841" s="44">
        <f>DEC!O342</f>
        <v/>
      </c>
      <c r="Q5841" s="44">
        <f>DEC!P342</f>
        <v/>
      </c>
      <c r="R5841" s="44">
        <f>DEC!Q342</f>
        <v/>
      </c>
      <c r="S5841" s="46">
        <f>S5840+IF(X5841=0,0,M5841)</f>
        <v/>
      </c>
      <c r="T5841" s="47">
        <f>MAX(T5840,S5841)</f>
        <v/>
      </c>
      <c r="U5841" s="48">
        <f>S5841-T5841</f>
        <v/>
      </c>
      <c r="V5841" s="47">
        <f>IFERROR(SUMIFS(DATABASE!$M$5:$M$6004,DATABASE!$B$5:$B$6004,B5841,DATABASE!$X$5:$X$6004,1),0)</f>
        <v/>
      </c>
      <c r="W5841" s="31">
        <f>IFERROR(COUNTIFS(DATABASE!$B$5:$B$6004,B5841,DATABASE!$X$5:$X$6004,1),0)</f>
        <v/>
      </c>
      <c r="X5841" s="49">
        <f>--AND(ISNUMBER(B5841),C5841&lt;&gt;"",L5841&lt;&gt;"",M5841&lt;&gt;"")</f>
        <v/>
      </c>
    </row>
    <row r="5842" ht="15" customHeight="1" s="111">
      <c r="A5842" s="50" t="inlineStr">
        <is>
          <t>DEC</t>
        </is>
      </c>
      <c r="B5842" s="51">
        <f>DEC!A343</f>
        <v/>
      </c>
      <c r="C5842" s="52">
        <f>DEC!B343</f>
        <v/>
      </c>
      <c r="D5842" s="52">
        <f>DEC!C343</f>
        <v/>
      </c>
      <c r="E5842" s="52">
        <f>DEC!D343</f>
        <v/>
      </c>
      <c r="F5842" s="52">
        <f>DEC!E343</f>
        <v/>
      </c>
      <c r="G5842" s="52">
        <f>DEC!F343</f>
        <v/>
      </c>
      <c r="H5842" s="52">
        <f>DEC!G343</f>
        <v/>
      </c>
      <c r="I5842" s="53">
        <f>DEC!H343</f>
        <v/>
      </c>
      <c r="J5842" s="53">
        <f>DEC!I343</f>
        <v/>
      </c>
      <c r="K5842" s="52">
        <f>DEC!J343</f>
        <v/>
      </c>
      <c r="L5842" s="52">
        <f>DEC!K343</f>
        <v/>
      </c>
      <c r="M5842" s="54">
        <f>DEC!L343</f>
        <v/>
      </c>
      <c r="N5842" s="52">
        <f>DEC!M343</f>
        <v/>
      </c>
      <c r="O5842" s="52">
        <f>DEC!N343</f>
        <v/>
      </c>
      <c r="P5842" s="52">
        <f>DEC!O343</f>
        <v/>
      </c>
      <c r="Q5842" s="52">
        <f>DEC!P343</f>
        <v/>
      </c>
      <c r="R5842" s="52">
        <f>DEC!Q343</f>
        <v/>
      </c>
      <c r="S5842" s="54">
        <f>S5841+IF(X5842=0,0,M5842)</f>
        <v/>
      </c>
      <c r="T5842" s="55">
        <f>MAX(T5841,S5842)</f>
        <v/>
      </c>
      <c r="U5842" s="56">
        <f>S5842-T5842</f>
        <v/>
      </c>
      <c r="V5842" s="55">
        <f>IFERROR(SUMIFS(DATABASE!$M$5:$M$6004,DATABASE!$B$5:$B$6004,B5842,DATABASE!$X$5:$X$6004,1),0)</f>
        <v/>
      </c>
      <c r="W5842" s="57">
        <f>IFERROR(COUNTIFS(DATABASE!$B$5:$B$6004,B5842,DATABASE!$X$5:$X$6004,1),0)</f>
        <v/>
      </c>
      <c r="X5842" s="58">
        <f>--AND(ISNUMBER(B5842),C5842&lt;&gt;"",L5842&lt;&gt;"",M5842&lt;&gt;"")</f>
        <v/>
      </c>
    </row>
    <row r="5843" ht="15" customHeight="1" s="111">
      <c r="A5843" s="42" t="inlineStr">
        <is>
          <t>DEC</t>
        </is>
      </c>
      <c r="B5843" s="43">
        <f>DEC!A344</f>
        <v/>
      </c>
      <c r="C5843" s="44">
        <f>DEC!B344</f>
        <v/>
      </c>
      <c r="D5843" s="44">
        <f>DEC!C344</f>
        <v/>
      </c>
      <c r="E5843" s="44">
        <f>DEC!D344</f>
        <v/>
      </c>
      <c r="F5843" s="44">
        <f>DEC!E344</f>
        <v/>
      </c>
      <c r="G5843" s="44">
        <f>DEC!F344</f>
        <v/>
      </c>
      <c r="H5843" s="44">
        <f>DEC!G344</f>
        <v/>
      </c>
      <c r="I5843" s="45">
        <f>DEC!H344</f>
        <v/>
      </c>
      <c r="J5843" s="45">
        <f>DEC!I344</f>
        <v/>
      </c>
      <c r="K5843" s="44">
        <f>DEC!J344</f>
        <v/>
      </c>
      <c r="L5843" s="44">
        <f>DEC!K344</f>
        <v/>
      </c>
      <c r="M5843" s="46">
        <f>DEC!L344</f>
        <v/>
      </c>
      <c r="N5843" s="44">
        <f>DEC!M344</f>
        <v/>
      </c>
      <c r="O5843" s="44">
        <f>DEC!N344</f>
        <v/>
      </c>
      <c r="P5843" s="44">
        <f>DEC!O344</f>
        <v/>
      </c>
      <c r="Q5843" s="44">
        <f>DEC!P344</f>
        <v/>
      </c>
      <c r="R5843" s="44">
        <f>DEC!Q344</f>
        <v/>
      </c>
      <c r="S5843" s="46">
        <f>S5842+IF(X5843=0,0,M5843)</f>
        <v/>
      </c>
      <c r="T5843" s="47">
        <f>MAX(T5842,S5843)</f>
        <v/>
      </c>
      <c r="U5843" s="48">
        <f>S5843-T5843</f>
        <v/>
      </c>
      <c r="V5843" s="47">
        <f>IFERROR(SUMIFS(DATABASE!$M$5:$M$6004,DATABASE!$B$5:$B$6004,B5843,DATABASE!$X$5:$X$6004,1),0)</f>
        <v/>
      </c>
      <c r="W5843" s="31">
        <f>IFERROR(COUNTIFS(DATABASE!$B$5:$B$6004,B5843,DATABASE!$X$5:$X$6004,1),0)</f>
        <v/>
      </c>
      <c r="X5843" s="49">
        <f>--AND(ISNUMBER(B5843),C5843&lt;&gt;"",L5843&lt;&gt;"",M5843&lt;&gt;"")</f>
        <v/>
      </c>
    </row>
    <row r="5844" ht="15" customHeight="1" s="111">
      <c r="A5844" s="50" t="inlineStr">
        <is>
          <t>DEC</t>
        </is>
      </c>
      <c r="B5844" s="51">
        <f>DEC!A345</f>
        <v/>
      </c>
      <c r="C5844" s="52">
        <f>DEC!B345</f>
        <v/>
      </c>
      <c r="D5844" s="52">
        <f>DEC!C345</f>
        <v/>
      </c>
      <c r="E5844" s="52">
        <f>DEC!D345</f>
        <v/>
      </c>
      <c r="F5844" s="52">
        <f>DEC!E345</f>
        <v/>
      </c>
      <c r="G5844" s="52">
        <f>DEC!F345</f>
        <v/>
      </c>
      <c r="H5844" s="52">
        <f>DEC!G345</f>
        <v/>
      </c>
      <c r="I5844" s="53">
        <f>DEC!H345</f>
        <v/>
      </c>
      <c r="J5844" s="53">
        <f>DEC!I345</f>
        <v/>
      </c>
      <c r="K5844" s="52">
        <f>DEC!J345</f>
        <v/>
      </c>
      <c r="L5844" s="52">
        <f>DEC!K345</f>
        <v/>
      </c>
      <c r="M5844" s="54">
        <f>DEC!L345</f>
        <v/>
      </c>
      <c r="N5844" s="52">
        <f>DEC!M345</f>
        <v/>
      </c>
      <c r="O5844" s="52">
        <f>DEC!N345</f>
        <v/>
      </c>
      <c r="P5844" s="52">
        <f>DEC!O345</f>
        <v/>
      </c>
      <c r="Q5844" s="52">
        <f>DEC!P345</f>
        <v/>
      </c>
      <c r="R5844" s="52">
        <f>DEC!Q345</f>
        <v/>
      </c>
      <c r="S5844" s="54">
        <f>S5843+IF(X5844=0,0,M5844)</f>
        <v/>
      </c>
      <c r="T5844" s="55">
        <f>MAX(T5843,S5844)</f>
        <v/>
      </c>
      <c r="U5844" s="56">
        <f>S5844-T5844</f>
        <v/>
      </c>
      <c r="V5844" s="55">
        <f>IFERROR(SUMIFS(DATABASE!$M$5:$M$6004,DATABASE!$B$5:$B$6004,B5844,DATABASE!$X$5:$X$6004,1),0)</f>
        <v/>
      </c>
      <c r="W5844" s="57">
        <f>IFERROR(COUNTIFS(DATABASE!$B$5:$B$6004,B5844,DATABASE!$X$5:$X$6004,1),0)</f>
        <v/>
      </c>
      <c r="X5844" s="58">
        <f>--AND(ISNUMBER(B5844),C5844&lt;&gt;"",L5844&lt;&gt;"",M5844&lt;&gt;"")</f>
        <v/>
      </c>
    </row>
    <row r="5845" ht="15" customHeight="1" s="111">
      <c r="A5845" s="42" t="inlineStr">
        <is>
          <t>DEC</t>
        </is>
      </c>
      <c r="B5845" s="43">
        <f>DEC!A346</f>
        <v/>
      </c>
      <c r="C5845" s="44">
        <f>DEC!B346</f>
        <v/>
      </c>
      <c r="D5845" s="44">
        <f>DEC!C346</f>
        <v/>
      </c>
      <c r="E5845" s="44">
        <f>DEC!D346</f>
        <v/>
      </c>
      <c r="F5845" s="44">
        <f>DEC!E346</f>
        <v/>
      </c>
      <c r="G5845" s="44">
        <f>DEC!F346</f>
        <v/>
      </c>
      <c r="H5845" s="44">
        <f>DEC!G346</f>
        <v/>
      </c>
      <c r="I5845" s="45">
        <f>DEC!H346</f>
        <v/>
      </c>
      <c r="J5845" s="45">
        <f>DEC!I346</f>
        <v/>
      </c>
      <c r="K5845" s="44">
        <f>DEC!J346</f>
        <v/>
      </c>
      <c r="L5845" s="44">
        <f>DEC!K346</f>
        <v/>
      </c>
      <c r="M5845" s="46">
        <f>DEC!L346</f>
        <v/>
      </c>
      <c r="N5845" s="44">
        <f>DEC!M346</f>
        <v/>
      </c>
      <c r="O5845" s="44">
        <f>DEC!N346</f>
        <v/>
      </c>
      <c r="P5845" s="44">
        <f>DEC!O346</f>
        <v/>
      </c>
      <c r="Q5845" s="44">
        <f>DEC!P346</f>
        <v/>
      </c>
      <c r="R5845" s="44">
        <f>DEC!Q346</f>
        <v/>
      </c>
      <c r="S5845" s="46">
        <f>S5844+IF(X5845=0,0,M5845)</f>
        <v/>
      </c>
      <c r="T5845" s="47">
        <f>MAX(T5844,S5845)</f>
        <v/>
      </c>
      <c r="U5845" s="48">
        <f>S5845-T5845</f>
        <v/>
      </c>
      <c r="V5845" s="47">
        <f>IFERROR(SUMIFS(DATABASE!$M$5:$M$6004,DATABASE!$B$5:$B$6004,B5845,DATABASE!$X$5:$X$6004,1),0)</f>
        <v/>
      </c>
      <c r="W5845" s="31">
        <f>IFERROR(COUNTIFS(DATABASE!$B$5:$B$6004,B5845,DATABASE!$X$5:$X$6004,1),0)</f>
        <v/>
      </c>
      <c r="X5845" s="49">
        <f>--AND(ISNUMBER(B5845),C5845&lt;&gt;"",L5845&lt;&gt;"",M5845&lt;&gt;"")</f>
        <v/>
      </c>
    </row>
    <row r="5846" ht="15" customHeight="1" s="111">
      <c r="A5846" s="50" t="inlineStr">
        <is>
          <t>DEC</t>
        </is>
      </c>
      <c r="B5846" s="51">
        <f>DEC!A347</f>
        <v/>
      </c>
      <c r="C5846" s="52">
        <f>DEC!B347</f>
        <v/>
      </c>
      <c r="D5846" s="52">
        <f>DEC!C347</f>
        <v/>
      </c>
      <c r="E5846" s="52">
        <f>DEC!D347</f>
        <v/>
      </c>
      <c r="F5846" s="52">
        <f>DEC!E347</f>
        <v/>
      </c>
      <c r="G5846" s="52">
        <f>DEC!F347</f>
        <v/>
      </c>
      <c r="H5846" s="52">
        <f>DEC!G347</f>
        <v/>
      </c>
      <c r="I5846" s="53">
        <f>DEC!H347</f>
        <v/>
      </c>
      <c r="J5846" s="53">
        <f>DEC!I347</f>
        <v/>
      </c>
      <c r="K5846" s="52">
        <f>DEC!J347</f>
        <v/>
      </c>
      <c r="L5846" s="52">
        <f>DEC!K347</f>
        <v/>
      </c>
      <c r="M5846" s="54">
        <f>DEC!L347</f>
        <v/>
      </c>
      <c r="N5846" s="52">
        <f>DEC!M347</f>
        <v/>
      </c>
      <c r="O5846" s="52">
        <f>DEC!N347</f>
        <v/>
      </c>
      <c r="P5846" s="52">
        <f>DEC!O347</f>
        <v/>
      </c>
      <c r="Q5846" s="52">
        <f>DEC!P347</f>
        <v/>
      </c>
      <c r="R5846" s="52">
        <f>DEC!Q347</f>
        <v/>
      </c>
      <c r="S5846" s="54">
        <f>S5845+IF(X5846=0,0,M5846)</f>
        <v/>
      </c>
      <c r="T5846" s="55">
        <f>MAX(T5845,S5846)</f>
        <v/>
      </c>
      <c r="U5846" s="56">
        <f>S5846-T5846</f>
        <v/>
      </c>
      <c r="V5846" s="55">
        <f>IFERROR(SUMIFS(DATABASE!$M$5:$M$6004,DATABASE!$B$5:$B$6004,B5846,DATABASE!$X$5:$X$6004,1),0)</f>
        <v/>
      </c>
      <c r="W5846" s="57">
        <f>IFERROR(COUNTIFS(DATABASE!$B$5:$B$6004,B5846,DATABASE!$X$5:$X$6004,1),0)</f>
        <v/>
      </c>
      <c r="X5846" s="58">
        <f>--AND(ISNUMBER(B5846),C5846&lt;&gt;"",L5846&lt;&gt;"",M5846&lt;&gt;"")</f>
        <v/>
      </c>
    </row>
    <row r="5847" ht="15" customHeight="1" s="111">
      <c r="A5847" s="42" t="inlineStr">
        <is>
          <t>DEC</t>
        </is>
      </c>
      <c r="B5847" s="43">
        <f>DEC!A348</f>
        <v/>
      </c>
      <c r="C5847" s="44">
        <f>DEC!B348</f>
        <v/>
      </c>
      <c r="D5847" s="44">
        <f>DEC!C348</f>
        <v/>
      </c>
      <c r="E5847" s="44">
        <f>DEC!D348</f>
        <v/>
      </c>
      <c r="F5847" s="44">
        <f>DEC!E348</f>
        <v/>
      </c>
      <c r="G5847" s="44">
        <f>DEC!F348</f>
        <v/>
      </c>
      <c r="H5847" s="44">
        <f>DEC!G348</f>
        <v/>
      </c>
      <c r="I5847" s="45">
        <f>DEC!H348</f>
        <v/>
      </c>
      <c r="J5847" s="45">
        <f>DEC!I348</f>
        <v/>
      </c>
      <c r="K5847" s="44">
        <f>DEC!J348</f>
        <v/>
      </c>
      <c r="L5847" s="44">
        <f>DEC!K348</f>
        <v/>
      </c>
      <c r="M5847" s="46">
        <f>DEC!L348</f>
        <v/>
      </c>
      <c r="N5847" s="44">
        <f>DEC!M348</f>
        <v/>
      </c>
      <c r="O5847" s="44">
        <f>DEC!N348</f>
        <v/>
      </c>
      <c r="P5847" s="44">
        <f>DEC!O348</f>
        <v/>
      </c>
      <c r="Q5847" s="44">
        <f>DEC!P348</f>
        <v/>
      </c>
      <c r="R5847" s="44">
        <f>DEC!Q348</f>
        <v/>
      </c>
      <c r="S5847" s="46">
        <f>S5846+IF(X5847=0,0,M5847)</f>
        <v/>
      </c>
      <c r="T5847" s="47">
        <f>MAX(T5846,S5847)</f>
        <v/>
      </c>
      <c r="U5847" s="48">
        <f>S5847-T5847</f>
        <v/>
      </c>
      <c r="V5847" s="47">
        <f>IFERROR(SUMIFS(DATABASE!$M$5:$M$6004,DATABASE!$B$5:$B$6004,B5847,DATABASE!$X$5:$X$6004,1),0)</f>
        <v/>
      </c>
      <c r="W5847" s="31">
        <f>IFERROR(COUNTIFS(DATABASE!$B$5:$B$6004,B5847,DATABASE!$X$5:$X$6004,1),0)</f>
        <v/>
      </c>
      <c r="X5847" s="49">
        <f>--AND(ISNUMBER(B5847),C5847&lt;&gt;"",L5847&lt;&gt;"",M5847&lt;&gt;"")</f>
        <v/>
      </c>
    </row>
    <row r="5848" ht="15" customHeight="1" s="111">
      <c r="A5848" s="50" t="inlineStr">
        <is>
          <t>DEC</t>
        </is>
      </c>
      <c r="B5848" s="51">
        <f>DEC!A349</f>
        <v/>
      </c>
      <c r="C5848" s="52">
        <f>DEC!B349</f>
        <v/>
      </c>
      <c r="D5848" s="52">
        <f>DEC!C349</f>
        <v/>
      </c>
      <c r="E5848" s="52">
        <f>DEC!D349</f>
        <v/>
      </c>
      <c r="F5848" s="52">
        <f>DEC!E349</f>
        <v/>
      </c>
      <c r="G5848" s="52">
        <f>DEC!F349</f>
        <v/>
      </c>
      <c r="H5848" s="52">
        <f>DEC!G349</f>
        <v/>
      </c>
      <c r="I5848" s="53">
        <f>DEC!H349</f>
        <v/>
      </c>
      <c r="J5848" s="53">
        <f>DEC!I349</f>
        <v/>
      </c>
      <c r="K5848" s="52">
        <f>DEC!J349</f>
        <v/>
      </c>
      <c r="L5848" s="52">
        <f>DEC!K349</f>
        <v/>
      </c>
      <c r="M5848" s="54">
        <f>DEC!L349</f>
        <v/>
      </c>
      <c r="N5848" s="52">
        <f>DEC!M349</f>
        <v/>
      </c>
      <c r="O5848" s="52">
        <f>DEC!N349</f>
        <v/>
      </c>
      <c r="P5848" s="52">
        <f>DEC!O349</f>
        <v/>
      </c>
      <c r="Q5848" s="52">
        <f>DEC!P349</f>
        <v/>
      </c>
      <c r="R5848" s="52">
        <f>DEC!Q349</f>
        <v/>
      </c>
      <c r="S5848" s="54">
        <f>S5847+IF(X5848=0,0,M5848)</f>
        <v/>
      </c>
      <c r="T5848" s="55">
        <f>MAX(T5847,S5848)</f>
        <v/>
      </c>
      <c r="U5848" s="56">
        <f>S5848-T5848</f>
        <v/>
      </c>
      <c r="V5848" s="55">
        <f>IFERROR(SUMIFS(DATABASE!$M$5:$M$6004,DATABASE!$B$5:$B$6004,B5848,DATABASE!$X$5:$X$6004,1),0)</f>
        <v/>
      </c>
      <c r="W5848" s="57">
        <f>IFERROR(COUNTIFS(DATABASE!$B$5:$B$6004,B5848,DATABASE!$X$5:$X$6004,1),0)</f>
        <v/>
      </c>
      <c r="X5848" s="58">
        <f>--AND(ISNUMBER(B5848),C5848&lt;&gt;"",L5848&lt;&gt;"",M5848&lt;&gt;"")</f>
        <v/>
      </c>
    </row>
    <row r="5849" ht="15" customHeight="1" s="111">
      <c r="A5849" s="42" t="inlineStr">
        <is>
          <t>DEC</t>
        </is>
      </c>
      <c r="B5849" s="43">
        <f>DEC!A350</f>
        <v/>
      </c>
      <c r="C5849" s="44">
        <f>DEC!B350</f>
        <v/>
      </c>
      <c r="D5849" s="44">
        <f>DEC!C350</f>
        <v/>
      </c>
      <c r="E5849" s="44">
        <f>DEC!D350</f>
        <v/>
      </c>
      <c r="F5849" s="44">
        <f>DEC!E350</f>
        <v/>
      </c>
      <c r="G5849" s="44">
        <f>DEC!F350</f>
        <v/>
      </c>
      <c r="H5849" s="44">
        <f>DEC!G350</f>
        <v/>
      </c>
      <c r="I5849" s="45">
        <f>DEC!H350</f>
        <v/>
      </c>
      <c r="J5849" s="45">
        <f>DEC!I350</f>
        <v/>
      </c>
      <c r="K5849" s="44">
        <f>DEC!J350</f>
        <v/>
      </c>
      <c r="L5849" s="44">
        <f>DEC!K350</f>
        <v/>
      </c>
      <c r="M5849" s="46">
        <f>DEC!L350</f>
        <v/>
      </c>
      <c r="N5849" s="44">
        <f>DEC!M350</f>
        <v/>
      </c>
      <c r="O5849" s="44">
        <f>DEC!N350</f>
        <v/>
      </c>
      <c r="P5849" s="44">
        <f>DEC!O350</f>
        <v/>
      </c>
      <c r="Q5849" s="44">
        <f>DEC!P350</f>
        <v/>
      </c>
      <c r="R5849" s="44">
        <f>DEC!Q350</f>
        <v/>
      </c>
      <c r="S5849" s="46">
        <f>S5848+IF(X5849=0,0,M5849)</f>
        <v/>
      </c>
      <c r="T5849" s="47">
        <f>MAX(T5848,S5849)</f>
        <v/>
      </c>
      <c r="U5849" s="48">
        <f>S5849-T5849</f>
        <v/>
      </c>
      <c r="V5849" s="47">
        <f>IFERROR(SUMIFS(DATABASE!$M$5:$M$6004,DATABASE!$B$5:$B$6004,B5849,DATABASE!$X$5:$X$6004,1),0)</f>
        <v/>
      </c>
      <c r="W5849" s="31">
        <f>IFERROR(COUNTIFS(DATABASE!$B$5:$B$6004,B5849,DATABASE!$X$5:$X$6004,1),0)</f>
        <v/>
      </c>
      <c r="X5849" s="49">
        <f>--AND(ISNUMBER(B5849),C5849&lt;&gt;"",L5849&lt;&gt;"",M5849&lt;&gt;"")</f>
        <v/>
      </c>
    </row>
    <row r="5850" ht="15" customHeight="1" s="111">
      <c r="A5850" s="50" t="inlineStr">
        <is>
          <t>DEC</t>
        </is>
      </c>
      <c r="B5850" s="51">
        <f>DEC!A351</f>
        <v/>
      </c>
      <c r="C5850" s="52">
        <f>DEC!B351</f>
        <v/>
      </c>
      <c r="D5850" s="52">
        <f>DEC!C351</f>
        <v/>
      </c>
      <c r="E5850" s="52">
        <f>DEC!D351</f>
        <v/>
      </c>
      <c r="F5850" s="52">
        <f>DEC!E351</f>
        <v/>
      </c>
      <c r="G5850" s="52">
        <f>DEC!F351</f>
        <v/>
      </c>
      <c r="H5850" s="52">
        <f>DEC!G351</f>
        <v/>
      </c>
      <c r="I5850" s="53">
        <f>DEC!H351</f>
        <v/>
      </c>
      <c r="J5850" s="53">
        <f>DEC!I351</f>
        <v/>
      </c>
      <c r="K5850" s="52">
        <f>DEC!J351</f>
        <v/>
      </c>
      <c r="L5850" s="52">
        <f>DEC!K351</f>
        <v/>
      </c>
      <c r="M5850" s="54">
        <f>DEC!L351</f>
        <v/>
      </c>
      <c r="N5850" s="52">
        <f>DEC!M351</f>
        <v/>
      </c>
      <c r="O5850" s="52">
        <f>DEC!N351</f>
        <v/>
      </c>
      <c r="P5850" s="52">
        <f>DEC!O351</f>
        <v/>
      </c>
      <c r="Q5850" s="52">
        <f>DEC!P351</f>
        <v/>
      </c>
      <c r="R5850" s="52">
        <f>DEC!Q351</f>
        <v/>
      </c>
      <c r="S5850" s="54">
        <f>S5849+IF(X5850=0,0,M5850)</f>
        <v/>
      </c>
      <c r="T5850" s="55">
        <f>MAX(T5849,S5850)</f>
        <v/>
      </c>
      <c r="U5850" s="56">
        <f>S5850-T5850</f>
        <v/>
      </c>
      <c r="V5850" s="55">
        <f>IFERROR(SUMIFS(DATABASE!$M$5:$M$6004,DATABASE!$B$5:$B$6004,B5850,DATABASE!$X$5:$X$6004,1),0)</f>
        <v/>
      </c>
      <c r="W5850" s="57">
        <f>IFERROR(COUNTIFS(DATABASE!$B$5:$B$6004,B5850,DATABASE!$X$5:$X$6004,1),0)</f>
        <v/>
      </c>
      <c r="X5850" s="58">
        <f>--AND(ISNUMBER(B5850),C5850&lt;&gt;"",L5850&lt;&gt;"",M5850&lt;&gt;"")</f>
        <v/>
      </c>
    </row>
    <row r="5851" ht="15" customHeight="1" s="111">
      <c r="A5851" s="42" t="inlineStr">
        <is>
          <t>DEC</t>
        </is>
      </c>
      <c r="B5851" s="43">
        <f>DEC!A352</f>
        <v/>
      </c>
      <c r="C5851" s="44">
        <f>DEC!B352</f>
        <v/>
      </c>
      <c r="D5851" s="44">
        <f>DEC!C352</f>
        <v/>
      </c>
      <c r="E5851" s="44">
        <f>DEC!D352</f>
        <v/>
      </c>
      <c r="F5851" s="44">
        <f>DEC!E352</f>
        <v/>
      </c>
      <c r="G5851" s="44">
        <f>DEC!F352</f>
        <v/>
      </c>
      <c r="H5851" s="44">
        <f>DEC!G352</f>
        <v/>
      </c>
      <c r="I5851" s="45">
        <f>DEC!H352</f>
        <v/>
      </c>
      <c r="J5851" s="45">
        <f>DEC!I352</f>
        <v/>
      </c>
      <c r="K5851" s="44">
        <f>DEC!J352</f>
        <v/>
      </c>
      <c r="L5851" s="44">
        <f>DEC!K352</f>
        <v/>
      </c>
      <c r="M5851" s="46">
        <f>DEC!L352</f>
        <v/>
      </c>
      <c r="N5851" s="44">
        <f>DEC!M352</f>
        <v/>
      </c>
      <c r="O5851" s="44">
        <f>DEC!N352</f>
        <v/>
      </c>
      <c r="P5851" s="44">
        <f>DEC!O352</f>
        <v/>
      </c>
      <c r="Q5851" s="44">
        <f>DEC!P352</f>
        <v/>
      </c>
      <c r="R5851" s="44">
        <f>DEC!Q352</f>
        <v/>
      </c>
      <c r="S5851" s="46">
        <f>S5850+IF(X5851=0,0,M5851)</f>
        <v/>
      </c>
      <c r="T5851" s="47">
        <f>MAX(T5850,S5851)</f>
        <v/>
      </c>
      <c r="U5851" s="48">
        <f>S5851-T5851</f>
        <v/>
      </c>
      <c r="V5851" s="47">
        <f>IFERROR(SUMIFS(DATABASE!$M$5:$M$6004,DATABASE!$B$5:$B$6004,B5851,DATABASE!$X$5:$X$6004,1),0)</f>
        <v/>
      </c>
      <c r="W5851" s="31">
        <f>IFERROR(COUNTIFS(DATABASE!$B$5:$B$6004,B5851,DATABASE!$X$5:$X$6004,1),0)</f>
        <v/>
      </c>
      <c r="X5851" s="49">
        <f>--AND(ISNUMBER(B5851),C5851&lt;&gt;"",L5851&lt;&gt;"",M5851&lt;&gt;"")</f>
        <v/>
      </c>
    </row>
    <row r="5852" ht="15" customHeight="1" s="111">
      <c r="A5852" s="50" t="inlineStr">
        <is>
          <t>DEC</t>
        </is>
      </c>
      <c r="B5852" s="51">
        <f>DEC!A353</f>
        <v/>
      </c>
      <c r="C5852" s="52">
        <f>DEC!B353</f>
        <v/>
      </c>
      <c r="D5852" s="52">
        <f>DEC!C353</f>
        <v/>
      </c>
      <c r="E5852" s="52">
        <f>DEC!D353</f>
        <v/>
      </c>
      <c r="F5852" s="52">
        <f>DEC!E353</f>
        <v/>
      </c>
      <c r="G5852" s="52">
        <f>DEC!F353</f>
        <v/>
      </c>
      <c r="H5852" s="52">
        <f>DEC!G353</f>
        <v/>
      </c>
      <c r="I5852" s="53">
        <f>DEC!H353</f>
        <v/>
      </c>
      <c r="J5852" s="53">
        <f>DEC!I353</f>
        <v/>
      </c>
      <c r="K5852" s="52">
        <f>DEC!J353</f>
        <v/>
      </c>
      <c r="L5852" s="52">
        <f>DEC!K353</f>
        <v/>
      </c>
      <c r="M5852" s="54">
        <f>DEC!L353</f>
        <v/>
      </c>
      <c r="N5852" s="52">
        <f>DEC!M353</f>
        <v/>
      </c>
      <c r="O5852" s="52">
        <f>DEC!N353</f>
        <v/>
      </c>
      <c r="P5852" s="52">
        <f>DEC!O353</f>
        <v/>
      </c>
      <c r="Q5852" s="52">
        <f>DEC!P353</f>
        <v/>
      </c>
      <c r="R5852" s="52">
        <f>DEC!Q353</f>
        <v/>
      </c>
      <c r="S5852" s="54">
        <f>S5851+IF(X5852=0,0,M5852)</f>
        <v/>
      </c>
      <c r="T5852" s="55">
        <f>MAX(T5851,S5852)</f>
        <v/>
      </c>
      <c r="U5852" s="56">
        <f>S5852-T5852</f>
        <v/>
      </c>
      <c r="V5852" s="55">
        <f>IFERROR(SUMIFS(DATABASE!$M$5:$M$6004,DATABASE!$B$5:$B$6004,B5852,DATABASE!$X$5:$X$6004,1),0)</f>
        <v/>
      </c>
      <c r="W5852" s="57">
        <f>IFERROR(COUNTIFS(DATABASE!$B$5:$B$6004,B5852,DATABASE!$X$5:$X$6004,1),0)</f>
        <v/>
      </c>
      <c r="X5852" s="58">
        <f>--AND(ISNUMBER(B5852),C5852&lt;&gt;"",L5852&lt;&gt;"",M5852&lt;&gt;"")</f>
        <v/>
      </c>
    </row>
    <row r="5853" ht="15" customHeight="1" s="111">
      <c r="A5853" s="42" t="inlineStr">
        <is>
          <t>DEC</t>
        </is>
      </c>
      <c r="B5853" s="43">
        <f>DEC!A354</f>
        <v/>
      </c>
      <c r="C5853" s="44">
        <f>DEC!B354</f>
        <v/>
      </c>
      <c r="D5853" s="44">
        <f>DEC!C354</f>
        <v/>
      </c>
      <c r="E5853" s="44">
        <f>DEC!D354</f>
        <v/>
      </c>
      <c r="F5853" s="44">
        <f>DEC!E354</f>
        <v/>
      </c>
      <c r="G5853" s="44">
        <f>DEC!F354</f>
        <v/>
      </c>
      <c r="H5853" s="44">
        <f>DEC!G354</f>
        <v/>
      </c>
      <c r="I5853" s="45">
        <f>DEC!H354</f>
        <v/>
      </c>
      <c r="J5853" s="45">
        <f>DEC!I354</f>
        <v/>
      </c>
      <c r="K5853" s="44">
        <f>DEC!J354</f>
        <v/>
      </c>
      <c r="L5853" s="44">
        <f>DEC!K354</f>
        <v/>
      </c>
      <c r="M5853" s="46">
        <f>DEC!L354</f>
        <v/>
      </c>
      <c r="N5853" s="44">
        <f>DEC!M354</f>
        <v/>
      </c>
      <c r="O5853" s="44">
        <f>DEC!N354</f>
        <v/>
      </c>
      <c r="P5853" s="44">
        <f>DEC!O354</f>
        <v/>
      </c>
      <c r="Q5853" s="44">
        <f>DEC!P354</f>
        <v/>
      </c>
      <c r="R5853" s="44">
        <f>DEC!Q354</f>
        <v/>
      </c>
      <c r="S5853" s="46">
        <f>S5852+IF(X5853=0,0,M5853)</f>
        <v/>
      </c>
      <c r="T5853" s="47">
        <f>MAX(T5852,S5853)</f>
        <v/>
      </c>
      <c r="U5853" s="48">
        <f>S5853-T5853</f>
        <v/>
      </c>
      <c r="V5853" s="47">
        <f>IFERROR(SUMIFS(DATABASE!$M$5:$M$6004,DATABASE!$B$5:$B$6004,B5853,DATABASE!$X$5:$X$6004,1),0)</f>
        <v/>
      </c>
      <c r="W5853" s="31">
        <f>IFERROR(COUNTIFS(DATABASE!$B$5:$B$6004,B5853,DATABASE!$X$5:$X$6004,1),0)</f>
        <v/>
      </c>
      <c r="X5853" s="49">
        <f>--AND(ISNUMBER(B5853),C5853&lt;&gt;"",L5853&lt;&gt;"",M5853&lt;&gt;"")</f>
        <v/>
      </c>
    </row>
    <row r="5854" ht="15" customHeight="1" s="111">
      <c r="A5854" s="50" t="inlineStr">
        <is>
          <t>DEC</t>
        </is>
      </c>
      <c r="B5854" s="51">
        <f>DEC!A355</f>
        <v/>
      </c>
      <c r="C5854" s="52">
        <f>DEC!B355</f>
        <v/>
      </c>
      <c r="D5854" s="52">
        <f>DEC!C355</f>
        <v/>
      </c>
      <c r="E5854" s="52">
        <f>DEC!D355</f>
        <v/>
      </c>
      <c r="F5854" s="52">
        <f>DEC!E355</f>
        <v/>
      </c>
      <c r="G5854" s="52">
        <f>DEC!F355</f>
        <v/>
      </c>
      <c r="H5854" s="52">
        <f>DEC!G355</f>
        <v/>
      </c>
      <c r="I5854" s="53">
        <f>DEC!H355</f>
        <v/>
      </c>
      <c r="J5854" s="53">
        <f>DEC!I355</f>
        <v/>
      </c>
      <c r="K5854" s="52">
        <f>DEC!J355</f>
        <v/>
      </c>
      <c r="L5854" s="52">
        <f>DEC!K355</f>
        <v/>
      </c>
      <c r="M5854" s="54">
        <f>DEC!L355</f>
        <v/>
      </c>
      <c r="N5854" s="52">
        <f>DEC!M355</f>
        <v/>
      </c>
      <c r="O5854" s="52">
        <f>DEC!N355</f>
        <v/>
      </c>
      <c r="P5854" s="52">
        <f>DEC!O355</f>
        <v/>
      </c>
      <c r="Q5854" s="52">
        <f>DEC!P355</f>
        <v/>
      </c>
      <c r="R5854" s="52">
        <f>DEC!Q355</f>
        <v/>
      </c>
      <c r="S5854" s="54">
        <f>S5853+IF(X5854=0,0,M5854)</f>
        <v/>
      </c>
      <c r="T5854" s="55">
        <f>MAX(T5853,S5854)</f>
        <v/>
      </c>
      <c r="U5854" s="56">
        <f>S5854-T5854</f>
        <v/>
      </c>
      <c r="V5854" s="55">
        <f>IFERROR(SUMIFS(DATABASE!$M$5:$M$6004,DATABASE!$B$5:$B$6004,B5854,DATABASE!$X$5:$X$6004,1),0)</f>
        <v/>
      </c>
      <c r="W5854" s="57">
        <f>IFERROR(COUNTIFS(DATABASE!$B$5:$B$6004,B5854,DATABASE!$X$5:$X$6004,1),0)</f>
        <v/>
      </c>
      <c r="X5854" s="58">
        <f>--AND(ISNUMBER(B5854),C5854&lt;&gt;"",L5854&lt;&gt;"",M5854&lt;&gt;"")</f>
        <v/>
      </c>
    </row>
    <row r="5855" ht="15" customHeight="1" s="111">
      <c r="A5855" s="42" t="inlineStr">
        <is>
          <t>DEC</t>
        </is>
      </c>
      <c r="B5855" s="43">
        <f>DEC!A356</f>
        <v/>
      </c>
      <c r="C5855" s="44">
        <f>DEC!B356</f>
        <v/>
      </c>
      <c r="D5855" s="44">
        <f>DEC!C356</f>
        <v/>
      </c>
      <c r="E5855" s="44">
        <f>DEC!D356</f>
        <v/>
      </c>
      <c r="F5855" s="44">
        <f>DEC!E356</f>
        <v/>
      </c>
      <c r="G5855" s="44">
        <f>DEC!F356</f>
        <v/>
      </c>
      <c r="H5855" s="44">
        <f>DEC!G356</f>
        <v/>
      </c>
      <c r="I5855" s="45">
        <f>DEC!H356</f>
        <v/>
      </c>
      <c r="J5855" s="45">
        <f>DEC!I356</f>
        <v/>
      </c>
      <c r="K5855" s="44">
        <f>DEC!J356</f>
        <v/>
      </c>
      <c r="L5855" s="44">
        <f>DEC!K356</f>
        <v/>
      </c>
      <c r="M5855" s="46">
        <f>DEC!L356</f>
        <v/>
      </c>
      <c r="N5855" s="44">
        <f>DEC!M356</f>
        <v/>
      </c>
      <c r="O5855" s="44">
        <f>DEC!N356</f>
        <v/>
      </c>
      <c r="P5855" s="44">
        <f>DEC!O356</f>
        <v/>
      </c>
      <c r="Q5855" s="44">
        <f>DEC!P356</f>
        <v/>
      </c>
      <c r="R5855" s="44">
        <f>DEC!Q356</f>
        <v/>
      </c>
      <c r="S5855" s="46">
        <f>S5854+IF(X5855=0,0,M5855)</f>
        <v/>
      </c>
      <c r="T5855" s="47">
        <f>MAX(T5854,S5855)</f>
        <v/>
      </c>
      <c r="U5855" s="48">
        <f>S5855-T5855</f>
        <v/>
      </c>
      <c r="V5855" s="47">
        <f>IFERROR(SUMIFS(DATABASE!$M$5:$M$6004,DATABASE!$B$5:$B$6004,B5855,DATABASE!$X$5:$X$6004,1),0)</f>
        <v/>
      </c>
      <c r="W5855" s="31">
        <f>IFERROR(COUNTIFS(DATABASE!$B$5:$B$6004,B5855,DATABASE!$X$5:$X$6004,1),0)</f>
        <v/>
      </c>
      <c r="X5855" s="49">
        <f>--AND(ISNUMBER(B5855),C5855&lt;&gt;"",L5855&lt;&gt;"",M5855&lt;&gt;"")</f>
        <v/>
      </c>
    </row>
    <row r="5856" ht="15" customHeight="1" s="111">
      <c r="A5856" s="50" t="inlineStr">
        <is>
          <t>DEC</t>
        </is>
      </c>
      <c r="B5856" s="51">
        <f>DEC!A357</f>
        <v/>
      </c>
      <c r="C5856" s="52">
        <f>DEC!B357</f>
        <v/>
      </c>
      <c r="D5856" s="52">
        <f>DEC!C357</f>
        <v/>
      </c>
      <c r="E5856" s="52">
        <f>DEC!D357</f>
        <v/>
      </c>
      <c r="F5856" s="52">
        <f>DEC!E357</f>
        <v/>
      </c>
      <c r="G5856" s="52">
        <f>DEC!F357</f>
        <v/>
      </c>
      <c r="H5856" s="52">
        <f>DEC!G357</f>
        <v/>
      </c>
      <c r="I5856" s="53">
        <f>DEC!H357</f>
        <v/>
      </c>
      <c r="J5856" s="53">
        <f>DEC!I357</f>
        <v/>
      </c>
      <c r="K5856" s="52">
        <f>DEC!J357</f>
        <v/>
      </c>
      <c r="L5856" s="52">
        <f>DEC!K357</f>
        <v/>
      </c>
      <c r="M5856" s="54">
        <f>DEC!L357</f>
        <v/>
      </c>
      <c r="N5856" s="52">
        <f>DEC!M357</f>
        <v/>
      </c>
      <c r="O5856" s="52">
        <f>DEC!N357</f>
        <v/>
      </c>
      <c r="P5856" s="52">
        <f>DEC!O357</f>
        <v/>
      </c>
      <c r="Q5856" s="52">
        <f>DEC!P357</f>
        <v/>
      </c>
      <c r="R5856" s="52">
        <f>DEC!Q357</f>
        <v/>
      </c>
      <c r="S5856" s="54">
        <f>S5855+IF(X5856=0,0,M5856)</f>
        <v/>
      </c>
      <c r="T5856" s="55">
        <f>MAX(T5855,S5856)</f>
        <v/>
      </c>
      <c r="U5856" s="56">
        <f>S5856-T5856</f>
        <v/>
      </c>
      <c r="V5856" s="55">
        <f>IFERROR(SUMIFS(DATABASE!$M$5:$M$6004,DATABASE!$B$5:$B$6004,B5856,DATABASE!$X$5:$X$6004,1),0)</f>
        <v/>
      </c>
      <c r="W5856" s="57">
        <f>IFERROR(COUNTIFS(DATABASE!$B$5:$B$6004,B5856,DATABASE!$X$5:$X$6004,1),0)</f>
        <v/>
      </c>
      <c r="X5856" s="58">
        <f>--AND(ISNUMBER(B5856),C5856&lt;&gt;"",L5856&lt;&gt;"",M5856&lt;&gt;"")</f>
        <v/>
      </c>
    </row>
    <row r="5857" ht="15" customHeight="1" s="111">
      <c r="A5857" s="42" t="inlineStr">
        <is>
          <t>DEC</t>
        </is>
      </c>
      <c r="B5857" s="43">
        <f>DEC!A358</f>
        <v/>
      </c>
      <c r="C5857" s="44">
        <f>DEC!B358</f>
        <v/>
      </c>
      <c r="D5857" s="44">
        <f>DEC!C358</f>
        <v/>
      </c>
      <c r="E5857" s="44">
        <f>DEC!D358</f>
        <v/>
      </c>
      <c r="F5857" s="44">
        <f>DEC!E358</f>
        <v/>
      </c>
      <c r="G5857" s="44">
        <f>DEC!F358</f>
        <v/>
      </c>
      <c r="H5857" s="44">
        <f>DEC!G358</f>
        <v/>
      </c>
      <c r="I5857" s="45">
        <f>DEC!H358</f>
        <v/>
      </c>
      <c r="J5857" s="45">
        <f>DEC!I358</f>
        <v/>
      </c>
      <c r="K5857" s="44">
        <f>DEC!J358</f>
        <v/>
      </c>
      <c r="L5857" s="44">
        <f>DEC!K358</f>
        <v/>
      </c>
      <c r="M5857" s="46">
        <f>DEC!L358</f>
        <v/>
      </c>
      <c r="N5857" s="44">
        <f>DEC!M358</f>
        <v/>
      </c>
      <c r="O5857" s="44">
        <f>DEC!N358</f>
        <v/>
      </c>
      <c r="P5857" s="44">
        <f>DEC!O358</f>
        <v/>
      </c>
      <c r="Q5857" s="44">
        <f>DEC!P358</f>
        <v/>
      </c>
      <c r="R5857" s="44">
        <f>DEC!Q358</f>
        <v/>
      </c>
      <c r="S5857" s="46">
        <f>S5856+IF(X5857=0,0,M5857)</f>
        <v/>
      </c>
      <c r="T5857" s="47">
        <f>MAX(T5856,S5857)</f>
        <v/>
      </c>
      <c r="U5857" s="48">
        <f>S5857-T5857</f>
        <v/>
      </c>
      <c r="V5857" s="47">
        <f>IFERROR(SUMIFS(DATABASE!$M$5:$M$6004,DATABASE!$B$5:$B$6004,B5857,DATABASE!$X$5:$X$6004,1),0)</f>
        <v/>
      </c>
      <c r="W5857" s="31">
        <f>IFERROR(COUNTIFS(DATABASE!$B$5:$B$6004,B5857,DATABASE!$X$5:$X$6004,1),0)</f>
        <v/>
      </c>
      <c r="X5857" s="49">
        <f>--AND(ISNUMBER(B5857),C5857&lt;&gt;"",L5857&lt;&gt;"",M5857&lt;&gt;"")</f>
        <v/>
      </c>
    </row>
    <row r="5858" ht="15" customHeight="1" s="111">
      <c r="A5858" s="50" t="inlineStr">
        <is>
          <t>DEC</t>
        </is>
      </c>
      <c r="B5858" s="51">
        <f>DEC!A359</f>
        <v/>
      </c>
      <c r="C5858" s="52">
        <f>DEC!B359</f>
        <v/>
      </c>
      <c r="D5858" s="52">
        <f>DEC!C359</f>
        <v/>
      </c>
      <c r="E5858" s="52">
        <f>DEC!D359</f>
        <v/>
      </c>
      <c r="F5858" s="52">
        <f>DEC!E359</f>
        <v/>
      </c>
      <c r="G5858" s="52">
        <f>DEC!F359</f>
        <v/>
      </c>
      <c r="H5858" s="52">
        <f>DEC!G359</f>
        <v/>
      </c>
      <c r="I5858" s="53">
        <f>DEC!H359</f>
        <v/>
      </c>
      <c r="J5858" s="53">
        <f>DEC!I359</f>
        <v/>
      </c>
      <c r="K5858" s="52">
        <f>DEC!J359</f>
        <v/>
      </c>
      <c r="L5858" s="52">
        <f>DEC!K359</f>
        <v/>
      </c>
      <c r="M5858" s="54">
        <f>DEC!L359</f>
        <v/>
      </c>
      <c r="N5858" s="52">
        <f>DEC!M359</f>
        <v/>
      </c>
      <c r="O5858" s="52">
        <f>DEC!N359</f>
        <v/>
      </c>
      <c r="P5858" s="52">
        <f>DEC!O359</f>
        <v/>
      </c>
      <c r="Q5858" s="52">
        <f>DEC!P359</f>
        <v/>
      </c>
      <c r="R5858" s="52">
        <f>DEC!Q359</f>
        <v/>
      </c>
      <c r="S5858" s="54">
        <f>S5857+IF(X5858=0,0,M5858)</f>
        <v/>
      </c>
      <c r="T5858" s="55">
        <f>MAX(T5857,S5858)</f>
        <v/>
      </c>
      <c r="U5858" s="56">
        <f>S5858-T5858</f>
        <v/>
      </c>
      <c r="V5858" s="55">
        <f>IFERROR(SUMIFS(DATABASE!$M$5:$M$6004,DATABASE!$B$5:$B$6004,B5858,DATABASE!$X$5:$X$6004,1),0)</f>
        <v/>
      </c>
      <c r="W5858" s="57">
        <f>IFERROR(COUNTIFS(DATABASE!$B$5:$B$6004,B5858,DATABASE!$X$5:$X$6004,1),0)</f>
        <v/>
      </c>
      <c r="X5858" s="58">
        <f>--AND(ISNUMBER(B5858),C5858&lt;&gt;"",L5858&lt;&gt;"",M5858&lt;&gt;"")</f>
        <v/>
      </c>
    </row>
    <row r="5859" ht="15" customHeight="1" s="111">
      <c r="A5859" s="42" t="inlineStr">
        <is>
          <t>DEC</t>
        </is>
      </c>
      <c r="B5859" s="43">
        <f>DEC!A360</f>
        <v/>
      </c>
      <c r="C5859" s="44">
        <f>DEC!B360</f>
        <v/>
      </c>
      <c r="D5859" s="44">
        <f>DEC!C360</f>
        <v/>
      </c>
      <c r="E5859" s="44">
        <f>DEC!D360</f>
        <v/>
      </c>
      <c r="F5859" s="44">
        <f>DEC!E360</f>
        <v/>
      </c>
      <c r="G5859" s="44">
        <f>DEC!F360</f>
        <v/>
      </c>
      <c r="H5859" s="44">
        <f>DEC!G360</f>
        <v/>
      </c>
      <c r="I5859" s="45">
        <f>DEC!H360</f>
        <v/>
      </c>
      <c r="J5859" s="45">
        <f>DEC!I360</f>
        <v/>
      </c>
      <c r="K5859" s="44">
        <f>DEC!J360</f>
        <v/>
      </c>
      <c r="L5859" s="44">
        <f>DEC!K360</f>
        <v/>
      </c>
      <c r="M5859" s="46">
        <f>DEC!L360</f>
        <v/>
      </c>
      <c r="N5859" s="44">
        <f>DEC!M360</f>
        <v/>
      </c>
      <c r="O5859" s="44">
        <f>DEC!N360</f>
        <v/>
      </c>
      <c r="P5859" s="44">
        <f>DEC!O360</f>
        <v/>
      </c>
      <c r="Q5859" s="44">
        <f>DEC!P360</f>
        <v/>
      </c>
      <c r="R5859" s="44">
        <f>DEC!Q360</f>
        <v/>
      </c>
      <c r="S5859" s="46">
        <f>S5858+IF(X5859=0,0,M5859)</f>
        <v/>
      </c>
      <c r="T5859" s="47">
        <f>MAX(T5858,S5859)</f>
        <v/>
      </c>
      <c r="U5859" s="48">
        <f>S5859-T5859</f>
        <v/>
      </c>
      <c r="V5859" s="47">
        <f>IFERROR(SUMIFS(DATABASE!$M$5:$M$6004,DATABASE!$B$5:$B$6004,B5859,DATABASE!$X$5:$X$6004,1),0)</f>
        <v/>
      </c>
      <c r="W5859" s="31">
        <f>IFERROR(COUNTIFS(DATABASE!$B$5:$B$6004,B5859,DATABASE!$X$5:$X$6004,1),0)</f>
        <v/>
      </c>
      <c r="X5859" s="49">
        <f>--AND(ISNUMBER(B5859),C5859&lt;&gt;"",L5859&lt;&gt;"",M5859&lt;&gt;"")</f>
        <v/>
      </c>
    </row>
    <row r="5860" ht="15" customHeight="1" s="111">
      <c r="A5860" s="50" t="inlineStr">
        <is>
          <t>DEC</t>
        </is>
      </c>
      <c r="B5860" s="51">
        <f>DEC!A361</f>
        <v/>
      </c>
      <c r="C5860" s="52">
        <f>DEC!B361</f>
        <v/>
      </c>
      <c r="D5860" s="52">
        <f>DEC!C361</f>
        <v/>
      </c>
      <c r="E5860" s="52">
        <f>DEC!D361</f>
        <v/>
      </c>
      <c r="F5860" s="52">
        <f>DEC!E361</f>
        <v/>
      </c>
      <c r="G5860" s="52">
        <f>DEC!F361</f>
        <v/>
      </c>
      <c r="H5860" s="52">
        <f>DEC!G361</f>
        <v/>
      </c>
      <c r="I5860" s="53">
        <f>DEC!H361</f>
        <v/>
      </c>
      <c r="J5860" s="53">
        <f>DEC!I361</f>
        <v/>
      </c>
      <c r="K5860" s="52">
        <f>DEC!J361</f>
        <v/>
      </c>
      <c r="L5860" s="52">
        <f>DEC!K361</f>
        <v/>
      </c>
      <c r="M5860" s="54">
        <f>DEC!L361</f>
        <v/>
      </c>
      <c r="N5860" s="52">
        <f>DEC!M361</f>
        <v/>
      </c>
      <c r="O5860" s="52">
        <f>DEC!N361</f>
        <v/>
      </c>
      <c r="P5860" s="52">
        <f>DEC!O361</f>
        <v/>
      </c>
      <c r="Q5860" s="52">
        <f>DEC!P361</f>
        <v/>
      </c>
      <c r="R5860" s="52">
        <f>DEC!Q361</f>
        <v/>
      </c>
      <c r="S5860" s="54">
        <f>S5859+IF(X5860=0,0,M5860)</f>
        <v/>
      </c>
      <c r="T5860" s="55">
        <f>MAX(T5859,S5860)</f>
        <v/>
      </c>
      <c r="U5860" s="56">
        <f>S5860-T5860</f>
        <v/>
      </c>
      <c r="V5860" s="55">
        <f>IFERROR(SUMIFS(DATABASE!$M$5:$M$6004,DATABASE!$B$5:$B$6004,B5860,DATABASE!$X$5:$X$6004,1),0)</f>
        <v/>
      </c>
      <c r="W5860" s="57">
        <f>IFERROR(COUNTIFS(DATABASE!$B$5:$B$6004,B5860,DATABASE!$X$5:$X$6004,1),0)</f>
        <v/>
      </c>
      <c r="X5860" s="58">
        <f>--AND(ISNUMBER(B5860),C5860&lt;&gt;"",L5860&lt;&gt;"",M5860&lt;&gt;"")</f>
        <v/>
      </c>
    </row>
    <row r="5861" ht="15" customHeight="1" s="111">
      <c r="A5861" s="42" t="inlineStr">
        <is>
          <t>DEC</t>
        </is>
      </c>
      <c r="B5861" s="43">
        <f>DEC!A362</f>
        <v/>
      </c>
      <c r="C5861" s="44">
        <f>DEC!B362</f>
        <v/>
      </c>
      <c r="D5861" s="44">
        <f>DEC!C362</f>
        <v/>
      </c>
      <c r="E5861" s="44">
        <f>DEC!D362</f>
        <v/>
      </c>
      <c r="F5861" s="44">
        <f>DEC!E362</f>
        <v/>
      </c>
      <c r="G5861" s="44">
        <f>DEC!F362</f>
        <v/>
      </c>
      <c r="H5861" s="44">
        <f>DEC!G362</f>
        <v/>
      </c>
      <c r="I5861" s="45">
        <f>DEC!H362</f>
        <v/>
      </c>
      <c r="J5861" s="45">
        <f>DEC!I362</f>
        <v/>
      </c>
      <c r="K5861" s="44">
        <f>DEC!J362</f>
        <v/>
      </c>
      <c r="L5861" s="44">
        <f>DEC!K362</f>
        <v/>
      </c>
      <c r="M5861" s="46">
        <f>DEC!L362</f>
        <v/>
      </c>
      <c r="N5861" s="44">
        <f>DEC!M362</f>
        <v/>
      </c>
      <c r="O5861" s="44">
        <f>DEC!N362</f>
        <v/>
      </c>
      <c r="P5861" s="44">
        <f>DEC!O362</f>
        <v/>
      </c>
      <c r="Q5861" s="44">
        <f>DEC!P362</f>
        <v/>
      </c>
      <c r="R5861" s="44">
        <f>DEC!Q362</f>
        <v/>
      </c>
      <c r="S5861" s="46">
        <f>S5860+IF(X5861=0,0,M5861)</f>
        <v/>
      </c>
      <c r="T5861" s="47">
        <f>MAX(T5860,S5861)</f>
        <v/>
      </c>
      <c r="U5861" s="48">
        <f>S5861-T5861</f>
        <v/>
      </c>
      <c r="V5861" s="47">
        <f>IFERROR(SUMIFS(DATABASE!$M$5:$M$6004,DATABASE!$B$5:$B$6004,B5861,DATABASE!$X$5:$X$6004,1),0)</f>
        <v/>
      </c>
      <c r="W5861" s="31">
        <f>IFERROR(COUNTIFS(DATABASE!$B$5:$B$6004,B5861,DATABASE!$X$5:$X$6004,1),0)</f>
        <v/>
      </c>
      <c r="X5861" s="49">
        <f>--AND(ISNUMBER(B5861),C5861&lt;&gt;"",L5861&lt;&gt;"",M5861&lt;&gt;"")</f>
        <v/>
      </c>
    </row>
    <row r="5862" ht="15" customHeight="1" s="111">
      <c r="A5862" s="50" t="inlineStr">
        <is>
          <t>DEC</t>
        </is>
      </c>
      <c r="B5862" s="51">
        <f>DEC!A363</f>
        <v/>
      </c>
      <c r="C5862" s="52">
        <f>DEC!B363</f>
        <v/>
      </c>
      <c r="D5862" s="52">
        <f>DEC!C363</f>
        <v/>
      </c>
      <c r="E5862" s="52">
        <f>DEC!D363</f>
        <v/>
      </c>
      <c r="F5862" s="52">
        <f>DEC!E363</f>
        <v/>
      </c>
      <c r="G5862" s="52">
        <f>DEC!F363</f>
        <v/>
      </c>
      <c r="H5862" s="52">
        <f>DEC!G363</f>
        <v/>
      </c>
      <c r="I5862" s="53">
        <f>DEC!H363</f>
        <v/>
      </c>
      <c r="J5862" s="53">
        <f>DEC!I363</f>
        <v/>
      </c>
      <c r="K5862" s="52">
        <f>DEC!J363</f>
        <v/>
      </c>
      <c r="L5862" s="52">
        <f>DEC!K363</f>
        <v/>
      </c>
      <c r="M5862" s="54">
        <f>DEC!L363</f>
        <v/>
      </c>
      <c r="N5862" s="52">
        <f>DEC!M363</f>
        <v/>
      </c>
      <c r="O5862" s="52">
        <f>DEC!N363</f>
        <v/>
      </c>
      <c r="P5862" s="52">
        <f>DEC!O363</f>
        <v/>
      </c>
      <c r="Q5862" s="52">
        <f>DEC!P363</f>
        <v/>
      </c>
      <c r="R5862" s="52">
        <f>DEC!Q363</f>
        <v/>
      </c>
      <c r="S5862" s="54">
        <f>S5861+IF(X5862=0,0,M5862)</f>
        <v/>
      </c>
      <c r="T5862" s="55">
        <f>MAX(T5861,S5862)</f>
        <v/>
      </c>
      <c r="U5862" s="56">
        <f>S5862-T5862</f>
        <v/>
      </c>
      <c r="V5862" s="55">
        <f>IFERROR(SUMIFS(DATABASE!$M$5:$M$6004,DATABASE!$B$5:$B$6004,B5862,DATABASE!$X$5:$X$6004,1),0)</f>
        <v/>
      </c>
      <c r="W5862" s="57">
        <f>IFERROR(COUNTIFS(DATABASE!$B$5:$B$6004,B5862,DATABASE!$X$5:$X$6004,1),0)</f>
        <v/>
      </c>
      <c r="X5862" s="58">
        <f>--AND(ISNUMBER(B5862),C5862&lt;&gt;"",L5862&lt;&gt;"",M5862&lt;&gt;"")</f>
        <v/>
      </c>
    </row>
    <row r="5863" ht="15" customHeight="1" s="111">
      <c r="A5863" s="42" t="inlineStr">
        <is>
          <t>DEC</t>
        </is>
      </c>
      <c r="B5863" s="43">
        <f>DEC!A364</f>
        <v/>
      </c>
      <c r="C5863" s="44">
        <f>DEC!B364</f>
        <v/>
      </c>
      <c r="D5863" s="44">
        <f>DEC!C364</f>
        <v/>
      </c>
      <c r="E5863" s="44">
        <f>DEC!D364</f>
        <v/>
      </c>
      <c r="F5863" s="44">
        <f>DEC!E364</f>
        <v/>
      </c>
      <c r="G5863" s="44">
        <f>DEC!F364</f>
        <v/>
      </c>
      <c r="H5863" s="44">
        <f>DEC!G364</f>
        <v/>
      </c>
      <c r="I5863" s="45">
        <f>DEC!H364</f>
        <v/>
      </c>
      <c r="J5863" s="45">
        <f>DEC!I364</f>
        <v/>
      </c>
      <c r="K5863" s="44">
        <f>DEC!J364</f>
        <v/>
      </c>
      <c r="L5863" s="44">
        <f>DEC!K364</f>
        <v/>
      </c>
      <c r="M5863" s="46">
        <f>DEC!L364</f>
        <v/>
      </c>
      <c r="N5863" s="44">
        <f>DEC!M364</f>
        <v/>
      </c>
      <c r="O5863" s="44">
        <f>DEC!N364</f>
        <v/>
      </c>
      <c r="P5863" s="44">
        <f>DEC!O364</f>
        <v/>
      </c>
      <c r="Q5863" s="44">
        <f>DEC!P364</f>
        <v/>
      </c>
      <c r="R5863" s="44">
        <f>DEC!Q364</f>
        <v/>
      </c>
      <c r="S5863" s="46">
        <f>S5862+IF(X5863=0,0,M5863)</f>
        <v/>
      </c>
      <c r="T5863" s="47">
        <f>MAX(T5862,S5863)</f>
        <v/>
      </c>
      <c r="U5863" s="48">
        <f>S5863-T5863</f>
        <v/>
      </c>
      <c r="V5863" s="47">
        <f>IFERROR(SUMIFS(DATABASE!$M$5:$M$6004,DATABASE!$B$5:$B$6004,B5863,DATABASE!$X$5:$X$6004,1),0)</f>
        <v/>
      </c>
      <c r="W5863" s="31">
        <f>IFERROR(COUNTIFS(DATABASE!$B$5:$B$6004,B5863,DATABASE!$X$5:$X$6004,1),0)</f>
        <v/>
      </c>
      <c r="X5863" s="49">
        <f>--AND(ISNUMBER(B5863),C5863&lt;&gt;"",L5863&lt;&gt;"",M5863&lt;&gt;"")</f>
        <v/>
      </c>
    </row>
    <row r="5864" ht="15" customHeight="1" s="111">
      <c r="A5864" s="50" t="inlineStr">
        <is>
          <t>DEC</t>
        </is>
      </c>
      <c r="B5864" s="51">
        <f>DEC!A365</f>
        <v/>
      </c>
      <c r="C5864" s="52">
        <f>DEC!B365</f>
        <v/>
      </c>
      <c r="D5864" s="52">
        <f>DEC!C365</f>
        <v/>
      </c>
      <c r="E5864" s="52">
        <f>DEC!D365</f>
        <v/>
      </c>
      <c r="F5864" s="52">
        <f>DEC!E365</f>
        <v/>
      </c>
      <c r="G5864" s="52">
        <f>DEC!F365</f>
        <v/>
      </c>
      <c r="H5864" s="52">
        <f>DEC!G365</f>
        <v/>
      </c>
      <c r="I5864" s="53">
        <f>DEC!H365</f>
        <v/>
      </c>
      <c r="J5864" s="53">
        <f>DEC!I365</f>
        <v/>
      </c>
      <c r="K5864" s="52">
        <f>DEC!J365</f>
        <v/>
      </c>
      <c r="L5864" s="52">
        <f>DEC!K365</f>
        <v/>
      </c>
      <c r="M5864" s="54">
        <f>DEC!L365</f>
        <v/>
      </c>
      <c r="N5864" s="52">
        <f>DEC!M365</f>
        <v/>
      </c>
      <c r="O5864" s="52">
        <f>DEC!N365</f>
        <v/>
      </c>
      <c r="P5864" s="52">
        <f>DEC!O365</f>
        <v/>
      </c>
      <c r="Q5864" s="52">
        <f>DEC!P365</f>
        <v/>
      </c>
      <c r="R5864" s="52">
        <f>DEC!Q365</f>
        <v/>
      </c>
      <c r="S5864" s="54">
        <f>S5863+IF(X5864=0,0,M5864)</f>
        <v/>
      </c>
      <c r="T5864" s="55">
        <f>MAX(T5863,S5864)</f>
        <v/>
      </c>
      <c r="U5864" s="56">
        <f>S5864-T5864</f>
        <v/>
      </c>
      <c r="V5864" s="55">
        <f>IFERROR(SUMIFS(DATABASE!$M$5:$M$6004,DATABASE!$B$5:$B$6004,B5864,DATABASE!$X$5:$X$6004,1),0)</f>
        <v/>
      </c>
      <c r="W5864" s="57">
        <f>IFERROR(COUNTIFS(DATABASE!$B$5:$B$6004,B5864,DATABASE!$X$5:$X$6004,1),0)</f>
        <v/>
      </c>
      <c r="X5864" s="58">
        <f>--AND(ISNUMBER(B5864),C5864&lt;&gt;"",L5864&lt;&gt;"",M5864&lt;&gt;"")</f>
        <v/>
      </c>
    </row>
    <row r="5865" ht="15" customHeight="1" s="111">
      <c r="A5865" s="42" t="inlineStr">
        <is>
          <t>DEC</t>
        </is>
      </c>
      <c r="B5865" s="43">
        <f>DEC!A366</f>
        <v/>
      </c>
      <c r="C5865" s="44">
        <f>DEC!B366</f>
        <v/>
      </c>
      <c r="D5865" s="44">
        <f>DEC!C366</f>
        <v/>
      </c>
      <c r="E5865" s="44">
        <f>DEC!D366</f>
        <v/>
      </c>
      <c r="F5865" s="44">
        <f>DEC!E366</f>
        <v/>
      </c>
      <c r="G5865" s="44">
        <f>DEC!F366</f>
        <v/>
      </c>
      <c r="H5865" s="44">
        <f>DEC!G366</f>
        <v/>
      </c>
      <c r="I5865" s="45">
        <f>DEC!H366</f>
        <v/>
      </c>
      <c r="J5865" s="45">
        <f>DEC!I366</f>
        <v/>
      </c>
      <c r="K5865" s="44">
        <f>DEC!J366</f>
        <v/>
      </c>
      <c r="L5865" s="44">
        <f>DEC!K366</f>
        <v/>
      </c>
      <c r="M5865" s="46">
        <f>DEC!L366</f>
        <v/>
      </c>
      <c r="N5865" s="44">
        <f>DEC!M366</f>
        <v/>
      </c>
      <c r="O5865" s="44">
        <f>DEC!N366</f>
        <v/>
      </c>
      <c r="P5865" s="44">
        <f>DEC!O366</f>
        <v/>
      </c>
      <c r="Q5865" s="44">
        <f>DEC!P366</f>
        <v/>
      </c>
      <c r="R5865" s="44">
        <f>DEC!Q366</f>
        <v/>
      </c>
      <c r="S5865" s="46">
        <f>S5864+IF(X5865=0,0,M5865)</f>
        <v/>
      </c>
      <c r="T5865" s="47">
        <f>MAX(T5864,S5865)</f>
        <v/>
      </c>
      <c r="U5865" s="48">
        <f>S5865-T5865</f>
        <v/>
      </c>
      <c r="V5865" s="47">
        <f>IFERROR(SUMIFS(DATABASE!$M$5:$M$6004,DATABASE!$B$5:$B$6004,B5865,DATABASE!$X$5:$X$6004,1),0)</f>
        <v/>
      </c>
      <c r="W5865" s="31">
        <f>IFERROR(COUNTIFS(DATABASE!$B$5:$B$6004,B5865,DATABASE!$X$5:$X$6004,1),0)</f>
        <v/>
      </c>
      <c r="X5865" s="49">
        <f>--AND(ISNUMBER(B5865),C5865&lt;&gt;"",L5865&lt;&gt;"",M5865&lt;&gt;"")</f>
        <v/>
      </c>
    </row>
    <row r="5866" ht="15" customHeight="1" s="111">
      <c r="A5866" s="50" t="inlineStr">
        <is>
          <t>DEC</t>
        </is>
      </c>
      <c r="B5866" s="51">
        <f>DEC!A367</f>
        <v/>
      </c>
      <c r="C5866" s="52">
        <f>DEC!B367</f>
        <v/>
      </c>
      <c r="D5866" s="52">
        <f>DEC!C367</f>
        <v/>
      </c>
      <c r="E5866" s="52">
        <f>DEC!D367</f>
        <v/>
      </c>
      <c r="F5866" s="52">
        <f>DEC!E367</f>
        <v/>
      </c>
      <c r="G5866" s="52">
        <f>DEC!F367</f>
        <v/>
      </c>
      <c r="H5866" s="52">
        <f>DEC!G367</f>
        <v/>
      </c>
      <c r="I5866" s="53">
        <f>DEC!H367</f>
        <v/>
      </c>
      <c r="J5866" s="53">
        <f>DEC!I367</f>
        <v/>
      </c>
      <c r="K5866" s="52">
        <f>DEC!J367</f>
        <v/>
      </c>
      <c r="L5866" s="52">
        <f>DEC!K367</f>
        <v/>
      </c>
      <c r="M5866" s="54">
        <f>DEC!L367</f>
        <v/>
      </c>
      <c r="N5866" s="52">
        <f>DEC!M367</f>
        <v/>
      </c>
      <c r="O5866" s="52">
        <f>DEC!N367</f>
        <v/>
      </c>
      <c r="P5866" s="52">
        <f>DEC!O367</f>
        <v/>
      </c>
      <c r="Q5866" s="52">
        <f>DEC!P367</f>
        <v/>
      </c>
      <c r="R5866" s="52">
        <f>DEC!Q367</f>
        <v/>
      </c>
      <c r="S5866" s="54">
        <f>S5865+IF(X5866=0,0,M5866)</f>
        <v/>
      </c>
      <c r="T5866" s="55">
        <f>MAX(T5865,S5866)</f>
        <v/>
      </c>
      <c r="U5866" s="56">
        <f>S5866-T5866</f>
        <v/>
      </c>
      <c r="V5866" s="55">
        <f>IFERROR(SUMIFS(DATABASE!$M$5:$M$6004,DATABASE!$B$5:$B$6004,B5866,DATABASE!$X$5:$X$6004,1),0)</f>
        <v/>
      </c>
      <c r="W5866" s="57">
        <f>IFERROR(COUNTIFS(DATABASE!$B$5:$B$6004,B5866,DATABASE!$X$5:$X$6004,1),0)</f>
        <v/>
      </c>
      <c r="X5866" s="58">
        <f>--AND(ISNUMBER(B5866),C5866&lt;&gt;"",L5866&lt;&gt;"",M5866&lt;&gt;"")</f>
        <v/>
      </c>
    </row>
    <row r="5867" ht="15" customHeight="1" s="111">
      <c r="A5867" s="42" t="inlineStr">
        <is>
          <t>DEC</t>
        </is>
      </c>
      <c r="B5867" s="43">
        <f>DEC!A368</f>
        <v/>
      </c>
      <c r="C5867" s="44">
        <f>DEC!B368</f>
        <v/>
      </c>
      <c r="D5867" s="44">
        <f>DEC!C368</f>
        <v/>
      </c>
      <c r="E5867" s="44">
        <f>DEC!D368</f>
        <v/>
      </c>
      <c r="F5867" s="44">
        <f>DEC!E368</f>
        <v/>
      </c>
      <c r="G5867" s="44">
        <f>DEC!F368</f>
        <v/>
      </c>
      <c r="H5867" s="44">
        <f>DEC!G368</f>
        <v/>
      </c>
      <c r="I5867" s="45">
        <f>DEC!H368</f>
        <v/>
      </c>
      <c r="J5867" s="45">
        <f>DEC!I368</f>
        <v/>
      </c>
      <c r="K5867" s="44">
        <f>DEC!J368</f>
        <v/>
      </c>
      <c r="L5867" s="44">
        <f>DEC!K368</f>
        <v/>
      </c>
      <c r="M5867" s="46">
        <f>DEC!L368</f>
        <v/>
      </c>
      <c r="N5867" s="44">
        <f>DEC!M368</f>
        <v/>
      </c>
      <c r="O5867" s="44">
        <f>DEC!N368</f>
        <v/>
      </c>
      <c r="P5867" s="44">
        <f>DEC!O368</f>
        <v/>
      </c>
      <c r="Q5867" s="44">
        <f>DEC!P368</f>
        <v/>
      </c>
      <c r="R5867" s="44">
        <f>DEC!Q368</f>
        <v/>
      </c>
      <c r="S5867" s="46">
        <f>S5866+IF(X5867=0,0,M5867)</f>
        <v/>
      </c>
      <c r="T5867" s="47">
        <f>MAX(T5866,S5867)</f>
        <v/>
      </c>
      <c r="U5867" s="48">
        <f>S5867-T5867</f>
        <v/>
      </c>
      <c r="V5867" s="47">
        <f>IFERROR(SUMIFS(DATABASE!$M$5:$M$6004,DATABASE!$B$5:$B$6004,B5867,DATABASE!$X$5:$X$6004,1),0)</f>
        <v/>
      </c>
      <c r="W5867" s="31">
        <f>IFERROR(COUNTIFS(DATABASE!$B$5:$B$6004,B5867,DATABASE!$X$5:$X$6004,1),0)</f>
        <v/>
      </c>
      <c r="X5867" s="49">
        <f>--AND(ISNUMBER(B5867),C5867&lt;&gt;"",L5867&lt;&gt;"",M5867&lt;&gt;"")</f>
        <v/>
      </c>
    </row>
    <row r="5868" ht="15" customHeight="1" s="111">
      <c r="A5868" s="50" t="inlineStr">
        <is>
          <t>DEC</t>
        </is>
      </c>
      <c r="B5868" s="51">
        <f>DEC!A369</f>
        <v/>
      </c>
      <c r="C5868" s="52">
        <f>DEC!B369</f>
        <v/>
      </c>
      <c r="D5868" s="52">
        <f>DEC!C369</f>
        <v/>
      </c>
      <c r="E5868" s="52">
        <f>DEC!D369</f>
        <v/>
      </c>
      <c r="F5868" s="52">
        <f>DEC!E369</f>
        <v/>
      </c>
      <c r="G5868" s="52">
        <f>DEC!F369</f>
        <v/>
      </c>
      <c r="H5868" s="52">
        <f>DEC!G369</f>
        <v/>
      </c>
      <c r="I5868" s="53">
        <f>DEC!H369</f>
        <v/>
      </c>
      <c r="J5868" s="53">
        <f>DEC!I369</f>
        <v/>
      </c>
      <c r="K5868" s="52">
        <f>DEC!J369</f>
        <v/>
      </c>
      <c r="L5868" s="52">
        <f>DEC!K369</f>
        <v/>
      </c>
      <c r="M5868" s="54">
        <f>DEC!L369</f>
        <v/>
      </c>
      <c r="N5868" s="52">
        <f>DEC!M369</f>
        <v/>
      </c>
      <c r="O5868" s="52">
        <f>DEC!N369</f>
        <v/>
      </c>
      <c r="P5868" s="52">
        <f>DEC!O369</f>
        <v/>
      </c>
      <c r="Q5868" s="52">
        <f>DEC!P369</f>
        <v/>
      </c>
      <c r="R5868" s="52">
        <f>DEC!Q369</f>
        <v/>
      </c>
      <c r="S5868" s="54">
        <f>S5867+IF(X5868=0,0,M5868)</f>
        <v/>
      </c>
      <c r="T5868" s="55">
        <f>MAX(T5867,S5868)</f>
        <v/>
      </c>
      <c r="U5868" s="56">
        <f>S5868-T5868</f>
        <v/>
      </c>
      <c r="V5868" s="55">
        <f>IFERROR(SUMIFS(DATABASE!$M$5:$M$6004,DATABASE!$B$5:$B$6004,B5868,DATABASE!$X$5:$X$6004,1),0)</f>
        <v/>
      </c>
      <c r="W5868" s="57">
        <f>IFERROR(COUNTIFS(DATABASE!$B$5:$B$6004,B5868,DATABASE!$X$5:$X$6004,1),0)</f>
        <v/>
      </c>
      <c r="X5868" s="58">
        <f>--AND(ISNUMBER(B5868),C5868&lt;&gt;"",L5868&lt;&gt;"",M5868&lt;&gt;"")</f>
        <v/>
      </c>
    </row>
    <row r="5869" ht="15" customHeight="1" s="111">
      <c r="A5869" s="42" t="inlineStr">
        <is>
          <t>DEC</t>
        </is>
      </c>
      <c r="B5869" s="43">
        <f>DEC!A370</f>
        <v/>
      </c>
      <c r="C5869" s="44">
        <f>DEC!B370</f>
        <v/>
      </c>
      <c r="D5869" s="44">
        <f>DEC!C370</f>
        <v/>
      </c>
      <c r="E5869" s="44">
        <f>DEC!D370</f>
        <v/>
      </c>
      <c r="F5869" s="44">
        <f>DEC!E370</f>
        <v/>
      </c>
      <c r="G5869" s="44">
        <f>DEC!F370</f>
        <v/>
      </c>
      <c r="H5869" s="44">
        <f>DEC!G370</f>
        <v/>
      </c>
      <c r="I5869" s="45">
        <f>DEC!H370</f>
        <v/>
      </c>
      <c r="J5869" s="45">
        <f>DEC!I370</f>
        <v/>
      </c>
      <c r="K5869" s="44">
        <f>DEC!J370</f>
        <v/>
      </c>
      <c r="L5869" s="44">
        <f>DEC!K370</f>
        <v/>
      </c>
      <c r="M5869" s="46">
        <f>DEC!L370</f>
        <v/>
      </c>
      <c r="N5869" s="44">
        <f>DEC!M370</f>
        <v/>
      </c>
      <c r="O5869" s="44">
        <f>DEC!N370</f>
        <v/>
      </c>
      <c r="P5869" s="44">
        <f>DEC!O370</f>
        <v/>
      </c>
      <c r="Q5869" s="44">
        <f>DEC!P370</f>
        <v/>
      </c>
      <c r="R5869" s="44">
        <f>DEC!Q370</f>
        <v/>
      </c>
      <c r="S5869" s="46">
        <f>S5868+IF(X5869=0,0,M5869)</f>
        <v/>
      </c>
      <c r="T5869" s="47">
        <f>MAX(T5868,S5869)</f>
        <v/>
      </c>
      <c r="U5869" s="48">
        <f>S5869-T5869</f>
        <v/>
      </c>
      <c r="V5869" s="47">
        <f>IFERROR(SUMIFS(DATABASE!$M$5:$M$6004,DATABASE!$B$5:$B$6004,B5869,DATABASE!$X$5:$X$6004,1),0)</f>
        <v/>
      </c>
      <c r="W5869" s="31">
        <f>IFERROR(COUNTIFS(DATABASE!$B$5:$B$6004,B5869,DATABASE!$X$5:$X$6004,1),0)</f>
        <v/>
      </c>
      <c r="X5869" s="49">
        <f>--AND(ISNUMBER(B5869),C5869&lt;&gt;"",L5869&lt;&gt;"",M5869&lt;&gt;"")</f>
        <v/>
      </c>
    </row>
    <row r="5870" ht="15" customHeight="1" s="111">
      <c r="A5870" s="50" t="inlineStr">
        <is>
          <t>DEC</t>
        </is>
      </c>
      <c r="B5870" s="51">
        <f>DEC!A371</f>
        <v/>
      </c>
      <c r="C5870" s="52">
        <f>DEC!B371</f>
        <v/>
      </c>
      <c r="D5870" s="52">
        <f>DEC!C371</f>
        <v/>
      </c>
      <c r="E5870" s="52">
        <f>DEC!D371</f>
        <v/>
      </c>
      <c r="F5870" s="52">
        <f>DEC!E371</f>
        <v/>
      </c>
      <c r="G5870" s="52">
        <f>DEC!F371</f>
        <v/>
      </c>
      <c r="H5870" s="52">
        <f>DEC!G371</f>
        <v/>
      </c>
      <c r="I5870" s="53">
        <f>DEC!H371</f>
        <v/>
      </c>
      <c r="J5870" s="53">
        <f>DEC!I371</f>
        <v/>
      </c>
      <c r="K5870" s="52">
        <f>DEC!J371</f>
        <v/>
      </c>
      <c r="L5870" s="52">
        <f>DEC!K371</f>
        <v/>
      </c>
      <c r="M5870" s="54">
        <f>DEC!L371</f>
        <v/>
      </c>
      <c r="N5870" s="52">
        <f>DEC!M371</f>
        <v/>
      </c>
      <c r="O5870" s="52">
        <f>DEC!N371</f>
        <v/>
      </c>
      <c r="P5870" s="52">
        <f>DEC!O371</f>
        <v/>
      </c>
      <c r="Q5870" s="52">
        <f>DEC!P371</f>
        <v/>
      </c>
      <c r="R5870" s="52">
        <f>DEC!Q371</f>
        <v/>
      </c>
      <c r="S5870" s="54">
        <f>S5869+IF(X5870=0,0,M5870)</f>
        <v/>
      </c>
      <c r="T5870" s="55">
        <f>MAX(T5869,S5870)</f>
        <v/>
      </c>
      <c r="U5870" s="56">
        <f>S5870-T5870</f>
        <v/>
      </c>
      <c r="V5870" s="55">
        <f>IFERROR(SUMIFS(DATABASE!$M$5:$M$6004,DATABASE!$B$5:$B$6004,B5870,DATABASE!$X$5:$X$6004,1),0)</f>
        <v/>
      </c>
      <c r="W5870" s="57">
        <f>IFERROR(COUNTIFS(DATABASE!$B$5:$B$6004,B5870,DATABASE!$X$5:$X$6004,1),0)</f>
        <v/>
      </c>
      <c r="X5870" s="58">
        <f>--AND(ISNUMBER(B5870),C5870&lt;&gt;"",L5870&lt;&gt;"",M5870&lt;&gt;"")</f>
        <v/>
      </c>
    </row>
    <row r="5871" ht="15" customHeight="1" s="111">
      <c r="A5871" s="42" t="inlineStr">
        <is>
          <t>DEC</t>
        </is>
      </c>
      <c r="B5871" s="43">
        <f>DEC!A372</f>
        <v/>
      </c>
      <c r="C5871" s="44">
        <f>DEC!B372</f>
        <v/>
      </c>
      <c r="D5871" s="44">
        <f>DEC!C372</f>
        <v/>
      </c>
      <c r="E5871" s="44">
        <f>DEC!D372</f>
        <v/>
      </c>
      <c r="F5871" s="44">
        <f>DEC!E372</f>
        <v/>
      </c>
      <c r="G5871" s="44">
        <f>DEC!F372</f>
        <v/>
      </c>
      <c r="H5871" s="44">
        <f>DEC!G372</f>
        <v/>
      </c>
      <c r="I5871" s="45">
        <f>DEC!H372</f>
        <v/>
      </c>
      <c r="J5871" s="45">
        <f>DEC!I372</f>
        <v/>
      </c>
      <c r="K5871" s="44">
        <f>DEC!J372</f>
        <v/>
      </c>
      <c r="L5871" s="44">
        <f>DEC!K372</f>
        <v/>
      </c>
      <c r="M5871" s="46">
        <f>DEC!L372</f>
        <v/>
      </c>
      <c r="N5871" s="44">
        <f>DEC!M372</f>
        <v/>
      </c>
      <c r="O5871" s="44">
        <f>DEC!N372</f>
        <v/>
      </c>
      <c r="P5871" s="44">
        <f>DEC!O372</f>
        <v/>
      </c>
      <c r="Q5871" s="44">
        <f>DEC!P372</f>
        <v/>
      </c>
      <c r="R5871" s="44">
        <f>DEC!Q372</f>
        <v/>
      </c>
      <c r="S5871" s="46">
        <f>S5870+IF(X5871=0,0,M5871)</f>
        <v/>
      </c>
      <c r="T5871" s="47">
        <f>MAX(T5870,S5871)</f>
        <v/>
      </c>
      <c r="U5871" s="48">
        <f>S5871-T5871</f>
        <v/>
      </c>
      <c r="V5871" s="47">
        <f>IFERROR(SUMIFS(DATABASE!$M$5:$M$6004,DATABASE!$B$5:$B$6004,B5871,DATABASE!$X$5:$X$6004,1),0)</f>
        <v/>
      </c>
      <c r="W5871" s="31">
        <f>IFERROR(COUNTIFS(DATABASE!$B$5:$B$6004,B5871,DATABASE!$X$5:$X$6004,1),0)</f>
        <v/>
      </c>
      <c r="X5871" s="49">
        <f>--AND(ISNUMBER(B5871),C5871&lt;&gt;"",L5871&lt;&gt;"",M5871&lt;&gt;"")</f>
        <v/>
      </c>
    </row>
    <row r="5872" ht="15" customHeight="1" s="111">
      <c r="A5872" s="50" t="inlineStr">
        <is>
          <t>DEC</t>
        </is>
      </c>
      <c r="B5872" s="51">
        <f>DEC!A373</f>
        <v/>
      </c>
      <c r="C5872" s="52">
        <f>DEC!B373</f>
        <v/>
      </c>
      <c r="D5872" s="52">
        <f>DEC!C373</f>
        <v/>
      </c>
      <c r="E5872" s="52">
        <f>DEC!D373</f>
        <v/>
      </c>
      <c r="F5872" s="52">
        <f>DEC!E373</f>
        <v/>
      </c>
      <c r="G5872" s="52">
        <f>DEC!F373</f>
        <v/>
      </c>
      <c r="H5872" s="52">
        <f>DEC!G373</f>
        <v/>
      </c>
      <c r="I5872" s="53">
        <f>DEC!H373</f>
        <v/>
      </c>
      <c r="J5872" s="53">
        <f>DEC!I373</f>
        <v/>
      </c>
      <c r="K5872" s="52">
        <f>DEC!J373</f>
        <v/>
      </c>
      <c r="L5872" s="52">
        <f>DEC!K373</f>
        <v/>
      </c>
      <c r="M5872" s="54">
        <f>DEC!L373</f>
        <v/>
      </c>
      <c r="N5872" s="52">
        <f>DEC!M373</f>
        <v/>
      </c>
      <c r="O5872" s="52">
        <f>DEC!N373</f>
        <v/>
      </c>
      <c r="P5872" s="52">
        <f>DEC!O373</f>
        <v/>
      </c>
      <c r="Q5872" s="52">
        <f>DEC!P373</f>
        <v/>
      </c>
      <c r="R5872" s="52">
        <f>DEC!Q373</f>
        <v/>
      </c>
      <c r="S5872" s="54">
        <f>S5871+IF(X5872=0,0,M5872)</f>
        <v/>
      </c>
      <c r="T5872" s="55">
        <f>MAX(T5871,S5872)</f>
        <v/>
      </c>
      <c r="U5872" s="56">
        <f>S5872-T5872</f>
        <v/>
      </c>
      <c r="V5872" s="55">
        <f>IFERROR(SUMIFS(DATABASE!$M$5:$M$6004,DATABASE!$B$5:$B$6004,B5872,DATABASE!$X$5:$X$6004,1),0)</f>
        <v/>
      </c>
      <c r="W5872" s="57">
        <f>IFERROR(COUNTIFS(DATABASE!$B$5:$B$6004,B5872,DATABASE!$X$5:$X$6004,1),0)</f>
        <v/>
      </c>
      <c r="X5872" s="58">
        <f>--AND(ISNUMBER(B5872),C5872&lt;&gt;"",L5872&lt;&gt;"",M5872&lt;&gt;"")</f>
        <v/>
      </c>
    </row>
    <row r="5873" ht="15" customHeight="1" s="111">
      <c r="A5873" s="42" t="inlineStr">
        <is>
          <t>DEC</t>
        </is>
      </c>
      <c r="B5873" s="43">
        <f>DEC!A374</f>
        <v/>
      </c>
      <c r="C5873" s="44">
        <f>DEC!B374</f>
        <v/>
      </c>
      <c r="D5873" s="44">
        <f>DEC!C374</f>
        <v/>
      </c>
      <c r="E5873" s="44">
        <f>DEC!D374</f>
        <v/>
      </c>
      <c r="F5873" s="44">
        <f>DEC!E374</f>
        <v/>
      </c>
      <c r="G5873" s="44">
        <f>DEC!F374</f>
        <v/>
      </c>
      <c r="H5873" s="44">
        <f>DEC!G374</f>
        <v/>
      </c>
      <c r="I5873" s="45">
        <f>DEC!H374</f>
        <v/>
      </c>
      <c r="J5873" s="45">
        <f>DEC!I374</f>
        <v/>
      </c>
      <c r="K5873" s="44">
        <f>DEC!J374</f>
        <v/>
      </c>
      <c r="L5873" s="44">
        <f>DEC!K374</f>
        <v/>
      </c>
      <c r="M5873" s="46">
        <f>DEC!L374</f>
        <v/>
      </c>
      <c r="N5873" s="44">
        <f>DEC!M374</f>
        <v/>
      </c>
      <c r="O5873" s="44">
        <f>DEC!N374</f>
        <v/>
      </c>
      <c r="P5873" s="44">
        <f>DEC!O374</f>
        <v/>
      </c>
      <c r="Q5873" s="44">
        <f>DEC!P374</f>
        <v/>
      </c>
      <c r="R5873" s="44">
        <f>DEC!Q374</f>
        <v/>
      </c>
      <c r="S5873" s="46">
        <f>S5872+IF(X5873=0,0,M5873)</f>
        <v/>
      </c>
      <c r="T5873" s="47">
        <f>MAX(T5872,S5873)</f>
        <v/>
      </c>
      <c r="U5873" s="48">
        <f>S5873-T5873</f>
        <v/>
      </c>
      <c r="V5873" s="47">
        <f>IFERROR(SUMIFS(DATABASE!$M$5:$M$6004,DATABASE!$B$5:$B$6004,B5873,DATABASE!$X$5:$X$6004,1),0)</f>
        <v/>
      </c>
      <c r="W5873" s="31">
        <f>IFERROR(COUNTIFS(DATABASE!$B$5:$B$6004,B5873,DATABASE!$X$5:$X$6004,1),0)</f>
        <v/>
      </c>
      <c r="X5873" s="49">
        <f>--AND(ISNUMBER(B5873),C5873&lt;&gt;"",L5873&lt;&gt;"",M5873&lt;&gt;"")</f>
        <v/>
      </c>
    </row>
    <row r="5874" ht="15" customHeight="1" s="111">
      <c r="A5874" s="50" t="inlineStr">
        <is>
          <t>DEC</t>
        </is>
      </c>
      <c r="B5874" s="51">
        <f>DEC!A375</f>
        <v/>
      </c>
      <c r="C5874" s="52">
        <f>DEC!B375</f>
        <v/>
      </c>
      <c r="D5874" s="52">
        <f>DEC!C375</f>
        <v/>
      </c>
      <c r="E5874" s="52">
        <f>DEC!D375</f>
        <v/>
      </c>
      <c r="F5874" s="52">
        <f>DEC!E375</f>
        <v/>
      </c>
      <c r="G5874" s="52">
        <f>DEC!F375</f>
        <v/>
      </c>
      <c r="H5874" s="52">
        <f>DEC!G375</f>
        <v/>
      </c>
      <c r="I5874" s="53">
        <f>DEC!H375</f>
        <v/>
      </c>
      <c r="J5874" s="53">
        <f>DEC!I375</f>
        <v/>
      </c>
      <c r="K5874" s="52">
        <f>DEC!J375</f>
        <v/>
      </c>
      <c r="L5874" s="52">
        <f>DEC!K375</f>
        <v/>
      </c>
      <c r="M5874" s="54">
        <f>DEC!L375</f>
        <v/>
      </c>
      <c r="N5874" s="52">
        <f>DEC!M375</f>
        <v/>
      </c>
      <c r="O5874" s="52">
        <f>DEC!N375</f>
        <v/>
      </c>
      <c r="P5874" s="52">
        <f>DEC!O375</f>
        <v/>
      </c>
      <c r="Q5874" s="52">
        <f>DEC!P375</f>
        <v/>
      </c>
      <c r="R5874" s="52">
        <f>DEC!Q375</f>
        <v/>
      </c>
      <c r="S5874" s="54">
        <f>S5873+IF(X5874=0,0,M5874)</f>
        <v/>
      </c>
      <c r="T5874" s="55">
        <f>MAX(T5873,S5874)</f>
        <v/>
      </c>
      <c r="U5874" s="56">
        <f>S5874-T5874</f>
        <v/>
      </c>
      <c r="V5874" s="55">
        <f>IFERROR(SUMIFS(DATABASE!$M$5:$M$6004,DATABASE!$B$5:$B$6004,B5874,DATABASE!$X$5:$X$6004,1),0)</f>
        <v/>
      </c>
      <c r="W5874" s="57">
        <f>IFERROR(COUNTIFS(DATABASE!$B$5:$B$6004,B5874,DATABASE!$X$5:$X$6004,1),0)</f>
        <v/>
      </c>
      <c r="X5874" s="58">
        <f>--AND(ISNUMBER(B5874),C5874&lt;&gt;"",L5874&lt;&gt;"",M5874&lt;&gt;"")</f>
        <v/>
      </c>
    </row>
    <row r="5875" ht="15" customHeight="1" s="111">
      <c r="A5875" s="42" t="inlineStr">
        <is>
          <t>DEC</t>
        </is>
      </c>
      <c r="B5875" s="43">
        <f>DEC!A376</f>
        <v/>
      </c>
      <c r="C5875" s="44">
        <f>DEC!B376</f>
        <v/>
      </c>
      <c r="D5875" s="44">
        <f>DEC!C376</f>
        <v/>
      </c>
      <c r="E5875" s="44">
        <f>DEC!D376</f>
        <v/>
      </c>
      <c r="F5875" s="44">
        <f>DEC!E376</f>
        <v/>
      </c>
      <c r="G5875" s="44">
        <f>DEC!F376</f>
        <v/>
      </c>
      <c r="H5875" s="44">
        <f>DEC!G376</f>
        <v/>
      </c>
      <c r="I5875" s="45">
        <f>DEC!H376</f>
        <v/>
      </c>
      <c r="J5875" s="45">
        <f>DEC!I376</f>
        <v/>
      </c>
      <c r="K5875" s="44">
        <f>DEC!J376</f>
        <v/>
      </c>
      <c r="L5875" s="44">
        <f>DEC!K376</f>
        <v/>
      </c>
      <c r="M5875" s="46">
        <f>DEC!L376</f>
        <v/>
      </c>
      <c r="N5875" s="44">
        <f>DEC!M376</f>
        <v/>
      </c>
      <c r="O5875" s="44">
        <f>DEC!N376</f>
        <v/>
      </c>
      <c r="P5875" s="44">
        <f>DEC!O376</f>
        <v/>
      </c>
      <c r="Q5875" s="44">
        <f>DEC!P376</f>
        <v/>
      </c>
      <c r="R5875" s="44">
        <f>DEC!Q376</f>
        <v/>
      </c>
      <c r="S5875" s="46">
        <f>S5874+IF(X5875=0,0,M5875)</f>
        <v/>
      </c>
      <c r="T5875" s="47">
        <f>MAX(T5874,S5875)</f>
        <v/>
      </c>
      <c r="U5875" s="48">
        <f>S5875-T5875</f>
        <v/>
      </c>
      <c r="V5875" s="47">
        <f>IFERROR(SUMIFS(DATABASE!$M$5:$M$6004,DATABASE!$B$5:$B$6004,B5875,DATABASE!$X$5:$X$6004,1),0)</f>
        <v/>
      </c>
      <c r="W5875" s="31">
        <f>IFERROR(COUNTIFS(DATABASE!$B$5:$B$6004,B5875,DATABASE!$X$5:$X$6004,1),0)</f>
        <v/>
      </c>
      <c r="X5875" s="49">
        <f>--AND(ISNUMBER(B5875),C5875&lt;&gt;"",L5875&lt;&gt;"",M5875&lt;&gt;"")</f>
        <v/>
      </c>
    </row>
    <row r="5876" ht="15" customHeight="1" s="111">
      <c r="A5876" s="50" t="inlineStr">
        <is>
          <t>DEC</t>
        </is>
      </c>
      <c r="B5876" s="51">
        <f>DEC!A377</f>
        <v/>
      </c>
      <c r="C5876" s="52">
        <f>DEC!B377</f>
        <v/>
      </c>
      <c r="D5876" s="52">
        <f>DEC!C377</f>
        <v/>
      </c>
      <c r="E5876" s="52">
        <f>DEC!D377</f>
        <v/>
      </c>
      <c r="F5876" s="52">
        <f>DEC!E377</f>
        <v/>
      </c>
      <c r="G5876" s="52">
        <f>DEC!F377</f>
        <v/>
      </c>
      <c r="H5876" s="52">
        <f>DEC!G377</f>
        <v/>
      </c>
      <c r="I5876" s="53">
        <f>DEC!H377</f>
        <v/>
      </c>
      <c r="J5876" s="53">
        <f>DEC!I377</f>
        <v/>
      </c>
      <c r="K5876" s="52">
        <f>DEC!J377</f>
        <v/>
      </c>
      <c r="L5876" s="52">
        <f>DEC!K377</f>
        <v/>
      </c>
      <c r="M5876" s="54">
        <f>DEC!L377</f>
        <v/>
      </c>
      <c r="N5876" s="52">
        <f>DEC!M377</f>
        <v/>
      </c>
      <c r="O5876" s="52">
        <f>DEC!N377</f>
        <v/>
      </c>
      <c r="P5876" s="52">
        <f>DEC!O377</f>
        <v/>
      </c>
      <c r="Q5876" s="52">
        <f>DEC!P377</f>
        <v/>
      </c>
      <c r="R5876" s="52">
        <f>DEC!Q377</f>
        <v/>
      </c>
      <c r="S5876" s="54">
        <f>S5875+IF(X5876=0,0,M5876)</f>
        <v/>
      </c>
      <c r="T5876" s="55">
        <f>MAX(T5875,S5876)</f>
        <v/>
      </c>
      <c r="U5876" s="56">
        <f>S5876-T5876</f>
        <v/>
      </c>
      <c r="V5876" s="55">
        <f>IFERROR(SUMIFS(DATABASE!$M$5:$M$6004,DATABASE!$B$5:$B$6004,B5876,DATABASE!$X$5:$X$6004,1),0)</f>
        <v/>
      </c>
      <c r="W5876" s="57">
        <f>IFERROR(COUNTIFS(DATABASE!$B$5:$B$6004,B5876,DATABASE!$X$5:$X$6004,1),0)</f>
        <v/>
      </c>
      <c r="X5876" s="58">
        <f>--AND(ISNUMBER(B5876),C5876&lt;&gt;"",L5876&lt;&gt;"",M5876&lt;&gt;"")</f>
        <v/>
      </c>
    </row>
    <row r="5877" ht="15" customHeight="1" s="111">
      <c r="A5877" s="42" t="inlineStr">
        <is>
          <t>DEC</t>
        </is>
      </c>
      <c r="B5877" s="43">
        <f>DEC!A378</f>
        <v/>
      </c>
      <c r="C5877" s="44">
        <f>DEC!B378</f>
        <v/>
      </c>
      <c r="D5877" s="44">
        <f>DEC!C378</f>
        <v/>
      </c>
      <c r="E5877" s="44">
        <f>DEC!D378</f>
        <v/>
      </c>
      <c r="F5877" s="44">
        <f>DEC!E378</f>
        <v/>
      </c>
      <c r="G5877" s="44">
        <f>DEC!F378</f>
        <v/>
      </c>
      <c r="H5877" s="44">
        <f>DEC!G378</f>
        <v/>
      </c>
      <c r="I5877" s="45">
        <f>DEC!H378</f>
        <v/>
      </c>
      <c r="J5877" s="45">
        <f>DEC!I378</f>
        <v/>
      </c>
      <c r="K5877" s="44">
        <f>DEC!J378</f>
        <v/>
      </c>
      <c r="L5877" s="44">
        <f>DEC!K378</f>
        <v/>
      </c>
      <c r="M5877" s="46">
        <f>DEC!L378</f>
        <v/>
      </c>
      <c r="N5877" s="44">
        <f>DEC!M378</f>
        <v/>
      </c>
      <c r="O5877" s="44">
        <f>DEC!N378</f>
        <v/>
      </c>
      <c r="P5877" s="44">
        <f>DEC!O378</f>
        <v/>
      </c>
      <c r="Q5877" s="44">
        <f>DEC!P378</f>
        <v/>
      </c>
      <c r="R5877" s="44">
        <f>DEC!Q378</f>
        <v/>
      </c>
      <c r="S5877" s="46">
        <f>S5876+IF(X5877=0,0,M5877)</f>
        <v/>
      </c>
      <c r="T5877" s="47">
        <f>MAX(T5876,S5877)</f>
        <v/>
      </c>
      <c r="U5877" s="48">
        <f>S5877-T5877</f>
        <v/>
      </c>
      <c r="V5877" s="47">
        <f>IFERROR(SUMIFS(DATABASE!$M$5:$M$6004,DATABASE!$B$5:$B$6004,B5877,DATABASE!$X$5:$X$6004,1),0)</f>
        <v/>
      </c>
      <c r="W5877" s="31">
        <f>IFERROR(COUNTIFS(DATABASE!$B$5:$B$6004,B5877,DATABASE!$X$5:$X$6004,1),0)</f>
        <v/>
      </c>
      <c r="X5877" s="49">
        <f>--AND(ISNUMBER(B5877),C5877&lt;&gt;"",L5877&lt;&gt;"",M5877&lt;&gt;"")</f>
        <v/>
      </c>
    </row>
    <row r="5878" ht="15" customHeight="1" s="111">
      <c r="A5878" s="50" t="inlineStr">
        <is>
          <t>DEC</t>
        </is>
      </c>
      <c r="B5878" s="51">
        <f>DEC!A379</f>
        <v/>
      </c>
      <c r="C5878" s="52">
        <f>DEC!B379</f>
        <v/>
      </c>
      <c r="D5878" s="52">
        <f>DEC!C379</f>
        <v/>
      </c>
      <c r="E5878" s="52">
        <f>DEC!D379</f>
        <v/>
      </c>
      <c r="F5878" s="52">
        <f>DEC!E379</f>
        <v/>
      </c>
      <c r="G5878" s="52">
        <f>DEC!F379</f>
        <v/>
      </c>
      <c r="H5878" s="52">
        <f>DEC!G379</f>
        <v/>
      </c>
      <c r="I5878" s="53">
        <f>DEC!H379</f>
        <v/>
      </c>
      <c r="J5878" s="53">
        <f>DEC!I379</f>
        <v/>
      </c>
      <c r="K5878" s="52">
        <f>DEC!J379</f>
        <v/>
      </c>
      <c r="L5878" s="52">
        <f>DEC!K379</f>
        <v/>
      </c>
      <c r="M5878" s="54">
        <f>DEC!L379</f>
        <v/>
      </c>
      <c r="N5878" s="52">
        <f>DEC!M379</f>
        <v/>
      </c>
      <c r="O5878" s="52">
        <f>DEC!N379</f>
        <v/>
      </c>
      <c r="P5878" s="52">
        <f>DEC!O379</f>
        <v/>
      </c>
      <c r="Q5878" s="52">
        <f>DEC!P379</f>
        <v/>
      </c>
      <c r="R5878" s="52">
        <f>DEC!Q379</f>
        <v/>
      </c>
      <c r="S5878" s="54">
        <f>S5877+IF(X5878=0,0,M5878)</f>
        <v/>
      </c>
      <c r="T5878" s="55">
        <f>MAX(T5877,S5878)</f>
        <v/>
      </c>
      <c r="U5878" s="56">
        <f>S5878-T5878</f>
        <v/>
      </c>
      <c r="V5878" s="55">
        <f>IFERROR(SUMIFS(DATABASE!$M$5:$M$6004,DATABASE!$B$5:$B$6004,B5878,DATABASE!$X$5:$X$6004,1),0)</f>
        <v/>
      </c>
      <c r="W5878" s="57">
        <f>IFERROR(COUNTIFS(DATABASE!$B$5:$B$6004,B5878,DATABASE!$X$5:$X$6004,1),0)</f>
        <v/>
      </c>
      <c r="X5878" s="58">
        <f>--AND(ISNUMBER(B5878),C5878&lt;&gt;"",L5878&lt;&gt;"",M5878&lt;&gt;"")</f>
        <v/>
      </c>
    </row>
    <row r="5879" ht="15" customHeight="1" s="111">
      <c r="A5879" s="42" t="inlineStr">
        <is>
          <t>DEC</t>
        </is>
      </c>
      <c r="B5879" s="43">
        <f>DEC!A380</f>
        <v/>
      </c>
      <c r="C5879" s="44">
        <f>DEC!B380</f>
        <v/>
      </c>
      <c r="D5879" s="44">
        <f>DEC!C380</f>
        <v/>
      </c>
      <c r="E5879" s="44">
        <f>DEC!D380</f>
        <v/>
      </c>
      <c r="F5879" s="44">
        <f>DEC!E380</f>
        <v/>
      </c>
      <c r="G5879" s="44">
        <f>DEC!F380</f>
        <v/>
      </c>
      <c r="H5879" s="44">
        <f>DEC!G380</f>
        <v/>
      </c>
      <c r="I5879" s="45">
        <f>DEC!H380</f>
        <v/>
      </c>
      <c r="J5879" s="45">
        <f>DEC!I380</f>
        <v/>
      </c>
      <c r="K5879" s="44">
        <f>DEC!J380</f>
        <v/>
      </c>
      <c r="L5879" s="44">
        <f>DEC!K380</f>
        <v/>
      </c>
      <c r="M5879" s="46">
        <f>DEC!L380</f>
        <v/>
      </c>
      <c r="N5879" s="44">
        <f>DEC!M380</f>
        <v/>
      </c>
      <c r="O5879" s="44">
        <f>DEC!N380</f>
        <v/>
      </c>
      <c r="P5879" s="44">
        <f>DEC!O380</f>
        <v/>
      </c>
      <c r="Q5879" s="44">
        <f>DEC!P380</f>
        <v/>
      </c>
      <c r="R5879" s="44">
        <f>DEC!Q380</f>
        <v/>
      </c>
      <c r="S5879" s="46">
        <f>S5878+IF(X5879=0,0,M5879)</f>
        <v/>
      </c>
      <c r="T5879" s="47">
        <f>MAX(T5878,S5879)</f>
        <v/>
      </c>
      <c r="U5879" s="48">
        <f>S5879-T5879</f>
        <v/>
      </c>
      <c r="V5879" s="47">
        <f>IFERROR(SUMIFS(DATABASE!$M$5:$M$6004,DATABASE!$B$5:$B$6004,B5879,DATABASE!$X$5:$X$6004,1),0)</f>
        <v/>
      </c>
      <c r="W5879" s="31">
        <f>IFERROR(COUNTIFS(DATABASE!$B$5:$B$6004,B5879,DATABASE!$X$5:$X$6004,1),0)</f>
        <v/>
      </c>
      <c r="X5879" s="49">
        <f>--AND(ISNUMBER(B5879),C5879&lt;&gt;"",L5879&lt;&gt;"",M5879&lt;&gt;"")</f>
        <v/>
      </c>
    </row>
    <row r="5880" ht="15" customHeight="1" s="111">
      <c r="A5880" s="50" t="inlineStr">
        <is>
          <t>DEC</t>
        </is>
      </c>
      <c r="B5880" s="51">
        <f>DEC!A381</f>
        <v/>
      </c>
      <c r="C5880" s="52">
        <f>DEC!B381</f>
        <v/>
      </c>
      <c r="D5880" s="52">
        <f>DEC!C381</f>
        <v/>
      </c>
      <c r="E5880" s="52">
        <f>DEC!D381</f>
        <v/>
      </c>
      <c r="F5880" s="52">
        <f>DEC!E381</f>
        <v/>
      </c>
      <c r="G5880" s="52">
        <f>DEC!F381</f>
        <v/>
      </c>
      <c r="H5880" s="52">
        <f>DEC!G381</f>
        <v/>
      </c>
      <c r="I5880" s="53">
        <f>DEC!H381</f>
        <v/>
      </c>
      <c r="J5880" s="53">
        <f>DEC!I381</f>
        <v/>
      </c>
      <c r="K5880" s="52">
        <f>DEC!J381</f>
        <v/>
      </c>
      <c r="L5880" s="52">
        <f>DEC!K381</f>
        <v/>
      </c>
      <c r="M5880" s="54">
        <f>DEC!L381</f>
        <v/>
      </c>
      <c r="N5880" s="52">
        <f>DEC!M381</f>
        <v/>
      </c>
      <c r="O5880" s="52">
        <f>DEC!N381</f>
        <v/>
      </c>
      <c r="P5880" s="52">
        <f>DEC!O381</f>
        <v/>
      </c>
      <c r="Q5880" s="52">
        <f>DEC!P381</f>
        <v/>
      </c>
      <c r="R5880" s="52">
        <f>DEC!Q381</f>
        <v/>
      </c>
      <c r="S5880" s="54">
        <f>S5879+IF(X5880=0,0,M5880)</f>
        <v/>
      </c>
      <c r="T5880" s="55">
        <f>MAX(T5879,S5880)</f>
        <v/>
      </c>
      <c r="U5880" s="56">
        <f>S5880-T5880</f>
        <v/>
      </c>
      <c r="V5880" s="55">
        <f>IFERROR(SUMIFS(DATABASE!$M$5:$M$6004,DATABASE!$B$5:$B$6004,B5880,DATABASE!$X$5:$X$6004,1),0)</f>
        <v/>
      </c>
      <c r="W5880" s="57">
        <f>IFERROR(COUNTIFS(DATABASE!$B$5:$B$6004,B5880,DATABASE!$X$5:$X$6004,1),0)</f>
        <v/>
      </c>
      <c r="X5880" s="58">
        <f>--AND(ISNUMBER(B5880),C5880&lt;&gt;"",L5880&lt;&gt;"",M5880&lt;&gt;"")</f>
        <v/>
      </c>
    </row>
    <row r="5881" ht="15" customHeight="1" s="111">
      <c r="A5881" s="42" t="inlineStr">
        <is>
          <t>DEC</t>
        </is>
      </c>
      <c r="B5881" s="43">
        <f>DEC!A382</f>
        <v/>
      </c>
      <c r="C5881" s="44">
        <f>DEC!B382</f>
        <v/>
      </c>
      <c r="D5881" s="44">
        <f>DEC!C382</f>
        <v/>
      </c>
      <c r="E5881" s="44">
        <f>DEC!D382</f>
        <v/>
      </c>
      <c r="F5881" s="44">
        <f>DEC!E382</f>
        <v/>
      </c>
      <c r="G5881" s="44">
        <f>DEC!F382</f>
        <v/>
      </c>
      <c r="H5881" s="44">
        <f>DEC!G382</f>
        <v/>
      </c>
      <c r="I5881" s="45">
        <f>DEC!H382</f>
        <v/>
      </c>
      <c r="J5881" s="45">
        <f>DEC!I382</f>
        <v/>
      </c>
      <c r="K5881" s="44">
        <f>DEC!J382</f>
        <v/>
      </c>
      <c r="L5881" s="44">
        <f>DEC!K382</f>
        <v/>
      </c>
      <c r="M5881" s="46">
        <f>DEC!L382</f>
        <v/>
      </c>
      <c r="N5881" s="44">
        <f>DEC!M382</f>
        <v/>
      </c>
      <c r="O5881" s="44">
        <f>DEC!N382</f>
        <v/>
      </c>
      <c r="P5881" s="44">
        <f>DEC!O382</f>
        <v/>
      </c>
      <c r="Q5881" s="44">
        <f>DEC!P382</f>
        <v/>
      </c>
      <c r="R5881" s="44">
        <f>DEC!Q382</f>
        <v/>
      </c>
      <c r="S5881" s="46">
        <f>S5880+IF(X5881=0,0,M5881)</f>
        <v/>
      </c>
      <c r="T5881" s="47">
        <f>MAX(T5880,S5881)</f>
        <v/>
      </c>
      <c r="U5881" s="48">
        <f>S5881-T5881</f>
        <v/>
      </c>
      <c r="V5881" s="47">
        <f>IFERROR(SUMIFS(DATABASE!$M$5:$M$6004,DATABASE!$B$5:$B$6004,B5881,DATABASE!$X$5:$X$6004,1),0)</f>
        <v/>
      </c>
      <c r="W5881" s="31">
        <f>IFERROR(COUNTIFS(DATABASE!$B$5:$B$6004,B5881,DATABASE!$X$5:$X$6004,1),0)</f>
        <v/>
      </c>
      <c r="X5881" s="49">
        <f>--AND(ISNUMBER(B5881),C5881&lt;&gt;"",L5881&lt;&gt;"",M5881&lt;&gt;"")</f>
        <v/>
      </c>
    </row>
    <row r="5882" ht="15" customHeight="1" s="111">
      <c r="A5882" s="50" t="inlineStr">
        <is>
          <t>DEC</t>
        </is>
      </c>
      <c r="B5882" s="51">
        <f>DEC!A383</f>
        <v/>
      </c>
      <c r="C5882" s="52">
        <f>DEC!B383</f>
        <v/>
      </c>
      <c r="D5882" s="52">
        <f>DEC!C383</f>
        <v/>
      </c>
      <c r="E5882" s="52">
        <f>DEC!D383</f>
        <v/>
      </c>
      <c r="F5882" s="52">
        <f>DEC!E383</f>
        <v/>
      </c>
      <c r="G5882" s="52">
        <f>DEC!F383</f>
        <v/>
      </c>
      <c r="H5882" s="52">
        <f>DEC!G383</f>
        <v/>
      </c>
      <c r="I5882" s="53">
        <f>DEC!H383</f>
        <v/>
      </c>
      <c r="J5882" s="53">
        <f>DEC!I383</f>
        <v/>
      </c>
      <c r="K5882" s="52">
        <f>DEC!J383</f>
        <v/>
      </c>
      <c r="L5882" s="52">
        <f>DEC!K383</f>
        <v/>
      </c>
      <c r="M5882" s="54">
        <f>DEC!L383</f>
        <v/>
      </c>
      <c r="N5882" s="52">
        <f>DEC!M383</f>
        <v/>
      </c>
      <c r="O5882" s="52">
        <f>DEC!N383</f>
        <v/>
      </c>
      <c r="P5882" s="52">
        <f>DEC!O383</f>
        <v/>
      </c>
      <c r="Q5882" s="52">
        <f>DEC!P383</f>
        <v/>
      </c>
      <c r="R5882" s="52">
        <f>DEC!Q383</f>
        <v/>
      </c>
      <c r="S5882" s="54">
        <f>S5881+IF(X5882=0,0,M5882)</f>
        <v/>
      </c>
      <c r="T5882" s="55">
        <f>MAX(T5881,S5882)</f>
        <v/>
      </c>
      <c r="U5882" s="56">
        <f>S5882-T5882</f>
        <v/>
      </c>
      <c r="V5882" s="55">
        <f>IFERROR(SUMIFS(DATABASE!$M$5:$M$6004,DATABASE!$B$5:$B$6004,B5882,DATABASE!$X$5:$X$6004,1),0)</f>
        <v/>
      </c>
      <c r="W5882" s="57">
        <f>IFERROR(COUNTIFS(DATABASE!$B$5:$B$6004,B5882,DATABASE!$X$5:$X$6004,1),0)</f>
        <v/>
      </c>
      <c r="X5882" s="58">
        <f>--AND(ISNUMBER(B5882),C5882&lt;&gt;"",L5882&lt;&gt;"",M5882&lt;&gt;"")</f>
        <v/>
      </c>
    </row>
    <row r="5883" ht="15" customHeight="1" s="111">
      <c r="A5883" s="42" t="inlineStr">
        <is>
          <t>DEC</t>
        </is>
      </c>
      <c r="B5883" s="43">
        <f>DEC!A384</f>
        <v/>
      </c>
      <c r="C5883" s="44">
        <f>DEC!B384</f>
        <v/>
      </c>
      <c r="D5883" s="44">
        <f>DEC!C384</f>
        <v/>
      </c>
      <c r="E5883" s="44">
        <f>DEC!D384</f>
        <v/>
      </c>
      <c r="F5883" s="44">
        <f>DEC!E384</f>
        <v/>
      </c>
      <c r="G5883" s="44">
        <f>DEC!F384</f>
        <v/>
      </c>
      <c r="H5883" s="44">
        <f>DEC!G384</f>
        <v/>
      </c>
      <c r="I5883" s="45">
        <f>DEC!H384</f>
        <v/>
      </c>
      <c r="J5883" s="45">
        <f>DEC!I384</f>
        <v/>
      </c>
      <c r="K5883" s="44">
        <f>DEC!J384</f>
        <v/>
      </c>
      <c r="L5883" s="44">
        <f>DEC!K384</f>
        <v/>
      </c>
      <c r="M5883" s="46">
        <f>DEC!L384</f>
        <v/>
      </c>
      <c r="N5883" s="44">
        <f>DEC!M384</f>
        <v/>
      </c>
      <c r="O5883" s="44">
        <f>DEC!N384</f>
        <v/>
      </c>
      <c r="P5883" s="44">
        <f>DEC!O384</f>
        <v/>
      </c>
      <c r="Q5883" s="44">
        <f>DEC!P384</f>
        <v/>
      </c>
      <c r="R5883" s="44">
        <f>DEC!Q384</f>
        <v/>
      </c>
      <c r="S5883" s="46">
        <f>S5882+IF(X5883=0,0,M5883)</f>
        <v/>
      </c>
      <c r="T5883" s="47">
        <f>MAX(T5882,S5883)</f>
        <v/>
      </c>
      <c r="U5883" s="48">
        <f>S5883-T5883</f>
        <v/>
      </c>
      <c r="V5883" s="47">
        <f>IFERROR(SUMIFS(DATABASE!$M$5:$M$6004,DATABASE!$B$5:$B$6004,B5883,DATABASE!$X$5:$X$6004,1),0)</f>
        <v/>
      </c>
      <c r="W5883" s="31">
        <f>IFERROR(COUNTIFS(DATABASE!$B$5:$B$6004,B5883,DATABASE!$X$5:$X$6004,1),0)</f>
        <v/>
      </c>
      <c r="X5883" s="49">
        <f>--AND(ISNUMBER(B5883),C5883&lt;&gt;"",L5883&lt;&gt;"",M5883&lt;&gt;"")</f>
        <v/>
      </c>
    </row>
    <row r="5884" ht="15" customHeight="1" s="111">
      <c r="A5884" s="50" t="inlineStr">
        <is>
          <t>DEC</t>
        </is>
      </c>
      <c r="B5884" s="51">
        <f>DEC!A385</f>
        <v/>
      </c>
      <c r="C5884" s="52">
        <f>DEC!B385</f>
        <v/>
      </c>
      <c r="D5884" s="52">
        <f>DEC!C385</f>
        <v/>
      </c>
      <c r="E5884" s="52">
        <f>DEC!D385</f>
        <v/>
      </c>
      <c r="F5884" s="52">
        <f>DEC!E385</f>
        <v/>
      </c>
      <c r="G5884" s="52">
        <f>DEC!F385</f>
        <v/>
      </c>
      <c r="H5884" s="52">
        <f>DEC!G385</f>
        <v/>
      </c>
      <c r="I5884" s="53">
        <f>DEC!H385</f>
        <v/>
      </c>
      <c r="J5884" s="53">
        <f>DEC!I385</f>
        <v/>
      </c>
      <c r="K5884" s="52">
        <f>DEC!J385</f>
        <v/>
      </c>
      <c r="L5884" s="52">
        <f>DEC!K385</f>
        <v/>
      </c>
      <c r="M5884" s="54">
        <f>DEC!L385</f>
        <v/>
      </c>
      <c r="N5884" s="52">
        <f>DEC!M385</f>
        <v/>
      </c>
      <c r="O5884" s="52">
        <f>DEC!N385</f>
        <v/>
      </c>
      <c r="P5884" s="52">
        <f>DEC!O385</f>
        <v/>
      </c>
      <c r="Q5884" s="52">
        <f>DEC!P385</f>
        <v/>
      </c>
      <c r="R5884" s="52">
        <f>DEC!Q385</f>
        <v/>
      </c>
      <c r="S5884" s="54">
        <f>S5883+IF(X5884=0,0,M5884)</f>
        <v/>
      </c>
      <c r="T5884" s="55">
        <f>MAX(T5883,S5884)</f>
        <v/>
      </c>
      <c r="U5884" s="56">
        <f>S5884-T5884</f>
        <v/>
      </c>
      <c r="V5884" s="55">
        <f>IFERROR(SUMIFS(DATABASE!$M$5:$M$6004,DATABASE!$B$5:$B$6004,B5884,DATABASE!$X$5:$X$6004,1),0)</f>
        <v/>
      </c>
      <c r="W5884" s="57">
        <f>IFERROR(COUNTIFS(DATABASE!$B$5:$B$6004,B5884,DATABASE!$X$5:$X$6004,1),0)</f>
        <v/>
      </c>
      <c r="X5884" s="58">
        <f>--AND(ISNUMBER(B5884),C5884&lt;&gt;"",L5884&lt;&gt;"",M5884&lt;&gt;"")</f>
        <v/>
      </c>
    </row>
    <row r="5885" ht="15" customHeight="1" s="111">
      <c r="A5885" s="42" t="inlineStr">
        <is>
          <t>DEC</t>
        </is>
      </c>
      <c r="B5885" s="43">
        <f>DEC!A386</f>
        <v/>
      </c>
      <c r="C5885" s="44">
        <f>DEC!B386</f>
        <v/>
      </c>
      <c r="D5885" s="44">
        <f>DEC!C386</f>
        <v/>
      </c>
      <c r="E5885" s="44">
        <f>DEC!D386</f>
        <v/>
      </c>
      <c r="F5885" s="44">
        <f>DEC!E386</f>
        <v/>
      </c>
      <c r="G5885" s="44">
        <f>DEC!F386</f>
        <v/>
      </c>
      <c r="H5885" s="44">
        <f>DEC!G386</f>
        <v/>
      </c>
      <c r="I5885" s="45">
        <f>DEC!H386</f>
        <v/>
      </c>
      <c r="J5885" s="45">
        <f>DEC!I386</f>
        <v/>
      </c>
      <c r="K5885" s="44">
        <f>DEC!J386</f>
        <v/>
      </c>
      <c r="L5885" s="44">
        <f>DEC!K386</f>
        <v/>
      </c>
      <c r="M5885" s="46">
        <f>DEC!L386</f>
        <v/>
      </c>
      <c r="N5885" s="44">
        <f>DEC!M386</f>
        <v/>
      </c>
      <c r="O5885" s="44">
        <f>DEC!N386</f>
        <v/>
      </c>
      <c r="P5885" s="44">
        <f>DEC!O386</f>
        <v/>
      </c>
      <c r="Q5885" s="44">
        <f>DEC!P386</f>
        <v/>
      </c>
      <c r="R5885" s="44">
        <f>DEC!Q386</f>
        <v/>
      </c>
      <c r="S5885" s="46">
        <f>S5884+IF(X5885=0,0,M5885)</f>
        <v/>
      </c>
      <c r="T5885" s="47">
        <f>MAX(T5884,S5885)</f>
        <v/>
      </c>
      <c r="U5885" s="48">
        <f>S5885-T5885</f>
        <v/>
      </c>
      <c r="V5885" s="47">
        <f>IFERROR(SUMIFS(DATABASE!$M$5:$M$6004,DATABASE!$B$5:$B$6004,B5885,DATABASE!$X$5:$X$6004,1),0)</f>
        <v/>
      </c>
      <c r="W5885" s="31">
        <f>IFERROR(COUNTIFS(DATABASE!$B$5:$B$6004,B5885,DATABASE!$X$5:$X$6004,1),0)</f>
        <v/>
      </c>
      <c r="X5885" s="49">
        <f>--AND(ISNUMBER(B5885),C5885&lt;&gt;"",L5885&lt;&gt;"",M5885&lt;&gt;"")</f>
        <v/>
      </c>
    </row>
    <row r="5886" ht="15" customHeight="1" s="111">
      <c r="A5886" s="50" t="inlineStr">
        <is>
          <t>DEC</t>
        </is>
      </c>
      <c r="B5886" s="51">
        <f>DEC!A387</f>
        <v/>
      </c>
      <c r="C5886" s="52">
        <f>DEC!B387</f>
        <v/>
      </c>
      <c r="D5886" s="52">
        <f>DEC!C387</f>
        <v/>
      </c>
      <c r="E5886" s="52">
        <f>DEC!D387</f>
        <v/>
      </c>
      <c r="F5886" s="52">
        <f>DEC!E387</f>
        <v/>
      </c>
      <c r="G5886" s="52">
        <f>DEC!F387</f>
        <v/>
      </c>
      <c r="H5886" s="52">
        <f>DEC!G387</f>
        <v/>
      </c>
      <c r="I5886" s="53">
        <f>DEC!H387</f>
        <v/>
      </c>
      <c r="J5886" s="53">
        <f>DEC!I387</f>
        <v/>
      </c>
      <c r="K5886" s="52">
        <f>DEC!J387</f>
        <v/>
      </c>
      <c r="L5886" s="52">
        <f>DEC!K387</f>
        <v/>
      </c>
      <c r="M5886" s="54">
        <f>DEC!L387</f>
        <v/>
      </c>
      <c r="N5886" s="52">
        <f>DEC!M387</f>
        <v/>
      </c>
      <c r="O5886" s="52">
        <f>DEC!N387</f>
        <v/>
      </c>
      <c r="P5886" s="52">
        <f>DEC!O387</f>
        <v/>
      </c>
      <c r="Q5886" s="52">
        <f>DEC!P387</f>
        <v/>
      </c>
      <c r="R5886" s="52">
        <f>DEC!Q387</f>
        <v/>
      </c>
      <c r="S5886" s="54">
        <f>S5885+IF(X5886=0,0,M5886)</f>
        <v/>
      </c>
      <c r="T5886" s="55">
        <f>MAX(T5885,S5886)</f>
        <v/>
      </c>
      <c r="U5886" s="56">
        <f>S5886-T5886</f>
        <v/>
      </c>
      <c r="V5886" s="55">
        <f>IFERROR(SUMIFS(DATABASE!$M$5:$M$6004,DATABASE!$B$5:$B$6004,B5886,DATABASE!$X$5:$X$6004,1),0)</f>
        <v/>
      </c>
      <c r="W5886" s="57">
        <f>IFERROR(COUNTIFS(DATABASE!$B$5:$B$6004,B5886,DATABASE!$X$5:$X$6004,1),0)</f>
        <v/>
      </c>
      <c r="X5886" s="58">
        <f>--AND(ISNUMBER(B5886),C5886&lt;&gt;"",L5886&lt;&gt;"",M5886&lt;&gt;"")</f>
        <v/>
      </c>
    </row>
    <row r="5887" ht="15" customHeight="1" s="111">
      <c r="A5887" s="42" t="inlineStr">
        <is>
          <t>DEC</t>
        </is>
      </c>
      <c r="B5887" s="43">
        <f>DEC!A388</f>
        <v/>
      </c>
      <c r="C5887" s="44">
        <f>DEC!B388</f>
        <v/>
      </c>
      <c r="D5887" s="44">
        <f>DEC!C388</f>
        <v/>
      </c>
      <c r="E5887" s="44">
        <f>DEC!D388</f>
        <v/>
      </c>
      <c r="F5887" s="44">
        <f>DEC!E388</f>
        <v/>
      </c>
      <c r="G5887" s="44">
        <f>DEC!F388</f>
        <v/>
      </c>
      <c r="H5887" s="44">
        <f>DEC!G388</f>
        <v/>
      </c>
      <c r="I5887" s="45">
        <f>DEC!H388</f>
        <v/>
      </c>
      <c r="J5887" s="45">
        <f>DEC!I388</f>
        <v/>
      </c>
      <c r="K5887" s="44">
        <f>DEC!J388</f>
        <v/>
      </c>
      <c r="L5887" s="44">
        <f>DEC!K388</f>
        <v/>
      </c>
      <c r="M5887" s="46">
        <f>DEC!L388</f>
        <v/>
      </c>
      <c r="N5887" s="44">
        <f>DEC!M388</f>
        <v/>
      </c>
      <c r="O5887" s="44">
        <f>DEC!N388</f>
        <v/>
      </c>
      <c r="P5887" s="44">
        <f>DEC!O388</f>
        <v/>
      </c>
      <c r="Q5887" s="44">
        <f>DEC!P388</f>
        <v/>
      </c>
      <c r="R5887" s="44">
        <f>DEC!Q388</f>
        <v/>
      </c>
      <c r="S5887" s="46">
        <f>S5886+IF(X5887=0,0,M5887)</f>
        <v/>
      </c>
      <c r="T5887" s="47">
        <f>MAX(T5886,S5887)</f>
        <v/>
      </c>
      <c r="U5887" s="48">
        <f>S5887-T5887</f>
        <v/>
      </c>
      <c r="V5887" s="47">
        <f>IFERROR(SUMIFS(DATABASE!$M$5:$M$6004,DATABASE!$B$5:$B$6004,B5887,DATABASE!$X$5:$X$6004,1),0)</f>
        <v/>
      </c>
      <c r="W5887" s="31">
        <f>IFERROR(COUNTIFS(DATABASE!$B$5:$B$6004,B5887,DATABASE!$X$5:$X$6004,1),0)</f>
        <v/>
      </c>
      <c r="X5887" s="49">
        <f>--AND(ISNUMBER(B5887),C5887&lt;&gt;"",L5887&lt;&gt;"",M5887&lt;&gt;"")</f>
        <v/>
      </c>
    </row>
    <row r="5888" ht="15" customHeight="1" s="111">
      <c r="A5888" s="50" t="inlineStr">
        <is>
          <t>DEC</t>
        </is>
      </c>
      <c r="B5888" s="51">
        <f>DEC!A389</f>
        <v/>
      </c>
      <c r="C5888" s="52">
        <f>DEC!B389</f>
        <v/>
      </c>
      <c r="D5888" s="52">
        <f>DEC!C389</f>
        <v/>
      </c>
      <c r="E5888" s="52">
        <f>DEC!D389</f>
        <v/>
      </c>
      <c r="F5888" s="52">
        <f>DEC!E389</f>
        <v/>
      </c>
      <c r="G5888" s="52">
        <f>DEC!F389</f>
        <v/>
      </c>
      <c r="H5888" s="52">
        <f>DEC!G389</f>
        <v/>
      </c>
      <c r="I5888" s="53">
        <f>DEC!H389</f>
        <v/>
      </c>
      <c r="J5888" s="53">
        <f>DEC!I389</f>
        <v/>
      </c>
      <c r="K5888" s="52">
        <f>DEC!J389</f>
        <v/>
      </c>
      <c r="L5888" s="52">
        <f>DEC!K389</f>
        <v/>
      </c>
      <c r="M5888" s="54">
        <f>DEC!L389</f>
        <v/>
      </c>
      <c r="N5888" s="52">
        <f>DEC!M389</f>
        <v/>
      </c>
      <c r="O5888" s="52">
        <f>DEC!N389</f>
        <v/>
      </c>
      <c r="P5888" s="52">
        <f>DEC!O389</f>
        <v/>
      </c>
      <c r="Q5888" s="52">
        <f>DEC!P389</f>
        <v/>
      </c>
      <c r="R5888" s="52">
        <f>DEC!Q389</f>
        <v/>
      </c>
      <c r="S5888" s="54">
        <f>S5887+IF(X5888=0,0,M5888)</f>
        <v/>
      </c>
      <c r="T5888" s="55">
        <f>MAX(T5887,S5888)</f>
        <v/>
      </c>
      <c r="U5888" s="56">
        <f>S5888-T5888</f>
        <v/>
      </c>
      <c r="V5888" s="55">
        <f>IFERROR(SUMIFS(DATABASE!$M$5:$M$6004,DATABASE!$B$5:$B$6004,B5888,DATABASE!$X$5:$X$6004,1),0)</f>
        <v/>
      </c>
      <c r="W5888" s="57">
        <f>IFERROR(COUNTIFS(DATABASE!$B$5:$B$6004,B5888,DATABASE!$X$5:$X$6004,1),0)</f>
        <v/>
      </c>
      <c r="X5888" s="58">
        <f>--AND(ISNUMBER(B5888),C5888&lt;&gt;"",L5888&lt;&gt;"",M5888&lt;&gt;"")</f>
        <v/>
      </c>
    </row>
    <row r="5889" ht="15" customHeight="1" s="111">
      <c r="A5889" s="42" t="inlineStr">
        <is>
          <t>DEC</t>
        </is>
      </c>
      <c r="B5889" s="43">
        <f>DEC!A390</f>
        <v/>
      </c>
      <c r="C5889" s="44">
        <f>DEC!B390</f>
        <v/>
      </c>
      <c r="D5889" s="44">
        <f>DEC!C390</f>
        <v/>
      </c>
      <c r="E5889" s="44">
        <f>DEC!D390</f>
        <v/>
      </c>
      <c r="F5889" s="44">
        <f>DEC!E390</f>
        <v/>
      </c>
      <c r="G5889" s="44">
        <f>DEC!F390</f>
        <v/>
      </c>
      <c r="H5889" s="44">
        <f>DEC!G390</f>
        <v/>
      </c>
      <c r="I5889" s="45">
        <f>DEC!H390</f>
        <v/>
      </c>
      <c r="J5889" s="45">
        <f>DEC!I390</f>
        <v/>
      </c>
      <c r="K5889" s="44">
        <f>DEC!J390</f>
        <v/>
      </c>
      <c r="L5889" s="44">
        <f>DEC!K390</f>
        <v/>
      </c>
      <c r="M5889" s="46">
        <f>DEC!L390</f>
        <v/>
      </c>
      <c r="N5889" s="44">
        <f>DEC!M390</f>
        <v/>
      </c>
      <c r="O5889" s="44">
        <f>DEC!N390</f>
        <v/>
      </c>
      <c r="P5889" s="44">
        <f>DEC!O390</f>
        <v/>
      </c>
      <c r="Q5889" s="44">
        <f>DEC!P390</f>
        <v/>
      </c>
      <c r="R5889" s="44">
        <f>DEC!Q390</f>
        <v/>
      </c>
      <c r="S5889" s="46">
        <f>S5888+IF(X5889=0,0,M5889)</f>
        <v/>
      </c>
      <c r="T5889" s="47">
        <f>MAX(T5888,S5889)</f>
        <v/>
      </c>
      <c r="U5889" s="48">
        <f>S5889-T5889</f>
        <v/>
      </c>
      <c r="V5889" s="47">
        <f>IFERROR(SUMIFS(DATABASE!$M$5:$M$6004,DATABASE!$B$5:$B$6004,B5889,DATABASE!$X$5:$X$6004,1),0)</f>
        <v/>
      </c>
      <c r="W5889" s="31">
        <f>IFERROR(COUNTIFS(DATABASE!$B$5:$B$6004,B5889,DATABASE!$X$5:$X$6004,1),0)</f>
        <v/>
      </c>
      <c r="X5889" s="49">
        <f>--AND(ISNUMBER(B5889),C5889&lt;&gt;"",L5889&lt;&gt;"",M5889&lt;&gt;"")</f>
        <v/>
      </c>
    </row>
    <row r="5890" ht="15" customHeight="1" s="111">
      <c r="A5890" s="50" t="inlineStr">
        <is>
          <t>DEC</t>
        </is>
      </c>
      <c r="B5890" s="51">
        <f>DEC!A391</f>
        <v/>
      </c>
      <c r="C5890" s="52">
        <f>DEC!B391</f>
        <v/>
      </c>
      <c r="D5890" s="52">
        <f>DEC!C391</f>
        <v/>
      </c>
      <c r="E5890" s="52">
        <f>DEC!D391</f>
        <v/>
      </c>
      <c r="F5890" s="52">
        <f>DEC!E391</f>
        <v/>
      </c>
      <c r="G5890" s="52">
        <f>DEC!F391</f>
        <v/>
      </c>
      <c r="H5890" s="52">
        <f>DEC!G391</f>
        <v/>
      </c>
      <c r="I5890" s="53">
        <f>DEC!H391</f>
        <v/>
      </c>
      <c r="J5890" s="53">
        <f>DEC!I391</f>
        <v/>
      </c>
      <c r="K5890" s="52">
        <f>DEC!J391</f>
        <v/>
      </c>
      <c r="L5890" s="52">
        <f>DEC!K391</f>
        <v/>
      </c>
      <c r="M5890" s="54">
        <f>DEC!L391</f>
        <v/>
      </c>
      <c r="N5890" s="52">
        <f>DEC!M391</f>
        <v/>
      </c>
      <c r="O5890" s="52">
        <f>DEC!N391</f>
        <v/>
      </c>
      <c r="P5890" s="52">
        <f>DEC!O391</f>
        <v/>
      </c>
      <c r="Q5890" s="52">
        <f>DEC!P391</f>
        <v/>
      </c>
      <c r="R5890" s="52">
        <f>DEC!Q391</f>
        <v/>
      </c>
      <c r="S5890" s="54">
        <f>S5889+IF(X5890=0,0,M5890)</f>
        <v/>
      </c>
      <c r="T5890" s="55">
        <f>MAX(T5889,S5890)</f>
        <v/>
      </c>
      <c r="U5890" s="56">
        <f>S5890-T5890</f>
        <v/>
      </c>
      <c r="V5890" s="55">
        <f>IFERROR(SUMIFS(DATABASE!$M$5:$M$6004,DATABASE!$B$5:$B$6004,B5890,DATABASE!$X$5:$X$6004,1),0)</f>
        <v/>
      </c>
      <c r="W5890" s="57">
        <f>IFERROR(COUNTIFS(DATABASE!$B$5:$B$6004,B5890,DATABASE!$X$5:$X$6004,1),0)</f>
        <v/>
      </c>
      <c r="X5890" s="58">
        <f>--AND(ISNUMBER(B5890),C5890&lt;&gt;"",L5890&lt;&gt;"",M5890&lt;&gt;"")</f>
        <v/>
      </c>
    </row>
    <row r="5891" ht="15" customHeight="1" s="111">
      <c r="A5891" s="42" t="inlineStr">
        <is>
          <t>DEC</t>
        </is>
      </c>
      <c r="B5891" s="43">
        <f>DEC!A392</f>
        <v/>
      </c>
      <c r="C5891" s="44">
        <f>DEC!B392</f>
        <v/>
      </c>
      <c r="D5891" s="44">
        <f>DEC!C392</f>
        <v/>
      </c>
      <c r="E5891" s="44">
        <f>DEC!D392</f>
        <v/>
      </c>
      <c r="F5891" s="44">
        <f>DEC!E392</f>
        <v/>
      </c>
      <c r="G5891" s="44">
        <f>DEC!F392</f>
        <v/>
      </c>
      <c r="H5891" s="44">
        <f>DEC!G392</f>
        <v/>
      </c>
      <c r="I5891" s="45">
        <f>DEC!H392</f>
        <v/>
      </c>
      <c r="J5891" s="45">
        <f>DEC!I392</f>
        <v/>
      </c>
      <c r="K5891" s="44">
        <f>DEC!J392</f>
        <v/>
      </c>
      <c r="L5891" s="44">
        <f>DEC!K392</f>
        <v/>
      </c>
      <c r="M5891" s="46">
        <f>DEC!L392</f>
        <v/>
      </c>
      <c r="N5891" s="44">
        <f>DEC!M392</f>
        <v/>
      </c>
      <c r="O5891" s="44">
        <f>DEC!N392</f>
        <v/>
      </c>
      <c r="P5891" s="44">
        <f>DEC!O392</f>
        <v/>
      </c>
      <c r="Q5891" s="44">
        <f>DEC!P392</f>
        <v/>
      </c>
      <c r="R5891" s="44">
        <f>DEC!Q392</f>
        <v/>
      </c>
      <c r="S5891" s="46">
        <f>S5890+IF(X5891=0,0,M5891)</f>
        <v/>
      </c>
      <c r="T5891" s="47">
        <f>MAX(T5890,S5891)</f>
        <v/>
      </c>
      <c r="U5891" s="48">
        <f>S5891-T5891</f>
        <v/>
      </c>
      <c r="V5891" s="47">
        <f>IFERROR(SUMIFS(DATABASE!$M$5:$M$6004,DATABASE!$B$5:$B$6004,B5891,DATABASE!$X$5:$X$6004,1),0)</f>
        <v/>
      </c>
      <c r="W5891" s="31">
        <f>IFERROR(COUNTIFS(DATABASE!$B$5:$B$6004,B5891,DATABASE!$X$5:$X$6004,1),0)</f>
        <v/>
      </c>
      <c r="X5891" s="49">
        <f>--AND(ISNUMBER(B5891),C5891&lt;&gt;"",L5891&lt;&gt;"",M5891&lt;&gt;"")</f>
        <v/>
      </c>
    </row>
    <row r="5892" ht="15" customHeight="1" s="111">
      <c r="A5892" s="50" t="inlineStr">
        <is>
          <t>DEC</t>
        </is>
      </c>
      <c r="B5892" s="51">
        <f>DEC!A393</f>
        <v/>
      </c>
      <c r="C5892" s="52">
        <f>DEC!B393</f>
        <v/>
      </c>
      <c r="D5892" s="52">
        <f>DEC!C393</f>
        <v/>
      </c>
      <c r="E5892" s="52">
        <f>DEC!D393</f>
        <v/>
      </c>
      <c r="F5892" s="52">
        <f>DEC!E393</f>
        <v/>
      </c>
      <c r="G5892" s="52">
        <f>DEC!F393</f>
        <v/>
      </c>
      <c r="H5892" s="52">
        <f>DEC!G393</f>
        <v/>
      </c>
      <c r="I5892" s="53">
        <f>DEC!H393</f>
        <v/>
      </c>
      <c r="J5892" s="53">
        <f>DEC!I393</f>
        <v/>
      </c>
      <c r="K5892" s="52">
        <f>DEC!J393</f>
        <v/>
      </c>
      <c r="L5892" s="52">
        <f>DEC!K393</f>
        <v/>
      </c>
      <c r="M5892" s="54">
        <f>DEC!L393</f>
        <v/>
      </c>
      <c r="N5892" s="52">
        <f>DEC!M393</f>
        <v/>
      </c>
      <c r="O5892" s="52">
        <f>DEC!N393</f>
        <v/>
      </c>
      <c r="P5892" s="52">
        <f>DEC!O393</f>
        <v/>
      </c>
      <c r="Q5892" s="52">
        <f>DEC!P393</f>
        <v/>
      </c>
      <c r="R5892" s="52">
        <f>DEC!Q393</f>
        <v/>
      </c>
      <c r="S5892" s="54">
        <f>S5891+IF(X5892=0,0,M5892)</f>
        <v/>
      </c>
      <c r="T5892" s="55">
        <f>MAX(T5891,S5892)</f>
        <v/>
      </c>
      <c r="U5892" s="56">
        <f>S5892-T5892</f>
        <v/>
      </c>
      <c r="V5892" s="55">
        <f>IFERROR(SUMIFS(DATABASE!$M$5:$M$6004,DATABASE!$B$5:$B$6004,B5892,DATABASE!$X$5:$X$6004,1),0)</f>
        <v/>
      </c>
      <c r="W5892" s="57">
        <f>IFERROR(COUNTIFS(DATABASE!$B$5:$B$6004,B5892,DATABASE!$X$5:$X$6004,1),0)</f>
        <v/>
      </c>
      <c r="X5892" s="58">
        <f>--AND(ISNUMBER(B5892),C5892&lt;&gt;"",L5892&lt;&gt;"",M5892&lt;&gt;"")</f>
        <v/>
      </c>
    </row>
    <row r="5893" ht="15" customHeight="1" s="111">
      <c r="A5893" s="42" t="inlineStr">
        <is>
          <t>DEC</t>
        </is>
      </c>
      <c r="B5893" s="43">
        <f>DEC!A394</f>
        <v/>
      </c>
      <c r="C5893" s="44">
        <f>DEC!B394</f>
        <v/>
      </c>
      <c r="D5893" s="44">
        <f>DEC!C394</f>
        <v/>
      </c>
      <c r="E5893" s="44">
        <f>DEC!D394</f>
        <v/>
      </c>
      <c r="F5893" s="44">
        <f>DEC!E394</f>
        <v/>
      </c>
      <c r="G5893" s="44">
        <f>DEC!F394</f>
        <v/>
      </c>
      <c r="H5893" s="44">
        <f>DEC!G394</f>
        <v/>
      </c>
      <c r="I5893" s="45">
        <f>DEC!H394</f>
        <v/>
      </c>
      <c r="J5893" s="45">
        <f>DEC!I394</f>
        <v/>
      </c>
      <c r="K5893" s="44">
        <f>DEC!J394</f>
        <v/>
      </c>
      <c r="L5893" s="44">
        <f>DEC!K394</f>
        <v/>
      </c>
      <c r="M5893" s="46">
        <f>DEC!L394</f>
        <v/>
      </c>
      <c r="N5893" s="44">
        <f>DEC!M394</f>
        <v/>
      </c>
      <c r="O5893" s="44">
        <f>DEC!N394</f>
        <v/>
      </c>
      <c r="P5893" s="44">
        <f>DEC!O394</f>
        <v/>
      </c>
      <c r="Q5893" s="44">
        <f>DEC!P394</f>
        <v/>
      </c>
      <c r="R5893" s="44">
        <f>DEC!Q394</f>
        <v/>
      </c>
      <c r="S5893" s="46">
        <f>S5892+IF(X5893=0,0,M5893)</f>
        <v/>
      </c>
      <c r="T5893" s="47">
        <f>MAX(T5892,S5893)</f>
        <v/>
      </c>
      <c r="U5893" s="48">
        <f>S5893-T5893</f>
        <v/>
      </c>
      <c r="V5893" s="47">
        <f>IFERROR(SUMIFS(DATABASE!$M$5:$M$6004,DATABASE!$B$5:$B$6004,B5893,DATABASE!$X$5:$X$6004,1),0)</f>
        <v/>
      </c>
      <c r="W5893" s="31">
        <f>IFERROR(COUNTIFS(DATABASE!$B$5:$B$6004,B5893,DATABASE!$X$5:$X$6004,1),0)</f>
        <v/>
      </c>
      <c r="X5893" s="49">
        <f>--AND(ISNUMBER(B5893),C5893&lt;&gt;"",L5893&lt;&gt;"",M5893&lt;&gt;"")</f>
        <v/>
      </c>
    </row>
    <row r="5894" ht="15" customHeight="1" s="111">
      <c r="A5894" s="50" t="inlineStr">
        <is>
          <t>DEC</t>
        </is>
      </c>
      <c r="B5894" s="51">
        <f>DEC!A395</f>
        <v/>
      </c>
      <c r="C5894" s="52">
        <f>DEC!B395</f>
        <v/>
      </c>
      <c r="D5894" s="52">
        <f>DEC!C395</f>
        <v/>
      </c>
      <c r="E5894" s="52">
        <f>DEC!D395</f>
        <v/>
      </c>
      <c r="F5894" s="52">
        <f>DEC!E395</f>
        <v/>
      </c>
      <c r="G5894" s="52">
        <f>DEC!F395</f>
        <v/>
      </c>
      <c r="H5894" s="52">
        <f>DEC!G395</f>
        <v/>
      </c>
      <c r="I5894" s="53">
        <f>DEC!H395</f>
        <v/>
      </c>
      <c r="J5894" s="53">
        <f>DEC!I395</f>
        <v/>
      </c>
      <c r="K5894" s="52">
        <f>DEC!J395</f>
        <v/>
      </c>
      <c r="L5894" s="52">
        <f>DEC!K395</f>
        <v/>
      </c>
      <c r="M5894" s="54">
        <f>DEC!L395</f>
        <v/>
      </c>
      <c r="N5894" s="52">
        <f>DEC!M395</f>
        <v/>
      </c>
      <c r="O5894" s="52">
        <f>DEC!N395</f>
        <v/>
      </c>
      <c r="P5894" s="52">
        <f>DEC!O395</f>
        <v/>
      </c>
      <c r="Q5894" s="52">
        <f>DEC!P395</f>
        <v/>
      </c>
      <c r="R5894" s="52">
        <f>DEC!Q395</f>
        <v/>
      </c>
      <c r="S5894" s="54">
        <f>S5893+IF(X5894=0,0,M5894)</f>
        <v/>
      </c>
      <c r="T5894" s="55">
        <f>MAX(T5893,S5894)</f>
        <v/>
      </c>
      <c r="U5894" s="56">
        <f>S5894-T5894</f>
        <v/>
      </c>
      <c r="V5894" s="55">
        <f>IFERROR(SUMIFS(DATABASE!$M$5:$M$6004,DATABASE!$B$5:$B$6004,B5894,DATABASE!$X$5:$X$6004,1),0)</f>
        <v/>
      </c>
      <c r="W5894" s="57">
        <f>IFERROR(COUNTIFS(DATABASE!$B$5:$B$6004,B5894,DATABASE!$X$5:$X$6004,1),0)</f>
        <v/>
      </c>
      <c r="X5894" s="58">
        <f>--AND(ISNUMBER(B5894),C5894&lt;&gt;"",L5894&lt;&gt;"",M5894&lt;&gt;"")</f>
        <v/>
      </c>
    </row>
    <row r="5895" ht="15" customHeight="1" s="111">
      <c r="A5895" s="42" t="inlineStr">
        <is>
          <t>DEC</t>
        </is>
      </c>
      <c r="B5895" s="43">
        <f>DEC!A396</f>
        <v/>
      </c>
      <c r="C5895" s="44">
        <f>DEC!B396</f>
        <v/>
      </c>
      <c r="D5895" s="44">
        <f>DEC!C396</f>
        <v/>
      </c>
      <c r="E5895" s="44">
        <f>DEC!D396</f>
        <v/>
      </c>
      <c r="F5895" s="44">
        <f>DEC!E396</f>
        <v/>
      </c>
      <c r="G5895" s="44">
        <f>DEC!F396</f>
        <v/>
      </c>
      <c r="H5895" s="44">
        <f>DEC!G396</f>
        <v/>
      </c>
      <c r="I5895" s="45">
        <f>DEC!H396</f>
        <v/>
      </c>
      <c r="J5895" s="45">
        <f>DEC!I396</f>
        <v/>
      </c>
      <c r="K5895" s="44">
        <f>DEC!J396</f>
        <v/>
      </c>
      <c r="L5895" s="44">
        <f>DEC!K396</f>
        <v/>
      </c>
      <c r="M5895" s="46">
        <f>DEC!L396</f>
        <v/>
      </c>
      <c r="N5895" s="44">
        <f>DEC!M396</f>
        <v/>
      </c>
      <c r="O5895" s="44">
        <f>DEC!N396</f>
        <v/>
      </c>
      <c r="P5895" s="44">
        <f>DEC!O396</f>
        <v/>
      </c>
      <c r="Q5895" s="44">
        <f>DEC!P396</f>
        <v/>
      </c>
      <c r="R5895" s="44">
        <f>DEC!Q396</f>
        <v/>
      </c>
      <c r="S5895" s="46">
        <f>S5894+IF(X5895=0,0,M5895)</f>
        <v/>
      </c>
      <c r="T5895" s="47">
        <f>MAX(T5894,S5895)</f>
        <v/>
      </c>
      <c r="U5895" s="48">
        <f>S5895-T5895</f>
        <v/>
      </c>
      <c r="V5895" s="47">
        <f>IFERROR(SUMIFS(DATABASE!$M$5:$M$6004,DATABASE!$B$5:$B$6004,B5895,DATABASE!$X$5:$X$6004,1),0)</f>
        <v/>
      </c>
      <c r="W5895" s="31">
        <f>IFERROR(COUNTIFS(DATABASE!$B$5:$B$6004,B5895,DATABASE!$X$5:$X$6004,1),0)</f>
        <v/>
      </c>
      <c r="X5895" s="49">
        <f>--AND(ISNUMBER(B5895),C5895&lt;&gt;"",L5895&lt;&gt;"",M5895&lt;&gt;"")</f>
        <v/>
      </c>
    </row>
    <row r="5896" ht="15" customHeight="1" s="111">
      <c r="A5896" s="50" t="inlineStr">
        <is>
          <t>DEC</t>
        </is>
      </c>
      <c r="B5896" s="51">
        <f>DEC!A397</f>
        <v/>
      </c>
      <c r="C5896" s="52">
        <f>DEC!B397</f>
        <v/>
      </c>
      <c r="D5896" s="52">
        <f>DEC!C397</f>
        <v/>
      </c>
      <c r="E5896" s="52">
        <f>DEC!D397</f>
        <v/>
      </c>
      <c r="F5896" s="52">
        <f>DEC!E397</f>
        <v/>
      </c>
      <c r="G5896" s="52">
        <f>DEC!F397</f>
        <v/>
      </c>
      <c r="H5896" s="52">
        <f>DEC!G397</f>
        <v/>
      </c>
      <c r="I5896" s="53">
        <f>DEC!H397</f>
        <v/>
      </c>
      <c r="J5896" s="53">
        <f>DEC!I397</f>
        <v/>
      </c>
      <c r="K5896" s="52">
        <f>DEC!J397</f>
        <v/>
      </c>
      <c r="L5896" s="52">
        <f>DEC!K397</f>
        <v/>
      </c>
      <c r="M5896" s="54">
        <f>DEC!L397</f>
        <v/>
      </c>
      <c r="N5896" s="52">
        <f>DEC!M397</f>
        <v/>
      </c>
      <c r="O5896" s="52">
        <f>DEC!N397</f>
        <v/>
      </c>
      <c r="P5896" s="52">
        <f>DEC!O397</f>
        <v/>
      </c>
      <c r="Q5896" s="52">
        <f>DEC!P397</f>
        <v/>
      </c>
      <c r="R5896" s="52">
        <f>DEC!Q397</f>
        <v/>
      </c>
      <c r="S5896" s="54">
        <f>S5895+IF(X5896=0,0,M5896)</f>
        <v/>
      </c>
      <c r="T5896" s="55">
        <f>MAX(T5895,S5896)</f>
        <v/>
      </c>
      <c r="U5896" s="56">
        <f>S5896-T5896</f>
        <v/>
      </c>
      <c r="V5896" s="55">
        <f>IFERROR(SUMIFS(DATABASE!$M$5:$M$6004,DATABASE!$B$5:$B$6004,B5896,DATABASE!$X$5:$X$6004,1),0)</f>
        <v/>
      </c>
      <c r="W5896" s="57">
        <f>IFERROR(COUNTIFS(DATABASE!$B$5:$B$6004,B5896,DATABASE!$X$5:$X$6004,1),0)</f>
        <v/>
      </c>
      <c r="X5896" s="58">
        <f>--AND(ISNUMBER(B5896),C5896&lt;&gt;"",L5896&lt;&gt;"",M5896&lt;&gt;"")</f>
        <v/>
      </c>
    </row>
    <row r="5897" ht="15" customHeight="1" s="111">
      <c r="A5897" s="42" t="inlineStr">
        <is>
          <t>DEC</t>
        </is>
      </c>
      <c r="B5897" s="43">
        <f>DEC!A398</f>
        <v/>
      </c>
      <c r="C5897" s="44">
        <f>DEC!B398</f>
        <v/>
      </c>
      <c r="D5897" s="44">
        <f>DEC!C398</f>
        <v/>
      </c>
      <c r="E5897" s="44">
        <f>DEC!D398</f>
        <v/>
      </c>
      <c r="F5897" s="44">
        <f>DEC!E398</f>
        <v/>
      </c>
      <c r="G5897" s="44">
        <f>DEC!F398</f>
        <v/>
      </c>
      <c r="H5897" s="44">
        <f>DEC!G398</f>
        <v/>
      </c>
      <c r="I5897" s="45">
        <f>DEC!H398</f>
        <v/>
      </c>
      <c r="J5897" s="45">
        <f>DEC!I398</f>
        <v/>
      </c>
      <c r="K5897" s="44">
        <f>DEC!J398</f>
        <v/>
      </c>
      <c r="L5897" s="44">
        <f>DEC!K398</f>
        <v/>
      </c>
      <c r="M5897" s="46">
        <f>DEC!L398</f>
        <v/>
      </c>
      <c r="N5897" s="44">
        <f>DEC!M398</f>
        <v/>
      </c>
      <c r="O5897" s="44">
        <f>DEC!N398</f>
        <v/>
      </c>
      <c r="P5897" s="44">
        <f>DEC!O398</f>
        <v/>
      </c>
      <c r="Q5897" s="44">
        <f>DEC!P398</f>
        <v/>
      </c>
      <c r="R5897" s="44">
        <f>DEC!Q398</f>
        <v/>
      </c>
      <c r="S5897" s="46">
        <f>S5896+IF(X5897=0,0,M5897)</f>
        <v/>
      </c>
      <c r="T5897" s="47">
        <f>MAX(T5896,S5897)</f>
        <v/>
      </c>
      <c r="U5897" s="48">
        <f>S5897-T5897</f>
        <v/>
      </c>
      <c r="V5897" s="47">
        <f>IFERROR(SUMIFS(DATABASE!$M$5:$M$6004,DATABASE!$B$5:$B$6004,B5897,DATABASE!$X$5:$X$6004,1),0)</f>
        <v/>
      </c>
      <c r="W5897" s="31">
        <f>IFERROR(COUNTIFS(DATABASE!$B$5:$B$6004,B5897,DATABASE!$X$5:$X$6004,1),0)</f>
        <v/>
      </c>
      <c r="X5897" s="49">
        <f>--AND(ISNUMBER(B5897),C5897&lt;&gt;"",L5897&lt;&gt;"",M5897&lt;&gt;"")</f>
        <v/>
      </c>
    </row>
    <row r="5898" ht="15" customHeight="1" s="111">
      <c r="A5898" s="50" t="inlineStr">
        <is>
          <t>DEC</t>
        </is>
      </c>
      <c r="B5898" s="51">
        <f>DEC!A399</f>
        <v/>
      </c>
      <c r="C5898" s="52">
        <f>DEC!B399</f>
        <v/>
      </c>
      <c r="D5898" s="52">
        <f>DEC!C399</f>
        <v/>
      </c>
      <c r="E5898" s="52">
        <f>DEC!D399</f>
        <v/>
      </c>
      <c r="F5898" s="52">
        <f>DEC!E399</f>
        <v/>
      </c>
      <c r="G5898" s="52">
        <f>DEC!F399</f>
        <v/>
      </c>
      <c r="H5898" s="52">
        <f>DEC!G399</f>
        <v/>
      </c>
      <c r="I5898" s="53">
        <f>DEC!H399</f>
        <v/>
      </c>
      <c r="J5898" s="53">
        <f>DEC!I399</f>
        <v/>
      </c>
      <c r="K5898" s="52">
        <f>DEC!J399</f>
        <v/>
      </c>
      <c r="L5898" s="52">
        <f>DEC!K399</f>
        <v/>
      </c>
      <c r="M5898" s="54">
        <f>DEC!L399</f>
        <v/>
      </c>
      <c r="N5898" s="52">
        <f>DEC!M399</f>
        <v/>
      </c>
      <c r="O5898" s="52">
        <f>DEC!N399</f>
        <v/>
      </c>
      <c r="P5898" s="52">
        <f>DEC!O399</f>
        <v/>
      </c>
      <c r="Q5898" s="52">
        <f>DEC!P399</f>
        <v/>
      </c>
      <c r="R5898" s="52">
        <f>DEC!Q399</f>
        <v/>
      </c>
      <c r="S5898" s="54">
        <f>S5897+IF(X5898=0,0,M5898)</f>
        <v/>
      </c>
      <c r="T5898" s="55">
        <f>MAX(T5897,S5898)</f>
        <v/>
      </c>
      <c r="U5898" s="56">
        <f>S5898-T5898</f>
        <v/>
      </c>
      <c r="V5898" s="55">
        <f>IFERROR(SUMIFS(DATABASE!$M$5:$M$6004,DATABASE!$B$5:$B$6004,B5898,DATABASE!$X$5:$X$6004,1),0)</f>
        <v/>
      </c>
      <c r="W5898" s="57">
        <f>IFERROR(COUNTIFS(DATABASE!$B$5:$B$6004,B5898,DATABASE!$X$5:$X$6004,1),0)</f>
        <v/>
      </c>
      <c r="X5898" s="58">
        <f>--AND(ISNUMBER(B5898),C5898&lt;&gt;"",L5898&lt;&gt;"",M5898&lt;&gt;"")</f>
        <v/>
      </c>
    </row>
    <row r="5899" ht="15" customHeight="1" s="111">
      <c r="A5899" s="42" t="inlineStr">
        <is>
          <t>DEC</t>
        </is>
      </c>
      <c r="B5899" s="43">
        <f>DEC!A400</f>
        <v/>
      </c>
      <c r="C5899" s="44">
        <f>DEC!B400</f>
        <v/>
      </c>
      <c r="D5899" s="44">
        <f>DEC!C400</f>
        <v/>
      </c>
      <c r="E5899" s="44">
        <f>DEC!D400</f>
        <v/>
      </c>
      <c r="F5899" s="44">
        <f>DEC!E400</f>
        <v/>
      </c>
      <c r="G5899" s="44">
        <f>DEC!F400</f>
        <v/>
      </c>
      <c r="H5899" s="44">
        <f>DEC!G400</f>
        <v/>
      </c>
      <c r="I5899" s="45">
        <f>DEC!H400</f>
        <v/>
      </c>
      <c r="J5899" s="45">
        <f>DEC!I400</f>
        <v/>
      </c>
      <c r="K5899" s="44">
        <f>DEC!J400</f>
        <v/>
      </c>
      <c r="L5899" s="44">
        <f>DEC!K400</f>
        <v/>
      </c>
      <c r="M5899" s="46">
        <f>DEC!L400</f>
        <v/>
      </c>
      <c r="N5899" s="44">
        <f>DEC!M400</f>
        <v/>
      </c>
      <c r="O5899" s="44">
        <f>DEC!N400</f>
        <v/>
      </c>
      <c r="P5899" s="44">
        <f>DEC!O400</f>
        <v/>
      </c>
      <c r="Q5899" s="44">
        <f>DEC!P400</f>
        <v/>
      </c>
      <c r="R5899" s="44">
        <f>DEC!Q400</f>
        <v/>
      </c>
      <c r="S5899" s="46">
        <f>S5898+IF(X5899=0,0,M5899)</f>
        <v/>
      </c>
      <c r="T5899" s="47">
        <f>MAX(T5898,S5899)</f>
        <v/>
      </c>
      <c r="U5899" s="48">
        <f>S5899-T5899</f>
        <v/>
      </c>
      <c r="V5899" s="47">
        <f>IFERROR(SUMIFS(DATABASE!$M$5:$M$6004,DATABASE!$B$5:$B$6004,B5899,DATABASE!$X$5:$X$6004,1),0)</f>
        <v/>
      </c>
      <c r="W5899" s="31">
        <f>IFERROR(COUNTIFS(DATABASE!$B$5:$B$6004,B5899,DATABASE!$X$5:$X$6004,1),0)</f>
        <v/>
      </c>
      <c r="X5899" s="49">
        <f>--AND(ISNUMBER(B5899),C5899&lt;&gt;"",L5899&lt;&gt;"",M5899&lt;&gt;"")</f>
        <v/>
      </c>
    </row>
    <row r="5900" ht="15" customHeight="1" s="111">
      <c r="A5900" s="50" t="inlineStr">
        <is>
          <t>DEC</t>
        </is>
      </c>
      <c r="B5900" s="51">
        <f>DEC!A401</f>
        <v/>
      </c>
      <c r="C5900" s="52">
        <f>DEC!B401</f>
        <v/>
      </c>
      <c r="D5900" s="52">
        <f>DEC!C401</f>
        <v/>
      </c>
      <c r="E5900" s="52">
        <f>DEC!D401</f>
        <v/>
      </c>
      <c r="F5900" s="52">
        <f>DEC!E401</f>
        <v/>
      </c>
      <c r="G5900" s="52">
        <f>DEC!F401</f>
        <v/>
      </c>
      <c r="H5900" s="52">
        <f>DEC!G401</f>
        <v/>
      </c>
      <c r="I5900" s="53">
        <f>DEC!H401</f>
        <v/>
      </c>
      <c r="J5900" s="53">
        <f>DEC!I401</f>
        <v/>
      </c>
      <c r="K5900" s="52">
        <f>DEC!J401</f>
        <v/>
      </c>
      <c r="L5900" s="52">
        <f>DEC!K401</f>
        <v/>
      </c>
      <c r="M5900" s="54">
        <f>DEC!L401</f>
        <v/>
      </c>
      <c r="N5900" s="52">
        <f>DEC!M401</f>
        <v/>
      </c>
      <c r="O5900" s="52">
        <f>DEC!N401</f>
        <v/>
      </c>
      <c r="P5900" s="52">
        <f>DEC!O401</f>
        <v/>
      </c>
      <c r="Q5900" s="52">
        <f>DEC!P401</f>
        <v/>
      </c>
      <c r="R5900" s="52">
        <f>DEC!Q401</f>
        <v/>
      </c>
      <c r="S5900" s="54">
        <f>S5899+IF(X5900=0,0,M5900)</f>
        <v/>
      </c>
      <c r="T5900" s="55">
        <f>MAX(T5899,S5900)</f>
        <v/>
      </c>
      <c r="U5900" s="56">
        <f>S5900-T5900</f>
        <v/>
      </c>
      <c r="V5900" s="55">
        <f>IFERROR(SUMIFS(DATABASE!$M$5:$M$6004,DATABASE!$B$5:$B$6004,B5900,DATABASE!$X$5:$X$6004,1),0)</f>
        <v/>
      </c>
      <c r="W5900" s="57">
        <f>IFERROR(COUNTIFS(DATABASE!$B$5:$B$6004,B5900,DATABASE!$X$5:$X$6004,1),0)</f>
        <v/>
      </c>
      <c r="X5900" s="58">
        <f>--AND(ISNUMBER(B5900),C5900&lt;&gt;"",L5900&lt;&gt;"",M5900&lt;&gt;"")</f>
        <v/>
      </c>
    </row>
    <row r="5901" ht="15" customHeight="1" s="111">
      <c r="A5901" s="42" t="inlineStr">
        <is>
          <t>DEC</t>
        </is>
      </c>
      <c r="B5901" s="43">
        <f>DEC!A402</f>
        <v/>
      </c>
      <c r="C5901" s="44">
        <f>DEC!B402</f>
        <v/>
      </c>
      <c r="D5901" s="44">
        <f>DEC!C402</f>
        <v/>
      </c>
      <c r="E5901" s="44">
        <f>DEC!D402</f>
        <v/>
      </c>
      <c r="F5901" s="44">
        <f>DEC!E402</f>
        <v/>
      </c>
      <c r="G5901" s="44">
        <f>DEC!F402</f>
        <v/>
      </c>
      <c r="H5901" s="44">
        <f>DEC!G402</f>
        <v/>
      </c>
      <c r="I5901" s="45">
        <f>DEC!H402</f>
        <v/>
      </c>
      <c r="J5901" s="45">
        <f>DEC!I402</f>
        <v/>
      </c>
      <c r="K5901" s="44">
        <f>DEC!J402</f>
        <v/>
      </c>
      <c r="L5901" s="44">
        <f>DEC!K402</f>
        <v/>
      </c>
      <c r="M5901" s="46">
        <f>DEC!L402</f>
        <v/>
      </c>
      <c r="N5901" s="44">
        <f>DEC!M402</f>
        <v/>
      </c>
      <c r="O5901" s="44">
        <f>DEC!N402</f>
        <v/>
      </c>
      <c r="P5901" s="44">
        <f>DEC!O402</f>
        <v/>
      </c>
      <c r="Q5901" s="44">
        <f>DEC!P402</f>
        <v/>
      </c>
      <c r="R5901" s="44">
        <f>DEC!Q402</f>
        <v/>
      </c>
      <c r="S5901" s="46">
        <f>S5900+IF(X5901=0,0,M5901)</f>
        <v/>
      </c>
      <c r="T5901" s="47">
        <f>MAX(T5900,S5901)</f>
        <v/>
      </c>
      <c r="U5901" s="48">
        <f>S5901-T5901</f>
        <v/>
      </c>
      <c r="V5901" s="47">
        <f>IFERROR(SUMIFS(DATABASE!$M$5:$M$6004,DATABASE!$B$5:$B$6004,B5901,DATABASE!$X$5:$X$6004,1),0)</f>
        <v/>
      </c>
      <c r="W5901" s="31">
        <f>IFERROR(COUNTIFS(DATABASE!$B$5:$B$6004,B5901,DATABASE!$X$5:$X$6004,1),0)</f>
        <v/>
      </c>
      <c r="X5901" s="49">
        <f>--AND(ISNUMBER(B5901),C5901&lt;&gt;"",L5901&lt;&gt;"",M5901&lt;&gt;"")</f>
        <v/>
      </c>
    </row>
    <row r="5902" ht="15" customHeight="1" s="111">
      <c r="A5902" s="50" t="inlineStr">
        <is>
          <t>DEC</t>
        </is>
      </c>
      <c r="B5902" s="51">
        <f>DEC!A403</f>
        <v/>
      </c>
      <c r="C5902" s="52">
        <f>DEC!B403</f>
        <v/>
      </c>
      <c r="D5902" s="52">
        <f>DEC!C403</f>
        <v/>
      </c>
      <c r="E5902" s="52">
        <f>DEC!D403</f>
        <v/>
      </c>
      <c r="F5902" s="52">
        <f>DEC!E403</f>
        <v/>
      </c>
      <c r="G5902" s="52">
        <f>DEC!F403</f>
        <v/>
      </c>
      <c r="H5902" s="52">
        <f>DEC!G403</f>
        <v/>
      </c>
      <c r="I5902" s="53">
        <f>DEC!H403</f>
        <v/>
      </c>
      <c r="J5902" s="53">
        <f>DEC!I403</f>
        <v/>
      </c>
      <c r="K5902" s="52">
        <f>DEC!J403</f>
        <v/>
      </c>
      <c r="L5902" s="52">
        <f>DEC!K403</f>
        <v/>
      </c>
      <c r="M5902" s="54">
        <f>DEC!L403</f>
        <v/>
      </c>
      <c r="N5902" s="52">
        <f>DEC!M403</f>
        <v/>
      </c>
      <c r="O5902" s="52">
        <f>DEC!N403</f>
        <v/>
      </c>
      <c r="P5902" s="52">
        <f>DEC!O403</f>
        <v/>
      </c>
      <c r="Q5902" s="52">
        <f>DEC!P403</f>
        <v/>
      </c>
      <c r="R5902" s="52">
        <f>DEC!Q403</f>
        <v/>
      </c>
      <c r="S5902" s="54">
        <f>S5901+IF(X5902=0,0,M5902)</f>
        <v/>
      </c>
      <c r="T5902" s="55">
        <f>MAX(T5901,S5902)</f>
        <v/>
      </c>
      <c r="U5902" s="56">
        <f>S5902-T5902</f>
        <v/>
      </c>
      <c r="V5902" s="55">
        <f>IFERROR(SUMIFS(DATABASE!$M$5:$M$6004,DATABASE!$B$5:$B$6004,B5902,DATABASE!$X$5:$X$6004,1),0)</f>
        <v/>
      </c>
      <c r="W5902" s="57">
        <f>IFERROR(COUNTIFS(DATABASE!$B$5:$B$6004,B5902,DATABASE!$X$5:$X$6004,1),0)</f>
        <v/>
      </c>
      <c r="X5902" s="58">
        <f>--AND(ISNUMBER(B5902),C5902&lt;&gt;"",L5902&lt;&gt;"",M5902&lt;&gt;"")</f>
        <v/>
      </c>
    </row>
    <row r="5903" ht="15" customHeight="1" s="111">
      <c r="A5903" s="42" t="inlineStr">
        <is>
          <t>DEC</t>
        </is>
      </c>
      <c r="B5903" s="43">
        <f>DEC!A404</f>
        <v/>
      </c>
      <c r="C5903" s="44">
        <f>DEC!B404</f>
        <v/>
      </c>
      <c r="D5903" s="44">
        <f>DEC!C404</f>
        <v/>
      </c>
      <c r="E5903" s="44">
        <f>DEC!D404</f>
        <v/>
      </c>
      <c r="F5903" s="44">
        <f>DEC!E404</f>
        <v/>
      </c>
      <c r="G5903" s="44">
        <f>DEC!F404</f>
        <v/>
      </c>
      <c r="H5903" s="44">
        <f>DEC!G404</f>
        <v/>
      </c>
      <c r="I5903" s="45">
        <f>DEC!H404</f>
        <v/>
      </c>
      <c r="J5903" s="45">
        <f>DEC!I404</f>
        <v/>
      </c>
      <c r="K5903" s="44">
        <f>DEC!J404</f>
        <v/>
      </c>
      <c r="L5903" s="44">
        <f>DEC!K404</f>
        <v/>
      </c>
      <c r="M5903" s="46">
        <f>DEC!L404</f>
        <v/>
      </c>
      <c r="N5903" s="44">
        <f>DEC!M404</f>
        <v/>
      </c>
      <c r="O5903" s="44">
        <f>DEC!N404</f>
        <v/>
      </c>
      <c r="P5903" s="44">
        <f>DEC!O404</f>
        <v/>
      </c>
      <c r="Q5903" s="44">
        <f>DEC!P404</f>
        <v/>
      </c>
      <c r="R5903" s="44">
        <f>DEC!Q404</f>
        <v/>
      </c>
      <c r="S5903" s="46">
        <f>S5902+IF(X5903=0,0,M5903)</f>
        <v/>
      </c>
      <c r="T5903" s="47">
        <f>MAX(T5902,S5903)</f>
        <v/>
      </c>
      <c r="U5903" s="48">
        <f>S5903-T5903</f>
        <v/>
      </c>
      <c r="V5903" s="47">
        <f>IFERROR(SUMIFS(DATABASE!$M$5:$M$6004,DATABASE!$B$5:$B$6004,B5903,DATABASE!$X$5:$X$6004,1),0)</f>
        <v/>
      </c>
      <c r="W5903" s="31">
        <f>IFERROR(COUNTIFS(DATABASE!$B$5:$B$6004,B5903,DATABASE!$X$5:$X$6004,1),0)</f>
        <v/>
      </c>
      <c r="X5903" s="49">
        <f>--AND(ISNUMBER(B5903),C5903&lt;&gt;"",L5903&lt;&gt;"",M5903&lt;&gt;"")</f>
        <v/>
      </c>
    </row>
    <row r="5904" ht="15" customHeight="1" s="111">
      <c r="A5904" s="50" t="inlineStr">
        <is>
          <t>DEC</t>
        </is>
      </c>
      <c r="B5904" s="51">
        <f>DEC!A405</f>
        <v/>
      </c>
      <c r="C5904" s="52">
        <f>DEC!B405</f>
        <v/>
      </c>
      <c r="D5904" s="52">
        <f>DEC!C405</f>
        <v/>
      </c>
      <c r="E5904" s="52">
        <f>DEC!D405</f>
        <v/>
      </c>
      <c r="F5904" s="52">
        <f>DEC!E405</f>
        <v/>
      </c>
      <c r="G5904" s="52">
        <f>DEC!F405</f>
        <v/>
      </c>
      <c r="H5904" s="52">
        <f>DEC!G405</f>
        <v/>
      </c>
      <c r="I5904" s="53">
        <f>DEC!H405</f>
        <v/>
      </c>
      <c r="J5904" s="53">
        <f>DEC!I405</f>
        <v/>
      </c>
      <c r="K5904" s="52">
        <f>DEC!J405</f>
        <v/>
      </c>
      <c r="L5904" s="52">
        <f>DEC!K405</f>
        <v/>
      </c>
      <c r="M5904" s="54">
        <f>DEC!L405</f>
        <v/>
      </c>
      <c r="N5904" s="52">
        <f>DEC!M405</f>
        <v/>
      </c>
      <c r="O5904" s="52">
        <f>DEC!N405</f>
        <v/>
      </c>
      <c r="P5904" s="52">
        <f>DEC!O405</f>
        <v/>
      </c>
      <c r="Q5904" s="52">
        <f>DEC!P405</f>
        <v/>
      </c>
      <c r="R5904" s="52">
        <f>DEC!Q405</f>
        <v/>
      </c>
      <c r="S5904" s="54">
        <f>S5903+IF(X5904=0,0,M5904)</f>
        <v/>
      </c>
      <c r="T5904" s="55">
        <f>MAX(T5903,S5904)</f>
        <v/>
      </c>
      <c r="U5904" s="56">
        <f>S5904-T5904</f>
        <v/>
      </c>
      <c r="V5904" s="55">
        <f>IFERROR(SUMIFS(DATABASE!$M$5:$M$6004,DATABASE!$B$5:$B$6004,B5904,DATABASE!$X$5:$X$6004,1),0)</f>
        <v/>
      </c>
      <c r="W5904" s="57">
        <f>IFERROR(COUNTIFS(DATABASE!$B$5:$B$6004,B5904,DATABASE!$X$5:$X$6004,1),0)</f>
        <v/>
      </c>
      <c r="X5904" s="58">
        <f>--AND(ISNUMBER(B5904),C5904&lt;&gt;"",L5904&lt;&gt;"",M5904&lt;&gt;"")</f>
        <v/>
      </c>
    </row>
    <row r="5905" ht="15" customHeight="1" s="111">
      <c r="A5905" s="42" t="inlineStr">
        <is>
          <t>DEC</t>
        </is>
      </c>
      <c r="B5905" s="43">
        <f>DEC!A406</f>
        <v/>
      </c>
      <c r="C5905" s="44">
        <f>DEC!B406</f>
        <v/>
      </c>
      <c r="D5905" s="44">
        <f>DEC!C406</f>
        <v/>
      </c>
      <c r="E5905" s="44">
        <f>DEC!D406</f>
        <v/>
      </c>
      <c r="F5905" s="44">
        <f>DEC!E406</f>
        <v/>
      </c>
      <c r="G5905" s="44">
        <f>DEC!F406</f>
        <v/>
      </c>
      <c r="H5905" s="44">
        <f>DEC!G406</f>
        <v/>
      </c>
      <c r="I5905" s="45">
        <f>DEC!H406</f>
        <v/>
      </c>
      <c r="J5905" s="45">
        <f>DEC!I406</f>
        <v/>
      </c>
      <c r="K5905" s="44">
        <f>DEC!J406</f>
        <v/>
      </c>
      <c r="L5905" s="44">
        <f>DEC!K406</f>
        <v/>
      </c>
      <c r="M5905" s="46">
        <f>DEC!L406</f>
        <v/>
      </c>
      <c r="N5905" s="44">
        <f>DEC!M406</f>
        <v/>
      </c>
      <c r="O5905" s="44">
        <f>DEC!N406</f>
        <v/>
      </c>
      <c r="P5905" s="44">
        <f>DEC!O406</f>
        <v/>
      </c>
      <c r="Q5905" s="44">
        <f>DEC!P406</f>
        <v/>
      </c>
      <c r="R5905" s="44">
        <f>DEC!Q406</f>
        <v/>
      </c>
      <c r="S5905" s="46">
        <f>S5904+IF(X5905=0,0,M5905)</f>
        <v/>
      </c>
      <c r="T5905" s="47">
        <f>MAX(T5904,S5905)</f>
        <v/>
      </c>
      <c r="U5905" s="48">
        <f>S5905-T5905</f>
        <v/>
      </c>
      <c r="V5905" s="47">
        <f>IFERROR(SUMIFS(DATABASE!$M$5:$M$6004,DATABASE!$B$5:$B$6004,B5905,DATABASE!$X$5:$X$6004,1),0)</f>
        <v/>
      </c>
      <c r="W5905" s="31">
        <f>IFERROR(COUNTIFS(DATABASE!$B$5:$B$6004,B5905,DATABASE!$X$5:$X$6004,1),0)</f>
        <v/>
      </c>
      <c r="X5905" s="49">
        <f>--AND(ISNUMBER(B5905),C5905&lt;&gt;"",L5905&lt;&gt;"",M5905&lt;&gt;"")</f>
        <v/>
      </c>
    </row>
    <row r="5906" ht="15" customHeight="1" s="111">
      <c r="A5906" s="50" t="inlineStr">
        <is>
          <t>DEC</t>
        </is>
      </c>
      <c r="B5906" s="51">
        <f>DEC!A407</f>
        <v/>
      </c>
      <c r="C5906" s="52">
        <f>DEC!B407</f>
        <v/>
      </c>
      <c r="D5906" s="52">
        <f>DEC!C407</f>
        <v/>
      </c>
      <c r="E5906" s="52">
        <f>DEC!D407</f>
        <v/>
      </c>
      <c r="F5906" s="52">
        <f>DEC!E407</f>
        <v/>
      </c>
      <c r="G5906" s="52">
        <f>DEC!F407</f>
        <v/>
      </c>
      <c r="H5906" s="52">
        <f>DEC!G407</f>
        <v/>
      </c>
      <c r="I5906" s="53">
        <f>DEC!H407</f>
        <v/>
      </c>
      <c r="J5906" s="53">
        <f>DEC!I407</f>
        <v/>
      </c>
      <c r="K5906" s="52">
        <f>DEC!J407</f>
        <v/>
      </c>
      <c r="L5906" s="52">
        <f>DEC!K407</f>
        <v/>
      </c>
      <c r="M5906" s="54">
        <f>DEC!L407</f>
        <v/>
      </c>
      <c r="N5906" s="52">
        <f>DEC!M407</f>
        <v/>
      </c>
      <c r="O5906" s="52">
        <f>DEC!N407</f>
        <v/>
      </c>
      <c r="P5906" s="52">
        <f>DEC!O407</f>
        <v/>
      </c>
      <c r="Q5906" s="52">
        <f>DEC!P407</f>
        <v/>
      </c>
      <c r="R5906" s="52">
        <f>DEC!Q407</f>
        <v/>
      </c>
      <c r="S5906" s="54">
        <f>S5905+IF(X5906=0,0,M5906)</f>
        <v/>
      </c>
      <c r="T5906" s="55">
        <f>MAX(T5905,S5906)</f>
        <v/>
      </c>
      <c r="U5906" s="56">
        <f>S5906-T5906</f>
        <v/>
      </c>
      <c r="V5906" s="55">
        <f>IFERROR(SUMIFS(DATABASE!$M$5:$M$6004,DATABASE!$B$5:$B$6004,B5906,DATABASE!$X$5:$X$6004,1),0)</f>
        <v/>
      </c>
      <c r="W5906" s="57">
        <f>IFERROR(COUNTIFS(DATABASE!$B$5:$B$6004,B5906,DATABASE!$X$5:$X$6004,1),0)</f>
        <v/>
      </c>
      <c r="X5906" s="58">
        <f>--AND(ISNUMBER(B5906),C5906&lt;&gt;"",L5906&lt;&gt;"",M5906&lt;&gt;"")</f>
        <v/>
      </c>
    </row>
    <row r="5907" ht="15" customHeight="1" s="111">
      <c r="A5907" s="42" t="inlineStr">
        <is>
          <t>DEC</t>
        </is>
      </c>
      <c r="B5907" s="43">
        <f>DEC!A408</f>
        <v/>
      </c>
      <c r="C5907" s="44">
        <f>DEC!B408</f>
        <v/>
      </c>
      <c r="D5907" s="44">
        <f>DEC!C408</f>
        <v/>
      </c>
      <c r="E5907" s="44">
        <f>DEC!D408</f>
        <v/>
      </c>
      <c r="F5907" s="44">
        <f>DEC!E408</f>
        <v/>
      </c>
      <c r="G5907" s="44">
        <f>DEC!F408</f>
        <v/>
      </c>
      <c r="H5907" s="44">
        <f>DEC!G408</f>
        <v/>
      </c>
      <c r="I5907" s="45">
        <f>DEC!H408</f>
        <v/>
      </c>
      <c r="J5907" s="45">
        <f>DEC!I408</f>
        <v/>
      </c>
      <c r="K5907" s="44">
        <f>DEC!J408</f>
        <v/>
      </c>
      <c r="L5907" s="44">
        <f>DEC!K408</f>
        <v/>
      </c>
      <c r="M5907" s="46">
        <f>DEC!L408</f>
        <v/>
      </c>
      <c r="N5907" s="44">
        <f>DEC!M408</f>
        <v/>
      </c>
      <c r="O5907" s="44">
        <f>DEC!N408</f>
        <v/>
      </c>
      <c r="P5907" s="44">
        <f>DEC!O408</f>
        <v/>
      </c>
      <c r="Q5907" s="44">
        <f>DEC!P408</f>
        <v/>
      </c>
      <c r="R5907" s="44">
        <f>DEC!Q408</f>
        <v/>
      </c>
      <c r="S5907" s="46">
        <f>S5906+IF(X5907=0,0,M5907)</f>
        <v/>
      </c>
      <c r="T5907" s="47">
        <f>MAX(T5906,S5907)</f>
        <v/>
      </c>
      <c r="U5907" s="48">
        <f>S5907-T5907</f>
        <v/>
      </c>
      <c r="V5907" s="47">
        <f>IFERROR(SUMIFS(DATABASE!$M$5:$M$6004,DATABASE!$B$5:$B$6004,B5907,DATABASE!$X$5:$X$6004,1),0)</f>
        <v/>
      </c>
      <c r="W5907" s="31">
        <f>IFERROR(COUNTIFS(DATABASE!$B$5:$B$6004,B5907,DATABASE!$X$5:$X$6004,1),0)</f>
        <v/>
      </c>
      <c r="X5907" s="49">
        <f>--AND(ISNUMBER(B5907),C5907&lt;&gt;"",L5907&lt;&gt;"",M5907&lt;&gt;"")</f>
        <v/>
      </c>
    </row>
    <row r="5908" ht="15" customHeight="1" s="111">
      <c r="A5908" s="50" t="inlineStr">
        <is>
          <t>DEC</t>
        </is>
      </c>
      <c r="B5908" s="51">
        <f>DEC!A409</f>
        <v/>
      </c>
      <c r="C5908" s="52">
        <f>DEC!B409</f>
        <v/>
      </c>
      <c r="D5908" s="52">
        <f>DEC!C409</f>
        <v/>
      </c>
      <c r="E5908" s="52">
        <f>DEC!D409</f>
        <v/>
      </c>
      <c r="F5908" s="52">
        <f>DEC!E409</f>
        <v/>
      </c>
      <c r="G5908" s="52">
        <f>DEC!F409</f>
        <v/>
      </c>
      <c r="H5908" s="52">
        <f>DEC!G409</f>
        <v/>
      </c>
      <c r="I5908" s="53">
        <f>DEC!H409</f>
        <v/>
      </c>
      <c r="J5908" s="53">
        <f>DEC!I409</f>
        <v/>
      </c>
      <c r="K5908" s="52">
        <f>DEC!J409</f>
        <v/>
      </c>
      <c r="L5908" s="52">
        <f>DEC!K409</f>
        <v/>
      </c>
      <c r="M5908" s="54">
        <f>DEC!L409</f>
        <v/>
      </c>
      <c r="N5908" s="52">
        <f>DEC!M409</f>
        <v/>
      </c>
      <c r="O5908" s="52">
        <f>DEC!N409</f>
        <v/>
      </c>
      <c r="P5908" s="52">
        <f>DEC!O409</f>
        <v/>
      </c>
      <c r="Q5908" s="52">
        <f>DEC!P409</f>
        <v/>
      </c>
      <c r="R5908" s="52">
        <f>DEC!Q409</f>
        <v/>
      </c>
      <c r="S5908" s="54">
        <f>S5907+IF(X5908=0,0,M5908)</f>
        <v/>
      </c>
      <c r="T5908" s="55">
        <f>MAX(T5907,S5908)</f>
        <v/>
      </c>
      <c r="U5908" s="56">
        <f>S5908-T5908</f>
        <v/>
      </c>
      <c r="V5908" s="55">
        <f>IFERROR(SUMIFS(DATABASE!$M$5:$M$6004,DATABASE!$B$5:$B$6004,B5908,DATABASE!$X$5:$X$6004,1),0)</f>
        <v/>
      </c>
      <c r="W5908" s="57">
        <f>IFERROR(COUNTIFS(DATABASE!$B$5:$B$6004,B5908,DATABASE!$X$5:$X$6004,1),0)</f>
        <v/>
      </c>
      <c r="X5908" s="58">
        <f>--AND(ISNUMBER(B5908),C5908&lt;&gt;"",L5908&lt;&gt;"",M5908&lt;&gt;"")</f>
        <v/>
      </c>
    </row>
    <row r="5909" ht="15" customHeight="1" s="111">
      <c r="A5909" s="42" t="inlineStr">
        <is>
          <t>DEC</t>
        </is>
      </c>
      <c r="B5909" s="43">
        <f>DEC!A410</f>
        <v/>
      </c>
      <c r="C5909" s="44">
        <f>DEC!B410</f>
        <v/>
      </c>
      <c r="D5909" s="44">
        <f>DEC!C410</f>
        <v/>
      </c>
      <c r="E5909" s="44">
        <f>DEC!D410</f>
        <v/>
      </c>
      <c r="F5909" s="44">
        <f>DEC!E410</f>
        <v/>
      </c>
      <c r="G5909" s="44">
        <f>DEC!F410</f>
        <v/>
      </c>
      <c r="H5909" s="44">
        <f>DEC!G410</f>
        <v/>
      </c>
      <c r="I5909" s="45">
        <f>DEC!H410</f>
        <v/>
      </c>
      <c r="J5909" s="45">
        <f>DEC!I410</f>
        <v/>
      </c>
      <c r="K5909" s="44">
        <f>DEC!J410</f>
        <v/>
      </c>
      <c r="L5909" s="44">
        <f>DEC!K410</f>
        <v/>
      </c>
      <c r="M5909" s="46">
        <f>DEC!L410</f>
        <v/>
      </c>
      <c r="N5909" s="44">
        <f>DEC!M410</f>
        <v/>
      </c>
      <c r="O5909" s="44">
        <f>DEC!N410</f>
        <v/>
      </c>
      <c r="P5909" s="44">
        <f>DEC!O410</f>
        <v/>
      </c>
      <c r="Q5909" s="44">
        <f>DEC!P410</f>
        <v/>
      </c>
      <c r="R5909" s="44">
        <f>DEC!Q410</f>
        <v/>
      </c>
      <c r="S5909" s="46">
        <f>S5908+IF(X5909=0,0,M5909)</f>
        <v/>
      </c>
      <c r="T5909" s="47">
        <f>MAX(T5908,S5909)</f>
        <v/>
      </c>
      <c r="U5909" s="48">
        <f>S5909-T5909</f>
        <v/>
      </c>
      <c r="V5909" s="47">
        <f>IFERROR(SUMIFS(DATABASE!$M$5:$M$6004,DATABASE!$B$5:$B$6004,B5909,DATABASE!$X$5:$X$6004,1),0)</f>
        <v/>
      </c>
      <c r="W5909" s="31">
        <f>IFERROR(COUNTIFS(DATABASE!$B$5:$B$6004,B5909,DATABASE!$X$5:$X$6004,1),0)</f>
        <v/>
      </c>
      <c r="X5909" s="49">
        <f>--AND(ISNUMBER(B5909),C5909&lt;&gt;"",L5909&lt;&gt;"",M5909&lt;&gt;"")</f>
        <v/>
      </c>
    </row>
    <row r="5910" ht="15" customHeight="1" s="111">
      <c r="A5910" s="50" t="inlineStr">
        <is>
          <t>DEC</t>
        </is>
      </c>
      <c r="B5910" s="51">
        <f>DEC!A411</f>
        <v/>
      </c>
      <c r="C5910" s="52">
        <f>DEC!B411</f>
        <v/>
      </c>
      <c r="D5910" s="52">
        <f>DEC!C411</f>
        <v/>
      </c>
      <c r="E5910" s="52">
        <f>DEC!D411</f>
        <v/>
      </c>
      <c r="F5910" s="52">
        <f>DEC!E411</f>
        <v/>
      </c>
      <c r="G5910" s="52">
        <f>DEC!F411</f>
        <v/>
      </c>
      <c r="H5910" s="52">
        <f>DEC!G411</f>
        <v/>
      </c>
      <c r="I5910" s="53">
        <f>DEC!H411</f>
        <v/>
      </c>
      <c r="J5910" s="53">
        <f>DEC!I411</f>
        <v/>
      </c>
      <c r="K5910" s="52">
        <f>DEC!J411</f>
        <v/>
      </c>
      <c r="L5910" s="52">
        <f>DEC!K411</f>
        <v/>
      </c>
      <c r="M5910" s="54">
        <f>DEC!L411</f>
        <v/>
      </c>
      <c r="N5910" s="52">
        <f>DEC!M411</f>
        <v/>
      </c>
      <c r="O5910" s="52">
        <f>DEC!N411</f>
        <v/>
      </c>
      <c r="P5910" s="52">
        <f>DEC!O411</f>
        <v/>
      </c>
      <c r="Q5910" s="52">
        <f>DEC!P411</f>
        <v/>
      </c>
      <c r="R5910" s="52">
        <f>DEC!Q411</f>
        <v/>
      </c>
      <c r="S5910" s="54">
        <f>S5909+IF(X5910=0,0,M5910)</f>
        <v/>
      </c>
      <c r="T5910" s="55">
        <f>MAX(T5909,S5910)</f>
        <v/>
      </c>
      <c r="U5910" s="56">
        <f>S5910-T5910</f>
        <v/>
      </c>
      <c r="V5910" s="55">
        <f>IFERROR(SUMIFS(DATABASE!$M$5:$M$6004,DATABASE!$B$5:$B$6004,B5910,DATABASE!$X$5:$X$6004,1),0)</f>
        <v/>
      </c>
      <c r="W5910" s="57">
        <f>IFERROR(COUNTIFS(DATABASE!$B$5:$B$6004,B5910,DATABASE!$X$5:$X$6004,1),0)</f>
        <v/>
      </c>
      <c r="X5910" s="58">
        <f>--AND(ISNUMBER(B5910),C5910&lt;&gt;"",L5910&lt;&gt;"",M5910&lt;&gt;"")</f>
        <v/>
      </c>
    </row>
    <row r="5911" ht="15" customHeight="1" s="111">
      <c r="A5911" s="42" t="inlineStr">
        <is>
          <t>DEC</t>
        </is>
      </c>
      <c r="B5911" s="43">
        <f>DEC!A412</f>
        <v/>
      </c>
      <c r="C5911" s="44">
        <f>DEC!B412</f>
        <v/>
      </c>
      <c r="D5911" s="44">
        <f>DEC!C412</f>
        <v/>
      </c>
      <c r="E5911" s="44">
        <f>DEC!D412</f>
        <v/>
      </c>
      <c r="F5911" s="44">
        <f>DEC!E412</f>
        <v/>
      </c>
      <c r="G5911" s="44">
        <f>DEC!F412</f>
        <v/>
      </c>
      <c r="H5911" s="44">
        <f>DEC!G412</f>
        <v/>
      </c>
      <c r="I5911" s="45">
        <f>DEC!H412</f>
        <v/>
      </c>
      <c r="J5911" s="45">
        <f>DEC!I412</f>
        <v/>
      </c>
      <c r="K5911" s="44">
        <f>DEC!J412</f>
        <v/>
      </c>
      <c r="L5911" s="44">
        <f>DEC!K412</f>
        <v/>
      </c>
      <c r="M5911" s="46">
        <f>DEC!L412</f>
        <v/>
      </c>
      <c r="N5911" s="44">
        <f>DEC!M412</f>
        <v/>
      </c>
      <c r="O5911" s="44">
        <f>DEC!N412</f>
        <v/>
      </c>
      <c r="P5911" s="44">
        <f>DEC!O412</f>
        <v/>
      </c>
      <c r="Q5911" s="44">
        <f>DEC!P412</f>
        <v/>
      </c>
      <c r="R5911" s="44">
        <f>DEC!Q412</f>
        <v/>
      </c>
      <c r="S5911" s="46">
        <f>S5910+IF(X5911=0,0,M5911)</f>
        <v/>
      </c>
      <c r="T5911" s="47">
        <f>MAX(T5910,S5911)</f>
        <v/>
      </c>
      <c r="U5911" s="48">
        <f>S5911-T5911</f>
        <v/>
      </c>
      <c r="V5911" s="47">
        <f>IFERROR(SUMIFS(DATABASE!$M$5:$M$6004,DATABASE!$B$5:$B$6004,B5911,DATABASE!$X$5:$X$6004,1),0)</f>
        <v/>
      </c>
      <c r="W5911" s="31">
        <f>IFERROR(COUNTIFS(DATABASE!$B$5:$B$6004,B5911,DATABASE!$X$5:$X$6004,1),0)</f>
        <v/>
      </c>
      <c r="X5911" s="49">
        <f>--AND(ISNUMBER(B5911),C5911&lt;&gt;"",L5911&lt;&gt;"",M5911&lt;&gt;"")</f>
        <v/>
      </c>
    </row>
    <row r="5912" ht="15" customHeight="1" s="111">
      <c r="A5912" s="50" t="inlineStr">
        <is>
          <t>DEC</t>
        </is>
      </c>
      <c r="B5912" s="51">
        <f>DEC!A413</f>
        <v/>
      </c>
      <c r="C5912" s="52">
        <f>DEC!B413</f>
        <v/>
      </c>
      <c r="D5912" s="52">
        <f>DEC!C413</f>
        <v/>
      </c>
      <c r="E5912" s="52">
        <f>DEC!D413</f>
        <v/>
      </c>
      <c r="F5912" s="52">
        <f>DEC!E413</f>
        <v/>
      </c>
      <c r="G5912" s="52">
        <f>DEC!F413</f>
        <v/>
      </c>
      <c r="H5912" s="52">
        <f>DEC!G413</f>
        <v/>
      </c>
      <c r="I5912" s="53">
        <f>DEC!H413</f>
        <v/>
      </c>
      <c r="J5912" s="53">
        <f>DEC!I413</f>
        <v/>
      </c>
      <c r="K5912" s="52">
        <f>DEC!J413</f>
        <v/>
      </c>
      <c r="L5912" s="52">
        <f>DEC!K413</f>
        <v/>
      </c>
      <c r="M5912" s="54">
        <f>DEC!L413</f>
        <v/>
      </c>
      <c r="N5912" s="52">
        <f>DEC!M413</f>
        <v/>
      </c>
      <c r="O5912" s="52">
        <f>DEC!N413</f>
        <v/>
      </c>
      <c r="P5912" s="52">
        <f>DEC!O413</f>
        <v/>
      </c>
      <c r="Q5912" s="52">
        <f>DEC!P413</f>
        <v/>
      </c>
      <c r="R5912" s="52">
        <f>DEC!Q413</f>
        <v/>
      </c>
      <c r="S5912" s="54">
        <f>S5911+IF(X5912=0,0,M5912)</f>
        <v/>
      </c>
      <c r="T5912" s="55">
        <f>MAX(T5911,S5912)</f>
        <v/>
      </c>
      <c r="U5912" s="56">
        <f>S5912-T5912</f>
        <v/>
      </c>
      <c r="V5912" s="55">
        <f>IFERROR(SUMIFS(DATABASE!$M$5:$M$6004,DATABASE!$B$5:$B$6004,B5912,DATABASE!$X$5:$X$6004,1),0)</f>
        <v/>
      </c>
      <c r="W5912" s="57">
        <f>IFERROR(COUNTIFS(DATABASE!$B$5:$B$6004,B5912,DATABASE!$X$5:$X$6004,1),0)</f>
        <v/>
      </c>
      <c r="X5912" s="58">
        <f>--AND(ISNUMBER(B5912),C5912&lt;&gt;"",L5912&lt;&gt;"",M5912&lt;&gt;"")</f>
        <v/>
      </c>
    </row>
    <row r="5913" ht="15" customHeight="1" s="111">
      <c r="A5913" s="42" t="inlineStr">
        <is>
          <t>DEC</t>
        </is>
      </c>
      <c r="B5913" s="43">
        <f>DEC!A414</f>
        <v/>
      </c>
      <c r="C5913" s="44">
        <f>DEC!B414</f>
        <v/>
      </c>
      <c r="D5913" s="44">
        <f>DEC!C414</f>
        <v/>
      </c>
      <c r="E5913" s="44">
        <f>DEC!D414</f>
        <v/>
      </c>
      <c r="F5913" s="44">
        <f>DEC!E414</f>
        <v/>
      </c>
      <c r="G5913" s="44">
        <f>DEC!F414</f>
        <v/>
      </c>
      <c r="H5913" s="44">
        <f>DEC!G414</f>
        <v/>
      </c>
      <c r="I5913" s="45">
        <f>DEC!H414</f>
        <v/>
      </c>
      <c r="J5913" s="45">
        <f>DEC!I414</f>
        <v/>
      </c>
      <c r="K5913" s="44">
        <f>DEC!J414</f>
        <v/>
      </c>
      <c r="L5913" s="44">
        <f>DEC!K414</f>
        <v/>
      </c>
      <c r="M5913" s="46">
        <f>DEC!L414</f>
        <v/>
      </c>
      <c r="N5913" s="44">
        <f>DEC!M414</f>
        <v/>
      </c>
      <c r="O5913" s="44">
        <f>DEC!N414</f>
        <v/>
      </c>
      <c r="P5913" s="44">
        <f>DEC!O414</f>
        <v/>
      </c>
      <c r="Q5913" s="44">
        <f>DEC!P414</f>
        <v/>
      </c>
      <c r="R5913" s="44">
        <f>DEC!Q414</f>
        <v/>
      </c>
      <c r="S5913" s="46">
        <f>S5912+IF(X5913=0,0,M5913)</f>
        <v/>
      </c>
      <c r="T5913" s="47">
        <f>MAX(T5912,S5913)</f>
        <v/>
      </c>
      <c r="U5913" s="48">
        <f>S5913-T5913</f>
        <v/>
      </c>
      <c r="V5913" s="47">
        <f>IFERROR(SUMIFS(DATABASE!$M$5:$M$6004,DATABASE!$B$5:$B$6004,B5913,DATABASE!$X$5:$X$6004,1),0)</f>
        <v/>
      </c>
      <c r="W5913" s="31">
        <f>IFERROR(COUNTIFS(DATABASE!$B$5:$B$6004,B5913,DATABASE!$X$5:$X$6004,1),0)</f>
        <v/>
      </c>
      <c r="X5913" s="49">
        <f>--AND(ISNUMBER(B5913),C5913&lt;&gt;"",L5913&lt;&gt;"",M5913&lt;&gt;"")</f>
        <v/>
      </c>
    </row>
    <row r="5914" ht="15" customHeight="1" s="111">
      <c r="A5914" s="50" t="inlineStr">
        <is>
          <t>DEC</t>
        </is>
      </c>
      <c r="B5914" s="51">
        <f>DEC!A415</f>
        <v/>
      </c>
      <c r="C5914" s="52">
        <f>DEC!B415</f>
        <v/>
      </c>
      <c r="D5914" s="52">
        <f>DEC!C415</f>
        <v/>
      </c>
      <c r="E5914" s="52">
        <f>DEC!D415</f>
        <v/>
      </c>
      <c r="F5914" s="52">
        <f>DEC!E415</f>
        <v/>
      </c>
      <c r="G5914" s="52">
        <f>DEC!F415</f>
        <v/>
      </c>
      <c r="H5914" s="52">
        <f>DEC!G415</f>
        <v/>
      </c>
      <c r="I5914" s="53">
        <f>DEC!H415</f>
        <v/>
      </c>
      <c r="J5914" s="53">
        <f>DEC!I415</f>
        <v/>
      </c>
      <c r="K5914" s="52">
        <f>DEC!J415</f>
        <v/>
      </c>
      <c r="L5914" s="52">
        <f>DEC!K415</f>
        <v/>
      </c>
      <c r="M5914" s="54">
        <f>DEC!L415</f>
        <v/>
      </c>
      <c r="N5914" s="52">
        <f>DEC!M415</f>
        <v/>
      </c>
      <c r="O5914" s="52">
        <f>DEC!N415</f>
        <v/>
      </c>
      <c r="P5914" s="52">
        <f>DEC!O415</f>
        <v/>
      </c>
      <c r="Q5914" s="52">
        <f>DEC!P415</f>
        <v/>
      </c>
      <c r="R5914" s="52">
        <f>DEC!Q415</f>
        <v/>
      </c>
      <c r="S5914" s="54">
        <f>S5913+IF(X5914=0,0,M5914)</f>
        <v/>
      </c>
      <c r="T5914" s="55">
        <f>MAX(T5913,S5914)</f>
        <v/>
      </c>
      <c r="U5914" s="56">
        <f>S5914-T5914</f>
        <v/>
      </c>
      <c r="V5914" s="55">
        <f>IFERROR(SUMIFS(DATABASE!$M$5:$M$6004,DATABASE!$B$5:$B$6004,B5914,DATABASE!$X$5:$X$6004,1),0)</f>
        <v/>
      </c>
      <c r="W5914" s="57">
        <f>IFERROR(COUNTIFS(DATABASE!$B$5:$B$6004,B5914,DATABASE!$X$5:$X$6004,1),0)</f>
        <v/>
      </c>
      <c r="X5914" s="58">
        <f>--AND(ISNUMBER(B5914),C5914&lt;&gt;"",L5914&lt;&gt;"",M5914&lt;&gt;"")</f>
        <v/>
      </c>
    </row>
    <row r="5915" ht="15" customHeight="1" s="111">
      <c r="A5915" s="42" t="inlineStr">
        <is>
          <t>DEC</t>
        </is>
      </c>
      <c r="B5915" s="43">
        <f>DEC!A416</f>
        <v/>
      </c>
      <c r="C5915" s="44">
        <f>DEC!B416</f>
        <v/>
      </c>
      <c r="D5915" s="44">
        <f>DEC!C416</f>
        <v/>
      </c>
      <c r="E5915" s="44">
        <f>DEC!D416</f>
        <v/>
      </c>
      <c r="F5915" s="44">
        <f>DEC!E416</f>
        <v/>
      </c>
      <c r="G5915" s="44">
        <f>DEC!F416</f>
        <v/>
      </c>
      <c r="H5915" s="44">
        <f>DEC!G416</f>
        <v/>
      </c>
      <c r="I5915" s="45">
        <f>DEC!H416</f>
        <v/>
      </c>
      <c r="J5915" s="45">
        <f>DEC!I416</f>
        <v/>
      </c>
      <c r="K5915" s="44">
        <f>DEC!J416</f>
        <v/>
      </c>
      <c r="L5915" s="44">
        <f>DEC!K416</f>
        <v/>
      </c>
      <c r="M5915" s="46">
        <f>DEC!L416</f>
        <v/>
      </c>
      <c r="N5915" s="44">
        <f>DEC!M416</f>
        <v/>
      </c>
      <c r="O5915" s="44">
        <f>DEC!N416</f>
        <v/>
      </c>
      <c r="P5915" s="44">
        <f>DEC!O416</f>
        <v/>
      </c>
      <c r="Q5915" s="44">
        <f>DEC!P416</f>
        <v/>
      </c>
      <c r="R5915" s="44">
        <f>DEC!Q416</f>
        <v/>
      </c>
      <c r="S5915" s="46">
        <f>S5914+IF(X5915=0,0,M5915)</f>
        <v/>
      </c>
      <c r="T5915" s="47">
        <f>MAX(T5914,S5915)</f>
        <v/>
      </c>
      <c r="U5915" s="48">
        <f>S5915-T5915</f>
        <v/>
      </c>
      <c r="V5915" s="47">
        <f>IFERROR(SUMIFS(DATABASE!$M$5:$M$6004,DATABASE!$B$5:$B$6004,B5915,DATABASE!$X$5:$X$6004,1),0)</f>
        <v/>
      </c>
      <c r="W5915" s="31">
        <f>IFERROR(COUNTIFS(DATABASE!$B$5:$B$6004,B5915,DATABASE!$X$5:$X$6004,1),0)</f>
        <v/>
      </c>
      <c r="X5915" s="49">
        <f>--AND(ISNUMBER(B5915),C5915&lt;&gt;"",L5915&lt;&gt;"",M5915&lt;&gt;"")</f>
        <v/>
      </c>
    </row>
    <row r="5916" ht="15" customHeight="1" s="111">
      <c r="A5916" s="50" t="inlineStr">
        <is>
          <t>DEC</t>
        </is>
      </c>
      <c r="B5916" s="51">
        <f>DEC!A417</f>
        <v/>
      </c>
      <c r="C5916" s="52">
        <f>DEC!B417</f>
        <v/>
      </c>
      <c r="D5916" s="52">
        <f>DEC!C417</f>
        <v/>
      </c>
      <c r="E5916" s="52">
        <f>DEC!D417</f>
        <v/>
      </c>
      <c r="F5916" s="52">
        <f>DEC!E417</f>
        <v/>
      </c>
      <c r="G5916" s="52">
        <f>DEC!F417</f>
        <v/>
      </c>
      <c r="H5916" s="52">
        <f>DEC!G417</f>
        <v/>
      </c>
      <c r="I5916" s="53">
        <f>DEC!H417</f>
        <v/>
      </c>
      <c r="J5916" s="53">
        <f>DEC!I417</f>
        <v/>
      </c>
      <c r="K5916" s="52">
        <f>DEC!J417</f>
        <v/>
      </c>
      <c r="L5916" s="52">
        <f>DEC!K417</f>
        <v/>
      </c>
      <c r="M5916" s="54">
        <f>DEC!L417</f>
        <v/>
      </c>
      <c r="N5916" s="52">
        <f>DEC!M417</f>
        <v/>
      </c>
      <c r="O5916" s="52">
        <f>DEC!N417</f>
        <v/>
      </c>
      <c r="P5916" s="52">
        <f>DEC!O417</f>
        <v/>
      </c>
      <c r="Q5916" s="52">
        <f>DEC!P417</f>
        <v/>
      </c>
      <c r="R5916" s="52">
        <f>DEC!Q417</f>
        <v/>
      </c>
      <c r="S5916" s="54">
        <f>S5915+IF(X5916=0,0,M5916)</f>
        <v/>
      </c>
      <c r="T5916" s="55">
        <f>MAX(T5915,S5916)</f>
        <v/>
      </c>
      <c r="U5916" s="56">
        <f>S5916-T5916</f>
        <v/>
      </c>
      <c r="V5916" s="55">
        <f>IFERROR(SUMIFS(DATABASE!$M$5:$M$6004,DATABASE!$B$5:$B$6004,B5916,DATABASE!$X$5:$X$6004,1),0)</f>
        <v/>
      </c>
      <c r="W5916" s="57">
        <f>IFERROR(COUNTIFS(DATABASE!$B$5:$B$6004,B5916,DATABASE!$X$5:$X$6004,1),0)</f>
        <v/>
      </c>
      <c r="X5916" s="58">
        <f>--AND(ISNUMBER(B5916),C5916&lt;&gt;"",L5916&lt;&gt;"",M5916&lt;&gt;"")</f>
        <v/>
      </c>
    </row>
    <row r="5917" ht="15" customHeight="1" s="111">
      <c r="A5917" s="42" t="inlineStr">
        <is>
          <t>DEC</t>
        </is>
      </c>
      <c r="B5917" s="43">
        <f>DEC!A418</f>
        <v/>
      </c>
      <c r="C5917" s="44">
        <f>DEC!B418</f>
        <v/>
      </c>
      <c r="D5917" s="44">
        <f>DEC!C418</f>
        <v/>
      </c>
      <c r="E5917" s="44">
        <f>DEC!D418</f>
        <v/>
      </c>
      <c r="F5917" s="44">
        <f>DEC!E418</f>
        <v/>
      </c>
      <c r="G5917" s="44">
        <f>DEC!F418</f>
        <v/>
      </c>
      <c r="H5917" s="44">
        <f>DEC!G418</f>
        <v/>
      </c>
      <c r="I5917" s="45">
        <f>DEC!H418</f>
        <v/>
      </c>
      <c r="J5917" s="45">
        <f>DEC!I418</f>
        <v/>
      </c>
      <c r="K5917" s="44">
        <f>DEC!J418</f>
        <v/>
      </c>
      <c r="L5917" s="44">
        <f>DEC!K418</f>
        <v/>
      </c>
      <c r="M5917" s="46">
        <f>DEC!L418</f>
        <v/>
      </c>
      <c r="N5917" s="44">
        <f>DEC!M418</f>
        <v/>
      </c>
      <c r="O5917" s="44">
        <f>DEC!N418</f>
        <v/>
      </c>
      <c r="P5917" s="44">
        <f>DEC!O418</f>
        <v/>
      </c>
      <c r="Q5917" s="44">
        <f>DEC!P418</f>
        <v/>
      </c>
      <c r="R5917" s="44">
        <f>DEC!Q418</f>
        <v/>
      </c>
      <c r="S5917" s="46">
        <f>S5916+IF(X5917=0,0,M5917)</f>
        <v/>
      </c>
      <c r="T5917" s="47">
        <f>MAX(T5916,S5917)</f>
        <v/>
      </c>
      <c r="U5917" s="48">
        <f>S5917-T5917</f>
        <v/>
      </c>
      <c r="V5917" s="47">
        <f>IFERROR(SUMIFS(DATABASE!$M$5:$M$6004,DATABASE!$B$5:$B$6004,B5917,DATABASE!$X$5:$X$6004,1),0)</f>
        <v/>
      </c>
      <c r="W5917" s="31">
        <f>IFERROR(COUNTIFS(DATABASE!$B$5:$B$6004,B5917,DATABASE!$X$5:$X$6004,1),0)</f>
        <v/>
      </c>
      <c r="X5917" s="49">
        <f>--AND(ISNUMBER(B5917),C5917&lt;&gt;"",L5917&lt;&gt;"",M5917&lt;&gt;"")</f>
        <v/>
      </c>
    </row>
    <row r="5918" ht="15" customHeight="1" s="111">
      <c r="A5918" s="50" t="inlineStr">
        <is>
          <t>DEC</t>
        </is>
      </c>
      <c r="B5918" s="51">
        <f>DEC!A419</f>
        <v/>
      </c>
      <c r="C5918" s="52">
        <f>DEC!B419</f>
        <v/>
      </c>
      <c r="D5918" s="52">
        <f>DEC!C419</f>
        <v/>
      </c>
      <c r="E5918" s="52">
        <f>DEC!D419</f>
        <v/>
      </c>
      <c r="F5918" s="52">
        <f>DEC!E419</f>
        <v/>
      </c>
      <c r="G5918" s="52">
        <f>DEC!F419</f>
        <v/>
      </c>
      <c r="H5918" s="52">
        <f>DEC!G419</f>
        <v/>
      </c>
      <c r="I5918" s="53">
        <f>DEC!H419</f>
        <v/>
      </c>
      <c r="J5918" s="53">
        <f>DEC!I419</f>
        <v/>
      </c>
      <c r="K5918" s="52">
        <f>DEC!J419</f>
        <v/>
      </c>
      <c r="L5918" s="52">
        <f>DEC!K419</f>
        <v/>
      </c>
      <c r="M5918" s="54">
        <f>DEC!L419</f>
        <v/>
      </c>
      <c r="N5918" s="52">
        <f>DEC!M419</f>
        <v/>
      </c>
      <c r="O5918" s="52">
        <f>DEC!N419</f>
        <v/>
      </c>
      <c r="P5918" s="52">
        <f>DEC!O419</f>
        <v/>
      </c>
      <c r="Q5918" s="52">
        <f>DEC!P419</f>
        <v/>
      </c>
      <c r="R5918" s="52">
        <f>DEC!Q419</f>
        <v/>
      </c>
      <c r="S5918" s="54">
        <f>S5917+IF(X5918=0,0,M5918)</f>
        <v/>
      </c>
      <c r="T5918" s="55">
        <f>MAX(T5917,S5918)</f>
        <v/>
      </c>
      <c r="U5918" s="56">
        <f>S5918-T5918</f>
        <v/>
      </c>
      <c r="V5918" s="55">
        <f>IFERROR(SUMIFS(DATABASE!$M$5:$M$6004,DATABASE!$B$5:$B$6004,B5918,DATABASE!$X$5:$X$6004,1),0)</f>
        <v/>
      </c>
      <c r="W5918" s="57">
        <f>IFERROR(COUNTIFS(DATABASE!$B$5:$B$6004,B5918,DATABASE!$X$5:$X$6004,1),0)</f>
        <v/>
      </c>
      <c r="X5918" s="58">
        <f>--AND(ISNUMBER(B5918),C5918&lt;&gt;"",L5918&lt;&gt;"",M5918&lt;&gt;"")</f>
        <v/>
      </c>
    </row>
    <row r="5919" ht="15" customHeight="1" s="111">
      <c r="A5919" s="42" t="inlineStr">
        <is>
          <t>DEC</t>
        </is>
      </c>
      <c r="B5919" s="43">
        <f>DEC!A420</f>
        <v/>
      </c>
      <c r="C5919" s="44">
        <f>DEC!B420</f>
        <v/>
      </c>
      <c r="D5919" s="44">
        <f>DEC!C420</f>
        <v/>
      </c>
      <c r="E5919" s="44">
        <f>DEC!D420</f>
        <v/>
      </c>
      <c r="F5919" s="44">
        <f>DEC!E420</f>
        <v/>
      </c>
      <c r="G5919" s="44">
        <f>DEC!F420</f>
        <v/>
      </c>
      <c r="H5919" s="44">
        <f>DEC!G420</f>
        <v/>
      </c>
      <c r="I5919" s="45">
        <f>DEC!H420</f>
        <v/>
      </c>
      <c r="J5919" s="45">
        <f>DEC!I420</f>
        <v/>
      </c>
      <c r="K5919" s="44">
        <f>DEC!J420</f>
        <v/>
      </c>
      <c r="L5919" s="44">
        <f>DEC!K420</f>
        <v/>
      </c>
      <c r="M5919" s="46">
        <f>DEC!L420</f>
        <v/>
      </c>
      <c r="N5919" s="44">
        <f>DEC!M420</f>
        <v/>
      </c>
      <c r="O5919" s="44">
        <f>DEC!N420</f>
        <v/>
      </c>
      <c r="P5919" s="44">
        <f>DEC!O420</f>
        <v/>
      </c>
      <c r="Q5919" s="44">
        <f>DEC!P420</f>
        <v/>
      </c>
      <c r="R5919" s="44">
        <f>DEC!Q420</f>
        <v/>
      </c>
      <c r="S5919" s="46">
        <f>S5918+IF(X5919=0,0,M5919)</f>
        <v/>
      </c>
      <c r="T5919" s="47">
        <f>MAX(T5918,S5919)</f>
        <v/>
      </c>
      <c r="U5919" s="48">
        <f>S5919-T5919</f>
        <v/>
      </c>
      <c r="V5919" s="47">
        <f>IFERROR(SUMIFS(DATABASE!$M$5:$M$6004,DATABASE!$B$5:$B$6004,B5919,DATABASE!$X$5:$X$6004,1),0)</f>
        <v/>
      </c>
      <c r="W5919" s="31">
        <f>IFERROR(COUNTIFS(DATABASE!$B$5:$B$6004,B5919,DATABASE!$X$5:$X$6004,1),0)</f>
        <v/>
      </c>
      <c r="X5919" s="49">
        <f>--AND(ISNUMBER(B5919),C5919&lt;&gt;"",L5919&lt;&gt;"",M5919&lt;&gt;"")</f>
        <v/>
      </c>
    </row>
    <row r="5920" ht="15" customHeight="1" s="111">
      <c r="A5920" s="50" t="inlineStr">
        <is>
          <t>DEC</t>
        </is>
      </c>
      <c r="B5920" s="51">
        <f>DEC!A421</f>
        <v/>
      </c>
      <c r="C5920" s="52">
        <f>DEC!B421</f>
        <v/>
      </c>
      <c r="D5920" s="52">
        <f>DEC!C421</f>
        <v/>
      </c>
      <c r="E5920" s="52">
        <f>DEC!D421</f>
        <v/>
      </c>
      <c r="F5920" s="52">
        <f>DEC!E421</f>
        <v/>
      </c>
      <c r="G5920" s="52">
        <f>DEC!F421</f>
        <v/>
      </c>
      <c r="H5920" s="52">
        <f>DEC!G421</f>
        <v/>
      </c>
      <c r="I5920" s="53">
        <f>DEC!H421</f>
        <v/>
      </c>
      <c r="J5920" s="53">
        <f>DEC!I421</f>
        <v/>
      </c>
      <c r="K5920" s="52">
        <f>DEC!J421</f>
        <v/>
      </c>
      <c r="L5920" s="52">
        <f>DEC!K421</f>
        <v/>
      </c>
      <c r="M5920" s="54">
        <f>DEC!L421</f>
        <v/>
      </c>
      <c r="N5920" s="52">
        <f>DEC!M421</f>
        <v/>
      </c>
      <c r="O5920" s="52">
        <f>DEC!N421</f>
        <v/>
      </c>
      <c r="P5920" s="52">
        <f>DEC!O421</f>
        <v/>
      </c>
      <c r="Q5920" s="52">
        <f>DEC!P421</f>
        <v/>
      </c>
      <c r="R5920" s="52">
        <f>DEC!Q421</f>
        <v/>
      </c>
      <c r="S5920" s="54">
        <f>S5919+IF(X5920=0,0,M5920)</f>
        <v/>
      </c>
      <c r="T5920" s="55">
        <f>MAX(T5919,S5920)</f>
        <v/>
      </c>
      <c r="U5920" s="56">
        <f>S5920-T5920</f>
        <v/>
      </c>
      <c r="V5920" s="55">
        <f>IFERROR(SUMIFS(DATABASE!$M$5:$M$6004,DATABASE!$B$5:$B$6004,B5920,DATABASE!$X$5:$X$6004,1),0)</f>
        <v/>
      </c>
      <c r="W5920" s="57">
        <f>IFERROR(COUNTIFS(DATABASE!$B$5:$B$6004,B5920,DATABASE!$X$5:$X$6004,1),0)</f>
        <v/>
      </c>
      <c r="X5920" s="58">
        <f>--AND(ISNUMBER(B5920),C5920&lt;&gt;"",L5920&lt;&gt;"",M5920&lt;&gt;"")</f>
        <v/>
      </c>
    </row>
    <row r="5921" ht="15" customHeight="1" s="111">
      <c r="A5921" s="42" t="inlineStr">
        <is>
          <t>DEC</t>
        </is>
      </c>
      <c r="B5921" s="43">
        <f>DEC!A422</f>
        <v/>
      </c>
      <c r="C5921" s="44">
        <f>DEC!B422</f>
        <v/>
      </c>
      <c r="D5921" s="44">
        <f>DEC!C422</f>
        <v/>
      </c>
      <c r="E5921" s="44">
        <f>DEC!D422</f>
        <v/>
      </c>
      <c r="F5921" s="44">
        <f>DEC!E422</f>
        <v/>
      </c>
      <c r="G5921" s="44">
        <f>DEC!F422</f>
        <v/>
      </c>
      <c r="H5921" s="44">
        <f>DEC!G422</f>
        <v/>
      </c>
      <c r="I5921" s="45">
        <f>DEC!H422</f>
        <v/>
      </c>
      <c r="J5921" s="45">
        <f>DEC!I422</f>
        <v/>
      </c>
      <c r="K5921" s="44">
        <f>DEC!J422</f>
        <v/>
      </c>
      <c r="L5921" s="44">
        <f>DEC!K422</f>
        <v/>
      </c>
      <c r="M5921" s="46">
        <f>DEC!L422</f>
        <v/>
      </c>
      <c r="N5921" s="44">
        <f>DEC!M422</f>
        <v/>
      </c>
      <c r="O5921" s="44">
        <f>DEC!N422</f>
        <v/>
      </c>
      <c r="P5921" s="44">
        <f>DEC!O422</f>
        <v/>
      </c>
      <c r="Q5921" s="44">
        <f>DEC!P422</f>
        <v/>
      </c>
      <c r="R5921" s="44">
        <f>DEC!Q422</f>
        <v/>
      </c>
      <c r="S5921" s="46">
        <f>S5920+IF(X5921=0,0,M5921)</f>
        <v/>
      </c>
      <c r="T5921" s="47">
        <f>MAX(T5920,S5921)</f>
        <v/>
      </c>
      <c r="U5921" s="48">
        <f>S5921-T5921</f>
        <v/>
      </c>
      <c r="V5921" s="47">
        <f>IFERROR(SUMIFS(DATABASE!$M$5:$M$6004,DATABASE!$B$5:$B$6004,B5921,DATABASE!$X$5:$X$6004,1),0)</f>
        <v/>
      </c>
      <c r="W5921" s="31">
        <f>IFERROR(COUNTIFS(DATABASE!$B$5:$B$6004,B5921,DATABASE!$X$5:$X$6004,1),0)</f>
        <v/>
      </c>
      <c r="X5921" s="49">
        <f>--AND(ISNUMBER(B5921),C5921&lt;&gt;"",L5921&lt;&gt;"",M5921&lt;&gt;"")</f>
        <v/>
      </c>
    </row>
    <row r="5922" ht="15" customHeight="1" s="111">
      <c r="A5922" s="50" t="inlineStr">
        <is>
          <t>DEC</t>
        </is>
      </c>
      <c r="B5922" s="51">
        <f>DEC!A423</f>
        <v/>
      </c>
      <c r="C5922" s="52">
        <f>DEC!B423</f>
        <v/>
      </c>
      <c r="D5922" s="52">
        <f>DEC!C423</f>
        <v/>
      </c>
      <c r="E5922" s="52">
        <f>DEC!D423</f>
        <v/>
      </c>
      <c r="F5922" s="52">
        <f>DEC!E423</f>
        <v/>
      </c>
      <c r="G5922" s="52">
        <f>DEC!F423</f>
        <v/>
      </c>
      <c r="H5922" s="52">
        <f>DEC!G423</f>
        <v/>
      </c>
      <c r="I5922" s="53">
        <f>DEC!H423</f>
        <v/>
      </c>
      <c r="J5922" s="53">
        <f>DEC!I423</f>
        <v/>
      </c>
      <c r="K5922" s="52">
        <f>DEC!J423</f>
        <v/>
      </c>
      <c r="L5922" s="52">
        <f>DEC!K423</f>
        <v/>
      </c>
      <c r="M5922" s="54">
        <f>DEC!L423</f>
        <v/>
      </c>
      <c r="N5922" s="52">
        <f>DEC!M423</f>
        <v/>
      </c>
      <c r="O5922" s="52">
        <f>DEC!N423</f>
        <v/>
      </c>
      <c r="P5922" s="52">
        <f>DEC!O423</f>
        <v/>
      </c>
      <c r="Q5922" s="52">
        <f>DEC!P423</f>
        <v/>
      </c>
      <c r="R5922" s="52">
        <f>DEC!Q423</f>
        <v/>
      </c>
      <c r="S5922" s="54">
        <f>S5921+IF(X5922=0,0,M5922)</f>
        <v/>
      </c>
      <c r="T5922" s="55">
        <f>MAX(T5921,S5922)</f>
        <v/>
      </c>
      <c r="U5922" s="56">
        <f>S5922-T5922</f>
        <v/>
      </c>
      <c r="V5922" s="55">
        <f>IFERROR(SUMIFS(DATABASE!$M$5:$M$6004,DATABASE!$B$5:$B$6004,B5922,DATABASE!$X$5:$X$6004,1),0)</f>
        <v/>
      </c>
      <c r="W5922" s="57">
        <f>IFERROR(COUNTIFS(DATABASE!$B$5:$B$6004,B5922,DATABASE!$X$5:$X$6004,1),0)</f>
        <v/>
      </c>
      <c r="X5922" s="58">
        <f>--AND(ISNUMBER(B5922),C5922&lt;&gt;"",L5922&lt;&gt;"",M5922&lt;&gt;"")</f>
        <v/>
      </c>
    </row>
    <row r="5923" ht="15" customHeight="1" s="111">
      <c r="A5923" s="42" t="inlineStr">
        <is>
          <t>DEC</t>
        </is>
      </c>
      <c r="B5923" s="43">
        <f>DEC!A424</f>
        <v/>
      </c>
      <c r="C5923" s="44">
        <f>DEC!B424</f>
        <v/>
      </c>
      <c r="D5923" s="44">
        <f>DEC!C424</f>
        <v/>
      </c>
      <c r="E5923" s="44">
        <f>DEC!D424</f>
        <v/>
      </c>
      <c r="F5923" s="44">
        <f>DEC!E424</f>
        <v/>
      </c>
      <c r="G5923" s="44">
        <f>DEC!F424</f>
        <v/>
      </c>
      <c r="H5923" s="44">
        <f>DEC!G424</f>
        <v/>
      </c>
      <c r="I5923" s="45">
        <f>DEC!H424</f>
        <v/>
      </c>
      <c r="J5923" s="45">
        <f>DEC!I424</f>
        <v/>
      </c>
      <c r="K5923" s="44">
        <f>DEC!J424</f>
        <v/>
      </c>
      <c r="L5923" s="44">
        <f>DEC!K424</f>
        <v/>
      </c>
      <c r="M5923" s="46">
        <f>DEC!L424</f>
        <v/>
      </c>
      <c r="N5923" s="44">
        <f>DEC!M424</f>
        <v/>
      </c>
      <c r="O5923" s="44">
        <f>DEC!N424</f>
        <v/>
      </c>
      <c r="P5923" s="44">
        <f>DEC!O424</f>
        <v/>
      </c>
      <c r="Q5923" s="44">
        <f>DEC!P424</f>
        <v/>
      </c>
      <c r="R5923" s="44">
        <f>DEC!Q424</f>
        <v/>
      </c>
      <c r="S5923" s="46">
        <f>S5922+IF(X5923=0,0,M5923)</f>
        <v/>
      </c>
      <c r="T5923" s="47">
        <f>MAX(T5922,S5923)</f>
        <v/>
      </c>
      <c r="U5923" s="48">
        <f>S5923-T5923</f>
        <v/>
      </c>
      <c r="V5923" s="47">
        <f>IFERROR(SUMIFS(DATABASE!$M$5:$M$6004,DATABASE!$B$5:$B$6004,B5923,DATABASE!$X$5:$X$6004,1),0)</f>
        <v/>
      </c>
      <c r="W5923" s="31">
        <f>IFERROR(COUNTIFS(DATABASE!$B$5:$B$6004,B5923,DATABASE!$X$5:$X$6004,1),0)</f>
        <v/>
      </c>
      <c r="X5923" s="49">
        <f>--AND(ISNUMBER(B5923),C5923&lt;&gt;"",L5923&lt;&gt;"",M5923&lt;&gt;"")</f>
        <v/>
      </c>
    </row>
    <row r="5924" ht="15" customHeight="1" s="111">
      <c r="A5924" s="50" t="inlineStr">
        <is>
          <t>DEC</t>
        </is>
      </c>
      <c r="B5924" s="51">
        <f>DEC!A425</f>
        <v/>
      </c>
      <c r="C5924" s="52">
        <f>DEC!B425</f>
        <v/>
      </c>
      <c r="D5924" s="52">
        <f>DEC!C425</f>
        <v/>
      </c>
      <c r="E5924" s="52">
        <f>DEC!D425</f>
        <v/>
      </c>
      <c r="F5924" s="52">
        <f>DEC!E425</f>
        <v/>
      </c>
      <c r="G5924" s="52">
        <f>DEC!F425</f>
        <v/>
      </c>
      <c r="H5924" s="52">
        <f>DEC!G425</f>
        <v/>
      </c>
      <c r="I5924" s="53">
        <f>DEC!H425</f>
        <v/>
      </c>
      <c r="J5924" s="53">
        <f>DEC!I425</f>
        <v/>
      </c>
      <c r="K5924" s="52">
        <f>DEC!J425</f>
        <v/>
      </c>
      <c r="L5924" s="52">
        <f>DEC!K425</f>
        <v/>
      </c>
      <c r="M5924" s="54">
        <f>DEC!L425</f>
        <v/>
      </c>
      <c r="N5924" s="52">
        <f>DEC!M425</f>
        <v/>
      </c>
      <c r="O5924" s="52">
        <f>DEC!N425</f>
        <v/>
      </c>
      <c r="P5924" s="52">
        <f>DEC!O425</f>
        <v/>
      </c>
      <c r="Q5924" s="52">
        <f>DEC!P425</f>
        <v/>
      </c>
      <c r="R5924" s="52">
        <f>DEC!Q425</f>
        <v/>
      </c>
      <c r="S5924" s="54">
        <f>S5923+IF(X5924=0,0,M5924)</f>
        <v/>
      </c>
      <c r="T5924" s="55">
        <f>MAX(T5923,S5924)</f>
        <v/>
      </c>
      <c r="U5924" s="56">
        <f>S5924-T5924</f>
        <v/>
      </c>
      <c r="V5924" s="55">
        <f>IFERROR(SUMIFS(DATABASE!$M$5:$M$6004,DATABASE!$B$5:$B$6004,B5924,DATABASE!$X$5:$X$6004,1),0)</f>
        <v/>
      </c>
      <c r="W5924" s="57">
        <f>IFERROR(COUNTIFS(DATABASE!$B$5:$B$6004,B5924,DATABASE!$X$5:$X$6004,1),0)</f>
        <v/>
      </c>
      <c r="X5924" s="58">
        <f>--AND(ISNUMBER(B5924),C5924&lt;&gt;"",L5924&lt;&gt;"",M5924&lt;&gt;"")</f>
        <v/>
      </c>
    </row>
    <row r="5925" ht="15" customHeight="1" s="111">
      <c r="A5925" s="42" t="inlineStr">
        <is>
          <t>DEC</t>
        </is>
      </c>
      <c r="B5925" s="43">
        <f>DEC!A426</f>
        <v/>
      </c>
      <c r="C5925" s="44">
        <f>DEC!B426</f>
        <v/>
      </c>
      <c r="D5925" s="44">
        <f>DEC!C426</f>
        <v/>
      </c>
      <c r="E5925" s="44">
        <f>DEC!D426</f>
        <v/>
      </c>
      <c r="F5925" s="44">
        <f>DEC!E426</f>
        <v/>
      </c>
      <c r="G5925" s="44">
        <f>DEC!F426</f>
        <v/>
      </c>
      <c r="H5925" s="44">
        <f>DEC!G426</f>
        <v/>
      </c>
      <c r="I5925" s="45">
        <f>DEC!H426</f>
        <v/>
      </c>
      <c r="J5925" s="45">
        <f>DEC!I426</f>
        <v/>
      </c>
      <c r="K5925" s="44">
        <f>DEC!J426</f>
        <v/>
      </c>
      <c r="L5925" s="44">
        <f>DEC!K426</f>
        <v/>
      </c>
      <c r="M5925" s="46">
        <f>DEC!L426</f>
        <v/>
      </c>
      <c r="N5925" s="44">
        <f>DEC!M426</f>
        <v/>
      </c>
      <c r="O5925" s="44">
        <f>DEC!N426</f>
        <v/>
      </c>
      <c r="P5925" s="44">
        <f>DEC!O426</f>
        <v/>
      </c>
      <c r="Q5925" s="44">
        <f>DEC!P426</f>
        <v/>
      </c>
      <c r="R5925" s="44">
        <f>DEC!Q426</f>
        <v/>
      </c>
      <c r="S5925" s="46">
        <f>S5924+IF(X5925=0,0,M5925)</f>
        <v/>
      </c>
      <c r="T5925" s="47">
        <f>MAX(T5924,S5925)</f>
        <v/>
      </c>
      <c r="U5925" s="48">
        <f>S5925-T5925</f>
        <v/>
      </c>
      <c r="V5925" s="47">
        <f>IFERROR(SUMIFS(DATABASE!$M$5:$M$6004,DATABASE!$B$5:$B$6004,B5925,DATABASE!$X$5:$X$6004,1),0)</f>
        <v/>
      </c>
      <c r="W5925" s="31">
        <f>IFERROR(COUNTIFS(DATABASE!$B$5:$B$6004,B5925,DATABASE!$X$5:$X$6004,1),0)</f>
        <v/>
      </c>
      <c r="X5925" s="49">
        <f>--AND(ISNUMBER(B5925),C5925&lt;&gt;"",L5925&lt;&gt;"",M5925&lt;&gt;"")</f>
        <v/>
      </c>
    </row>
    <row r="5926" ht="15" customHeight="1" s="111">
      <c r="A5926" s="50" t="inlineStr">
        <is>
          <t>DEC</t>
        </is>
      </c>
      <c r="B5926" s="51">
        <f>DEC!A427</f>
        <v/>
      </c>
      <c r="C5926" s="52">
        <f>DEC!B427</f>
        <v/>
      </c>
      <c r="D5926" s="52">
        <f>DEC!C427</f>
        <v/>
      </c>
      <c r="E5926" s="52">
        <f>DEC!D427</f>
        <v/>
      </c>
      <c r="F5926" s="52">
        <f>DEC!E427</f>
        <v/>
      </c>
      <c r="G5926" s="52">
        <f>DEC!F427</f>
        <v/>
      </c>
      <c r="H5926" s="52">
        <f>DEC!G427</f>
        <v/>
      </c>
      <c r="I5926" s="53">
        <f>DEC!H427</f>
        <v/>
      </c>
      <c r="J5926" s="53">
        <f>DEC!I427</f>
        <v/>
      </c>
      <c r="K5926" s="52">
        <f>DEC!J427</f>
        <v/>
      </c>
      <c r="L5926" s="52">
        <f>DEC!K427</f>
        <v/>
      </c>
      <c r="M5926" s="54">
        <f>DEC!L427</f>
        <v/>
      </c>
      <c r="N5926" s="52">
        <f>DEC!M427</f>
        <v/>
      </c>
      <c r="O5926" s="52">
        <f>DEC!N427</f>
        <v/>
      </c>
      <c r="P5926" s="52">
        <f>DEC!O427</f>
        <v/>
      </c>
      <c r="Q5926" s="52">
        <f>DEC!P427</f>
        <v/>
      </c>
      <c r="R5926" s="52">
        <f>DEC!Q427</f>
        <v/>
      </c>
      <c r="S5926" s="54">
        <f>S5925+IF(X5926=0,0,M5926)</f>
        <v/>
      </c>
      <c r="T5926" s="55">
        <f>MAX(T5925,S5926)</f>
        <v/>
      </c>
      <c r="U5926" s="56">
        <f>S5926-T5926</f>
        <v/>
      </c>
      <c r="V5926" s="55">
        <f>IFERROR(SUMIFS(DATABASE!$M$5:$M$6004,DATABASE!$B$5:$B$6004,B5926,DATABASE!$X$5:$X$6004,1),0)</f>
        <v/>
      </c>
      <c r="W5926" s="57">
        <f>IFERROR(COUNTIFS(DATABASE!$B$5:$B$6004,B5926,DATABASE!$X$5:$X$6004,1),0)</f>
        <v/>
      </c>
      <c r="X5926" s="58">
        <f>--AND(ISNUMBER(B5926),C5926&lt;&gt;"",L5926&lt;&gt;"",M5926&lt;&gt;"")</f>
        <v/>
      </c>
    </row>
    <row r="5927" ht="15" customHeight="1" s="111">
      <c r="A5927" s="42" t="inlineStr">
        <is>
          <t>DEC</t>
        </is>
      </c>
      <c r="B5927" s="43">
        <f>DEC!A428</f>
        <v/>
      </c>
      <c r="C5927" s="44">
        <f>DEC!B428</f>
        <v/>
      </c>
      <c r="D5927" s="44">
        <f>DEC!C428</f>
        <v/>
      </c>
      <c r="E5927" s="44">
        <f>DEC!D428</f>
        <v/>
      </c>
      <c r="F5927" s="44">
        <f>DEC!E428</f>
        <v/>
      </c>
      <c r="G5927" s="44">
        <f>DEC!F428</f>
        <v/>
      </c>
      <c r="H5927" s="44">
        <f>DEC!G428</f>
        <v/>
      </c>
      <c r="I5927" s="45">
        <f>DEC!H428</f>
        <v/>
      </c>
      <c r="J5927" s="45">
        <f>DEC!I428</f>
        <v/>
      </c>
      <c r="K5927" s="44">
        <f>DEC!J428</f>
        <v/>
      </c>
      <c r="L5927" s="44">
        <f>DEC!K428</f>
        <v/>
      </c>
      <c r="M5927" s="46">
        <f>DEC!L428</f>
        <v/>
      </c>
      <c r="N5927" s="44">
        <f>DEC!M428</f>
        <v/>
      </c>
      <c r="O5927" s="44">
        <f>DEC!N428</f>
        <v/>
      </c>
      <c r="P5927" s="44">
        <f>DEC!O428</f>
        <v/>
      </c>
      <c r="Q5927" s="44">
        <f>DEC!P428</f>
        <v/>
      </c>
      <c r="R5927" s="44">
        <f>DEC!Q428</f>
        <v/>
      </c>
      <c r="S5927" s="46">
        <f>S5926+IF(X5927=0,0,M5927)</f>
        <v/>
      </c>
      <c r="T5927" s="47">
        <f>MAX(T5926,S5927)</f>
        <v/>
      </c>
      <c r="U5927" s="48">
        <f>S5927-T5927</f>
        <v/>
      </c>
      <c r="V5927" s="47">
        <f>IFERROR(SUMIFS(DATABASE!$M$5:$M$6004,DATABASE!$B$5:$B$6004,B5927,DATABASE!$X$5:$X$6004,1),0)</f>
        <v/>
      </c>
      <c r="W5927" s="31">
        <f>IFERROR(COUNTIFS(DATABASE!$B$5:$B$6004,B5927,DATABASE!$X$5:$X$6004,1),0)</f>
        <v/>
      </c>
      <c r="X5927" s="49">
        <f>--AND(ISNUMBER(B5927),C5927&lt;&gt;"",L5927&lt;&gt;"",M5927&lt;&gt;"")</f>
        <v/>
      </c>
    </row>
    <row r="5928" ht="15" customHeight="1" s="111">
      <c r="A5928" s="50" t="inlineStr">
        <is>
          <t>DEC</t>
        </is>
      </c>
      <c r="B5928" s="51">
        <f>DEC!A429</f>
        <v/>
      </c>
      <c r="C5928" s="52">
        <f>DEC!B429</f>
        <v/>
      </c>
      <c r="D5928" s="52">
        <f>DEC!C429</f>
        <v/>
      </c>
      <c r="E5928" s="52">
        <f>DEC!D429</f>
        <v/>
      </c>
      <c r="F5928" s="52">
        <f>DEC!E429</f>
        <v/>
      </c>
      <c r="G5928" s="52">
        <f>DEC!F429</f>
        <v/>
      </c>
      <c r="H5928" s="52">
        <f>DEC!G429</f>
        <v/>
      </c>
      <c r="I5928" s="53">
        <f>DEC!H429</f>
        <v/>
      </c>
      <c r="J5928" s="53">
        <f>DEC!I429</f>
        <v/>
      </c>
      <c r="K5928" s="52">
        <f>DEC!J429</f>
        <v/>
      </c>
      <c r="L5928" s="52">
        <f>DEC!K429</f>
        <v/>
      </c>
      <c r="M5928" s="54">
        <f>DEC!L429</f>
        <v/>
      </c>
      <c r="N5928" s="52">
        <f>DEC!M429</f>
        <v/>
      </c>
      <c r="O5928" s="52">
        <f>DEC!N429</f>
        <v/>
      </c>
      <c r="P5928" s="52">
        <f>DEC!O429</f>
        <v/>
      </c>
      <c r="Q5928" s="52">
        <f>DEC!P429</f>
        <v/>
      </c>
      <c r="R5928" s="52">
        <f>DEC!Q429</f>
        <v/>
      </c>
      <c r="S5928" s="54">
        <f>S5927+IF(X5928=0,0,M5928)</f>
        <v/>
      </c>
      <c r="T5928" s="55">
        <f>MAX(T5927,S5928)</f>
        <v/>
      </c>
      <c r="U5928" s="56">
        <f>S5928-T5928</f>
        <v/>
      </c>
      <c r="V5928" s="55">
        <f>IFERROR(SUMIFS(DATABASE!$M$5:$M$6004,DATABASE!$B$5:$B$6004,B5928,DATABASE!$X$5:$X$6004,1),0)</f>
        <v/>
      </c>
      <c r="W5928" s="57">
        <f>IFERROR(COUNTIFS(DATABASE!$B$5:$B$6004,B5928,DATABASE!$X$5:$X$6004,1),0)</f>
        <v/>
      </c>
      <c r="X5928" s="58">
        <f>--AND(ISNUMBER(B5928),C5928&lt;&gt;"",L5928&lt;&gt;"",M5928&lt;&gt;"")</f>
        <v/>
      </c>
    </row>
    <row r="5929" ht="15" customHeight="1" s="111">
      <c r="A5929" s="42" t="inlineStr">
        <is>
          <t>DEC</t>
        </is>
      </c>
      <c r="B5929" s="43">
        <f>DEC!A430</f>
        <v/>
      </c>
      <c r="C5929" s="44">
        <f>DEC!B430</f>
        <v/>
      </c>
      <c r="D5929" s="44">
        <f>DEC!C430</f>
        <v/>
      </c>
      <c r="E5929" s="44">
        <f>DEC!D430</f>
        <v/>
      </c>
      <c r="F5929" s="44">
        <f>DEC!E430</f>
        <v/>
      </c>
      <c r="G5929" s="44">
        <f>DEC!F430</f>
        <v/>
      </c>
      <c r="H5929" s="44">
        <f>DEC!G430</f>
        <v/>
      </c>
      <c r="I5929" s="45">
        <f>DEC!H430</f>
        <v/>
      </c>
      <c r="J5929" s="45">
        <f>DEC!I430</f>
        <v/>
      </c>
      <c r="K5929" s="44">
        <f>DEC!J430</f>
        <v/>
      </c>
      <c r="L5929" s="44">
        <f>DEC!K430</f>
        <v/>
      </c>
      <c r="M5929" s="46">
        <f>DEC!L430</f>
        <v/>
      </c>
      <c r="N5929" s="44">
        <f>DEC!M430</f>
        <v/>
      </c>
      <c r="O5929" s="44">
        <f>DEC!N430</f>
        <v/>
      </c>
      <c r="P5929" s="44">
        <f>DEC!O430</f>
        <v/>
      </c>
      <c r="Q5929" s="44">
        <f>DEC!P430</f>
        <v/>
      </c>
      <c r="R5929" s="44">
        <f>DEC!Q430</f>
        <v/>
      </c>
      <c r="S5929" s="46">
        <f>S5928+IF(X5929=0,0,M5929)</f>
        <v/>
      </c>
      <c r="T5929" s="47">
        <f>MAX(T5928,S5929)</f>
        <v/>
      </c>
      <c r="U5929" s="48">
        <f>S5929-T5929</f>
        <v/>
      </c>
      <c r="V5929" s="47">
        <f>IFERROR(SUMIFS(DATABASE!$M$5:$M$6004,DATABASE!$B$5:$B$6004,B5929,DATABASE!$X$5:$X$6004,1),0)</f>
        <v/>
      </c>
      <c r="W5929" s="31">
        <f>IFERROR(COUNTIFS(DATABASE!$B$5:$B$6004,B5929,DATABASE!$X$5:$X$6004,1),0)</f>
        <v/>
      </c>
      <c r="X5929" s="49">
        <f>--AND(ISNUMBER(B5929),C5929&lt;&gt;"",L5929&lt;&gt;"",M5929&lt;&gt;"")</f>
        <v/>
      </c>
    </row>
    <row r="5930" ht="15" customHeight="1" s="111">
      <c r="A5930" s="50" t="inlineStr">
        <is>
          <t>DEC</t>
        </is>
      </c>
      <c r="B5930" s="51">
        <f>DEC!A431</f>
        <v/>
      </c>
      <c r="C5930" s="52">
        <f>DEC!B431</f>
        <v/>
      </c>
      <c r="D5930" s="52">
        <f>DEC!C431</f>
        <v/>
      </c>
      <c r="E5930" s="52">
        <f>DEC!D431</f>
        <v/>
      </c>
      <c r="F5930" s="52">
        <f>DEC!E431</f>
        <v/>
      </c>
      <c r="G5930" s="52">
        <f>DEC!F431</f>
        <v/>
      </c>
      <c r="H5930" s="52">
        <f>DEC!G431</f>
        <v/>
      </c>
      <c r="I5930" s="53">
        <f>DEC!H431</f>
        <v/>
      </c>
      <c r="J5930" s="53">
        <f>DEC!I431</f>
        <v/>
      </c>
      <c r="K5930" s="52">
        <f>DEC!J431</f>
        <v/>
      </c>
      <c r="L5930" s="52">
        <f>DEC!K431</f>
        <v/>
      </c>
      <c r="M5930" s="54">
        <f>DEC!L431</f>
        <v/>
      </c>
      <c r="N5930" s="52">
        <f>DEC!M431</f>
        <v/>
      </c>
      <c r="O5930" s="52">
        <f>DEC!N431</f>
        <v/>
      </c>
      <c r="P5930" s="52">
        <f>DEC!O431</f>
        <v/>
      </c>
      <c r="Q5930" s="52">
        <f>DEC!P431</f>
        <v/>
      </c>
      <c r="R5930" s="52">
        <f>DEC!Q431</f>
        <v/>
      </c>
      <c r="S5930" s="54">
        <f>S5929+IF(X5930=0,0,M5930)</f>
        <v/>
      </c>
      <c r="T5930" s="55">
        <f>MAX(T5929,S5930)</f>
        <v/>
      </c>
      <c r="U5930" s="56">
        <f>S5930-T5930</f>
        <v/>
      </c>
      <c r="V5930" s="55">
        <f>IFERROR(SUMIFS(DATABASE!$M$5:$M$6004,DATABASE!$B$5:$B$6004,B5930,DATABASE!$X$5:$X$6004,1),0)</f>
        <v/>
      </c>
      <c r="W5930" s="57">
        <f>IFERROR(COUNTIFS(DATABASE!$B$5:$B$6004,B5930,DATABASE!$X$5:$X$6004,1),0)</f>
        <v/>
      </c>
      <c r="X5930" s="58">
        <f>--AND(ISNUMBER(B5930),C5930&lt;&gt;"",L5930&lt;&gt;"",M5930&lt;&gt;"")</f>
        <v/>
      </c>
    </row>
    <row r="5931" ht="15" customHeight="1" s="111">
      <c r="A5931" s="42" t="inlineStr">
        <is>
          <t>DEC</t>
        </is>
      </c>
      <c r="B5931" s="43">
        <f>DEC!A432</f>
        <v/>
      </c>
      <c r="C5931" s="44">
        <f>DEC!B432</f>
        <v/>
      </c>
      <c r="D5931" s="44">
        <f>DEC!C432</f>
        <v/>
      </c>
      <c r="E5931" s="44">
        <f>DEC!D432</f>
        <v/>
      </c>
      <c r="F5931" s="44">
        <f>DEC!E432</f>
        <v/>
      </c>
      <c r="G5931" s="44">
        <f>DEC!F432</f>
        <v/>
      </c>
      <c r="H5931" s="44">
        <f>DEC!G432</f>
        <v/>
      </c>
      <c r="I5931" s="45">
        <f>DEC!H432</f>
        <v/>
      </c>
      <c r="J5931" s="45">
        <f>DEC!I432</f>
        <v/>
      </c>
      <c r="K5931" s="44">
        <f>DEC!J432</f>
        <v/>
      </c>
      <c r="L5931" s="44">
        <f>DEC!K432</f>
        <v/>
      </c>
      <c r="M5931" s="46">
        <f>DEC!L432</f>
        <v/>
      </c>
      <c r="N5931" s="44">
        <f>DEC!M432</f>
        <v/>
      </c>
      <c r="O5931" s="44">
        <f>DEC!N432</f>
        <v/>
      </c>
      <c r="P5931" s="44">
        <f>DEC!O432</f>
        <v/>
      </c>
      <c r="Q5931" s="44">
        <f>DEC!P432</f>
        <v/>
      </c>
      <c r="R5931" s="44">
        <f>DEC!Q432</f>
        <v/>
      </c>
      <c r="S5931" s="46">
        <f>S5930+IF(X5931=0,0,M5931)</f>
        <v/>
      </c>
      <c r="T5931" s="47">
        <f>MAX(T5930,S5931)</f>
        <v/>
      </c>
      <c r="U5931" s="48">
        <f>S5931-T5931</f>
        <v/>
      </c>
      <c r="V5931" s="47">
        <f>IFERROR(SUMIFS(DATABASE!$M$5:$M$6004,DATABASE!$B$5:$B$6004,B5931,DATABASE!$X$5:$X$6004,1),0)</f>
        <v/>
      </c>
      <c r="W5931" s="31">
        <f>IFERROR(COUNTIFS(DATABASE!$B$5:$B$6004,B5931,DATABASE!$X$5:$X$6004,1),0)</f>
        <v/>
      </c>
      <c r="X5931" s="49">
        <f>--AND(ISNUMBER(B5931),C5931&lt;&gt;"",L5931&lt;&gt;"",M5931&lt;&gt;"")</f>
        <v/>
      </c>
    </row>
    <row r="5932" ht="15" customHeight="1" s="111">
      <c r="A5932" s="50" t="inlineStr">
        <is>
          <t>DEC</t>
        </is>
      </c>
      <c r="B5932" s="51">
        <f>DEC!A433</f>
        <v/>
      </c>
      <c r="C5932" s="52">
        <f>DEC!B433</f>
        <v/>
      </c>
      <c r="D5932" s="52">
        <f>DEC!C433</f>
        <v/>
      </c>
      <c r="E5932" s="52">
        <f>DEC!D433</f>
        <v/>
      </c>
      <c r="F5932" s="52">
        <f>DEC!E433</f>
        <v/>
      </c>
      <c r="G5932" s="52">
        <f>DEC!F433</f>
        <v/>
      </c>
      <c r="H5932" s="52">
        <f>DEC!G433</f>
        <v/>
      </c>
      <c r="I5932" s="53">
        <f>DEC!H433</f>
        <v/>
      </c>
      <c r="J5932" s="53">
        <f>DEC!I433</f>
        <v/>
      </c>
      <c r="K5932" s="52">
        <f>DEC!J433</f>
        <v/>
      </c>
      <c r="L5932" s="52">
        <f>DEC!K433</f>
        <v/>
      </c>
      <c r="M5932" s="54">
        <f>DEC!L433</f>
        <v/>
      </c>
      <c r="N5932" s="52">
        <f>DEC!M433</f>
        <v/>
      </c>
      <c r="O5932" s="52">
        <f>DEC!N433</f>
        <v/>
      </c>
      <c r="P5932" s="52">
        <f>DEC!O433</f>
        <v/>
      </c>
      <c r="Q5932" s="52">
        <f>DEC!P433</f>
        <v/>
      </c>
      <c r="R5932" s="52">
        <f>DEC!Q433</f>
        <v/>
      </c>
      <c r="S5932" s="54">
        <f>S5931+IF(X5932=0,0,M5932)</f>
        <v/>
      </c>
      <c r="T5932" s="55">
        <f>MAX(T5931,S5932)</f>
        <v/>
      </c>
      <c r="U5932" s="56">
        <f>S5932-T5932</f>
        <v/>
      </c>
      <c r="V5932" s="55">
        <f>IFERROR(SUMIFS(DATABASE!$M$5:$M$6004,DATABASE!$B$5:$B$6004,B5932,DATABASE!$X$5:$X$6004,1),0)</f>
        <v/>
      </c>
      <c r="W5932" s="57">
        <f>IFERROR(COUNTIFS(DATABASE!$B$5:$B$6004,B5932,DATABASE!$X$5:$X$6004,1),0)</f>
        <v/>
      </c>
      <c r="X5932" s="58">
        <f>--AND(ISNUMBER(B5932),C5932&lt;&gt;"",L5932&lt;&gt;"",M5932&lt;&gt;"")</f>
        <v/>
      </c>
    </row>
    <row r="5933" ht="15" customHeight="1" s="111">
      <c r="A5933" s="42" t="inlineStr">
        <is>
          <t>DEC</t>
        </is>
      </c>
      <c r="B5933" s="43">
        <f>DEC!A434</f>
        <v/>
      </c>
      <c r="C5933" s="44">
        <f>DEC!B434</f>
        <v/>
      </c>
      <c r="D5933" s="44">
        <f>DEC!C434</f>
        <v/>
      </c>
      <c r="E5933" s="44">
        <f>DEC!D434</f>
        <v/>
      </c>
      <c r="F5933" s="44">
        <f>DEC!E434</f>
        <v/>
      </c>
      <c r="G5933" s="44">
        <f>DEC!F434</f>
        <v/>
      </c>
      <c r="H5933" s="44">
        <f>DEC!G434</f>
        <v/>
      </c>
      <c r="I5933" s="45">
        <f>DEC!H434</f>
        <v/>
      </c>
      <c r="J5933" s="45">
        <f>DEC!I434</f>
        <v/>
      </c>
      <c r="K5933" s="44">
        <f>DEC!J434</f>
        <v/>
      </c>
      <c r="L5933" s="44">
        <f>DEC!K434</f>
        <v/>
      </c>
      <c r="M5933" s="46">
        <f>DEC!L434</f>
        <v/>
      </c>
      <c r="N5933" s="44">
        <f>DEC!M434</f>
        <v/>
      </c>
      <c r="O5933" s="44">
        <f>DEC!N434</f>
        <v/>
      </c>
      <c r="P5933" s="44">
        <f>DEC!O434</f>
        <v/>
      </c>
      <c r="Q5933" s="44">
        <f>DEC!P434</f>
        <v/>
      </c>
      <c r="R5933" s="44">
        <f>DEC!Q434</f>
        <v/>
      </c>
      <c r="S5933" s="46">
        <f>S5932+IF(X5933=0,0,M5933)</f>
        <v/>
      </c>
      <c r="T5933" s="47">
        <f>MAX(T5932,S5933)</f>
        <v/>
      </c>
      <c r="U5933" s="48">
        <f>S5933-T5933</f>
        <v/>
      </c>
      <c r="V5933" s="47">
        <f>IFERROR(SUMIFS(DATABASE!$M$5:$M$6004,DATABASE!$B$5:$B$6004,B5933,DATABASE!$X$5:$X$6004,1),0)</f>
        <v/>
      </c>
      <c r="W5933" s="31">
        <f>IFERROR(COUNTIFS(DATABASE!$B$5:$B$6004,B5933,DATABASE!$X$5:$X$6004,1),0)</f>
        <v/>
      </c>
      <c r="X5933" s="49">
        <f>--AND(ISNUMBER(B5933),C5933&lt;&gt;"",L5933&lt;&gt;"",M5933&lt;&gt;"")</f>
        <v/>
      </c>
    </row>
    <row r="5934" ht="15" customHeight="1" s="111">
      <c r="A5934" s="50" t="inlineStr">
        <is>
          <t>DEC</t>
        </is>
      </c>
      <c r="B5934" s="51">
        <f>DEC!A435</f>
        <v/>
      </c>
      <c r="C5934" s="52">
        <f>DEC!B435</f>
        <v/>
      </c>
      <c r="D5934" s="52">
        <f>DEC!C435</f>
        <v/>
      </c>
      <c r="E5934" s="52">
        <f>DEC!D435</f>
        <v/>
      </c>
      <c r="F5934" s="52">
        <f>DEC!E435</f>
        <v/>
      </c>
      <c r="G5934" s="52">
        <f>DEC!F435</f>
        <v/>
      </c>
      <c r="H5934" s="52">
        <f>DEC!G435</f>
        <v/>
      </c>
      <c r="I5934" s="53">
        <f>DEC!H435</f>
        <v/>
      </c>
      <c r="J5934" s="53">
        <f>DEC!I435</f>
        <v/>
      </c>
      <c r="K5934" s="52">
        <f>DEC!J435</f>
        <v/>
      </c>
      <c r="L5934" s="52">
        <f>DEC!K435</f>
        <v/>
      </c>
      <c r="M5934" s="54">
        <f>DEC!L435</f>
        <v/>
      </c>
      <c r="N5934" s="52">
        <f>DEC!M435</f>
        <v/>
      </c>
      <c r="O5934" s="52">
        <f>DEC!N435</f>
        <v/>
      </c>
      <c r="P5934" s="52">
        <f>DEC!O435</f>
        <v/>
      </c>
      <c r="Q5934" s="52">
        <f>DEC!P435</f>
        <v/>
      </c>
      <c r="R5934" s="52">
        <f>DEC!Q435</f>
        <v/>
      </c>
      <c r="S5934" s="54">
        <f>S5933+IF(X5934=0,0,M5934)</f>
        <v/>
      </c>
      <c r="T5934" s="55">
        <f>MAX(T5933,S5934)</f>
        <v/>
      </c>
      <c r="U5934" s="56">
        <f>S5934-T5934</f>
        <v/>
      </c>
      <c r="V5934" s="55">
        <f>IFERROR(SUMIFS(DATABASE!$M$5:$M$6004,DATABASE!$B$5:$B$6004,B5934,DATABASE!$X$5:$X$6004,1),0)</f>
        <v/>
      </c>
      <c r="W5934" s="57">
        <f>IFERROR(COUNTIFS(DATABASE!$B$5:$B$6004,B5934,DATABASE!$X$5:$X$6004,1),0)</f>
        <v/>
      </c>
      <c r="X5934" s="58">
        <f>--AND(ISNUMBER(B5934),C5934&lt;&gt;"",L5934&lt;&gt;"",M5934&lt;&gt;"")</f>
        <v/>
      </c>
    </row>
    <row r="5935" ht="15" customHeight="1" s="111">
      <c r="A5935" s="42" t="inlineStr">
        <is>
          <t>DEC</t>
        </is>
      </c>
      <c r="B5935" s="43">
        <f>DEC!A436</f>
        <v/>
      </c>
      <c r="C5935" s="44">
        <f>DEC!B436</f>
        <v/>
      </c>
      <c r="D5935" s="44">
        <f>DEC!C436</f>
        <v/>
      </c>
      <c r="E5935" s="44">
        <f>DEC!D436</f>
        <v/>
      </c>
      <c r="F5935" s="44">
        <f>DEC!E436</f>
        <v/>
      </c>
      <c r="G5935" s="44">
        <f>DEC!F436</f>
        <v/>
      </c>
      <c r="H5935" s="44">
        <f>DEC!G436</f>
        <v/>
      </c>
      <c r="I5935" s="45">
        <f>DEC!H436</f>
        <v/>
      </c>
      <c r="J5935" s="45">
        <f>DEC!I436</f>
        <v/>
      </c>
      <c r="K5935" s="44">
        <f>DEC!J436</f>
        <v/>
      </c>
      <c r="L5935" s="44">
        <f>DEC!K436</f>
        <v/>
      </c>
      <c r="M5935" s="46">
        <f>DEC!L436</f>
        <v/>
      </c>
      <c r="N5935" s="44">
        <f>DEC!M436</f>
        <v/>
      </c>
      <c r="O5935" s="44">
        <f>DEC!N436</f>
        <v/>
      </c>
      <c r="P5935" s="44">
        <f>DEC!O436</f>
        <v/>
      </c>
      <c r="Q5935" s="44">
        <f>DEC!P436</f>
        <v/>
      </c>
      <c r="R5935" s="44">
        <f>DEC!Q436</f>
        <v/>
      </c>
      <c r="S5935" s="46">
        <f>S5934+IF(X5935=0,0,M5935)</f>
        <v/>
      </c>
      <c r="T5935" s="47">
        <f>MAX(T5934,S5935)</f>
        <v/>
      </c>
      <c r="U5935" s="48">
        <f>S5935-T5935</f>
        <v/>
      </c>
      <c r="V5935" s="47">
        <f>IFERROR(SUMIFS(DATABASE!$M$5:$M$6004,DATABASE!$B$5:$B$6004,B5935,DATABASE!$X$5:$X$6004,1),0)</f>
        <v/>
      </c>
      <c r="W5935" s="31">
        <f>IFERROR(COUNTIFS(DATABASE!$B$5:$B$6004,B5935,DATABASE!$X$5:$X$6004,1),0)</f>
        <v/>
      </c>
      <c r="X5935" s="49">
        <f>--AND(ISNUMBER(B5935),C5935&lt;&gt;"",L5935&lt;&gt;"",M5935&lt;&gt;"")</f>
        <v/>
      </c>
    </row>
    <row r="5936" ht="15" customHeight="1" s="111">
      <c r="A5936" s="50" t="inlineStr">
        <is>
          <t>DEC</t>
        </is>
      </c>
      <c r="B5936" s="51">
        <f>DEC!A437</f>
        <v/>
      </c>
      <c r="C5936" s="52">
        <f>DEC!B437</f>
        <v/>
      </c>
      <c r="D5936" s="52">
        <f>DEC!C437</f>
        <v/>
      </c>
      <c r="E5936" s="52">
        <f>DEC!D437</f>
        <v/>
      </c>
      <c r="F5936" s="52">
        <f>DEC!E437</f>
        <v/>
      </c>
      <c r="G5936" s="52">
        <f>DEC!F437</f>
        <v/>
      </c>
      <c r="H5936" s="52">
        <f>DEC!G437</f>
        <v/>
      </c>
      <c r="I5936" s="53">
        <f>DEC!H437</f>
        <v/>
      </c>
      <c r="J5936" s="53">
        <f>DEC!I437</f>
        <v/>
      </c>
      <c r="K5936" s="52">
        <f>DEC!J437</f>
        <v/>
      </c>
      <c r="L5936" s="52">
        <f>DEC!K437</f>
        <v/>
      </c>
      <c r="M5936" s="54">
        <f>DEC!L437</f>
        <v/>
      </c>
      <c r="N5936" s="52">
        <f>DEC!M437</f>
        <v/>
      </c>
      <c r="O5936" s="52">
        <f>DEC!N437</f>
        <v/>
      </c>
      <c r="P5936" s="52">
        <f>DEC!O437</f>
        <v/>
      </c>
      <c r="Q5936" s="52">
        <f>DEC!P437</f>
        <v/>
      </c>
      <c r="R5936" s="52">
        <f>DEC!Q437</f>
        <v/>
      </c>
      <c r="S5936" s="54">
        <f>S5935+IF(X5936=0,0,M5936)</f>
        <v/>
      </c>
      <c r="T5936" s="55">
        <f>MAX(T5935,S5936)</f>
        <v/>
      </c>
      <c r="U5936" s="56">
        <f>S5936-T5936</f>
        <v/>
      </c>
      <c r="V5936" s="55">
        <f>IFERROR(SUMIFS(DATABASE!$M$5:$M$6004,DATABASE!$B$5:$B$6004,B5936,DATABASE!$X$5:$X$6004,1),0)</f>
        <v/>
      </c>
      <c r="W5936" s="57">
        <f>IFERROR(COUNTIFS(DATABASE!$B$5:$B$6004,B5936,DATABASE!$X$5:$X$6004,1),0)</f>
        <v/>
      </c>
      <c r="X5936" s="58">
        <f>--AND(ISNUMBER(B5936),C5936&lt;&gt;"",L5936&lt;&gt;"",M5936&lt;&gt;"")</f>
        <v/>
      </c>
    </row>
    <row r="5937" ht="15" customHeight="1" s="111">
      <c r="A5937" s="42" t="inlineStr">
        <is>
          <t>DEC</t>
        </is>
      </c>
      <c r="B5937" s="43">
        <f>DEC!A438</f>
        <v/>
      </c>
      <c r="C5937" s="44">
        <f>DEC!B438</f>
        <v/>
      </c>
      <c r="D5937" s="44">
        <f>DEC!C438</f>
        <v/>
      </c>
      <c r="E5937" s="44">
        <f>DEC!D438</f>
        <v/>
      </c>
      <c r="F5937" s="44">
        <f>DEC!E438</f>
        <v/>
      </c>
      <c r="G5937" s="44">
        <f>DEC!F438</f>
        <v/>
      </c>
      <c r="H5937" s="44">
        <f>DEC!G438</f>
        <v/>
      </c>
      <c r="I5937" s="45">
        <f>DEC!H438</f>
        <v/>
      </c>
      <c r="J5937" s="45">
        <f>DEC!I438</f>
        <v/>
      </c>
      <c r="K5937" s="44">
        <f>DEC!J438</f>
        <v/>
      </c>
      <c r="L5937" s="44">
        <f>DEC!K438</f>
        <v/>
      </c>
      <c r="M5937" s="46">
        <f>DEC!L438</f>
        <v/>
      </c>
      <c r="N5937" s="44">
        <f>DEC!M438</f>
        <v/>
      </c>
      <c r="O5937" s="44">
        <f>DEC!N438</f>
        <v/>
      </c>
      <c r="P5937" s="44">
        <f>DEC!O438</f>
        <v/>
      </c>
      <c r="Q5937" s="44">
        <f>DEC!P438</f>
        <v/>
      </c>
      <c r="R5937" s="44">
        <f>DEC!Q438</f>
        <v/>
      </c>
      <c r="S5937" s="46">
        <f>S5936+IF(X5937=0,0,M5937)</f>
        <v/>
      </c>
      <c r="T5937" s="47">
        <f>MAX(T5936,S5937)</f>
        <v/>
      </c>
      <c r="U5937" s="48">
        <f>S5937-T5937</f>
        <v/>
      </c>
      <c r="V5937" s="47">
        <f>IFERROR(SUMIFS(DATABASE!$M$5:$M$6004,DATABASE!$B$5:$B$6004,B5937,DATABASE!$X$5:$X$6004,1),0)</f>
        <v/>
      </c>
      <c r="W5937" s="31">
        <f>IFERROR(COUNTIFS(DATABASE!$B$5:$B$6004,B5937,DATABASE!$X$5:$X$6004,1),0)</f>
        <v/>
      </c>
      <c r="X5937" s="49">
        <f>--AND(ISNUMBER(B5937),C5937&lt;&gt;"",L5937&lt;&gt;"",M5937&lt;&gt;"")</f>
        <v/>
      </c>
    </row>
    <row r="5938" ht="15" customHeight="1" s="111">
      <c r="A5938" s="50" t="inlineStr">
        <is>
          <t>DEC</t>
        </is>
      </c>
      <c r="B5938" s="51">
        <f>DEC!A439</f>
        <v/>
      </c>
      <c r="C5938" s="52">
        <f>DEC!B439</f>
        <v/>
      </c>
      <c r="D5938" s="52">
        <f>DEC!C439</f>
        <v/>
      </c>
      <c r="E5938" s="52">
        <f>DEC!D439</f>
        <v/>
      </c>
      <c r="F5938" s="52">
        <f>DEC!E439</f>
        <v/>
      </c>
      <c r="G5938" s="52">
        <f>DEC!F439</f>
        <v/>
      </c>
      <c r="H5938" s="52">
        <f>DEC!G439</f>
        <v/>
      </c>
      <c r="I5938" s="53">
        <f>DEC!H439</f>
        <v/>
      </c>
      <c r="J5938" s="53">
        <f>DEC!I439</f>
        <v/>
      </c>
      <c r="K5938" s="52">
        <f>DEC!J439</f>
        <v/>
      </c>
      <c r="L5938" s="52">
        <f>DEC!K439</f>
        <v/>
      </c>
      <c r="M5938" s="54">
        <f>DEC!L439</f>
        <v/>
      </c>
      <c r="N5938" s="52">
        <f>DEC!M439</f>
        <v/>
      </c>
      <c r="O5938" s="52">
        <f>DEC!N439</f>
        <v/>
      </c>
      <c r="P5938" s="52">
        <f>DEC!O439</f>
        <v/>
      </c>
      <c r="Q5938" s="52">
        <f>DEC!P439</f>
        <v/>
      </c>
      <c r="R5938" s="52">
        <f>DEC!Q439</f>
        <v/>
      </c>
      <c r="S5938" s="54">
        <f>S5937+IF(X5938=0,0,M5938)</f>
        <v/>
      </c>
      <c r="T5938" s="55">
        <f>MAX(T5937,S5938)</f>
        <v/>
      </c>
      <c r="U5938" s="56">
        <f>S5938-T5938</f>
        <v/>
      </c>
      <c r="V5938" s="55">
        <f>IFERROR(SUMIFS(DATABASE!$M$5:$M$6004,DATABASE!$B$5:$B$6004,B5938,DATABASE!$X$5:$X$6004,1),0)</f>
        <v/>
      </c>
      <c r="W5938" s="57">
        <f>IFERROR(COUNTIFS(DATABASE!$B$5:$B$6004,B5938,DATABASE!$X$5:$X$6004,1),0)</f>
        <v/>
      </c>
      <c r="X5938" s="58">
        <f>--AND(ISNUMBER(B5938),C5938&lt;&gt;"",L5938&lt;&gt;"",M5938&lt;&gt;"")</f>
        <v/>
      </c>
    </row>
    <row r="5939" ht="15" customHeight="1" s="111">
      <c r="A5939" s="42" t="inlineStr">
        <is>
          <t>DEC</t>
        </is>
      </c>
      <c r="B5939" s="43">
        <f>DEC!A440</f>
        <v/>
      </c>
      <c r="C5939" s="44">
        <f>DEC!B440</f>
        <v/>
      </c>
      <c r="D5939" s="44">
        <f>DEC!C440</f>
        <v/>
      </c>
      <c r="E5939" s="44">
        <f>DEC!D440</f>
        <v/>
      </c>
      <c r="F5939" s="44">
        <f>DEC!E440</f>
        <v/>
      </c>
      <c r="G5939" s="44">
        <f>DEC!F440</f>
        <v/>
      </c>
      <c r="H5939" s="44">
        <f>DEC!G440</f>
        <v/>
      </c>
      <c r="I5939" s="45">
        <f>DEC!H440</f>
        <v/>
      </c>
      <c r="J5939" s="45">
        <f>DEC!I440</f>
        <v/>
      </c>
      <c r="K5939" s="44">
        <f>DEC!J440</f>
        <v/>
      </c>
      <c r="L5939" s="44">
        <f>DEC!K440</f>
        <v/>
      </c>
      <c r="M5939" s="46">
        <f>DEC!L440</f>
        <v/>
      </c>
      <c r="N5939" s="44">
        <f>DEC!M440</f>
        <v/>
      </c>
      <c r="O5939" s="44">
        <f>DEC!N440</f>
        <v/>
      </c>
      <c r="P5939" s="44">
        <f>DEC!O440</f>
        <v/>
      </c>
      <c r="Q5939" s="44">
        <f>DEC!P440</f>
        <v/>
      </c>
      <c r="R5939" s="44">
        <f>DEC!Q440</f>
        <v/>
      </c>
      <c r="S5939" s="46">
        <f>S5938+IF(X5939=0,0,M5939)</f>
        <v/>
      </c>
      <c r="T5939" s="47">
        <f>MAX(T5938,S5939)</f>
        <v/>
      </c>
      <c r="U5939" s="48">
        <f>S5939-T5939</f>
        <v/>
      </c>
      <c r="V5939" s="47">
        <f>IFERROR(SUMIFS(DATABASE!$M$5:$M$6004,DATABASE!$B$5:$B$6004,B5939,DATABASE!$X$5:$X$6004,1),0)</f>
        <v/>
      </c>
      <c r="W5939" s="31">
        <f>IFERROR(COUNTIFS(DATABASE!$B$5:$B$6004,B5939,DATABASE!$X$5:$X$6004,1),0)</f>
        <v/>
      </c>
      <c r="X5939" s="49">
        <f>--AND(ISNUMBER(B5939),C5939&lt;&gt;"",L5939&lt;&gt;"",M5939&lt;&gt;"")</f>
        <v/>
      </c>
    </row>
    <row r="5940" ht="15" customHeight="1" s="111">
      <c r="A5940" s="50" t="inlineStr">
        <is>
          <t>DEC</t>
        </is>
      </c>
      <c r="B5940" s="51">
        <f>DEC!A441</f>
        <v/>
      </c>
      <c r="C5940" s="52">
        <f>DEC!B441</f>
        <v/>
      </c>
      <c r="D5940" s="52">
        <f>DEC!C441</f>
        <v/>
      </c>
      <c r="E5940" s="52">
        <f>DEC!D441</f>
        <v/>
      </c>
      <c r="F5940" s="52">
        <f>DEC!E441</f>
        <v/>
      </c>
      <c r="G5940" s="52">
        <f>DEC!F441</f>
        <v/>
      </c>
      <c r="H5940" s="52">
        <f>DEC!G441</f>
        <v/>
      </c>
      <c r="I5940" s="53">
        <f>DEC!H441</f>
        <v/>
      </c>
      <c r="J5940" s="53">
        <f>DEC!I441</f>
        <v/>
      </c>
      <c r="K5940" s="52">
        <f>DEC!J441</f>
        <v/>
      </c>
      <c r="L5940" s="52">
        <f>DEC!K441</f>
        <v/>
      </c>
      <c r="M5940" s="54">
        <f>DEC!L441</f>
        <v/>
      </c>
      <c r="N5940" s="52">
        <f>DEC!M441</f>
        <v/>
      </c>
      <c r="O5940" s="52">
        <f>DEC!N441</f>
        <v/>
      </c>
      <c r="P5940" s="52">
        <f>DEC!O441</f>
        <v/>
      </c>
      <c r="Q5940" s="52">
        <f>DEC!P441</f>
        <v/>
      </c>
      <c r="R5940" s="52">
        <f>DEC!Q441</f>
        <v/>
      </c>
      <c r="S5940" s="54">
        <f>S5939+IF(X5940=0,0,M5940)</f>
        <v/>
      </c>
      <c r="T5940" s="55">
        <f>MAX(T5939,S5940)</f>
        <v/>
      </c>
      <c r="U5940" s="56">
        <f>S5940-T5940</f>
        <v/>
      </c>
      <c r="V5940" s="55">
        <f>IFERROR(SUMIFS(DATABASE!$M$5:$M$6004,DATABASE!$B$5:$B$6004,B5940,DATABASE!$X$5:$X$6004,1),0)</f>
        <v/>
      </c>
      <c r="W5940" s="57">
        <f>IFERROR(COUNTIFS(DATABASE!$B$5:$B$6004,B5940,DATABASE!$X$5:$X$6004,1),0)</f>
        <v/>
      </c>
      <c r="X5940" s="58">
        <f>--AND(ISNUMBER(B5940),C5940&lt;&gt;"",L5940&lt;&gt;"",M5940&lt;&gt;"")</f>
        <v/>
      </c>
    </row>
    <row r="5941" ht="15" customHeight="1" s="111">
      <c r="A5941" s="42" t="inlineStr">
        <is>
          <t>DEC</t>
        </is>
      </c>
      <c r="B5941" s="43">
        <f>DEC!A442</f>
        <v/>
      </c>
      <c r="C5941" s="44">
        <f>DEC!B442</f>
        <v/>
      </c>
      <c r="D5941" s="44">
        <f>DEC!C442</f>
        <v/>
      </c>
      <c r="E5941" s="44">
        <f>DEC!D442</f>
        <v/>
      </c>
      <c r="F5941" s="44">
        <f>DEC!E442</f>
        <v/>
      </c>
      <c r="G5941" s="44">
        <f>DEC!F442</f>
        <v/>
      </c>
      <c r="H5941" s="44">
        <f>DEC!G442</f>
        <v/>
      </c>
      <c r="I5941" s="45">
        <f>DEC!H442</f>
        <v/>
      </c>
      <c r="J5941" s="45">
        <f>DEC!I442</f>
        <v/>
      </c>
      <c r="K5941" s="44">
        <f>DEC!J442</f>
        <v/>
      </c>
      <c r="L5941" s="44">
        <f>DEC!K442</f>
        <v/>
      </c>
      <c r="M5941" s="46">
        <f>DEC!L442</f>
        <v/>
      </c>
      <c r="N5941" s="44">
        <f>DEC!M442</f>
        <v/>
      </c>
      <c r="O5941" s="44">
        <f>DEC!N442</f>
        <v/>
      </c>
      <c r="P5941" s="44">
        <f>DEC!O442</f>
        <v/>
      </c>
      <c r="Q5941" s="44">
        <f>DEC!P442</f>
        <v/>
      </c>
      <c r="R5941" s="44">
        <f>DEC!Q442</f>
        <v/>
      </c>
      <c r="S5941" s="46">
        <f>S5940+IF(X5941=0,0,M5941)</f>
        <v/>
      </c>
      <c r="T5941" s="47">
        <f>MAX(T5940,S5941)</f>
        <v/>
      </c>
      <c r="U5941" s="48">
        <f>S5941-T5941</f>
        <v/>
      </c>
      <c r="V5941" s="47">
        <f>IFERROR(SUMIFS(DATABASE!$M$5:$M$6004,DATABASE!$B$5:$B$6004,B5941,DATABASE!$X$5:$X$6004,1),0)</f>
        <v/>
      </c>
      <c r="W5941" s="31">
        <f>IFERROR(COUNTIFS(DATABASE!$B$5:$B$6004,B5941,DATABASE!$X$5:$X$6004,1),0)</f>
        <v/>
      </c>
      <c r="X5941" s="49">
        <f>--AND(ISNUMBER(B5941),C5941&lt;&gt;"",L5941&lt;&gt;"",M5941&lt;&gt;"")</f>
        <v/>
      </c>
    </row>
    <row r="5942" ht="15" customHeight="1" s="111">
      <c r="A5942" s="50" t="inlineStr">
        <is>
          <t>DEC</t>
        </is>
      </c>
      <c r="B5942" s="51">
        <f>DEC!A443</f>
        <v/>
      </c>
      <c r="C5942" s="52">
        <f>DEC!B443</f>
        <v/>
      </c>
      <c r="D5942" s="52">
        <f>DEC!C443</f>
        <v/>
      </c>
      <c r="E5942" s="52">
        <f>DEC!D443</f>
        <v/>
      </c>
      <c r="F5942" s="52">
        <f>DEC!E443</f>
        <v/>
      </c>
      <c r="G5942" s="52">
        <f>DEC!F443</f>
        <v/>
      </c>
      <c r="H5942" s="52">
        <f>DEC!G443</f>
        <v/>
      </c>
      <c r="I5942" s="53">
        <f>DEC!H443</f>
        <v/>
      </c>
      <c r="J5942" s="53">
        <f>DEC!I443</f>
        <v/>
      </c>
      <c r="K5942" s="52">
        <f>DEC!J443</f>
        <v/>
      </c>
      <c r="L5942" s="52">
        <f>DEC!K443</f>
        <v/>
      </c>
      <c r="M5942" s="54">
        <f>DEC!L443</f>
        <v/>
      </c>
      <c r="N5942" s="52">
        <f>DEC!M443</f>
        <v/>
      </c>
      <c r="O5942" s="52">
        <f>DEC!N443</f>
        <v/>
      </c>
      <c r="P5942" s="52">
        <f>DEC!O443</f>
        <v/>
      </c>
      <c r="Q5942" s="52">
        <f>DEC!P443</f>
        <v/>
      </c>
      <c r="R5942" s="52">
        <f>DEC!Q443</f>
        <v/>
      </c>
      <c r="S5942" s="54">
        <f>S5941+IF(X5942=0,0,M5942)</f>
        <v/>
      </c>
      <c r="T5942" s="55">
        <f>MAX(T5941,S5942)</f>
        <v/>
      </c>
      <c r="U5942" s="56">
        <f>S5942-T5942</f>
        <v/>
      </c>
      <c r="V5942" s="55">
        <f>IFERROR(SUMIFS(DATABASE!$M$5:$M$6004,DATABASE!$B$5:$B$6004,B5942,DATABASE!$X$5:$X$6004,1),0)</f>
        <v/>
      </c>
      <c r="W5942" s="57">
        <f>IFERROR(COUNTIFS(DATABASE!$B$5:$B$6004,B5942,DATABASE!$X$5:$X$6004,1),0)</f>
        <v/>
      </c>
      <c r="X5942" s="58">
        <f>--AND(ISNUMBER(B5942),C5942&lt;&gt;"",L5942&lt;&gt;"",M5942&lt;&gt;"")</f>
        <v/>
      </c>
    </row>
    <row r="5943" ht="15" customHeight="1" s="111">
      <c r="A5943" s="42" t="inlineStr">
        <is>
          <t>DEC</t>
        </is>
      </c>
      <c r="B5943" s="43">
        <f>DEC!A444</f>
        <v/>
      </c>
      <c r="C5943" s="44">
        <f>DEC!B444</f>
        <v/>
      </c>
      <c r="D5943" s="44">
        <f>DEC!C444</f>
        <v/>
      </c>
      <c r="E5943" s="44">
        <f>DEC!D444</f>
        <v/>
      </c>
      <c r="F5943" s="44">
        <f>DEC!E444</f>
        <v/>
      </c>
      <c r="G5943" s="44">
        <f>DEC!F444</f>
        <v/>
      </c>
      <c r="H5943" s="44">
        <f>DEC!G444</f>
        <v/>
      </c>
      <c r="I5943" s="45">
        <f>DEC!H444</f>
        <v/>
      </c>
      <c r="J5943" s="45">
        <f>DEC!I444</f>
        <v/>
      </c>
      <c r="K5943" s="44">
        <f>DEC!J444</f>
        <v/>
      </c>
      <c r="L5943" s="44">
        <f>DEC!K444</f>
        <v/>
      </c>
      <c r="M5943" s="46">
        <f>DEC!L444</f>
        <v/>
      </c>
      <c r="N5943" s="44">
        <f>DEC!M444</f>
        <v/>
      </c>
      <c r="O5943" s="44">
        <f>DEC!N444</f>
        <v/>
      </c>
      <c r="P5943" s="44">
        <f>DEC!O444</f>
        <v/>
      </c>
      <c r="Q5943" s="44">
        <f>DEC!P444</f>
        <v/>
      </c>
      <c r="R5943" s="44">
        <f>DEC!Q444</f>
        <v/>
      </c>
      <c r="S5943" s="46">
        <f>S5942+IF(X5943=0,0,M5943)</f>
        <v/>
      </c>
      <c r="T5943" s="47">
        <f>MAX(T5942,S5943)</f>
        <v/>
      </c>
      <c r="U5943" s="48">
        <f>S5943-T5943</f>
        <v/>
      </c>
      <c r="V5943" s="47">
        <f>IFERROR(SUMIFS(DATABASE!$M$5:$M$6004,DATABASE!$B$5:$B$6004,B5943,DATABASE!$X$5:$X$6004,1),0)</f>
        <v/>
      </c>
      <c r="W5943" s="31">
        <f>IFERROR(COUNTIFS(DATABASE!$B$5:$B$6004,B5943,DATABASE!$X$5:$X$6004,1),0)</f>
        <v/>
      </c>
      <c r="X5943" s="49">
        <f>--AND(ISNUMBER(B5943),C5943&lt;&gt;"",L5943&lt;&gt;"",M5943&lt;&gt;"")</f>
        <v/>
      </c>
    </row>
    <row r="5944" ht="15" customHeight="1" s="111">
      <c r="A5944" s="50" t="inlineStr">
        <is>
          <t>DEC</t>
        </is>
      </c>
      <c r="B5944" s="51">
        <f>DEC!A445</f>
        <v/>
      </c>
      <c r="C5944" s="52">
        <f>DEC!B445</f>
        <v/>
      </c>
      <c r="D5944" s="52">
        <f>DEC!C445</f>
        <v/>
      </c>
      <c r="E5944" s="52">
        <f>DEC!D445</f>
        <v/>
      </c>
      <c r="F5944" s="52">
        <f>DEC!E445</f>
        <v/>
      </c>
      <c r="G5944" s="52">
        <f>DEC!F445</f>
        <v/>
      </c>
      <c r="H5944" s="52">
        <f>DEC!G445</f>
        <v/>
      </c>
      <c r="I5944" s="53">
        <f>DEC!H445</f>
        <v/>
      </c>
      <c r="J5944" s="53">
        <f>DEC!I445</f>
        <v/>
      </c>
      <c r="K5944" s="52">
        <f>DEC!J445</f>
        <v/>
      </c>
      <c r="L5944" s="52">
        <f>DEC!K445</f>
        <v/>
      </c>
      <c r="M5944" s="54">
        <f>DEC!L445</f>
        <v/>
      </c>
      <c r="N5944" s="52">
        <f>DEC!M445</f>
        <v/>
      </c>
      <c r="O5944" s="52">
        <f>DEC!N445</f>
        <v/>
      </c>
      <c r="P5944" s="52">
        <f>DEC!O445</f>
        <v/>
      </c>
      <c r="Q5944" s="52">
        <f>DEC!P445</f>
        <v/>
      </c>
      <c r="R5944" s="52">
        <f>DEC!Q445</f>
        <v/>
      </c>
      <c r="S5944" s="54">
        <f>S5943+IF(X5944=0,0,M5944)</f>
        <v/>
      </c>
      <c r="T5944" s="55">
        <f>MAX(T5943,S5944)</f>
        <v/>
      </c>
      <c r="U5944" s="56">
        <f>S5944-T5944</f>
        <v/>
      </c>
      <c r="V5944" s="55">
        <f>IFERROR(SUMIFS(DATABASE!$M$5:$M$6004,DATABASE!$B$5:$B$6004,B5944,DATABASE!$X$5:$X$6004,1),0)</f>
        <v/>
      </c>
      <c r="W5944" s="57">
        <f>IFERROR(COUNTIFS(DATABASE!$B$5:$B$6004,B5944,DATABASE!$X$5:$X$6004,1),0)</f>
        <v/>
      </c>
      <c r="X5944" s="58">
        <f>--AND(ISNUMBER(B5944),C5944&lt;&gt;"",L5944&lt;&gt;"",M5944&lt;&gt;"")</f>
        <v/>
      </c>
    </row>
    <row r="5945" ht="15" customHeight="1" s="111">
      <c r="A5945" s="42" t="inlineStr">
        <is>
          <t>DEC</t>
        </is>
      </c>
      <c r="B5945" s="43">
        <f>DEC!A446</f>
        <v/>
      </c>
      <c r="C5945" s="44">
        <f>DEC!B446</f>
        <v/>
      </c>
      <c r="D5945" s="44">
        <f>DEC!C446</f>
        <v/>
      </c>
      <c r="E5945" s="44">
        <f>DEC!D446</f>
        <v/>
      </c>
      <c r="F5945" s="44">
        <f>DEC!E446</f>
        <v/>
      </c>
      <c r="G5945" s="44">
        <f>DEC!F446</f>
        <v/>
      </c>
      <c r="H5945" s="44">
        <f>DEC!G446</f>
        <v/>
      </c>
      <c r="I5945" s="45">
        <f>DEC!H446</f>
        <v/>
      </c>
      <c r="J5945" s="45">
        <f>DEC!I446</f>
        <v/>
      </c>
      <c r="K5945" s="44">
        <f>DEC!J446</f>
        <v/>
      </c>
      <c r="L5945" s="44">
        <f>DEC!K446</f>
        <v/>
      </c>
      <c r="M5945" s="46">
        <f>DEC!L446</f>
        <v/>
      </c>
      <c r="N5945" s="44">
        <f>DEC!M446</f>
        <v/>
      </c>
      <c r="O5945" s="44">
        <f>DEC!N446</f>
        <v/>
      </c>
      <c r="P5945" s="44">
        <f>DEC!O446</f>
        <v/>
      </c>
      <c r="Q5945" s="44">
        <f>DEC!P446</f>
        <v/>
      </c>
      <c r="R5945" s="44">
        <f>DEC!Q446</f>
        <v/>
      </c>
      <c r="S5945" s="46">
        <f>S5944+IF(X5945=0,0,M5945)</f>
        <v/>
      </c>
      <c r="T5945" s="47">
        <f>MAX(T5944,S5945)</f>
        <v/>
      </c>
      <c r="U5945" s="48">
        <f>S5945-T5945</f>
        <v/>
      </c>
      <c r="V5945" s="47">
        <f>IFERROR(SUMIFS(DATABASE!$M$5:$M$6004,DATABASE!$B$5:$B$6004,B5945,DATABASE!$X$5:$X$6004,1),0)</f>
        <v/>
      </c>
      <c r="W5945" s="31">
        <f>IFERROR(COUNTIFS(DATABASE!$B$5:$B$6004,B5945,DATABASE!$X$5:$X$6004,1),0)</f>
        <v/>
      </c>
      <c r="X5945" s="49">
        <f>--AND(ISNUMBER(B5945),C5945&lt;&gt;"",L5945&lt;&gt;"",M5945&lt;&gt;"")</f>
        <v/>
      </c>
    </row>
    <row r="5946" ht="15" customHeight="1" s="111">
      <c r="A5946" s="50" t="inlineStr">
        <is>
          <t>DEC</t>
        </is>
      </c>
      <c r="B5946" s="51">
        <f>DEC!A447</f>
        <v/>
      </c>
      <c r="C5946" s="52">
        <f>DEC!B447</f>
        <v/>
      </c>
      <c r="D5946" s="52">
        <f>DEC!C447</f>
        <v/>
      </c>
      <c r="E5946" s="52">
        <f>DEC!D447</f>
        <v/>
      </c>
      <c r="F5946" s="52">
        <f>DEC!E447</f>
        <v/>
      </c>
      <c r="G5946" s="52">
        <f>DEC!F447</f>
        <v/>
      </c>
      <c r="H5946" s="52">
        <f>DEC!G447</f>
        <v/>
      </c>
      <c r="I5946" s="53">
        <f>DEC!H447</f>
        <v/>
      </c>
      <c r="J5946" s="53">
        <f>DEC!I447</f>
        <v/>
      </c>
      <c r="K5946" s="52">
        <f>DEC!J447</f>
        <v/>
      </c>
      <c r="L5946" s="52">
        <f>DEC!K447</f>
        <v/>
      </c>
      <c r="M5946" s="54">
        <f>DEC!L447</f>
        <v/>
      </c>
      <c r="N5946" s="52">
        <f>DEC!M447</f>
        <v/>
      </c>
      <c r="O5946" s="52">
        <f>DEC!N447</f>
        <v/>
      </c>
      <c r="P5946" s="52">
        <f>DEC!O447</f>
        <v/>
      </c>
      <c r="Q5946" s="52">
        <f>DEC!P447</f>
        <v/>
      </c>
      <c r="R5946" s="52">
        <f>DEC!Q447</f>
        <v/>
      </c>
      <c r="S5946" s="54">
        <f>S5945+IF(X5946=0,0,M5946)</f>
        <v/>
      </c>
      <c r="T5946" s="55">
        <f>MAX(T5945,S5946)</f>
        <v/>
      </c>
      <c r="U5946" s="56">
        <f>S5946-T5946</f>
        <v/>
      </c>
      <c r="V5946" s="55">
        <f>IFERROR(SUMIFS(DATABASE!$M$5:$M$6004,DATABASE!$B$5:$B$6004,B5946,DATABASE!$X$5:$X$6004,1),0)</f>
        <v/>
      </c>
      <c r="W5946" s="57">
        <f>IFERROR(COUNTIFS(DATABASE!$B$5:$B$6004,B5946,DATABASE!$X$5:$X$6004,1),0)</f>
        <v/>
      </c>
      <c r="X5946" s="58">
        <f>--AND(ISNUMBER(B5946),C5946&lt;&gt;"",L5946&lt;&gt;"",M5946&lt;&gt;"")</f>
        <v/>
      </c>
    </row>
    <row r="5947" ht="15" customHeight="1" s="111">
      <c r="A5947" s="42" t="inlineStr">
        <is>
          <t>DEC</t>
        </is>
      </c>
      <c r="B5947" s="43">
        <f>DEC!A448</f>
        <v/>
      </c>
      <c r="C5947" s="44">
        <f>DEC!B448</f>
        <v/>
      </c>
      <c r="D5947" s="44">
        <f>DEC!C448</f>
        <v/>
      </c>
      <c r="E5947" s="44">
        <f>DEC!D448</f>
        <v/>
      </c>
      <c r="F5947" s="44">
        <f>DEC!E448</f>
        <v/>
      </c>
      <c r="G5947" s="44">
        <f>DEC!F448</f>
        <v/>
      </c>
      <c r="H5947" s="44">
        <f>DEC!G448</f>
        <v/>
      </c>
      <c r="I5947" s="45">
        <f>DEC!H448</f>
        <v/>
      </c>
      <c r="J5947" s="45">
        <f>DEC!I448</f>
        <v/>
      </c>
      <c r="K5947" s="44">
        <f>DEC!J448</f>
        <v/>
      </c>
      <c r="L5947" s="44">
        <f>DEC!K448</f>
        <v/>
      </c>
      <c r="M5947" s="46">
        <f>DEC!L448</f>
        <v/>
      </c>
      <c r="N5947" s="44">
        <f>DEC!M448</f>
        <v/>
      </c>
      <c r="O5947" s="44">
        <f>DEC!N448</f>
        <v/>
      </c>
      <c r="P5947" s="44">
        <f>DEC!O448</f>
        <v/>
      </c>
      <c r="Q5947" s="44">
        <f>DEC!P448</f>
        <v/>
      </c>
      <c r="R5947" s="44">
        <f>DEC!Q448</f>
        <v/>
      </c>
      <c r="S5947" s="46">
        <f>S5946+IF(X5947=0,0,M5947)</f>
        <v/>
      </c>
      <c r="T5947" s="47">
        <f>MAX(T5946,S5947)</f>
        <v/>
      </c>
      <c r="U5947" s="48">
        <f>S5947-T5947</f>
        <v/>
      </c>
      <c r="V5947" s="47">
        <f>IFERROR(SUMIFS(DATABASE!$M$5:$M$6004,DATABASE!$B$5:$B$6004,B5947,DATABASE!$X$5:$X$6004,1),0)</f>
        <v/>
      </c>
      <c r="W5947" s="31">
        <f>IFERROR(COUNTIFS(DATABASE!$B$5:$B$6004,B5947,DATABASE!$X$5:$X$6004,1),0)</f>
        <v/>
      </c>
      <c r="X5947" s="49">
        <f>--AND(ISNUMBER(B5947),C5947&lt;&gt;"",L5947&lt;&gt;"",M5947&lt;&gt;"")</f>
        <v/>
      </c>
    </row>
    <row r="5948" ht="15" customHeight="1" s="111">
      <c r="A5948" s="50" t="inlineStr">
        <is>
          <t>DEC</t>
        </is>
      </c>
      <c r="B5948" s="51">
        <f>DEC!A449</f>
        <v/>
      </c>
      <c r="C5948" s="52">
        <f>DEC!B449</f>
        <v/>
      </c>
      <c r="D5948" s="52">
        <f>DEC!C449</f>
        <v/>
      </c>
      <c r="E5948" s="52">
        <f>DEC!D449</f>
        <v/>
      </c>
      <c r="F5948" s="52">
        <f>DEC!E449</f>
        <v/>
      </c>
      <c r="G5948" s="52">
        <f>DEC!F449</f>
        <v/>
      </c>
      <c r="H5948" s="52">
        <f>DEC!G449</f>
        <v/>
      </c>
      <c r="I5948" s="53">
        <f>DEC!H449</f>
        <v/>
      </c>
      <c r="J5948" s="53">
        <f>DEC!I449</f>
        <v/>
      </c>
      <c r="K5948" s="52">
        <f>DEC!J449</f>
        <v/>
      </c>
      <c r="L5948" s="52">
        <f>DEC!K449</f>
        <v/>
      </c>
      <c r="M5948" s="54">
        <f>DEC!L449</f>
        <v/>
      </c>
      <c r="N5948" s="52">
        <f>DEC!M449</f>
        <v/>
      </c>
      <c r="O5948" s="52">
        <f>DEC!N449</f>
        <v/>
      </c>
      <c r="P5948" s="52">
        <f>DEC!O449</f>
        <v/>
      </c>
      <c r="Q5948" s="52">
        <f>DEC!P449</f>
        <v/>
      </c>
      <c r="R5948" s="52">
        <f>DEC!Q449</f>
        <v/>
      </c>
      <c r="S5948" s="54">
        <f>S5947+IF(X5948=0,0,M5948)</f>
        <v/>
      </c>
      <c r="T5948" s="55">
        <f>MAX(T5947,S5948)</f>
        <v/>
      </c>
      <c r="U5948" s="56">
        <f>S5948-T5948</f>
        <v/>
      </c>
      <c r="V5948" s="55">
        <f>IFERROR(SUMIFS(DATABASE!$M$5:$M$6004,DATABASE!$B$5:$B$6004,B5948,DATABASE!$X$5:$X$6004,1),0)</f>
        <v/>
      </c>
      <c r="W5948" s="57">
        <f>IFERROR(COUNTIFS(DATABASE!$B$5:$B$6004,B5948,DATABASE!$X$5:$X$6004,1),0)</f>
        <v/>
      </c>
      <c r="X5948" s="58">
        <f>--AND(ISNUMBER(B5948),C5948&lt;&gt;"",L5948&lt;&gt;"",M5948&lt;&gt;"")</f>
        <v/>
      </c>
    </row>
    <row r="5949" ht="15" customHeight="1" s="111">
      <c r="A5949" s="42" t="inlineStr">
        <is>
          <t>DEC</t>
        </is>
      </c>
      <c r="B5949" s="43">
        <f>DEC!A450</f>
        <v/>
      </c>
      <c r="C5949" s="44">
        <f>DEC!B450</f>
        <v/>
      </c>
      <c r="D5949" s="44">
        <f>DEC!C450</f>
        <v/>
      </c>
      <c r="E5949" s="44">
        <f>DEC!D450</f>
        <v/>
      </c>
      <c r="F5949" s="44">
        <f>DEC!E450</f>
        <v/>
      </c>
      <c r="G5949" s="44">
        <f>DEC!F450</f>
        <v/>
      </c>
      <c r="H5949" s="44">
        <f>DEC!G450</f>
        <v/>
      </c>
      <c r="I5949" s="45">
        <f>DEC!H450</f>
        <v/>
      </c>
      <c r="J5949" s="45">
        <f>DEC!I450</f>
        <v/>
      </c>
      <c r="K5949" s="44">
        <f>DEC!J450</f>
        <v/>
      </c>
      <c r="L5949" s="44">
        <f>DEC!K450</f>
        <v/>
      </c>
      <c r="M5949" s="46">
        <f>DEC!L450</f>
        <v/>
      </c>
      <c r="N5949" s="44">
        <f>DEC!M450</f>
        <v/>
      </c>
      <c r="O5949" s="44">
        <f>DEC!N450</f>
        <v/>
      </c>
      <c r="P5949" s="44">
        <f>DEC!O450</f>
        <v/>
      </c>
      <c r="Q5949" s="44">
        <f>DEC!P450</f>
        <v/>
      </c>
      <c r="R5949" s="44">
        <f>DEC!Q450</f>
        <v/>
      </c>
      <c r="S5949" s="46">
        <f>S5948+IF(X5949=0,0,M5949)</f>
        <v/>
      </c>
      <c r="T5949" s="47">
        <f>MAX(T5948,S5949)</f>
        <v/>
      </c>
      <c r="U5949" s="48">
        <f>S5949-T5949</f>
        <v/>
      </c>
      <c r="V5949" s="47">
        <f>IFERROR(SUMIFS(DATABASE!$M$5:$M$6004,DATABASE!$B$5:$B$6004,B5949,DATABASE!$X$5:$X$6004,1),0)</f>
        <v/>
      </c>
      <c r="W5949" s="31">
        <f>IFERROR(COUNTIFS(DATABASE!$B$5:$B$6004,B5949,DATABASE!$X$5:$X$6004,1),0)</f>
        <v/>
      </c>
      <c r="X5949" s="49">
        <f>--AND(ISNUMBER(B5949),C5949&lt;&gt;"",L5949&lt;&gt;"",M5949&lt;&gt;"")</f>
        <v/>
      </c>
    </row>
    <row r="5950" ht="15" customHeight="1" s="111">
      <c r="A5950" s="50" t="inlineStr">
        <is>
          <t>DEC</t>
        </is>
      </c>
      <c r="B5950" s="51">
        <f>DEC!A451</f>
        <v/>
      </c>
      <c r="C5950" s="52">
        <f>DEC!B451</f>
        <v/>
      </c>
      <c r="D5950" s="52">
        <f>DEC!C451</f>
        <v/>
      </c>
      <c r="E5950" s="52">
        <f>DEC!D451</f>
        <v/>
      </c>
      <c r="F5950" s="52">
        <f>DEC!E451</f>
        <v/>
      </c>
      <c r="G5950" s="52">
        <f>DEC!F451</f>
        <v/>
      </c>
      <c r="H5950" s="52">
        <f>DEC!G451</f>
        <v/>
      </c>
      <c r="I5950" s="53">
        <f>DEC!H451</f>
        <v/>
      </c>
      <c r="J5950" s="53">
        <f>DEC!I451</f>
        <v/>
      </c>
      <c r="K5950" s="52">
        <f>DEC!J451</f>
        <v/>
      </c>
      <c r="L5950" s="52">
        <f>DEC!K451</f>
        <v/>
      </c>
      <c r="M5950" s="54">
        <f>DEC!L451</f>
        <v/>
      </c>
      <c r="N5950" s="52">
        <f>DEC!M451</f>
        <v/>
      </c>
      <c r="O5950" s="52">
        <f>DEC!N451</f>
        <v/>
      </c>
      <c r="P5950" s="52">
        <f>DEC!O451</f>
        <v/>
      </c>
      <c r="Q5950" s="52">
        <f>DEC!P451</f>
        <v/>
      </c>
      <c r="R5950" s="52">
        <f>DEC!Q451</f>
        <v/>
      </c>
      <c r="S5950" s="54">
        <f>S5949+IF(X5950=0,0,M5950)</f>
        <v/>
      </c>
      <c r="T5950" s="55">
        <f>MAX(T5949,S5950)</f>
        <v/>
      </c>
      <c r="U5950" s="56">
        <f>S5950-T5950</f>
        <v/>
      </c>
      <c r="V5950" s="55">
        <f>IFERROR(SUMIFS(DATABASE!$M$5:$M$6004,DATABASE!$B$5:$B$6004,B5950,DATABASE!$X$5:$X$6004,1),0)</f>
        <v/>
      </c>
      <c r="W5950" s="57">
        <f>IFERROR(COUNTIFS(DATABASE!$B$5:$B$6004,B5950,DATABASE!$X$5:$X$6004,1),0)</f>
        <v/>
      </c>
      <c r="X5950" s="58">
        <f>--AND(ISNUMBER(B5950),C5950&lt;&gt;"",L5950&lt;&gt;"",M5950&lt;&gt;"")</f>
        <v/>
      </c>
    </row>
    <row r="5951" ht="15" customHeight="1" s="111">
      <c r="A5951" s="42" t="inlineStr">
        <is>
          <t>DEC</t>
        </is>
      </c>
      <c r="B5951" s="43">
        <f>DEC!A452</f>
        <v/>
      </c>
      <c r="C5951" s="44">
        <f>DEC!B452</f>
        <v/>
      </c>
      <c r="D5951" s="44">
        <f>DEC!C452</f>
        <v/>
      </c>
      <c r="E5951" s="44">
        <f>DEC!D452</f>
        <v/>
      </c>
      <c r="F5951" s="44">
        <f>DEC!E452</f>
        <v/>
      </c>
      <c r="G5951" s="44">
        <f>DEC!F452</f>
        <v/>
      </c>
      <c r="H5951" s="44">
        <f>DEC!G452</f>
        <v/>
      </c>
      <c r="I5951" s="45">
        <f>DEC!H452</f>
        <v/>
      </c>
      <c r="J5951" s="45">
        <f>DEC!I452</f>
        <v/>
      </c>
      <c r="K5951" s="44">
        <f>DEC!J452</f>
        <v/>
      </c>
      <c r="L5951" s="44">
        <f>DEC!K452</f>
        <v/>
      </c>
      <c r="M5951" s="46">
        <f>DEC!L452</f>
        <v/>
      </c>
      <c r="N5951" s="44">
        <f>DEC!M452</f>
        <v/>
      </c>
      <c r="O5951" s="44">
        <f>DEC!N452</f>
        <v/>
      </c>
      <c r="P5951" s="44">
        <f>DEC!O452</f>
        <v/>
      </c>
      <c r="Q5951" s="44">
        <f>DEC!P452</f>
        <v/>
      </c>
      <c r="R5951" s="44">
        <f>DEC!Q452</f>
        <v/>
      </c>
      <c r="S5951" s="46">
        <f>S5950+IF(X5951=0,0,M5951)</f>
        <v/>
      </c>
      <c r="T5951" s="47">
        <f>MAX(T5950,S5951)</f>
        <v/>
      </c>
      <c r="U5951" s="48">
        <f>S5951-T5951</f>
        <v/>
      </c>
      <c r="V5951" s="47">
        <f>IFERROR(SUMIFS(DATABASE!$M$5:$M$6004,DATABASE!$B$5:$B$6004,B5951,DATABASE!$X$5:$X$6004,1),0)</f>
        <v/>
      </c>
      <c r="W5951" s="31">
        <f>IFERROR(COUNTIFS(DATABASE!$B$5:$B$6004,B5951,DATABASE!$X$5:$X$6004,1),0)</f>
        <v/>
      </c>
      <c r="X5951" s="49">
        <f>--AND(ISNUMBER(B5951),C5951&lt;&gt;"",L5951&lt;&gt;"",M5951&lt;&gt;"")</f>
        <v/>
      </c>
    </row>
    <row r="5952" ht="15" customHeight="1" s="111">
      <c r="A5952" s="50" t="inlineStr">
        <is>
          <t>DEC</t>
        </is>
      </c>
      <c r="B5952" s="51">
        <f>DEC!A453</f>
        <v/>
      </c>
      <c r="C5952" s="52">
        <f>DEC!B453</f>
        <v/>
      </c>
      <c r="D5952" s="52">
        <f>DEC!C453</f>
        <v/>
      </c>
      <c r="E5952" s="52">
        <f>DEC!D453</f>
        <v/>
      </c>
      <c r="F5952" s="52">
        <f>DEC!E453</f>
        <v/>
      </c>
      <c r="G5952" s="52">
        <f>DEC!F453</f>
        <v/>
      </c>
      <c r="H5952" s="52">
        <f>DEC!G453</f>
        <v/>
      </c>
      <c r="I5952" s="53">
        <f>DEC!H453</f>
        <v/>
      </c>
      <c r="J5952" s="53">
        <f>DEC!I453</f>
        <v/>
      </c>
      <c r="K5952" s="52">
        <f>DEC!J453</f>
        <v/>
      </c>
      <c r="L5952" s="52">
        <f>DEC!K453</f>
        <v/>
      </c>
      <c r="M5952" s="54">
        <f>DEC!L453</f>
        <v/>
      </c>
      <c r="N5952" s="52">
        <f>DEC!M453</f>
        <v/>
      </c>
      <c r="O5952" s="52">
        <f>DEC!N453</f>
        <v/>
      </c>
      <c r="P5952" s="52">
        <f>DEC!O453</f>
        <v/>
      </c>
      <c r="Q5952" s="52">
        <f>DEC!P453</f>
        <v/>
      </c>
      <c r="R5952" s="52">
        <f>DEC!Q453</f>
        <v/>
      </c>
      <c r="S5952" s="54">
        <f>S5951+IF(X5952=0,0,M5952)</f>
        <v/>
      </c>
      <c r="T5952" s="55">
        <f>MAX(T5951,S5952)</f>
        <v/>
      </c>
      <c r="U5952" s="56">
        <f>S5952-T5952</f>
        <v/>
      </c>
      <c r="V5952" s="55">
        <f>IFERROR(SUMIFS(DATABASE!$M$5:$M$6004,DATABASE!$B$5:$B$6004,B5952,DATABASE!$X$5:$X$6004,1),0)</f>
        <v/>
      </c>
      <c r="W5952" s="57">
        <f>IFERROR(COUNTIFS(DATABASE!$B$5:$B$6004,B5952,DATABASE!$X$5:$X$6004,1),0)</f>
        <v/>
      </c>
      <c r="X5952" s="58">
        <f>--AND(ISNUMBER(B5952),C5952&lt;&gt;"",L5952&lt;&gt;"",M5952&lt;&gt;"")</f>
        <v/>
      </c>
    </row>
    <row r="5953" ht="15" customHeight="1" s="111">
      <c r="A5953" s="42" t="inlineStr">
        <is>
          <t>DEC</t>
        </is>
      </c>
      <c r="B5953" s="43">
        <f>DEC!A454</f>
        <v/>
      </c>
      <c r="C5953" s="44">
        <f>DEC!B454</f>
        <v/>
      </c>
      <c r="D5953" s="44">
        <f>DEC!C454</f>
        <v/>
      </c>
      <c r="E5953" s="44">
        <f>DEC!D454</f>
        <v/>
      </c>
      <c r="F5953" s="44">
        <f>DEC!E454</f>
        <v/>
      </c>
      <c r="G5953" s="44">
        <f>DEC!F454</f>
        <v/>
      </c>
      <c r="H5953" s="44">
        <f>DEC!G454</f>
        <v/>
      </c>
      <c r="I5953" s="45">
        <f>DEC!H454</f>
        <v/>
      </c>
      <c r="J5953" s="45">
        <f>DEC!I454</f>
        <v/>
      </c>
      <c r="K5953" s="44">
        <f>DEC!J454</f>
        <v/>
      </c>
      <c r="L5953" s="44">
        <f>DEC!K454</f>
        <v/>
      </c>
      <c r="M5953" s="46">
        <f>DEC!L454</f>
        <v/>
      </c>
      <c r="N5953" s="44">
        <f>DEC!M454</f>
        <v/>
      </c>
      <c r="O5953" s="44">
        <f>DEC!N454</f>
        <v/>
      </c>
      <c r="P5953" s="44">
        <f>DEC!O454</f>
        <v/>
      </c>
      <c r="Q5953" s="44">
        <f>DEC!P454</f>
        <v/>
      </c>
      <c r="R5953" s="44">
        <f>DEC!Q454</f>
        <v/>
      </c>
      <c r="S5953" s="46">
        <f>S5952+IF(X5953=0,0,M5953)</f>
        <v/>
      </c>
      <c r="T5953" s="47">
        <f>MAX(T5952,S5953)</f>
        <v/>
      </c>
      <c r="U5953" s="48">
        <f>S5953-T5953</f>
        <v/>
      </c>
      <c r="V5953" s="47">
        <f>IFERROR(SUMIFS(DATABASE!$M$5:$M$6004,DATABASE!$B$5:$B$6004,B5953,DATABASE!$X$5:$X$6004,1),0)</f>
        <v/>
      </c>
      <c r="W5953" s="31">
        <f>IFERROR(COUNTIFS(DATABASE!$B$5:$B$6004,B5953,DATABASE!$X$5:$X$6004,1),0)</f>
        <v/>
      </c>
      <c r="X5953" s="49">
        <f>--AND(ISNUMBER(B5953),C5953&lt;&gt;"",L5953&lt;&gt;"",M5953&lt;&gt;"")</f>
        <v/>
      </c>
    </row>
    <row r="5954" ht="15" customHeight="1" s="111">
      <c r="A5954" s="50" t="inlineStr">
        <is>
          <t>DEC</t>
        </is>
      </c>
      <c r="B5954" s="51">
        <f>DEC!A455</f>
        <v/>
      </c>
      <c r="C5954" s="52">
        <f>DEC!B455</f>
        <v/>
      </c>
      <c r="D5954" s="52">
        <f>DEC!C455</f>
        <v/>
      </c>
      <c r="E5954" s="52">
        <f>DEC!D455</f>
        <v/>
      </c>
      <c r="F5954" s="52">
        <f>DEC!E455</f>
        <v/>
      </c>
      <c r="G5954" s="52">
        <f>DEC!F455</f>
        <v/>
      </c>
      <c r="H5954" s="52">
        <f>DEC!G455</f>
        <v/>
      </c>
      <c r="I5954" s="53">
        <f>DEC!H455</f>
        <v/>
      </c>
      <c r="J5954" s="53">
        <f>DEC!I455</f>
        <v/>
      </c>
      <c r="K5954" s="52">
        <f>DEC!J455</f>
        <v/>
      </c>
      <c r="L5954" s="52">
        <f>DEC!K455</f>
        <v/>
      </c>
      <c r="M5954" s="54">
        <f>DEC!L455</f>
        <v/>
      </c>
      <c r="N5954" s="52">
        <f>DEC!M455</f>
        <v/>
      </c>
      <c r="O5954" s="52">
        <f>DEC!N455</f>
        <v/>
      </c>
      <c r="P5954" s="52">
        <f>DEC!O455</f>
        <v/>
      </c>
      <c r="Q5954" s="52">
        <f>DEC!P455</f>
        <v/>
      </c>
      <c r="R5954" s="52">
        <f>DEC!Q455</f>
        <v/>
      </c>
      <c r="S5954" s="54">
        <f>S5953+IF(X5954=0,0,M5954)</f>
        <v/>
      </c>
      <c r="T5954" s="55">
        <f>MAX(T5953,S5954)</f>
        <v/>
      </c>
      <c r="U5954" s="56">
        <f>S5954-T5954</f>
        <v/>
      </c>
      <c r="V5954" s="55">
        <f>IFERROR(SUMIFS(DATABASE!$M$5:$M$6004,DATABASE!$B$5:$B$6004,B5954,DATABASE!$X$5:$X$6004,1),0)</f>
        <v/>
      </c>
      <c r="W5954" s="57">
        <f>IFERROR(COUNTIFS(DATABASE!$B$5:$B$6004,B5954,DATABASE!$X$5:$X$6004,1),0)</f>
        <v/>
      </c>
      <c r="X5954" s="58">
        <f>--AND(ISNUMBER(B5954),C5954&lt;&gt;"",L5954&lt;&gt;"",M5954&lt;&gt;"")</f>
        <v/>
      </c>
    </row>
    <row r="5955" ht="15" customHeight="1" s="111">
      <c r="A5955" s="42" t="inlineStr">
        <is>
          <t>DEC</t>
        </is>
      </c>
      <c r="B5955" s="43">
        <f>DEC!A456</f>
        <v/>
      </c>
      <c r="C5955" s="44">
        <f>DEC!B456</f>
        <v/>
      </c>
      <c r="D5955" s="44">
        <f>DEC!C456</f>
        <v/>
      </c>
      <c r="E5955" s="44">
        <f>DEC!D456</f>
        <v/>
      </c>
      <c r="F5955" s="44">
        <f>DEC!E456</f>
        <v/>
      </c>
      <c r="G5955" s="44">
        <f>DEC!F456</f>
        <v/>
      </c>
      <c r="H5955" s="44">
        <f>DEC!G456</f>
        <v/>
      </c>
      <c r="I5955" s="45">
        <f>DEC!H456</f>
        <v/>
      </c>
      <c r="J5955" s="45">
        <f>DEC!I456</f>
        <v/>
      </c>
      <c r="K5955" s="44">
        <f>DEC!J456</f>
        <v/>
      </c>
      <c r="L5955" s="44">
        <f>DEC!K456</f>
        <v/>
      </c>
      <c r="M5955" s="46">
        <f>DEC!L456</f>
        <v/>
      </c>
      <c r="N5955" s="44">
        <f>DEC!M456</f>
        <v/>
      </c>
      <c r="O5955" s="44">
        <f>DEC!N456</f>
        <v/>
      </c>
      <c r="P5955" s="44">
        <f>DEC!O456</f>
        <v/>
      </c>
      <c r="Q5955" s="44">
        <f>DEC!P456</f>
        <v/>
      </c>
      <c r="R5955" s="44">
        <f>DEC!Q456</f>
        <v/>
      </c>
      <c r="S5955" s="46">
        <f>S5954+IF(X5955=0,0,M5955)</f>
        <v/>
      </c>
      <c r="T5955" s="47">
        <f>MAX(T5954,S5955)</f>
        <v/>
      </c>
      <c r="U5955" s="48">
        <f>S5955-T5955</f>
        <v/>
      </c>
      <c r="V5955" s="47">
        <f>IFERROR(SUMIFS(DATABASE!$M$5:$M$6004,DATABASE!$B$5:$B$6004,B5955,DATABASE!$X$5:$X$6004,1),0)</f>
        <v/>
      </c>
      <c r="W5955" s="31">
        <f>IFERROR(COUNTIFS(DATABASE!$B$5:$B$6004,B5955,DATABASE!$X$5:$X$6004,1),0)</f>
        <v/>
      </c>
      <c r="X5955" s="49">
        <f>--AND(ISNUMBER(B5955),C5955&lt;&gt;"",L5955&lt;&gt;"",M5955&lt;&gt;"")</f>
        <v/>
      </c>
    </row>
    <row r="5956" ht="15" customHeight="1" s="111">
      <c r="A5956" s="50" t="inlineStr">
        <is>
          <t>DEC</t>
        </is>
      </c>
      <c r="B5956" s="51">
        <f>DEC!A457</f>
        <v/>
      </c>
      <c r="C5956" s="52">
        <f>DEC!B457</f>
        <v/>
      </c>
      <c r="D5956" s="52">
        <f>DEC!C457</f>
        <v/>
      </c>
      <c r="E5956" s="52">
        <f>DEC!D457</f>
        <v/>
      </c>
      <c r="F5956" s="52">
        <f>DEC!E457</f>
        <v/>
      </c>
      <c r="G5956" s="52">
        <f>DEC!F457</f>
        <v/>
      </c>
      <c r="H5956" s="52">
        <f>DEC!G457</f>
        <v/>
      </c>
      <c r="I5956" s="53">
        <f>DEC!H457</f>
        <v/>
      </c>
      <c r="J5956" s="53">
        <f>DEC!I457</f>
        <v/>
      </c>
      <c r="K5956" s="52">
        <f>DEC!J457</f>
        <v/>
      </c>
      <c r="L5956" s="52">
        <f>DEC!K457</f>
        <v/>
      </c>
      <c r="M5956" s="54">
        <f>DEC!L457</f>
        <v/>
      </c>
      <c r="N5956" s="52">
        <f>DEC!M457</f>
        <v/>
      </c>
      <c r="O5956" s="52">
        <f>DEC!N457</f>
        <v/>
      </c>
      <c r="P5956" s="52">
        <f>DEC!O457</f>
        <v/>
      </c>
      <c r="Q5956" s="52">
        <f>DEC!P457</f>
        <v/>
      </c>
      <c r="R5956" s="52">
        <f>DEC!Q457</f>
        <v/>
      </c>
      <c r="S5956" s="54">
        <f>S5955+IF(X5956=0,0,M5956)</f>
        <v/>
      </c>
      <c r="T5956" s="55">
        <f>MAX(T5955,S5956)</f>
        <v/>
      </c>
      <c r="U5956" s="56">
        <f>S5956-T5956</f>
        <v/>
      </c>
      <c r="V5956" s="55">
        <f>IFERROR(SUMIFS(DATABASE!$M$5:$M$6004,DATABASE!$B$5:$B$6004,B5956,DATABASE!$X$5:$X$6004,1),0)</f>
        <v/>
      </c>
      <c r="W5956" s="57">
        <f>IFERROR(COUNTIFS(DATABASE!$B$5:$B$6004,B5956,DATABASE!$X$5:$X$6004,1),0)</f>
        <v/>
      </c>
      <c r="X5956" s="58">
        <f>--AND(ISNUMBER(B5956),C5956&lt;&gt;"",L5956&lt;&gt;"",M5956&lt;&gt;"")</f>
        <v/>
      </c>
    </row>
    <row r="5957" ht="15" customHeight="1" s="111">
      <c r="A5957" s="42" t="inlineStr">
        <is>
          <t>DEC</t>
        </is>
      </c>
      <c r="B5957" s="43">
        <f>DEC!A458</f>
        <v/>
      </c>
      <c r="C5957" s="44">
        <f>DEC!B458</f>
        <v/>
      </c>
      <c r="D5957" s="44">
        <f>DEC!C458</f>
        <v/>
      </c>
      <c r="E5957" s="44">
        <f>DEC!D458</f>
        <v/>
      </c>
      <c r="F5957" s="44">
        <f>DEC!E458</f>
        <v/>
      </c>
      <c r="G5957" s="44">
        <f>DEC!F458</f>
        <v/>
      </c>
      <c r="H5957" s="44">
        <f>DEC!G458</f>
        <v/>
      </c>
      <c r="I5957" s="45">
        <f>DEC!H458</f>
        <v/>
      </c>
      <c r="J5957" s="45">
        <f>DEC!I458</f>
        <v/>
      </c>
      <c r="K5957" s="44">
        <f>DEC!J458</f>
        <v/>
      </c>
      <c r="L5957" s="44">
        <f>DEC!K458</f>
        <v/>
      </c>
      <c r="M5957" s="46">
        <f>DEC!L458</f>
        <v/>
      </c>
      <c r="N5957" s="44">
        <f>DEC!M458</f>
        <v/>
      </c>
      <c r="O5957" s="44">
        <f>DEC!N458</f>
        <v/>
      </c>
      <c r="P5957" s="44">
        <f>DEC!O458</f>
        <v/>
      </c>
      <c r="Q5957" s="44">
        <f>DEC!P458</f>
        <v/>
      </c>
      <c r="R5957" s="44">
        <f>DEC!Q458</f>
        <v/>
      </c>
      <c r="S5957" s="46">
        <f>S5956+IF(X5957=0,0,M5957)</f>
        <v/>
      </c>
      <c r="T5957" s="47">
        <f>MAX(T5956,S5957)</f>
        <v/>
      </c>
      <c r="U5957" s="48">
        <f>S5957-T5957</f>
        <v/>
      </c>
      <c r="V5957" s="47">
        <f>IFERROR(SUMIFS(DATABASE!$M$5:$M$6004,DATABASE!$B$5:$B$6004,B5957,DATABASE!$X$5:$X$6004,1),0)</f>
        <v/>
      </c>
      <c r="W5957" s="31">
        <f>IFERROR(COUNTIFS(DATABASE!$B$5:$B$6004,B5957,DATABASE!$X$5:$X$6004,1),0)</f>
        <v/>
      </c>
      <c r="X5957" s="49">
        <f>--AND(ISNUMBER(B5957),C5957&lt;&gt;"",L5957&lt;&gt;"",M5957&lt;&gt;"")</f>
        <v/>
      </c>
    </row>
    <row r="5958" ht="15" customHeight="1" s="111">
      <c r="A5958" s="50" t="inlineStr">
        <is>
          <t>DEC</t>
        </is>
      </c>
      <c r="B5958" s="51">
        <f>DEC!A459</f>
        <v/>
      </c>
      <c r="C5958" s="52">
        <f>DEC!B459</f>
        <v/>
      </c>
      <c r="D5958" s="52">
        <f>DEC!C459</f>
        <v/>
      </c>
      <c r="E5958" s="52">
        <f>DEC!D459</f>
        <v/>
      </c>
      <c r="F5958" s="52">
        <f>DEC!E459</f>
        <v/>
      </c>
      <c r="G5958" s="52">
        <f>DEC!F459</f>
        <v/>
      </c>
      <c r="H5958" s="52">
        <f>DEC!G459</f>
        <v/>
      </c>
      <c r="I5958" s="53">
        <f>DEC!H459</f>
        <v/>
      </c>
      <c r="J5958" s="53">
        <f>DEC!I459</f>
        <v/>
      </c>
      <c r="K5958" s="52">
        <f>DEC!J459</f>
        <v/>
      </c>
      <c r="L5958" s="52">
        <f>DEC!K459</f>
        <v/>
      </c>
      <c r="M5958" s="54">
        <f>DEC!L459</f>
        <v/>
      </c>
      <c r="N5958" s="52">
        <f>DEC!M459</f>
        <v/>
      </c>
      <c r="O5958" s="52">
        <f>DEC!N459</f>
        <v/>
      </c>
      <c r="P5958" s="52">
        <f>DEC!O459</f>
        <v/>
      </c>
      <c r="Q5958" s="52">
        <f>DEC!P459</f>
        <v/>
      </c>
      <c r="R5958" s="52">
        <f>DEC!Q459</f>
        <v/>
      </c>
      <c r="S5958" s="54">
        <f>S5957+IF(X5958=0,0,M5958)</f>
        <v/>
      </c>
      <c r="T5958" s="55">
        <f>MAX(T5957,S5958)</f>
        <v/>
      </c>
      <c r="U5958" s="56">
        <f>S5958-T5958</f>
        <v/>
      </c>
      <c r="V5958" s="55">
        <f>IFERROR(SUMIFS(DATABASE!$M$5:$M$6004,DATABASE!$B$5:$B$6004,B5958,DATABASE!$X$5:$X$6004,1),0)</f>
        <v/>
      </c>
      <c r="W5958" s="57">
        <f>IFERROR(COUNTIFS(DATABASE!$B$5:$B$6004,B5958,DATABASE!$X$5:$X$6004,1),0)</f>
        <v/>
      </c>
      <c r="X5958" s="58">
        <f>--AND(ISNUMBER(B5958),C5958&lt;&gt;"",L5958&lt;&gt;"",M5958&lt;&gt;"")</f>
        <v/>
      </c>
    </row>
    <row r="5959" ht="15" customHeight="1" s="111">
      <c r="A5959" s="42" t="inlineStr">
        <is>
          <t>DEC</t>
        </is>
      </c>
      <c r="B5959" s="43">
        <f>DEC!A460</f>
        <v/>
      </c>
      <c r="C5959" s="44">
        <f>DEC!B460</f>
        <v/>
      </c>
      <c r="D5959" s="44">
        <f>DEC!C460</f>
        <v/>
      </c>
      <c r="E5959" s="44">
        <f>DEC!D460</f>
        <v/>
      </c>
      <c r="F5959" s="44">
        <f>DEC!E460</f>
        <v/>
      </c>
      <c r="G5959" s="44">
        <f>DEC!F460</f>
        <v/>
      </c>
      <c r="H5959" s="44">
        <f>DEC!G460</f>
        <v/>
      </c>
      <c r="I5959" s="45">
        <f>DEC!H460</f>
        <v/>
      </c>
      <c r="J5959" s="45">
        <f>DEC!I460</f>
        <v/>
      </c>
      <c r="K5959" s="44">
        <f>DEC!J460</f>
        <v/>
      </c>
      <c r="L5959" s="44">
        <f>DEC!K460</f>
        <v/>
      </c>
      <c r="M5959" s="46">
        <f>DEC!L460</f>
        <v/>
      </c>
      <c r="N5959" s="44">
        <f>DEC!M460</f>
        <v/>
      </c>
      <c r="O5959" s="44">
        <f>DEC!N460</f>
        <v/>
      </c>
      <c r="P5959" s="44">
        <f>DEC!O460</f>
        <v/>
      </c>
      <c r="Q5959" s="44">
        <f>DEC!P460</f>
        <v/>
      </c>
      <c r="R5959" s="44">
        <f>DEC!Q460</f>
        <v/>
      </c>
      <c r="S5959" s="46">
        <f>S5958+IF(X5959=0,0,M5959)</f>
        <v/>
      </c>
      <c r="T5959" s="47">
        <f>MAX(T5958,S5959)</f>
        <v/>
      </c>
      <c r="U5959" s="48">
        <f>S5959-T5959</f>
        <v/>
      </c>
      <c r="V5959" s="47">
        <f>IFERROR(SUMIFS(DATABASE!$M$5:$M$6004,DATABASE!$B$5:$B$6004,B5959,DATABASE!$X$5:$X$6004,1),0)</f>
        <v/>
      </c>
      <c r="W5959" s="31">
        <f>IFERROR(COUNTIFS(DATABASE!$B$5:$B$6004,B5959,DATABASE!$X$5:$X$6004,1),0)</f>
        <v/>
      </c>
      <c r="X5959" s="49">
        <f>--AND(ISNUMBER(B5959),C5959&lt;&gt;"",L5959&lt;&gt;"",M5959&lt;&gt;"")</f>
        <v/>
      </c>
    </row>
    <row r="5960" ht="15" customHeight="1" s="111">
      <c r="A5960" s="50" t="inlineStr">
        <is>
          <t>DEC</t>
        </is>
      </c>
      <c r="B5960" s="51">
        <f>DEC!A461</f>
        <v/>
      </c>
      <c r="C5960" s="52">
        <f>DEC!B461</f>
        <v/>
      </c>
      <c r="D5960" s="52">
        <f>DEC!C461</f>
        <v/>
      </c>
      <c r="E5960" s="52">
        <f>DEC!D461</f>
        <v/>
      </c>
      <c r="F5960" s="52">
        <f>DEC!E461</f>
        <v/>
      </c>
      <c r="G5960" s="52">
        <f>DEC!F461</f>
        <v/>
      </c>
      <c r="H5960" s="52">
        <f>DEC!G461</f>
        <v/>
      </c>
      <c r="I5960" s="53">
        <f>DEC!H461</f>
        <v/>
      </c>
      <c r="J5960" s="53">
        <f>DEC!I461</f>
        <v/>
      </c>
      <c r="K5960" s="52">
        <f>DEC!J461</f>
        <v/>
      </c>
      <c r="L5960" s="52">
        <f>DEC!K461</f>
        <v/>
      </c>
      <c r="M5960" s="54">
        <f>DEC!L461</f>
        <v/>
      </c>
      <c r="N5960" s="52">
        <f>DEC!M461</f>
        <v/>
      </c>
      <c r="O5960" s="52">
        <f>DEC!N461</f>
        <v/>
      </c>
      <c r="P5960" s="52">
        <f>DEC!O461</f>
        <v/>
      </c>
      <c r="Q5960" s="52">
        <f>DEC!P461</f>
        <v/>
      </c>
      <c r="R5960" s="52">
        <f>DEC!Q461</f>
        <v/>
      </c>
      <c r="S5960" s="54">
        <f>S5959+IF(X5960=0,0,M5960)</f>
        <v/>
      </c>
      <c r="T5960" s="55">
        <f>MAX(T5959,S5960)</f>
        <v/>
      </c>
      <c r="U5960" s="56">
        <f>S5960-T5960</f>
        <v/>
      </c>
      <c r="V5960" s="55">
        <f>IFERROR(SUMIFS(DATABASE!$M$5:$M$6004,DATABASE!$B$5:$B$6004,B5960,DATABASE!$X$5:$X$6004,1),0)</f>
        <v/>
      </c>
      <c r="W5960" s="57">
        <f>IFERROR(COUNTIFS(DATABASE!$B$5:$B$6004,B5960,DATABASE!$X$5:$X$6004,1),0)</f>
        <v/>
      </c>
      <c r="X5960" s="58">
        <f>--AND(ISNUMBER(B5960),C5960&lt;&gt;"",L5960&lt;&gt;"",M5960&lt;&gt;"")</f>
        <v/>
      </c>
    </row>
    <row r="5961" ht="15" customHeight="1" s="111">
      <c r="A5961" s="42" t="inlineStr">
        <is>
          <t>DEC</t>
        </is>
      </c>
      <c r="B5961" s="43">
        <f>DEC!A462</f>
        <v/>
      </c>
      <c r="C5961" s="44">
        <f>DEC!B462</f>
        <v/>
      </c>
      <c r="D5961" s="44">
        <f>DEC!C462</f>
        <v/>
      </c>
      <c r="E5961" s="44">
        <f>DEC!D462</f>
        <v/>
      </c>
      <c r="F5961" s="44">
        <f>DEC!E462</f>
        <v/>
      </c>
      <c r="G5961" s="44">
        <f>DEC!F462</f>
        <v/>
      </c>
      <c r="H5961" s="44">
        <f>DEC!G462</f>
        <v/>
      </c>
      <c r="I5961" s="45">
        <f>DEC!H462</f>
        <v/>
      </c>
      <c r="J5961" s="45">
        <f>DEC!I462</f>
        <v/>
      </c>
      <c r="K5961" s="44">
        <f>DEC!J462</f>
        <v/>
      </c>
      <c r="L5961" s="44">
        <f>DEC!K462</f>
        <v/>
      </c>
      <c r="M5961" s="46">
        <f>DEC!L462</f>
        <v/>
      </c>
      <c r="N5961" s="44">
        <f>DEC!M462</f>
        <v/>
      </c>
      <c r="O5961" s="44">
        <f>DEC!N462</f>
        <v/>
      </c>
      <c r="P5961" s="44">
        <f>DEC!O462</f>
        <v/>
      </c>
      <c r="Q5961" s="44">
        <f>DEC!P462</f>
        <v/>
      </c>
      <c r="R5961" s="44">
        <f>DEC!Q462</f>
        <v/>
      </c>
      <c r="S5961" s="46">
        <f>S5960+IF(X5961=0,0,M5961)</f>
        <v/>
      </c>
      <c r="T5961" s="47">
        <f>MAX(T5960,S5961)</f>
        <v/>
      </c>
      <c r="U5961" s="48">
        <f>S5961-T5961</f>
        <v/>
      </c>
      <c r="V5961" s="47">
        <f>IFERROR(SUMIFS(DATABASE!$M$5:$M$6004,DATABASE!$B$5:$B$6004,B5961,DATABASE!$X$5:$X$6004,1),0)</f>
        <v/>
      </c>
      <c r="W5961" s="31">
        <f>IFERROR(COUNTIFS(DATABASE!$B$5:$B$6004,B5961,DATABASE!$X$5:$X$6004,1),0)</f>
        <v/>
      </c>
      <c r="X5961" s="49">
        <f>--AND(ISNUMBER(B5961),C5961&lt;&gt;"",L5961&lt;&gt;"",M5961&lt;&gt;"")</f>
        <v/>
      </c>
    </row>
    <row r="5962" ht="15" customHeight="1" s="111">
      <c r="A5962" s="50" t="inlineStr">
        <is>
          <t>DEC</t>
        </is>
      </c>
      <c r="B5962" s="51">
        <f>DEC!A463</f>
        <v/>
      </c>
      <c r="C5962" s="52">
        <f>DEC!B463</f>
        <v/>
      </c>
      <c r="D5962" s="52">
        <f>DEC!C463</f>
        <v/>
      </c>
      <c r="E5962" s="52">
        <f>DEC!D463</f>
        <v/>
      </c>
      <c r="F5962" s="52">
        <f>DEC!E463</f>
        <v/>
      </c>
      <c r="G5962" s="52">
        <f>DEC!F463</f>
        <v/>
      </c>
      <c r="H5962" s="52">
        <f>DEC!G463</f>
        <v/>
      </c>
      <c r="I5962" s="53">
        <f>DEC!H463</f>
        <v/>
      </c>
      <c r="J5962" s="53">
        <f>DEC!I463</f>
        <v/>
      </c>
      <c r="K5962" s="52">
        <f>DEC!J463</f>
        <v/>
      </c>
      <c r="L5962" s="52">
        <f>DEC!K463</f>
        <v/>
      </c>
      <c r="M5962" s="54">
        <f>DEC!L463</f>
        <v/>
      </c>
      <c r="N5962" s="52">
        <f>DEC!M463</f>
        <v/>
      </c>
      <c r="O5962" s="52">
        <f>DEC!N463</f>
        <v/>
      </c>
      <c r="P5962" s="52">
        <f>DEC!O463</f>
        <v/>
      </c>
      <c r="Q5962" s="52">
        <f>DEC!P463</f>
        <v/>
      </c>
      <c r="R5962" s="52">
        <f>DEC!Q463</f>
        <v/>
      </c>
      <c r="S5962" s="54">
        <f>S5961+IF(X5962=0,0,M5962)</f>
        <v/>
      </c>
      <c r="T5962" s="55">
        <f>MAX(T5961,S5962)</f>
        <v/>
      </c>
      <c r="U5962" s="56">
        <f>S5962-T5962</f>
        <v/>
      </c>
      <c r="V5962" s="55">
        <f>IFERROR(SUMIFS(DATABASE!$M$5:$M$6004,DATABASE!$B$5:$B$6004,B5962,DATABASE!$X$5:$X$6004,1),0)</f>
        <v/>
      </c>
      <c r="W5962" s="57">
        <f>IFERROR(COUNTIFS(DATABASE!$B$5:$B$6004,B5962,DATABASE!$X$5:$X$6004,1),0)</f>
        <v/>
      </c>
      <c r="X5962" s="58">
        <f>--AND(ISNUMBER(B5962),C5962&lt;&gt;"",L5962&lt;&gt;"",M5962&lt;&gt;"")</f>
        <v/>
      </c>
    </row>
    <row r="5963" ht="15" customHeight="1" s="111">
      <c r="A5963" s="42" t="inlineStr">
        <is>
          <t>DEC</t>
        </is>
      </c>
      <c r="B5963" s="43">
        <f>DEC!A464</f>
        <v/>
      </c>
      <c r="C5963" s="44">
        <f>DEC!B464</f>
        <v/>
      </c>
      <c r="D5963" s="44">
        <f>DEC!C464</f>
        <v/>
      </c>
      <c r="E5963" s="44">
        <f>DEC!D464</f>
        <v/>
      </c>
      <c r="F5963" s="44">
        <f>DEC!E464</f>
        <v/>
      </c>
      <c r="G5963" s="44">
        <f>DEC!F464</f>
        <v/>
      </c>
      <c r="H5963" s="44">
        <f>DEC!G464</f>
        <v/>
      </c>
      <c r="I5963" s="45">
        <f>DEC!H464</f>
        <v/>
      </c>
      <c r="J5963" s="45">
        <f>DEC!I464</f>
        <v/>
      </c>
      <c r="K5963" s="44">
        <f>DEC!J464</f>
        <v/>
      </c>
      <c r="L5963" s="44">
        <f>DEC!K464</f>
        <v/>
      </c>
      <c r="M5963" s="46">
        <f>DEC!L464</f>
        <v/>
      </c>
      <c r="N5963" s="44">
        <f>DEC!M464</f>
        <v/>
      </c>
      <c r="O5963" s="44">
        <f>DEC!N464</f>
        <v/>
      </c>
      <c r="P5963" s="44">
        <f>DEC!O464</f>
        <v/>
      </c>
      <c r="Q5963" s="44">
        <f>DEC!P464</f>
        <v/>
      </c>
      <c r="R5963" s="44">
        <f>DEC!Q464</f>
        <v/>
      </c>
      <c r="S5963" s="46">
        <f>S5962+IF(X5963=0,0,M5963)</f>
        <v/>
      </c>
      <c r="T5963" s="47">
        <f>MAX(T5962,S5963)</f>
        <v/>
      </c>
      <c r="U5963" s="48">
        <f>S5963-T5963</f>
        <v/>
      </c>
      <c r="V5963" s="47">
        <f>IFERROR(SUMIFS(DATABASE!$M$5:$M$6004,DATABASE!$B$5:$B$6004,B5963,DATABASE!$X$5:$X$6004,1),0)</f>
        <v/>
      </c>
      <c r="W5963" s="31">
        <f>IFERROR(COUNTIFS(DATABASE!$B$5:$B$6004,B5963,DATABASE!$X$5:$X$6004,1),0)</f>
        <v/>
      </c>
      <c r="X5963" s="49">
        <f>--AND(ISNUMBER(B5963),C5963&lt;&gt;"",L5963&lt;&gt;"",M5963&lt;&gt;"")</f>
        <v/>
      </c>
    </row>
    <row r="5964" ht="15" customHeight="1" s="111">
      <c r="A5964" s="50" t="inlineStr">
        <is>
          <t>DEC</t>
        </is>
      </c>
      <c r="B5964" s="51">
        <f>DEC!A465</f>
        <v/>
      </c>
      <c r="C5964" s="52">
        <f>DEC!B465</f>
        <v/>
      </c>
      <c r="D5964" s="52">
        <f>DEC!C465</f>
        <v/>
      </c>
      <c r="E5964" s="52">
        <f>DEC!D465</f>
        <v/>
      </c>
      <c r="F5964" s="52">
        <f>DEC!E465</f>
        <v/>
      </c>
      <c r="G5964" s="52">
        <f>DEC!F465</f>
        <v/>
      </c>
      <c r="H5964" s="52">
        <f>DEC!G465</f>
        <v/>
      </c>
      <c r="I5964" s="53">
        <f>DEC!H465</f>
        <v/>
      </c>
      <c r="J5964" s="53">
        <f>DEC!I465</f>
        <v/>
      </c>
      <c r="K5964" s="52">
        <f>DEC!J465</f>
        <v/>
      </c>
      <c r="L5964" s="52">
        <f>DEC!K465</f>
        <v/>
      </c>
      <c r="M5964" s="54">
        <f>DEC!L465</f>
        <v/>
      </c>
      <c r="N5964" s="52">
        <f>DEC!M465</f>
        <v/>
      </c>
      <c r="O5964" s="52">
        <f>DEC!N465</f>
        <v/>
      </c>
      <c r="P5964" s="52">
        <f>DEC!O465</f>
        <v/>
      </c>
      <c r="Q5964" s="52">
        <f>DEC!P465</f>
        <v/>
      </c>
      <c r="R5964" s="52">
        <f>DEC!Q465</f>
        <v/>
      </c>
      <c r="S5964" s="54">
        <f>S5963+IF(X5964=0,0,M5964)</f>
        <v/>
      </c>
      <c r="T5964" s="55">
        <f>MAX(T5963,S5964)</f>
        <v/>
      </c>
      <c r="U5964" s="56">
        <f>S5964-T5964</f>
        <v/>
      </c>
      <c r="V5964" s="55">
        <f>IFERROR(SUMIFS(DATABASE!$M$5:$M$6004,DATABASE!$B$5:$B$6004,B5964,DATABASE!$X$5:$X$6004,1),0)</f>
        <v/>
      </c>
      <c r="W5964" s="57">
        <f>IFERROR(COUNTIFS(DATABASE!$B$5:$B$6004,B5964,DATABASE!$X$5:$X$6004,1),0)</f>
        <v/>
      </c>
      <c r="X5964" s="58">
        <f>--AND(ISNUMBER(B5964),C5964&lt;&gt;"",L5964&lt;&gt;"",M5964&lt;&gt;"")</f>
        <v/>
      </c>
    </row>
    <row r="5965" ht="15" customHeight="1" s="111">
      <c r="A5965" s="42" t="inlineStr">
        <is>
          <t>DEC</t>
        </is>
      </c>
      <c r="B5965" s="43">
        <f>DEC!A466</f>
        <v/>
      </c>
      <c r="C5965" s="44">
        <f>DEC!B466</f>
        <v/>
      </c>
      <c r="D5965" s="44">
        <f>DEC!C466</f>
        <v/>
      </c>
      <c r="E5965" s="44">
        <f>DEC!D466</f>
        <v/>
      </c>
      <c r="F5965" s="44">
        <f>DEC!E466</f>
        <v/>
      </c>
      <c r="G5965" s="44">
        <f>DEC!F466</f>
        <v/>
      </c>
      <c r="H5965" s="44">
        <f>DEC!G466</f>
        <v/>
      </c>
      <c r="I5965" s="45">
        <f>DEC!H466</f>
        <v/>
      </c>
      <c r="J5965" s="45">
        <f>DEC!I466</f>
        <v/>
      </c>
      <c r="K5965" s="44">
        <f>DEC!J466</f>
        <v/>
      </c>
      <c r="L5965" s="44">
        <f>DEC!K466</f>
        <v/>
      </c>
      <c r="M5965" s="46">
        <f>DEC!L466</f>
        <v/>
      </c>
      <c r="N5965" s="44">
        <f>DEC!M466</f>
        <v/>
      </c>
      <c r="O5965" s="44">
        <f>DEC!N466</f>
        <v/>
      </c>
      <c r="P5965" s="44">
        <f>DEC!O466</f>
        <v/>
      </c>
      <c r="Q5965" s="44">
        <f>DEC!P466</f>
        <v/>
      </c>
      <c r="R5965" s="44">
        <f>DEC!Q466</f>
        <v/>
      </c>
      <c r="S5965" s="46">
        <f>S5964+IF(X5965=0,0,M5965)</f>
        <v/>
      </c>
      <c r="T5965" s="47">
        <f>MAX(T5964,S5965)</f>
        <v/>
      </c>
      <c r="U5965" s="48">
        <f>S5965-T5965</f>
        <v/>
      </c>
      <c r="V5965" s="47">
        <f>IFERROR(SUMIFS(DATABASE!$M$5:$M$6004,DATABASE!$B$5:$B$6004,B5965,DATABASE!$X$5:$X$6004,1),0)</f>
        <v/>
      </c>
      <c r="W5965" s="31">
        <f>IFERROR(COUNTIFS(DATABASE!$B$5:$B$6004,B5965,DATABASE!$X$5:$X$6004,1),0)</f>
        <v/>
      </c>
      <c r="X5965" s="49">
        <f>--AND(ISNUMBER(B5965),C5965&lt;&gt;"",L5965&lt;&gt;"",M5965&lt;&gt;"")</f>
        <v/>
      </c>
    </row>
    <row r="5966" ht="15" customHeight="1" s="111">
      <c r="A5966" s="50" t="inlineStr">
        <is>
          <t>DEC</t>
        </is>
      </c>
      <c r="B5966" s="51">
        <f>DEC!A467</f>
        <v/>
      </c>
      <c r="C5966" s="52">
        <f>DEC!B467</f>
        <v/>
      </c>
      <c r="D5966" s="52">
        <f>DEC!C467</f>
        <v/>
      </c>
      <c r="E5966" s="52">
        <f>DEC!D467</f>
        <v/>
      </c>
      <c r="F5966" s="52">
        <f>DEC!E467</f>
        <v/>
      </c>
      <c r="G5966" s="52">
        <f>DEC!F467</f>
        <v/>
      </c>
      <c r="H5966" s="52">
        <f>DEC!G467</f>
        <v/>
      </c>
      <c r="I5966" s="53">
        <f>DEC!H467</f>
        <v/>
      </c>
      <c r="J5966" s="53">
        <f>DEC!I467</f>
        <v/>
      </c>
      <c r="K5966" s="52">
        <f>DEC!J467</f>
        <v/>
      </c>
      <c r="L5966" s="52">
        <f>DEC!K467</f>
        <v/>
      </c>
      <c r="M5966" s="54">
        <f>DEC!L467</f>
        <v/>
      </c>
      <c r="N5966" s="52">
        <f>DEC!M467</f>
        <v/>
      </c>
      <c r="O5966" s="52">
        <f>DEC!N467</f>
        <v/>
      </c>
      <c r="P5966" s="52">
        <f>DEC!O467</f>
        <v/>
      </c>
      <c r="Q5966" s="52">
        <f>DEC!P467</f>
        <v/>
      </c>
      <c r="R5966" s="52">
        <f>DEC!Q467</f>
        <v/>
      </c>
      <c r="S5966" s="54">
        <f>S5965+IF(X5966=0,0,M5966)</f>
        <v/>
      </c>
      <c r="T5966" s="55">
        <f>MAX(T5965,S5966)</f>
        <v/>
      </c>
      <c r="U5966" s="56">
        <f>S5966-T5966</f>
        <v/>
      </c>
      <c r="V5966" s="55">
        <f>IFERROR(SUMIFS(DATABASE!$M$5:$M$6004,DATABASE!$B$5:$B$6004,B5966,DATABASE!$X$5:$X$6004,1),0)</f>
        <v/>
      </c>
      <c r="W5966" s="57">
        <f>IFERROR(COUNTIFS(DATABASE!$B$5:$B$6004,B5966,DATABASE!$X$5:$X$6004,1),0)</f>
        <v/>
      </c>
      <c r="X5966" s="58">
        <f>--AND(ISNUMBER(B5966),C5966&lt;&gt;"",L5966&lt;&gt;"",M5966&lt;&gt;"")</f>
        <v/>
      </c>
    </row>
    <row r="5967" ht="15" customHeight="1" s="111">
      <c r="A5967" s="42" t="inlineStr">
        <is>
          <t>DEC</t>
        </is>
      </c>
      <c r="B5967" s="43">
        <f>DEC!A468</f>
        <v/>
      </c>
      <c r="C5967" s="44">
        <f>DEC!B468</f>
        <v/>
      </c>
      <c r="D5967" s="44">
        <f>DEC!C468</f>
        <v/>
      </c>
      <c r="E5967" s="44">
        <f>DEC!D468</f>
        <v/>
      </c>
      <c r="F5967" s="44">
        <f>DEC!E468</f>
        <v/>
      </c>
      <c r="G5967" s="44">
        <f>DEC!F468</f>
        <v/>
      </c>
      <c r="H5967" s="44">
        <f>DEC!G468</f>
        <v/>
      </c>
      <c r="I5967" s="45">
        <f>DEC!H468</f>
        <v/>
      </c>
      <c r="J5967" s="45">
        <f>DEC!I468</f>
        <v/>
      </c>
      <c r="K5967" s="44">
        <f>DEC!J468</f>
        <v/>
      </c>
      <c r="L5967" s="44">
        <f>DEC!K468</f>
        <v/>
      </c>
      <c r="M5967" s="46">
        <f>DEC!L468</f>
        <v/>
      </c>
      <c r="N5967" s="44">
        <f>DEC!M468</f>
        <v/>
      </c>
      <c r="O5967" s="44">
        <f>DEC!N468</f>
        <v/>
      </c>
      <c r="P5967" s="44">
        <f>DEC!O468</f>
        <v/>
      </c>
      <c r="Q5967" s="44">
        <f>DEC!P468</f>
        <v/>
      </c>
      <c r="R5967" s="44">
        <f>DEC!Q468</f>
        <v/>
      </c>
      <c r="S5967" s="46">
        <f>S5966+IF(X5967=0,0,M5967)</f>
        <v/>
      </c>
      <c r="T5967" s="47">
        <f>MAX(T5966,S5967)</f>
        <v/>
      </c>
      <c r="U5967" s="48">
        <f>S5967-T5967</f>
        <v/>
      </c>
      <c r="V5967" s="47">
        <f>IFERROR(SUMIFS(DATABASE!$M$5:$M$6004,DATABASE!$B$5:$B$6004,B5967,DATABASE!$X$5:$X$6004,1),0)</f>
        <v/>
      </c>
      <c r="W5967" s="31">
        <f>IFERROR(COUNTIFS(DATABASE!$B$5:$B$6004,B5967,DATABASE!$X$5:$X$6004,1),0)</f>
        <v/>
      </c>
      <c r="X5967" s="49">
        <f>--AND(ISNUMBER(B5967),C5967&lt;&gt;"",L5967&lt;&gt;"",M5967&lt;&gt;"")</f>
        <v/>
      </c>
    </row>
    <row r="5968" ht="15" customHeight="1" s="111">
      <c r="A5968" s="50" t="inlineStr">
        <is>
          <t>DEC</t>
        </is>
      </c>
      <c r="B5968" s="51">
        <f>DEC!A469</f>
        <v/>
      </c>
      <c r="C5968" s="52">
        <f>DEC!B469</f>
        <v/>
      </c>
      <c r="D5968" s="52">
        <f>DEC!C469</f>
        <v/>
      </c>
      <c r="E5968" s="52">
        <f>DEC!D469</f>
        <v/>
      </c>
      <c r="F5968" s="52">
        <f>DEC!E469</f>
        <v/>
      </c>
      <c r="G5968" s="52">
        <f>DEC!F469</f>
        <v/>
      </c>
      <c r="H5968" s="52">
        <f>DEC!G469</f>
        <v/>
      </c>
      <c r="I5968" s="53">
        <f>DEC!H469</f>
        <v/>
      </c>
      <c r="J5968" s="53">
        <f>DEC!I469</f>
        <v/>
      </c>
      <c r="K5968" s="52">
        <f>DEC!J469</f>
        <v/>
      </c>
      <c r="L5968" s="52">
        <f>DEC!K469</f>
        <v/>
      </c>
      <c r="M5968" s="54">
        <f>DEC!L469</f>
        <v/>
      </c>
      <c r="N5968" s="52">
        <f>DEC!M469</f>
        <v/>
      </c>
      <c r="O5968" s="52">
        <f>DEC!N469</f>
        <v/>
      </c>
      <c r="P5968" s="52">
        <f>DEC!O469</f>
        <v/>
      </c>
      <c r="Q5968" s="52">
        <f>DEC!P469</f>
        <v/>
      </c>
      <c r="R5968" s="52">
        <f>DEC!Q469</f>
        <v/>
      </c>
      <c r="S5968" s="54">
        <f>S5967+IF(X5968=0,0,M5968)</f>
        <v/>
      </c>
      <c r="T5968" s="55">
        <f>MAX(T5967,S5968)</f>
        <v/>
      </c>
      <c r="U5968" s="56">
        <f>S5968-T5968</f>
        <v/>
      </c>
      <c r="V5968" s="55">
        <f>IFERROR(SUMIFS(DATABASE!$M$5:$M$6004,DATABASE!$B$5:$B$6004,B5968,DATABASE!$X$5:$X$6004,1),0)</f>
        <v/>
      </c>
      <c r="W5968" s="57">
        <f>IFERROR(COUNTIFS(DATABASE!$B$5:$B$6004,B5968,DATABASE!$X$5:$X$6004,1),0)</f>
        <v/>
      </c>
      <c r="X5968" s="58">
        <f>--AND(ISNUMBER(B5968),C5968&lt;&gt;"",L5968&lt;&gt;"",M5968&lt;&gt;"")</f>
        <v/>
      </c>
    </row>
    <row r="5969" ht="15" customHeight="1" s="111">
      <c r="A5969" s="42" t="inlineStr">
        <is>
          <t>DEC</t>
        </is>
      </c>
      <c r="B5969" s="43">
        <f>DEC!A470</f>
        <v/>
      </c>
      <c r="C5969" s="44">
        <f>DEC!B470</f>
        <v/>
      </c>
      <c r="D5969" s="44">
        <f>DEC!C470</f>
        <v/>
      </c>
      <c r="E5969" s="44">
        <f>DEC!D470</f>
        <v/>
      </c>
      <c r="F5969" s="44">
        <f>DEC!E470</f>
        <v/>
      </c>
      <c r="G5969" s="44">
        <f>DEC!F470</f>
        <v/>
      </c>
      <c r="H5969" s="44">
        <f>DEC!G470</f>
        <v/>
      </c>
      <c r="I5969" s="45">
        <f>DEC!H470</f>
        <v/>
      </c>
      <c r="J5969" s="45">
        <f>DEC!I470</f>
        <v/>
      </c>
      <c r="K5969" s="44">
        <f>DEC!J470</f>
        <v/>
      </c>
      <c r="L5969" s="44">
        <f>DEC!K470</f>
        <v/>
      </c>
      <c r="M5969" s="46">
        <f>DEC!L470</f>
        <v/>
      </c>
      <c r="N5969" s="44">
        <f>DEC!M470</f>
        <v/>
      </c>
      <c r="O5969" s="44">
        <f>DEC!N470</f>
        <v/>
      </c>
      <c r="P5969" s="44">
        <f>DEC!O470</f>
        <v/>
      </c>
      <c r="Q5969" s="44">
        <f>DEC!P470</f>
        <v/>
      </c>
      <c r="R5969" s="44">
        <f>DEC!Q470</f>
        <v/>
      </c>
      <c r="S5969" s="46">
        <f>S5968+IF(X5969=0,0,M5969)</f>
        <v/>
      </c>
      <c r="T5969" s="47">
        <f>MAX(T5968,S5969)</f>
        <v/>
      </c>
      <c r="U5969" s="48">
        <f>S5969-T5969</f>
        <v/>
      </c>
      <c r="V5969" s="47">
        <f>IFERROR(SUMIFS(DATABASE!$M$5:$M$6004,DATABASE!$B$5:$B$6004,B5969,DATABASE!$X$5:$X$6004,1),0)</f>
        <v/>
      </c>
      <c r="W5969" s="31">
        <f>IFERROR(COUNTIFS(DATABASE!$B$5:$B$6004,B5969,DATABASE!$X$5:$X$6004,1),0)</f>
        <v/>
      </c>
      <c r="X5969" s="49">
        <f>--AND(ISNUMBER(B5969),C5969&lt;&gt;"",L5969&lt;&gt;"",M5969&lt;&gt;"")</f>
        <v/>
      </c>
    </row>
    <row r="5970" ht="15" customHeight="1" s="111">
      <c r="A5970" s="50" t="inlineStr">
        <is>
          <t>DEC</t>
        </is>
      </c>
      <c r="B5970" s="51">
        <f>DEC!A471</f>
        <v/>
      </c>
      <c r="C5970" s="52">
        <f>DEC!B471</f>
        <v/>
      </c>
      <c r="D5970" s="52">
        <f>DEC!C471</f>
        <v/>
      </c>
      <c r="E5970" s="52">
        <f>DEC!D471</f>
        <v/>
      </c>
      <c r="F5970" s="52">
        <f>DEC!E471</f>
        <v/>
      </c>
      <c r="G5970" s="52">
        <f>DEC!F471</f>
        <v/>
      </c>
      <c r="H5970" s="52">
        <f>DEC!G471</f>
        <v/>
      </c>
      <c r="I5970" s="53">
        <f>DEC!H471</f>
        <v/>
      </c>
      <c r="J5970" s="53">
        <f>DEC!I471</f>
        <v/>
      </c>
      <c r="K5970" s="52">
        <f>DEC!J471</f>
        <v/>
      </c>
      <c r="L5970" s="52">
        <f>DEC!K471</f>
        <v/>
      </c>
      <c r="M5970" s="54">
        <f>DEC!L471</f>
        <v/>
      </c>
      <c r="N5970" s="52">
        <f>DEC!M471</f>
        <v/>
      </c>
      <c r="O5970" s="52">
        <f>DEC!N471</f>
        <v/>
      </c>
      <c r="P5970" s="52">
        <f>DEC!O471</f>
        <v/>
      </c>
      <c r="Q5970" s="52">
        <f>DEC!P471</f>
        <v/>
      </c>
      <c r="R5970" s="52">
        <f>DEC!Q471</f>
        <v/>
      </c>
      <c r="S5970" s="54">
        <f>S5969+IF(X5970=0,0,M5970)</f>
        <v/>
      </c>
      <c r="T5970" s="55">
        <f>MAX(T5969,S5970)</f>
        <v/>
      </c>
      <c r="U5970" s="56">
        <f>S5970-T5970</f>
        <v/>
      </c>
      <c r="V5970" s="55">
        <f>IFERROR(SUMIFS(DATABASE!$M$5:$M$6004,DATABASE!$B$5:$B$6004,B5970,DATABASE!$X$5:$X$6004,1),0)</f>
        <v/>
      </c>
      <c r="W5970" s="57">
        <f>IFERROR(COUNTIFS(DATABASE!$B$5:$B$6004,B5970,DATABASE!$X$5:$X$6004,1),0)</f>
        <v/>
      </c>
      <c r="X5970" s="58">
        <f>--AND(ISNUMBER(B5970),C5970&lt;&gt;"",L5970&lt;&gt;"",M5970&lt;&gt;"")</f>
        <v/>
      </c>
    </row>
    <row r="5971" ht="15" customHeight="1" s="111">
      <c r="A5971" s="42" t="inlineStr">
        <is>
          <t>DEC</t>
        </is>
      </c>
      <c r="B5971" s="43">
        <f>DEC!A472</f>
        <v/>
      </c>
      <c r="C5971" s="44">
        <f>DEC!B472</f>
        <v/>
      </c>
      <c r="D5971" s="44">
        <f>DEC!C472</f>
        <v/>
      </c>
      <c r="E5971" s="44">
        <f>DEC!D472</f>
        <v/>
      </c>
      <c r="F5971" s="44">
        <f>DEC!E472</f>
        <v/>
      </c>
      <c r="G5971" s="44">
        <f>DEC!F472</f>
        <v/>
      </c>
      <c r="H5971" s="44">
        <f>DEC!G472</f>
        <v/>
      </c>
      <c r="I5971" s="45">
        <f>DEC!H472</f>
        <v/>
      </c>
      <c r="J5971" s="45">
        <f>DEC!I472</f>
        <v/>
      </c>
      <c r="K5971" s="44">
        <f>DEC!J472</f>
        <v/>
      </c>
      <c r="L5971" s="44">
        <f>DEC!K472</f>
        <v/>
      </c>
      <c r="M5971" s="46">
        <f>DEC!L472</f>
        <v/>
      </c>
      <c r="N5971" s="44">
        <f>DEC!M472</f>
        <v/>
      </c>
      <c r="O5971" s="44">
        <f>DEC!N472</f>
        <v/>
      </c>
      <c r="P5971" s="44">
        <f>DEC!O472</f>
        <v/>
      </c>
      <c r="Q5971" s="44">
        <f>DEC!P472</f>
        <v/>
      </c>
      <c r="R5971" s="44">
        <f>DEC!Q472</f>
        <v/>
      </c>
      <c r="S5971" s="46">
        <f>S5970+IF(X5971=0,0,M5971)</f>
        <v/>
      </c>
      <c r="T5971" s="47">
        <f>MAX(T5970,S5971)</f>
        <v/>
      </c>
      <c r="U5971" s="48">
        <f>S5971-T5971</f>
        <v/>
      </c>
      <c r="V5971" s="47">
        <f>IFERROR(SUMIFS(DATABASE!$M$5:$M$6004,DATABASE!$B$5:$B$6004,B5971,DATABASE!$X$5:$X$6004,1),0)</f>
        <v/>
      </c>
      <c r="W5971" s="31">
        <f>IFERROR(COUNTIFS(DATABASE!$B$5:$B$6004,B5971,DATABASE!$X$5:$X$6004,1),0)</f>
        <v/>
      </c>
      <c r="X5971" s="49">
        <f>--AND(ISNUMBER(B5971),C5971&lt;&gt;"",L5971&lt;&gt;"",M5971&lt;&gt;"")</f>
        <v/>
      </c>
    </row>
    <row r="5972" ht="15" customHeight="1" s="111">
      <c r="A5972" s="50" t="inlineStr">
        <is>
          <t>DEC</t>
        </is>
      </c>
      <c r="B5972" s="51">
        <f>DEC!A473</f>
        <v/>
      </c>
      <c r="C5972" s="52">
        <f>DEC!B473</f>
        <v/>
      </c>
      <c r="D5972" s="52">
        <f>DEC!C473</f>
        <v/>
      </c>
      <c r="E5972" s="52">
        <f>DEC!D473</f>
        <v/>
      </c>
      <c r="F5972" s="52">
        <f>DEC!E473</f>
        <v/>
      </c>
      <c r="G5972" s="52">
        <f>DEC!F473</f>
        <v/>
      </c>
      <c r="H5972" s="52">
        <f>DEC!G473</f>
        <v/>
      </c>
      <c r="I5972" s="53">
        <f>DEC!H473</f>
        <v/>
      </c>
      <c r="J5972" s="53">
        <f>DEC!I473</f>
        <v/>
      </c>
      <c r="K5972" s="52">
        <f>DEC!J473</f>
        <v/>
      </c>
      <c r="L5972" s="52">
        <f>DEC!K473</f>
        <v/>
      </c>
      <c r="M5972" s="54">
        <f>DEC!L473</f>
        <v/>
      </c>
      <c r="N5972" s="52">
        <f>DEC!M473</f>
        <v/>
      </c>
      <c r="O5972" s="52">
        <f>DEC!N473</f>
        <v/>
      </c>
      <c r="P5972" s="52">
        <f>DEC!O473</f>
        <v/>
      </c>
      <c r="Q5972" s="52">
        <f>DEC!P473</f>
        <v/>
      </c>
      <c r="R5972" s="52">
        <f>DEC!Q473</f>
        <v/>
      </c>
      <c r="S5972" s="54">
        <f>S5971+IF(X5972=0,0,M5972)</f>
        <v/>
      </c>
      <c r="T5972" s="55">
        <f>MAX(T5971,S5972)</f>
        <v/>
      </c>
      <c r="U5972" s="56">
        <f>S5972-T5972</f>
        <v/>
      </c>
      <c r="V5972" s="55">
        <f>IFERROR(SUMIFS(DATABASE!$M$5:$M$6004,DATABASE!$B$5:$B$6004,B5972,DATABASE!$X$5:$X$6004,1),0)</f>
        <v/>
      </c>
      <c r="W5972" s="57">
        <f>IFERROR(COUNTIFS(DATABASE!$B$5:$B$6004,B5972,DATABASE!$X$5:$X$6004,1),0)</f>
        <v/>
      </c>
      <c r="X5972" s="58">
        <f>--AND(ISNUMBER(B5972),C5972&lt;&gt;"",L5972&lt;&gt;"",M5972&lt;&gt;"")</f>
        <v/>
      </c>
    </row>
    <row r="5973" ht="15" customHeight="1" s="111">
      <c r="A5973" s="42" t="inlineStr">
        <is>
          <t>DEC</t>
        </is>
      </c>
      <c r="B5973" s="43">
        <f>DEC!A474</f>
        <v/>
      </c>
      <c r="C5973" s="44">
        <f>DEC!B474</f>
        <v/>
      </c>
      <c r="D5973" s="44">
        <f>DEC!C474</f>
        <v/>
      </c>
      <c r="E5973" s="44">
        <f>DEC!D474</f>
        <v/>
      </c>
      <c r="F5973" s="44">
        <f>DEC!E474</f>
        <v/>
      </c>
      <c r="G5973" s="44">
        <f>DEC!F474</f>
        <v/>
      </c>
      <c r="H5973" s="44">
        <f>DEC!G474</f>
        <v/>
      </c>
      <c r="I5973" s="45">
        <f>DEC!H474</f>
        <v/>
      </c>
      <c r="J5973" s="45">
        <f>DEC!I474</f>
        <v/>
      </c>
      <c r="K5973" s="44">
        <f>DEC!J474</f>
        <v/>
      </c>
      <c r="L5973" s="44">
        <f>DEC!K474</f>
        <v/>
      </c>
      <c r="M5973" s="46">
        <f>DEC!L474</f>
        <v/>
      </c>
      <c r="N5973" s="44">
        <f>DEC!M474</f>
        <v/>
      </c>
      <c r="O5973" s="44">
        <f>DEC!N474</f>
        <v/>
      </c>
      <c r="P5973" s="44">
        <f>DEC!O474</f>
        <v/>
      </c>
      <c r="Q5973" s="44">
        <f>DEC!P474</f>
        <v/>
      </c>
      <c r="R5973" s="44">
        <f>DEC!Q474</f>
        <v/>
      </c>
      <c r="S5973" s="46">
        <f>S5972+IF(X5973=0,0,M5973)</f>
        <v/>
      </c>
      <c r="T5973" s="47">
        <f>MAX(T5972,S5973)</f>
        <v/>
      </c>
      <c r="U5973" s="48">
        <f>S5973-T5973</f>
        <v/>
      </c>
      <c r="V5973" s="47">
        <f>IFERROR(SUMIFS(DATABASE!$M$5:$M$6004,DATABASE!$B$5:$B$6004,B5973,DATABASE!$X$5:$X$6004,1),0)</f>
        <v/>
      </c>
      <c r="W5973" s="31">
        <f>IFERROR(COUNTIFS(DATABASE!$B$5:$B$6004,B5973,DATABASE!$X$5:$X$6004,1),0)</f>
        <v/>
      </c>
      <c r="X5973" s="49">
        <f>--AND(ISNUMBER(B5973),C5973&lt;&gt;"",L5973&lt;&gt;"",M5973&lt;&gt;"")</f>
        <v/>
      </c>
    </row>
    <row r="5974" ht="15" customHeight="1" s="111">
      <c r="A5974" s="50" t="inlineStr">
        <is>
          <t>DEC</t>
        </is>
      </c>
      <c r="B5974" s="51">
        <f>DEC!A475</f>
        <v/>
      </c>
      <c r="C5974" s="52">
        <f>DEC!B475</f>
        <v/>
      </c>
      <c r="D5974" s="52">
        <f>DEC!C475</f>
        <v/>
      </c>
      <c r="E5974" s="52">
        <f>DEC!D475</f>
        <v/>
      </c>
      <c r="F5974" s="52">
        <f>DEC!E475</f>
        <v/>
      </c>
      <c r="G5974" s="52">
        <f>DEC!F475</f>
        <v/>
      </c>
      <c r="H5974" s="52">
        <f>DEC!G475</f>
        <v/>
      </c>
      <c r="I5974" s="53">
        <f>DEC!H475</f>
        <v/>
      </c>
      <c r="J5974" s="53">
        <f>DEC!I475</f>
        <v/>
      </c>
      <c r="K5974" s="52">
        <f>DEC!J475</f>
        <v/>
      </c>
      <c r="L5974" s="52">
        <f>DEC!K475</f>
        <v/>
      </c>
      <c r="M5974" s="54">
        <f>DEC!L475</f>
        <v/>
      </c>
      <c r="N5974" s="52">
        <f>DEC!M475</f>
        <v/>
      </c>
      <c r="O5974" s="52">
        <f>DEC!N475</f>
        <v/>
      </c>
      <c r="P5974" s="52">
        <f>DEC!O475</f>
        <v/>
      </c>
      <c r="Q5974" s="52">
        <f>DEC!P475</f>
        <v/>
      </c>
      <c r="R5974" s="52">
        <f>DEC!Q475</f>
        <v/>
      </c>
      <c r="S5974" s="54">
        <f>S5973+IF(X5974=0,0,M5974)</f>
        <v/>
      </c>
      <c r="T5974" s="55">
        <f>MAX(T5973,S5974)</f>
        <v/>
      </c>
      <c r="U5974" s="56">
        <f>S5974-T5974</f>
        <v/>
      </c>
      <c r="V5974" s="55">
        <f>IFERROR(SUMIFS(DATABASE!$M$5:$M$6004,DATABASE!$B$5:$B$6004,B5974,DATABASE!$X$5:$X$6004,1),0)</f>
        <v/>
      </c>
      <c r="W5974" s="57">
        <f>IFERROR(COUNTIFS(DATABASE!$B$5:$B$6004,B5974,DATABASE!$X$5:$X$6004,1),0)</f>
        <v/>
      </c>
      <c r="X5974" s="58">
        <f>--AND(ISNUMBER(B5974),C5974&lt;&gt;"",L5974&lt;&gt;"",M5974&lt;&gt;"")</f>
        <v/>
      </c>
    </row>
    <row r="5975" ht="15" customHeight="1" s="111">
      <c r="A5975" s="42" t="inlineStr">
        <is>
          <t>DEC</t>
        </is>
      </c>
      <c r="B5975" s="43">
        <f>DEC!A476</f>
        <v/>
      </c>
      <c r="C5975" s="44">
        <f>DEC!B476</f>
        <v/>
      </c>
      <c r="D5975" s="44">
        <f>DEC!C476</f>
        <v/>
      </c>
      <c r="E5975" s="44">
        <f>DEC!D476</f>
        <v/>
      </c>
      <c r="F5975" s="44">
        <f>DEC!E476</f>
        <v/>
      </c>
      <c r="G5975" s="44">
        <f>DEC!F476</f>
        <v/>
      </c>
      <c r="H5975" s="44">
        <f>DEC!G476</f>
        <v/>
      </c>
      <c r="I5975" s="45">
        <f>DEC!H476</f>
        <v/>
      </c>
      <c r="J5975" s="45">
        <f>DEC!I476</f>
        <v/>
      </c>
      <c r="K5975" s="44">
        <f>DEC!J476</f>
        <v/>
      </c>
      <c r="L5975" s="44">
        <f>DEC!K476</f>
        <v/>
      </c>
      <c r="M5975" s="46">
        <f>DEC!L476</f>
        <v/>
      </c>
      <c r="N5975" s="44">
        <f>DEC!M476</f>
        <v/>
      </c>
      <c r="O5975" s="44">
        <f>DEC!N476</f>
        <v/>
      </c>
      <c r="P5975" s="44">
        <f>DEC!O476</f>
        <v/>
      </c>
      <c r="Q5975" s="44">
        <f>DEC!P476</f>
        <v/>
      </c>
      <c r="R5975" s="44">
        <f>DEC!Q476</f>
        <v/>
      </c>
      <c r="S5975" s="46">
        <f>S5974+IF(X5975=0,0,M5975)</f>
        <v/>
      </c>
      <c r="T5975" s="47">
        <f>MAX(T5974,S5975)</f>
        <v/>
      </c>
      <c r="U5975" s="48">
        <f>S5975-T5975</f>
        <v/>
      </c>
      <c r="V5975" s="47">
        <f>IFERROR(SUMIFS(DATABASE!$M$5:$M$6004,DATABASE!$B$5:$B$6004,B5975,DATABASE!$X$5:$X$6004,1),0)</f>
        <v/>
      </c>
      <c r="W5975" s="31">
        <f>IFERROR(COUNTIFS(DATABASE!$B$5:$B$6004,B5975,DATABASE!$X$5:$X$6004,1),0)</f>
        <v/>
      </c>
      <c r="X5975" s="49">
        <f>--AND(ISNUMBER(B5975),C5975&lt;&gt;"",L5975&lt;&gt;"",M5975&lt;&gt;"")</f>
        <v/>
      </c>
    </row>
    <row r="5976" ht="15" customHeight="1" s="111">
      <c r="A5976" s="50" t="inlineStr">
        <is>
          <t>DEC</t>
        </is>
      </c>
      <c r="B5976" s="51">
        <f>DEC!A477</f>
        <v/>
      </c>
      <c r="C5976" s="52">
        <f>DEC!B477</f>
        <v/>
      </c>
      <c r="D5976" s="52">
        <f>DEC!C477</f>
        <v/>
      </c>
      <c r="E5976" s="52">
        <f>DEC!D477</f>
        <v/>
      </c>
      <c r="F5976" s="52">
        <f>DEC!E477</f>
        <v/>
      </c>
      <c r="G5976" s="52">
        <f>DEC!F477</f>
        <v/>
      </c>
      <c r="H5976" s="52">
        <f>DEC!G477</f>
        <v/>
      </c>
      <c r="I5976" s="53">
        <f>DEC!H477</f>
        <v/>
      </c>
      <c r="J5976" s="53">
        <f>DEC!I477</f>
        <v/>
      </c>
      <c r="K5976" s="52">
        <f>DEC!J477</f>
        <v/>
      </c>
      <c r="L5976" s="52">
        <f>DEC!K477</f>
        <v/>
      </c>
      <c r="M5976" s="54">
        <f>DEC!L477</f>
        <v/>
      </c>
      <c r="N5976" s="52">
        <f>DEC!M477</f>
        <v/>
      </c>
      <c r="O5976" s="52">
        <f>DEC!N477</f>
        <v/>
      </c>
      <c r="P5976" s="52">
        <f>DEC!O477</f>
        <v/>
      </c>
      <c r="Q5976" s="52">
        <f>DEC!P477</f>
        <v/>
      </c>
      <c r="R5976" s="52">
        <f>DEC!Q477</f>
        <v/>
      </c>
      <c r="S5976" s="54">
        <f>S5975+IF(X5976=0,0,M5976)</f>
        <v/>
      </c>
      <c r="T5976" s="55">
        <f>MAX(T5975,S5976)</f>
        <v/>
      </c>
      <c r="U5976" s="56">
        <f>S5976-T5976</f>
        <v/>
      </c>
      <c r="V5976" s="55">
        <f>IFERROR(SUMIFS(DATABASE!$M$5:$M$6004,DATABASE!$B$5:$B$6004,B5976,DATABASE!$X$5:$X$6004,1),0)</f>
        <v/>
      </c>
      <c r="W5976" s="57">
        <f>IFERROR(COUNTIFS(DATABASE!$B$5:$B$6004,B5976,DATABASE!$X$5:$X$6004,1),0)</f>
        <v/>
      </c>
      <c r="X5976" s="58">
        <f>--AND(ISNUMBER(B5976),C5976&lt;&gt;"",L5976&lt;&gt;"",M5976&lt;&gt;"")</f>
        <v/>
      </c>
    </row>
    <row r="5977" ht="15" customHeight="1" s="111">
      <c r="A5977" s="42" t="inlineStr">
        <is>
          <t>DEC</t>
        </is>
      </c>
      <c r="B5977" s="43">
        <f>DEC!A478</f>
        <v/>
      </c>
      <c r="C5977" s="44">
        <f>DEC!B478</f>
        <v/>
      </c>
      <c r="D5977" s="44">
        <f>DEC!C478</f>
        <v/>
      </c>
      <c r="E5977" s="44">
        <f>DEC!D478</f>
        <v/>
      </c>
      <c r="F5977" s="44">
        <f>DEC!E478</f>
        <v/>
      </c>
      <c r="G5977" s="44">
        <f>DEC!F478</f>
        <v/>
      </c>
      <c r="H5977" s="44">
        <f>DEC!G478</f>
        <v/>
      </c>
      <c r="I5977" s="45">
        <f>DEC!H478</f>
        <v/>
      </c>
      <c r="J5977" s="45">
        <f>DEC!I478</f>
        <v/>
      </c>
      <c r="K5977" s="44">
        <f>DEC!J478</f>
        <v/>
      </c>
      <c r="L5977" s="44">
        <f>DEC!K478</f>
        <v/>
      </c>
      <c r="M5977" s="46">
        <f>DEC!L478</f>
        <v/>
      </c>
      <c r="N5977" s="44">
        <f>DEC!M478</f>
        <v/>
      </c>
      <c r="O5977" s="44">
        <f>DEC!N478</f>
        <v/>
      </c>
      <c r="P5977" s="44">
        <f>DEC!O478</f>
        <v/>
      </c>
      <c r="Q5977" s="44">
        <f>DEC!P478</f>
        <v/>
      </c>
      <c r="R5977" s="44">
        <f>DEC!Q478</f>
        <v/>
      </c>
      <c r="S5977" s="46">
        <f>S5976+IF(X5977=0,0,M5977)</f>
        <v/>
      </c>
      <c r="T5977" s="47">
        <f>MAX(T5976,S5977)</f>
        <v/>
      </c>
      <c r="U5977" s="48">
        <f>S5977-T5977</f>
        <v/>
      </c>
      <c r="V5977" s="47">
        <f>IFERROR(SUMIFS(DATABASE!$M$5:$M$6004,DATABASE!$B$5:$B$6004,B5977,DATABASE!$X$5:$X$6004,1),0)</f>
        <v/>
      </c>
      <c r="W5977" s="31">
        <f>IFERROR(COUNTIFS(DATABASE!$B$5:$B$6004,B5977,DATABASE!$X$5:$X$6004,1),0)</f>
        <v/>
      </c>
      <c r="X5977" s="49">
        <f>--AND(ISNUMBER(B5977),C5977&lt;&gt;"",L5977&lt;&gt;"",M5977&lt;&gt;"")</f>
        <v/>
      </c>
    </row>
    <row r="5978" ht="15" customHeight="1" s="111">
      <c r="A5978" s="50" t="inlineStr">
        <is>
          <t>DEC</t>
        </is>
      </c>
      <c r="B5978" s="51">
        <f>DEC!A479</f>
        <v/>
      </c>
      <c r="C5978" s="52">
        <f>DEC!B479</f>
        <v/>
      </c>
      <c r="D5978" s="52">
        <f>DEC!C479</f>
        <v/>
      </c>
      <c r="E5978" s="52">
        <f>DEC!D479</f>
        <v/>
      </c>
      <c r="F5978" s="52">
        <f>DEC!E479</f>
        <v/>
      </c>
      <c r="G5978" s="52">
        <f>DEC!F479</f>
        <v/>
      </c>
      <c r="H5978" s="52">
        <f>DEC!G479</f>
        <v/>
      </c>
      <c r="I5978" s="53">
        <f>DEC!H479</f>
        <v/>
      </c>
      <c r="J5978" s="53">
        <f>DEC!I479</f>
        <v/>
      </c>
      <c r="K5978" s="52">
        <f>DEC!J479</f>
        <v/>
      </c>
      <c r="L5978" s="52">
        <f>DEC!K479</f>
        <v/>
      </c>
      <c r="M5978" s="54">
        <f>DEC!L479</f>
        <v/>
      </c>
      <c r="N5978" s="52">
        <f>DEC!M479</f>
        <v/>
      </c>
      <c r="O5978" s="52">
        <f>DEC!N479</f>
        <v/>
      </c>
      <c r="P5978" s="52">
        <f>DEC!O479</f>
        <v/>
      </c>
      <c r="Q5978" s="52">
        <f>DEC!P479</f>
        <v/>
      </c>
      <c r="R5978" s="52">
        <f>DEC!Q479</f>
        <v/>
      </c>
      <c r="S5978" s="54">
        <f>S5977+IF(X5978=0,0,M5978)</f>
        <v/>
      </c>
      <c r="T5978" s="55">
        <f>MAX(T5977,S5978)</f>
        <v/>
      </c>
      <c r="U5978" s="56">
        <f>S5978-T5978</f>
        <v/>
      </c>
      <c r="V5978" s="55">
        <f>IFERROR(SUMIFS(DATABASE!$M$5:$M$6004,DATABASE!$B$5:$B$6004,B5978,DATABASE!$X$5:$X$6004,1),0)</f>
        <v/>
      </c>
      <c r="W5978" s="57">
        <f>IFERROR(COUNTIFS(DATABASE!$B$5:$B$6004,B5978,DATABASE!$X$5:$X$6004,1),0)</f>
        <v/>
      </c>
      <c r="X5978" s="58">
        <f>--AND(ISNUMBER(B5978),C5978&lt;&gt;"",L5978&lt;&gt;"",M5978&lt;&gt;"")</f>
        <v/>
      </c>
    </row>
    <row r="5979" ht="15" customHeight="1" s="111">
      <c r="A5979" s="42" t="inlineStr">
        <is>
          <t>DEC</t>
        </is>
      </c>
      <c r="B5979" s="43">
        <f>DEC!A480</f>
        <v/>
      </c>
      <c r="C5979" s="44">
        <f>DEC!B480</f>
        <v/>
      </c>
      <c r="D5979" s="44">
        <f>DEC!C480</f>
        <v/>
      </c>
      <c r="E5979" s="44">
        <f>DEC!D480</f>
        <v/>
      </c>
      <c r="F5979" s="44">
        <f>DEC!E480</f>
        <v/>
      </c>
      <c r="G5979" s="44">
        <f>DEC!F480</f>
        <v/>
      </c>
      <c r="H5979" s="44">
        <f>DEC!G480</f>
        <v/>
      </c>
      <c r="I5979" s="45">
        <f>DEC!H480</f>
        <v/>
      </c>
      <c r="J5979" s="45">
        <f>DEC!I480</f>
        <v/>
      </c>
      <c r="K5979" s="44">
        <f>DEC!J480</f>
        <v/>
      </c>
      <c r="L5979" s="44">
        <f>DEC!K480</f>
        <v/>
      </c>
      <c r="M5979" s="46">
        <f>DEC!L480</f>
        <v/>
      </c>
      <c r="N5979" s="44">
        <f>DEC!M480</f>
        <v/>
      </c>
      <c r="O5979" s="44">
        <f>DEC!N480</f>
        <v/>
      </c>
      <c r="P5979" s="44">
        <f>DEC!O480</f>
        <v/>
      </c>
      <c r="Q5979" s="44">
        <f>DEC!P480</f>
        <v/>
      </c>
      <c r="R5979" s="44">
        <f>DEC!Q480</f>
        <v/>
      </c>
      <c r="S5979" s="46">
        <f>S5978+IF(X5979=0,0,M5979)</f>
        <v/>
      </c>
      <c r="T5979" s="47">
        <f>MAX(T5978,S5979)</f>
        <v/>
      </c>
      <c r="U5979" s="48">
        <f>S5979-T5979</f>
        <v/>
      </c>
      <c r="V5979" s="47">
        <f>IFERROR(SUMIFS(DATABASE!$M$5:$M$6004,DATABASE!$B$5:$B$6004,B5979,DATABASE!$X$5:$X$6004,1),0)</f>
        <v/>
      </c>
      <c r="W5979" s="31">
        <f>IFERROR(COUNTIFS(DATABASE!$B$5:$B$6004,B5979,DATABASE!$X$5:$X$6004,1),0)</f>
        <v/>
      </c>
      <c r="X5979" s="49">
        <f>--AND(ISNUMBER(B5979),C5979&lt;&gt;"",L5979&lt;&gt;"",M5979&lt;&gt;"")</f>
        <v/>
      </c>
    </row>
    <row r="5980" ht="15" customHeight="1" s="111">
      <c r="A5980" s="50" t="inlineStr">
        <is>
          <t>DEC</t>
        </is>
      </c>
      <c r="B5980" s="51">
        <f>DEC!A481</f>
        <v/>
      </c>
      <c r="C5980" s="52">
        <f>DEC!B481</f>
        <v/>
      </c>
      <c r="D5980" s="52">
        <f>DEC!C481</f>
        <v/>
      </c>
      <c r="E5980" s="52">
        <f>DEC!D481</f>
        <v/>
      </c>
      <c r="F5980" s="52">
        <f>DEC!E481</f>
        <v/>
      </c>
      <c r="G5980" s="52">
        <f>DEC!F481</f>
        <v/>
      </c>
      <c r="H5980" s="52">
        <f>DEC!G481</f>
        <v/>
      </c>
      <c r="I5980" s="53">
        <f>DEC!H481</f>
        <v/>
      </c>
      <c r="J5980" s="53">
        <f>DEC!I481</f>
        <v/>
      </c>
      <c r="K5980" s="52">
        <f>DEC!J481</f>
        <v/>
      </c>
      <c r="L5980" s="52">
        <f>DEC!K481</f>
        <v/>
      </c>
      <c r="M5980" s="54">
        <f>DEC!L481</f>
        <v/>
      </c>
      <c r="N5980" s="52">
        <f>DEC!M481</f>
        <v/>
      </c>
      <c r="O5980" s="52">
        <f>DEC!N481</f>
        <v/>
      </c>
      <c r="P5980" s="52">
        <f>DEC!O481</f>
        <v/>
      </c>
      <c r="Q5980" s="52">
        <f>DEC!P481</f>
        <v/>
      </c>
      <c r="R5980" s="52">
        <f>DEC!Q481</f>
        <v/>
      </c>
      <c r="S5980" s="54">
        <f>S5979+IF(X5980=0,0,M5980)</f>
        <v/>
      </c>
      <c r="T5980" s="55">
        <f>MAX(T5979,S5980)</f>
        <v/>
      </c>
      <c r="U5980" s="56">
        <f>S5980-T5980</f>
        <v/>
      </c>
      <c r="V5980" s="55">
        <f>IFERROR(SUMIFS(DATABASE!$M$5:$M$6004,DATABASE!$B$5:$B$6004,B5980,DATABASE!$X$5:$X$6004,1),0)</f>
        <v/>
      </c>
      <c r="W5980" s="57">
        <f>IFERROR(COUNTIFS(DATABASE!$B$5:$B$6004,B5980,DATABASE!$X$5:$X$6004,1),0)</f>
        <v/>
      </c>
      <c r="X5980" s="58">
        <f>--AND(ISNUMBER(B5980),C5980&lt;&gt;"",L5980&lt;&gt;"",M5980&lt;&gt;"")</f>
        <v/>
      </c>
    </row>
    <row r="5981" ht="15" customHeight="1" s="111">
      <c r="A5981" s="42" t="inlineStr">
        <is>
          <t>DEC</t>
        </is>
      </c>
      <c r="B5981" s="43">
        <f>DEC!A482</f>
        <v/>
      </c>
      <c r="C5981" s="44">
        <f>DEC!B482</f>
        <v/>
      </c>
      <c r="D5981" s="44">
        <f>DEC!C482</f>
        <v/>
      </c>
      <c r="E5981" s="44">
        <f>DEC!D482</f>
        <v/>
      </c>
      <c r="F5981" s="44">
        <f>DEC!E482</f>
        <v/>
      </c>
      <c r="G5981" s="44">
        <f>DEC!F482</f>
        <v/>
      </c>
      <c r="H5981" s="44">
        <f>DEC!G482</f>
        <v/>
      </c>
      <c r="I5981" s="45">
        <f>DEC!H482</f>
        <v/>
      </c>
      <c r="J5981" s="45">
        <f>DEC!I482</f>
        <v/>
      </c>
      <c r="K5981" s="44">
        <f>DEC!J482</f>
        <v/>
      </c>
      <c r="L5981" s="44">
        <f>DEC!K482</f>
        <v/>
      </c>
      <c r="M5981" s="46">
        <f>DEC!L482</f>
        <v/>
      </c>
      <c r="N5981" s="44">
        <f>DEC!M482</f>
        <v/>
      </c>
      <c r="O5981" s="44">
        <f>DEC!N482</f>
        <v/>
      </c>
      <c r="P5981" s="44">
        <f>DEC!O482</f>
        <v/>
      </c>
      <c r="Q5981" s="44">
        <f>DEC!P482</f>
        <v/>
      </c>
      <c r="R5981" s="44">
        <f>DEC!Q482</f>
        <v/>
      </c>
      <c r="S5981" s="46">
        <f>S5980+IF(X5981=0,0,M5981)</f>
        <v/>
      </c>
      <c r="T5981" s="47">
        <f>MAX(T5980,S5981)</f>
        <v/>
      </c>
      <c r="U5981" s="48">
        <f>S5981-T5981</f>
        <v/>
      </c>
      <c r="V5981" s="47">
        <f>IFERROR(SUMIFS(DATABASE!$M$5:$M$6004,DATABASE!$B$5:$B$6004,B5981,DATABASE!$X$5:$X$6004,1),0)</f>
        <v/>
      </c>
      <c r="W5981" s="31">
        <f>IFERROR(COUNTIFS(DATABASE!$B$5:$B$6004,B5981,DATABASE!$X$5:$X$6004,1),0)</f>
        <v/>
      </c>
      <c r="X5981" s="49">
        <f>--AND(ISNUMBER(B5981),C5981&lt;&gt;"",L5981&lt;&gt;"",M5981&lt;&gt;"")</f>
        <v/>
      </c>
    </row>
    <row r="5982" ht="15" customHeight="1" s="111">
      <c r="A5982" s="50" t="inlineStr">
        <is>
          <t>DEC</t>
        </is>
      </c>
      <c r="B5982" s="51">
        <f>DEC!A483</f>
        <v/>
      </c>
      <c r="C5982" s="52">
        <f>DEC!B483</f>
        <v/>
      </c>
      <c r="D5982" s="52">
        <f>DEC!C483</f>
        <v/>
      </c>
      <c r="E5982" s="52">
        <f>DEC!D483</f>
        <v/>
      </c>
      <c r="F5982" s="52">
        <f>DEC!E483</f>
        <v/>
      </c>
      <c r="G5982" s="52">
        <f>DEC!F483</f>
        <v/>
      </c>
      <c r="H5982" s="52">
        <f>DEC!G483</f>
        <v/>
      </c>
      <c r="I5982" s="53">
        <f>DEC!H483</f>
        <v/>
      </c>
      <c r="J5982" s="53">
        <f>DEC!I483</f>
        <v/>
      </c>
      <c r="K5982" s="52">
        <f>DEC!J483</f>
        <v/>
      </c>
      <c r="L5982" s="52">
        <f>DEC!K483</f>
        <v/>
      </c>
      <c r="M5982" s="54">
        <f>DEC!L483</f>
        <v/>
      </c>
      <c r="N5982" s="52">
        <f>DEC!M483</f>
        <v/>
      </c>
      <c r="O5982" s="52">
        <f>DEC!N483</f>
        <v/>
      </c>
      <c r="P5982" s="52">
        <f>DEC!O483</f>
        <v/>
      </c>
      <c r="Q5982" s="52">
        <f>DEC!P483</f>
        <v/>
      </c>
      <c r="R5982" s="52">
        <f>DEC!Q483</f>
        <v/>
      </c>
      <c r="S5982" s="54">
        <f>S5981+IF(X5982=0,0,M5982)</f>
        <v/>
      </c>
      <c r="T5982" s="55">
        <f>MAX(T5981,S5982)</f>
        <v/>
      </c>
      <c r="U5982" s="56">
        <f>S5982-T5982</f>
        <v/>
      </c>
      <c r="V5982" s="55">
        <f>IFERROR(SUMIFS(DATABASE!$M$5:$M$6004,DATABASE!$B$5:$B$6004,B5982,DATABASE!$X$5:$X$6004,1),0)</f>
        <v/>
      </c>
      <c r="W5982" s="57">
        <f>IFERROR(COUNTIFS(DATABASE!$B$5:$B$6004,B5982,DATABASE!$X$5:$X$6004,1),0)</f>
        <v/>
      </c>
      <c r="X5982" s="58">
        <f>--AND(ISNUMBER(B5982),C5982&lt;&gt;"",L5982&lt;&gt;"",M5982&lt;&gt;"")</f>
        <v/>
      </c>
    </row>
    <row r="5983" ht="15" customHeight="1" s="111">
      <c r="A5983" s="42" t="inlineStr">
        <is>
          <t>DEC</t>
        </is>
      </c>
      <c r="B5983" s="43">
        <f>DEC!A484</f>
        <v/>
      </c>
      <c r="C5983" s="44">
        <f>DEC!B484</f>
        <v/>
      </c>
      <c r="D5983" s="44">
        <f>DEC!C484</f>
        <v/>
      </c>
      <c r="E5983" s="44">
        <f>DEC!D484</f>
        <v/>
      </c>
      <c r="F5983" s="44">
        <f>DEC!E484</f>
        <v/>
      </c>
      <c r="G5983" s="44">
        <f>DEC!F484</f>
        <v/>
      </c>
      <c r="H5983" s="44">
        <f>DEC!G484</f>
        <v/>
      </c>
      <c r="I5983" s="45">
        <f>DEC!H484</f>
        <v/>
      </c>
      <c r="J5983" s="45">
        <f>DEC!I484</f>
        <v/>
      </c>
      <c r="K5983" s="44">
        <f>DEC!J484</f>
        <v/>
      </c>
      <c r="L5983" s="44">
        <f>DEC!K484</f>
        <v/>
      </c>
      <c r="M5983" s="46">
        <f>DEC!L484</f>
        <v/>
      </c>
      <c r="N5983" s="44">
        <f>DEC!M484</f>
        <v/>
      </c>
      <c r="O5983" s="44">
        <f>DEC!N484</f>
        <v/>
      </c>
      <c r="P5983" s="44">
        <f>DEC!O484</f>
        <v/>
      </c>
      <c r="Q5983" s="44">
        <f>DEC!P484</f>
        <v/>
      </c>
      <c r="R5983" s="44">
        <f>DEC!Q484</f>
        <v/>
      </c>
      <c r="S5983" s="46">
        <f>S5982+IF(X5983=0,0,M5983)</f>
        <v/>
      </c>
      <c r="T5983" s="47">
        <f>MAX(T5982,S5983)</f>
        <v/>
      </c>
      <c r="U5983" s="48">
        <f>S5983-T5983</f>
        <v/>
      </c>
      <c r="V5983" s="47">
        <f>IFERROR(SUMIFS(DATABASE!$M$5:$M$6004,DATABASE!$B$5:$B$6004,B5983,DATABASE!$X$5:$X$6004,1),0)</f>
        <v/>
      </c>
      <c r="W5983" s="31">
        <f>IFERROR(COUNTIFS(DATABASE!$B$5:$B$6004,B5983,DATABASE!$X$5:$X$6004,1),0)</f>
        <v/>
      </c>
      <c r="X5983" s="49">
        <f>--AND(ISNUMBER(B5983),C5983&lt;&gt;"",L5983&lt;&gt;"",M5983&lt;&gt;"")</f>
        <v/>
      </c>
    </row>
    <row r="5984" ht="15" customHeight="1" s="111">
      <c r="A5984" s="50" t="inlineStr">
        <is>
          <t>DEC</t>
        </is>
      </c>
      <c r="B5984" s="51">
        <f>DEC!A485</f>
        <v/>
      </c>
      <c r="C5984" s="52">
        <f>DEC!B485</f>
        <v/>
      </c>
      <c r="D5984" s="52">
        <f>DEC!C485</f>
        <v/>
      </c>
      <c r="E5984" s="52">
        <f>DEC!D485</f>
        <v/>
      </c>
      <c r="F5984" s="52">
        <f>DEC!E485</f>
        <v/>
      </c>
      <c r="G5984" s="52">
        <f>DEC!F485</f>
        <v/>
      </c>
      <c r="H5984" s="52">
        <f>DEC!G485</f>
        <v/>
      </c>
      <c r="I5984" s="53">
        <f>DEC!H485</f>
        <v/>
      </c>
      <c r="J5984" s="53">
        <f>DEC!I485</f>
        <v/>
      </c>
      <c r="K5984" s="52">
        <f>DEC!J485</f>
        <v/>
      </c>
      <c r="L5984" s="52">
        <f>DEC!K485</f>
        <v/>
      </c>
      <c r="M5984" s="54">
        <f>DEC!L485</f>
        <v/>
      </c>
      <c r="N5984" s="52">
        <f>DEC!M485</f>
        <v/>
      </c>
      <c r="O5984" s="52">
        <f>DEC!N485</f>
        <v/>
      </c>
      <c r="P5984" s="52">
        <f>DEC!O485</f>
        <v/>
      </c>
      <c r="Q5984" s="52">
        <f>DEC!P485</f>
        <v/>
      </c>
      <c r="R5984" s="52">
        <f>DEC!Q485</f>
        <v/>
      </c>
      <c r="S5984" s="54">
        <f>S5983+IF(X5984=0,0,M5984)</f>
        <v/>
      </c>
      <c r="T5984" s="55">
        <f>MAX(T5983,S5984)</f>
        <v/>
      </c>
      <c r="U5984" s="56">
        <f>S5984-T5984</f>
        <v/>
      </c>
      <c r="V5984" s="55">
        <f>IFERROR(SUMIFS(DATABASE!$M$5:$M$6004,DATABASE!$B$5:$B$6004,B5984,DATABASE!$X$5:$X$6004,1),0)</f>
        <v/>
      </c>
      <c r="W5984" s="57">
        <f>IFERROR(COUNTIFS(DATABASE!$B$5:$B$6004,B5984,DATABASE!$X$5:$X$6004,1),0)</f>
        <v/>
      </c>
      <c r="X5984" s="58">
        <f>--AND(ISNUMBER(B5984),C5984&lt;&gt;"",L5984&lt;&gt;"",M5984&lt;&gt;"")</f>
        <v/>
      </c>
    </row>
    <row r="5985" ht="15" customHeight="1" s="111">
      <c r="A5985" s="42" t="inlineStr">
        <is>
          <t>DEC</t>
        </is>
      </c>
      <c r="B5985" s="43">
        <f>DEC!A486</f>
        <v/>
      </c>
      <c r="C5985" s="44">
        <f>DEC!B486</f>
        <v/>
      </c>
      <c r="D5985" s="44">
        <f>DEC!C486</f>
        <v/>
      </c>
      <c r="E5985" s="44">
        <f>DEC!D486</f>
        <v/>
      </c>
      <c r="F5985" s="44">
        <f>DEC!E486</f>
        <v/>
      </c>
      <c r="G5985" s="44">
        <f>DEC!F486</f>
        <v/>
      </c>
      <c r="H5985" s="44">
        <f>DEC!G486</f>
        <v/>
      </c>
      <c r="I5985" s="45">
        <f>DEC!H486</f>
        <v/>
      </c>
      <c r="J5985" s="45">
        <f>DEC!I486</f>
        <v/>
      </c>
      <c r="K5985" s="44">
        <f>DEC!J486</f>
        <v/>
      </c>
      <c r="L5985" s="44">
        <f>DEC!K486</f>
        <v/>
      </c>
      <c r="M5985" s="46">
        <f>DEC!L486</f>
        <v/>
      </c>
      <c r="N5985" s="44">
        <f>DEC!M486</f>
        <v/>
      </c>
      <c r="O5985" s="44">
        <f>DEC!N486</f>
        <v/>
      </c>
      <c r="P5985" s="44">
        <f>DEC!O486</f>
        <v/>
      </c>
      <c r="Q5985" s="44">
        <f>DEC!P486</f>
        <v/>
      </c>
      <c r="R5985" s="44">
        <f>DEC!Q486</f>
        <v/>
      </c>
      <c r="S5985" s="46">
        <f>S5984+IF(X5985=0,0,M5985)</f>
        <v/>
      </c>
      <c r="T5985" s="47">
        <f>MAX(T5984,S5985)</f>
        <v/>
      </c>
      <c r="U5985" s="48">
        <f>S5985-T5985</f>
        <v/>
      </c>
      <c r="V5985" s="47">
        <f>IFERROR(SUMIFS(DATABASE!$M$5:$M$6004,DATABASE!$B$5:$B$6004,B5985,DATABASE!$X$5:$X$6004,1),0)</f>
        <v/>
      </c>
      <c r="W5985" s="31">
        <f>IFERROR(COUNTIFS(DATABASE!$B$5:$B$6004,B5985,DATABASE!$X$5:$X$6004,1),0)</f>
        <v/>
      </c>
      <c r="X5985" s="49">
        <f>--AND(ISNUMBER(B5985),C5985&lt;&gt;"",L5985&lt;&gt;"",M5985&lt;&gt;"")</f>
        <v/>
      </c>
    </row>
    <row r="5986" ht="15" customHeight="1" s="111">
      <c r="A5986" s="50" t="inlineStr">
        <is>
          <t>DEC</t>
        </is>
      </c>
      <c r="B5986" s="51">
        <f>DEC!A487</f>
        <v/>
      </c>
      <c r="C5986" s="52">
        <f>DEC!B487</f>
        <v/>
      </c>
      <c r="D5986" s="52">
        <f>DEC!C487</f>
        <v/>
      </c>
      <c r="E5986" s="52">
        <f>DEC!D487</f>
        <v/>
      </c>
      <c r="F5986" s="52">
        <f>DEC!E487</f>
        <v/>
      </c>
      <c r="G5986" s="52">
        <f>DEC!F487</f>
        <v/>
      </c>
      <c r="H5986" s="52">
        <f>DEC!G487</f>
        <v/>
      </c>
      <c r="I5986" s="53">
        <f>DEC!H487</f>
        <v/>
      </c>
      <c r="J5986" s="53">
        <f>DEC!I487</f>
        <v/>
      </c>
      <c r="K5986" s="52">
        <f>DEC!J487</f>
        <v/>
      </c>
      <c r="L5986" s="52">
        <f>DEC!K487</f>
        <v/>
      </c>
      <c r="M5986" s="54">
        <f>DEC!L487</f>
        <v/>
      </c>
      <c r="N5986" s="52">
        <f>DEC!M487</f>
        <v/>
      </c>
      <c r="O5986" s="52">
        <f>DEC!N487</f>
        <v/>
      </c>
      <c r="P5986" s="52">
        <f>DEC!O487</f>
        <v/>
      </c>
      <c r="Q5986" s="52">
        <f>DEC!P487</f>
        <v/>
      </c>
      <c r="R5986" s="52">
        <f>DEC!Q487</f>
        <v/>
      </c>
      <c r="S5986" s="54">
        <f>S5985+IF(X5986=0,0,M5986)</f>
        <v/>
      </c>
      <c r="T5986" s="55">
        <f>MAX(T5985,S5986)</f>
        <v/>
      </c>
      <c r="U5986" s="56">
        <f>S5986-T5986</f>
        <v/>
      </c>
      <c r="V5986" s="55">
        <f>IFERROR(SUMIFS(DATABASE!$M$5:$M$6004,DATABASE!$B$5:$B$6004,B5986,DATABASE!$X$5:$X$6004,1),0)</f>
        <v/>
      </c>
      <c r="W5986" s="57">
        <f>IFERROR(COUNTIFS(DATABASE!$B$5:$B$6004,B5986,DATABASE!$X$5:$X$6004,1),0)</f>
        <v/>
      </c>
      <c r="X5986" s="58">
        <f>--AND(ISNUMBER(B5986),C5986&lt;&gt;"",L5986&lt;&gt;"",M5986&lt;&gt;"")</f>
        <v/>
      </c>
    </row>
    <row r="5987" ht="15" customHeight="1" s="111">
      <c r="A5987" s="42" t="inlineStr">
        <is>
          <t>DEC</t>
        </is>
      </c>
      <c r="B5987" s="43">
        <f>DEC!A488</f>
        <v/>
      </c>
      <c r="C5987" s="44">
        <f>DEC!B488</f>
        <v/>
      </c>
      <c r="D5987" s="44">
        <f>DEC!C488</f>
        <v/>
      </c>
      <c r="E5987" s="44">
        <f>DEC!D488</f>
        <v/>
      </c>
      <c r="F5987" s="44">
        <f>DEC!E488</f>
        <v/>
      </c>
      <c r="G5987" s="44">
        <f>DEC!F488</f>
        <v/>
      </c>
      <c r="H5987" s="44">
        <f>DEC!G488</f>
        <v/>
      </c>
      <c r="I5987" s="45">
        <f>DEC!H488</f>
        <v/>
      </c>
      <c r="J5987" s="45">
        <f>DEC!I488</f>
        <v/>
      </c>
      <c r="K5987" s="44">
        <f>DEC!J488</f>
        <v/>
      </c>
      <c r="L5987" s="44">
        <f>DEC!K488</f>
        <v/>
      </c>
      <c r="M5987" s="46">
        <f>DEC!L488</f>
        <v/>
      </c>
      <c r="N5987" s="44">
        <f>DEC!M488</f>
        <v/>
      </c>
      <c r="O5987" s="44">
        <f>DEC!N488</f>
        <v/>
      </c>
      <c r="P5987" s="44">
        <f>DEC!O488</f>
        <v/>
      </c>
      <c r="Q5987" s="44">
        <f>DEC!P488</f>
        <v/>
      </c>
      <c r="R5987" s="44">
        <f>DEC!Q488</f>
        <v/>
      </c>
      <c r="S5987" s="46">
        <f>S5986+IF(X5987=0,0,M5987)</f>
        <v/>
      </c>
      <c r="T5987" s="47">
        <f>MAX(T5986,S5987)</f>
        <v/>
      </c>
      <c r="U5987" s="48">
        <f>S5987-T5987</f>
        <v/>
      </c>
      <c r="V5987" s="47">
        <f>IFERROR(SUMIFS(DATABASE!$M$5:$M$6004,DATABASE!$B$5:$B$6004,B5987,DATABASE!$X$5:$X$6004,1),0)</f>
        <v/>
      </c>
      <c r="W5987" s="31">
        <f>IFERROR(COUNTIFS(DATABASE!$B$5:$B$6004,B5987,DATABASE!$X$5:$X$6004,1),0)</f>
        <v/>
      </c>
      <c r="X5987" s="49">
        <f>--AND(ISNUMBER(B5987),C5987&lt;&gt;"",L5987&lt;&gt;"",M5987&lt;&gt;"")</f>
        <v/>
      </c>
    </row>
    <row r="5988" ht="15" customHeight="1" s="111">
      <c r="A5988" s="50" t="inlineStr">
        <is>
          <t>DEC</t>
        </is>
      </c>
      <c r="B5988" s="51">
        <f>DEC!A489</f>
        <v/>
      </c>
      <c r="C5988" s="52">
        <f>DEC!B489</f>
        <v/>
      </c>
      <c r="D5988" s="52">
        <f>DEC!C489</f>
        <v/>
      </c>
      <c r="E5988" s="52">
        <f>DEC!D489</f>
        <v/>
      </c>
      <c r="F5988" s="52">
        <f>DEC!E489</f>
        <v/>
      </c>
      <c r="G5988" s="52">
        <f>DEC!F489</f>
        <v/>
      </c>
      <c r="H5988" s="52">
        <f>DEC!G489</f>
        <v/>
      </c>
      <c r="I5988" s="53">
        <f>DEC!H489</f>
        <v/>
      </c>
      <c r="J5988" s="53">
        <f>DEC!I489</f>
        <v/>
      </c>
      <c r="K5988" s="52">
        <f>DEC!J489</f>
        <v/>
      </c>
      <c r="L5988" s="52">
        <f>DEC!K489</f>
        <v/>
      </c>
      <c r="M5988" s="54">
        <f>DEC!L489</f>
        <v/>
      </c>
      <c r="N5988" s="52">
        <f>DEC!M489</f>
        <v/>
      </c>
      <c r="O5988" s="52">
        <f>DEC!N489</f>
        <v/>
      </c>
      <c r="P5988" s="52">
        <f>DEC!O489</f>
        <v/>
      </c>
      <c r="Q5988" s="52">
        <f>DEC!P489</f>
        <v/>
      </c>
      <c r="R5988" s="52">
        <f>DEC!Q489</f>
        <v/>
      </c>
      <c r="S5988" s="54">
        <f>S5987+IF(X5988=0,0,M5988)</f>
        <v/>
      </c>
      <c r="T5988" s="55">
        <f>MAX(T5987,S5988)</f>
        <v/>
      </c>
      <c r="U5988" s="56">
        <f>S5988-T5988</f>
        <v/>
      </c>
      <c r="V5988" s="55">
        <f>IFERROR(SUMIFS(DATABASE!$M$5:$M$6004,DATABASE!$B$5:$B$6004,B5988,DATABASE!$X$5:$X$6004,1),0)</f>
        <v/>
      </c>
      <c r="W5988" s="57">
        <f>IFERROR(COUNTIFS(DATABASE!$B$5:$B$6004,B5988,DATABASE!$X$5:$X$6004,1),0)</f>
        <v/>
      </c>
      <c r="X5988" s="58">
        <f>--AND(ISNUMBER(B5988),C5988&lt;&gt;"",L5988&lt;&gt;"",M5988&lt;&gt;"")</f>
        <v/>
      </c>
    </row>
    <row r="5989" ht="15" customHeight="1" s="111">
      <c r="A5989" s="42" t="inlineStr">
        <is>
          <t>DEC</t>
        </is>
      </c>
      <c r="B5989" s="43">
        <f>DEC!A490</f>
        <v/>
      </c>
      <c r="C5989" s="44">
        <f>DEC!B490</f>
        <v/>
      </c>
      <c r="D5989" s="44">
        <f>DEC!C490</f>
        <v/>
      </c>
      <c r="E5989" s="44">
        <f>DEC!D490</f>
        <v/>
      </c>
      <c r="F5989" s="44">
        <f>DEC!E490</f>
        <v/>
      </c>
      <c r="G5989" s="44">
        <f>DEC!F490</f>
        <v/>
      </c>
      <c r="H5989" s="44">
        <f>DEC!G490</f>
        <v/>
      </c>
      <c r="I5989" s="45">
        <f>DEC!H490</f>
        <v/>
      </c>
      <c r="J5989" s="45">
        <f>DEC!I490</f>
        <v/>
      </c>
      <c r="K5989" s="44">
        <f>DEC!J490</f>
        <v/>
      </c>
      <c r="L5989" s="44">
        <f>DEC!K490</f>
        <v/>
      </c>
      <c r="M5989" s="46">
        <f>DEC!L490</f>
        <v/>
      </c>
      <c r="N5989" s="44">
        <f>DEC!M490</f>
        <v/>
      </c>
      <c r="O5989" s="44">
        <f>DEC!N490</f>
        <v/>
      </c>
      <c r="P5989" s="44">
        <f>DEC!O490</f>
        <v/>
      </c>
      <c r="Q5989" s="44">
        <f>DEC!P490</f>
        <v/>
      </c>
      <c r="R5989" s="44">
        <f>DEC!Q490</f>
        <v/>
      </c>
      <c r="S5989" s="46">
        <f>S5988+IF(X5989=0,0,M5989)</f>
        <v/>
      </c>
      <c r="T5989" s="47">
        <f>MAX(T5988,S5989)</f>
        <v/>
      </c>
      <c r="U5989" s="48">
        <f>S5989-T5989</f>
        <v/>
      </c>
      <c r="V5989" s="47">
        <f>IFERROR(SUMIFS(DATABASE!$M$5:$M$6004,DATABASE!$B$5:$B$6004,B5989,DATABASE!$X$5:$X$6004,1),0)</f>
        <v/>
      </c>
      <c r="W5989" s="31">
        <f>IFERROR(COUNTIFS(DATABASE!$B$5:$B$6004,B5989,DATABASE!$X$5:$X$6004,1),0)</f>
        <v/>
      </c>
      <c r="X5989" s="49">
        <f>--AND(ISNUMBER(B5989),C5989&lt;&gt;"",L5989&lt;&gt;"",M5989&lt;&gt;"")</f>
        <v/>
      </c>
    </row>
    <row r="5990" ht="15" customHeight="1" s="111">
      <c r="A5990" s="50" t="inlineStr">
        <is>
          <t>DEC</t>
        </is>
      </c>
      <c r="B5990" s="51">
        <f>DEC!A491</f>
        <v/>
      </c>
      <c r="C5990" s="52">
        <f>DEC!B491</f>
        <v/>
      </c>
      <c r="D5990" s="52">
        <f>DEC!C491</f>
        <v/>
      </c>
      <c r="E5990" s="52">
        <f>DEC!D491</f>
        <v/>
      </c>
      <c r="F5990" s="52">
        <f>DEC!E491</f>
        <v/>
      </c>
      <c r="G5990" s="52">
        <f>DEC!F491</f>
        <v/>
      </c>
      <c r="H5990" s="52">
        <f>DEC!G491</f>
        <v/>
      </c>
      <c r="I5990" s="53">
        <f>DEC!H491</f>
        <v/>
      </c>
      <c r="J5990" s="53">
        <f>DEC!I491</f>
        <v/>
      </c>
      <c r="K5990" s="52">
        <f>DEC!J491</f>
        <v/>
      </c>
      <c r="L5990" s="52">
        <f>DEC!K491</f>
        <v/>
      </c>
      <c r="M5990" s="54">
        <f>DEC!L491</f>
        <v/>
      </c>
      <c r="N5990" s="52">
        <f>DEC!M491</f>
        <v/>
      </c>
      <c r="O5990" s="52">
        <f>DEC!N491</f>
        <v/>
      </c>
      <c r="P5990" s="52">
        <f>DEC!O491</f>
        <v/>
      </c>
      <c r="Q5990" s="52">
        <f>DEC!P491</f>
        <v/>
      </c>
      <c r="R5990" s="52">
        <f>DEC!Q491</f>
        <v/>
      </c>
      <c r="S5990" s="54">
        <f>S5989+IF(X5990=0,0,M5990)</f>
        <v/>
      </c>
      <c r="T5990" s="55">
        <f>MAX(T5989,S5990)</f>
        <v/>
      </c>
      <c r="U5990" s="56">
        <f>S5990-T5990</f>
        <v/>
      </c>
      <c r="V5990" s="55">
        <f>IFERROR(SUMIFS(DATABASE!$M$5:$M$6004,DATABASE!$B$5:$B$6004,B5990,DATABASE!$X$5:$X$6004,1),0)</f>
        <v/>
      </c>
      <c r="W5990" s="57">
        <f>IFERROR(COUNTIFS(DATABASE!$B$5:$B$6004,B5990,DATABASE!$X$5:$X$6004,1),0)</f>
        <v/>
      </c>
      <c r="X5990" s="58">
        <f>--AND(ISNUMBER(B5990),C5990&lt;&gt;"",L5990&lt;&gt;"",M5990&lt;&gt;"")</f>
        <v/>
      </c>
    </row>
    <row r="5991" ht="15" customHeight="1" s="111">
      <c r="A5991" s="42" t="inlineStr">
        <is>
          <t>DEC</t>
        </is>
      </c>
      <c r="B5991" s="43">
        <f>DEC!A492</f>
        <v/>
      </c>
      <c r="C5991" s="44">
        <f>DEC!B492</f>
        <v/>
      </c>
      <c r="D5991" s="44">
        <f>DEC!C492</f>
        <v/>
      </c>
      <c r="E5991" s="44">
        <f>DEC!D492</f>
        <v/>
      </c>
      <c r="F5991" s="44">
        <f>DEC!E492</f>
        <v/>
      </c>
      <c r="G5991" s="44">
        <f>DEC!F492</f>
        <v/>
      </c>
      <c r="H5991" s="44">
        <f>DEC!G492</f>
        <v/>
      </c>
      <c r="I5991" s="45">
        <f>DEC!H492</f>
        <v/>
      </c>
      <c r="J5991" s="45">
        <f>DEC!I492</f>
        <v/>
      </c>
      <c r="K5991" s="44">
        <f>DEC!J492</f>
        <v/>
      </c>
      <c r="L5991" s="44">
        <f>DEC!K492</f>
        <v/>
      </c>
      <c r="M5991" s="46">
        <f>DEC!L492</f>
        <v/>
      </c>
      <c r="N5991" s="44">
        <f>DEC!M492</f>
        <v/>
      </c>
      <c r="O5991" s="44">
        <f>DEC!N492</f>
        <v/>
      </c>
      <c r="P5991" s="44">
        <f>DEC!O492</f>
        <v/>
      </c>
      <c r="Q5991" s="44">
        <f>DEC!P492</f>
        <v/>
      </c>
      <c r="R5991" s="44">
        <f>DEC!Q492</f>
        <v/>
      </c>
      <c r="S5991" s="46">
        <f>S5990+IF(X5991=0,0,M5991)</f>
        <v/>
      </c>
      <c r="T5991" s="47">
        <f>MAX(T5990,S5991)</f>
        <v/>
      </c>
      <c r="U5991" s="48">
        <f>S5991-T5991</f>
        <v/>
      </c>
      <c r="V5991" s="47">
        <f>IFERROR(SUMIFS(DATABASE!$M$5:$M$6004,DATABASE!$B$5:$B$6004,B5991,DATABASE!$X$5:$X$6004,1),0)</f>
        <v/>
      </c>
      <c r="W5991" s="31">
        <f>IFERROR(COUNTIFS(DATABASE!$B$5:$B$6004,B5991,DATABASE!$X$5:$X$6004,1),0)</f>
        <v/>
      </c>
      <c r="X5991" s="49">
        <f>--AND(ISNUMBER(B5991),C5991&lt;&gt;"",L5991&lt;&gt;"",M5991&lt;&gt;"")</f>
        <v/>
      </c>
    </row>
    <row r="5992" ht="15" customHeight="1" s="111">
      <c r="A5992" s="50" t="inlineStr">
        <is>
          <t>DEC</t>
        </is>
      </c>
      <c r="B5992" s="51">
        <f>DEC!A493</f>
        <v/>
      </c>
      <c r="C5992" s="52">
        <f>DEC!B493</f>
        <v/>
      </c>
      <c r="D5992" s="52">
        <f>DEC!C493</f>
        <v/>
      </c>
      <c r="E5992" s="52">
        <f>DEC!D493</f>
        <v/>
      </c>
      <c r="F5992" s="52">
        <f>DEC!E493</f>
        <v/>
      </c>
      <c r="G5992" s="52">
        <f>DEC!F493</f>
        <v/>
      </c>
      <c r="H5992" s="52">
        <f>DEC!G493</f>
        <v/>
      </c>
      <c r="I5992" s="53">
        <f>DEC!H493</f>
        <v/>
      </c>
      <c r="J5992" s="53">
        <f>DEC!I493</f>
        <v/>
      </c>
      <c r="K5992" s="52">
        <f>DEC!J493</f>
        <v/>
      </c>
      <c r="L5992" s="52">
        <f>DEC!K493</f>
        <v/>
      </c>
      <c r="M5992" s="54">
        <f>DEC!L493</f>
        <v/>
      </c>
      <c r="N5992" s="52">
        <f>DEC!M493</f>
        <v/>
      </c>
      <c r="O5992" s="52">
        <f>DEC!N493</f>
        <v/>
      </c>
      <c r="P5992" s="52">
        <f>DEC!O493</f>
        <v/>
      </c>
      <c r="Q5992" s="52">
        <f>DEC!P493</f>
        <v/>
      </c>
      <c r="R5992" s="52">
        <f>DEC!Q493</f>
        <v/>
      </c>
      <c r="S5992" s="54">
        <f>S5991+IF(X5992=0,0,M5992)</f>
        <v/>
      </c>
      <c r="T5992" s="55">
        <f>MAX(T5991,S5992)</f>
        <v/>
      </c>
      <c r="U5992" s="56">
        <f>S5992-T5992</f>
        <v/>
      </c>
      <c r="V5992" s="55">
        <f>IFERROR(SUMIFS(DATABASE!$M$5:$M$6004,DATABASE!$B$5:$B$6004,B5992,DATABASE!$X$5:$X$6004,1),0)</f>
        <v/>
      </c>
      <c r="W5992" s="57">
        <f>IFERROR(COUNTIFS(DATABASE!$B$5:$B$6004,B5992,DATABASE!$X$5:$X$6004,1),0)</f>
        <v/>
      </c>
      <c r="X5992" s="58">
        <f>--AND(ISNUMBER(B5992),C5992&lt;&gt;"",L5992&lt;&gt;"",M5992&lt;&gt;"")</f>
        <v/>
      </c>
    </row>
    <row r="5993" ht="15" customHeight="1" s="111">
      <c r="A5993" s="42" t="inlineStr">
        <is>
          <t>DEC</t>
        </is>
      </c>
      <c r="B5993" s="43">
        <f>DEC!A494</f>
        <v/>
      </c>
      <c r="C5993" s="44">
        <f>DEC!B494</f>
        <v/>
      </c>
      <c r="D5993" s="44">
        <f>DEC!C494</f>
        <v/>
      </c>
      <c r="E5993" s="44">
        <f>DEC!D494</f>
        <v/>
      </c>
      <c r="F5993" s="44">
        <f>DEC!E494</f>
        <v/>
      </c>
      <c r="G5993" s="44">
        <f>DEC!F494</f>
        <v/>
      </c>
      <c r="H5993" s="44">
        <f>DEC!G494</f>
        <v/>
      </c>
      <c r="I5993" s="45">
        <f>DEC!H494</f>
        <v/>
      </c>
      <c r="J5993" s="45">
        <f>DEC!I494</f>
        <v/>
      </c>
      <c r="K5993" s="44">
        <f>DEC!J494</f>
        <v/>
      </c>
      <c r="L5993" s="44">
        <f>DEC!K494</f>
        <v/>
      </c>
      <c r="M5993" s="46">
        <f>DEC!L494</f>
        <v/>
      </c>
      <c r="N5993" s="44">
        <f>DEC!M494</f>
        <v/>
      </c>
      <c r="O5993" s="44">
        <f>DEC!N494</f>
        <v/>
      </c>
      <c r="P5993" s="44">
        <f>DEC!O494</f>
        <v/>
      </c>
      <c r="Q5993" s="44">
        <f>DEC!P494</f>
        <v/>
      </c>
      <c r="R5993" s="44">
        <f>DEC!Q494</f>
        <v/>
      </c>
      <c r="S5993" s="46">
        <f>S5992+IF(X5993=0,0,M5993)</f>
        <v/>
      </c>
      <c r="T5993" s="47">
        <f>MAX(T5992,S5993)</f>
        <v/>
      </c>
      <c r="U5993" s="48">
        <f>S5993-T5993</f>
        <v/>
      </c>
      <c r="V5993" s="47">
        <f>IFERROR(SUMIFS(DATABASE!$M$5:$M$6004,DATABASE!$B$5:$B$6004,B5993,DATABASE!$X$5:$X$6004,1),0)</f>
        <v/>
      </c>
      <c r="W5993" s="31">
        <f>IFERROR(COUNTIFS(DATABASE!$B$5:$B$6004,B5993,DATABASE!$X$5:$X$6004,1),0)</f>
        <v/>
      </c>
      <c r="X5993" s="49">
        <f>--AND(ISNUMBER(B5993),C5993&lt;&gt;"",L5993&lt;&gt;"",M5993&lt;&gt;"")</f>
        <v/>
      </c>
    </row>
    <row r="5994" ht="15" customHeight="1" s="111">
      <c r="A5994" s="50" t="inlineStr">
        <is>
          <t>DEC</t>
        </is>
      </c>
      <c r="B5994" s="51">
        <f>DEC!A495</f>
        <v/>
      </c>
      <c r="C5994" s="52">
        <f>DEC!B495</f>
        <v/>
      </c>
      <c r="D5994" s="52">
        <f>DEC!C495</f>
        <v/>
      </c>
      <c r="E5994" s="52">
        <f>DEC!D495</f>
        <v/>
      </c>
      <c r="F5994" s="52">
        <f>DEC!E495</f>
        <v/>
      </c>
      <c r="G5994" s="52">
        <f>DEC!F495</f>
        <v/>
      </c>
      <c r="H5994" s="52">
        <f>DEC!G495</f>
        <v/>
      </c>
      <c r="I5994" s="53">
        <f>DEC!H495</f>
        <v/>
      </c>
      <c r="J5994" s="53">
        <f>DEC!I495</f>
        <v/>
      </c>
      <c r="K5994" s="52">
        <f>DEC!J495</f>
        <v/>
      </c>
      <c r="L5994" s="52">
        <f>DEC!K495</f>
        <v/>
      </c>
      <c r="M5994" s="54">
        <f>DEC!L495</f>
        <v/>
      </c>
      <c r="N5994" s="52">
        <f>DEC!M495</f>
        <v/>
      </c>
      <c r="O5994" s="52">
        <f>DEC!N495</f>
        <v/>
      </c>
      <c r="P5994" s="52">
        <f>DEC!O495</f>
        <v/>
      </c>
      <c r="Q5994" s="52">
        <f>DEC!P495</f>
        <v/>
      </c>
      <c r="R5994" s="52">
        <f>DEC!Q495</f>
        <v/>
      </c>
      <c r="S5994" s="54">
        <f>S5993+IF(X5994=0,0,M5994)</f>
        <v/>
      </c>
      <c r="T5994" s="55">
        <f>MAX(T5993,S5994)</f>
        <v/>
      </c>
      <c r="U5994" s="56">
        <f>S5994-T5994</f>
        <v/>
      </c>
      <c r="V5994" s="55">
        <f>IFERROR(SUMIFS(DATABASE!$M$5:$M$6004,DATABASE!$B$5:$B$6004,B5994,DATABASE!$X$5:$X$6004,1),0)</f>
        <v/>
      </c>
      <c r="W5994" s="57">
        <f>IFERROR(COUNTIFS(DATABASE!$B$5:$B$6004,B5994,DATABASE!$X$5:$X$6004,1),0)</f>
        <v/>
      </c>
      <c r="X5994" s="58">
        <f>--AND(ISNUMBER(B5994),C5994&lt;&gt;"",L5994&lt;&gt;"",M5994&lt;&gt;"")</f>
        <v/>
      </c>
    </row>
    <row r="5995" ht="15" customHeight="1" s="111">
      <c r="A5995" s="42" t="inlineStr">
        <is>
          <t>DEC</t>
        </is>
      </c>
      <c r="B5995" s="43">
        <f>DEC!A496</f>
        <v/>
      </c>
      <c r="C5995" s="44">
        <f>DEC!B496</f>
        <v/>
      </c>
      <c r="D5995" s="44">
        <f>DEC!C496</f>
        <v/>
      </c>
      <c r="E5995" s="44">
        <f>DEC!D496</f>
        <v/>
      </c>
      <c r="F5995" s="44">
        <f>DEC!E496</f>
        <v/>
      </c>
      <c r="G5995" s="44">
        <f>DEC!F496</f>
        <v/>
      </c>
      <c r="H5995" s="44">
        <f>DEC!G496</f>
        <v/>
      </c>
      <c r="I5995" s="45">
        <f>DEC!H496</f>
        <v/>
      </c>
      <c r="J5995" s="45">
        <f>DEC!I496</f>
        <v/>
      </c>
      <c r="K5995" s="44">
        <f>DEC!J496</f>
        <v/>
      </c>
      <c r="L5995" s="44">
        <f>DEC!K496</f>
        <v/>
      </c>
      <c r="M5995" s="46">
        <f>DEC!L496</f>
        <v/>
      </c>
      <c r="N5995" s="44">
        <f>DEC!M496</f>
        <v/>
      </c>
      <c r="O5995" s="44">
        <f>DEC!N496</f>
        <v/>
      </c>
      <c r="P5995" s="44">
        <f>DEC!O496</f>
        <v/>
      </c>
      <c r="Q5995" s="44">
        <f>DEC!P496</f>
        <v/>
      </c>
      <c r="R5995" s="44">
        <f>DEC!Q496</f>
        <v/>
      </c>
      <c r="S5995" s="46">
        <f>S5994+IF(X5995=0,0,M5995)</f>
        <v/>
      </c>
      <c r="T5995" s="47">
        <f>MAX(T5994,S5995)</f>
        <v/>
      </c>
      <c r="U5995" s="48">
        <f>S5995-T5995</f>
        <v/>
      </c>
      <c r="V5995" s="47">
        <f>IFERROR(SUMIFS(DATABASE!$M$5:$M$6004,DATABASE!$B$5:$B$6004,B5995,DATABASE!$X$5:$X$6004,1),0)</f>
        <v/>
      </c>
      <c r="W5995" s="31">
        <f>IFERROR(COUNTIFS(DATABASE!$B$5:$B$6004,B5995,DATABASE!$X$5:$X$6004,1),0)</f>
        <v/>
      </c>
      <c r="X5995" s="49">
        <f>--AND(ISNUMBER(B5995),C5995&lt;&gt;"",L5995&lt;&gt;"",M5995&lt;&gt;"")</f>
        <v/>
      </c>
    </row>
    <row r="5996" ht="15" customHeight="1" s="111">
      <c r="A5996" s="50" t="inlineStr">
        <is>
          <t>DEC</t>
        </is>
      </c>
      <c r="B5996" s="51">
        <f>DEC!A497</f>
        <v/>
      </c>
      <c r="C5996" s="52">
        <f>DEC!B497</f>
        <v/>
      </c>
      <c r="D5996" s="52">
        <f>DEC!C497</f>
        <v/>
      </c>
      <c r="E5996" s="52">
        <f>DEC!D497</f>
        <v/>
      </c>
      <c r="F5996" s="52">
        <f>DEC!E497</f>
        <v/>
      </c>
      <c r="G5996" s="52">
        <f>DEC!F497</f>
        <v/>
      </c>
      <c r="H5996" s="52">
        <f>DEC!G497</f>
        <v/>
      </c>
      <c r="I5996" s="53">
        <f>DEC!H497</f>
        <v/>
      </c>
      <c r="J5996" s="53">
        <f>DEC!I497</f>
        <v/>
      </c>
      <c r="K5996" s="52">
        <f>DEC!J497</f>
        <v/>
      </c>
      <c r="L5996" s="52">
        <f>DEC!K497</f>
        <v/>
      </c>
      <c r="M5996" s="54">
        <f>DEC!L497</f>
        <v/>
      </c>
      <c r="N5996" s="52">
        <f>DEC!M497</f>
        <v/>
      </c>
      <c r="O5996" s="52">
        <f>DEC!N497</f>
        <v/>
      </c>
      <c r="P5996" s="52">
        <f>DEC!O497</f>
        <v/>
      </c>
      <c r="Q5996" s="52">
        <f>DEC!P497</f>
        <v/>
      </c>
      <c r="R5996" s="52">
        <f>DEC!Q497</f>
        <v/>
      </c>
      <c r="S5996" s="54">
        <f>S5995+IF(X5996=0,0,M5996)</f>
        <v/>
      </c>
      <c r="T5996" s="55">
        <f>MAX(T5995,S5996)</f>
        <v/>
      </c>
      <c r="U5996" s="56">
        <f>S5996-T5996</f>
        <v/>
      </c>
      <c r="V5996" s="55">
        <f>IFERROR(SUMIFS(DATABASE!$M$5:$M$6004,DATABASE!$B$5:$B$6004,B5996,DATABASE!$X$5:$X$6004,1),0)</f>
        <v/>
      </c>
      <c r="W5996" s="57">
        <f>IFERROR(COUNTIFS(DATABASE!$B$5:$B$6004,B5996,DATABASE!$X$5:$X$6004,1),0)</f>
        <v/>
      </c>
      <c r="X5996" s="58">
        <f>--AND(ISNUMBER(B5996),C5996&lt;&gt;"",L5996&lt;&gt;"",M5996&lt;&gt;"")</f>
        <v/>
      </c>
    </row>
    <row r="5997" ht="15" customHeight="1" s="111">
      <c r="A5997" s="42" t="inlineStr">
        <is>
          <t>DEC</t>
        </is>
      </c>
      <c r="B5997" s="43">
        <f>DEC!A498</f>
        <v/>
      </c>
      <c r="C5997" s="44">
        <f>DEC!B498</f>
        <v/>
      </c>
      <c r="D5997" s="44">
        <f>DEC!C498</f>
        <v/>
      </c>
      <c r="E5997" s="44">
        <f>DEC!D498</f>
        <v/>
      </c>
      <c r="F5997" s="44">
        <f>DEC!E498</f>
        <v/>
      </c>
      <c r="G5997" s="44">
        <f>DEC!F498</f>
        <v/>
      </c>
      <c r="H5997" s="44">
        <f>DEC!G498</f>
        <v/>
      </c>
      <c r="I5997" s="45">
        <f>DEC!H498</f>
        <v/>
      </c>
      <c r="J5997" s="45">
        <f>DEC!I498</f>
        <v/>
      </c>
      <c r="K5997" s="44">
        <f>DEC!J498</f>
        <v/>
      </c>
      <c r="L5997" s="44">
        <f>DEC!K498</f>
        <v/>
      </c>
      <c r="M5997" s="46">
        <f>DEC!L498</f>
        <v/>
      </c>
      <c r="N5997" s="44">
        <f>DEC!M498</f>
        <v/>
      </c>
      <c r="O5997" s="44">
        <f>DEC!N498</f>
        <v/>
      </c>
      <c r="P5997" s="44">
        <f>DEC!O498</f>
        <v/>
      </c>
      <c r="Q5997" s="44">
        <f>DEC!P498</f>
        <v/>
      </c>
      <c r="R5997" s="44">
        <f>DEC!Q498</f>
        <v/>
      </c>
      <c r="S5997" s="46">
        <f>S5996+IF(X5997=0,0,M5997)</f>
        <v/>
      </c>
      <c r="T5997" s="47">
        <f>MAX(T5996,S5997)</f>
        <v/>
      </c>
      <c r="U5997" s="48">
        <f>S5997-T5997</f>
        <v/>
      </c>
      <c r="V5997" s="47">
        <f>IFERROR(SUMIFS(DATABASE!$M$5:$M$6004,DATABASE!$B$5:$B$6004,B5997,DATABASE!$X$5:$X$6004,1),0)</f>
        <v/>
      </c>
      <c r="W5997" s="31">
        <f>IFERROR(COUNTIFS(DATABASE!$B$5:$B$6004,B5997,DATABASE!$X$5:$X$6004,1),0)</f>
        <v/>
      </c>
      <c r="X5997" s="49">
        <f>--AND(ISNUMBER(B5997),C5997&lt;&gt;"",L5997&lt;&gt;"",M5997&lt;&gt;"")</f>
        <v/>
      </c>
    </row>
    <row r="5998" ht="15" customHeight="1" s="111">
      <c r="A5998" s="50" t="inlineStr">
        <is>
          <t>DEC</t>
        </is>
      </c>
      <c r="B5998" s="51">
        <f>DEC!A499</f>
        <v/>
      </c>
      <c r="C5998" s="52">
        <f>DEC!B499</f>
        <v/>
      </c>
      <c r="D5998" s="52">
        <f>DEC!C499</f>
        <v/>
      </c>
      <c r="E5998" s="52">
        <f>DEC!D499</f>
        <v/>
      </c>
      <c r="F5998" s="52">
        <f>DEC!E499</f>
        <v/>
      </c>
      <c r="G5998" s="52">
        <f>DEC!F499</f>
        <v/>
      </c>
      <c r="H5998" s="52">
        <f>DEC!G499</f>
        <v/>
      </c>
      <c r="I5998" s="53">
        <f>DEC!H499</f>
        <v/>
      </c>
      <c r="J5998" s="53">
        <f>DEC!I499</f>
        <v/>
      </c>
      <c r="K5998" s="52">
        <f>DEC!J499</f>
        <v/>
      </c>
      <c r="L5998" s="52">
        <f>DEC!K499</f>
        <v/>
      </c>
      <c r="M5998" s="54">
        <f>DEC!L499</f>
        <v/>
      </c>
      <c r="N5998" s="52">
        <f>DEC!M499</f>
        <v/>
      </c>
      <c r="O5998" s="52">
        <f>DEC!N499</f>
        <v/>
      </c>
      <c r="P5998" s="52">
        <f>DEC!O499</f>
        <v/>
      </c>
      <c r="Q5998" s="52">
        <f>DEC!P499</f>
        <v/>
      </c>
      <c r="R5998" s="52">
        <f>DEC!Q499</f>
        <v/>
      </c>
      <c r="S5998" s="54">
        <f>S5997+IF(X5998=0,0,M5998)</f>
        <v/>
      </c>
      <c r="T5998" s="55">
        <f>MAX(T5997,S5998)</f>
        <v/>
      </c>
      <c r="U5998" s="56">
        <f>S5998-T5998</f>
        <v/>
      </c>
      <c r="V5998" s="55">
        <f>IFERROR(SUMIFS(DATABASE!$M$5:$M$6004,DATABASE!$B$5:$B$6004,B5998,DATABASE!$X$5:$X$6004,1),0)</f>
        <v/>
      </c>
      <c r="W5998" s="57">
        <f>IFERROR(COUNTIFS(DATABASE!$B$5:$B$6004,B5998,DATABASE!$X$5:$X$6004,1),0)</f>
        <v/>
      </c>
      <c r="X5998" s="58">
        <f>--AND(ISNUMBER(B5998),C5998&lt;&gt;"",L5998&lt;&gt;"",M5998&lt;&gt;"")</f>
        <v/>
      </c>
    </row>
    <row r="5999" ht="15" customHeight="1" s="111">
      <c r="A5999" s="42" t="inlineStr">
        <is>
          <t>DEC</t>
        </is>
      </c>
      <c r="B5999" s="43">
        <f>DEC!A500</f>
        <v/>
      </c>
      <c r="C5999" s="44">
        <f>DEC!B500</f>
        <v/>
      </c>
      <c r="D5999" s="44">
        <f>DEC!C500</f>
        <v/>
      </c>
      <c r="E5999" s="44">
        <f>DEC!D500</f>
        <v/>
      </c>
      <c r="F5999" s="44">
        <f>DEC!E500</f>
        <v/>
      </c>
      <c r="G5999" s="44">
        <f>DEC!F500</f>
        <v/>
      </c>
      <c r="H5999" s="44">
        <f>DEC!G500</f>
        <v/>
      </c>
      <c r="I5999" s="45">
        <f>DEC!H500</f>
        <v/>
      </c>
      <c r="J5999" s="45">
        <f>DEC!I500</f>
        <v/>
      </c>
      <c r="K5999" s="44">
        <f>DEC!J500</f>
        <v/>
      </c>
      <c r="L5999" s="44">
        <f>DEC!K500</f>
        <v/>
      </c>
      <c r="M5999" s="46">
        <f>DEC!L500</f>
        <v/>
      </c>
      <c r="N5999" s="44">
        <f>DEC!M500</f>
        <v/>
      </c>
      <c r="O5999" s="44">
        <f>DEC!N500</f>
        <v/>
      </c>
      <c r="P5999" s="44">
        <f>DEC!O500</f>
        <v/>
      </c>
      <c r="Q5999" s="44">
        <f>DEC!P500</f>
        <v/>
      </c>
      <c r="R5999" s="44">
        <f>DEC!Q500</f>
        <v/>
      </c>
      <c r="S5999" s="46">
        <f>S5998+IF(X5999=0,0,M5999)</f>
        <v/>
      </c>
      <c r="T5999" s="47">
        <f>MAX(T5998,S5999)</f>
        <v/>
      </c>
      <c r="U5999" s="48">
        <f>S5999-T5999</f>
        <v/>
      </c>
      <c r="V5999" s="47">
        <f>IFERROR(SUMIFS(DATABASE!$M$5:$M$6004,DATABASE!$B$5:$B$6004,B5999,DATABASE!$X$5:$X$6004,1),0)</f>
        <v/>
      </c>
      <c r="W5999" s="31">
        <f>IFERROR(COUNTIFS(DATABASE!$B$5:$B$6004,B5999,DATABASE!$X$5:$X$6004,1),0)</f>
        <v/>
      </c>
      <c r="X5999" s="49">
        <f>--AND(ISNUMBER(B5999),C5999&lt;&gt;"",L5999&lt;&gt;"",M5999&lt;&gt;"")</f>
        <v/>
      </c>
    </row>
    <row r="6000" ht="15" customHeight="1" s="111">
      <c r="A6000" s="50" t="inlineStr">
        <is>
          <t>DEC</t>
        </is>
      </c>
      <c r="B6000" s="51">
        <f>DEC!A501</f>
        <v/>
      </c>
      <c r="C6000" s="52">
        <f>DEC!B501</f>
        <v/>
      </c>
      <c r="D6000" s="52">
        <f>DEC!C501</f>
        <v/>
      </c>
      <c r="E6000" s="52">
        <f>DEC!D501</f>
        <v/>
      </c>
      <c r="F6000" s="52">
        <f>DEC!E501</f>
        <v/>
      </c>
      <c r="G6000" s="52">
        <f>DEC!F501</f>
        <v/>
      </c>
      <c r="H6000" s="52">
        <f>DEC!G501</f>
        <v/>
      </c>
      <c r="I6000" s="53">
        <f>DEC!H501</f>
        <v/>
      </c>
      <c r="J6000" s="53">
        <f>DEC!I501</f>
        <v/>
      </c>
      <c r="K6000" s="52">
        <f>DEC!J501</f>
        <v/>
      </c>
      <c r="L6000" s="52">
        <f>DEC!K501</f>
        <v/>
      </c>
      <c r="M6000" s="54">
        <f>DEC!L501</f>
        <v/>
      </c>
      <c r="N6000" s="52">
        <f>DEC!M501</f>
        <v/>
      </c>
      <c r="O6000" s="52">
        <f>DEC!N501</f>
        <v/>
      </c>
      <c r="P6000" s="52">
        <f>DEC!O501</f>
        <v/>
      </c>
      <c r="Q6000" s="52">
        <f>DEC!P501</f>
        <v/>
      </c>
      <c r="R6000" s="52">
        <f>DEC!Q501</f>
        <v/>
      </c>
      <c r="S6000" s="54">
        <f>S5999+IF(X6000=0,0,M6000)</f>
        <v/>
      </c>
      <c r="T6000" s="55">
        <f>MAX(T5999,S6000)</f>
        <v/>
      </c>
      <c r="U6000" s="56">
        <f>S6000-T6000</f>
        <v/>
      </c>
      <c r="V6000" s="55">
        <f>IFERROR(SUMIFS(DATABASE!$M$5:$M$6004,DATABASE!$B$5:$B$6004,B6000,DATABASE!$X$5:$X$6004,1),0)</f>
        <v/>
      </c>
      <c r="W6000" s="57">
        <f>IFERROR(COUNTIFS(DATABASE!$B$5:$B$6004,B6000,DATABASE!$X$5:$X$6004,1),0)</f>
        <v/>
      </c>
      <c r="X6000" s="58">
        <f>--AND(ISNUMBER(B6000),C6000&lt;&gt;"",L6000&lt;&gt;"",M6000&lt;&gt;"")</f>
        <v/>
      </c>
    </row>
    <row r="6001" ht="15" customHeight="1" s="111">
      <c r="A6001" s="42" t="inlineStr">
        <is>
          <t>DEC</t>
        </is>
      </c>
      <c r="B6001" s="43">
        <f>DEC!A502</f>
        <v/>
      </c>
      <c r="C6001" s="44">
        <f>DEC!B502</f>
        <v/>
      </c>
      <c r="D6001" s="44">
        <f>DEC!C502</f>
        <v/>
      </c>
      <c r="E6001" s="44">
        <f>DEC!D502</f>
        <v/>
      </c>
      <c r="F6001" s="44">
        <f>DEC!E502</f>
        <v/>
      </c>
      <c r="G6001" s="44">
        <f>DEC!F502</f>
        <v/>
      </c>
      <c r="H6001" s="44">
        <f>DEC!G502</f>
        <v/>
      </c>
      <c r="I6001" s="45">
        <f>DEC!H502</f>
        <v/>
      </c>
      <c r="J6001" s="45">
        <f>DEC!I502</f>
        <v/>
      </c>
      <c r="K6001" s="44">
        <f>DEC!J502</f>
        <v/>
      </c>
      <c r="L6001" s="44">
        <f>DEC!K502</f>
        <v/>
      </c>
      <c r="M6001" s="46">
        <f>DEC!L502</f>
        <v/>
      </c>
      <c r="N6001" s="44">
        <f>DEC!M502</f>
        <v/>
      </c>
      <c r="O6001" s="44">
        <f>DEC!N502</f>
        <v/>
      </c>
      <c r="P6001" s="44">
        <f>DEC!O502</f>
        <v/>
      </c>
      <c r="Q6001" s="44">
        <f>DEC!P502</f>
        <v/>
      </c>
      <c r="R6001" s="44">
        <f>DEC!Q502</f>
        <v/>
      </c>
      <c r="S6001" s="46">
        <f>S6000+IF(X6001=0,0,M6001)</f>
        <v/>
      </c>
      <c r="T6001" s="47">
        <f>MAX(T6000,S6001)</f>
        <v/>
      </c>
      <c r="U6001" s="48">
        <f>S6001-T6001</f>
        <v/>
      </c>
      <c r="V6001" s="47">
        <f>IFERROR(SUMIFS(DATABASE!$M$5:$M$6004,DATABASE!$B$5:$B$6004,B6001,DATABASE!$X$5:$X$6004,1),0)</f>
        <v/>
      </c>
      <c r="W6001" s="31">
        <f>IFERROR(COUNTIFS(DATABASE!$B$5:$B$6004,B6001,DATABASE!$X$5:$X$6004,1),0)</f>
        <v/>
      </c>
      <c r="X6001" s="49">
        <f>--AND(ISNUMBER(B6001),C6001&lt;&gt;"",L6001&lt;&gt;"",M6001&lt;&gt;"")</f>
        <v/>
      </c>
    </row>
    <row r="6002" ht="15" customHeight="1" s="111">
      <c r="A6002" s="50" t="inlineStr">
        <is>
          <t>DEC</t>
        </is>
      </c>
      <c r="B6002" s="51">
        <f>DEC!A503</f>
        <v/>
      </c>
      <c r="C6002" s="52">
        <f>DEC!B503</f>
        <v/>
      </c>
      <c r="D6002" s="52">
        <f>DEC!C503</f>
        <v/>
      </c>
      <c r="E6002" s="52">
        <f>DEC!D503</f>
        <v/>
      </c>
      <c r="F6002" s="52">
        <f>DEC!E503</f>
        <v/>
      </c>
      <c r="G6002" s="52">
        <f>DEC!F503</f>
        <v/>
      </c>
      <c r="H6002" s="52">
        <f>DEC!G503</f>
        <v/>
      </c>
      <c r="I6002" s="53">
        <f>DEC!H503</f>
        <v/>
      </c>
      <c r="J6002" s="53">
        <f>DEC!I503</f>
        <v/>
      </c>
      <c r="K6002" s="52">
        <f>DEC!J503</f>
        <v/>
      </c>
      <c r="L6002" s="52">
        <f>DEC!K503</f>
        <v/>
      </c>
      <c r="M6002" s="54">
        <f>DEC!L503</f>
        <v/>
      </c>
      <c r="N6002" s="52">
        <f>DEC!M503</f>
        <v/>
      </c>
      <c r="O6002" s="52">
        <f>DEC!N503</f>
        <v/>
      </c>
      <c r="P6002" s="52">
        <f>DEC!O503</f>
        <v/>
      </c>
      <c r="Q6002" s="52">
        <f>DEC!P503</f>
        <v/>
      </c>
      <c r="R6002" s="52">
        <f>DEC!Q503</f>
        <v/>
      </c>
      <c r="S6002" s="54">
        <f>S6001+IF(X6002=0,0,M6002)</f>
        <v/>
      </c>
      <c r="T6002" s="55">
        <f>MAX(T6001,S6002)</f>
        <v/>
      </c>
      <c r="U6002" s="56">
        <f>S6002-T6002</f>
        <v/>
      </c>
      <c r="V6002" s="55">
        <f>IFERROR(SUMIFS(DATABASE!$M$5:$M$6004,DATABASE!$B$5:$B$6004,B6002,DATABASE!$X$5:$X$6004,1),0)</f>
        <v/>
      </c>
      <c r="W6002" s="57">
        <f>IFERROR(COUNTIFS(DATABASE!$B$5:$B$6004,B6002,DATABASE!$X$5:$X$6004,1),0)</f>
        <v/>
      </c>
      <c r="X6002" s="58">
        <f>--AND(ISNUMBER(B6002),C6002&lt;&gt;"",L6002&lt;&gt;"",M6002&lt;&gt;"")</f>
        <v/>
      </c>
    </row>
    <row r="6003" ht="15" customHeight="1" s="111">
      <c r="A6003" s="42" t="inlineStr">
        <is>
          <t>DEC</t>
        </is>
      </c>
      <c r="B6003" s="43">
        <f>DEC!A504</f>
        <v/>
      </c>
      <c r="C6003" s="44">
        <f>DEC!B504</f>
        <v/>
      </c>
      <c r="D6003" s="44">
        <f>DEC!C504</f>
        <v/>
      </c>
      <c r="E6003" s="44">
        <f>DEC!D504</f>
        <v/>
      </c>
      <c r="F6003" s="44">
        <f>DEC!E504</f>
        <v/>
      </c>
      <c r="G6003" s="44">
        <f>DEC!F504</f>
        <v/>
      </c>
      <c r="H6003" s="44">
        <f>DEC!G504</f>
        <v/>
      </c>
      <c r="I6003" s="45">
        <f>DEC!H504</f>
        <v/>
      </c>
      <c r="J6003" s="45">
        <f>DEC!I504</f>
        <v/>
      </c>
      <c r="K6003" s="44">
        <f>DEC!J504</f>
        <v/>
      </c>
      <c r="L6003" s="44">
        <f>DEC!K504</f>
        <v/>
      </c>
      <c r="M6003" s="46">
        <f>DEC!L504</f>
        <v/>
      </c>
      <c r="N6003" s="44">
        <f>DEC!M504</f>
        <v/>
      </c>
      <c r="O6003" s="44">
        <f>DEC!N504</f>
        <v/>
      </c>
      <c r="P6003" s="44">
        <f>DEC!O504</f>
        <v/>
      </c>
      <c r="Q6003" s="44">
        <f>DEC!P504</f>
        <v/>
      </c>
      <c r="R6003" s="44">
        <f>DEC!Q504</f>
        <v/>
      </c>
      <c r="S6003" s="46">
        <f>S6002+IF(X6003=0,0,M6003)</f>
        <v/>
      </c>
      <c r="T6003" s="47">
        <f>MAX(T6002,S6003)</f>
        <v/>
      </c>
      <c r="U6003" s="48">
        <f>S6003-T6003</f>
        <v/>
      </c>
      <c r="V6003" s="47">
        <f>IFERROR(SUMIFS(DATABASE!$M$5:$M$6004,DATABASE!$B$5:$B$6004,B6003,DATABASE!$X$5:$X$6004,1),0)</f>
        <v/>
      </c>
      <c r="W6003" s="31">
        <f>IFERROR(COUNTIFS(DATABASE!$B$5:$B$6004,B6003,DATABASE!$X$5:$X$6004,1),0)</f>
        <v/>
      </c>
      <c r="X6003" s="49">
        <f>--AND(ISNUMBER(B6003),C6003&lt;&gt;"",L6003&lt;&gt;"",M6003&lt;&gt;"")</f>
        <v/>
      </c>
    </row>
    <row r="6004" ht="15" customHeight="1" s="111">
      <c r="A6004" s="50" t="inlineStr">
        <is>
          <t>DEC</t>
        </is>
      </c>
      <c r="B6004" s="51">
        <f>DEC!A505</f>
        <v/>
      </c>
      <c r="C6004" s="52">
        <f>DEC!B505</f>
        <v/>
      </c>
      <c r="D6004" s="52">
        <f>DEC!C505</f>
        <v/>
      </c>
      <c r="E6004" s="52">
        <f>DEC!D505</f>
        <v/>
      </c>
      <c r="F6004" s="52">
        <f>DEC!E505</f>
        <v/>
      </c>
      <c r="G6004" s="52">
        <f>DEC!F505</f>
        <v/>
      </c>
      <c r="H6004" s="52">
        <f>DEC!G505</f>
        <v/>
      </c>
      <c r="I6004" s="53">
        <f>DEC!H505</f>
        <v/>
      </c>
      <c r="J6004" s="53">
        <f>DEC!I505</f>
        <v/>
      </c>
      <c r="K6004" s="52">
        <f>DEC!J505</f>
        <v/>
      </c>
      <c r="L6004" s="52">
        <f>DEC!K505</f>
        <v/>
      </c>
      <c r="M6004" s="54">
        <f>DEC!L505</f>
        <v/>
      </c>
      <c r="N6004" s="52">
        <f>DEC!M505</f>
        <v/>
      </c>
      <c r="O6004" s="52">
        <f>DEC!N505</f>
        <v/>
      </c>
      <c r="P6004" s="52">
        <f>DEC!O505</f>
        <v/>
      </c>
      <c r="Q6004" s="52">
        <f>DEC!P505</f>
        <v/>
      </c>
      <c r="R6004" s="52">
        <f>DEC!Q505</f>
        <v/>
      </c>
      <c r="S6004" s="54">
        <f>S6003+IF(X6004=0,0,M6004)</f>
        <v/>
      </c>
      <c r="T6004" s="55">
        <f>MAX(T6003,S6004)</f>
        <v/>
      </c>
      <c r="U6004" s="56">
        <f>S6004-T6004</f>
        <v/>
      </c>
      <c r="V6004" s="55">
        <f>IFERROR(SUMIFS(DATABASE!$M$5:$M$6004,DATABASE!$B$5:$B$6004,B6004,DATABASE!$X$5:$X$6004,1),0)</f>
        <v/>
      </c>
      <c r="W6004" s="57">
        <f>IFERROR(COUNTIFS(DATABASE!$B$5:$B$6004,B6004,DATABASE!$X$5:$X$6004,1),0)</f>
        <v/>
      </c>
      <c r="X6004" s="58">
        <f>--AND(ISNUMBER(B6004),C6004&lt;&gt;"",L6004&lt;&gt;"",M6004&lt;&gt;"")</f>
        <v/>
      </c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3">
    <mergeCell ref="A3:X3"/>
    <mergeCell ref="A2:X2"/>
    <mergeCell ref="E1:X1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X80"/>
  <sheetViews>
    <sheetView showGridLines="0" zoomScaleNormal="100" workbookViewId="0">
      <pane ySplit="4" topLeftCell="A5" activePane="bottomLeft" state="frozen"/>
      <selection pane="bottomLeft" activeCell="A1" sqref="A1"/>
    </sheetView>
  </sheetViews>
  <sheetFormatPr baseColWidth="8" defaultColWidth="8.7109375" defaultRowHeight="15" customHeight="1"/>
  <cols>
    <col width="10" customWidth="1" style="111" min="1" max="9"/>
    <col width="9" customWidth="1" style="111" min="10" max="24"/>
  </cols>
  <sheetData>
    <row r="1" ht="37.5" customHeight="1" s="111">
      <c r="A1" s="2" t="n"/>
      <c r="B1" s="2" t="n"/>
      <c r="C1" s="2" t="n"/>
      <c r="D1" s="2" t="n"/>
      <c r="E1" s="2" t="n"/>
      <c r="F1" s="2" t="n"/>
      <c r="G1" s="154" t="inlineStr">
        <is>
          <t>TAURUS TRADING PERFORMANCE LAB</t>
        </is>
      </c>
      <c r="W1" s="2" t="n"/>
      <c r="X1" s="2" t="n"/>
    </row>
    <row r="2" ht="19.5" customHeight="1" s="111">
      <c r="A2" s="2" t="n"/>
      <c r="B2" s="2" t="n"/>
      <c r="C2" s="2" t="n"/>
      <c r="D2" s="2" t="n"/>
      <c r="E2" s="2" t="n"/>
      <c r="F2" s="2" t="n"/>
      <c r="G2" s="147" t="inlineStr">
        <is>
          <t>LIVE PERFORMANCE DASHBOARD  •  taurusarena.com</t>
        </is>
      </c>
      <c r="W2" s="2" t="n"/>
      <c r="X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3" t="n"/>
      <c r="S3" s="3" t="n"/>
      <c r="T3" s="3" t="n"/>
      <c r="U3" s="3" t="n"/>
      <c r="V3" s="3" t="n"/>
      <c r="W3" s="2" t="n"/>
      <c r="X3" s="2" t="n"/>
    </row>
    <row r="4" ht="6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  <c r="W4" s="2" t="n"/>
      <c r="X4" s="2" t="n"/>
    </row>
    <row r="5" ht="19.5" customHeight="1" s="111">
      <c r="A5" s="146" t="inlineStr">
        <is>
          <t>TOTAL TRADES</t>
        </is>
      </c>
      <c r="C5" s="146" t="inlineStr">
        <is>
          <t>WIN RATE</t>
        </is>
      </c>
      <c r="E5" s="146" t="inlineStr">
        <is>
          <t>TOTAL P&amp;L</t>
        </is>
      </c>
      <c r="H5" s="146" t="inlineStr">
        <is>
          <t>PROFIT FACTOR</t>
        </is>
      </c>
      <c r="J5" s="146" t="inlineStr">
        <is>
          <t>AVG R:R</t>
        </is>
      </c>
      <c r="L5" s="146" t="inlineStr">
        <is>
          <t>MAX DRAWDOWN</t>
        </is>
      </c>
      <c r="O5" s="146" t="inlineStr">
        <is>
          <t>TAURUS SCORE</t>
        </is>
      </c>
      <c r="S5" s="2" t="n"/>
      <c r="T5" s="2" t="n"/>
      <c r="U5" s="2" t="n"/>
      <c r="V5" s="2" t="n"/>
      <c r="W5" s="2" t="n"/>
      <c r="X5" s="2" t="n"/>
    </row>
    <row r="6" ht="42" customHeight="1" s="111">
      <c r="A6" s="144">
        <f>METRICS!B4</f>
        <v/>
      </c>
      <c r="C6" s="156">
        <f>METRICS!B7</f>
        <v/>
      </c>
      <c r="E6" s="152">
        <f>METRICS!B8</f>
        <v/>
      </c>
      <c r="H6" s="150">
        <f>METRICS!B9</f>
        <v/>
      </c>
      <c r="J6" s="151">
        <f>METRICS!B10</f>
        <v/>
      </c>
      <c r="L6" s="152">
        <f>METRICS!B13</f>
        <v/>
      </c>
      <c r="O6" s="160">
        <f>METRICS!B25</f>
        <v/>
      </c>
      <c r="S6" s="2" t="n"/>
      <c r="T6" s="2" t="n"/>
      <c r="U6" s="2" t="n"/>
      <c r="V6" s="2" t="n"/>
      <c r="W6" s="2" t="n"/>
      <c r="X6" s="2" t="n"/>
    </row>
    <row r="7" ht="4.5" customHeight="1" s="111">
      <c r="S7" s="2" t="n"/>
      <c r="T7" s="2" t="n"/>
      <c r="U7" s="2" t="n"/>
      <c r="V7" s="2" t="n"/>
      <c r="W7" s="2" t="n"/>
      <c r="X7" s="2" t="n"/>
    </row>
    <row r="8" ht="18" customHeight="1" s="111">
      <c r="A8" s="2" t="n"/>
      <c r="B8" s="2" t="n"/>
      <c r="C8" s="2" t="n"/>
      <c r="D8" s="2" t="n"/>
      <c r="E8" s="2" t="n"/>
      <c r="F8" s="2" t="n"/>
      <c r="G8" s="2" t="n"/>
      <c r="H8" s="2" t="n"/>
      <c r="I8" s="2" t="n"/>
      <c r="J8" s="2" t="n"/>
      <c r="K8" s="2" t="n"/>
      <c r="L8" s="2" t="n"/>
      <c r="M8" s="2" t="n"/>
      <c r="N8" s="2" t="n"/>
      <c r="O8" s="145">
        <f>METRICS!B26</f>
        <v/>
      </c>
      <c r="S8" s="2" t="n"/>
      <c r="T8" s="2" t="n"/>
      <c r="U8" s="2" t="n"/>
      <c r="V8" s="2" t="n"/>
      <c r="W8" s="2" t="n"/>
      <c r="X8" s="2" t="n"/>
    </row>
    <row r="9" ht="6" customHeight="1" s="111">
      <c r="A9" s="2" t="n"/>
      <c r="B9" s="2" t="n"/>
      <c r="C9" s="2" t="n"/>
      <c r="D9" s="2" t="n"/>
      <c r="E9" s="2" t="n"/>
      <c r="F9" s="2" t="n"/>
      <c r="G9" s="2" t="n"/>
      <c r="H9" s="2" t="n"/>
      <c r="I9" s="2" t="n"/>
      <c r="J9" s="2" t="n"/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  <c r="W9" s="2" t="n"/>
      <c r="X9" s="2" t="n"/>
    </row>
    <row r="10" ht="18.75" customHeight="1" s="111">
      <c r="A10" s="135" t="inlineStr">
        <is>
          <t xml:space="preserve">  ▸  KEY STATISTICS</t>
        </is>
      </c>
      <c r="J10" s="135" t="inlineStr">
        <is>
          <t xml:space="preserve">  ▸  PERFORMANCE SCORES</t>
        </is>
      </c>
      <c r="S10" s="2" t="n"/>
      <c r="T10" s="2" t="n"/>
      <c r="U10" s="2" t="n"/>
      <c r="V10" s="2" t="n"/>
      <c r="W10" s="2" t="n"/>
      <c r="X10" s="2" t="n"/>
    </row>
    <row r="11" ht="18.75" customHeight="1" s="111">
      <c r="A11" s="140" t="inlineStr">
        <is>
          <t xml:space="preserve">  TOTAL WINS</t>
        </is>
      </c>
      <c r="G11" s="159">
        <f>METRICS!B5</f>
        <v/>
      </c>
      <c r="J11" s="141" t="inlineStr">
        <is>
          <t>DISCIPLINE</t>
        </is>
      </c>
      <c r="S11" s="2" t="n"/>
      <c r="T11" s="2" t="n"/>
      <c r="U11" s="2" t="n"/>
      <c r="V11" s="2" t="n"/>
      <c r="W11" s="2" t="n"/>
      <c r="X11" s="2" t="n"/>
    </row>
    <row r="12" ht="24" customHeight="1" s="111">
      <c r="A12" s="134" t="inlineStr">
        <is>
          <t xml:space="preserve">  TOTAL LOSSES</t>
        </is>
      </c>
      <c r="G12" s="158">
        <f>METRICS!B6</f>
        <v/>
      </c>
      <c r="J12" s="143">
        <f>METRICS!B20</f>
        <v/>
      </c>
      <c r="O12" s="129">
        <f>IF(J12&gt;=85,"A+",IF(J12&gt;=70,"A",IF(J12&gt;=55,"B","C")))</f>
        <v/>
      </c>
      <c r="S12" s="2" t="n"/>
      <c r="T12" s="2" t="n"/>
      <c r="U12" s="2" t="n"/>
      <c r="V12" s="2" t="n"/>
      <c r="W12" s="2" t="n"/>
      <c r="X12" s="2" t="n"/>
    </row>
    <row r="13" ht="18.75" customHeight="1" s="111">
      <c r="A13" s="140" t="inlineStr">
        <is>
          <t xml:space="preserve">  LARGEST WIN</t>
        </is>
      </c>
      <c r="G13" s="130">
        <f>IFERROR(_xludf.maxifs(DATABASE!$M$5:$M$6004,DATABASE!$X$5:$X$6004,1),0)</f>
        <v/>
      </c>
      <c r="J13" s="2" t="n"/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  <c r="W13" s="2" t="n"/>
      <c r="X13" s="2" t="n"/>
    </row>
    <row r="14" ht="18.75" customHeight="1" s="111">
      <c r="A14" s="134" t="inlineStr">
        <is>
          <t xml:space="preserve">  LARGEST LOSS</t>
        </is>
      </c>
      <c r="G14" s="139">
        <f>IFERROR(_xludf.minifs(DATABASE!$M$5:$M$6004,DATABASE!$X$5:$X$6004,1),0)</f>
        <v/>
      </c>
      <c r="J14" s="141" t="inlineStr">
        <is>
          <t>RISK CONSIST</t>
        </is>
      </c>
      <c r="S14" s="2" t="n"/>
      <c r="T14" s="2" t="n"/>
      <c r="U14" s="2" t="n"/>
      <c r="V14" s="2" t="n"/>
      <c r="W14" s="2" t="n"/>
      <c r="X14" s="2" t="n"/>
    </row>
    <row r="15" ht="24" customHeight="1" s="111">
      <c r="A15" s="140" t="inlineStr">
        <is>
          <t xml:space="preserve">  AVG WIN ($)</t>
        </is>
      </c>
      <c r="G15" s="130">
        <f>METRICS!B11</f>
        <v/>
      </c>
      <c r="J15" s="143">
        <f>METRICS!B21</f>
        <v/>
      </c>
      <c r="O15" s="129">
        <f>IF(J15&gt;=85,"A+",IF(J15&gt;=70,"A",IF(J15&gt;=55,"B","C")))</f>
        <v/>
      </c>
      <c r="S15" s="2" t="n"/>
      <c r="T15" s="2" t="n"/>
      <c r="U15" s="2" t="n"/>
      <c r="V15" s="2" t="n"/>
      <c r="W15" s="2" t="n"/>
      <c r="X15" s="2" t="n"/>
    </row>
    <row r="16" ht="18.75" customHeight="1" s="111">
      <c r="A16" s="134" t="inlineStr">
        <is>
          <t xml:space="preserve">  AVG LOSS ($)</t>
        </is>
      </c>
      <c r="G16" s="139">
        <f>METRICS!B12</f>
        <v/>
      </c>
      <c r="J16" s="2" t="n"/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  <c r="W16" s="2" t="n"/>
      <c r="X16" s="2" t="n"/>
    </row>
    <row r="17" ht="18.75" customHeight="1" s="111">
      <c r="A17" s="140" t="inlineStr">
        <is>
          <t xml:space="preserve">  EXPECTANCY</t>
        </is>
      </c>
      <c r="G17" s="130">
        <f>METRICS!B17</f>
        <v/>
      </c>
      <c r="J17" s="141" t="inlineStr">
        <is>
          <t>PROFIT STAB</t>
        </is>
      </c>
      <c r="S17" s="2" t="n"/>
      <c r="T17" s="2" t="n"/>
      <c r="U17" s="2" t="n"/>
      <c r="V17" s="2" t="n"/>
      <c r="W17" s="2" t="n"/>
      <c r="X17" s="2" t="n"/>
    </row>
    <row r="18" ht="24" customHeight="1" s="111">
      <c r="A18" s="134" t="inlineStr">
        <is>
          <t xml:space="preserve">  SHARPE (TRADE-LEVEL)</t>
        </is>
      </c>
      <c r="G18" s="161">
        <f>METRICS!B18</f>
        <v/>
      </c>
      <c r="J18" s="143">
        <f>METRICS!B22</f>
        <v/>
      </c>
      <c r="O18" s="129">
        <f>IF(J18&gt;=85,"A+",IF(J18&gt;=70,"A",IF(J18&gt;=55,"B","C")))</f>
        <v/>
      </c>
      <c r="S18" s="2" t="n"/>
      <c r="T18" s="2" t="n"/>
      <c r="U18" s="2" t="n"/>
      <c r="V18" s="2" t="n"/>
      <c r="W18" s="2" t="n"/>
      <c r="X18" s="2" t="n"/>
    </row>
    <row r="19" ht="18.75" customHeight="1" s="111">
      <c r="A19" s="140" t="inlineStr">
        <is>
          <t xml:space="preserve">  KELLY % (HALF)</t>
        </is>
      </c>
      <c r="G19" s="153">
        <f>METRICS!B19</f>
        <v/>
      </c>
      <c r="J19" s="2" t="n"/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  <c r="W19" s="2" t="n"/>
      <c r="X19" s="2" t="n"/>
    </row>
    <row r="20" ht="18.75" customHeight="1" s="111">
      <c r="A20" s="134" t="inlineStr">
        <is>
          <t xml:space="preserve">  DISCIPLINE RATE</t>
        </is>
      </c>
      <c r="G20" s="155">
        <f>METRICS!B15</f>
        <v/>
      </c>
      <c r="J20" s="141" t="inlineStr">
        <is>
          <t>DD CONTROL</t>
        </is>
      </c>
      <c r="S20" s="2" t="n"/>
      <c r="T20" s="2" t="n"/>
      <c r="U20" s="2" t="n"/>
      <c r="V20" s="2" t="n"/>
      <c r="W20" s="2" t="n"/>
      <c r="X20" s="2" t="n"/>
    </row>
    <row r="21" ht="24" customHeight="1" s="111">
      <c r="A21" s="140" t="inlineStr">
        <is>
          <t xml:space="preserve">  OFF-PLAN TRADES</t>
        </is>
      </c>
      <c r="G21" s="159">
        <f>METRICS!B16</f>
        <v/>
      </c>
      <c r="J21" s="143">
        <f>METRICS!B23</f>
        <v/>
      </c>
      <c r="O21" s="129">
        <f>IF(J21&gt;=85,"A+",IF(J21&gt;=70,"A",IF(J21&gt;=55,"B","C")))</f>
        <v/>
      </c>
      <c r="S21" s="2" t="n"/>
      <c r="T21" s="2" t="n"/>
      <c r="U21" s="2" t="n"/>
      <c r="V21" s="2" t="n"/>
      <c r="W21" s="2" t="n"/>
      <c r="X21" s="2" t="n"/>
    </row>
    <row r="22" ht="18.75" customHeight="1" s="111">
      <c r="A22" s="134" t="inlineStr">
        <is>
          <t xml:space="preserve">  MAX DRAWDOWN</t>
        </is>
      </c>
      <c r="G22" s="139">
        <f>METRICS!B13</f>
        <v/>
      </c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  <c r="W22" s="2" t="n"/>
      <c r="X22" s="2" t="n"/>
    </row>
    <row r="23" ht="18.75" customHeight="1" s="111">
      <c r="A23" s="140" t="inlineStr">
        <is>
          <t xml:space="preserve">  DRAWDOWN % ACCT</t>
        </is>
      </c>
      <c r="G23" s="153">
        <f>METRICS!B14</f>
        <v/>
      </c>
      <c r="J23" s="141" t="inlineStr">
        <is>
          <t>WIN QUALITY</t>
        </is>
      </c>
      <c r="S23" s="2" t="n"/>
      <c r="T23" s="2" t="n"/>
      <c r="U23" s="2" t="n"/>
      <c r="V23" s="2" t="n"/>
      <c r="W23" s="2" t="n"/>
      <c r="X23" s="2" t="n"/>
    </row>
    <row r="24" ht="24" customHeight="1" s="111">
      <c r="A24" s="2" t="n"/>
      <c r="B24" s="2" t="n"/>
      <c r="C24" s="2" t="n"/>
      <c r="D24" s="2" t="n"/>
      <c r="E24" s="2" t="n"/>
      <c r="F24" s="2" t="n"/>
      <c r="G24" s="2" t="n"/>
      <c r="H24" s="2" t="n"/>
      <c r="I24" s="2" t="n"/>
      <c r="J24" s="143">
        <f>METRICS!B24</f>
        <v/>
      </c>
      <c r="O24" s="129">
        <f>IF(J24&gt;=85,"A+",IF(J24&gt;=70,"A",IF(J24&gt;=55,"B","C")))</f>
        <v/>
      </c>
      <c r="S24" s="2" t="n"/>
      <c r="T24" s="2" t="n"/>
      <c r="U24" s="2" t="n"/>
      <c r="V24" s="2" t="n"/>
      <c r="W24" s="2" t="n"/>
      <c r="X24" s="2" t="n"/>
    </row>
    <row r="25" ht="18.75" customHeight="1" s="111">
      <c r="A25" s="2" t="n"/>
      <c r="B25" s="2" t="n"/>
      <c r="C25" s="2" t="n"/>
      <c r="D25" s="2" t="n"/>
      <c r="E25" s="2" t="n"/>
      <c r="F25" s="2" t="n"/>
      <c r="G25" s="2" t="n"/>
      <c r="H25" s="2" t="n"/>
      <c r="I25" s="2" t="n"/>
      <c r="J25" s="2" t="n"/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  <c r="W25" s="2" t="n"/>
      <c r="X25" s="2" t="n"/>
    </row>
    <row r="26" ht="18.75" customHeight="1" s="111">
      <c r="A26" s="2" t="n"/>
      <c r="B26" s="2" t="n"/>
      <c r="C26" s="2" t="n"/>
      <c r="D26" s="2" t="n"/>
      <c r="E26" s="2" t="n"/>
      <c r="F26" s="2" t="n"/>
      <c r="G26" s="2" t="n"/>
      <c r="H26" s="2" t="n"/>
      <c r="I26" s="2" t="n"/>
      <c r="J26" s="2" t="n"/>
      <c r="K26" s="2" t="n"/>
      <c r="L26" s="2" t="n"/>
      <c r="M26" s="2" t="n"/>
      <c r="N26" s="2" t="n"/>
      <c r="O26" s="2" t="n"/>
      <c r="P26" s="2" t="n"/>
      <c r="Q26" s="2" t="n"/>
      <c r="R26" s="2" t="n"/>
      <c r="S26" s="2" t="n"/>
      <c r="T26" s="2" t="n"/>
      <c r="U26" s="2" t="n"/>
      <c r="V26" s="2" t="n"/>
      <c r="W26" s="2" t="n"/>
      <c r="X26" s="2" t="n"/>
    </row>
    <row r="27" ht="18.75" customHeight="1" s="11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  <c r="W27" s="2" t="n"/>
      <c r="X27" s="2" t="n"/>
    </row>
    <row r="28" ht="18.75" customHeight="1" s="111">
      <c r="A28" s="135" t="inlineStr">
        <is>
          <t xml:space="preserve">  ▸  BEST SESSION</t>
        </is>
      </c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  <c r="W28" s="2" t="n"/>
      <c r="X28" s="2" t="n"/>
    </row>
    <row r="29" ht="18.75" customHeight="1" s="111">
      <c r="A29" s="128" t="inlineStr">
        <is>
          <t xml:space="preserve">  London</t>
        </is>
      </c>
      <c r="F29" s="131">
        <f>METRICS!B51</f>
        <v/>
      </c>
      <c r="H29" s="132">
        <f>METRICS!C51</f>
        <v/>
      </c>
      <c r="J29" s="2" t="n"/>
      <c r="K29" s="2" t="n"/>
      <c r="L29" s="2" t="n"/>
      <c r="M29" s="2" t="n"/>
      <c r="N29" s="2" t="n"/>
      <c r="O29" s="2" t="n"/>
      <c r="P29" s="2" t="n"/>
      <c r="Q29" s="2" t="n"/>
      <c r="R29" s="2" t="n"/>
      <c r="S29" s="2" t="n"/>
      <c r="T29" s="2" t="n"/>
      <c r="U29" s="2" t="n"/>
      <c r="V29" s="2" t="n"/>
      <c r="W29" s="2" t="n"/>
      <c r="X29" s="2" t="n"/>
    </row>
    <row r="30" ht="18.75" customHeight="1" s="111">
      <c r="A30" s="128" t="inlineStr">
        <is>
          <t xml:space="preserve">  New York</t>
        </is>
      </c>
      <c r="F30" s="131">
        <f>METRICS!B52</f>
        <v/>
      </c>
      <c r="H30" s="132">
        <f>METRICS!C52</f>
        <v/>
      </c>
      <c r="J30" s="2" t="n"/>
      <c r="K30" s="2" t="n"/>
      <c r="L30" s="2" t="n"/>
      <c r="M30" s="2" t="n"/>
      <c r="N30" s="2" t="n"/>
      <c r="O30" s="2" t="n"/>
      <c r="P30" s="2" t="n"/>
      <c r="Q30" s="2" t="n"/>
      <c r="R30" s="2" t="n"/>
      <c r="S30" s="2" t="n"/>
      <c r="T30" s="2" t="n"/>
      <c r="U30" s="2" t="n"/>
      <c r="V30" s="2" t="n"/>
      <c r="W30" s="2" t="n"/>
      <c r="X30" s="2" t="n"/>
    </row>
    <row r="31" ht="18.75" customHeight="1" s="111">
      <c r="A31" s="128" t="inlineStr">
        <is>
          <t xml:space="preserve">  Asia</t>
        </is>
      </c>
      <c r="F31" s="131">
        <f>METRICS!B53</f>
        <v/>
      </c>
      <c r="H31" s="132">
        <f>METRICS!C53</f>
        <v/>
      </c>
      <c r="J31" s="2" t="n"/>
      <c r="K31" s="2" t="n"/>
      <c r="L31" s="2" t="n"/>
      <c r="M31" s="2" t="n"/>
      <c r="N31" s="2" t="n"/>
      <c r="O31" s="2" t="n"/>
      <c r="P31" s="2" t="n"/>
      <c r="Q31" s="2" t="n"/>
      <c r="R31" s="2" t="n"/>
      <c r="S31" s="2" t="n"/>
      <c r="T31" s="2" t="n"/>
      <c r="U31" s="2" t="n"/>
      <c r="V31" s="2" t="n"/>
      <c r="W31" s="2" t="n"/>
      <c r="X31" s="2" t="n"/>
    </row>
    <row r="32" ht="18.75" customHeight="1" s="111">
      <c r="A32" s="128" t="inlineStr">
        <is>
          <t xml:space="preserve">  London/NY Overlap</t>
        </is>
      </c>
      <c r="F32" s="131">
        <f>METRICS!B54</f>
        <v/>
      </c>
      <c r="H32" s="132">
        <f>METRICS!C54</f>
        <v/>
      </c>
      <c r="J32" s="2" t="n"/>
      <c r="K32" s="2" t="n"/>
      <c r="L32" s="2" t="n"/>
      <c r="M32" s="2" t="n"/>
      <c r="N32" s="2" t="n"/>
      <c r="O32" s="2" t="n"/>
      <c r="P32" s="2" t="n"/>
      <c r="Q32" s="2" t="n"/>
      <c r="R32" s="2" t="n"/>
      <c r="S32" s="2" t="n"/>
      <c r="T32" s="2" t="n"/>
      <c r="U32" s="2" t="n"/>
      <c r="V32" s="2" t="n"/>
      <c r="W32" s="2" t="n"/>
      <c r="X32" s="2" t="n"/>
    </row>
    <row r="33" ht="18.75" customHeight="1" s="111">
      <c r="A33" s="2" t="n"/>
      <c r="B33" s="2" t="n"/>
      <c r="C33" s="2" t="n"/>
      <c r="D33" s="2" t="n"/>
      <c r="E33" s="2" t="n"/>
      <c r="F33" s="2" t="n"/>
      <c r="G33" s="2" t="n"/>
      <c r="H33" s="2" t="n"/>
      <c r="I33" s="2" t="n"/>
      <c r="J33" s="2" t="n"/>
      <c r="K33" s="2" t="n"/>
      <c r="L33" s="2" t="n"/>
      <c r="M33" s="2" t="n"/>
      <c r="N33" s="2" t="n"/>
      <c r="O33" s="2" t="n"/>
      <c r="P33" s="2" t="n"/>
      <c r="Q33" s="2" t="n"/>
      <c r="R33" s="2" t="n"/>
      <c r="S33" s="2" t="n"/>
      <c r="T33" s="2" t="n"/>
      <c r="U33" s="2" t="n"/>
      <c r="V33" s="2" t="n"/>
      <c r="W33" s="2" t="n"/>
      <c r="X33" s="2" t="n"/>
    </row>
    <row r="34" ht="18.75" customHeight="1" s="111">
      <c r="A34" s="2" t="n"/>
      <c r="B34" s="2" t="n"/>
      <c r="C34" s="2" t="n"/>
      <c r="D34" s="2" t="n"/>
      <c r="E34" s="2" t="n"/>
      <c r="F34" s="2" t="n"/>
      <c r="G34" s="2" t="n"/>
      <c r="H34" s="2" t="n"/>
      <c r="I34" s="2" t="n"/>
      <c r="J34" s="2" t="n"/>
      <c r="K34" s="2" t="n"/>
      <c r="L34" s="2" t="n"/>
      <c r="M34" s="2" t="n"/>
      <c r="N34" s="2" t="n"/>
      <c r="O34" s="2" t="n"/>
      <c r="P34" s="2" t="n"/>
      <c r="Q34" s="2" t="n"/>
      <c r="R34" s="2" t="n"/>
      <c r="S34" s="2" t="n"/>
      <c r="T34" s="2" t="n"/>
      <c r="U34" s="2" t="n"/>
      <c r="V34" s="2" t="n"/>
      <c r="W34" s="2" t="n"/>
      <c r="X34" s="2" t="n"/>
    </row>
    <row r="35" ht="18.75" customHeight="1" s="111">
      <c r="A35" s="135" t="inlineStr">
        <is>
          <t xml:space="preserve">  ▸  BEST DAY OF WEEK</t>
        </is>
      </c>
      <c r="J35" s="2" t="n"/>
      <c r="K35" s="2" t="n"/>
      <c r="L35" s="2" t="n"/>
      <c r="M35" s="2" t="n"/>
      <c r="N35" s="2" t="n"/>
      <c r="O35" s="2" t="n"/>
      <c r="P35" s="2" t="n"/>
      <c r="Q35" s="2" t="n"/>
      <c r="R35" s="2" t="n"/>
      <c r="S35" s="2" t="n"/>
      <c r="T35" s="2" t="n"/>
      <c r="U35" s="2" t="n"/>
      <c r="V35" s="2" t="n"/>
      <c r="W35" s="2" t="n"/>
      <c r="X35" s="2" t="n"/>
    </row>
    <row r="36" ht="18.75" customHeight="1" s="111">
      <c r="A36" s="128" t="inlineStr">
        <is>
          <t xml:space="preserve">  Mon</t>
        </is>
      </c>
      <c r="F36" s="131">
        <f>METRICS!B57</f>
        <v/>
      </c>
      <c r="H36" s="132">
        <f>METRICS!C57</f>
        <v/>
      </c>
      <c r="J36" s="2" t="n"/>
      <c r="K36" s="2" t="n"/>
      <c r="L36" s="2" t="n"/>
      <c r="M36" s="2" t="n"/>
      <c r="N36" s="2" t="n"/>
      <c r="O36" s="2" t="n"/>
      <c r="P36" s="2" t="n"/>
      <c r="Q36" s="2" t="n"/>
      <c r="R36" s="2" t="n"/>
      <c r="S36" s="2" t="n"/>
      <c r="T36" s="2" t="n"/>
      <c r="U36" s="2" t="n"/>
      <c r="V36" s="2" t="n"/>
      <c r="W36" s="2" t="n"/>
      <c r="X36" s="2" t="n"/>
    </row>
    <row r="37" ht="18.75" customHeight="1" s="111">
      <c r="A37" s="128" t="inlineStr">
        <is>
          <t xml:space="preserve">  Tue</t>
        </is>
      </c>
      <c r="F37" s="131">
        <f>METRICS!B58</f>
        <v/>
      </c>
      <c r="H37" s="132">
        <f>METRICS!C58</f>
        <v/>
      </c>
      <c r="J37" s="2" t="n"/>
      <c r="K37" s="2" t="n"/>
      <c r="L37" s="2" t="n"/>
      <c r="M37" s="2" t="n"/>
      <c r="N37" s="2" t="n"/>
      <c r="O37" s="2" t="n"/>
      <c r="P37" s="2" t="n"/>
      <c r="Q37" s="2" t="n"/>
      <c r="R37" s="2" t="n"/>
      <c r="S37" s="2" t="n"/>
      <c r="T37" s="2" t="n"/>
      <c r="U37" s="2" t="n"/>
      <c r="V37" s="2" t="n"/>
      <c r="W37" s="2" t="n"/>
      <c r="X37" s="2" t="n"/>
    </row>
    <row r="38" ht="18.75" customHeight="1" s="111">
      <c r="A38" s="128" t="inlineStr">
        <is>
          <t xml:space="preserve">  Wed</t>
        </is>
      </c>
      <c r="F38" s="131">
        <f>METRICS!B59</f>
        <v/>
      </c>
      <c r="H38" s="132">
        <f>METRICS!C59</f>
        <v/>
      </c>
      <c r="J38" s="2" t="n"/>
      <c r="K38" s="2" t="n"/>
      <c r="L38" s="2" t="n"/>
      <c r="M38" s="2" t="n"/>
      <c r="N38" s="2" t="n"/>
      <c r="O38" s="2" t="n"/>
      <c r="P38" s="2" t="n"/>
      <c r="Q38" s="2" t="n"/>
      <c r="R38" s="2" t="n"/>
      <c r="S38" s="2" t="n"/>
      <c r="T38" s="2" t="n"/>
      <c r="U38" s="2" t="n"/>
      <c r="V38" s="2" t="n"/>
      <c r="W38" s="2" t="n"/>
      <c r="X38" s="2" t="n"/>
    </row>
    <row r="39" ht="18.75" customHeight="1" s="111">
      <c r="A39" s="128" t="inlineStr">
        <is>
          <t xml:space="preserve">  Thu</t>
        </is>
      </c>
      <c r="F39" s="131">
        <f>METRICS!B60</f>
        <v/>
      </c>
      <c r="H39" s="132">
        <f>METRICS!C60</f>
        <v/>
      </c>
      <c r="J39" s="2" t="n"/>
      <c r="K39" s="2" t="n"/>
      <c r="L39" s="2" t="n"/>
      <c r="M39" s="2" t="n"/>
      <c r="N39" s="2" t="n"/>
      <c r="O39" s="2" t="n"/>
      <c r="P39" s="2" t="n"/>
      <c r="Q39" s="2" t="n"/>
      <c r="R39" s="2" t="n"/>
      <c r="S39" s="2" t="n"/>
      <c r="T39" s="2" t="n"/>
      <c r="U39" s="2" t="n"/>
      <c r="V39" s="2" t="n"/>
      <c r="W39" s="2" t="n"/>
      <c r="X39" s="2" t="n"/>
    </row>
    <row r="40" ht="18.75" customHeight="1" s="111">
      <c r="A40" s="128" t="inlineStr">
        <is>
          <t xml:space="preserve">  Fri</t>
        </is>
      </c>
      <c r="F40" s="131">
        <f>METRICS!B61</f>
        <v/>
      </c>
      <c r="H40" s="132">
        <f>METRICS!C61</f>
        <v/>
      </c>
      <c r="J40" s="2" t="n"/>
      <c r="K40" s="2" t="n"/>
      <c r="L40" s="2" t="n"/>
      <c r="M40" s="2" t="n"/>
      <c r="N40" s="2" t="n"/>
      <c r="O40" s="2" t="n"/>
      <c r="P40" s="2" t="n"/>
      <c r="Q40" s="2" t="n"/>
      <c r="R40" s="2" t="n"/>
      <c r="S40" s="2" t="n"/>
      <c r="T40" s="2" t="n"/>
      <c r="U40" s="2" t="n"/>
      <c r="V40" s="2" t="n"/>
      <c r="W40" s="2" t="n"/>
      <c r="X40" s="2" t="n"/>
    </row>
    <row r="41" ht="18.75" customHeight="1" s="111">
      <c r="A41" s="2" t="n"/>
      <c r="B41" s="2" t="n"/>
      <c r="C41" s="2" t="n"/>
      <c r="D41" s="2" t="n"/>
      <c r="E41" s="2" t="n"/>
      <c r="F41" s="2" t="n"/>
      <c r="G41" s="2" t="n"/>
      <c r="H41" s="2" t="n"/>
      <c r="I41" s="2" t="n"/>
      <c r="J41" s="2" t="n"/>
      <c r="K41" s="2" t="n"/>
      <c r="L41" s="2" t="n"/>
      <c r="M41" s="2" t="n"/>
      <c r="N41" s="2" t="n"/>
      <c r="O41" s="2" t="n"/>
      <c r="P41" s="2" t="n"/>
      <c r="Q41" s="2" t="n"/>
      <c r="R41" s="2" t="n"/>
      <c r="S41" s="2" t="n"/>
      <c r="T41" s="2" t="n"/>
      <c r="U41" s="2" t="n"/>
      <c r="V41" s="2" t="n"/>
      <c r="W41" s="2" t="n"/>
      <c r="X41" s="2" t="n"/>
    </row>
    <row r="42" ht="18.75" customHeight="1" s="111">
      <c r="A42" s="2" t="n"/>
      <c r="B42" s="2" t="n"/>
      <c r="C42" s="2" t="n"/>
      <c r="D42" s="2" t="n"/>
      <c r="E42" s="2" t="n"/>
      <c r="F42" s="2" t="n"/>
      <c r="G42" s="2" t="n"/>
      <c r="H42" s="2" t="n"/>
      <c r="I42" s="2" t="n"/>
      <c r="J42" s="2" t="n"/>
      <c r="K42" s="2" t="n"/>
      <c r="L42" s="2" t="n"/>
      <c r="M42" s="2" t="n"/>
      <c r="N42" s="2" t="n"/>
      <c r="O42" s="2" t="n"/>
      <c r="P42" s="2" t="n"/>
      <c r="Q42" s="2" t="n"/>
      <c r="R42" s="2" t="n"/>
      <c r="S42" s="2" t="n"/>
      <c r="T42" s="2" t="n"/>
      <c r="U42" s="2" t="n"/>
      <c r="V42" s="2" t="n"/>
      <c r="W42" s="2" t="n"/>
      <c r="X42" s="2" t="n"/>
    </row>
    <row r="43" ht="18.75" customHeight="1" s="111">
      <c r="A43" s="3" t="n"/>
      <c r="B43" s="3" t="n"/>
      <c r="C43" s="3" t="n"/>
      <c r="D43" s="3" t="n"/>
      <c r="E43" s="3" t="n"/>
      <c r="F43" s="3" t="n"/>
      <c r="G43" s="3" t="n"/>
      <c r="H43" s="3" t="n"/>
      <c r="I43" s="3" t="n"/>
      <c r="J43" s="3" t="n"/>
      <c r="K43" s="3" t="n"/>
      <c r="L43" s="3" t="n"/>
      <c r="M43" s="3" t="n"/>
      <c r="N43" s="3" t="n"/>
      <c r="O43" s="3" t="n"/>
      <c r="P43" s="3" t="n"/>
      <c r="Q43" s="3" t="n"/>
      <c r="R43" s="3" t="n"/>
      <c r="S43" s="2" t="n"/>
      <c r="T43" s="2" t="n"/>
      <c r="U43" s="2" t="n"/>
      <c r="V43" s="2" t="n"/>
      <c r="W43" s="2" t="n"/>
      <c r="X43" s="2" t="n"/>
    </row>
    <row r="44" ht="18.75" customHeight="1" s="111">
      <c r="A44" s="2" t="n"/>
      <c r="B44" s="2" t="n"/>
      <c r="C44" s="2" t="n"/>
      <c r="D44" s="2" t="n"/>
      <c r="E44" s="2" t="n"/>
      <c r="F44" s="2" t="n"/>
      <c r="G44" s="2" t="n"/>
      <c r="H44" s="2" t="n"/>
      <c r="I44" s="2" t="n"/>
      <c r="J44" s="2" t="n"/>
      <c r="K44" s="2" t="n"/>
      <c r="L44" s="2" t="n"/>
      <c r="M44" s="2" t="n"/>
      <c r="N44" s="2" t="n"/>
      <c r="O44" s="2" t="n"/>
      <c r="P44" s="2" t="n"/>
      <c r="Q44" s="2" t="n"/>
      <c r="R44" s="2" t="n"/>
      <c r="S44" s="2" t="n"/>
      <c r="T44" s="2" t="n"/>
      <c r="U44" s="2" t="n"/>
      <c r="V44" s="2" t="n"/>
      <c r="W44" s="2" t="n"/>
      <c r="X44" s="2" t="n"/>
    </row>
    <row r="45" ht="18.75" customHeight="1" s="111">
      <c r="A45" s="135" t="inlineStr">
        <is>
          <t xml:space="preserve">  ▸  TAURUS TRADER SCORE</t>
        </is>
      </c>
      <c r="S45" s="2" t="n"/>
      <c r="T45" s="2" t="n"/>
      <c r="U45" s="2" t="n"/>
      <c r="V45" s="2" t="n"/>
      <c r="W45" s="2" t="n"/>
      <c r="X45" s="2" t="n"/>
    </row>
    <row r="46" ht="49.5" customHeight="1" s="111">
      <c r="A46" s="149">
        <f>METRICS!E75</f>
        <v/>
      </c>
      <c r="E46" s="148">
        <f>METRICS!E76</f>
        <v/>
      </c>
      <c r="J46" s="2" t="n"/>
      <c r="K46" s="2" t="n"/>
      <c r="L46" s="2" t="n"/>
      <c r="M46" s="2" t="n"/>
      <c r="N46" s="2" t="n"/>
      <c r="O46" s="2" t="n"/>
      <c r="P46" s="2" t="n"/>
      <c r="Q46" s="2" t="n"/>
      <c r="R46" s="2" t="n"/>
      <c r="S46" s="2" t="n"/>
      <c r="T46" s="2" t="n"/>
      <c r="U46" s="2" t="n"/>
      <c r="V46" s="2" t="n"/>
      <c r="W46" s="2" t="n"/>
      <c r="X46" s="2" t="n"/>
    </row>
    <row r="47" ht="18.75" customHeight="1" s="111">
      <c r="A47" s="2" t="n"/>
      <c r="B47" s="2" t="n"/>
      <c r="C47" s="2" t="n"/>
      <c r="D47" s="2" t="n"/>
      <c r="E47" s="2" t="n"/>
      <c r="F47" s="2" t="n"/>
      <c r="G47" s="2" t="n"/>
      <c r="H47" s="2" t="n"/>
      <c r="I47" s="2" t="n"/>
      <c r="J47" s="142" t="inlineStr">
        <is>
          <t>DISCIPLINE</t>
        </is>
      </c>
      <c r="L47" s="142" t="inlineStr">
        <is>
          <t>WIN RATE</t>
        </is>
      </c>
      <c r="N47" s="142" t="inlineStr">
        <is>
          <t>EXPECTANCY</t>
        </is>
      </c>
      <c r="P47" s="142" t="inlineStr">
        <is>
          <t>DRAWDOWN</t>
        </is>
      </c>
      <c r="R47" s="142" t="inlineStr">
        <is>
          <t>BEHAVIOR</t>
        </is>
      </c>
      <c r="S47" s="2" t="n"/>
      <c r="T47" s="2" t="n"/>
      <c r="U47" s="2" t="n"/>
      <c r="V47" s="2" t="n"/>
      <c r="W47" s="2" t="n"/>
      <c r="X47" s="2" t="n"/>
    </row>
    <row r="48" ht="21.75" customHeight="1" s="111">
      <c r="A48" s="2" t="n"/>
      <c r="B48" s="2" t="n"/>
      <c r="C48" s="2" t="n"/>
      <c r="D48" s="2" t="n"/>
      <c r="E48" s="2" t="n"/>
      <c r="F48" s="2" t="n"/>
      <c r="G48" s="2" t="n"/>
      <c r="H48" s="2" t="n"/>
      <c r="I48" s="2" t="n"/>
      <c r="J48" s="138">
        <f>METRICS!E70</f>
        <v/>
      </c>
      <c r="L48" s="138">
        <f>METRICS!E71</f>
        <v/>
      </c>
      <c r="N48" s="138">
        <f>METRICS!E72</f>
        <v/>
      </c>
      <c r="P48" s="138">
        <f>METRICS!E73</f>
        <v/>
      </c>
      <c r="R48" s="138">
        <f>METRICS!E74</f>
        <v/>
      </c>
      <c r="S48" s="2" t="n"/>
      <c r="T48" s="2" t="n"/>
      <c r="U48" s="2" t="n"/>
      <c r="V48" s="2" t="n"/>
      <c r="W48" s="2" t="n"/>
      <c r="X48" s="2" t="n"/>
    </row>
    <row r="49" ht="18.75" customHeight="1" s="111">
      <c r="A49" s="2" t="n"/>
      <c r="B49" s="2" t="n"/>
      <c r="C49" s="2" t="n"/>
      <c r="D49" s="2" t="n"/>
      <c r="E49" s="2" t="n"/>
      <c r="F49" s="2" t="n"/>
      <c r="G49" s="2" t="n"/>
      <c r="H49" s="2" t="n"/>
      <c r="I49" s="2" t="n"/>
      <c r="J49" s="2" t="n"/>
      <c r="K49" s="2" t="n"/>
      <c r="L49" s="2" t="n"/>
      <c r="M49" s="2" t="n"/>
      <c r="N49" s="2" t="n"/>
      <c r="O49" s="2" t="n"/>
      <c r="P49" s="2" t="n"/>
      <c r="Q49" s="2" t="n"/>
      <c r="R49" s="2" t="n"/>
      <c r="S49" s="2" t="n"/>
      <c r="T49" s="2" t="n"/>
      <c r="U49" s="2" t="n"/>
      <c r="V49" s="2" t="n"/>
      <c r="W49" s="2" t="n"/>
      <c r="X49" s="2" t="n"/>
    </row>
    <row r="50" ht="18.75" customHeight="1" s="111">
      <c r="A50" s="2" t="n"/>
      <c r="B50" s="2" t="n"/>
      <c r="C50" s="2" t="n"/>
      <c r="D50" s="2" t="n"/>
      <c r="E50" s="2" t="n"/>
      <c r="F50" s="2" t="n"/>
      <c r="G50" s="2" t="n"/>
      <c r="H50" s="2" t="n"/>
      <c r="I50" s="2" t="n"/>
      <c r="J50" s="2" t="n"/>
      <c r="K50" s="2" t="n"/>
      <c r="L50" s="2" t="n"/>
      <c r="M50" s="2" t="n"/>
      <c r="N50" s="2" t="n"/>
      <c r="O50" s="2" t="n"/>
      <c r="P50" s="2" t="n"/>
      <c r="Q50" s="2" t="n"/>
      <c r="R50" s="2" t="n"/>
      <c r="S50" s="2" t="n"/>
      <c r="T50" s="2" t="n"/>
      <c r="U50" s="2" t="n"/>
      <c r="V50" s="2" t="n"/>
      <c r="W50" s="2" t="n"/>
      <c r="X50" s="2" t="n"/>
    </row>
    <row r="51" ht="18.75" customHeight="1" s="111">
      <c r="A51" s="162" t="inlineStr">
        <is>
          <t xml:space="preserve">  ▸  FUNDING READINESS INDICATOR</t>
        </is>
      </c>
      <c r="S51" s="2" t="n"/>
      <c r="T51" s="2" t="n"/>
      <c r="U51" s="2" t="n"/>
      <c r="V51" s="2" t="n"/>
      <c r="W51" s="2" t="n"/>
      <c r="X51" s="2" t="n"/>
    </row>
    <row r="52" ht="49.5" customHeight="1" s="111">
      <c r="A52" s="136">
        <f>METRICS!E82</f>
        <v/>
      </c>
      <c r="D52" s="157">
        <f>METRICS!E83</f>
        <v/>
      </c>
      <c r="H52" s="137">
        <f>METRICS!E84</f>
        <v/>
      </c>
      <c r="S52" s="2" t="n"/>
      <c r="T52" s="2" t="n"/>
      <c r="U52" s="2" t="n"/>
      <c r="V52" s="2" t="n"/>
      <c r="W52" s="2" t="n"/>
      <c r="X52" s="2" t="n"/>
    </row>
    <row r="53" ht="18.75" customHeight="1" s="111">
      <c r="A53" s="142" t="inlineStr">
        <is>
          <t>WIN RATE</t>
        </is>
      </c>
      <c r="C53" s="142" t="inlineStr">
        <is>
          <t>EXPECTANCY</t>
        </is>
      </c>
      <c r="E53" s="142" t="inlineStr">
        <is>
          <t>DISCIPLINE</t>
        </is>
      </c>
      <c r="G53" s="142" t="inlineStr">
        <is>
          <t>DRAWDOWN</t>
        </is>
      </c>
      <c r="I53" s="2" t="n"/>
      <c r="J53" s="2" t="n"/>
      <c r="K53" s="2" t="n"/>
      <c r="L53" s="2" t="n"/>
      <c r="M53" s="2" t="n"/>
      <c r="N53" s="2" t="n"/>
      <c r="O53" s="2" t="n"/>
      <c r="P53" s="2" t="n"/>
      <c r="Q53" s="2" t="n"/>
      <c r="R53" s="2" t="n"/>
      <c r="S53" s="2" t="n"/>
      <c r="T53" s="2" t="n"/>
      <c r="U53" s="2" t="n"/>
      <c r="V53" s="2" t="n"/>
      <c r="W53" s="2" t="n"/>
      <c r="X53" s="2" t="n"/>
    </row>
    <row r="54" ht="21.75" customHeight="1" s="111">
      <c r="A54" s="133">
        <f>METRICS!E78</f>
        <v/>
      </c>
      <c r="C54" s="133">
        <f>METRICS!E79</f>
        <v/>
      </c>
      <c r="E54" s="133">
        <f>METRICS!E80</f>
        <v/>
      </c>
      <c r="G54" s="133">
        <f>METRICS!E81</f>
        <v/>
      </c>
      <c r="I54" s="2" t="n"/>
      <c r="J54" s="2" t="n"/>
      <c r="K54" s="2" t="n"/>
      <c r="L54" s="2" t="n"/>
      <c r="M54" s="2" t="n"/>
      <c r="N54" s="2" t="n"/>
      <c r="O54" s="2" t="n"/>
      <c r="P54" s="2" t="n"/>
      <c r="Q54" s="2" t="n"/>
      <c r="R54" s="2" t="n"/>
      <c r="S54" s="2" t="n"/>
      <c r="T54" s="2" t="n"/>
      <c r="U54" s="2" t="n"/>
      <c r="V54" s="2" t="n"/>
      <c r="W54" s="2" t="n"/>
      <c r="X54" s="2" t="n"/>
    </row>
    <row r="55" ht="18.75" customHeight="1" s="111">
      <c r="A55" s="2" t="n"/>
      <c r="B55" s="2" t="n"/>
      <c r="C55" s="2" t="n"/>
      <c r="D55" s="2" t="n"/>
      <c r="E55" s="2" t="n"/>
      <c r="F55" s="2" t="n"/>
      <c r="G55" s="2" t="n"/>
      <c r="H55" s="2" t="n"/>
      <c r="I55" s="2" t="n"/>
      <c r="J55" s="2" t="n"/>
      <c r="K55" s="2" t="n"/>
      <c r="L55" s="2" t="n"/>
      <c r="M55" s="2" t="n"/>
      <c r="N55" s="2" t="n"/>
      <c r="O55" s="2" t="n"/>
      <c r="P55" s="2" t="n"/>
      <c r="Q55" s="2" t="n"/>
      <c r="R55" s="2" t="n"/>
      <c r="S55" s="2" t="n"/>
      <c r="T55" s="2" t="n"/>
      <c r="U55" s="2" t="n"/>
      <c r="V55" s="2" t="n"/>
      <c r="W55" s="2" t="n"/>
      <c r="X55" s="2" t="n"/>
    </row>
    <row r="56" ht="18.75" customHeight="1" s="111">
      <c r="A56" s="2" t="n"/>
      <c r="B56" s="2" t="n"/>
      <c r="C56" s="2" t="n"/>
      <c r="D56" s="2" t="n"/>
      <c r="E56" s="2" t="n"/>
      <c r="F56" s="2" t="n"/>
      <c r="G56" s="2" t="n"/>
      <c r="H56" s="2" t="n"/>
      <c r="I56" s="2" t="n"/>
      <c r="J56" s="2" t="n"/>
      <c r="K56" s="2" t="n"/>
      <c r="L56" s="2" t="n"/>
      <c r="M56" s="2" t="n"/>
      <c r="N56" s="2" t="n"/>
      <c r="O56" s="2" t="n"/>
      <c r="P56" s="2" t="n"/>
      <c r="Q56" s="2" t="n"/>
      <c r="R56" s="2" t="n"/>
      <c r="S56" s="2" t="n"/>
      <c r="T56" s="2" t="n"/>
      <c r="U56" s="2" t="n"/>
      <c r="V56" s="2" t="n"/>
      <c r="W56" s="2" t="n"/>
      <c r="X56" s="2" t="n"/>
    </row>
    <row r="57" ht="18.75" customHeight="1" s="111">
      <c r="A57" s="2" t="n"/>
      <c r="B57" s="2" t="n"/>
      <c r="C57" s="2" t="n"/>
      <c r="D57" s="2" t="n"/>
      <c r="E57" s="2" t="n"/>
      <c r="F57" s="2" t="n"/>
      <c r="G57" s="2" t="n"/>
      <c r="H57" s="2" t="n"/>
      <c r="I57" s="2" t="n"/>
      <c r="J57" s="2" t="n"/>
      <c r="K57" s="2" t="n"/>
      <c r="L57" s="2" t="n"/>
      <c r="M57" s="2" t="n"/>
      <c r="N57" s="2" t="n"/>
      <c r="O57" s="2" t="n"/>
      <c r="P57" s="2" t="n"/>
      <c r="Q57" s="2" t="n"/>
      <c r="R57" s="2" t="n"/>
      <c r="S57" s="2" t="n"/>
      <c r="T57" s="2" t="n"/>
      <c r="U57" s="2" t="n"/>
      <c r="V57" s="2" t="n"/>
      <c r="W57" s="2" t="n"/>
      <c r="X57" s="2" t="n"/>
    </row>
    <row r="58" ht="18.75" customHeight="1" s="111">
      <c r="A58" s="2" t="n"/>
      <c r="B58" s="2" t="n"/>
      <c r="C58" s="2" t="n"/>
      <c r="D58" s="2" t="n"/>
      <c r="E58" s="2" t="n"/>
      <c r="F58" s="2" t="n"/>
      <c r="G58" s="2" t="n"/>
      <c r="H58" s="2" t="n"/>
      <c r="I58" s="2" t="n"/>
      <c r="J58" s="2" t="n"/>
      <c r="K58" s="2" t="n"/>
      <c r="L58" s="2" t="n"/>
      <c r="M58" s="2" t="n"/>
      <c r="N58" s="2" t="n"/>
      <c r="O58" s="2" t="n"/>
      <c r="P58" s="2" t="n"/>
      <c r="Q58" s="2" t="n"/>
      <c r="R58" s="2" t="n"/>
      <c r="S58" s="2" t="n"/>
      <c r="T58" s="2" t="n"/>
      <c r="U58" s="2" t="n"/>
      <c r="V58" s="2" t="n"/>
      <c r="W58" s="2" t="n"/>
      <c r="X58" s="2" t="n"/>
    </row>
    <row r="59" ht="18.75" customHeight="1" s="111">
      <c r="A59" s="2" t="n"/>
      <c r="B59" s="2" t="n"/>
      <c r="C59" s="2" t="n"/>
      <c r="D59" s="2" t="n"/>
      <c r="E59" s="2" t="n"/>
      <c r="F59" s="2" t="n"/>
      <c r="G59" s="2" t="n"/>
      <c r="H59" s="2" t="n"/>
      <c r="I59" s="2" t="n"/>
      <c r="J59" s="2" t="n"/>
      <c r="K59" s="2" t="n"/>
      <c r="L59" s="2" t="n"/>
      <c r="M59" s="2" t="n"/>
      <c r="N59" s="2" t="n"/>
      <c r="O59" s="2" t="n"/>
      <c r="P59" s="2" t="n"/>
      <c r="Q59" s="2" t="n"/>
      <c r="R59" s="2" t="n"/>
      <c r="S59" s="2" t="n"/>
      <c r="T59" s="2" t="n"/>
      <c r="U59" s="2" t="n"/>
      <c r="V59" s="2" t="n"/>
      <c r="W59" s="2" t="n"/>
      <c r="X59" s="2" t="n"/>
    </row>
    <row r="60" ht="15" customHeight="1" s="111">
      <c r="A60" s="2" t="n"/>
      <c r="B60" s="2" t="n"/>
      <c r="C60" s="2" t="n"/>
      <c r="D60" s="2" t="n"/>
      <c r="E60" s="2" t="n"/>
      <c r="F60" s="2" t="n"/>
      <c r="G60" s="2" t="n"/>
      <c r="H60" s="2" t="n"/>
      <c r="I60" s="2" t="n"/>
      <c r="J60" s="2" t="n"/>
      <c r="K60" s="2" t="n"/>
      <c r="L60" s="2" t="n"/>
      <c r="M60" s="2" t="n"/>
      <c r="N60" s="2" t="n"/>
      <c r="O60" s="2" t="n"/>
      <c r="P60" s="2" t="n"/>
      <c r="Q60" s="2" t="n"/>
      <c r="R60" s="2" t="n"/>
      <c r="S60" s="2" t="n"/>
      <c r="T60" s="2" t="n"/>
      <c r="U60" s="2" t="n"/>
      <c r="V60" s="2" t="n"/>
      <c r="W60" s="2" t="n"/>
      <c r="X60" s="2" t="n"/>
    </row>
    <row r="61" ht="15" customHeight="1" s="111">
      <c r="A61" s="2" t="n"/>
      <c r="B61" s="2" t="n"/>
      <c r="C61" s="2" t="n"/>
      <c r="D61" s="2" t="n"/>
      <c r="E61" s="2" t="n"/>
      <c r="F61" s="2" t="n"/>
      <c r="G61" s="2" t="n"/>
      <c r="H61" s="2" t="n"/>
      <c r="I61" s="2" t="n"/>
      <c r="J61" s="2" t="n"/>
      <c r="K61" s="2" t="n"/>
      <c r="L61" s="2" t="n"/>
      <c r="M61" s="2" t="n"/>
      <c r="N61" s="2" t="n"/>
      <c r="O61" s="2" t="n"/>
      <c r="P61" s="2" t="n"/>
      <c r="Q61" s="2" t="n"/>
      <c r="R61" s="2" t="n"/>
      <c r="S61" s="2" t="n"/>
      <c r="T61" s="2" t="n"/>
      <c r="U61" s="2" t="n"/>
      <c r="V61" s="2" t="n"/>
      <c r="W61" s="2" t="n"/>
      <c r="X61" s="2" t="n"/>
    </row>
    <row r="62" ht="15" customHeight="1" s="111">
      <c r="A62" s="2" t="n"/>
      <c r="B62" s="2" t="n"/>
      <c r="C62" s="2" t="n"/>
      <c r="D62" s="2" t="n"/>
      <c r="E62" s="2" t="n"/>
      <c r="F62" s="2" t="n"/>
      <c r="G62" s="2" t="n"/>
      <c r="H62" s="2" t="n"/>
      <c r="I62" s="2" t="n"/>
      <c r="J62" s="2" t="n"/>
      <c r="K62" s="2" t="n"/>
      <c r="L62" s="2" t="n"/>
      <c r="M62" s="2" t="n"/>
      <c r="N62" s="2" t="n"/>
      <c r="O62" s="2" t="n"/>
      <c r="P62" s="2" t="n"/>
      <c r="Q62" s="2" t="n"/>
      <c r="R62" s="2" t="n"/>
      <c r="S62" s="2" t="n"/>
      <c r="T62" s="2" t="n"/>
      <c r="U62" s="2" t="n"/>
      <c r="V62" s="2" t="n"/>
      <c r="W62" s="2" t="n"/>
      <c r="X62" s="2" t="n"/>
    </row>
    <row r="63" ht="15" customHeight="1" s="111">
      <c r="A63" s="2" t="n"/>
      <c r="B63" s="2" t="n"/>
      <c r="C63" s="2" t="n"/>
      <c r="D63" s="2" t="n"/>
      <c r="E63" s="2" t="n"/>
      <c r="F63" s="2" t="n"/>
      <c r="G63" s="2" t="n"/>
      <c r="H63" s="2" t="n"/>
      <c r="I63" s="2" t="n"/>
      <c r="J63" s="2" t="n"/>
      <c r="K63" s="2" t="n"/>
      <c r="L63" s="2" t="n"/>
      <c r="M63" s="2" t="n"/>
      <c r="N63" s="2" t="n"/>
      <c r="O63" s="2" t="n"/>
      <c r="P63" s="2" t="n"/>
      <c r="Q63" s="2" t="n"/>
      <c r="R63" s="2" t="n"/>
      <c r="S63" s="2" t="n"/>
      <c r="T63" s="2" t="n"/>
      <c r="U63" s="2" t="n"/>
      <c r="V63" s="2" t="n"/>
      <c r="W63" s="2" t="n"/>
      <c r="X63" s="2" t="n"/>
    </row>
    <row r="64" ht="15" customHeight="1" s="111">
      <c r="A64" s="2" t="n"/>
      <c r="B64" s="2" t="n"/>
      <c r="C64" s="2" t="n"/>
      <c r="D64" s="2" t="n"/>
      <c r="E64" s="2" t="n"/>
      <c r="F64" s="2" t="n"/>
      <c r="G64" s="2" t="n"/>
      <c r="H64" s="2" t="n"/>
      <c r="I64" s="2" t="n"/>
      <c r="J64" s="2" t="n"/>
      <c r="K64" s="2" t="n"/>
      <c r="L64" s="2" t="n"/>
      <c r="M64" s="2" t="n"/>
      <c r="N64" s="2" t="n"/>
      <c r="O64" s="2" t="n"/>
      <c r="P64" s="2" t="n"/>
      <c r="Q64" s="2" t="n"/>
      <c r="R64" s="2" t="n"/>
      <c r="S64" s="2" t="n"/>
      <c r="T64" s="2" t="n"/>
      <c r="U64" s="2" t="n"/>
      <c r="V64" s="2" t="n"/>
      <c r="W64" s="2" t="n"/>
      <c r="X64" s="2" t="n"/>
    </row>
    <row r="65" ht="15" customHeight="1" s="111">
      <c r="A65" s="2" t="n"/>
      <c r="B65" s="2" t="n"/>
      <c r="C65" s="2" t="n"/>
      <c r="D65" s="2" t="n"/>
      <c r="E65" s="2" t="n"/>
      <c r="F65" s="2" t="n"/>
      <c r="G65" s="2" t="n"/>
      <c r="H65" s="2" t="n"/>
      <c r="I65" s="2" t="n"/>
      <c r="J65" s="2" t="n"/>
      <c r="K65" s="2" t="n"/>
      <c r="L65" s="2" t="n"/>
      <c r="M65" s="2" t="n"/>
      <c r="N65" s="2" t="n"/>
      <c r="O65" s="2" t="n"/>
      <c r="P65" s="2" t="n"/>
      <c r="Q65" s="2" t="n"/>
      <c r="R65" s="2" t="n"/>
      <c r="S65" s="2" t="n"/>
      <c r="T65" s="2" t="n"/>
      <c r="U65" s="2" t="n"/>
      <c r="V65" s="2" t="n"/>
      <c r="W65" s="2" t="n"/>
      <c r="X65" s="2" t="n"/>
    </row>
    <row r="66" ht="15" customHeight="1" s="111">
      <c r="A66" s="2" t="n"/>
      <c r="B66" s="2" t="n"/>
      <c r="C66" s="2" t="n"/>
      <c r="D66" s="2" t="n"/>
      <c r="E66" s="2" t="n"/>
      <c r="F66" s="2" t="n"/>
      <c r="G66" s="2" t="n"/>
      <c r="H66" s="2" t="n"/>
      <c r="I66" s="2" t="n"/>
      <c r="J66" s="2" t="n"/>
      <c r="K66" s="2" t="n"/>
      <c r="L66" s="2" t="n"/>
      <c r="M66" s="2" t="n"/>
      <c r="N66" s="2" t="n"/>
      <c r="O66" s="2" t="n"/>
      <c r="P66" s="2" t="n"/>
      <c r="Q66" s="2" t="n"/>
      <c r="R66" s="2" t="n"/>
      <c r="S66" s="2" t="n"/>
      <c r="T66" s="2" t="n"/>
      <c r="U66" s="2" t="n"/>
      <c r="V66" s="2" t="n"/>
      <c r="W66" s="2" t="n"/>
      <c r="X66" s="2" t="n"/>
    </row>
    <row r="67" ht="15" customHeight="1" s="111">
      <c r="A67" s="2" t="n"/>
      <c r="B67" s="2" t="n"/>
      <c r="C67" s="2" t="n"/>
      <c r="D67" s="2" t="n"/>
      <c r="E67" s="2" t="n"/>
      <c r="F67" s="2" t="n"/>
      <c r="G67" s="2" t="n"/>
      <c r="H67" s="2" t="n"/>
      <c r="I67" s="2" t="n"/>
      <c r="J67" s="2" t="n"/>
      <c r="K67" s="2" t="n"/>
      <c r="L67" s="2" t="n"/>
      <c r="M67" s="2" t="n"/>
      <c r="N67" s="2" t="n"/>
      <c r="O67" s="2" t="n"/>
      <c r="P67" s="2" t="n"/>
      <c r="Q67" s="2" t="n"/>
      <c r="R67" s="2" t="n"/>
      <c r="S67" s="2" t="n"/>
      <c r="T67" s="2" t="n"/>
      <c r="U67" s="2" t="n"/>
      <c r="V67" s="2" t="n"/>
      <c r="W67" s="2" t="n"/>
      <c r="X67" s="2" t="n"/>
    </row>
    <row r="68" ht="15" customHeight="1" s="111">
      <c r="A68" s="2" t="n"/>
      <c r="B68" s="2" t="n"/>
      <c r="C68" s="2" t="n"/>
      <c r="D68" s="2" t="n"/>
      <c r="E68" s="2" t="n"/>
      <c r="F68" s="2" t="n"/>
      <c r="G68" s="2" t="n"/>
      <c r="H68" s="2" t="n"/>
      <c r="I68" s="2" t="n"/>
      <c r="J68" s="2" t="n"/>
      <c r="K68" s="2" t="n"/>
      <c r="L68" s="2" t="n"/>
      <c r="M68" s="2" t="n"/>
      <c r="N68" s="2" t="n"/>
      <c r="O68" s="2" t="n"/>
      <c r="P68" s="2" t="n"/>
      <c r="Q68" s="2" t="n"/>
      <c r="R68" s="2" t="n"/>
      <c r="S68" s="2" t="n"/>
      <c r="T68" s="2" t="n"/>
      <c r="U68" s="2" t="n"/>
      <c r="V68" s="2" t="n"/>
      <c r="W68" s="2" t="n"/>
      <c r="X68" s="2" t="n"/>
    </row>
    <row r="69" ht="15" customHeight="1" s="111">
      <c r="A69" s="2" t="n"/>
      <c r="B69" s="2" t="n"/>
      <c r="C69" s="2" t="n"/>
      <c r="D69" s="2" t="n"/>
      <c r="E69" s="2" t="n"/>
      <c r="F69" s="2" t="n"/>
      <c r="G69" s="2" t="n"/>
      <c r="H69" s="2" t="n"/>
      <c r="I69" s="2" t="n"/>
      <c r="J69" s="2" t="n"/>
      <c r="K69" s="2" t="n"/>
      <c r="L69" s="2" t="n"/>
      <c r="M69" s="2" t="n"/>
      <c r="N69" s="2" t="n"/>
      <c r="O69" s="2" t="n"/>
      <c r="P69" s="2" t="n"/>
      <c r="Q69" s="2" t="n"/>
      <c r="R69" s="2" t="n"/>
      <c r="S69" s="2" t="n"/>
      <c r="T69" s="2" t="n"/>
      <c r="U69" s="2" t="n"/>
      <c r="V69" s="2" t="n"/>
      <c r="W69" s="2" t="n"/>
      <c r="X69" s="2" t="n"/>
    </row>
    <row r="70" ht="15" customHeight="1" s="111">
      <c r="A70" s="2" t="n"/>
      <c r="B70" s="2" t="n"/>
      <c r="C70" s="2" t="n"/>
      <c r="D70" s="2" t="n"/>
      <c r="E70" s="2" t="n"/>
      <c r="F70" s="2" t="n"/>
      <c r="G70" s="2" t="n"/>
      <c r="H70" s="2" t="n"/>
      <c r="I70" s="2" t="n"/>
      <c r="J70" s="2" t="n"/>
      <c r="K70" s="2" t="n"/>
      <c r="L70" s="2" t="n"/>
      <c r="M70" s="2" t="n"/>
      <c r="N70" s="2" t="n"/>
      <c r="O70" s="2" t="n"/>
      <c r="P70" s="2" t="n"/>
      <c r="Q70" s="2" t="n"/>
      <c r="R70" s="2" t="n"/>
      <c r="S70" s="2" t="n"/>
      <c r="T70" s="2" t="n"/>
      <c r="U70" s="2" t="n"/>
      <c r="V70" s="2" t="n"/>
      <c r="W70" s="2" t="n"/>
      <c r="X70" s="2" t="n"/>
    </row>
    <row r="71" ht="15" customHeight="1" s="111">
      <c r="A71" s="2" t="n"/>
      <c r="B71" s="2" t="n"/>
      <c r="C71" s="2" t="n"/>
      <c r="D71" s="2" t="n"/>
      <c r="E71" s="2" t="n"/>
      <c r="F71" s="2" t="n"/>
      <c r="G71" s="2" t="n"/>
      <c r="H71" s="2" t="n"/>
      <c r="I71" s="2" t="n"/>
      <c r="J71" s="2" t="n"/>
      <c r="K71" s="2" t="n"/>
      <c r="L71" s="2" t="n"/>
      <c r="M71" s="2" t="n"/>
      <c r="N71" s="2" t="n"/>
      <c r="O71" s="2" t="n"/>
      <c r="P71" s="2" t="n"/>
      <c r="Q71" s="2" t="n"/>
      <c r="R71" s="2" t="n"/>
      <c r="S71" s="2" t="n"/>
      <c r="T71" s="2" t="n"/>
      <c r="U71" s="2" t="n"/>
      <c r="V71" s="2" t="n"/>
      <c r="W71" s="2" t="n"/>
      <c r="X71" s="2" t="n"/>
    </row>
    <row r="72" ht="15" customHeight="1" s="111">
      <c r="A72" s="2" t="n"/>
      <c r="B72" s="2" t="n"/>
      <c r="C72" s="2" t="n"/>
      <c r="D72" s="2" t="n"/>
      <c r="E72" s="2" t="n"/>
      <c r="F72" s="2" t="n"/>
      <c r="G72" s="2" t="n"/>
      <c r="H72" s="2" t="n"/>
      <c r="I72" s="2" t="n"/>
      <c r="J72" s="2" t="n"/>
      <c r="K72" s="2" t="n"/>
      <c r="L72" s="2" t="n"/>
      <c r="M72" s="2" t="n"/>
      <c r="N72" s="2" t="n"/>
      <c r="O72" s="2" t="n"/>
      <c r="P72" s="2" t="n"/>
      <c r="Q72" s="2" t="n"/>
      <c r="R72" s="2" t="n"/>
      <c r="S72" s="2" t="n"/>
      <c r="T72" s="2" t="n"/>
      <c r="U72" s="2" t="n"/>
      <c r="V72" s="2" t="n"/>
      <c r="W72" s="2" t="n"/>
      <c r="X72" s="2" t="n"/>
    </row>
    <row r="73" ht="15" customHeight="1" s="111">
      <c r="A73" s="2" t="n"/>
      <c r="B73" s="2" t="n"/>
      <c r="C73" s="2" t="n"/>
      <c r="D73" s="2" t="n"/>
      <c r="E73" s="2" t="n"/>
      <c r="F73" s="2" t="n"/>
      <c r="G73" s="2" t="n"/>
      <c r="H73" s="2" t="n"/>
      <c r="I73" s="2" t="n"/>
      <c r="J73" s="2" t="n"/>
      <c r="K73" s="2" t="n"/>
      <c r="L73" s="2" t="n"/>
      <c r="M73" s="2" t="n"/>
      <c r="N73" s="2" t="n"/>
      <c r="O73" s="2" t="n"/>
      <c r="P73" s="2" t="n"/>
      <c r="Q73" s="2" t="n"/>
      <c r="R73" s="2" t="n"/>
      <c r="S73" s="2" t="n"/>
      <c r="T73" s="2" t="n"/>
      <c r="U73" s="2" t="n"/>
      <c r="V73" s="2" t="n"/>
      <c r="W73" s="2" t="n"/>
      <c r="X73" s="2" t="n"/>
    </row>
    <row r="74" ht="15" customHeight="1" s="111">
      <c r="A74" s="2" t="n"/>
      <c r="B74" s="2" t="n"/>
      <c r="C74" s="2" t="n"/>
      <c r="D74" s="2" t="n"/>
      <c r="E74" s="2" t="n"/>
      <c r="F74" s="2" t="n"/>
      <c r="G74" s="2" t="n"/>
      <c r="H74" s="2" t="n"/>
      <c r="I74" s="2" t="n"/>
      <c r="J74" s="2" t="n"/>
      <c r="K74" s="2" t="n"/>
      <c r="L74" s="2" t="n"/>
      <c r="M74" s="2" t="n"/>
      <c r="N74" s="2" t="n"/>
      <c r="O74" s="2" t="n"/>
      <c r="P74" s="2" t="n"/>
      <c r="Q74" s="2" t="n"/>
      <c r="R74" s="2" t="n"/>
      <c r="S74" s="2" t="n"/>
      <c r="T74" s="2" t="n"/>
      <c r="U74" s="2" t="n"/>
      <c r="V74" s="2" t="n"/>
      <c r="W74" s="2" t="n"/>
      <c r="X74" s="2" t="n"/>
    </row>
    <row r="75" ht="15" customHeight="1" s="111">
      <c r="A75" s="2" t="n"/>
      <c r="B75" s="2" t="n"/>
      <c r="C75" s="2" t="n"/>
      <c r="D75" s="2" t="n"/>
      <c r="E75" s="2" t="n"/>
      <c r="F75" s="2" t="n"/>
      <c r="G75" s="2" t="n"/>
      <c r="H75" s="2" t="n"/>
      <c r="I75" s="2" t="n"/>
      <c r="J75" s="2" t="n"/>
      <c r="K75" s="2" t="n"/>
      <c r="L75" s="2" t="n"/>
      <c r="M75" s="2" t="n"/>
      <c r="N75" s="2" t="n"/>
      <c r="O75" s="2" t="n"/>
      <c r="P75" s="2" t="n"/>
      <c r="Q75" s="2" t="n"/>
      <c r="R75" s="2" t="n"/>
      <c r="S75" s="2" t="n"/>
      <c r="T75" s="2" t="n"/>
      <c r="U75" s="2" t="n"/>
      <c r="V75" s="2" t="n"/>
      <c r="W75" s="2" t="n"/>
      <c r="X75" s="2" t="n"/>
    </row>
    <row r="76" ht="15" customHeight="1" s="111">
      <c r="A76" s="2" t="n"/>
      <c r="B76" s="2" t="n"/>
      <c r="C76" s="2" t="n"/>
      <c r="D76" s="2" t="n"/>
      <c r="E76" s="2" t="n"/>
      <c r="F76" s="2" t="n"/>
      <c r="G76" s="2" t="n"/>
      <c r="H76" s="2" t="n"/>
      <c r="I76" s="2" t="n"/>
      <c r="J76" s="2" t="n"/>
      <c r="K76" s="2" t="n"/>
      <c r="L76" s="2" t="n"/>
      <c r="M76" s="2" t="n"/>
      <c r="N76" s="2" t="n"/>
      <c r="O76" s="2" t="n"/>
      <c r="P76" s="2" t="n"/>
      <c r="Q76" s="2" t="n"/>
      <c r="R76" s="2" t="n"/>
      <c r="S76" s="2" t="n"/>
      <c r="T76" s="2" t="n"/>
      <c r="U76" s="2" t="n"/>
      <c r="V76" s="2" t="n"/>
      <c r="W76" s="2" t="n"/>
      <c r="X76" s="2" t="n"/>
    </row>
    <row r="77" ht="15" customHeight="1" s="111">
      <c r="A77" s="2" t="n"/>
      <c r="B77" s="2" t="n"/>
      <c r="C77" s="2" t="n"/>
      <c r="D77" s="2" t="n"/>
      <c r="E77" s="2" t="n"/>
      <c r="F77" s="2" t="n"/>
      <c r="G77" s="2" t="n"/>
      <c r="H77" s="2" t="n"/>
      <c r="I77" s="2" t="n"/>
      <c r="J77" s="2" t="n"/>
      <c r="K77" s="2" t="n"/>
      <c r="L77" s="2" t="n"/>
      <c r="M77" s="2" t="n"/>
      <c r="N77" s="2" t="n"/>
      <c r="O77" s="2" t="n"/>
      <c r="P77" s="2" t="n"/>
      <c r="Q77" s="2" t="n"/>
      <c r="R77" s="2" t="n"/>
      <c r="S77" s="2" t="n"/>
      <c r="T77" s="2" t="n"/>
      <c r="U77" s="2" t="n"/>
      <c r="V77" s="2" t="n"/>
      <c r="W77" s="2" t="n"/>
      <c r="X77" s="2" t="n"/>
    </row>
    <row r="78" ht="15" customHeight="1" s="111">
      <c r="A78" s="2" t="n"/>
      <c r="B78" s="2" t="n"/>
      <c r="C78" s="2" t="n"/>
      <c r="D78" s="2" t="n"/>
      <c r="E78" s="2" t="n"/>
      <c r="F78" s="2" t="n"/>
      <c r="G78" s="2" t="n"/>
      <c r="H78" s="2" t="n"/>
      <c r="I78" s="2" t="n"/>
      <c r="J78" s="2" t="n"/>
      <c r="K78" s="2" t="n"/>
      <c r="L78" s="2" t="n"/>
      <c r="M78" s="2" t="n"/>
      <c r="N78" s="2" t="n"/>
      <c r="O78" s="2" t="n"/>
      <c r="P78" s="2" t="n"/>
      <c r="Q78" s="2" t="n"/>
      <c r="R78" s="2" t="n"/>
      <c r="S78" s="2" t="n"/>
      <c r="T78" s="2" t="n"/>
      <c r="U78" s="2" t="n"/>
      <c r="V78" s="2" t="n"/>
      <c r="W78" s="2" t="n"/>
      <c r="X78" s="2" t="n"/>
    </row>
    <row r="79" ht="15" customHeight="1" s="111">
      <c r="A79" s="2" t="n"/>
      <c r="B79" s="2" t="n"/>
      <c r="C79" s="2" t="n"/>
      <c r="D79" s="2" t="n"/>
      <c r="E79" s="2" t="n"/>
      <c r="F79" s="2" t="n"/>
      <c r="G79" s="2" t="n"/>
      <c r="H79" s="2" t="n"/>
      <c r="I79" s="2" t="n"/>
      <c r="J79" s="2" t="n"/>
      <c r="K79" s="2" t="n"/>
      <c r="L79" s="2" t="n"/>
      <c r="M79" s="2" t="n"/>
      <c r="N79" s="2" t="n"/>
      <c r="O79" s="2" t="n"/>
      <c r="P79" s="2" t="n"/>
      <c r="Q79" s="2" t="n"/>
      <c r="R79" s="2" t="n"/>
      <c r="S79" s="2" t="n"/>
      <c r="T79" s="2" t="n"/>
      <c r="U79" s="2" t="n"/>
      <c r="V79" s="2" t="n"/>
      <c r="W79" s="2" t="n"/>
      <c r="X79" s="2" t="n"/>
    </row>
    <row r="80" ht="15" customHeight="1" s="111">
      <c r="A80" s="2" t="n"/>
      <c r="B80" s="2" t="n"/>
      <c r="C80" s="2" t="n"/>
      <c r="D80" s="2" t="n"/>
      <c r="E80" s="2" t="n"/>
      <c r="F80" s="2" t="n"/>
      <c r="G80" s="2" t="n"/>
      <c r="H80" s="2" t="n"/>
      <c r="I80" s="2" t="n"/>
      <c r="J80" s="2" t="n"/>
      <c r="K80" s="2" t="n"/>
      <c r="L80" s="2" t="n"/>
      <c r="M80" s="2" t="n"/>
      <c r="N80" s="2" t="n"/>
      <c r="O80" s="2" t="n"/>
      <c r="P80" s="2" t="n"/>
      <c r="Q80" s="2" t="n"/>
      <c r="R80" s="2" t="n"/>
      <c r="S80" s="2" t="n"/>
      <c r="T80" s="2" t="n"/>
      <c r="U80" s="2" t="n"/>
      <c r="V80" s="2" t="n"/>
      <c r="W80" s="2" t="n"/>
      <c r="X8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112">
    <mergeCell ref="A39:E39"/>
    <mergeCell ref="O12:R12"/>
    <mergeCell ref="G13:I13"/>
    <mergeCell ref="F29:G29"/>
    <mergeCell ref="G15:I15"/>
    <mergeCell ref="H39:I39"/>
    <mergeCell ref="A54:B54"/>
    <mergeCell ref="C54:D54"/>
    <mergeCell ref="A37:E37"/>
    <mergeCell ref="A20:F20"/>
    <mergeCell ref="A35:I35"/>
    <mergeCell ref="O15:R15"/>
    <mergeCell ref="N48:O48"/>
    <mergeCell ref="H52:R52"/>
    <mergeCell ref="A52:C52"/>
    <mergeCell ref="G16:I16"/>
    <mergeCell ref="P48:Q48"/>
    <mergeCell ref="A13:F13"/>
    <mergeCell ref="A28:I28"/>
    <mergeCell ref="J23:R23"/>
    <mergeCell ref="H37:I37"/>
    <mergeCell ref="A15:F15"/>
    <mergeCell ref="P47:Q47"/>
    <mergeCell ref="A53:B53"/>
    <mergeCell ref="J12:N12"/>
    <mergeCell ref="A6:B7"/>
    <mergeCell ref="E53:F53"/>
    <mergeCell ref="A16:F16"/>
    <mergeCell ref="O8:R8"/>
    <mergeCell ref="C5:D5"/>
    <mergeCell ref="A18:F18"/>
    <mergeCell ref="A36:E36"/>
    <mergeCell ref="J11:R11"/>
    <mergeCell ref="J20:R20"/>
    <mergeCell ref="F30:G30"/>
    <mergeCell ref="G14:I14"/>
    <mergeCell ref="J15:N15"/>
    <mergeCell ref="J24:N24"/>
    <mergeCell ref="A22:F22"/>
    <mergeCell ref="H36:I36"/>
    <mergeCell ref="G2:V2"/>
    <mergeCell ref="A10:I10"/>
    <mergeCell ref="E46:I46"/>
    <mergeCell ref="F31:G31"/>
    <mergeCell ref="A32:E32"/>
    <mergeCell ref="A46:D46"/>
    <mergeCell ref="A11:F11"/>
    <mergeCell ref="A29:E29"/>
    <mergeCell ref="F39:G39"/>
    <mergeCell ref="A38:E38"/>
    <mergeCell ref="H6:I7"/>
    <mergeCell ref="J6:K7"/>
    <mergeCell ref="H5:I5"/>
    <mergeCell ref="O21:R21"/>
    <mergeCell ref="G17:I17"/>
    <mergeCell ref="A45:R45"/>
    <mergeCell ref="A31:E31"/>
    <mergeCell ref="C53:D53"/>
    <mergeCell ref="A40:E40"/>
    <mergeCell ref="J48:K48"/>
    <mergeCell ref="L6:N7"/>
    <mergeCell ref="L48:M48"/>
    <mergeCell ref="H38:I38"/>
    <mergeCell ref="G19:I19"/>
    <mergeCell ref="H31:I31"/>
    <mergeCell ref="L47:M47"/>
    <mergeCell ref="H40:I40"/>
    <mergeCell ref="G1:V1"/>
    <mergeCell ref="A17:F17"/>
    <mergeCell ref="G20:I20"/>
    <mergeCell ref="F36:G36"/>
    <mergeCell ref="C6:D7"/>
    <mergeCell ref="A19:F19"/>
    <mergeCell ref="G22:I22"/>
    <mergeCell ref="A5:B5"/>
    <mergeCell ref="D52:G52"/>
    <mergeCell ref="O5:R5"/>
    <mergeCell ref="G12:I12"/>
    <mergeCell ref="G21:I21"/>
    <mergeCell ref="E54:F54"/>
    <mergeCell ref="J14:R14"/>
    <mergeCell ref="G54:H54"/>
    <mergeCell ref="G23:I23"/>
    <mergeCell ref="J18:N18"/>
    <mergeCell ref="O6:R7"/>
    <mergeCell ref="H30:I30"/>
    <mergeCell ref="A30:E30"/>
    <mergeCell ref="J5:K5"/>
    <mergeCell ref="H29:I29"/>
    <mergeCell ref="N47:O47"/>
    <mergeCell ref="L5:N5"/>
    <mergeCell ref="G18:I18"/>
    <mergeCell ref="A12:F12"/>
    <mergeCell ref="A21:F21"/>
    <mergeCell ref="F40:G40"/>
    <mergeCell ref="A14:F14"/>
    <mergeCell ref="A23:F23"/>
    <mergeCell ref="G53:H53"/>
    <mergeCell ref="F32:G32"/>
    <mergeCell ref="O24:R24"/>
    <mergeCell ref="O18:R18"/>
    <mergeCell ref="F38:G38"/>
    <mergeCell ref="H32:I32"/>
    <mergeCell ref="J17:R17"/>
    <mergeCell ref="J47:K47"/>
    <mergeCell ref="G11:I11"/>
    <mergeCell ref="E6:G7"/>
    <mergeCell ref="F37:G37"/>
    <mergeCell ref="J21:N21"/>
    <mergeCell ref="J10:R10"/>
    <mergeCell ref="E5:G5"/>
    <mergeCell ref="A51:R51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V90"/>
  <sheetViews>
    <sheetView showGridLines="0" zoomScaleNormal="100" workbookViewId="0">
      <pane ySplit="3" topLeftCell="A4" activePane="bottomLeft" state="frozen"/>
      <selection pane="bottomLeft" activeCell="A1" sqref="A1"/>
    </sheetView>
  </sheetViews>
  <sheetFormatPr baseColWidth="8" defaultColWidth="8.7109375" defaultRowHeight="15" customHeight="1"/>
  <cols>
    <col width="12" customWidth="1" style="111" min="1" max="21"/>
  </cols>
  <sheetData>
    <row r="1" ht="36" customHeight="1" s="111">
      <c r="A1" s="2" t="n"/>
      <c r="B1" s="2" t="n"/>
      <c r="C1" s="2" t="n"/>
      <c r="D1" s="2" t="n"/>
      <c r="E1" s="2" t="n"/>
      <c r="F1" s="172" t="inlineStr">
        <is>
          <t>⚡  TAURUS PERFORMANCE LAB  —  Advanced Analytics</t>
        </is>
      </c>
      <c r="U1" s="2" t="n"/>
      <c r="V1" s="2" t="n"/>
    </row>
    <row r="2" ht="18" customHeight="1" s="111">
      <c r="A2" s="2" t="n"/>
      <c r="B2" s="2" t="n"/>
      <c r="C2" s="2" t="n"/>
      <c r="D2" s="2" t="n"/>
      <c r="E2" s="2" t="n"/>
      <c r="F2" s="169" t="inlineStr">
        <is>
          <t>Prop Desk Grade Metrics  •  taurusarena.com</t>
        </is>
      </c>
      <c r="U2" s="2" t="n"/>
      <c r="V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3" t="n"/>
      <c r="P3" s="3" t="n"/>
      <c r="Q3" s="3" t="n"/>
      <c r="R3" s="3" t="n"/>
      <c r="S3" s="3" t="n"/>
      <c r="T3" s="3" t="n"/>
      <c r="U3" s="2" t="n"/>
      <c r="V3" s="2" t="n"/>
    </row>
    <row r="4" ht="6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  <c r="Q4" s="2" t="n"/>
      <c r="R4" s="2" t="n"/>
      <c r="S4" s="2" t="n"/>
      <c r="T4" s="2" t="n"/>
      <c r="U4" s="2" t="n"/>
      <c r="V4" s="2" t="n"/>
    </row>
    <row r="5" ht="18.75" customHeight="1" s="111">
      <c r="A5" s="135" t="inlineStr">
        <is>
          <t xml:space="preserve">  ▸  TRADER REPORT CARD  —  PROP DESK STANDARD</t>
        </is>
      </c>
      <c r="K5" s="2" t="n"/>
      <c r="L5" s="2" t="n"/>
      <c r="M5" s="2" t="n"/>
      <c r="N5" s="2" t="n"/>
      <c r="O5" s="2" t="n"/>
      <c r="P5" s="2" t="n"/>
      <c r="Q5" s="2" t="n"/>
      <c r="R5" s="2" t="n"/>
      <c r="S5" s="2" t="n"/>
      <c r="T5" s="2" t="n"/>
      <c r="U5" s="2" t="n"/>
      <c r="V5" s="2" t="n"/>
    </row>
    <row r="6" ht="18.75" customHeight="1" s="111">
      <c r="A6" s="2" t="n"/>
      <c r="B6" s="2" t="n"/>
      <c r="C6" s="2" t="n"/>
      <c r="D6" s="2" t="n"/>
      <c r="E6" s="2" t="n"/>
      <c r="F6" s="2" t="n"/>
      <c r="G6" s="2" t="n"/>
      <c r="H6" s="2" t="n"/>
      <c r="I6" s="2" t="n"/>
      <c r="J6" s="2" t="n"/>
      <c r="K6" s="2" t="n"/>
      <c r="L6" s="2" t="n"/>
      <c r="M6" s="2" t="n"/>
      <c r="N6" s="2" t="n"/>
      <c r="O6" s="2" t="n"/>
      <c r="P6" s="2" t="n"/>
      <c r="Q6" s="2" t="n"/>
      <c r="R6" s="2" t="n"/>
      <c r="S6" s="2" t="n"/>
      <c r="T6" s="2" t="n"/>
      <c r="U6" s="2" t="n"/>
      <c r="V6" s="2" t="n"/>
    </row>
    <row r="7" ht="21.75" customHeight="1" s="111">
      <c r="A7" s="167" t="inlineStr">
        <is>
          <t>TRADING DISCIPLINE SCORE</t>
        </is>
      </c>
      <c r="H7" s="168">
        <f>METRICS!B20</f>
        <v/>
      </c>
      <c r="K7" s="2" t="n"/>
      <c r="L7" s="2" t="n"/>
      <c r="M7" s="2" t="n"/>
      <c r="N7" s="2" t="n"/>
      <c r="O7" s="2" t="n"/>
      <c r="P7" s="2" t="n"/>
      <c r="Q7" s="2" t="n"/>
      <c r="R7" s="2" t="n"/>
      <c r="S7" s="2" t="n"/>
      <c r="T7" s="2" t="n"/>
      <c r="U7" s="2" t="n"/>
      <c r="V7" s="2" t="n"/>
    </row>
    <row r="8" ht="18.75" customHeight="1" s="111">
      <c r="A8" s="164" t="inlineStr">
        <is>
          <t xml:space="preserve">  Trades following plan / total trades</t>
        </is>
      </c>
      <c r="H8" s="170">
        <f>IF(H7&gt;=85,"A+",IF(H7&gt;=70,"A",IF(H7&gt;=55,"B","C")))</f>
        <v/>
      </c>
      <c r="K8" s="2" t="n"/>
      <c r="L8" s="2" t="n"/>
      <c r="M8" s="2" t="n"/>
      <c r="N8" s="2" t="n"/>
      <c r="O8" s="2" t="n"/>
      <c r="P8" s="2" t="n"/>
      <c r="Q8" s="2" t="n"/>
      <c r="R8" s="2" t="n"/>
      <c r="S8" s="2" t="n"/>
      <c r="T8" s="2" t="n"/>
      <c r="U8" s="2" t="n"/>
      <c r="V8" s="2" t="n"/>
    </row>
    <row r="9" ht="18.75" customHeight="1" s="111">
      <c r="A9" s="165">
        <f>REPT("█",MAX(0,ROUND(H7/10,0)))&amp;REPT("░",MAX(0,10-ROUND(H7/10,0)))&amp;"  "&amp;TEXT(H7,"0.0")&amp;"/100"</f>
        <v/>
      </c>
      <c r="K9" s="2" t="n"/>
      <c r="L9" s="2" t="n"/>
      <c r="M9" s="2" t="n"/>
      <c r="N9" s="2" t="n"/>
      <c r="O9" s="2" t="n"/>
      <c r="P9" s="2" t="n"/>
      <c r="Q9" s="2" t="n"/>
      <c r="R9" s="2" t="n"/>
      <c r="S9" s="2" t="n"/>
      <c r="T9" s="2" t="n"/>
      <c r="U9" s="2" t="n"/>
      <c r="V9" s="2" t="n"/>
    </row>
    <row r="10" ht="18.75" customHeight="1" s="111">
      <c r="A10" s="2" t="n"/>
      <c r="B10" s="2" t="n"/>
      <c r="C10" s="2" t="n"/>
      <c r="D10" s="2" t="n"/>
      <c r="E10" s="2" t="n"/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  <c r="O10" s="2" t="n"/>
      <c r="P10" s="2" t="n"/>
      <c r="Q10" s="2" t="n"/>
      <c r="R10" s="2" t="n"/>
      <c r="S10" s="2" t="n"/>
      <c r="T10" s="2" t="n"/>
      <c r="U10" s="2" t="n"/>
      <c r="V10" s="2" t="n"/>
    </row>
    <row r="11" ht="21.75" customHeight="1" s="111">
      <c r="A11" s="167" t="inlineStr">
        <is>
          <t>RISK CONSISTENCY SCORE</t>
        </is>
      </c>
      <c r="H11" s="168">
        <f>METRICS!B21</f>
        <v/>
      </c>
      <c r="K11" s="2" t="n"/>
      <c r="L11" s="2" t="n"/>
      <c r="M11" s="2" t="n"/>
      <c r="N11" s="2" t="n"/>
      <c r="O11" s="2" t="n"/>
      <c r="P11" s="2" t="n"/>
      <c r="Q11" s="2" t="n"/>
      <c r="R11" s="2" t="n"/>
      <c r="S11" s="2" t="n"/>
      <c r="T11" s="2" t="n"/>
      <c r="U11" s="2" t="n"/>
      <c r="V11" s="2" t="n"/>
    </row>
    <row r="12" ht="18.75" customHeight="1" s="111">
      <c r="A12" s="164" t="inlineStr">
        <is>
          <t xml:space="preserve">  Consistency of R:R sizing — lower StDev = better</t>
        </is>
      </c>
      <c r="H12" s="170">
        <f>IF(H11&gt;=85,"A+",IF(H11&gt;=70,"A",IF(H11&gt;=55,"B","C")))</f>
        <v/>
      </c>
      <c r="K12" s="2" t="n"/>
      <c r="L12" s="2" t="n"/>
      <c r="M12" s="2" t="n"/>
      <c r="N12" s="2" t="n"/>
      <c r="O12" s="2" t="n"/>
      <c r="P12" s="2" t="n"/>
      <c r="Q12" s="2" t="n"/>
      <c r="R12" s="2" t="n"/>
      <c r="S12" s="2" t="n"/>
      <c r="T12" s="2" t="n"/>
      <c r="U12" s="2" t="n"/>
      <c r="V12" s="2" t="n"/>
    </row>
    <row r="13" ht="18.75" customHeight="1" s="111">
      <c r="A13" s="165">
        <f>REPT("█",MAX(0,ROUND(H11/10,0)))&amp;REPT("░",MAX(0,10-ROUND(H11/10,0)))&amp;"  "&amp;TEXT(H11,"0.0")&amp;"/100"</f>
        <v/>
      </c>
      <c r="K13" s="2" t="n"/>
      <c r="L13" s="2" t="n"/>
      <c r="M13" s="2" t="n"/>
      <c r="N13" s="2" t="n"/>
      <c r="O13" s="2" t="n"/>
      <c r="P13" s="2" t="n"/>
      <c r="Q13" s="2" t="n"/>
      <c r="R13" s="2" t="n"/>
      <c r="S13" s="2" t="n"/>
      <c r="T13" s="2" t="n"/>
      <c r="U13" s="2" t="n"/>
      <c r="V13" s="2" t="n"/>
    </row>
    <row r="14" ht="18.75" customHeight="1" s="111">
      <c r="A14" s="2" t="n"/>
      <c r="B14" s="2" t="n"/>
      <c r="C14" s="2" t="n"/>
      <c r="D14" s="2" t="n"/>
      <c r="E14" s="2" t="n"/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  <c r="Q14" s="2" t="n"/>
      <c r="R14" s="2" t="n"/>
      <c r="S14" s="2" t="n"/>
      <c r="T14" s="2" t="n"/>
      <c r="U14" s="2" t="n"/>
      <c r="V14" s="2" t="n"/>
    </row>
    <row r="15" ht="21.75" customHeight="1" s="111">
      <c r="A15" s="167" t="inlineStr">
        <is>
          <t>PROFIT STABILITY SCORE</t>
        </is>
      </c>
      <c r="H15" s="168">
        <f>METRICS!B22</f>
        <v/>
      </c>
      <c r="K15" s="2" t="n"/>
      <c r="L15" s="2" t="n"/>
      <c r="M15" s="2" t="n"/>
      <c r="N15" s="2" t="n"/>
      <c r="O15" s="2" t="n"/>
      <c r="P15" s="2" t="n"/>
      <c r="Q15" s="2" t="n"/>
      <c r="R15" s="2" t="n"/>
      <c r="S15" s="2" t="n"/>
      <c r="T15" s="2" t="n"/>
      <c r="U15" s="2" t="n"/>
      <c r="V15" s="2" t="n"/>
    </row>
    <row r="16" ht="18.75" customHeight="1" s="111">
      <c r="A16" s="164" t="inlineStr">
        <is>
          <t xml:space="preserve">  P&amp;L volatility — lower StDev relative to mean = better</t>
        </is>
      </c>
      <c r="H16" s="170">
        <f>IF(H15&gt;=85,"A+",IF(H15&gt;=70,"A",IF(H15&gt;=55,"B","C")))</f>
        <v/>
      </c>
      <c r="K16" s="2" t="n"/>
      <c r="L16" s="2" t="n"/>
      <c r="M16" s="2" t="n"/>
      <c r="N16" s="2" t="n"/>
      <c r="O16" s="2" t="n"/>
      <c r="P16" s="2" t="n"/>
      <c r="Q16" s="2" t="n"/>
      <c r="R16" s="2" t="n"/>
      <c r="S16" s="2" t="n"/>
      <c r="T16" s="2" t="n"/>
      <c r="U16" s="2" t="n"/>
      <c r="V16" s="2" t="n"/>
    </row>
    <row r="17" ht="18.75" customHeight="1" s="111">
      <c r="A17" s="165">
        <f>REPT("█",MAX(0,ROUND(H15/10,0)))&amp;REPT("░",MAX(0,10-ROUND(H15/10,0)))&amp;"  "&amp;TEXT(H15,"0.0")&amp;"/100"</f>
        <v/>
      </c>
      <c r="K17" s="2" t="n"/>
      <c r="L17" s="2" t="n"/>
      <c r="M17" s="2" t="n"/>
      <c r="N17" s="2" t="n"/>
      <c r="O17" s="2" t="n"/>
      <c r="P17" s="2" t="n"/>
      <c r="Q17" s="2" t="n"/>
      <c r="R17" s="2" t="n"/>
      <c r="S17" s="2" t="n"/>
      <c r="T17" s="2" t="n"/>
      <c r="U17" s="2" t="n"/>
      <c r="V17" s="2" t="n"/>
    </row>
    <row r="18" ht="18.75" customHeight="1" s="111">
      <c r="A18" s="2" t="n"/>
      <c r="B18" s="2" t="n"/>
      <c r="C18" s="2" t="n"/>
      <c r="D18" s="2" t="n"/>
      <c r="E18" s="2" t="n"/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  <c r="O18" s="2" t="n"/>
      <c r="P18" s="2" t="n"/>
      <c r="Q18" s="2" t="n"/>
      <c r="R18" s="2" t="n"/>
      <c r="S18" s="2" t="n"/>
      <c r="T18" s="2" t="n"/>
      <c r="U18" s="2" t="n"/>
      <c r="V18" s="2" t="n"/>
    </row>
    <row r="19" ht="21.75" customHeight="1" s="111">
      <c r="A19" s="167" t="inlineStr">
        <is>
          <t>DRAWDOWN CONTROL SCORE</t>
        </is>
      </c>
      <c r="H19" s="168">
        <f>METRICS!B23</f>
        <v/>
      </c>
      <c r="K19" s="2" t="n"/>
      <c r="L19" s="2" t="n"/>
      <c r="M19" s="2" t="n"/>
      <c r="N19" s="2" t="n"/>
      <c r="O19" s="2" t="n"/>
      <c r="P19" s="2" t="n"/>
      <c r="Q19" s="2" t="n"/>
      <c r="R19" s="2" t="n"/>
      <c r="S19" s="2" t="n"/>
      <c r="T19" s="2" t="n"/>
      <c r="U19" s="2" t="n"/>
      <c r="V19" s="2" t="n"/>
    </row>
    <row r="20" ht="18.75" customHeight="1" s="111">
      <c r="A20" s="164" t="inlineStr">
        <is>
          <t xml:space="preserve">  Max drawdown vs account size — uses CONFIG Account Size</t>
        </is>
      </c>
      <c r="H20" s="170">
        <f>IF(H19&gt;=85,"A+",IF(H19&gt;=70,"A",IF(H19&gt;=55,"B","C")))</f>
        <v/>
      </c>
      <c r="K20" s="2" t="n"/>
      <c r="L20" s="2" t="n"/>
      <c r="M20" s="2" t="n"/>
      <c r="N20" s="2" t="n"/>
      <c r="O20" s="2" t="n"/>
      <c r="P20" s="2" t="n"/>
      <c r="Q20" s="2" t="n"/>
      <c r="R20" s="2" t="n"/>
      <c r="S20" s="2" t="n"/>
      <c r="T20" s="2" t="n"/>
      <c r="U20" s="2" t="n"/>
      <c r="V20" s="2" t="n"/>
    </row>
    <row r="21" ht="18.75" customHeight="1" s="111">
      <c r="A21" s="165">
        <f>REPT("█",MAX(0,ROUND(H19/10,0)))&amp;REPT("░",MAX(0,10-ROUND(H19/10,0)))&amp;"  "&amp;TEXT(H19,"0.0")&amp;"/100"</f>
        <v/>
      </c>
      <c r="K21" s="2" t="n"/>
      <c r="L21" s="2" t="n"/>
      <c r="M21" s="2" t="n"/>
      <c r="N21" s="2" t="n"/>
      <c r="O21" s="2" t="n"/>
      <c r="P21" s="2" t="n"/>
      <c r="Q21" s="2" t="n"/>
      <c r="R21" s="2" t="n"/>
      <c r="S21" s="2" t="n"/>
      <c r="T21" s="2" t="n"/>
      <c r="U21" s="2" t="n"/>
      <c r="V21" s="2" t="n"/>
    </row>
    <row r="22" ht="18.75" customHeight="1" s="111">
      <c r="A22" s="2" t="n"/>
      <c r="B22" s="2" t="n"/>
      <c r="C22" s="2" t="n"/>
      <c r="D22" s="2" t="n"/>
      <c r="E22" s="2" t="n"/>
      <c r="F22" s="2" t="n"/>
      <c r="G22" s="2" t="n"/>
      <c r="H22" s="2" t="n"/>
      <c r="I22" s="2" t="n"/>
      <c r="J22" s="2" t="n"/>
      <c r="K22" s="2" t="n"/>
      <c r="L22" s="2" t="n"/>
      <c r="M22" s="2" t="n"/>
      <c r="N22" s="2" t="n"/>
      <c r="O22" s="2" t="n"/>
      <c r="P22" s="2" t="n"/>
      <c r="Q22" s="2" t="n"/>
      <c r="R22" s="2" t="n"/>
      <c r="S22" s="2" t="n"/>
      <c r="T22" s="2" t="n"/>
      <c r="U22" s="2" t="n"/>
      <c r="V22" s="2" t="n"/>
    </row>
    <row r="23" ht="21.75" customHeight="1" s="111">
      <c r="A23" s="167" t="inlineStr">
        <is>
          <t>WIN QUALITY SCORE</t>
        </is>
      </c>
      <c r="H23" s="168">
        <f>METRICS!B24</f>
        <v/>
      </c>
      <c r="K23" s="2" t="n"/>
      <c r="L23" s="2" t="n"/>
      <c r="M23" s="2" t="n"/>
      <c r="N23" s="2" t="n"/>
      <c r="O23" s="2" t="n"/>
      <c r="P23" s="2" t="n"/>
      <c r="Q23" s="2" t="n"/>
      <c r="R23" s="2" t="n"/>
      <c r="S23" s="2" t="n"/>
      <c r="T23" s="2" t="n"/>
      <c r="U23" s="2" t="n"/>
      <c r="V23" s="2" t="n"/>
    </row>
    <row r="24" ht="18.75" customHeight="1" s="111">
      <c r="A24" s="164" t="inlineStr">
        <is>
          <t xml:space="preserve">  Avg win vs avg loss size — target &gt;1.5x</t>
        </is>
      </c>
      <c r="H24" s="170">
        <f>IF(H23&gt;=85,"A+",IF(H23&gt;=70,"A",IF(H23&gt;=55,"B","C")))</f>
        <v/>
      </c>
      <c r="K24" s="2" t="n"/>
      <c r="L24" s="2" t="n"/>
      <c r="M24" s="2" t="n"/>
      <c r="N24" s="2" t="n"/>
      <c r="O24" s="2" t="n"/>
      <c r="P24" s="2" t="n"/>
      <c r="Q24" s="2" t="n"/>
      <c r="R24" s="2" t="n"/>
      <c r="S24" s="2" t="n"/>
      <c r="T24" s="2" t="n"/>
      <c r="U24" s="2" t="n"/>
      <c r="V24" s="2" t="n"/>
    </row>
    <row r="25" ht="18.75" customHeight="1" s="111">
      <c r="A25" s="165">
        <f>REPT("█",MAX(0,ROUND(H23/10,0)))&amp;REPT("░",MAX(0,10-ROUND(H23/10,0)))&amp;"  "&amp;TEXT(H23,"0.0")&amp;"/100"</f>
        <v/>
      </c>
      <c r="K25" s="2" t="n"/>
      <c r="L25" s="2" t="n"/>
      <c r="M25" s="2" t="n"/>
      <c r="N25" s="2" t="n"/>
      <c r="O25" s="2" t="n"/>
      <c r="P25" s="2" t="n"/>
      <c r="Q25" s="2" t="n"/>
      <c r="R25" s="2" t="n"/>
      <c r="S25" s="2" t="n"/>
      <c r="T25" s="2" t="n"/>
      <c r="U25" s="2" t="n"/>
      <c r="V25" s="2" t="n"/>
    </row>
    <row r="26" ht="18.75" customHeight="1" s="111">
      <c r="A26" s="2" t="n"/>
      <c r="B26" s="2" t="n"/>
      <c r="C26" s="2" t="n"/>
      <c r="D26" s="2" t="n"/>
      <c r="E26" s="2" t="n"/>
      <c r="F26" s="2" t="n"/>
      <c r="G26" s="2" t="n"/>
      <c r="H26" s="2" t="n"/>
      <c r="I26" s="2" t="n"/>
      <c r="J26" s="2" t="n"/>
      <c r="K26" s="2" t="n"/>
      <c r="L26" s="2" t="n"/>
      <c r="M26" s="2" t="n"/>
      <c r="N26" s="2" t="n"/>
      <c r="O26" s="2" t="n"/>
      <c r="P26" s="2" t="n"/>
      <c r="Q26" s="2" t="n"/>
      <c r="R26" s="2" t="n"/>
      <c r="S26" s="2" t="n"/>
      <c r="T26" s="2" t="n"/>
      <c r="U26" s="2" t="n"/>
      <c r="V26" s="2" t="n"/>
    </row>
    <row r="27" ht="18.75" customHeight="1" s="11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  <c r="Q27" s="2" t="n"/>
      <c r="R27" s="2" t="n"/>
      <c r="S27" s="2" t="n"/>
      <c r="T27" s="2" t="n"/>
      <c r="U27" s="2" t="n"/>
      <c r="V27" s="2" t="n"/>
    </row>
    <row r="28" ht="18.75" customHeight="1" s="11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  <c r="Q28" s="2" t="n"/>
      <c r="R28" s="2" t="n"/>
      <c r="S28" s="2" t="n"/>
      <c r="T28" s="2" t="n"/>
      <c r="U28" s="2" t="n"/>
      <c r="V28" s="2" t="n"/>
    </row>
    <row r="29" ht="18.75" customHeight="1" s="111">
      <c r="A29" s="166" t="inlineStr">
        <is>
          <t xml:space="preserve">  ▸  OVERALL TRADER GRADE</t>
        </is>
      </c>
      <c r="K29" s="2" t="n"/>
      <c r="L29" s="2" t="n"/>
      <c r="M29" s="2" t="n"/>
      <c r="N29" s="2" t="n"/>
      <c r="O29" s="2" t="n"/>
      <c r="P29" s="2" t="n"/>
      <c r="Q29" s="2" t="n"/>
      <c r="R29" s="2" t="n"/>
      <c r="S29" s="2" t="n"/>
      <c r="T29" s="2" t="n"/>
      <c r="U29" s="2" t="n"/>
      <c r="V29" s="2" t="n"/>
    </row>
    <row r="30" ht="37.5" customHeight="1" s="111">
      <c r="A30" s="163">
        <f>METRICS!E75</f>
        <v/>
      </c>
      <c r="F30" s="171">
        <f>METRICS!E76</f>
        <v/>
      </c>
      <c r="K30" s="2" t="n"/>
      <c r="L30" s="2" t="n"/>
      <c r="M30" s="2" t="n"/>
      <c r="N30" s="2" t="n"/>
      <c r="O30" s="2" t="n"/>
      <c r="P30" s="2" t="n"/>
      <c r="Q30" s="2" t="n"/>
      <c r="R30" s="2" t="n"/>
      <c r="S30" s="2" t="n"/>
      <c r="T30" s="2" t="n"/>
      <c r="U30" s="2" t="n"/>
      <c r="V30" s="2" t="n"/>
    </row>
    <row r="31" ht="18.75" customHeight="1" s="111">
      <c r="A31" s="2" t="n"/>
      <c r="B31" s="2" t="n"/>
      <c r="C31" s="2" t="n"/>
      <c r="D31" s="2" t="n"/>
      <c r="E31" s="2" t="n"/>
      <c r="F31" s="2" t="n"/>
      <c r="G31" s="2" t="n"/>
      <c r="H31" s="2" t="n"/>
      <c r="I31" s="2" t="n"/>
      <c r="J31" s="2" t="n"/>
      <c r="K31" s="2" t="n"/>
      <c r="L31" s="2" t="n"/>
      <c r="M31" s="2" t="n"/>
      <c r="N31" s="2" t="n"/>
      <c r="O31" s="2" t="n"/>
      <c r="P31" s="2" t="n"/>
      <c r="Q31" s="2" t="n"/>
      <c r="R31" s="2" t="n"/>
      <c r="S31" s="2" t="n"/>
      <c r="T31" s="2" t="n"/>
      <c r="U31" s="2" t="n"/>
      <c r="V31" s="2" t="n"/>
    </row>
    <row r="32" ht="18.75" customHeight="1" s="111">
      <c r="A32" s="2" t="n"/>
      <c r="B32" s="2" t="n"/>
      <c r="C32" s="2" t="n"/>
      <c r="D32" s="2" t="n"/>
      <c r="E32" s="2" t="n"/>
      <c r="F32" s="2" t="n"/>
      <c r="G32" s="2" t="n"/>
      <c r="H32" s="2" t="n"/>
      <c r="I32" s="2" t="n"/>
      <c r="J32" s="2" t="n"/>
      <c r="K32" s="2" t="n"/>
      <c r="L32" s="2" t="n"/>
      <c r="M32" s="2" t="n"/>
      <c r="N32" s="2" t="n"/>
      <c r="O32" s="2" t="n"/>
      <c r="P32" s="2" t="n"/>
      <c r="Q32" s="2" t="n"/>
      <c r="R32" s="2" t="n"/>
      <c r="S32" s="2" t="n"/>
      <c r="T32" s="2" t="n"/>
      <c r="U32" s="2" t="n"/>
      <c r="V32" s="2" t="n"/>
    </row>
    <row r="33" ht="18.75" customHeight="1" s="111">
      <c r="A33" s="135" t="inlineStr">
        <is>
          <t xml:space="preserve">  ▸  SETUP PERFORMANCE</t>
        </is>
      </c>
      <c r="K33" s="2" t="n"/>
      <c r="L33" s="2" t="n"/>
      <c r="M33" s="2" t="n"/>
      <c r="N33" s="2" t="n"/>
      <c r="O33" s="2" t="n"/>
      <c r="P33" s="2" t="n"/>
      <c r="Q33" s="2" t="n"/>
      <c r="R33" s="2" t="n"/>
      <c r="S33" s="2" t="n"/>
      <c r="T33" s="2" t="n"/>
      <c r="U33" s="2" t="n"/>
      <c r="V33" s="2" t="n"/>
    </row>
    <row r="34" ht="18.75" customHeight="1" s="111">
      <c r="A34" s="61" t="inlineStr">
        <is>
          <t>SETUP</t>
        </is>
      </c>
      <c r="B34" s="61" t="inlineStr">
        <is>
          <t>TRADES</t>
        </is>
      </c>
      <c r="C34" s="61" t="inlineStr">
        <is>
          <t>WIN RATE</t>
        </is>
      </c>
      <c r="D34" s="61" t="inlineStr">
        <is>
          <t>P&amp;L</t>
        </is>
      </c>
      <c r="E34" s="61" t="inlineStr">
        <is>
          <t>AVG P&amp;L</t>
        </is>
      </c>
      <c r="F34" s="61" t="inlineStr">
        <is>
          <t>AVG R:R</t>
        </is>
      </c>
      <c r="G34" s="61" t="n"/>
      <c r="H34" s="61" t="n"/>
      <c r="I34" s="61" t="n"/>
      <c r="J34" s="61" t="inlineStr">
        <is>
          <t>GRADE</t>
        </is>
      </c>
      <c r="K34" s="2" t="n"/>
      <c r="L34" s="2" t="n"/>
      <c r="M34" s="2" t="n"/>
      <c r="N34" s="2" t="n"/>
      <c r="O34" s="2" t="n"/>
      <c r="P34" s="2" t="n"/>
      <c r="Q34" s="2" t="n"/>
      <c r="R34" s="2" t="n"/>
      <c r="S34" s="2" t="n"/>
      <c r="T34" s="2" t="n"/>
      <c r="U34" s="2" t="n"/>
      <c r="V34" s="2" t="n"/>
    </row>
    <row r="35" ht="18.75" customHeight="1" s="111">
      <c r="A35" s="62">
        <f>CONFIG!$D$15</f>
        <v/>
      </c>
      <c r="B35" s="63">
        <f>IFERROR(SUMPRODUCT((TRIM(DATABASE!$D$5:$D$6004)=TRIM($A35))*DATABASE!$X$5:$X$6004),0)</f>
        <v/>
      </c>
      <c r="C35" s="64">
        <f>IFERROR(SUMPRODUCT((TRIM(DATABASE!$D$5:$D$6004)=TRIM($A35))*(DATABASE!$L$5:$L$6004="Win")*DATABASE!$X$5:$X$6004)/SUMPRODUCT((TRIM(DATABASE!$D$5:$D$6004)=TRIM($A35))*DATABASE!$X$5:$X$6004),0)</f>
        <v/>
      </c>
      <c r="D35" s="65">
        <f>IFERROR(SUMPRODUCT((TRIM(DATABASE!$D$5:$D$6004)=TRIM($A35))*DATABASE!$X$5:$X$6004*DATABASE!$M$5:$M$6004),0)</f>
        <v/>
      </c>
      <c r="E35" s="65">
        <f>IFERROR(SUMPRODUCT((TRIM(DATABASE!$D$5:$D$6004)=TRIM($A35))*DATABASE!$X$5:$X$6004*DATABASE!$M$5:$M$6004)/SUMPRODUCT((TRIM(DATABASE!$D$5:$D$6004)=TRIM($A35))*DATABASE!$X$5:$X$6004),0)</f>
        <v/>
      </c>
      <c r="F35" s="66">
        <f>IFERROR(SUMPRODUCT((TRIM(DATABASE!$D$5:$D$6004)=TRIM($A35))*DATABASE!$X$5:$X$6004*DATABASE!$K$5:$K$6004)/SUMPRODUCT((TRIM(DATABASE!$D$5:$D$6004)=TRIM($A35))*DATABASE!$X$5:$X$6004),0)</f>
        <v/>
      </c>
      <c r="G35" s="67" t="n"/>
      <c r="H35" s="67" t="n"/>
      <c r="I35" s="67" t="n"/>
      <c r="J35" s="67">
        <f>IF(C35&gt;=65%,"A",IF(C35&gt;=50%,"B","C"))</f>
        <v/>
      </c>
      <c r="K35" s="2" t="n"/>
      <c r="L35" s="2" t="n"/>
      <c r="M35" s="2" t="n"/>
      <c r="N35" s="2" t="n"/>
      <c r="O35" s="2" t="n"/>
      <c r="P35" s="2" t="n"/>
      <c r="Q35" s="2" t="n"/>
      <c r="R35" s="2" t="n"/>
      <c r="S35" s="2" t="n"/>
      <c r="T35" s="2" t="n"/>
      <c r="U35" s="2" t="n"/>
      <c r="V35" s="2" t="n"/>
    </row>
    <row r="36" ht="18.75" customHeight="1" s="111">
      <c r="A36" s="68">
        <f>CONFIG!$D$16</f>
        <v/>
      </c>
      <c r="B36" s="69">
        <f>IFERROR(SUMPRODUCT((TRIM(DATABASE!$D$5:$D$6004)=TRIM($A36))*DATABASE!$X$5:$X$6004),0)</f>
        <v/>
      </c>
      <c r="C36" s="70">
        <f>IFERROR(SUMPRODUCT((TRIM(DATABASE!$D$5:$D$6004)=TRIM($A36))*(DATABASE!$L$5:$L$6004="Win")*DATABASE!$X$5:$X$6004)/SUMPRODUCT((TRIM(DATABASE!$D$5:$D$6004)=TRIM($A36))*DATABASE!$X$5:$X$6004),0)</f>
        <v/>
      </c>
      <c r="D36" s="71">
        <f>IFERROR(SUMPRODUCT((TRIM(DATABASE!$D$5:$D$6004)=TRIM($A36))*DATABASE!$X$5:$X$6004*DATABASE!$M$5:$M$6004),0)</f>
        <v/>
      </c>
      <c r="E36" s="71">
        <f>IFERROR(SUMPRODUCT((TRIM(DATABASE!$D$5:$D$6004)=TRIM($A36))*DATABASE!$X$5:$X$6004*DATABASE!$M$5:$M$6004)/SUMPRODUCT((TRIM(DATABASE!$D$5:$D$6004)=TRIM($A36))*DATABASE!$X$5:$X$6004),0)</f>
        <v/>
      </c>
      <c r="F36" s="72">
        <f>IFERROR(SUMPRODUCT((TRIM(DATABASE!$D$5:$D$6004)=TRIM($A36))*DATABASE!$X$5:$X$6004*DATABASE!$K$5:$K$6004)/SUMPRODUCT((TRIM(DATABASE!$D$5:$D$6004)=TRIM($A36))*DATABASE!$X$5:$X$6004),0)</f>
        <v/>
      </c>
      <c r="G36" s="73" t="n"/>
      <c r="H36" s="73" t="n"/>
      <c r="I36" s="73" t="n"/>
      <c r="J36" s="73">
        <f>IF(C36&gt;=65%,"A",IF(C36&gt;=50%,"B","C"))</f>
        <v/>
      </c>
      <c r="K36" s="2" t="n"/>
      <c r="L36" s="2" t="n"/>
      <c r="M36" s="2" t="n"/>
      <c r="N36" s="2" t="n"/>
      <c r="O36" s="2" t="n"/>
      <c r="P36" s="2" t="n"/>
      <c r="Q36" s="2" t="n"/>
      <c r="R36" s="2" t="n"/>
      <c r="S36" s="2" t="n"/>
      <c r="T36" s="2" t="n"/>
      <c r="U36" s="2" t="n"/>
      <c r="V36" s="2" t="n"/>
    </row>
    <row r="37" ht="18.75" customHeight="1" s="111">
      <c r="A37" s="62">
        <f>CONFIG!$D$17</f>
        <v/>
      </c>
      <c r="B37" s="63">
        <f>IFERROR(SUMPRODUCT((TRIM(DATABASE!$D$5:$D$6004)=TRIM($A37))*DATABASE!$X$5:$X$6004),0)</f>
        <v/>
      </c>
      <c r="C37" s="64">
        <f>IFERROR(SUMPRODUCT((TRIM(DATABASE!$D$5:$D$6004)=TRIM($A37))*(DATABASE!$L$5:$L$6004="Win")*DATABASE!$X$5:$X$6004)/SUMPRODUCT((TRIM(DATABASE!$D$5:$D$6004)=TRIM($A37))*DATABASE!$X$5:$X$6004),0)</f>
        <v/>
      </c>
      <c r="D37" s="65">
        <f>IFERROR(SUMPRODUCT((TRIM(DATABASE!$D$5:$D$6004)=TRIM($A37))*DATABASE!$X$5:$X$6004*DATABASE!$M$5:$M$6004),0)</f>
        <v/>
      </c>
      <c r="E37" s="65">
        <f>IFERROR(SUMPRODUCT((TRIM(DATABASE!$D$5:$D$6004)=TRIM($A37))*DATABASE!$X$5:$X$6004*DATABASE!$M$5:$M$6004)/SUMPRODUCT((TRIM(DATABASE!$D$5:$D$6004)=TRIM($A37))*DATABASE!$X$5:$X$6004),0)</f>
        <v/>
      </c>
      <c r="F37" s="66">
        <f>IFERROR(SUMPRODUCT((TRIM(DATABASE!$D$5:$D$6004)=TRIM($A37))*DATABASE!$X$5:$X$6004*DATABASE!$K$5:$K$6004)/SUMPRODUCT((TRIM(DATABASE!$D$5:$D$6004)=TRIM($A37))*DATABASE!$X$5:$X$6004),0)</f>
        <v/>
      </c>
      <c r="G37" s="67" t="n"/>
      <c r="H37" s="67" t="n"/>
      <c r="I37" s="67" t="n"/>
      <c r="J37" s="67">
        <f>IF(C37&gt;=65%,"A",IF(C37&gt;=50%,"B","C"))</f>
        <v/>
      </c>
      <c r="K37" s="2" t="n"/>
      <c r="L37" s="2" t="n"/>
      <c r="M37" s="2" t="n"/>
      <c r="N37" s="2" t="n"/>
      <c r="O37" s="2" t="n"/>
      <c r="P37" s="2" t="n"/>
      <c r="Q37" s="2" t="n"/>
      <c r="R37" s="2" t="n"/>
      <c r="S37" s="2" t="n"/>
      <c r="T37" s="2" t="n"/>
      <c r="U37" s="2" t="n"/>
      <c r="V37" s="2" t="n"/>
    </row>
    <row r="38" ht="18.75" customHeight="1" s="111">
      <c r="A38" s="68">
        <f>CONFIG!$D$18</f>
        <v/>
      </c>
      <c r="B38" s="69">
        <f>IFERROR(SUMPRODUCT((TRIM(DATABASE!$D$5:$D$6004)=TRIM($A38))*DATABASE!$X$5:$X$6004),0)</f>
        <v/>
      </c>
      <c r="C38" s="70">
        <f>IFERROR(SUMPRODUCT((TRIM(DATABASE!$D$5:$D$6004)=TRIM($A38))*(DATABASE!$L$5:$L$6004="Win")*DATABASE!$X$5:$X$6004)/SUMPRODUCT((TRIM(DATABASE!$D$5:$D$6004)=TRIM($A38))*DATABASE!$X$5:$X$6004),0)</f>
        <v/>
      </c>
      <c r="D38" s="71">
        <f>IFERROR(SUMPRODUCT((TRIM(DATABASE!$D$5:$D$6004)=TRIM($A38))*DATABASE!$X$5:$X$6004*DATABASE!$M$5:$M$6004),0)</f>
        <v/>
      </c>
      <c r="E38" s="71">
        <f>IFERROR(SUMPRODUCT((TRIM(DATABASE!$D$5:$D$6004)=TRIM($A38))*DATABASE!$X$5:$X$6004*DATABASE!$M$5:$M$6004)/SUMPRODUCT((TRIM(DATABASE!$D$5:$D$6004)=TRIM($A38))*DATABASE!$X$5:$X$6004),0)</f>
        <v/>
      </c>
      <c r="F38" s="72">
        <f>IFERROR(SUMPRODUCT((TRIM(DATABASE!$D$5:$D$6004)=TRIM($A38))*DATABASE!$X$5:$X$6004*DATABASE!$K$5:$K$6004)/SUMPRODUCT((TRIM(DATABASE!$D$5:$D$6004)=TRIM($A38))*DATABASE!$X$5:$X$6004),0)</f>
        <v/>
      </c>
      <c r="G38" s="73" t="n"/>
      <c r="H38" s="73" t="n"/>
      <c r="I38" s="73" t="n"/>
      <c r="J38" s="73">
        <f>IF(C38&gt;=65%,"A",IF(C38&gt;=50%,"B","C"))</f>
        <v/>
      </c>
      <c r="K38" s="2" t="n"/>
      <c r="L38" s="2" t="n"/>
      <c r="M38" s="2" t="n"/>
      <c r="N38" s="2" t="n"/>
      <c r="O38" s="2" t="n"/>
      <c r="P38" s="2" t="n"/>
      <c r="Q38" s="2" t="n"/>
      <c r="R38" s="2" t="n"/>
      <c r="S38" s="2" t="n"/>
      <c r="T38" s="2" t="n"/>
      <c r="U38" s="2" t="n"/>
      <c r="V38" s="2" t="n"/>
    </row>
    <row r="39" ht="18.75" customHeight="1" s="111">
      <c r="A39" s="62">
        <f>CONFIG!$D$19</f>
        <v/>
      </c>
      <c r="B39" s="63">
        <f>IFERROR(SUMPRODUCT((TRIM(DATABASE!$D$5:$D$6004)=TRIM($A39))*DATABASE!$X$5:$X$6004),0)</f>
        <v/>
      </c>
      <c r="C39" s="64">
        <f>IFERROR(SUMPRODUCT((TRIM(DATABASE!$D$5:$D$6004)=TRIM($A39))*(DATABASE!$L$5:$L$6004="Win")*DATABASE!$X$5:$X$6004)/SUMPRODUCT((TRIM(DATABASE!$D$5:$D$6004)=TRIM($A39))*DATABASE!$X$5:$X$6004),0)</f>
        <v/>
      </c>
      <c r="D39" s="65">
        <f>IFERROR(SUMPRODUCT((TRIM(DATABASE!$D$5:$D$6004)=TRIM($A39))*DATABASE!$X$5:$X$6004*DATABASE!$M$5:$M$6004),0)</f>
        <v/>
      </c>
      <c r="E39" s="65">
        <f>IFERROR(SUMPRODUCT((TRIM(DATABASE!$D$5:$D$6004)=TRIM($A39))*DATABASE!$X$5:$X$6004*DATABASE!$M$5:$M$6004)/SUMPRODUCT((TRIM(DATABASE!$D$5:$D$6004)=TRIM($A39))*DATABASE!$X$5:$X$6004),0)</f>
        <v/>
      </c>
      <c r="F39" s="66">
        <f>IFERROR(SUMPRODUCT((TRIM(DATABASE!$D$5:$D$6004)=TRIM($A39))*DATABASE!$X$5:$X$6004*DATABASE!$K$5:$K$6004)/SUMPRODUCT((TRIM(DATABASE!$D$5:$D$6004)=TRIM($A39))*DATABASE!$X$5:$X$6004),0)</f>
        <v/>
      </c>
      <c r="G39" s="67" t="n"/>
      <c r="H39" s="67" t="n"/>
      <c r="I39" s="67" t="n"/>
      <c r="J39" s="67">
        <f>IF(C39&gt;=65%,"A",IF(C39&gt;=50%,"B","C"))</f>
        <v/>
      </c>
      <c r="K39" s="2" t="n"/>
      <c r="L39" s="2" t="n"/>
      <c r="M39" s="2" t="n"/>
      <c r="N39" s="2" t="n"/>
      <c r="O39" s="2" t="n"/>
      <c r="P39" s="2" t="n"/>
      <c r="Q39" s="2" t="n"/>
      <c r="R39" s="2" t="n"/>
      <c r="S39" s="2" t="n"/>
      <c r="T39" s="2" t="n"/>
      <c r="U39" s="2" t="n"/>
      <c r="V39" s="2" t="n"/>
    </row>
    <row r="40" ht="18.75" customHeight="1" s="111">
      <c r="A40" s="68">
        <f>CONFIG!$D$20</f>
        <v/>
      </c>
      <c r="B40" s="69">
        <f>IFERROR(SUMPRODUCT((TRIM(DATABASE!$D$5:$D$6004)=TRIM($A40))*DATABASE!$X$5:$X$6004),0)</f>
        <v/>
      </c>
      <c r="C40" s="70">
        <f>IFERROR(SUMPRODUCT((TRIM(DATABASE!$D$5:$D$6004)=TRIM($A40))*(DATABASE!$L$5:$L$6004="Win")*DATABASE!$X$5:$X$6004)/SUMPRODUCT((TRIM(DATABASE!$D$5:$D$6004)=TRIM($A40))*DATABASE!$X$5:$X$6004),0)</f>
        <v/>
      </c>
      <c r="D40" s="71">
        <f>IFERROR(SUMPRODUCT((TRIM(DATABASE!$D$5:$D$6004)=TRIM($A40))*DATABASE!$X$5:$X$6004*DATABASE!$M$5:$M$6004),0)</f>
        <v/>
      </c>
      <c r="E40" s="71">
        <f>IFERROR(SUMPRODUCT((TRIM(DATABASE!$D$5:$D$6004)=TRIM($A40))*DATABASE!$X$5:$X$6004*DATABASE!$M$5:$M$6004)/SUMPRODUCT((TRIM(DATABASE!$D$5:$D$6004)=TRIM($A40))*DATABASE!$X$5:$X$6004),0)</f>
        <v/>
      </c>
      <c r="F40" s="72">
        <f>IFERROR(SUMPRODUCT((TRIM(DATABASE!$D$5:$D$6004)=TRIM($A40))*DATABASE!$X$5:$X$6004*DATABASE!$K$5:$K$6004)/SUMPRODUCT((TRIM(DATABASE!$D$5:$D$6004)=TRIM($A40))*DATABASE!$X$5:$X$6004),0)</f>
        <v/>
      </c>
      <c r="G40" s="73" t="n"/>
      <c r="H40" s="73" t="n"/>
      <c r="I40" s="73" t="n"/>
      <c r="J40" s="73">
        <f>IF(C40&gt;=65%,"A",IF(C40&gt;=50%,"B","C"))</f>
        <v/>
      </c>
      <c r="K40" s="2" t="n"/>
      <c r="L40" s="2" t="n"/>
      <c r="M40" s="2" t="n"/>
      <c r="N40" s="2" t="n"/>
      <c r="O40" s="2" t="n"/>
      <c r="P40" s="2" t="n"/>
      <c r="Q40" s="2" t="n"/>
      <c r="R40" s="2" t="n"/>
      <c r="S40" s="2" t="n"/>
      <c r="T40" s="2" t="n"/>
      <c r="U40" s="2" t="n"/>
      <c r="V40" s="2" t="n"/>
    </row>
    <row r="41" ht="18.75" customHeight="1" s="111">
      <c r="A41" s="2" t="n"/>
      <c r="B41" s="2" t="n"/>
      <c r="C41" s="2" t="n"/>
      <c r="D41" s="2" t="n"/>
      <c r="E41" s="2" t="n"/>
      <c r="F41" s="2" t="n"/>
      <c r="G41" s="2" t="n"/>
      <c r="H41" s="2" t="n"/>
      <c r="I41" s="2" t="n"/>
      <c r="J41" s="2" t="n"/>
      <c r="K41" s="2" t="n"/>
      <c r="L41" s="2" t="n"/>
      <c r="M41" s="2" t="n"/>
      <c r="N41" s="2" t="n"/>
      <c r="O41" s="2" t="n"/>
      <c r="P41" s="2" t="n"/>
      <c r="Q41" s="2" t="n"/>
      <c r="R41" s="2" t="n"/>
      <c r="S41" s="2" t="n"/>
      <c r="T41" s="2" t="n"/>
      <c r="U41" s="2" t="n"/>
      <c r="V41" s="2" t="n"/>
    </row>
    <row r="42" ht="18.75" customHeight="1" s="111">
      <c r="A42" s="2" t="n"/>
      <c r="B42" s="2" t="n"/>
      <c r="C42" s="2" t="n"/>
      <c r="D42" s="2" t="n"/>
      <c r="E42" s="2" t="n"/>
      <c r="F42" s="2" t="n"/>
      <c r="G42" s="2" t="n"/>
      <c r="H42" s="2" t="n"/>
      <c r="I42" s="2" t="n"/>
      <c r="J42" s="2" t="n"/>
      <c r="K42" s="2" t="n"/>
      <c r="L42" s="2" t="n"/>
      <c r="M42" s="2" t="n"/>
      <c r="N42" s="2" t="n"/>
      <c r="O42" s="2" t="n"/>
      <c r="P42" s="2" t="n"/>
      <c r="Q42" s="2" t="n"/>
      <c r="R42" s="2" t="n"/>
      <c r="S42" s="2" t="n"/>
      <c r="T42" s="2" t="n"/>
      <c r="U42" s="2" t="n"/>
      <c r="V42" s="2" t="n"/>
    </row>
    <row r="43" ht="18.75" customHeight="1" s="111">
      <c r="A43" s="2" t="n"/>
      <c r="B43" s="2" t="n"/>
      <c r="C43" s="2" t="n"/>
      <c r="D43" s="2" t="n"/>
      <c r="E43" s="2" t="n"/>
      <c r="F43" s="2" t="n"/>
      <c r="G43" s="2" t="n"/>
      <c r="H43" s="2" t="n"/>
      <c r="I43" s="2" t="n"/>
      <c r="J43" s="2" t="n"/>
      <c r="K43" s="2" t="n"/>
      <c r="L43" s="2" t="n"/>
      <c r="M43" s="2" t="n"/>
      <c r="N43" s="2" t="n"/>
      <c r="O43" s="2" t="n"/>
      <c r="P43" s="2" t="n"/>
      <c r="Q43" s="2" t="n"/>
      <c r="R43" s="2" t="n"/>
      <c r="S43" s="2" t="n"/>
      <c r="T43" s="2" t="n"/>
      <c r="U43" s="2" t="n"/>
      <c r="V43" s="2" t="n"/>
    </row>
    <row r="44" ht="18.75" customHeight="1" s="111">
      <c r="A44" s="2" t="n"/>
      <c r="B44" s="2" t="n"/>
      <c r="C44" s="2" t="n"/>
      <c r="D44" s="2" t="n"/>
      <c r="E44" s="2" t="n"/>
      <c r="F44" s="2" t="n"/>
      <c r="G44" s="2" t="n"/>
      <c r="H44" s="2" t="n"/>
      <c r="I44" s="2" t="n"/>
      <c r="J44" s="2" t="n"/>
      <c r="K44" s="2" t="n"/>
      <c r="L44" s="2" t="n"/>
      <c r="M44" s="2" t="n"/>
      <c r="N44" s="2" t="n"/>
      <c r="O44" s="2" t="n"/>
      <c r="P44" s="2" t="n"/>
      <c r="Q44" s="2" t="n"/>
      <c r="R44" s="2" t="n"/>
      <c r="S44" s="2" t="n"/>
      <c r="T44" s="2" t="n"/>
      <c r="U44" s="2" t="n"/>
      <c r="V44" s="2" t="n"/>
    </row>
    <row r="45" ht="18.75" customHeight="1" s="111">
      <c r="A45" s="2" t="n"/>
      <c r="B45" s="2" t="n"/>
      <c r="C45" s="2" t="n"/>
      <c r="D45" s="2" t="n"/>
      <c r="E45" s="2" t="n"/>
      <c r="F45" s="2" t="n"/>
      <c r="G45" s="2" t="n"/>
      <c r="H45" s="2" t="n"/>
      <c r="I45" s="2" t="n"/>
      <c r="J45" s="2" t="n"/>
      <c r="K45" s="2" t="n"/>
      <c r="L45" s="2" t="n"/>
      <c r="M45" s="2" t="n"/>
      <c r="N45" s="2" t="n"/>
      <c r="O45" s="2" t="n"/>
      <c r="P45" s="2" t="n"/>
      <c r="Q45" s="2" t="n"/>
      <c r="R45" s="2" t="n"/>
      <c r="S45" s="2" t="n"/>
      <c r="T45" s="2" t="n"/>
      <c r="U45" s="2" t="n"/>
      <c r="V45" s="2" t="n"/>
    </row>
    <row r="46" ht="18.75" customHeight="1" s="111">
      <c r="A46" s="2" t="n"/>
      <c r="B46" s="2" t="n"/>
      <c r="C46" s="2" t="n"/>
      <c r="D46" s="2" t="n"/>
      <c r="E46" s="2" t="n"/>
      <c r="F46" s="2" t="n"/>
      <c r="G46" s="2" t="n"/>
      <c r="H46" s="2" t="n"/>
      <c r="I46" s="2" t="n"/>
      <c r="J46" s="2" t="n"/>
      <c r="K46" s="2" t="n"/>
      <c r="L46" s="2" t="n"/>
      <c r="M46" s="2" t="n"/>
      <c r="N46" s="2" t="n"/>
      <c r="O46" s="2" t="n"/>
      <c r="P46" s="2" t="n"/>
      <c r="Q46" s="2" t="n"/>
      <c r="R46" s="2" t="n"/>
      <c r="S46" s="2" t="n"/>
      <c r="T46" s="2" t="n"/>
      <c r="U46" s="2" t="n"/>
      <c r="V46" s="2" t="n"/>
    </row>
    <row r="47" ht="18.75" customHeight="1" s="111">
      <c r="A47" s="2" t="n"/>
      <c r="B47" s="2" t="n"/>
      <c r="C47" s="2" t="n"/>
      <c r="D47" s="2" t="n"/>
      <c r="E47" s="2" t="n"/>
      <c r="F47" s="2" t="n"/>
      <c r="G47" s="2" t="n"/>
      <c r="H47" s="2" t="n"/>
      <c r="I47" s="2" t="n"/>
      <c r="J47" s="2" t="n"/>
      <c r="K47" s="2" t="n"/>
      <c r="L47" s="2" t="n"/>
      <c r="M47" s="2" t="n"/>
      <c r="N47" s="2" t="n"/>
      <c r="O47" s="2" t="n"/>
      <c r="P47" s="2" t="n"/>
      <c r="Q47" s="2" t="n"/>
      <c r="R47" s="2" t="n"/>
      <c r="S47" s="2" t="n"/>
      <c r="T47" s="2" t="n"/>
      <c r="U47" s="2" t="n"/>
      <c r="V47" s="2" t="n"/>
    </row>
    <row r="48" ht="18.75" customHeight="1" s="111">
      <c r="A48" s="2" t="n"/>
      <c r="B48" s="2" t="n"/>
      <c r="C48" s="2" t="n"/>
      <c r="D48" s="2" t="n"/>
      <c r="E48" s="2" t="n"/>
      <c r="F48" s="2" t="n"/>
      <c r="G48" s="2" t="n"/>
      <c r="H48" s="2" t="n"/>
      <c r="I48" s="2" t="n"/>
      <c r="J48" s="2" t="n"/>
      <c r="K48" s="2" t="n"/>
      <c r="L48" s="2" t="n"/>
      <c r="M48" s="2" t="n"/>
      <c r="N48" s="2" t="n"/>
      <c r="O48" s="2" t="n"/>
      <c r="P48" s="2" t="n"/>
      <c r="Q48" s="2" t="n"/>
      <c r="R48" s="2" t="n"/>
      <c r="S48" s="2" t="n"/>
      <c r="T48" s="2" t="n"/>
      <c r="U48" s="2" t="n"/>
      <c r="V48" s="2" t="n"/>
    </row>
    <row r="49" ht="18.75" customHeight="1" s="111">
      <c r="A49" s="2" t="n"/>
      <c r="B49" s="2" t="n"/>
      <c r="C49" s="2" t="n"/>
      <c r="D49" s="2" t="n"/>
      <c r="E49" s="2" t="n"/>
      <c r="F49" s="2" t="n"/>
      <c r="G49" s="2" t="n"/>
      <c r="H49" s="2" t="n"/>
      <c r="I49" s="2" t="n"/>
      <c r="J49" s="2" t="n"/>
      <c r="K49" s="2" t="n"/>
      <c r="L49" s="2" t="n"/>
      <c r="M49" s="2" t="n"/>
      <c r="N49" s="2" t="n"/>
      <c r="O49" s="2" t="n"/>
      <c r="P49" s="2" t="n"/>
      <c r="Q49" s="2" t="n"/>
      <c r="R49" s="2" t="n"/>
      <c r="S49" s="2" t="n"/>
      <c r="T49" s="2" t="n"/>
      <c r="U49" s="2" t="n"/>
      <c r="V49" s="2" t="n"/>
    </row>
    <row r="50" ht="18.75" customHeight="1" s="111">
      <c r="A50" s="2" t="n"/>
      <c r="B50" s="2" t="n"/>
      <c r="C50" s="2" t="n"/>
      <c r="D50" s="2" t="n"/>
      <c r="E50" s="2" t="n"/>
      <c r="F50" s="2" t="n"/>
      <c r="G50" s="2" t="n"/>
      <c r="H50" s="2" t="n"/>
      <c r="I50" s="2" t="n"/>
      <c r="J50" s="2" t="n"/>
      <c r="K50" s="2" t="n"/>
      <c r="L50" s="2" t="n"/>
      <c r="M50" s="2" t="n"/>
      <c r="N50" s="2" t="n"/>
      <c r="O50" s="2" t="n"/>
      <c r="P50" s="2" t="n"/>
      <c r="Q50" s="2" t="n"/>
      <c r="R50" s="2" t="n"/>
      <c r="S50" s="2" t="n"/>
      <c r="T50" s="2" t="n"/>
      <c r="U50" s="2" t="n"/>
      <c r="V50" s="2" t="n"/>
    </row>
    <row r="51" ht="18.75" customHeight="1" s="111">
      <c r="A51" s="2" t="n"/>
      <c r="B51" s="2" t="n"/>
      <c r="C51" s="2" t="n"/>
      <c r="D51" s="2" t="n"/>
      <c r="E51" s="2" t="n"/>
      <c r="F51" s="2" t="n"/>
      <c r="G51" s="2" t="n"/>
      <c r="H51" s="2" t="n"/>
      <c r="I51" s="2" t="n"/>
      <c r="J51" s="2" t="n"/>
      <c r="K51" s="2" t="n"/>
      <c r="L51" s="2" t="n"/>
      <c r="M51" s="2" t="n"/>
      <c r="N51" s="2" t="n"/>
      <c r="O51" s="2" t="n"/>
      <c r="P51" s="2" t="n"/>
      <c r="Q51" s="2" t="n"/>
      <c r="R51" s="2" t="n"/>
      <c r="S51" s="2" t="n"/>
      <c r="T51" s="2" t="n"/>
      <c r="U51" s="2" t="n"/>
      <c r="V51" s="2" t="n"/>
    </row>
    <row r="52" ht="18.75" customHeight="1" s="111">
      <c r="A52" s="2" t="n"/>
      <c r="B52" s="2" t="n"/>
      <c r="C52" s="2" t="n"/>
      <c r="D52" s="2" t="n"/>
      <c r="E52" s="2" t="n"/>
      <c r="F52" s="2" t="n"/>
      <c r="G52" s="2" t="n"/>
      <c r="H52" s="2" t="n"/>
      <c r="I52" s="2" t="n"/>
      <c r="J52" s="2" t="n"/>
      <c r="K52" s="2" t="n"/>
      <c r="L52" s="2" t="n"/>
      <c r="M52" s="2" t="n"/>
      <c r="N52" s="2" t="n"/>
      <c r="O52" s="2" t="n"/>
      <c r="P52" s="2" t="n"/>
      <c r="Q52" s="2" t="n"/>
      <c r="R52" s="2" t="n"/>
      <c r="S52" s="2" t="n"/>
      <c r="T52" s="2" t="n"/>
      <c r="U52" s="2" t="n"/>
      <c r="V52" s="2" t="n"/>
    </row>
    <row r="53" ht="18.75" customHeight="1" s="111">
      <c r="A53" s="2" t="n"/>
      <c r="B53" s="2" t="n"/>
      <c r="C53" s="2" t="n"/>
      <c r="D53" s="2" t="n"/>
      <c r="E53" s="2" t="n"/>
      <c r="F53" s="2" t="n"/>
      <c r="G53" s="2" t="n"/>
      <c r="H53" s="2" t="n"/>
      <c r="I53" s="2" t="n"/>
      <c r="J53" s="2" t="n"/>
      <c r="K53" s="2" t="n"/>
      <c r="L53" s="2" t="n"/>
      <c r="M53" s="2" t="n"/>
      <c r="N53" s="2" t="n"/>
      <c r="O53" s="2" t="n"/>
      <c r="P53" s="2" t="n"/>
      <c r="Q53" s="2" t="n"/>
      <c r="R53" s="2" t="n"/>
      <c r="S53" s="2" t="n"/>
      <c r="T53" s="2" t="n"/>
      <c r="U53" s="2" t="n"/>
      <c r="V53" s="2" t="n"/>
    </row>
    <row r="54" ht="18.75" customHeight="1" s="111">
      <c r="A54" s="2" t="n"/>
      <c r="B54" s="2" t="n"/>
      <c r="C54" s="2" t="n"/>
      <c r="D54" s="2" t="n"/>
      <c r="E54" s="2" t="n"/>
      <c r="F54" s="2" t="n"/>
      <c r="G54" s="2" t="n"/>
      <c r="H54" s="2" t="n"/>
      <c r="I54" s="2" t="n"/>
      <c r="J54" s="2" t="n"/>
      <c r="K54" s="2" t="n"/>
      <c r="L54" s="2" t="n"/>
      <c r="M54" s="2" t="n"/>
      <c r="N54" s="2" t="n"/>
      <c r="O54" s="2" t="n"/>
      <c r="P54" s="2" t="n"/>
      <c r="Q54" s="2" t="n"/>
      <c r="R54" s="2" t="n"/>
      <c r="S54" s="2" t="n"/>
      <c r="T54" s="2" t="n"/>
      <c r="U54" s="2" t="n"/>
      <c r="V54" s="2" t="n"/>
    </row>
    <row r="55" ht="15" customHeight="1" s="111">
      <c r="A55" s="2" t="n"/>
      <c r="B55" s="2" t="n"/>
      <c r="C55" s="2" t="n"/>
      <c r="D55" s="2" t="n"/>
      <c r="E55" s="2" t="n"/>
      <c r="F55" s="2" t="n"/>
      <c r="G55" s="2" t="n"/>
      <c r="H55" s="2" t="n"/>
      <c r="I55" s="2" t="n"/>
      <c r="J55" s="2" t="n"/>
      <c r="K55" s="2" t="n"/>
      <c r="L55" s="2" t="n"/>
      <c r="M55" s="2" t="n"/>
      <c r="N55" s="2" t="n"/>
      <c r="O55" s="2" t="n"/>
      <c r="P55" s="2" t="n"/>
      <c r="Q55" s="2" t="n"/>
      <c r="R55" s="2" t="n"/>
      <c r="S55" s="2" t="n"/>
      <c r="T55" s="2" t="n"/>
      <c r="U55" s="2" t="n"/>
      <c r="V55" s="2" t="n"/>
    </row>
    <row r="56" ht="15" customHeight="1" s="111">
      <c r="A56" s="2" t="n"/>
      <c r="B56" s="2" t="n"/>
      <c r="C56" s="2" t="n"/>
      <c r="D56" s="2" t="n"/>
      <c r="E56" s="2" t="n"/>
      <c r="F56" s="2" t="n"/>
      <c r="G56" s="2" t="n"/>
      <c r="H56" s="2" t="n"/>
      <c r="I56" s="2" t="n"/>
      <c r="J56" s="2" t="n"/>
      <c r="K56" s="2" t="n"/>
      <c r="L56" s="2" t="n"/>
      <c r="M56" s="2" t="n"/>
      <c r="N56" s="2" t="n"/>
      <c r="O56" s="2" t="n"/>
      <c r="P56" s="2" t="n"/>
      <c r="Q56" s="2" t="n"/>
      <c r="R56" s="2" t="n"/>
      <c r="S56" s="2" t="n"/>
      <c r="T56" s="2" t="n"/>
      <c r="U56" s="2" t="n"/>
      <c r="V56" s="2" t="n"/>
    </row>
    <row r="57" ht="15" customHeight="1" s="111">
      <c r="A57" s="2" t="n"/>
      <c r="B57" s="2" t="n"/>
      <c r="C57" s="2" t="n"/>
      <c r="D57" s="2" t="n"/>
      <c r="E57" s="2" t="n"/>
      <c r="F57" s="2" t="n"/>
      <c r="G57" s="2" t="n"/>
      <c r="H57" s="2" t="n"/>
      <c r="I57" s="2" t="n"/>
      <c r="J57" s="2" t="n"/>
      <c r="K57" s="2" t="n"/>
      <c r="L57" s="2" t="n"/>
      <c r="M57" s="2" t="n"/>
      <c r="N57" s="2" t="n"/>
      <c r="O57" s="2" t="n"/>
      <c r="P57" s="2" t="n"/>
      <c r="Q57" s="2" t="n"/>
      <c r="R57" s="2" t="n"/>
      <c r="S57" s="2" t="n"/>
      <c r="T57" s="2" t="n"/>
      <c r="U57" s="2" t="n"/>
      <c r="V57" s="2" t="n"/>
    </row>
    <row r="58" ht="15" customHeight="1" s="111">
      <c r="A58" s="2" t="n"/>
      <c r="B58" s="2" t="n"/>
      <c r="C58" s="2" t="n"/>
      <c r="D58" s="2" t="n"/>
      <c r="E58" s="2" t="n"/>
      <c r="F58" s="2" t="n"/>
      <c r="G58" s="2" t="n"/>
      <c r="H58" s="2" t="n"/>
      <c r="I58" s="2" t="n"/>
      <c r="J58" s="2" t="n"/>
      <c r="K58" s="2" t="n"/>
      <c r="L58" s="2" t="n"/>
      <c r="M58" s="2" t="n"/>
      <c r="N58" s="2" t="n"/>
      <c r="O58" s="2" t="n"/>
      <c r="P58" s="2" t="n"/>
      <c r="Q58" s="2" t="n"/>
      <c r="R58" s="2" t="n"/>
      <c r="S58" s="2" t="n"/>
      <c r="T58" s="2" t="n"/>
      <c r="U58" s="2" t="n"/>
      <c r="V58" s="2" t="n"/>
    </row>
    <row r="59" ht="15" customHeight="1" s="111">
      <c r="A59" s="2" t="n"/>
      <c r="B59" s="2" t="n"/>
      <c r="C59" s="2" t="n"/>
      <c r="D59" s="2" t="n"/>
      <c r="E59" s="2" t="n"/>
      <c r="F59" s="2" t="n"/>
      <c r="G59" s="2" t="n"/>
      <c r="H59" s="2" t="n"/>
      <c r="I59" s="2" t="n"/>
      <c r="J59" s="2" t="n"/>
      <c r="K59" s="2" t="n"/>
      <c r="L59" s="2" t="n"/>
      <c r="M59" s="2" t="n"/>
      <c r="N59" s="2" t="n"/>
      <c r="O59" s="2" t="n"/>
      <c r="P59" s="2" t="n"/>
      <c r="Q59" s="2" t="n"/>
      <c r="R59" s="2" t="n"/>
      <c r="S59" s="2" t="n"/>
      <c r="T59" s="2" t="n"/>
      <c r="U59" s="2" t="n"/>
      <c r="V59" s="2" t="n"/>
    </row>
    <row r="60" ht="15" customHeight="1" s="111">
      <c r="A60" s="2" t="n"/>
      <c r="B60" s="2" t="n"/>
      <c r="C60" s="2" t="n"/>
      <c r="D60" s="2" t="n"/>
      <c r="E60" s="2" t="n"/>
      <c r="F60" s="2" t="n"/>
      <c r="G60" s="2" t="n"/>
      <c r="H60" s="2" t="n"/>
      <c r="I60" s="2" t="n"/>
      <c r="J60" s="2" t="n"/>
      <c r="K60" s="2" t="n"/>
      <c r="L60" s="2" t="n"/>
      <c r="M60" s="2" t="n"/>
      <c r="N60" s="2" t="n"/>
      <c r="O60" s="2" t="n"/>
      <c r="P60" s="2" t="n"/>
      <c r="Q60" s="2" t="n"/>
      <c r="R60" s="2" t="n"/>
      <c r="S60" s="2" t="n"/>
      <c r="T60" s="2" t="n"/>
      <c r="U60" s="2" t="n"/>
      <c r="V60" s="2" t="n"/>
    </row>
    <row r="61" ht="15" customHeight="1" s="111">
      <c r="A61" s="2" t="n"/>
      <c r="B61" s="2" t="n"/>
      <c r="C61" s="2" t="n"/>
      <c r="D61" s="2" t="n"/>
      <c r="E61" s="2" t="n"/>
      <c r="F61" s="2" t="n"/>
      <c r="G61" s="2" t="n"/>
      <c r="H61" s="2" t="n"/>
      <c r="I61" s="2" t="n"/>
      <c r="J61" s="2" t="n"/>
      <c r="K61" s="2" t="n"/>
      <c r="L61" s="2" t="n"/>
      <c r="M61" s="2" t="n"/>
      <c r="N61" s="2" t="n"/>
      <c r="O61" s="2" t="n"/>
      <c r="P61" s="2" t="n"/>
      <c r="Q61" s="2" t="n"/>
      <c r="R61" s="2" t="n"/>
      <c r="S61" s="2" t="n"/>
      <c r="T61" s="2" t="n"/>
      <c r="U61" s="2" t="n"/>
      <c r="V61" s="2" t="n"/>
    </row>
    <row r="62" ht="15" customHeight="1" s="111">
      <c r="A62" s="2" t="n"/>
      <c r="B62" s="2" t="n"/>
      <c r="C62" s="2" t="n"/>
      <c r="D62" s="2" t="n"/>
      <c r="E62" s="2" t="n"/>
      <c r="F62" s="2" t="n"/>
      <c r="G62" s="2" t="n"/>
      <c r="H62" s="2" t="n"/>
      <c r="I62" s="2" t="n"/>
      <c r="J62" s="2" t="n"/>
      <c r="K62" s="2" t="n"/>
      <c r="L62" s="2" t="n"/>
      <c r="M62" s="2" t="n"/>
      <c r="N62" s="2" t="n"/>
      <c r="O62" s="2" t="n"/>
      <c r="P62" s="2" t="n"/>
      <c r="Q62" s="2" t="n"/>
      <c r="R62" s="2" t="n"/>
      <c r="S62" s="2" t="n"/>
      <c r="T62" s="2" t="n"/>
      <c r="U62" s="2" t="n"/>
      <c r="V62" s="2" t="n"/>
    </row>
    <row r="63" ht="15" customHeight="1" s="111">
      <c r="A63" s="2" t="n"/>
      <c r="B63" s="2" t="n"/>
      <c r="C63" s="2" t="n"/>
      <c r="D63" s="2" t="n"/>
      <c r="E63" s="2" t="n"/>
      <c r="F63" s="2" t="n"/>
      <c r="G63" s="2" t="n"/>
      <c r="H63" s="2" t="n"/>
      <c r="I63" s="2" t="n"/>
      <c r="J63" s="2" t="n"/>
      <c r="K63" s="2" t="n"/>
      <c r="L63" s="2" t="n"/>
      <c r="M63" s="2" t="n"/>
      <c r="N63" s="2" t="n"/>
      <c r="O63" s="2" t="n"/>
      <c r="P63" s="2" t="n"/>
      <c r="Q63" s="2" t="n"/>
      <c r="R63" s="2" t="n"/>
      <c r="S63" s="2" t="n"/>
      <c r="T63" s="2" t="n"/>
      <c r="U63" s="2" t="n"/>
      <c r="V63" s="2" t="n"/>
    </row>
    <row r="64" ht="15" customHeight="1" s="111">
      <c r="A64" s="2" t="n"/>
      <c r="B64" s="2" t="n"/>
      <c r="C64" s="2" t="n"/>
      <c r="D64" s="2" t="n"/>
      <c r="E64" s="2" t="n"/>
      <c r="F64" s="2" t="n"/>
      <c r="G64" s="2" t="n"/>
      <c r="H64" s="2" t="n"/>
      <c r="I64" s="2" t="n"/>
      <c r="J64" s="2" t="n"/>
      <c r="K64" s="2" t="n"/>
      <c r="L64" s="2" t="n"/>
      <c r="M64" s="2" t="n"/>
      <c r="N64" s="2" t="n"/>
      <c r="O64" s="2" t="n"/>
      <c r="P64" s="2" t="n"/>
      <c r="Q64" s="2" t="n"/>
      <c r="R64" s="2" t="n"/>
      <c r="S64" s="2" t="n"/>
      <c r="T64" s="2" t="n"/>
      <c r="U64" s="2" t="n"/>
      <c r="V64" s="2" t="n"/>
    </row>
    <row r="65" ht="15" customHeight="1" s="111">
      <c r="A65" s="2" t="n"/>
      <c r="B65" s="2" t="n"/>
      <c r="C65" s="2" t="n"/>
      <c r="D65" s="2" t="n"/>
      <c r="E65" s="2" t="n"/>
      <c r="F65" s="2" t="n"/>
      <c r="G65" s="2" t="n"/>
      <c r="H65" s="2" t="n"/>
      <c r="I65" s="2" t="n"/>
      <c r="J65" s="2" t="n"/>
      <c r="K65" s="2" t="n"/>
      <c r="L65" s="2" t="n"/>
      <c r="M65" s="2" t="n"/>
      <c r="N65" s="2" t="n"/>
      <c r="O65" s="2" t="n"/>
      <c r="P65" s="2" t="n"/>
      <c r="Q65" s="2" t="n"/>
      <c r="R65" s="2" t="n"/>
      <c r="S65" s="2" t="n"/>
      <c r="T65" s="2" t="n"/>
      <c r="U65" s="2" t="n"/>
      <c r="V65" s="2" t="n"/>
    </row>
    <row r="66" ht="15" customHeight="1" s="111">
      <c r="A66" s="2" t="n"/>
      <c r="B66" s="2" t="n"/>
      <c r="C66" s="2" t="n"/>
      <c r="D66" s="2" t="n"/>
      <c r="E66" s="2" t="n"/>
      <c r="F66" s="2" t="n"/>
      <c r="G66" s="2" t="n"/>
      <c r="H66" s="2" t="n"/>
      <c r="I66" s="2" t="n"/>
      <c r="J66" s="2" t="n"/>
      <c r="K66" s="2" t="n"/>
      <c r="L66" s="2" t="n"/>
      <c r="M66" s="2" t="n"/>
      <c r="N66" s="2" t="n"/>
      <c r="O66" s="2" t="n"/>
      <c r="P66" s="2" t="n"/>
      <c r="Q66" s="2" t="n"/>
      <c r="R66" s="2" t="n"/>
      <c r="S66" s="2" t="n"/>
      <c r="T66" s="2" t="n"/>
      <c r="U66" s="2" t="n"/>
      <c r="V66" s="2" t="n"/>
    </row>
    <row r="67" ht="15" customHeight="1" s="111">
      <c r="A67" s="2" t="n"/>
      <c r="B67" s="2" t="n"/>
      <c r="C67" s="2" t="n"/>
      <c r="D67" s="2" t="n"/>
      <c r="E67" s="2" t="n"/>
      <c r="F67" s="2" t="n"/>
      <c r="G67" s="2" t="n"/>
      <c r="H67" s="2" t="n"/>
      <c r="I67" s="2" t="n"/>
      <c r="J67" s="2" t="n"/>
      <c r="K67" s="2" t="n"/>
      <c r="L67" s="2" t="n"/>
      <c r="M67" s="2" t="n"/>
      <c r="N67" s="2" t="n"/>
      <c r="O67" s="2" t="n"/>
      <c r="P67" s="2" t="n"/>
      <c r="Q67" s="2" t="n"/>
      <c r="R67" s="2" t="n"/>
      <c r="S67" s="2" t="n"/>
      <c r="T67" s="2" t="n"/>
      <c r="U67" s="2" t="n"/>
      <c r="V67" s="2" t="n"/>
    </row>
    <row r="68" ht="15" customHeight="1" s="111">
      <c r="A68" s="2" t="n"/>
      <c r="B68" s="2" t="n"/>
      <c r="C68" s="2" t="n"/>
      <c r="D68" s="2" t="n"/>
      <c r="E68" s="2" t="n"/>
      <c r="F68" s="2" t="n"/>
      <c r="G68" s="2" t="n"/>
      <c r="H68" s="2" t="n"/>
      <c r="I68" s="2" t="n"/>
      <c r="J68" s="2" t="n"/>
      <c r="K68" s="2" t="n"/>
      <c r="L68" s="2" t="n"/>
      <c r="M68" s="2" t="n"/>
      <c r="N68" s="2" t="n"/>
      <c r="O68" s="2" t="n"/>
      <c r="P68" s="2" t="n"/>
      <c r="Q68" s="2" t="n"/>
      <c r="R68" s="2" t="n"/>
      <c r="S68" s="2" t="n"/>
      <c r="T68" s="2" t="n"/>
      <c r="U68" s="2" t="n"/>
      <c r="V68" s="2" t="n"/>
    </row>
    <row r="69" ht="15" customHeight="1" s="111">
      <c r="A69" s="2" t="n"/>
      <c r="B69" s="2" t="n"/>
      <c r="C69" s="2" t="n"/>
      <c r="D69" s="2" t="n"/>
      <c r="E69" s="2" t="n"/>
      <c r="F69" s="2" t="n"/>
      <c r="G69" s="2" t="n"/>
      <c r="H69" s="2" t="n"/>
      <c r="I69" s="2" t="n"/>
      <c r="J69" s="2" t="n"/>
      <c r="K69" s="2" t="n"/>
      <c r="L69" s="2" t="n"/>
      <c r="M69" s="2" t="n"/>
      <c r="N69" s="2" t="n"/>
      <c r="O69" s="2" t="n"/>
      <c r="P69" s="2" t="n"/>
      <c r="Q69" s="2" t="n"/>
      <c r="R69" s="2" t="n"/>
      <c r="S69" s="2" t="n"/>
      <c r="T69" s="2" t="n"/>
      <c r="U69" s="2" t="n"/>
      <c r="V69" s="2" t="n"/>
    </row>
    <row r="70" ht="15" customHeight="1" s="111">
      <c r="A70" s="2" t="n"/>
      <c r="B70" s="2" t="n"/>
      <c r="C70" s="2" t="n"/>
      <c r="D70" s="2" t="n"/>
      <c r="E70" s="2" t="n"/>
      <c r="F70" s="2" t="n"/>
      <c r="G70" s="2" t="n"/>
      <c r="H70" s="2" t="n"/>
      <c r="I70" s="2" t="n"/>
      <c r="J70" s="2" t="n"/>
      <c r="K70" s="2" t="n"/>
      <c r="L70" s="2" t="n"/>
      <c r="M70" s="2" t="n"/>
      <c r="N70" s="2" t="n"/>
      <c r="O70" s="2" t="n"/>
      <c r="P70" s="2" t="n"/>
      <c r="Q70" s="2" t="n"/>
      <c r="R70" s="2" t="n"/>
      <c r="S70" s="2" t="n"/>
      <c r="T70" s="2" t="n"/>
      <c r="U70" s="2" t="n"/>
      <c r="V70" s="2" t="n"/>
    </row>
    <row r="71" ht="15" customHeight="1" s="111">
      <c r="A71" s="2" t="n"/>
      <c r="B71" s="2" t="n"/>
      <c r="C71" s="2" t="n"/>
      <c r="D71" s="2" t="n"/>
      <c r="E71" s="2" t="n"/>
      <c r="F71" s="2" t="n"/>
      <c r="G71" s="2" t="n"/>
      <c r="H71" s="2" t="n"/>
      <c r="I71" s="2" t="n"/>
      <c r="J71" s="2" t="n"/>
      <c r="K71" s="2" t="n"/>
      <c r="L71" s="2" t="n"/>
      <c r="M71" s="2" t="n"/>
      <c r="N71" s="2" t="n"/>
      <c r="O71" s="2" t="n"/>
      <c r="P71" s="2" t="n"/>
      <c r="Q71" s="2" t="n"/>
      <c r="R71" s="2" t="n"/>
      <c r="S71" s="2" t="n"/>
      <c r="T71" s="2" t="n"/>
      <c r="U71" s="2" t="n"/>
      <c r="V71" s="2" t="n"/>
    </row>
    <row r="72" ht="15" customHeight="1" s="111">
      <c r="A72" s="2" t="n"/>
      <c r="B72" s="2" t="n"/>
      <c r="C72" s="2" t="n"/>
      <c r="D72" s="2" t="n"/>
      <c r="E72" s="2" t="n"/>
      <c r="F72" s="2" t="n"/>
      <c r="G72" s="2" t="n"/>
      <c r="H72" s="2" t="n"/>
      <c r="I72" s="2" t="n"/>
      <c r="J72" s="2" t="n"/>
      <c r="K72" s="2" t="n"/>
      <c r="L72" s="2" t="n"/>
      <c r="M72" s="2" t="n"/>
      <c r="N72" s="2" t="n"/>
      <c r="O72" s="2" t="n"/>
      <c r="P72" s="2" t="n"/>
      <c r="Q72" s="2" t="n"/>
      <c r="R72" s="2" t="n"/>
      <c r="S72" s="2" t="n"/>
      <c r="T72" s="2" t="n"/>
      <c r="U72" s="2" t="n"/>
      <c r="V72" s="2" t="n"/>
    </row>
    <row r="73" ht="15" customHeight="1" s="111">
      <c r="A73" s="2" t="n"/>
      <c r="B73" s="2" t="n"/>
      <c r="C73" s="2" t="n"/>
      <c r="D73" s="2" t="n"/>
      <c r="E73" s="2" t="n"/>
      <c r="F73" s="2" t="n"/>
      <c r="G73" s="2" t="n"/>
      <c r="H73" s="2" t="n"/>
      <c r="I73" s="2" t="n"/>
      <c r="J73" s="2" t="n"/>
      <c r="K73" s="2" t="n"/>
      <c r="L73" s="2" t="n"/>
      <c r="M73" s="2" t="n"/>
      <c r="N73" s="2" t="n"/>
      <c r="O73" s="2" t="n"/>
      <c r="P73" s="2" t="n"/>
      <c r="Q73" s="2" t="n"/>
      <c r="R73" s="2" t="n"/>
      <c r="S73" s="2" t="n"/>
      <c r="T73" s="2" t="n"/>
      <c r="U73" s="2" t="n"/>
      <c r="V73" s="2" t="n"/>
    </row>
    <row r="74" ht="15" customHeight="1" s="111">
      <c r="A74" s="2" t="n"/>
      <c r="B74" s="2" t="n"/>
      <c r="C74" s="2" t="n"/>
      <c r="D74" s="2" t="n"/>
      <c r="E74" s="2" t="n"/>
      <c r="F74" s="2" t="n"/>
      <c r="G74" s="2" t="n"/>
      <c r="H74" s="2" t="n"/>
      <c r="I74" s="2" t="n"/>
      <c r="J74" s="2" t="n"/>
      <c r="K74" s="2" t="n"/>
      <c r="L74" s="2" t="n"/>
      <c r="M74" s="2" t="n"/>
      <c r="N74" s="2" t="n"/>
      <c r="O74" s="2" t="n"/>
      <c r="P74" s="2" t="n"/>
      <c r="Q74" s="2" t="n"/>
      <c r="R74" s="2" t="n"/>
      <c r="S74" s="2" t="n"/>
      <c r="T74" s="2" t="n"/>
      <c r="U74" s="2" t="n"/>
      <c r="V74" s="2" t="n"/>
    </row>
    <row r="75" ht="15" customHeight="1" s="111">
      <c r="A75" s="2" t="n"/>
      <c r="B75" s="2" t="n"/>
      <c r="C75" s="2" t="n"/>
      <c r="D75" s="2" t="n"/>
      <c r="E75" s="2" t="n"/>
      <c r="F75" s="2" t="n"/>
      <c r="G75" s="2" t="n"/>
      <c r="H75" s="2" t="n"/>
      <c r="I75" s="2" t="n"/>
      <c r="J75" s="2" t="n"/>
      <c r="K75" s="2" t="n"/>
      <c r="L75" s="2" t="n"/>
      <c r="M75" s="2" t="n"/>
      <c r="N75" s="2" t="n"/>
      <c r="O75" s="2" t="n"/>
      <c r="P75" s="2" t="n"/>
      <c r="Q75" s="2" t="n"/>
      <c r="R75" s="2" t="n"/>
      <c r="S75" s="2" t="n"/>
      <c r="T75" s="2" t="n"/>
      <c r="U75" s="2" t="n"/>
      <c r="V75" s="2" t="n"/>
    </row>
    <row r="76" ht="15" customHeight="1" s="111">
      <c r="A76" s="2" t="n"/>
      <c r="B76" s="2" t="n"/>
      <c r="C76" s="2" t="n"/>
      <c r="D76" s="2" t="n"/>
      <c r="E76" s="2" t="n"/>
      <c r="F76" s="2" t="n"/>
      <c r="G76" s="2" t="n"/>
      <c r="H76" s="2" t="n"/>
      <c r="I76" s="2" t="n"/>
      <c r="J76" s="2" t="n"/>
      <c r="K76" s="2" t="n"/>
      <c r="L76" s="2" t="n"/>
      <c r="M76" s="2" t="n"/>
      <c r="N76" s="2" t="n"/>
      <c r="O76" s="2" t="n"/>
      <c r="P76" s="2" t="n"/>
      <c r="Q76" s="2" t="n"/>
      <c r="R76" s="2" t="n"/>
      <c r="S76" s="2" t="n"/>
      <c r="T76" s="2" t="n"/>
      <c r="U76" s="2" t="n"/>
      <c r="V76" s="2" t="n"/>
    </row>
    <row r="77" ht="15" customHeight="1" s="111">
      <c r="A77" s="2" t="n"/>
      <c r="B77" s="2" t="n"/>
      <c r="C77" s="2" t="n"/>
      <c r="D77" s="2" t="n"/>
      <c r="E77" s="2" t="n"/>
      <c r="F77" s="2" t="n"/>
      <c r="G77" s="2" t="n"/>
      <c r="H77" s="2" t="n"/>
      <c r="I77" s="2" t="n"/>
      <c r="J77" s="2" t="n"/>
      <c r="K77" s="2" t="n"/>
      <c r="L77" s="2" t="n"/>
      <c r="M77" s="2" t="n"/>
      <c r="N77" s="2" t="n"/>
      <c r="O77" s="2" t="n"/>
      <c r="P77" s="2" t="n"/>
      <c r="Q77" s="2" t="n"/>
      <c r="R77" s="2" t="n"/>
      <c r="S77" s="2" t="n"/>
      <c r="T77" s="2" t="n"/>
      <c r="U77" s="2" t="n"/>
      <c r="V77" s="2" t="n"/>
    </row>
    <row r="78" ht="15" customHeight="1" s="111">
      <c r="A78" s="2" t="n"/>
      <c r="B78" s="2" t="n"/>
      <c r="C78" s="2" t="n"/>
      <c r="D78" s="2" t="n"/>
      <c r="E78" s="2" t="n"/>
      <c r="F78" s="2" t="n"/>
      <c r="G78" s="2" t="n"/>
      <c r="H78" s="2" t="n"/>
      <c r="I78" s="2" t="n"/>
      <c r="J78" s="2" t="n"/>
      <c r="K78" s="2" t="n"/>
      <c r="L78" s="2" t="n"/>
      <c r="M78" s="2" t="n"/>
      <c r="N78" s="2" t="n"/>
      <c r="O78" s="2" t="n"/>
      <c r="P78" s="2" t="n"/>
      <c r="Q78" s="2" t="n"/>
      <c r="R78" s="2" t="n"/>
      <c r="S78" s="2" t="n"/>
      <c r="T78" s="2" t="n"/>
      <c r="U78" s="2" t="n"/>
      <c r="V78" s="2" t="n"/>
    </row>
    <row r="79" ht="15" customHeight="1" s="111">
      <c r="A79" s="2" t="n"/>
      <c r="B79" s="2" t="n"/>
      <c r="C79" s="2" t="n"/>
      <c r="D79" s="2" t="n"/>
      <c r="E79" s="2" t="n"/>
      <c r="F79" s="2" t="n"/>
      <c r="G79" s="2" t="n"/>
      <c r="H79" s="2" t="n"/>
      <c r="I79" s="2" t="n"/>
      <c r="J79" s="2" t="n"/>
      <c r="K79" s="2" t="n"/>
      <c r="L79" s="2" t="n"/>
      <c r="M79" s="2" t="n"/>
      <c r="N79" s="2" t="n"/>
      <c r="O79" s="2" t="n"/>
      <c r="P79" s="2" t="n"/>
      <c r="Q79" s="2" t="n"/>
      <c r="R79" s="2" t="n"/>
      <c r="S79" s="2" t="n"/>
      <c r="T79" s="2" t="n"/>
      <c r="U79" s="2" t="n"/>
      <c r="V79" s="2" t="n"/>
    </row>
    <row r="80" ht="15" customHeight="1" s="111">
      <c r="A80" s="2" t="n"/>
      <c r="B80" s="2" t="n"/>
      <c r="C80" s="2" t="n"/>
      <c r="D80" s="2" t="n"/>
      <c r="E80" s="2" t="n"/>
      <c r="F80" s="2" t="n"/>
      <c r="G80" s="2" t="n"/>
      <c r="H80" s="2" t="n"/>
      <c r="I80" s="2" t="n"/>
      <c r="J80" s="2" t="n"/>
      <c r="K80" s="2" t="n"/>
      <c r="L80" s="2" t="n"/>
      <c r="M80" s="2" t="n"/>
      <c r="N80" s="2" t="n"/>
      <c r="O80" s="2" t="n"/>
      <c r="P80" s="2" t="n"/>
      <c r="Q80" s="2" t="n"/>
      <c r="R80" s="2" t="n"/>
      <c r="S80" s="2" t="n"/>
      <c r="T80" s="2" t="n"/>
      <c r="U80" s="2" t="n"/>
      <c r="V80" s="2" t="n"/>
    </row>
    <row r="81" ht="15" customHeight="1" s="111">
      <c r="A81" s="2" t="n"/>
      <c r="B81" s="2" t="n"/>
      <c r="C81" s="2" t="n"/>
      <c r="D81" s="2" t="n"/>
      <c r="E81" s="2" t="n"/>
      <c r="F81" s="2" t="n"/>
      <c r="G81" s="2" t="n"/>
      <c r="H81" s="2" t="n"/>
      <c r="I81" s="2" t="n"/>
      <c r="J81" s="2" t="n"/>
      <c r="K81" s="2" t="n"/>
      <c r="L81" s="2" t="n"/>
      <c r="M81" s="2" t="n"/>
      <c r="N81" s="2" t="n"/>
      <c r="O81" s="2" t="n"/>
      <c r="P81" s="2" t="n"/>
      <c r="Q81" s="2" t="n"/>
      <c r="R81" s="2" t="n"/>
      <c r="S81" s="2" t="n"/>
      <c r="T81" s="2" t="n"/>
      <c r="U81" s="2" t="n"/>
      <c r="V81" s="2" t="n"/>
    </row>
    <row r="82" ht="15" customHeight="1" s="111">
      <c r="A82" s="2" t="n"/>
      <c r="B82" s="2" t="n"/>
      <c r="C82" s="2" t="n"/>
      <c r="D82" s="2" t="n"/>
      <c r="E82" s="2" t="n"/>
      <c r="F82" s="2" t="n"/>
      <c r="G82" s="2" t="n"/>
      <c r="H82" s="2" t="n"/>
      <c r="I82" s="2" t="n"/>
      <c r="J82" s="2" t="n"/>
      <c r="K82" s="2" t="n"/>
      <c r="L82" s="2" t="n"/>
      <c r="M82" s="2" t="n"/>
      <c r="N82" s="2" t="n"/>
      <c r="O82" s="2" t="n"/>
      <c r="P82" s="2" t="n"/>
      <c r="Q82" s="2" t="n"/>
      <c r="R82" s="2" t="n"/>
      <c r="S82" s="2" t="n"/>
      <c r="T82" s="2" t="n"/>
      <c r="U82" s="2" t="n"/>
      <c r="V82" s="2" t="n"/>
    </row>
    <row r="83" ht="15" customHeight="1" s="111">
      <c r="A83" s="2" t="n"/>
      <c r="B83" s="2" t="n"/>
      <c r="C83" s="2" t="n"/>
      <c r="D83" s="2" t="n"/>
      <c r="E83" s="2" t="n"/>
      <c r="F83" s="2" t="n"/>
      <c r="G83" s="2" t="n"/>
      <c r="H83" s="2" t="n"/>
      <c r="I83" s="2" t="n"/>
      <c r="J83" s="2" t="n"/>
      <c r="K83" s="2" t="n"/>
      <c r="L83" s="2" t="n"/>
      <c r="M83" s="2" t="n"/>
      <c r="N83" s="2" t="n"/>
      <c r="O83" s="2" t="n"/>
      <c r="P83" s="2" t="n"/>
      <c r="Q83" s="2" t="n"/>
      <c r="R83" s="2" t="n"/>
      <c r="S83" s="2" t="n"/>
      <c r="T83" s="2" t="n"/>
      <c r="U83" s="2" t="n"/>
      <c r="V83" s="2" t="n"/>
    </row>
    <row r="84" ht="15" customHeight="1" s="111">
      <c r="A84" s="2" t="n"/>
      <c r="B84" s="2" t="n"/>
      <c r="C84" s="2" t="n"/>
      <c r="D84" s="2" t="n"/>
      <c r="E84" s="2" t="n"/>
      <c r="F84" s="2" t="n"/>
      <c r="G84" s="2" t="n"/>
      <c r="H84" s="2" t="n"/>
      <c r="I84" s="2" t="n"/>
      <c r="J84" s="2" t="n"/>
      <c r="K84" s="2" t="n"/>
      <c r="L84" s="2" t="n"/>
      <c r="M84" s="2" t="n"/>
      <c r="N84" s="2" t="n"/>
      <c r="O84" s="2" t="n"/>
      <c r="P84" s="2" t="n"/>
      <c r="Q84" s="2" t="n"/>
      <c r="R84" s="2" t="n"/>
      <c r="S84" s="2" t="n"/>
      <c r="T84" s="2" t="n"/>
      <c r="U84" s="2" t="n"/>
      <c r="V84" s="2" t="n"/>
    </row>
    <row r="85" ht="15" customHeight="1" s="111">
      <c r="A85" s="2" t="n"/>
      <c r="B85" s="2" t="n"/>
      <c r="C85" s="2" t="n"/>
      <c r="D85" s="2" t="n"/>
      <c r="E85" s="2" t="n"/>
      <c r="F85" s="2" t="n"/>
      <c r="G85" s="2" t="n"/>
      <c r="H85" s="2" t="n"/>
      <c r="I85" s="2" t="n"/>
      <c r="J85" s="2" t="n"/>
      <c r="K85" s="2" t="n"/>
      <c r="L85" s="2" t="n"/>
      <c r="M85" s="2" t="n"/>
      <c r="N85" s="2" t="n"/>
      <c r="O85" s="2" t="n"/>
      <c r="P85" s="2" t="n"/>
      <c r="Q85" s="2" t="n"/>
      <c r="R85" s="2" t="n"/>
      <c r="S85" s="2" t="n"/>
      <c r="T85" s="2" t="n"/>
      <c r="U85" s="2" t="n"/>
      <c r="V85" s="2" t="n"/>
    </row>
    <row r="86" ht="15" customHeight="1" s="111">
      <c r="A86" s="2" t="n"/>
      <c r="B86" s="2" t="n"/>
      <c r="C86" s="2" t="n"/>
      <c r="D86" s="2" t="n"/>
      <c r="E86" s="2" t="n"/>
      <c r="F86" s="2" t="n"/>
      <c r="G86" s="2" t="n"/>
      <c r="H86" s="2" t="n"/>
      <c r="I86" s="2" t="n"/>
      <c r="J86" s="2" t="n"/>
      <c r="K86" s="2" t="n"/>
      <c r="L86" s="2" t="n"/>
      <c r="M86" s="2" t="n"/>
      <c r="N86" s="2" t="n"/>
      <c r="O86" s="2" t="n"/>
      <c r="P86" s="2" t="n"/>
      <c r="Q86" s="2" t="n"/>
      <c r="R86" s="2" t="n"/>
      <c r="S86" s="2" t="n"/>
      <c r="T86" s="2" t="n"/>
      <c r="U86" s="2" t="n"/>
      <c r="V86" s="2" t="n"/>
    </row>
    <row r="87" ht="15" customHeight="1" s="111">
      <c r="A87" s="2" t="n"/>
      <c r="B87" s="2" t="n"/>
      <c r="C87" s="2" t="n"/>
      <c r="D87" s="2" t="n"/>
      <c r="E87" s="2" t="n"/>
      <c r="F87" s="2" t="n"/>
      <c r="G87" s="2" t="n"/>
      <c r="H87" s="2" t="n"/>
      <c r="I87" s="2" t="n"/>
      <c r="J87" s="2" t="n"/>
      <c r="K87" s="2" t="n"/>
      <c r="L87" s="2" t="n"/>
      <c r="M87" s="2" t="n"/>
      <c r="N87" s="2" t="n"/>
      <c r="O87" s="2" t="n"/>
      <c r="P87" s="2" t="n"/>
      <c r="Q87" s="2" t="n"/>
      <c r="R87" s="2" t="n"/>
      <c r="S87" s="2" t="n"/>
      <c r="T87" s="2" t="n"/>
      <c r="U87" s="2" t="n"/>
      <c r="V87" s="2" t="n"/>
    </row>
    <row r="88" ht="15" customHeight="1" s="111">
      <c r="A88" s="2" t="n"/>
      <c r="B88" s="2" t="n"/>
      <c r="C88" s="2" t="n"/>
      <c r="D88" s="2" t="n"/>
      <c r="E88" s="2" t="n"/>
      <c r="F88" s="2" t="n"/>
      <c r="G88" s="2" t="n"/>
      <c r="H88" s="2" t="n"/>
      <c r="I88" s="2" t="n"/>
      <c r="J88" s="2" t="n"/>
      <c r="K88" s="2" t="n"/>
      <c r="L88" s="2" t="n"/>
      <c r="M88" s="2" t="n"/>
      <c r="N88" s="2" t="n"/>
      <c r="O88" s="2" t="n"/>
      <c r="P88" s="2" t="n"/>
      <c r="Q88" s="2" t="n"/>
      <c r="R88" s="2" t="n"/>
      <c r="S88" s="2" t="n"/>
      <c r="T88" s="2" t="n"/>
      <c r="U88" s="2" t="n"/>
      <c r="V88" s="2" t="n"/>
    </row>
    <row r="89" ht="15" customHeight="1" s="111">
      <c r="A89" s="2" t="n"/>
      <c r="B89" s="2" t="n"/>
      <c r="C89" s="2" t="n"/>
      <c r="D89" s="2" t="n"/>
      <c r="E89" s="2" t="n"/>
      <c r="F89" s="2" t="n"/>
      <c r="G89" s="2" t="n"/>
      <c r="H89" s="2" t="n"/>
      <c r="I89" s="2" t="n"/>
      <c r="J89" s="2" t="n"/>
      <c r="K89" s="2" t="n"/>
      <c r="L89" s="2" t="n"/>
      <c r="M89" s="2" t="n"/>
      <c r="N89" s="2" t="n"/>
      <c r="O89" s="2" t="n"/>
      <c r="P89" s="2" t="n"/>
      <c r="Q89" s="2" t="n"/>
      <c r="R89" s="2" t="n"/>
      <c r="S89" s="2" t="n"/>
      <c r="T89" s="2" t="n"/>
      <c r="U89" s="2" t="n"/>
      <c r="V89" s="2" t="n"/>
    </row>
    <row r="90" ht="15" customHeight="1" s="111">
      <c r="A90" s="2" t="n"/>
      <c r="B90" s="2" t="n"/>
      <c r="C90" s="2" t="n"/>
      <c r="D90" s="2" t="n"/>
      <c r="E90" s="2" t="n"/>
      <c r="F90" s="2" t="n"/>
      <c r="G90" s="2" t="n"/>
      <c r="H90" s="2" t="n"/>
      <c r="I90" s="2" t="n"/>
      <c r="J90" s="2" t="n"/>
      <c r="K90" s="2" t="n"/>
      <c r="L90" s="2" t="n"/>
      <c r="M90" s="2" t="n"/>
      <c r="N90" s="2" t="n"/>
      <c r="O90" s="2" t="n"/>
      <c r="P90" s="2" t="n"/>
      <c r="Q90" s="2" t="n"/>
      <c r="R90" s="2" t="n"/>
      <c r="S90" s="2" t="n"/>
      <c r="T90" s="2" t="n"/>
      <c r="U90" s="2" t="n"/>
      <c r="V9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32">
    <mergeCell ref="A30:E30"/>
    <mergeCell ref="A5:J5"/>
    <mergeCell ref="A8:G8"/>
    <mergeCell ref="A17:J17"/>
    <mergeCell ref="A20:G20"/>
    <mergeCell ref="A29:J29"/>
    <mergeCell ref="A19:G19"/>
    <mergeCell ref="H11:J11"/>
    <mergeCell ref="H7:J7"/>
    <mergeCell ref="F2:T2"/>
    <mergeCell ref="A13:J13"/>
    <mergeCell ref="H16:J16"/>
    <mergeCell ref="F30:J30"/>
    <mergeCell ref="A9:J9"/>
    <mergeCell ref="H19:J19"/>
    <mergeCell ref="A24:G24"/>
    <mergeCell ref="H12:J12"/>
    <mergeCell ref="A15:G15"/>
    <mergeCell ref="A11:G11"/>
    <mergeCell ref="H15:J15"/>
    <mergeCell ref="H24:J24"/>
    <mergeCell ref="H23:J23"/>
    <mergeCell ref="H8:J8"/>
    <mergeCell ref="A16:G16"/>
    <mergeCell ref="A7:G7"/>
    <mergeCell ref="F1:T1"/>
    <mergeCell ref="A25:J25"/>
    <mergeCell ref="H20:J20"/>
    <mergeCell ref="A12:G12"/>
    <mergeCell ref="A21:J21"/>
    <mergeCell ref="A33:J33"/>
    <mergeCell ref="A23:G23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N130"/>
  <sheetViews>
    <sheetView showGridLines="0" zoomScaleNormal="100" workbookViewId="0">
      <selection activeCell="A1" sqref="A1"/>
    </sheetView>
  </sheetViews>
  <sheetFormatPr baseColWidth="8" defaultColWidth="8.7109375" defaultRowHeight="15" customHeight="1"/>
  <cols>
    <col width="10" customWidth="1" style="111" min="1" max="1"/>
    <col width="12" customWidth="1" style="111" min="2" max="2"/>
    <col width="14" customWidth="1" style="111" min="3" max="4"/>
    <col width="12" customWidth="1" style="111" min="5" max="5"/>
    <col width="14" customWidth="1" style="111" min="6" max="6"/>
    <col width="10" customWidth="1" style="111" min="7" max="7"/>
    <col width="2" customWidth="1" style="111" min="8" max="8"/>
    <col width="16" customWidth="1" style="111" min="9" max="13"/>
  </cols>
  <sheetData>
    <row r="1" ht="36" customHeight="1" s="111">
      <c r="A1" s="2" t="n"/>
      <c r="B1" s="2" t="n"/>
      <c r="C1" s="2" t="n"/>
      <c r="D1" s="2" t="n"/>
      <c r="E1" s="2" t="n"/>
      <c r="F1" s="172" t="inlineStr">
        <is>
          <t>🎲  MONTE CARLO SIMULATION</t>
        </is>
      </c>
      <c r="M1" s="2" t="n"/>
      <c r="N1" s="2" t="n"/>
    </row>
    <row r="2" ht="18" customHeight="1" s="111">
      <c r="A2" s="2" t="n"/>
      <c r="B2" s="2" t="n"/>
      <c r="C2" s="2" t="n"/>
      <c r="D2" s="2" t="n"/>
      <c r="E2" s="2" t="n"/>
      <c r="F2" s="169" t="inlineStr">
        <is>
          <t>Press F9 to run a new 100-trade simulation  •  Inputs auto-fill from your stats</t>
        </is>
      </c>
      <c r="M2" s="2" t="n"/>
      <c r="N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2" t="n"/>
      <c r="N3" s="2" t="n"/>
    </row>
    <row r="4" ht="6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</row>
    <row r="5" ht="21.75" customHeight="1" s="111">
      <c r="A5" s="166" t="inlineStr">
        <is>
          <t xml:space="preserve">  ▸  INPUTS (AUTO FROM YOUR STATS)</t>
        </is>
      </c>
      <c r="F5" s="2" t="n"/>
      <c r="G5" s="2" t="n"/>
      <c r="H5" s="2" t="n"/>
      <c r="I5" s="2" t="n"/>
      <c r="J5" s="2" t="n"/>
      <c r="K5" s="2" t="n"/>
      <c r="L5" s="2" t="n"/>
      <c r="M5" s="2" t="n"/>
      <c r="N5" s="2" t="n"/>
    </row>
    <row r="6" ht="21.75" customHeight="1" s="111">
      <c r="A6" s="128" t="inlineStr">
        <is>
          <t xml:space="preserve">  Win Rate</t>
        </is>
      </c>
      <c r="D6" s="74">
        <f>METRICS!B7</f>
        <v/>
      </c>
      <c r="E6" s="2" t="n"/>
      <c r="F6" s="2" t="n"/>
      <c r="G6" s="2" t="n"/>
      <c r="H6" s="2" t="n"/>
      <c r="I6" s="2" t="n"/>
      <c r="J6" s="2" t="n"/>
      <c r="K6" s="2" t="n"/>
      <c r="L6" s="2" t="n"/>
      <c r="M6" s="2" t="n"/>
      <c r="N6" s="2" t="n"/>
    </row>
    <row r="7" ht="21.75" customHeight="1" s="111">
      <c r="A7" s="128" t="inlineStr">
        <is>
          <t xml:space="preserve">  Avg Win ($)</t>
        </is>
      </c>
      <c r="D7" s="75">
        <f>METRICS!B11</f>
        <v/>
      </c>
      <c r="E7" s="2" t="n"/>
      <c r="F7" s="2" t="n"/>
      <c r="G7" s="2" t="n"/>
      <c r="H7" s="2" t="n"/>
      <c r="I7" s="2" t="n"/>
      <c r="J7" s="2" t="n"/>
      <c r="K7" s="2" t="n"/>
      <c r="L7" s="2" t="n"/>
      <c r="M7" s="2" t="n"/>
      <c r="N7" s="2" t="n"/>
    </row>
    <row r="8" ht="21.75" customHeight="1" s="111">
      <c r="A8" s="128" t="inlineStr">
        <is>
          <t xml:space="preserve">  Avg Loss ($)</t>
        </is>
      </c>
      <c r="D8" s="75">
        <f>METRICS!B12</f>
        <v/>
      </c>
      <c r="E8" s="2" t="n"/>
      <c r="F8" s="2" t="n"/>
      <c r="G8" s="2" t="n"/>
      <c r="H8" s="2" t="n"/>
      <c r="I8" s="2" t="n"/>
      <c r="J8" s="2" t="n"/>
      <c r="K8" s="2" t="n"/>
      <c r="L8" s="2" t="n"/>
      <c r="M8" s="2" t="n"/>
      <c r="N8" s="2" t="n"/>
    </row>
    <row r="9" ht="21.75" customHeight="1" s="111">
      <c r="A9" s="128" t="inlineStr">
        <is>
          <t xml:space="preserve">  # of Trades</t>
        </is>
      </c>
      <c r="D9" s="76" t="n">
        <v>100</v>
      </c>
      <c r="E9" s="2" t="n"/>
      <c r="F9" s="2" t="n"/>
      <c r="G9" s="2" t="n"/>
      <c r="H9" s="2" t="n"/>
      <c r="I9" s="2" t="n"/>
      <c r="J9" s="2" t="n"/>
      <c r="K9" s="2" t="n"/>
      <c r="L9" s="2" t="n"/>
      <c r="M9" s="2" t="n"/>
      <c r="N9" s="2" t="n"/>
    </row>
    <row r="10" ht="21.75" customHeight="1" s="111">
      <c r="A10" s="128" t="inlineStr">
        <is>
          <t xml:space="preserve">  Starting Balance</t>
        </is>
      </c>
      <c r="D10" s="75">
        <f>CONFIG!$D$7</f>
        <v/>
      </c>
      <c r="E10" s="2" t="n"/>
      <c r="F10" s="2" t="n"/>
      <c r="G10" s="2" t="n"/>
      <c r="H10" s="2" t="n"/>
      <c r="I10" s="2" t="n"/>
      <c r="J10" s="2" t="n"/>
      <c r="K10" s="2" t="n"/>
      <c r="L10" s="2" t="n"/>
      <c r="M10" s="2" t="n"/>
      <c r="N10" s="2" t="n"/>
    </row>
    <row r="11" ht="21.75" customHeight="1" s="111">
      <c r="A11" s="2" t="n"/>
      <c r="B11" s="2" t="n"/>
      <c r="C11" s="2" t="n"/>
      <c r="D11" s="2" t="n"/>
      <c r="E11" s="2" t="n"/>
      <c r="F11" s="2" t="n"/>
      <c r="G11" s="2" t="n"/>
      <c r="H11" s="2" t="n"/>
      <c r="I11" s="2" t="n"/>
      <c r="J11" s="2" t="n"/>
      <c r="K11" s="2" t="n"/>
      <c r="L11" s="2" t="n"/>
      <c r="M11" s="2" t="n"/>
      <c r="N11" s="2" t="n"/>
    </row>
    <row r="12" ht="21.75" customHeight="1" s="111">
      <c r="A12" s="2" t="n"/>
      <c r="B12" s="2" t="n"/>
      <c r="C12" s="2" t="n"/>
      <c r="D12" s="2" t="n"/>
      <c r="E12" s="2" t="n"/>
      <c r="F12" s="2" t="n"/>
      <c r="G12" s="2" t="n"/>
      <c r="H12" s="2" t="n"/>
      <c r="I12" s="2" t="n"/>
      <c r="J12" s="2" t="n"/>
      <c r="K12" s="2" t="n"/>
      <c r="L12" s="2" t="n"/>
      <c r="M12" s="2" t="n"/>
      <c r="N12" s="2" t="n"/>
    </row>
    <row r="13" ht="21.75" customHeight="1" s="111">
      <c r="A13" s="135" t="inlineStr">
        <is>
          <t xml:space="preserve">  ▸  PROJECTED OUTCOMES</t>
        </is>
      </c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</row>
    <row r="14" ht="21.75" customHeight="1" s="111">
      <c r="A14" s="128" t="inlineStr">
        <is>
          <t xml:space="preserve">  Expected Final Equity</t>
        </is>
      </c>
      <c r="D14" s="75">
        <f>IFERROR(D10+(D6*D7-(1-D6)*D8)*D9,0)</f>
        <v/>
      </c>
      <c r="E14" s="2" t="n"/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</row>
    <row r="15" ht="21.75" customHeight="1" s="111">
      <c r="A15" s="128" t="inlineStr">
        <is>
          <t xml:space="preserve">  Loss Probability (est.) ⚠</t>
        </is>
      </c>
      <c r="D15" s="74">
        <f>IFERROR(MAX(0,1-((D6*D7)/((D6*D7)+((1-D6)*D8)))),0)</f>
        <v/>
      </c>
      <c r="E15" s="2" t="n"/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</row>
    <row r="16" ht="21.75" customHeight="1" s="111">
      <c r="A16" s="128" t="inlineStr">
        <is>
          <t xml:space="preserve">  Best Case (all wins)</t>
        </is>
      </c>
      <c r="D16" s="75">
        <f>IFERROR(D10+D7*D9,0)</f>
        <v/>
      </c>
      <c r="E16" s="2" t="n"/>
      <c r="F16" s="2" t="n"/>
      <c r="G16" s="2" t="n"/>
      <c r="H16" s="2" t="n"/>
      <c r="I16" s="2" t="n"/>
      <c r="J16" s="2" t="n"/>
      <c r="K16" s="2" t="n"/>
      <c r="L16" s="2" t="n"/>
      <c r="M16" s="2" t="n"/>
      <c r="N16" s="2" t="n"/>
    </row>
    <row r="17" ht="21.75" customHeight="1" s="111">
      <c r="A17" s="128" t="inlineStr">
        <is>
          <t xml:space="preserve">  Worst Case (all losses)</t>
        </is>
      </c>
      <c r="D17" s="75">
        <f>IFERROR(MAX(0,D10-D8*D9),0)</f>
        <v/>
      </c>
      <c r="E17" s="2" t="n"/>
      <c r="F17" s="2" t="n"/>
      <c r="G17" s="2" t="n"/>
      <c r="H17" s="2" t="n"/>
      <c r="I17" s="2" t="n"/>
      <c r="J17" s="2" t="n"/>
      <c r="K17" s="2" t="n"/>
      <c r="L17" s="2" t="n"/>
      <c r="M17" s="2" t="n"/>
      <c r="N17" s="2" t="n"/>
    </row>
    <row r="18" ht="21.75" customHeight="1" s="111">
      <c r="A18" s="128" t="inlineStr">
        <is>
          <t xml:space="preserve">  Expected Return</t>
        </is>
      </c>
      <c r="D18" s="74">
        <f>IFERROR((B14/D10)-1,0)</f>
        <v/>
      </c>
      <c r="E18" s="2" t="n"/>
      <c r="F18" s="2" t="n"/>
      <c r="G18" s="2" t="n"/>
      <c r="H18" s="2" t="n"/>
      <c r="I18" s="2" t="n"/>
      <c r="J18" s="2" t="n"/>
      <c r="K18" s="2" t="n"/>
      <c r="L18" s="2" t="n"/>
      <c r="M18" s="2" t="n"/>
      <c r="N18" s="2" t="n"/>
    </row>
    <row r="19" ht="21.75" customHeight="1" s="111">
      <c r="A19" s="2" t="n"/>
      <c r="B19" s="2" t="n"/>
      <c r="C19" s="2" t="n"/>
      <c r="D19" s="2" t="n"/>
      <c r="E19" s="2" t="n"/>
      <c r="F19" s="2" t="n"/>
      <c r="G19" s="2" t="n"/>
      <c r="H19" s="2" t="n"/>
      <c r="I19" s="2" t="n"/>
      <c r="J19" s="2" t="n"/>
      <c r="K19" s="2" t="n"/>
      <c r="L19" s="2" t="n"/>
      <c r="M19" s="2" t="n"/>
      <c r="N19" s="2" t="n"/>
    </row>
    <row r="20" ht="37.5" customHeight="1" s="111">
      <c r="A20" s="173" t="inlineStr">
        <is>
          <t xml:space="preserve">  ⚠  'Loss Probability (est.)' is a simplified expected-value proxy — NOT a full ruin simulation or empirical probability. For serious risk analysis, consult a quant model with 1,000+ path simulations.</t>
        </is>
      </c>
      <c r="H20" s="2" t="n"/>
      <c r="I20" s="2" t="n"/>
      <c r="J20" s="2" t="n"/>
      <c r="K20" s="2" t="n"/>
      <c r="L20" s="2" t="n"/>
      <c r="M20" s="2" t="n"/>
      <c r="N20" s="2" t="n"/>
    </row>
    <row r="21" ht="21.75" customHeight="1" s="111">
      <c r="A21" s="2" t="n"/>
      <c r="B21" s="2" t="n"/>
      <c r="C21" s="2" t="n"/>
      <c r="D21" s="2" t="n"/>
      <c r="E21" s="2" t="n"/>
      <c r="F21" s="2" t="n"/>
      <c r="G21" s="2" t="n"/>
      <c r="H21" s="2" t="n"/>
      <c r="I21" s="2" t="n"/>
      <c r="J21" s="2" t="n"/>
      <c r="K21" s="2" t="n"/>
      <c r="L21" s="2" t="n"/>
      <c r="M21" s="2" t="n"/>
      <c r="N21" s="2" t="n"/>
    </row>
    <row r="22" ht="18" customHeight="1" s="111">
      <c r="A22" s="135" t="inlineStr">
        <is>
          <t xml:space="preserve">  ▸  100-TRADE SIMULATION  (PRESS F9 FOR NEW RUN)</t>
        </is>
      </c>
      <c r="H22" s="2" t="n"/>
      <c r="I22" s="2" t="n"/>
      <c r="J22" s="2" t="n"/>
      <c r="K22" s="2" t="n"/>
      <c r="L22" s="2" t="n"/>
      <c r="M22" s="2" t="n"/>
      <c r="N22" s="2" t="n"/>
    </row>
    <row r="23" ht="21.75" customHeight="1" s="111">
      <c r="A23" s="77" t="inlineStr">
        <is>
          <t>TRADE #</t>
        </is>
      </c>
      <c r="B23" s="77" t="inlineStr">
        <is>
          <t>RANDOM</t>
        </is>
      </c>
      <c r="C23" s="77" t="inlineStr">
        <is>
          <t>RESULT</t>
        </is>
      </c>
      <c r="D23" s="77" t="inlineStr">
        <is>
          <t>EQUITY</t>
        </is>
      </c>
      <c r="E23" s="77" t="inlineStr">
        <is>
          <t>RETURN %</t>
        </is>
      </c>
      <c r="F23" s="77" t="inlineStr">
        <is>
          <t>DRAWDOWN</t>
        </is>
      </c>
      <c r="G23" s="77" t="inlineStr">
        <is>
          <t>STATUS</t>
        </is>
      </c>
      <c r="H23" s="2" t="n"/>
      <c r="I23" s="2" t="n"/>
      <c r="J23" s="2" t="n"/>
      <c r="K23" s="2" t="n"/>
      <c r="L23" s="2" t="n"/>
      <c r="M23" s="2" t="n"/>
      <c r="N23" s="2" t="n"/>
    </row>
    <row r="24" ht="18" customHeight="1" s="111">
      <c r="A24" s="42" t="n">
        <v>1</v>
      </c>
      <c r="B24" s="78">
        <f>RAND()</f>
        <v/>
      </c>
      <c r="C24" s="46">
        <f>IF(B24&lt;$D$6,$D$7,-$D$8)</f>
        <v/>
      </c>
      <c r="D24" s="79">
        <f>$D$10+C24</f>
        <v/>
      </c>
      <c r="E24" s="80">
        <f>IFERROR((D24/$D$10)-1,0)</f>
        <v/>
      </c>
      <c r="F24" s="79">
        <f>IFERROR(D24-MAX($D$24:D24),0)</f>
        <v/>
      </c>
      <c r="G24" s="81">
        <f>IF(D24&gt;=D24,"✓","✗")</f>
        <v/>
      </c>
      <c r="H24" s="2" t="n"/>
      <c r="I24" s="2" t="n"/>
      <c r="J24" s="2" t="n"/>
      <c r="K24" s="2" t="n"/>
      <c r="L24" s="2" t="n"/>
      <c r="M24" s="2" t="n"/>
      <c r="N24" s="2" t="n"/>
    </row>
    <row r="25" ht="18" customHeight="1" s="111">
      <c r="A25" s="50" t="n">
        <v>2</v>
      </c>
      <c r="B25" s="82">
        <f>RAND()</f>
        <v/>
      </c>
      <c r="C25" s="54">
        <f>IF(B25&lt;$D$6,$D$7,-$D$8)</f>
        <v/>
      </c>
      <c r="D25" s="83">
        <f>D24+C25</f>
        <v/>
      </c>
      <c r="E25" s="84">
        <f>IFERROR((D25/$D$10)-1,0)</f>
        <v/>
      </c>
      <c r="F25" s="83">
        <f>IFERROR(D25-MAX($D$24:D25),0)</f>
        <v/>
      </c>
      <c r="G25" s="85">
        <f>IF(D25&gt;=D24,"✓","✗")</f>
        <v/>
      </c>
      <c r="H25" s="2" t="n"/>
      <c r="I25" s="2" t="n"/>
      <c r="J25" s="2" t="n"/>
      <c r="K25" s="2" t="n"/>
      <c r="L25" s="2" t="n"/>
      <c r="M25" s="2" t="n"/>
      <c r="N25" s="2" t="n"/>
    </row>
    <row r="26" ht="18" customHeight="1" s="111">
      <c r="A26" s="42" t="n">
        <v>3</v>
      </c>
      <c r="B26" s="78">
        <f>RAND()</f>
        <v/>
      </c>
      <c r="C26" s="46">
        <f>IF(B26&lt;$D$6,$D$7,-$D$8)</f>
        <v/>
      </c>
      <c r="D26" s="79">
        <f>D25+C26</f>
        <v/>
      </c>
      <c r="E26" s="80">
        <f>IFERROR((D26/$D$10)-1,0)</f>
        <v/>
      </c>
      <c r="F26" s="79">
        <f>IFERROR(D26-MAX($D$24:D26),0)</f>
        <v/>
      </c>
      <c r="G26" s="81">
        <f>IF(D26&gt;=D24,"✓","✗")</f>
        <v/>
      </c>
      <c r="H26" s="2" t="n"/>
      <c r="I26" s="2" t="n"/>
      <c r="J26" s="2" t="n"/>
      <c r="K26" s="2" t="n"/>
      <c r="L26" s="2" t="n"/>
      <c r="M26" s="2" t="n"/>
      <c r="N26" s="2" t="n"/>
    </row>
    <row r="27" ht="18" customHeight="1" s="111">
      <c r="A27" s="50" t="n">
        <v>4</v>
      </c>
      <c r="B27" s="82">
        <f>RAND()</f>
        <v/>
      </c>
      <c r="C27" s="54">
        <f>IF(B27&lt;$D$6,$D$7,-$D$8)</f>
        <v/>
      </c>
      <c r="D27" s="83">
        <f>D26+C27</f>
        <v/>
      </c>
      <c r="E27" s="84">
        <f>IFERROR((D27/$D$10)-1,0)</f>
        <v/>
      </c>
      <c r="F27" s="83">
        <f>IFERROR(D27-MAX($D$24:D27),0)</f>
        <v/>
      </c>
      <c r="G27" s="85">
        <f>IF(D27&gt;=D24,"✓","✗")</f>
        <v/>
      </c>
      <c r="H27" s="2" t="n"/>
      <c r="I27" s="2" t="n"/>
      <c r="J27" s="2" t="n"/>
      <c r="K27" s="2" t="n"/>
      <c r="L27" s="2" t="n"/>
      <c r="M27" s="2" t="n"/>
      <c r="N27" s="2" t="n"/>
    </row>
    <row r="28" ht="18" customHeight="1" s="111">
      <c r="A28" s="42" t="n">
        <v>5</v>
      </c>
      <c r="B28" s="78">
        <f>RAND()</f>
        <v/>
      </c>
      <c r="C28" s="46">
        <f>IF(B28&lt;$D$6,$D$7,-$D$8)</f>
        <v/>
      </c>
      <c r="D28" s="79">
        <f>D27+C28</f>
        <v/>
      </c>
      <c r="E28" s="80">
        <f>IFERROR((D28/$D$10)-1,0)</f>
        <v/>
      </c>
      <c r="F28" s="79">
        <f>IFERROR(D28-MAX($D$24:D28),0)</f>
        <v/>
      </c>
      <c r="G28" s="81">
        <f>IF(D28&gt;=D24,"✓","✗")</f>
        <v/>
      </c>
      <c r="H28" s="2" t="n"/>
      <c r="I28" s="2" t="n"/>
      <c r="J28" s="2" t="n"/>
      <c r="K28" s="2" t="n"/>
      <c r="L28" s="2" t="n"/>
      <c r="M28" s="2" t="n"/>
      <c r="N28" s="2" t="n"/>
    </row>
    <row r="29" ht="18" customHeight="1" s="111">
      <c r="A29" s="50" t="n">
        <v>6</v>
      </c>
      <c r="B29" s="82">
        <f>RAND()</f>
        <v/>
      </c>
      <c r="C29" s="54">
        <f>IF(B29&lt;$D$6,$D$7,-$D$8)</f>
        <v/>
      </c>
      <c r="D29" s="83">
        <f>D28+C29</f>
        <v/>
      </c>
      <c r="E29" s="84">
        <f>IFERROR((D29/$D$10)-1,0)</f>
        <v/>
      </c>
      <c r="F29" s="83">
        <f>IFERROR(D29-MAX($D$24:D29),0)</f>
        <v/>
      </c>
      <c r="G29" s="85">
        <f>IF(D29&gt;=D24,"✓","✗")</f>
        <v/>
      </c>
      <c r="H29" s="2" t="n"/>
      <c r="I29" s="2" t="n"/>
      <c r="J29" s="2" t="n"/>
      <c r="K29" s="2" t="n"/>
      <c r="L29" s="2" t="n"/>
      <c r="M29" s="2" t="n"/>
      <c r="N29" s="2" t="n"/>
    </row>
    <row r="30" ht="18" customHeight="1" s="111">
      <c r="A30" s="42" t="n">
        <v>7</v>
      </c>
      <c r="B30" s="78">
        <f>RAND()</f>
        <v/>
      </c>
      <c r="C30" s="46">
        <f>IF(B30&lt;$D$6,$D$7,-$D$8)</f>
        <v/>
      </c>
      <c r="D30" s="79">
        <f>D29+C30</f>
        <v/>
      </c>
      <c r="E30" s="80">
        <f>IFERROR((D30/$D$10)-1,0)</f>
        <v/>
      </c>
      <c r="F30" s="79">
        <f>IFERROR(D30-MAX($D$24:D30),0)</f>
        <v/>
      </c>
      <c r="G30" s="81">
        <f>IF(D30&gt;=D24,"✓","✗")</f>
        <v/>
      </c>
      <c r="H30" s="2" t="n"/>
      <c r="I30" s="2" t="n"/>
      <c r="J30" s="2" t="n"/>
      <c r="K30" s="2" t="n"/>
      <c r="L30" s="2" t="n"/>
      <c r="M30" s="2" t="n"/>
      <c r="N30" s="2" t="n"/>
    </row>
    <row r="31" ht="18" customHeight="1" s="111">
      <c r="A31" s="50" t="n">
        <v>8</v>
      </c>
      <c r="B31" s="82">
        <f>RAND()</f>
        <v/>
      </c>
      <c r="C31" s="54">
        <f>IF(B31&lt;$D$6,$D$7,-$D$8)</f>
        <v/>
      </c>
      <c r="D31" s="83">
        <f>D30+C31</f>
        <v/>
      </c>
      <c r="E31" s="84">
        <f>IFERROR((D31/$D$10)-1,0)</f>
        <v/>
      </c>
      <c r="F31" s="83">
        <f>IFERROR(D31-MAX($D$24:D31),0)</f>
        <v/>
      </c>
      <c r="G31" s="85">
        <f>IF(D31&gt;=D24,"✓","✗")</f>
        <v/>
      </c>
      <c r="H31" s="2" t="n"/>
      <c r="I31" s="2" t="n"/>
      <c r="J31" s="2" t="n"/>
      <c r="K31" s="2" t="n"/>
      <c r="L31" s="2" t="n"/>
      <c r="M31" s="2" t="n"/>
      <c r="N31" s="2" t="n"/>
    </row>
    <row r="32" ht="18" customHeight="1" s="111">
      <c r="A32" s="42" t="n">
        <v>9</v>
      </c>
      <c r="B32" s="78">
        <f>RAND()</f>
        <v/>
      </c>
      <c r="C32" s="46">
        <f>IF(B32&lt;$D$6,$D$7,-$D$8)</f>
        <v/>
      </c>
      <c r="D32" s="79">
        <f>D31+C32</f>
        <v/>
      </c>
      <c r="E32" s="80">
        <f>IFERROR((D32/$D$10)-1,0)</f>
        <v/>
      </c>
      <c r="F32" s="79">
        <f>IFERROR(D32-MAX($D$24:D32),0)</f>
        <v/>
      </c>
      <c r="G32" s="81">
        <f>IF(D32&gt;=D24,"✓","✗")</f>
        <v/>
      </c>
      <c r="H32" s="2" t="n"/>
      <c r="I32" s="2" t="n"/>
      <c r="J32" s="2" t="n"/>
      <c r="K32" s="2" t="n"/>
      <c r="L32" s="2" t="n"/>
      <c r="M32" s="2" t="n"/>
      <c r="N32" s="2" t="n"/>
    </row>
    <row r="33" ht="18" customHeight="1" s="111">
      <c r="A33" s="50" t="n">
        <v>10</v>
      </c>
      <c r="B33" s="82">
        <f>RAND()</f>
        <v/>
      </c>
      <c r="C33" s="54">
        <f>IF(B33&lt;$D$6,$D$7,-$D$8)</f>
        <v/>
      </c>
      <c r="D33" s="83">
        <f>D32+C33</f>
        <v/>
      </c>
      <c r="E33" s="84">
        <f>IFERROR((D33/$D$10)-1,0)</f>
        <v/>
      </c>
      <c r="F33" s="83">
        <f>IFERROR(D33-MAX($D$24:D33),0)</f>
        <v/>
      </c>
      <c r="G33" s="85">
        <f>IF(D33&gt;=D24,"✓","✗")</f>
        <v/>
      </c>
      <c r="H33" s="2" t="n"/>
      <c r="I33" s="2" t="n"/>
      <c r="J33" s="2" t="n"/>
      <c r="K33" s="2" t="n"/>
      <c r="L33" s="2" t="n"/>
      <c r="M33" s="2" t="n"/>
      <c r="N33" s="2" t="n"/>
    </row>
    <row r="34" ht="18" customHeight="1" s="111">
      <c r="A34" s="42" t="n">
        <v>11</v>
      </c>
      <c r="B34" s="78">
        <f>RAND()</f>
        <v/>
      </c>
      <c r="C34" s="46">
        <f>IF(B34&lt;$D$6,$D$7,-$D$8)</f>
        <v/>
      </c>
      <c r="D34" s="79">
        <f>D33+C34</f>
        <v/>
      </c>
      <c r="E34" s="80">
        <f>IFERROR((D34/$D$10)-1,0)</f>
        <v/>
      </c>
      <c r="F34" s="79">
        <f>IFERROR(D34-MAX($D$24:D34),0)</f>
        <v/>
      </c>
      <c r="G34" s="81">
        <f>IF(D34&gt;=D24,"✓","✗")</f>
        <v/>
      </c>
      <c r="H34" s="2" t="n"/>
      <c r="I34" s="2" t="n"/>
      <c r="J34" s="2" t="n"/>
      <c r="K34" s="2" t="n"/>
      <c r="L34" s="2" t="n"/>
      <c r="M34" s="2" t="n"/>
      <c r="N34" s="2" t="n"/>
    </row>
    <row r="35" ht="18" customHeight="1" s="111">
      <c r="A35" s="50" t="n">
        <v>12</v>
      </c>
      <c r="B35" s="82">
        <f>RAND()</f>
        <v/>
      </c>
      <c r="C35" s="54">
        <f>IF(B35&lt;$D$6,$D$7,-$D$8)</f>
        <v/>
      </c>
      <c r="D35" s="83">
        <f>D34+C35</f>
        <v/>
      </c>
      <c r="E35" s="84">
        <f>IFERROR((D35/$D$10)-1,0)</f>
        <v/>
      </c>
      <c r="F35" s="83">
        <f>IFERROR(D35-MAX($D$24:D35),0)</f>
        <v/>
      </c>
      <c r="G35" s="85">
        <f>IF(D35&gt;=D24,"✓","✗")</f>
        <v/>
      </c>
      <c r="H35" s="2" t="n"/>
      <c r="I35" s="2" t="n"/>
      <c r="J35" s="2" t="n"/>
      <c r="K35" s="2" t="n"/>
      <c r="L35" s="2" t="n"/>
      <c r="M35" s="2" t="n"/>
      <c r="N35" s="2" t="n"/>
    </row>
    <row r="36" ht="18" customHeight="1" s="111">
      <c r="A36" s="42" t="n">
        <v>13</v>
      </c>
      <c r="B36" s="78">
        <f>RAND()</f>
        <v/>
      </c>
      <c r="C36" s="46">
        <f>IF(B36&lt;$D$6,$D$7,-$D$8)</f>
        <v/>
      </c>
      <c r="D36" s="79">
        <f>D35+C36</f>
        <v/>
      </c>
      <c r="E36" s="80">
        <f>IFERROR((D36/$D$10)-1,0)</f>
        <v/>
      </c>
      <c r="F36" s="79">
        <f>IFERROR(D36-MAX($D$24:D36),0)</f>
        <v/>
      </c>
      <c r="G36" s="81">
        <f>IF(D36&gt;=D24,"✓","✗")</f>
        <v/>
      </c>
      <c r="H36" s="2" t="n"/>
      <c r="I36" s="2" t="n"/>
      <c r="J36" s="2" t="n"/>
      <c r="K36" s="2" t="n"/>
      <c r="L36" s="2" t="n"/>
      <c r="M36" s="2" t="n"/>
      <c r="N36" s="2" t="n"/>
    </row>
    <row r="37" ht="18" customHeight="1" s="111">
      <c r="A37" s="50" t="n">
        <v>14</v>
      </c>
      <c r="B37" s="82">
        <f>RAND()</f>
        <v/>
      </c>
      <c r="C37" s="54">
        <f>IF(B37&lt;$D$6,$D$7,-$D$8)</f>
        <v/>
      </c>
      <c r="D37" s="83">
        <f>D36+C37</f>
        <v/>
      </c>
      <c r="E37" s="84">
        <f>IFERROR((D37/$D$10)-1,0)</f>
        <v/>
      </c>
      <c r="F37" s="83">
        <f>IFERROR(D37-MAX($D$24:D37),0)</f>
        <v/>
      </c>
      <c r="G37" s="85">
        <f>IF(D37&gt;=D24,"✓","✗")</f>
        <v/>
      </c>
      <c r="H37" s="2" t="n"/>
      <c r="I37" s="2" t="n"/>
      <c r="J37" s="2" t="n"/>
      <c r="K37" s="2" t="n"/>
      <c r="L37" s="2" t="n"/>
      <c r="M37" s="2" t="n"/>
      <c r="N37" s="2" t="n"/>
    </row>
    <row r="38" ht="18" customHeight="1" s="111">
      <c r="A38" s="42" t="n">
        <v>15</v>
      </c>
      <c r="B38" s="78">
        <f>RAND()</f>
        <v/>
      </c>
      <c r="C38" s="46">
        <f>IF(B38&lt;$D$6,$D$7,-$D$8)</f>
        <v/>
      </c>
      <c r="D38" s="79">
        <f>D37+C38</f>
        <v/>
      </c>
      <c r="E38" s="80">
        <f>IFERROR((D38/$D$10)-1,0)</f>
        <v/>
      </c>
      <c r="F38" s="79">
        <f>IFERROR(D38-MAX($D$24:D38),0)</f>
        <v/>
      </c>
      <c r="G38" s="81">
        <f>IF(D38&gt;=D24,"✓","✗")</f>
        <v/>
      </c>
      <c r="H38" s="2" t="n"/>
      <c r="I38" s="2" t="n"/>
      <c r="J38" s="2" t="n"/>
      <c r="K38" s="2" t="n"/>
      <c r="L38" s="2" t="n"/>
      <c r="M38" s="2" t="n"/>
      <c r="N38" s="2" t="n"/>
    </row>
    <row r="39" ht="18" customHeight="1" s="111">
      <c r="A39" s="50" t="n">
        <v>16</v>
      </c>
      <c r="B39" s="82">
        <f>RAND()</f>
        <v/>
      </c>
      <c r="C39" s="54">
        <f>IF(B39&lt;$D$6,$D$7,-$D$8)</f>
        <v/>
      </c>
      <c r="D39" s="83">
        <f>D38+C39</f>
        <v/>
      </c>
      <c r="E39" s="84">
        <f>IFERROR((D39/$D$10)-1,0)</f>
        <v/>
      </c>
      <c r="F39" s="83">
        <f>IFERROR(D39-MAX($D$24:D39),0)</f>
        <v/>
      </c>
      <c r="G39" s="85">
        <f>IF(D39&gt;=D24,"✓","✗")</f>
        <v/>
      </c>
      <c r="H39" s="2" t="n"/>
      <c r="I39" s="2" t="n"/>
      <c r="J39" s="2" t="n"/>
      <c r="K39" s="2" t="n"/>
      <c r="L39" s="2" t="n"/>
      <c r="M39" s="2" t="n"/>
      <c r="N39" s="2" t="n"/>
    </row>
    <row r="40" ht="18" customHeight="1" s="111">
      <c r="A40" s="42" t="n">
        <v>17</v>
      </c>
      <c r="B40" s="78">
        <f>RAND()</f>
        <v/>
      </c>
      <c r="C40" s="46">
        <f>IF(B40&lt;$D$6,$D$7,-$D$8)</f>
        <v/>
      </c>
      <c r="D40" s="79">
        <f>D39+C40</f>
        <v/>
      </c>
      <c r="E40" s="80">
        <f>IFERROR((D40/$D$10)-1,0)</f>
        <v/>
      </c>
      <c r="F40" s="79">
        <f>IFERROR(D40-MAX($D$24:D40),0)</f>
        <v/>
      </c>
      <c r="G40" s="81">
        <f>IF(D40&gt;=D24,"✓","✗")</f>
        <v/>
      </c>
      <c r="H40" s="2" t="n"/>
      <c r="I40" s="2" t="n"/>
      <c r="J40" s="2" t="n"/>
      <c r="K40" s="2" t="n"/>
      <c r="L40" s="2" t="n"/>
      <c r="M40" s="2" t="n"/>
      <c r="N40" s="2" t="n"/>
    </row>
    <row r="41" ht="18" customHeight="1" s="111">
      <c r="A41" s="50" t="n">
        <v>18</v>
      </c>
      <c r="B41" s="82">
        <f>RAND()</f>
        <v/>
      </c>
      <c r="C41" s="54">
        <f>IF(B41&lt;$D$6,$D$7,-$D$8)</f>
        <v/>
      </c>
      <c r="D41" s="83">
        <f>D40+C41</f>
        <v/>
      </c>
      <c r="E41" s="84">
        <f>IFERROR((D41/$D$10)-1,0)</f>
        <v/>
      </c>
      <c r="F41" s="83">
        <f>IFERROR(D41-MAX($D$24:D41),0)</f>
        <v/>
      </c>
      <c r="G41" s="85">
        <f>IF(D41&gt;=D24,"✓","✗")</f>
        <v/>
      </c>
      <c r="H41" s="2" t="n"/>
      <c r="I41" s="2" t="n"/>
      <c r="J41" s="2" t="n"/>
      <c r="K41" s="2" t="n"/>
      <c r="L41" s="2" t="n"/>
      <c r="M41" s="2" t="n"/>
      <c r="N41" s="2" t="n"/>
    </row>
    <row r="42" ht="18" customHeight="1" s="111">
      <c r="A42" s="42" t="n">
        <v>19</v>
      </c>
      <c r="B42" s="78">
        <f>RAND()</f>
        <v/>
      </c>
      <c r="C42" s="46">
        <f>IF(B42&lt;$D$6,$D$7,-$D$8)</f>
        <v/>
      </c>
      <c r="D42" s="79">
        <f>D41+C42</f>
        <v/>
      </c>
      <c r="E42" s="80">
        <f>IFERROR((D42/$D$10)-1,0)</f>
        <v/>
      </c>
      <c r="F42" s="79">
        <f>IFERROR(D42-MAX($D$24:D42),0)</f>
        <v/>
      </c>
      <c r="G42" s="81">
        <f>IF(D42&gt;=D24,"✓","✗")</f>
        <v/>
      </c>
      <c r="H42" s="2" t="n"/>
      <c r="I42" s="2" t="n"/>
      <c r="J42" s="2" t="n"/>
      <c r="K42" s="2" t="n"/>
      <c r="L42" s="2" t="n"/>
      <c r="M42" s="2" t="n"/>
      <c r="N42" s="2" t="n"/>
    </row>
    <row r="43" ht="18" customHeight="1" s="111">
      <c r="A43" s="50" t="n">
        <v>20</v>
      </c>
      <c r="B43" s="82">
        <f>RAND()</f>
        <v/>
      </c>
      <c r="C43" s="54">
        <f>IF(B43&lt;$D$6,$D$7,-$D$8)</f>
        <v/>
      </c>
      <c r="D43" s="83">
        <f>D42+C43</f>
        <v/>
      </c>
      <c r="E43" s="84">
        <f>IFERROR((D43/$D$10)-1,0)</f>
        <v/>
      </c>
      <c r="F43" s="83">
        <f>IFERROR(D43-MAX($D$24:D43),0)</f>
        <v/>
      </c>
      <c r="G43" s="85">
        <f>IF(D43&gt;=D24,"✓","✗")</f>
        <v/>
      </c>
      <c r="H43" s="2" t="n"/>
      <c r="I43" s="2" t="n"/>
      <c r="J43" s="2" t="n"/>
      <c r="K43" s="2" t="n"/>
      <c r="L43" s="2" t="n"/>
      <c r="M43" s="2" t="n"/>
      <c r="N43" s="2" t="n"/>
    </row>
    <row r="44" ht="18" customHeight="1" s="111">
      <c r="A44" s="42" t="n">
        <v>21</v>
      </c>
      <c r="B44" s="78">
        <f>RAND()</f>
        <v/>
      </c>
      <c r="C44" s="46">
        <f>IF(B44&lt;$D$6,$D$7,-$D$8)</f>
        <v/>
      </c>
      <c r="D44" s="79">
        <f>D43+C44</f>
        <v/>
      </c>
      <c r="E44" s="80">
        <f>IFERROR((D44/$D$10)-1,0)</f>
        <v/>
      </c>
      <c r="F44" s="79">
        <f>IFERROR(D44-MAX($D$24:D44),0)</f>
        <v/>
      </c>
      <c r="G44" s="81">
        <f>IF(D44&gt;=D24,"✓","✗")</f>
        <v/>
      </c>
      <c r="H44" s="2" t="n"/>
      <c r="I44" s="2" t="n"/>
      <c r="J44" s="2" t="n"/>
      <c r="K44" s="2" t="n"/>
      <c r="L44" s="2" t="n"/>
      <c r="M44" s="2" t="n"/>
      <c r="N44" s="2" t="n"/>
    </row>
    <row r="45" ht="18" customHeight="1" s="111">
      <c r="A45" s="50" t="n">
        <v>22</v>
      </c>
      <c r="B45" s="82">
        <f>RAND()</f>
        <v/>
      </c>
      <c r="C45" s="54">
        <f>IF(B45&lt;$D$6,$D$7,-$D$8)</f>
        <v/>
      </c>
      <c r="D45" s="83">
        <f>D44+C45</f>
        <v/>
      </c>
      <c r="E45" s="84">
        <f>IFERROR((D45/$D$10)-1,0)</f>
        <v/>
      </c>
      <c r="F45" s="83">
        <f>IFERROR(D45-MAX($D$24:D45),0)</f>
        <v/>
      </c>
      <c r="G45" s="85">
        <f>IF(D45&gt;=D24,"✓","✗")</f>
        <v/>
      </c>
      <c r="H45" s="2" t="n"/>
      <c r="I45" s="2" t="n"/>
      <c r="J45" s="2" t="n"/>
      <c r="K45" s="2" t="n"/>
      <c r="L45" s="2" t="n"/>
      <c r="M45" s="2" t="n"/>
      <c r="N45" s="2" t="n"/>
    </row>
    <row r="46" ht="18" customHeight="1" s="111">
      <c r="A46" s="42" t="n">
        <v>23</v>
      </c>
      <c r="B46" s="78">
        <f>RAND()</f>
        <v/>
      </c>
      <c r="C46" s="46">
        <f>IF(B46&lt;$D$6,$D$7,-$D$8)</f>
        <v/>
      </c>
      <c r="D46" s="79">
        <f>D45+C46</f>
        <v/>
      </c>
      <c r="E46" s="80">
        <f>IFERROR((D46/$D$10)-1,0)</f>
        <v/>
      </c>
      <c r="F46" s="79">
        <f>IFERROR(D46-MAX($D$24:D46),0)</f>
        <v/>
      </c>
      <c r="G46" s="81">
        <f>IF(D46&gt;=D24,"✓","✗")</f>
        <v/>
      </c>
      <c r="H46" s="2" t="n"/>
      <c r="I46" s="2" t="n"/>
      <c r="J46" s="2" t="n"/>
      <c r="K46" s="2" t="n"/>
      <c r="L46" s="2" t="n"/>
      <c r="M46" s="2" t="n"/>
      <c r="N46" s="2" t="n"/>
    </row>
    <row r="47" ht="18" customHeight="1" s="111">
      <c r="A47" s="50" t="n">
        <v>24</v>
      </c>
      <c r="B47" s="82">
        <f>RAND()</f>
        <v/>
      </c>
      <c r="C47" s="54">
        <f>IF(B47&lt;$D$6,$D$7,-$D$8)</f>
        <v/>
      </c>
      <c r="D47" s="83">
        <f>D46+C47</f>
        <v/>
      </c>
      <c r="E47" s="84">
        <f>IFERROR((D47/$D$10)-1,0)</f>
        <v/>
      </c>
      <c r="F47" s="83">
        <f>IFERROR(D47-MAX($D$24:D47),0)</f>
        <v/>
      </c>
      <c r="G47" s="85">
        <f>IF(D47&gt;=D24,"✓","✗")</f>
        <v/>
      </c>
      <c r="H47" s="2" t="n"/>
      <c r="I47" s="2" t="n"/>
      <c r="J47" s="2" t="n"/>
      <c r="K47" s="2" t="n"/>
      <c r="L47" s="2" t="n"/>
      <c r="M47" s="2" t="n"/>
      <c r="N47" s="2" t="n"/>
    </row>
    <row r="48" ht="18" customHeight="1" s="111">
      <c r="A48" s="42" t="n">
        <v>25</v>
      </c>
      <c r="B48" s="78">
        <f>RAND()</f>
        <v/>
      </c>
      <c r="C48" s="46">
        <f>IF(B48&lt;$D$6,$D$7,-$D$8)</f>
        <v/>
      </c>
      <c r="D48" s="79">
        <f>D47+C48</f>
        <v/>
      </c>
      <c r="E48" s="80">
        <f>IFERROR((D48/$D$10)-1,0)</f>
        <v/>
      </c>
      <c r="F48" s="79">
        <f>IFERROR(D48-MAX($D$24:D48),0)</f>
        <v/>
      </c>
      <c r="G48" s="81">
        <f>IF(D48&gt;=D24,"✓","✗")</f>
        <v/>
      </c>
      <c r="H48" s="2" t="n"/>
      <c r="I48" s="2" t="n"/>
      <c r="J48" s="2" t="n"/>
      <c r="K48" s="2" t="n"/>
      <c r="L48" s="2" t="n"/>
      <c r="M48" s="2" t="n"/>
      <c r="N48" s="2" t="n"/>
    </row>
    <row r="49" ht="18" customHeight="1" s="111">
      <c r="A49" s="50" t="n">
        <v>26</v>
      </c>
      <c r="B49" s="82">
        <f>RAND()</f>
        <v/>
      </c>
      <c r="C49" s="54">
        <f>IF(B49&lt;$D$6,$D$7,-$D$8)</f>
        <v/>
      </c>
      <c r="D49" s="83">
        <f>D48+C49</f>
        <v/>
      </c>
      <c r="E49" s="84">
        <f>IFERROR((D49/$D$10)-1,0)</f>
        <v/>
      </c>
      <c r="F49" s="83">
        <f>IFERROR(D49-MAX($D$24:D49),0)</f>
        <v/>
      </c>
      <c r="G49" s="85">
        <f>IF(D49&gt;=D24,"✓","✗")</f>
        <v/>
      </c>
      <c r="H49" s="2" t="n"/>
      <c r="I49" s="2" t="n"/>
      <c r="J49" s="2" t="n"/>
      <c r="K49" s="2" t="n"/>
      <c r="L49" s="2" t="n"/>
      <c r="M49" s="2" t="n"/>
      <c r="N49" s="2" t="n"/>
    </row>
    <row r="50" ht="18" customHeight="1" s="111">
      <c r="A50" s="42" t="n">
        <v>27</v>
      </c>
      <c r="B50" s="78">
        <f>RAND()</f>
        <v/>
      </c>
      <c r="C50" s="46">
        <f>IF(B50&lt;$D$6,$D$7,-$D$8)</f>
        <v/>
      </c>
      <c r="D50" s="79">
        <f>D49+C50</f>
        <v/>
      </c>
      <c r="E50" s="80">
        <f>IFERROR((D50/$D$10)-1,0)</f>
        <v/>
      </c>
      <c r="F50" s="79">
        <f>IFERROR(D50-MAX($D$24:D50),0)</f>
        <v/>
      </c>
      <c r="G50" s="81">
        <f>IF(D50&gt;=D24,"✓","✗")</f>
        <v/>
      </c>
      <c r="H50" s="2" t="n"/>
      <c r="I50" s="2" t="n"/>
      <c r="J50" s="2" t="n"/>
      <c r="K50" s="2" t="n"/>
      <c r="L50" s="2" t="n"/>
      <c r="M50" s="2" t="n"/>
      <c r="N50" s="2" t="n"/>
    </row>
    <row r="51" ht="18" customHeight="1" s="111">
      <c r="A51" s="50" t="n">
        <v>28</v>
      </c>
      <c r="B51" s="82">
        <f>RAND()</f>
        <v/>
      </c>
      <c r="C51" s="54">
        <f>IF(B51&lt;$D$6,$D$7,-$D$8)</f>
        <v/>
      </c>
      <c r="D51" s="83">
        <f>D50+C51</f>
        <v/>
      </c>
      <c r="E51" s="84">
        <f>IFERROR((D51/$D$10)-1,0)</f>
        <v/>
      </c>
      <c r="F51" s="83">
        <f>IFERROR(D51-MAX($D$24:D51),0)</f>
        <v/>
      </c>
      <c r="G51" s="85">
        <f>IF(D51&gt;=D24,"✓","✗")</f>
        <v/>
      </c>
      <c r="H51" s="2" t="n"/>
      <c r="I51" s="2" t="n"/>
      <c r="J51" s="2" t="n"/>
      <c r="K51" s="2" t="n"/>
      <c r="L51" s="2" t="n"/>
      <c r="M51" s="2" t="n"/>
      <c r="N51" s="2" t="n"/>
    </row>
    <row r="52" ht="18" customHeight="1" s="111">
      <c r="A52" s="42" t="n">
        <v>29</v>
      </c>
      <c r="B52" s="78">
        <f>RAND()</f>
        <v/>
      </c>
      <c r="C52" s="46">
        <f>IF(B52&lt;$D$6,$D$7,-$D$8)</f>
        <v/>
      </c>
      <c r="D52" s="79">
        <f>D51+C52</f>
        <v/>
      </c>
      <c r="E52" s="80">
        <f>IFERROR((D52/$D$10)-1,0)</f>
        <v/>
      </c>
      <c r="F52" s="79">
        <f>IFERROR(D52-MAX($D$24:D52),0)</f>
        <v/>
      </c>
      <c r="G52" s="81">
        <f>IF(D52&gt;=D24,"✓","✗")</f>
        <v/>
      </c>
      <c r="H52" s="2" t="n"/>
      <c r="I52" s="2" t="n"/>
      <c r="J52" s="2" t="n"/>
      <c r="K52" s="2" t="n"/>
      <c r="L52" s="2" t="n"/>
      <c r="M52" s="2" t="n"/>
      <c r="N52" s="2" t="n"/>
    </row>
    <row r="53" ht="18" customHeight="1" s="111">
      <c r="A53" s="50" t="n">
        <v>30</v>
      </c>
      <c r="B53" s="82">
        <f>RAND()</f>
        <v/>
      </c>
      <c r="C53" s="54">
        <f>IF(B53&lt;$D$6,$D$7,-$D$8)</f>
        <v/>
      </c>
      <c r="D53" s="83">
        <f>D52+C53</f>
        <v/>
      </c>
      <c r="E53" s="84">
        <f>IFERROR((D53/$D$10)-1,0)</f>
        <v/>
      </c>
      <c r="F53" s="83">
        <f>IFERROR(D53-MAX($D$24:D53),0)</f>
        <v/>
      </c>
      <c r="G53" s="85">
        <f>IF(D53&gt;=D24,"✓","✗")</f>
        <v/>
      </c>
      <c r="H53" s="2" t="n"/>
      <c r="I53" s="2" t="n"/>
      <c r="J53" s="2" t="n"/>
      <c r="K53" s="2" t="n"/>
      <c r="L53" s="2" t="n"/>
      <c r="M53" s="2" t="n"/>
      <c r="N53" s="2" t="n"/>
    </row>
    <row r="54" ht="18" customHeight="1" s="111">
      <c r="A54" s="42" t="n">
        <v>31</v>
      </c>
      <c r="B54" s="78">
        <f>RAND()</f>
        <v/>
      </c>
      <c r="C54" s="46">
        <f>IF(B54&lt;$D$6,$D$7,-$D$8)</f>
        <v/>
      </c>
      <c r="D54" s="79">
        <f>D53+C54</f>
        <v/>
      </c>
      <c r="E54" s="80">
        <f>IFERROR((D54/$D$10)-1,0)</f>
        <v/>
      </c>
      <c r="F54" s="79">
        <f>IFERROR(D54-MAX($D$24:D54),0)</f>
        <v/>
      </c>
      <c r="G54" s="81">
        <f>IF(D54&gt;=D24,"✓","✗")</f>
        <v/>
      </c>
      <c r="H54" s="2" t="n"/>
      <c r="I54" s="2" t="n"/>
      <c r="J54" s="2" t="n"/>
      <c r="K54" s="2" t="n"/>
      <c r="L54" s="2" t="n"/>
      <c r="M54" s="2" t="n"/>
      <c r="N54" s="2" t="n"/>
    </row>
    <row r="55" ht="18" customHeight="1" s="111">
      <c r="A55" s="50" t="n">
        <v>32</v>
      </c>
      <c r="B55" s="82">
        <f>RAND()</f>
        <v/>
      </c>
      <c r="C55" s="54">
        <f>IF(B55&lt;$D$6,$D$7,-$D$8)</f>
        <v/>
      </c>
      <c r="D55" s="83">
        <f>D54+C55</f>
        <v/>
      </c>
      <c r="E55" s="84">
        <f>IFERROR((D55/$D$10)-1,0)</f>
        <v/>
      </c>
      <c r="F55" s="83">
        <f>IFERROR(D55-MAX($D$24:D55),0)</f>
        <v/>
      </c>
      <c r="G55" s="85">
        <f>IF(D55&gt;=D24,"✓","✗")</f>
        <v/>
      </c>
      <c r="H55" s="2" t="n"/>
      <c r="I55" s="2" t="n"/>
      <c r="J55" s="2" t="n"/>
      <c r="K55" s="2" t="n"/>
      <c r="L55" s="2" t="n"/>
      <c r="M55" s="2" t="n"/>
      <c r="N55" s="2" t="n"/>
    </row>
    <row r="56" ht="18" customHeight="1" s="111">
      <c r="A56" s="42" t="n">
        <v>33</v>
      </c>
      <c r="B56" s="78">
        <f>RAND()</f>
        <v/>
      </c>
      <c r="C56" s="46">
        <f>IF(B56&lt;$D$6,$D$7,-$D$8)</f>
        <v/>
      </c>
      <c r="D56" s="79">
        <f>D55+C56</f>
        <v/>
      </c>
      <c r="E56" s="80">
        <f>IFERROR((D56/$D$10)-1,0)</f>
        <v/>
      </c>
      <c r="F56" s="79">
        <f>IFERROR(D56-MAX($D$24:D56),0)</f>
        <v/>
      </c>
      <c r="G56" s="81">
        <f>IF(D56&gt;=D24,"✓","✗")</f>
        <v/>
      </c>
      <c r="H56" s="2" t="n"/>
      <c r="I56" s="2" t="n"/>
      <c r="J56" s="2" t="n"/>
      <c r="K56" s="2" t="n"/>
      <c r="L56" s="2" t="n"/>
      <c r="M56" s="2" t="n"/>
      <c r="N56" s="2" t="n"/>
    </row>
    <row r="57" ht="18" customHeight="1" s="111">
      <c r="A57" s="50" t="n">
        <v>34</v>
      </c>
      <c r="B57" s="82">
        <f>RAND()</f>
        <v/>
      </c>
      <c r="C57" s="54">
        <f>IF(B57&lt;$D$6,$D$7,-$D$8)</f>
        <v/>
      </c>
      <c r="D57" s="83">
        <f>D56+C57</f>
        <v/>
      </c>
      <c r="E57" s="84">
        <f>IFERROR((D57/$D$10)-1,0)</f>
        <v/>
      </c>
      <c r="F57" s="83">
        <f>IFERROR(D57-MAX($D$24:D57),0)</f>
        <v/>
      </c>
      <c r="G57" s="85">
        <f>IF(D57&gt;=D24,"✓","✗")</f>
        <v/>
      </c>
      <c r="H57" s="2" t="n"/>
      <c r="I57" s="2" t="n"/>
      <c r="J57" s="2" t="n"/>
      <c r="K57" s="2" t="n"/>
      <c r="L57" s="2" t="n"/>
      <c r="M57" s="2" t="n"/>
      <c r="N57" s="2" t="n"/>
    </row>
    <row r="58" ht="18" customHeight="1" s="111">
      <c r="A58" s="42" t="n">
        <v>35</v>
      </c>
      <c r="B58" s="78">
        <f>RAND()</f>
        <v/>
      </c>
      <c r="C58" s="46">
        <f>IF(B58&lt;$D$6,$D$7,-$D$8)</f>
        <v/>
      </c>
      <c r="D58" s="79">
        <f>D57+C58</f>
        <v/>
      </c>
      <c r="E58" s="80">
        <f>IFERROR((D58/$D$10)-1,0)</f>
        <v/>
      </c>
      <c r="F58" s="79">
        <f>IFERROR(D58-MAX($D$24:D58),0)</f>
        <v/>
      </c>
      <c r="G58" s="81">
        <f>IF(D58&gt;=D24,"✓","✗")</f>
        <v/>
      </c>
      <c r="H58" s="2" t="n"/>
      <c r="I58" s="2" t="n"/>
      <c r="J58" s="2" t="n"/>
      <c r="K58" s="2" t="n"/>
      <c r="L58" s="2" t="n"/>
      <c r="M58" s="2" t="n"/>
      <c r="N58" s="2" t="n"/>
    </row>
    <row r="59" ht="18" customHeight="1" s="111">
      <c r="A59" s="50" t="n">
        <v>36</v>
      </c>
      <c r="B59" s="82">
        <f>RAND()</f>
        <v/>
      </c>
      <c r="C59" s="54">
        <f>IF(B59&lt;$D$6,$D$7,-$D$8)</f>
        <v/>
      </c>
      <c r="D59" s="83">
        <f>D58+C59</f>
        <v/>
      </c>
      <c r="E59" s="84">
        <f>IFERROR((D59/$D$10)-1,0)</f>
        <v/>
      </c>
      <c r="F59" s="83">
        <f>IFERROR(D59-MAX($D$24:D59),0)</f>
        <v/>
      </c>
      <c r="G59" s="85">
        <f>IF(D59&gt;=D24,"✓","✗")</f>
        <v/>
      </c>
      <c r="H59" s="2" t="n"/>
      <c r="I59" s="2" t="n"/>
      <c r="J59" s="2" t="n"/>
      <c r="K59" s="2" t="n"/>
      <c r="L59" s="2" t="n"/>
      <c r="M59" s="2" t="n"/>
      <c r="N59" s="2" t="n"/>
    </row>
    <row r="60" ht="18" customHeight="1" s="111">
      <c r="A60" s="42" t="n">
        <v>37</v>
      </c>
      <c r="B60" s="78">
        <f>RAND()</f>
        <v/>
      </c>
      <c r="C60" s="46">
        <f>IF(B60&lt;$D$6,$D$7,-$D$8)</f>
        <v/>
      </c>
      <c r="D60" s="79">
        <f>D59+C60</f>
        <v/>
      </c>
      <c r="E60" s="80">
        <f>IFERROR((D60/$D$10)-1,0)</f>
        <v/>
      </c>
      <c r="F60" s="79">
        <f>IFERROR(D60-MAX($D$24:D60),0)</f>
        <v/>
      </c>
      <c r="G60" s="81">
        <f>IF(D60&gt;=D24,"✓","✗")</f>
        <v/>
      </c>
      <c r="H60" s="2" t="n"/>
      <c r="I60" s="2" t="n"/>
      <c r="J60" s="2" t="n"/>
      <c r="K60" s="2" t="n"/>
      <c r="L60" s="2" t="n"/>
      <c r="M60" s="2" t="n"/>
      <c r="N60" s="2" t="n"/>
    </row>
    <row r="61" ht="18" customHeight="1" s="111">
      <c r="A61" s="50" t="n">
        <v>38</v>
      </c>
      <c r="B61" s="82">
        <f>RAND()</f>
        <v/>
      </c>
      <c r="C61" s="54">
        <f>IF(B61&lt;$D$6,$D$7,-$D$8)</f>
        <v/>
      </c>
      <c r="D61" s="83">
        <f>D60+C61</f>
        <v/>
      </c>
      <c r="E61" s="84">
        <f>IFERROR((D61/$D$10)-1,0)</f>
        <v/>
      </c>
      <c r="F61" s="83">
        <f>IFERROR(D61-MAX($D$24:D61),0)</f>
        <v/>
      </c>
      <c r="G61" s="85">
        <f>IF(D61&gt;=D24,"✓","✗")</f>
        <v/>
      </c>
      <c r="H61" s="2" t="n"/>
      <c r="I61" s="2" t="n"/>
      <c r="J61" s="2" t="n"/>
      <c r="K61" s="2" t="n"/>
      <c r="L61" s="2" t="n"/>
      <c r="M61" s="2" t="n"/>
      <c r="N61" s="2" t="n"/>
    </row>
    <row r="62" ht="18" customHeight="1" s="111">
      <c r="A62" s="42" t="n">
        <v>39</v>
      </c>
      <c r="B62" s="78">
        <f>RAND()</f>
        <v/>
      </c>
      <c r="C62" s="46">
        <f>IF(B62&lt;$D$6,$D$7,-$D$8)</f>
        <v/>
      </c>
      <c r="D62" s="79">
        <f>D61+C62</f>
        <v/>
      </c>
      <c r="E62" s="80">
        <f>IFERROR((D62/$D$10)-1,0)</f>
        <v/>
      </c>
      <c r="F62" s="79">
        <f>IFERROR(D62-MAX($D$24:D62),0)</f>
        <v/>
      </c>
      <c r="G62" s="81">
        <f>IF(D62&gt;=D24,"✓","✗")</f>
        <v/>
      </c>
      <c r="H62" s="2" t="n"/>
      <c r="I62" s="2" t="n"/>
      <c r="J62" s="2" t="n"/>
      <c r="K62" s="2" t="n"/>
      <c r="L62" s="2" t="n"/>
      <c r="M62" s="2" t="n"/>
      <c r="N62" s="2" t="n"/>
    </row>
    <row r="63" ht="18" customHeight="1" s="111">
      <c r="A63" s="50" t="n">
        <v>40</v>
      </c>
      <c r="B63" s="82">
        <f>RAND()</f>
        <v/>
      </c>
      <c r="C63" s="54">
        <f>IF(B63&lt;$D$6,$D$7,-$D$8)</f>
        <v/>
      </c>
      <c r="D63" s="83">
        <f>D62+C63</f>
        <v/>
      </c>
      <c r="E63" s="84">
        <f>IFERROR((D63/$D$10)-1,0)</f>
        <v/>
      </c>
      <c r="F63" s="83">
        <f>IFERROR(D63-MAX($D$24:D63),0)</f>
        <v/>
      </c>
      <c r="G63" s="85">
        <f>IF(D63&gt;=D24,"✓","✗")</f>
        <v/>
      </c>
      <c r="H63" s="2" t="n"/>
      <c r="I63" s="2" t="n"/>
      <c r="J63" s="2" t="n"/>
      <c r="K63" s="2" t="n"/>
      <c r="L63" s="2" t="n"/>
      <c r="M63" s="2" t="n"/>
      <c r="N63" s="2" t="n"/>
    </row>
    <row r="64" ht="18" customHeight="1" s="111">
      <c r="A64" s="42" t="n">
        <v>41</v>
      </c>
      <c r="B64" s="78">
        <f>RAND()</f>
        <v/>
      </c>
      <c r="C64" s="46">
        <f>IF(B64&lt;$D$6,$D$7,-$D$8)</f>
        <v/>
      </c>
      <c r="D64" s="79">
        <f>D63+C64</f>
        <v/>
      </c>
      <c r="E64" s="80">
        <f>IFERROR((D64/$D$10)-1,0)</f>
        <v/>
      </c>
      <c r="F64" s="79">
        <f>IFERROR(D64-MAX($D$24:D64),0)</f>
        <v/>
      </c>
      <c r="G64" s="81">
        <f>IF(D64&gt;=D24,"✓","✗")</f>
        <v/>
      </c>
      <c r="H64" s="2" t="n"/>
      <c r="I64" s="2" t="n"/>
      <c r="J64" s="2" t="n"/>
      <c r="K64" s="2" t="n"/>
      <c r="L64" s="2" t="n"/>
      <c r="M64" s="2" t="n"/>
      <c r="N64" s="2" t="n"/>
    </row>
    <row r="65" ht="18" customHeight="1" s="111">
      <c r="A65" s="50" t="n">
        <v>42</v>
      </c>
      <c r="B65" s="82">
        <f>RAND()</f>
        <v/>
      </c>
      <c r="C65" s="54">
        <f>IF(B65&lt;$D$6,$D$7,-$D$8)</f>
        <v/>
      </c>
      <c r="D65" s="83">
        <f>D64+C65</f>
        <v/>
      </c>
      <c r="E65" s="84">
        <f>IFERROR((D65/$D$10)-1,0)</f>
        <v/>
      </c>
      <c r="F65" s="83">
        <f>IFERROR(D65-MAX($D$24:D65),0)</f>
        <v/>
      </c>
      <c r="G65" s="85">
        <f>IF(D65&gt;=D24,"✓","✗")</f>
        <v/>
      </c>
      <c r="H65" s="2" t="n"/>
      <c r="I65" s="2" t="n"/>
      <c r="J65" s="2" t="n"/>
      <c r="K65" s="2" t="n"/>
      <c r="L65" s="2" t="n"/>
      <c r="M65" s="2" t="n"/>
      <c r="N65" s="2" t="n"/>
    </row>
    <row r="66" ht="18" customHeight="1" s="111">
      <c r="A66" s="42" t="n">
        <v>43</v>
      </c>
      <c r="B66" s="78">
        <f>RAND()</f>
        <v/>
      </c>
      <c r="C66" s="46">
        <f>IF(B66&lt;$D$6,$D$7,-$D$8)</f>
        <v/>
      </c>
      <c r="D66" s="79">
        <f>D65+C66</f>
        <v/>
      </c>
      <c r="E66" s="80">
        <f>IFERROR((D66/$D$10)-1,0)</f>
        <v/>
      </c>
      <c r="F66" s="79">
        <f>IFERROR(D66-MAX($D$24:D66),0)</f>
        <v/>
      </c>
      <c r="G66" s="81">
        <f>IF(D66&gt;=D24,"✓","✗")</f>
        <v/>
      </c>
      <c r="H66" s="2" t="n"/>
      <c r="I66" s="2" t="n"/>
      <c r="J66" s="2" t="n"/>
      <c r="K66" s="2" t="n"/>
      <c r="L66" s="2" t="n"/>
      <c r="M66" s="2" t="n"/>
      <c r="N66" s="2" t="n"/>
    </row>
    <row r="67" ht="18" customHeight="1" s="111">
      <c r="A67" s="50" t="n">
        <v>44</v>
      </c>
      <c r="B67" s="82">
        <f>RAND()</f>
        <v/>
      </c>
      <c r="C67" s="54">
        <f>IF(B67&lt;$D$6,$D$7,-$D$8)</f>
        <v/>
      </c>
      <c r="D67" s="83">
        <f>D66+C67</f>
        <v/>
      </c>
      <c r="E67" s="84">
        <f>IFERROR((D67/$D$10)-1,0)</f>
        <v/>
      </c>
      <c r="F67" s="83">
        <f>IFERROR(D67-MAX($D$24:D67),0)</f>
        <v/>
      </c>
      <c r="G67" s="85">
        <f>IF(D67&gt;=D24,"✓","✗")</f>
        <v/>
      </c>
      <c r="H67" s="2" t="n"/>
      <c r="I67" s="2" t="n"/>
      <c r="J67" s="2" t="n"/>
      <c r="K67" s="2" t="n"/>
      <c r="L67" s="2" t="n"/>
      <c r="M67" s="2" t="n"/>
      <c r="N67" s="2" t="n"/>
    </row>
    <row r="68" ht="18" customHeight="1" s="111">
      <c r="A68" s="42" t="n">
        <v>45</v>
      </c>
      <c r="B68" s="78">
        <f>RAND()</f>
        <v/>
      </c>
      <c r="C68" s="46">
        <f>IF(B68&lt;$D$6,$D$7,-$D$8)</f>
        <v/>
      </c>
      <c r="D68" s="79">
        <f>D67+C68</f>
        <v/>
      </c>
      <c r="E68" s="80">
        <f>IFERROR((D68/$D$10)-1,0)</f>
        <v/>
      </c>
      <c r="F68" s="79">
        <f>IFERROR(D68-MAX($D$24:D68),0)</f>
        <v/>
      </c>
      <c r="G68" s="81">
        <f>IF(D68&gt;=D24,"✓","✗")</f>
        <v/>
      </c>
      <c r="H68" s="2" t="n"/>
      <c r="I68" s="2" t="n"/>
      <c r="J68" s="2" t="n"/>
      <c r="K68" s="2" t="n"/>
      <c r="L68" s="2" t="n"/>
      <c r="M68" s="2" t="n"/>
      <c r="N68" s="2" t="n"/>
    </row>
    <row r="69" ht="18" customHeight="1" s="111">
      <c r="A69" s="50" t="n">
        <v>46</v>
      </c>
      <c r="B69" s="82">
        <f>RAND()</f>
        <v/>
      </c>
      <c r="C69" s="54">
        <f>IF(B69&lt;$D$6,$D$7,-$D$8)</f>
        <v/>
      </c>
      <c r="D69" s="83">
        <f>D68+C69</f>
        <v/>
      </c>
      <c r="E69" s="84">
        <f>IFERROR((D69/$D$10)-1,0)</f>
        <v/>
      </c>
      <c r="F69" s="83">
        <f>IFERROR(D69-MAX($D$24:D69),0)</f>
        <v/>
      </c>
      <c r="G69" s="85">
        <f>IF(D69&gt;=D24,"✓","✗")</f>
        <v/>
      </c>
      <c r="H69" s="2" t="n"/>
      <c r="I69" s="2" t="n"/>
      <c r="J69" s="2" t="n"/>
      <c r="K69" s="2" t="n"/>
      <c r="L69" s="2" t="n"/>
      <c r="M69" s="2" t="n"/>
      <c r="N69" s="2" t="n"/>
    </row>
    <row r="70" ht="18" customHeight="1" s="111">
      <c r="A70" s="42" t="n">
        <v>47</v>
      </c>
      <c r="B70" s="78">
        <f>RAND()</f>
        <v/>
      </c>
      <c r="C70" s="46">
        <f>IF(B70&lt;$D$6,$D$7,-$D$8)</f>
        <v/>
      </c>
      <c r="D70" s="79">
        <f>D69+C70</f>
        <v/>
      </c>
      <c r="E70" s="80">
        <f>IFERROR((D70/$D$10)-1,0)</f>
        <v/>
      </c>
      <c r="F70" s="79">
        <f>IFERROR(D70-MAX($D$24:D70),0)</f>
        <v/>
      </c>
      <c r="G70" s="81">
        <f>IF(D70&gt;=D24,"✓","✗")</f>
        <v/>
      </c>
      <c r="H70" s="2" t="n"/>
      <c r="I70" s="2" t="n"/>
      <c r="J70" s="2" t="n"/>
      <c r="K70" s="2" t="n"/>
      <c r="L70" s="2" t="n"/>
      <c r="M70" s="2" t="n"/>
      <c r="N70" s="2" t="n"/>
    </row>
    <row r="71" ht="18" customHeight="1" s="111">
      <c r="A71" s="50" t="n">
        <v>48</v>
      </c>
      <c r="B71" s="82">
        <f>RAND()</f>
        <v/>
      </c>
      <c r="C71" s="54">
        <f>IF(B71&lt;$D$6,$D$7,-$D$8)</f>
        <v/>
      </c>
      <c r="D71" s="83">
        <f>D70+C71</f>
        <v/>
      </c>
      <c r="E71" s="84">
        <f>IFERROR((D71/$D$10)-1,0)</f>
        <v/>
      </c>
      <c r="F71" s="83">
        <f>IFERROR(D71-MAX($D$24:D71),0)</f>
        <v/>
      </c>
      <c r="G71" s="85">
        <f>IF(D71&gt;=D24,"✓","✗")</f>
        <v/>
      </c>
      <c r="H71" s="2" t="n"/>
      <c r="I71" s="2" t="n"/>
      <c r="J71" s="2" t="n"/>
      <c r="K71" s="2" t="n"/>
      <c r="L71" s="2" t="n"/>
      <c r="M71" s="2" t="n"/>
      <c r="N71" s="2" t="n"/>
    </row>
    <row r="72" ht="18" customHeight="1" s="111">
      <c r="A72" s="42" t="n">
        <v>49</v>
      </c>
      <c r="B72" s="78">
        <f>RAND()</f>
        <v/>
      </c>
      <c r="C72" s="46">
        <f>IF(B72&lt;$D$6,$D$7,-$D$8)</f>
        <v/>
      </c>
      <c r="D72" s="79">
        <f>D71+C72</f>
        <v/>
      </c>
      <c r="E72" s="80">
        <f>IFERROR((D72/$D$10)-1,0)</f>
        <v/>
      </c>
      <c r="F72" s="79">
        <f>IFERROR(D72-MAX($D$24:D72),0)</f>
        <v/>
      </c>
      <c r="G72" s="81">
        <f>IF(D72&gt;=D24,"✓","✗")</f>
        <v/>
      </c>
      <c r="H72" s="2" t="n"/>
      <c r="I72" s="2" t="n"/>
      <c r="J72" s="2" t="n"/>
      <c r="K72" s="2" t="n"/>
      <c r="L72" s="2" t="n"/>
      <c r="M72" s="2" t="n"/>
      <c r="N72" s="2" t="n"/>
    </row>
    <row r="73" ht="18" customHeight="1" s="111">
      <c r="A73" s="50" t="n">
        <v>50</v>
      </c>
      <c r="B73" s="82">
        <f>RAND()</f>
        <v/>
      </c>
      <c r="C73" s="54">
        <f>IF(B73&lt;$D$6,$D$7,-$D$8)</f>
        <v/>
      </c>
      <c r="D73" s="83">
        <f>D72+C73</f>
        <v/>
      </c>
      <c r="E73" s="84">
        <f>IFERROR((D73/$D$10)-1,0)</f>
        <v/>
      </c>
      <c r="F73" s="83">
        <f>IFERROR(D73-MAX($D$24:D73),0)</f>
        <v/>
      </c>
      <c r="G73" s="85">
        <f>IF(D73&gt;=D24,"✓","✗")</f>
        <v/>
      </c>
      <c r="H73" s="2" t="n"/>
      <c r="I73" s="2" t="n"/>
      <c r="J73" s="2" t="n"/>
      <c r="K73" s="2" t="n"/>
      <c r="L73" s="2" t="n"/>
      <c r="M73" s="2" t="n"/>
      <c r="N73" s="2" t="n"/>
    </row>
    <row r="74" ht="18" customHeight="1" s="111">
      <c r="A74" s="42" t="n">
        <v>51</v>
      </c>
      <c r="B74" s="78">
        <f>RAND()</f>
        <v/>
      </c>
      <c r="C74" s="46">
        <f>IF(B74&lt;$D$6,$D$7,-$D$8)</f>
        <v/>
      </c>
      <c r="D74" s="79">
        <f>D73+C74</f>
        <v/>
      </c>
      <c r="E74" s="80">
        <f>IFERROR((D74/$D$10)-1,0)</f>
        <v/>
      </c>
      <c r="F74" s="79">
        <f>IFERROR(D74-MAX($D$24:D74),0)</f>
        <v/>
      </c>
      <c r="G74" s="81">
        <f>IF(D74&gt;=D24,"✓","✗")</f>
        <v/>
      </c>
      <c r="H74" s="2" t="n"/>
      <c r="I74" s="2" t="n"/>
      <c r="J74" s="2" t="n"/>
      <c r="K74" s="2" t="n"/>
      <c r="L74" s="2" t="n"/>
      <c r="M74" s="2" t="n"/>
      <c r="N74" s="2" t="n"/>
    </row>
    <row r="75" ht="18" customHeight="1" s="111">
      <c r="A75" s="50" t="n">
        <v>52</v>
      </c>
      <c r="B75" s="82">
        <f>RAND()</f>
        <v/>
      </c>
      <c r="C75" s="54">
        <f>IF(B75&lt;$D$6,$D$7,-$D$8)</f>
        <v/>
      </c>
      <c r="D75" s="83">
        <f>D74+C75</f>
        <v/>
      </c>
      <c r="E75" s="84">
        <f>IFERROR((D75/$D$10)-1,0)</f>
        <v/>
      </c>
      <c r="F75" s="83">
        <f>IFERROR(D75-MAX($D$24:D75),0)</f>
        <v/>
      </c>
      <c r="G75" s="85">
        <f>IF(D75&gt;=D24,"✓","✗")</f>
        <v/>
      </c>
      <c r="H75" s="2" t="n"/>
      <c r="I75" s="2" t="n"/>
      <c r="J75" s="2" t="n"/>
      <c r="K75" s="2" t="n"/>
      <c r="L75" s="2" t="n"/>
      <c r="M75" s="2" t="n"/>
      <c r="N75" s="2" t="n"/>
    </row>
    <row r="76" ht="18" customHeight="1" s="111">
      <c r="A76" s="42" t="n">
        <v>53</v>
      </c>
      <c r="B76" s="78">
        <f>RAND()</f>
        <v/>
      </c>
      <c r="C76" s="46">
        <f>IF(B76&lt;$D$6,$D$7,-$D$8)</f>
        <v/>
      </c>
      <c r="D76" s="79">
        <f>D75+C76</f>
        <v/>
      </c>
      <c r="E76" s="80">
        <f>IFERROR((D76/$D$10)-1,0)</f>
        <v/>
      </c>
      <c r="F76" s="79">
        <f>IFERROR(D76-MAX($D$24:D76),0)</f>
        <v/>
      </c>
      <c r="G76" s="81">
        <f>IF(D76&gt;=D24,"✓","✗")</f>
        <v/>
      </c>
      <c r="H76" s="2" t="n"/>
      <c r="I76" s="2" t="n"/>
      <c r="J76" s="2" t="n"/>
      <c r="K76" s="2" t="n"/>
      <c r="L76" s="2" t="n"/>
      <c r="M76" s="2" t="n"/>
      <c r="N76" s="2" t="n"/>
    </row>
    <row r="77" ht="18" customHeight="1" s="111">
      <c r="A77" s="50" t="n">
        <v>54</v>
      </c>
      <c r="B77" s="82">
        <f>RAND()</f>
        <v/>
      </c>
      <c r="C77" s="54">
        <f>IF(B77&lt;$D$6,$D$7,-$D$8)</f>
        <v/>
      </c>
      <c r="D77" s="83">
        <f>D76+C77</f>
        <v/>
      </c>
      <c r="E77" s="84">
        <f>IFERROR((D77/$D$10)-1,0)</f>
        <v/>
      </c>
      <c r="F77" s="83">
        <f>IFERROR(D77-MAX($D$24:D77),0)</f>
        <v/>
      </c>
      <c r="G77" s="85">
        <f>IF(D77&gt;=D24,"✓","✗")</f>
        <v/>
      </c>
      <c r="H77" s="2" t="n"/>
      <c r="I77" s="2" t="n"/>
      <c r="J77" s="2" t="n"/>
      <c r="K77" s="2" t="n"/>
      <c r="L77" s="2" t="n"/>
      <c r="M77" s="2" t="n"/>
      <c r="N77" s="2" t="n"/>
    </row>
    <row r="78" ht="18" customHeight="1" s="111">
      <c r="A78" s="42" t="n">
        <v>55</v>
      </c>
      <c r="B78" s="78">
        <f>RAND()</f>
        <v/>
      </c>
      <c r="C78" s="46">
        <f>IF(B78&lt;$D$6,$D$7,-$D$8)</f>
        <v/>
      </c>
      <c r="D78" s="79">
        <f>D77+C78</f>
        <v/>
      </c>
      <c r="E78" s="80">
        <f>IFERROR((D78/$D$10)-1,0)</f>
        <v/>
      </c>
      <c r="F78" s="79">
        <f>IFERROR(D78-MAX($D$24:D78),0)</f>
        <v/>
      </c>
      <c r="G78" s="81">
        <f>IF(D78&gt;=D24,"✓","✗")</f>
        <v/>
      </c>
      <c r="H78" s="2" t="n"/>
      <c r="I78" s="2" t="n"/>
      <c r="J78" s="2" t="n"/>
      <c r="K78" s="2" t="n"/>
      <c r="L78" s="2" t="n"/>
      <c r="M78" s="2" t="n"/>
      <c r="N78" s="2" t="n"/>
    </row>
    <row r="79" ht="18" customHeight="1" s="111">
      <c r="A79" s="50" t="n">
        <v>56</v>
      </c>
      <c r="B79" s="82">
        <f>RAND()</f>
        <v/>
      </c>
      <c r="C79" s="54">
        <f>IF(B79&lt;$D$6,$D$7,-$D$8)</f>
        <v/>
      </c>
      <c r="D79" s="83">
        <f>D78+C79</f>
        <v/>
      </c>
      <c r="E79" s="84">
        <f>IFERROR((D79/$D$10)-1,0)</f>
        <v/>
      </c>
      <c r="F79" s="83">
        <f>IFERROR(D79-MAX($D$24:D79),0)</f>
        <v/>
      </c>
      <c r="G79" s="85">
        <f>IF(D79&gt;=D24,"✓","✗")</f>
        <v/>
      </c>
      <c r="H79" s="2" t="n"/>
      <c r="I79" s="2" t="n"/>
      <c r="J79" s="2" t="n"/>
      <c r="K79" s="2" t="n"/>
      <c r="L79" s="2" t="n"/>
      <c r="M79" s="2" t="n"/>
      <c r="N79" s="2" t="n"/>
    </row>
    <row r="80" ht="18" customHeight="1" s="111">
      <c r="A80" s="42" t="n">
        <v>57</v>
      </c>
      <c r="B80" s="78">
        <f>RAND()</f>
        <v/>
      </c>
      <c r="C80" s="46">
        <f>IF(B80&lt;$D$6,$D$7,-$D$8)</f>
        <v/>
      </c>
      <c r="D80" s="79">
        <f>D79+C80</f>
        <v/>
      </c>
      <c r="E80" s="80">
        <f>IFERROR((D80/$D$10)-1,0)</f>
        <v/>
      </c>
      <c r="F80" s="79">
        <f>IFERROR(D80-MAX($D$24:D80),0)</f>
        <v/>
      </c>
      <c r="G80" s="81">
        <f>IF(D80&gt;=D24,"✓","✗")</f>
        <v/>
      </c>
      <c r="H80" s="2" t="n"/>
      <c r="I80" s="2" t="n"/>
      <c r="J80" s="2" t="n"/>
      <c r="K80" s="2" t="n"/>
      <c r="L80" s="2" t="n"/>
      <c r="M80" s="2" t="n"/>
      <c r="N80" s="2" t="n"/>
    </row>
    <row r="81" ht="18" customHeight="1" s="111">
      <c r="A81" s="50" t="n">
        <v>58</v>
      </c>
      <c r="B81" s="82">
        <f>RAND()</f>
        <v/>
      </c>
      <c r="C81" s="54">
        <f>IF(B81&lt;$D$6,$D$7,-$D$8)</f>
        <v/>
      </c>
      <c r="D81" s="83">
        <f>D80+C81</f>
        <v/>
      </c>
      <c r="E81" s="84">
        <f>IFERROR((D81/$D$10)-1,0)</f>
        <v/>
      </c>
      <c r="F81" s="83">
        <f>IFERROR(D81-MAX($D$24:D81),0)</f>
        <v/>
      </c>
      <c r="G81" s="85">
        <f>IF(D81&gt;=D24,"✓","✗")</f>
        <v/>
      </c>
      <c r="H81" s="2" t="n"/>
      <c r="I81" s="2" t="n"/>
      <c r="J81" s="2" t="n"/>
      <c r="K81" s="2" t="n"/>
      <c r="L81" s="2" t="n"/>
      <c r="M81" s="2" t="n"/>
      <c r="N81" s="2" t="n"/>
    </row>
    <row r="82" ht="18" customHeight="1" s="111">
      <c r="A82" s="42" t="n">
        <v>59</v>
      </c>
      <c r="B82" s="78">
        <f>RAND()</f>
        <v/>
      </c>
      <c r="C82" s="46">
        <f>IF(B82&lt;$D$6,$D$7,-$D$8)</f>
        <v/>
      </c>
      <c r="D82" s="79">
        <f>D81+C82</f>
        <v/>
      </c>
      <c r="E82" s="80">
        <f>IFERROR((D82/$D$10)-1,0)</f>
        <v/>
      </c>
      <c r="F82" s="79">
        <f>IFERROR(D82-MAX($D$24:D82),0)</f>
        <v/>
      </c>
      <c r="G82" s="81">
        <f>IF(D82&gt;=D24,"✓","✗")</f>
        <v/>
      </c>
      <c r="H82" s="2" t="n"/>
      <c r="I82" s="2" t="n"/>
      <c r="J82" s="2" t="n"/>
      <c r="K82" s="2" t="n"/>
      <c r="L82" s="2" t="n"/>
      <c r="M82" s="2" t="n"/>
      <c r="N82" s="2" t="n"/>
    </row>
    <row r="83" ht="18" customHeight="1" s="111">
      <c r="A83" s="50" t="n">
        <v>60</v>
      </c>
      <c r="B83" s="82">
        <f>RAND()</f>
        <v/>
      </c>
      <c r="C83" s="54">
        <f>IF(B83&lt;$D$6,$D$7,-$D$8)</f>
        <v/>
      </c>
      <c r="D83" s="83">
        <f>D82+C83</f>
        <v/>
      </c>
      <c r="E83" s="84">
        <f>IFERROR((D83/$D$10)-1,0)</f>
        <v/>
      </c>
      <c r="F83" s="83">
        <f>IFERROR(D83-MAX($D$24:D83),0)</f>
        <v/>
      </c>
      <c r="G83" s="85">
        <f>IF(D83&gt;=D24,"✓","✗")</f>
        <v/>
      </c>
      <c r="H83" s="2" t="n"/>
      <c r="I83" s="2" t="n"/>
      <c r="J83" s="2" t="n"/>
      <c r="K83" s="2" t="n"/>
      <c r="L83" s="2" t="n"/>
      <c r="M83" s="2" t="n"/>
      <c r="N83" s="2" t="n"/>
    </row>
    <row r="84" ht="18" customHeight="1" s="111">
      <c r="A84" s="42" t="n">
        <v>61</v>
      </c>
      <c r="B84" s="78">
        <f>RAND()</f>
        <v/>
      </c>
      <c r="C84" s="46">
        <f>IF(B84&lt;$D$6,$D$7,-$D$8)</f>
        <v/>
      </c>
      <c r="D84" s="79">
        <f>D83+C84</f>
        <v/>
      </c>
      <c r="E84" s="80">
        <f>IFERROR((D84/$D$10)-1,0)</f>
        <v/>
      </c>
      <c r="F84" s="79">
        <f>IFERROR(D84-MAX($D$24:D84),0)</f>
        <v/>
      </c>
      <c r="G84" s="81">
        <f>IF(D84&gt;=D24,"✓","✗")</f>
        <v/>
      </c>
      <c r="H84" s="2" t="n"/>
      <c r="I84" s="2" t="n"/>
      <c r="J84" s="2" t="n"/>
      <c r="K84" s="2" t="n"/>
      <c r="L84" s="2" t="n"/>
      <c r="M84" s="2" t="n"/>
      <c r="N84" s="2" t="n"/>
    </row>
    <row r="85" ht="18" customHeight="1" s="111">
      <c r="A85" s="50" t="n">
        <v>62</v>
      </c>
      <c r="B85" s="82">
        <f>RAND()</f>
        <v/>
      </c>
      <c r="C85" s="54">
        <f>IF(B85&lt;$D$6,$D$7,-$D$8)</f>
        <v/>
      </c>
      <c r="D85" s="83">
        <f>D84+C85</f>
        <v/>
      </c>
      <c r="E85" s="84">
        <f>IFERROR((D85/$D$10)-1,0)</f>
        <v/>
      </c>
      <c r="F85" s="83">
        <f>IFERROR(D85-MAX($D$24:D85),0)</f>
        <v/>
      </c>
      <c r="G85" s="85">
        <f>IF(D85&gt;=D24,"✓","✗")</f>
        <v/>
      </c>
      <c r="H85" s="2" t="n"/>
      <c r="I85" s="2" t="n"/>
      <c r="J85" s="2" t="n"/>
      <c r="K85" s="2" t="n"/>
      <c r="L85" s="2" t="n"/>
      <c r="M85" s="2" t="n"/>
      <c r="N85" s="2" t="n"/>
    </row>
    <row r="86" ht="18" customHeight="1" s="111">
      <c r="A86" s="42" t="n">
        <v>63</v>
      </c>
      <c r="B86" s="78">
        <f>RAND()</f>
        <v/>
      </c>
      <c r="C86" s="46">
        <f>IF(B86&lt;$D$6,$D$7,-$D$8)</f>
        <v/>
      </c>
      <c r="D86" s="79">
        <f>D85+C86</f>
        <v/>
      </c>
      <c r="E86" s="80">
        <f>IFERROR((D86/$D$10)-1,0)</f>
        <v/>
      </c>
      <c r="F86" s="79">
        <f>IFERROR(D86-MAX($D$24:D86),0)</f>
        <v/>
      </c>
      <c r="G86" s="81">
        <f>IF(D86&gt;=D24,"✓","✗")</f>
        <v/>
      </c>
      <c r="H86" s="2" t="n"/>
      <c r="I86" s="2" t="n"/>
      <c r="J86" s="2" t="n"/>
      <c r="K86" s="2" t="n"/>
      <c r="L86" s="2" t="n"/>
      <c r="M86" s="2" t="n"/>
      <c r="N86" s="2" t="n"/>
    </row>
    <row r="87" ht="18" customHeight="1" s="111">
      <c r="A87" s="50" t="n">
        <v>64</v>
      </c>
      <c r="B87" s="82">
        <f>RAND()</f>
        <v/>
      </c>
      <c r="C87" s="54">
        <f>IF(B87&lt;$D$6,$D$7,-$D$8)</f>
        <v/>
      </c>
      <c r="D87" s="83">
        <f>D86+C87</f>
        <v/>
      </c>
      <c r="E87" s="84">
        <f>IFERROR((D87/$D$10)-1,0)</f>
        <v/>
      </c>
      <c r="F87" s="83">
        <f>IFERROR(D87-MAX($D$24:D87),0)</f>
        <v/>
      </c>
      <c r="G87" s="85">
        <f>IF(D87&gt;=D24,"✓","✗")</f>
        <v/>
      </c>
      <c r="H87" s="2" t="n"/>
      <c r="I87" s="2" t="n"/>
      <c r="J87" s="2" t="n"/>
      <c r="K87" s="2" t="n"/>
      <c r="L87" s="2" t="n"/>
      <c r="M87" s="2" t="n"/>
      <c r="N87" s="2" t="n"/>
    </row>
    <row r="88" ht="18" customHeight="1" s="111">
      <c r="A88" s="42" t="n">
        <v>65</v>
      </c>
      <c r="B88" s="78">
        <f>RAND()</f>
        <v/>
      </c>
      <c r="C88" s="46">
        <f>IF(B88&lt;$D$6,$D$7,-$D$8)</f>
        <v/>
      </c>
      <c r="D88" s="79">
        <f>D87+C88</f>
        <v/>
      </c>
      <c r="E88" s="80">
        <f>IFERROR((D88/$D$10)-1,0)</f>
        <v/>
      </c>
      <c r="F88" s="79">
        <f>IFERROR(D88-MAX($D$24:D88),0)</f>
        <v/>
      </c>
      <c r="G88" s="81">
        <f>IF(D88&gt;=D24,"✓","✗")</f>
        <v/>
      </c>
      <c r="H88" s="2" t="n"/>
      <c r="I88" s="2" t="n"/>
      <c r="J88" s="2" t="n"/>
      <c r="K88" s="2" t="n"/>
      <c r="L88" s="2" t="n"/>
      <c r="M88" s="2" t="n"/>
      <c r="N88" s="2" t="n"/>
    </row>
    <row r="89" ht="18" customHeight="1" s="111">
      <c r="A89" s="50" t="n">
        <v>66</v>
      </c>
      <c r="B89" s="82">
        <f>RAND()</f>
        <v/>
      </c>
      <c r="C89" s="54">
        <f>IF(B89&lt;$D$6,$D$7,-$D$8)</f>
        <v/>
      </c>
      <c r="D89" s="83">
        <f>D88+C89</f>
        <v/>
      </c>
      <c r="E89" s="84">
        <f>IFERROR((D89/$D$10)-1,0)</f>
        <v/>
      </c>
      <c r="F89" s="83">
        <f>IFERROR(D89-MAX($D$24:D89),0)</f>
        <v/>
      </c>
      <c r="G89" s="85">
        <f>IF(D89&gt;=D24,"✓","✗")</f>
        <v/>
      </c>
      <c r="H89" s="2" t="n"/>
      <c r="I89" s="2" t="n"/>
      <c r="J89" s="2" t="n"/>
      <c r="K89" s="2" t="n"/>
      <c r="L89" s="2" t="n"/>
      <c r="M89" s="2" t="n"/>
      <c r="N89" s="2" t="n"/>
    </row>
    <row r="90" ht="18" customHeight="1" s="111">
      <c r="A90" s="42" t="n">
        <v>67</v>
      </c>
      <c r="B90" s="78">
        <f>RAND()</f>
        <v/>
      </c>
      <c r="C90" s="46">
        <f>IF(B90&lt;$D$6,$D$7,-$D$8)</f>
        <v/>
      </c>
      <c r="D90" s="79">
        <f>D89+C90</f>
        <v/>
      </c>
      <c r="E90" s="80">
        <f>IFERROR((D90/$D$10)-1,0)</f>
        <v/>
      </c>
      <c r="F90" s="79">
        <f>IFERROR(D90-MAX($D$24:D90),0)</f>
        <v/>
      </c>
      <c r="G90" s="81">
        <f>IF(D90&gt;=D24,"✓","✗")</f>
        <v/>
      </c>
      <c r="H90" s="2" t="n"/>
      <c r="I90" s="2" t="n"/>
      <c r="J90" s="2" t="n"/>
      <c r="K90" s="2" t="n"/>
      <c r="L90" s="2" t="n"/>
      <c r="M90" s="2" t="n"/>
      <c r="N90" s="2" t="n"/>
    </row>
    <row r="91" ht="18" customHeight="1" s="111">
      <c r="A91" s="50" t="n">
        <v>68</v>
      </c>
      <c r="B91" s="82">
        <f>RAND()</f>
        <v/>
      </c>
      <c r="C91" s="54">
        <f>IF(B91&lt;$D$6,$D$7,-$D$8)</f>
        <v/>
      </c>
      <c r="D91" s="83">
        <f>D90+C91</f>
        <v/>
      </c>
      <c r="E91" s="84">
        <f>IFERROR((D91/$D$10)-1,0)</f>
        <v/>
      </c>
      <c r="F91" s="83">
        <f>IFERROR(D91-MAX($D$24:D91),0)</f>
        <v/>
      </c>
      <c r="G91" s="85">
        <f>IF(D91&gt;=D24,"✓","✗")</f>
        <v/>
      </c>
      <c r="H91" s="2" t="n"/>
      <c r="I91" s="2" t="n"/>
      <c r="J91" s="2" t="n"/>
      <c r="K91" s="2" t="n"/>
      <c r="L91" s="2" t="n"/>
      <c r="M91" s="2" t="n"/>
      <c r="N91" s="2" t="n"/>
    </row>
    <row r="92" ht="18" customHeight="1" s="111">
      <c r="A92" s="42" t="n">
        <v>69</v>
      </c>
      <c r="B92" s="78">
        <f>RAND()</f>
        <v/>
      </c>
      <c r="C92" s="46">
        <f>IF(B92&lt;$D$6,$D$7,-$D$8)</f>
        <v/>
      </c>
      <c r="D92" s="79">
        <f>D91+C92</f>
        <v/>
      </c>
      <c r="E92" s="80">
        <f>IFERROR((D92/$D$10)-1,0)</f>
        <v/>
      </c>
      <c r="F92" s="79">
        <f>IFERROR(D92-MAX($D$24:D92),0)</f>
        <v/>
      </c>
      <c r="G92" s="81">
        <f>IF(D92&gt;=D24,"✓","✗")</f>
        <v/>
      </c>
      <c r="H92" s="2" t="n"/>
      <c r="I92" s="2" t="n"/>
      <c r="J92" s="2" t="n"/>
      <c r="K92" s="2" t="n"/>
      <c r="L92" s="2" t="n"/>
      <c r="M92" s="2" t="n"/>
      <c r="N92" s="2" t="n"/>
    </row>
    <row r="93" ht="18" customHeight="1" s="111">
      <c r="A93" s="50" t="n">
        <v>70</v>
      </c>
      <c r="B93" s="82">
        <f>RAND()</f>
        <v/>
      </c>
      <c r="C93" s="54">
        <f>IF(B93&lt;$D$6,$D$7,-$D$8)</f>
        <v/>
      </c>
      <c r="D93" s="83">
        <f>D92+C93</f>
        <v/>
      </c>
      <c r="E93" s="84">
        <f>IFERROR((D93/$D$10)-1,0)</f>
        <v/>
      </c>
      <c r="F93" s="83">
        <f>IFERROR(D93-MAX($D$24:D93),0)</f>
        <v/>
      </c>
      <c r="G93" s="85">
        <f>IF(D93&gt;=D24,"✓","✗")</f>
        <v/>
      </c>
      <c r="H93" s="2" t="n"/>
      <c r="I93" s="2" t="n"/>
      <c r="J93" s="2" t="n"/>
      <c r="K93" s="2" t="n"/>
      <c r="L93" s="2" t="n"/>
      <c r="M93" s="2" t="n"/>
      <c r="N93" s="2" t="n"/>
    </row>
    <row r="94" ht="18" customHeight="1" s="111">
      <c r="A94" s="42" t="n">
        <v>71</v>
      </c>
      <c r="B94" s="78">
        <f>RAND()</f>
        <v/>
      </c>
      <c r="C94" s="46">
        <f>IF(B94&lt;$D$6,$D$7,-$D$8)</f>
        <v/>
      </c>
      <c r="D94" s="79">
        <f>D93+C94</f>
        <v/>
      </c>
      <c r="E94" s="80">
        <f>IFERROR((D94/$D$10)-1,0)</f>
        <v/>
      </c>
      <c r="F94" s="79">
        <f>IFERROR(D94-MAX($D$24:D94),0)</f>
        <v/>
      </c>
      <c r="G94" s="81">
        <f>IF(D94&gt;=D24,"✓","✗")</f>
        <v/>
      </c>
      <c r="H94" s="2" t="n"/>
      <c r="I94" s="2" t="n"/>
      <c r="J94" s="2" t="n"/>
      <c r="K94" s="2" t="n"/>
      <c r="L94" s="2" t="n"/>
      <c r="M94" s="2" t="n"/>
      <c r="N94" s="2" t="n"/>
    </row>
    <row r="95" ht="18" customHeight="1" s="111">
      <c r="A95" s="50" t="n">
        <v>72</v>
      </c>
      <c r="B95" s="82">
        <f>RAND()</f>
        <v/>
      </c>
      <c r="C95" s="54">
        <f>IF(B95&lt;$D$6,$D$7,-$D$8)</f>
        <v/>
      </c>
      <c r="D95" s="83">
        <f>D94+C95</f>
        <v/>
      </c>
      <c r="E95" s="84">
        <f>IFERROR((D95/$D$10)-1,0)</f>
        <v/>
      </c>
      <c r="F95" s="83">
        <f>IFERROR(D95-MAX($D$24:D95),0)</f>
        <v/>
      </c>
      <c r="G95" s="85">
        <f>IF(D95&gt;=D24,"✓","✗")</f>
        <v/>
      </c>
      <c r="H95" s="2" t="n"/>
      <c r="I95" s="2" t="n"/>
      <c r="J95" s="2" t="n"/>
      <c r="K95" s="2" t="n"/>
      <c r="L95" s="2" t="n"/>
      <c r="M95" s="2" t="n"/>
      <c r="N95" s="2" t="n"/>
    </row>
    <row r="96" ht="18" customHeight="1" s="111">
      <c r="A96" s="42" t="n">
        <v>73</v>
      </c>
      <c r="B96" s="78">
        <f>RAND()</f>
        <v/>
      </c>
      <c r="C96" s="46">
        <f>IF(B96&lt;$D$6,$D$7,-$D$8)</f>
        <v/>
      </c>
      <c r="D96" s="79">
        <f>D95+C96</f>
        <v/>
      </c>
      <c r="E96" s="80">
        <f>IFERROR((D96/$D$10)-1,0)</f>
        <v/>
      </c>
      <c r="F96" s="79">
        <f>IFERROR(D96-MAX($D$24:D96),0)</f>
        <v/>
      </c>
      <c r="G96" s="81">
        <f>IF(D96&gt;=D24,"✓","✗")</f>
        <v/>
      </c>
      <c r="H96" s="2" t="n"/>
      <c r="I96" s="2" t="n"/>
      <c r="J96" s="2" t="n"/>
      <c r="K96" s="2" t="n"/>
      <c r="L96" s="2" t="n"/>
      <c r="M96" s="2" t="n"/>
      <c r="N96" s="2" t="n"/>
    </row>
    <row r="97" ht="18" customHeight="1" s="111">
      <c r="A97" s="50" t="n">
        <v>74</v>
      </c>
      <c r="B97" s="82">
        <f>RAND()</f>
        <v/>
      </c>
      <c r="C97" s="54">
        <f>IF(B97&lt;$D$6,$D$7,-$D$8)</f>
        <v/>
      </c>
      <c r="D97" s="83">
        <f>D96+C97</f>
        <v/>
      </c>
      <c r="E97" s="84">
        <f>IFERROR((D97/$D$10)-1,0)</f>
        <v/>
      </c>
      <c r="F97" s="83">
        <f>IFERROR(D97-MAX($D$24:D97),0)</f>
        <v/>
      </c>
      <c r="G97" s="85">
        <f>IF(D97&gt;=D24,"✓","✗")</f>
        <v/>
      </c>
      <c r="H97" s="2" t="n"/>
      <c r="I97" s="2" t="n"/>
      <c r="J97" s="2" t="n"/>
      <c r="K97" s="2" t="n"/>
      <c r="L97" s="2" t="n"/>
      <c r="M97" s="2" t="n"/>
      <c r="N97" s="2" t="n"/>
    </row>
    <row r="98" ht="18" customHeight="1" s="111">
      <c r="A98" s="42" t="n">
        <v>75</v>
      </c>
      <c r="B98" s="78">
        <f>RAND()</f>
        <v/>
      </c>
      <c r="C98" s="46">
        <f>IF(B98&lt;$D$6,$D$7,-$D$8)</f>
        <v/>
      </c>
      <c r="D98" s="79">
        <f>D97+C98</f>
        <v/>
      </c>
      <c r="E98" s="80">
        <f>IFERROR((D98/$D$10)-1,0)</f>
        <v/>
      </c>
      <c r="F98" s="79">
        <f>IFERROR(D98-MAX($D$24:D98),0)</f>
        <v/>
      </c>
      <c r="G98" s="81">
        <f>IF(D98&gt;=D24,"✓","✗")</f>
        <v/>
      </c>
      <c r="H98" s="2" t="n"/>
      <c r="I98" s="2" t="n"/>
      <c r="J98" s="2" t="n"/>
      <c r="K98" s="2" t="n"/>
      <c r="L98" s="2" t="n"/>
      <c r="M98" s="2" t="n"/>
      <c r="N98" s="2" t="n"/>
    </row>
    <row r="99" ht="18" customHeight="1" s="111">
      <c r="A99" s="50" t="n">
        <v>76</v>
      </c>
      <c r="B99" s="82">
        <f>RAND()</f>
        <v/>
      </c>
      <c r="C99" s="54">
        <f>IF(B99&lt;$D$6,$D$7,-$D$8)</f>
        <v/>
      </c>
      <c r="D99" s="83">
        <f>D98+C99</f>
        <v/>
      </c>
      <c r="E99" s="84">
        <f>IFERROR((D99/$D$10)-1,0)</f>
        <v/>
      </c>
      <c r="F99" s="83">
        <f>IFERROR(D99-MAX($D$24:D99),0)</f>
        <v/>
      </c>
      <c r="G99" s="85">
        <f>IF(D99&gt;=D24,"✓","✗")</f>
        <v/>
      </c>
      <c r="H99" s="2" t="n"/>
      <c r="I99" s="2" t="n"/>
      <c r="J99" s="2" t="n"/>
      <c r="K99" s="2" t="n"/>
      <c r="L99" s="2" t="n"/>
      <c r="M99" s="2" t="n"/>
      <c r="N99" s="2" t="n"/>
    </row>
    <row r="100" ht="18" customHeight="1" s="111">
      <c r="A100" s="42" t="n">
        <v>77</v>
      </c>
      <c r="B100" s="78">
        <f>RAND()</f>
        <v/>
      </c>
      <c r="C100" s="46">
        <f>IF(B100&lt;$D$6,$D$7,-$D$8)</f>
        <v/>
      </c>
      <c r="D100" s="79">
        <f>D99+C100</f>
        <v/>
      </c>
      <c r="E100" s="80">
        <f>IFERROR((D100/$D$10)-1,0)</f>
        <v/>
      </c>
      <c r="F100" s="79">
        <f>IFERROR(D100-MAX($D$24:D100),0)</f>
        <v/>
      </c>
      <c r="G100" s="81">
        <f>IF(D100&gt;=D24,"✓","✗")</f>
        <v/>
      </c>
      <c r="H100" s="2" t="n"/>
      <c r="I100" s="2" t="n"/>
      <c r="J100" s="2" t="n"/>
      <c r="K100" s="2" t="n"/>
      <c r="L100" s="2" t="n"/>
      <c r="M100" s="2" t="n"/>
      <c r="N100" s="2" t="n"/>
    </row>
    <row r="101" ht="18" customHeight="1" s="111">
      <c r="A101" s="50" t="n">
        <v>78</v>
      </c>
      <c r="B101" s="82">
        <f>RAND()</f>
        <v/>
      </c>
      <c r="C101" s="54">
        <f>IF(B101&lt;$D$6,$D$7,-$D$8)</f>
        <v/>
      </c>
      <c r="D101" s="83">
        <f>D100+C101</f>
        <v/>
      </c>
      <c r="E101" s="84">
        <f>IFERROR((D101/$D$10)-1,0)</f>
        <v/>
      </c>
      <c r="F101" s="83">
        <f>IFERROR(D101-MAX($D$24:D101),0)</f>
        <v/>
      </c>
      <c r="G101" s="85">
        <f>IF(D101&gt;=D24,"✓","✗")</f>
        <v/>
      </c>
      <c r="H101" s="2" t="n"/>
      <c r="I101" s="2" t="n"/>
      <c r="J101" s="2" t="n"/>
      <c r="K101" s="2" t="n"/>
      <c r="L101" s="2" t="n"/>
      <c r="M101" s="2" t="n"/>
      <c r="N101" s="2" t="n"/>
    </row>
    <row r="102" ht="18" customHeight="1" s="111">
      <c r="A102" s="42" t="n">
        <v>79</v>
      </c>
      <c r="B102" s="78">
        <f>RAND()</f>
        <v/>
      </c>
      <c r="C102" s="46">
        <f>IF(B102&lt;$D$6,$D$7,-$D$8)</f>
        <v/>
      </c>
      <c r="D102" s="79">
        <f>D101+C102</f>
        <v/>
      </c>
      <c r="E102" s="80">
        <f>IFERROR((D102/$D$10)-1,0)</f>
        <v/>
      </c>
      <c r="F102" s="79">
        <f>IFERROR(D102-MAX($D$24:D102),0)</f>
        <v/>
      </c>
      <c r="G102" s="81">
        <f>IF(D102&gt;=D24,"✓","✗")</f>
        <v/>
      </c>
      <c r="H102" s="2" t="n"/>
      <c r="I102" s="2" t="n"/>
      <c r="J102" s="2" t="n"/>
      <c r="K102" s="2" t="n"/>
      <c r="L102" s="2" t="n"/>
      <c r="M102" s="2" t="n"/>
      <c r="N102" s="2" t="n"/>
    </row>
    <row r="103" ht="18" customHeight="1" s="111">
      <c r="A103" s="50" t="n">
        <v>80</v>
      </c>
      <c r="B103" s="82">
        <f>RAND()</f>
        <v/>
      </c>
      <c r="C103" s="54">
        <f>IF(B103&lt;$D$6,$D$7,-$D$8)</f>
        <v/>
      </c>
      <c r="D103" s="83">
        <f>D102+C103</f>
        <v/>
      </c>
      <c r="E103" s="84">
        <f>IFERROR((D103/$D$10)-1,0)</f>
        <v/>
      </c>
      <c r="F103" s="83">
        <f>IFERROR(D103-MAX($D$24:D103),0)</f>
        <v/>
      </c>
      <c r="G103" s="85">
        <f>IF(D103&gt;=D24,"✓","✗")</f>
        <v/>
      </c>
      <c r="H103" s="2" t="n"/>
      <c r="I103" s="2" t="n"/>
      <c r="J103" s="2" t="n"/>
      <c r="K103" s="2" t="n"/>
      <c r="L103" s="2" t="n"/>
      <c r="M103" s="2" t="n"/>
      <c r="N103" s="2" t="n"/>
    </row>
    <row r="104" ht="18" customHeight="1" s="111">
      <c r="A104" s="42" t="n">
        <v>81</v>
      </c>
      <c r="B104" s="78">
        <f>RAND()</f>
        <v/>
      </c>
      <c r="C104" s="46">
        <f>IF(B104&lt;$D$6,$D$7,-$D$8)</f>
        <v/>
      </c>
      <c r="D104" s="79">
        <f>D103+C104</f>
        <v/>
      </c>
      <c r="E104" s="80">
        <f>IFERROR((D104/$D$10)-1,0)</f>
        <v/>
      </c>
      <c r="F104" s="79">
        <f>IFERROR(D104-MAX($D$24:D104),0)</f>
        <v/>
      </c>
      <c r="G104" s="81">
        <f>IF(D104&gt;=D24,"✓","✗")</f>
        <v/>
      </c>
      <c r="H104" s="2" t="n"/>
      <c r="I104" s="2" t="n"/>
      <c r="J104" s="2" t="n"/>
      <c r="K104" s="2" t="n"/>
      <c r="L104" s="2" t="n"/>
      <c r="M104" s="2" t="n"/>
      <c r="N104" s="2" t="n"/>
    </row>
    <row r="105" ht="18" customHeight="1" s="111">
      <c r="A105" s="50" t="n">
        <v>82</v>
      </c>
      <c r="B105" s="82">
        <f>RAND()</f>
        <v/>
      </c>
      <c r="C105" s="54">
        <f>IF(B105&lt;$D$6,$D$7,-$D$8)</f>
        <v/>
      </c>
      <c r="D105" s="83">
        <f>D104+C105</f>
        <v/>
      </c>
      <c r="E105" s="84">
        <f>IFERROR((D105/$D$10)-1,0)</f>
        <v/>
      </c>
      <c r="F105" s="83">
        <f>IFERROR(D105-MAX($D$24:D105),0)</f>
        <v/>
      </c>
      <c r="G105" s="85">
        <f>IF(D105&gt;=D24,"✓","✗")</f>
        <v/>
      </c>
      <c r="H105" s="2" t="n"/>
      <c r="I105" s="2" t="n"/>
      <c r="J105" s="2" t="n"/>
      <c r="K105" s="2" t="n"/>
      <c r="L105" s="2" t="n"/>
      <c r="M105" s="2" t="n"/>
      <c r="N105" s="2" t="n"/>
    </row>
    <row r="106" ht="18" customHeight="1" s="111">
      <c r="A106" s="42" t="n">
        <v>83</v>
      </c>
      <c r="B106" s="78">
        <f>RAND()</f>
        <v/>
      </c>
      <c r="C106" s="46">
        <f>IF(B106&lt;$D$6,$D$7,-$D$8)</f>
        <v/>
      </c>
      <c r="D106" s="79">
        <f>D105+C106</f>
        <v/>
      </c>
      <c r="E106" s="80">
        <f>IFERROR((D106/$D$10)-1,0)</f>
        <v/>
      </c>
      <c r="F106" s="79">
        <f>IFERROR(D106-MAX($D$24:D106),0)</f>
        <v/>
      </c>
      <c r="G106" s="81">
        <f>IF(D106&gt;=D24,"✓","✗")</f>
        <v/>
      </c>
      <c r="H106" s="2" t="n"/>
      <c r="I106" s="2" t="n"/>
      <c r="J106" s="2" t="n"/>
      <c r="K106" s="2" t="n"/>
      <c r="L106" s="2" t="n"/>
      <c r="M106" s="2" t="n"/>
      <c r="N106" s="2" t="n"/>
    </row>
    <row r="107" ht="18" customHeight="1" s="111">
      <c r="A107" s="50" t="n">
        <v>84</v>
      </c>
      <c r="B107" s="82">
        <f>RAND()</f>
        <v/>
      </c>
      <c r="C107" s="54">
        <f>IF(B107&lt;$D$6,$D$7,-$D$8)</f>
        <v/>
      </c>
      <c r="D107" s="83">
        <f>D106+C107</f>
        <v/>
      </c>
      <c r="E107" s="84">
        <f>IFERROR((D107/$D$10)-1,0)</f>
        <v/>
      </c>
      <c r="F107" s="83">
        <f>IFERROR(D107-MAX($D$24:D107),0)</f>
        <v/>
      </c>
      <c r="G107" s="85">
        <f>IF(D107&gt;=D24,"✓","✗")</f>
        <v/>
      </c>
      <c r="H107" s="2" t="n"/>
      <c r="I107" s="2" t="n"/>
      <c r="J107" s="2" t="n"/>
      <c r="K107" s="2" t="n"/>
      <c r="L107" s="2" t="n"/>
      <c r="M107" s="2" t="n"/>
      <c r="N107" s="2" t="n"/>
    </row>
    <row r="108" ht="18" customHeight="1" s="111">
      <c r="A108" s="42" t="n">
        <v>85</v>
      </c>
      <c r="B108" s="78">
        <f>RAND()</f>
        <v/>
      </c>
      <c r="C108" s="46">
        <f>IF(B108&lt;$D$6,$D$7,-$D$8)</f>
        <v/>
      </c>
      <c r="D108" s="79">
        <f>D107+C108</f>
        <v/>
      </c>
      <c r="E108" s="80">
        <f>IFERROR((D108/$D$10)-1,0)</f>
        <v/>
      </c>
      <c r="F108" s="79">
        <f>IFERROR(D108-MAX($D$24:D108),0)</f>
        <v/>
      </c>
      <c r="G108" s="81">
        <f>IF(D108&gt;=D24,"✓","✗")</f>
        <v/>
      </c>
      <c r="H108" s="2" t="n"/>
      <c r="I108" s="2" t="n"/>
      <c r="J108" s="2" t="n"/>
      <c r="K108" s="2" t="n"/>
      <c r="L108" s="2" t="n"/>
      <c r="M108" s="2" t="n"/>
      <c r="N108" s="2" t="n"/>
    </row>
    <row r="109" ht="18" customHeight="1" s="111">
      <c r="A109" s="50" t="n">
        <v>86</v>
      </c>
      <c r="B109" s="82">
        <f>RAND()</f>
        <v/>
      </c>
      <c r="C109" s="54">
        <f>IF(B109&lt;$D$6,$D$7,-$D$8)</f>
        <v/>
      </c>
      <c r="D109" s="83">
        <f>D108+C109</f>
        <v/>
      </c>
      <c r="E109" s="84">
        <f>IFERROR((D109/$D$10)-1,0)</f>
        <v/>
      </c>
      <c r="F109" s="83">
        <f>IFERROR(D109-MAX($D$24:D109),0)</f>
        <v/>
      </c>
      <c r="G109" s="85">
        <f>IF(D109&gt;=D24,"✓","✗")</f>
        <v/>
      </c>
      <c r="H109" s="2" t="n"/>
      <c r="I109" s="2" t="n"/>
      <c r="J109" s="2" t="n"/>
      <c r="K109" s="2" t="n"/>
      <c r="L109" s="2" t="n"/>
      <c r="M109" s="2" t="n"/>
      <c r="N109" s="2" t="n"/>
    </row>
    <row r="110" ht="18" customHeight="1" s="111">
      <c r="A110" s="42" t="n">
        <v>87</v>
      </c>
      <c r="B110" s="78">
        <f>RAND()</f>
        <v/>
      </c>
      <c r="C110" s="46">
        <f>IF(B110&lt;$D$6,$D$7,-$D$8)</f>
        <v/>
      </c>
      <c r="D110" s="79">
        <f>D109+C110</f>
        <v/>
      </c>
      <c r="E110" s="80">
        <f>IFERROR((D110/$D$10)-1,0)</f>
        <v/>
      </c>
      <c r="F110" s="79">
        <f>IFERROR(D110-MAX($D$24:D110),0)</f>
        <v/>
      </c>
      <c r="G110" s="81">
        <f>IF(D110&gt;=D24,"✓","✗")</f>
        <v/>
      </c>
      <c r="H110" s="2" t="n"/>
      <c r="I110" s="2" t="n"/>
      <c r="J110" s="2" t="n"/>
      <c r="K110" s="2" t="n"/>
      <c r="L110" s="2" t="n"/>
      <c r="M110" s="2" t="n"/>
      <c r="N110" s="2" t="n"/>
    </row>
    <row r="111" ht="18" customHeight="1" s="111">
      <c r="A111" s="50" t="n">
        <v>88</v>
      </c>
      <c r="B111" s="82">
        <f>RAND()</f>
        <v/>
      </c>
      <c r="C111" s="54">
        <f>IF(B111&lt;$D$6,$D$7,-$D$8)</f>
        <v/>
      </c>
      <c r="D111" s="83">
        <f>D110+C111</f>
        <v/>
      </c>
      <c r="E111" s="84">
        <f>IFERROR((D111/$D$10)-1,0)</f>
        <v/>
      </c>
      <c r="F111" s="83">
        <f>IFERROR(D111-MAX($D$24:D111),0)</f>
        <v/>
      </c>
      <c r="G111" s="85">
        <f>IF(D111&gt;=D24,"✓","✗")</f>
        <v/>
      </c>
      <c r="H111" s="2" t="n"/>
      <c r="I111" s="2" t="n"/>
      <c r="J111" s="2" t="n"/>
      <c r="K111" s="2" t="n"/>
      <c r="L111" s="2" t="n"/>
      <c r="M111" s="2" t="n"/>
      <c r="N111" s="2" t="n"/>
    </row>
    <row r="112" ht="18" customHeight="1" s="111">
      <c r="A112" s="42" t="n">
        <v>89</v>
      </c>
      <c r="B112" s="78">
        <f>RAND()</f>
        <v/>
      </c>
      <c r="C112" s="46">
        <f>IF(B112&lt;$D$6,$D$7,-$D$8)</f>
        <v/>
      </c>
      <c r="D112" s="79">
        <f>D111+C112</f>
        <v/>
      </c>
      <c r="E112" s="80">
        <f>IFERROR((D112/$D$10)-1,0)</f>
        <v/>
      </c>
      <c r="F112" s="79">
        <f>IFERROR(D112-MAX($D$24:D112),0)</f>
        <v/>
      </c>
      <c r="G112" s="81">
        <f>IF(D112&gt;=D24,"✓","✗")</f>
        <v/>
      </c>
      <c r="H112" s="2" t="n"/>
      <c r="I112" s="2" t="n"/>
      <c r="J112" s="2" t="n"/>
      <c r="K112" s="2" t="n"/>
      <c r="L112" s="2" t="n"/>
      <c r="M112" s="2" t="n"/>
      <c r="N112" s="2" t="n"/>
    </row>
    <row r="113" ht="18" customHeight="1" s="111">
      <c r="A113" s="50" t="n">
        <v>90</v>
      </c>
      <c r="B113" s="82">
        <f>RAND()</f>
        <v/>
      </c>
      <c r="C113" s="54">
        <f>IF(B113&lt;$D$6,$D$7,-$D$8)</f>
        <v/>
      </c>
      <c r="D113" s="83">
        <f>D112+C113</f>
        <v/>
      </c>
      <c r="E113" s="84">
        <f>IFERROR((D113/$D$10)-1,0)</f>
        <v/>
      </c>
      <c r="F113" s="83">
        <f>IFERROR(D113-MAX($D$24:D113),0)</f>
        <v/>
      </c>
      <c r="G113" s="85">
        <f>IF(D113&gt;=D24,"✓","✗")</f>
        <v/>
      </c>
      <c r="H113" s="2" t="n"/>
      <c r="I113" s="2" t="n"/>
      <c r="J113" s="2" t="n"/>
      <c r="K113" s="2" t="n"/>
      <c r="L113" s="2" t="n"/>
      <c r="M113" s="2" t="n"/>
      <c r="N113" s="2" t="n"/>
    </row>
    <row r="114" ht="18" customHeight="1" s="111">
      <c r="A114" s="42" t="n">
        <v>91</v>
      </c>
      <c r="B114" s="78">
        <f>RAND()</f>
        <v/>
      </c>
      <c r="C114" s="46">
        <f>IF(B114&lt;$D$6,$D$7,-$D$8)</f>
        <v/>
      </c>
      <c r="D114" s="79">
        <f>D113+C114</f>
        <v/>
      </c>
      <c r="E114" s="80">
        <f>IFERROR((D114/$D$10)-1,0)</f>
        <v/>
      </c>
      <c r="F114" s="79">
        <f>IFERROR(D114-MAX($D$24:D114),0)</f>
        <v/>
      </c>
      <c r="G114" s="81">
        <f>IF(D114&gt;=D24,"✓","✗")</f>
        <v/>
      </c>
      <c r="H114" s="2" t="n"/>
      <c r="I114" s="2" t="n"/>
      <c r="J114" s="2" t="n"/>
      <c r="K114" s="2" t="n"/>
      <c r="L114" s="2" t="n"/>
      <c r="M114" s="2" t="n"/>
      <c r="N114" s="2" t="n"/>
    </row>
    <row r="115" ht="18" customHeight="1" s="111">
      <c r="A115" s="50" t="n">
        <v>92</v>
      </c>
      <c r="B115" s="82">
        <f>RAND()</f>
        <v/>
      </c>
      <c r="C115" s="54">
        <f>IF(B115&lt;$D$6,$D$7,-$D$8)</f>
        <v/>
      </c>
      <c r="D115" s="83">
        <f>D114+C115</f>
        <v/>
      </c>
      <c r="E115" s="84">
        <f>IFERROR((D115/$D$10)-1,0)</f>
        <v/>
      </c>
      <c r="F115" s="83">
        <f>IFERROR(D115-MAX($D$24:D115),0)</f>
        <v/>
      </c>
      <c r="G115" s="85">
        <f>IF(D115&gt;=D24,"✓","✗")</f>
        <v/>
      </c>
      <c r="H115" s="2" t="n"/>
      <c r="I115" s="2" t="n"/>
      <c r="J115" s="2" t="n"/>
      <c r="K115" s="2" t="n"/>
      <c r="L115" s="2" t="n"/>
      <c r="M115" s="2" t="n"/>
      <c r="N115" s="2" t="n"/>
    </row>
    <row r="116" ht="18" customHeight="1" s="111">
      <c r="A116" s="42" t="n">
        <v>93</v>
      </c>
      <c r="B116" s="78">
        <f>RAND()</f>
        <v/>
      </c>
      <c r="C116" s="46">
        <f>IF(B116&lt;$D$6,$D$7,-$D$8)</f>
        <v/>
      </c>
      <c r="D116" s="79">
        <f>D115+C116</f>
        <v/>
      </c>
      <c r="E116" s="80">
        <f>IFERROR((D116/$D$10)-1,0)</f>
        <v/>
      </c>
      <c r="F116" s="79">
        <f>IFERROR(D116-MAX($D$24:D116),0)</f>
        <v/>
      </c>
      <c r="G116" s="81">
        <f>IF(D116&gt;=D24,"✓","✗")</f>
        <v/>
      </c>
      <c r="H116" s="2" t="n"/>
      <c r="I116" s="2" t="n"/>
      <c r="J116" s="2" t="n"/>
      <c r="K116" s="2" t="n"/>
      <c r="L116" s="2" t="n"/>
      <c r="M116" s="2" t="n"/>
      <c r="N116" s="2" t="n"/>
    </row>
    <row r="117" ht="18" customHeight="1" s="111">
      <c r="A117" s="50" t="n">
        <v>94</v>
      </c>
      <c r="B117" s="82">
        <f>RAND()</f>
        <v/>
      </c>
      <c r="C117" s="54">
        <f>IF(B117&lt;$D$6,$D$7,-$D$8)</f>
        <v/>
      </c>
      <c r="D117" s="83">
        <f>D116+C117</f>
        <v/>
      </c>
      <c r="E117" s="84">
        <f>IFERROR((D117/$D$10)-1,0)</f>
        <v/>
      </c>
      <c r="F117" s="83">
        <f>IFERROR(D117-MAX($D$24:D117),0)</f>
        <v/>
      </c>
      <c r="G117" s="85">
        <f>IF(D117&gt;=D24,"✓","✗")</f>
        <v/>
      </c>
      <c r="H117" s="2" t="n"/>
      <c r="I117" s="2" t="n"/>
      <c r="J117" s="2" t="n"/>
      <c r="K117" s="2" t="n"/>
      <c r="L117" s="2" t="n"/>
      <c r="M117" s="2" t="n"/>
      <c r="N117" s="2" t="n"/>
    </row>
    <row r="118" ht="18" customHeight="1" s="111">
      <c r="A118" s="42" t="n">
        <v>95</v>
      </c>
      <c r="B118" s="78">
        <f>RAND()</f>
        <v/>
      </c>
      <c r="C118" s="46">
        <f>IF(B118&lt;$D$6,$D$7,-$D$8)</f>
        <v/>
      </c>
      <c r="D118" s="79">
        <f>D117+C118</f>
        <v/>
      </c>
      <c r="E118" s="80">
        <f>IFERROR((D118/$D$10)-1,0)</f>
        <v/>
      </c>
      <c r="F118" s="79">
        <f>IFERROR(D118-MAX($D$24:D118),0)</f>
        <v/>
      </c>
      <c r="G118" s="81">
        <f>IF(D118&gt;=D24,"✓","✗")</f>
        <v/>
      </c>
      <c r="H118" s="2" t="n"/>
      <c r="I118" s="2" t="n"/>
      <c r="J118" s="2" t="n"/>
      <c r="K118" s="2" t="n"/>
      <c r="L118" s="2" t="n"/>
      <c r="M118" s="2" t="n"/>
      <c r="N118" s="2" t="n"/>
    </row>
    <row r="119" ht="18" customHeight="1" s="111">
      <c r="A119" s="50" t="n">
        <v>96</v>
      </c>
      <c r="B119" s="82">
        <f>RAND()</f>
        <v/>
      </c>
      <c r="C119" s="54">
        <f>IF(B119&lt;$D$6,$D$7,-$D$8)</f>
        <v/>
      </c>
      <c r="D119" s="83">
        <f>D118+C119</f>
        <v/>
      </c>
      <c r="E119" s="84">
        <f>IFERROR((D119/$D$10)-1,0)</f>
        <v/>
      </c>
      <c r="F119" s="83">
        <f>IFERROR(D119-MAX($D$24:D119),0)</f>
        <v/>
      </c>
      <c r="G119" s="85">
        <f>IF(D119&gt;=D24,"✓","✗")</f>
        <v/>
      </c>
      <c r="H119" s="2" t="n"/>
      <c r="I119" s="2" t="n"/>
      <c r="J119" s="2" t="n"/>
      <c r="K119" s="2" t="n"/>
      <c r="L119" s="2" t="n"/>
      <c r="M119" s="2" t="n"/>
      <c r="N119" s="2" t="n"/>
    </row>
    <row r="120" ht="18" customHeight="1" s="111">
      <c r="A120" s="42" t="n">
        <v>97</v>
      </c>
      <c r="B120" s="78">
        <f>RAND()</f>
        <v/>
      </c>
      <c r="C120" s="46">
        <f>IF(B120&lt;$D$6,$D$7,-$D$8)</f>
        <v/>
      </c>
      <c r="D120" s="79">
        <f>D119+C120</f>
        <v/>
      </c>
      <c r="E120" s="80">
        <f>IFERROR((D120/$D$10)-1,0)</f>
        <v/>
      </c>
      <c r="F120" s="79">
        <f>IFERROR(D120-MAX($D$24:D120),0)</f>
        <v/>
      </c>
      <c r="G120" s="81">
        <f>IF(D120&gt;=D24,"✓","✗")</f>
        <v/>
      </c>
      <c r="H120" s="2" t="n"/>
      <c r="I120" s="2" t="n"/>
      <c r="J120" s="2" t="n"/>
      <c r="K120" s="2" t="n"/>
      <c r="L120" s="2" t="n"/>
      <c r="M120" s="2" t="n"/>
      <c r="N120" s="2" t="n"/>
    </row>
    <row r="121" ht="18" customHeight="1" s="111">
      <c r="A121" s="50" t="n">
        <v>98</v>
      </c>
      <c r="B121" s="82">
        <f>RAND()</f>
        <v/>
      </c>
      <c r="C121" s="54">
        <f>IF(B121&lt;$D$6,$D$7,-$D$8)</f>
        <v/>
      </c>
      <c r="D121" s="83">
        <f>D120+C121</f>
        <v/>
      </c>
      <c r="E121" s="84">
        <f>IFERROR((D121/$D$10)-1,0)</f>
        <v/>
      </c>
      <c r="F121" s="83">
        <f>IFERROR(D121-MAX($D$24:D121),0)</f>
        <v/>
      </c>
      <c r="G121" s="85">
        <f>IF(D121&gt;=D24,"✓","✗")</f>
        <v/>
      </c>
      <c r="H121" s="2" t="n"/>
      <c r="I121" s="2" t="n"/>
      <c r="J121" s="2" t="n"/>
      <c r="K121" s="2" t="n"/>
      <c r="L121" s="2" t="n"/>
      <c r="M121" s="2" t="n"/>
      <c r="N121" s="2" t="n"/>
    </row>
    <row r="122" ht="18" customHeight="1" s="111">
      <c r="A122" s="42" t="n">
        <v>99</v>
      </c>
      <c r="B122" s="78">
        <f>RAND()</f>
        <v/>
      </c>
      <c r="C122" s="46">
        <f>IF(B122&lt;$D$6,$D$7,-$D$8)</f>
        <v/>
      </c>
      <c r="D122" s="79">
        <f>D121+C122</f>
        <v/>
      </c>
      <c r="E122" s="80">
        <f>IFERROR((D122/$D$10)-1,0)</f>
        <v/>
      </c>
      <c r="F122" s="79">
        <f>IFERROR(D122-MAX($D$24:D122),0)</f>
        <v/>
      </c>
      <c r="G122" s="81">
        <f>IF(D122&gt;=D24,"✓","✗")</f>
        <v/>
      </c>
      <c r="H122" s="2" t="n"/>
      <c r="I122" s="2" t="n"/>
      <c r="J122" s="2" t="n"/>
      <c r="K122" s="2" t="n"/>
      <c r="L122" s="2" t="n"/>
      <c r="M122" s="2" t="n"/>
      <c r="N122" s="2" t="n"/>
    </row>
    <row r="123" ht="18" customHeight="1" s="111">
      <c r="A123" s="50" t="n">
        <v>100</v>
      </c>
      <c r="B123" s="82">
        <f>RAND()</f>
        <v/>
      </c>
      <c r="C123" s="54">
        <f>IF(B123&lt;$D$6,$D$7,-$D$8)</f>
        <v/>
      </c>
      <c r="D123" s="83">
        <f>D122+C123</f>
        <v/>
      </c>
      <c r="E123" s="84">
        <f>IFERROR((D123/$D$10)-1,0)</f>
        <v/>
      </c>
      <c r="F123" s="83">
        <f>IFERROR(D123-MAX($D$24:D123),0)</f>
        <v/>
      </c>
      <c r="G123" s="85">
        <f>IF(D123&gt;=D24,"✓","✗")</f>
        <v/>
      </c>
      <c r="H123" s="2" t="n"/>
      <c r="I123" s="2" t="n"/>
      <c r="J123" s="2" t="n"/>
      <c r="K123" s="2" t="n"/>
      <c r="L123" s="2" t="n"/>
      <c r="M123" s="2" t="n"/>
      <c r="N123" s="2" t="n"/>
    </row>
    <row r="124" ht="15" customHeight="1" s="111">
      <c r="A124" s="2" t="n"/>
      <c r="B124" s="2" t="n"/>
      <c r="C124" s="2" t="n"/>
      <c r="D124" s="2" t="n"/>
      <c r="E124" s="2" t="n"/>
      <c r="F124" s="2" t="n"/>
      <c r="G124" s="2" t="n"/>
      <c r="H124" s="2" t="n"/>
      <c r="I124" s="2" t="n"/>
      <c r="J124" s="2" t="n"/>
      <c r="K124" s="2" t="n"/>
      <c r="L124" s="2" t="n"/>
      <c r="M124" s="2" t="n"/>
      <c r="N124" s="2" t="n"/>
    </row>
    <row r="125" ht="15" customHeight="1" s="111">
      <c r="A125" s="2" t="n"/>
      <c r="B125" s="2" t="n"/>
      <c r="C125" s="2" t="n"/>
      <c r="D125" s="2" t="n"/>
      <c r="E125" s="2" t="n"/>
      <c r="F125" s="2" t="n"/>
      <c r="G125" s="2" t="n"/>
      <c r="H125" s="2" t="n"/>
      <c r="I125" s="2" t="n"/>
      <c r="J125" s="2" t="n"/>
      <c r="K125" s="2" t="n"/>
      <c r="L125" s="2" t="n"/>
      <c r="M125" s="2" t="n"/>
      <c r="N125" s="2" t="n"/>
    </row>
    <row r="126" ht="15" customHeight="1" s="111">
      <c r="A126" s="2" t="n"/>
      <c r="B126" s="2" t="n"/>
      <c r="C126" s="2" t="n"/>
      <c r="D126" s="2" t="n"/>
      <c r="E126" s="2" t="n"/>
      <c r="F126" s="2" t="n"/>
      <c r="G126" s="2" t="n"/>
      <c r="H126" s="2" t="n"/>
      <c r="I126" s="2" t="n"/>
      <c r="J126" s="2" t="n"/>
      <c r="K126" s="2" t="n"/>
      <c r="L126" s="2" t="n"/>
      <c r="M126" s="2" t="n"/>
      <c r="N126" s="2" t="n"/>
    </row>
    <row r="127" ht="15" customHeight="1" s="111">
      <c r="A127" s="2" t="n"/>
      <c r="B127" s="2" t="n"/>
      <c r="C127" s="2" t="n"/>
      <c r="D127" s="2" t="n"/>
      <c r="E127" s="2" t="n"/>
      <c r="F127" s="2" t="n"/>
      <c r="G127" s="2" t="n"/>
      <c r="H127" s="2" t="n"/>
      <c r="I127" s="2" t="n"/>
      <c r="J127" s="2" t="n"/>
      <c r="K127" s="2" t="n"/>
      <c r="L127" s="2" t="n"/>
      <c r="M127" s="2" t="n"/>
      <c r="N127" s="2" t="n"/>
    </row>
    <row r="128" ht="15" customHeight="1" s="111">
      <c r="A128" s="2" t="n"/>
      <c r="B128" s="2" t="n"/>
      <c r="C128" s="2" t="n"/>
      <c r="D128" s="2" t="n"/>
      <c r="E128" s="2" t="n"/>
      <c r="F128" s="2" t="n"/>
      <c r="G128" s="2" t="n"/>
      <c r="H128" s="2" t="n"/>
      <c r="I128" s="2" t="n"/>
      <c r="J128" s="2" t="n"/>
      <c r="K128" s="2" t="n"/>
      <c r="L128" s="2" t="n"/>
      <c r="M128" s="2" t="n"/>
      <c r="N128" s="2" t="n"/>
    </row>
    <row r="129" ht="15" customHeight="1" s="111">
      <c r="A129" s="2" t="n"/>
      <c r="B129" s="2" t="n"/>
      <c r="C129" s="2" t="n"/>
      <c r="D129" s="2" t="n"/>
      <c r="E129" s="2" t="n"/>
      <c r="F129" s="2" t="n"/>
      <c r="G129" s="2" t="n"/>
      <c r="H129" s="2" t="n"/>
      <c r="I129" s="2" t="n"/>
      <c r="J129" s="2" t="n"/>
      <c r="K129" s="2" t="n"/>
      <c r="L129" s="2" t="n"/>
      <c r="M129" s="2" t="n"/>
      <c r="N129" s="2" t="n"/>
    </row>
    <row r="130" ht="15" customHeight="1" s="111">
      <c r="A130" s="2" t="n"/>
      <c r="B130" s="2" t="n"/>
      <c r="C130" s="2" t="n"/>
      <c r="D130" s="2" t="n"/>
      <c r="E130" s="2" t="n"/>
      <c r="F130" s="2" t="n"/>
      <c r="G130" s="2" t="n"/>
      <c r="H130" s="2" t="n"/>
      <c r="I130" s="2" t="n"/>
      <c r="J130" s="2" t="n"/>
      <c r="K130" s="2" t="n"/>
      <c r="L130" s="2" t="n"/>
      <c r="M130" s="2" t="n"/>
      <c r="N13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16">
    <mergeCell ref="A10:C10"/>
    <mergeCell ref="F1:L1"/>
    <mergeCell ref="A14:C14"/>
    <mergeCell ref="A22:G22"/>
    <mergeCell ref="A8:C8"/>
    <mergeCell ref="A6:C6"/>
    <mergeCell ref="A17:C17"/>
    <mergeCell ref="F2:L2"/>
    <mergeCell ref="A9:C9"/>
    <mergeCell ref="A5:E5"/>
    <mergeCell ref="A18:C18"/>
    <mergeCell ref="A20:G20"/>
    <mergeCell ref="A13:E13"/>
    <mergeCell ref="A15:C15"/>
    <mergeCell ref="A7:C7"/>
    <mergeCell ref="A16:C16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P60"/>
  <sheetViews>
    <sheetView showGridLines="0" zoomScaleNormal="100" workbookViewId="0">
      <selection activeCell="A1" sqref="A1"/>
    </sheetView>
  </sheetViews>
  <sheetFormatPr baseColWidth="8" defaultColWidth="8.7109375" defaultRowHeight="15" customHeight="1"/>
  <cols>
    <col width="14" customWidth="1" style="111" min="1" max="15"/>
  </cols>
  <sheetData>
    <row r="1" ht="36" customHeight="1" s="111">
      <c r="A1" s="2" t="n"/>
      <c r="B1" s="2" t="n"/>
      <c r="C1" s="2" t="n"/>
      <c r="D1" s="2" t="n"/>
      <c r="E1" s="2" t="n"/>
      <c r="F1" s="174" t="inlineStr">
        <is>
          <t>📊  SETUPS &amp; INSTRUMENTS</t>
        </is>
      </c>
      <c r="O1" s="2" t="n"/>
      <c r="P1" s="2" t="n"/>
    </row>
    <row r="2" ht="18" customHeight="1" s="111">
      <c r="A2" s="2" t="n"/>
      <c r="B2" s="2" t="n"/>
      <c r="C2" s="2" t="n"/>
      <c r="D2" s="2" t="n"/>
      <c r="E2" s="2" t="n"/>
      <c r="F2" s="2" t="n"/>
      <c r="G2" s="2" t="n"/>
      <c r="H2" s="2" t="n"/>
      <c r="I2" s="2" t="n"/>
      <c r="J2" s="2" t="n"/>
      <c r="K2" s="2" t="n"/>
      <c r="L2" s="2" t="n"/>
      <c r="M2" s="2" t="n"/>
      <c r="N2" s="2" t="n"/>
      <c r="O2" s="2" t="n"/>
      <c r="P2" s="2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" t="n"/>
      <c r="K3" s="3" t="n"/>
      <c r="L3" s="3" t="n"/>
      <c r="M3" s="3" t="n"/>
      <c r="N3" s="3" t="n"/>
      <c r="O3" s="2" t="n"/>
      <c r="P3" s="2" t="n"/>
    </row>
    <row r="4" ht="6" customHeight="1" s="111">
      <c r="A4" s="2" t="n"/>
      <c r="B4" s="2" t="n"/>
      <c r="C4" s="2" t="n"/>
      <c r="D4" s="2" t="n"/>
      <c r="E4" s="2" t="n"/>
      <c r="F4" s="2" t="n"/>
      <c r="G4" s="2" t="n"/>
      <c r="H4" s="2" t="n"/>
      <c r="I4" s="2" t="n"/>
      <c r="J4" s="2" t="n"/>
      <c r="K4" s="2" t="n"/>
      <c r="L4" s="2" t="n"/>
      <c r="M4" s="2" t="n"/>
      <c r="N4" s="2" t="n"/>
      <c r="O4" s="2" t="n"/>
      <c r="P4" s="2" t="n"/>
    </row>
    <row r="5" ht="19.5" customHeight="1" s="111">
      <c r="A5" s="135" t="inlineStr">
        <is>
          <t xml:space="preserve">  ▸  SETUP PERFORMANCE</t>
        </is>
      </c>
      <c r="I5" s="2" t="n"/>
      <c r="J5" s="2" t="n"/>
      <c r="K5" s="2" t="n"/>
      <c r="L5" s="2" t="n"/>
      <c r="M5" s="2" t="n"/>
      <c r="N5" s="2" t="n"/>
      <c r="O5" s="2" t="n"/>
      <c r="P5" s="2" t="n"/>
    </row>
    <row r="6" ht="21.75" customHeight="1" s="111">
      <c r="A6" s="86" t="inlineStr">
        <is>
          <t>SETUP</t>
        </is>
      </c>
      <c r="B6" s="86" t="inlineStr">
        <is>
          <t>TRADES</t>
        </is>
      </c>
      <c r="C6" s="86" t="inlineStr">
        <is>
          <t>WIN RATE</t>
        </is>
      </c>
      <c r="D6" s="86" t="inlineStr">
        <is>
          <t>TOTAL P&amp;L</t>
        </is>
      </c>
      <c r="E6" s="86" t="inlineStr">
        <is>
          <t>AVG P&amp;L</t>
        </is>
      </c>
      <c r="F6" s="86" t="inlineStr">
        <is>
          <t>BEST TRADE</t>
        </is>
      </c>
      <c r="G6" s="86" t="inlineStr">
        <is>
          <t>WORST TRADE</t>
        </is>
      </c>
      <c r="H6" s="86" t="inlineStr">
        <is>
          <t>AVG R:R</t>
        </is>
      </c>
      <c r="I6" s="2" t="n"/>
      <c r="J6" s="2" t="n"/>
      <c r="K6" s="2" t="n"/>
      <c r="L6" s="2" t="n"/>
      <c r="M6" s="2" t="n"/>
      <c r="N6" s="2" t="n"/>
      <c r="O6" s="2" t="n"/>
      <c r="P6" s="2" t="n"/>
    </row>
    <row r="7" ht="21.75" customHeight="1" s="111">
      <c r="A7" s="62">
        <f>CONFIG!$D$15</f>
        <v/>
      </c>
      <c r="B7" s="63">
        <f>IFERROR(COUNTIFS(DATABASE!$D$5:$D$6004,$A7,DATABASE!$X$5:$X$6004,1),0)</f>
        <v/>
      </c>
      <c r="C7" s="64">
        <f>IFERROR(COUNTIFS(DATABASE!$D$5:$D$6004,$A7,DATABASE!$L$5:$L$6004,"Win",DATABASE!$X$5:$X$6004,1)/COUNTIFS(DATABASE!$D$5:$D$6004,$A7,DATABASE!$X$5:$X$6004,1),0)</f>
        <v/>
      </c>
      <c r="D7" s="65">
        <f>METRICS!B43</f>
        <v/>
      </c>
      <c r="E7" s="65">
        <f>IFERROR(AVERAGEIFS(DATABASE!$M$5:$M$6004,DATABASE!$D$5:$D$6004,$A7,DATABASE!$X$5:$X$6004,1),0)</f>
        <v/>
      </c>
      <c r="F7" s="65">
        <f>IFERROR(_xludf.maxifs(DATABASE!$M$5:$M$6004,DATABASE!$D$5:$D$6004,$A7,DATABASE!$X$5:$X$6004,1),0)</f>
        <v/>
      </c>
      <c r="G7" s="65">
        <f>IFERROR(_xludf.minifs(DATABASE!$M$5:$M$6004,DATABASE!$D$5:$D$6004,$A7,DATABASE!$X$5:$X$6004,1),0)</f>
        <v/>
      </c>
      <c r="H7" s="65">
        <f>IFERROR(AVERAGEIFS(DATABASE!$K$5:$K$6004,DATABASE!$D$5:$D$6004,$A7,DATABASE!$X$5:$X$6004,1),0)</f>
        <v/>
      </c>
      <c r="I7" s="2" t="n"/>
      <c r="J7" s="2" t="n"/>
      <c r="K7" s="2" t="n"/>
      <c r="L7" s="2" t="n"/>
      <c r="M7" s="2" t="n"/>
      <c r="N7" s="2" t="n"/>
      <c r="O7" s="2" t="n"/>
      <c r="P7" s="2" t="n"/>
    </row>
    <row r="8" ht="21.75" customHeight="1" s="111">
      <c r="A8" s="68">
        <f>CONFIG!$D$16</f>
        <v/>
      </c>
      <c r="B8" s="69">
        <f>IFERROR(COUNTIFS(DATABASE!$D$5:$D$6004,$A8,DATABASE!$X$5:$X$6004,1),0)</f>
        <v/>
      </c>
      <c r="C8" s="70">
        <f>IFERROR(COUNTIFS(DATABASE!$D$5:$D$6004,$A8,DATABASE!$L$5:$L$6004,"Win",DATABASE!$X$5:$X$6004,1)/COUNTIFS(DATABASE!$D$5:$D$6004,$A8,DATABASE!$X$5:$X$6004,1),0)</f>
        <v/>
      </c>
      <c r="D8" s="71">
        <f>METRICS!B44</f>
        <v/>
      </c>
      <c r="E8" s="71">
        <f>IFERROR(AVERAGEIFS(DATABASE!$M$5:$M$6004,DATABASE!$D$5:$D$6004,$A8,DATABASE!$X$5:$X$6004,1),0)</f>
        <v/>
      </c>
      <c r="F8" s="71">
        <f>IFERROR(_xludf.maxifs(DATABASE!$M$5:$M$6004,DATABASE!$D$5:$D$6004,$A8,DATABASE!$X$5:$X$6004,1),0)</f>
        <v/>
      </c>
      <c r="G8" s="71">
        <f>IFERROR(_xludf.minifs(DATABASE!$M$5:$M$6004,DATABASE!$D$5:$D$6004,$A8,DATABASE!$X$5:$X$6004,1),0)</f>
        <v/>
      </c>
      <c r="H8" s="71">
        <f>IFERROR(AVERAGEIFS(DATABASE!$K$5:$K$6004,DATABASE!$D$5:$D$6004,$A8,DATABASE!$X$5:$X$6004,1),0)</f>
        <v/>
      </c>
      <c r="I8" s="2" t="n"/>
      <c r="J8" s="2" t="n"/>
      <c r="K8" s="2" t="n"/>
      <c r="L8" s="2" t="n"/>
      <c r="M8" s="2" t="n"/>
      <c r="N8" s="2" t="n"/>
      <c r="O8" s="2" t="n"/>
      <c r="P8" s="2" t="n"/>
    </row>
    <row r="9" ht="21.75" customHeight="1" s="111">
      <c r="A9" s="62">
        <f>CONFIG!$D$17</f>
        <v/>
      </c>
      <c r="B9" s="63">
        <f>IFERROR(COUNTIFS(DATABASE!$D$5:$D$6004,$A9,DATABASE!$X$5:$X$6004,1),0)</f>
        <v/>
      </c>
      <c r="C9" s="64">
        <f>IFERROR(COUNTIFS(DATABASE!$D$5:$D$6004,$A9,DATABASE!$L$5:$L$6004,"Win",DATABASE!$X$5:$X$6004,1)/COUNTIFS(DATABASE!$D$5:$D$6004,$A9,DATABASE!$X$5:$X$6004,1),0)</f>
        <v/>
      </c>
      <c r="D9" s="65">
        <f>METRICS!B45</f>
        <v/>
      </c>
      <c r="E9" s="65">
        <f>IFERROR(AVERAGEIFS(DATABASE!$M$5:$M$6004,DATABASE!$D$5:$D$6004,$A9,DATABASE!$X$5:$X$6004,1),0)</f>
        <v/>
      </c>
      <c r="F9" s="65">
        <f>IFERROR(_xludf.maxifs(DATABASE!$M$5:$M$6004,DATABASE!$D$5:$D$6004,$A9,DATABASE!$X$5:$X$6004,1),0)</f>
        <v/>
      </c>
      <c r="G9" s="65">
        <f>IFERROR(_xludf.minifs(DATABASE!$M$5:$M$6004,DATABASE!$D$5:$D$6004,$A9,DATABASE!$X$5:$X$6004,1),0)</f>
        <v/>
      </c>
      <c r="H9" s="65">
        <f>IFERROR(AVERAGEIFS(DATABASE!$K$5:$K$6004,DATABASE!$D$5:$D$6004,$A9,DATABASE!$X$5:$X$6004,1),0)</f>
        <v/>
      </c>
      <c r="I9" s="2" t="n"/>
      <c r="J9" s="2" t="n"/>
      <c r="K9" s="2" t="n"/>
      <c r="L9" s="2" t="n"/>
      <c r="M9" s="2" t="n"/>
      <c r="N9" s="2" t="n"/>
      <c r="O9" s="2" t="n"/>
      <c r="P9" s="2" t="n"/>
    </row>
    <row r="10" ht="21.75" customHeight="1" s="111">
      <c r="A10" s="68">
        <f>CONFIG!$D$18</f>
        <v/>
      </c>
      <c r="B10" s="69">
        <f>IFERROR(COUNTIFS(DATABASE!$D$5:$D$6004,$A10,DATABASE!$X$5:$X$6004,1),0)</f>
        <v/>
      </c>
      <c r="C10" s="70">
        <f>IFERROR(COUNTIFS(DATABASE!$D$5:$D$6004,$A10,DATABASE!$L$5:$L$6004,"Win",DATABASE!$X$5:$X$6004,1)/COUNTIFS(DATABASE!$D$5:$D$6004,$A10,DATABASE!$X$5:$X$6004,1),0)</f>
        <v/>
      </c>
      <c r="D10" s="71">
        <f>METRICS!B46</f>
        <v/>
      </c>
      <c r="E10" s="71">
        <f>IFERROR(AVERAGEIFS(DATABASE!$M$5:$M$6004,DATABASE!$D$5:$D$6004,$A10,DATABASE!$X$5:$X$6004,1),0)</f>
        <v/>
      </c>
      <c r="F10" s="71">
        <f>IFERROR(_xludf.maxifs(DATABASE!$M$5:$M$6004,DATABASE!$D$5:$D$6004,$A10,DATABASE!$X$5:$X$6004,1),0)</f>
        <v/>
      </c>
      <c r="G10" s="71">
        <f>IFERROR(_xludf.minifs(DATABASE!$M$5:$M$6004,DATABASE!$D$5:$D$6004,$A10,DATABASE!$X$5:$X$6004,1),0)</f>
        <v/>
      </c>
      <c r="H10" s="71">
        <f>IFERROR(AVERAGEIFS(DATABASE!$K$5:$K$6004,DATABASE!$D$5:$D$6004,$A10,DATABASE!$X$5:$X$6004,1),0)</f>
        <v/>
      </c>
      <c r="I10" s="2" t="n"/>
      <c r="J10" s="2" t="n"/>
      <c r="K10" s="2" t="n"/>
      <c r="L10" s="2" t="n"/>
      <c r="M10" s="2" t="n"/>
      <c r="N10" s="2" t="n"/>
      <c r="O10" s="2" t="n"/>
      <c r="P10" s="2" t="n"/>
    </row>
    <row r="11" ht="21.75" customHeight="1" s="111">
      <c r="A11" s="62">
        <f>CONFIG!$D$19</f>
        <v/>
      </c>
      <c r="B11" s="63">
        <f>IFERROR(COUNTIFS(DATABASE!$D$5:$D$6004,$A11,DATABASE!$X$5:$X$6004,1),0)</f>
        <v/>
      </c>
      <c r="C11" s="64">
        <f>IFERROR(COUNTIFS(DATABASE!$D$5:$D$6004,$A11,DATABASE!$L$5:$L$6004,"Win",DATABASE!$X$5:$X$6004,1)/COUNTIFS(DATABASE!$D$5:$D$6004,$A11,DATABASE!$X$5:$X$6004,1),0)</f>
        <v/>
      </c>
      <c r="D11" s="65">
        <f>METRICS!B47</f>
        <v/>
      </c>
      <c r="E11" s="65">
        <f>IFERROR(AVERAGEIFS(DATABASE!$M$5:$M$6004,DATABASE!$D$5:$D$6004,$A11,DATABASE!$X$5:$X$6004,1),0)</f>
        <v/>
      </c>
      <c r="F11" s="65">
        <f>IFERROR(_xludf.maxifs(DATABASE!$M$5:$M$6004,DATABASE!$D$5:$D$6004,$A11,DATABASE!$X$5:$X$6004,1),0)</f>
        <v/>
      </c>
      <c r="G11" s="65">
        <f>IFERROR(_xludf.minifs(DATABASE!$M$5:$M$6004,DATABASE!$D$5:$D$6004,$A11,DATABASE!$X$5:$X$6004,1),0)</f>
        <v/>
      </c>
      <c r="H11" s="65">
        <f>IFERROR(AVERAGEIFS(DATABASE!$K$5:$K$6004,DATABASE!$D$5:$D$6004,$A11,DATABASE!$X$5:$X$6004,1),0)</f>
        <v/>
      </c>
      <c r="I11" s="2" t="n"/>
      <c r="J11" s="2" t="n"/>
      <c r="K11" s="2" t="n"/>
      <c r="L11" s="2" t="n"/>
      <c r="M11" s="2" t="n"/>
      <c r="N11" s="2" t="n"/>
      <c r="O11" s="2" t="n"/>
      <c r="P11" s="2" t="n"/>
    </row>
    <row r="12" ht="21.75" customHeight="1" s="111">
      <c r="A12" s="68">
        <f>CONFIG!$D$20</f>
        <v/>
      </c>
      <c r="B12" s="69">
        <f>IFERROR(COUNTIFS(DATABASE!$D$5:$D$6004,$A12,DATABASE!$X$5:$X$6004,1),0)</f>
        <v/>
      </c>
      <c r="C12" s="70">
        <f>IFERROR(COUNTIFS(DATABASE!$D$5:$D$6004,$A12,DATABASE!$L$5:$L$6004,"Win",DATABASE!$X$5:$X$6004,1)/COUNTIFS(DATABASE!$D$5:$D$6004,$A12,DATABASE!$X$5:$X$6004,1),0)</f>
        <v/>
      </c>
      <c r="D12" s="71">
        <f>METRICS!B48</f>
        <v/>
      </c>
      <c r="E12" s="71">
        <f>IFERROR(AVERAGEIFS(DATABASE!$M$5:$M$6004,DATABASE!$D$5:$D$6004,$A12,DATABASE!$X$5:$X$6004,1),0)</f>
        <v/>
      </c>
      <c r="F12" s="71">
        <f>IFERROR(_xludf.maxifs(DATABASE!$M$5:$M$6004,DATABASE!$D$5:$D$6004,$A12,DATABASE!$X$5:$X$6004,1),0)</f>
        <v/>
      </c>
      <c r="G12" s="71">
        <f>IFERROR(_xludf.minifs(DATABASE!$M$5:$M$6004,DATABASE!$D$5:$D$6004,$A12,DATABASE!$X$5:$X$6004,1),0)</f>
        <v/>
      </c>
      <c r="H12" s="71">
        <f>IFERROR(AVERAGEIFS(DATABASE!$K$5:$K$6004,DATABASE!$D$5:$D$6004,$A12,DATABASE!$X$5:$X$6004,1),0)</f>
        <v/>
      </c>
      <c r="I12" s="2" t="n"/>
      <c r="J12" s="2" t="n"/>
      <c r="K12" s="2" t="n"/>
      <c r="L12" s="2" t="n"/>
      <c r="M12" s="2" t="n"/>
      <c r="N12" s="2" t="n"/>
      <c r="O12" s="2" t="n"/>
      <c r="P12" s="2" t="n"/>
    </row>
    <row r="13" ht="21.75" customHeight="1" s="111">
      <c r="A13" s="2" t="n"/>
      <c r="B13" s="2" t="n"/>
      <c r="C13" s="2" t="n"/>
      <c r="D13" s="2" t="n"/>
      <c r="E13" s="2" t="n"/>
      <c r="F13" s="2" t="n"/>
      <c r="G13" s="2" t="n"/>
      <c r="H13" s="2" t="n"/>
      <c r="I13" s="2" t="n"/>
      <c r="J13" s="2" t="n"/>
      <c r="K13" s="2" t="n"/>
      <c r="L13" s="2" t="n"/>
      <c r="M13" s="2" t="n"/>
      <c r="N13" s="2" t="n"/>
      <c r="O13" s="2" t="n"/>
      <c r="P13" s="2" t="n"/>
    </row>
    <row r="14" ht="21.75" customHeight="1" s="111">
      <c r="A14" s="2" t="n"/>
      <c r="B14" s="2" t="n"/>
      <c r="C14" s="2" t="n"/>
      <c r="D14" s="2" t="n"/>
      <c r="E14" s="2" t="n"/>
      <c r="F14" s="2" t="n"/>
      <c r="G14" s="2" t="n"/>
      <c r="H14" s="2" t="n"/>
      <c r="I14" s="2" t="n"/>
      <c r="J14" s="2" t="n"/>
      <c r="K14" s="2" t="n"/>
      <c r="L14" s="2" t="n"/>
      <c r="M14" s="2" t="n"/>
      <c r="N14" s="2" t="n"/>
      <c r="O14" s="2" t="n"/>
      <c r="P14" s="2" t="n"/>
    </row>
    <row r="15" ht="21.75" customHeight="1" s="111">
      <c r="A15" s="2" t="n"/>
      <c r="B15" s="2" t="n"/>
      <c r="C15" s="2" t="n"/>
      <c r="D15" s="2" t="n"/>
      <c r="E15" s="2" t="n"/>
      <c r="F15" s="2" t="n"/>
      <c r="G15" s="2" t="n"/>
      <c r="H15" s="2" t="n"/>
      <c r="I15" s="2" t="n"/>
      <c r="J15" s="2" t="n"/>
      <c r="K15" s="2" t="n"/>
      <c r="L15" s="2" t="n"/>
      <c r="M15" s="2" t="n"/>
      <c r="N15" s="2" t="n"/>
      <c r="O15" s="2" t="n"/>
      <c r="P15" s="2" t="n"/>
    </row>
    <row r="16" ht="19.5" customHeight="1" s="111">
      <c r="A16" s="135" t="inlineStr">
        <is>
          <t xml:space="preserve">  ▸  INSTRUMENT PERFORMANCE</t>
        </is>
      </c>
      <c r="I16" s="2" t="n"/>
      <c r="J16" s="2" t="n"/>
      <c r="K16" s="2" t="n"/>
      <c r="L16" s="2" t="n"/>
      <c r="M16" s="2" t="n"/>
      <c r="N16" s="2" t="n"/>
      <c r="O16" s="2" t="n"/>
      <c r="P16" s="2" t="n"/>
    </row>
    <row r="17" ht="21.75" customHeight="1" s="111">
      <c r="A17" s="86" t="inlineStr">
        <is>
          <t>INSTRUMENT</t>
        </is>
      </c>
      <c r="B17" s="86" t="inlineStr">
        <is>
          <t>TRADES</t>
        </is>
      </c>
      <c r="C17" s="86" t="inlineStr">
        <is>
          <t>WIN RATE</t>
        </is>
      </c>
      <c r="D17" s="86" t="inlineStr">
        <is>
          <t>TOTAL P&amp;L</t>
        </is>
      </c>
      <c r="E17" s="86" t="inlineStr">
        <is>
          <t>AVG P&amp;L</t>
        </is>
      </c>
      <c r="F17" s="86" t="inlineStr">
        <is>
          <t>BEST TRADE</t>
        </is>
      </c>
      <c r="G17" s="86" t="inlineStr">
        <is>
          <t>WORST TRADE</t>
        </is>
      </c>
      <c r="H17" s="86" t="inlineStr">
        <is>
          <t>EXPECTANCY ($)</t>
        </is>
      </c>
      <c r="I17" s="2" t="n"/>
      <c r="J17" s="2" t="n"/>
      <c r="K17" s="2" t="n"/>
      <c r="L17" s="2" t="n"/>
      <c r="M17" s="2" t="n"/>
      <c r="N17" s="2" t="n"/>
      <c r="O17" s="2" t="n"/>
      <c r="P17" s="2" t="n"/>
    </row>
    <row r="18" ht="21.75" customHeight="1" s="111">
      <c r="A18" s="87">
        <f>CONFIG!$D$23</f>
        <v/>
      </c>
      <c r="B18" s="63">
        <f>IFERROR(COUNTIFS(DATABASE!$C$5:$C$6004,$A18,DATABASE!$X$5:$X$6004,1),0)</f>
        <v/>
      </c>
      <c r="C18" s="64">
        <f>IFERROR(COUNTIFS(DATABASE!$C$5:$C$6004,$A18,DATABASE!$L$5:$L$6004,"Win",DATABASE!$X$5:$X$6004,1)/COUNTIFS(DATABASE!$C$5:$C$6004,$A18,DATABASE!$X$5:$X$6004,1),0)</f>
        <v/>
      </c>
      <c r="D18" s="65">
        <f>IFERROR(SUMIFS(DATABASE!$M$5:$M$6004,DATABASE!$C$5:$C$6004,$A18,DATABASE!$X$5:$X$6004,1),0)</f>
        <v/>
      </c>
      <c r="E18" s="65">
        <f>IFERROR(AVERAGEIFS(DATABASE!$M$5:$M$6004,DATABASE!$C$5:$C$6004,$A18,DATABASE!$X$5:$X$6004,1),0)</f>
        <v/>
      </c>
      <c r="F18" s="65">
        <f>IFERROR(_xludf.maxifs(DATABASE!$M$5:$M$6004,DATABASE!$C$5:$C$6004,$A18,DATABASE!$X$5:$X$6004,1),0)</f>
        <v/>
      </c>
      <c r="G18" s="65">
        <f>IFERROR(_xludf.minifs(DATABASE!$M$5:$M$6004,DATABASE!$C$5:$C$6004,$A18,DATABASE!$X$5:$X$6004,1),0)</f>
        <v/>
      </c>
      <c r="H18" s="65">
        <f>IFERROR((COUNTIFS(DATABASE!$C$5:$C$6004,$A18,DATABASE!$L$5:$L$6004,"Win",DATABASE!$X$5:$X$6004,1)/COUNTIFS(DATABASE!$C$5:$C$6004,$A18,DATABASE!$X$5:$X$6004,1))*AVERAGEIFS(DATABASE!$M$5:$M$6004,DATABASE!$C$5:$C$6004,$A18,DATABASE!$M$5:$M$6004,"&gt;0",DATABASE!$X$5:$X$6004,1)-(1-(COUNTIFS(DATABASE!$C$5:$C$6004,$A18,DATABASE!$L$5:$L$6004,"Win",DATABASE!$X$5:$X$6004,1)/COUNTIFS(DATABASE!$C$5:$C$6004,$A18,DATABASE!$X$5:$X$6004,1)))*ABS(AVERAGEIFS(DATABASE!$M$5:$M$6004,DATABASE!$C$5:$C$6004,$A18,DATABASE!$M$5:$M$6004,"&lt;0",DATABASE!$X$5:$X$6004,1)),0)</f>
        <v/>
      </c>
      <c r="I18" s="2" t="n"/>
      <c r="J18" s="2" t="n"/>
      <c r="K18" s="2" t="n"/>
      <c r="L18" s="2" t="n"/>
      <c r="M18" s="2" t="n"/>
      <c r="N18" s="2" t="n"/>
      <c r="O18" s="2" t="n"/>
      <c r="P18" s="2" t="n"/>
    </row>
    <row r="19" ht="21.75" customHeight="1" s="111">
      <c r="A19" s="88">
        <f>CONFIG!$D$24</f>
        <v/>
      </c>
      <c r="B19" s="69">
        <f>IFERROR(COUNTIFS(DATABASE!$C$5:$C$6004,$A19,DATABASE!$X$5:$X$6004,1),0)</f>
        <v/>
      </c>
      <c r="C19" s="70">
        <f>IFERROR(COUNTIFS(DATABASE!$C$5:$C$6004,$A19,DATABASE!$L$5:$L$6004,"Win",DATABASE!$X$5:$X$6004,1)/COUNTIFS(DATABASE!$C$5:$C$6004,$A19,DATABASE!$X$5:$X$6004,1),0)</f>
        <v/>
      </c>
      <c r="D19" s="71">
        <f>IFERROR(SUMIFS(DATABASE!$M$5:$M$6004,DATABASE!$C$5:$C$6004,$A19,DATABASE!$X$5:$X$6004,1),0)</f>
        <v/>
      </c>
      <c r="E19" s="71">
        <f>IFERROR(AVERAGEIFS(DATABASE!$M$5:$M$6004,DATABASE!$C$5:$C$6004,$A19,DATABASE!$X$5:$X$6004,1),0)</f>
        <v/>
      </c>
      <c r="F19" s="71">
        <f>IFERROR(_xludf.maxifs(DATABASE!$M$5:$M$6004,DATABASE!$C$5:$C$6004,$A19,DATABASE!$X$5:$X$6004,1),0)</f>
        <v/>
      </c>
      <c r="G19" s="71">
        <f>IFERROR(_xludf.minifs(DATABASE!$M$5:$M$6004,DATABASE!$C$5:$C$6004,$A19,DATABASE!$X$5:$X$6004,1),0)</f>
        <v/>
      </c>
      <c r="H19" s="71">
        <f>IFERROR((COUNTIFS(DATABASE!$C$5:$C$6004,$A19,DATABASE!$L$5:$L$6004,"Win",DATABASE!$X$5:$X$6004,1)/COUNTIFS(DATABASE!$C$5:$C$6004,$A19,DATABASE!$X$5:$X$6004,1))*AVERAGEIFS(DATABASE!$M$5:$M$6004,DATABASE!$C$5:$C$6004,$A19,DATABASE!$M$5:$M$6004,"&gt;0",DATABASE!$X$5:$X$6004,1)-(1-(COUNTIFS(DATABASE!$C$5:$C$6004,$A19,DATABASE!$L$5:$L$6004,"Win",DATABASE!$X$5:$X$6004,1)/COUNTIFS(DATABASE!$C$5:$C$6004,$A19,DATABASE!$X$5:$X$6004,1)))*ABS(AVERAGEIFS(DATABASE!$M$5:$M$6004,DATABASE!$C$5:$C$6004,$A19,DATABASE!$M$5:$M$6004,"&lt;0",DATABASE!$X$5:$X$6004,1)),0)</f>
        <v/>
      </c>
      <c r="I19" s="2" t="n"/>
      <c r="J19" s="2" t="n"/>
      <c r="K19" s="2" t="n"/>
      <c r="L19" s="2" t="n"/>
      <c r="M19" s="2" t="n"/>
      <c r="N19" s="2" t="n"/>
      <c r="O19" s="2" t="n"/>
      <c r="P19" s="2" t="n"/>
    </row>
    <row r="20" ht="21.75" customHeight="1" s="111">
      <c r="A20" s="87">
        <f>CONFIG!$D$25</f>
        <v/>
      </c>
      <c r="B20" s="63">
        <f>IFERROR(COUNTIFS(DATABASE!$C$5:$C$6004,$A20,DATABASE!$X$5:$X$6004,1),0)</f>
        <v/>
      </c>
      <c r="C20" s="64">
        <f>IFERROR(COUNTIFS(DATABASE!$C$5:$C$6004,$A20,DATABASE!$L$5:$L$6004,"Win",DATABASE!$X$5:$X$6004,1)/COUNTIFS(DATABASE!$C$5:$C$6004,$A20,DATABASE!$X$5:$X$6004,1),0)</f>
        <v/>
      </c>
      <c r="D20" s="65">
        <f>IFERROR(SUMIFS(DATABASE!$M$5:$M$6004,DATABASE!$C$5:$C$6004,$A20,DATABASE!$X$5:$X$6004,1),0)</f>
        <v/>
      </c>
      <c r="E20" s="65">
        <f>IFERROR(AVERAGEIFS(DATABASE!$M$5:$M$6004,DATABASE!$C$5:$C$6004,$A20,DATABASE!$X$5:$X$6004,1),0)</f>
        <v/>
      </c>
      <c r="F20" s="65">
        <f>IFERROR(_xludf.maxifs(DATABASE!$M$5:$M$6004,DATABASE!$C$5:$C$6004,$A20,DATABASE!$X$5:$X$6004,1),0)</f>
        <v/>
      </c>
      <c r="G20" s="65">
        <f>IFERROR(_xludf.minifs(DATABASE!$M$5:$M$6004,DATABASE!$C$5:$C$6004,$A20,DATABASE!$X$5:$X$6004,1),0)</f>
        <v/>
      </c>
      <c r="H20" s="65">
        <f>IFERROR((COUNTIFS(DATABASE!$C$5:$C$6004,$A20,DATABASE!$L$5:$L$6004,"Win",DATABASE!$X$5:$X$6004,1)/COUNTIFS(DATABASE!$C$5:$C$6004,$A20,DATABASE!$X$5:$X$6004,1))*AVERAGEIFS(DATABASE!$M$5:$M$6004,DATABASE!$C$5:$C$6004,$A20,DATABASE!$M$5:$M$6004,"&gt;0",DATABASE!$X$5:$X$6004,1)-(1-(COUNTIFS(DATABASE!$C$5:$C$6004,$A20,DATABASE!$L$5:$L$6004,"Win",DATABASE!$X$5:$X$6004,1)/COUNTIFS(DATABASE!$C$5:$C$6004,$A20,DATABASE!$X$5:$X$6004,1)))*ABS(AVERAGEIFS(DATABASE!$M$5:$M$6004,DATABASE!$C$5:$C$6004,$A20,DATABASE!$M$5:$M$6004,"&lt;0",DATABASE!$X$5:$X$6004,1)),0)</f>
        <v/>
      </c>
      <c r="I20" s="2" t="n"/>
      <c r="J20" s="2" t="n"/>
      <c r="K20" s="2" t="n"/>
      <c r="L20" s="2" t="n"/>
      <c r="M20" s="2" t="n"/>
      <c r="N20" s="2" t="n"/>
      <c r="O20" s="2" t="n"/>
      <c r="P20" s="2" t="n"/>
    </row>
    <row r="21" ht="21.75" customHeight="1" s="111">
      <c r="A21" s="88">
        <f>CONFIG!$D$26</f>
        <v/>
      </c>
      <c r="B21" s="69">
        <f>IFERROR(COUNTIFS(DATABASE!$C$5:$C$6004,$A21,DATABASE!$X$5:$X$6004,1),0)</f>
        <v/>
      </c>
      <c r="C21" s="70">
        <f>IFERROR(COUNTIFS(DATABASE!$C$5:$C$6004,$A21,DATABASE!$L$5:$L$6004,"Win",DATABASE!$X$5:$X$6004,1)/COUNTIFS(DATABASE!$C$5:$C$6004,$A21,DATABASE!$X$5:$X$6004,1),0)</f>
        <v/>
      </c>
      <c r="D21" s="71">
        <f>IFERROR(SUMIFS(DATABASE!$M$5:$M$6004,DATABASE!$C$5:$C$6004,$A21,DATABASE!$X$5:$X$6004,1),0)</f>
        <v/>
      </c>
      <c r="E21" s="71">
        <f>IFERROR(AVERAGEIFS(DATABASE!$M$5:$M$6004,DATABASE!$C$5:$C$6004,$A21,DATABASE!$X$5:$X$6004,1),0)</f>
        <v/>
      </c>
      <c r="F21" s="71">
        <f>IFERROR(_xludf.maxifs(DATABASE!$M$5:$M$6004,DATABASE!$C$5:$C$6004,$A21,DATABASE!$X$5:$X$6004,1),0)</f>
        <v/>
      </c>
      <c r="G21" s="71">
        <f>IFERROR(_xludf.minifs(DATABASE!$M$5:$M$6004,DATABASE!$C$5:$C$6004,$A21,DATABASE!$X$5:$X$6004,1),0)</f>
        <v/>
      </c>
      <c r="H21" s="71">
        <f>IFERROR((COUNTIFS(DATABASE!$C$5:$C$6004,$A21,DATABASE!$L$5:$L$6004,"Win",DATABASE!$X$5:$X$6004,1)/COUNTIFS(DATABASE!$C$5:$C$6004,$A21,DATABASE!$X$5:$X$6004,1))*AVERAGEIFS(DATABASE!$M$5:$M$6004,DATABASE!$C$5:$C$6004,$A21,DATABASE!$M$5:$M$6004,"&gt;0",DATABASE!$X$5:$X$6004,1)-(1-(COUNTIFS(DATABASE!$C$5:$C$6004,$A21,DATABASE!$L$5:$L$6004,"Win",DATABASE!$X$5:$X$6004,1)/COUNTIFS(DATABASE!$C$5:$C$6004,$A21,DATABASE!$X$5:$X$6004,1)))*ABS(AVERAGEIFS(DATABASE!$M$5:$M$6004,DATABASE!$C$5:$C$6004,$A21,DATABASE!$M$5:$M$6004,"&lt;0",DATABASE!$X$5:$X$6004,1)),0)</f>
        <v/>
      </c>
      <c r="I21" s="2" t="n"/>
      <c r="J21" s="2" t="n"/>
      <c r="K21" s="2" t="n"/>
      <c r="L21" s="2" t="n"/>
      <c r="M21" s="2" t="n"/>
      <c r="N21" s="2" t="n"/>
      <c r="O21" s="2" t="n"/>
      <c r="P21" s="2" t="n"/>
    </row>
    <row r="22" ht="21.75" customHeight="1" s="111">
      <c r="A22" s="87">
        <f>CONFIG!$D$27</f>
        <v/>
      </c>
      <c r="B22" s="63">
        <f>IFERROR(COUNTIFS(DATABASE!$C$5:$C$6004,$A22,DATABASE!$X$5:$X$6004,1),0)</f>
        <v/>
      </c>
      <c r="C22" s="64">
        <f>IFERROR(COUNTIFS(DATABASE!$C$5:$C$6004,$A22,DATABASE!$L$5:$L$6004,"Win",DATABASE!$X$5:$X$6004,1)/COUNTIFS(DATABASE!$C$5:$C$6004,$A22,DATABASE!$X$5:$X$6004,1),0)</f>
        <v/>
      </c>
      <c r="D22" s="65">
        <f>IFERROR(SUMIFS(DATABASE!$M$5:$M$6004,DATABASE!$C$5:$C$6004,$A22,DATABASE!$X$5:$X$6004,1),0)</f>
        <v/>
      </c>
      <c r="E22" s="65">
        <f>IFERROR(AVERAGEIFS(DATABASE!$M$5:$M$6004,DATABASE!$C$5:$C$6004,$A22,DATABASE!$X$5:$X$6004,1),0)</f>
        <v/>
      </c>
      <c r="F22" s="65">
        <f>IFERROR(_xludf.maxifs(DATABASE!$M$5:$M$6004,DATABASE!$C$5:$C$6004,$A22,DATABASE!$X$5:$X$6004,1),0)</f>
        <v/>
      </c>
      <c r="G22" s="65">
        <f>IFERROR(_xludf.minifs(DATABASE!$M$5:$M$6004,DATABASE!$C$5:$C$6004,$A22,DATABASE!$X$5:$X$6004,1),0)</f>
        <v/>
      </c>
      <c r="H22" s="65">
        <f>IFERROR((COUNTIFS(DATABASE!$C$5:$C$6004,$A22,DATABASE!$L$5:$L$6004,"Win",DATABASE!$X$5:$X$6004,1)/COUNTIFS(DATABASE!$C$5:$C$6004,$A22,DATABASE!$X$5:$X$6004,1))*AVERAGEIFS(DATABASE!$M$5:$M$6004,DATABASE!$C$5:$C$6004,$A22,DATABASE!$M$5:$M$6004,"&gt;0",DATABASE!$X$5:$X$6004,1)-(1-(COUNTIFS(DATABASE!$C$5:$C$6004,$A22,DATABASE!$L$5:$L$6004,"Win",DATABASE!$X$5:$X$6004,1)/COUNTIFS(DATABASE!$C$5:$C$6004,$A22,DATABASE!$X$5:$X$6004,1)))*ABS(AVERAGEIFS(DATABASE!$M$5:$M$6004,DATABASE!$C$5:$C$6004,$A22,DATABASE!$M$5:$M$6004,"&lt;0",DATABASE!$X$5:$X$6004,1)),0)</f>
        <v/>
      </c>
      <c r="I22" s="2" t="n"/>
      <c r="J22" s="2" t="n"/>
      <c r="K22" s="2" t="n"/>
      <c r="L22" s="2" t="n"/>
      <c r="M22" s="2" t="n"/>
      <c r="N22" s="2" t="n"/>
      <c r="O22" s="2" t="n"/>
      <c r="P22" s="2" t="n"/>
    </row>
    <row r="23" ht="21.75" customHeight="1" s="111">
      <c r="A23" s="88">
        <f>CONFIG!$D$28</f>
        <v/>
      </c>
      <c r="B23" s="69">
        <f>IFERROR(COUNTIFS(DATABASE!$C$5:$C$6004,$A23,DATABASE!$X$5:$X$6004,1),0)</f>
        <v/>
      </c>
      <c r="C23" s="70">
        <f>IFERROR(COUNTIFS(DATABASE!$C$5:$C$6004,$A23,DATABASE!$L$5:$L$6004,"Win",DATABASE!$X$5:$X$6004,1)/COUNTIFS(DATABASE!$C$5:$C$6004,$A23,DATABASE!$X$5:$X$6004,1),0)</f>
        <v/>
      </c>
      <c r="D23" s="71">
        <f>IFERROR(SUMIFS(DATABASE!$M$5:$M$6004,DATABASE!$C$5:$C$6004,$A23,DATABASE!$X$5:$X$6004,1),0)</f>
        <v/>
      </c>
      <c r="E23" s="71">
        <f>IFERROR(AVERAGEIFS(DATABASE!$M$5:$M$6004,DATABASE!$C$5:$C$6004,$A23,DATABASE!$X$5:$X$6004,1),0)</f>
        <v/>
      </c>
      <c r="F23" s="71">
        <f>IFERROR(_xludf.maxifs(DATABASE!$M$5:$M$6004,DATABASE!$C$5:$C$6004,$A23,DATABASE!$X$5:$X$6004,1),0)</f>
        <v/>
      </c>
      <c r="G23" s="71">
        <f>IFERROR(_xludf.minifs(DATABASE!$M$5:$M$6004,DATABASE!$C$5:$C$6004,$A23,DATABASE!$X$5:$X$6004,1),0)</f>
        <v/>
      </c>
      <c r="H23" s="71">
        <f>IFERROR((COUNTIFS(DATABASE!$C$5:$C$6004,$A23,DATABASE!$L$5:$L$6004,"Win",DATABASE!$X$5:$X$6004,1)/COUNTIFS(DATABASE!$C$5:$C$6004,$A23,DATABASE!$X$5:$X$6004,1))*AVERAGEIFS(DATABASE!$M$5:$M$6004,DATABASE!$C$5:$C$6004,$A23,DATABASE!$M$5:$M$6004,"&gt;0",DATABASE!$X$5:$X$6004,1)-(1-(COUNTIFS(DATABASE!$C$5:$C$6004,$A23,DATABASE!$L$5:$L$6004,"Win",DATABASE!$X$5:$X$6004,1)/COUNTIFS(DATABASE!$C$5:$C$6004,$A23,DATABASE!$X$5:$X$6004,1)))*ABS(AVERAGEIFS(DATABASE!$M$5:$M$6004,DATABASE!$C$5:$C$6004,$A23,DATABASE!$M$5:$M$6004,"&lt;0",DATABASE!$X$5:$X$6004,1)),0)</f>
        <v/>
      </c>
      <c r="I23" s="2" t="n"/>
      <c r="J23" s="2" t="n"/>
      <c r="K23" s="2" t="n"/>
      <c r="L23" s="2" t="n"/>
      <c r="M23" s="2" t="n"/>
      <c r="N23" s="2" t="n"/>
      <c r="O23" s="2" t="n"/>
      <c r="P23" s="2" t="n"/>
    </row>
    <row r="24" ht="21.75" customHeight="1" s="111">
      <c r="A24" s="87">
        <f>CONFIG!$D$29</f>
        <v/>
      </c>
      <c r="B24" s="63">
        <f>IFERROR(COUNTIFS(DATABASE!$C$5:$C$6004,$A24,DATABASE!$X$5:$X$6004,1),0)</f>
        <v/>
      </c>
      <c r="C24" s="64">
        <f>IFERROR(COUNTIFS(DATABASE!$C$5:$C$6004,$A24,DATABASE!$L$5:$L$6004,"Win",DATABASE!$X$5:$X$6004,1)/COUNTIFS(DATABASE!$C$5:$C$6004,$A24,DATABASE!$X$5:$X$6004,1),0)</f>
        <v/>
      </c>
      <c r="D24" s="65">
        <f>IFERROR(SUMIFS(DATABASE!$M$5:$M$6004,DATABASE!$C$5:$C$6004,$A24,DATABASE!$X$5:$X$6004,1),0)</f>
        <v/>
      </c>
      <c r="E24" s="65">
        <f>IFERROR(AVERAGEIFS(DATABASE!$M$5:$M$6004,DATABASE!$C$5:$C$6004,$A24,DATABASE!$X$5:$X$6004,1),0)</f>
        <v/>
      </c>
      <c r="F24" s="65">
        <f>IFERROR(_xludf.maxifs(DATABASE!$M$5:$M$6004,DATABASE!$C$5:$C$6004,$A24,DATABASE!$X$5:$X$6004,1),0)</f>
        <v/>
      </c>
      <c r="G24" s="65">
        <f>IFERROR(_xludf.minifs(DATABASE!$M$5:$M$6004,DATABASE!$C$5:$C$6004,$A24,DATABASE!$X$5:$X$6004,1),0)</f>
        <v/>
      </c>
      <c r="H24" s="65">
        <f>IFERROR((COUNTIFS(DATABASE!$C$5:$C$6004,$A24,DATABASE!$L$5:$L$6004,"Win",DATABASE!$X$5:$X$6004,1)/COUNTIFS(DATABASE!$C$5:$C$6004,$A24,DATABASE!$X$5:$X$6004,1))*AVERAGEIFS(DATABASE!$M$5:$M$6004,DATABASE!$C$5:$C$6004,$A24,DATABASE!$M$5:$M$6004,"&gt;0",DATABASE!$X$5:$X$6004,1)-(1-(COUNTIFS(DATABASE!$C$5:$C$6004,$A24,DATABASE!$L$5:$L$6004,"Win",DATABASE!$X$5:$X$6004,1)/COUNTIFS(DATABASE!$C$5:$C$6004,$A24,DATABASE!$X$5:$X$6004,1)))*ABS(AVERAGEIFS(DATABASE!$M$5:$M$6004,DATABASE!$C$5:$C$6004,$A24,DATABASE!$M$5:$M$6004,"&lt;0",DATABASE!$X$5:$X$6004,1)),0)</f>
        <v/>
      </c>
      <c r="I24" s="2" t="n"/>
      <c r="J24" s="2" t="n"/>
      <c r="K24" s="2" t="n"/>
      <c r="L24" s="2" t="n"/>
      <c r="M24" s="2" t="n"/>
      <c r="N24" s="2" t="n"/>
      <c r="O24" s="2" t="n"/>
      <c r="P24" s="2" t="n"/>
    </row>
    <row r="25" ht="21.75" customHeight="1" s="111">
      <c r="A25" s="88">
        <f>CONFIG!$D$30</f>
        <v/>
      </c>
      <c r="B25" s="69">
        <f>IFERROR(COUNTIFS(DATABASE!$C$5:$C$6004,$A25,DATABASE!$X$5:$X$6004,1),0)</f>
        <v/>
      </c>
      <c r="C25" s="70">
        <f>IFERROR(COUNTIFS(DATABASE!$C$5:$C$6004,$A25,DATABASE!$L$5:$L$6004,"Win",DATABASE!$X$5:$X$6004,1)/COUNTIFS(DATABASE!$C$5:$C$6004,$A25,DATABASE!$X$5:$X$6004,1),0)</f>
        <v/>
      </c>
      <c r="D25" s="71">
        <f>IFERROR(SUMIFS(DATABASE!$M$5:$M$6004,DATABASE!$C$5:$C$6004,$A25,DATABASE!$X$5:$X$6004,1),0)</f>
        <v/>
      </c>
      <c r="E25" s="71">
        <f>IFERROR(AVERAGEIFS(DATABASE!$M$5:$M$6004,DATABASE!$C$5:$C$6004,$A25,DATABASE!$X$5:$X$6004,1),0)</f>
        <v/>
      </c>
      <c r="F25" s="71">
        <f>IFERROR(_xludf.maxifs(DATABASE!$M$5:$M$6004,DATABASE!$C$5:$C$6004,$A25,DATABASE!$X$5:$X$6004,1),0)</f>
        <v/>
      </c>
      <c r="G25" s="71">
        <f>IFERROR(_xludf.minifs(DATABASE!$M$5:$M$6004,DATABASE!$C$5:$C$6004,$A25,DATABASE!$X$5:$X$6004,1),0)</f>
        <v/>
      </c>
      <c r="H25" s="71">
        <f>IFERROR((COUNTIFS(DATABASE!$C$5:$C$6004,$A25,DATABASE!$L$5:$L$6004,"Win",DATABASE!$X$5:$X$6004,1)/COUNTIFS(DATABASE!$C$5:$C$6004,$A25,DATABASE!$X$5:$X$6004,1))*AVERAGEIFS(DATABASE!$M$5:$M$6004,DATABASE!$C$5:$C$6004,$A25,DATABASE!$M$5:$M$6004,"&gt;0",DATABASE!$X$5:$X$6004,1)-(1-(COUNTIFS(DATABASE!$C$5:$C$6004,$A25,DATABASE!$L$5:$L$6004,"Win",DATABASE!$X$5:$X$6004,1)/COUNTIFS(DATABASE!$C$5:$C$6004,$A25,DATABASE!$X$5:$X$6004,1)))*ABS(AVERAGEIFS(DATABASE!$M$5:$M$6004,DATABASE!$C$5:$C$6004,$A25,DATABASE!$M$5:$M$6004,"&lt;0",DATABASE!$X$5:$X$6004,1)),0)</f>
        <v/>
      </c>
      <c r="I25" s="2" t="n"/>
      <c r="J25" s="2" t="n"/>
      <c r="K25" s="2" t="n"/>
      <c r="L25" s="2" t="n"/>
      <c r="M25" s="2" t="n"/>
      <c r="N25" s="2" t="n"/>
      <c r="O25" s="2" t="n"/>
      <c r="P25" s="2" t="n"/>
    </row>
    <row r="26" ht="21.75" customHeight="1" s="111">
      <c r="A26" s="2" t="n"/>
      <c r="B26" s="2" t="n"/>
      <c r="C26" s="2" t="n"/>
      <c r="D26" s="2" t="n"/>
      <c r="E26" s="2" t="n"/>
      <c r="F26" s="2" t="n"/>
      <c r="G26" s="2" t="n"/>
      <c r="H26" s="2" t="n"/>
      <c r="I26" s="2" t="n"/>
      <c r="J26" s="2" t="n"/>
      <c r="K26" s="2" t="n"/>
      <c r="L26" s="2" t="n"/>
      <c r="M26" s="2" t="n"/>
      <c r="N26" s="2" t="n"/>
      <c r="O26" s="2" t="n"/>
      <c r="P26" s="2" t="n"/>
    </row>
    <row r="27" ht="15" customHeight="1" s="111">
      <c r="A27" s="2" t="n"/>
      <c r="B27" s="2" t="n"/>
      <c r="C27" s="2" t="n"/>
      <c r="D27" s="2" t="n"/>
      <c r="E27" s="2" t="n"/>
      <c r="F27" s="2" t="n"/>
      <c r="G27" s="2" t="n"/>
      <c r="H27" s="2" t="n"/>
      <c r="I27" s="2" t="n"/>
      <c r="J27" s="2" t="n"/>
      <c r="K27" s="2" t="n"/>
      <c r="L27" s="2" t="n"/>
      <c r="M27" s="2" t="n"/>
      <c r="N27" s="2" t="n"/>
      <c r="O27" s="2" t="n"/>
      <c r="P27" s="2" t="n"/>
    </row>
    <row r="28" ht="15" customHeight="1" s="111">
      <c r="A28" s="2" t="n"/>
      <c r="B28" s="2" t="n"/>
      <c r="C28" s="2" t="n"/>
      <c r="D28" s="2" t="n"/>
      <c r="E28" s="2" t="n"/>
      <c r="F28" s="2" t="n"/>
      <c r="G28" s="2" t="n"/>
      <c r="H28" s="2" t="n"/>
      <c r="I28" s="2" t="n"/>
      <c r="J28" s="2" t="n"/>
      <c r="K28" s="2" t="n"/>
      <c r="L28" s="2" t="n"/>
      <c r="M28" s="2" t="n"/>
      <c r="N28" s="2" t="n"/>
      <c r="O28" s="2" t="n"/>
      <c r="P28" s="2" t="n"/>
    </row>
    <row r="29" ht="15" customHeight="1" s="111">
      <c r="A29" s="2" t="n"/>
      <c r="B29" s="2" t="n"/>
      <c r="C29" s="2" t="n"/>
      <c r="D29" s="2" t="n"/>
      <c r="E29" s="2" t="n"/>
      <c r="F29" s="2" t="n"/>
      <c r="G29" s="2" t="n"/>
      <c r="H29" s="2" t="n"/>
      <c r="I29" s="2" t="n"/>
      <c r="J29" s="2" t="n"/>
      <c r="K29" s="2" t="n"/>
      <c r="L29" s="2" t="n"/>
      <c r="M29" s="2" t="n"/>
      <c r="N29" s="2" t="n"/>
      <c r="O29" s="2" t="n"/>
      <c r="P29" s="2" t="n"/>
    </row>
    <row r="30" ht="15" customHeight="1" s="111">
      <c r="A30" s="2" t="n"/>
      <c r="B30" s="2" t="n"/>
      <c r="C30" s="2" t="n"/>
      <c r="D30" s="2" t="n"/>
      <c r="E30" s="2" t="n"/>
      <c r="F30" s="2" t="n"/>
      <c r="G30" s="2" t="n"/>
      <c r="H30" s="2" t="n"/>
      <c r="I30" s="2" t="n"/>
      <c r="J30" s="2" t="n"/>
      <c r="K30" s="2" t="n"/>
      <c r="L30" s="2" t="n"/>
      <c r="M30" s="2" t="n"/>
      <c r="N30" s="2" t="n"/>
      <c r="O30" s="2" t="n"/>
      <c r="P30" s="2" t="n"/>
    </row>
    <row r="31" ht="15" customHeight="1" s="111">
      <c r="A31" s="2" t="n"/>
      <c r="B31" s="2" t="n"/>
      <c r="C31" s="2" t="n"/>
      <c r="D31" s="2" t="n"/>
      <c r="E31" s="2" t="n"/>
      <c r="F31" s="2" t="n"/>
      <c r="G31" s="2" t="n"/>
      <c r="H31" s="2" t="n"/>
      <c r="I31" s="2" t="n"/>
      <c r="J31" s="2" t="n"/>
      <c r="K31" s="2" t="n"/>
      <c r="L31" s="2" t="n"/>
      <c r="M31" s="2" t="n"/>
      <c r="N31" s="2" t="n"/>
      <c r="O31" s="2" t="n"/>
      <c r="P31" s="2" t="n"/>
    </row>
    <row r="32" ht="15" customHeight="1" s="111">
      <c r="A32" s="2" t="n"/>
      <c r="B32" s="2" t="n"/>
      <c r="C32" s="2" t="n"/>
      <c r="D32" s="2" t="n"/>
      <c r="E32" s="2" t="n"/>
      <c r="F32" s="2" t="n"/>
      <c r="G32" s="2" t="n"/>
      <c r="H32" s="2" t="n"/>
      <c r="I32" s="2" t="n"/>
      <c r="J32" s="2" t="n"/>
      <c r="K32" s="2" t="n"/>
      <c r="L32" s="2" t="n"/>
      <c r="M32" s="2" t="n"/>
      <c r="N32" s="2" t="n"/>
      <c r="O32" s="2" t="n"/>
      <c r="P32" s="2" t="n"/>
    </row>
    <row r="33" ht="15" customHeight="1" s="111">
      <c r="A33" s="2" t="n"/>
      <c r="B33" s="2" t="n"/>
      <c r="C33" s="2" t="n"/>
      <c r="D33" s="2" t="n"/>
      <c r="E33" s="2" t="n"/>
      <c r="F33" s="2" t="n"/>
      <c r="G33" s="2" t="n"/>
      <c r="H33" s="2" t="n"/>
      <c r="I33" s="2" t="n"/>
      <c r="J33" s="2" t="n"/>
      <c r="K33" s="2" t="n"/>
      <c r="L33" s="2" t="n"/>
      <c r="M33" s="2" t="n"/>
      <c r="N33" s="2" t="n"/>
      <c r="O33" s="2" t="n"/>
      <c r="P33" s="2" t="n"/>
    </row>
    <row r="34" ht="15" customHeight="1" s="111">
      <c r="A34" s="2" t="n"/>
      <c r="B34" s="2" t="n"/>
      <c r="C34" s="2" t="n"/>
      <c r="D34" s="2" t="n"/>
      <c r="E34" s="2" t="n"/>
      <c r="F34" s="2" t="n"/>
      <c r="G34" s="2" t="n"/>
      <c r="H34" s="2" t="n"/>
      <c r="I34" s="2" t="n"/>
      <c r="J34" s="2" t="n"/>
      <c r="K34" s="2" t="n"/>
      <c r="L34" s="2" t="n"/>
      <c r="M34" s="2" t="n"/>
      <c r="N34" s="2" t="n"/>
      <c r="O34" s="2" t="n"/>
      <c r="P34" s="2" t="n"/>
    </row>
    <row r="35" ht="15" customHeight="1" s="111">
      <c r="A35" s="2" t="n"/>
      <c r="B35" s="2" t="n"/>
      <c r="C35" s="2" t="n"/>
      <c r="D35" s="2" t="n"/>
      <c r="E35" s="2" t="n"/>
      <c r="F35" s="2" t="n"/>
      <c r="G35" s="2" t="n"/>
      <c r="H35" s="2" t="n"/>
      <c r="I35" s="2" t="n"/>
      <c r="J35" s="2" t="n"/>
      <c r="K35" s="2" t="n"/>
      <c r="L35" s="2" t="n"/>
      <c r="M35" s="2" t="n"/>
      <c r="N35" s="2" t="n"/>
      <c r="O35" s="2" t="n"/>
      <c r="P35" s="2" t="n"/>
    </row>
    <row r="36" ht="15" customHeight="1" s="111">
      <c r="A36" s="2" t="n"/>
      <c r="B36" s="2" t="n"/>
      <c r="C36" s="2" t="n"/>
      <c r="D36" s="2" t="n"/>
      <c r="E36" s="2" t="n"/>
      <c r="F36" s="2" t="n"/>
      <c r="G36" s="2" t="n"/>
      <c r="H36" s="2" t="n"/>
      <c r="I36" s="2" t="n"/>
      <c r="J36" s="2" t="n"/>
      <c r="K36" s="2" t="n"/>
      <c r="L36" s="2" t="n"/>
      <c r="M36" s="2" t="n"/>
      <c r="N36" s="2" t="n"/>
      <c r="O36" s="2" t="n"/>
      <c r="P36" s="2" t="n"/>
    </row>
    <row r="37" ht="15" customHeight="1" s="111">
      <c r="A37" s="2" t="n"/>
      <c r="B37" s="2" t="n"/>
      <c r="C37" s="2" t="n"/>
      <c r="D37" s="2" t="n"/>
      <c r="E37" s="2" t="n"/>
      <c r="F37" s="2" t="n"/>
      <c r="G37" s="2" t="n"/>
      <c r="H37" s="2" t="n"/>
      <c r="I37" s="2" t="n"/>
      <c r="J37" s="2" t="n"/>
      <c r="K37" s="2" t="n"/>
      <c r="L37" s="2" t="n"/>
      <c r="M37" s="2" t="n"/>
      <c r="N37" s="2" t="n"/>
      <c r="O37" s="2" t="n"/>
      <c r="P37" s="2" t="n"/>
    </row>
    <row r="38" ht="15" customHeight="1" s="111">
      <c r="A38" s="2" t="n"/>
      <c r="B38" s="2" t="n"/>
      <c r="C38" s="2" t="n"/>
      <c r="D38" s="2" t="n"/>
      <c r="E38" s="2" t="n"/>
      <c r="F38" s="2" t="n"/>
      <c r="G38" s="2" t="n"/>
      <c r="H38" s="2" t="n"/>
      <c r="I38" s="2" t="n"/>
      <c r="J38" s="2" t="n"/>
      <c r="K38" s="2" t="n"/>
      <c r="L38" s="2" t="n"/>
      <c r="M38" s="2" t="n"/>
      <c r="N38" s="2" t="n"/>
      <c r="O38" s="2" t="n"/>
      <c r="P38" s="2" t="n"/>
    </row>
    <row r="39" ht="15" customHeight="1" s="111">
      <c r="A39" s="2" t="n"/>
      <c r="B39" s="2" t="n"/>
      <c r="C39" s="2" t="n"/>
      <c r="D39" s="2" t="n"/>
      <c r="E39" s="2" t="n"/>
      <c r="F39" s="2" t="n"/>
      <c r="G39" s="2" t="n"/>
      <c r="H39" s="2" t="n"/>
      <c r="I39" s="2" t="n"/>
      <c r="J39" s="2" t="n"/>
      <c r="K39" s="2" t="n"/>
      <c r="L39" s="2" t="n"/>
      <c r="M39" s="2" t="n"/>
      <c r="N39" s="2" t="n"/>
      <c r="O39" s="2" t="n"/>
      <c r="P39" s="2" t="n"/>
    </row>
    <row r="40" ht="15" customHeight="1" s="111">
      <c r="A40" s="2" t="n"/>
      <c r="B40" s="2" t="n"/>
      <c r="C40" s="2" t="n"/>
      <c r="D40" s="2" t="n"/>
      <c r="E40" s="2" t="n"/>
      <c r="F40" s="2" t="n"/>
      <c r="G40" s="2" t="n"/>
      <c r="H40" s="2" t="n"/>
      <c r="I40" s="2" t="n"/>
      <c r="J40" s="2" t="n"/>
      <c r="K40" s="2" t="n"/>
      <c r="L40" s="2" t="n"/>
      <c r="M40" s="2" t="n"/>
      <c r="N40" s="2" t="n"/>
      <c r="O40" s="2" t="n"/>
      <c r="P40" s="2" t="n"/>
    </row>
    <row r="41" ht="15" customHeight="1" s="111">
      <c r="A41" s="2" t="n"/>
      <c r="B41" s="2" t="n"/>
      <c r="C41" s="2" t="n"/>
      <c r="D41" s="2" t="n"/>
      <c r="E41" s="2" t="n"/>
      <c r="F41" s="2" t="n"/>
      <c r="G41" s="2" t="n"/>
      <c r="H41" s="2" t="n"/>
      <c r="I41" s="2" t="n"/>
      <c r="J41" s="2" t="n"/>
      <c r="K41" s="2" t="n"/>
      <c r="L41" s="2" t="n"/>
      <c r="M41" s="2" t="n"/>
      <c r="N41" s="2" t="n"/>
      <c r="O41" s="2" t="n"/>
      <c r="P41" s="2" t="n"/>
    </row>
    <row r="42" ht="15" customHeight="1" s="111">
      <c r="A42" s="2" t="n"/>
      <c r="B42" s="2" t="n"/>
      <c r="C42" s="2" t="n"/>
      <c r="D42" s="2" t="n"/>
      <c r="E42" s="2" t="n"/>
      <c r="F42" s="2" t="n"/>
      <c r="G42" s="2" t="n"/>
      <c r="H42" s="2" t="n"/>
      <c r="I42" s="2" t="n"/>
      <c r="J42" s="2" t="n"/>
      <c r="K42" s="2" t="n"/>
      <c r="L42" s="2" t="n"/>
      <c r="M42" s="2" t="n"/>
      <c r="N42" s="2" t="n"/>
      <c r="O42" s="2" t="n"/>
      <c r="P42" s="2" t="n"/>
    </row>
    <row r="43" ht="15" customHeight="1" s="111">
      <c r="A43" s="2" t="n"/>
      <c r="B43" s="2" t="n"/>
      <c r="C43" s="2" t="n"/>
      <c r="D43" s="2" t="n"/>
      <c r="E43" s="2" t="n"/>
      <c r="F43" s="2" t="n"/>
      <c r="G43" s="2" t="n"/>
      <c r="H43" s="2" t="n"/>
      <c r="I43" s="2" t="n"/>
      <c r="J43" s="2" t="n"/>
      <c r="K43" s="2" t="n"/>
      <c r="L43" s="2" t="n"/>
      <c r="M43" s="2" t="n"/>
      <c r="N43" s="2" t="n"/>
      <c r="O43" s="2" t="n"/>
      <c r="P43" s="2" t="n"/>
    </row>
    <row r="44" ht="15" customHeight="1" s="111">
      <c r="A44" s="2" t="n"/>
      <c r="B44" s="2" t="n"/>
      <c r="C44" s="2" t="n"/>
      <c r="D44" s="2" t="n"/>
      <c r="E44" s="2" t="n"/>
      <c r="F44" s="2" t="n"/>
      <c r="G44" s="2" t="n"/>
      <c r="H44" s="2" t="n"/>
      <c r="I44" s="2" t="n"/>
      <c r="J44" s="2" t="n"/>
      <c r="K44" s="2" t="n"/>
      <c r="L44" s="2" t="n"/>
      <c r="M44" s="2" t="n"/>
      <c r="N44" s="2" t="n"/>
      <c r="O44" s="2" t="n"/>
      <c r="P44" s="2" t="n"/>
    </row>
    <row r="45" ht="15" customHeight="1" s="111">
      <c r="A45" s="2" t="n"/>
      <c r="B45" s="2" t="n"/>
      <c r="C45" s="2" t="n"/>
      <c r="D45" s="2" t="n"/>
      <c r="E45" s="2" t="n"/>
      <c r="F45" s="2" t="n"/>
      <c r="G45" s="2" t="n"/>
      <c r="H45" s="2" t="n"/>
      <c r="I45" s="2" t="n"/>
      <c r="J45" s="2" t="n"/>
      <c r="K45" s="2" t="n"/>
      <c r="L45" s="2" t="n"/>
      <c r="M45" s="2" t="n"/>
      <c r="N45" s="2" t="n"/>
      <c r="O45" s="2" t="n"/>
      <c r="P45" s="2" t="n"/>
    </row>
    <row r="46" ht="15" customHeight="1" s="111">
      <c r="A46" s="2" t="n"/>
      <c r="B46" s="2" t="n"/>
      <c r="C46" s="2" t="n"/>
      <c r="D46" s="2" t="n"/>
      <c r="E46" s="2" t="n"/>
      <c r="F46" s="2" t="n"/>
      <c r="G46" s="2" t="n"/>
      <c r="H46" s="2" t="n"/>
      <c r="I46" s="2" t="n"/>
      <c r="J46" s="2" t="n"/>
      <c r="K46" s="2" t="n"/>
      <c r="L46" s="2" t="n"/>
      <c r="M46" s="2" t="n"/>
      <c r="N46" s="2" t="n"/>
      <c r="O46" s="2" t="n"/>
      <c r="P46" s="2" t="n"/>
    </row>
    <row r="47" ht="15" customHeight="1" s="111">
      <c r="A47" s="2" t="n"/>
      <c r="B47" s="2" t="n"/>
      <c r="C47" s="2" t="n"/>
      <c r="D47" s="2" t="n"/>
      <c r="E47" s="2" t="n"/>
      <c r="F47" s="2" t="n"/>
      <c r="G47" s="2" t="n"/>
      <c r="H47" s="2" t="n"/>
      <c r="I47" s="2" t="n"/>
      <c r="J47" s="2" t="n"/>
      <c r="K47" s="2" t="n"/>
      <c r="L47" s="2" t="n"/>
      <c r="M47" s="2" t="n"/>
      <c r="N47" s="2" t="n"/>
      <c r="O47" s="2" t="n"/>
      <c r="P47" s="2" t="n"/>
    </row>
    <row r="48" ht="15" customHeight="1" s="111">
      <c r="A48" s="2" t="n"/>
      <c r="B48" s="2" t="n"/>
      <c r="C48" s="2" t="n"/>
      <c r="D48" s="2" t="n"/>
      <c r="E48" s="2" t="n"/>
      <c r="F48" s="2" t="n"/>
      <c r="G48" s="2" t="n"/>
      <c r="H48" s="2" t="n"/>
      <c r="I48" s="2" t="n"/>
      <c r="J48" s="2" t="n"/>
      <c r="K48" s="2" t="n"/>
      <c r="L48" s="2" t="n"/>
      <c r="M48" s="2" t="n"/>
      <c r="N48" s="2" t="n"/>
      <c r="O48" s="2" t="n"/>
      <c r="P48" s="2" t="n"/>
    </row>
    <row r="49" ht="15" customHeight="1" s="111">
      <c r="A49" s="2" t="n"/>
      <c r="B49" s="2" t="n"/>
      <c r="C49" s="2" t="n"/>
      <c r="D49" s="2" t="n"/>
      <c r="E49" s="2" t="n"/>
      <c r="F49" s="2" t="n"/>
      <c r="G49" s="2" t="n"/>
      <c r="H49" s="2" t="n"/>
      <c r="I49" s="2" t="n"/>
      <c r="J49" s="2" t="n"/>
      <c r="K49" s="2" t="n"/>
      <c r="L49" s="2" t="n"/>
      <c r="M49" s="2" t="n"/>
      <c r="N49" s="2" t="n"/>
      <c r="O49" s="2" t="n"/>
      <c r="P49" s="2" t="n"/>
    </row>
    <row r="50" ht="15" customHeight="1" s="111">
      <c r="A50" s="2" t="n"/>
      <c r="B50" s="2" t="n"/>
      <c r="C50" s="2" t="n"/>
      <c r="D50" s="2" t="n"/>
      <c r="E50" s="2" t="n"/>
      <c r="F50" s="2" t="n"/>
      <c r="G50" s="2" t="n"/>
      <c r="H50" s="2" t="n"/>
      <c r="I50" s="2" t="n"/>
      <c r="J50" s="2" t="n"/>
      <c r="K50" s="2" t="n"/>
      <c r="L50" s="2" t="n"/>
      <c r="M50" s="2" t="n"/>
      <c r="N50" s="2" t="n"/>
      <c r="O50" s="2" t="n"/>
      <c r="P50" s="2" t="n"/>
    </row>
    <row r="51" ht="15" customHeight="1" s="111">
      <c r="A51" s="2" t="n"/>
      <c r="B51" s="2" t="n"/>
      <c r="C51" s="2" t="n"/>
      <c r="D51" s="2" t="n"/>
      <c r="E51" s="2" t="n"/>
      <c r="F51" s="2" t="n"/>
      <c r="G51" s="2" t="n"/>
      <c r="H51" s="2" t="n"/>
      <c r="I51" s="2" t="n"/>
      <c r="J51" s="2" t="n"/>
      <c r="K51" s="2" t="n"/>
      <c r="L51" s="2" t="n"/>
      <c r="M51" s="2" t="n"/>
      <c r="N51" s="2" t="n"/>
      <c r="O51" s="2" t="n"/>
      <c r="P51" s="2" t="n"/>
    </row>
    <row r="52" ht="15" customHeight="1" s="111">
      <c r="A52" s="2" t="n"/>
      <c r="B52" s="2" t="n"/>
      <c r="C52" s="2" t="n"/>
      <c r="D52" s="2" t="n"/>
      <c r="E52" s="2" t="n"/>
      <c r="F52" s="2" t="n"/>
      <c r="G52" s="2" t="n"/>
      <c r="H52" s="2" t="n"/>
      <c r="I52" s="2" t="n"/>
      <c r="J52" s="2" t="n"/>
      <c r="K52" s="2" t="n"/>
      <c r="L52" s="2" t="n"/>
      <c r="M52" s="2" t="n"/>
      <c r="N52" s="2" t="n"/>
      <c r="O52" s="2" t="n"/>
      <c r="P52" s="2" t="n"/>
    </row>
    <row r="53" ht="15" customHeight="1" s="111">
      <c r="A53" s="2" t="n"/>
      <c r="B53" s="2" t="n"/>
      <c r="C53" s="2" t="n"/>
      <c r="D53" s="2" t="n"/>
      <c r="E53" s="2" t="n"/>
      <c r="F53" s="2" t="n"/>
      <c r="G53" s="2" t="n"/>
      <c r="H53" s="2" t="n"/>
      <c r="I53" s="2" t="n"/>
      <c r="J53" s="2" t="n"/>
      <c r="K53" s="2" t="n"/>
      <c r="L53" s="2" t="n"/>
      <c r="M53" s="2" t="n"/>
      <c r="N53" s="2" t="n"/>
      <c r="O53" s="2" t="n"/>
      <c r="P53" s="2" t="n"/>
    </row>
    <row r="54" ht="15" customHeight="1" s="111">
      <c r="A54" s="2" t="n"/>
      <c r="B54" s="2" t="n"/>
      <c r="C54" s="2" t="n"/>
      <c r="D54" s="2" t="n"/>
      <c r="E54" s="2" t="n"/>
      <c r="F54" s="2" t="n"/>
      <c r="G54" s="2" t="n"/>
      <c r="H54" s="2" t="n"/>
      <c r="I54" s="2" t="n"/>
      <c r="J54" s="2" t="n"/>
      <c r="K54" s="2" t="n"/>
      <c r="L54" s="2" t="n"/>
      <c r="M54" s="2" t="n"/>
      <c r="N54" s="2" t="n"/>
      <c r="O54" s="2" t="n"/>
      <c r="P54" s="2" t="n"/>
    </row>
    <row r="55" ht="15" customHeight="1" s="111">
      <c r="A55" s="2" t="n"/>
      <c r="B55" s="2" t="n"/>
      <c r="C55" s="2" t="n"/>
      <c r="D55" s="2" t="n"/>
      <c r="E55" s="2" t="n"/>
      <c r="F55" s="2" t="n"/>
      <c r="G55" s="2" t="n"/>
      <c r="H55" s="2" t="n"/>
      <c r="I55" s="2" t="n"/>
      <c r="J55" s="2" t="n"/>
      <c r="K55" s="2" t="n"/>
      <c r="L55" s="2" t="n"/>
      <c r="M55" s="2" t="n"/>
      <c r="N55" s="2" t="n"/>
      <c r="O55" s="2" t="n"/>
      <c r="P55" s="2" t="n"/>
    </row>
    <row r="56" ht="15" customHeight="1" s="111">
      <c r="A56" s="2" t="n"/>
      <c r="B56" s="2" t="n"/>
      <c r="C56" s="2" t="n"/>
      <c r="D56" s="2" t="n"/>
      <c r="E56" s="2" t="n"/>
      <c r="F56" s="2" t="n"/>
      <c r="G56" s="2" t="n"/>
      <c r="H56" s="2" t="n"/>
      <c r="I56" s="2" t="n"/>
      <c r="J56" s="2" t="n"/>
      <c r="K56" s="2" t="n"/>
      <c r="L56" s="2" t="n"/>
      <c r="M56" s="2" t="n"/>
      <c r="N56" s="2" t="n"/>
      <c r="O56" s="2" t="n"/>
      <c r="P56" s="2" t="n"/>
    </row>
    <row r="57" ht="15" customHeight="1" s="111">
      <c r="A57" s="2" t="n"/>
      <c r="B57" s="2" t="n"/>
      <c r="C57" s="2" t="n"/>
      <c r="D57" s="2" t="n"/>
      <c r="E57" s="2" t="n"/>
      <c r="F57" s="2" t="n"/>
      <c r="G57" s="2" t="n"/>
      <c r="H57" s="2" t="n"/>
      <c r="I57" s="2" t="n"/>
      <c r="J57" s="2" t="n"/>
      <c r="K57" s="2" t="n"/>
      <c r="L57" s="2" t="n"/>
      <c r="M57" s="2" t="n"/>
      <c r="N57" s="2" t="n"/>
      <c r="O57" s="2" t="n"/>
      <c r="P57" s="2" t="n"/>
    </row>
    <row r="58" ht="15" customHeight="1" s="111">
      <c r="A58" s="2" t="n"/>
      <c r="B58" s="2" t="n"/>
      <c r="C58" s="2" t="n"/>
      <c r="D58" s="2" t="n"/>
      <c r="E58" s="2" t="n"/>
      <c r="F58" s="2" t="n"/>
      <c r="G58" s="2" t="n"/>
      <c r="H58" s="2" t="n"/>
      <c r="I58" s="2" t="n"/>
      <c r="J58" s="2" t="n"/>
      <c r="K58" s="2" t="n"/>
      <c r="L58" s="2" t="n"/>
      <c r="M58" s="2" t="n"/>
      <c r="N58" s="2" t="n"/>
      <c r="O58" s="2" t="n"/>
      <c r="P58" s="2" t="n"/>
    </row>
    <row r="59" ht="15" customHeight="1" s="111">
      <c r="A59" s="2" t="n"/>
      <c r="B59" s="2" t="n"/>
      <c r="C59" s="2" t="n"/>
      <c r="D59" s="2" t="n"/>
      <c r="E59" s="2" t="n"/>
      <c r="F59" s="2" t="n"/>
      <c r="G59" s="2" t="n"/>
      <c r="H59" s="2" t="n"/>
      <c r="I59" s="2" t="n"/>
      <c r="J59" s="2" t="n"/>
      <c r="K59" s="2" t="n"/>
      <c r="L59" s="2" t="n"/>
      <c r="M59" s="2" t="n"/>
      <c r="N59" s="2" t="n"/>
      <c r="O59" s="2" t="n"/>
      <c r="P59" s="2" t="n"/>
    </row>
    <row r="60" ht="15" customHeight="1" s="111">
      <c r="A60" s="2" t="n"/>
      <c r="B60" s="2" t="n"/>
      <c r="C60" s="2" t="n"/>
      <c r="D60" s="2" t="n"/>
      <c r="E60" s="2" t="n"/>
      <c r="F60" s="2" t="n"/>
      <c r="G60" s="2" t="n"/>
      <c r="H60" s="2" t="n"/>
      <c r="I60" s="2" t="n"/>
      <c r="J60" s="2" t="n"/>
      <c r="K60" s="2" t="n"/>
      <c r="L60" s="2" t="n"/>
      <c r="M60" s="2" t="n"/>
      <c r="N60" s="2" t="n"/>
      <c r="O60" s="2" t="n"/>
      <c r="P60" s="2" t="n"/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3">
    <mergeCell ref="A16:H16"/>
    <mergeCell ref="F1:N1"/>
    <mergeCell ref="A5:H5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J6006"/>
  <sheetViews>
    <sheetView showGridLines="0" zoomScaleNormal="100" workbookViewId="0">
      <pane ySplit="6" topLeftCell="A7" activePane="bottomLeft" state="frozen"/>
      <selection pane="bottomLeft" activeCell="A1" sqref="A1"/>
    </sheetView>
  </sheetViews>
  <sheetFormatPr baseColWidth="8" defaultColWidth="8.7109375" defaultRowHeight="15" customHeight="1"/>
  <cols>
    <col width="14" customWidth="1" style="111" min="1" max="1"/>
    <col width="13" customWidth="1" style="111" min="2" max="2"/>
    <col width="10" customWidth="1" style="111" min="3" max="3"/>
    <col width="8" customWidth="1" style="111" min="4" max="4"/>
    <col width="10" customWidth="1" style="111" min="5" max="5"/>
    <col width="18" customWidth="1" style="111" min="6" max="6"/>
    <col width="16" customWidth="1" style="111" min="7" max="7"/>
    <col width="14" customWidth="1" style="111" min="8" max="9"/>
  </cols>
  <sheetData>
    <row r="1" ht="31.5" customHeight="1" s="111">
      <c r="A1" s="34" t="n"/>
      <c r="B1" s="34" t="n"/>
      <c r="C1" s="34" t="n"/>
      <c r="D1" s="34" t="n"/>
      <c r="E1" s="175" t="inlineStr">
        <is>
          <t>📅  TRADE LOG  —  Auto from Monthly Sheets</t>
        </is>
      </c>
      <c r="J1" s="34" t="n"/>
    </row>
    <row r="2" ht="18" customHeight="1" s="111">
      <c r="A2" s="34" t="n"/>
      <c r="B2" s="34" t="n"/>
      <c r="C2" s="34" t="n"/>
      <c r="D2" s="34" t="n"/>
      <c r="E2" s="169" t="inlineStr">
        <is>
          <t>Read-only. Enter trades in monthly sheets only.</t>
        </is>
      </c>
      <c r="J2" s="34" t="n"/>
    </row>
    <row r="3" ht="3" customHeight="1" s="111">
      <c r="A3" s="3" t="n"/>
      <c r="B3" s="3" t="n"/>
      <c r="C3" s="3" t="n"/>
      <c r="D3" s="3" t="n"/>
      <c r="E3" s="3" t="n"/>
      <c r="F3" s="3" t="n"/>
      <c r="G3" s="3" t="n"/>
      <c r="H3" s="3" t="n"/>
      <c r="I3" s="3" t="n"/>
      <c r="J3" s="34" t="n"/>
    </row>
    <row r="4" ht="6" customHeight="1" s="111">
      <c r="A4" s="34" t="n"/>
      <c r="B4" s="34" t="n"/>
      <c r="C4" s="34" t="n"/>
      <c r="D4" s="34" t="n"/>
      <c r="E4" s="34" t="n"/>
      <c r="F4" s="34" t="n"/>
      <c r="G4" s="34" t="n"/>
      <c r="H4" s="34" t="n"/>
      <c r="I4" s="34" t="n"/>
      <c r="J4" s="34" t="n"/>
    </row>
    <row r="5" ht="19.5" customHeight="1" s="111">
      <c r="A5" s="135" t="inlineStr">
        <is>
          <t xml:space="preserve">  ▸  TRADE LOG</t>
        </is>
      </c>
      <c r="J5" s="34" t="n"/>
    </row>
    <row r="6" ht="21.75" customHeight="1" s="111">
      <c r="A6" s="86" t="inlineStr">
        <is>
          <t>DATE</t>
        </is>
      </c>
      <c r="B6" s="86" t="inlineStr">
        <is>
          <t>TRADE P&amp;L</t>
        </is>
      </c>
      <c r="C6" s="86" t="inlineStr">
        <is>
          <t>MONTH</t>
        </is>
      </c>
      <c r="D6" s="86" t="inlineStr">
        <is>
          <t>DAY</t>
        </is>
      </c>
      <c r="E6" s="86" t="inlineStr">
        <is>
          <t>RESULT</t>
        </is>
      </c>
      <c r="F6" s="86" t="inlineStr">
        <is>
          <t>SESSION</t>
        </is>
      </c>
      <c r="G6" s="86" t="inlineStr">
        <is>
          <t>INSTRUMENT</t>
        </is>
      </c>
      <c r="H6" s="86" t="inlineStr">
        <is>
          <t>SETUP</t>
        </is>
      </c>
      <c r="I6" s="86" t="inlineStr">
        <is>
          <t>EQUITY</t>
        </is>
      </c>
    </row>
    <row r="7" ht="16.5" customHeight="1" s="111">
      <c r="A7" s="89">
        <f>IF(DATABASE!$X5&lt;&gt;1,"",DATABASE!B5)</f>
        <v/>
      </c>
      <c r="B7" s="90">
        <f>IF(DATABASE!$X5&lt;&gt;1,"",DATABASE!M5)</f>
        <v/>
      </c>
      <c r="C7" s="91">
        <f>IF(DATABASE!$X5&lt;&gt;1,"",DATABASE!A5)</f>
        <v/>
      </c>
      <c r="D7" s="91">
        <f>IF(DATABASE!$X5&lt;&gt;1,"",DATABASE!P5)</f>
        <v/>
      </c>
      <c r="E7" s="91">
        <f>IF(DATABASE!$X5&lt;&gt;1,"",DATABASE!L5)</f>
        <v/>
      </c>
      <c r="F7" s="91">
        <f>IF(DATABASE!$X5&lt;&gt;1,"",DATABASE!Q5)</f>
        <v/>
      </c>
      <c r="G7" s="91">
        <f>IF(DATABASE!$X5&lt;&gt;1,"",DATABASE!C5)</f>
        <v/>
      </c>
      <c r="H7" s="91">
        <f>IF(DATABASE!$X5&lt;&gt;1,"",DATABASE!D5)</f>
        <v/>
      </c>
      <c r="I7" s="90">
        <f>IF(DATABASE!$X5&lt;&gt;1,"",DATABASE!S5)</f>
        <v/>
      </c>
    </row>
    <row r="8" ht="16.5" customHeight="1" s="111">
      <c r="A8" s="92">
        <f>IF(DATABASE!$X6&lt;&gt;1,"",DATABASE!B6)</f>
        <v/>
      </c>
      <c r="B8" s="93">
        <f>IF(DATABASE!$X6&lt;&gt;1,"",DATABASE!M6)</f>
        <v/>
      </c>
      <c r="C8" s="94">
        <f>IF(DATABASE!$X6&lt;&gt;1,"",DATABASE!A6)</f>
        <v/>
      </c>
      <c r="D8" s="94">
        <f>IF(DATABASE!$X6&lt;&gt;1,"",DATABASE!P6)</f>
        <v/>
      </c>
      <c r="E8" s="94">
        <f>IF(DATABASE!$X6&lt;&gt;1,"",DATABASE!L6)</f>
        <v/>
      </c>
      <c r="F8" s="94">
        <f>IF(DATABASE!$X6&lt;&gt;1,"",DATABASE!Q6)</f>
        <v/>
      </c>
      <c r="G8" s="94">
        <f>IF(DATABASE!$X6&lt;&gt;1,"",DATABASE!C6)</f>
        <v/>
      </c>
      <c r="H8" s="94">
        <f>IF(DATABASE!$X6&lt;&gt;1,"",DATABASE!D6)</f>
        <v/>
      </c>
      <c r="I8" s="93">
        <f>IF(DATABASE!$X6&lt;&gt;1,"",DATABASE!S6)</f>
        <v/>
      </c>
    </row>
    <row r="9" ht="16.5" customHeight="1" s="111">
      <c r="A9" s="89">
        <f>IF(DATABASE!$X7&lt;&gt;1,"",DATABASE!B7)</f>
        <v/>
      </c>
      <c r="B9" s="90">
        <f>IF(DATABASE!$X7&lt;&gt;1,"",DATABASE!M7)</f>
        <v/>
      </c>
      <c r="C9" s="91">
        <f>IF(DATABASE!$X7&lt;&gt;1,"",DATABASE!A7)</f>
        <v/>
      </c>
      <c r="D9" s="91">
        <f>IF(DATABASE!$X7&lt;&gt;1,"",DATABASE!P7)</f>
        <v/>
      </c>
      <c r="E9" s="91">
        <f>IF(DATABASE!$X7&lt;&gt;1,"",DATABASE!L7)</f>
        <v/>
      </c>
      <c r="F9" s="91">
        <f>IF(DATABASE!$X7&lt;&gt;1,"",DATABASE!Q7)</f>
        <v/>
      </c>
      <c r="G9" s="91">
        <f>IF(DATABASE!$X7&lt;&gt;1,"",DATABASE!C7)</f>
        <v/>
      </c>
      <c r="H9" s="91">
        <f>IF(DATABASE!$X7&lt;&gt;1,"",DATABASE!D7)</f>
        <v/>
      </c>
      <c r="I9" s="90">
        <f>IF(DATABASE!$X7&lt;&gt;1,"",DATABASE!S7)</f>
        <v/>
      </c>
    </row>
    <row r="10" ht="16.5" customHeight="1" s="111">
      <c r="A10" s="92">
        <f>IF(DATABASE!$X8&lt;&gt;1,"",DATABASE!B8)</f>
        <v/>
      </c>
      <c r="B10" s="93">
        <f>IF(DATABASE!$X8&lt;&gt;1,"",DATABASE!M8)</f>
        <v/>
      </c>
      <c r="C10" s="94">
        <f>IF(DATABASE!$X8&lt;&gt;1,"",DATABASE!A8)</f>
        <v/>
      </c>
      <c r="D10" s="94">
        <f>IF(DATABASE!$X8&lt;&gt;1,"",DATABASE!P8)</f>
        <v/>
      </c>
      <c r="E10" s="94">
        <f>IF(DATABASE!$X8&lt;&gt;1,"",DATABASE!L8)</f>
        <v/>
      </c>
      <c r="F10" s="94">
        <f>IF(DATABASE!$X8&lt;&gt;1,"",DATABASE!Q8)</f>
        <v/>
      </c>
      <c r="G10" s="94">
        <f>IF(DATABASE!$X8&lt;&gt;1,"",DATABASE!C8)</f>
        <v/>
      </c>
      <c r="H10" s="94">
        <f>IF(DATABASE!$X8&lt;&gt;1,"",DATABASE!D8)</f>
        <v/>
      </c>
      <c r="I10" s="93">
        <f>IF(DATABASE!$X8&lt;&gt;1,"",DATABASE!S8)</f>
        <v/>
      </c>
    </row>
    <row r="11" ht="16.5" customHeight="1" s="111">
      <c r="A11" s="89">
        <f>IF(DATABASE!$X9&lt;&gt;1,"",DATABASE!B9)</f>
        <v/>
      </c>
      <c r="B11" s="90">
        <f>IF(DATABASE!$X9&lt;&gt;1,"",DATABASE!M9)</f>
        <v/>
      </c>
      <c r="C11" s="91">
        <f>IF(DATABASE!$X9&lt;&gt;1,"",DATABASE!A9)</f>
        <v/>
      </c>
      <c r="D11" s="91">
        <f>IF(DATABASE!$X9&lt;&gt;1,"",DATABASE!P9)</f>
        <v/>
      </c>
      <c r="E11" s="91">
        <f>IF(DATABASE!$X9&lt;&gt;1,"",DATABASE!L9)</f>
        <v/>
      </c>
      <c r="F11" s="91">
        <f>IF(DATABASE!$X9&lt;&gt;1,"",DATABASE!Q9)</f>
        <v/>
      </c>
      <c r="G11" s="91">
        <f>IF(DATABASE!$X9&lt;&gt;1,"",DATABASE!C9)</f>
        <v/>
      </c>
      <c r="H11" s="91">
        <f>IF(DATABASE!$X9&lt;&gt;1,"",DATABASE!D9)</f>
        <v/>
      </c>
      <c r="I11" s="90">
        <f>IF(DATABASE!$X9&lt;&gt;1,"",DATABASE!S9)</f>
        <v/>
      </c>
    </row>
    <row r="12" ht="16.5" customHeight="1" s="111">
      <c r="A12" s="92">
        <f>IF(DATABASE!$X10&lt;&gt;1,"",DATABASE!B10)</f>
        <v/>
      </c>
      <c r="B12" s="93">
        <f>IF(DATABASE!$X10&lt;&gt;1,"",DATABASE!M10)</f>
        <v/>
      </c>
      <c r="C12" s="94">
        <f>IF(DATABASE!$X10&lt;&gt;1,"",DATABASE!A10)</f>
        <v/>
      </c>
      <c r="D12" s="94">
        <f>IF(DATABASE!$X10&lt;&gt;1,"",DATABASE!P10)</f>
        <v/>
      </c>
      <c r="E12" s="94">
        <f>IF(DATABASE!$X10&lt;&gt;1,"",DATABASE!L10)</f>
        <v/>
      </c>
      <c r="F12" s="94">
        <f>IF(DATABASE!$X10&lt;&gt;1,"",DATABASE!Q10)</f>
        <v/>
      </c>
      <c r="G12" s="94">
        <f>IF(DATABASE!$X10&lt;&gt;1,"",DATABASE!C10)</f>
        <v/>
      </c>
      <c r="H12" s="94">
        <f>IF(DATABASE!$X10&lt;&gt;1,"",DATABASE!D10)</f>
        <v/>
      </c>
      <c r="I12" s="93">
        <f>IF(DATABASE!$X10&lt;&gt;1,"",DATABASE!S10)</f>
        <v/>
      </c>
    </row>
    <row r="13" ht="16.5" customHeight="1" s="111">
      <c r="A13" s="89">
        <f>IF(DATABASE!$X11&lt;&gt;1,"",DATABASE!B11)</f>
        <v/>
      </c>
      <c r="B13" s="90">
        <f>IF(DATABASE!$X11&lt;&gt;1,"",DATABASE!M11)</f>
        <v/>
      </c>
      <c r="C13" s="91">
        <f>IF(DATABASE!$X11&lt;&gt;1,"",DATABASE!A11)</f>
        <v/>
      </c>
      <c r="D13" s="91">
        <f>IF(DATABASE!$X11&lt;&gt;1,"",DATABASE!P11)</f>
        <v/>
      </c>
      <c r="E13" s="91">
        <f>IF(DATABASE!$X11&lt;&gt;1,"",DATABASE!L11)</f>
        <v/>
      </c>
      <c r="F13" s="91">
        <f>IF(DATABASE!$X11&lt;&gt;1,"",DATABASE!Q11)</f>
        <v/>
      </c>
      <c r="G13" s="91">
        <f>IF(DATABASE!$X11&lt;&gt;1,"",DATABASE!C11)</f>
        <v/>
      </c>
      <c r="H13" s="91">
        <f>IF(DATABASE!$X11&lt;&gt;1,"",DATABASE!D11)</f>
        <v/>
      </c>
      <c r="I13" s="90">
        <f>IF(DATABASE!$X11&lt;&gt;1,"",DATABASE!S11)</f>
        <v/>
      </c>
    </row>
    <row r="14" ht="16.5" customHeight="1" s="111">
      <c r="A14" s="92">
        <f>IF(DATABASE!$X12&lt;&gt;1,"",DATABASE!B12)</f>
        <v/>
      </c>
      <c r="B14" s="93">
        <f>IF(DATABASE!$X12&lt;&gt;1,"",DATABASE!M12)</f>
        <v/>
      </c>
      <c r="C14" s="94">
        <f>IF(DATABASE!$X12&lt;&gt;1,"",DATABASE!A12)</f>
        <v/>
      </c>
      <c r="D14" s="94">
        <f>IF(DATABASE!$X12&lt;&gt;1,"",DATABASE!P12)</f>
        <v/>
      </c>
      <c r="E14" s="94">
        <f>IF(DATABASE!$X12&lt;&gt;1,"",DATABASE!L12)</f>
        <v/>
      </c>
      <c r="F14" s="94">
        <f>IF(DATABASE!$X12&lt;&gt;1,"",DATABASE!Q12)</f>
        <v/>
      </c>
      <c r="G14" s="94">
        <f>IF(DATABASE!$X12&lt;&gt;1,"",DATABASE!C12)</f>
        <v/>
      </c>
      <c r="H14" s="94">
        <f>IF(DATABASE!$X12&lt;&gt;1,"",DATABASE!D12)</f>
        <v/>
      </c>
      <c r="I14" s="93">
        <f>IF(DATABASE!$X12&lt;&gt;1,"",DATABASE!S12)</f>
        <v/>
      </c>
    </row>
    <row r="15" ht="16.5" customHeight="1" s="111">
      <c r="A15" s="89">
        <f>IF(DATABASE!$X13&lt;&gt;1,"",DATABASE!B13)</f>
        <v/>
      </c>
      <c r="B15" s="90">
        <f>IF(DATABASE!$X13&lt;&gt;1,"",DATABASE!M13)</f>
        <v/>
      </c>
      <c r="C15" s="91">
        <f>IF(DATABASE!$X13&lt;&gt;1,"",DATABASE!A13)</f>
        <v/>
      </c>
      <c r="D15" s="91">
        <f>IF(DATABASE!$X13&lt;&gt;1,"",DATABASE!P13)</f>
        <v/>
      </c>
      <c r="E15" s="91">
        <f>IF(DATABASE!$X13&lt;&gt;1,"",DATABASE!L13)</f>
        <v/>
      </c>
      <c r="F15" s="91">
        <f>IF(DATABASE!$X13&lt;&gt;1,"",DATABASE!Q13)</f>
        <v/>
      </c>
      <c r="G15" s="91">
        <f>IF(DATABASE!$X13&lt;&gt;1,"",DATABASE!C13)</f>
        <v/>
      </c>
      <c r="H15" s="91">
        <f>IF(DATABASE!$X13&lt;&gt;1,"",DATABASE!D13)</f>
        <v/>
      </c>
      <c r="I15" s="90">
        <f>IF(DATABASE!$X13&lt;&gt;1,"",DATABASE!S13)</f>
        <v/>
      </c>
    </row>
    <row r="16" ht="16.5" customHeight="1" s="111">
      <c r="A16" s="92">
        <f>IF(DATABASE!$X14&lt;&gt;1,"",DATABASE!B14)</f>
        <v/>
      </c>
      <c r="B16" s="93">
        <f>IF(DATABASE!$X14&lt;&gt;1,"",DATABASE!M14)</f>
        <v/>
      </c>
      <c r="C16" s="94">
        <f>IF(DATABASE!$X14&lt;&gt;1,"",DATABASE!A14)</f>
        <v/>
      </c>
      <c r="D16" s="94">
        <f>IF(DATABASE!$X14&lt;&gt;1,"",DATABASE!P14)</f>
        <v/>
      </c>
      <c r="E16" s="94">
        <f>IF(DATABASE!$X14&lt;&gt;1,"",DATABASE!L14)</f>
        <v/>
      </c>
      <c r="F16" s="94">
        <f>IF(DATABASE!$X14&lt;&gt;1,"",DATABASE!Q14)</f>
        <v/>
      </c>
      <c r="G16" s="94">
        <f>IF(DATABASE!$X14&lt;&gt;1,"",DATABASE!C14)</f>
        <v/>
      </c>
      <c r="H16" s="94">
        <f>IF(DATABASE!$X14&lt;&gt;1,"",DATABASE!D14)</f>
        <v/>
      </c>
      <c r="I16" s="93">
        <f>IF(DATABASE!$X14&lt;&gt;1,"",DATABASE!S14)</f>
        <v/>
      </c>
    </row>
    <row r="17" ht="16.5" customHeight="1" s="111">
      <c r="A17" s="89">
        <f>IF(DATABASE!$X15&lt;&gt;1,"",DATABASE!B15)</f>
        <v/>
      </c>
      <c r="B17" s="90">
        <f>IF(DATABASE!$X15&lt;&gt;1,"",DATABASE!M15)</f>
        <v/>
      </c>
      <c r="C17" s="91">
        <f>IF(DATABASE!$X15&lt;&gt;1,"",DATABASE!A15)</f>
        <v/>
      </c>
      <c r="D17" s="91">
        <f>IF(DATABASE!$X15&lt;&gt;1,"",DATABASE!P15)</f>
        <v/>
      </c>
      <c r="E17" s="91">
        <f>IF(DATABASE!$X15&lt;&gt;1,"",DATABASE!L15)</f>
        <v/>
      </c>
      <c r="F17" s="91">
        <f>IF(DATABASE!$X15&lt;&gt;1,"",DATABASE!Q15)</f>
        <v/>
      </c>
      <c r="G17" s="91">
        <f>IF(DATABASE!$X15&lt;&gt;1,"",DATABASE!C15)</f>
        <v/>
      </c>
      <c r="H17" s="91">
        <f>IF(DATABASE!$X15&lt;&gt;1,"",DATABASE!D15)</f>
        <v/>
      </c>
      <c r="I17" s="90">
        <f>IF(DATABASE!$X15&lt;&gt;1,"",DATABASE!S15)</f>
        <v/>
      </c>
    </row>
    <row r="18" ht="16.5" customHeight="1" s="111">
      <c r="A18" s="92">
        <f>IF(DATABASE!$X16&lt;&gt;1,"",DATABASE!B16)</f>
        <v/>
      </c>
      <c r="B18" s="93">
        <f>IF(DATABASE!$X16&lt;&gt;1,"",DATABASE!M16)</f>
        <v/>
      </c>
      <c r="C18" s="94">
        <f>IF(DATABASE!$X16&lt;&gt;1,"",DATABASE!A16)</f>
        <v/>
      </c>
      <c r="D18" s="94">
        <f>IF(DATABASE!$X16&lt;&gt;1,"",DATABASE!P16)</f>
        <v/>
      </c>
      <c r="E18" s="94">
        <f>IF(DATABASE!$X16&lt;&gt;1,"",DATABASE!L16)</f>
        <v/>
      </c>
      <c r="F18" s="94">
        <f>IF(DATABASE!$X16&lt;&gt;1,"",DATABASE!Q16)</f>
        <v/>
      </c>
      <c r="G18" s="94">
        <f>IF(DATABASE!$X16&lt;&gt;1,"",DATABASE!C16)</f>
        <v/>
      </c>
      <c r="H18" s="94">
        <f>IF(DATABASE!$X16&lt;&gt;1,"",DATABASE!D16)</f>
        <v/>
      </c>
      <c r="I18" s="93">
        <f>IF(DATABASE!$X16&lt;&gt;1,"",DATABASE!S16)</f>
        <v/>
      </c>
    </row>
    <row r="19" ht="16.5" customHeight="1" s="111">
      <c r="A19" s="89">
        <f>IF(DATABASE!$X17&lt;&gt;1,"",DATABASE!B17)</f>
        <v/>
      </c>
      <c r="B19" s="90">
        <f>IF(DATABASE!$X17&lt;&gt;1,"",DATABASE!M17)</f>
        <v/>
      </c>
      <c r="C19" s="91">
        <f>IF(DATABASE!$X17&lt;&gt;1,"",DATABASE!A17)</f>
        <v/>
      </c>
      <c r="D19" s="91">
        <f>IF(DATABASE!$X17&lt;&gt;1,"",DATABASE!P17)</f>
        <v/>
      </c>
      <c r="E19" s="91">
        <f>IF(DATABASE!$X17&lt;&gt;1,"",DATABASE!L17)</f>
        <v/>
      </c>
      <c r="F19" s="91">
        <f>IF(DATABASE!$X17&lt;&gt;1,"",DATABASE!Q17)</f>
        <v/>
      </c>
      <c r="G19" s="91">
        <f>IF(DATABASE!$X17&lt;&gt;1,"",DATABASE!C17)</f>
        <v/>
      </c>
      <c r="H19" s="91">
        <f>IF(DATABASE!$X17&lt;&gt;1,"",DATABASE!D17)</f>
        <v/>
      </c>
      <c r="I19" s="90">
        <f>IF(DATABASE!$X17&lt;&gt;1,"",DATABASE!S17)</f>
        <v/>
      </c>
    </row>
    <row r="20" ht="16.5" customHeight="1" s="111">
      <c r="A20" s="92">
        <f>IF(DATABASE!$X18&lt;&gt;1,"",DATABASE!B18)</f>
        <v/>
      </c>
      <c r="B20" s="93">
        <f>IF(DATABASE!$X18&lt;&gt;1,"",DATABASE!M18)</f>
        <v/>
      </c>
      <c r="C20" s="94">
        <f>IF(DATABASE!$X18&lt;&gt;1,"",DATABASE!A18)</f>
        <v/>
      </c>
      <c r="D20" s="94">
        <f>IF(DATABASE!$X18&lt;&gt;1,"",DATABASE!P18)</f>
        <v/>
      </c>
      <c r="E20" s="94">
        <f>IF(DATABASE!$X18&lt;&gt;1,"",DATABASE!L18)</f>
        <v/>
      </c>
      <c r="F20" s="94">
        <f>IF(DATABASE!$X18&lt;&gt;1,"",DATABASE!Q18)</f>
        <v/>
      </c>
      <c r="G20" s="94">
        <f>IF(DATABASE!$X18&lt;&gt;1,"",DATABASE!C18)</f>
        <v/>
      </c>
      <c r="H20" s="94">
        <f>IF(DATABASE!$X18&lt;&gt;1,"",DATABASE!D18)</f>
        <v/>
      </c>
      <c r="I20" s="93">
        <f>IF(DATABASE!$X18&lt;&gt;1,"",DATABASE!S18)</f>
        <v/>
      </c>
    </row>
    <row r="21" ht="16.5" customHeight="1" s="111">
      <c r="A21" s="89">
        <f>IF(DATABASE!$X19&lt;&gt;1,"",DATABASE!B19)</f>
        <v/>
      </c>
      <c r="B21" s="90">
        <f>IF(DATABASE!$X19&lt;&gt;1,"",DATABASE!M19)</f>
        <v/>
      </c>
      <c r="C21" s="91">
        <f>IF(DATABASE!$X19&lt;&gt;1,"",DATABASE!A19)</f>
        <v/>
      </c>
      <c r="D21" s="91">
        <f>IF(DATABASE!$X19&lt;&gt;1,"",DATABASE!P19)</f>
        <v/>
      </c>
      <c r="E21" s="91">
        <f>IF(DATABASE!$X19&lt;&gt;1,"",DATABASE!L19)</f>
        <v/>
      </c>
      <c r="F21" s="91">
        <f>IF(DATABASE!$X19&lt;&gt;1,"",DATABASE!Q19)</f>
        <v/>
      </c>
      <c r="G21" s="91">
        <f>IF(DATABASE!$X19&lt;&gt;1,"",DATABASE!C19)</f>
        <v/>
      </c>
      <c r="H21" s="91">
        <f>IF(DATABASE!$X19&lt;&gt;1,"",DATABASE!D19)</f>
        <v/>
      </c>
      <c r="I21" s="90">
        <f>IF(DATABASE!$X19&lt;&gt;1,"",DATABASE!S19)</f>
        <v/>
      </c>
    </row>
    <row r="22" ht="16.5" customHeight="1" s="111">
      <c r="A22" s="92">
        <f>IF(DATABASE!$X20&lt;&gt;1,"",DATABASE!B20)</f>
        <v/>
      </c>
      <c r="B22" s="93">
        <f>IF(DATABASE!$X20&lt;&gt;1,"",DATABASE!M20)</f>
        <v/>
      </c>
      <c r="C22" s="94">
        <f>IF(DATABASE!$X20&lt;&gt;1,"",DATABASE!A20)</f>
        <v/>
      </c>
      <c r="D22" s="94">
        <f>IF(DATABASE!$X20&lt;&gt;1,"",DATABASE!P20)</f>
        <v/>
      </c>
      <c r="E22" s="94">
        <f>IF(DATABASE!$X20&lt;&gt;1,"",DATABASE!L20)</f>
        <v/>
      </c>
      <c r="F22" s="94">
        <f>IF(DATABASE!$X20&lt;&gt;1,"",DATABASE!Q20)</f>
        <v/>
      </c>
      <c r="G22" s="94">
        <f>IF(DATABASE!$X20&lt;&gt;1,"",DATABASE!C20)</f>
        <v/>
      </c>
      <c r="H22" s="94">
        <f>IF(DATABASE!$X20&lt;&gt;1,"",DATABASE!D20)</f>
        <v/>
      </c>
      <c r="I22" s="93">
        <f>IF(DATABASE!$X20&lt;&gt;1,"",DATABASE!S20)</f>
        <v/>
      </c>
    </row>
    <row r="23" ht="16.5" customHeight="1" s="111">
      <c r="A23" s="89">
        <f>IF(DATABASE!$X21&lt;&gt;1,"",DATABASE!B21)</f>
        <v/>
      </c>
      <c r="B23" s="90">
        <f>IF(DATABASE!$X21&lt;&gt;1,"",DATABASE!M21)</f>
        <v/>
      </c>
      <c r="C23" s="91">
        <f>IF(DATABASE!$X21&lt;&gt;1,"",DATABASE!A21)</f>
        <v/>
      </c>
      <c r="D23" s="91">
        <f>IF(DATABASE!$X21&lt;&gt;1,"",DATABASE!P21)</f>
        <v/>
      </c>
      <c r="E23" s="91">
        <f>IF(DATABASE!$X21&lt;&gt;1,"",DATABASE!L21)</f>
        <v/>
      </c>
      <c r="F23" s="91">
        <f>IF(DATABASE!$X21&lt;&gt;1,"",DATABASE!Q21)</f>
        <v/>
      </c>
      <c r="G23" s="91">
        <f>IF(DATABASE!$X21&lt;&gt;1,"",DATABASE!C21)</f>
        <v/>
      </c>
      <c r="H23" s="91">
        <f>IF(DATABASE!$X21&lt;&gt;1,"",DATABASE!D21)</f>
        <v/>
      </c>
      <c r="I23" s="90">
        <f>IF(DATABASE!$X21&lt;&gt;1,"",DATABASE!S21)</f>
        <v/>
      </c>
    </row>
    <row r="24" ht="16.5" customHeight="1" s="111">
      <c r="A24" s="92">
        <f>IF(DATABASE!$X22&lt;&gt;1,"",DATABASE!B22)</f>
        <v/>
      </c>
      <c r="B24" s="93">
        <f>IF(DATABASE!$X22&lt;&gt;1,"",DATABASE!M22)</f>
        <v/>
      </c>
      <c r="C24" s="94">
        <f>IF(DATABASE!$X22&lt;&gt;1,"",DATABASE!A22)</f>
        <v/>
      </c>
      <c r="D24" s="94">
        <f>IF(DATABASE!$X22&lt;&gt;1,"",DATABASE!P22)</f>
        <v/>
      </c>
      <c r="E24" s="94">
        <f>IF(DATABASE!$X22&lt;&gt;1,"",DATABASE!L22)</f>
        <v/>
      </c>
      <c r="F24" s="94">
        <f>IF(DATABASE!$X22&lt;&gt;1,"",DATABASE!Q22)</f>
        <v/>
      </c>
      <c r="G24" s="94">
        <f>IF(DATABASE!$X22&lt;&gt;1,"",DATABASE!C22)</f>
        <v/>
      </c>
      <c r="H24" s="94">
        <f>IF(DATABASE!$X22&lt;&gt;1,"",DATABASE!D22)</f>
        <v/>
      </c>
      <c r="I24" s="93">
        <f>IF(DATABASE!$X22&lt;&gt;1,"",DATABASE!S22)</f>
        <v/>
      </c>
    </row>
    <row r="25" ht="16.5" customHeight="1" s="111">
      <c r="A25" s="89">
        <f>IF(DATABASE!$X23&lt;&gt;1,"",DATABASE!B23)</f>
        <v/>
      </c>
      <c r="B25" s="90">
        <f>IF(DATABASE!$X23&lt;&gt;1,"",DATABASE!M23)</f>
        <v/>
      </c>
      <c r="C25" s="91">
        <f>IF(DATABASE!$X23&lt;&gt;1,"",DATABASE!A23)</f>
        <v/>
      </c>
      <c r="D25" s="91">
        <f>IF(DATABASE!$X23&lt;&gt;1,"",DATABASE!P23)</f>
        <v/>
      </c>
      <c r="E25" s="91">
        <f>IF(DATABASE!$X23&lt;&gt;1,"",DATABASE!L23)</f>
        <v/>
      </c>
      <c r="F25" s="91">
        <f>IF(DATABASE!$X23&lt;&gt;1,"",DATABASE!Q23)</f>
        <v/>
      </c>
      <c r="G25" s="91">
        <f>IF(DATABASE!$X23&lt;&gt;1,"",DATABASE!C23)</f>
        <v/>
      </c>
      <c r="H25" s="91">
        <f>IF(DATABASE!$X23&lt;&gt;1,"",DATABASE!D23)</f>
        <v/>
      </c>
      <c r="I25" s="90">
        <f>IF(DATABASE!$X23&lt;&gt;1,"",DATABASE!S23)</f>
        <v/>
      </c>
    </row>
    <row r="26" ht="16.5" customHeight="1" s="111">
      <c r="A26" s="92">
        <f>IF(DATABASE!$X24&lt;&gt;1,"",DATABASE!B24)</f>
        <v/>
      </c>
      <c r="B26" s="93">
        <f>IF(DATABASE!$X24&lt;&gt;1,"",DATABASE!M24)</f>
        <v/>
      </c>
      <c r="C26" s="94">
        <f>IF(DATABASE!$X24&lt;&gt;1,"",DATABASE!A24)</f>
        <v/>
      </c>
      <c r="D26" s="94">
        <f>IF(DATABASE!$X24&lt;&gt;1,"",DATABASE!P24)</f>
        <v/>
      </c>
      <c r="E26" s="94">
        <f>IF(DATABASE!$X24&lt;&gt;1,"",DATABASE!L24)</f>
        <v/>
      </c>
      <c r="F26" s="94">
        <f>IF(DATABASE!$X24&lt;&gt;1,"",DATABASE!Q24)</f>
        <v/>
      </c>
      <c r="G26" s="94">
        <f>IF(DATABASE!$X24&lt;&gt;1,"",DATABASE!C24)</f>
        <v/>
      </c>
      <c r="H26" s="94">
        <f>IF(DATABASE!$X24&lt;&gt;1,"",DATABASE!D24)</f>
        <v/>
      </c>
      <c r="I26" s="93">
        <f>IF(DATABASE!$X24&lt;&gt;1,"",DATABASE!S24)</f>
        <v/>
      </c>
    </row>
    <row r="27" ht="16.5" customHeight="1" s="111">
      <c r="A27" s="89">
        <f>IF(DATABASE!$X25&lt;&gt;1,"",DATABASE!B25)</f>
        <v/>
      </c>
      <c r="B27" s="90">
        <f>IF(DATABASE!$X25&lt;&gt;1,"",DATABASE!M25)</f>
        <v/>
      </c>
      <c r="C27" s="91">
        <f>IF(DATABASE!$X25&lt;&gt;1,"",DATABASE!A25)</f>
        <v/>
      </c>
      <c r="D27" s="91">
        <f>IF(DATABASE!$X25&lt;&gt;1,"",DATABASE!P25)</f>
        <v/>
      </c>
      <c r="E27" s="91">
        <f>IF(DATABASE!$X25&lt;&gt;1,"",DATABASE!L25)</f>
        <v/>
      </c>
      <c r="F27" s="91">
        <f>IF(DATABASE!$X25&lt;&gt;1,"",DATABASE!Q25)</f>
        <v/>
      </c>
      <c r="G27" s="91">
        <f>IF(DATABASE!$X25&lt;&gt;1,"",DATABASE!C25)</f>
        <v/>
      </c>
      <c r="H27" s="91">
        <f>IF(DATABASE!$X25&lt;&gt;1,"",DATABASE!D25)</f>
        <v/>
      </c>
      <c r="I27" s="90">
        <f>IF(DATABASE!$X25&lt;&gt;1,"",DATABASE!S25)</f>
        <v/>
      </c>
    </row>
    <row r="28" ht="16.5" customHeight="1" s="111">
      <c r="A28" s="92">
        <f>IF(DATABASE!$X26&lt;&gt;1,"",DATABASE!B26)</f>
        <v/>
      </c>
      <c r="B28" s="93">
        <f>IF(DATABASE!$X26&lt;&gt;1,"",DATABASE!M26)</f>
        <v/>
      </c>
      <c r="C28" s="94">
        <f>IF(DATABASE!$X26&lt;&gt;1,"",DATABASE!A26)</f>
        <v/>
      </c>
      <c r="D28" s="94">
        <f>IF(DATABASE!$X26&lt;&gt;1,"",DATABASE!P26)</f>
        <v/>
      </c>
      <c r="E28" s="94">
        <f>IF(DATABASE!$X26&lt;&gt;1,"",DATABASE!L26)</f>
        <v/>
      </c>
      <c r="F28" s="94">
        <f>IF(DATABASE!$X26&lt;&gt;1,"",DATABASE!Q26)</f>
        <v/>
      </c>
      <c r="G28" s="94">
        <f>IF(DATABASE!$X26&lt;&gt;1,"",DATABASE!C26)</f>
        <v/>
      </c>
      <c r="H28" s="94">
        <f>IF(DATABASE!$X26&lt;&gt;1,"",DATABASE!D26)</f>
        <v/>
      </c>
      <c r="I28" s="93">
        <f>IF(DATABASE!$X26&lt;&gt;1,"",DATABASE!S26)</f>
        <v/>
      </c>
    </row>
    <row r="29" ht="16.5" customHeight="1" s="111">
      <c r="A29" s="89">
        <f>IF(DATABASE!$X27&lt;&gt;1,"",DATABASE!B27)</f>
        <v/>
      </c>
      <c r="B29" s="90">
        <f>IF(DATABASE!$X27&lt;&gt;1,"",DATABASE!M27)</f>
        <v/>
      </c>
      <c r="C29" s="91">
        <f>IF(DATABASE!$X27&lt;&gt;1,"",DATABASE!A27)</f>
        <v/>
      </c>
      <c r="D29" s="91">
        <f>IF(DATABASE!$X27&lt;&gt;1,"",DATABASE!P27)</f>
        <v/>
      </c>
      <c r="E29" s="91">
        <f>IF(DATABASE!$X27&lt;&gt;1,"",DATABASE!L27)</f>
        <v/>
      </c>
      <c r="F29" s="91">
        <f>IF(DATABASE!$X27&lt;&gt;1,"",DATABASE!Q27)</f>
        <v/>
      </c>
      <c r="G29" s="91">
        <f>IF(DATABASE!$X27&lt;&gt;1,"",DATABASE!C27)</f>
        <v/>
      </c>
      <c r="H29" s="91">
        <f>IF(DATABASE!$X27&lt;&gt;1,"",DATABASE!D27)</f>
        <v/>
      </c>
      <c r="I29" s="90">
        <f>IF(DATABASE!$X27&lt;&gt;1,"",DATABASE!S27)</f>
        <v/>
      </c>
    </row>
    <row r="30" ht="16.5" customHeight="1" s="111">
      <c r="A30" s="92">
        <f>IF(DATABASE!$X28&lt;&gt;1,"",DATABASE!B28)</f>
        <v/>
      </c>
      <c r="B30" s="93">
        <f>IF(DATABASE!$X28&lt;&gt;1,"",DATABASE!M28)</f>
        <v/>
      </c>
      <c r="C30" s="94">
        <f>IF(DATABASE!$X28&lt;&gt;1,"",DATABASE!A28)</f>
        <v/>
      </c>
      <c r="D30" s="94">
        <f>IF(DATABASE!$X28&lt;&gt;1,"",DATABASE!P28)</f>
        <v/>
      </c>
      <c r="E30" s="94">
        <f>IF(DATABASE!$X28&lt;&gt;1,"",DATABASE!L28)</f>
        <v/>
      </c>
      <c r="F30" s="94">
        <f>IF(DATABASE!$X28&lt;&gt;1,"",DATABASE!Q28)</f>
        <v/>
      </c>
      <c r="G30" s="94">
        <f>IF(DATABASE!$X28&lt;&gt;1,"",DATABASE!C28)</f>
        <v/>
      </c>
      <c r="H30" s="94">
        <f>IF(DATABASE!$X28&lt;&gt;1,"",DATABASE!D28)</f>
        <v/>
      </c>
      <c r="I30" s="93">
        <f>IF(DATABASE!$X28&lt;&gt;1,"",DATABASE!S28)</f>
        <v/>
      </c>
    </row>
    <row r="31" ht="16.5" customHeight="1" s="111">
      <c r="A31" s="89">
        <f>IF(DATABASE!$X29&lt;&gt;1,"",DATABASE!B29)</f>
        <v/>
      </c>
      <c r="B31" s="90">
        <f>IF(DATABASE!$X29&lt;&gt;1,"",DATABASE!M29)</f>
        <v/>
      </c>
      <c r="C31" s="91">
        <f>IF(DATABASE!$X29&lt;&gt;1,"",DATABASE!A29)</f>
        <v/>
      </c>
      <c r="D31" s="91">
        <f>IF(DATABASE!$X29&lt;&gt;1,"",DATABASE!P29)</f>
        <v/>
      </c>
      <c r="E31" s="91">
        <f>IF(DATABASE!$X29&lt;&gt;1,"",DATABASE!L29)</f>
        <v/>
      </c>
      <c r="F31" s="91">
        <f>IF(DATABASE!$X29&lt;&gt;1,"",DATABASE!Q29)</f>
        <v/>
      </c>
      <c r="G31" s="91">
        <f>IF(DATABASE!$X29&lt;&gt;1,"",DATABASE!C29)</f>
        <v/>
      </c>
      <c r="H31" s="91">
        <f>IF(DATABASE!$X29&lt;&gt;1,"",DATABASE!D29)</f>
        <v/>
      </c>
      <c r="I31" s="90">
        <f>IF(DATABASE!$X29&lt;&gt;1,"",DATABASE!S29)</f>
        <v/>
      </c>
    </row>
    <row r="32" ht="16.5" customHeight="1" s="111">
      <c r="A32" s="92">
        <f>IF(DATABASE!$X30&lt;&gt;1,"",DATABASE!B30)</f>
        <v/>
      </c>
      <c r="B32" s="93">
        <f>IF(DATABASE!$X30&lt;&gt;1,"",DATABASE!M30)</f>
        <v/>
      </c>
      <c r="C32" s="94">
        <f>IF(DATABASE!$X30&lt;&gt;1,"",DATABASE!A30)</f>
        <v/>
      </c>
      <c r="D32" s="94">
        <f>IF(DATABASE!$X30&lt;&gt;1,"",DATABASE!P30)</f>
        <v/>
      </c>
      <c r="E32" s="94">
        <f>IF(DATABASE!$X30&lt;&gt;1,"",DATABASE!L30)</f>
        <v/>
      </c>
      <c r="F32" s="94">
        <f>IF(DATABASE!$X30&lt;&gt;1,"",DATABASE!Q30)</f>
        <v/>
      </c>
      <c r="G32" s="94">
        <f>IF(DATABASE!$X30&lt;&gt;1,"",DATABASE!C30)</f>
        <v/>
      </c>
      <c r="H32" s="94">
        <f>IF(DATABASE!$X30&lt;&gt;1,"",DATABASE!D30)</f>
        <v/>
      </c>
      <c r="I32" s="93">
        <f>IF(DATABASE!$X30&lt;&gt;1,"",DATABASE!S30)</f>
        <v/>
      </c>
    </row>
    <row r="33" ht="16.5" customHeight="1" s="111">
      <c r="A33" s="89">
        <f>IF(DATABASE!$X31&lt;&gt;1,"",DATABASE!B31)</f>
        <v/>
      </c>
      <c r="B33" s="90">
        <f>IF(DATABASE!$X31&lt;&gt;1,"",DATABASE!M31)</f>
        <v/>
      </c>
      <c r="C33" s="91">
        <f>IF(DATABASE!$X31&lt;&gt;1,"",DATABASE!A31)</f>
        <v/>
      </c>
      <c r="D33" s="91">
        <f>IF(DATABASE!$X31&lt;&gt;1,"",DATABASE!P31)</f>
        <v/>
      </c>
      <c r="E33" s="91">
        <f>IF(DATABASE!$X31&lt;&gt;1,"",DATABASE!L31)</f>
        <v/>
      </c>
      <c r="F33" s="91">
        <f>IF(DATABASE!$X31&lt;&gt;1,"",DATABASE!Q31)</f>
        <v/>
      </c>
      <c r="G33" s="91">
        <f>IF(DATABASE!$X31&lt;&gt;1,"",DATABASE!C31)</f>
        <v/>
      </c>
      <c r="H33" s="91">
        <f>IF(DATABASE!$X31&lt;&gt;1,"",DATABASE!D31)</f>
        <v/>
      </c>
      <c r="I33" s="90">
        <f>IF(DATABASE!$X31&lt;&gt;1,"",DATABASE!S31)</f>
        <v/>
      </c>
    </row>
    <row r="34" ht="16.5" customHeight="1" s="111">
      <c r="A34" s="92">
        <f>IF(DATABASE!$X32&lt;&gt;1,"",DATABASE!B32)</f>
        <v/>
      </c>
      <c r="B34" s="93">
        <f>IF(DATABASE!$X32&lt;&gt;1,"",DATABASE!M32)</f>
        <v/>
      </c>
      <c r="C34" s="94">
        <f>IF(DATABASE!$X32&lt;&gt;1,"",DATABASE!A32)</f>
        <v/>
      </c>
      <c r="D34" s="94">
        <f>IF(DATABASE!$X32&lt;&gt;1,"",DATABASE!P32)</f>
        <v/>
      </c>
      <c r="E34" s="94">
        <f>IF(DATABASE!$X32&lt;&gt;1,"",DATABASE!L32)</f>
        <v/>
      </c>
      <c r="F34" s="94">
        <f>IF(DATABASE!$X32&lt;&gt;1,"",DATABASE!Q32)</f>
        <v/>
      </c>
      <c r="G34" s="94">
        <f>IF(DATABASE!$X32&lt;&gt;1,"",DATABASE!C32)</f>
        <v/>
      </c>
      <c r="H34" s="94">
        <f>IF(DATABASE!$X32&lt;&gt;1,"",DATABASE!D32)</f>
        <v/>
      </c>
      <c r="I34" s="93">
        <f>IF(DATABASE!$X32&lt;&gt;1,"",DATABASE!S32)</f>
        <v/>
      </c>
    </row>
    <row r="35" ht="16.5" customHeight="1" s="111">
      <c r="A35" s="89">
        <f>IF(DATABASE!$X33&lt;&gt;1,"",DATABASE!B33)</f>
        <v/>
      </c>
      <c r="B35" s="90">
        <f>IF(DATABASE!$X33&lt;&gt;1,"",DATABASE!M33)</f>
        <v/>
      </c>
      <c r="C35" s="91">
        <f>IF(DATABASE!$X33&lt;&gt;1,"",DATABASE!A33)</f>
        <v/>
      </c>
      <c r="D35" s="91">
        <f>IF(DATABASE!$X33&lt;&gt;1,"",DATABASE!P33)</f>
        <v/>
      </c>
      <c r="E35" s="91">
        <f>IF(DATABASE!$X33&lt;&gt;1,"",DATABASE!L33)</f>
        <v/>
      </c>
      <c r="F35" s="91">
        <f>IF(DATABASE!$X33&lt;&gt;1,"",DATABASE!Q33)</f>
        <v/>
      </c>
      <c r="G35" s="91">
        <f>IF(DATABASE!$X33&lt;&gt;1,"",DATABASE!C33)</f>
        <v/>
      </c>
      <c r="H35" s="91">
        <f>IF(DATABASE!$X33&lt;&gt;1,"",DATABASE!D33)</f>
        <v/>
      </c>
      <c r="I35" s="90">
        <f>IF(DATABASE!$X33&lt;&gt;1,"",DATABASE!S33)</f>
        <v/>
      </c>
    </row>
    <row r="36" ht="16.5" customHeight="1" s="111">
      <c r="A36" s="92">
        <f>IF(DATABASE!$X34&lt;&gt;1,"",DATABASE!B34)</f>
        <v/>
      </c>
      <c r="B36" s="93">
        <f>IF(DATABASE!$X34&lt;&gt;1,"",DATABASE!M34)</f>
        <v/>
      </c>
      <c r="C36" s="94">
        <f>IF(DATABASE!$X34&lt;&gt;1,"",DATABASE!A34)</f>
        <v/>
      </c>
      <c r="D36" s="94">
        <f>IF(DATABASE!$X34&lt;&gt;1,"",DATABASE!P34)</f>
        <v/>
      </c>
      <c r="E36" s="94">
        <f>IF(DATABASE!$X34&lt;&gt;1,"",DATABASE!L34)</f>
        <v/>
      </c>
      <c r="F36" s="94">
        <f>IF(DATABASE!$X34&lt;&gt;1,"",DATABASE!Q34)</f>
        <v/>
      </c>
      <c r="G36" s="94">
        <f>IF(DATABASE!$X34&lt;&gt;1,"",DATABASE!C34)</f>
        <v/>
      </c>
      <c r="H36" s="94">
        <f>IF(DATABASE!$X34&lt;&gt;1,"",DATABASE!D34)</f>
        <v/>
      </c>
      <c r="I36" s="93">
        <f>IF(DATABASE!$X34&lt;&gt;1,"",DATABASE!S34)</f>
        <v/>
      </c>
    </row>
    <row r="37" ht="16.5" customHeight="1" s="111">
      <c r="A37" s="89">
        <f>IF(DATABASE!$X35&lt;&gt;1,"",DATABASE!B35)</f>
        <v/>
      </c>
      <c r="B37" s="90">
        <f>IF(DATABASE!$X35&lt;&gt;1,"",DATABASE!M35)</f>
        <v/>
      </c>
      <c r="C37" s="91">
        <f>IF(DATABASE!$X35&lt;&gt;1,"",DATABASE!A35)</f>
        <v/>
      </c>
      <c r="D37" s="91">
        <f>IF(DATABASE!$X35&lt;&gt;1,"",DATABASE!P35)</f>
        <v/>
      </c>
      <c r="E37" s="91">
        <f>IF(DATABASE!$X35&lt;&gt;1,"",DATABASE!L35)</f>
        <v/>
      </c>
      <c r="F37" s="91">
        <f>IF(DATABASE!$X35&lt;&gt;1,"",DATABASE!Q35)</f>
        <v/>
      </c>
      <c r="G37" s="91">
        <f>IF(DATABASE!$X35&lt;&gt;1,"",DATABASE!C35)</f>
        <v/>
      </c>
      <c r="H37" s="91">
        <f>IF(DATABASE!$X35&lt;&gt;1,"",DATABASE!D35)</f>
        <v/>
      </c>
      <c r="I37" s="90">
        <f>IF(DATABASE!$X35&lt;&gt;1,"",DATABASE!S35)</f>
        <v/>
      </c>
    </row>
    <row r="38" ht="16.5" customHeight="1" s="111">
      <c r="A38" s="92">
        <f>IF(DATABASE!$X36&lt;&gt;1,"",DATABASE!B36)</f>
        <v/>
      </c>
      <c r="B38" s="93">
        <f>IF(DATABASE!$X36&lt;&gt;1,"",DATABASE!M36)</f>
        <v/>
      </c>
      <c r="C38" s="94">
        <f>IF(DATABASE!$X36&lt;&gt;1,"",DATABASE!A36)</f>
        <v/>
      </c>
      <c r="D38" s="94">
        <f>IF(DATABASE!$X36&lt;&gt;1,"",DATABASE!P36)</f>
        <v/>
      </c>
      <c r="E38" s="94">
        <f>IF(DATABASE!$X36&lt;&gt;1,"",DATABASE!L36)</f>
        <v/>
      </c>
      <c r="F38" s="94">
        <f>IF(DATABASE!$X36&lt;&gt;1,"",DATABASE!Q36)</f>
        <v/>
      </c>
      <c r="G38" s="94">
        <f>IF(DATABASE!$X36&lt;&gt;1,"",DATABASE!C36)</f>
        <v/>
      </c>
      <c r="H38" s="94">
        <f>IF(DATABASE!$X36&lt;&gt;1,"",DATABASE!D36)</f>
        <v/>
      </c>
      <c r="I38" s="93">
        <f>IF(DATABASE!$X36&lt;&gt;1,"",DATABASE!S36)</f>
        <v/>
      </c>
    </row>
    <row r="39" ht="16.5" customHeight="1" s="111">
      <c r="A39" s="89">
        <f>IF(DATABASE!$X37&lt;&gt;1,"",DATABASE!B37)</f>
        <v/>
      </c>
      <c r="B39" s="90">
        <f>IF(DATABASE!$X37&lt;&gt;1,"",DATABASE!M37)</f>
        <v/>
      </c>
      <c r="C39" s="91">
        <f>IF(DATABASE!$X37&lt;&gt;1,"",DATABASE!A37)</f>
        <v/>
      </c>
      <c r="D39" s="91">
        <f>IF(DATABASE!$X37&lt;&gt;1,"",DATABASE!P37)</f>
        <v/>
      </c>
      <c r="E39" s="91">
        <f>IF(DATABASE!$X37&lt;&gt;1,"",DATABASE!L37)</f>
        <v/>
      </c>
      <c r="F39" s="91">
        <f>IF(DATABASE!$X37&lt;&gt;1,"",DATABASE!Q37)</f>
        <v/>
      </c>
      <c r="G39" s="91">
        <f>IF(DATABASE!$X37&lt;&gt;1,"",DATABASE!C37)</f>
        <v/>
      </c>
      <c r="H39" s="91">
        <f>IF(DATABASE!$X37&lt;&gt;1,"",DATABASE!D37)</f>
        <v/>
      </c>
      <c r="I39" s="90">
        <f>IF(DATABASE!$X37&lt;&gt;1,"",DATABASE!S37)</f>
        <v/>
      </c>
    </row>
    <row r="40" ht="16.5" customHeight="1" s="111">
      <c r="A40" s="92">
        <f>IF(DATABASE!$X38&lt;&gt;1,"",DATABASE!B38)</f>
        <v/>
      </c>
      <c r="B40" s="93">
        <f>IF(DATABASE!$X38&lt;&gt;1,"",DATABASE!M38)</f>
        <v/>
      </c>
      <c r="C40" s="94">
        <f>IF(DATABASE!$X38&lt;&gt;1,"",DATABASE!A38)</f>
        <v/>
      </c>
      <c r="D40" s="94">
        <f>IF(DATABASE!$X38&lt;&gt;1,"",DATABASE!P38)</f>
        <v/>
      </c>
      <c r="E40" s="94">
        <f>IF(DATABASE!$X38&lt;&gt;1,"",DATABASE!L38)</f>
        <v/>
      </c>
      <c r="F40" s="94">
        <f>IF(DATABASE!$X38&lt;&gt;1,"",DATABASE!Q38)</f>
        <v/>
      </c>
      <c r="G40" s="94">
        <f>IF(DATABASE!$X38&lt;&gt;1,"",DATABASE!C38)</f>
        <v/>
      </c>
      <c r="H40" s="94">
        <f>IF(DATABASE!$X38&lt;&gt;1,"",DATABASE!D38)</f>
        <v/>
      </c>
      <c r="I40" s="93">
        <f>IF(DATABASE!$X38&lt;&gt;1,"",DATABASE!S38)</f>
        <v/>
      </c>
    </row>
    <row r="41" ht="16.5" customHeight="1" s="111">
      <c r="A41" s="89">
        <f>IF(DATABASE!$X39&lt;&gt;1,"",DATABASE!B39)</f>
        <v/>
      </c>
      <c r="B41" s="90">
        <f>IF(DATABASE!$X39&lt;&gt;1,"",DATABASE!M39)</f>
        <v/>
      </c>
      <c r="C41" s="91">
        <f>IF(DATABASE!$X39&lt;&gt;1,"",DATABASE!A39)</f>
        <v/>
      </c>
      <c r="D41" s="91">
        <f>IF(DATABASE!$X39&lt;&gt;1,"",DATABASE!P39)</f>
        <v/>
      </c>
      <c r="E41" s="91">
        <f>IF(DATABASE!$X39&lt;&gt;1,"",DATABASE!L39)</f>
        <v/>
      </c>
      <c r="F41" s="91">
        <f>IF(DATABASE!$X39&lt;&gt;1,"",DATABASE!Q39)</f>
        <v/>
      </c>
      <c r="G41" s="91">
        <f>IF(DATABASE!$X39&lt;&gt;1,"",DATABASE!C39)</f>
        <v/>
      </c>
      <c r="H41" s="91">
        <f>IF(DATABASE!$X39&lt;&gt;1,"",DATABASE!D39)</f>
        <v/>
      </c>
      <c r="I41" s="90">
        <f>IF(DATABASE!$X39&lt;&gt;1,"",DATABASE!S39)</f>
        <v/>
      </c>
    </row>
    <row r="42" ht="16.5" customHeight="1" s="111">
      <c r="A42" s="92">
        <f>IF(DATABASE!$X40&lt;&gt;1,"",DATABASE!B40)</f>
        <v/>
      </c>
      <c r="B42" s="93">
        <f>IF(DATABASE!$X40&lt;&gt;1,"",DATABASE!M40)</f>
        <v/>
      </c>
      <c r="C42" s="94">
        <f>IF(DATABASE!$X40&lt;&gt;1,"",DATABASE!A40)</f>
        <v/>
      </c>
      <c r="D42" s="94">
        <f>IF(DATABASE!$X40&lt;&gt;1,"",DATABASE!P40)</f>
        <v/>
      </c>
      <c r="E42" s="94">
        <f>IF(DATABASE!$X40&lt;&gt;1,"",DATABASE!L40)</f>
        <v/>
      </c>
      <c r="F42" s="94">
        <f>IF(DATABASE!$X40&lt;&gt;1,"",DATABASE!Q40)</f>
        <v/>
      </c>
      <c r="G42" s="94">
        <f>IF(DATABASE!$X40&lt;&gt;1,"",DATABASE!C40)</f>
        <v/>
      </c>
      <c r="H42" s="94">
        <f>IF(DATABASE!$X40&lt;&gt;1,"",DATABASE!D40)</f>
        <v/>
      </c>
      <c r="I42" s="93">
        <f>IF(DATABASE!$X40&lt;&gt;1,"",DATABASE!S40)</f>
        <v/>
      </c>
    </row>
    <row r="43" ht="16.5" customHeight="1" s="111">
      <c r="A43" s="89">
        <f>IF(DATABASE!$X41&lt;&gt;1,"",DATABASE!B41)</f>
        <v/>
      </c>
      <c r="B43" s="90">
        <f>IF(DATABASE!$X41&lt;&gt;1,"",DATABASE!M41)</f>
        <v/>
      </c>
      <c r="C43" s="91">
        <f>IF(DATABASE!$X41&lt;&gt;1,"",DATABASE!A41)</f>
        <v/>
      </c>
      <c r="D43" s="91">
        <f>IF(DATABASE!$X41&lt;&gt;1,"",DATABASE!P41)</f>
        <v/>
      </c>
      <c r="E43" s="91">
        <f>IF(DATABASE!$X41&lt;&gt;1,"",DATABASE!L41)</f>
        <v/>
      </c>
      <c r="F43" s="91">
        <f>IF(DATABASE!$X41&lt;&gt;1,"",DATABASE!Q41)</f>
        <v/>
      </c>
      <c r="G43" s="91">
        <f>IF(DATABASE!$X41&lt;&gt;1,"",DATABASE!C41)</f>
        <v/>
      </c>
      <c r="H43" s="91">
        <f>IF(DATABASE!$X41&lt;&gt;1,"",DATABASE!D41)</f>
        <v/>
      </c>
      <c r="I43" s="90">
        <f>IF(DATABASE!$X41&lt;&gt;1,"",DATABASE!S41)</f>
        <v/>
      </c>
    </row>
    <row r="44" ht="16.5" customHeight="1" s="111">
      <c r="A44" s="92">
        <f>IF(DATABASE!$X42&lt;&gt;1,"",DATABASE!B42)</f>
        <v/>
      </c>
      <c r="B44" s="93">
        <f>IF(DATABASE!$X42&lt;&gt;1,"",DATABASE!M42)</f>
        <v/>
      </c>
      <c r="C44" s="94">
        <f>IF(DATABASE!$X42&lt;&gt;1,"",DATABASE!A42)</f>
        <v/>
      </c>
      <c r="D44" s="94">
        <f>IF(DATABASE!$X42&lt;&gt;1,"",DATABASE!P42)</f>
        <v/>
      </c>
      <c r="E44" s="94">
        <f>IF(DATABASE!$X42&lt;&gt;1,"",DATABASE!L42)</f>
        <v/>
      </c>
      <c r="F44" s="94">
        <f>IF(DATABASE!$X42&lt;&gt;1,"",DATABASE!Q42)</f>
        <v/>
      </c>
      <c r="G44" s="94">
        <f>IF(DATABASE!$X42&lt;&gt;1,"",DATABASE!C42)</f>
        <v/>
      </c>
      <c r="H44" s="94">
        <f>IF(DATABASE!$X42&lt;&gt;1,"",DATABASE!D42)</f>
        <v/>
      </c>
      <c r="I44" s="93">
        <f>IF(DATABASE!$X42&lt;&gt;1,"",DATABASE!S42)</f>
        <v/>
      </c>
    </row>
    <row r="45" ht="16.5" customHeight="1" s="111">
      <c r="A45" s="89">
        <f>IF(DATABASE!$X43&lt;&gt;1,"",DATABASE!B43)</f>
        <v/>
      </c>
      <c r="B45" s="90">
        <f>IF(DATABASE!$X43&lt;&gt;1,"",DATABASE!M43)</f>
        <v/>
      </c>
      <c r="C45" s="91">
        <f>IF(DATABASE!$X43&lt;&gt;1,"",DATABASE!A43)</f>
        <v/>
      </c>
      <c r="D45" s="91">
        <f>IF(DATABASE!$X43&lt;&gt;1,"",DATABASE!P43)</f>
        <v/>
      </c>
      <c r="E45" s="91">
        <f>IF(DATABASE!$X43&lt;&gt;1,"",DATABASE!L43)</f>
        <v/>
      </c>
      <c r="F45" s="91">
        <f>IF(DATABASE!$X43&lt;&gt;1,"",DATABASE!Q43)</f>
        <v/>
      </c>
      <c r="G45" s="91">
        <f>IF(DATABASE!$X43&lt;&gt;1,"",DATABASE!C43)</f>
        <v/>
      </c>
      <c r="H45" s="91">
        <f>IF(DATABASE!$X43&lt;&gt;1,"",DATABASE!D43)</f>
        <v/>
      </c>
      <c r="I45" s="90">
        <f>IF(DATABASE!$X43&lt;&gt;1,"",DATABASE!S43)</f>
        <v/>
      </c>
    </row>
    <row r="46" ht="16.5" customHeight="1" s="111">
      <c r="A46" s="92">
        <f>IF(DATABASE!$X44&lt;&gt;1,"",DATABASE!B44)</f>
        <v/>
      </c>
      <c r="B46" s="93">
        <f>IF(DATABASE!$X44&lt;&gt;1,"",DATABASE!M44)</f>
        <v/>
      </c>
      <c r="C46" s="94">
        <f>IF(DATABASE!$X44&lt;&gt;1,"",DATABASE!A44)</f>
        <v/>
      </c>
      <c r="D46" s="94">
        <f>IF(DATABASE!$X44&lt;&gt;1,"",DATABASE!P44)</f>
        <v/>
      </c>
      <c r="E46" s="94">
        <f>IF(DATABASE!$X44&lt;&gt;1,"",DATABASE!L44)</f>
        <v/>
      </c>
      <c r="F46" s="94">
        <f>IF(DATABASE!$X44&lt;&gt;1,"",DATABASE!Q44)</f>
        <v/>
      </c>
      <c r="G46" s="94">
        <f>IF(DATABASE!$X44&lt;&gt;1,"",DATABASE!C44)</f>
        <v/>
      </c>
      <c r="H46" s="94">
        <f>IF(DATABASE!$X44&lt;&gt;1,"",DATABASE!D44)</f>
        <v/>
      </c>
      <c r="I46" s="93">
        <f>IF(DATABASE!$X44&lt;&gt;1,"",DATABASE!S44)</f>
        <v/>
      </c>
    </row>
    <row r="47" ht="16.5" customHeight="1" s="111">
      <c r="A47" s="89">
        <f>IF(DATABASE!$X45&lt;&gt;1,"",DATABASE!B45)</f>
        <v/>
      </c>
      <c r="B47" s="90">
        <f>IF(DATABASE!$X45&lt;&gt;1,"",DATABASE!M45)</f>
        <v/>
      </c>
      <c r="C47" s="91">
        <f>IF(DATABASE!$X45&lt;&gt;1,"",DATABASE!A45)</f>
        <v/>
      </c>
      <c r="D47" s="91">
        <f>IF(DATABASE!$X45&lt;&gt;1,"",DATABASE!P45)</f>
        <v/>
      </c>
      <c r="E47" s="91">
        <f>IF(DATABASE!$X45&lt;&gt;1,"",DATABASE!L45)</f>
        <v/>
      </c>
      <c r="F47" s="91">
        <f>IF(DATABASE!$X45&lt;&gt;1,"",DATABASE!Q45)</f>
        <v/>
      </c>
      <c r="G47" s="91">
        <f>IF(DATABASE!$X45&lt;&gt;1,"",DATABASE!C45)</f>
        <v/>
      </c>
      <c r="H47" s="91">
        <f>IF(DATABASE!$X45&lt;&gt;1,"",DATABASE!D45)</f>
        <v/>
      </c>
      <c r="I47" s="90">
        <f>IF(DATABASE!$X45&lt;&gt;1,"",DATABASE!S45)</f>
        <v/>
      </c>
    </row>
    <row r="48" ht="16.5" customHeight="1" s="111">
      <c r="A48" s="92">
        <f>IF(DATABASE!$X46&lt;&gt;1,"",DATABASE!B46)</f>
        <v/>
      </c>
      <c r="B48" s="93">
        <f>IF(DATABASE!$X46&lt;&gt;1,"",DATABASE!M46)</f>
        <v/>
      </c>
      <c r="C48" s="94">
        <f>IF(DATABASE!$X46&lt;&gt;1,"",DATABASE!A46)</f>
        <v/>
      </c>
      <c r="D48" s="94">
        <f>IF(DATABASE!$X46&lt;&gt;1,"",DATABASE!P46)</f>
        <v/>
      </c>
      <c r="E48" s="94">
        <f>IF(DATABASE!$X46&lt;&gt;1,"",DATABASE!L46)</f>
        <v/>
      </c>
      <c r="F48" s="94">
        <f>IF(DATABASE!$X46&lt;&gt;1,"",DATABASE!Q46)</f>
        <v/>
      </c>
      <c r="G48" s="94">
        <f>IF(DATABASE!$X46&lt;&gt;1,"",DATABASE!C46)</f>
        <v/>
      </c>
      <c r="H48" s="94">
        <f>IF(DATABASE!$X46&lt;&gt;1,"",DATABASE!D46)</f>
        <v/>
      </c>
      <c r="I48" s="93">
        <f>IF(DATABASE!$X46&lt;&gt;1,"",DATABASE!S46)</f>
        <v/>
      </c>
    </row>
    <row r="49" ht="16.5" customHeight="1" s="111">
      <c r="A49" s="89">
        <f>IF(DATABASE!$X47&lt;&gt;1,"",DATABASE!B47)</f>
        <v/>
      </c>
      <c r="B49" s="90">
        <f>IF(DATABASE!$X47&lt;&gt;1,"",DATABASE!M47)</f>
        <v/>
      </c>
      <c r="C49" s="91">
        <f>IF(DATABASE!$X47&lt;&gt;1,"",DATABASE!A47)</f>
        <v/>
      </c>
      <c r="D49" s="91">
        <f>IF(DATABASE!$X47&lt;&gt;1,"",DATABASE!P47)</f>
        <v/>
      </c>
      <c r="E49" s="91">
        <f>IF(DATABASE!$X47&lt;&gt;1,"",DATABASE!L47)</f>
        <v/>
      </c>
      <c r="F49" s="91">
        <f>IF(DATABASE!$X47&lt;&gt;1,"",DATABASE!Q47)</f>
        <v/>
      </c>
      <c r="G49" s="91">
        <f>IF(DATABASE!$X47&lt;&gt;1,"",DATABASE!C47)</f>
        <v/>
      </c>
      <c r="H49" s="91">
        <f>IF(DATABASE!$X47&lt;&gt;1,"",DATABASE!D47)</f>
        <v/>
      </c>
      <c r="I49" s="90">
        <f>IF(DATABASE!$X47&lt;&gt;1,"",DATABASE!S47)</f>
        <v/>
      </c>
    </row>
    <row r="50" ht="16.5" customHeight="1" s="111">
      <c r="A50" s="92">
        <f>IF(DATABASE!$X48&lt;&gt;1,"",DATABASE!B48)</f>
        <v/>
      </c>
      <c r="B50" s="93">
        <f>IF(DATABASE!$X48&lt;&gt;1,"",DATABASE!M48)</f>
        <v/>
      </c>
      <c r="C50" s="94">
        <f>IF(DATABASE!$X48&lt;&gt;1,"",DATABASE!A48)</f>
        <v/>
      </c>
      <c r="D50" s="94">
        <f>IF(DATABASE!$X48&lt;&gt;1,"",DATABASE!P48)</f>
        <v/>
      </c>
      <c r="E50" s="94">
        <f>IF(DATABASE!$X48&lt;&gt;1,"",DATABASE!L48)</f>
        <v/>
      </c>
      <c r="F50" s="94">
        <f>IF(DATABASE!$X48&lt;&gt;1,"",DATABASE!Q48)</f>
        <v/>
      </c>
      <c r="G50" s="94">
        <f>IF(DATABASE!$X48&lt;&gt;1,"",DATABASE!C48)</f>
        <v/>
      </c>
      <c r="H50" s="94">
        <f>IF(DATABASE!$X48&lt;&gt;1,"",DATABASE!D48)</f>
        <v/>
      </c>
      <c r="I50" s="93">
        <f>IF(DATABASE!$X48&lt;&gt;1,"",DATABASE!S48)</f>
        <v/>
      </c>
    </row>
    <row r="51" ht="16.5" customHeight="1" s="111">
      <c r="A51" s="89">
        <f>IF(DATABASE!$X49&lt;&gt;1,"",DATABASE!B49)</f>
        <v/>
      </c>
      <c r="B51" s="90">
        <f>IF(DATABASE!$X49&lt;&gt;1,"",DATABASE!M49)</f>
        <v/>
      </c>
      <c r="C51" s="91">
        <f>IF(DATABASE!$X49&lt;&gt;1,"",DATABASE!A49)</f>
        <v/>
      </c>
      <c r="D51" s="91">
        <f>IF(DATABASE!$X49&lt;&gt;1,"",DATABASE!P49)</f>
        <v/>
      </c>
      <c r="E51" s="91">
        <f>IF(DATABASE!$X49&lt;&gt;1,"",DATABASE!L49)</f>
        <v/>
      </c>
      <c r="F51" s="91">
        <f>IF(DATABASE!$X49&lt;&gt;1,"",DATABASE!Q49)</f>
        <v/>
      </c>
      <c r="G51" s="91">
        <f>IF(DATABASE!$X49&lt;&gt;1,"",DATABASE!C49)</f>
        <v/>
      </c>
      <c r="H51" s="91">
        <f>IF(DATABASE!$X49&lt;&gt;1,"",DATABASE!D49)</f>
        <v/>
      </c>
      <c r="I51" s="90">
        <f>IF(DATABASE!$X49&lt;&gt;1,"",DATABASE!S49)</f>
        <v/>
      </c>
    </row>
    <row r="52" ht="16.5" customHeight="1" s="111">
      <c r="A52" s="92">
        <f>IF(DATABASE!$X50&lt;&gt;1,"",DATABASE!B50)</f>
        <v/>
      </c>
      <c r="B52" s="93">
        <f>IF(DATABASE!$X50&lt;&gt;1,"",DATABASE!M50)</f>
        <v/>
      </c>
      <c r="C52" s="94">
        <f>IF(DATABASE!$X50&lt;&gt;1,"",DATABASE!A50)</f>
        <v/>
      </c>
      <c r="D52" s="94">
        <f>IF(DATABASE!$X50&lt;&gt;1,"",DATABASE!P50)</f>
        <v/>
      </c>
      <c r="E52" s="94">
        <f>IF(DATABASE!$X50&lt;&gt;1,"",DATABASE!L50)</f>
        <v/>
      </c>
      <c r="F52" s="94">
        <f>IF(DATABASE!$X50&lt;&gt;1,"",DATABASE!Q50)</f>
        <v/>
      </c>
      <c r="G52" s="94">
        <f>IF(DATABASE!$X50&lt;&gt;1,"",DATABASE!C50)</f>
        <v/>
      </c>
      <c r="H52" s="94">
        <f>IF(DATABASE!$X50&lt;&gt;1,"",DATABASE!D50)</f>
        <v/>
      </c>
      <c r="I52" s="93">
        <f>IF(DATABASE!$X50&lt;&gt;1,"",DATABASE!S50)</f>
        <v/>
      </c>
    </row>
    <row r="53" ht="16.5" customHeight="1" s="111">
      <c r="A53" s="89">
        <f>IF(DATABASE!$X51&lt;&gt;1,"",DATABASE!B51)</f>
        <v/>
      </c>
      <c r="B53" s="90">
        <f>IF(DATABASE!$X51&lt;&gt;1,"",DATABASE!M51)</f>
        <v/>
      </c>
      <c r="C53" s="91">
        <f>IF(DATABASE!$X51&lt;&gt;1,"",DATABASE!A51)</f>
        <v/>
      </c>
      <c r="D53" s="91">
        <f>IF(DATABASE!$X51&lt;&gt;1,"",DATABASE!P51)</f>
        <v/>
      </c>
      <c r="E53" s="91">
        <f>IF(DATABASE!$X51&lt;&gt;1,"",DATABASE!L51)</f>
        <v/>
      </c>
      <c r="F53" s="91">
        <f>IF(DATABASE!$X51&lt;&gt;1,"",DATABASE!Q51)</f>
        <v/>
      </c>
      <c r="G53" s="91">
        <f>IF(DATABASE!$X51&lt;&gt;1,"",DATABASE!C51)</f>
        <v/>
      </c>
      <c r="H53" s="91">
        <f>IF(DATABASE!$X51&lt;&gt;1,"",DATABASE!D51)</f>
        <v/>
      </c>
      <c r="I53" s="90">
        <f>IF(DATABASE!$X51&lt;&gt;1,"",DATABASE!S51)</f>
        <v/>
      </c>
    </row>
    <row r="54" ht="16.5" customHeight="1" s="111">
      <c r="A54" s="92">
        <f>IF(DATABASE!$X52&lt;&gt;1,"",DATABASE!B52)</f>
        <v/>
      </c>
      <c r="B54" s="93">
        <f>IF(DATABASE!$X52&lt;&gt;1,"",DATABASE!M52)</f>
        <v/>
      </c>
      <c r="C54" s="94">
        <f>IF(DATABASE!$X52&lt;&gt;1,"",DATABASE!A52)</f>
        <v/>
      </c>
      <c r="D54" s="94">
        <f>IF(DATABASE!$X52&lt;&gt;1,"",DATABASE!P52)</f>
        <v/>
      </c>
      <c r="E54" s="94">
        <f>IF(DATABASE!$X52&lt;&gt;1,"",DATABASE!L52)</f>
        <v/>
      </c>
      <c r="F54" s="94">
        <f>IF(DATABASE!$X52&lt;&gt;1,"",DATABASE!Q52)</f>
        <v/>
      </c>
      <c r="G54" s="94">
        <f>IF(DATABASE!$X52&lt;&gt;1,"",DATABASE!C52)</f>
        <v/>
      </c>
      <c r="H54" s="94">
        <f>IF(DATABASE!$X52&lt;&gt;1,"",DATABASE!D52)</f>
        <v/>
      </c>
      <c r="I54" s="93">
        <f>IF(DATABASE!$X52&lt;&gt;1,"",DATABASE!S52)</f>
        <v/>
      </c>
    </row>
    <row r="55" ht="16.5" customHeight="1" s="111">
      <c r="A55" s="89">
        <f>IF(DATABASE!$X53&lt;&gt;1,"",DATABASE!B53)</f>
        <v/>
      </c>
      <c r="B55" s="90">
        <f>IF(DATABASE!$X53&lt;&gt;1,"",DATABASE!M53)</f>
        <v/>
      </c>
      <c r="C55" s="91">
        <f>IF(DATABASE!$X53&lt;&gt;1,"",DATABASE!A53)</f>
        <v/>
      </c>
      <c r="D55" s="91">
        <f>IF(DATABASE!$X53&lt;&gt;1,"",DATABASE!P53)</f>
        <v/>
      </c>
      <c r="E55" s="91">
        <f>IF(DATABASE!$X53&lt;&gt;1,"",DATABASE!L53)</f>
        <v/>
      </c>
      <c r="F55" s="91">
        <f>IF(DATABASE!$X53&lt;&gt;1,"",DATABASE!Q53)</f>
        <v/>
      </c>
      <c r="G55" s="91">
        <f>IF(DATABASE!$X53&lt;&gt;1,"",DATABASE!C53)</f>
        <v/>
      </c>
      <c r="H55" s="91">
        <f>IF(DATABASE!$X53&lt;&gt;1,"",DATABASE!D53)</f>
        <v/>
      </c>
      <c r="I55" s="90">
        <f>IF(DATABASE!$X53&lt;&gt;1,"",DATABASE!S53)</f>
        <v/>
      </c>
    </row>
    <row r="56" ht="16.5" customHeight="1" s="111">
      <c r="A56" s="92">
        <f>IF(DATABASE!$X54&lt;&gt;1,"",DATABASE!B54)</f>
        <v/>
      </c>
      <c r="B56" s="93">
        <f>IF(DATABASE!$X54&lt;&gt;1,"",DATABASE!M54)</f>
        <v/>
      </c>
      <c r="C56" s="94">
        <f>IF(DATABASE!$X54&lt;&gt;1,"",DATABASE!A54)</f>
        <v/>
      </c>
      <c r="D56" s="94">
        <f>IF(DATABASE!$X54&lt;&gt;1,"",DATABASE!P54)</f>
        <v/>
      </c>
      <c r="E56" s="94">
        <f>IF(DATABASE!$X54&lt;&gt;1,"",DATABASE!L54)</f>
        <v/>
      </c>
      <c r="F56" s="94">
        <f>IF(DATABASE!$X54&lt;&gt;1,"",DATABASE!Q54)</f>
        <v/>
      </c>
      <c r="G56" s="94">
        <f>IF(DATABASE!$X54&lt;&gt;1,"",DATABASE!C54)</f>
        <v/>
      </c>
      <c r="H56" s="94">
        <f>IF(DATABASE!$X54&lt;&gt;1,"",DATABASE!D54)</f>
        <v/>
      </c>
      <c r="I56" s="93">
        <f>IF(DATABASE!$X54&lt;&gt;1,"",DATABASE!S54)</f>
        <v/>
      </c>
    </row>
    <row r="57" ht="16.5" customHeight="1" s="111">
      <c r="A57" s="89">
        <f>IF(DATABASE!$X55&lt;&gt;1,"",DATABASE!B55)</f>
        <v/>
      </c>
      <c r="B57" s="90">
        <f>IF(DATABASE!$X55&lt;&gt;1,"",DATABASE!M55)</f>
        <v/>
      </c>
      <c r="C57" s="91">
        <f>IF(DATABASE!$X55&lt;&gt;1,"",DATABASE!A55)</f>
        <v/>
      </c>
      <c r="D57" s="91">
        <f>IF(DATABASE!$X55&lt;&gt;1,"",DATABASE!P55)</f>
        <v/>
      </c>
      <c r="E57" s="91">
        <f>IF(DATABASE!$X55&lt;&gt;1,"",DATABASE!L55)</f>
        <v/>
      </c>
      <c r="F57" s="91">
        <f>IF(DATABASE!$X55&lt;&gt;1,"",DATABASE!Q55)</f>
        <v/>
      </c>
      <c r="G57" s="91">
        <f>IF(DATABASE!$X55&lt;&gt;1,"",DATABASE!C55)</f>
        <v/>
      </c>
      <c r="H57" s="91">
        <f>IF(DATABASE!$X55&lt;&gt;1,"",DATABASE!D55)</f>
        <v/>
      </c>
      <c r="I57" s="90">
        <f>IF(DATABASE!$X55&lt;&gt;1,"",DATABASE!S55)</f>
        <v/>
      </c>
    </row>
    <row r="58" ht="16.5" customHeight="1" s="111">
      <c r="A58" s="92">
        <f>IF(DATABASE!$X56&lt;&gt;1,"",DATABASE!B56)</f>
        <v/>
      </c>
      <c r="B58" s="93">
        <f>IF(DATABASE!$X56&lt;&gt;1,"",DATABASE!M56)</f>
        <v/>
      </c>
      <c r="C58" s="94">
        <f>IF(DATABASE!$X56&lt;&gt;1,"",DATABASE!A56)</f>
        <v/>
      </c>
      <c r="D58" s="94">
        <f>IF(DATABASE!$X56&lt;&gt;1,"",DATABASE!P56)</f>
        <v/>
      </c>
      <c r="E58" s="94">
        <f>IF(DATABASE!$X56&lt;&gt;1,"",DATABASE!L56)</f>
        <v/>
      </c>
      <c r="F58" s="94">
        <f>IF(DATABASE!$X56&lt;&gt;1,"",DATABASE!Q56)</f>
        <v/>
      </c>
      <c r="G58" s="94">
        <f>IF(DATABASE!$X56&lt;&gt;1,"",DATABASE!C56)</f>
        <v/>
      </c>
      <c r="H58" s="94">
        <f>IF(DATABASE!$X56&lt;&gt;1,"",DATABASE!D56)</f>
        <v/>
      </c>
      <c r="I58" s="93">
        <f>IF(DATABASE!$X56&lt;&gt;1,"",DATABASE!S56)</f>
        <v/>
      </c>
    </row>
    <row r="59" ht="16.5" customHeight="1" s="111">
      <c r="A59" s="89">
        <f>IF(DATABASE!$X57&lt;&gt;1,"",DATABASE!B57)</f>
        <v/>
      </c>
      <c r="B59" s="90">
        <f>IF(DATABASE!$X57&lt;&gt;1,"",DATABASE!M57)</f>
        <v/>
      </c>
      <c r="C59" s="91">
        <f>IF(DATABASE!$X57&lt;&gt;1,"",DATABASE!A57)</f>
        <v/>
      </c>
      <c r="D59" s="91">
        <f>IF(DATABASE!$X57&lt;&gt;1,"",DATABASE!P57)</f>
        <v/>
      </c>
      <c r="E59" s="91">
        <f>IF(DATABASE!$X57&lt;&gt;1,"",DATABASE!L57)</f>
        <v/>
      </c>
      <c r="F59" s="91">
        <f>IF(DATABASE!$X57&lt;&gt;1,"",DATABASE!Q57)</f>
        <v/>
      </c>
      <c r="G59" s="91">
        <f>IF(DATABASE!$X57&lt;&gt;1,"",DATABASE!C57)</f>
        <v/>
      </c>
      <c r="H59" s="91">
        <f>IF(DATABASE!$X57&lt;&gt;1,"",DATABASE!D57)</f>
        <v/>
      </c>
      <c r="I59" s="90">
        <f>IF(DATABASE!$X57&lt;&gt;1,"",DATABASE!S57)</f>
        <v/>
      </c>
    </row>
    <row r="60" ht="16.5" customHeight="1" s="111">
      <c r="A60" s="92">
        <f>IF(DATABASE!$X58&lt;&gt;1,"",DATABASE!B58)</f>
        <v/>
      </c>
      <c r="B60" s="93">
        <f>IF(DATABASE!$X58&lt;&gt;1,"",DATABASE!M58)</f>
        <v/>
      </c>
      <c r="C60" s="94">
        <f>IF(DATABASE!$X58&lt;&gt;1,"",DATABASE!A58)</f>
        <v/>
      </c>
      <c r="D60" s="94">
        <f>IF(DATABASE!$X58&lt;&gt;1,"",DATABASE!P58)</f>
        <v/>
      </c>
      <c r="E60" s="94">
        <f>IF(DATABASE!$X58&lt;&gt;1,"",DATABASE!L58)</f>
        <v/>
      </c>
      <c r="F60" s="94">
        <f>IF(DATABASE!$X58&lt;&gt;1,"",DATABASE!Q58)</f>
        <v/>
      </c>
      <c r="G60" s="94">
        <f>IF(DATABASE!$X58&lt;&gt;1,"",DATABASE!C58)</f>
        <v/>
      </c>
      <c r="H60" s="94">
        <f>IF(DATABASE!$X58&lt;&gt;1,"",DATABASE!D58)</f>
        <v/>
      </c>
      <c r="I60" s="93">
        <f>IF(DATABASE!$X58&lt;&gt;1,"",DATABASE!S58)</f>
        <v/>
      </c>
    </row>
    <row r="61" ht="16.5" customHeight="1" s="111">
      <c r="A61" s="89">
        <f>IF(DATABASE!$X59&lt;&gt;1,"",DATABASE!B59)</f>
        <v/>
      </c>
      <c r="B61" s="90">
        <f>IF(DATABASE!$X59&lt;&gt;1,"",DATABASE!M59)</f>
        <v/>
      </c>
      <c r="C61" s="91">
        <f>IF(DATABASE!$X59&lt;&gt;1,"",DATABASE!A59)</f>
        <v/>
      </c>
      <c r="D61" s="91">
        <f>IF(DATABASE!$X59&lt;&gt;1,"",DATABASE!P59)</f>
        <v/>
      </c>
      <c r="E61" s="91">
        <f>IF(DATABASE!$X59&lt;&gt;1,"",DATABASE!L59)</f>
        <v/>
      </c>
      <c r="F61" s="91">
        <f>IF(DATABASE!$X59&lt;&gt;1,"",DATABASE!Q59)</f>
        <v/>
      </c>
      <c r="G61" s="91">
        <f>IF(DATABASE!$X59&lt;&gt;1,"",DATABASE!C59)</f>
        <v/>
      </c>
      <c r="H61" s="91">
        <f>IF(DATABASE!$X59&lt;&gt;1,"",DATABASE!D59)</f>
        <v/>
      </c>
      <c r="I61" s="90">
        <f>IF(DATABASE!$X59&lt;&gt;1,"",DATABASE!S59)</f>
        <v/>
      </c>
    </row>
    <row r="62" ht="16.5" customHeight="1" s="111">
      <c r="A62" s="92">
        <f>IF(DATABASE!$X60&lt;&gt;1,"",DATABASE!B60)</f>
        <v/>
      </c>
      <c r="B62" s="93">
        <f>IF(DATABASE!$X60&lt;&gt;1,"",DATABASE!M60)</f>
        <v/>
      </c>
      <c r="C62" s="94">
        <f>IF(DATABASE!$X60&lt;&gt;1,"",DATABASE!A60)</f>
        <v/>
      </c>
      <c r="D62" s="94">
        <f>IF(DATABASE!$X60&lt;&gt;1,"",DATABASE!P60)</f>
        <v/>
      </c>
      <c r="E62" s="94">
        <f>IF(DATABASE!$X60&lt;&gt;1,"",DATABASE!L60)</f>
        <v/>
      </c>
      <c r="F62" s="94">
        <f>IF(DATABASE!$X60&lt;&gt;1,"",DATABASE!Q60)</f>
        <v/>
      </c>
      <c r="G62" s="94">
        <f>IF(DATABASE!$X60&lt;&gt;1,"",DATABASE!C60)</f>
        <v/>
      </c>
      <c r="H62" s="94">
        <f>IF(DATABASE!$X60&lt;&gt;1,"",DATABASE!D60)</f>
        <v/>
      </c>
      <c r="I62" s="93">
        <f>IF(DATABASE!$X60&lt;&gt;1,"",DATABASE!S60)</f>
        <v/>
      </c>
    </row>
    <row r="63" ht="16.5" customHeight="1" s="111">
      <c r="A63" s="89">
        <f>IF(DATABASE!$X61&lt;&gt;1,"",DATABASE!B61)</f>
        <v/>
      </c>
      <c r="B63" s="90">
        <f>IF(DATABASE!$X61&lt;&gt;1,"",DATABASE!M61)</f>
        <v/>
      </c>
      <c r="C63" s="91">
        <f>IF(DATABASE!$X61&lt;&gt;1,"",DATABASE!A61)</f>
        <v/>
      </c>
      <c r="D63" s="91">
        <f>IF(DATABASE!$X61&lt;&gt;1,"",DATABASE!P61)</f>
        <v/>
      </c>
      <c r="E63" s="91">
        <f>IF(DATABASE!$X61&lt;&gt;1,"",DATABASE!L61)</f>
        <v/>
      </c>
      <c r="F63" s="91">
        <f>IF(DATABASE!$X61&lt;&gt;1,"",DATABASE!Q61)</f>
        <v/>
      </c>
      <c r="G63" s="91">
        <f>IF(DATABASE!$X61&lt;&gt;1,"",DATABASE!C61)</f>
        <v/>
      </c>
      <c r="H63" s="91">
        <f>IF(DATABASE!$X61&lt;&gt;1,"",DATABASE!D61)</f>
        <v/>
      </c>
      <c r="I63" s="90">
        <f>IF(DATABASE!$X61&lt;&gt;1,"",DATABASE!S61)</f>
        <v/>
      </c>
    </row>
    <row r="64" ht="16.5" customHeight="1" s="111">
      <c r="A64" s="92">
        <f>IF(DATABASE!$X62&lt;&gt;1,"",DATABASE!B62)</f>
        <v/>
      </c>
      <c r="B64" s="93">
        <f>IF(DATABASE!$X62&lt;&gt;1,"",DATABASE!M62)</f>
        <v/>
      </c>
      <c r="C64" s="94">
        <f>IF(DATABASE!$X62&lt;&gt;1,"",DATABASE!A62)</f>
        <v/>
      </c>
      <c r="D64" s="94">
        <f>IF(DATABASE!$X62&lt;&gt;1,"",DATABASE!P62)</f>
        <v/>
      </c>
      <c r="E64" s="94">
        <f>IF(DATABASE!$X62&lt;&gt;1,"",DATABASE!L62)</f>
        <v/>
      </c>
      <c r="F64" s="94">
        <f>IF(DATABASE!$X62&lt;&gt;1,"",DATABASE!Q62)</f>
        <v/>
      </c>
      <c r="G64" s="94">
        <f>IF(DATABASE!$X62&lt;&gt;1,"",DATABASE!C62)</f>
        <v/>
      </c>
      <c r="H64" s="94">
        <f>IF(DATABASE!$X62&lt;&gt;1,"",DATABASE!D62)</f>
        <v/>
      </c>
      <c r="I64" s="93">
        <f>IF(DATABASE!$X62&lt;&gt;1,"",DATABASE!S62)</f>
        <v/>
      </c>
    </row>
    <row r="65" ht="16.5" customHeight="1" s="111">
      <c r="A65" s="89">
        <f>IF(DATABASE!$X63&lt;&gt;1,"",DATABASE!B63)</f>
        <v/>
      </c>
      <c r="B65" s="90">
        <f>IF(DATABASE!$X63&lt;&gt;1,"",DATABASE!M63)</f>
        <v/>
      </c>
      <c r="C65" s="91">
        <f>IF(DATABASE!$X63&lt;&gt;1,"",DATABASE!A63)</f>
        <v/>
      </c>
      <c r="D65" s="91">
        <f>IF(DATABASE!$X63&lt;&gt;1,"",DATABASE!P63)</f>
        <v/>
      </c>
      <c r="E65" s="91">
        <f>IF(DATABASE!$X63&lt;&gt;1,"",DATABASE!L63)</f>
        <v/>
      </c>
      <c r="F65" s="91">
        <f>IF(DATABASE!$X63&lt;&gt;1,"",DATABASE!Q63)</f>
        <v/>
      </c>
      <c r="G65" s="91">
        <f>IF(DATABASE!$X63&lt;&gt;1,"",DATABASE!C63)</f>
        <v/>
      </c>
      <c r="H65" s="91">
        <f>IF(DATABASE!$X63&lt;&gt;1,"",DATABASE!D63)</f>
        <v/>
      </c>
      <c r="I65" s="90">
        <f>IF(DATABASE!$X63&lt;&gt;1,"",DATABASE!S63)</f>
        <v/>
      </c>
    </row>
    <row r="66" ht="16.5" customHeight="1" s="111">
      <c r="A66" s="92">
        <f>IF(DATABASE!$X64&lt;&gt;1,"",DATABASE!B64)</f>
        <v/>
      </c>
      <c r="B66" s="93">
        <f>IF(DATABASE!$X64&lt;&gt;1,"",DATABASE!M64)</f>
        <v/>
      </c>
      <c r="C66" s="94">
        <f>IF(DATABASE!$X64&lt;&gt;1,"",DATABASE!A64)</f>
        <v/>
      </c>
      <c r="D66" s="94">
        <f>IF(DATABASE!$X64&lt;&gt;1,"",DATABASE!P64)</f>
        <v/>
      </c>
      <c r="E66" s="94">
        <f>IF(DATABASE!$X64&lt;&gt;1,"",DATABASE!L64)</f>
        <v/>
      </c>
      <c r="F66" s="94">
        <f>IF(DATABASE!$X64&lt;&gt;1,"",DATABASE!Q64)</f>
        <v/>
      </c>
      <c r="G66" s="94">
        <f>IF(DATABASE!$X64&lt;&gt;1,"",DATABASE!C64)</f>
        <v/>
      </c>
      <c r="H66" s="94">
        <f>IF(DATABASE!$X64&lt;&gt;1,"",DATABASE!D64)</f>
        <v/>
      </c>
      <c r="I66" s="93">
        <f>IF(DATABASE!$X64&lt;&gt;1,"",DATABASE!S64)</f>
        <v/>
      </c>
    </row>
    <row r="67" ht="16.5" customHeight="1" s="111">
      <c r="A67" s="89">
        <f>IF(DATABASE!$X65&lt;&gt;1,"",DATABASE!B65)</f>
        <v/>
      </c>
      <c r="B67" s="90">
        <f>IF(DATABASE!$X65&lt;&gt;1,"",DATABASE!M65)</f>
        <v/>
      </c>
      <c r="C67" s="91">
        <f>IF(DATABASE!$X65&lt;&gt;1,"",DATABASE!A65)</f>
        <v/>
      </c>
      <c r="D67" s="91">
        <f>IF(DATABASE!$X65&lt;&gt;1,"",DATABASE!P65)</f>
        <v/>
      </c>
      <c r="E67" s="91">
        <f>IF(DATABASE!$X65&lt;&gt;1,"",DATABASE!L65)</f>
        <v/>
      </c>
      <c r="F67" s="91">
        <f>IF(DATABASE!$X65&lt;&gt;1,"",DATABASE!Q65)</f>
        <v/>
      </c>
      <c r="G67" s="91">
        <f>IF(DATABASE!$X65&lt;&gt;1,"",DATABASE!C65)</f>
        <v/>
      </c>
      <c r="H67" s="91">
        <f>IF(DATABASE!$X65&lt;&gt;1,"",DATABASE!D65)</f>
        <v/>
      </c>
      <c r="I67" s="90">
        <f>IF(DATABASE!$X65&lt;&gt;1,"",DATABASE!S65)</f>
        <v/>
      </c>
    </row>
    <row r="68" ht="16.5" customHeight="1" s="111">
      <c r="A68" s="92">
        <f>IF(DATABASE!$X66&lt;&gt;1,"",DATABASE!B66)</f>
        <v/>
      </c>
      <c r="B68" s="93">
        <f>IF(DATABASE!$X66&lt;&gt;1,"",DATABASE!M66)</f>
        <v/>
      </c>
      <c r="C68" s="94">
        <f>IF(DATABASE!$X66&lt;&gt;1,"",DATABASE!A66)</f>
        <v/>
      </c>
      <c r="D68" s="94">
        <f>IF(DATABASE!$X66&lt;&gt;1,"",DATABASE!P66)</f>
        <v/>
      </c>
      <c r="E68" s="94">
        <f>IF(DATABASE!$X66&lt;&gt;1,"",DATABASE!L66)</f>
        <v/>
      </c>
      <c r="F68" s="94">
        <f>IF(DATABASE!$X66&lt;&gt;1,"",DATABASE!Q66)</f>
        <v/>
      </c>
      <c r="G68" s="94">
        <f>IF(DATABASE!$X66&lt;&gt;1,"",DATABASE!C66)</f>
        <v/>
      </c>
      <c r="H68" s="94">
        <f>IF(DATABASE!$X66&lt;&gt;1,"",DATABASE!D66)</f>
        <v/>
      </c>
      <c r="I68" s="93">
        <f>IF(DATABASE!$X66&lt;&gt;1,"",DATABASE!S66)</f>
        <v/>
      </c>
    </row>
    <row r="69" ht="16.5" customHeight="1" s="111">
      <c r="A69" s="89">
        <f>IF(DATABASE!$X67&lt;&gt;1,"",DATABASE!B67)</f>
        <v/>
      </c>
      <c r="B69" s="90">
        <f>IF(DATABASE!$X67&lt;&gt;1,"",DATABASE!M67)</f>
        <v/>
      </c>
      <c r="C69" s="91">
        <f>IF(DATABASE!$X67&lt;&gt;1,"",DATABASE!A67)</f>
        <v/>
      </c>
      <c r="D69" s="91">
        <f>IF(DATABASE!$X67&lt;&gt;1,"",DATABASE!P67)</f>
        <v/>
      </c>
      <c r="E69" s="91">
        <f>IF(DATABASE!$X67&lt;&gt;1,"",DATABASE!L67)</f>
        <v/>
      </c>
      <c r="F69" s="91">
        <f>IF(DATABASE!$X67&lt;&gt;1,"",DATABASE!Q67)</f>
        <v/>
      </c>
      <c r="G69" s="91">
        <f>IF(DATABASE!$X67&lt;&gt;1,"",DATABASE!C67)</f>
        <v/>
      </c>
      <c r="H69" s="91">
        <f>IF(DATABASE!$X67&lt;&gt;1,"",DATABASE!D67)</f>
        <v/>
      </c>
      <c r="I69" s="90">
        <f>IF(DATABASE!$X67&lt;&gt;1,"",DATABASE!S67)</f>
        <v/>
      </c>
    </row>
    <row r="70" ht="16.5" customHeight="1" s="111">
      <c r="A70" s="92">
        <f>IF(DATABASE!$X68&lt;&gt;1,"",DATABASE!B68)</f>
        <v/>
      </c>
      <c r="B70" s="93">
        <f>IF(DATABASE!$X68&lt;&gt;1,"",DATABASE!M68)</f>
        <v/>
      </c>
      <c r="C70" s="94">
        <f>IF(DATABASE!$X68&lt;&gt;1,"",DATABASE!A68)</f>
        <v/>
      </c>
      <c r="D70" s="94">
        <f>IF(DATABASE!$X68&lt;&gt;1,"",DATABASE!P68)</f>
        <v/>
      </c>
      <c r="E70" s="94">
        <f>IF(DATABASE!$X68&lt;&gt;1,"",DATABASE!L68)</f>
        <v/>
      </c>
      <c r="F70" s="94">
        <f>IF(DATABASE!$X68&lt;&gt;1,"",DATABASE!Q68)</f>
        <v/>
      </c>
      <c r="G70" s="94">
        <f>IF(DATABASE!$X68&lt;&gt;1,"",DATABASE!C68)</f>
        <v/>
      </c>
      <c r="H70" s="94">
        <f>IF(DATABASE!$X68&lt;&gt;1,"",DATABASE!D68)</f>
        <v/>
      </c>
      <c r="I70" s="93">
        <f>IF(DATABASE!$X68&lt;&gt;1,"",DATABASE!S68)</f>
        <v/>
      </c>
    </row>
    <row r="71" ht="16.5" customHeight="1" s="111">
      <c r="A71" s="89">
        <f>IF(DATABASE!$X69&lt;&gt;1,"",DATABASE!B69)</f>
        <v/>
      </c>
      <c r="B71" s="90">
        <f>IF(DATABASE!$X69&lt;&gt;1,"",DATABASE!M69)</f>
        <v/>
      </c>
      <c r="C71" s="91">
        <f>IF(DATABASE!$X69&lt;&gt;1,"",DATABASE!A69)</f>
        <v/>
      </c>
      <c r="D71" s="91">
        <f>IF(DATABASE!$X69&lt;&gt;1,"",DATABASE!P69)</f>
        <v/>
      </c>
      <c r="E71" s="91">
        <f>IF(DATABASE!$X69&lt;&gt;1,"",DATABASE!L69)</f>
        <v/>
      </c>
      <c r="F71" s="91">
        <f>IF(DATABASE!$X69&lt;&gt;1,"",DATABASE!Q69)</f>
        <v/>
      </c>
      <c r="G71" s="91">
        <f>IF(DATABASE!$X69&lt;&gt;1,"",DATABASE!C69)</f>
        <v/>
      </c>
      <c r="H71" s="91">
        <f>IF(DATABASE!$X69&lt;&gt;1,"",DATABASE!D69)</f>
        <v/>
      </c>
      <c r="I71" s="90">
        <f>IF(DATABASE!$X69&lt;&gt;1,"",DATABASE!S69)</f>
        <v/>
      </c>
    </row>
    <row r="72" ht="16.5" customHeight="1" s="111">
      <c r="A72" s="92">
        <f>IF(DATABASE!$X70&lt;&gt;1,"",DATABASE!B70)</f>
        <v/>
      </c>
      <c r="B72" s="93">
        <f>IF(DATABASE!$X70&lt;&gt;1,"",DATABASE!M70)</f>
        <v/>
      </c>
      <c r="C72" s="94">
        <f>IF(DATABASE!$X70&lt;&gt;1,"",DATABASE!A70)</f>
        <v/>
      </c>
      <c r="D72" s="94">
        <f>IF(DATABASE!$X70&lt;&gt;1,"",DATABASE!P70)</f>
        <v/>
      </c>
      <c r="E72" s="94">
        <f>IF(DATABASE!$X70&lt;&gt;1,"",DATABASE!L70)</f>
        <v/>
      </c>
      <c r="F72" s="94">
        <f>IF(DATABASE!$X70&lt;&gt;1,"",DATABASE!Q70)</f>
        <v/>
      </c>
      <c r="G72" s="94">
        <f>IF(DATABASE!$X70&lt;&gt;1,"",DATABASE!C70)</f>
        <v/>
      </c>
      <c r="H72" s="94">
        <f>IF(DATABASE!$X70&lt;&gt;1,"",DATABASE!D70)</f>
        <v/>
      </c>
      <c r="I72" s="93">
        <f>IF(DATABASE!$X70&lt;&gt;1,"",DATABASE!S70)</f>
        <v/>
      </c>
    </row>
    <row r="73" ht="16.5" customHeight="1" s="111">
      <c r="A73" s="89">
        <f>IF(DATABASE!$X71&lt;&gt;1,"",DATABASE!B71)</f>
        <v/>
      </c>
      <c r="B73" s="90">
        <f>IF(DATABASE!$X71&lt;&gt;1,"",DATABASE!M71)</f>
        <v/>
      </c>
      <c r="C73" s="91">
        <f>IF(DATABASE!$X71&lt;&gt;1,"",DATABASE!A71)</f>
        <v/>
      </c>
      <c r="D73" s="91">
        <f>IF(DATABASE!$X71&lt;&gt;1,"",DATABASE!P71)</f>
        <v/>
      </c>
      <c r="E73" s="91">
        <f>IF(DATABASE!$X71&lt;&gt;1,"",DATABASE!L71)</f>
        <v/>
      </c>
      <c r="F73" s="91">
        <f>IF(DATABASE!$X71&lt;&gt;1,"",DATABASE!Q71)</f>
        <v/>
      </c>
      <c r="G73" s="91">
        <f>IF(DATABASE!$X71&lt;&gt;1,"",DATABASE!C71)</f>
        <v/>
      </c>
      <c r="H73" s="91">
        <f>IF(DATABASE!$X71&lt;&gt;1,"",DATABASE!D71)</f>
        <v/>
      </c>
      <c r="I73" s="90">
        <f>IF(DATABASE!$X71&lt;&gt;1,"",DATABASE!S71)</f>
        <v/>
      </c>
    </row>
    <row r="74" ht="16.5" customHeight="1" s="111">
      <c r="A74" s="92">
        <f>IF(DATABASE!$X72&lt;&gt;1,"",DATABASE!B72)</f>
        <v/>
      </c>
      <c r="B74" s="93">
        <f>IF(DATABASE!$X72&lt;&gt;1,"",DATABASE!M72)</f>
        <v/>
      </c>
      <c r="C74" s="94">
        <f>IF(DATABASE!$X72&lt;&gt;1,"",DATABASE!A72)</f>
        <v/>
      </c>
      <c r="D74" s="94">
        <f>IF(DATABASE!$X72&lt;&gt;1,"",DATABASE!P72)</f>
        <v/>
      </c>
      <c r="E74" s="94">
        <f>IF(DATABASE!$X72&lt;&gt;1,"",DATABASE!L72)</f>
        <v/>
      </c>
      <c r="F74" s="94">
        <f>IF(DATABASE!$X72&lt;&gt;1,"",DATABASE!Q72)</f>
        <v/>
      </c>
      <c r="G74" s="94">
        <f>IF(DATABASE!$X72&lt;&gt;1,"",DATABASE!C72)</f>
        <v/>
      </c>
      <c r="H74" s="94">
        <f>IF(DATABASE!$X72&lt;&gt;1,"",DATABASE!D72)</f>
        <v/>
      </c>
      <c r="I74" s="93">
        <f>IF(DATABASE!$X72&lt;&gt;1,"",DATABASE!S72)</f>
        <v/>
      </c>
    </row>
    <row r="75" ht="16.5" customHeight="1" s="111">
      <c r="A75" s="89">
        <f>IF(DATABASE!$X73&lt;&gt;1,"",DATABASE!B73)</f>
        <v/>
      </c>
      <c r="B75" s="90">
        <f>IF(DATABASE!$X73&lt;&gt;1,"",DATABASE!M73)</f>
        <v/>
      </c>
      <c r="C75" s="91">
        <f>IF(DATABASE!$X73&lt;&gt;1,"",DATABASE!A73)</f>
        <v/>
      </c>
      <c r="D75" s="91">
        <f>IF(DATABASE!$X73&lt;&gt;1,"",DATABASE!P73)</f>
        <v/>
      </c>
      <c r="E75" s="91">
        <f>IF(DATABASE!$X73&lt;&gt;1,"",DATABASE!L73)</f>
        <v/>
      </c>
      <c r="F75" s="91">
        <f>IF(DATABASE!$X73&lt;&gt;1,"",DATABASE!Q73)</f>
        <v/>
      </c>
      <c r="G75" s="91">
        <f>IF(DATABASE!$X73&lt;&gt;1,"",DATABASE!C73)</f>
        <v/>
      </c>
      <c r="H75" s="91">
        <f>IF(DATABASE!$X73&lt;&gt;1,"",DATABASE!D73)</f>
        <v/>
      </c>
      <c r="I75" s="90">
        <f>IF(DATABASE!$X73&lt;&gt;1,"",DATABASE!S73)</f>
        <v/>
      </c>
    </row>
    <row r="76" ht="16.5" customHeight="1" s="111">
      <c r="A76" s="92">
        <f>IF(DATABASE!$X74&lt;&gt;1,"",DATABASE!B74)</f>
        <v/>
      </c>
      <c r="B76" s="93">
        <f>IF(DATABASE!$X74&lt;&gt;1,"",DATABASE!M74)</f>
        <v/>
      </c>
      <c r="C76" s="94">
        <f>IF(DATABASE!$X74&lt;&gt;1,"",DATABASE!A74)</f>
        <v/>
      </c>
      <c r="D76" s="94">
        <f>IF(DATABASE!$X74&lt;&gt;1,"",DATABASE!P74)</f>
        <v/>
      </c>
      <c r="E76" s="94">
        <f>IF(DATABASE!$X74&lt;&gt;1,"",DATABASE!L74)</f>
        <v/>
      </c>
      <c r="F76" s="94">
        <f>IF(DATABASE!$X74&lt;&gt;1,"",DATABASE!Q74)</f>
        <v/>
      </c>
      <c r="G76" s="94">
        <f>IF(DATABASE!$X74&lt;&gt;1,"",DATABASE!C74)</f>
        <v/>
      </c>
      <c r="H76" s="94">
        <f>IF(DATABASE!$X74&lt;&gt;1,"",DATABASE!D74)</f>
        <v/>
      </c>
      <c r="I76" s="93">
        <f>IF(DATABASE!$X74&lt;&gt;1,"",DATABASE!S74)</f>
        <v/>
      </c>
    </row>
    <row r="77" ht="16.5" customHeight="1" s="111">
      <c r="A77" s="89">
        <f>IF(DATABASE!$X75&lt;&gt;1,"",DATABASE!B75)</f>
        <v/>
      </c>
      <c r="B77" s="90">
        <f>IF(DATABASE!$X75&lt;&gt;1,"",DATABASE!M75)</f>
        <v/>
      </c>
      <c r="C77" s="91">
        <f>IF(DATABASE!$X75&lt;&gt;1,"",DATABASE!A75)</f>
        <v/>
      </c>
      <c r="D77" s="91">
        <f>IF(DATABASE!$X75&lt;&gt;1,"",DATABASE!P75)</f>
        <v/>
      </c>
      <c r="E77" s="91">
        <f>IF(DATABASE!$X75&lt;&gt;1,"",DATABASE!L75)</f>
        <v/>
      </c>
      <c r="F77" s="91">
        <f>IF(DATABASE!$X75&lt;&gt;1,"",DATABASE!Q75)</f>
        <v/>
      </c>
      <c r="G77" s="91">
        <f>IF(DATABASE!$X75&lt;&gt;1,"",DATABASE!C75)</f>
        <v/>
      </c>
      <c r="H77" s="91">
        <f>IF(DATABASE!$X75&lt;&gt;1,"",DATABASE!D75)</f>
        <v/>
      </c>
      <c r="I77" s="90">
        <f>IF(DATABASE!$X75&lt;&gt;1,"",DATABASE!S75)</f>
        <v/>
      </c>
    </row>
    <row r="78" ht="16.5" customHeight="1" s="111">
      <c r="A78" s="92">
        <f>IF(DATABASE!$X76&lt;&gt;1,"",DATABASE!B76)</f>
        <v/>
      </c>
      <c r="B78" s="93">
        <f>IF(DATABASE!$X76&lt;&gt;1,"",DATABASE!M76)</f>
        <v/>
      </c>
      <c r="C78" s="94">
        <f>IF(DATABASE!$X76&lt;&gt;1,"",DATABASE!A76)</f>
        <v/>
      </c>
      <c r="D78" s="94">
        <f>IF(DATABASE!$X76&lt;&gt;1,"",DATABASE!P76)</f>
        <v/>
      </c>
      <c r="E78" s="94">
        <f>IF(DATABASE!$X76&lt;&gt;1,"",DATABASE!L76)</f>
        <v/>
      </c>
      <c r="F78" s="94">
        <f>IF(DATABASE!$X76&lt;&gt;1,"",DATABASE!Q76)</f>
        <v/>
      </c>
      <c r="G78" s="94">
        <f>IF(DATABASE!$X76&lt;&gt;1,"",DATABASE!C76)</f>
        <v/>
      </c>
      <c r="H78" s="94">
        <f>IF(DATABASE!$X76&lt;&gt;1,"",DATABASE!D76)</f>
        <v/>
      </c>
      <c r="I78" s="93">
        <f>IF(DATABASE!$X76&lt;&gt;1,"",DATABASE!S76)</f>
        <v/>
      </c>
    </row>
    <row r="79" ht="16.5" customHeight="1" s="111">
      <c r="A79" s="89">
        <f>IF(DATABASE!$X77&lt;&gt;1,"",DATABASE!B77)</f>
        <v/>
      </c>
      <c r="B79" s="90">
        <f>IF(DATABASE!$X77&lt;&gt;1,"",DATABASE!M77)</f>
        <v/>
      </c>
      <c r="C79" s="91">
        <f>IF(DATABASE!$X77&lt;&gt;1,"",DATABASE!A77)</f>
        <v/>
      </c>
      <c r="D79" s="91">
        <f>IF(DATABASE!$X77&lt;&gt;1,"",DATABASE!P77)</f>
        <v/>
      </c>
      <c r="E79" s="91">
        <f>IF(DATABASE!$X77&lt;&gt;1,"",DATABASE!L77)</f>
        <v/>
      </c>
      <c r="F79" s="91">
        <f>IF(DATABASE!$X77&lt;&gt;1,"",DATABASE!Q77)</f>
        <v/>
      </c>
      <c r="G79" s="91">
        <f>IF(DATABASE!$X77&lt;&gt;1,"",DATABASE!C77)</f>
        <v/>
      </c>
      <c r="H79" s="91">
        <f>IF(DATABASE!$X77&lt;&gt;1,"",DATABASE!D77)</f>
        <v/>
      </c>
      <c r="I79" s="90">
        <f>IF(DATABASE!$X77&lt;&gt;1,"",DATABASE!S77)</f>
        <v/>
      </c>
    </row>
    <row r="80" ht="16.5" customHeight="1" s="111">
      <c r="A80" s="92">
        <f>IF(DATABASE!$X78&lt;&gt;1,"",DATABASE!B78)</f>
        <v/>
      </c>
      <c r="B80" s="93">
        <f>IF(DATABASE!$X78&lt;&gt;1,"",DATABASE!M78)</f>
        <v/>
      </c>
      <c r="C80" s="94">
        <f>IF(DATABASE!$X78&lt;&gt;1,"",DATABASE!A78)</f>
        <v/>
      </c>
      <c r="D80" s="94">
        <f>IF(DATABASE!$X78&lt;&gt;1,"",DATABASE!P78)</f>
        <v/>
      </c>
      <c r="E80" s="94">
        <f>IF(DATABASE!$X78&lt;&gt;1,"",DATABASE!L78)</f>
        <v/>
      </c>
      <c r="F80" s="94">
        <f>IF(DATABASE!$X78&lt;&gt;1,"",DATABASE!Q78)</f>
        <v/>
      </c>
      <c r="G80" s="94">
        <f>IF(DATABASE!$X78&lt;&gt;1,"",DATABASE!C78)</f>
        <v/>
      </c>
      <c r="H80" s="94">
        <f>IF(DATABASE!$X78&lt;&gt;1,"",DATABASE!D78)</f>
        <v/>
      </c>
      <c r="I80" s="93">
        <f>IF(DATABASE!$X78&lt;&gt;1,"",DATABASE!S78)</f>
        <v/>
      </c>
    </row>
    <row r="81" ht="16.5" customHeight="1" s="111">
      <c r="A81" s="89">
        <f>IF(DATABASE!$X79&lt;&gt;1,"",DATABASE!B79)</f>
        <v/>
      </c>
      <c r="B81" s="90">
        <f>IF(DATABASE!$X79&lt;&gt;1,"",DATABASE!M79)</f>
        <v/>
      </c>
      <c r="C81" s="91">
        <f>IF(DATABASE!$X79&lt;&gt;1,"",DATABASE!A79)</f>
        <v/>
      </c>
      <c r="D81" s="91">
        <f>IF(DATABASE!$X79&lt;&gt;1,"",DATABASE!P79)</f>
        <v/>
      </c>
      <c r="E81" s="91">
        <f>IF(DATABASE!$X79&lt;&gt;1,"",DATABASE!L79)</f>
        <v/>
      </c>
      <c r="F81" s="91">
        <f>IF(DATABASE!$X79&lt;&gt;1,"",DATABASE!Q79)</f>
        <v/>
      </c>
      <c r="G81" s="91">
        <f>IF(DATABASE!$X79&lt;&gt;1,"",DATABASE!C79)</f>
        <v/>
      </c>
      <c r="H81" s="91">
        <f>IF(DATABASE!$X79&lt;&gt;1,"",DATABASE!D79)</f>
        <v/>
      </c>
      <c r="I81" s="90">
        <f>IF(DATABASE!$X79&lt;&gt;1,"",DATABASE!S79)</f>
        <v/>
      </c>
    </row>
    <row r="82" ht="16.5" customHeight="1" s="111">
      <c r="A82" s="92">
        <f>IF(DATABASE!$X80&lt;&gt;1,"",DATABASE!B80)</f>
        <v/>
      </c>
      <c r="B82" s="93">
        <f>IF(DATABASE!$X80&lt;&gt;1,"",DATABASE!M80)</f>
        <v/>
      </c>
      <c r="C82" s="94">
        <f>IF(DATABASE!$X80&lt;&gt;1,"",DATABASE!A80)</f>
        <v/>
      </c>
      <c r="D82" s="94">
        <f>IF(DATABASE!$X80&lt;&gt;1,"",DATABASE!P80)</f>
        <v/>
      </c>
      <c r="E82" s="94">
        <f>IF(DATABASE!$X80&lt;&gt;1,"",DATABASE!L80)</f>
        <v/>
      </c>
      <c r="F82" s="94">
        <f>IF(DATABASE!$X80&lt;&gt;1,"",DATABASE!Q80)</f>
        <v/>
      </c>
      <c r="G82" s="94">
        <f>IF(DATABASE!$X80&lt;&gt;1,"",DATABASE!C80)</f>
        <v/>
      </c>
      <c r="H82" s="94">
        <f>IF(DATABASE!$X80&lt;&gt;1,"",DATABASE!D80)</f>
        <v/>
      </c>
      <c r="I82" s="93">
        <f>IF(DATABASE!$X80&lt;&gt;1,"",DATABASE!S80)</f>
        <v/>
      </c>
    </row>
    <row r="83" ht="16.5" customHeight="1" s="111">
      <c r="A83" s="89">
        <f>IF(DATABASE!$X81&lt;&gt;1,"",DATABASE!B81)</f>
        <v/>
      </c>
      <c r="B83" s="90">
        <f>IF(DATABASE!$X81&lt;&gt;1,"",DATABASE!M81)</f>
        <v/>
      </c>
      <c r="C83" s="91">
        <f>IF(DATABASE!$X81&lt;&gt;1,"",DATABASE!A81)</f>
        <v/>
      </c>
      <c r="D83" s="91">
        <f>IF(DATABASE!$X81&lt;&gt;1,"",DATABASE!P81)</f>
        <v/>
      </c>
      <c r="E83" s="91">
        <f>IF(DATABASE!$X81&lt;&gt;1,"",DATABASE!L81)</f>
        <v/>
      </c>
      <c r="F83" s="91">
        <f>IF(DATABASE!$X81&lt;&gt;1,"",DATABASE!Q81)</f>
        <v/>
      </c>
      <c r="G83" s="91">
        <f>IF(DATABASE!$X81&lt;&gt;1,"",DATABASE!C81)</f>
        <v/>
      </c>
      <c r="H83" s="91">
        <f>IF(DATABASE!$X81&lt;&gt;1,"",DATABASE!D81)</f>
        <v/>
      </c>
      <c r="I83" s="90">
        <f>IF(DATABASE!$X81&lt;&gt;1,"",DATABASE!S81)</f>
        <v/>
      </c>
    </row>
    <row r="84" ht="16.5" customHeight="1" s="111">
      <c r="A84" s="92">
        <f>IF(DATABASE!$X82&lt;&gt;1,"",DATABASE!B82)</f>
        <v/>
      </c>
      <c r="B84" s="93">
        <f>IF(DATABASE!$X82&lt;&gt;1,"",DATABASE!M82)</f>
        <v/>
      </c>
      <c r="C84" s="94">
        <f>IF(DATABASE!$X82&lt;&gt;1,"",DATABASE!A82)</f>
        <v/>
      </c>
      <c r="D84" s="94">
        <f>IF(DATABASE!$X82&lt;&gt;1,"",DATABASE!P82)</f>
        <v/>
      </c>
      <c r="E84" s="94">
        <f>IF(DATABASE!$X82&lt;&gt;1,"",DATABASE!L82)</f>
        <v/>
      </c>
      <c r="F84" s="94">
        <f>IF(DATABASE!$X82&lt;&gt;1,"",DATABASE!Q82)</f>
        <v/>
      </c>
      <c r="G84" s="94">
        <f>IF(DATABASE!$X82&lt;&gt;1,"",DATABASE!C82)</f>
        <v/>
      </c>
      <c r="H84" s="94">
        <f>IF(DATABASE!$X82&lt;&gt;1,"",DATABASE!D82)</f>
        <v/>
      </c>
      <c r="I84" s="93">
        <f>IF(DATABASE!$X82&lt;&gt;1,"",DATABASE!S82)</f>
        <v/>
      </c>
    </row>
    <row r="85" ht="16.5" customHeight="1" s="111">
      <c r="A85" s="89">
        <f>IF(DATABASE!$X83&lt;&gt;1,"",DATABASE!B83)</f>
        <v/>
      </c>
      <c r="B85" s="90">
        <f>IF(DATABASE!$X83&lt;&gt;1,"",DATABASE!M83)</f>
        <v/>
      </c>
      <c r="C85" s="91">
        <f>IF(DATABASE!$X83&lt;&gt;1,"",DATABASE!A83)</f>
        <v/>
      </c>
      <c r="D85" s="91">
        <f>IF(DATABASE!$X83&lt;&gt;1,"",DATABASE!P83)</f>
        <v/>
      </c>
      <c r="E85" s="91">
        <f>IF(DATABASE!$X83&lt;&gt;1,"",DATABASE!L83)</f>
        <v/>
      </c>
      <c r="F85" s="91">
        <f>IF(DATABASE!$X83&lt;&gt;1,"",DATABASE!Q83)</f>
        <v/>
      </c>
      <c r="G85" s="91">
        <f>IF(DATABASE!$X83&lt;&gt;1,"",DATABASE!C83)</f>
        <v/>
      </c>
      <c r="H85" s="91">
        <f>IF(DATABASE!$X83&lt;&gt;1,"",DATABASE!D83)</f>
        <v/>
      </c>
      <c r="I85" s="90">
        <f>IF(DATABASE!$X83&lt;&gt;1,"",DATABASE!S83)</f>
        <v/>
      </c>
    </row>
    <row r="86" ht="16.5" customHeight="1" s="111">
      <c r="A86" s="92">
        <f>IF(DATABASE!$X84&lt;&gt;1,"",DATABASE!B84)</f>
        <v/>
      </c>
      <c r="B86" s="93">
        <f>IF(DATABASE!$X84&lt;&gt;1,"",DATABASE!M84)</f>
        <v/>
      </c>
      <c r="C86" s="94">
        <f>IF(DATABASE!$X84&lt;&gt;1,"",DATABASE!A84)</f>
        <v/>
      </c>
      <c r="D86" s="94">
        <f>IF(DATABASE!$X84&lt;&gt;1,"",DATABASE!P84)</f>
        <v/>
      </c>
      <c r="E86" s="94">
        <f>IF(DATABASE!$X84&lt;&gt;1,"",DATABASE!L84)</f>
        <v/>
      </c>
      <c r="F86" s="94">
        <f>IF(DATABASE!$X84&lt;&gt;1,"",DATABASE!Q84)</f>
        <v/>
      </c>
      <c r="G86" s="94">
        <f>IF(DATABASE!$X84&lt;&gt;1,"",DATABASE!C84)</f>
        <v/>
      </c>
      <c r="H86" s="94">
        <f>IF(DATABASE!$X84&lt;&gt;1,"",DATABASE!D84)</f>
        <v/>
      </c>
      <c r="I86" s="93">
        <f>IF(DATABASE!$X84&lt;&gt;1,"",DATABASE!S84)</f>
        <v/>
      </c>
    </row>
    <row r="87" ht="16.5" customHeight="1" s="111">
      <c r="A87" s="89">
        <f>IF(DATABASE!$X85&lt;&gt;1,"",DATABASE!B85)</f>
        <v/>
      </c>
      <c r="B87" s="90">
        <f>IF(DATABASE!$X85&lt;&gt;1,"",DATABASE!M85)</f>
        <v/>
      </c>
      <c r="C87" s="91">
        <f>IF(DATABASE!$X85&lt;&gt;1,"",DATABASE!A85)</f>
        <v/>
      </c>
      <c r="D87" s="91">
        <f>IF(DATABASE!$X85&lt;&gt;1,"",DATABASE!P85)</f>
        <v/>
      </c>
      <c r="E87" s="91">
        <f>IF(DATABASE!$X85&lt;&gt;1,"",DATABASE!L85)</f>
        <v/>
      </c>
      <c r="F87" s="91">
        <f>IF(DATABASE!$X85&lt;&gt;1,"",DATABASE!Q85)</f>
        <v/>
      </c>
      <c r="G87" s="91">
        <f>IF(DATABASE!$X85&lt;&gt;1,"",DATABASE!C85)</f>
        <v/>
      </c>
      <c r="H87" s="91">
        <f>IF(DATABASE!$X85&lt;&gt;1,"",DATABASE!D85)</f>
        <v/>
      </c>
      <c r="I87" s="90">
        <f>IF(DATABASE!$X85&lt;&gt;1,"",DATABASE!S85)</f>
        <v/>
      </c>
    </row>
    <row r="88" ht="16.5" customHeight="1" s="111">
      <c r="A88" s="92">
        <f>IF(DATABASE!$X86&lt;&gt;1,"",DATABASE!B86)</f>
        <v/>
      </c>
      <c r="B88" s="93">
        <f>IF(DATABASE!$X86&lt;&gt;1,"",DATABASE!M86)</f>
        <v/>
      </c>
      <c r="C88" s="94">
        <f>IF(DATABASE!$X86&lt;&gt;1,"",DATABASE!A86)</f>
        <v/>
      </c>
      <c r="D88" s="94">
        <f>IF(DATABASE!$X86&lt;&gt;1,"",DATABASE!P86)</f>
        <v/>
      </c>
      <c r="E88" s="94">
        <f>IF(DATABASE!$X86&lt;&gt;1,"",DATABASE!L86)</f>
        <v/>
      </c>
      <c r="F88" s="94">
        <f>IF(DATABASE!$X86&lt;&gt;1,"",DATABASE!Q86)</f>
        <v/>
      </c>
      <c r="G88" s="94">
        <f>IF(DATABASE!$X86&lt;&gt;1,"",DATABASE!C86)</f>
        <v/>
      </c>
      <c r="H88" s="94">
        <f>IF(DATABASE!$X86&lt;&gt;1,"",DATABASE!D86)</f>
        <v/>
      </c>
      <c r="I88" s="93">
        <f>IF(DATABASE!$X86&lt;&gt;1,"",DATABASE!S86)</f>
        <v/>
      </c>
    </row>
    <row r="89" ht="16.5" customHeight="1" s="111">
      <c r="A89" s="89">
        <f>IF(DATABASE!$X87&lt;&gt;1,"",DATABASE!B87)</f>
        <v/>
      </c>
      <c r="B89" s="90">
        <f>IF(DATABASE!$X87&lt;&gt;1,"",DATABASE!M87)</f>
        <v/>
      </c>
      <c r="C89" s="91">
        <f>IF(DATABASE!$X87&lt;&gt;1,"",DATABASE!A87)</f>
        <v/>
      </c>
      <c r="D89" s="91">
        <f>IF(DATABASE!$X87&lt;&gt;1,"",DATABASE!P87)</f>
        <v/>
      </c>
      <c r="E89" s="91">
        <f>IF(DATABASE!$X87&lt;&gt;1,"",DATABASE!L87)</f>
        <v/>
      </c>
      <c r="F89" s="91">
        <f>IF(DATABASE!$X87&lt;&gt;1,"",DATABASE!Q87)</f>
        <v/>
      </c>
      <c r="G89" s="91">
        <f>IF(DATABASE!$X87&lt;&gt;1,"",DATABASE!C87)</f>
        <v/>
      </c>
      <c r="H89" s="91">
        <f>IF(DATABASE!$X87&lt;&gt;1,"",DATABASE!D87)</f>
        <v/>
      </c>
      <c r="I89" s="90">
        <f>IF(DATABASE!$X87&lt;&gt;1,"",DATABASE!S87)</f>
        <v/>
      </c>
    </row>
    <row r="90" ht="16.5" customHeight="1" s="111">
      <c r="A90" s="92">
        <f>IF(DATABASE!$X88&lt;&gt;1,"",DATABASE!B88)</f>
        <v/>
      </c>
      <c r="B90" s="93">
        <f>IF(DATABASE!$X88&lt;&gt;1,"",DATABASE!M88)</f>
        <v/>
      </c>
      <c r="C90" s="94">
        <f>IF(DATABASE!$X88&lt;&gt;1,"",DATABASE!A88)</f>
        <v/>
      </c>
      <c r="D90" s="94">
        <f>IF(DATABASE!$X88&lt;&gt;1,"",DATABASE!P88)</f>
        <v/>
      </c>
      <c r="E90" s="94">
        <f>IF(DATABASE!$X88&lt;&gt;1,"",DATABASE!L88)</f>
        <v/>
      </c>
      <c r="F90" s="94">
        <f>IF(DATABASE!$X88&lt;&gt;1,"",DATABASE!Q88)</f>
        <v/>
      </c>
      <c r="G90" s="94">
        <f>IF(DATABASE!$X88&lt;&gt;1,"",DATABASE!C88)</f>
        <v/>
      </c>
      <c r="H90" s="94">
        <f>IF(DATABASE!$X88&lt;&gt;1,"",DATABASE!D88)</f>
        <v/>
      </c>
      <c r="I90" s="93">
        <f>IF(DATABASE!$X88&lt;&gt;1,"",DATABASE!S88)</f>
        <v/>
      </c>
    </row>
    <row r="91" ht="16.5" customHeight="1" s="111">
      <c r="A91" s="89">
        <f>IF(DATABASE!$X89&lt;&gt;1,"",DATABASE!B89)</f>
        <v/>
      </c>
      <c r="B91" s="90">
        <f>IF(DATABASE!$X89&lt;&gt;1,"",DATABASE!M89)</f>
        <v/>
      </c>
      <c r="C91" s="91">
        <f>IF(DATABASE!$X89&lt;&gt;1,"",DATABASE!A89)</f>
        <v/>
      </c>
      <c r="D91" s="91">
        <f>IF(DATABASE!$X89&lt;&gt;1,"",DATABASE!P89)</f>
        <v/>
      </c>
      <c r="E91" s="91">
        <f>IF(DATABASE!$X89&lt;&gt;1,"",DATABASE!L89)</f>
        <v/>
      </c>
      <c r="F91" s="91">
        <f>IF(DATABASE!$X89&lt;&gt;1,"",DATABASE!Q89)</f>
        <v/>
      </c>
      <c r="G91" s="91">
        <f>IF(DATABASE!$X89&lt;&gt;1,"",DATABASE!C89)</f>
        <v/>
      </c>
      <c r="H91" s="91">
        <f>IF(DATABASE!$X89&lt;&gt;1,"",DATABASE!D89)</f>
        <v/>
      </c>
      <c r="I91" s="90">
        <f>IF(DATABASE!$X89&lt;&gt;1,"",DATABASE!S89)</f>
        <v/>
      </c>
    </row>
    <row r="92" ht="16.5" customHeight="1" s="111">
      <c r="A92" s="92">
        <f>IF(DATABASE!$X90&lt;&gt;1,"",DATABASE!B90)</f>
        <v/>
      </c>
      <c r="B92" s="93">
        <f>IF(DATABASE!$X90&lt;&gt;1,"",DATABASE!M90)</f>
        <v/>
      </c>
      <c r="C92" s="94">
        <f>IF(DATABASE!$X90&lt;&gt;1,"",DATABASE!A90)</f>
        <v/>
      </c>
      <c r="D92" s="94">
        <f>IF(DATABASE!$X90&lt;&gt;1,"",DATABASE!P90)</f>
        <v/>
      </c>
      <c r="E92" s="94">
        <f>IF(DATABASE!$X90&lt;&gt;1,"",DATABASE!L90)</f>
        <v/>
      </c>
      <c r="F92" s="94">
        <f>IF(DATABASE!$X90&lt;&gt;1,"",DATABASE!Q90)</f>
        <v/>
      </c>
      <c r="G92" s="94">
        <f>IF(DATABASE!$X90&lt;&gt;1,"",DATABASE!C90)</f>
        <v/>
      </c>
      <c r="H92" s="94">
        <f>IF(DATABASE!$X90&lt;&gt;1,"",DATABASE!D90)</f>
        <v/>
      </c>
      <c r="I92" s="93">
        <f>IF(DATABASE!$X90&lt;&gt;1,"",DATABASE!S90)</f>
        <v/>
      </c>
    </row>
    <row r="93" ht="16.5" customHeight="1" s="111">
      <c r="A93" s="89">
        <f>IF(DATABASE!$X91&lt;&gt;1,"",DATABASE!B91)</f>
        <v/>
      </c>
      <c r="B93" s="90">
        <f>IF(DATABASE!$X91&lt;&gt;1,"",DATABASE!M91)</f>
        <v/>
      </c>
      <c r="C93" s="91">
        <f>IF(DATABASE!$X91&lt;&gt;1,"",DATABASE!A91)</f>
        <v/>
      </c>
      <c r="D93" s="91">
        <f>IF(DATABASE!$X91&lt;&gt;1,"",DATABASE!P91)</f>
        <v/>
      </c>
      <c r="E93" s="91">
        <f>IF(DATABASE!$X91&lt;&gt;1,"",DATABASE!L91)</f>
        <v/>
      </c>
      <c r="F93" s="91">
        <f>IF(DATABASE!$X91&lt;&gt;1,"",DATABASE!Q91)</f>
        <v/>
      </c>
      <c r="G93" s="91">
        <f>IF(DATABASE!$X91&lt;&gt;1,"",DATABASE!C91)</f>
        <v/>
      </c>
      <c r="H93" s="91">
        <f>IF(DATABASE!$X91&lt;&gt;1,"",DATABASE!D91)</f>
        <v/>
      </c>
      <c r="I93" s="90">
        <f>IF(DATABASE!$X91&lt;&gt;1,"",DATABASE!S91)</f>
        <v/>
      </c>
    </row>
    <row r="94" ht="16.5" customHeight="1" s="111">
      <c r="A94" s="92">
        <f>IF(DATABASE!$X92&lt;&gt;1,"",DATABASE!B92)</f>
        <v/>
      </c>
      <c r="B94" s="93">
        <f>IF(DATABASE!$X92&lt;&gt;1,"",DATABASE!M92)</f>
        <v/>
      </c>
      <c r="C94" s="94">
        <f>IF(DATABASE!$X92&lt;&gt;1,"",DATABASE!A92)</f>
        <v/>
      </c>
      <c r="D94" s="94">
        <f>IF(DATABASE!$X92&lt;&gt;1,"",DATABASE!P92)</f>
        <v/>
      </c>
      <c r="E94" s="94">
        <f>IF(DATABASE!$X92&lt;&gt;1,"",DATABASE!L92)</f>
        <v/>
      </c>
      <c r="F94" s="94">
        <f>IF(DATABASE!$X92&lt;&gt;1,"",DATABASE!Q92)</f>
        <v/>
      </c>
      <c r="G94" s="94">
        <f>IF(DATABASE!$X92&lt;&gt;1,"",DATABASE!C92)</f>
        <v/>
      </c>
      <c r="H94" s="94">
        <f>IF(DATABASE!$X92&lt;&gt;1,"",DATABASE!D92)</f>
        <v/>
      </c>
      <c r="I94" s="93">
        <f>IF(DATABASE!$X92&lt;&gt;1,"",DATABASE!S92)</f>
        <v/>
      </c>
    </row>
    <row r="95" ht="16.5" customHeight="1" s="111">
      <c r="A95" s="89">
        <f>IF(DATABASE!$X93&lt;&gt;1,"",DATABASE!B93)</f>
        <v/>
      </c>
      <c r="B95" s="90">
        <f>IF(DATABASE!$X93&lt;&gt;1,"",DATABASE!M93)</f>
        <v/>
      </c>
      <c r="C95" s="91">
        <f>IF(DATABASE!$X93&lt;&gt;1,"",DATABASE!A93)</f>
        <v/>
      </c>
      <c r="D95" s="91">
        <f>IF(DATABASE!$X93&lt;&gt;1,"",DATABASE!P93)</f>
        <v/>
      </c>
      <c r="E95" s="91">
        <f>IF(DATABASE!$X93&lt;&gt;1,"",DATABASE!L93)</f>
        <v/>
      </c>
      <c r="F95" s="91">
        <f>IF(DATABASE!$X93&lt;&gt;1,"",DATABASE!Q93)</f>
        <v/>
      </c>
      <c r="G95" s="91">
        <f>IF(DATABASE!$X93&lt;&gt;1,"",DATABASE!C93)</f>
        <v/>
      </c>
      <c r="H95" s="91">
        <f>IF(DATABASE!$X93&lt;&gt;1,"",DATABASE!D93)</f>
        <v/>
      </c>
      <c r="I95" s="90">
        <f>IF(DATABASE!$X93&lt;&gt;1,"",DATABASE!S93)</f>
        <v/>
      </c>
    </row>
    <row r="96" ht="16.5" customHeight="1" s="111">
      <c r="A96" s="92">
        <f>IF(DATABASE!$X94&lt;&gt;1,"",DATABASE!B94)</f>
        <v/>
      </c>
      <c r="B96" s="93">
        <f>IF(DATABASE!$X94&lt;&gt;1,"",DATABASE!M94)</f>
        <v/>
      </c>
      <c r="C96" s="94">
        <f>IF(DATABASE!$X94&lt;&gt;1,"",DATABASE!A94)</f>
        <v/>
      </c>
      <c r="D96" s="94">
        <f>IF(DATABASE!$X94&lt;&gt;1,"",DATABASE!P94)</f>
        <v/>
      </c>
      <c r="E96" s="94">
        <f>IF(DATABASE!$X94&lt;&gt;1,"",DATABASE!L94)</f>
        <v/>
      </c>
      <c r="F96" s="94">
        <f>IF(DATABASE!$X94&lt;&gt;1,"",DATABASE!Q94)</f>
        <v/>
      </c>
      <c r="G96" s="94">
        <f>IF(DATABASE!$X94&lt;&gt;1,"",DATABASE!C94)</f>
        <v/>
      </c>
      <c r="H96" s="94">
        <f>IF(DATABASE!$X94&lt;&gt;1,"",DATABASE!D94)</f>
        <v/>
      </c>
      <c r="I96" s="93">
        <f>IF(DATABASE!$X94&lt;&gt;1,"",DATABASE!S94)</f>
        <v/>
      </c>
    </row>
    <row r="97" ht="16.5" customHeight="1" s="111">
      <c r="A97" s="89">
        <f>IF(DATABASE!$X95&lt;&gt;1,"",DATABASE!B95)</f>
        <v/>
      </c>
      <c r="B97" s="90">
        <f>IF(DATABASE!$X95&lt;&gt;1,"",DATABASE!M95)</f>
        <v/>
      </c>
      <c r="C97" s="91">
        <f>IF(DATABASE!$X95&lt;&gt;1,"",DATABASE!A95)</f>
        <v/>
      </c>
      <c r="D97" s="91">
        <f>IF(DATABASE!$X95&lt;&gt;1,"",DATABASE!P95)</f>
        <v/>
      </c>
      <c r="E97" s="91">
        <f>IF(DATABASE!$X95&lt;&gt;1,"",DATABASE!L95)</f>
        <v/>
      </c>
      <c r="F97" s="91">
        <f>IF(DATABASE!$X95&lt;&gt;1,"",DATABASE!Q95)</f>
        <v/>
      </c>
      <c r="G97" s="91">
        <f>IF(DATABASE!$X95&lt;&gt;1,"",DATABASE!C95)</f>
        <v/>
      </c>
      <c r="H97" s="91">
        <f>IF(DATABASE!$X95&lt;&gt;1,"",DATABASE!D95)</f>
        <v/>
      </c>
      <c r="I97" s="90">
        <f>IF(DATABASE!$X95&lt;&gt;1,"",DATABASE!S95)</f>
        <v/>
      </c>
    </row>
    <row r="98" ht="16.5" customHeight="1" s="111">
      <c r="A98" s="92">
        <f>IF(DATABASE!$X96&lt;&gt;1,"",DATABASE!B96)</f>
        <v/>
      </c>
      <c r="B98" s="93">
        <f>IF(DATABASE!$X96&lt;&gt;1,"",DATABASE!M96)</f>
        <v/>
      </c>
      <c r="C98" s="94">
        <f>IF(DATABASE!$X96&lt;&gt;1,"",DATABASE!A96)</f>
        <v/>
      </c>
      <c r="D98" s="94">
        <f>IF(DATABASE!$X96&lt;&gt;1,"",DATABASE!P96)</f>
        <v/>
      </c>
      <c r="E98" s="94">
        <f>IF(DATABASE!$X96&lt;&gt;1,"",DATABASE!L96)</f>
        <v/>
      </c>
      <c r="F98" s="94">
        <f>IF(DATABASE!$X96&lt;&gt;1,"",DATABASE!Q96)</f>
        <v/>
      </c>
      <c r="G98" s="94">
        <f>IF(DATABASE!$X96&lt;&gt;1,"",DATABASE!C96)</f>
        <v/>
      </c>
      <c r="H98" s="94">
        <f>IF(DATABASE!$X96&lt;&gt;1,"",DATABASE!D96)</f>
        <v/>
      </c>
      <c r="I98" s="93">
        <f>IF(DATABASE!$X96&lt;&gt;1,"",DATABASE!S96)</f>
        <v/>
      </c>
    </row>
    <row r="99" ht="16.5" customHeight="1" s="111">
      <c r="A99" s="89">
        <f>IF(DATABASE!$X97&lt;&gt;1,"",DATABASE!B97)</f>
        <v/>
      </c>
      <c r="B99" s="90">
        <f>IF(DATABASE!$X97&lt;&gt;1,"",DATABASE!M97)</f>
        <v/>
      </c>
      <c r="C99" s="91">
        <f>IF(DATABASE!$X97&lt;&gt;1,"",DATABASE!A97)</f>
        <v/>
      </c>
      <c r="D99" s="91">
        <f>IF(DATABASE!$X97&lt;&gt;1,"",DATABASE!P97)</f>
        <v/>
      </c>
      <c r="E99" s="91">
        <f>IF(DATABASE!$X97&lt;&gt;1,"",DATABASE!L97)</f>
        <v/>
      </c>
      <c r="F99" s="91">
        <f>IF(DATABASE!$X97&lt;&gt;1,"",DATABASE!Q97)</f>
        <v/>
      </c>
      <c r="G99" s="91">
        <f>IF(DATABASE!$X97&lt;&gt;1,"",DATABASE!C97)</f>
        <v/>
      </c>
      <c r="H99" s="91">
        <f>IF(DATABASE!$X97&lt;&gt;1,"",DATABASE!D97)</f>
        <v/>
      </c>
      <c r="I99" s="90">
        <f>IF(DATABASE!$X97&lt;&gt;1,"",DATABASE!S97)</f>
        <v/>
      </c>
    </row>
    <row r="100" ht="16.5" customHeight="1" s="111">
      <c r="A100" s="92">
        <f>IF(DATABASE!$X98&lt;&gt;1,"",DATABASE!B98)</f>
        <v/>
      </c>
      <c r="B100" s="93">
        <f>IF(DATABASE!$X98&lt;&gt;1,"",DATABASE!M98)</f>
        <v/>
      </c>
      <c r="C100" s="94">
        <f>IF(DATABASE!$X98&lt;&gt;1,"",DATABASE!A98)</f>
        <v/>
      </c>
      <c r="D100" s="94">
        <f>IF(DATABASE!$X98&lt;&gt;1,"",DATABASE!P98)</f>
        <v/>
      </c>
      <c r="E100" s="94">
        <f>IF(DATABASE!$X98&lt;&gt;1,"",DATABASE!L98)</f>
        <v/>
      </c>
      <c r="F100" s="94">
        <f>IF(DATABASE!$X98&lt;&gt;1,"",DATABASE!Q98)</f>
        <v/>
      </c>
      <c r="G100" s="94">
        <f>IF(DATABASE!$X98&lt;&gt;1,"",DATABASE!C98)</f>
        <v/>
      </c>
      <c r="H100" s="94">
        <f>IF(DATABASE!$X98&lt;&gt;1,"",DATABASE!D98)</f>
        <v/>
      </c>
      <c r="I100" s="93">
        <f>IF(DATABASE!$X98&lt;&gt;1,"",DATABASE!S98)</f>
        <v/>
      </c>
    </row>
    <row r="101" ht="16.5" customHeight="1" s="111">
      <c r="A101" s="89">
        <f>IF(DATABASE!$X99&lt;&gt;1,"",DATABASE!B99)</f>
        <v/>
      </c>
      <c r="B101" s="90">
        <f>IF(DATABASE!$X99&lt;&gt;1,"",DATABASE!M99)</f>
        <v/>
      </c>
      <c r="C101" s="91">
        <f>IF(DATABASE!$X99&lt;&gt;1,"",DATABASE!A99)</f>
        <v/>
      </c>
      <c r="D101" s="91">
        <f>IF(DATABASE!$X99&lt;&gt;1,"",DATABASE!P99)</f>
        <v/>
      </c>
      <c r="E101" s="91">
        <f>IF(DATABASE!$X99&lt;&gt;1,"",DATABASE!L99)</f>
        <v/>
      </c>
      <c r="F101" s="91">
        <f>IF(DATABASE!$X99&lt;&gt;1,"",DATABASE!Q99)</f>
        <v/>
      </c>
      <c r="G101" s="91">
        <f>IF(DATABASE!$X99&lt;&gt;1,"",DATABASE!C99)</f>
        <v/>
      </c>
      <c r="H101" s="91">
        <f>IF(DATABASE!$X99&lt;&gt;1,"",DATABASE!D99)</f>
        <v/>
      </c>
      <c r="I101" s="90">
        <f>IF(DATABASE!$X99&lt;&gt;1,"",DATABASE!S99)</f>
        <v/>
      </c>
    </row>
    <row r="102" ht="16.5" customHeight="1" s="111">
      <c r="A102" s="92">
        <f>IF(DATABASE!$X100&lt;&gt;1,"",DATABASE!B100)</f>
        <v/>
      </c>
      <c r="B102" s="93">
        <f>IF(DATABASE!$X100&lt;&gt;1,"",DATABASE!M100)</f>
        <v/>
      </c>
      <c r="C102" s="94">
        <f>IF(DATABASE!$X100&lt;&gt;1,"",DATABASE!A100)</f>
        <v/>
      </c>
      <c r="D102" s="94">
        <f>IF(DATABASE!$X100&lt;&gt;1,"",DATABASE!P100)</f>
        <v/>
      </c>
      <c r="E102" s="94">
        <f>IF(DATABASE!$X100&lt;&gt;1,"",DATABASE!L100)</f>
        <v/>
      </c>
      <c r="F102" s="94">
        <f>IF(DATABASE!$X100&lt;&gt;1,"",DATABASE!Q100)</f>
        <v/>
      </c>
      <c r="G102" s="94">
        <f>IF(DATABASE!$X100&lt;&gt;1,"",DATABASE!C100)</f>
        <v/>
      </c>
      <c r="H102" s="94">
        <f>IF(DATABASE!$X100&lt;&gt;1,"",DATABASE!D100)</f>
        <v/>
      </c>
      <c r="I102" s="93">
        <f>IF(DATABASE!$X100&lt;&gt;1,"",DATABASE!S100)</f>
        <v/>
      </c>
    </row>
    <row r="103" ht="16.5" customHeight="1" s="111">
      <c r="A103" s="89">
        <f>IF(DATABASE!$X101&lt;&gt;1,"",DATABASE!B101)</f>
        <v/>
      </c>
      <c r="B103" s="90">
        <f>IF(DATABASE!$X101&lt;&gt;1,"",DATABASE!M101)</f>
        <v/>
      </c>
      <c r="C103" s="91">
        <f>IF(DATABASE!$X101&lt;&gt;1,"",DATABASE!A101)</f>
        <v/>
      </c>
      <c r="D103" s="91">
        <f>IF(DATABASE!$X101&lt;&gt;1,"",DATABASE!P101)</f>
        <v/>
      </c>
      <c r="E103" s="91">
        <f>IF(DATABASE!$X101&lt;&gt;1,"",DATABASE!L101)</f>
        <v/>
      </c>
      <c r="F103" s="91">
        <f>IF(DATABASE!$X101&lt;&gt;1,"",DATABASE!Q101)</f>
        <v/>
      </c>
      <c r="G103" s="91">
        <f>IF(DATABASE!$X101&lt;&gt;1,"",DATABASE!C101)</f>
        <v/>
      </c>
      <c r="H103" s="91">
        <f>IF(DATABASE!$X101&lt;&gt;1,"",DATABASE!D101)</f>
        <v/>
      </c>
      <c r="I103" s="90">
        <f>IF(DATABASE!$X101&lt;&gt;1,"",DATABASE!S101)</f>
        <v/>
      </c>
    </row>
    <row r="104" ht="16.5" customHeight="1" s="111">
      <c r="A104" s="92">
        <f>IF(DATABASE!$X102&lt;&gt;1,"",DATABASE!B102)</f>
        <v/>
      </c>
      <c r="B104" s="93">
        <f>IF(DATABASE!$X102&lt;&gt;1,"",DATABASE!M102)</f>
        <v/>
      </c>
      <c r="C104" s="94">
        <f>IF(DATABASE!$X102&lt;&gt;1,"",DATABASE!A102)</f>
        <v/>
      </c>
      <c r="D104" s="94">
        <f>IF(DATABASE!$X102&lt;&gt;1,"",DATABASE!P102)</f>
        <v/>
      </c>
      <c r="E104" s="94">
        <f>IF(DATABASE!$X102&lt;&gt;1,"",DATABASE!L102)</f>
        <v/>
      </c>
      <c r="F104" s="94">
        <f>IF(DATABASE!$X102&lt;&gt;1,"",DATABASE!Q102)</f>
        <v/>
      </c>
      <c r="G104" s="94">
        <f>IF(DATABASE!$X102&lt;&gt;1,"",DATABASE!C102)</f>
        <v/>
      </c>
      <c r="H104" s="94">
        <f>IF(DATABASE!$X102&lt;&gt;1,"",DATABASE!D102)</f>
        <v/>
      </c>
      <c r="I104" s="93">
        <f>IF(DATABASE!$X102&lt;&gt;1,"",DATABASE!S102)</f>
        <v/>
      </c>
    </row>
    <row r="105" ht="16.5" customHeight="1" s="111">
      <c r="A105" s="89">
        <f>IF(DATABASE!$X103&lt;&gt;1,"",DATABASE!B103)</f>
        <v/>
      </c>
      <c r="B105" s="90">
        <f>IF(DATABASE!$X103&lt;&gt;1,"",DATABASE!M103)</f>
        <v/>
      </c>
      <c r="C105" s="91">
        <f>IF(DATABASE!$X103&lt;&gt;1,"",DATABASE!A103)</f>
        <v/>
      </c>
      <c r="D105" s="91">
        <f>IF(DATABASE!$X103&lt;&gt;1,"",DATABASE!P103)</f>
        <v/>
      </c>
      <c r="E105" s="91">
        <f>IF(DATABASE!$X103&lt;&gt;1,"",DATABASE!L103)</f>
        <v/>
      </c>
      <c r="F105" s="91">
        <f>IF(DATABASE!$X103&lt;&gt;1,"",DATABASE!Q103)</f>
        <v/>
      </c>
      <c r="G105" s="91">
        <f>IF(DATABASE!$X103&lt;&gt;1,"",DATABASE!C103)</f>
        <v/>
      </c>
      <c r="H105" s="91">
        <f>IF(DATABASE!$X103&lt;&gt;1,"",DATABASE!D103)</f>
        <v/>
      </c>
      <c r="I105" s="90">
        <f>IF(DATABASE!$X103&lt;&gt;1,"",DATABASE!S103)</f>
        <v/>
      </c>
    </row>
    <row r="106" ht="16.5" customHeight="1" s="111">
      <c r="A106" s="92">
        <f>IF(DATABASE!$X104&lt;&gt;1,"",DATABASE!B104)</f>
        <v/>
      </c>
      <c r="B106" s="93">
        <f>IF(DATABASE!$X104&lt;&gt;1,"",DATABASE!M104)</f>
        <v/>
      </c>
      <c r="C106" s="94">
        <f>IF(DATABASE!$X104&lt;&gt;1,"",DATABASE!A104)</f>
        <v/>
      </c>
      <c r="D106" s="94">
        <f>IF(DATABASE!$X104&lt;&gt;1,"",DATABASE!P104)</f>
        <v/>
      </c>
      <c r="E106" s="94">
        <f>IF(DATABASE!$X104&lt;&gt;1,"",DATABASE!L104)</f>
        <v/>
      </c>
      <c r="F106" s="94">
        <f>IF(DATABASE!$X104&lt;&gt;1,"",DATABASE!Q104)</f>
        <v/>
      </c>
      <c r="G106" s="94">
        <f>IF(DATABASE!$X104&lt;&gt;1,"",DATABASE!C104)</f>
        <v/>
      </c>
      <c r="H106" s="94">
        <f>IF(DATABASE!$X104&lt;&gt;1,"",DATABASE!D104)</f>
        <v/>
      </c>
      <c r="I106" s="93">
        <f>IF(DATABASE!$X104&lt;&gt;1,"",DATABASE!S104)</f>
        <v/>
      </c>
    </row>
    <row r="107" ht="16.5" customHeight="1" s="111">
      <c r="A107" s="89">
        <f>IF(DATABASE!$X105&lt;&gt;1,"",DATABASE!B105)</f>
        <v/>
      </c>
      <c r="B107" s="90">
        <f>IF(DATABASE!$X105&lt;&gt;1,"",DATABASE!M105)</f>
        <v/>
      </c>
      <c r="C107" s="91">
        <f>IF(DATABASE!$X105&lt;&gt;1,"",DATABASE!A105)</f>
        <v/>
      </c>
      <c r="D107" s="91">
        <f>IF(DATABASE!$X105&lt;&gt;1,"",DATABASE!P105)</f>
        <v/>
      </c>
      <c r="E107" s="91">
        <f>IF(DATABASE!$X105&lt;&gt;1,"",DATABASE!L105)</f>
        <v/>
      </c>
      <c r="F107" s="91">
        <f>IF(DATABASE!$X105&lt;&gt;1,"",DATABASE!Q105)</f>
        <v/>
      </c>
      <c r="G107" s="91">
        <f>IF(DATABASE!$X105&lt;&gt;1,"",DATABASE!C105)</f>
        <v/>
      </c>
      <c r="H107" s="91">
        <f>IF(DATABASE!$X105&lt;&gt;1,"",DATABASE!D105)</f>
        <v/>
      </c>
      <c r="I107" s="90">
        <f>IF(DATABASE!$X105&lt;&gt;1,"",DATABASE!S105)</f>
        <v/>
      </c>
    </row>
    <row r="108" ht="16.5" customHeight="1" s="111">
      <c r="A108" s="92">
        <f>IF(DATABASE!$X106&lt;&gt;1,"",DATABASE!B106)</f>
        <v/>
      </c>
      <c r="B108" s="93">
        <f>IF(DATABASE!$X106&lt;&gt;1,"",DATABASE!M106)</f>
        <v/>
      </c>
      <c r="C108" s="94">
        <f>IF(DATABASE!$X106&lt;&gt;1,"",DATABASE!A106)</f>
        <v/>
      </c>
      <c r="D108" s="94">
        <f>IF(DATABASE!$X106&lt;&gt;1,"",DATABASE!P106)</f>
        <v/>
      </c>
      <c r="E108" s="94">
        <f>IF(DATABASE!$X106&lt;&gt;1,"",DATABASE!L106)</f>
        <v/>
      </c>
      <c r="F108" s="94">
        <f>IF(DATABASE!$X106&lt;&gt;1,"",DATABASE!Q106)</f>
        <v/>
      </c>
      <c r="G108" s="94">
        <f>IF(DATABASE!$X106&lt;&gt;1,"",DATABASE!C106)</f>
        <v/>
      </c>
      <c r="H108" s="94">
        <f>IF(DATABASE!$X106&lt;&gt;1,"",DATABASE!D106)</f>
        <v/>
      </c>
      <c r="I108" s="93">
        <f>IF(DATABASE!$X106&lt;&gt;1,"",DATABASE!S106)</f>
        <v/>
      </c>
    </row>
    <row r="109" ht="16.5" customHeight="1" s="111">
      <c r="A109" s="89">
        <f>IF(DATABASE!$X107&lt;&gt;1,"",DATABASE!B107)</f>
        <v/>
      </c>
      <c r="B109" s="90">
        <f>IF(DATABASE!$X107&lt;&gt;1,"",DATABASE!M107)</f>
        <v/>
      </c>
      <c r="C109" s="91">
        <f>IF(DATABASE!$X107&lt;&gt;1,"",DATABASE!A107)</f>
        <v/>
      </c>
      <c r="D109" s="91">
        <f>IF(DATABASE!$X107&lt;&gt;1,"",DATABASE!P107)</f>
        <v/>
      </c>
      <c r="E109" s="91">
        <f>IF(DATABASE!$X107&lt;&gt;1,"",DATABASE!L107)</f>
        <v/>
      </c>
      <c r="F109" s="91">
        <f>IF(DATABASE!$X107&lt;&gt;1,"",DATABASE!Q107)</f>
        <v/>
      </c>
      <c r="G109" s="91">
        <f>IF(DATABASE!$X107&lt;&gt;1,"",DATABASE!C107)</f>
        <v/>
      </c>
      <c r="H109" s="91">
        <f>IF(DATABASE!$X107&lt;&gt;1,"",DATABASE!D107)</f>
        <v/>
      </c>
      <c r="I109" s="90">
        <f>IF(DATABASE!$X107&lt;&gt;1,"",DATABASE!S107)</f>
        <v/>
      </c>
    </row>
    <row r="110" ht="16.5" customHeight="1" s="111">
      <c r="A110" s="92">
        <f>IF(DATABASE!$X108&lt;&gt;1,"",DATABASE!B108)</f>
        <v/>
      </c>
      <c r="B110" s="93">
        <f>IF(DATABASE!$X108&lt;&gt;1,"",DATABASE!M108)</f>
        <v/>
      </c>
      <c r="C110" s="94">
        <f>IF(DATABASE!$X108&lt;&gt;1,"",DATABASE!A108)</f>
        <v/>
      </c>
      <c r="D110" s="94">
        <f>IF(DATABASE!$X108&lt;&gt;1,"",DATABASE!P108)</f>
        <v/>
      </c>
      <c r="E110" s="94">
        <f>IF(DATABASE!$X108&lt;&gt;1,"",DATABASE!L108)</f>
        <v/>
      </c>
      <c r="F110" s="94">
        <f>IF(DATABASE!$X108&lt;&gt;1,"",DATABASE!Q108)</f>
        <v/>
      </c>
      <c r="G110" s="94">
        <f>IF(DATABASE!$X108&lt;&gt;1,"",DATABASE!C108)</f>
        <v/>
      </c>
      <c r="H110" s="94">
        <f>IF(DATABASE!$X108&lt;&gt;1,"",DATABASE!D108)</f>
        <v/>
      </c>
      <c r="I110" s="93">
        <f>IF(DATABASE!$X108&lt;&gt;1,"",DATABASE!S108)</f>
        <v/>
      </c>
    </row>
    <row r="111" ht="16.5" customHeight="1" s="111">
      <c r="A111" s="89">
        <f>IF(DATABASE!$X109&lt;&gt;1,"",DATABASE!B109)</f>
        <v/>
      </c>
      <c r="B111" s="90">
        <f>IF(DATABASE!$X109&lt;&gt;1,"",DATABASE!M109)</f>
        <v/>
      </c>
      <c r="C111" s="91">
        <f>IF(DATABASE!$X109&lt;&gt;1,"",DATABASE!A109)</f>
        <v/>
      </c>
      <c r="D111" s="91">
        <f>IF(DATABASE!$X109&lt;&gt;1,"",DATABASE!P109)</f>
        <v/>
      </c>
      <c r="E111" s="91">
        <f>IF(DATABASE!$X109&lt;&gt;1,"",DATABASE!L109)</f>
        <v/>
      </c>
      <c r="F111" s="91">
        <f>IF(DATABASE!$X109&lt;&gt;1,"",DATABASE!Q109)</f>
        <v/>
      </c>
      <c r="G111" s="91">
        <f>IF(DATABASE!$X109&lt;&gt;1,"",DATABASE!C109)</f>
        <v/>
      </c>
      <c r="H111" s="91">
        <f>IF(DATABASE!$X109&lt;&gt;1,"",DATABASE!D109)</f>
        <v/>
      </c>
      <c r="I111" s="90">
        <f>IF(DATABASE!$X109&lt;&gt;1,"",DATABASE!S109)</f>
        <v/>
      </c>
    </row>
    <row r="112" ht="16.5" customHeight="1" s="111">
      <c r="A112" s="92">
        <f>IF(DATABASE!$X110&lt;&gt;1,"",DATABASE!B110)</f>
        <v/>
      </c>
      <c r="B112" s="93">
        <f>IF(DATABASE!$X110&lt;&gt;1,"",DATABASE!M110)</f>
        <v/>
      </c>
      <c r="C112" s="94">
        <f>IF(DATABASE!$X110&lt;&gt;1,"",DATABASE!A110)</f>
        <v/>
      </c>
      <c r="D112" s="94">
        <f>IF(DATABASE!$X110&lt;&gt;1,"",DATABASE!P110)</f>
        <v/>
      </c>
      <c r="E112" s="94">
        <f>IF(DATABASE!$X110&lt;&gt;1,"",DATABASE!L110)</f>
        <v/>
      </c>
      <c r="F112" s="94">
        <f>IF(DATABASE!$X110&lt;&gt;1,"",DATABASE!Q110)</f>
        <v/>
      </c>
      <c r="G112" s="94">
        <f>IF(DATABASE!$X110&lt;&gt;1,"",DATABASE!C110)</f>
        <v/>
      </c>
      <c r="H112" s="94">
        <f>IF(DATABASE!$X110&lt;&gt;1,"",DATABASE!D110)</f>
        <v/>
      </c>
      <c r="I112" s="93">
        <f>IF(DATABASE!$X110&lt;&gt;1,"",DATABASE!S110)</f>
        <v/>
      </c>
    </row>
    <row r="113" ht="16.5" customHeight="1" s="111">
      <c r="A113" s="89">
        <f>IF(DATABASE!$X111&lt;&gt;1,"",DATABASE!B111)</f>
        <v/>
      </c>
      <c r="B113" s="90">
        <f>IF(DATABASE!$X111&lt;&gt;1,"",DATABASE!M111)</f>
        <v/>
      </c>
      <c r="C113" s="91">
        <f>IF(DATABASE!$X111&lt;&gt;1,"",DATABASE!A111)</f>
        <v/>
      </c>
      <c r="D113" s="91">
        <f>IF(DATABASE!$X111&lt;&gt;1,"",DATABASE!P111)</f>
        <v/>
      </c>
      <c r="E113" s="91">
        <f>IF(DATABASE!$X111&lt;&gt;1,"",DATABASE!L111)</f>
        <v/>
      </c>
      <c r="F113" s="91">
        <f>IF(DATABASE!$X111&lt;&gt;1,"",DATABASE!Q111)</f>
        <v/>
      </c>
      <c r="G113" s="91">
        <f>IF(DATABASE!$X111&lt;&gt;1,"",DATABASE!C111)</f>
        <v/>
      </c>
      <c r="H113" s="91">
        <f>IF(DATABASE!$X111&lt;&gt;1,"",DATABASE!D111)</f>
        <v/>
      </c>
      <c r="I113" s="90">
        <f>IF(DATABASE!$X111&lt;&gt;1,"",DATABASE!S111)</f>
        <v/>
      </c>
    </row>
    <row r="114" ht="16.5" customHeight="1" s="111">
      <c r="A114" s="92">
        <f>IF(DATABASE!$X112&lt;&gt;1,"",DATABASE!B112)</f>
        <v/>
      </c>
      <c r="B114" s="93">
        <f>IF(DATABASE!$X112&lt;&gt;1,"",DATABASE!M112)</f>
        <v/>
      </c>
      <c r="C114" s="94">
        <f>IF(DATABASE!$X112&lt;&gt;1,"",DATABASE!A112)</f>
        <v/>
      </c>
      <c r="D114" s="94">
        <f>IF(DATABASE!$X112&lt;&gt;1,"",DATABASE!P112)</f>
        <v/>
      </c>
      <c r="E114" s="94">
        <f>IF(DATABASE!$X112&lt;&gt;1,"",DATABASE!L112)</f>
        <v/>
      </c>
      <c r="F114" s="94">
        <f>IF(DATABASE!$X112&lt;&gt;1,"",DATABASE!Q112)</f>
        <v/>
      </c>
      <c r="G114" s="94">
        <f>IF(DATABASE!$X112&lt;&gt;1,"",DATABASE!C112)</f>
        <v/>
      </c>
      <c r="H114" s="94">
        <f>IF(DATABASE!$X112&lt;&gt;1,"",DATABASE!D112)</f>
        <v/>
      </c>
      <c r="I114" s="93">
        <f>IF(DATABASE!$X112&lt;&gt;1,"",DATABASE!S112)</f>
        <v/>
      </c>
    </row>
    <row r="115" ht="16.5" customHeight="1" s="111">
      <c r="A115" s="89">
        <f>IF(DATABASE!$X113&lt;&gt;1,"",DATABASE!B113)</f>
        <v/>
      </c>
      <c r="B115" s="90">
        <f>IF(DATABASE!$X113&lt;&gt;1,"",DATABASE!M113)</f>
        <v/>
      </c>
      <c r="C115" s="91">
        <f>IF(DATABASE!$X113&lt;&gt;1,"",DATABASE!A113)</f>
        <v/>
      </c>
      <c r="D115" s="91">
        <f>IF(DATABASE!$X113&lt;&gt;1,"",DATABASE!P113)</f>
        <v/>
      </c>
      <c r="E115" s="91">
        <f>IF(DATABASE!$X113&lt;&gt;1,"",DATABASE!L113)</f>
        <v/>
      </c>
      <c r="F115" s="91">
        <f>IF(DATABASE!$X113&lt;&gt;1,"",DATABASE!Q113)</f>
        <v/>
      </c>
      <c r="G115" s="91">
        <f>IF(DATABASE!$X113&lt;&gt;1,"",DATABASE!C113)</f>
        <v/>
      </c>
      <c r="H115" s="91">
        <f>IF(DATABASE!$X113&lt;&gt;1,"",DATABASE!D113)</f>
        <v/>
      </c>
      <c r="I115" s="90">
        <f>IF(DATABASE!$X113&lt;&gt;1,"",DATABASE!S113)</f>
        <v/>
      </c>
    </row>
    <row r="116" ht="16.5" customHeight="1" s="111">
      <c r="A116" s="92">
        <f>IF(DATABASE!$X114&lt;&gt;1,"",DATABASE!B114)</f>
        <v/>
      </c>
      <c r="B116" s="93">
        <f>IF(DATABASE!$X114&lt;&gt;1,"",DATABASE!M114)</f>
        <v/>
      </c>
      <c r="C116" s="94">
        <f>IF(DATABASE!$X114&lt;&gt;1,"",DATABASE!A114)</f>
        <v/>
      </c>
      <c r="D116" s="94">
        <f>IF(DATABASE!$X114&lt;&gt;1,"",DATABASE!P114)</f>
        <v/>
      </c>
      <c r="E116" s="94">
        <f>IF(DATABASE!$X114&lt;&gt;1,"",DATABASE!L114)</f>
        <v/>
      </c>
      <c r="F116" s="94">
        <f>IF(DATABASE!$X114&lt;&gt;1,"",DATABASE!Q114)</f>
        <v/>
      </c>
      <c r="G116" s="94">
        <f>IF(DATABASE!$X114&lt;&gt;1,"",DATABASE!C114)</f>
        <v/>
      </c>
      <c r="H116" s="94">
        <f>IF(DATABASE!$X114&lt;&gt;1,"",DATABASE!D114)</f>
        <v/>
      </c>
      <c r="I116" s="93">
        <f>IF(DATABASE!$X114&lt;&gt;1,"",DATABASE!S114)</f>
        <v/>
      </c>
    </row>
    <row r="117" ht="16.5" customHeight="1" s="111">
      <c r="A117" s="89">
        <f>IF(DATABASE!$X115&lt;&gt;1,"",DATABASE!B115)</f>
        <v/>
      </c>
      <c r="B117" s="90">
        <f>IF(DATABASE!$X115&lt;&gt;1,"",DATABASE!M115)</f>
        <v/>
      </c>
      <c r="C117" s="91">
        <f>IF(DATABASE!$X115&lt;&gt;1,"",DATABASE!A115)</f>
        <v/>
      </c>
      <c r="D117" s="91">
        <f>IF(DATABASE!$X115&lt;&gt;1,"",DATABASE!P115)</f>
        <v/>
      </c>
      <c r="E117" s="91">
        <f>IF(DATABASE!$X115&lt;&gt;1,"",DATABASE!L115)</f>
        <v/>
      </c>
      <c r="F117" s="91">
        <f>IF(DATABASE!$X115&lt;&gt;1,"",DATABASE!Q115)</f>
        <v/>
      </c>
      <c r="G117" s="91">
        <f>IF(DATABASE!$X115&lt;&gt;1,"",DATABASE!C115)</f>
        <v/>
      </c>
      <c r="H117" s="91">
        <f>IF(DATABASE!$X115&lt;&gt;1,"",DATABASE!D115)</f>
        <v/>
      </c>
      <c r="I117" s="90">
        <f>IF(DATABASE!$X115&lt;&gt;1,"",DATABASE!S115)</f>
        <v/>
      </c>
    </row>
    <row r="118" ht="16.5" customHeight="1" s="111">
      <c r="A118" s="92">
        <f>IF(DATABASE!$X116&lt;&gt;1,"",DATABASE!B116)</f>
        <v/>
      </c>
      <c r="B118" s="93">
        <f>IF(DATABASE!$X116&lt;&gt;1,"",DATABASE!M116)</f>
        <v/>
      </c>
      <c r="C118" s="94">
        <f>IF(DATABASE!$X116&lt;&gt;1,"",DATABASE!A116)</f>
        <v/>
      </c>
      <c r="D118" s="94">
        <f>IF(DATABASE!$X116&lt;&gt;1,"",DATABASE!P116)</f>
        <v/>
      </c>
      <c r="E118" s="94">
        <f>IF(DATABASE!$X116&lt;&gt;1,"",DATABASE!L116)</f>
        <v/>
      </c>
      <c r="F118" s="94">
        <f>IF(DATABASE!$X116&lt;&gt;1,"",DATABASE!Q116)</f>
        <v/>
      </c>
      <c r="G118" s="94">
        <f>IF(DATABASE!$X116&lt;&gt;1,"",DATABASE!C116)</f>
        <v/>
      </c>
      <c r="H118" s="94">
        <f>IF(DATABASE!$X116&lt;&gt;1,"",DATABASE!D116)</f>
        <v/>
      </c>
      <c r="I118" s="93">
        <f>IF(DATABASE!$X116&lt;&gt;1,"",DATABASE!S116)</f>
        <v/>
      </c>
    </row>
    <row r="119" ht="16.5" customHeight="1" s="111">
      <c r="A119" s="89">
        <f>IF(DATABASE!$X117&lt;&gt;1,"",DATABASE!B117)</f>
        <v/>
      </c>
      <c r="B119" s="90">
        <f>IF(DATABASE!$X117&lt;&gt;1,"",DATABASE!M117)</f>
        <v/>
      </c>
      <c r="C119" s="91">
        <f>IF(DATABASE!$X117&lt;&gt;1,"",DATABASE!A117)</f>
        <v/>
      </c>
      <c r="D119" s="91">
        <f>IF(DATABASE!$X117&lt;&gt;1,"",DATABASE!P117)</f>
        <v/>
      </c>
      <c r="E119" s="91">
        <f>IF(DATABASE!$X117&lt;&gt;1,"",DATABASE!L117)</f>
        <v/>
      </c>
      <c r="F119" s="91">
        <f>IF(DATABASE!$X117&lt;&gt;1,"",DATABASE!Q117)</f>
        <v/>
      </c>
      <c r="G119" s="91">
        <f>IF(DATABASE!$X117&lt;&gt;1,"",DATABASE!C117)</f>
        <v/>
      </c>
      <c r="H119" s="91">
        <f>IF(DATABASE!$X117&lt;&gt;1,"",DATABASE!D117)</f>
        <v/>
      </c>
      <c r="I119" s="90">
        <f>IF(DATABASE!$X117&lt;&gt;1,"",DATABASE!S117)</f>
        <v/>
      </c>
    </row>
    <row r="120" ht="16.5" customHeight="1" s="111">
      <c r="A120" s="92">
        <f>IF(DATABASE!$X118&lt;&gt;1,"",DATABASE!B118)</f>
        <v/>
      </c>
      <c r="B120" s="93">
        <f>IF(DATABASE!$X118&lt;&gt;1,"",DATABASE!M118)</f>
        <v/>
      </c>
      <c r="C120" s="94">
        <f>IF(DATABASE!$X118&lt;&gt;1,"",DATABASE!A118)</f>
        <v/>
      </c>
      <c r="D120" s="94">
        <f>IF(DATABASE!$X118&lt;&gt;1,"",DATABASE!P118)</f>
        <v/>
      </c>
      <c r="E120" s="94">
        <f>IF(DATABASE!$X118&lt;&gt;1,"",DATABASE!L118)</f>
        <v/>
      </c>
      <c r="F120" s="94">
        <f>IF(DATABASE!$X118&lt;&gt;1,"",DATABASE!Q118)</f>
        <v/>
      </c>
      <c r="G120" s="94">
        <f>IF(DATABASE!$X118&lt;&gt;1,"",DATABASE!C118)</f>
        <v/>
      </c>
      <c r="H120" s="94">
        <f>IF(DATABASE!$X118&lt;&gt;1,"",DATABASE!D118)</f>
        <v/>
      </c>
      <c r="I120" s="93">
        <f>IF(DATABASE!$X118&lt;&gt;1,"",DATABASE!S118)</f>
        <v/>
      </c>
    </row>
    <row r="121" ht="16.5" customHeight="1" s="111">
      <c r="A121" s="89">
        <f>IF(DATABASE!$X119&lt;&gt;1,"",DATABASE!B119)</f>
        <v/>
      </c>
      <c r="B121" s="90">
        <f>IF(DATABASE!$X119&lt;&gt;1,"",DATABASE!M119)</f>
        <v/>
      </c>
      <c r="C121" s="91">
        <f>IF(DATABASE!$X119&lt;&gt;1,"",DATABASE!A119)</f>
        <v/>
      </c>
      <c r="D121" s="91">
        <f>IF(DATABASE!$X119&lt;&gt;1,"",DATABASE!P119)</f>
        <v/>
      </c>
      <c r="E121" s="91">
        <f>IF(DATABASE!$X119&lt;&gt;1,"",DATABASE!L119)</f>
        <v/>
      </c>
      <c r="F121" s="91">
        <f>IF(DATABASE!$X119&lt;&gt;1,"",DATABASE!Q119)</f>
        <v/>
      </c>
      <c r="G121" s="91">
        <f>IF(DATABASE!$X119&lt;&gt;1,"",DATABASE!C119)</f>
        <v/>
      </c>
      <c r="H121" s="91">
        <f>IF(DATABASE!$X119&lt;&gt;1,"",DATABASE!D119)</f>
        <v/>
      </c>
      <c r="I121" s="90">
        <f>IF(DATABASE!$X119&lt;&gt;1,"",DATABASE!S119)</f>
        <v/>
      </c>
    </row>
    <row r="122" ht="16.5" customHeight="1" s="111">
      <c r="A122" s="92">
        <f>IF(DATABASE!$X120&lt;&gt;1,"",DATABASE!B120)</f>
        <v/>
      </c>
      <c r="B122" s="93">
        <f>IF(DATABASE!$X120&lt;&gt;1,"",DATABASE!M120)</f>
        <v/>
      </c>
      <c r="C122" s="94">
        <f>IF(DATABASE!$X120&lt;&gt;1,"",DATABASE!A120)</f>
        <v/>
      </c>
      <c r="D122" s="94">
        <f>IF(DATABASE!$X120&lt;&gt;1,"",DATABASE!P120)</f>
        <v/>
      </c>
      <c r="E122" s="94">
        <f>IF(DATABASE!$X120&lt;&gt;1,"",DATABASE!L120)</f>
        <v/>
      </c>
      <c r="F122" s="94">
        <f>IF(DATABASE!$X120&lt;&gt;1,"",DATABASE!Q120)</f>
        <v/>
      </c>
      <c r="G122" s="94">
        <f>IF(DATABASE!$X120&lt;&gt;1,"",DATABASE!C120)</f>
        <v/>
      </c>
      <c r="H122" s="94">
        <f>IF(DATABASE!$X120&lt;&gt;1,"",DATABASE!D120)</f>
        <v/>
      </c>
      <c r="I122" s="93">
        <f>IF(DATABASE!$X120&lt;&gt;1,"",DATABASE!S120)</f>
        <v/>
      </c>
    </row>
    <row r="123" ht="16.5" customHeight="1" s="111">
      <c r="A123" s="89">
        <f>IF(DATABASE!$X121&lt;&gt;1,"",DATABASE!B121)</f>
        <v/>
      </c>
      <c r="B123" s="90">
        <f>IF(DATABASE!$X121&lt;&gt;1,"",DATABASE!M121)</f>
        <v/>
      </c>
      <c r="C123" s="91">
        <f>IF(DATABASE!$X121&lt;&gt;1,"",DATABASE!A121)</f>
        <v/>
      </c>
      <c r="D123" s="91">
        <f>IF(DATABASE!$X121&lt;&gt;1,"",DATABASE!P121)</f>
        <v/>
      </c>
      <c r="E123" s="91">
        <f>IF(DATABASE!$X121&lt;&gt;1,"",DATABASE!L121)</f>
        <v/>
      </c>
      <c r="F123" s="91">
        <f>IF(DATABASE!$X121&lt;&gt;1,"",DATABASE!Q121)</f>
        <v/>
      </c>
      <c r="G123" s="91">
        <f>IF(DATABASE!$X121&lt;&gt;1,"",DATABASE!C121)</f>
        <v/>
      </c>
      <c r="H123" s="91">
        <f>IF(DATABASE!$X121&lt;&gt;1,"",DATABASE!D121)</f>
        <v/>
      </c>
      <c r="I123" s="90">
        <f>IF(DATABASE!$X121&lt;&gt;1,"",DATABASE!S121)</f>
        <v/>
      </c>
    </row>
    <row r="124" ht="16.5" customHeight="1" s="111">
      <c r="A124" s="92">
        <f>IF(DATABASE!$X122&lt;&gt;1,"",DATABASE!B122)</f>
        <v/>
      </c>
      <c r="B124" s="93">
        <f>IF(DATABASE!$X122&lt;&gt;1,"",DATABASE!M122)</f>
        <v/>
      </c>
      <c r="C124" s="94">
        <f>IF(DATABASE!$X122&lt;&gt;1,"",DATABASE!A122)</f>
        <v/>
      </c>
      <c r="D124" s="94">
        <f>IF(DATABASE!$X122&lt;&gt;1,"",DATABASE!P122)</f>
        <v/>
      </c>
      <c r="E124" s="94">
        <f>IF(DATABASE!$X122&lt;&gt;1,"",DATABASE!L122)</f>
        <v/>
      </c>
      <c r="F124" s="94">
        <f>IF(DATABASE!$X122&lt;&gt;1,"",DATABASE!Q122)</f>
        <v/>
      </c>
      <c r="G124" s="94">
        <f>IF(DATABASE!$X122&lt;&gt;1,"",DATABASE!C122)</f>
        <v/>
      </c>
      <c r="H124" s="94">
        <f>IF(DATABASE!$X122&lt;&gt;1,"",DATABASE!D122)</f>
        <v/>
      </c>
      <c r="I124" s="93">
        <f>IF(DATABASE!$X122&lt;&gt;1,"",DATABASE!S122)</f>
        <v/>
      </c>
    </row>
    <row r="125" ht="16.5" customHeight="1" s="111">
      <c r="A125" s="89">
        <f>IF(DATABASE!$X123&lt;&gt;1,"",DATABASE!B123)</f>
        <v/>
      </c>
      <c r="B125" s="90">
        <f>IF(DATABASE!$X123&lt;&gt;1,"",DATABASE!M123)</f>
        <v/>
      </c>
      <c r="C125" s="91">
        <f>IF(DATABASE!$X123&lt;&gt;1,"",DATABASE!A123)</f>
        <v/>
      </c>
      <c r="D125" s="91">
        <f>IF(DATABASE!$X123&lt;&gt;1,"",DATABASE!P123)</f>
        <v/>
      </c>
      <c r="E125" s="91">
        <f>IF(DATABASE!$X123&lt;&gt;1,"",DATABASE!L123)</f>
        <v/>
      </c>
      <c r="F125" s="91">
        <f>IF(DATABASE!$X123&lt;&gt;1,"",DATABASE!Q123)</f>
        <v/>
      </c>
      <c r="G125" s="91">
        <f>IF(DATABASE!$X123&lt;&gt;1,"",DATABASE!C123)</f>
        <v/>
      </c>
      <c r="H125" s="91">
        <f>IF(DATABASE!$X123&lt;&gt;1,"",DATABASE!D123)</f>
        <v/>
      </c>
      <c r="I125" s="90">
        <f>IF(DATABASE!$X123&lt;&gt;1,"",DATABASE!S123)</f>
        <v/>
      </c>
    </row>
    <row r="126" ht="16.5" customHeight="1" s="111">
      <c r="A126" s="92">
        <f>IF(DATABASE!$X124&lt;&gt;1,"",DATABASE!B124)</f>
        <v/>
      </c>
      <c r="B126" s="93">
        <f>IF(DATABASE!$X124&lt;&gt;1,"",DATABASE!M124)</f>
        <v/>
      </c>
      <c r="C126" s="94">
        <f>IF(DATABASE!$X124&lt;&gt;1,"",DATABASE!A124)</f>
        <v/>
      </c>
      <c r="D126" s="94">
        <f>IF(DATABASE!$X124&lt;&gt;1,"",DATABASE!P124)</f>
        <v/>
      </c>
      <c r="E126" s="94">
        <f>IF(DATABASE!$X124&lt;&gt;1,"",DATABASE!L124)</f>
        <v/>
      </c>
      <c r="F126" s="94">
        <f>IF(DATABASE!$X124&lt;&gt;1,"",DATABASE!Q124)</f>
        <v/>
      </c>
      <c r="G126" s="94">
        <f>IF(DATABASE!$X124&lt;&gt;1,"",DATABASE!C124)</f>
        <v/>
      </c>
      <c r="H126" s="94">
        <f>IF(DATABASE!$X124&lt;&gt;1,"",DATABASE!D124)</f>
        <v/>
      </c>
      <c r="I126" s="93">
        <f>IF(DATABASE!$X124&lt;&gt;1,"",DATABASE!S124)</f>
        <v/>
      </c>
    </row>
    <row r="127" ht="16.5" customHeight="1" s="111">
      <c r="A127" s="89">
        <f>IF(DATABASE!$X125&lt;&gt;1,"",DATABASE!B125)</f>
        <v/>
      </c>
      <c r="B127" s="90">
        <f>IF(DATABASE!$X125&lt;&gt;1,"",DATABASE!M125)</f>
        <v/>
      </c>
      <c r="C127" s="91">
        <f>IF(DATABASE!$X125&lt;&gt;1,"",DATABASE!A125)</f>
        <v/>
      </c>
      <c r="D127" s="91">
        <f>IF(DATABASE!$X125&lt;&gt;1,"",DATABASE!P125)</f>
        <v/>
      </c>
      <c r="E127" s="91">
        <f>IF(DATABASE!$X125&lt;&gt;1,"",DATABASE!L125)</f>
        <v/>
      </c>
      <c r="F127" s="91">
        <f>IF(DATABASE!$X125&lt;&gt;1,"",DATABASE!Q125)</f>
        <v/>
      </c>
      <c r="G127" s="91">
        <f>IF(DATABASE!$X125&lt;&gt;1,"",DATABASE!C125)</f>
        <v/>
      </c>
      <c r="H127" s="91">
        <f>IF(DATABASE!$X125&lt;&gt;1,"",DATABASE!D125)</f>
        <v/>
      </c>
      <c r="I127" s="90">
        <f>IF(DATABASE!$X125&lt;&gt;1,"",DATABASE!S125)</f>
        <v/>
      </c>
    </row>
    <row r="128" ht="16.5" customHeight="1" s="111">
      <c r="A128" s="92">
        <f>IF(DATABASE!$X126&lt;&gt;1,"",DATABASE!B126)</f>
        <v/>
      </c>
      <c r="B128" s="93">
        <f>IF(DATABASE!$X126&lt;&gt;1,"",DATABASE!M126)</f>
        <v/>
      </c>
      <c r="C128" s="94">
        <f>IF(DATABASE!$X126&lt;&gt;1,"",DATABASE!A126)</f>
        <v/>
      </c>
      <c r="D128" s="94">
        <f>IF(DATABASE!$X126&lt;&gt;1,"",DATABASE!P126)</f>
        <v/>
      </c>
      <c r="E128" s="94">
        <f>IF(DATABASE!$X126&lt;&gt;1,"",DATABASE!L126)</f>
        <v/>
      </c>
      <c r="F128" s="94">
        <f>IF(DATABASE!$X126&lt;&gt;1,"",DATABASE!Q126)</f>
        <v/>
      </c>
      <c r="G128" s="94">
        <f>IF(DATABASE!$X126&lt;&gt;1,"",DATABASE!C126)</f>
        <v/>
      </c>
      <c r="H128" s="94">
        <f>IF(DATABASE!$X126&lt;&gt;1,"",DATABASE!D126)</f>
        <v/>
      </c>
      <c r="I128" s="93">
        <f>IF(DATABASE!$X126&lt;&gt;1,"",DATABASE!S126)</f>
        <v/>
      </c>
    </row>
    <row r="129" ht="16.5" customHeight="1" s="111">
      <c r="A129" s="89">
        <f>IF(DATABASE!$X127&lt;&gt;1,"",DATABASE!B127)</f>
        <v/>
      </c>
      <c r="B129" s="90">
        <f>IF(DATABASE!$X127&lt;&gt;1,"",DATABASE!M127)</f>
        <v/>
      </c>
      <c r="C129" s="91">
        <f>IF(DATABASE!$X127&lt;&gt;1,"",DATABASE!A127)</f>
        <v/>
      </c>
      <c r="D129" s="91">
        <f>IF(DATABASE!$X127&lt;&gt;1,"",DATABASE!P127)</f>
        <v/>
      </c>
      <c r="E129" s="91">
        <f>IF(DATABASE!$X127&lt;&gt;1,"",DATABASE!L127)</f>
        <v/>
      </c>
      <c r="F129" s="91">
        <f>IF(DATABASE!$X127&lt;&gt;1,"",DATABASE!Q127)</f>
        <v/>
      </c>
      <c r="G129" s="91">
        <f>IF(DATABASE!$X127&lt;&gt;1,"",DATABASE!C127)</f>
        <v/>
      </c>
      <c r="H129" s="91">
        <f>IF(DATABASE!$X127&lt;&gt;1,"",DATABASE!D127)</f>
        <v/>
      </c>
      <c r="I129" s="90">
        <f>IF(DATABASE!$X127&lt;&gt;1,"",DATABASE!S127)</f>
        <v/>
      </c>
    </row>
    <row r="130" ht="16.5" customHeight="1" s="111">
      <c r="A130" s="92">
        <f>IF(DATABASE!$X128&lt;&gt;1,"",DATABASE!B128)</f>
        <v/>
      </c>
      <c r="B130" s="93">
        <f>IF(DATABASE!$X128&lt;&gt;1,"",DATABASE!M128)</f>
        <v/>
      </c>
      <c r="C130" s="94">
        <f>IF(DATABASE!$X128&lt;&gt;1,"",DATABASE!A128)</f>
        <v/>
      </c>
      <c r="D130" s="94">
        <f>IF(DATABASE!$X128&lt;&gt;1,"",DATABASE!P128)</f>
        <v/>
      </c>
      <c r="E130" s="94">
        <f>IF(DATABASE!$X128&lt;&gt;1,"",DATABASE!L128)</f>
        <v/>
      </c>
      <c r="F130" s="94">
        <f>IF(DATABASE!$X128&lt;&gt;1,"",DATABASE!Q128)</f>
        <v/>
      </c>
      <c r="G130" s="94">
        <f>IF(DATABASE!$X128&lt;&gt;1,"",DATABASE!C128)</f>
        <v/>
      </c>
      <c r="H130" s="94">
        <f>IF(DATABASE!$X128&lt;&gt;1,"",DATABASE!D128)</f>
        <v/>
      </c>
      <c r="I130" s="93">
        <f>IF(DATABASE!$X128&lt;&gt;1,"",DATABASE!S128)</f>
        <v/>
      </c>
    </row>
    <row r="131" ht="16.5" customHeight="1" s="111">
      <c r="A131" s="89">
        <f>IF(DATABASE!$X129&lt;&gt;1,"",DATABASE!B129)</f>
        <v/>
      </c>
      <c r="B131" s="90">
        <f>IF(DATABASE!$X129&lt;&gt;1,"",DATABASE!M129)</f>
        <v/>
      </c>
      <c r="C131" s="91">
        <f>IF(DATABASE!$X129&lt;&gt;1,"",DATABASE!A129)</f>
        <v/>
      </c>
      <c r="D131" s="91">
        <f>IF(DATABASE!$X129&lt;&gt;1,"",DATABASE!P129)</f>
        <v/>
      </c>
      <c r="E131" s="91">
        <f>IF(DATABASE!$X129&lt;&gt;1,"",DATABASE!L129)</f>
        <v/>
      </c>
      <c r="F131" s="91">
        <f>IF(DATABASE!$X129&lt;&gt;1,"",DATABASE!Q129)</f>
        <v/>
      </c>
      <c r="G131" s="91">
        <f>IF(DATABASE!$X129&lt;&gt;1,"",DATABASE!C129)</f>
        <v/>
      </c>
      <c r="H131" s="91">
        <f>IF(DATABASE!$X129&lt;&gt;1,"",DATABASE!D129)</f>
        <v/>
      </c>
      <c r="I131" s="90">
        <f>IF(DATABASE!$X129&lt;&gt;1,"",DATABASE!S129)</f>
        <v/>
      </c>
    </row>
    <row r="132" ht="16.5" customHeight="1" s="111">
      <c r="A132" s="92">
        <f>IF(DATABASE!$X130&lt;&gt;1,"",DATABASE!B130)</f>
        <v/>
      </c>
      <c r="B132" s="93">
        <f>IF(DATABASE!$X130&lt;&gt;1,"",DATABASE!M130)</f>
        <v/>
      </c>
      <c r="C132" s="94">
        <f>IF(DATABASE!$X130&lt;&gt;1,"",DATABASE!A130)</f>
        <v/>
      </c>
      <c r="D132" s="94">
        <f>IF(DATABASE!$X130&lt;&gt;1,"",DATABASE!P130)</f>
        <v/>
      </c>
      <c r="E132" s="94">
        <f>IF(DATABASE!$X130&lt;&gt;1,"",DATABASE!L130)</f>
        <v/>
      </c>
      <c r="F132" s="94">
        <f>IF(DATABASE!$X130&lt;&gt;1,"",DATABASE!Q130)</f>
        <v/>
      </c>
      <c r="G132" s="94">
        <f>IF(DATABASE!$X130&lt;&gt;1,"",DATABASE!C130)</f>
        <v/>
      </c>
      <c r="H132" s="94">
        <f>IF(DATABASE!$X130&lt;&gt;1,"",DATABASE!D130)</f>
        <v/>
      </c>
      <c r="I132" s="93">
        <f>IF(DATABASE!$X130&lt;&gt;1,"",DATABASE!S130)</f>
        <v/>
      </c>
    </row>
    <row r="133" ht="16.5" customHeight="1" s="111">
      <c r="A133" s="89">
        <f>IF(DATABASE!$X131&lt;&gt;1,"",DATABASE!B131)</f>
        <v/>
      </c>
      <c r="B133" s="90">
        <f>IF(DATABASE!$X131&lt;&gt;1,"",DATABASE!M131)</f>
        <v/>
      </c>
      <c r="C133" s="91">
        <f>IF(DATABASE!$X131&lt;&gt;1,"",DATABASE!A131)</f>
        <v/>
      </c>
      <c r="D133" s="91">
        <f>IF(DATABASE!$X131&lt;&gt;1,"",DATABASE!P131)</f>
        <v/>
      </c>
      <c r="E133" s="91">
        <f>IF(DATABASE!$X131&lt;&gt;1,"",DATABASE!L131)</f>
        <v/>
      </c>
      <c r="F133" s="91">
        <f>IF(DATABASE!$X131&lt;&gt;1,"",DATABASE!Q131)</f>
        <v/>
      </c>
      <c r="G133" s="91">
        <f>IF(DATABASE!$X131&lt;&gt;1,"",DATABASE!C131)</f>
        <v/>
      </c>
      <c r="H133" s="91">
        <f>IF(DATABASE!$X131&lt;&gt;1,"",DATABASE!D131)</f>
        <v/>
      </c>
      <c r="I133" s="90">
        <f>IF(DATABASE!$X131&lt;&gt;1,"",DATABASE!S131)</f>
        <v/>
      </c>
    </row>
    <row r="134" ht="16.5" customHeight="1" s="111">
      <c r="A134" s="92">
        <f>IF(DATABASE!$X132&lt;&gt;1,"",DATABASE!B132)</f>
        <v/>
      </c>
      <c r="B134" s="93">
        <f>IF(DATABASE!$X132&lt;&gt;1,"",DATABASE!M132)</f>
        <v/>
      </c>
      <c r="C134" s="94">
        <f>IF(DATABASE!$X132&lt;&gt;1,"",DATABASE!A132)</f>
        <v/>
      </c>
      <c r="D134" s="94">
        <f>IF(DATABASE!$X132&lt;&gt;1,"",DATABASE!P132)</f>
        <v/>
      </c>
      <c r="E134" s="94">
        <f>IF(DATABASE!$X132&lt;&gt;1,"",DATABASE!L132)</f>
        <v/>
      </c>
      <c r="F134" s="94">
        <f>IF(DATABASE!$X132&lt;&gt;1,"",DATABASE!Q132)</f>
        <v/>
      </c>
      <c r="G134" s="94">
        <f>IF(DATABASE!$X132&lt;&gt;1,"",DATABASE!C132)</f>
        <v/>
      </c>
      <c r="H134" s="94">
        <f>IF(DATABASE!$X132&lt;&gt;1,"",DATABASE!D132)</f>
        <v/>
      </c>
      <c r="I134" s="93">
        <f>IF(DATABASE!$X132&lt;&gt;1,"",DATABASE!S132)</f>
        <v/>
      </c>
    </row>
    <row r="135" ht="16.5" customHeight="1" s="111">
      <c r="A135" s="89">
        <f>IF(DATABASE!$X133&lt;&gt;1,"",DATABASE!B133)</f>
        <v/>
      </c>
      <c r="B135" s="90">
        <f>IF(DATABASE!$X133&lt;&gt;1,"",DATABASE!M133)</f>
        <v/>
      </c>
      <c r="C135" s="91">
        <f>IF(DATABASE!$X133&lt;&gt;1,"",DATABASE!A133)</f>
        <v/>
      </c>
      <c r="D135" s="91">
        <f>IF(DATABASE!$X133&lt;&gt;1,"",DATABASE!P133)</f>
        <v/>
      </c>
      <c r="E135" s="91">
        <f>IF(DATABASE!$X133&lt;&gt;1,"",DATABASE!L133)</f>
        <v/>
      </c>
      <c r="F135" s="91">
        <f>IF(DATABASE!$X133&lt;&gt;1,"",DATABASE!Q133)</f>
        <v/>
      </c>
      <c r="G135" s="91">
        <f>IF(DATABASE!$X133&lt;&gt;1,"",DATABASE!C133)</f>
        <v/>
      </c>
      <c r="H135" s="91">
        <f>IF(DATABASE!$X133&lt;&gt;1,"",DATABASE!D133)</f>
        <v/>
      </c>
      <c r="I135" s="90">
        <f>IF(DATABASE!$X133&lt;&gt;1,"",DATABASE!S133)</f>
        <v/>
      </c>
    </row>
    <row r="136" ht="16.5" customHeight="1" s="111">
      <c r="A136" s="92">
        <f>IF(DATABASE!$X134&lt;&gt;1,"",DATABASE!B134)</f>
        <v/>
      </c>
      <c r="B136" s="93">
        <f>IF(DATABASE!$X134&lt;&gt;1,"",DATABASE!M134)</f>
        <v/>
      </c>
      <c r="C136" s="94">
        <f>IF(DATABASE!$X134&lt;&gt;1,"",DATABASE!A134)</f>
        <v/>
      </c>
      <c r="D136" s="94">
        <f>IF(DATABASE!$X134&lt;&gt;1,"",DATABASE!P134)</f>
        <v/>
      </c>
      <c r="E136" s="94">
        <f>IF(DATABASE!$X134&lt;&gt;1,"",DATABASE!L134)</f>
        <v/>
      </c>
      <c r="F136" s="94">
        <f>IF(DATABASE!$X134&lt;&gt;1,"",DATABASE!Q134)</f>
        <v/>
      </c>
      <c r="G136" s="94">
        <f>IF(DATABASE!$X134&lt;&gt;1,"",DATABASE!C134)</f>
        <v/>
      </c>
      <c r="H136" s="94">
        <f>IF(DATABASE!$X134&lt;&gt;1,"",DATABASE!D134)</f>
        <v/>
      </c>
      <c r="I136" s="93">
        <f>IF(DATABASE!$X134&lt;&gt;1,"",DATABASE!S134)</f>
        <v/>
      </c>
    </row>
    <row r="137" ht="16.5" customHeight="1" s="111">
      <c r="A137" s="89">
        <f>IF(DATABASE!$X135&lt;&gt;1,"",DATABASE!B135)</f>
        <v/>
      </c>
      <c r="B137" s="90">
        <f>IF(DATABASE!$X135&lt;&gt;1,"",DATABASE!M135)</f>
        <v/>
      </c>
      <c r="C137" s="91">
        <f>IF(DATABASE!$X135&lt;&gt;1,"",DATABASE!A135)</f>
        <v/>
      </c>
      <c r="D137" s="91">
        <f>IF(DATABASE!$X135&lt;&gt;1,"",DATABASE!P135)</f>
        <v/>
      </c>
      <c r="E137" s="91">
        <f>IF(DATABASE!$X135&lt;&gt;1,"",DATABASE!L135)</f>
        <v/>
      </c>
      <c r="F137" s="91">
        <f>IF(DATABASE!$X135&lt;&gt;1,"",DATABASE!Q135)</f>
        <v/>
      </c>
      <c r="G137" s="91">
        <f>IF(DATABASE!$X135&lt;&gt;1,"",DATABASE!C135)</f>
        <v/>
      </c>
      <c r="H137" s="91">
        <f>IF(DATABASE!$X135&lt;&gt;1,"",DATABASE!D135)</f>
        <v/>
      </c>
      <c r="I137" s="90">
        <f>IF(DATABASE!$X135&lt;&gt;1,"",DATABASE!S135)</f>
        <v/>
      </c>
    </row>
    <row r="138" ht="16.5" customHeight="1" s="111">
      <c r="A138" s="92">
        <f>IF(DATABASE!$X136&lt;&gt;1,"",DATABASE!B136)</f>
        <v/>
      </c>
      <c r="B138" s="93">
        <f>IF(DATABASE!$X136&lt;&gt;1,"",DATABASE!M136)</f>
        <v/>
      </c>
      <c r="C138" s="94">
        <f>IF(DATABASE!$X136&lt;&gt;1,"",DATABASE!A136)</f>
        <v/>
      </c>
      <c r="D138" s="94">
        <f>IF(DATABASE!$X136&lt;&gt;1,"",DATABASE!P136)</f>
        <v/>
      </c>
      <c r="E138" s="94">
        <f>IF(DATABASE!$X136&lt;&gt;1,"",DATABASE!L136)</f>
        <v/>
      </c>
      <c r="F138" s="94">
        <f>IF(DATABASE!$X136&lt;&gt;1,"",DATABASE!Q136)</f>
        <v/>
      </c>
      <c r="G138" s="94">
        <f>IF(DATABASE!$X136&lt;&gt;1,"",DATABASE!C136)</f>
        <v/>
      </c>
      <c r="H138" s="94">
        <f>IF(DATABASE!$X136&lt;&gt;1,"",DATABASE!D136)</f>
        <v/>
      </c>
      <c r="I138" s="93">
        <f>IF(DATABASE!$X136&lt;&gt;1,"",DATABASE!S136)</f>
        <v/>
      </c>
    </row>
    <row r="139" ht="16.5" customHeight="1" s="111">
      <c r="A139" s="89">
        <f>IF(DATABASE!$X137&lt;&gt;1,"",DATABASE!B137)</f>
        <v/>
      </c>
      <c r="B139" s="90">
        <f>IF(DATABASE!$X137&lt;&gt;1,"",DATABASE!M137)</f>
        <v/>
      </c>
      <c r="C139" s="91">
        <f>IF(DATABASE!$X137&lt;&gt;1,"",DATABASE!A137)</f>
        <v/>
      </c>
      <c r="D139" s="91">
        <f>IF(DATABASE!$X137&lt;&gt;1,"",DATABASE!P137)</f>
        <v/>
      </c>
      <c r="E139" s="91">
        <f>IF(DATABASE!$X137&lt;&gt;1,"",DATABASE!L137)</f>
        <v/>
      </c>
      <c r="F139" s="91">
        <f>IF(DATABASE!$X137&lt;&gt;1,"",DATABASE!Q137)</f>
        <v/>
      </c>
      <c r="G139" s="91">
        <f>IF(DATABASE!$X137&lt;&gt;1,"",DATABASE!C137)</f>
        <v/>
      </c>
      <c r="H139" s="91">
        <f>IF(DATABASE!$X137&lt;&gt;1,"",DATABASE!D137)</f>
        <v/>
      </c>
      <c r="I139" s="90">
        <f>IF(DATABASE!$X137&lt;&gt;1,"",DATABASE!S137)</f>
        <v/>
      </c>
    </row>
    <row r="140" ht="16.5" customHeight="1" s="111">
      <c r="A140" s="92">
        <f>IF(DATABASE!$X138&lt;&gt;1,"",DATABASE!B138)</f>
        <v/>
      </c>
      <c r="B140" s="93">
        <f>IF(DATABASE!$X138&lt;&gt;1,"",DATABASE!M138)</f>
        <v/>
      </c>
      <c r="C140" s="94">
        <f>IF(DATABASE!$X138&lt;&gt;1,"",DATABASE!A138)</f>
        <v/>
      </c>
      <c r="D140" s="94">
        <f>IF(DATABASE!$X138&lt;&gt;1,"",DATABASE!P138)</f>
        <v/>
      </c>
      <c r="E140" s="94">
        <f>IF(DATABASE!$X138&lt;&gt;1,"",DATABASE!L138)</f>
        <v/>
      </c>
      <c r="F140" s="94">
        <f>IF(DATABASE!$X138&lt;&gt;1,"",DATABASE!Q138)</f>
        <v/>
      </c>
      <c r="G140" s="94">
        <f>IF(DATABASE!$X138&lt;&gt;1,"",DATABASE!C138)</f>
        <v/>
      </c>
      <c r="H140" s="94">
        <f>IF(DATABASE!$X138&lt;&gt;1,"",DATABASE!D138)</f>
        <v/>
      </c>
      <c r="I140" s="93">
        <f>IF(DATABASE!$X138&lt;&gt;1,"",DATABASE!S138)</f>
        <v/>
      </c>
    </row>
    <row r="141" ht="16.5" customHeight="1" s="111">
      <c r="A141" s="89">
        <f>IF(DATABASE!$X139&lt;&gt;1,"",DATABASE!B139)</f>
        <v/>
      </c>
      <c r="B141" s="90">
        <f>IF(DATABASE!$X139&lt;&gt;1,"",DATABASE!M139)</f>
        <v/>
      </c>
      <c r="C141" s="91">
        <f>IF(DATABASE!$X139&lt;&gt;1,"",DATABASE!A139)</f>
        <v/>
      </c>
      <c r="D141" s="91">
        <f>IF(DATABASE!$X139&lt;&gt;1,"",DATABASE!P139)</f>
        <v/>
      </c>
      <c r="E141" s="91">
        <f>IF(DATABASE!$X139&lt;&gt;1,"",DATABASE!L139)</f>
        <v/>
      </c>
      <c r="F141" s="91">
        <f>IF(DATABASE!$X139&lt;&gt;1,"",DATABASE!Q139)</f>
        <v/>
      </c>
      <c r="G141" s="91">
        <f>IF(DATABASE!$X139&lt;&gt;1,"",DATABASE!C139)</f>
        <v/>
      </c>
      <c r="H141" s="91">
        <f>IF(DATABASE!$X139&lt;&gt;1,"",DATABASE!D139)</f>
        <v/>
      </c>
      <c r="I141" s="90">
        <f>IF(DATABASE!$X139&lt;&gt;1,"",DATABASE!S139)</f>
        <v/>
      </c>
    </row>
    <row r="142" ht="16.5" customHeight="1" s="111">
      <c r="A142" s="92">
        <f>IF(DATABASE!$X140&lt;&gt;1,"",DATABASE!B140)</f>
        <v/>
      </c>
      <c r="B142" s="93">
        <f>IF(DATABASE!$X140&lt;&gt;1,"",DATABASE!M140)</f>
        <v/>
      </c>
      <c r="C142" s="94">
        <f>IF(DATABASE!$X140&lt;&gt;1,"",DATABASE!A140)</f>
        <v/>
      </c>
      <c r="D142" s="94">
        <f>IF(DATABASE!$X140&lt;&gt;1,"",DATABASE!P140)</f>
        <v/>
      </c>
      <c r="E142" s="94">
        <f>IF(DATABASE!$X140&lt;&gt;1,"",DATABASE!L140)</f>
        <v/>
      </c>
      <c r="F142" s="94">
        <f>IF(DATABASE!$X140&lt;&gt;1,"",DATABASE!Q140)</f>
        <v/>
      </c>
      <c r="G142" s="94">
        <f>IF(DATABASE!$X140&lt;&gt;1,"",DATABASE!C140)</f>
        <v/>
      </c>
      <c r="H142" s="94">
        <f>IF(DATABASE!$X140&lt;&gt;1,"",DATABASE!D140)</f>
        <v/>
      </c>
      <c r="I142" s="93">
        <f>IF(DATABASE!$X140&lt;&gt;1,"",DATABASE!S140)</f>
        <v/>
      </c>
    </row>
    <row r="143" ht="16.5" customHeight="1" s="111">
      <c r="A143" s="89">
        <f>IF(DATABASE!$X141&lt;&gt;1,"",DATABASE!B141)</f>
        <v/>
      </c>
      <c r="B143" s="90">
        <f>IF(DATABASE!$X141&lt;&gt;1,"",DATABASE!M141)</f>
        <v/>
      </c>
      <c r="C143" s="91">
        <f>IF(DATABASE!$X141&lt;&gt;1,"",DATABASE!A141)</f>
        <v/>
      </c>
      <c r="D143" s="91">
        <f>IF(DATABASE!$X141&lt;&gt;1,"",DATABASE!P141)</f>
        <v/>
      </c>
      <c r="E143" s="91">
        <f>IF(DATABASE!$X141&lt;&gt;1,"",DATABASE!L141)</f>
        <v/>
      </c>
      <c r="F143" s="91">
        <f>IF(DATABASE!$X141&lt;&gt;1,"",DATABASE!Q141)</f>
        <v/>
      </c>
      <c r="G143" s="91">
        <f>IF(DATABASE!$X141&lt;&gt;1,"",DATABASE!C141)</f>
        <v/>
      </c>
      <c r="H143" s="91">
        <f>IF(DATABASE!$X141&lt;&gt;1,"",DATABASE!D141)</f>
        <v/>
      </c>
      <c r="I143" s="90">
        <f>IF(DATABASE!$X141&lt;&gt;1,"",DATABASE!S141)</f>
        <v/>
      </c>
    </row>
    <row r="144" ht="16.5" customHeight="1" s="111">
      <c r="A144" s="92">
        <f>IF(DATABASE!$X142&lt;&gt;1,"",DATABASE!B142)</f>
        <v/>
      </c>
      <c r="B144" s="93">
        <f>IF(DATABASE!$X142&lt;&gt;1,"",DATABASE!M142)</f>
        <v/>
      </c>
      <c r="C144" s="94">
        <f>IF(DATABASE!$X142&lt;&gt;1,"",DATABASE!A142)</f>
        <v/>
      </c>
      <c r="D144" s="94">
        <f>IF(DATABASE!$X142&lt;&gt;1,"",DATABASE!P142)</f>
        <v/>
      </c>
      <c r="E144" s="94">
        <f>IF(DATABASE!$X142&lt;&gt;1,"",DATABASE!L142)</f>
        <v/>
      </c>
      <c r="F144" s="94">
        <f>IF(DATABASE!$X142&lt;&gt;1,"",DATABASE!Q142)</f>
        <v/>
      </c>
      <c r="G144" s="94">
        <f>IF(DATABASE!$X142&lt;&gt;1,"",DATABASE!C142)</f>
        <v/>
      </c>
      <c r="H144" s="94">
        <f>IF(DATABASE!$X142&lt;&gt;1,"",DATABASE!D142)</f>
        <v/>
      </c>
      <c r="I144" s="93">
        <f>IF(DATABASE!$X142&lt;&gt;1,"",DATABASE!S142)</f>
        <v/>
      </c>
    </row>
    <row r="145" ht="16.5" customHeight="1" s="111">
      <c r="A145" s="89">
        <f>IF(DATABASE!$X143&lt;&gt;1,"",DATABASE!B143)</f>
        <v/>
      </c>
      <c r="B145" s="90">
        <f>IF(DATABASE!$X143&lt;&gt;1,"",DATABASE!M143)</f>
        <v/>
      </c>
      <c r="C145" s="91">
        <f>IF(DATABASE!$X143&lt;&gt;1,"",DATABASE!A143)</f>
        <v/>
      </c>
      <c r="D145" s="91">
        <f>IF(DATABASE!$X143&lt;&gt;1,"",DATABASE!P143)</f>
        <v/>
      </c>
      <c r="E145" s="91">
        <f>IF(DATABASE!$X143&lt;&gt;1,"",DATABASE!L143)</f>
        <v/>
      </c>
      <c r="F145" s="91">
        <f>IF(DATABASE!$X143&lt;&gt;1,"",DATABASE!Q143)</f>
        <v/>
      </c>
      <c r="G145" s="91">
        <f>IF(DATABASE!$X143&lt;&gt;1,"",DATABASE!C143)</f>
        <v/>
      </c>
      <c r="H145" s="91">
        <f>IF(DATABASE!$X143&lt;&gt;1,"",DATABASE!D143)</f>
        <v/>
      </c>
      <c r="I145" s="90">
        <f>IF(DATABASE!$X143&lt;&gt;1,"",DATABASE!S143)</f>
        <v/>
      </c>
    </row>
    <row r="146" ht="16.5" customHeight="1" s="111">
      <c r="A146" s="92">
        <f>IF(DATABASE!$X144&lt;&gt;1,"",DATABASE!B144)</f>
        <v/>
      </c>
      <c r="B146" s="93">
        <f>IF(DATABASE!$X144&lt;&gt;1,"",DATABASE!M144)</f>
        <v/>
      </c>
      <c r="C146" s="94">
        <f>IF(DATABASE!$X144&lt;&gt;1,"",DATABASE!A144)</f>
        <v/>
      </c>
      <c r="D146" s="94">
        <f>IF(DATABASE!$X144&lt;&gt;1,"",DATABASE!P144)</f>
        <v/>
      </c>
      <c r="E146" s="94">
        <f>IF(DATABASE!$X144&lt;&gt;1,"",DATABASE!L144)</f>
        <v/>
      </c>
      <c r="F146" s="94">
        <f>IF(DATABASE!$X144&lt;&gt;1,"",DATABASE!Q144)</f>
        <v/>
      </c>
      <c r="G146" s="94">
        <f>IF(DATABASE!$X144&lt;&gt;1,"",DATABASE!C144)</f>
        <v/>
      </c>
      <c r="H146" s="94">
        <f>IF(DATABASE!$X144&lt;&gt;1,"",DATABASE!D144)</f>
        <v/>
      </c>
      <c r="I146" s="93">
        <f>IF(DATABASE!$X144&lt;&gt;1,"",DATABASE!S144)</f>
        <v/>
      </c>
    </row>
    <row r="147" ht="16.5" customHeight="1" s="111">
      <c r="A147" s="89">
        <f>IF(DATABASE!$X145&lt;&gt;1,"",DATABASE!B145)</f>
        <v/>
      </c>
      <c r="B147" s="90">
        <f>IF(DATABASE!$X145&lt;&gt;1,"",DATABASE!M145)</f>
        <v/>
      </c>
      <c r="C147" s="91">
        <f>IF(DATABASE!$X145&lt;&gt;1,"",DATABASE!A145)</f>
        <v/>
      </c>
      <c r="D147" s="91">
        <f>IF(DATABASE!$X145&lt;&gt;1,"",DATABASE!P145)</f>
        <v/>
      </c>
      <c r="E147" s="91">
        <f>IF(DATABASE!$X145&lt;&gt;1,"",DATABASE!L145)</f>
        <v/>
      </c>
      <c r="F147" s="91">
        <f>IF(DATABASE!$X145&lt;&gt;1,"",DATABASE!Q145)</f>
        <v/>
      </c>
      <c r="G147" s="91">
        <f>IF(DATABASE!$X145&lt;&gt;1,"",DATABASE!C145)</f>
        <v/>
      </c>
      <c r="H147" s="91">
        <f>IF(DATABASE!$X145&lt;&gt;1,"",DATABASE!D145)</f>
        <v/>
      </c>
      <c r="I147" s="90">
        <f>IF(DATABASE!$X145&lt;&gt;1,"",DATABASE!S145)</f>
        <v/>
      </c>
    </row>
    <row r="148" ht="16.5" customHeight="1" s="111">
      <c r="A148" s="92">
        <f>IF(DATABASE!$X146&lt;&gt;1,"",DATABASE!B146)</f>
        <v/>
      </c>
      <c r="B148" s="93">
        <f>IF(DATABASE!$X146&lt;&gt;1,"",DATABASE!M146)</f>
        <v/>
      </c>
      <c r="C148" s="94">
        <f>IF(DATABASE!$X146&lt;&gt;1,"",DATABASE!A146)</f>
        <v/>
      </c>
      <c r="D148" s="94">
        <f>IF(DATABASE!$X146&lt;&gt;1,"",DATABASE!P146)</f>
        <v/>
      </c>
      <c r="E148" s="94">
        <f>IF(DATABASE!$X146&lt;&gt;1,"",DATABASE!L146)</f>
        <v/>
      </c>
      <c r="F148" s="94">
        <f>IF(DATABASE!$X146&lt;&gt;1,"",DATABASE!Q146)</f>
        <v/>
      </c>
      <c r="G148" s="94">
        <f>IF(DATABASE!$X146&lt;&gt;1,"",DATABASE!C146)</f>
        <v/>
      </c>
      <c r="H148" s="94">
        <f>IF(DATABASE!$X146&lt;&gt;1,"",DATABASE!D146)</f>
        <v/>
      </c>
      <c r="I148" s="93">
        <f>IF(DATABASE!$X146&lt;&gt;1,"",DATABASE!S146)</f>
        <v/>
      </c>
    </row>
    <row r="149" ht="16.5" customHeight="1" s="111">
      <c r="A149" s="89">
        <f>IF(DATABASE!$X147&lt;&gt;1,"",DATABASE!B147)</f>
        <v/>
      </c>
      <c r="B149" s="90">
        <f>IF(DATABASE!$X147&lt;&gt;1,"",DATABASE!M147)</f>
        <v/>
      </c>
      <c r="C149" s="91">
        <f>IF(DATABASE!$X147&lt;&gt;1,"",DATABASE!A147)</f>
        <v/>
      </c>
      <c r="D149" s="91">
        <f>IF(DATABASE!$X147&lt;&gt;1,"",DATABASE!P147)</f>
        <v/>
      </c>
      <c r="E149" s="91">
        <f>IF(DATABASE!$X147&lt;&gt;1,"",DATABASE!L147)</f>
        <v/>
      </c>
      <c r="F149" s="91">
        <f>IF(DATABASE!$X147&lt;&gt;1,"",DATABASE!Q147)</f>
        <v/>
      </c>
      <c r="G149" s="91">
        <f>IF(DATABASE!$X147&lt;&gt;1,"",DATABASE!C147)</f>
        <v/>
      </c>
      <c r="H149" s="91">
        <f>IF(DATABASE!$X147&lt;&gt;1,"",DATABASE!D147)</f>
        <v/>
      </c>
      <c r="I149" s="90">
        <f>IF(DATABASE!$X147&lt;&gt;1,"",DATABASE!S147)</f>
        <v/>
      </c>
    </row>
    <row r="150" ht="16.5" customHeight="1" s="111">
      <c r="A150" s="92">
        <f>IF(DATABASE!$X148&lt;&gt;1,"",DATABASE!B148)</f>
        <v/>
      </c>
      <c r="B150" s="93">
        <f>IF(DATABASE!$X148&lt;&gt;1,"",DATABASE!M148)</f>
        <v/>
      </c>
      <c r="C150" s="94">
        <f>IF(DATABASE!$X148&lt;&gt;1,"",DATABASE!A148)</f>
        <v/>
      </c>
      <c r="D150" s="94">
        <f>IF(DATABASE!$X148&lt;&gt;1,"",DATABASE!P148)</f>
        <v/>
      </c>
      <c r="E150" s="94">
        <f>IF(DATABASE!$X148&lt;&gt;1,"",DATABASE!L148)</f>
        <v/>
      </c>
      <c r="F150" s="94">
        <f>IF(DATABASE!$X148&lt;&gt;1,"",DATABASE!Q148)</f>
        <v/>
      </c>
      <c r="G150" s="94">
        <f>IF(DATABASE!$X148&lt;&gt;1,"",DATABASE!C148)</f>
        <v/>
      </c>
      <c r="H150" s="94">
        <f>IF(DATABASE!$X148&lt;&gt;1,"",DATABASE!D148)</f>
        <v/>
      </c>
      <c r="I150" s="93">
        <f>IF(DATABASE!$X148&lt;&gt;1,"",DATABASE!S148)</f>
        <v/>
      </c>
    </row>
    <row r="151" ht="16.5" customHeight="1" s="111">
      <c r="A151" s="89">
        <f>IF(DATABASE!$X149&lt;&gt;1,"",DATABASE!B149)</f>
        <v/>
      </c>
      <c r="B151" s="90">
        <f>IF(DATABASE!$X149&lt;&gt;1,"",DATABASE!M149)</f>
        <v/>
      </c>
      <c r="C151" s="91">
        <f>IF(DATABASE!$X149&lt;&gt;1,"",DATABASE!A149)</f>
        <v/>
      </c>
      <c r="D151" s="91">
        <f>IF(DATABASE!$X149&lt;&gt;1,"",DATABASE!P149)</f>
        <v/>
      </c>
      <c r="E151" s="91">
        <f>IF(DATABASE!$X149&lt;&gt;1,"",DATABASE!L149)</f>
        <v/>
      </c>
      <c r="F151" s="91">
        <f>IF(DATABASE!$X149&lt;&gt;1,"",DATABASE!Q149)</f>
        <v/>
      </c>
      <c r="G151" s="91">
        <f>IF(DATABASE!$X149&lt;&gt;1,"",DATABASE!C149)</f>
        <v/>
      </c>
      <c r="H151" s="91">
        <f>IF(DATABASE!$X149&lt;&gt;1,"",DATABASE!D149)</f>
        <v/>
      </c>
      <c r="I151" s="90">
        <f>IF(DATABASE!$X149&lt;&gt;1,"",DATABASE!S149)</f>
        <v/>
      </c>
    </row>
    <row r="152" ht="16.5" customHeight="1" s="111">
      <c r="A152" s="92">
        <f>IF(DATABASE!$X150&lt;&gt;1,"",DATABASE!B150)</f>
        <v/>
      </c>
      <c r="B152" s="93">
        <f>IF(DATABASE!$X150&lt;&gt;1,"",DATABASE!M150)</f>
        <v/>
      </c>
      <c r="C152" s="94">
        <f>IF(DATABASE!$X150&lt;&gt;1,"",DATABASE!A150)</f>
        <v/>
      </c>
      <c r="D152" s="94">
        <f>IF(DATABASE!$X150&lt;&gt;1,"",DATABASE!P150)</f>
        <v/>
      </c>
      <c r="E152" s="94">
        <f>IF(DATABASE!$X150&lt;&gt;1,"",DATABASE!L150)</f>
        <v/>
      </c>
      <c r="F152" s="94">
        <f>IF(DATABASE!$X150&lt;&gt;1,"",DATABASE!Q150)</f>
        <v/>
      </c>
      <c r="G152" s="94">
        <f>IF(DATABASE!$X150&lt;&gt;1,"",DATABASE!C150)</f>
        <v/>
      </c>
      <c r="H152" s="94">
        <f>IF(DATABASE!$X150&lt;&gt;1,"",DATABASE!D150)</f>
        <v/>
      </c>
      <c r="I152" s="93">
        <f>IF(DATABASE!$X150&lt;&gt;1,"",DATABASE!S150)</f>
        <v/>
      </c>
    </row>
    <row r="153" ht="16.5" customHeight="1" s="111">
      <c r="A153" s="89">
        <f>IF(DATABASE!$X151&lt;&gt;1,"",DATABASE!B151)</f>
        <v/>
      </c>
      <c r="B153" s="90">
        <f>IF(DATABASE!$X151&lt;&gt;1,"",DATABASE!M151)</f>
        <v/>
      </c>
      <c r="C153" s="91">
        <f>IF(DATABASE!$X151&lt;&gt;1,"",DATABASE!A151)</f>
        <v/>
      </c>
      <c r="D153" s="91">
        <f>IF(DATABASE!$X151&lt;&gt;1,"",DATABASE!P151)</f>
        <v/>
      </c>
      <c r="E153" s="91">
        <f>IF(DATABASE!$X151&lt;&gt;1,"",DATABASE!L151)</f>
        <v/>
      </c>
      <c r="F153" s="91">
        <f>IF(DATABASE!$X151&lt;&gt;1,"",DATABASE!Q151)</f>
        <v/>
      </c>
      <c r="G153" s="91">
        <f>IF(DATABASE!$X151&lt;&gt;1,"",DATABASE!C151)</f>
        <v/>
      </c>
      <c r="H153" s="91">
        <f>IF(DATABASE!$X151&lt;&gt;1,"",DATABASE!D151)</f>
        <v/>
      </c>
      <c r="I153" s="90">
        <f>IF(DATABASE!$X151&lt;&gt;1,"",DATABASE!S151)</f>
        <v/>
      </c>
    </row>
    <row r="154" ht="16.5" customHeight="1" s="111">
      <c r="A154" s="92">
        <f>IF(DATABASE!$X152&lt;&gt;1,"",DATABASE!B152)</f>
        <v/>
      </c>
      <c r="B154" s="93">
        <f>IF(DATABASE!$X152&lt;&gt;1,"",DATABASE!M152)</f>
        <v/>
      </c>
      <c r="C154" s="94">
        <f>IF(DATABASE!$X152&lt;&gt;1,"",DATABASE!A152)</f>
        <v/>
      </c>
      <c r="D154" s="94">
        <f>IF(DATABASE!$X152&lt;&gt;1,"",DATABASE!P152)</f>
        <v/>
      </c>
      <c r="E154" s="94">
        <f>IF(DATABASE!$X152&lt;&gt;1,"",DATABASE!L152)</f>
        <v/>
      </c>
      <c r="F154" s="94">
        <f>IF(DATABASE!$X152&lt;&gt;1,"",DATABASE!Q152)</f>
        <v/>
      </c>
      <c r="G154" s="94">
        <f>IF(DATABASE!$X152&lt;&gt;1,"",DATABASE!C152)</f>
        <v/>
      </c>
      <c r="H154" s="94">
        <f>IF(DATABASE!$X152&lt;&gt;1,"",DATABASE!D152)</f>
        <v/>
      </c>
      <c r="I154" s="93">
        <f>IF(DATABASE!$X152&lt;&gt;1,"",DATABASE!S152)</f>
        <v/>
      </c>
    </row>
    <row r="155" ht="16.5" customHeight="1" s="111">
      <c r="A155" s="89">
        <f>IF(DATABASE!$X153&lt;&gt;1,"",DATABASE!B153)</f>
        <v/>
      </c>
      <c r="B155" s="90">
        <f>IF(DATABASE!$X153&lt;&gt;1,"",DATABASE!M153)</f>
        <v/>
      </c>
      <c r="C155" s="91">
        <f>IF(DATABASE!$X153&lt;&gt;1,"",DATABASE!A153)</f>
        <v/>
      </c>
      <c r="D155" s="91">
        <f>IF(DATABASE!$X153&lt;&gt;1,"",DATABASE!P153)</f>
        <v/>
      </c>
      <c r="E155" s="91">
        <f>IF(DATABASE!$X153&lt;&gt;1,"",DATABASE!L153)</f>
        <v/>
      </c>
      <c r="F155" s="91">
        <f>IF(DATABASE!$X153&lt;&gt;1,"",DATABASE!Q153)</f>
        <v/>
      </c>
      <c r="G155" s="91">
        <f>IF(DATABASE!$X153&lt;&gt;1,"",DATABASE!C153)</f>
        <v/>
      </c>
      <c r="H155" s="91">
        <f>IF(DATABASE!$X153&lt;&gt;1,"",DATABASE!D153)</f>
        <v/>
      </c>
      <c r="I155" s="90">
        <f>IF(DATABASE!$X153&lt;&gt;1,"",DATABASE!S153)</f>
        <v/>
      </c>
    </row>
    <row r="156" ht="16.5" customHeight="1" s="111">
      <c r="A156" s="92">
        <f>IF(DATABASE!$X154&lt;&gt;1,"",DATABASE!B154)</f>
        <v/>
      </c>
      <c r="B156" s="93">
        <f>IF(DATABASE!$X154&lt;&gt;1,"",DATABASE!M154)</f>
        <v/>
      </c>
      <c r="C156" s="94">
        <f>IF(DATABASE!$X154&lt;&gt;1,"",DATABASE!A154)</f>
        <v/>
      </c>
      <c r="D156" s="94">
        <f>IF(DATABASE!$X154&lt;&gt;1,"",DATABASE!P154)</f>
        <v/>
      </c>
      <c r="E156" s="94">
        <f>IF(DATABASE!$X154&lt;&gt;1,"",DATABASE!L154)</f>
        <v/>
      </c>
      <c r="F156" s="94">
        <f>IF(DATABASE!$X154&lt;&gt;1,"",DATABASE!Q154)</f>
        <v/>
      </c>
      <c r="G156" s="94">
        <f>IF(DATABASE!$X154&lt;&gt;1,"",DATABASE!C154)</f>
        <v/>
      </c>
      <c r="H156" s="94">
        <f>IF(DATABASE!$X154&lt;&gt;1,"",DATABASE!D154)</f>
        <v/>
      </c>
      <c r="I156" s="93">
        <f>IF(DATABASE!$X154&lt;&gt;1,"",DATABASE!S154)</f>
        <v/>
      </c>
    </row>
    <row r="157" ht="16.5" customHeight="1" s="111">
      <c r="A157" s="89">
        <f>IF(DATABASE!$X155&lt;&gt;1,"",DATABASE!B155)</f>
        <v/>
      </c>
      <c r="B157" s="90">
        <f>IF(DATABASE!$X155&lt;&gt;1,"",DATABASE!M155)</f>
        <v/>
      </c>
      <c r="C157" s="91">
        <f>IF(DATABASE!$X155&lt;&gt;1,"",DATABASE!A155)</f>
        <v/>
      </c>
      <c r="D157" s="91">
        <f>IF(DATABASE!$X155&lt;&gt;1,"",DATABASE!P155)</f>
        <v/>
      </c>
      <c r="E157" s="91">
        <f>IF(DATABASE!$X155&lt;&gt;1,"",DATABASE!L155)</f>
        <v/>
      </c>
      <c r="F157" s="91">
        <f>IF(DATABASE!$X155&lt;&gt;1,"",DATABASE!Q155)</f>
        <v/>
      </c>
      <c r="G157" s="91">
        <f>IF(DATABASE!$X155&lt;&gt;1,"",DATABASE!C155)</f>
        <v/>
      </c>
      <c r="H157" s="91">
        <f>IF(DATABASE!$X155&lt;&gt;1,"",DATABASE!D155)</f>
        <v/>
      </c>
      <c r="I157" s="90">
        <f>IF(DATABASE!$X155&lt;&gt;1,"",DATABASE!S155)</f>
        <v/>
      </c>
    </row>
    <row r="158" ht="16.5" customHeight="1" s="111">
      <c r="A158" s="92">
        <f>IF(DATABASE!$X156&lt;&gt;1,"",DATABASE!B156)</f>
        <v/>
      </c>
      <c r="B158" s="93">
        <f>IF(DATABASE!$X156&lt;&gt;1,"",DATABASE!M156)</f>
        <v/>
      </c>
      <c r="C158" s="94">
        <f>IF(DATABASE!$X156&lt;&gt;1,"",DATABASE!A156)</f>
        <v/>
      </c>
      <c r="D158" s="94">
        <f>IF(DATABASE!$X156&lt;&gt;1,"",DATABASE!P156)</f>
        <v/>
      </c>
      <c r="E158" s="94">
        <f>IF(DATABASE!$X156&lt;&gt;1,"",DATABASE!L156)</f>
        <v/>
      </c>
      <c r="F158" s="94">
        <f>IF(DATABASE!$X156&lt;&gt;1,"",DATABASE!Q156)</f>
        <v/>
      </c>
      <c r="G158" s="94">
        <f>IF(DATABASE!$X156&lt;&gt;1,"",DATABASE!C156)</f>
        <v/>
      </c>
      <c r="H158" s="94">
        <f>IF(DATABASE!$X156&lt;&gt;1,"",DATABASE!D156)</f>
        <v/>
      </c>
      <c r="I158" s="93">
        <f>IF(DATABASE!$X156&lt;&gt;1,"",DATABASE!S156)</f>
        <v/>
      </c>
    </row>
    <row r="159" ht="16.5" customHeight="1" s="111">
      <c r="A159" s="89">
        <f>IF(DATABASE!$X157&lt;&gt;1,"",DATABASE!B157)</f>
        <v/>
      </c>
      <c r="B159" s="90">
        <f>IF(DATABASE!$X157&lt;&gt;1,"",DATABASE!M157)</f>
        <v/>
      </c>
      <c r="C159" s="91">
        <f>IF(DATABASE!$X157&lt;&gt;1,"",DATABASE!A157)</f>
        <v/>
      </c>
      <c r="D159" s="91">
        <f>IF(DATABASE!$X157&lt;&gt;1,"",DATABASE!P157)</f>
        <v/>
      </c>
      <c r="E159" s="91">
        <f>IF(DATABASE!$X157&lt;&gt;1,"",DATABASE!L157)</f>
        <v/>
      </c>
      <c r="F159" s="91">
        <f>IF(DATABASE!$X157&lt;&gt;1,"",DATABASE!Q157)</f>
        <v/>
      </c>
      <c r="G159" s="91">
        <f>IF(DATABASE!$X157&lt;&gt;1,"",DATABASE!C157)</f>
        <v/>
      </c>
      <c r="H159" s="91">
        <f>IF(DATABASE!$X157&lt;&gt;1,"",DATABASE!D157)</f>
        <v/>
      </c>
      <c r="I159" s="90">
        <f>IF(DATABASE!$X157&lt;&gt;1,"",DATABASE!S157)</f>
        <v/>
      </c>
    </row>
    <row r="160" ht="16.5" customHeight="1" s="111">
      <c r="A160" s="92">
        <f>IF(DATABASE!$X158&lt;&gt;1,"",DATABASE!B158)</f>
        <v/>
      </c>
      <c r="B160" s="93">
        <f>IF(DATABASE!$X158&lt;&gt;1,"",DATABASE!M158)</f>
        <v/>
      </c>
      <c r="C160" s="94">
        <f>IF(DATABASE!$X158&lt;&gt;1,"",DATABASE!A158)</f>
        <v/>
      </c>
      <c r="D160" s="94">
        <f>IF(DATABASE!$X158&lt;&gt;1,"",DATABASE!P158)</f>
        <v/>
      </c>
      <c r="E160" s="94">
        <f>IF(DATABASE!$X158&lt;&gt;1,"",DATABASE!L158)</f>
        <v/>
      </c>
      <c r="F160" s="94">
        <f>IF(DATABASE!$X158&lt;&gt;1,"",DATABASE!Q158)</f>
        <v/>
      </c>
      <c r="G160" s="94">
        <f>IF(DATABASE!$X158&lt;&gt;1,"",DATABASE!C158)</f>
        <v/>
      </c>
      <c r="H160" s="94">
        <f>IF(DATABASE!$X158&lt;&gt;1,"",DATABASE!D158)</f>
        <v/>
      </c>
      <c r="I160" s="93">
        <f>IF(DATABASE!$X158&lt;&gt;1,"",DATABASE!S158)</f>
        <v/>
      </c>
    </row>
    <row r="161" ht="16.5" customHeight="1" s="111">
      <c r="A161" s="89">
        <f>IF(DATABASE!$X159&lt;&gt;1,"",DATABASE!B159)</f>
        <v/>
      </c>
      <c r="B161" s="90">
        <f>IF(DATABASE!$X159&lt;&gt;1,"",DATABASE!M159)</f>
        <v/>
      </c>
      <c r="C161" s="91">
        <f>IF(DATABASE!$X159&lt;&gt;1,"",DATABASE!A159)</f>
        <v/>
      </c>
      <c r="D161" s="91">
        <f>IF(DATABASE!$X159&lt;&gt;1,"",DATABASE!P159)</f>
        <v/>
      </c>
      <c r="E161" s="91">
        <f>IF(DATABASE!$X159&lt;&gt;1,"",DATABASE!L159)</f>
        <v/>
      </c>
      <c r="F161" s="91">
        <f>IF(DATABASE!$X159&lt;&gt;1,"",DATABASE!Q159)</f>
        <v/>
      </c>
      <c r="G161" s="91">
        <f>IF(DATABASE!$X159&lt;&gt;1,"",DATABASE!C159)</f>
        <v/>
      </c>
      <c r="H161" s="91">
        <f>IF(DATABASE!$X159&lt;&gt;1,"",DATABASE!D159)</f>
        <v/>
      </c>
      <c r="I161" s="90">
        <f>IF(DATABASE!$X159&lt;&gt;1,"",DATABASE!S159)</f>
        <v/>
      </c>
    </row>
    <row r="162" ht="16.5" customHeight="1" s="111">
      <c r="A162" s="92">
        <f>IF(DATABASE!$X160&lt;&gt;1,"",DATABASE!B160)</f>
        <v/>
      </c>
      <c r="B162" s="93">
        <f>IF(DATABASE!$X160&lt;&gt;1,"",DATABASE!M160)</f>
        <v/>
      </c>
      <c r="C162" s="94">
        <f>IF(DATABASE!$X160&lt;&gt;1,"",DATABASE!A160)</f>
        <v/>
      </c>
      <c r="D162" s="94">
        <f>IF(DATABASE!$X160&lt;&gt;1,"",DATABASE!P160)</f>
        <v/>
      </c>
      <c r="E162" s="94">
        <f>IF(DATABASE!$X160&lt;&gt;1,"",DATABASE!L160)</f>
        <v/>
      </c>
      <c r="F162" s="94">
        <f>IF(DATABASE!$X160&lt;&gt;1,"",DATABASE!Q160)</f>
        <v/>
      </c>
      <c r="G162" s="94">
        <f>IF(DATABASE!$X160&lt;&gt;1,"",DATABASE!C160)</f>
        <v/>
      </c>
      <c r="H162" s="94">
        <f>IF(DATABASE!$X160&lt;&gt;1,"",DATABASE!D160)</f>
        <v/>
      </c>
      <c r="I162" s="93">
        <f>IF(DATABASE!$X160&lt;&gt;1,"",DATABASE!S160)</f>
        <v/>
      </c>
    </row>
    <row r="163" ht="16.5" customHeight="1" s="111">
      <c r="A163" s="89">
        <f>IF(DATABASE!$X161&lt;&gt;1,"",DATABASE!B161)</f>
        <v/>
      </c>
      <c r="B163" s="90">
        <f>IF(DATABASE!$X161&lt;&gt;1,"",DATABASE!M161)</f>
        <v/>
      </c>
      <c r="C163" s="91">
        <f>IF(DATABASE!$X161&lt;&gt;1,"",DATABASE!A161)</f>
        <v/>
      </c>
      <c r="D163" s="91">
        <f>IF(DATABASE!$X161&lt;&gt;1,"",DATABASE!P161)</f>
        <v/>
      </c>
      <c r="E163" s="91">
        <f>IF(DATABASE!$X161&lt;&gt;1,"",DATABASE!L161)</f>
        <v/>
      </c>
      <c r="F163" s="91">
        <f>IF(DATABASE!$X161&lt;&gt;1,"",DATABASE!Q161)</f>
        <v/>
      </c>
      <c r="G163" s="91">
        <f>IF(DATABASE!$X161&lt;&gt;1,"",DATABASE!C161)</f>
        <v/>
      </c>
      <c r="H163" s="91">
        <f>IF(DATABASE!$X161&lt;&gt;1,"",DATABASE!D161)</f>
        <v/>
      </c>
      <c r="I163" s="90">
        <f>IF(DATABASE!$X161&lt;&gt;1,"",DATABASE!S161)</f>
        <v/>
      </c>
    </row>
    <row r="164" ht="16.5" customHeight="1" s="111">
      <c r="A164" s="92">
        <f>IF(DATABASE!$X162&lt;&gt;1,"",DATABASE!B162)</f>
        <v/>
      </c>
      <c r="B164" s="93">
        <f>IF(DATABASE!$X162&lt;&gt;1,"",DATABASE!M162)</f>
        <v/>
      </c>
      <c r="C164" s="94">
        <f>IF(DATABASE!$X162&lt;&gt;1,"",DATABASE!A162)</f>
        <v/>
      </c>
      <c r="D164" s="94">
        <f>IF(DATABASE!$X162&lt;&gt;1,"",DATABASE!P162)</f>
        <v/>
      </c>
      <c r="E164" s="94">
        <f>IF(DATABASE!$X162&lt;&gt;1,"",DATABASE!L162)</f>
        <v/>
      </c>
      <c r="F164" s="94">
        <f>IF(DATABASE!$X162&lt;&gt;1,"",DATABASE!Q162)</f>
        <v/>
      </c>
      <c r="G164" s="94">
        <f>IF(DATABASE!$X162&lt;&gt;1,"",DATABASE!C162)</f>
        <v/>
      </c>
      <c r="H164" s="94">
        <f>IF(DATABASE!$X162&lt;&gt;1,"",DATABASE!D162)</f>
        <v/>
      </c>
      <c r="I164" s="93">
        <f>IF(DATABASE!$X162&lt;&gt;1,"",DATABASE!S162)</f>
        <v/>
      </c>
    </row>
    <row r="165" ht="16.5" customHeight="1" s="111">
      <c r="A165" s="89">
        <f>IF(DATABASE!$X163&lt;&gt;1,"",DATABASE!B163)</f>
        <v/>
      </c>
      <c r="B165" s="90">
        <f>IF(DATABASE!$X163&lt;&gt;1,"",DATABASE!M163)</f>
        <v/>
      </c>
      <c r="C165" s="91">
        <f>IF(DATABASE!$X163&lt;&gt;1,"",DATABASE!A163)</f>
        <v/>
      </c>
      <c r="D165" s="91">
        <f>IF(DATABASE!$X163&lt;&gt;1,"",DATABASE!P163)</f>
        <v/>
      </c>
      <c r="E165" s="91">
        <f>IF(DATABASE!$X163&lt;&gt;1,"",DATABASE!L163)</f>
        <v/>
      </c>
      <c r="F165" s="91">
        <f>IF(DATABASE!$X163&lt;&gt;1,"",DATABASE!Q163)</f>
        <v/>
      </c>
      <c r="G165" s="91">
        <f>IF(DATABASE!$X163&lt;&gt;1,"",DATABASE!C163)</f>
        <v/>
      </c>
      <c r="H165" s="91">
        <f>IF(DATABASE!$X163&lt;&gt;1,"",DATABASE!D163)</f>
        <v/>
      </c>
      <c r="I165" s="90">
        <f>IF(DATABASE!$X163&lt;&gt;1,"",DATABASE!S163)</f>
        <v/>
      </c>
    </row>
    <row r="166" ht="16.5" customHeight="1" s="111">
      <c r="A166" s="92">
        <f>IF(DATABASE!$X164&lt;&gt;1,"",DATABASE!B164)</f>
        <v/>
      </c>
      <c r="B166" s="93">
        <f>IF(DATABASE!$X164&lt;&gt;1,"",DATABASE!M164)</f>
        <v/>
      </c>
      <c r="C166" s="94">
        <f>IF(DATABASE!$X164&lt;&gt;1,"",DATABASE!A164)</f>
        <v/>
      </c>
      <c r="D166" s="94">
        <f>IF(DATABASE!$X164&lt;&gt;1,"",DATABASE!P164)</f>
        <v/>
      </c>
      <c r="E166" s="94">
        <f>IF(DATABASE!$X164&lt;&gt;1,"",DATABASE!L164)</f>
        <v/>
      </c>
      <c r="F166" s="94">
        <f>IF(DATABASE!$X164&lt;&gt;1,"",DATABASE!Q164)</f>
        <v/>
      </c>
      <c r="G166" s="94">
        <f>IF(DATABASE!$X164&lt;&gt;1,"",DATABASE!C164)</f>
        <v/>
      </c>
      <c r="H166" s="94">
        <f>IF(DATABASE!$X164&lt;&gt;1,"",DATABASE!D164)</f>
        <v/>
      </c>
      <c r="I166" s="93">
        <f>IF(DATABASE!$X164&lt;&gt;1,"",DATABASE!S164)</f>
        <v/>
      </c>
    </row>
    <row r="167" ht="16.5" customHeight="1" s="111">
      <c r="A167" s="89">
        <f>IF(DATABASE!$X165&lt;&gt;1,"",DATABASE!B165)</f>
        <v/>
      </c>
      <c r="B167" s="90">
        <f>IF(DATABASE!$X165&lt;&gt;1,"",DATABASE!M165)</f>
        <v/>
      </c>
      <c r="C167" s="91">
        <f>IF(DATABASE!$X165&lt;&gt;1,"",DATABASE!A165)</f>
        <v/>
      </c>
      <c r="D167" s="91">
        <f>IF(DATABASE!$X165&lt;&gt;1,"",DATABASE!P165)</f>
        <v/>
      </c>
      <c r="E167" s="91">
        <f>IF(DATABASE!$X165&lt;&gt;1,"",DATABASE!L165)</f>
        <v/>
      </c>
      <c r="F167" s="91">
        <f>IF(DATABASE!$X165&lt;&gt;1,"",DATABASE!Q165)</f>
        <v/>
      </c>
      <c r="G167" s="91">
        <f>IF(DATABASE!$X165&lt;&gt;1,"",DATABASE!C165)</f>
        <v/>
      </c>
      <c r="H167" s="91">
        <f>IF(DATABASE!$X165&lt;&gt;1,"",DATABASE!D165)</f>
        <v/>
      </c>
      <c r="I167" s="90">
        <f>IF(DATABASE!$X165&lt;&gt;1,"",DATABASE!S165)</f>
        <v/>
      </c>
    </row>
    <row r="168" ht="16.5" customHeight="1" s="111">
      <c r="A168" s="92">
        <f>IF(DATABASE!$X166&lt;&gt;1,"",DATABASE!B166)</f>
        <v/>
      </c>
      <c r="B168" s="93">
        <f>IF(DATABASE!$X166&lt;&gt;1,"",DATABASE!M166)</f>
        <v/>
      </c>
      <c r="C168" s="94">
        <f>IF(DATABASE!$X166&lt;&gt;1,"",DATABASE!A166)</f>
        <v/>
      </c>
      <c r="D168" s="94">
        <f>IF(DATABASE!$X166&lt;&gt;1,"",DATABASE!P166)</f>
        <v/>
      </c>
      <c r="E168" s="94">
        <f>IF(DATABASE!$X166&lt;&gt;1,"",DATABASE!L166)</f>
        <v/>
      </c>
      <c r="F168" s="94">
        <f>IF(DATABASE!$X166&lt;&gt;1,"",DATABASE!Q166)</f>
        <v/>
      </c>
      <c r="G168" s="94">
        <f>IF(DATABASE!$X166&lt;&gt;1,"",DATABASE!C166)</f>
        <v/>
      </c>
      <c r="H168" s="94">
        <f>IF(DATABASE!$X166&lt;&gt;1,"",DATABASE!D166)</f>
        <v/>
      </c>
      <c r="I168" s="93">
        <f>IF(DATABASE!$X166&lt;&gt;1,"",DATABASE!S166)</f>
        <v/>
      </c>
    </row>
    <row r="169" ht="16.5" customHeight="1" s="111">
      <c r="A169" s="89">
        <f>IF(DATABASE!$X167&lt;&gt;1,"",DATABASE!B167)</f>
        <v/>
      </c>
      <c r="B169" s="90">
        <f>IF(DATABASE!$X167&lt;&gt;1,"",DATABASE!M167)</f>
        <v/>
      </c>
      <c r="C169" s="91">
        <f>IF(DATABASE!$X167&lt;&gt;1,"",DATABASE!A167)</f>
        <v/>
      </c>
      <c r="D169" s="91">
        <f>IF(DATABASE!$X167&lt;&gt;1,"",DATABASE!P167)</f>
        <v/>
      </c>
      <c r="E169" s="91">
        <f>IF(DATABASE!$X167&lt;&gt;1,"",DATABASE!L167)</f>
        <v/>
      </c>
      <c r="F169" s="91">
        <f>IF(DATABASE!$X167&lt;&gt;1,"",DATABASE!Q167)</f>
        <v/>
      </c>
      <c r="G169" s="91">
        <f>IF(DATABASE!$X167&lt;&gt;1,"",DATABASE!C167)</f>
        <v/>
      </c>
      <c r="H169" s="91">
        <f>IF(DATABASE!$X167&lt;&gt;1,"",DATABASE!D167)</f>
        <v/>
      </c>
      <c r="I169" s="90">
        <f>IF(DATABASE!$X167&lt;&gt;1,"",DATABASE!S167)</f>
        <v/>
      </c>
    </row>
    <row r="170" ht="16.5" customHeight="1" s="111">
      <c r="A170" s="92">
        <f>IF(DATABASE!$X168&lt;&gt;1,"",DATABASE!B168)</f>
        <v/>
      </c>
      <c r="B170" s="93">
        <f>IF(DATABASE!$X168&lt;&gt;1,"",DATABASE!M168)</f>
        <v/>
      </c>
      <c r="C170" s="94">
        <f>IF(DATABASE!$X168&lt;&gt;1,"",DATABASE!A168)</f>
        <v/>
      </c>
      <c r="D170" s="94">
        <f>IF(DATABASE!$X168&lt;&gt;1,"",DATABASE!P168)</f>
        <v/>
      </c>
      <c r="E170" s="94">
        <f>IF(DATABASE!$X168&lt;&gt;1,"",DATABASE!L168)</f>
        <v/>
      </c>
      <c r="F170" s="94">
        <f>IF(DATABASE!$X168&lt;&gt;1,"",DATABASE!Q168)</f>
        <v/>
      </c>
      <c r="G170" s="94">
        <f>IF(DATABASE!$X168&lt;&gt;1,"",DATABASE!C168)</f>
        <v/>
      </c>
      <c r="H170" s="94">
        <f>IF(DATABASE!$X168&lt;&gt;1,"",DATABASE!D168)</f>
        <v/>
      </c>
      <c r="I170" s="93">
        <f>IF(DATABASE!$X168&lt;&gt;1,"",DATABASE!S168)</f>
        <v/>
      </c>
    </row>
    <row r="171" ht="16.5" customHeight="1" s="111">
      <c r="A171" s="89">
        <f>IF(DATABASE!$X169&lt;&gt;1,"",DATABASE!B169)</f>
        <v/>
      </c>
      <c r="B171" s="90">
        <f>IF(DATABASE!$X169&lt;&gt;1,"",DATABASE!M169)</f>
        <v/>
      </c>
      <c r="C171" s="91">
        <f>IF(DATABASE!$X169&lt;&gt;1,"",DATABASE!A169)</f>
        <v/>
      </c>
      <c r="D171" s="91">
        <f>IF(DATABASE!$X169&lt;&gt;1,"",DATABASE!P169)</f>
        <v/>
      </c>
      <c r="E171" s="91">
        <f>IF(DATABASE!$X169&lt;&gt;1,"",DATABASE!L169)</f>
        <v/>
      </c>
      <c r="F171" s="91">
        <f>IF(DATABASE!$X169&lt;&gt;1,"",DATABASE!Q169)</f>
        <v/>
      </c>
      <c r="G171" s="91">
        <f>IF(DATABASE!$X169&lt;&gt;1,"",DATABASE!C169)</f>
        <v/>
      </c>
      <c r="H171" s="91">
        <f>IF(DATABASE!$X169&lt;&gt;1,"",DATABASE!D169)</f>
        <v/>
      </c>
      <c r="I171" s="90">
        <f>IF(DATABASE!$X169&lt;&gt;1,"",DATABASE!S169)</f>
        <v/>
      </c>
    </row>
    <row r="172" ht="16.5" customHeight="1" s="111">
      <c r="A172" s="92">
        <f>IF(DATABASE!$X170&lt;&gt;1,"",DATABASE!B170)</f>
        <v/>
      </c>
      <c r="B172" s="93">
        <f>IF(DATABASE!$X170&lt;&gt;1,"",DATABASE!M170)</f>
        <v/>
      </c>
      <c r="C172" s="94">
        <f>IF(DATABASE!$X170&lt;&gt;1,"",DATABASE!A170)</f>
        <v/>
      </c>
      <c r="D172" s="94">
        <f>IF(DATABASE!$X170&lt;&gt;1,"",DATABASE!P170)</f>
        <v/>
      </c>
      <c r="E172" s="94">
        <f>IF(DATABASE!$X170&lt;&gt;1,"",DATABASE!L170)</f>
        <v/>
      </c>
      <c r="F172" s="94">
        <f>IF(DATABASE!$X170&lt;&gt;1,"",DATABASE!Q170)</f>
        <v/>
      </c>
      <c r="G172" s="94">
        <f>IF(DATABASE!$X170&lt;&gt;1,"",DATABASE!C170)</f>
        <v/>
      </c>
      <c r="H172" s="94">
        <f>IF(DATABASE!$X170&lt;&gt;1,"",DATABASE!D170)</f>
        <v/>
      </c>
      <c r="I172" s="93">
        <f>IF(DATABASE!$X170&lt;&gt;1,"",DATABASE!S170)</f>
        <v/>
      </c>
    </row>
    <row r="173" ht="16.5" customHeight="1" s="111">
      <c r="A173" s="89">
        <f>IF(DATABASE!$X171&lt;&gt;1,"",DATABASE!B171)</f>
        <v/>
      </c>
      <c r="B173" s="90">
        <f>IF(DATABASE!$X171&lt;&gt;1,"",DATABASE!M171)</f>
        <v/>
      </c>
      <c r="C173" s="91">
        <f>IF(DATABASE!$X171&lt;&gt;1,"",DATABASE!A171)</f>
        <v/>
      </c>
      <c r="D173" s="91">
        <f>IF(DATABASE!$X171&lt;&gt;1,"",DATABASE!P171)</f>
        <v/>
      </c>
      <c r="E173" s="91">
        <f>IF(DATABASE!$X171&lt;&gt;1,"",DATABASE!L171)</f>
        <v/>
      </c>
      <c r="F173" s="91">
        <f>IF(DATABASE!$X171&lt;&gt;1,"",DATABASE!Q171)</f>
        <v/>
      </c>
      <c r="G173" s="91">
        <f>IF(DATABASE!$X171&lt;&gt;1,"",DATABASE!C171)</f>
        <v/>
      </c>
      <c r="H173" s="91">
        <f>IF(DATABASE!$X171&lt;&gt;1,"",DATABASE!D171)</f>
        <v/>
      </c>
      <c r="I173" s="90">
        <f>IF(DATABASE!$X171&lt;&gt;1,"",DATABASE!S171)</f>
        <v/>
      </c>
    </row>
    <row r="174" ht="16.5" customHeight="1" s="111">
      <c r="A174" s="92">
        <f>IF(DATABASE!$X172&lt;&gt;1,"",DATABASE!B172)</f>
        <v/>
      </c>
      <c r="B174" s="93">
        <f>IF(DATABASE!$X172&lt;&gt;1,"",DATABASE!M172)</f>
        <v/>
      </c>
      <c r="C174" s="94">
        <f>IF(DATABASE!$X172&lt;&gt;1,"",DATABASE!A172)</f>
        <v/>
      </c>
      <c r="D174" s="94">
        <f>IF(DATABASE!$X172&lt;&gt;1,"",DATABASE!P172)</f>
        <v/>
      </c>
      <c r="E174" s="94">
        <f>IF(DATABASE!$X172&lt;&gt;1,"",DATABASE!L172)</f>
        <v/>
      </c>
      <c r="F174" s="94">
        <f>IF(DATABASE!$X172&lt;&gt;1,"",DATABASE!Q172)</f>
        <v/>
      </c>
      <c r="G174" s="94">
        <f>IF(DATABASE!$X172&lt;&gt;1,"",DATABASE!C172)</f>
        <v/>
      </c>
      <c r="H174" s="94">
        <f>IF(DATABASE!$X172&lt;&gt;1,"",DATABASE!D172)</f>
        <v/>
      </c>
      <c r="I174" s="93">
        <f>IF(DATABASE!$X172&lt;&gt;1,"",DATABASE!S172)</f>
        <v/>
      </c>
    </row>
    <row r="175" ht="16.5" customHeight="1" s="111">
      <c r="A175" s="89">
        <f>IF(DATABASE!$X173&lt;&gt;1,"",DATABASE!B173)</f>
        <v/>
      </c>
      <c r="B175" s="90">
        <f>IF(DATABASE!$X173&lt;&gt;1,"",DATABASE!M173)</f>
        <v/>
      </c>
      <c r="C175" s="91">
        <f>IF(DATABASE!$X173&lt;&gt;1,"",DATABASE!A173)</f>
        <v/>
      </c>
      <c r="D175" s="91">
        <f>IF(DATABASE!$X173&lt;&gt;1,"",DATABASE!P173)</f>
        <v/>
      </c>
      <c r="E175" s="91">
        <f>IF(DATABASE!$X173&lt;&gt;1,"",DATABASE!L173)</f>
        <v/>
      </c>
      <c r="F175" s="91">
        <f>IF(DATABASE!$X173&lt;&gt;1,"",DATABASE!Q173)</f>
        <v/>
      </c>
      <c r="G175" s="91">
        <f>IF(DATABASE!$X173&lt;&gt;1,"",DATABASE!C173)</f>
        <v/>
      </c>
      <c r="H175" s="91">
        <f>IF(DATABASE!$X173&lt;&gt;1,"",DATABASE!D173)</f>
        <v/>
      </c>
      <c r="I175" s="90">
        <f>IF(DATABASE!$X173&lt;&gt;1,"",DATABASE!S173)</f>
        <v/>
      </c>
    </row>
    <row r="176" ht="16.5" customHeight="1" s="111">
      <c r="A176" s="92">
        <f>IF(DATABASE!$X174&lt;&gt;1,"",DATABASE!B174)</f>
        <v/>
      </c>
      <c r="B176" s="93">
        <f>IF(DATABASE!$X174&lt;&gt;1,"",DATABASE!M174)</f>
        <v/>
      </c>
      <c r="C176" s="94">
        <f>IF(DATABASE!$X174&lt;&gt;1,"",DATABASE!A174)</f>
        <v/>
      </c>
      <c r="D176" s="94">
        <f>IF(DATABASE!$X174&lt;&gt;1,"",DATABASE!P174)</f>
        <v/>
      </c>
      <c r="E176" s="94">
        <f>IF(DATABASE!$X174&lt;&gt;1,"",DATABASE!L174)</f>
        <v/>
      </c>
      <c r="F176" s="94">
        <f>IF(DATABASE!$X174&lt;&gt;1,"",DATABASE!Q174)</f>
        <v/>
      </c>
      <c r="G176" s="94">
        <f>IF(DATABASE!$X174&lt;&gt;1,"",DATABASE!C174)</f>
        <v/>
      </c>
      <c r="H176" s="94">
        <f>IF(DATABASE!$X174&lt;&gt;1,"",DATABASE!D174)</f>
        <v/>
      </c>
      <c r="I176" s="93">
        <f>IF(DATABASE!$X174&lt;&gt;1,"",DATABASE!S174)</f>
        <v/>
      </c>
    </row>
    <row r="177" ht="16.5" customHeight="1" s="111">
      <c r="A177" s="89">
        <f>IF(DATABASE!$X175&lt;&gt;1,"",DATABASE!B175)</f>
        <v/>
      </c>
      <c r="B177" s="90">
        <f>IF(DATABASE!$X175&lt;&gt;1,"",DATABASE!M175)</f>
        <v/>
      </c>
      <c r="C177" s="91">
        <f>IF(DATABASE!$X175&lt;&gt;1,"",DATABASE!A175)</f>
        <v/>
      </c>
      <c r="D177" s="91">
        <f>IF(DATABASE!$X175&lt;&gt;1,"",DATABASE!P175)</f>
        <v/>
      </c>
      <c r="E177" s="91">
        <f>IF(DATABASE!$X175&lt;&gt;1,"",DATABASE!L175)</f>
        <v/>
      </c>
      <c r="F177" s="91">
        <f>IF(DATABASE!$X175&lt;&gt;1,"",DATABASE!Q175)</f>
        <v/>
      </c>
      <c r="G177" s="91">
        <f>IF(DATABASE!$X175&lt;&gt;1,"",DATABASE!C175)</f>
        <v/>
      </c>
      <c r="H177" s="91">
        <f>IF(DATABASE!$X175&lt;&gt;1,"",DATABASE!D175)</f>
        <v/>
      </c>
      <c r="I177" s="90">
        <f>IF(DATABASE!$X175&lt;&gt;1,"",DATABASE!S175)</f>
        <v/>
      </c>
    </row>
    <row r="178" ht="16.5" customHeight="1" s="111">
      <c r="A178" s="92">
        <f>IF(DATABASE!$X176&lt;&gt;1,"",DATABASE!B176)</f>
        <v/>
      </c>
      <c r="B178" s="93">
        <f>IF(DATABASE!$X176&lt;&gt;1,"",DATABASE!M176)</f>
        <v/>
      </c>
      <c r="C178" s="94">
        <f>IF(DATABASE!$X176&lt;&gt;1,"",DATABASE!A176)</f>
        <v/>
      </c>
      <c r="D178" s="94">
        <f>IF(DATABASE!$X176&lt;&gt;1,"",DATABASE!P176)</f>
        <v/>
      </c>
      <c r="E178" s="94">
        <f>IF(DATABASE!$X176&lt;&gt;1,"",DATABASE!L176)</f>
        <v/>
      </c>
      <c r="F178" s="94">
        <f>IF(DATABASE!$X176&lt;&gt;1,"",DATABASE!Q176)</f>
        <v/>
      </c>
      <c r="G178" s="94">
        <f>IF(DATABASE!$X176&lt;&gt;1,"",DATABASE!C176)</f>
        <v/>
      </c>
      <c r="H178" s="94">
        <f>IF(DATABASE!$X176&lt;&gt;1,"",DATABASE!D176)</f>
        <v/>
      </c>
      <c r="I178" s="93">
        <f>IF(DATABASE!$X176&lt;&gt;1,"",DATABASE!S176)</f>
        <v/>
      </c>
    </row>
    <row r="179" ht="16.5" customHeight="1" s="111">
      <c r="A179" s="89">
        <f>IF(DATABASE!$X177&lt;&gt;1,"",DATABASE!B177)</f>
        <v/>
      </c>
      <c r="B179" s="90">
        <f>IF(DATABASE!$X177&lt;&gt;1,"",DATABASE!M177)</f>
        <v/>
      </c>
      <c r="C179" s="91">
        <f>IF(DATABASE!$X177&lt;&gt;1,"",DATABASE!A177)</f>
        <v/>
      </c>
      <c r="D179" s="91">
        <f>IF(DATABASE!$X177&lt;&gt;1,"",DATABASE!P177)</f>
        <v/>
      </c>
      <c r="E179" s="91">
        <f>IF(DATABASE!$X177&lt;&gt;1,"",DATABASE!L177)</f>
        <v/>
      </c>
      <c r="F179" s="91">
        <f>IF(DATABASE!$X177&lt;&gt;1,"",DATABASE!Q177)</f>
        <v/>
      </c>
      <c r="G179" s="91">
        <f>IF(DATABASE!$X177&lt;&gt;1,"",DATABASE!C177)</f>
        <v/>
      </c>
      <c r="H179" s="91">
        <f>IF(DATABASE!$X177&lt;&gt;1,"",DATABASE!D177)</f>
        <v/>
      </c>
      <c r="I179" s="90">
        <f>IF(DATABASE!$X177&lt;&gt;1,"",DATABASE!S177)</f>
        <v/>
      </c>
    </row>
    <row r="180" ht="16.5" customHeight="1" s="111">
      <c r="A180" s="92">
        <f>IF(DATABASE!$X178&lt;&gt;1,"",DATABASE!B178)</f>
        <v/>
      </c>
      <c r="B180" s="93">
        <f>IF(DATABASE!$X178&lt;&gt;1,"",DATABASE!M178)</f>
        <v/>
      </c>
      <c r="C180" s="94">
        <f>IF(DATABASE!$X178&lt;&gt;1,"",DATABASE!A178)</f>
        <v/>
      </c>
      <c r="D180" s="94">
        <f>IF(DATABASE!$X178&lt;&gt;1,"",DATABASE!P178)</f>
        <v/>
      </c>
      <c r="E180" s="94">
        <f>IF(DATABASE!$X178&lt;&gt;1,"",DATABASE!L178)</f>
        <v/>
      </c>
      <c r="F180" s="94">
        <f>IF(DATABASE!$X178&lt;&gt;1,"",DATABASE!Q178)</f>
        <v/>
      </c>
      <c r="G180" s="94">
        <f>IF(DATABASE!$X178&lt;&gt;1,"",DATABASE!C178)</f>
        <v/>
      </c>
      <c r="H180" s="94">
        <f>IF(DATABASE!$X178&lt;&gt;1,"",DATABASE!D178)</f>
        <v/>
      </c>
      <c r="I180" s="93">
        <f>IF(DATABASE!$X178&lt;&gt;1,"",DATABASE!S178)</f>
        <v/>
      </c>
    </row>
    <row r="181" ht="16.5" customHeight="1" s="111">
      <c r="A181" s="89">
        <f>IF(DATABASE!$X179&lt;&gt;1,"",DATABASE!B179)</f>
        <v/>
      </c>
      <c r="B181" s="90">
        <f>IF(DATABASE!$X179&lt;&gt;1,"",DATABASE!M179)</f>
        <v/>
      </c>
      <c r="C181" s="91">
        <f>IF(DATABASE!$X179&lt;&gt;1,"",DATABASE!A179)</f>
        <v/>
      </c>
      <c r="D181" s="91">
        <f>IF(DATABASE!$X179&lt;&gt;1,"",DATABASE!P179)</f>
        <v/>
      </c>
      <c r="E181" s="91">
        <f>IF(DATABASE!$X179&lt;&gt;1,"",DATABASE!L179)</f>
        <v/>
      </c>
      <c r="F181" s="91">
        <f>IF(DATABASE!$X179&lt;&gt;1,"",DATABASE!Q179)</f>
        <v/>
      </c>
      <c r="G181" s="91">
        <f>IF(DATABASE!$X179&lt;&gt;1,"",DATABASE!C179)</f>
        <v/>
      </c>
      <c r="H181" s="91">
        <f>IF(DATABASE!$X179&lt;&gt;1,"",DATABASE!D179)</f>
        <v/>
      </c>
      <c r="I181" s="90">
        <f>IF(DATABASE!$X179&lt;&gt;1,"",DATABASE!S179)</f>
        <v/>
      </c>
    </row>
    <row r="182" ht="16.5" customHeight="1" s="111">
      <c r="A182" s="92">
        <f>IF(DATABASE!$X180&lt;&gt;1,"",DATABASE!B180)</f>
        <v/>
      </c>
      <c r="B182" s="93">
        <f>IF(DATABASE!$X180&lt;&gt;1,"",DATABASE!M180)</f>
        <v/>
      </c>
      <c r="C182" s="94">
        <f>IF(DATABASE!$X180&lt;&gt;1,"",DATABASE!A180)</f>
        <v/>
      </c>
      <c r="D182" s="94">
        <f>IF(DATABASE!$X180&lt;&gt;1,"",DATABASE!P180)</f>
        <v/>
      </c>
      <c r="E182" s="94">
        <f>IF(DATABASE!$X180&lt;&gt;1,"",DATABASE!L180)</f>
        <v/>
      </c>
      <c r="F182" s="94">
        <f>IF(DATABASE!$X180&lt;&gt;1,"",DATABASE!Q180)</f>
        <v/>
      </c>
      <c r="G182" s="94">
        <f>IF(DATABASE!$X180&lt;&gt;1,"",DATABASE!C180)</f>
        <v/>
      </c>
      <c r="H182" s="94">
        <f>IF(DATABASE!$X180&lt;&gt;1,"",DATABASE!D180)</f>
        <v/>
      </c>
      <c r="I182" s="93">
        <f>IF(DATABASE!$X180&lt;&gt;1,"",DATABASE!S180)</f>
        <v/>
      </c>
    </row>
    <row r="183" ht="16.5" customHeight="1" s="111">
      <c r="A183" s="89">
        <f>IF(DATABASE!$X181&lt;&gt;1,"",DATABASE!B181)</f>
        <v/>
      </c>
      <c r="B183" s="90">
        <f>IF(DATABASE!$X181&lt;&gt;1,"",DATABASE!M181)</f>
        <v/>
      </c>
      <c r="C183" s="91">
        <f>IF(DATABASE!$X181&lt;&gt;1,"",DATABASE!A181)</f>
        <v/>
      </c>
      <c r="D183" s="91">
        <f>IF(DATABASE!$X181&lt;&gt;1,"",DATABASE!P181)</f>
        <v/>
      </c>
      <c r="E183" s="91">
        <f>IF(DATABASE!$X181&lt;&gt;1,"",DATABASE!L181)</f>
        <v/>
      </c>
      <c r="F183" s="91">
        <f>IF(DATABASE!$X181&lt;&gt;1,"",DATABASE!Q181)</f>
        <v/>
      </c>
      <c r="G183" s="91">
        <f>IF(DATABASE!$X181&lt;&gt;1,"",DATABASE!C181)</f>
        <v/>
      </c>
      <c r="H183" s="91">
        <f>IF(DATABASE!$X181&lt;&gt;1,"",DATABASE!D181)</f>
        <v/>
      </c>
      <c r="I183" s="90">
        <f>IF(DATABASE!$X181&lt;&gt;1,"",DATABASE!S181)</f>
        <v/>
      </c>
    </row>
    <row r="184" ht="16.5" customHeight="1" s="111">
      <c r="A184" s="92">
        <f>IF(DATABASE!$X182&lt;&gt;1,"",DATABASE!B182)</f>
        <v/>
      </c>
      <c r="B184" s="93">
        <f>IF(DATABASE!$X182&lt;&gt;1,"",DATABASE!M182)</f>
        <v/>
      </c>
      <c r="C184" s="94">
        <f>IF(DATABASE!$X182&lt;&gt;1,"",DATABASE!A182)</f>
        <v/>
      </c>
      <c r="D184" s="94">
        <f>IF(DATABASE!$X182&lt;&gt;1,"",DATABASE!P182)</f>
        <v/>
      </c>
      <c r="E184" s="94">
        <f>IF(DATABASE!$X182&lt;&gt;1,"",DATABASE!L182)</f>
        <v/>
      </c>
      <c r="F184" s="94">
        <f>IF(DATABASE!$X182&lt;&gt;1,"",DATABASE!Q182)</f>
        <v/>
      </c>
      <c r="G184" s="94">
        <f>IF(DATABASE!$X182&lt;&gt;1,"",DATABASE!C182)</f>
        <v/>
      </c>
      <c r="H184" s="94">
        <f>IF(DATABASE!$X182&lt;&gt;1,"",DATABASE!D182)</f>
        <v/>
      </c>
      <c r="I184" s="93">
        <f>IF(DATABASE!$X182&lt;&gt;1,"",DATABASE!S182)</f>
        <v/>
      </c>
    </row>
    <row r="185" ht="16.5" customHeight="1" s="111">
      <c r="A185" s="89">
        <f>IF(DATABASE!$X183&lt;&gt;1,"",DATABASE!B183)</f>
        <v/>
      </c>
      <c r="B185" s="90">
        <f>IF(DATABASE!$X183&lt;&gt;1,"",DATABASE!M183)</f>
        <v/>
      </c>
      <c r="C185" s="91">
        <f>IF(DATABASE!$X183&lt;&gt;1,"",DATABASE!A183)</f>
        <v/>
      </c>
      <c r="D185" s="91">
        <f>IF(DATABASE!$X183&lt;&gt;1,"",DATABASE!P183)</f>
        <v/>
      </c>
      <c r="E185" s="91">
        <f>IF(DATABASE!$X183&lt;&gt;1,"",DATABASE!L183)</f>
        <v/>
      </c>
      <c r="F185" s="91">
        <f>IF(DATABASE!$X183&lt;&gt;1,"",DATABASE!Q183)</f>
        <v/>
      </c>
      <c r="G185" s="91">
        <f>IF(DATABASE!$X183&lt;&gt;1,"",DATABASE!C183)</f>
        <v/>
      </c>
      <c r="H185" s="91">
        <f>IF(DATABASE!$X183&lt;&gt;1,"",DATABASE!D183)</f>
        <v/>
      </c>
      <c r="I185" s="90">
        <f>IF(DATABASE!$X183&lt;&gt;1,"",DATABASE!S183)</f>
        <v/>
      </c>
    </row>
    <row r="186" ht="16.5" customHeight="1" s="111">
      <c r="A186" s="92">
        <f>IF(DATABASE!$X184&lt;&gt;1,"",DATABASE!B184)</f>
        <v/>
      </c>
      <c r="B186" s="93">
        <f>IF(DATABASE!$X184&lt;&gt;1,"",DATABASE!M184)</f>
        <v/>
      </c>
      <c r="C186" s="94">
        <f>IF(DATABASE!$X184&lt;&gt;1,"",DATABASE!A184)</f>
        <v/>
      </c>
      <c r="D186" s="94">
        <f>IF(DATABASE!$X184&lt;&gt;1,"",DATABASE!P184)</f>
        <v/>
      </c>
      <c r="E186" s="94">
        <f>IF(DATABASE!$X184&lt;&gt;1,"",DATABASE!L184)</f>
        <v/>
      </c>
      <c r="F186" s="94">
        <f>IF(DATABASE!$X184&lt;&gt;1,"",DATABASE!Q184)</f>
        <v/>
      </c>
      <c r="G186" s="94">
        <f>IF(DATABASE!$X184&lt;&gt;1,"",DATABASE!C184)</f>
        <v/>
      </c>
      <c r="H186" s="94">
        <f>IF(DATABASE!$X184&lt;&gt;1,"",DATABASE!D184)</f>
        <v/>
      </c>
      <c r="I186" s="93">
        <f>IF(DATABASE!$X184&lt;&gt;1,"",DATABASE!S184)</f>
        <v/>
      </c>
    </row>
    <row r="187" ht="16.5" customHeight="1" s="111">
      <c r="A187" s="89">
        <f>IF(DATABASE!$X185&lt;&gt;1,"",DATABASE!B185)</f>
        <v/>
      </c>
      <c r="B187" s="90">
        <f>IF(DATABASE!$X185&lt;&gt;1,"",DATABASE!M185)</f>
        <v/>
      </c>
      <c r="C187" s="91">
        <f>IF(DATABASE!$X185&lt;&gt;1,"",DATABASE!A185)</f>
        <v/>
      </c>
      <c r="D187" s="91">
        <f>IF(DATABASE!$X185&lt;&gt;1,"",DATABASE!P185)</f>
        <v/>
      </c>
      <c r="E187" s="91">
        <f>IF(DATABASE!$X185&lt;&gt;1,"",DATABASE!L185)</f>
        <v/>
      </c>
      <c r="F187" s="91">
        <f>IF(DATABASE!$X185&lt;&gt;1,"",DATABASE!Q185)</f>
        <v/>
      </c>
      <c r="G187" s="91">
        <f>IF(DATABASE!$X185&lt;&gt;1,"",DATABASE!C185)</f>
        <v/>
      </c>
      <c r="H187" s="91">
        <f>IF(DATABASE!$X185&lt;&gt;1,"",DATABASE!D185)</f>
        <v/>
      </c>
      <c r="I187" s="90">
        <f>IF(DATABASE!$X185&lt;&gt;1,"",DATABASE!S185)</f>
        <v/>
      </c>
    </row>
    <row r="188" ht="16.5" customHeight="1" s="111">
      <c r="A188" s="92">
        <f>IF(DATABASE!$X186&lt;&gt;1,"",DATABASE!B186)</f>
        <v/>
      </c>
      <c r="B188" s="93">
        <f>IF(DATABASE!$X186&lt;&gt;1,"",DATABASE!M186)</f>
        <v/>
      </c>
      <c r="C188" s="94">
        <f>IF(DATABASE!$X186&lt;&gt;1,"",DATABASE!A186)</f>
        <v/>
      </c>
      <c r="D188" s="94">
        <f>IF(DATABASE!$X186&lt;&gt;1,"",DATABASE!P186)</f>
        <v/>
      </c>
      <c r="E188" s="94">
        <f>IF(DATABASE!$X186&lt;&gt;1,"",DATABASE!L186)</f>
        <v/>
      </c>
      <c r="F188" s="94">
        <f>IF(DATABASE!$X186&lt;&gt;1,"",DATABASE!Q186)</f>
        <v/>
      </c>
      <c r="G188" s="94">
        <f>IF(DATABASE!$X186&lt;&gt;1,"",DATABASE!C186)</f>
        <v/>
      </c>
      <c r="H188" s="94">
        <f>IF(DATABASE!$X186&lt;&gt;1,"",DATABASE!D186)</f>
        <v/>
      </c>
      <c r="I188" s="93">
        <f>IF(DATABASE!$X186&lt;&gt;1,"",DATABASE!S186)</f>
        <v/>
      </c>
    </row>
    <row r="189" ht="16.5" customHeight="1" s="111">
      <c r="A189" s="89">
        <f>IF(DATABASE!$X187&lt;&gt;1,"",DATABASE!B187)</f>
        <v/>
      </c>
      <c r="B189" s="90">
        <f>IF(DATABASE!$X187&lt;&gt;1,"",DATABASE!M187)</f>
        <v/>
      </c>
      <c r="C189" s="91">
        <f>IF(DATABASE!$X187&lt;&gt;1,"",DATABASE!A187)</f>
        <v/>
      </c>
      <c r="D189" s="91">
        <f>IF(DATABASE!$X187&lt;&gt;1,"",DATABASE!P187)</f>
        <v/>
      </c>
      <c r="E189" s="91">
        <f>IF(DATABASE!$X187&lt;&gt;1,"",DATABASE!L187)</f>
        <v/>
      </c>
      <c r="F189" s="91">
        <f>IF(DATABASE!$X187&lt;&gt;1,"",DATABASE!Q187)</f>
        <v/>
      </c>
      <c r="G189" s="91">
        <f>IF(DATABASE!$X187&lt;&gt;1,"",DATABASE!C187)</f>
        <v/>
      </c>
      <c r="H189" s="91">
        <f>IF(DATABASE!$X187&lt;&gt;1,"",DATABASE!D187)</f>
        <v/>
      </c>
      <c r="I189" s="90">
        <f>IF(DATABASE!$X187&lt;&gt;1,"",DATABASE!S187)</f>
        <v/>
      </c>
    </row>
    <row r="190" ht="16.5" customHeight="1" s="111">
      <c r="A190" s="92">
        <f>IF(DATABASE!$X188&lt;&gt;1,"",DATABASE!B188)</f>
        <v/>
      </c>
      <c r="B190" s="93">
        <f>IF(DATABASE!$X188&lt;&gt;1,"",DATABASE!M188)</f>
        <v/>
      </c>
      <c r="C190" s="94">
        <f>IF(DATABASE!$X188&lt;&gt;1,"",DATABASE!A188)</f>
        <v/>
      </c>
      <c r="D190" s="94">
        <f>IF(DATABASE!$X188&lt;&gt;1,"",DATABASE!P188)</f>
        <v/>
      </c>
      <c r="E190" s="94">
        <f>IF(DATABASE!$X188&lt;&gt;1,"",DATABASE!L188)</f>
        <v/>
      </c>
      <c r="F190" s="94">
        <f>IF(DATABASE!$X188&lt;&gt;1,"",DATABASE!Q188)</f>
        <v/>
      </c>
      <c r="G190" s="94">
        <f>IF(DATABASE!$X188&lt;&gt;1,"",DATABASE!C188)</f>
        <v/>
      </c>
      <c r="H190" s="94">
        <f>IF(DATABASE!$X188&lt;&gt;1,"",DATABASE!D188)</f>
        <v/>
      </c>
      <c r="I190" s="93">
        <f>IF(DATABASE!$X188&lt;&gt;1,"",DATABASE!S188)</f>
        <v/>
      </c>
    </row>
    <row r="191" ht="16.5" customHeight="1" s="111">
      <c r="A191" s="89">
        <f>IF(DATABASE!$X189&lt;&gt;1,"",DATABASE!B189)</f>
        <v/>
      </c>
      <c r="B191" s="90">
        <f>IF(DATABASE!$X189&lt;&gt;1,"",DATABASE!M189)</f>
        <v/>
      </c>
      <c r="C191" s="91">
        <f>IF(DATABASE!$X189&lt;&gt;1,"",DATABASE!A189)</f>
        <v/>
      </c>
      <c r="D191" s="91">
        <f>IF(DATABASE!$X189&lt;&gt;1,"",DATABASE!P189)</f>
        <v/>
      </c>
      <c r="E191" s="91">
        <f>IF(DATABASE!$X189&lt;&gt;1,"",DATABASE!L189)</f>
        <v/>
      </c>
      <c r="F191" s="91">
        <f>IF(DATABASE!$X189&lt;&gt;1,"",DATABASE!Q189)</f>
        <v/>
      </c>
      <c r="G191" s="91">
        <f>IF(DATABASE!$X189&lt;&gt;1,"",DATABASE!C189)</f>
        <v/>
      </c>
      <c r="H191" s="91">
        <f>IF(DATABASE!$X189&lt;&gt;1,"",DATABASE!D189)</f>
        <v/>
      </c>
      <c r="I191" s="90">
        <f>IF(DATABASE!$X189&lt;&gt;1,"",DATABASE!S189)</f>
        <v/>
      </c>
    </row>
    <row r="192" ht="16.5" customHeight="1" s="111">
      <c r="A192" s="92">
        <f>IF(DATABASE!$X190&lt;&gt;1,"",DATABASE!B190)</f>
        <v/>
      </c>
      <c r="B192" s="93">
        <f>IF(DATABASE!$X190&lt;&gt;1,"",DATABASE!M190)</f>
        <v/>
      </c>
      <c r="C192" s="94">
        <f>IF(DATABASE!$X190&lt;&gt;1,"",DATABASE!A190)</f>
        <v/>
      </c>
      <c r="D192" s="94">
        <f>IF(DATABASE!$X190&lt;&gt;1,"",DATABASE!P190)</f>
        <v/>
      </c>
      <c r="E192" s="94">
        <f>IF(DATABASE!$X190&lt;&gt;1,"",DATABASE!L190)</f>
        <v/>
      </c>
      <c r="F192" s="94">
        <f>IF(DATABASE!$X190&lt;&gt;1,"",DATABASE!Q190)</f>
        <v/>
      </c>
      <c r="G192" s="94">
        <f>IF(DATABASE!$X190&lt;&gt;1,"",DATABASE!C190)</f>
        <v/>
      </c>
      <c r="H192" s="94">
        <f>IF(DATABASE!$X190&lt;&gt;1,"",DATABASE!D190)</f>
        <v/>
      </c>
      <c r="I192" s="93">
        <f>IF(DATABASE!$X190&lt;&gt;1,"",DATABASE!S190)</f>
        <v/>
      </c>
    </row>
    <row r="193" ht="16.5" customHeight="1" s="111">
      <c r="A193" s="89">
        <f>IF(DATABASE!$X191&lt;&gt;1,"",DATABASE!B191)</f>
        <v/>
      </c>
      <c r="B193" s="90">
        <f>IF(DATABASE!$X191&lt;&gt;1,"",DATABASE!M191)</f>
        <v/>
      </c>
      <c r="C193" s="91">
        <f>IF(DATABASE!$X191&lt;&gt;1,"",DATABASE!A191)</f>
        <v/>
      </c>
      <c r="D193" s="91">
        <f>IF(DATABASE!$X191&lt;&gt;1,"",DATABASE!P191)</f>
        <v/>
      </c>
      <c r="E193" s="91">
        <f>IF(DATABASE!$X191&lt;&gt;1,"",DATABASE!L191)</f>
        <v/>
      </c>
      <c r="F193" s="91">
        <f>IF(DATABASE!$X191&lt;&gt;1,"",DATABASE!Q191)</f>
        <v/>
      </c>
      <c r="G193" s="91">
        <f>IF(DATABASE!$X191&lt;&gt;1,"",DATABASE!C191)</f>
        <v/>
      </c>
      <c r="H193" s="91">
        <f>IF(DATABASE!$X191&lt;&gt;1,"",DATABASE!D191)</f>
        <v/>
      </c>
      <c r="I193" s="90">
        <f>IF(DATABASE!$X191&lt;&gt;1,"",DATABASE!S191)</f>
        <v/>
      </c>
    </row>
    <row r="194" ht="16.5" customHeight="1" s="111">
      <c r="A194" s="92">
        <f>IF(DATABASE!$X192&lt;&gt;1,"",DATABASE!B192)</f>
        <v/>
      </c>
      <c r="B194" s="93">
        <f>IF(DATABASE!$X192&lt;&gt;1,"",DATABASE!M192)</f>
        <v/>
      </c>
      <c r="C194" s="94">
        <f>IF(DATABASE!$X192&lt;&gt;1,"",DATABASE!A192)</f>
        <v/>
      </c>
      <c r="D194" s="94">
        <f>IF(DATABASE!$X192&lt;&gt;1,"",DATABASE!P192)</f>
        <v/>
      </c>
      <c r="E194" s="94">
        <f>IF(DATABASE!$X192&lt;&gt;1,"",DATABASE!L192)</f>
        <v/>
      </c>
      <c r="F194" s="94">
        <f>IF(DATABASE!$X192&lt;&gt;1,"",DATABASE!Q192)</f>
        <v/>
      </c>
      <c r="G194" s="94">
        <f>IF(DATABASE!$X192&lt;&gt;1,"",DATABASE!C192)</f>
        <v/>
      </c>
      <c r="H194" s="94">
        <f>IF(DATABASE!$X192&lt;&gt;1,"",DATABASE!D192)</f>
        <v/>
      </c>
      <c r="I194" s="93">
        <f>IF(DATABASE!$X192&lt;&gt;1,"",DATABASE!S192)</f>
        <v/>
      </c>
    </row>
    <row r="195" ht="16.5" customHeight="1" s="111">
      <c r="A195" s="89">
        <f>IF(DATABASE!$X193&lt;&gt;1,"",DATABASE!B193)</f>
        <v/>
      </c>
      <c r="B195" s="90">
        <f>IF(DATABASE!$X193&lt;&gt;1,"",DATABASE!M193)</f>
        <v/>
      </c>
      <c r="C195" s="91">
        <f>IF(DATABASE!$X193&lt;&gt;1,"",DATABASE!A193)</f>
        <v/>
      </c>
      <c r="D195" s="91">
        <f>IF(DATABASE!$X193&lt;&gt;1,"",DATABASE!P193)</f>
        <v/>
      </c>
      <c r="E195" s="91">
        <f>IF(DATABASE!$X193&lt;&gt;1,"",DATABASE!L193)</f>
        <v/>
      </c>
      <c r="F195" s="91">
        <f>IF(DATABASE!$X193&lt;&gt;1,"",DATABASE!Q193)</f>
        <v/>
      </c>
      <c r="G195" s="91">
        <f>IF(DATABASE!$X193&lt;&gt;1,"",DATABASE!C193)</f>
        <v/>
      </c>
      <c r="H195" s="91">
        <f>IF(DATABASE!$X193&lt;&gt;1,"",DATABASE!D193)</f>
        <v/>
      </c>
      <c r="I195" s="90">
        <f>IF(DATABASE!$X193&lt;&gt;1,"",DATABASE!S193)</f>
        <v/>
      </c>
    </row>
    <row r="196" ht="16.5" customHeight="1" s="111">
      <c r="A196" s="92">
        <f>IF(DATABASE!$X194&lt;&gt;1,"",DATABASE!B194)</f>
        <v/>
      </c>
      <c r="B196" s="93">
        <f>IF(DATABASE!$X194&lt;&gt;1,"",DATABASE!M194)</f>
        <v/>
      </c>
      <c r="C196" s="94">
        <f>IF(DATABASE!$X194&lt;&gt;1,"",DATABASE!A194)</f>
        <v/>
      </c>
      <c r="D196" s="94">
        <f>IF(DATABASE!$X194&lt;&gt;1,"",DATABASE!P194)</f>
        <v/>
      </c>
      <c r="E196" s="94">
        <f>IF(DATABASE!$X194&lt;&gt;1,"",DATABASE!L194)</f>
        <v/>
      </c>
      <c r="F196" s="94">
        <f>IF(DATABASE!$X194&lt;&gt;1,"",DATABASE!Q194)</f>
        <v/>
      </c>
      <c r="G196" s="94">
        <f>IF(DATABASE!$X194&lt;&gt;1,"",DATABASE!C194)</f>
        <v/>
      </c>
      <c r="H196" s="94">
        <f>IF(DATABASE!$X194&lt;&gt;1,"",DATABASE!D194)</f>
        <v/>
      </c>
      <c r="I196" s="93">
        <f>IF(DATABASE!$X194&lt;&gt;1,"",DATABASE!S194)</f>
        <v/>
      </c>
    </row>
    <row r="197" ht="16.5" customHeight="1" s="111">
      <c r="A197" s="89">
        <f>IF(DATABASE!$X195&lt;&gt;1,"",DATABASE!B195)</f>
        <v/>
      </c>
      <c r="B197" s="90">
        <f>IF(DATABASE!$X195&lt;&gt;1,"",DATABASE!M195)</f>
        <v/>
      </c>
      <c r="C197" s="91">
        <f>IF(DATABASE!$X195&lt;&gt;1,"",DATABASE!A195)</f>
        <v/>
      </c>
      <c r="D197" s="91">
        <f>IF(DATABASE!$X195&lt;&gt;1,"",DATABASE!P195)</f>
        <v/>
      </c>
      <c r="E197" s="91">
        <f>IF(DATABASE!$X195&lt;&gt;1,"",DATABASE!L195)</f>
        <v/>
      </c>
      <c r="F197" s="91">
        <f>IF(DATABASE!$X195&lt;&gt;1,"",DATABASE!Q195)</f>
        <v/>
      </c>
      <c r="G197" s="91">
        <f>IF(DATABASE!$X195&lt;&gt;1,"",DATABASE!C195)</f>
        <v/>
      </c>
      <c r="H197" s="91">
        <f>IF(DATABASE!$X195&lt;&gt;1,"",DATABASE!D195)</f>
        <v/>
      </c>
      <c r="I197" s="90">
        <f>IF(DATABASE!$X195&lt;&gt;1,"",DATABASE!S195)</f>
        <v/>
      </c>
    </row>
    <row r="198" ht="16.5" customHeight="1" s="111">
      <c r="A198" s="92">
        <f>IF(DATABASE!$X196&lt;&gt;1,"",DATABASE!B196)</f>
        <v/>
      </c>
      <c r="B198" s="93">
        <f>IF(DATABASE!$X196&lt;&gt;1,"",DATABASE!M196)</f>
        <v/>
      </c>
      <c r="C198" s="94">
        <f>IF(DATABASE!$X196&lt;&gt;1,"",DATABASE!A196)</f>
        <v/>
      </c>
      <c r="D198" s="94">
        <f>IF(DATABASE!$X196&lt;&gt;1,"",DATABASE!P196)</f>
        <v/>
      </c>
      <c r="E198" s="94">
        <f>IF(DATABASE!$X196&lt;&gt;1,"",DATABASE!L196)</f>
        <v/>
      </c>
      <c r="F198" s="94">
        <f>IF(DATABASE!$X196&lt;&gt;1,"",DATABASE!Q196)</f>
        <v/>
      </c>
      <c r="G198" s="94">
        <f>IF(DATABASE!$X196&lt;&gt;1,"",DATABASE!C196)</f>
        <v/>
      </c>
      <c r="H198" s="94">
        <f>IF(DATABASE!$X196&lt;&gt;1,"",DATABASE!D196)</f>
        <v/>
      </c>
      <c r="I198" s="93">
        <f>IF(DATABASE!$X196&lt;&gt;1,"",DATABASE!S196)</f>
        <v/>
      </c>
    </row>
    <row r="199" ht="16.5" customHeight="1" s="111">
      <c r="A199" s="89">
        <f>IF(DATABASE!$X197&lt;&gt;1,"",DATABASE!B197)</f>
        <v/>
      </c>
      <c r="B199" s="90">
        <f>IF(DATABASE!$X197&lt;&gt;1,"",DATABASE!M197)</f>
        <v/>
      </c>
      <c r="C199" s="91">
        <f>IF(DATABASE!$X197&lt;&gt;1,"",DATABASE!A197)</f>
        <v/>
      </c>
      <c r="D199" s="91">
        <f>IF(DATABASE!$X197&lt;&gt;1,"",DATABASE!P197)</f>
        <v/>
      </c>
      <c r="E199" s="91">
        <f>IF(DATABASE!$X197&lt;&gt;1,"",DATABASE!L197)</f>
        <v/>
      </c>
      <c r="F199" s="91">
        <f>IF(DATABASE!$X197&lt;&gt;1,"",DATABASE!Q197)</f>
        <v/>
      </c>
      <c r="G199" s="91">
        <f>IF(DATABASE!$X197&lt;&gt;1,"",DATABASE!C197)</f>
        <v/>
      </c>
      <c r="H199" s="91">
        <f>IF(DATABASE!$X197&lt;&gt;1,"",DATABASE!D197)</f>
        <v/>
      </c>
      <c r="I199" s="90">
        <f>IF(DATABASE!$X197&lt;&gt;1,"",DATABASE!S197)</f>
        <v/>
      </c>
    </row>
    <row r="200" ht="16.5" customHeight="1" s="111">
      <c r="A200" s="92">
        <f>IF(DATABASE!$X198&lt;&gt;1,"",DATABASE!B198)</f>
        <v/>
      </c>
      <c r="B200" s="93">
        <f>IF(DATABASE!$X198&lt;&gt;1,"",DATABASE!M198)</f>
        <v/>
      </c>
      <c r="C200" s="94">
        <f>IF(DATABASE!$X198&lt;&gt;1,"",DATABASE!A198)</f>
        <v/>
      </c>
      <c r="D200" s="94">
        <f>IF(DATABASE!$X198&lt;&gt;1,"",DATABASE!P198)</f>
        <v/>
      </c>
      <c r="E200" s="94">
        <f>IF(DATABASE!$X198&lt;&gt;1,"",DATABASE!L198)</f>
        <v/>
      </c>
      <c r="F200" s="94">
        <f>IF(DATABASE!$X198&lt;&gt;1,"",DATABASE!Q198)</f>
        <v/>
      </c>
      <c r="G200" s="94">
        <f>IF(DATABASE!$X198&lt;&gt;1,"",DATABASE!C198)</f>
        <v/>
      </c>
      <c r="H200" s="94">
        <f>IF(DATABASE!$X198&lt;&gt;1,"",DATABASE!D198)</f>
        <v/>
      </c>
      <c r="I200" s="93">
        <f>IF(DATABASE!$X198&lt;&gt;1,"",DATABASE!S198)</f>
        <v/>
      </c>
    </row>
    <row r="201" ht="16.5" customHeight="1" s="111">
      <c r="A201" s="89">
        <f>IF(DATABASE!$X199&lt;&gt;1,"",DATABASE!B199)</f>
        <v/>
      </c>
      <c r="B201" s="90">
        <f>IF(DATABASE!$X199&lt;&gt;1,"",DATABASE!M199)</f>
        <v/>
      </c>
      <c r="C201" s="91">
        <f>IF(DATABASE!$X199&lt;&gt;1,"",DATABASE!A199)</f>
        <v/>
      </c>
      <c r="D201" s="91">
        <f>IF(DATABASE!$X199&lt;&gt;1,"",DATABASE!P199)</f>
        <v/>
      </c>
      <c r="E201" s="91">
        <f>IF(DATABASE!$X199&lt;&gt;1,"",DATABASE!L199)</f>
        <v/>
      </c>
      <c r="F201" s="91">
        <f>IF(DATABASE!$X199&lt;&gt;1,"",DATABASE!Q199)</f>
        <v/>
      </c>
      <c r="G201" s="91">
        <f>IF(DATABASE!$X199&lt;&gt;1,"",DATABASE!C199)</f>
        <v/>
      </c>
      <c r="H201" s="91">
        <f>IF(DATABASE!$X199&lt;&gt;1,"",DATABASE!D199)</f>
        <v/>
      </c>
      <c r="I201" s="90">
        <f>IF(DATABASE!$X199&lt;&gt;1,"",DATABASE!S199)</f>
        <v/>
      </c>
    </row>
    <row r="202" ht="16.5" customHeight="1" s="111">
      <c r="A202" s="92">
        <f>IF(DATABASE!$X200&lt;&gt;1,"",DATABASE!B200)</f>
        <v/>
      </c>
      <c r="B202" s="93">
        <f>IF(DATABASE!$X200&lt;&gt;1,"",DATABASE!M200)</f>
        <v/>
      </c>
      <c r="C202" s="94">
        <f>IF(DATABASE!$X200&lt;&gt;1,"",DATABASE!A200)</f>
        <v/>
      </c>
      <c r="D202" s="94">
        <f>IF(DATABASE!$X200&lt;&gt;1,"",DATABASE!P200)</f>
        <v/>
      </c>
      <c r="E202" s="94">
        <f>IF(DATABASE!$X200&lt;&gt;1,"",DATABASE!L200)</f>
        <v/>
      </c>
      <c r="F202" s="94">
        <f>IF(DATABASE!$X200&lt;&gt;1,"",DATABASE!Q200)</f>
        <v/>
      </c>
      <c r="G202" s="94">
        <f>IF(DATABASE!$X200&lt;&gt;1,"",DATABASE!C200)</f>
        <v/>
      </c>
      <c r="H202" s="94">
        <f>IF(DATABASE!$X200&lt;&gt;1,"",DATABASE!D200)</f>
        <v/>
      </c>
      <c r="I202" s="93">
        <f>IF(DATABASE!$X200&lt;&gt;1,"",DATABASE!S200)</f>
        <v/>
      </c>
    </row>
    <row r="203" ht="16.5" customHeight="1" s="111">
      <c r="A203" s="89">
        <f>IF(DATABASE!$X201&lt;&gt;1,"",DATABASE!B201)</f>
        <v/>
      </c>
      <c r="B203" s="90">
        <f>IF(DATABASE!$X201&lt;&gt;1,"",DATABASE!M201)</f>
        <v/>
      </c>
      <c r="C203" s="91">
        <f>IF(DATABASE!$X201&lt;&gt;1,"",DATABASE!A201)</f>
        <v/>
      </c>
      <c r="D203" s="91">
        <f>IF(DATABASE!$X201&lt;&gt;1,"",DATABASE!P201)</f>
        <v/>
      </c>
      <c r="E203" s="91">
        <f>IF(DATABASE!$X201&lt;&gt;1,"",DATABASE!L201)</f>
        <v/>
      </c>
      <c r="F203" s="91">
        <f>IF(DATABASE!$X201&lt;&gt;1,"",DATABASE!Q201)</f>
        <v/>
      </c>
      <c r="G203" s="91">
        <f>IF(DATABASE!$X201&lt;&gt;1,"",DATABASE!C201)</f>
        <v/>
      </c>
      <c r="H203" s="91">
        <f>IF(DATABASE!$X201&lt;&gt;1,"",DATABASE!D201)</f>
        <v/>
      </c>
      <c r="I203" s="90">
        <f>IF(DATABASE!$X201&lt;&gt;1,"",DATABASE!S201)</f>
        <v/>
      </c>
    </row>
    <row r="204" ht="16.5" customHeight="1" s="111">
      <c r="A204" s="92">
        <f>IF(DATABASE!$X202&lt;&gt;1,"",DATABASE!B202)</f>
        <v/>
      </c>
      <c r="B204" s="93">
        <f>IF(DATABASE!$X202&lt;&gt;1,"",DATABASE!M202)</f>
        <v/>
      </c>
      <c r="C204" s="94">
        <f>IF(DATABASE!$X202&lt;&gt;1,"",DATABASE!A202)</f>
        <v/>
      </c>
      <c r="D204" s="94">
        <f>IF(DATABASE!$X202&lt;&gt;1,"",DATABASE!P202)</f>
        <v/>
      </c>
      <c r="E204" s="94">
        <f>IF(DATABASE!$X202&lt;&gt;1,"",DATABASE!L202)</f>
        <v/>
      </c>
      <c r="F204" s="94">
        <f>IF(DATABASE!$X202&lt;&gt;1,"",DATABASE!Q202)</f>
        <v/>
      </c>
      <c r="G204" s="94">
        <f>IF(DATABASE!$X202&lt;&gt;1,"",DATABASE!C202)</f>
        <v/>
      </c>
      <c r="H204" s="94">
        <f>IF(DATABASE!$X202&lt;&gt;1,"",DATABASE!D202)</f>
        <v/>
      </c>
      <c r="I204" s="93">
        <f>IF(DATABASE!$X202&lt;&gt;1,"",DATABASE!S202)</f>
        <v/>
      </c>
    </row>
    <row r="205" ht="16.5" customHeight="1" s="111">
      <c r="A205" s="89">
        <f>IF(DATABASE!$X203&lt;&gt;1,"",DATABASE!B203)</f>
        <v/>
      </c>
      <c r="B205" s="90">
        <f>IF(DATABASE!$X203&lt;&gt;1,"",DATABASE!M203)</f>
        <v/>
      </c>
      <c r="C205" s="91">
        <f>IF(DATABASE!$X203&lt;&gt;1,"",DATABASE!A203)</f>
        <v/>
      </c>
      <c r="D205" s="91">
        <f>IF(DATABASE!$X203&lt;&gt;1,"",DATABASE!P203)</f>
        <v/>
      </c>
      <c r="E205" s="91">
        <f>IF(DATABASE!$X203&lt;&gt;1,"",DATABASE!L203)</f>
        <v/>
      </c>
      <c r="F205" s="91">
        <f>IF(DATABASE!$X203&lt;&gt;1,"",DATABASE!Q203)</f>
        <v/>
      </c>
      <c r="G205" s="91">
        <f>IF(DATABASE!$X203&lt;&gt;1,"",DATABASE!C203)</f>
        <v/>
      </c>
      <c r="H205" s="91">
        <f>IF(DATABASE!$X203&lt;&gt;1,"",DATABASE!D203)</f>
        <v/>
      </c>
      <c r="I205" s="90">
        <f>IF(DATABASE!$X203&lt;&gt;1,"",DATABASE!S203)</f>
        <v/>
      </c>
    </row>
    <row r="206" ht="16.5" customHeight="1" s="111">
      <c r="A206" s="92">
        <f>IF(DATABASE!$X204&lt;&gt;1,"",DATABASE!B204)</f>
        <v/>
      </c>
      <c r="B206" s="93">
        <f>IF(DATABASE!$X204&lt;&gt;1,"",DATABASE!M204)</f>
        <v/>
      </c>
      <c r="C206" s="94">
        <f>IF(DATABASE!$X204&lt;&gt;1,"",DATABASE!A204)</f>
        <v/>
      </c>
      <c r="D206" s="94">
        <f>IF(DATABASE!$X204&lt;&gt;1,"",DATABASE!P204)</f>
        <v/>
      </c>
      <c r="E206" s="94">
        <f>IF(DATABASE!$X204&lt;&gt;1,"",DATABASE!L204)</f>
        <v/>
      </c>
      <c r="F206" s="94">
        <f>IF(DATABASE!$X204&lt;&gt;1,"",DATABASE!Q204)</f>
        <v/>
      </c>
      <c r="G206" s="94">
        <f>IF(DATABASE!$X204&lt;&gt;1,"",DATABASE!C204)</f>
        <v/>
      </c>
      <c r="H206" s="94">
        <f>IF(DATABASE!$X204&lt;&gt;1,"",DATABASE!D204)</f>
        <v/>
      </c>
      <c r="I206" s="93">
        <f>IF(DATABASE!$X204&lt;&gt;1,"",DATABASE!S204)</f>
        <v/>
      </c>
    </row>
    <row r="207" ht="16.5" customHeight="1" s="111">
      <c r="A207" s="89">
        <f>IF(DATABASE!$X205&lt;&gt;1,"",DATABASE!B205)</f>
        <v/>
      </c>
      <c r="B207" s="90">
        <f>IF(DATABASE!$X205&lt;&gt;1,"",DATABASE!M205)</f>
        <v/>
      </c>
      <c r="C207" s="91">
        <f>IF(DATABASE!$X205&lt;&gt;1,"",DATABASE!A205)</f>
        <v/>
      </c>
      <c r="D207" s="91">
        <f>IF(DATABASE!$X205&lt;&gt;1,"",DATABASE!P205)</f>
        <v/>
      </c>
      <c r="E207" s="91">
        <f>IF(DATABASE!$X205&lt;&gt;1,"",DATABASE!L205)</f>
        <v/>
      </c>
      <c r="F207" s="91">
        <f>IF(DATABASE!$X205&lt;&gt;1,"",DATABASE!Q205)</f>
        <v/>
      </c>
      <c r="G207" s="91">
        <f>IF(DATABASE!$X205&lt;&gt;1,"",DATABASE!C205)</f>
        <v/>
      </c>
      <c r="H207" s="91">
        <f>IF(DATABASE!$X205&lt;&gt;1,"",DATABASE!D205)</f>
        <v/>
      </c>
      <c r="I207" s="90">
        <f>IF(DATABASE!$X205&lt;&gt;1,"",DATABASE!S205)</f>
        <v/>
      </c>
    </row>
    <row r="208" ht="16.5" customHeight="1" s="111">
      <c r="A208" s="92">
        <f>IF(DATABASE!$X206&lt;&gt;1,"",DATABASE!B206)</f>
        <v/>
      </c>
      <c r="B208" s="93">
        <f>IF(DATABASE!$X206&lt;&gt;1,"",DATABASE!M206)</f>
        <v/>
      </c>
      <c r="C208" s="94">
        <f>IF(DATABASE!$X206&lt;&gt;1,"",DATABASE!A206)</f>
        <v/>
      </c>
      <c r="D208" s="94">
        <f>IF(DATABASE!$X206&lt;&gt;1,"",DATABASE!P206)</f>
        <v/>
      </c>
      <c r="E208" s="94">
        <f>IF(DATABASE!$X206&lt;&gt;1,"",DATABASE!L206)</f>
        <v/>
      </c>
      <c r="F208" s="94">
        <f>IF(DATABASE!$X206&lt;&gt;1,"",DATABASE!Q206)</f>
        <v/>
      </c>
      <c r="G208" s="94">
        <f>IF(DATABASE!$X206&lt;&gt;1,"",DATABASE!C206)</f>
        <v/>
      </c>
      <c r="H208" s="94">
        <f>IF(DATABASE!$X206&lt;&gt;1,"",DATABASE!D206)</f>
        <v/>
      </c>
      <c r="I208" s="93">
        <f>IF(DATABASE!$X206&lt;&gt;1,"",DATABASE!S206)</f>
        <v/>
      </c>
    </row>
    <row r="209" ht="16.5" customHeight="1" s="111">
      <c r="A209" s="89">
        <f>IF(DATABASE!$X207&lt;&gt;1,"",DATABASE!B207)</f>
        <v/>
      </c>
      <c r="B209" s="90">
        <f>IF(DATABASE!$X207&lt;&gt;1,"",DATABASE!M207)</f>
        <v/>
      </c>
      <c r="C209" s="91">
        <f>IF(DATABASE!$X207&lt;&gt;1,"",DATABASE!A207)</f>
        <v/>
      </c>
      <c r="D209" s="91">
        <f>IF(DATABASE!$X207&lt;&gt;1,"",DATABASE!P207)</f>
        <v/>
      </c>
      <c r="E209" s="91">
        <f>IF(DATABASE!$X207&lt;&gt;1,"",DATABASE!L207)</f>
        <v/>
      </c>
      <c r="F209" s="91">
        <f>IF(DATABASE!$X207&lt;&gt;1,"",DATABASE!Q207)</f>
        <v/>
      </c>
      <c r="G209" s="91">
        <f>IF(DATABASE!$X207&lt;&gt;1,"",DATABASE!C207)</f>
        <v/>
      </c>
      <c r="H209" s="91">
        <f>IF(DATABASE!$X207&lt;&gt;1,"",DATABASE!D207)</f>
        <v/>
      </c>
      <c r="I209" s="90">
        <f>IF(DATABASE!$X207&lt;&gt;1,"",DATABASE!S207)</f>
        <v/>
      </c>
    </row>
    <row r="210" ht="16.5" customHeight="1" s="111">
      <c r="A210" s="92">
        <f>IF(DATABASE!$X208&lt;&gt;1,"",DATABASE!B208)</f>
        <v/>
      </c>
      <c r="B210" s="93">
        <f>IF(DATABASE!$X208&lt;&gt;1,"",DATABASE!M208)</f>
        <v/>
      </c>
      <c r="C210" s="94">
        <f>IF(DATABASE!$X208&lt;&gt;1,"",DATABASE!A208)</f>
        <v/>
      </c>
      <c r="D210" s="94">
        <f>IF(DATABASE!$X208&lt;&gt;1,"",DATABASE!P208)</f>
        <v/>
      </c>
      <c r="E210" s="94">
        <f>IF(DATABASE!$X208&lt;&gt;1,"",DATABASE!L208)</f>
        <v/>
      </c>
      <c r="F210" s="94">
        <f>IF(DATABASE!$X208&lt;&gt;1,"",DATABASE!Q208)</f>
        <v/>
      </c>
      <c r="G210" s="94">
        <f>IF(DATABASE!$X208&lt;&gt;1,"",DATABASE!C208)</f>
        <v/>
      </c>
      <c r="H210" s="94">
        <f>IF(DATABASE!$X208&lt;&gt;1,"",DATABASE!D208)</f>
        <v/>
      </c>
      <c r="I210" s="93">
        <f>IF(DATABASE!$X208&lt;&gt;1,"",DATABASE!S208)</f>
        <v/>
      </c>
    </row>
    <row r="211" ht="16.5" customHeight="1" s="111">
      <c r="A211" s="89">
        <f>IF(DATABASE!$X209&lt;&gt;1,"",DATABASE!B209)</f>
        <v/>
      </c>
      <c r="B211" s="90">
        <f>IF(DATABASE!$X209&lt;&gt;1,"",DATABASE!M209)</f>
        <v/>
      </c>
      <c r="C211" s="91">
        <f>IF(DATABASE!$X209&lt;&gt;1,"",DATABASE!A209)</f>
        <v/>
      </c>
      <c r="D211" s="91">
        <f>IF(DATABASE!$X209&lt;&gt;1,"",DATABASE!P209)</f>
        <v/>
      </c>
      <c r="E211" s="91">
        <f>IF(DATABASE!$X209&lt;&gt;1,"",DATABASE!L209)</f>
        <v/>
      </c>
      <c r="F211" s="91">
        <f>IF(DATABASE!$X209&lt;&gt;1,"",DATABASE!Q209)</f>
        <v/>
      </c>
      <c r="G211" s="91">
        <f>IF(DATABASE!$X209&lt;&gt;1,"",DATABASE!C209)</f>
        <v/>
      </c>
      <c r="H211" s="91">
        <f>IF(DATABASE!$X209&lt;&gt;1,"",DATABASE!D209)</f>
        <v/>
      </c>
      <c r="I211" s="90">
        <f>IF(DATABASE!$X209&lt;&gt;1,"",DATABASE!S209)</f>
        <v/>
      </c>
    </row>
    <row r="212" ht="16.5" customHeight="1" s="111">
      <c r="A212" s="92">
        <f>IF(DATABASE!$X210&lt;&gt;1,"",DATABASE!B210)</f>
        <v/>
      </c>
      <c r="B212" s="93">
        <f>IF(DATABASE!$X210&lt;&gt;1,"",DATABASE!M210)</f>
        <v/>
      </c>
      <c r="C212" s="94">
        <f>IF(DATABASE!$X210&lt;&gt;1,"",DATABASE!A210)</f>
        <v/>
      </c>
      <c r="D212" s="94">
        <f>IF(DATABASE!$X210&lt;&gt;1,"",DATABASE!P210)</f>
        <v/>
      </c>
      <c r="E212" s="94">
        <f>IF(DATABASE!$X210&lt;&gt;1,"",DATABASE!L210)</f>
        <v/>
      </c>
      <c r="F212" s="94">
        <f>IF(DATABASE!$X210&lt;&gt;1,"",DATABASE!Q210)</f>
        <v/>
      </c>
      <c r="G212" s="94">
        <f>IF(DATABASE!$X210&lt;&gt;1,"",DATABASE!C210)</f>
        <v/>
      </c>
      <c r="H212" s="94">
        <f>IF(DATABASE!$X210&lt;&gt;1,"",DATABASE!D210)</f>
        <v/>
      </c>
      <c r="I212" s="93">
        <f>IF(DATABASE!$X210&lt;&gt;1,"",DATABASE!S210)</f>
        <v/>
      </c>
    </row>
    <row r="213" ht="16.5" customHeight="1" s="111">
      <c r="A213" s="89">
        <f>IF(DATABASE!$X211&lt;&gt;1,"",DATABASE!B211)</f>
        <v/>
      </c>
      <c r="B213" s="90">
        <f>IF(DATABASE!$X211&lt;&gt;1,"",DATABASE!M211)</f>
        <v/>
      </c>
      <c r="C213" s="91">
        <f>IF(DATABASE!$X211&lt;&gt;1,"",DATABASE!A211)</f>
        <v/>
      </c>
      <c r="D213" s="91">
        <f>IF(DATABASE!$X211&lt;&gt;1,"",DATABASE!P211)</f>
        <v/>
      </c>
      <c r="E213" s="91">
        <f>IF(DATABASE!$X211&lt;&gt;1,"",DATABASE!L211)</f>
        <v/>
      </c>
      <c r="F213" s="91">
        <f>IF(DATABASE!$X211&lt;&gt;1,"",DATABASE!Q211)</f>
        <v/>
      </c>
      <c r="G213" s="91">
        <f>IF(DATABASE!$X211&lt;&gt;1,"",DATABASE!C211)</f>
        <v/>
      </c>
      <c r="H213" s="91">
        <f>IF(DATABASE!$X211&lt;&gt;1,"",DATABASE!D211)</f>
        <v/>
      </c>
      <c r="I213" s="90">
        <f>IF(DATABASE!$X211&lt;&gt;1,"",DATABASE!S211)</f>
        <v/>
      </c>
    </row>
    <row r="214" ht="16.5" customHeight="1" s="111">
      <c r="A214" s="92">
        <f>IF(DATABASE!$X212&lt;&gt;1,"",DATABASE!B212)</f>
        <v/>
      </c>
      <c r="B214" s="93">
        <f>IF(DATABASE!$X212&lt;&gt;1,"",DATABASE!M212)</f>
        <v/>
      </c>
      <c r="C214" s="94">
        <f>IF(DATABASE!$X212&lt;&gt;1,"",DATABASE!A212)</f>
        <v/>
      </c>
      <c r="D214" s="94">
        <f>IF(DATABASE!$X212&lt;&gt;1,"",DATABASE!P212)</f>
        <v/>
      </c>
      <c r="E214" s="94">
        <f>IF(DATABASE!$X212&lt;&gt;1,"",DATABASE!L212)</f>
        <v/>
      </c>
      <c r="F214" s="94">
        <f>IF(DATABASE!$X212&lt;&gt;1,"",DATABASE!Q212)</f>
        <v/>
      </c>
      <c r="G214" s="94">
        <f>IF(DATABASE!$X212&lt;&gt;1,"",DATABASE!C212)</f>
        <v/>
      </c>
      <c r="H214" s="94">
        <f>IF(DATABASE!$X212&lt;&gt;1,"",DATABASE!D212)</f>
        <v/>
      </c>
      <c r="I214" s="93">
        <f>IF(DATABASE!$X212&lt;&gt;1,"",DATABASE!S212)</f>
        <v/>
      </c>
    </row>
    <row r="215" ht="16.5" customHeight="1" s="111">
      <c r="A215" s="89">
        <f>IF(DATABASE!$X213&lt;&gt;1,"",DATABASE!B213)</f>
        <v/>
      </c>
      <c r="B215" s="90">
        <f>IF(DATABASE!$X213&lt;&gt;1,"",DATABASE!M213)</f>
        <v/>
      </c>
      <c r="C215" s="91">
        <f>IF(DATABASE!$X213&lt;&gt;1,"",DATABASE!A213)</f>
        <v/>
      </c>
      <c r="D215" s="91">
        <f>IF(DATABASE!$X213&lt;&gt;1,"",DATABASE!P213)</f>
        <v/>
      </c>
      <c r="E215" s="91">
        <f>IF(DATABASE!$X213&lt;&gt;1,"",DATABASE!L213)</f>
        <v/>
      </c>
      <c r="F215" s="91">
        <f>IF(DATABASE!$X213&lt;&gt;1,"",DATABASE!Q213)</f>
        <v/>
      </c>
      <c r="G215" s="91">
        <f>IF(DATABASE!$X213&lt;&gt;1,"",DATABASE!C213)</f>
        <v/>
      </c>
      <c r="H215" s="91">
        <f>IF(DATABASE!$X213&lt;&gt;1,"",DATABASE!D213)</f>
        <v/>
      </c>
      <c r="I215" s="90">
        <f>IF(DATABASE!$X213&lt;&gt;1,"",DATABASE!S213)</f>
        <v/>
      </c>
    </row>
    <row r="216" ht="16.5" customHeight="1" s="111">
      <c r="A216" s="92">
        <f>IF(DATABASE!$X214&lt;&gt;1,"",DATABASE!B214)</f>
        <v/>
      </c>
      <c r="B216" s="93">
        <f>IF(DATABASE!$X214&lt;&gt;1,"",DATABASE!M214)</f>
        <v/>
      </c>
      <c r="C216" s="94">
        <f>IF(DATABASE!$X214&lt;&gt;1,"",DATABASE!A214)</f>
        <v/>
      </c>
      <c r="D216" s="94">
        <f>IF(DATABASE!$X214&lt;&gt;1,"",DATABASE!P214)</f>
        <v/>
      </c>
      <c r="E216" s="94">
        <f>IF(DATABASE!$X214&lt;&gt;1,"",DATABASE!L214)</f>
        <v/>
      </c>
      <c r="F216" s="94">
        <f>IF(DATABASE!$X214&lt;&gt;1,"",DATABASE!Q214)</f>
        <v/>
      </c>
      <c r="G216" s="94">
        <f>IF(DATABASE!$X214&lt;&gt;1,"",DATABASE!C214)</f>
        <v/>
      </c>
      <c r="H216" s="94">
        <f>IF(DATABASE!$X214&lt;&gt;1,"",DATABASE!D214)</f>
        <v/>
      </c>
      <c r="I216" s="93">
        <f>IF(DATABASE!$X214&lt;&gt;1,"",DATABASE!S214)</f>
        <v/>
      </c>
    </row>
    <row r="217" ht="16.5" customHeight="1" s="111">
      <c r="A217" s="89">
        <f>IF(DATABASE!$X215&lt;&gt;1,"",DATABASE!B215)</f>
        <v/>
      </c>
      <c r="B217" s="90">
        <f>IF(DATABASE!$X215&lt;&gt;1,"",DATABASE!M215)</f>
        <v/>
      </c>
      <c r="C217" s="91">
        <f>IF(DATABASE!$X215&lt;&gt;1,"",DATABASE!A215)</f>
        <v/>
      </c>
      <c r="D217" s="91">
        <f>IF(DATABASE!$X215&lt;&gt;1,"",DATABASE!P215)</f>
        <v/>
      </c>
      <c r="E217" s="91">
        <f>IF(DATABASE!$X215&lt;&gt;1,"",DATABASE!L215)</f>
        <v/>
      </c>
      <c r="F217" s="91">
        <f>IF(DATABASE!$X215&lt;&gt;1,"",DATABASE!Q215)</f>
        <v/>
      </c>
      <c r="G217" s="91">
        <f>IF(DATABASE!$X215&lt;&gt;1,"",DATABASE!C215)</f>
        <v/>
      </c>
      <c r="H217" s="91">
        <f>IF(DATABASE!$X215&lt;&gt;1,"",DATABASE!D215)</f>
        <v/>
      </c>
      <c r="I217" s="90">
        <f>IF(DATABASE!$X215&lt;&gt;1,"",DATABASE!S215)</f>
        <v/>
      </c>
    </row>
    <row r="218" ht="16.5" customHeight="1" s="111">
      <c r="A218" s="92">
        <f>IF(DATABASE!$X216&lt;&gt;1,"",DATABASE!B216)</f>
        <v/>
      </c>
      <c r="B218" s="93">
        <f>IF(DATABASE!$X216&lt;&gt;1,"",DATABASE!M216)</f>
        <v/>
      </c>
      <c r="C218" s="94">
        <f>IF(DATABASE!$X216&lt;&gt;1,"",DATABASE!A216)</f>
        <v/>
      </c>
      <c r="D218" s="94">
        <f>IF(DATABASE!$X216&lt;&gt;1,"",DATABASE!P216)</f>
        <v/>
      </c>
      <c r="E218" s="94">
        <f>IF(DATABASE!$X216&lt;&gt;1,"",DATABASE!L216)</f>
        <v/>
      </c>
      <c r="F218" s="94">
        <f>IF(DATABASE!$X216&lt;&gt;1,"",DATABASE!Q216)</f>
        <v/>
      </c>
      <c r="G218" s="94">
        <f>IF(DATABASE!$X216&lt;&gt;1,"",DATABASE!C216)</f>
        <v/>
      </c>
      <c r="H218" s="94">
        <f>IF(DATABASE!$X216&lt;&gt;1,"",DATABASE!D216)</f>
        <v/>
      </c>
      <c r="I218" s="93">
        <f>IF(DATABASE!$X216&lt;&gt;1,"",DATABASE!S216)</f>
        <v/>
      </c>
    </row>
    <row r="219" ht="16.5" customHeight="1" s="111">
      <c r="A219" s="89">
        <f>IF(DATABASE!$X217&lt;&gt;1,"",DATABASE!B217)</f>
        <v/>
      </c>
      <c r="B219" s="90">
        <f>IF(DATABASE!$X217&lt;&gt;1,"",DATABASE!M217)</f>
        <v/>
      </c>
      <c r="C219" s="91">
        <f>IF(DATABASE!$X217&lt;&gt;1,"",DATABASE!A217)</f>
        <v/>
      </c>
      <c r="D219" s="91">
        <f>IF(DATABASE!$X217&lt;&gt;1,"",DATABASE!P217)</f>
        <v/>
      </c>
      <c r="E219" s="91">
        <f>IF(DATABASE!$X217&lt;&gt;1,"",DATABASE!L217)</f>
        <v/>
      </c>
      <c r="F219" s="91">
        <f>IF(DATABASE!$X217&lt;&gt;1,"",DATABASE!Q217)</f>
        <v/>
      </c>
      <c r="G219" s="91">
        <f>IF(DATABASE!$X217&lt;&gt;1,"",DATABASE!C217)</f>
        <v/>
      </c>
      <c r="H219" s="91">
        <f>IF(DATABASE!$X217&lt;&gt;1,"",DATABASE!D217)</f>
        <v/>
      </c>
      <c r="I219" s="90">
        <f>IF(DATABASE!$X217&lt;&gt;1,"",DATABASE!S217)</f>
        <v/>
      </c>
    </row>
    <row r="220" ht="16.5" customHeight="1" s="111">
      <c r="A220" s="92">
        <f>IF(DATABASE!$X218&lt;&gt;1,"",DATABASE!B218)</f>
        <v/>
      </c>
      <c r="B220" s="93">
        <f>IF(DATABASE!$X218&lt;&gt;1,"",DATABASE!M218)</f>
        <v/>
      </c>
      <c r="C220" s="94">
        <f>IF(DATABASE!$X218&lt;&gt;1,"",DATABASE!A218)</f>
        <v/>
      </c>
      <c r="D220" s="94">
        <f>IF(DATABASE!$X218&lt;&gt;1,"",DATABASE!P218)</f>
        <v/>
      </c>
      <c r="E220" s="94">
        <f>IF(DATABASE!$X218&lt;&gt;1,"",DATABASE!L218)</f>
        <v/>
      </c>
      <c r="F220" s="94">
        <f>IF(DATABASE!$X218&lt;&gt;1,"",DATABASE!Q218)</f>
        <v/>
      </c>
      <c r="G220" s="94">
        <f>IF(DATABASE!$X218&lt;&gt;1,"",DATABASE!C218)</f>
        <v/>
      </c>
      <c r="H220" s="94">
        <f>IF(DATABASE!$X218&lt;&gt;1,"",DATABASE!D218)</f>
        <v/>
      </c>
      <c r="I220" s="93">
        <f>IF(DATABASE!$X218&lt;&gt;1,"",DATABASE!S218)</f>
        <v/>
      </c>
    </row>
    <row r="221" ht="16.5" customHeight="1" s="111">
      <c r="A221" s="89">
        <f>IF(DATABASE!$X219&lt;&gt;1,"",DATABASE!B219)</f>
        <v/>
      </c>
      <c r="B221" s="90">
        <f>IF(DATABASE!$X219&lt;&gt;1,"",DATABASE!M219)</f>
        <v/>
      </c>
      <c r="C221" s="91">
        <f>IF(DATABASE!$X219&lt;&gt;1,"",DATABASE!A219)</f>
        <v/>
      </c>
      <c r="D221" s="91">
        <f>IF(DATABASE!$X219&lt;&gt;1,"",DATABASE!P219)</f>
        <v/>
      </c>
      <c r="E221" s="91">
        <f>IF(DATABASE!$X219&lt;&gt;1,"",DATABASE!L219)</f>
        <v/>
      </c>
      <c r="F221" s="91">
        <f>IF(DATABASE!$X219&lt;&gt;1,"",DATABASE!Q219)</f>
        <v/>
      </c>
      <c r="G221" s="91">
        <f>IF(DATABASE!$X219&lt;&gt;1,"",DATABASE!C219)</f>
        <v/>
      </c>
      <c r="H221" s="91">
        <f>IF(DATABASE!$X219&lt;&gt;1,"",DATABASE!D219)</f>
        <v/>
      </c>
      <c r="I221" s="90">
        <f>IF(DATABASE!$X219&lt;&gt;1,"",DATABASE!S219)</f>
        <v/>
      </c>
    </row>
    <row r="222" ht="16.5" customHeight="1" s="111">
      <c r="A222" s="92">
        <f>IF(DATABASE!$X220&lt;&gt;1,"",DATABASE!B220)</f>
        <v/>
      </c>
      <c r="B222" s="93">
        <f>IF(DATABASE!$X220&lt;&gt;1,"",DATABASE!M220)</f>
        <v/>
      </c>
      <c r="C222" s="94">
        <f>IF(DATABASE!$X220&lt;&gt;1,"",DATABASE!A220)</f>
        <v/>
      </c>
      <c r="D222" s="94">
        <f>IF(DATABASE!$X220&lt;&gt;1,"",DATABASE!P220)</f>
        <v/>
      </c>
      <c r="E222" s="94">
        <f>IF(DATABASE!$X220&lt;&gt;1,"",DATABASE!L220)</f>
        <v/>
      </c>
      <c r="F222" s="94">
        <f>IF(DATABASE!$X220&lt;&gt;1,"",DATABASE!Q220)</f>
        <v/>
      </c>
      <c r="G222" s="94">
        <f>IF(DATABASE!$X220&lt;&gt;1,"",DATABASE!C220)</f>
        <v/>
      </c>
      <c r="H222" s="94">
        <f>IF(DATABASE!$X220&lt;&gt;1,"",DATABASE!D220)</f>
        <v/>
      </c>
      <c r="I222" s="93">
        <f>IF(DATABASE!$X220&lt;&gt;1,"",DATABASE!S220)</f>
        <v/>
      </c>
    </row>
    <row r="223" ht="16.5" customHeight="1" s="111">
      <c r="A223" s="89">
        <f>IF(DATABASE!$X221&lt;&gt;1,"",DATABASE!B221)</f>
        <v/>
      </c>
      <c r="B223" s="90">
        <f>IF(DATABASE!$X221&lt;&gt;1,"",DATABASE!M221)</f>
        <v/>
      </c>
      <c r="C223" s="91">
        <f>IF(DATABASE!$X221&lt;&gt;1,"",DATABASE!A221)</f>
        <v/>
      </c>
      <c r="D223" s="91">
        <f>IF(DATABASE!$X221&lt;&gt;1,"",DATABASE!P221)</f>
        <v/>
      </c>
      <c r="E223" s="91">
        <f>IF(DATABASE!$X221&lt;&gt;1,"",DATABASE!L221)</f>
        <v/>
      </c>
      <c r="F223" s="91">
        <f>IF(DATABASE!$X221&lt;&gt;1,"",DATABASE!Q221)</f>
        <v/>
      </c>
      <c r="G223" s="91">
        <f>IF(DATABASE!$X221&lt;&gt;1,"",DATABASE!C221)</f>
        <v/>
      </c>
      <c r="H223" s="91">
        <f>IF(DATABASE!$X221&lt;&gt;1,"",DATABASE!D221)</f>
        <v/>
      </c>
      <c r="I223" s="90">
        <f>IF(DATABASE!$X221&lt;&gt;1,"",DATABASE!S221)</f>
        <v/>
      </c>
    </row>
    <row r="224" ht="16.5" customHeight="1" s="111">
      <c r="A224" s="92">
        <f>IF(DATABASE!$X222&lt;&gt;1,"",DATABASE!B222)</f>
        <v/>
      </c>
      <c r="B224" s="93">
        <f>IF(DATABASE!$X222&lt;&gt;1,"",DATABASE!M222)</f>
        <v/>
      </c>
      <c r="C224" s="94">
        <f>IF(DATABASE!$X222&lt;&gt;1,"",DATABASE!A222)</f>
        <v/>
      </c>
      <c r="D224" s="94">
        <f>IF(DATABASE!$X222&lt;&gt;1,"",DATABASE!P222)</f>
        <v/>
      </c>
      <c r="E224" s="94">
        <f>IF(DATABASE!$X222&lt;&gt;1,"",DATABASE!L222)</f>
        <v/>
      </c>
      <c r="F224" s="94">
        <f>IF(DATABASE!$X222&lt;&gt;1,"",DATABASE!Q222)</f>
        <v/>
      </c>
      <c r="G224" s="94">
        <f>IF(DATABASE!$X222&lt;&gt;1,"",DATABASE!C222)</f>
        <v/>
      </c>
      <c r="H224" s="94">
        <f>IF(DATABASE!$X222&lt;&gt;1,"",DATABASE!D222)</f>
        <v/>
      </c>
      <c r="I224" s="93">
        <f>IF(DATABASE!$X222&lt;&gt;1,"",DATABASE!S222)</f>
        <v/>
      </c>
    </row>
    <row r="225" ht="16.5" customHeight="1" s="111">
      <c r="A225" s="89">
        <f>IF(DATABASE!$X223&lt;&gt;1,"",DATABASE!B223)</f>
        <v/>
      </c>
      <c r="B225" s="90">
        <f>IF(DATABASE!$X223&lt;&gt;1,"",DATABASE!M223)</f>
        <v/>
      </c>
      <c r="C225" s="91">
        <f>IF(DATABASE!$X223&lt;&gt;1,"",DATABASE!A223)</f>
        <v/>
      </c>
      <c r="D225" s="91">
        <f>IF(DATABASE!$X223&lt;&gt;1,"",DATABASE!P223)</f>
        <v/>
      </c>
      <c r="E225" s="91">
        <f>IF(DATABASE!$X223&lt;&gt;1,"",DATABASE!L223)</f>
        <v/>
      </c>
      <c r="F225" s="91">
        <f>IF(DATABASE!$X223&lt;&gt;1,"",DATABASE!Q223)</f>
        <v/>
      </c>
      <c r="G225" s="91">
        <f>IF(DATABASE!$X223&lt;&gt;1,"",DATABASE!C223)</f>
        <v/>
      </c>
      <c r="H225" s="91">
        <f>IF(DATABASE!$X223&lt;&gt;1,"",DATABASE!D223)</f>
        <v/>
      </c>
      <c r="I225" s="90">
        <f>IF(DATABASE!$X223&lt;&gt;1,"",DATABASE!S223)</f>
        <v/>
      </c>
    </row>
    <row r="226" ht="16.5" customHeight="1" s="111">
      <c r="A226" s="92">
        <f>IF(DATABASE!$X224&lt;&gt;1,"",DATABASE!B224)</f>
        <v/>
      </c>
      <c r="B226" s="93">
        <f>IF(DATABASE!$X224&lt;&gt;1,"",DATABASE!M224)</f>
        <v/>
      </c>
      <c r="C226" s="94">
        <f>IF(DATABASE!$X224&lt;&gt;1,"",DATABASE!A224)</f>
        <v/>
      </c>
      <c r="D226" s="94">
        <f>IF(DATABASE!$X224&lt;&gt;1,"",DATABASE!P224)</f>
        <v/>
      </c>
      <c r="E226" s="94">
        <f>IF(DATABASE!$X224&lt;&gt;1,"",DATABASE!L224)</f>
        <v/>
      </c>
      <c r="F226" s="94">
        <f>IF(DATABASE!$X224&lt;&gt;1,"",DATABASE!Q224)</f>
        <v/>
      </c>
      <c r="G226" s="94">
        <f>IF(DATABASE!$X224&lt;&gt;1,"",DATABASE!C224)</f>
        <v/>
      </c>
      <c r="H226" s="94">
        <f>IF(DATABASE!$X224&lt;&gt;1,"",DATABASE!D224)</f>
        <v/>
      </c>
      <c r="I226" s="93">
        <f>IF(DATABASE!$X224&lt;&gt;1,"",DATABASE!S224)</f>
        <v/>
      </c>
    </row>
    <row r="227" ht="16.5" customHeight="1" s="111">
      <c r="A227" s="89">
        <f>IF(DATABASE!$X225&lt;&gt;1,"",DATABASE!B225)</f>
        <v/>
      </c>
      <c r="B227" s="90">
        <f>IF(DATABASE!$X225&lt;&gt;1,"",DATABASE!M225)</f>
        <v/>
      </c>
      <c r="C227" s="91">
        <f>IF(DATABASE!$X225&lt;&gt;1,"",DATABASE!A225)</f>
        <v/>
      </c>
      <c r="D227" s="91">
        <f>IF(DATABASE!$X225&lt;&gt;1,"",DATABASE!P225)</f>
        <v/>
      </c>
      <c r="E227" s="91">
        <f>IF(DATABASE!$X225&lt;&gt;1,"",DATABASE!L225)</f>
        <v/>
      </c>
      <c r="F227" s="91">
        <f>IF(DATABASE!$X225&lt;&gt;1,"",DATABASE!Q225)</f>
        <v/>
      </c>
      <c r="G227" s="91">
        <f>IF(DATABASE!$X225&lt;&gt;1,"",DATABASE!C225)</f>
        <v/>
      </c>
      <c r="H227" s="91">
        <f>IF(DATABASE!$X225&lt;&gt;1,"",DATABASE!D225)</f>
        <v/>
      </c>
      <c r="I227" s="90">
        <f>IF(DATABASE!$X225&lt;&gt;1,"",DATABASE!S225)</f>
        <v/>
      </c>
    </row>
    <row r="228" ht="16.5" customHeight="1" s="111">
      <c r="A228" s="92">
        <f>IF(DATABASE!$X226&lt;&gt;1,"",DATABASE!B226)</f>
        <v/>
      </c>
      <c r="B228" s="93">
        <f>IF(DATABASE!$X226&lt;&gt;1,"",DATABASE!M226)</f>
        <v/>
      </c>
      <c r="C228" s="94">
        <f>IF(DATABASE!$X226&lt;&gt;1,"",DATABASE!A226)</f>
        <v/>
      </c>
      <c r="D228" s="94">
        <f>IF(DATABASE!$X226&lt;&gt;1,"",DATABASE!P226)</f>
        <v/>
      </c>
      <c r="E228" s="94">
        <f>IF(DATABASE!$X226&lt;&gt;1,"",DATABASE!L226)</f>
        <v/>
      </c>
      <c r="F228" s="94">
        <f>IF(DATABASE!$X226&lt;&gt;1,"",DATABASE!Q226)</f>
        <v/>
      </c>
      <c r="G228" s="94">
        <f>IF(DATABASE!$X226&lt;&gt;1,"",DATABASE!C226)</f>
        <v/>
      </c>
      <c r="H228" s="94">
        <f>IF(DATABASE!$X226&lt;&gt;1,"",DATABASE!D226)</f>
        <v/>
      </c>
      <c r="I228" s="93">
        <f>IF(DATABASE!$X226&lt;&gt;1,"",DATABASE!S226)</f>
        <v/>
      </c>
    </row>
    <row r="229" ht="16.5" customHeight="1" s="111">
      <c r="A229" s="89">
        <f>IF(DATABASE!$X227&lt;&gt;1,"",DATABASE!B227)</f>
        <v/>
      </c>
      <c r="B229" s="90">
        <f>IF(DATABASE!$X227&lt;&gt;1,"",DATABASE!M227)</f>
        <v/>
      </c>
      <c r="C229" s="91">
        <f>IF(DATABASE!$X227&lt;&gt;1,"",DATABASE!A227)</f>
        <v/>
      </c>
      <c r="D229" s="91">
        <f>IF(DATABASE!$X227&lt;&gt;1,"",DATABASE!P227)</f>
        <v/>
      </c>
      <c r="E229" s="91">
        <f>IF(DATABASE!$X227&lt;&gt;1,"",DATABASE!L227)</f>
        <v/>
      </c>
      <c r="F229" s="91">
        <f>IF(DATABASE!$X227&lt;&gt;1,"",DATABASE!Q227)</f>
        <v/>
      </c>
      <c r="G229" s="91">
        <f>IF(DATABASE!$X227&lt;&gt;1,"",DATABASE!C227)</f>
        <v/>
      </c>
      <c r="H229" s="91">
        <f>IF(DATABASE!$X227&lt;&gt;1,"",DATABASE!D227)</f>
        <v/>
      </c>
      <c r="I229" s="90">
        <f>IF(DATABASE!$X227&lt;&gt;1,"",DATABASE!S227)</f>
        <v/>
      </c>
    </row>
    <row r="230" ht="16.5" customHeight="1" s="111">
      <c r="A230" s="92">
        <f>IF(DATABASE!$X228&lt;&gt;1,"",DATABASE!B228)</f>
        <v/>
      </c>
      <c r="B230" s="93">
        <f>IF(DATABASE!$X228&lt;&gt;1,"",DATABASE!M228)</f>
        <v/>
      </c>
      <c r="C230" s="94">
        <f>IF(DATABASE!$X228&lt;&gt;1,"",DATABASE!A228)</f>
        <v/>
      </c>
      <c r="D230" s="94">
        <f>IF(DATABASE!$X228&lt;&gt;1,"",DATABASE!P228)</f>
        <v/>
      </c>
      <c r="E230" s="94">
        <f>IF(DATABASE!$X228&lt;&gt;1,"",DATABASE!L228)</f>
        <v/>
      </c>
      <c r="F230" s="94">
        <f>IF(DATABASE!$X228&lt;&gt;1,"",DATABASE!Q228)</f>
        <v/>
      </c>
      <c r="G230" s="94">
        <f>IF(DATABASE!$X228&lt;&gt;1,"",DATABASE!C228)</f>
        <v/>
      </c>
      <c r="H230" s="94">
        <f>IF(DATABASE!$X228&lt;&gt;1,"",DATABASE!D228)</f>
        <v/>
      </c>
      <c r="I230" s="93">
        <f>IF(DATABASE!$X228&lt;&gt;1,"",DATABASE!S228)</f>
        <v/>
      </c>
    </row>
    <row r="231" ht="16.5" customHeight="1" s="111">
      <c r="A231" s="89">
        <f>IF(DATABASE!$X229&lt;&gt;1,"",DATABASE!B229)</f>
        <v/>
      </c>
      <c r="B231" s="90">
        <f>IF(DATABASE!$X229&lt;&gt;1,"",DATABASE!M229)</f>
        <v/>
      </c>
      <c r="C231" s="91">
        <f>IF(DATABASE!$X229&lt;&gt;1,"",DATABASE!A229)</f>
        <v/>
      </c>
      <c r="D231" s="91">
        <f>IF(DATABASE!$X229&lt;&gt;1,"",DATABASE!P229)</f>
        <v/>
      </c>
      <c r="E231" s="91">
        <f>IF(DATABASE!$X229&lt;&gt;1,"",DATABASE!L229)</f>
        <v/>
      </c>
      <c r="F231" s="91">
        <f>IF(DATABASE!$X229&lt;&gt;1,"",DATABASE!Q229)</f>
        <v/>
      </c>
      <c r="G231" s="91">
        <f>IF(DATABASE!$X229&lt;&gt;1,"",DATABASE!C229)</f>
        <v/>
      </c>
      <c r="H231" s="91">
        <f>IF(DATABASE!$X229&lt;&gt;1,"",DATABASE!D229)</f>
        <v/>
      </c>
      <c r="I231" s="90">
        <f>IF(DATABASE!$X229&lt;&gt;1,"",DATABASE!S229)</f>
        <v/>
      </c>
    </row>
    <row r="232" ht="16.5" customHeight="1" s="111">
      <c r="A232" s="92">
        <f>IF(DATABASE!$X230&lt;&gt;1,"",DATABASE!B230)</f>
        <v/>
      </c>
      <c r="B232" s="93">
        <f>IF(DATABASE!$X230&lt;&gt;1,"",DATABASE!M230)</f>
        <v/>
      </c>
      <c r="C232" s="94">
        <f>IF(DATABASE!$X230&lt;&gt;1,"",DATABASE!A230)</f>
        <v/>
      </c>
      <c r="D232" s="94">
        <f>IF(DATABASE!$X230&lt;&gt;1,"",DATABASE!P230)</f>
        <v/>
      </c>
      <c r="E232" s="94">
        <f>IF(DATABASE!$X230&lt;&gt;1,"",DATABASE!L230)</f>
        <v/>
      </c>
      <c r="F232" s="94">
        <f>IF(DATABASE!$X230&lt;&gt;1,"",DATABASE!Q230)</f>
        <v/>
      </c>
      <c r="G232" s="94">
        <f>IF(DATABASE!$X230&lt;&gt;1,"",DATABASE!C230)</f>
        <v/>
      </c>
      <c r="H232" s="94">
        <f>IF(DATABASE!$X230&lt;&gt;1,"",DATABASE!D230)</f>
        <v/>
      </c>
      <c r="I232" s="93">
        <f>IF(DATABASE!$X230&lt;&gt;1,"",DATABASE!S230)</f>
        <v/>
      </c>
    </row>
    <row r="233" ht="16.5" customHeight="1" s="111">
      <c r="A233" s="89">
        <f>IF(DATABASE!$X231&lt;&gt;1,"",DATABASE!B231)</f>
        <v/>
      </c>
      <c r="B233" s="90">
        <f>IF(DATABASE!$X231&lt;&gt;1,"",DATABASE!M231)</f>
        <v/>
      </c>
      <c r="C233" s="91">
        <f>IF(DATABASE!$X231&lt;&gt;1,"",DATABASE!A231)</f>
        <v/>
      </c>
      <c r="D233" s="91">
        <f>IF(DATABASE!$X231&lt;&gt;1,"",DATABASE!P231)</f>
        <v/>
      </c>
      <c r="E233" s="91">
        <f>IF(DATABASE!$X231&lt;&gt;1,"",DATABASE!L231)</f>
        <v/>
      </c>
      <c r="F233" s="91">
        <f>IF(DATABASE!$X231&lt;&gt;1,"",DATABASE!Q231)</f>
        <v/>
      </c>
      <c r="G233" s="91">
        <f>IF(DATABASE!$X231&lt;&gt;1,"",DATABASE!C231)</f>
        <v/>
      </c>
      <c r="H233" s="91">
        <f>IF(DATABASE!$X231&lt;&gt;1,"",DATABASE!D231)</f>
        <v/>
      </c>
      <c r="I233" s="90">
        <f>IF(DATABASE!$X231&lt;&gt;1,"",DATABASE!S231)</f>
        <v/>
      </c>
    </row>
    <row r="234" ht="16.5" customHeight="1" s="111">
      <c r="A234" s="92">
        <f>IF(DATABASE!$X232&lt;&gt;1,"",DATABASE!B232)</f>
        <v/>
      </c>
      <c r="B234" s="93">
        <f>IF(DATABASE!$X232&lt;&gt;1,"",DATABASE!M232)</f>
        <v/>
      </c>
      <c r="C234" s="94">
        <f>IF(DATABASE!$X232&lt;&gt;1,"",DATABASE!A232)</f>
        <v/>
      </c>
      <c r="D234" s="94">
        <f>IF(DATABASE!$X232&lt;&gt;1,"",DATABASE!P232)</f>
        <v/>
      </c>
      <c r="E234" s="94">
        <f>IF(DATABASE!$X232&lt;&gt;1,"",DATABASE!L232)</f>
        <v/>
      </c>
      <c r="F234" s="94">
        <f>IF(DATABASE!$X232&lt;&gt;1,"",DATABASE!Q232)</f>
        <v/>
      </c>
      <c r="G234" s="94">
        <f>IF(DATABASE!$X232&lt;&gt;1,"",DATABASE!C232)</f>
        <v/>
      </c>
      <c r="H234" s="94">
        <f>IF(DATABASE!$X232&lt;&gt;1,"",DATABASE!D232)</f>
        <v/>
      </c>
      <c r="I234" s="93">
        <f>IF(DATABASE!$X232&lt;&gt;1,"",DATABASE!S232)</f>
        <v/>
      </c>
    </row>
    <row r="235" ht="16.5" customHeight="1" s="111">
      <c r="A235" s="89">
        <f>IF(DATABASE!$X233&lt;&gt;1,"",DATABASE!B233)</f>
        <v/>
      </c>
      <c r="B235" s="90">
        <f>IF(DATABASE!$X233&lt;&gt;1,"",DATABASE!M233)</f>
        <v/>
      </c>
      <c r="C235" s="91">
        <f>IF(DATABASE!$X233&lt;&gt;1,"",DATABASE!A233)</f>
        <v/>
      </c>
      <c r="D235" s="91">
        <f>IF(DATABASE!$X233&lt;&gt;1,"",DATABASE!P233)</f>
        <v/>
      </c>
      <c r="E235" s="91">
        <f>IF(DATABASE!$X233&lt;&gt;1,"",DATABASE!L233)</f>
        <v/>
      </c>
      <c r="F235" s="91">
        <f>IF(DATABASE!$X233&lt;&gt;1,"",DATABASE!Q233)</f>
        <v/>
      </c>
      <c r="G235" s="91">
        <f>IF(DATABASE!$X233&lt;&gt;1,"",DATABASE!C233)</f>
        <v/>
      </c>
      <c r="H235" s="91">
        <f>IF(DATABASE!$X233&lt;&gt;1,"",DATABASE!D233)</f>
        <v/>
      </c>
      <c r="I235" s="90">
        <f>IF(DATABASE!$X233&lt;&gt;1,"",DATABASE!S233)</f>
        <v/>
      </c>
    </row>
    <row r="236" ht="16.5" customHeight="1" s="111">
      <c r="A236" s="92">
        <f>IF(DATABASE!$X234&lt;&gt;1,"",DATABASE!B234)</f>
        <v/>
      </c>
      <c r="B236" s="93">
        <f>IF(DATABASE!$X234&lt;&gt;1,"",DATABASE!M234)</f>
        <v/>
      </c>
      <c r="C236" s="94">
        <f>IF(DATABASE!$X234&lt;&gt;1,"",DATABASE!A234)</f>
        <v/>
      </c>
      <c r="D236" s="94">
        <f>IF(DATABASE!$X234&lt;&gt;1,"",DATABASE!P234)</f>
        <v/>
      </c>
      <c r="E236" s="94">
        <f>IF(DATABASE!$X234&lt;&gt;1,"",DATABASE!L234)</f>
        <v/>
      </c>
      <c r="F236" s="94">
        <f>IF(DATABASE!$X234&lt;&gt;1,"",DATABASE!Q234)</f>
        <v/>
      </c>
      <c r="G236" s="94">
        <f>IF(DATABASE!$X234&lt;&gt;1,"",DATABASE!C234)</f>
        <v/>
      </c>
      <c r="H236" s="94">
        <f>IF(DATABASE!$X234&lt;&gt;1,"",DATABASE!D234)</f>
        <v/>
      </c>
      <c r="I236" s="93">
        <f>IF(DATABASE!$X234&lt;&gt;1,"",DATABASE!S234)</f>
        <v/>
      </c>
    </row>
    <row r="237" ht="16.5" customHeight="1" s="111">
      <c r="A237" s="89">
        <f>IF(DATABASE!$X235&lt;&gt;1,"",DATABASE!B235)</f>
        <v/>
      </c>
      <c r="B237" s="90">
        <f>IF(DATABASE!$X235&lt;&gt;1,"",DATABASE!M235)</f>
        <v/>
      </c>
      <c r="C237" s="91">
        <f>IF(DATABASE!$X235&lt;&gt;1,"",DATABASE!A235)</f>
        <v/>
      </c>
      <c r="D237" s="91">
        <f>IF(DATABASE!$X235&lt;&gt;1,"",DATABASE!P235)</f>
        <v/>
      </c>
      <c r="E237" s="91">
        <f>IF(DATABASE!$X235&lt;&gt;1,"",DATABASE!L235)</f>
        <v/>
      </c>
      <c r="F237" s="91">
        <f>IF(DATABASE!$X235&lt;&gt;1,"",DATABASE!Q235)</f>
        <v/>
      </c>
      <c r="G237" s="91">
        <f>IF(DATABASE!$X235&lt;&gt;1,"",DATABASE!C235)</f>
        <v/>
      </c>
      <c r="H237" s="91">
        <f>IF(DATABASE!$X235&lt;&gt;1,"",DATABASE!D235)</f>
        <v/>
      </c>
      <c r="I237" s="90">
        <f>IF(DATABASE!$X235&lt;&gt;1,"",DATABASE!S235)</f>
        <v/>
      </c>
    </row>
    <row r="238" ht="16.5" customHeight="1" s="111">
      <c r="A238" s="92">
        <f>IF(DATABASE!$X236&lt;&gt;1,"",DATABASE!B236)</f>
        <v/>
      </c>
      <c r="B238" s="93">
        <f>IF(DATABASE!$X236&lt;&gt;1,"",DATABASE!M236)</f>
        <v/>
      </c>
      <c r="C238" s="94">
        <f>IF(DATABASE!$X236&lt;&gt;1,"",DATABASE!A236)</f>
        <v/>
      </c>
      <c r="D238" s="94">
        <f>IF(DATABASE!$X236&lt;&gt;1,"",DATABASE!P236)</f>
        <v/>
      </c>
      <c r="E238" s="94">
        <f>IF(DATABASE!$X236&lt;&gt;1,"",DATABASE!L236)</f>
        <v/>
      </c>
      <c r="F238" s="94">
        <f>IF(DATABASE!$X236&lt;&gt;1,"",DATABASE!Q236)</f>
        <v/>
      </c>
      <c r="G238" s="94">
        <f>IF(DATABASE!$X236&lt;&gt;1,"",DATABASE!C236)</f>
        <v/>
      </c>
      <c r="H238" s="94">
        <f>IF(DATABASE!$X236&lt;&gt;1,"",DATABASE!D236)</f>
        <v/>
      </c>
      <c r="I238" s="93">
        <f>IF(DATABASE!$X236&lt;&gt;1,"",DATABASE!S236)</f>
        <v/>
      </c>
    </row>
    <row r="239" ht="16.5" customHeight="1" s="111">
      <c r="A239" s="89">
        <f>IF(DATABASE!$X237&lt;&gt;1,"",DATABASE!B237)</f>
        <v/>
      </c>
      <c r="B239" s="90">
        <f>IF(DATABASE!$X237&lt;&gt;1,"",DATABASE!M237)</f>
        <v/>
      </c>
      <c r="C239" s="91">
        <f>IF(DATABASE!$X237&lt;&gt;1,"",DATABASE!A237)</f>
        <v/>
      </c>
      <c r="D239" s="91">
        <f>IF(DATABASE!$X237&lt;&gt;1,"",DATABASE!P237)</f>
        <v/>
      </c>
      <c r="E239" s="91">
        <f>IF(DATABASE!$X237&lt;&gt;1,"",DATABASE!L237)</f>
        <v/>
      </c>
      <c r="F239" s="91">
        <f>IF(DATABASE!$X237&lt;&gt;1,"",DATABASE!Q237)</f>
        <v/>
      </c>
      <c r="G239" s="91">
        <f>IF(DATABASE!$X237&lt;&gt;1,"",DATABASE!C237)</f>
        <v/>
      </c>
      <c r="H239" s="91">
        <f>IF(DATABASE!$X237&lt;&gt;1,"",DATABASE!D237)</f>
        <v/>
      </c>
      <c r="I239" s="90">
        <f>IF(DATABASE!$X237&lt;&gt;1,"",DATABASE!S237)</f>
        <v/>
      </c>
    </row>
    <row r="240" ht="16.5" customHeight="1" s="111">
      <c r="A240" s="92">
        <f>IF(DATABASE!$X238&lt;&gt;1,"",DATABASE!B238)</f>
        <v/>
      </c>
      <c r="B240" s="93">
        <f>IF(DATABASE!$X238&lt;&gt;1,"",DATABASE!M238)</f>
        <v/>
      </c>
      <c r="C240" s="94">
        <f>IF(DATABASE!$X238&lt;&gt;1,"",DATABASE!A238)</f>
        <v/>
      </c>
      <c r="D240" s="94">
        <f>IF(DATABASE!$X238&lt;&gt;1,"",DATABASE!P238)</f>
        <v/>
      </c>
      <c r="E240" s="94">
        <f>IF(DATABASE!$X238&lt;&gt;1,"",DATABASE!L238)</f>
        <v/>
      </c>
      <c r="F240" s="94">
        <f>IF(DATABASE!$X238&lt;&gt;1,"",DATABASE!Q238)</f>
        <v/>
      </c>
      <c r="G240" s="94">
        <f>IF(DATABASE!$X238&lt;&gt;1,"",DATABASE!C238)</f>
        <v/>
      </c>
      <c r="H240" s="94">
        <f>IF(DATABASE!$X238&lt;&gt;1,"",DATABASE!D238)</f>
        <v/>
      </c>
      <c r="I240" s="93">
        <f>IF(DATABASE!$X238&lt;&gt;1,"",DATABASE!S238)</f>
        <v/>
      </c>
    </row>
    <row r="241" ht="16.5" customHeight="1" s="111">
      <c r="A241" s="89">
        <f>IF(DATABASE!$X239&lt;&gt;1,"",DATABASE!B239)</f>
        <v/>
      </c>
      <c r="B241" s="90">
        <f>IF(DATABASE!$X239&lt;&gt;1,"",DATABASE!M239)</f>
        <v/>
      </c>
      <c r="C241" s="91">
        <f>IF(DATABASE!$X239&lt;&gt;1,"",DATABASE!A239)</f>
        <v/>
      </c>
      <c r="D241" s="91">
        <f>IF(DATABASE!$X239&lt;&gt;1,"",DATABASE!P239)</f>
        <v/>
      </c>
      <c r="E241" s="91">
        <f>IF(DATABASE!$X239&lt;&gt;1,"",DATABASE!L239)</f>
        <v/>
      </c>
      <c r="F241" s="91">
        <f>IF(DATABASE!$X239&lt;&gt;1,"",DATABASE!Q239)</f>
        <v/>
      </c>
      <c r="G241" s="91">
        <f>IF(DATABASE!$X239&lt;&gt;1,"",DATABASE!C239)</f>
        <v/>
      </c>
      <c r="H241" s="91">
        <f>IF(DATABASE!$X239&lt;&gt;1,"",DATABASE!D239)</f>
        <v/>
      </c>
      <c r="I241" s="90">
        <f>IF(DATABASE!$X239&lt;&gt;1,"",DATABASE!S239)</f>
        <v/>
      </c>
    </row>
    <row r="242" ht="16.5" customHeight="1" s="111">
      <c r="A242" s="92">
        <f>IF(DATABASE!$X240&lt;&gt;1,"",DATABASE!B240)</f>
        <v/>
      </c>
      <c r="B242" s="93">
        <f>IF(DATABASE!$X240&lt;&gt;1,"",DATABASE!M240)</f>
        <v/>
      </c>
      <c r="C242" s="94">
        <f>IF(DATABASE!$X240&lt;&gt;1,"",DATABASE!A240)</f>
        <v/>
      </c>
      <c r="D242" s="94">
        <f>IF(DATABASE!$X240&lt;&gt;1,"",DATABASE!P240)</f>
        <v/>
      </c>
      <c r="E242" s="94">
        <f>IF(DATABASE!$X240&lt;&gt;1,"",DATABASE!L240)</f>
        <v/>
      </c>
      <c r="F242" s="94">
        <f>IF(DATABASE!$X240&lt;&gt;1,"",DATABASE!Q240)</f>
        <v/>
      </c>
      <c r="G242" s="94">
        <f>IF(DATABASE!$X240&lt;&gt;1,"",DATABASE!C240)</f>
        <v/>
      </c>
      <c r="H242" s="94">
        <f>IF(DATABASE!$X240&lt;&gt;1,"",DATABASE!D240)</f>
        <v/>
      </c>
      <c r="I242" s="93">
        <f>IF(DATABASE!$X240&lt;&gt;1,"",DATABASE!S240)</f>
        <v/>
      </c>
    </row>
    <row r="243" ht="16.5" customHeight="1" s="111">
      <c r="A243" s="89">
        <f>IF(DATABASE!$X241&lt;&gt;1,"",DATABASE!B241)</f>
        <v/>
      </c>
      <c r="B243" s="90">
        <f>IF(DATABASE!$X241&lt;&gt;1,"",DATABASE!M241)</f>
        <v/>
      </c>
      <c r="C243" s="91">
        <f>IF(DATABASE!$X241&lt;&gt;1,"",DATABASE!A241)</f>
        <v/>
      </c>
      <c r="D243" s="91">
        <f>IF(DATABASE!$X241&lt;&gt;1,"",DATABASE!P241)</f>
        <v/>
      </c>
      <c r="E243" s="91">
        <f>IF(DATABASE!$X241&lt;&gt;1,"",DATABASE!L241)</f>
        <v/>
      </c>
      <c r="F243" s="91">
        <f>IF(DATABASE!$X241&lt;&gt;1,"",DATABASE!Q241)</f>
        <v/>
      </c>
      <c r="G243" s="91">
        <f>IF(DATABASE!$X241&lt;&gt;1,"",DATABASE!C241)</f>
        <v/>
      </c>
      <c r="H243" s="91">
        <f>IF(DATABASE!$X241&lt;&gt;1,"",DATABASE!D241)</f>
        <v/>
      </c>
      <c r="I243" s="90">
        <f>IF(DATABASE!$X241&lt;&gt;1,"",DATABASE!S241)</f>
        <v/>
      </c>
    </row>
    <row r="244" ht="16.5" customHeight="1" s="111">
      <c r="A244" s="92">
        <f>IF(DATABASE!$X242&lt;&gt;1,"",DATABASE!B242)</f>
        <v/>
      </c>
      <c r="B244" s="93">
        <f>IF(DATABASE!$X242&lt;&gt;1,"",DATABASE!M242)</f>
        <v/>
      </c>
      <c r="C244" s="94">
        <f>IF(DATABASE!$X242&lt;&gt;1,"",DATABASE!A242)</f>
        <v/>
      </c>
      <c r="D244" s="94">
        <f>IF(DATABASE!$X242&lt;&gt;1,"",DATABASE!P242)</f>
        <v/>
      </c>
      <c r="E244" s="94">
        <f>IF(DATABASE!$X242&lt;&gt;1,"",DATABASE!L242)</f>
        <v/>
      </c>
      <c r="F244" s="94">
        <f>IF(DATABASE!$X242&lt;&gt;1,"",DATABASE!Q242)</f>
        <v/>
      </c>
      <c r="G244" s="94">
        <f>IF(DATABASE!$X242&lt;&gt;1,"",DATABASE!C242)</f>
        <v/>
      </c>
      <c r="H244" s="94">
        <f>IF(DATABASE!$X242&lt;&gt;1,"",DATABASE!D242)</f>
        <v/>
      </c>
      <c r="I244" s="93">
        <f>IF(DATABASE!$X242&lt;&gt;1,"",DATABASE!S242)</f>
        <v/>
      </c>
    </row>
    <row r="245" ht="16.5" customHeight="1" s="111">
      <c r="A245" s="89">
        <f>IF(DATABASE!$X243&lt;&gt;1,"",DATABASE!B243)</f>
        <v/>
      </c>
      <c r="B245" s="90">
        <f>IF(DATABASE!$X243&lt;&gt;1,"",DATABASE!M243)</f>
        <v/>
      </c>
      <c r="C245" s="91">
        <f>IF(DATABASE!$X243&lt;&gt;1,"",DATABASE!A243)</f>
        <v/>
      </c>
      <c r="D245" s="91">
        <f>IF(DATABASE!$X243&lt;&gt;1,"",DATABASE!P243)</f>
        <v/>
      </c>
      <c r="E245" s="91">
        <f>IF(DATABASE!$X243&lt;&gt;1,"",DATABASE!L243)</f>
        <v/>
      </c>
      <c r="F245" s="91">
        <f>IF(DATABASE!$X243&lt;&gt;1,"",DATABASE!Q243)</f>
        <v/>
      </c>
      <c r="G245" s="91">
        <f>IF(DATABASE!$X243&lt;&gt;1,"",DATABASE!C243)</f>
        <v/>
      </c>
      <c r="H245" s="91">
        <f>IF(DATABASE!$X243&lt;&gt;1,"",DATABASE!D243)</f>
        <v/>
      </c>
      <c r="I245" s="90">
        <f>IF(DATABASE!$X243&lt;&gt;1,"",DATABASE!S243)</f>
        <v/>
      </c>
    </row>
    <row r="246" ht="16.5" customHeight="1" s="111">
      <c r="A246" s="92">
        <f>IF(DATABASE!$X244&lt;&gt;1,"",DATABASE!B244)</f>
        <v/>
      </c>
      <c r="B246" s="93">
        <f>IF(DATABASE!$X244&lt;&gt;1,"",DATABASE!M244)</f>
        <v/>
      </c>
      <c r="C246" s="94">
        <f>IF(DATABASE!$X244&lt;&gt;1,"",DATABASE!A244)</f>
        <v/>
      </c>
      <c r="D246" s="94">
        <f>IF(DATABASE!$X244&lt;&gt;1,"",DATABASE!P244)</f>
        <v/>
      </c>
      <c r="E246" s="94">
        <f>IF(DATABASE!$X244&lt;&gt;1,"",DATABASE!L244)</f>
        <v/>
      </c>
      <c r="F246" s="94">
        <f>IF(DATABASE!$X244&lt;&gt;1,"",DATABASE!Q244)</f>
        <v/>
      </c>
      <c r="G246" s="94">
        <f>IF(DATABASE!$X244&lt;&gt;1,"",DATABASE!C244)</f>
        <v/>
      </c>
      <c r="H246" s="94">
        <f>IF(DATABASE!$X244&lt;&gt;1,"",DATABASE!D244)</f>
        <v/>
      </c>
      <c r="I246" s="93">
        <f>IF(DATABASE!$X244&lt;&gt;1,"",DATABASE!S244)</f>
        <v/>
      </c>
    </row>
    <row r="247" ht="16.5" customHeight="1" s="111">
      <c r="A247" s="89">
        <f>IF(DATABASE!$X245&lt;&gt;1,"",DATABASE!B245)</f>
        <v/>
      </c>
      <c r="B247" s="90">
        <f>IF(DATABASE!$X245&lt;&gt;1,"",DATABASE!M245)</f>
        <v/>
      </c>
      <c r="C247" s="91">
        <f>IF(DATABASE!$X245&lt;&gt;1,"",DATABASE!A245)</f>
        <v/>
      </c>
      <c r="D247" s="91">
        <f>IF(DATABASE!$X245&lt;&gt;1,"",DATABASE!P245)</f>
        <v/>
      </c>
      <c r="E247" s="91">
        <f>IF(DATABASE!$X245&lt;&gt;1,"",DATABASE!L245)</f>
        <v/>
      </c>
      <c r="F247" s="91">
        <f>IF(DATABASE!$X245&lt;&gt;1,"",DATABASE!Q245)</f>
        <v/>
      </c>
      <c r="G247" s="91">
        <f>IF(DATABASE!$X245&lt;&gt;1,"",DATABASE!C245)</f>
        <v/>
      </c>
      <c r="H247" s="91">
        <f>IF(DATABASE!$X245&lt;&gt;1,"",DATABASE!D245)</f>
        <v/>
      </c>
      <c r="I247" s="90">
        <f>IF(DATABASE!$X245&lt;&gt;1,"",DATABASE!S245)</f>
        <v/>
      </c>
    </row>
    <row r="248" ht="16.5" customHeight="1" s="111">
      <c r="A248" s="92">
        <f>IF(DATABASE!$X246&lt;&gt;1,"",DATABASE!B246)</f>
        <v/>
      </c>
      <c r="B248" s="93">
        <f>IF(DATABASE!$X246&lt;&gt;1,"",DATABASE!M246)</f>
        <v/>
      </c>
      <c r="C248" s="94">
        <f>IF(DATABASE!$X246&lt;&gt;1,"",DATABASE!A246)</f>
        <v/>
      </c>
      <c r="D248" s="94">
        <f>IF(DATABASE!$X246&lt;&gt;1,"",DATABASE!P246)</f>
        <v/>
      </c>
      <c r="E248" s="94">
        <f>IF(DATABASE!$X246&lt;&gt;1,"",DATABASE!L246)</f>
        <v/>
      </c>
      <c r="F248" s="94">
        <f>IF(DATABASE!$X246&lt;&gt;1,"",DATABASE!Q246)</f>
        <v/>
      </c>
      <c r="G248" s="94">
        <f>IF(DATABASE!$X246&lt;&gt;1,"",DATABASE!C246)</f>
        <v/>
      </c>
      <c r="H248" s="94">
        <f>IF(DATABASE!$X246&lt;&gt;1,"",DATABASE!D246)</f>
        <v/>
      </c>
      <c r="I248" s="93">
        <f>IF(DATABASE!$X246&lt;&gt;1,"",DATABASE!S246)</f>
        <v/>
      </c>
    </row>
    <row r="249" ht="16.5" customHeight="1" s="111">
      <c r="A249" s="89">
        <f>IF(DATABASE!$X247&lt;&gt;1,"",DATABASE!B247)</f>
        <v/>
      </c>
      <c r="B249" s="90">
        <f>IF(DATABASE!$X247&lt;&gt;1,"",DATABASE!M247)</f>
        <v/>
      </c>
      <c r="C249" s="91">
        <f>IF(DATABASE!$X247&lt;&gt;1,"",DATABASE!A247)</f>
        <v/>
      </c>
      <c r="D249" s="91">
        <f>IF(DATABASE!$X247&lt;&gt;1,"",DATABASE!P247)</f>
        <v/>
      </c>
      <c r="E249" s="91">
        <f>IF(DATABASE!$X247&lt;&gt;1,"",DATABASE!L247)</f>
        <v/>
      </c>
      <c r="F249" s="91">
        <f>IF(DATABASE!$X247&lt;&gt;1,"",DATABASE!Q247)</f>
        <v/>
      </c>
      <c r="G249" s="91">
        <f>IF(DATABASE!$X247&lt;&gt;1,"",DATABASE!C247)</f>
        <v/>
      </c>
      <c r="H249" s="91">
        <f>IF(DATABASE!$X247&lt;&gt;1,"",DATABASE!D247)</f>
        <v/>
      </c>
      <c r="I249" s="90">
        <f>IF(DATABASE!$X247&lt;&gt;1,"",DATABASE!S247)</f>
        <v/>
      </c>
    </row>
    <row r="250" ht="16.5" customHeight="1" s="111">
      <c r="A250" s="92">
        <f>IF(DATABASE!$X248&lt;&gt;1,"",DATABASE!B248)</f>
        <v/>
      </c>
      <c r="B250" s="93">
        <f>IF(DATABASE!$X248&lt;&gt;1,"",DATABASE!M248)</f>
        <v/>
      </c>
      <c r="C250" s="94">
        <f>IF(DATABASE!$X248&lt;&gt;1,"",DATABASE!A248)</f>
        <v/>
      </c>
      <c r="D250" s="94">
        <f>IF(DATABASE!$X248&lt;&gt;1,"",DATABASE!P248)</f>
        <v/>
      </c>
      <c r="E250" s="94">
        <f>IF(DATABASE!$X248&lt;&gt;1,"",DATABASE!L248)</f>
        <v/>
      </c>
      <c r="F250" s="94">
        <f>IF(DATABASE!$X248&lt;&gt;1,"",DATABASE!Q248)</f>
        <v/>
      </c>
      <c r="G250" s="94">
        <f>IF(DATABASE!$X248&lt;&gt;1,"",DATABASE!C248)</f>
        <v/>
      </c>
      <c r="H250" s="94">
        <f>IF(DATABASE!$X248&lt;&gt;1,"",DATABASE!D248)</f>
        <v/>
      </c>
      <c r="I250" s="93">
        <f>IF(DATABASE!$X248&lt;&gt;1,"",DATABASE!S248)</f>
        <v/>
      </c>
    </row>
    <row r="251" ht="16.5" customHeight="1" s="111">
      <c r="A251" s="89">
        <f>IF(DATABASE!$X249&lt;&gt;1,"",DATABASE!B249)</f>
        <v/>
      </c>
      <c r="B251" s="90">
        <f>IF(DATABASE!$X249&lt;&gt;1,"",DATABASE!M249)</f>
        <v/>
      </c>
      <c r="C251" s="91">
        <f>IF(DATABASE!$X249&lt;&gt;1,"",DATABASE!A249)</f>
        <v/>
      </c>
      <c r="D251" s="91">
        <f>IF(DATABASE!$X249&lt;&gt;1,"",DATABASE!P249)</f>
        <v/>
      </c>
      <c r="E251" s="91">
        <f>IF(DATABASE!$X249&lt;&gt;1,"",DATABASE!L249)</f>
        <v/>
      </c>
      <c r="F251" s="91">
        <f>IF(DATABASE!$X249&lt;&gt;1,"",DATABASE!Q249)</f>
        <v/>
      </c>
      <c r="G251" s="91">
        <f>IF(DATABASE!$X249&lt;&gt;1,"",DATABASE!C249)</f>
        <v/>
      </c>
      <c r="H251" s="91">
        <f>IF(DATABASE!$X249&lt;&gt;1,"",DATABASE!D249)</f>
        <v/>
      </c>
      <c r="I251" s="90">
        <f>IF(DATABASE!$X249&lt;&gt;1,"",DATABASE!S249)</f>
        <v/>
      </c>
    </row>
    <row r="252" ht="16.5" customHeight="1" s="111">
      <c r="A252" s="92">
        <f>IF(DATABASE!$X250&lt;&gt;1,"",DATABASE!B250)</f>
        <v/>
      </c>
      <c r="B252" s="93">
        <f>IF(DATABASE!$X250&lt;&gt;1,"",DATABASE!M250)</f>
        <v/>
      </c>
      <c r="C252" s="94">
        <f>IF(DATABASE!$X250&lt;&gt;1,"",DATABASE!A250)</f>
        <v/>
      </c>
      <c r="D252" s="94">
        <f>IF(DATABASE!$X250&lt;&gt;1,"",DATABASE!P250)</f>
        <v/>
      </c>
      <c r="E252" s="94">
        <f>IF(DATABASE!$X250&lt;&gt;1,"",DATABASE!L250)</f>
        <v/>
      </c>
      <c r="F252" s="94">
        <f>IF(DATABASE!$X250&lt;&gt;1,"",DATABASE!Q250)</f>
        <v/>
      </c>
      <c r="G252" s="94">
        <f>IF(DATABASE!$X250&lt;&gt;1,"",DATABASE!C250)</f>
        <v/>
      </c>
      <c r="H252" s="94">
        <f>IF(DATABASE!$X250&lt;&gt;1,"",DATABASE!D250)</f>
        <v/>
      </c>
      <c r="I252" s="93">
        <f>IF(DATABASE!$X250&lt;&gt;1,"",DATABASE!S250)</f>
        <v/>
      </c>
    </row>
    <row r="253" ht="16.5" customHeight="1" s="111">
      <c r="A253" s="89">
        <f>IF(DATABASE!$X251&lt;&gt;1,"",DATABASE!B251)</f>
        <v/>
      </c>
      <c r="B253" s="90">
        <f>IF(DATABASE!$X251&lt;&gt;1,"",DATABASE!M251)</f>
        <v/>
      </c>
      <c r="C253" s="91">
        <f>IF(DATABASE!$X251&lt;&gt;1,"",DATABASE!A251)</f>
        <v/>
      </c>
      <c r="D253" s="91">
        <f>IF(DATABASE!$X251&lt;&gt;1,"",DATABASE!P251)</f>
        <v/>
      </c>
      <c r="E253" s="91">
        <f>IF(DATABASE!$X251&lt;&gt;1,"",DATABASE!L251)</f>
        <v/>
      </c>
      <c r="F253" s="91">
        <f>IF(DATABASE!$X251&lt;&gt;1,"",DATABASE!Q251)</f>
        <v/>
      </c>
      <c r="G253" s="91">
        <f>IF(DATABASE!$X251&lt;&gt;1,"",DATABASE!C251)</f>
        <v/>
      </c>
      <c r="H253" s="91">
        <f>IF(DATABASE!$X251&lt;&gt;1,"",DATABASE!D251)</f>
        <v/>
      </c>
      <c r="I253" s="90">
        <f>IF(DATABASE!$X251&lt;&gt;1,"",DATABASE!S251)</f>
        <v/>
      </c>
    </row>
    <row r="254" ht="16.5" customHeight="1" s="111">
      <c r="A254" s="92">
        <f>IF(DATABASE!$X252&lt;&gt;1,"",DATABASE!B252)</f>
        <v/>
      </c>
      <c r="B254" s="93">
        <f>IF(DATABASE!$X252&lt;&gt;1,"",DATABASE!M252)</f>
        <v/>
      </c>
      <c r="C254" s="94">
        <f>IF(DATABASE!$X252&lt;&gt;1,"",DATABASE!A252)</f>
        <v/>
      </c>
      <c r="D254" s="94">
        <f>IF(DATABASE!$X252&lt;&gt;1,"",DATABASE!P252)</f>
        <v/>
      </c>
      <c r="E254" s="94">
        <f>IF(DATABASE!$X252&lt;&gt;1,"",DATABASE!L252)</f>
        <v/>
      </c>
      <c r="F254" s="94">
        <f>IF(DATABASE!$X252&lt;&gt;1,"",DATABASE!Q252)</f>
        <v/>
      </c>
      <c r="G254" s="94">
        <f>IF(DATABASE!$X252&lt;&gt;1,"",DATABASE!C252)</f>
        <v/>
      </c>
      <c r="H254" s="94">
        <f>IF(DATABASE!$X252&lt;&gt;1,"",DATABASE!D252)</f>
        <v/>
      </c>
      <c r="I254" s="93">
        <f>IF(DATABASE!$X252&lt;&gt;1,"",DATABASE!S252)</f>
        <v/>
      </c>
    </row>
    <row r="255" ht="16.5" customHeight="1" s="111">
      <c r="A255" s="89">
        <f>IF(DATABASE!$X253&lt;&gt;1,"",DATABASE!B253)</f>
        <v/>
      </c>
      <c r="B255" s="90">
        <f>IF(DATABASE!$X253&lt;&gt;1,"",DATABASE!M253)</f>
        <v/>
      </c>
      <c r="C255" s="91">
        <f>IF(DATABASE!$X253&lt;&gt;1,"",DATABASE!A253)</f>
        <v/>
      </c>
      <c r="D255" s="91">
        <f>IF(DATABASE!$X253&lt;&gt;1,"",DATABASE!P253)</f>
        <v/>
      </c>
      <c r="E255" s="91">
        <f>IF(DATABASE!$X253&lt;&gt;1,"",DATABASE!L253)</f>
        <v/>
      </c>
      <c r="F255" s="91">
        <f>IF(DATABASE!$X253&lt;&gt;1,"",DATABASE!Q253)</f>
        <v/>
      </c>
      <c r="G255" s="91">
        <f>IF(DATABASE!$X253&lt;&gt;1,"",DATABASE!C253)</f>
        <v/>
      </c>
      <c r="H255" s="91">
        <f>IF(DATABASE!$X253&lt;&gt;1,"",DATABASE!D253)</f>
        <v/>
      </c>
      <c r="I255" s="90">
        <f>IF(DATABASE!$X253&lt;&gt;1,"",DATABASE!S253)</f>
        <v/>
      </c>
    </row>
    <row r="256" ht="16.5" customHeight="1" s="111">
      <c r="A256" s="92">
        <f>IF(DATABASE!$X254&lt;&gt;1,"",DATABASE!B254)</f>
        <v/>
      </c>
      <c r="B256" s="93">
        <f>IF(DATABASE!$X254&lt;&gt;1,"",DATABASE!M254)</f>
        <v/>
      </c>
      <c r="C256" s="94">
        <f>IF(DATABASE!$X254&lt;&gt;1,"",DATABASE!A254)</f>
        <v/>
      </c>
      <c r="D256" s="94">
        <f>IF(DATABASE!$X254&lt;&gt;1,"",DATABASE!P254)</f>
        <v/>
      </c>
      <c r="E256" s="94">
        <f>IF(DATABASE!$X254&lt;&gt;1,"",DATABASE!L254)</f>
        <v/>
      </c>
      <c r="F256" s="94">
        <f>IF(DATABASE!$X254&lt;&gt;1,"",DATABASE!Q254)</f>
        <v/>
      </c>
      <c r="G256" s="94">
        <f>IF(DATABASE!$X254&lt;&gt;1,"",DATABASE!C254)</f>
        <v/>
      </c>
      <c r="H256" s="94">
        <f>IF(DATABASE!$X254&lt;&gt;1,"",DATABASE!D254)</f>
        <v/>
      </c>
      <c r="I256" s="93">
        <f>IF(DATABASE!$X254&lt;&gt;1,"",DATABASE!S254)</f>
        <v/>
      </c>
    </row>
    <row r="257" ht="16.5" customHeight="1" s="111">
      <c r="A257" s="89">
        <f>IF(DATABASE!$X255&lt;&gt;1,"",DATABASE!B255)</f>
        <v/>
      </c>
      <c r="B257" s="90">
        <f>IF(DATABASE!$X255&lt;&gt;1,"",DATABASE!M255)</f>
        <v/>
      </c>
      <c r="C257" s="91">
        <f>IF(DATABASE!$X255&lt;&gt;1,"",DATABASE!A255)</f>
        <v/>
      </c>
      <c r="D257" s="91">
        <f>IF(DATABASE!$X255&lt;&gt;1,"",DATABASE!P255)</f>
        <v/>
      </c>
      <c r="E257" s="91">
        <f>IF(DATABASE!$X255&lt;&gt;1,"",DATABASE!L255)</f>
        <v/>
      </c>
      <c r="F257" s="91">
        <f>IF(DATABASE!$X255&lt;&gt;1,"",DATABASE!Q255)</f>
        <v/>
      </c>
      <c r="G257" s="91">
        <f>IF(DATABASE!$X255&lt;&gt;1,"",DATABASE!C255)</f>
        <v/>
      </c>
      <c r="H257" s="91">
        <f>IF(DATABASE!$X255&lt;&gt;1,"",DATABASE!D255)</f>
        <v/>
      </c>
      <c r="I257" s="90">
        <f>IF(DATABASE!$X255&lt;&gt;1,"",DATABASE!S255)</f>
        <v/>
      </c>
    </row>
    <row r="258" ht="16.5" customHeight="1" s="111">
      <c r="A258" s="92">
        <f>IF(DATABASE!$X256&lt;&gt;1,"",DATABASE!B256)</f>
        <v/>
      </c>
      <c r="B258" s="93">
        <f>IF(DATABASE!$X256&lt;&gt;1,"",DATABASE!M256)</f>
        <v/>
      </c>
      <c r="C258" s="94">
        <f>IF(DATABASE!$X256&lt;&gt;1,"",DATABASE!A256)</f>
        <v/>
      </c>
      <c r="D258" s="94">
        <f>IF(DATABASE!$X256&lt;&gt;1,"",DATABASE!P256)</f>
        <v/>
      </c>
      <c r="E258" s="94">
        <f>IF(DATABASE!$X256&lt;&gt;1,"",DATABASE!L256)</f>
        <v/>
      </c>
      <c r="F258" s="94">
        <f>IF(DATABASE!$X256&lt;&gt;1,"",DATABASE!Q256)</f>
        <v/>
      </c>
      <c r="G258" s="94">
        <f>IF(DATABASE!$X256&lt;&gt;1,"",DATABASE!C256)</f>
        <v/>
      </c>
      <c r="H258" s="94">
        <f>IF(DATABASE!$X256&lt;&gt;1,"",DATABASE!D256)</f>
        <v/>
      </c>
      <c r="I258" s="93">
        <f>IF(DATABASE!$X256&lt;&gt;1,"",DATABASE!S256)</f>
        <v/>
      </c>
    </row>
    <row r="259" ht="16.5" customHeight="1" s="111">
      <c r="A259" s="89">
        <f>IF(DATABASE!$X257&lt;&gt;1,"",DATABASE!B257)</f>
        <v/>
      </c>
      <c r="B259" s="90">
        <f>IF(DATABASE!$X257&lt;&gt;1,"",DATABASE!M257)</f>
        <v/>
      </c>
      <c r="C259" s="91">
        <f>IF(DATABASE!$X257&lt;&gt;1,"",DATABASE!A257)</f>
        <v/>
      </c>
      <c r="D259" s="91">
        <f>IF(DATABASE!$X257&lt;&gt;1,"",DATABASE!P257)</f>
        <v/>
      </c>
      <c r="E259" s="91">
        <f>IF(DATABASE!$X257&lt;&gt;1,"",DATABASE!L257)</f>
        <v/>
      </c>
      <c r="F259" s="91">
        <f>IF(DATABASE!$X257&lt;&gt;1,"",DATABASE!Q257)</f>
        <v/>
      </c>
      <c r="G259" s="91">
        <f>IF(DATABASE!$X257&lt;&gt;1,"",DATABASE!C257)</f>
        <v/>
      </c>
      <c r="H259" s="91">
        <f>IF(DATABASE!$X257&lt;&gt;1,"",DATABASE!D257)</f>
        <v/>
      </c>
      <c r="I259" s="90">
        <f>IF(DATABASE!$X257&lt;&gt;1,"",DATABASE!S257)</f>
        <v/>
      </c>
    </row>
    <row r="260" ht="16.5" customHeight="1" s="111">
      <c r="A260" s="92">
        <f>IF(DATABASE!$X258&lt;&gt;1,"",DATABASE!B258)</f>
        <v/>
      </c>
      <c r="B260" s="93">
        <f>IF(DATABASE!$X258&lt;&gt;1,"",DATABASE!M258)</f>
        <v/>
      </c>
      <c r="C260" s="94">
        <f>IF(DATABASE!$X258&lt;&gt;1,"",DATABASE!A258)</f>
        <v/>
      </c>
      <c r="D260" s="94">
        <f>IF(DATABASE!$X258&lt;&gt;1,"",DATABASE!P258)</f>
        <v/>
      </c>
      <c r="E260" s="94">
        <f>IF(DATABASE!$X258&lt;&gt;1,"",DATABASE!L258)</f>
        <v/>
      </c>
      <c r="F260" s="94">
        <f>IF(DATABASE!$X258&lt;&gt;1,"",DATABASE!Q258)</f>
        <v/>
      </c>
      <c r="G260" s="94">
        <f>IF(DATABASE!$X258&lt;&gt;1,"",DATABASE!C258)</f>
        <v/>
      </c>
      <c r="H260" s="94">
        <f>IF(DATABASE!$X258&lt;&gt;1,"",DATABASE!D258)</f>
        <v/>
      </c>
      <c r="I260" s="93">
        <f>IF(DATABASE!$X258&lt;&gt;1,"",DATABASE!S258)</f>
        <v/>
      </c>
    </row>
    <row r="261" ht="16.5" customHeight="1" s="111">
      <c r="A261" s="89">
        <f>IF(DATABASE!$X259&lt;&gt;1,"",DATABASE!B259)</f>
        <v/>
      </c>
      <c r="B261" s="90">
        <f>IF(DATABASE!$X259&lt;&gt;1,"",DATABASE!M259)</f>
        <v/>
      </c>
      <c r="C261" s="91">
        <f>IF(DATABASE!$X259&lt;&gt;1,"",DATABASE!A259)</f>
        <v/>
      </c>
      <c r="D261" s="91">
        <f>IF(DATABASE!$X259&lt;&gt;1,"",DATABASE!P259)</f>
        <v/>
      </c>
      <c r="E261" s="91">
        <f>IF(DATABASE!$X259&lt;&gt;1,"",DATABASE!L259)</f>
        <v/>
      </c>
      <c r="F261" s="91">
        <f>IF(DATABASE!$X259&lt;&gt;1,"",DATABASE!Q259)</f>
        <v/>
      </c>
      <c r="G261" s="91">
        <f>IF(DATABASE!$X259&lt;&gt;1,"",DATABASE!C259)</f>
        <v/>
      </c>
      <c r="H261" s="91">
        <f>IF(DATABASE!$X259&lt;&gt;1,"",DATABASE!D259)</f>
        <v/>
      </c>
      <c r="I261" s="90">
        <f>IF(DATABASE!$X259&lt;&gt;1,"",DATABASE!S259)</f>
        <v/>
      </c>
    </row>
    <row r="262" ht="16.5" customHeight="1" s="111">
      <c r="A262" s="92">
        <f>IF(DATABASE!$X260&lt;&gt;1,"",DATABASE!B260)</f>
        <v/>
      </c>
      <c r="B262" s="93">
        <f>IF(DATABASE!$X260&lt;&gt;1,"",DATABASE!M260)</f>
        <v/>
      </c>
      <c r="C262" s="94">
        <f>IF(DATABASE!$X260&lt;&gt;1,"",DATABASE!A260)</f>
        <v/>
      </c>
      <c r="D262" s="94">
        <f>IF(DATABASE!$X260&lt;&gt;1,"",DATABASE!P260)</f>
        <v/>
      </c>
      <c r="E262" s="94">
        <f>IF(DATABASE!$X260&lt;&gt;1,"",DATABASE!L260)</f>
        <v/>
      </c>
      <c r="F262" s="94">
        <f>IF(DATABASE!$X260&lt;&gt;1,"",DATABASE!Q260)</f>
        <v/>
      </c>
      <c r="G262" s="94">
        <f>IF(DATABASE!$X260&lt;&gt;1,"",DATABASE!C260)</f>
        <v/>
      </c>
      <c r="H262" s="94">
        <f>IF(DATABASE!$X260&lt;&gt;1,"",DATABASE!D260)</f>
        <v/>
      </c>
      <c r="I262" s="93">
        <f>IF(DATABASE!$X260&lt;&gt;1,"",DATABASE!S260)</f>
        <v/>
      </c>
    </row>
    <row r="263" ht="16.5" customHeight="1" s="111">
      <c r="A263" s="89">
        <f>IF(DATABASE!$X261&lt;&gt;1,"",DATABASE!B261)</f>
        <v/>
      </c>
      <c r="B263" s="90">
        <f>IF(DATABASE!$X261&lt;&gt;1,"",DATABASE!M261)</f>
        <v/>
      </c>
      <c r="C263" s="91">
        <f>IF(DATABASE!$X261&lt;&gt;1,"",DATABASE!A261)</f>
        <v/>
      </c>
      <c r="D263" s="91">
        <f>IF(DATABASE!$X261&lt;&gt;1,"",DATABASE!P261)</f>
        <v/>
      </c>
      <c r="E263" s="91">
        <f>IF(DATABASE!$X261&lt;&gt;1,"",DATABASE!L261)</f>
        <v/>
      </c>
      <c r="F263" s="91">
        <f>IF(DATABASE!$X261&lt;&gt;1,"",DATABASE!Q261)</f>
        <v/>
      </c>
      <c r="G263" s="91">
        <f>IF(DATABASE!$X261&lt;&gt;1,"",DATABASE!C261)</f>
        <v/>
      </c>
      <c r="H263" s="91">
        <f>IF(DATABASE!$X261&lt;&gt;1,"",DATABASE!D261)</f>
        <v/>
      </c>
      <c r="I263" s="90">
        <f>IF(DATABASE!$X261&lt;&gt;1,"",DATABASE!S261)</f>
        <v/>
      </c>
    </row>
    <row r="264" ht="16.5" customHeight="1" s="111">
      <c r="A264" s="92">
        <f>IF(DATABASE!$X262&lt;&gt;1,"",DATABASE!B262)</f>
        <v/>
      </c>
      <c r="B264" s="93">
        <f>IF(DATABASE!$X262&lt;&gt;1,"",DATABASE!M262)</f>
        <v/>
      </c>
      <c r="C264" s="94">
        <f>IF(DATABASE!$X262&lt;&gt;1,"",DATABASE!A262)</f>
        <v/>
      </c>
      <c r="D264" s="94">
        <f>IF(DATABASE!$X262&lt;&gt;1,"",DATABASE!P262)</f>
        <v/>
      </c>
      <c r="E264" s="94">
        <f>IF(DATABASE!$X262&lt;&gt;1,"",DATABASE!L262)</f>
        <v/>
      </c>
      <c r="F264" s="94">
        <f>IF(DATABASE!$X262&lt;&gt;1,"",DATABASE!Q262)</f>
        <v/>
      </c>
      <c r="G264" s="94">
        <f>IF(DATABASE!$X262&lt;&gt;1,"",DATABASE!C262)</f>
        <v/>
      </c>
      <c r="H264" s="94">
        <f>IF(DATABASE!$X262&lt;&gt;1,"",DATABASE!D262)</f>
        <v/>
      </c>
      <c r="I264" s="93">
        <f>IF(DATABASE!$X262&lt;&gt;1,"",DATABASE!S262)</f>
        <v/>
      </c>
    </row>
    <row r="265" ht="16.5" customHeight="1" s="111">
      <c r="A265" s="89">
        <f>IF(DATABASE!$X263&lt;&gt;1,"",DATABASE!B263)</f>
        <v/>
      </c>
      <c r="B265" s="90">
        <f>IF(DATABASE!$X263&lt;&gt;1,"",DATABASE!M263)</f>
        <v/>
      </c>
      <c r="C265" s="91">
        <f>IF(DATABASE!$X263&lt;&gt;1,"",DATABASE!A263)</f>
        <v/>
      </c>
      <c r="D265" s="91">
        <f>IF(DATABASE!$X263&lt;&gt;1,"",DATABASE!P263)</f>
        <v/>
      </c>
      <c r="E265" s="91">
        <f>IF(DATABASE!$X263&lt;&gt;1,"",DATABASE!L263)</f>
        <v/>
      </c>
      <c r="F265" s="91">
        <f>IF(DATABASE!$X263&lt;&gt;1,"",DATABASE!Q263)</f>
        <v/>
      </c>
      <c r="G265" s="91">
        <f>IF(DATABASE!$X263&lt;&gt;1,"",DATABASE!C263)</f>
        <v/>
      </c>
      <c r="H265" s="91">
        <f>IF(DATABASE!$X263&lt;&gt;1,"",DATABASE!D263)</f>
        <v/>
      </c>
      <c r="I265" s="90">
        <f>IF(DATABASE!$X263&lt;&gt;1,"",DATABASE!S263)</f>
        <v/>
      </c>
    </row>
    <row r="266" ht="16.5" customHeight="1" s="111">
      <c r="A266" s="92">
        <f>IF(DATABASE!$X264&lt;&gt;1,"",DATABASE!B264)</f>
        <v/>
      </c>
      <c r="B266" s="93">
        <f>IF(DATABASE!$X264&lt;&gt;1,"",DATABASE!M264)</f>
        <v/>
      </c>
      <c r="C266" s="94">
        <f>IF(DATABASE!$X264&lt;&gt;1,"",DATABASE!A264)</f>
        <v/>
      </c>
      <c r="D266" s="94">
        <f>IF(DATABASE!$X264&lt;&gt;1,"",DATABASE!P264)</f>
        <v/>
      </c>
      <c r="E266" s="94">
        <f>IF(DATABASE!$X264&lt;&gt;1,"",DATABASE!L264)</f>
        <v/>
      </c>
      <c r="F266" s="94">
        <f>IF(DATABASE!$X264&lt;&gt;1,"",DATABASE!Q264)</f>
        <v/>
      </c>
      <c r="G266" s="94">
        <f>IF(DATABASE!$X264&lt;&gt;1,"",DATABASE!C264)</f>
        <v/>
      </c>
      <c r="H266" s="94">
        <f>IF(DATABASE!$X264&lt;&gt;1,"",DATABASE!D264)</f>
        <v/>
      </c>
      <c r="I266" s="93">
        <f>IF(DATABASE!$X264&lt;&gt;1,"",DATABASE!S264)</f>
        <v/>
      </c>
    </row>
    <row r="267" ht="16.5" customHeight="1" s="111">
      <c r="A267" s="89">
        <f>IF(DATABASE!$X265&lt;&gt;1,"",DATABASE!B265)</f>
        <v/>
      </c>
      <c r="B267" s="90">
        <f>IF(DATABASE!$X265&lt;&gt;1,"",DATABASE!M265)</f>
        <v/>
      </c>
      <c r="C267" s="91">
        <f>IF(DATABASE!$X265&lt;&gt;1,"",DATABASE!A265)</f>
        <v/>
      </c>
      <c r="D267" s="91">
        <f>IF(DATABASE!$X265&lt;&gt;1,"",DATABASE!P265)</f>
        <v/>
      </c>
      <c r="E267" s="91">
        <f>IF(DATABASE!$X265&lt;&gt;1,"",DATABASE!L265)</f>
        <v/>
      </c>
      <c r="F267" s="91">
        <f>IF(DATABASE!$X265&lt;&gt;1,"",DATABASE!Q265)</f>
        <v/>
      </c>
      <c r="G267" s="91">
        <f>IF(DATABASE!$X265&lt;&gt;1,"",DATABASE!C265)</f>
        <v/>
      </c>
      <c r="H267" s="91">
        <f>IF(DATABASE!$X265&lt;&gt;1,"",DATABASE!D265)</f>
        <v/>
      </c>
      <c r="I267" s="90">
        <f>IF(DATABASE!$X265&lt;&gt;1,"",DATABASE!S265)</f>
        <v/>
      </c>
    </row>
    <row r="268" ht="16.5" customHeight="1" s="111">
      <c r="A268" s="92">
        <f>IF(DATABASE!$X266&lt;&gt;1,"",DATABASE!B266)</f>
        <v/>
      </c>
      <c r="B268" s="93">
        <f>IF(DATABASE!$X266&lt;&gt;1,"",DATABASE!M266)</f>
        <v/>
      </c>
      <c r="C268" s="94">
        <f>IF(DATABASE!$X266&lt;&gt;1,"",DATABASE!A266)</f>
        <v/>
      </c>
      <c r="D268" s="94">
        <f>IF(DATABASE!$X266&lt;&gt;1,"",DATABASE!P266)</f>
        <v/>
      </c>
      <c r="E268" s="94">
        <f>IF(DATABASE!$X266&lt;&gt;1,"",DATABASE!L266)</f>
        <v/>
      </c>
      <c r="F268" s="94">
        <f>IF(DATABASE!$X266&lt;&gt;1,"",DATABASE!Q266)</f>
        <v/>
      </c>
      <c r="G268" s="94">
        <f>IF(DATABASE!$X266&lt;&gt;1,"",DATABASE!C266)</f>
        <v/>
      </c>
      <c r="H268" s="94">
        <f>IF(DATABASE!$X266&lt;&gt;1,"",DATABASE!D266)</f>
        <v/>
      </c>
      <c r="I268" s="93">
        <f>IF(DATABASE!$X266&lt;&gt;1,"",DATABASE!S266)</f>
        <v/>
      </c>
    </row>
    <row r="269" ht="16.5" customHeight="1" s="111">
      <c r="A269" s="89">
        <f>IF(DATABASE!$X267&lt;&gt;1,"",DATABASE!B267)</f>
        <v/>
      </c>
      <c r="B269" s="90">
        <f>IF(DATABASE!$X267&lt;&gt;1,"",DATABASE!M267)</f>
        <v/>
      </c>
      <c r="C269" s="91">
        <f>IF(DATABASE!$X267&lt;&gt;1,"",DATABASE!A267)</f>
        <v/>
      </c>
      <c r="D269" s="91">
        <f>IF(DATABASE!$X267&lt;&gt;1,"",DATABASE!P267)</f>
        <v/>
      </c>
      <c r="E269" s="91">
        <f>IF(DATABASE!$X267&lt;&gt;1,"",DATABASE!L267)</f>
        <v/>
      </c>
      <c r="F269" s="91">
        <f>IF(DATABASE!$X267&lt;&gt;1,"",DATABASE!Q267)</f>
        <v/>
      </c>
      <c r="G269" s="91">
        <f>IF(DATABASE!$X267&lt;&gt;1,"",DATABASE!C267)</f>
        <v/>
      </c>
      <c r="H269" s="91">
        <f>IF(DATABASE!$X267&lt;&gt;1,"",DATABASE!D267)</f>
        <v/>
      </c>
      <c r="I269" s="90">
        <f>IF(DATABASE!$X267&lt;&gt;1,"",DATABASE!S267)</f>
        <v/>
      </c>
    </row>
    <row r="270" ht="16.5" customHeight="1" s="111">
      <c r="A270" s="92">
        <f>IF(DATABASE!$X268&lt;&gt;1,"",DATABASE!B268)</f>
        <v/>
      </c>
      <c r="B270" s="93">
        <f>IF(DATABASE!$X268&lt;&gt;1,"",DATABASE!M268)</f>
        <v/>
      </c>
      <c r="C270" s="94">
        <f>IF(DATABASE!$X268&lt;&gt;1,"",DATABASE!A268)</f>
        <v/>
      </c>
      <c r="D270" s="94">
        <f>IF(DATABASE!$X268&lt;&gt;1,"",DATABASE!P268)</f>
        <v/>
      </c>
      <c r="E270" s="94">
        <f>IF(DATABASE!$X268&lt;&gt;1,"",DATABASE!L268)</f>
        <v/>
      </c>
      <c r="F270" s="94">
        <f>IF(DATABASE!$X268&lt;&gt;1,"",DATABASE!Q268)</f>
        <v/>
      </c>
      <c r="G270" s="94">
        <f>IF(DATABASE!$X268&lt;&gt;1,"",DATABASE!C268)</f>
        <v/>
      </c>
      <c r="H270" s="94">
        <f>IF(DATABASE!$X268&lt;&gt;1,"",DATABASE!D268)</f>
        <v/>
      </c>
      <c r="I270" s="93">
        <f>IF(DATABASE!$X268&lt;&gt;1,"",DATABASE!S268)</f>
        <v/>
      </c>
    </row>
    <row r="271" ht="16.5" customHeight="1" s="111">
      <c r="A271" s="89">
        <f>IF(DATABASE!$X269&lt;&gt;1,"",DATABASE!B269)</f>
        <v/>
      </c>
      <c r="B271" s="90">
        <f>IF(DATABASE!$X269&lt;&gt;1,"",DATABASE!M269)</f>
        <v/>
      </c>
      <c r="C271" s="91">
        <f>IF(DATABASE!$X269&lt;&gt;1,"",DATABASE!A269)</f>
        <v/>
      </c>
      <c r="D271" s="91">
        <f>IF(DATABASE!$X269&lt;&gt;1,"",DATABASE!P269)</f>
        <v/>
      </c>
      <c r="E271" s="91">
        <f>IF(DATABASE!$X269&lt;&gt;1,"",DATABASE!L269)</f>
        <v/>
      </c>
      <c r="F271" s="91">
        <f>IF(DATABASE!$X269&lt;&gt;1,"",DATABASE!Q269)</f>
        <v/>
      </c>
      <c r="G271" s="91">
        <f>IF(DATABASE!$X269&lt;&gt;1,"",DATABASE!C269)</f>
        <v/>
      </c>
      <c r="H271" s="91">
        <f>IF(DATABASE!$X269&lt;&gt;1,"",DATABASE!D269)</f>
        <v/>
      </c>
      <c r="I271" s="90">
        <f>IF(DATABASE!$X269&lt;&gt;1,"",DATABASE!S269)</f>
        <v/>
      </c>
    </row>
    <row r="272" ht="16.5" customHeight="1" s="111">
      <c r="A272" s="92">
        <f>IF(DATABASE!$X270&lt;&gt;1,"",DATABASE!B270)</f>
        <v/>
      </c>
      <c r="B272" s="93">
        <f>IF(DATABASE!$X270&lt;&gt;1,"",DATABASE!M270)</f>
        <v/>
      </c>
      <c r="C272" s="94">
        <f>IF(DATABASE!$X270&lt;&gt;1,"",DATABASE!A270)</f>
        <v/>
      </c>
      <c r="D272" s="94">
        <f>IF(DATABASE!$X270&lt;&gt;1,"",DATABASE!P270)</f>
        <v/>
      </c>
      <c r="E272" s="94">
        <f>IF(DATABASE!$X270&lt;&gt;1,"",DATABASE!L270)</f>
        <v/>
      </c>
      <c r="F272" s="94">
        <f>IF(DATABASE!$X270&lt;&gt;1,"",DATABASE!Q270)</f>
        <v/>
      </c>
      <c r="G272" s="94">
        <f>IF(DATABASE!$X270&lt;&gt;1,"",DATABASE!C270)</f>
        <v/>
      </c>
      <c r="H272" s="94">
        <f>IF(DATABASE!$X270&lt;&gt;1,"",DATABASE!D270)</f>
        <v/>
      </c>
      <c r="I272" s="93">
        <f>IF(DATABASE!$X270&lt;&gt;1,"",DATABASE!S270)</f>
        <v/>
      </c>
    </row>
    <row r="273" ht="16.5" customHeight="1" s="111">
      <c r="A273" s="89">
        <f>IF(DATABASE!$X271&lt;&gt;1,"",DATABASE!B271)</f>
        <v/>
      </c>
      <c r="B273" s="90">
        <f>IF(DATABASE!$X271&lt;&gt;1,"",DATABASE!M271)</f>
        <v/>
      </c>
      <c r="C273" s="91">
        <f>IF(DATABASE!$X271&lt;&gt;1,"",DATABASE!A271)</f>
        <v/>
      </c>
      <c r="D273" s="91">
        <f>IF(DATABASE!$X271&lt;&gt;1,"",DATABASE!P271)</f>
        <v/>
      </c>
      <c r="E273" s="91">
        <f>IF(DATABASE!$X271&lt;&gt;1,"",DATABASE!L271)</f>
        <v/>
      </c>
      <c r="F273" s="91">
        <f>IF(DATABASE!$X271&lt;&gt;1,"",DATABASE!Q271)</f>
        <v/>
      </c>
      <c r="G273" s="91">
        <f>IF(DATABASE!$X271&lt;&gt;1,"",DATABASE!C271)</f>
        <v/>
      </c>
      <c r="H273" s="91">
        <f>IF(DATABASE!$X271&lt;&gt;1,"",DATABASE!D271)</f>
        <v/>
      </c>
      <c r="I273" s="90">
        <f>IF(DATABASE!$X271&lt;&gt;1,"",DATABASE!S271)</f>
        <v/>
      </c>
    </row>
    <row r="274" ht="16.5" customHeight="1" s="111">
      <c r="A274" s="92">
        <f>IF(DATABASE!$X272&lt;&gt;1,"",DATABASE!B272)</f>
        <v/>
      </c>
      <c r="B274" s="93">
        <f>IF(DATABASE!$X272&lt;&gt;1,"",DATABASE!M272)</f>
        <v/>
      </c>
      <c r="C274" s="94">
        <f>IF(DATABASE!$X272&lt;&gt;1,"",DATABASE!A272)</f>
        <v/>
      </c>
      <c r="D274" s="94">
        <f>IF(DATABASE!$X272&lt;&gt;1,"",DATABASE!P272)</f>
        <v/>
      </c>
      <c r="E274" s="94">
        <f>IF(DATABASE!$X272&lt;&gt;1,"",DATABASE!L272)</f>
        <v/>
      </c>
      <c r="F274" s="94">
        <f>IF(DATABASE!$X272&lt;&gt;1,"",DATABASE!Q272)</f>
        <v/>
      </c>
      <c r="G274" s="94">
        <f>IF(DATABASE!$X272&lt;&gt;1,"",DATABASE!C272)</f>
        <v/>
      </c>
      <c r="H274" s="94">
        <f>IF(DATABASE!$X272&lt;&gt;1,"",DATABASE!D272)</f>
        <v/>
      </c>
      <c r="I274" s="93">
        <f>IF(DATABASE!$X272&lt;&gt;1,"",DATABASE!S272)</f>
        <v/>
      </c>
    </row>
    <row r="275" ht="16.5" customHeight="1" s="111">
      <c r="A275" s="89">
        <f>IF(DATABASE!$X273&lt;&gt;1,"",DATABASE!B273)</f>
        <v/>
      </c>
      <c r="B275" s="90">
        <f>IF(DATABASE!$X273&lt;&gt;1,"",DATABASE!M273)</f>
        <v/>
      </c>
      <c r="C275" s="91">
        <f>IF(DATABASE!$X273&lt;&gt;1,"",DATABASE!A273)</f>
        <v/>
      </c>
      <c r="D275" s="91">
        <f>IF(DATABASE!$X273&lt;&gt;1,"",DATABASE!P273)</f>
        <v/>
      </c>
      <c r="E275" s="91">
        <f>IF(DATABASE!$X273&lt;&gt;1,"",DATABASE!L273)</f>
        <v/>
      </c>
      <c r="F275" s="91">
        <f>IF(DATABASE!$X273&lt;&gt;1,"",DATABASE!Q273)</f>
        <v/>
      </c>
      <c r="G275" s="91">
        <f>IF(DATABASE!$X273&lt;&gt;1,"",DATABASE!C273)</f>
        <v/>
      </c>
      <c r="H275" s="91">
        <f>IF(DATABASE!$X273&lt;&gt;1,"",DATABASE!D273)</f>
        <v/>
      </c>
      <c r="I275" s="90">
        <f>IF(DATABASE!$X273&lt;&gt;1,"",DATABASE!S273)</f>
        <v/>
      </c>
    </row>
    <row r="276" ht="16.5" customHeight="1" s="111">
      <c r="A276" s="92">
        <f>IF(DATABASE!$X274&lt;&gt;1,"",DATABASE!B274)</f>
        <v/>
      </c>
      <c r="B276" s="93">
        <f>IF(DATABASE!$X274&lt;&gt;1,"",DATABASE!M274)</f>
        <v/>
      </c>
      <c r="C276" s="94">
        <f>IF(DATABASE!$X274&lt;&gt;1,"",DATABASE!A274)</f>
        <v/>
      </c>
      <c r="D276" s="94">
        <f>IF(DATABASE!$X274&lt;&gt;1,"",DATABASE!P274)</f>
        <v/>
      </c>
      <c r="E276" s="94">
        <f>IF(DATABASE!$X274&lt;&gt;1,"",DATABASE!L274)</f>
        <v/>
      </c>
      <c r="F276" s="94">
        <f>IF(DATABASE!$X274&lt;&gt;1,"",DATABASE!Q274)</f>
        <v/>
      </c>
      <c r="G276" s="94">
        <f>IF(DATABASE!$X274&lt;&gt;1,"",DATABASE!C274)</f>
        <v/>
      </c>
      <c r="H276" s="94">
        <f>IF(DATABASE!$X274&lt;&gt;1,"",DATABASE!D274)</f>
        <v/>
      </c>
      <c r="I276" s="93">
        <f>IF(DATABASE!$X274&lt;&gt;1,"",DATABASE!S274)</f>
        <v/>
      </c>
    </row>
    <row r="277" ht="16.5" customHeight="1" s="111">
      <c r="A277" s="89">
        <f>IF(DATABASE!$X275&lt;&gt;1,"",DATABASE!B275)</f>
        <v/>
      </c>
      <c r="B277" s="90">
        <f>IF(DATABASE!$X275&lt;&gt;1,"",DATABASE!M275)</f>
        <v/>
      </c>
      <c r="C277" s="91">
        <f>IF(DATABASE!$X275&lt;&gt;1,"",DATABASE!A275)</f>
        <v/>
      </c>
      <c r="D277" s="91">
        <f>IF(DATABASE!$X275&lt;&gt;1,"",DATABASE!P275)</f>
        <v/>
      </c>
      <c r="E277" s="91">
        <f>IF(DATABASE!$X275&lt;&gt;1,"",DATABASE!L275)</f>
        <v/>
      </c>
      <c r="F277" s="91">
        <f>IF(DATABASE!$X275&lt;&gt;1,"",DATABASE!Q275)</f>
        <v/>
      </c>
      <c r="G277" s="91">
        <f>IF(DATABASE!$X275&lt;&gt;1,"",DATABASE!C275)</f>
        <v/>
      </c>
      <c r="H277" s="91">
        <f>IF(DATABASE!$X275&lt;&gt;1,"",DATABASE!D275)</f>
        <v/>
      </c>
      <c r="I277" s="90">
        <f>IF(DATABASE!$X275&lt;&gt;1,"",DATABASE!S275)</f>
        <v/>
      </c>
    </row>
    <row r="278" ht="16.5" customHeight="1" s="111">
      <c r="A278" s="92">
        <f>IF(DATABASE!$X276&lt;&gt;1,"",DATABASE!B276)</f>
        <v/>
      </c>
      <c r="B278" s="93">
        <f>IF(DATABASE!$X276&lt;&gt;1,"",DATABASE!M276)</f>
        <v/>
      </c>
      <c r="C278" s="94">
        <f>IF(DATABASE!$X276&lt;&gt;1,"",DATABASE!A276)</f>
        <v/>
      </c>
      <c r="D278" s="94">
        <f>IF(DATABASE!$X276&lt;&gt;1,"",DATABASE!P276)</f>
        <v/>
      </c>
      <c r="E278" s="94">
        <f>IF(DATABASE!$X276&lt;&gt;1,"",DATABASE!L276)</f>
        <v/>
      </c>
      <c r="F278" s="94">
        <f>IF(DATABASE!$X276&lt;&gt;1,"",DATABASE!Q276)</f>
        <v/>
      </c>
      <c r="G278" s="94">
        <f>IF(DATABASE!$X276&lt;&gt;1,"",DATABASE!C276)</f>
        <v/>
      </c>
      <c r="H278" s="94">
        <f>IF(DATABASE!$X276&lt;&gt;1,"",DATABASE!D276)</f>
        <v/>
      </c>
      <c r="I278" s="93">
        <f>IF(DATABASE!$X276&lt;&gt;1,"",DATABASE!S276)</f>
        <v/>
      </c>
    </row>
    <row r="279" ht="16.5" customHeight="1" s="111">
      <c r="A279" s="89">
        <f>IF(DATABASE!$X277&lt;&gt;1,"",DATABASE!B277)</f>
        <v/>
      </c>
      <c r="B279" s="90">
        <f>IF(DATABASE!$X277&lt;&gt;1,"",DATABASE!M277)</f>
        <v/>
      </c>
      <c r="C279" s="91">
        <f>IF(DATABASE!$X277&lt;&gt;1,"",DATABASE!A277)</f>
        <v/>
      </c>
      <c r="D279" s="91">
        <f>IF(DATABASE!$X277&lt;&gt;1,"",DATABASE!P277)</f>
        <v/>
      </c>
      <c r="E279" s="91">
        <f>IF(DATABASE!$X277&lt;&gt;1,"",DATABASE!L277)</f>
        <v/>
      </c>
      <c r="F279" s="91">
        <f>IF(DATABASE!$X277&lt;&gt;1,"",DATABASE!Q277)</f>
        <v/>
      </c>
      <c r="G279" s="91">
        <f>IF(DATABASE!$X277&lt;&gt;1,"",DATABASE!C277)</f>
        <v/>
      </c>
      <c r="H279" s="91">
        <f>IF(DATABASE!$X277&lt;&gt;1,"",DATABASE!D277)</f>
        <v/>
      </c>
      <c r="I279" s="90">
        <f>IF(DATABASE!$X277&lt;&gt;1,"",DATABASE!S277)</f>
        <v/>
      </c>
    </row>
    <row r="280" ht="16.5" customHeight="1" s="111">
      <c r="A280" s="92">
        <f>IF(DATABASE!$X278&lt;&gt;1,"",DATABASE!B278)</f>
        <v/>
      </c>
      <c r="B280" s="93">
        <f>IF(DATABASE!$X278&lt;&gt;1,"",DATABASE!M278)</f>
        <v/>
      </c>
      <c r="C280" s="94">
        <f>IF(DATABASE!$X278&lt;&gt;1,"",DATABASE!A278)</f>
        <v/>
      </c>
      <c r="D280" s="94">
        <f>IF(DATABASE!$X278&lt;&gt;1,"",DATABASE!P278)</f>
        <v/>
      </c>
      <c r="E280" s="94">
        <f>IF(DATABASE!$X278&lt;&gt;1,"",DATABASE!L278)</f>
        <v/>
      </c>
      <c r="F280" s="94">
        <f>IF(DATABASE!$X278&lt;&gt;1,"",DATABASE!Q278)</f>
        <v/>
      </c>
      <c r="G280" s="94">
        <f>IF(DATABASE!$X278&lt;&gt;1,"",DATABASE!C278)</f>
        <v/>
      </c>
      <c r="H280" s="94">
        <f>IF(DATABASE!$X278&lt;&gt;1,"",DATABASE!D278)</f>
        <v/>
      </c>
      <c r="I280" s="93">
        <f>IF(DATABASE!$X278&lt;&gt;1,"",DATABASE!S278)</f>
        <v/>
      </c>
    </row>
    <row r="281" ht="16.5" customHeight="1" s="111">
      <c r="A281" s="89">
        <f>IF(DATABASE!$X279&lt;&gt;1,"",DATABASE!B279)</f>
        <v/>
      </c>
      <c r="B281" s="90">
        <f>IF(DATABASE!$X279&lt;&gt;1,"",DATABASE!M279)</f>
        <v/>
      </c>
      <c r="C281" s="91">
        <f>IF(DATABASE!$X279&lt;&gt;1,"",DATABASE!A279)</f>
        <v/>
      </c>
      <c r="D281" s="91">
        <f>IF(DATABASE!$X279&lt;&gt;1,"",DATABASE!P279)</f>
        <v/>
      </c>
      <c r="E281" s="91">
        <f>IF(DATABASE!$X279&lt;&gt;1,"",DATABASE!L279)</f>
        <v/>
      </c>
      <c r="F281" s="91">
        <f>IF(DATABASE!$X279&lt;&gt;1,"",DATABASE!Q279)</f>
        <v/>
      </c>
      <c r="G281" s="91">
        <f>IF(DATABASE!$X279&lt;&gt;1,"",DATABASE!C279)</f>
        <v/>
      </c>
      <c r="H281" s="91">
        <f>IF(DATABASE!$X279&lt;&gt;1,"",DATABASE!D279)</f>
        <v/>
      </c>
      <c r="I281" s="90">
        <f>IF(DATABASE!$X279&lt;&gt;1,"",DATABASE!S279)</f>
        <v/>
      </c>
    </row>
    <row r="282" ht="16.5" customHeight="1" s="111">
      <c r="A282" s="92">
        <f>IF(DATABASE!$X280&lt;&gt;1,"",DATABASE!B280)</f>
        <v/>
      </c>
      <c r="B282" s="93">
        <f>IF(DATABASE!$X280&lt;&gt;1,"",DATABASE!M280)</f>
        <v/>
      </c>
      <c r="C282" s="94">
        <f>IF(DATABASE!$X280&lt;&gt;1,"",DATABASE!A280)</f>
        <v/>
      </c>
      <c r="D282" s="94">
        <f>IF(DATABASE!$X280&lt;&gt;1,"",DATABASE!P280)</f>
        <v/>
      </c>
      <c r="E282" s="94">
        <f>IF(DATABASE!$X280&lt;&gt;1,"",DATABASE!L280)</f>
        <v/>
      </c>
      <c r="F282" s="94">
        <f>IF(DATABASE!$X280&lt;&gt;1,"",DATABASE!Q280)</f>
        <v/>
      </c>
      <c r="G282" s="94">
        <f>IF(DATABASE!$X280&lt;&gt;1,"",DATABASE!C280)</f>
        <v/>
      </c>
      <c r="H282" s="94">
        <f>IF(DATABASE!$X280&lt;&gt;1,"",DATABASE!D280)</f>
        <v/>
      </c>
      <c r="I282" s="93">
        <f>IF(DATABASE!$X280&lt;&gt;1,"",DATABASE!S280)</f>
        <v/>
      </c>
    </row>
    <row r="283" ht="16.5" customHeight="1" s="111">
      <c r="A283" s="89">
        <f>IF(DATABASE!$X281&lt;&gt;1,"",DATABASE!B281)</f>
        <v/>
      </c>
      <c r="B283" s="90">
        <f>IF(DATABASE!$X281&lt;&gt;1,"",DATABASE!M281)</f>
        <v/>
      </c>
      <c r="C283" s="91">
        <f>IF(DATABASE!$X281&lt;&gt;1,"",DATABASE!A281)</f>
        <v/>
      </c>
      <c r="D283" s="91">
        <f>IF(DATABASE!$X281&lt;&gt;1,"",DATABASE!P281)</f>
        <v/>
      </c>
      <c r="E283" s="91">
        <f>IF(DATABASE!$X281&lt;&gt;1,"",DATABASE!L281)</f>
        <v/>
      </c>
      <c r="F283" s="91">
        <f>IF(DATABASE!$X281&lt;&gt;1,"",DATABASE!Q281)</f>
        <v/>
      </c>
      <c r="G283" s="91">
        <f>IF(DATABASE!$X281&lt;&gt;1,"",DATABASE!C281)</f>
        <v/>
      </c>
      <c r="H283" s="91">
        <f>IF(DATABASE!$X281&lt;&gt;1,"",DATABASE!D281)</f>
        <v/>
      </c>
      <c r="I283" s="90">
        <f>IF(DATABASE!$X281&lt;&gt;1,"",DATABASE!S281)</f>
        <v/>
      </c>
    </row>
    <row r="284" ht="16.5" customHeight="1" s="111">
      <c r="A284" s="92">
        <f>IF(DATABASE!$X282&lt;&gt;1,"",DATABASE!B282)</f>
        <v/>
      </c>
      <c r="B284" s="93">
        <f>IF(DATABASE!$X282&lt;&gt;1,"",DATABASE!M282)</f>
        <v/>
      </c>
      <c r="C284" s="94">
        <f>IF(DATABASE!$X282&lt;&gt;1,"",DATABASE!A282)</f>
        <v/>
      </c>
      <c r="D284" s="94">
        <f>IF(DATABASE!$X282&lt;&gt;1,"",DATABASE!P282)</f>
        <v/>
      </c>
      <c r="E284" s="94">
        <f>IF(DATABASE!$X282&lt;&gt;1,"",DATABASE!L282)</f>
        <v/>
      </c>
      <c r="F284" s="94">
        <f>IF(DATABASE!$X282&lt;&gt;1,"",DATABASE!Q282)</f>
        <v/>
      </c>
      <c r="G284" s="94">
        <f>IF(DATABASE!$X282&lt;&gt;1,"",DATABASE!C282)</f>
        <v/>
      </c>
      <c r="H284" s="94">
        <f>IF(DATABASE!$X282&lt;&gt;1,"",DATABASE!D282)</f>
        <v/>
      </c>
      <c r="I284" s="93">
        <f>IF(DATABASE!$X282&lt;&gt;1,"",DATABASE!S282)</f>
        <v/>
      </c>
    </row>
    <row r="285" ht="16.5" customHeight="1" s="111">
      <c r="A285" s="89">
        <f>IF(DATABASE!$X283&lt;&gt;1,"",DATABASE!B283)</f>
        <v/>
      </c>
      <c r="B285" s="90">
        <f>IF(DATABASE!$X283&lt;&gt;1,"",DATABASE!M283)</f>
        <v/>
      </c>
      <c r="C285" s="91">
        <f>IF(DATABASE!$X283&lt;&gt;1,"",DATABASE!A283)</f>
        <v/>
      </c>
      <c r="D285" s="91">
        <f>IF(DATABASE!$X283&lt;&gt;1,"",DATABASE!P283)</f>
        <v/>
      </c>
      <c r="E285" s="91">
        <f>IF(DATABASE!$X283&lt;&gt;1,"",DATABASE!L283)</f>
        <v/>
      </c>
      <c r="F285" s="91">
        <f>IF(DATABASE!$X283&lt;&gt;1,"",DATABASE!Q283)</f>
        <v/>
      </c>
      <c r="G285" s="91">
        <f>IF(DATABASE!$X283&lt;&gt;1,"",DATABASE!C283)</f>
        <v/>
      </c>
      <c r="H285" s="91">
        <f>IF(DATABASE!$X283&lt;&gt;1,"",DATABASE!D283)</f>
        <v/>
      </c>
      <c r="I285" s="90">
        <f>IF(DATABASE!$X283&lt;&gt;1,"",DATABASE!S283)</f>
        <v/>
      </c>
    </row>
    <row r="286" ht="16.5" customHeight="1" s="111">
      <c r="A286" s="92">
        <f>IF(DATABASE!$X284&lt;&gt;1,"",DATABASE!B284)</f>
        <v/>
      </c>
      <c r="B286" s="93">
        <f>IF(DATABASE!$X284&lt;&gt;1,"",DATABASE!M284)</f>
        <v/>
      </c>
      <c r="C286" s="94">
        <f>IF(DATABASE!$X284&lt;&gt;1,"",DATABASE!A284)</f>
        <v/>
      </c>
      <c r="D286" s="94">
        <f>IF(DATABASE!$X284&lt;&gt;1,"",DATABASE!P284)</f>
        <v/>
      </c>
      <c r="E286" s="94">
        <f>IF(DATABASE!$X284&lt;&gt;1,"",DATABASE!L284)</f>
        <v/>
      </c>
      <c r="F286" s="94">
        <f>IF(DATABASE!$X284&lt;&gt;1,"",DATABASE!Q284)</f>
        <v/>
      </c>
      <c r="G286" s="94">
        <f>IF(DATABASE!$X284&lt;&gt;1,"",DATABASE!C284)</f>
        <v/>
      </c>
      <c r="H286" s="94">
        <f>IF(DATABASE!$X284&lt;&gt;1,"",DATABASE!D284)</f>
        <v/>
      </c>
      <c r="I286" s="93">
        <f>IF(DATABASE!$X284&lt;&gt;1,"",DATABASE!S284)</f>
        <v/>
      </c>
    </row>
    <row r="287" ht="16.5" customHeight="1" s="111">
      <c r="A287" s="89">
        <f>IF(DATABASE!$X285&lt;&gt;1,"",DATABASE!B285)</f>
        <v/>
      </c>
      <c r="B287" s="90">
        <f>IF(DATABASE!$X285&lt;&gt;1,"",DATABASE!M285)</f>
        <v/>
      </c>
      <c r="C287" s="91">
        <f>IF(DATABASE!$X285&lt;&gt;1,"",DATABASE!A285)</f>
        <v/>
      </c>
      <c r="D287" s="91">
        <f>IF(DATABASE!$X285&lt;&gt;1,"",DATABASE!P285)</f>
        <v/>
      </c>
      <c r="E287" s="91">
        <f>IF(DATABASE!$X285&lt;&gt;1,"",DATABASE!L285)</f>
        <v/>
      </c>
      <c r="F287" s="91">
        <f>IF(DATABASE!$X285&lt;&gt;1,"",DATABASE!Q285)</f>
        <v/>
      </c>
      <c r="G287" s="91">
        <f>IF(DATABASE!$X285&lt;&gt;1,"",DATABASE!C285)</f>
        <v/>
      </c>
      <c r="H287" s="91">
        <f>IF(DATABASE!$X285&lt;&gt;1,"",DATABASE!D285)</f>
        <v/>
      </c>
      <c r="I287" s="90">
        <f>IF(DATABASE!$X285&lt;&gt;1,"",DATABASE!S285)</f>
        <v/>
      </c>
    </row>
    <row r="288" ht="16.5" customHeight="1" s="111">
      <c r="A288" s="92">
        <f>IF(DATABASE!$X286&lt;&gt;1,"",DATABASE!B286)</f>
        <v/>
      </c>
      <c r="B288" s="93">
        <f>IF(DATABASE!$X286&lt;&gt;1,"",DATABASE!M286)</f>
        <v/>
      </c>
      <c r="C288" s="94">
        <f>IF(DATABASE!$X286&lt;&gt;1,"",DATABASE!A286)</f>
        <v/>
      </c>
      <c r="D288" s="94">
        <f>IF(DATABASE!$X286&lt;&gt;1,"",DATABASE!P286)</f>
        <v/>
      </c>
      <c r="E288" s="94">
        <f>IF(DATABASE!$X286&lt;&gt;1,"",DATABASE!L286)</f>
        <v/>
      </c>
      <c r="F288" s="94">
        <f>IF(DATABASE!$X286&lt;&gt;1,"",DATABASE!Q286)</f>
        <v/>
      </c>
      <c r="G288" s="94">
        <f>IF(DATABASE!$X286&lt;&gt;1,"",DATABASE!C286)</f>
        <v/>
      </c>
      <c r="H288" s="94">
        <f>IF(DATABASE!$X286&lt;&gt;1,"",DATABASE!D286)</f>
        <v/>
      </c>
      <c r="I288" s="93">
        <f>IF(DATABASE!$X286&lt;&gt;1,"",DATABASE!S286)</f>
        <v/>
      </c>
    </row>
    <row r="289" ht="16.5" customHeight="1" s="111">
      <c r="A289" s="89">
        <f>IF(DATABASE!$X287&lt;&gt;1,"",DATABASE!B287)</f>
        <v/>
      </c>
      <c r="B289" s="90">
        <f>IF(DATABASE!$X287&lt;&gt;1,"",DATABASE!M287)</f>
        <v/>
      </c>
      <c r="C289" s="91">
        <f>IF(DATABASE!$X287&lt;&gt;1,"",DATABASE!A287)</f>
        <v/>
      </c>
      <c r="D289" s="91">
        <f>IF(DATABASE!$X287&lt;&gt;1,"",DATABASE!P287)</f>
        <v/>
      </c>
      <c r="E289" s="91">
        <f>IF(DATABASE!$X287&lt;&gt;1,"",DATABASE!L287)</f>
        <v/>
      </c>
      <c r="F289" s="91">
        <f>IF(DATABASE!$X287&lt;&gt;1,"",DATABASE!Q287)</f>
        <v/>
      </c>
      <c r="G289" s="91">
        <f>IF(DATABASE!$X287&lt;&gt;1,"",DATABASE!C287)</f>
        <v/>
      </c>
      <c r="H289" s="91">
        <f>IF(DATABASE!$X287&lt;&gt;1,"",DATABASE!D287)</f>
        <v/>
      </c>
      <c r="I289" s="90">
        <f>IF(DATABASE!$X287&lt;&gt;1,"",DATABASE!S287)</f>
        <v/>
      </c>
    </row>
    <row r="290" ht="16.5" customHeight="1" s="111">
      <c r="A290" s="92">
        <f>IF(DATABASE!$X288&lt;&gt;1,"",DATABASE!B288)</f>
        <v/>
      </c>
      <c r="B290" s="93">
        <f>IF(DATABASE!$X288&lt;&gt;1,"",DATABASE!M288)</f>
        <v/>
      </c>
      <c r="C290" s="94">
        <f>IF(DATABASE!$X288&lt;&gt;1,"",DATABASE!A288)</f>
        <v/>
      </c>
      <c r="D290" s="94">
        <f>IF(DATABASE!$X288&lt;&gt;1,"",DATABASE!P288)</f>
        <v/>
      </c>
      <c r="E290" s="94">
        <f>IF(DATABASE!$X288&lt;&gt;1,"",DATABASE!L288)</f>
        <v/>
      </c>
      <c r="F290" s="94">
        <f>IF(DATABASE!$X288&lt;&gt;1,"",DATABASE!Q288)</f>
        <v/>
      </c>
      <c r="G290" s="94">
        <f>IF(DATABASE!$X288&lt;&gt;1,"",DATABASE!C288)</f>
        <v/>
      </c>
      <c r="H290" s="94">
        <f>IF(DATABASE!$X288&lt;&gt;1,"",DATABASE!D288)</f>
        <v/>
      </c>
      <c r="I290" s="93">
        <f>IF(DATABASE!$X288&lt;&gt;1,"",DATABASE!S288)</f>
        <v/>
      </c>
    </row>
    <row r="291" ht="16.5" customHeight="1" s="111">
      <c r="A291" s="89">
        <f>IF(DATABASE!$X289&lt;&gt;1,"",DATABASE!B289)</f>
        <v/>
      </c>
      <c r="B291" s="90">
        <f>IF(DATABASE!$X289&lt;&gt;1,"",DATABASE!M289)</f>
        <v/>
      </c>
      <c r="C291" s="91">
        <f>IF(DATABASE!$X289&lt;&gt;1,"",DATABASE!A289)</f>
        <v/>
      </c>
      <c r="D291" s="91">
        <f>IF(DATABASE!$X289&lt;&gt;1,"",DATABASE!P289)</f>
        <v/>
      </c>
      <c r="E291" s="91">
        <f>IF(DATABASE!$X289&lt;&gt;1,"",DATABASE!L289)</f>
        <v/>
      </c>
      <c r="F291" s="91">
        <f>IF(DATABASE!$X289&lt;&gt;1,"",DATABASE!Q289)</f>
        <v/>
      </c>
      <c r="G291" s="91">
        <f>IF(DATABASE!$X289&lt;&gt;1,"",DATABASE!C289)</f>
        <v/>
      </c>
      <c r="H291" s="91">
        <f>IF(DATABASE!$X289&lt;&gt;1,"",DATABASE!D289)</f>
        <v/>
      </c>
      <c r="I291" s="90">
        <f>IF(DATABASE!$X289&lt;&gt;1,"",DATABASE!S289)</f>
        <v/>
      </c>
    </row>
    <row r="292" ht="16.5" customHeight="1" s="111">
      <c r="A292" s="92">
        <f>IF(DATABASE!$X290&lt;&gt;1,"",DATABASE!B290)</f>
        <v/>
      </c>
      <c r="B292" s="93">
        <f>IF(DATABASE!$X290&lt;&gt;1,"",DATABASE!M290)</f>
        <v/>
      </c>
      <c r="C292" s="94">
        <f>IF(DATABASE!$X290&lt;&gt;1,"",DATABASE!A290)</f>
        <v/>
      </c>
      <c r="D292" s="94">
        <f>IF(DATABASE!$X290&lt;&gt;1,"",DATABASE!P290)</f>
        <v/>
      </c>
      <c r="E292" s="94">
        <f>IF(DATABASE!$X290&lt;&gt;1,"",DATABASE!L290)</f>
        <v/>
      </c>
      <c r="F292" s="94">
        <f>IF(DATABASE!$X290&lt;&gt;1,"",DATABASE!Q290)</f>
        <v/>
      </c>
      <c r="G292" s="94">
        <f>IF(DATABASE!$X290&lt;&gt;1,"",DATABASE!C290)</f>
        <v/>
      </c>
      <c r="H292" s="94">
        <f>IF(DATABASE!$X290&lt;&gt;1,"",DATABASE!D290)</f>
        <v/>
      </c>
      <c r="I292" s="93">
        <f>IF(DATABASE!$X290&lt;&gt;1,"",DATABASE!S290)</f>
        <v/>
      </c>
    </row>
    <row r="293" ht="16.5" customHeight="1" s="111">
      <c r="A293" s="89">
        <f>IF(DATABASE!$X291&lt;&gt;1,"",DATABASE!B291)</f>
        <v/>
      </c>
      <c r="B293" s="90">
        <f>IF(DATABASE!$X291&lt;&gt;1,"",DATABASE!M291)</f>
        <v/>
      </c>
      <c r="C293" s="91">
        <f>IF(DATABASE!$X291&lt;&gt;1,"",DATABASE!A291)</f>
        <v/>
      </c>
      <c r="D293" s="91">
        <f>IF(DATABASE!$X291&lt;&gt;1,"",DATABASE!P291)</f>
        <v/>
      </c>
      <c r="E293" s="91">
        <f>IF(DATABASE!$X291&lt;&gt;1,"",DATABASE!L291)</f>
        <v/>
      </c>
      <c r="F293" s="91">
        <f>IF(DATABASE!$X291&lt;&gt;1,"",DATABASE!Q291)</f>
        <v/>
      </c>
      <c r="G293" s="91">
        <f>IF(DATABASE!$X291&lt;&gt;1,"",DATABASE!C291)</f>
        <v/>
      </c>
      <c r="H293" s="91">
        <f>IF(DATABASE!$X291&lt;&gt;1,"",DATABASE!D291)</f>
        <v/>
      </c>
      <c r="I293" s="90">
        <f>IF(DATABASE!$X291&lt;&gt;1,"",DATABASE!S291)</f>
        <v/>
      </c>
    </row>
    <row r="294" ht="16.5" customHeight="1" s="111">
      <c r="A294" s="92">
        <f>IF(DATABASE!$X292&lt;&gt;1,"",DATABASE!B292)</f>
        <v/>
      </c>
      <c r="B294" s="93">
        <f>IF(DATABASE!$X292&lt;&gt;1,"",DATABASE!M292)</f>
        <v/>
      </c>
      <c r="C294" s="94">
        <f>IF(DATABASE!$X292&lt;&gt;1,"",DATABASE!A292)</f>
        <v/>
      </c>
      <c r="D294" s="94">
        <f>IF(DATABASE!$X292&lt;&gt;1,"",DATABASE!P292)</f>
        <v/>
      </c>
      <c r="E294" s="94">
        <f>IF(DATABASE!$X292&lt;&gt;1,"",DATABASE!L292)</f>
        <v/>
      </c>
      <c r="F294" s="94">
        <f>IF(DATABASE!$X292&lt;&gt;1,"",DATABASE!Q292)</f>
        <v/>
      </c>
      <c r="G294" s="94">
        <f>IF(DATABASE!$X292&lt;&gt;1,"",DATABASE!C292)</f>
        <v/>
      </c>
      <c r="H294" s="94">
        <f>IF(DATABASE!$X292&lt;&gt;1,"",DATABASE!D292)</f>
        <v/>
      </c>
      <c r="I294" s="93">
        <f>IF(DATABASE!$X292&lt;&gt;1,"",DATABASE!S292)</f>
        <v/>
      </c>
    </row>
    <row r="295" ht="16.5" customHeight="1" s="111">
      <c r="A295" s="89">
        <f>IF(DATABASE!$X293&lt;&gt;1,"",DATABASE!B293)</f>
        <v/>
      </c>
      <c r="B295" s="90">
        <f>IF(DATABASE!$X293&lt;&gt;1,"",DATABASE!M293)</f>
        <v/>
      </c>
      <c r="C295" s="91">
        <f>IF(DATABASE!$X293&lt;&gt;1,"",DATABASE!A293)</f>
        <v/>
      </c>
      <c r="D295" s="91">
        <f>IF(DATABASE!$X293&lt;&gt;1,"",DATABASE!P293)</f>
        <v/>
      </c>
      <c r="E295" s="91">
        <f>IF(DATABASE!$X293&lt;&gt;1,"",DATABASE!L293)</f>
        <v/>
      </c>
      <c r="F295" s="91">
        <f>IF(DATABASE!$X293&lt;&gt;1,"",DATABASE!Q293)</f>
        <v/>
      </c>
      <c r="G295" s="91">
        <f>IF(DATABASE!$X293&lt;&gt;1,"",DATABASE!C293)</f>
        <v/>
      </c>
      <c r="H295" s="91">
        <f>IF(DATABASE!$X293&lt;&gt;1,"",DATABASE!D293)</f>
        <v/>
      </c>
      <c r="I295" s="90">
        <f>IF(DATABASE!$X293&lt;&gt;1,"",DATABASE!S293)</f>
        <v/>
      </c>
    </row>
    <row r="296" ht="16.5" customHeight="1" s="111">
      <c r="A296" s="92">
        <f>IF(DATABASE!$X294&lt;&gt;1,"",DATABASE!B294)</f>
        <v/>
      </c>
      <c r="B296" s="93">
        <f>IF(DATABASE!$X294&lt;&gt;1,"",DATABASE!M294)</f>
        <v/>
      </c>
      <c r="C296" s="94">
        <f>IF(DATABASE!$X294&lt;&gt;1,"",DATABASE!A294)</f>
        <v/>
      </c>
      <c r="D296" s="94">
        <f>IF(DATABASE!$X294&lt;&gt;1,"",DATABASE!P294)</f>
        <v/>
      </c>
      <c r="E296" s="94">
        <f>IF(DATABASE!$X294&lt;&gt;1,"",DATABASE!L294)</f>
        <v/>
      </c>
      <c r="F296" s="94">
        <f>IF(DATABASE!$X294&lt;&gt;1,"",DATABASE!Q294)</f>
        <v/>
      </c>
      <c r="G296" s="94">
        <f>IF(DATABASE!$X294&lt;&gt;1,"",DATABASE!C294)</f>
        <v/>
      </c>
      <c r="H296" s="94">
        <f>IF(DATABASE!$X294&lt;&gt;1,"",DATABASE!D294)</f>
        <v/>
      </c>
      <c r="I296" s="93">
        <f>IF(DATABASE!$X294&lt;&gt;1,"",DATABASE!S294)</f>
        <v/>
      </c>
    </row>
    <row r="297" ht="16.5" customHeight="1" s="111">
      <c r="A297" s="89">
        <f>IF(DATABASE!$X295&lt;&gt;1,"",DATABASE!B295)</f>
        <v/>
      </c>
      <c r="B297" s="90">
        <f>IF(DATABASE!$X295&lt;&gt;1,"",DATABASE!M295)</f>
        <v/>
      </c>
      <c r="C297" s="91">
        <f>IF(DATABASE!$X295&lt;&gt;1,"",DATABASE!A295)</f>
        <v/>
      </c>
      <c r="D297" s="91">
        <f>IF(DATABASE!$X295&lt;&gt;1,"",DATABASE!P295)</f>
        <v/>
      </c>
      <c r="E297" s="91">
        <f>IF(DATABASE!$X295&lt;&gt;1,"",DATABASE!L295)</f>
        <v/>
      </c>
      <c r="F297" s="91">
        <f>IF(DATABASE!$X295&lt;&gt;1,"",DATABASE!Q295)</f>
        <v/>
      </c>
      <c r="G297" s="91">
        <f>IF(DATABASE!$X295&lt;&gt;1,"",DATABASE!C295)</f>
        <v/>
      </c>
      <c r="H297" s="91">
        <f>IF(DATABASE!$X295&lt;&gt;1,"",DATABASE!D295)</f>
        <v/>
      </c>
      <c r="I297" s="90">
        <f>IF(DATABASE!$X295&lt;&gt;1,"",DATABASE!S295)</f>
        <v/>
      </c>
    </row>
    <row r="298" ht="16.5" customHeight="1" s="111">
      <c r="A298" s="92">
        <f>IF(DATABASE!$X296&lt;&gt;1,"",DATABASE!B296)</f>
        <v/>
      </c>
      <c r="B298" s="93">
        <f>IF(DATABASE!$X296&lt;&gt;1,"",DATABASE!M296)</f>
        <v/>
      </c>
      <c r="C298" s="94">
        <f>IF(DATABASE!$X296&lt;&gt;1,"",DATABASE!A296)</f>
        <v/>
      </c>
      <c r="D298" s="94">
        <f>IF(DATABASE!$X296&lt;&gt;1,"",DATABASE!P296)</f>
        <v/>
      </c>
      <c r="E298" s="94">
        <f>IF(DATABASE!$X296&lt;&gt;1,"",DATABASE!L296)</f>
        <v/>
      </c>
      <c r="F298" s="94">
        <f>IF(DATABASE!$X296&lt;&gt;1,"",DATABASE!Q296)</f>
        <v/>
      </c>
      <c r="G298" s="94">
        <f>IF(DATABASE!$X296&lt;&gt;1,"",DATABASE!C296)</f>
        <v/>
      </c>
      <c r="H298" s="94">
        <f>IF(DATABASE!$X296&lt;&gt;1,"",DATABASE!D296)</f>
        <v/>
      </c>
      <c r="I298" s="93">
        <f>IF(DATABASE!$X296&lt;&gt;1,"",DATABASE!S296)</f>
        <v/>
      </c>
    </row>
    <row r="299" ht="16.5" customHeight="1" s="111">
      <c r="A299" s="89">
        <f>IF(DATABASE!$X297&lt;&gt;1,"",DATABASE!B297)</f>
        <v/>
      </c>
      <c r="B299" s="90">
        <f>IF(DATABASE!$X297&lt;&gt;1,"",DATABASE!M297)</f>
        <v/>
      </c>
      <c r="C299" s="91">
        <f>IF(DATABASE!$X297&lt;&gt;1,"",DATABASE!A297)</f>
        <v/>
      </c>
      <c r="D299" s="91">
        <f>IF(DATABASE!$X297&lt;&gt;1,"",DATABASE!P297)</f>
        <v/>
      </c>
      <c r="E299" s="91">
        <f>IF(DATABASE!$X297&lt;&gt;1,"",DATABASE!L297)</f>
        <v/>
      </c>
      <c r="F299" s="91">
        <f>IF(DATABASE!$X297&lt;&gt;1,"",DATABASE!Q297)</f>
        <v/>
      </c>
      <c r="G299" s="91">
        <f>IF(DATABASE!$X297&lt;&gt;1,"",DATABASE!C297)</f>
        <v/>
      </c>
      <c r="H299" s="91">
        <f>IF(DATABASE!$X297&lt;&gt;1,"",DATABASE!D297)</f>
        <v/>
      </c>
      <c r="I299" s="90">
        <f>IF(DATABASE!$X297&lt;&gt;1,"",DATABASE!S297)</f>
        <v/>
      </c>
    </row>
    <row r="300" ht="16.5" customHeight="1" s="111">
      <c r="A300" s="92">
        <f>IF(DATABASE!$X298&lt;&gt;1,"",DATABASE!B298)</f>
        <v/>
      </c>
      <c r="B300" s="93">
        <f>IF(DATABASE!$X298&lt;&gt;1,"",DATABASE!M298)</f>
        <v/>
      </c>
      <c r="C300" s="94">
        <f>IF(DATABASE!$X298&lt;&gt;1,"",DATABASE!A298)</f>
        <v/>
      </c>
      <c r="D300" s="94">
        <f>IF(DATABASE!$X298&lt;&gt;1,"",DATABASE!P298)</f>
        <v/>
      </c>
      <c r="E300" s="94">
        <f>IF(DATABASE!$X298&lt;&gt;1,"",DATABASE!L298)</f>
        <v/>
      </c>
      <c r="F300" s="94">
        <f>IF(DATABASE!$X298&lt;&gt;1,"",DATABASE!Q298)</f>
        <v/>
      </c>
      <c r="G300" s="94">
        <f>IF(DATABASE!$X298&lt;&gt;1,"",DATABASE!C298)</f>
        <v/>
      </c>
      <c r="H300" s="94">
        <f>IF(DATABASE!$X298&lt;&gt;1,"",DATABASE!D298)</f>
        <v/>
      </c>
      <c r="I300" s="93">
        <f>IF(DATABASE!$X298&lt;&gt;1,"",DATABASE!S298)</f>
        <v/>
      </c>
    </row>
    <row r="301" ht="16.5" customHeight="1" s="111">
      <c r="A301" s="89">
        <f>IF(DATABASE!$X299&lt;&gt;1,"",DATABASE!B299)</f>
        <v/>
      </c>
      <c r="B301" s="90">
        <f>IF(DATABASE!$X299&lt;&gt;1,"",DATABASE!M299)</f>
        <v/>
      </c>
      <c r="C301" s="91">
        <f>IF(DATABASE!$X299&lt;&gt;1,"",DATABASE!A299)</f>
        <v/>
      </c>
      <c r="D301" s="91">
        <f>IF(DATABASE!$X299&lt;&gt;1,"",DATABASE!P299)</f>
        <v/>
      </c>
      <c r="E301" s="91">
        <f>IF(DATABASE!$X299&lt;&gt;1,"",DATABASE!L299)</f>
        <v/>
      </c>
      <c r="F301" s="91">
        <f>IF(DATABASE!$X299&lt;&gt;1,"",DATABASE!Q299)</f>
        <v/>
      </c>
      <c r="G301" s="91">
        <f>IF(DATABASE!$X299&lt;&gt;1,"",DATABASE!C299)</f>
        <v/>
      </c>
      <c r="H301" s="91">
        <f>IF(DATABASE!$X299&lt;&gt;1,"",DATABASE!D299)</f>
        <v/>
      </c>
      <c r="I301" s="90">
        <f>IF(DATABASE!$X299&lt;&gt;1,"",DATABASE!S299)</f>
        <v/>
      </c>
    </row>
    <row r="302" ht="16.5" customHeight="1" s="111">
      <c r="A302" s="92">
        <f>IF(DATABASE!$X300&lt;&gt;1,"",DATABASE!B300)</f>
        <v/>
      </c>
      <c r="B302" s="93">
        <f>IF(DATABASE!$X300&lt;&gt;1,"",DATABASE!M300)</f>
        <v/>
      </c>
      <c r="C302" s="94">
        <f>IF(DATABASE!$X300&lt;&gt;1,"",DATABASE!A300)</f>
        <v/>
      </c>
      <c r="D302" s="94">
        <f>IF(DATABASE!$X300&lt;&gt;1,"",DATABASE!P300)</f>
        <v/>
      </c>
      <c r="E302" s="94">
        <f>IF(DATABASE!$X300&lt;&gt;1,"",DATABASE!L300)</f>
        <v/>
      </c>
      <c r="F302" s="94">
        <f>IF(DATABASE!$X300&lt;&gt;1,"",DATABASE!Q300)</f>
        <v/>
      </c>
      <c r="G302" s="94">
        <f>IF(DATABASE!$X300&lt;&gt;1,"",DATABASE!C300)</f>
        <v/>
      </c>
      <c r="H302" s="94">
        <f>IF(DATABASE!$X300&lt;&gt;1,"",DATABASE!D300)</f>
        <v/>
      </c>
      <c r="I302" s="93">
        <f>IF(DATABASE!$X300&lt;&gt;1,"",DATABASE!S300)</f>
        <v/>
      </c>
    </row>
    <row r="303" ht="16.5" customHeight="1" s="111">
      <c r="A303" s="89">
        <f>IF(DATABASE!$X301&lt;&gt;1,"",DATABASE!B301)</f>
        <v/>
      </c>
      <c r="B303" s="90">
        <f>IF(DATABASE!$X301&lt;&gt;1,"",DATABASE!M301)</f>
        <v/>
      </c>
      <c r="C303" s="91">
        <f>IF(DATABASE!$X301&lt;&gt;1,"",DATABASE!A301)</f>
        <v/>
      </c>
      <c r="D303" s="91">
        <f>IF(DATABASE!$X301&lt;&gt;1,"",DATABASE!P301)</f>
        <v/>
      </c>
      <c r="E303" s="91">
        <f>IF(DATABASE!$X301&lt;&gt;1,"",DATABASE!L301)</f>
        <v/>
      </c>
      <c r="F303" s="91">
        <f>IF(DATABASE!$X301&lt;&gt;1,"",DATABASE!Q301)</f>
        <v/>
      </c>
      <c r="G303" s="91">
        <f>IF(DATABASE!$X301&lt;&gt;1,"",DATABASE!C301)</f>
        <v/>
      </c>
      <c r="H303" s="91">
        <f>IF(DATABASE!$X301&lt;&gt;1,"",DATABASE!D301)</f>
        <v/>
      </c>
      <c r="I303" s="90">
        <f>IF(DATABASE!$X301&lt;&gt;1,"",DATABASE!S301)</f>
        <v/>
      </c>
    </row>
    <row r="304" ht="16.5" customHeight="1" s="111">
      <c r="A304" s="92">
        <f>IF(DATABASE!$X302&lt;&gt;1,"",DATABASE!B302)</f>
        <v/>
      </c>
      <c r="B304" s="93">
        <f>IF(DATABASE!$X302&lt;&gt;1,"",DATABASE!M302)</f>
        <v/>
      </c>
      <c r="C304" s="94">
        <f>IF(DATABASE!$X302&lt;&gt;1,"",DATABASE!A302)</f>
        <v/>
      </c>
      <c r="D304" s="94">
        <f>IF(DATABASE!$X302&lt;&gt;1,"",DATABASE!P302)</f>
        <v/>
      </c>
      <c r="E304" s="94">
        <f>IF(DATABASE!$X302&lt;&gt;1,"",DATABASE!L302)</f>
        <v/>
      </c>
      <c r="F304" s="94">
        <f>IF(DATABASE!$X302&lt;&gt;1,"",DATABASE!Q302)</f>
        <v/>
      </c>
      <c r="G304" s="94">
        <f>IF(DATABASE!$X302&lt;&gt;1,"",DATABASE!C302)</f>
        <v/>
      </c>
      <c r="H304" s="94">
        <f>IF(DATABASE!$X302&lt;&gt;1,"",DATABASE!D302)</f>
        <v/>
      </c>
      <c r="I304" s="93">
        <f>IF(DATABASE!$X302&lt;&gt;1,"",DATABASE!S302)</f>
        <v/>
      </c>
    </row>
    <row r="305" ht="16.5" customHeight="1" s="111">
      <c r="A305" s="89">
        <f>IF(DATABASE!$X303&lt;&gt;1,"",DATABASE!B303)</f>
        <v/>
      </c>
      <c r="B305" s="90">
        <f>IF(DATABASE!$X303&lt;&gt;1,"",DATABASE!M303)</f>
        <v/>
      </c>
      <c r="C305" s="91">
        <f>IF(DATABASE!$X303&lt;&gt;1,"",DATABASE!A303)</f>
        <v/>
      </c>
      <c r="D305" s="91">
        <f>IF(DATABASE!$X303&lt;&gt;1,"",DATABASE!P303)</f>
        <v/>
      </c>
      <c r="E305" s="91">
        <f>IF(DATABASE!$X303&lt;&gt;1,"",DATABASE!L303)</f>
        <v/>
      </c>
      <c r="F305" s="91">
        <f>IF(DATABASE!$X303&lt;&gt;1,"",DATABASE!Q303)</f>
        <v/>
      </c>
      <c r="G305" s="91">
        <f>IF(DATABASE!$X303&lt;&gt;1,"",DATABASE!C303)</f>
        <v/>
      </c>
      <c r="H305" s="91">
        <f>IF(DATABASE!$X303&lt;&gt;1,"",DATABASE!D303)</f>
        <v/>
      </c>
      <c r="I305" s="90">
        <f>IF(DATABASE!$X303&lt;&gt;1,"",DATABASE!S303)</f>
        <v/>
      </c>
    </row>
    <row r="306" ht="16.5" customHeight="1" s="111">
      <c r="A306" s="92">
        <f>IF(DATABASE!$X304&lt;&gt;1,"",DATABASE!B304)</f>
        <v/>
      </c>
      <c r="B306" s="93">
        <f>IF(DATABASE!$X304&lt;&gt;1,"",DATABASE!M304)</f>
        <v/>
      </c>
      <c r="C306" s="94">
        <f>IF(DATABASE!$X304&lt;&gt;1,"",DATABASE!A304)</f>
        <v/>
      </c>
      <c r="D306" s="94">
        <f>IF(DATABASE!$X304&lt;&gt;1,"",DATABASE!P304)</f>
        <v/>
      </c>
      <c r="E306" s="94">
        <f>IF(DATABASE!$X304&lt;&gt;1,"",DATABASE!L304)</f>
        <v/>
      </c>
      <c r="F306" s="94">
        <f>IF(DATABASE!$X304&lt;&gt;1,"",DATABASE!Q304)</f>
        <v/>
      </c>
      <c r="G306" s="94">
        <f>IF(DATABASE!$X304&lt;&gt;1,"",DATABASE!C304)</f>
        <v/>
      </c>
      <c r="H306" s="94">
        <f>IF(DATABASE!$X304&lt;&gt;1,"",DATABASE!D304)</f>
        <v/>
      </c>
      <c r="I306" s="93">
        <f>IF(DATABASE!$X304&lt;&gt;1,"",DATABASE!S304)</f>
        <v/>
      </c>
    </row>
    <row r="307" ht="16.5" customHeight="1" s="111">
      <c r="A307" s="89">
        <f>IF(DATABASE!$X305&lt;&gt;1,"",DATABASE!B305)</f>
        <v/>
      </c>
      <c r="B307" s="90">
        <f>IF(DATABASE!$X305&lt;&gt;1,"",DATABASE!M305)</f>
        <v/>
      </c>
      <c r="C307" s="91">
        <f>IF(DATABASE!$X305&lt;&gt;1,"",DATABASE!A305)</f>
        <v/>
      </c>
      <c r="D307" s="91">
        <f>IF(DATABASE!$X305&lt;&gt;1,"",DATABASE!P305)</f>
        <v/>
      </c>
      <c r="E307" s="91">
        <f>IF(DATABASE!$X305&lt;&gt;1,"",DATABASE!L305)</f>
        <v/>
      </c>
      <c r="F307" s="91">
        <f>IF(DATABASE!$X305&lt;&gt;1,"",DATABASE!Q305)</f>
        <v/>
      </c>
      <c r="G307" s="91">
        <f>IF(DATABASE!$X305&lt;&gt;1,"",DATABASE!C305)</f>
        <v/>
      </c>
      <c r="H307" s="91">
        <f>IF(DATABASE!$X305&lt;&gt;1,"",DATABASE!D305)</f>
        <v/>
      </c>
      <c r="I307" s="90">
        <f>IF(DATABASE!$X305&lt;&gt;1,"",DATABASE!S305)</f>
        <v/>
      </c>
    </row>
    <row r="308" ht="16.5" customHeight="1" s="111">
      <c r="A308" s="92">
        <f>IF(DATABASE!$X306&lt;&gt;1,"",DATABASE!B306)</f>
        <v/>
      </c>
      <c r="B308" s="93">
        <f>IF(DATABASE!$X306&lt;&gt;1,"",DATABASE!M306)</f>
        <v/>
      </c>
      <c r="C308" s="94">
        <f>IF(DATABASE!$X306&lt;&gt;1,"",DATABASE!A306)</f>
        <v/>
      </c>
      <c r="D308" s="94">
        <f>IF(DATABASE!$X306&lt;&gt;1,"",DATABASE!P306)</f>
        <v/>
      </c>
      <c r="E308" s="94">
        <f>IF(DATABASE!$X306&lt;&gt;1,"",DATABASE!L306)</f>
        <v/>
      </c>
      <c r="F308" s="94">
        <f>IF(DATABASE!$X306&lt;&gt;1,"",DATABASE!Q306)</f>
        <v/>
      </c>
      <c r="G308" s="94">
        <f>IF(DATABASE!$X306&lt;&gt;1,"",DATABASE!C306)</f>
        <v/>
      </c>
      <c r="H308" s="94">
        <f>IF(DATABASE!$X306&lt;&gt;1,"",DATABASE!D306)</f>
        <v/>
      </c>
      <c r="I308" s="93">
        <f>IF(DATABASE!$X306&lt;&gt;1,"",DATABASE!S306)</f>
        <v/>
      </c>
    </row>
    <row r="309" ht="16.5" customHeight="1" s="111">
      <c r="A309" s="89">
        <f>IF(DATABASE!$X307&lt;&gt;1,"",DATABASE!B307)</f>
        <v/>
      </c>
      <c r="B309" s="90">
        <f>IF(DATABASE!$X307&lt;&gt;1,"",DATABASE!M307)</f>
        <v/>
      </c>
      <c r="C309" s="91">
        <f>IF(DATABASE!$X307&lt;&gt;1,"",DATABASE!A307)</f>
        <v/>
      </c>
      <c r="D309" s="91">
        <f>IF(DATABASE!$X307&lt;&gt;1,"",DATABASE!P307)</f>
        <v/>
      </c>
      <c r="E309" s="91">
        <f>IF(DATABASE!$X307&lt;&gt;1,"",DATABASE!L307)</f>
        <v/>
      </c>
      <c r="F309" s="91">
        <f>IF(DATABASE!$X307&lt;&gt;1,"",DATABASE!Q307)</f>
        <v/>
      </c>
      <c r="G309" s="91">
        <f>IF(DATABASE!$X307&lt;&gt;1,"",DATABASE!C307)</f>
        <v/>
      </c>
      <c r="H309" s="91">
        <f>IF(DATABASE!$X307&lt;&gt;1,"",DATABASE!D307)</f>
        <v/>
      </c>
      <c r="I309" s="90">
        <f>IF(DATABASE!$X307&lt;&gt;1,"",DATABASE!S307)</f>
        <v/>
      </c>
    </row>
    <row r="310" ht="16.5" customHeight="1" s="111">
      <c r="A310" s="92">
        <f>IF(DATABASE!$X308&lt;&gt;1,"",DATABASE!B308)</f>
        <v/>
      </c>
      <c r="B310" s="93">
        <f>IF(DATABASE!$X308&lt;&gt;1,"",DATABASE!M308)</f>
        <v/>
      </c>
      <c r="C310" s="94">
        <f>IF(DATABASE!$X308&lt;&gt;1,"",DATABASE!A308)</f>
        <v/>
      </c>
      <c r="D310" s="94">
        <f>IF(DATABASE!$X308&lt;&gt;1,"",DATABASE!P308)</f>
        <v/>
      </c>
      <c r="E310" s="94">
        <f>IF(DATABASE!$X308&lt;&gt;1,"",DATABASE!L308)</f>
        <v/>
      </c>
      <c r="F310" s="94">
        <f>IF(DATABASE!$X308&lt;&gt;1,"",DATABASE!Q308)</f>
        <v/>
      </c>
      <c r="G310" s="94">
        <f>IF(DATABASE!$X308&lt;&gt;1,"",DATABASE!C308)</f>
        <v/>
      </c>
      <c r="H310" s="94">
        <f>IF(DATABASE!$X308&lt;&gt;1,"",DATABASE!D308)</f>
        <v/>
      </c>
      <c r="I310" s="93">
        <f>IF(DATABASE!$X308&lt;&gt;1,"",DATABASE!S308)</f>
        <v/>
      </c>
    </row>
    <row r="311" ht="16.5" customHeight="1" s="111">
      <c r="A311" s="89">
        <f>IF(DATABASE!$X309&lt;&gt;1,"",DATABASE!B309)</f>
        <v/>
      </c>
      <c r="B311" s="90">
        <f>IF(DATABASE!$X309&lt;&gt;1,"",DATABASE!M309)</f>
        <v/>
      </c>
      <c r="C311" s="91">
        <f>IF(DATABASE!$X309&lt;&gt;1,"",DATABASE!A309)</f>
        <v/>
      </c>
      <c r="D311" s="91">
        <f>IF(DATABASE!$X309&lt;&gt;1,"",DATABASE!P309)</f>
        <v/>
      </c>
      <c r="E311" s="91">
        <f>IF(DATABASE!$X309&lt;&gt;1,"",DATABASE!L309)</f>
        <v/>
      </c>
      <c r="F311" s="91">
        <f>IF(DATABASE!$X309&lt;&gt;1,"",DATABASE!Q309)</f>
        <v/>
      </c>
      <c r="G311" s="91">
        <f>IF(DATABASE!$X309&lt;&gt;1,"",DATABASE!C309)</f>
        <v/>
      </c>
      <c r="H311" s="91">
        <f>IF(DATABASE!$X309&lt;&gt;1,"",DATABASE!D309)</f>
        <v/>
      </c>
      <c r="I311" s="90">
        <f>IF(DATABASE!$X309&lt;&gt;1,"",DATABASE!S309)</f>
        <v/>
      </c>
    </row>
    <row r="312" ht="16.5" customHeight="1" s="111">
      <c r="A312" s="92">
        <f>IF(DATABASE!$X310&lt;&gt;1,"",DATABASE!B310)</f>
        <v/>
      </c>
      <c r="B312" s="93">
        <f>IF(DATABASE!$X310&lt;&gt;1,"",DATABASE!M310)</f>
        <v/>
      </c>
      <c r="C312" s="94">
        <f>IF(DATABASE!$X310&lt;&gt;1,"",DATABASE!A310)</f>
        <v/>
      </c>
      <c r="D312" s="94">
        <f>IF(DATABASE!$X310&lt;&gt;1,"",DATABASE!P310)</f>
        <v/>
      </c>
      <c r="E312" s="94">
        <f>IF(DATABASE!$X310&lt;&gt;1,"",DATABASE!L310)</f>
        <v/>
      </c>
      <c r="F312" s="94">
        <f>IF(DATABASE!$X310&lt;&gt;1,"",DATABASE!Q310)</f>
        <v/>
      </c>
      <c r="G312" s="94">
        <f>IF(DATABASE!$X310&lt;&gt;1,"",DATABASE!C310)</f>
        <v/>
      </c>
      <c r="H312" s="94">
        <f>IF(DATABASE!$X310&lt;&gt;1,"",DATABASE!D310)</f>
        <v/>
      </c>
      <c r="I312" s="93">
        <f>IF(DATABASE!$X310&lt;&gt;1,"",DATABASE!S310)</f>
        <v/>
      </c>
    </row>
    <row r="313" ht="16.5" customHeight="1" s="111">
      <c r="A313" s="89">
        <f>IF(DATABASE!$X311&lt;&gt;1,"",DATABASE!B311)</f>
        <v/>
      </c>
      <c r="B313" s="90">
        <f>IF(DATABASE!$X311&lt;&gt;1,"",DATABASE!M311)</f>
        <v/>
      </c>
      <c r="C313" s="91">
        <f>IF(DATABASE!$X311&lt;&gt;1,"",DATABASE!A311)</f>
        <v/>
      </c>
      <c r="D313" s="91">
        <f>IF(DATABASE!$X311&lt;&gt;1,"",DATABASE!P311)</f>
        <v/>
      </c>
      <c r="E313" s="91">
        <f>IF(DATABASE!$X311&lt;&gt;1,"",DATABASE!L311)</f>
        <v/>
      </c>
      <c r="F313" s="91">
        <f>IF(DATABASE!$X311&lt;&gt;1,"",DATABASE!Q311)</f>
        <v/>
      </c>
      <c r="G313" s="91">
        <f>IF(DATABASE!$X311&lt;&gt;1,"",DATABASE!C311)</f>
        <v/>
      </c>
      <c r="H313" s="91">
        <f>IF(DATABASE!$X311&lt;&gt;1,"",DATABASE!D311)</f>
        <v/>
      </c>
      <c r="I313" s="90">
        <f>IF(DATABASE!$X311&lt;&gt;1,"",DATABASE!S311)</f>
        <v/>
      </c>
    </row>
    <row r="314" ht="16.5" customHeight="1" s="111">
      <c r="A314" s="92">
        <f>IF(DATABASE!$X312&lt;&gt;1,"",DATABASE!B312)</f>
        <v/>
      </c>
      <c r="B314" s="93">
        <f>IF(DATABASE!$X312&lt;&gt;1,"",DATABASE!M312)</f>
        <v/>
      </c>
      <c r="C314" s="94">
        <f>IF(DATABASE!$X312&lt;&gt;1,"",DATABASE!A312)</f>
        <v/>
      </c>
      <c r="D314" s="94">
        <f>IF(DATABASE!$X312&lt;&gt;1,"",DATABASE!P312)</f>
        <v/>
      </c>
      <c r="E314" s="94">
        <f>IF(DATABASE!$X312&lt;&gt;1,"",DATABASE!L312)</f>
        <v/>
      </c>
      <c r="F314" s="94">
        <f>IF(DATABASE!$X312&lt;&gt;1,"",DATABASE!Q312)</f>
        <v/>
      </c>
      <c r="G314" s="94">
        <f>IF(DATABASE!$X312&lt;&gt;1,"",DATABASE!C312)</f>
        <v/>
      </c>
      <c r="H314" s="94">
        <f>IF(DATABASE!$X312&lt;&gt;1,"",DATABASE!D312)</f>
        <v/>
      </c>
      <c r="I314" s="93">
        <f>IF(DATABASE!$X312&lt;&gt;1,"",DATABASE!S312)</f>
        <v/>
      </c>
    </row>
    <row r="315" ht="16.5" customHeight="1" s="111">
      <c r="A315" s="89">
        <f>IF(DATABASE!$X313&lt;&gt;1,"",DATABASE!B313)</f>
        <v/>
      </c>
      <c r="B315" s="90">
        <f>IF(DATABASE!$X313&lt;&gt;1,"",DATABASE!M313)</f>
        <v/>
      </c>
      <c r="C315" s="91">
        <f>IF(DATABASE!$X313&lt;&gt;1,"",DATABASE!A313)</f>
        <v/>
      </c>
      <c r="D315" s="91">
        <f>IF(DATABASE!$X313&lt;&gt;1,"",DATABASE!P313)</f>
        <v/>
      </c>
      <c r="E315" s="91">
        <f>IF(DATABASE!$X313&lt;&gt;1,"",DATABASE!L313)</f>
        <v/>
      </c>
      <c r="F315" s="91">
        <f>IF(DATABASE!$X313&lt;&gt;1,"",DATABASE!Q313)</f>
        <v/>
      </c>
      <c r="G315" s="91">
        <f>IF(DATABASE!$X313&lt;&gt;1,"",DATABASE!C313)</f>
        <v/>
      </c>
      <c r="H315" s="91">
        <f>IF(DATABASE!$X313&lt;&gt;1,"",DATABASE!D313)</f>
        <v/>
      </c>
      <c r="I315" s="90">
        <f>IF(DATABASE!$X313&lt;&gt;1,"",DATABASE!S313)</f>
        <v/>
      </c>
    </row>
    <row r="316" ht="16.5" customHeight="1" s="111">
      <c r="A316" s="92">
        <f>IF(DATABASE!$X314&lt;&gt;1,"",DATABASE!B314)</f>
        <v/>
      </c>
      <c r="B316" s="93">
        <f>IF(DATABASE!$X314&lt;&gt;1,"",DATABASE!M314)</f>
        <v/>
      </c>
      <c r="C316" s="94">
        <f>IF(DATABASE!$X314&lt;&gt;1,"",DATABASE!A314)</f>
        <v/>
      </c>
      <c r="D316" s="94">
        <f>IF(DATABASE!$X314&lt;&gt;1,"",DATABASE!P314)</f>
        <v/>
      </c>
      <c r="E316" s="94">
        <f>IF(DATABASE!$X314&lt;&gt;1,"",DATABASE!L314)</f>
        <v/>
      </c>
      <c r="F316" s="94">
        <f>IF(DATABASE!$X314&lt;&gt;1,"",DATABASE!Q314)</f>
        <v/>
      </c>
      <c r="G316" s="94">
        <f>IF(DATABASE!$X314&lt;&gt;1,"",DATABASE!C314)</f>
        <v/>
      </c>
      <c r="H316" s="94">
        <f>IF(DATABASE!$X314&lt;&gt;1,"",DATABASE!D314)</f>
        <v/>
      </c>
      <c r="I316" s="93">
        <f>IF(DATABASE!$X314&lt;&gt;1,"",DATABASE!S314)</f>
        <v/>
      </c>
    </row>
    <row r="317" ht="16.5" customHeight="1" s="111">
      <c r="A317" s="89">
        <f>IF(DATABASE!$X315&lt;&gt;1,"",DATABASE!B315)</f>
        <v/>
      </c>
      <c r="B317" s="90">
        <f>IF(DATABASE!$X315&lt;&gt;1,"",DATABASE!M315)</f>
        <v/>
      </c>
      <c r="C317" s="91">
        <f>IF(DATABASE!$X315&lt;&gt;1,"",DATABASE!A315)</f>
        <v/>
      </c>
      <c r="D317" s="91">
        <f>IF(DATABASE!$X315&lt;&gt;1,"",DATABASE!P315)</f>
        <v/>
      </c>
      <c r="E317" s="91">
        <f>IF(DATABASE!$X315&lt;&gt;1,"",DATABASE!L315)</f>
        <v/>
      </c>
      <c r="F317" s="91">
        <f>IF(DATABASE!$X315&lt;&gt;1,"",DATABASE!Q315)</f>
        <v/>
      </c>
      <c r="G317" s="91">
        <f>IF(DATABASE!$X315&lt;&gt;1,"",DATABASE!C315)</f>
        <v/>
      </c>
      <c r="H317" s="91">
        <f>IF(DATABASE!$X315&lt;&gt;1,"",DATABASE!D315)</f>
        <v/>
      </c>
      <c r="I317" s="90">
        <f>IF(DATABASE!$X315&lt;&gt;1,"",DATABASE!S315)</f>
        <v/>
      </c>
    </row>
    <row r="318" ht="16.5" customHeight="1" s="111">
      <c r="A318" s="92">
        <f>IF(DATABASE!$X316&lt;&gt;1,"",DATABASE!B316)</f>
        <v/>
      </c>
      <c r="B318" s="93">
        <f>IF(DATABASE!$X316&lt;&gt;1,"",DATABASE!M316)</f>
        <v/>
      </c>
      <c r="C318" s="94">
        <f>IF(DATABASE!$X316&lt;&gt;1,"",DATABASE!A316)</f>
        <v/>
      </c>
      <c r="D318" s="94">
        <f>IF(DATABASE!$X316&lt;&gt;1,"",DATABASE!P316)</f>
        <v/>
      </c>
      <c r="E318" s="94">
        <f>IF(DATABASE!$X316&lt;&gt;1,"",DATABASE!L316)</f>
        <v/>
      </c>
      <c r="F318" s="94">
        <f>IF(DATABASE!$X316&lt;&gt;1,"",DATABASE!Q316)</f>
        <v/>
      </c>
      <c r="G318" s="94">
        <f>IF(DATABASE!$X316&lt;&gt;1,"",DATABASE!C316)</f>
        <v/>
      </c>
      <c r="H318" s="94">
        <f>IF(DATABASE!$X316&lt;&gt;1,"",DATABASE!D316)</f>
        <v/>
      </c>
      <c r="I318" s="93">
        <f>IF(DATABASE!$X316&lt;&gt;1,"",DATABASE!S316)</f>
        <v/>
      </c>
    </row>
    <row r="319" ht="16.5" customHeight="1" s="111">
      <c r="A319" s="89">
        <f>IF(DATABASE!$X317&lt;&gt;1,"",DATABASE!B317)</f>
        <v/>
      </c>
      <c r="B319" s="90">
        <f>IF(DATABASE!$X317&lt;&gt;1,"",DATABASE!M317)</f>
        <v/>
      </c>
      <c r="C319" s="91">
        <f>IF(DATABASE!$X317&lt;&gt;1,"",DATABASE!A317)</f>
        <v/>
      </c>
      <c r="D319" s="91">
        <f>IF(DATABASE!$X317&lt;&gt;1,"",DATABASE!P317)</f>
        <v/>
      </c>
      <c r="E319" s="91">
        <f>IF(DATABASE!$X317&lt;&gt;1,"",DATABASE!L317)</f>
        <v/>
      </c>
      <c r="F319" s="91">
        <f>IF(DATABASE!$X317&lt;&gt;1,"",DATABASE!Q317)</f>
        <v/>
      </c>
      <c r="G319" s="91">
        <f>IF(DATABASE!$X317&lt;&gt;1,"",DATABASE!C317)</f>
        <v/>
      </c>
      <c r="H319" s="91">
        <f>IF(DATABASE!$X317&lt;&gt;1,"",DATABASE!D317)</f>
        <v/>
      </c>
      <c r="I319" s="90">
        <f>IF(DATABASE!$X317&lt;&gt;1,"",DATABASE!S317)</f>
        <v/>
      </c>
    </row>
    <row r="320" ht="16.5" customHeight="1" s="111">
      <c r="A320" s="92">
        <f>IF(DATABASE!$X318&lt;&gt;1,"",DATABASE!B318)</f>
        <v/>
      </c>
      <c r="B320" s="93">
        <f>IF(DATABASE!$X318&lt;&gt;1,"",DATABASE!M318)</f>
        <v/>
      </c>
      <c r="C320" s="94">
        <f>IF(DATABASE!$X318&lt;&gt;1,"",DATABASE!A318)</f>
        <v/>
      </c>
      <c r="D320" s="94">
        <f>IF(DATABASE!$X318&lt;&gt;1,"",DATABASE!P318)</f>
        <v/>
      </c>
      <c r="E320" s="94">
        <f>IF(DATABASE!$X318&lt;&gt;1,"",DATABASE!L318)</f>
        <v/>
      </c>
      <c r="F320" s="94">
        <f>IF(DATABASE!$X318&lt;&gt;1,"",DATABASE!Q318)</f>
        <v/>
      </c>
      <c r="G320" s="94">
        <f>IF(DATABASE!$X318&lt;&gt;1,"",DATABASE!C318)</f>
        <v/>
      </c>
      <c r="H320" s="94">
        <f>IF(DATABASE!$X318&lt;&gt;1,"",DATABASE!D318)</f>
        <v/>
      </c>
      <c r="I320" s="93">
        <f>IF(DATABASE!$X318&lt;&gt;1,"",DATABASE!S318)</f>
        <v/>
      </c>
    </row>
    <row r="321" ht="16.5" customHeight="1" s="111">
      <c r="A321" s="89">
        <f>IF(DATABASE!$X319&lt;&gt;1,"",DATABASE!B319)</f>
        <v/>
      </c>
      <c r="B321" s="90">
        <f>IF(DATABASE!$X319&lt;&gt;1,"",DATABASE!M319)</f>
        <v/>
      </c>
      <c r="C321" s="91">
        <f>IF(DATABASE!$X319&lt;&gt;1,"",DATABASE!A319)</f>
        <v/>
      </c>
      <c r="D321" s="91">
        <f>IF(DATABASE!$X319&lt;&gt;1,"",DATABASE!P319)</f>
        <v/>
      </c>
      <c r="E321" s="91">
        <f>IF(DATABASE!$X319&lt;&gt;1,"",DATABASE!L319)</f>
        <v/>
      </c>
      <c r="F321" s="91">
        <f>IF(DATABASE!$X319&lt;&gt;1,"",DATABASE!Q319)</f>
        <v/>
      </c>
      <c r="G321" s="91">
        <f>IF(DATABASE!$X319&lt;&gt;1,"",DATABASE!C319)</f>
        <v/>
      </c>
      <c r="H321" s="91">
        <f>IF(DATABASE!$X319&lt;&gt;1,"",DATABASE!D319)</f>
        <v/>
      </c>
      <c r="I321" s="90">
        <f>IF(DATABASE!$X319&lt;&gt;1,"",DATABASE!S319)</f>
        <v/>
      </c>
    </row>
    <row r="322" ht="16.5" customHeight="1" s="111">
      <c r="A322" s="92">
        <f>IF(DATABASE!$X320&lt;&gt;1,"",DATABASE!B320)</f>
        <v/>
      </c>
      <c r="B322" s="93">
        <f>IF(DATABASE!$X320&lt;&gt;1,"",DATABASE!M320)</f>
        <v/>
      </c>
      <c r="C322" s="94">
        <f>IF(DATABASE!$X320&lt;&gt;1,"",DATABASE!A320)</f>
        <v/>
      </c>
      <c r="D322" s="94">
        <f>IF(DATABASE!$X320&lt;&gt;1,"",DATABASE!P320)</f>
        <v/>
      </c>
      <c r="E322" s="94">
        <f>IF(DATABASE!$X320&lt;&gt;1,"",DATABASE!L320)</f>
        <v/>
      </c>
      <c r="F322" s="94">
        <f>IF(DATABASE!$X320&lt;&gt;1,"",DATABASE!Q320)</f>
        <v/>
      </c>
      <c r="G322" s="94">
        <f>IF(DATABASE!$X320&lt;&gt;1,"",DATABASE!C320)</f>
        <v/>
      </c>
      <c r="H322" s="94">
        <f>IF(DATABASE!$X320&lt;&gt;1,"",DATABASE!D320)</f>
        <v/>
      </c>
      <c r="I322" s="93">
        <f>IF(DATABASE!$X320&lt;&gt;1,"",DATABASE!S320)</f>
        <v/>
      </c>
    </row>
    <row r="323" ht="16.5" customHeight="1" s="111">
      <c r="A323" s="89">
        <f>IF(DATABASE!$X321&lt;&gt;1,"",DATABASE!B321)</f>
        <v/>
      </c>
      <c r="B323" s="90">
        <f>IF(DATABASE!$X321&lt;&gt;1,"",DATABASE!M321)</f>
        <v/>
      </c>
      <c r="C323" s="91">
        <f>IF(DATABASE!$X321&lt;&gt;1,"",DATABASE!A321)</f>
        <v/>
      </c>
      <c r="D323" s="91">
        <f>IF(DATABASE!$X321&lt;&gt;1,"",DATABASE!P321)</f>
        <v/>
      </c>
      <c r="E323" s="91">
        <f>IF(DATABASE!$X321&lt;&gt;1,"",DATABASE!L321)</f>
        <v/>
      </c>
      <c r="F323" s="91">
        <f>IF(DATABASE!$X321&lt;&gt;1,"",DATABASE!Q321)</f>
        <v/>
      </c>
      <c r="G323" s="91">
        <f>IF(DATABASE!$X321&lt;&gt;1,"",DATABASE!C321)</f>
        <v/>
      </c>
      <c r="H323" s="91">
        <f>IF(DATABASE!$X321&lt;&gt;1,"",DATABASE!D321)</f>
        <v/>
      </c>
      <c r="I323" s="90">
        <f>IF(DATABASE!$X321&lt;&gt;1,"",DATABASE!S321)</f>
        <v/>
      </c>
    </row>
    <row r="324" ht="16.5" customHeight="1" s="111">
      <c r="A324" s="92">
        <f>IF(DATABASE!$X322&lt;&gt;1,"",DATABASE!B322)</f>
        <v/>
      </c>
      <c r="B324" s="93">
        <f>IF(DATABASE!$X322&lt;&gt;1,"",DATABASE!M322)</f>
        <v/>
      </c>
      <c r="C324" s="94">
        <f>IF(DATABASE!$X322&lt;&gt;1,"",DATABASE!A322)</f>
        <v/>
      </c>
      <c r="D324" s="94">
        <f>IF(DATABASE!$X322&lt;&gt;1,"",DATABASE!P322)</f>
        <v/>
      </c>
      <c r="E324" s="94">
        <f>IF(DATABASE!$X322&lt;&gt;1,"",DATABASE!L322)</f>
        <v/>
      </c>
      <c r="F324" s="94">
        <f>IF(DATABASE!$X322&lt;&gt;1,"",DATABASE!Q322)</f>
        <v/>
      </c>
      <c r="G324" s="94">
        <f>IF(DATABASE!$X322&lt;&gt;1,"",DATABASE!C322)</f>
        <v/>
      </c>
      <c r="H324" s="94">
        <f>IF(DATABASE!$X322&lt;&gt;1,"",DATABASE!D322)</f>
        <v/>
      </c>
      <c r="I324" s="93">
        <f>IF(DATABASE!$X322&lt;&gt;1,"",DATABASE!S322)</f>
        <v/>
      </c>
    </row>
    <row r="325" ht="16.5" customHeight="1" s="111">
      <c r="A325" s="89">
        <f>IF(DATABASE!$X323&lt;&gt;1,"",DATABASE!B323)</f>
        <v/>
      </c>
      <c r="B325" s="90">
        <f>IF(DATABASE!$X323&lt;&gt;1,"",DATABASE!M323)</f>
        <v/>
      </c>
      <c r="C325" s="91">
        <f>IF(DATABASE!$X323&lt;&gt;1,"",DATABASE!A323)</f>
        <v/>
      </c>
      <c r="D325" s="91">
        <f>IF(DATABASE!$X323&lt;&gt;1,"",DATABASE!P323)</f>
        <v/>
      </c>
      <c r="E325" s="91">
        <f>IF(DATABASE!$X323&lt;&gt;1,"",DATABASE!L323)</f>
        <v/>
      </c>
      <c r="F325" s="91">
        <f>IF(DATABASE!$X323&lt;&gt;1,"",DATABASE!Q323)</f>
        <v/>
      </c>
      <c r="G325" s="91">
        <f>IF(DATABASE!$X323&lt;&gt;1,"",DATABASE!C323)</f>
        <v/>
      </c>
      <c r="H325" s="91">
        <f>IF(DATABASE!$X323&lt;&gt;1,"",DATABASE!D323)</f>
        <v/>
      </c>
      <c r="I325" s="90">
        <f>IF(DATABASE!$X323&lt;&gt;1,"",DATABASE!S323)</f>
        <v/>
      </c>
    </row>
    <row r="326" ht="16.5" customHeight="1" s="111">
      <c r="A326" s="92">
        <f>IF(DATABASE!$X324&lt;&gt;1,"",DATABASE!B324)</f>
        <v/>
      </c>
      <c r="B326" s="93">
        <f>IF(DATABASE!$X324&lt;&gt;1,"",DATABASE!M324)</f>
        <v/>
      </c>
      <c r="C326" s="94">
        <f>IF(DATABASE!$X324&lt;&gt;1,"",DATABASE!A324)</f>
        <v/>
      </c>
      <c r="D326" s="94">
        <f>IF(DATABASE!$X324&lt;&gt;1,"",DATABASE!P324)</f>
        <v/>
      </c>
      <c r="E326" s="94">
        <f>IF(DATABASE!$X324&lt;&gt;1,"",DATABASE!L324)</f>
        <v/>
      </c>
      <c r="F326" s="94">
        <f>IF(DATABASE!$X324&lt;&gt;1,"",DATABASE!Q324)</f>
        <v/>
      </c>
      <c r="G326" s="94">
        <f>IF(DATABASE!$X324&lt;&gt;1,"",DATABASE!C324)</f>
        <v/>
      </c>
      <c r="H326" s="94">
        <f>IF(DATABASE!$X324&lt;&gt;1,"",DATABASE!D324)</f>
        <v/>
      </c>
      <c r="I326" s="93">
        <f>IF(DATABASE!$X324&lt;&gt;1,"",DATABASE!S324)</f>
        <v/>
      </c>
    </row>
    <row r="327" ht="16.5" customHeight="1" s="111">
      <c r="A327" s="89">
        <f>IF(DATABASE!$X325&lt;&gt;1,"",DATABASE!B325)</f>
        <v/>
      </c>
      <c r="B327" s="90">
        <f>IF(DATABASE!$X325&lt;&gt;1,"",DATABASE!M325)</f>
        <v/>
      </c>
      <c r="C327" s="91">
        <f>IF(DATABASE!$X325&lt;&gt;1,"",DATABASE!A325)</f>
        <v/>
      </c>
      <c r="D327" s="91">
        <f>IF(DATABASE!$X325&lt;&gt;1,"",DATABASE!P325)</f>
        <v/>
      </c>
      <c r="E327" s="91">
        <f>IF(DATABASE!$X325&lt;&gt;1,"",DATABASE!L325)</f>
        <v/>
      </c>
      <c r="F327" s="91">
        <f>IF(DATABASE!$X325&lt;&gt;1,"",DATABASE!Q325)</f>
        <v/>
      </c>
      <c r="G327" s="91">
        <f>IF(DATABASE!$X325&lt;&gt;1,"",DATABASE!C325)</f>
        <v/>
      </c>
      <c r="H327" s="91">
        <f>IF(DATABASE!$X325&lt;&gt;1,"",DATABASE!D325)</f>
        <v/>
      </c>
      <c r="I327" s="90">
        <f>IF(DATABASE!$X325&lt;&gt;1,"",DATABASE!S325)</f>
        <v/>
      </c>
    </row>
    <row r="328" ht="16.5" customHeight="1" s="111">
      <c r="A328" s="92">
        <f>IF(DATABASE!$X326&lt;&gt;1,"",DATABASE!B326)</f>
        <v/>
      </c>
      <c r="B328" s="93">
        <f>IF(DATABASE!$X326&lt;&gt;1,"",DATABASE!M326)</f>
        <v/>
      </c>
      <c r="C328" s="94">
        <f>IF(DATABASE!$X326&lt;&gt;1,"",DATABASE!A326)</f>
        <v/>
      </c>
      <c r="D328" s="94">
        <f>IF(DATABASE!$X326&lt;&gt;1,"",DATABASE!P326)</f>
        <v/>
      </c>
      <c r="E328" s="94">
        <f>IF(DATABASE!$X326&lt;&gt;1,"",DATABASE!L326)</f>
        <v/>
      </c>
      <c r="F328" s="94">
        <f>IF(DATABASE!$X326&lt;&gt;1,"",DATABASE!Q326)</f>
        <v/>
      </c>
      <c r="G328" s="94">
        <f>IF(DATABASE!$X326&lt;&gt;1,"",DATABASE!C326)</f>
        <v/>
      </c>
      <c r="H328" s="94">
        <f>IF(DATABASE!$X326&lt;&gt;1,"",DATABASE!D326)</f>
        <v/>
      </c>
      <c r="I328" s="93">
        <f>IF(DATABASE!$X326&lt;&gt;1,"",DATABASE!S326)</f>
        <v/>
      </c>
    </row>
    <row r="329" ht="16.5" customHeight="1" s="111">
      <c r="A329" s="89">
        <f>IF(DATABASE!$X327&lt;&gt;1,"",DATABASE!B327)</f>
        <v/>
      </c>
      <c r="B329" s="90">
        <f>IF(DATABASE!$X327&lt;&gt;1,"",DATABASE!M327)</f>
        <v/>
      </c>
      <c r="C329" s="91">
        <f>IF(DATABASE!$X327&lt;&gt;1,"",DATABASE!A327)</f>
        <v/>
      </c>
      <c r="D329" s="91">
        <f>IF(DATABASE!$X327&lt;&gt;1,"",DATABASE!P327)</f>
        <v/>
      </c>
      <c r="E329" s="91">
        <f>IF(DATABASE!$X327&lt;&gt;1,"",DATABASE!L327)</f>
        <v/>
      </c>
      <c r="F329" s="91">
        <f>IF(DATABASE!$X327&lt;&gt;1,"",DATABASE!Q327)</f>
        <v/>
      </c>
      <c r="G329" s="91">
        <f>IF(DATABASE!$X327&lt;&gt;1,"",DATABASE!C327)</f>
        <v/>
      </c>
      <c r="H329" s="91">
        <f>IF(DATABASE!$X327&lt;&gt;1,"",DATABASE!D327)</f>
        <v/>
      </c>
      <c r="I329" s="90">
        <f>IF(DATABASE!$X327&lt;&gt;1,"",DATABASE!S327)</f>
        <v/>
      </c>
    </row>
    <row r="330" ht="16.5" customHeight="1" s="111">
      <c r="A330" s="92">
        <f>IF(DATABASE!$X328&lt;&gt;1,"",DATABASE!B328)</f>
        <v/>
      </c>
      <c r="B330" s="93">
        <f>IF(DATABASE!$X328&lt;&gt;1,"",DATABASE!M328)</f>
        <v/>
      </c>
      <c r="C330" s="94">
        <f>IF(DATABASE!$X328&lt;&gt;1,"",DATABASE!A328)</f>
        <v/>
      </c>
      <c r="D330" s="94">
        <f>IF(DATABASE!$X328&lt;&gt;1,"",DATABASE!P328)</f>
        <v/>
      </c>
      <c r="E330" s="94">
        <f>IF(DATABASE!$X328&lt;&gt;1,"",DATABASE!L328)</f>
        <v/>
      </c>
      <c r="F330" s="94">
        <f>IF(DATABASE!$X328&lt;&gt;1,"",DATABASE!Q328)</f>
        <v/>
      </c>
      <c r="G330" s="94">
        <f>IF(DATABASE!$X328&lt;&gt;1,"",DATABASE!C328)</f>
        <v/>
      </c>
      <c r="H330" s="94">
        <f>IF(DATABASE!$X328&lt;&gt;1,"",DATABASE!D328)</f>
        <v/>
      </c>
      <c r="I330" s="93">
        <f>IF(DATABASE!$X328&lt;&gt;1,"",DATABASE!S328)</f>
        <v/>
      </c>
    </row>
    <row r="331" ht="16.5" customHeight="1" s="111">
      <c r="A331" s="89">
        <f>IF(DATABASE!$X329&lt;&gt;1,"",DATABASE!B329)</f>
        <v/>
      </c>
      <c r="B331" s="90">
        <f>IF(DATABASE!$X329&lt;&gt;1,"",DATABASE!M329)</f>
        <v/>
      </c>
      <c r="C331" s="91">
        <f>IF(DATABASE!$X329&lt;&gt;1,"",DATABASE!A329)</f>
        <v/>
      </c>
      <c r="D331" s="91">
        <f>IF(DATABASE!$X329&lt;&gt;1,"",DATABASE!P329)</f>
        <v/>
      </c>
      <c r="E331" s="91">
        <f>IF(DATABASE!$X329&lt;&gt;1,"",DATABASE!L329)</f>
        <v/>
      </c>
      <c r="F331" s="91">
        <f>IF(DATABASE!$X329&lt;&gt;1,"",DATABASE!Q329)</f>
        <v/>
      </c>
      <c r="G331" s="91">
        <f>IF(DATABASE!$X329&lt;&gt;1,"",DATABASE!C329)</f>
        <v/>
      </c>
      <c r="H331" s="91">
        <f>IF(DATABASE!$X329&lt;&gt;1,"",DATABASE!D329)</f>
        <v/>
      </c>
      <c r="I331" s="90">
        <f>IF(DATABASE!$X329&lt;&gt;1,"",DATABASE!S329)</f>
        <v/>
      </c>
    </row>
    <row r="332" ht="16.5" customHeight="1" s="111">
      <c r="A332" s="92">
        <f>IF(DATABASE!$X330&lt;&gt;1,"",DATABASE!B330)</f>
        <v/>
      </c>
      <c r="B332" s="93">
        <f>IF(DATABASE!$X330&lt;&gt;1,"",DATABASE!M330)</f>
        <v/>
      </c>
      <c r="C332" s="94">
        <f>IF(DATABASE!$X330&lt;&gt;1,"",DATABASE!A330)</f>
        <v/>
      </c>
      <c r="D332" s="94">
        <f>IF(DATABASE!$X330&lt;&gt;1,"",DATABASE!P330)</f>
        <v/>
      </c>
      <c r="E332" s="94">
        <f>IF(DATABASE!$X330&lt;&gt;1,"",DATABASE!L330)</f>
        <v/>
      </c>
      <c r="F332" s="94">
        <f>IF(DATABASE!$X330&lt;&gt;1,"",DATABASE!Q330)</f>
        <v/>
      </c>
      <c r="G332" s="94">
        <f>IF(DATABASE!$X330&lt;&gt;1,"",DATABASE!C330)</f>
        <v/>
      </c>
      <c r="H332" s="94">
        <f>IF(DATABASE!$X330&lt;&gt;1,"",DATABASE!D330)</f>
        <v/>
      </c>
      <c r="I332" s="93">
        <f>IF(DATABASE!$X330&lt;&gt;1,"",DATABASE!S330)</f>
        <v/>
      </c>
    </row>
    <row r="333" ht="16.5" customHeight="1" s="111">
      <c r="A333" s="89">
        <f>IF(DATABASE!$X331&lt;&gt;1,"",DATABASE!B331)</f>
        <v/>
      </c>
      <c r="B333" s="90">
        <f>IF(DATABASE!$X331&lt;&gt;1,"",DATABASE!M331)</f>
        <v/>
      </c>
      <c r="C333" s="91">
        <f>IF(DATABASE!$X331&lt;&gt;1,"",DATABASE!A331)</f>
        <v/>
      </c>
      <c r="D333" s="91">
        <f>IF(DATABASE!$X331&lt;&gt;1,"",DATABASE!P331)</f>
        <v/>
      </c>
      <c r="E333" s="91">
        <f>IF(DATABASE!$X331&lt;&gt;1,"",DATABASE!L331)</f>
        <v/>
      </c>
      <c r="F333" s="91">
        <f>IF(DATABASE!$X331&lt;&gt;1,"",DATABASE!Q331)</f>
        <v/>
      </c>
      <c r="G333" s="91">
        <f>IF(DATABASE!$X331&lt;&gt;1,"",DATABASE!C331)</f>
        <v/>
      </c>
      <c r="H333" s="91">
        <f>IF(DATABASE!$X331&lt;&gt;1,"",DATABASE!D331)</f>
        <v/>
      </c>
      <c r="I333" s="90">
        <f>IF(DATABASE!$X331&lt;&gt;1,"",DATABASE!S331)</f>
        <v/>
      </c>
    </row>
    <row r="334" ht="16.5" customHeight="1" s="111">
      <c r="A334" s="92">
        <f>IF(DATABASE!$X332&lt;&gt;1,"",DATABASE!B332)</f>
        <v/>
      </c>
      <c r="B334" s="93">
        <f>IF(DATABASE!$X332&lt;&gt;1,"",DATABASE!M332)</f>
        <v/>
      </c>
      <c r="C334" s="94">
        <f>IF(DATABASE!$X332&lt;&gt;1,"",DATABASE!A332)</f>
        <v/>
      </c>
      <c r="D334" s="94">
        <f>IF(DATABASE!$X332&lt;&gt;1,"",DATABASE!P332)</f>
        <v/>
      </c>
      <c r="E334" s="94">
        <f>IF(DATABASE!$X332&lt;&gt;1,"",DATABASE!L332)</f>
        <v/>
      </c>
      <c r="F334" s="94">
        <f>IF(DATABASE!$X332&lt;&gt;1,"",DATABASE!Q332)</f>
        <v/>
      </c>
      <c r="G334" s="94">
        <f>IF(DATABASE!$X332&lt;&gt;1,"",DATABASE!C332)</f>
        <v/>
      </c>
      <c r="H334" s="94">
        <f>IF(DATABASE!$X332&lt;&gt;1,"",DATABASE!D332)</f>
        <v/>
      </c>
      <c r="I334" s="93">
        <f>IF(DATABASE!$X332&lt;&gt;1,"",DATABASE!S332)</f>
        <v/>
      </c>
    </row>
    <row r="335" ht="16.5" customHeight="1" s="111">
      <c r="A335" s="89">
        <f>IF(DATABASE!$X333&lt;&gt;1,"",DATABASE!B333)</f>
        <v/>
      </c>
      <c r="B335" s="90">
        <f>IF(DATABASE!$X333&lt;&gt;1,"",DATABASE!M333)</f>
        <v/>
      </c>
      <c r="C335" s="91">
        <f>IF(DATABASE!$X333&lt;&gt;1,"",DATABASE!A333)</f>
        <v/>
      </c>
      <c r="D335" s="91">
        <f>IF(DATABASE!$X333&lt;&gt;1,"",DATABASE!P333)</f>
        <v/>
      </c>
      <c r="E335" s="91">
        <f>IF(DATABASE!$X333&lt;&gt;1,"",DATABASE!L333)</f>
        <v/>
      </c>
      <c r="F335" s="91">
        <f>IF(DATABASE!$X333&lt;&gt;1,"",DATABASE!Q333)</f>
        <v/>
      </c>
      <c r="G335" s="91">
        <f>IF(DATABASE!$X333&lt;&gt;1,"",DATABASE!C333)</f>
        <v/>
      </c>
      <c r="H335" s="91">
        <f>IF(DATABASE!$X333&lt;&gt;1,"",DATABASE!D333)</f>
        <v/>
      </c>
      <c r="I335" s="90">
        <f>IF(DATABASE!$X333&lt;&gt;1,"",DATABASE!S333)</f>
        <v/>
      </c>
    </row>
    <row r="336" ht="16.5" customHeight="1" s="111">
      <c r="A336" s="92">
        <f>IF(DATABASE!$X334&lt;&gt;1,"",DATABASE!B334)</f>
        <v/>
      </c>
      <c r="B336" s="93">
        <f>IF(DATABASE!$X334&lt;&gt;1,"",DATABASE!M334)</f>
        <v/>
      </c>
      <c r="C336" s="94">
        <f>IF(DATABASE!$X334&lt;&gt;1,"",DATABASE!A334)</f>
        <v/>
      </c>
      <c r="D336" s="94">
        <f>IF(DATABASE!$X334&lt;&gt;1,"",DATABASE!P334)</f>
        <v/>
      </c>
      <c r="E336" s="94">
        <f>IF(DATABASE!$X334&lt;&gt;1,"",DATABASE!L334)</f>
        <v/>
      </c>
      <c r="F336" s="94">
        <f>IF(DATABASE!$X334&lt;&gt;1,"",DATABASE!Q334)</f>
        <v/>
      </c>
      <c r="G336" s="94">
        <f>IF(DATABASE!$X334&lt;&gt;1,"",DATABASE!C334)</f>
        <v/>
      </c>
      <c r="H336" s="94">
        <f>IF(DATABASE!$X334&lt;&gt;1,"",DATABASE!D334)</f>
        <v/>
      </c>
      <c r="I336" s="93">
        <f>IF(DATABASE!$X334&lt;&gt;1,"",DATABASE!S334)</f>
        <v/>
      </c>
    </row>
    <row r="337" ht="16.5" customHeight="1" s="111">
      <c r="A337" s="89">
        <f>IF(DATABASE!$X335&lt;&gt;1,"",DATABASE!B335)</f>
        <v/>
      </c>
      <c r="B337" s="90">
        <f>IF(DATABASE!$X335&lt;&gt;1,"",DATABASE!M335)</f>
        <v/>
      </c>
      <c r="C337" s="91">
        <f>IF(DATABASE!$X335&lt;&gt;1,"",DATABASE!A335)</f>
        <v/>
      </c>
      <c r="D337" s="91">
        <f>IF(DATABASE!$X335&lt;&gt;1,"",DATABASE!P335)</f>
        <v/>
      </c>
      <c r="E337" s="91">
        <f>IF(DATABASE!$X335&lt;&gt;1,"",DATABASE!L335)</f>
        <v/>
      </c>
      <c r="F337" s="91">
        <f>IF(DATABASE!$X335&lt;&gt;1,"",DATABASE!Q335)</f>
        <v/>
      </c>
      <c r="G337" s="91">
        <f>IF(DATABASE!$X335&lt;&gt;1,"",DATABASE!C335)</f>
        <v/>
      </c>
      <c r="H337" s="91">
        <f>IF(DATABASE!$X335&lt;&gt;1,"",DATABASE!D335)</f>
        <v/>
      </c>
      <c r="I337" s="90">
        <f>IF(DATABASE!$X335&lt;&gt;1,"",DATABASE!S335)</f>
        <v/>
      </c>
    </row>
    <row r="338" ht="16.5" customHeight="1" s="111">
      <c r="A338" s="92">
        <f>IF(DATABASE!$X336&lt;&gt;1,"",DATABASE!B336)</f>
        <v/>
      </c>
      <c r="B338" s="93">
        <f>IF(DATABASE!$X336&lt;&gt;1,"",DATABASE!M336)</f>
        <v/>
      </c>
      <c r="C338" s="94">
        <f>IF(DATABASE!$X336&lt;&gt;1,"",DATABASE!A336)</f>
        <v/>
      </c>
      <c r="D338" s="94">
        <f>IF(DATABASE!$X336&lt;&gt;1,"",DATABASE!P336)</f>
        <v/>
      </c>
      <c r="E338" s="94">
        <f>IF(DATABASE!$X336&lt;&gt;1,"",DATABASE!L336)</f>
        <v/>
      </c>
      <c r="F338" s="94">
        <f>IF(DATABASE!$X336&lt;&gt;1,"",DATABASE!Q336)</f>
        <v/>
      </c>
      <c r="G338" s="94">
        <f>IF(DATABASE!$X336&lt;&gt;1,"",DATABASE!C336)</f>
        <v/>
      </c>
      <c r="H338" s="94">
        <f>IF(DATABASE!$X336&lt;&gt;1,"",DATABASE!D336)</f>
        <v/>
      </c>
      <c r="I338" s="93">
        <f>IF(DATABASE!$X336&lt;&gt;1,"",DATABASE!S336)</f>
        <v/>
      </c>
    </row>
    <row r="339" ht="16.5" customHeight="1" s="111">
      <c r="A339" s="89">
        <f>IF(DATABASE!$X337&lt;&gt;1,"",DATABASE!B337)</f>
        <v/>
      </c>
      <c r="B339" s="90">
        <f>IF(DATABASE!$X337&lt;&gt;1,"",DATABASE!M337)</f>
        <v/>
      </c>
      <c r="C339" s="91">
        <f>IF(DATABASE!$X337&lt;&gt;1,"",DATABASE!A337)</f>
        <v/>
      </c>
      <c r="D339" s="91">
        <f>IF(DATABASE!$X337&lt;&gt;1,"",DATABASE!P337)</f>
        <v/>
      </c>
      <c r="E339" s="91">
        <f>IF(DATABASE!$X337&lt;&gt;1,"",DATABASE!L337)</f>
        <v/>
      </c>
      <c r="F339" s="91">
        <f>IF(DATABASE!$X337&lt;&gt;1,"",DATABASE!Q337)</f>
        <v/>
      </c>
      <c r="G339" s="91">
        <f>IF(DATABASE!$X337&lt;&gt;1,"",DATABASE!C337)</f>
        <v/>
      </c>
      <c r="H339" s="91">
        <f>IF(DATABASE!$X337&lt;&gt;1,"",DATABASE!D337)</f>
        <v/>
      </c>
      <c r="I339" s="90">
        <f>IF(DATABASE!$X337&lt;&gt;1,"",DATABASE!S337)</f>
        <v/>
      </c>
    </row>
    <row r="340" ht="16.5" customHeight="1" s="111">
      <c r="A340" s="92">
        <f>IF(DATABASE!$X338&lt;&gt;1,"",DATABASE!B338)</f>
        <v/>
      </c>
      <c r="B340" s="93">
        <f>IF(DATABASE!$X338&lt;&gt;1,"",DATABASE!M338)</f>
        <v/>
      </c>
      <c r="C340" s="94">
        <f>IF(DATABASE!$X338&lt;&gt;1,"",DATABASE!A338)</f>
        <v/>
      </c>
      <c r="D340" s="94">
        <f>IF(DATABASE!$X338&lt;&gt;1,"",DATABASE!P338)</f>
        <v/>
      </c>
      <c r="E340" s="94">
        <f>IF(DATABASE!$X338&lt;&gt;1,"",DATABASE!L338)</f>
        <v/>
      </c>
      <c r="F340" s="94">
        <f>IF(DATABASE!$X338&lt;&gt;1,"",DATABASE!Q338)</f>
        <v/>
      </c>
      <c r="G340" s="94">
        <f>IF(DATABASE!$X338&lt;&gt;1,"",DATABASE!C338)</f>
        <v/>
      </c>
      <c r="H340" s="94">
        <f>IF(DATABASE!$X338&lt;&gt;1,"",DATABASE!D338)</f>
        <v/>
      </c>
      <c r="I340" s="93">
        <f>IF(DATABASE!$X338&lt;&gt;1,"",DATABASE!S338)</f>
        <v/>
      </c>
    </row>
    <row r="341" ht="16.5" customHeight="1" s="111">
      <c r="A341" s="89">
        <f>IF(DATABASE!$X339&lt;&gt;1,"",DATABASE!B339)</f>
        <v/>
      </c>
      <c r="B341" s="90">
        <f>IF(DATABASE!$X339&lt;&gt;1,"",DATABASE!M339)</f>
        <v/>
      </c>
      <c r="C341" s="91">
        <f>IF(DATABASE!$X339&lt;&gt;1,"",DATABASE!A339)</f>
        <v/>
      </c>
      <c r="D341" s="91">
        <f>IF(DATABASE!$X339&lt;&gt;1,"",DATABASE!P339)</f>
        <v/>
      </c>
      <c r="E341" s="91">
        <f>IF(DATABASE!$X339&lt;&gt;1,"",DATABASE!L339)</f>
        <v/>
      </c>
      <c r="F341" s="91">
        <f>IF(DATABASE!$X339&lt;&gt;1,"",DATABASE!Q339)</f>
        <v/>
      </c>
      <c r="G341" s="91">
        <f>IF(DATABASE!$X339&lt;&gt;1,"",DATABASE!C339)</f>
        <v/>
      </c>
      <c r="H341" s="91">
        <f>IF(DATABASE!$X339&lt;&gt;1,"",DATABASE!D339)</f>
        <v/>
      </c>
      <c r="I341" s="90">
        <f>IF(DATABASE!$X339&lt;&gt;1,"",DATABASE!S339)</f>
        <v/>
      </c>
    </row>
    <row r="342" ht="16.5" customHeight="1" s="111">
      <c r="A342" s="92">
        <f>IF(DATABASE!$X340&lt;&gt;1,"",DATABASE!B340)</f>
        <v/>
      </c>
      <c r="B342" s="93">
        <f>IF(DATABASE!$X340&lt;&gt;1,"",DATABASE!M340)</f>
        <v/>
      </c>
      <c r="C342" s="94">
        <f>IF(DATABASE!$X340&lt;&gt;1,"",DATABASE!A340)</f>
        <v/>
      </c>
      <c r="D342" s="94">
        <f>IF(DATABASE!$X340&lt;&gt;1,"",DATABASE!P340)</f>
        <v/>
      </c>
      <c r="E342" s="94">
        <f>IF(DATABASE!$X340&lt;&gt;1,"",DATABASE!L340)</f>
        <v/>
      </c>
      <c r="F342" s="94">
        <f>IF(DATABASE!$X340&lt;&gt;1,"",DATABASE!Q340)</f>
        <v/>
      </c>
      <c r="G342" s="94">
        <f>IF(DATABASE!$X340&lt;&gt;1,"",DATABASE!C340)</f>
        <v/>
      </c>
      <c r="H342" s="94">
        <f>IF(DATABASE!$X340&lt;&gt;1,"",DATABASE!D340)</f>
        <v/>
      </c>
      <c r="I342" s="93">
        <f>IF(DATABASE!$X340&lt;&gt;1,"",DATABASE!S340)</f>
        <v/>
      </c>
    </row>
    <row r="343" ht="16.5" customHeight="1" s="111">
      <c r="A343" s="89">
        <f>IF(DATABASE!$X341&lt;&gt;1,"",DATABASE!B341)</f>
        <v/>
      </c>
      <c r="B343" s="90">
        <f>IF(DATABASE!$X341&lt;&gt;1,"",DATABASE!M341)</f>
        <v/>
      </c>
      <c r="C343" s="91">
        <f>IF(DATABASE!$X341&lt;&gt;1,"",DATABASE!A341)</f>
        <v/>
      </c>
      <c r="D343" s="91">
        <f>IF(DATABASE!$X341&lt;&gt;1,"",DATABASE!P341)</f>
        <v/>
      </c>
      <c r="E343" s="91">
        <f>IF(DATABASE!$X341&lt;&gt;1,"",DATABASE!L341)</f>
        <v/>
      </c>
      <c r="F343" s="91">
        <f>IF(DATABASE!$X341&lt;&gt;1,"",DATABASE!Q341)</f>
        <v/>
      </c>
      <c r="G343" s="91">
        <f>IF(DATABASE!$X341&lt;&gt;1,"",DATABASE!C341)</f>
        <v/>
      </c>
      <c r="H343" s="91">
        <f>IF(DATABASE!$X341&lt;&gt;1,"",DATABASE!D341)</f>
        <v/>
      </c>
      <c r="I343" s="90">
        <f>IF(DATABASE!$X341&lt;&gt;1,"",DATABASE!S341)</f>
        <v/>
      </c>
    </row>
    <row r="344" ht="16.5" customHeight="1" s="111">
      <c r="A344" s="92">
        <f>IF(DATABASE!$X342&lt;&gt;1,"",DATABASE!B342)</f>
        <v/>
      </c>
      <c r="B344" s="93">
        <f>IF(DATABASE!$X342&lt;&gt;1,"",DATABASE!M342)</f>
        <v/>
      </c>
      <c r="C344" s="94">
        <f>IF(DATABASE!$X342&lt;&gt;1,"",DATABASE!A342)</f>
        <v/>
      </c>
      <c r="D344" s="94">
        <f>IF(DATABASE!$X342&lt;&gt;1,"",DATABASE!P342)</f>
        <v/>
      </c>
      <c r="E344" s="94">
        <f>IF(DATABASE!$X342&lt;&gt;1,"",DATABASE!L342)</f>
        <v/>
      </c>
      <c r="F344" s="94">
        <f>IF(DATABASE!$X342&lt;&gt;1,"",DATABASE!Q342)</f>
        <v/>
      </c>
      <c r="G344" s="94">
        <f>IF(DATABASE!$X342&lt;&gt;1,"",DATABASE!C342)</f>
        <v/>
      </c>
      <c r="H344" s="94">
        <f>IF(DATABASE!$X342&lt;&gt;1,"",DATABASE!D342)</f>
        <v/>
      </c>
      <c r="I344" s="93">
        <f>IF(DATABASE!$X342&lt;&gt;1,"",DATABASE!S342)</f>
        <v/>
      </c>
    </row>
    <row r="345" ht="16.5" customHeight="1" s="111">
      <c r="A345" s="89">
        <f>IF(DATABASE!$X343&lt;&gt;1,"",DATABASE!B343)</f>
        <v/>
      </c>
      <c r="B345" s="90">
        <f>IF(DATABASE!$X343&lt;&gt;1,"",DATABASE!M343)</f>
        <v/>
      </c>
      <c r="C345" s="91">
        <f>IF(DATABASE!$X343&lt;&gt;1,"",DATABASE!A343)</f>
        <v/>
      </c>
      <c r="D345" s="91">
        <f>IF(DATABASE!$X343&lt;&gt;1,"",DATABASE!P343)</f>
        <v/>
      </c>
      <c r="E345" s="91">
        <f>IF(DATABASE!$X343&lt;&gt;1,"",DATABASE!L343)</f>
        <v/>
      </c>
      <c r="F345" s="91">
        <f>IF(DATABASE!$X343&lt;&gt;1,"",DATABASE!Q343)</f>
        <v/>
      </c>
      <c r="G345" s="91">
        <f>IF(DATABASE!$X343&lt;&gt;1,"",DATABASE!C343)</f>
        <v/>
      </c>
      <c r="H345" s="91">
        <f>IF(DATABASE!$X343&lt;&gt;1,"",DATABASE!D343)</f>
        <v/>
      </c>
      <c r="I345" s="90">
        <f>IF(DATABASE!$X343&lt;&gt;1,"",DATABASE!S343)</f>
        <v/>
      </c>
    </row>
    <row r="346" ht="16.5" customHeight="1" s="111">
      <c r="A346" s="92">
        <f>IF(DATABASE!$X344&lt;&gt;1,"",DATABASE!B344)</f>
        <v/>
      </c>
      <c r="B346" s="93">
        <f>IF(DATABASE!$X344&lt;&gt;1,"",DATABASE!M344)</f>
        <v/>
      </c>
      <c r="C346" s="94">
        <f>IF(DATABASE!$X344&lt;&gt;1,"",DATABASE!A344)</f>
        <v/>
      </c>
      <c r="D346" s="94">
        <f>IF(DATABASE!$X344&lt;&gt;1,"",DATABASE!P344)</f>
        <v/>
      </c>
      <c r="E346" s="94">
        <f>IF(DATABASE!$X344&lt;&gt;1,"",DATABASE!L344)</f>
        <v/>
      </c>
      <c r="F346" s="94">
        <f>IF(DATABASE!$X344&lt;&gt;1,"",DATABASE!Q344)</f>
        <v/>
      </c>
      <c r="G346" s="94">
        <f>IF(DATABASE!$X344&lt;&gt;1,"",DATABASE!C344)</f>
        <v/>
      </c>
      <c r="H346" s="94">
        <f>IF(DATABASE!$X344&lt;&gt;1,"",DATABASE!D344)</f>
        <v/>
      </c>
      <c r="I346" s="93">
        <f>IF(DATABASE!$X344&lt;&gt;1,"",DATABASE!S344)</f>
        <v/>
      </c>
    </row>
    <row r="347" ht="16.5" customHeight="1" s="111">
      <c r="A347" s="89">
        <f>IF(DATABASE!$X345&lt;&gt;1,"",DATABASE!B345)</f>
        <v/>
      </c>
      <c r="B347" s="90">
        <f>IF(DATABASE!$X345&lt;&gt;1,"",DATABASE!M345)</f>
        <v/>
      </c>
      <c r="C347" s="91">
        <f>IF(DATABASE!$X345&lt;&gt;1,"",DATABASE!A345)</f>
        <v/>
      </c>
      <c r="D347" s="91">
        <f>IF(DATABASE!$X345&lt;&gt;1,"",DATABASE!P345)</f>
        <v/>
      </c>
      <c r="E347" s="91">
        <f>IF(DATABASE!$X345&lt;&gt;1,"",DATABASE!L345)</f>
        <v/>
      </c>
      <c r="F347" s="91">
        <f>IF(DATABASE!$X345&lt;&gt;1,"",DATABASE!Q345)</f>
        <v/>
      </c>
      <c r="G347" s="91">
        <f>IF(DATABASE!$X345&lt;&gt;1,"",DATABASE!C345)</f>
        <v/>
      </c>
      <c r="H347" s="91">
        <f>IF(DATABASE!$X345&lt;&gt;1,"",DATABASE!D345)</f>
        <v/>
      </c>
      <c r="I347" s="90">
        <f>IF(DATABASE!$X345&lt;&gt;1,"",DATABASE!S345)</f>
        <v/>
      </c>
    </row>
    <row r="348" ht="16.5" customHeight="1" s="111">
      <c r="A348" s="92">
        <f>IF(DATABASE!$X346&lt;&gt;1,"",DATABASE!B346)</f>
        <v/>
      </c>
      <c r="B348" s="93">
        <f>IF(DATABASE!$X346&lt;&gt;1,"",DATABASE!M346)</f>
        <v/>
      </c>
      <c r="C348" s="94">
        <f>IF(DATABASE!$X346&lt;&gt;1,"",DATABASE!A346)</f>
        <v/>
      </c>
      <c r="D348" s="94">
        <f>IF(DATABASE!$X346&lt;&gt;1,"",DATABASE!P346)</f>
        <v/>
      </c>
      <c r="E348" s="94">
        <f>IF(DATABASE!$X346&lt;&gt;1,"",DATABASE!L346)</f>
        <v/>
      </c>
      <c r="F348" s="94">
        <f>IF(DATABASE!$X346&lt;&gt;1,"",DATABASE!Q346)</f>
        <v/>
      </c>
      <c r="G348" s="94">
        <f>IF(DATABASE!$X346&lt;&gt;1,"",DATABASE!C346)</f>
        <v/>
      </c>
      <c r="H348" s="94">
        <f>IF(DATABASE!$X346&lt;&gt;1,"",DATABASE!D346)</f>
        <v/>
      </c>
      <c r="I348" s="93">
        <f>IF(DATABASE!$X346&lt;&gt;1,"",DATABASE!S346)</f>
        <v/>
      </c>
    </row>
    <row r="349" ht="16.5" customHeight="1" s="111">
      <c r="A349" s="89">
        <f>IF(DATABASE!$X347&lt;&gt;1,"",DATABASE!B347)</f>
        <v/>
      </c>
      <c r="B349" s="90">
        <f>IF(DATABASE!$X347&lt;&gt;1,"",DATABASE!M347)</f>
        <v/>
      </c>
      <c r="C349" s="91">
        <f>IF(DATABASE!$X347&lt;&gt;1,"",DATABASE!A347)</f>
        <v/>
      </c>
      <c r="D349" s="91">
        <f>IF(DATABASE!$X347&lt;&gt;1,"",DATABASE!P347)</f>
        <v/>
      </c>
      <c r="E349" s="91">
        <f>IF(DATABASE!$X347&lt;&gt;1,"",DATABASE!L347)</f>
        <v/>
      </c>
      <c r="F349" s="91">
        <f>IF(DATABASE!$X347&lt;&gt;1,"",DATABASE!Q347)</f>
        <v/>
      </c>
      <c r="G349" s="91">
        <f>IF(DATABASE!$X347&lt;&gt;1,"",DATABASE!C347)</f>
        <v/>
      </c>
      <c r="H349" s="91">
        <f>IF(DATABASE!$X347&lt;&gt;1,"",DATABASE!D347)</f>
        <v/>
      </c>
      <c r="I349" s="90">
        <f>IF(DATABASE!$X347&lt;&gt;1,"",DATABASE!S347)</f>
        <v/>
      </c>
    </row>
    <row r="350" ht="16.5" customHeight="1" s="111">
      <c r="A350" s="92">
        <f>IF(DATABASE!$X348&lt;&gt;1,"",DATABASE!B348)</f>
        <v/>
      </c>
      <c r="B350" s="93">
        <f>IF(DATABASE!$X348&lt;&gt;1,"",DATABASE!M348)</f>
        <v/>
      </c>
      <c r="C350" s="94">
        <f>IF(DATABASE!$X348&lt;&gt;1,"",DATABASE!A348)</f>
        <v/>
      </c>
      <c r="D350" s="94">
        <f>IF(DATABASE!$X348&lt;&gt;1,"",DATABASE!P348)</f>
        <v/>
      </c>
      <c r="E350" s="94">
        <f>IF(DATABASE!$X348&lt;&gt;1,"",DATABASE!L348)</f>
        <v/>
      </c>
      <c r="F350" s="94">
        <f>IF(DATABASE!$X348&lt;&gt;1,"",DATABASE!Q348)</f>
        <v/>
      </c>
      <c r="G350" s="94">
        <f>IF(DATABASE!$X348&lt;&gt;1,"",DATABASE!C348)</f>
        <v/>
      </c>
      <c r="H350" s="94">
        <f>IF(DATABASE!$X348&lt;&gt;1,"",DATABASE!D348)</f>
        <v/>
      </c>
      <c r="I350" s="93">
        <f>IF(DATABASE!$X348&lt;&gt;1,"",DATABASE!S348)</f>
        <v/>
      </c>
    </row>
    <row r="351" ht="16.5" customHeight="1" s="111">
      <c r="A351" s="89">
        <f>IF(DATABASE!$X349&lt;&gt;1,"",DATABASE!B349)</f>
        <v/>
      </c>
      <c r="B351" s="90">
        <f>IF(DATABASE!$X349&lt;&gt;1,"",DATABASE!M349)</f>
        <v/>
      </c>
      <c r="C351" s="91">
        <f>IF(DATABASE!$X349&lt;&gt;1,"",DATABASE!A349)</f>
        <v/>
      </c>
      <c r="D351" s="91">
        <f>IF(DATABASE!$X349&lt;&gt;1,"",DATABASE!P349)</f>
        <v/>
      </c>
      <c r="E351" s="91">
        <f>IF(DATABASE!$X349&lt;&gt;1,"",DATABASE!L349)</f>
        <v/>
      </c>
      <c r="F351" s="91">
        <f>IF(DATABASE!$X349&lt;&gt;1,"",DATABASE!Q349)</f>
        <v/>
      </c>
      <c r="G351" s="91">
        <f>IF(DATABASE!$X349&lt;&gt;1,"",DATABASE!C349)</f>
        <v/>
      </c>
      <c r="H351" s="91">
        <f>IF(DATABASE!$X349&lt;&gt;1,"",DATABASE!D349)</f>
        <v/>
      </c>
      <c r="I351" s="90">
        <f>IF(DATABASE!$X349&lt;&gt;1,"",DATABASE!S349)</f>
        <v/>
      </c>
    </row>
    <row r="352" ht="16.5" customHeight="1" s="111">
      <c r="A352" s="92">
        <f>IF(DATABASE!$X350&lt;&gt;1,"",DATABASE!B350)</f>
        <v/>
      </c>
      <c r="B352" s="93">
        <f>IF(DATABASE!$X350&lt;&gt;1,"",DATABASE!M350)</f>
        <v/>
      </c>
      <c r="C352" s="94">
        <f>IF(DATABASE!$X350&lt;&gt;1,"",DATABASE!A350)</f>
        <v/>
      </c>
      <c r="D352" s="94">
        <f>IF(DATABASE!$X350&lt;&gt;1,"",DATABASE!P350)</f>
        <v/>
      </c>
      <c r="E352" s="94">
        <f>IF(DATABASE!$X350&lt;&gt;1,"",DATABASE!L350)</f>
        <v/>
      </c>
      <c r="F352" s="94">
        <f>IF(DATABASE!$X350&lt;&gt;1,"",DATABASE!Q350)</f>
        <v/>
      </c>
      <c r="G352" s="94">
        <f>IF(DATABASE!$X350&lt;&gt;1,"",DATABASE!C350)</f>
        <v/>
      </c>
      <c r="H352" s="94">
        <f>IF(DATABASE!$X350&lt;&gt;1,"",DATABASE!D350)</f>
        <v/>
      </c>
      <c r="I352" s="93">
        <f>IF(DATABASE!$X350&lt;&gt;1,"",DATABASE!S350)</f>
        <v/>
      </c>
    </row>
    <row r="353" ht="16.5" customHeight="1" s="111">
      <c r="A353" s="89">
        <f>IF(DATABASE!$X351&lt;&gt;1,"",DATABASE!B351)</f>
        <v/>
      </c>
      <c r="B353" s="90">
        <f>IF(DATABASE!$X351&lt;&gt;1,"",DATABASE!M351)</f>
        <v/>
      </c>
      <c r="C353" s="91">
        <f>IF(DATABASE!$X351&lt;&gt;1,"",DATABASE!A351)</f>
        <v/>
      </c>
      <c r="D353" s="91">
        <f>IF(DATABASE!$X351&lt;&gt;1,"",DATABASE!P351)</f>
        <v/>
      </c>
      <c r="E353" s="91">
        <f>IF(DATABASE!$X351&lt;&gt;1,"",DATABASE!L351)</f>
        <v/>
      </c>
      <c r="F353" s="91">
        <f>IF(DATABASE!$X351&lt;&gt;1,"",DATABASE!Q351)</f>
        <v/>
      </c>
      <c r="G353" s="91">
        <f>IF(DATABASE!$X351&lt;&gt;1,"",DATABASE!C351)</f>
        <v/>
      </c>
      <c r="H353" s="91">
        <f>IF(DATABASE!$X351&lt;&gt;1,"",DATABASE!D351)</f>
        <v/>
      </c>
      <c r="I353" s="90">
        <f>IF(DATABASE!$X351&lt;&gt;1,"",DATABASE!S351)</f>
        <v/>
      </c>
    </row>
    <row r="354" ht="16.5" customHeight="1" s="111">
      <c r="A354" s="92">
        <f>IF(DATABASE!$X352&lt;&gt;1,"",DATABASE!B352)</f>
        <v/>
      </c>
      <c r="B354" s="93">
        <f>IF(DATABASE!$X352&lt;&gt;1,"",DATABASE!M352)</f>
        <v/>
      </c>
      <c r="C354" s="94">
        <f>IF(DATABASE!$X352&lt;&gt;1,"",DATABASE!A352)</f>
        <v/>
      </c>
      <c r="D354" s="94">
        <f>IF(DATABASE!$X352&lt;&gt;1,"",DATABASE!P352)</f>
        <v/>
      </c>
      <c r="E354" s="94">
        <f>IF(DATABASE!$X352&lt;&gt;1,"",DATABASE!L352)</f>
        <v/>
      </c>
      <c r="F354" s="94">
        <f>IF(DATABASE!$X352&lt;&gt;1,"",DATABASE!Q352)</f>
        <v/>
      </c>
      <c r="G354" s="94">
        <f>IF(DATABASE!$X352&lt;&gt;1,"",DATABASE!C352)</f>
        <v/>
      </c>
      <c r="H354" s="94">
        <f>IF(DATABASE!$X352&lt;&gt;1,"",DATABASE!D352)</f>
        <v/>
      </c>
      <c r="I354" s="93">
        <f>IF(DATABASE!$X352&lt;&gt;1,"",DATABASE!S352)</f>
        <v/>
      </c>
    </row>
    <row r="355" ht="16.5" customHeight="1" s="111">
      <c r="A355" s="89">
        <f>IF(DATABASE!$X353&lt;&gt;1,"",DATABASE!B353)</f>
        <v/>
      </c>
      <c r="B355" s="90">
        <f>IF(DATABASE!$X353&lt;&gt;1,"",DATABASE!M353)</f>
        <v/>
      </c>
      <c r="C355" s="91">
        <f>IF(DATABASE!$X353&lt;&gt;1,"",DATABASE!A353)</f>
        <v/>
      </c>
      <c r="D355" s="91">
        <f>IF(DATABASE!$X353&lt;&gt;1,"",DATABASE!P353)</f>
        <v/>
      </c>
      <c r="E355" s="91">
        <f>IF(DATABASE!$X353&lt;&gt;1,"",DATABASE!L353)</f>
        <v/>
      </c>
      <c r="F355" s="91">
        <f>IF(DATABASE!$X353&lt;&gt;1,"",DATABASE!Q353)</f>
        <v/>
      </c>
      <c r="G355" s="91">
        <f>IF(DATABASE!$X353&lt;&gt;1,"",DATABASE!C353)</f>
        <v/>
      </c>
      <c r="H355" s="91">
        <f>IF(DATABASE!$X353&lt;&gt;1,"",DATABASE!D353)</f>
        <v/>
      </c>
      <c r="I355" s="90">
        <f>IF(DATABASE!$X353&lt;&gt;1,"",DATABASE!S353)</f>
        <v/>
      </c>
    </row>
    <row r="356" ht="16.5" customHeight="1" s="111">
      <c r="A356" s="92">
        <f>IF(DATABASE!$X354&lt;&gt;1,"",DATABASE!B354)</f>
        <v/>
      </c>
      <c r="B356" s="93">
        <f>IF(DATABASE!$X354&lt;&gt;1,"",DATABASE!M354)</f>
        <v/>
      </c>
      <c r="C356" s="94">
        <f>IF(DATABASE!$X354&lt;&gt;1,"",DATABASE!A354)</f>
        <v/>
      </c>
      <c r="D356" s="94">
        <f>IF(DATABASE!$X354&lt;&gt;1,"",DATABASE!P354)</f>
        <v/>
      </c>
      <c r="E356" s="94">
        <f>IF(DATABASE!$X354&lt;&gt;1,"",DATABASE!L354)</f>
        <v/>
      </c>
      <c r="F356" s="94">
        <f>IF(DATABASE!$X354&lt;&gt;1,"",DATABASE!Q354)</f>
        <v/>
      </c>
      <c r="G356" s="94">
        <f>IF(DATABASE!$X354&lt;&gt;1,"",DATABASE!C354)</f>
        <v/>
      </c>
      <c r="H356" s="94">
        <f>IF(DATABASE!$X354&lt;&gt;1,"",DATABASE!D354)</f>
        <v/>
      </c>
      <c r="I356" s="93">
        <f>IF(DATABASE!$X354&lt;&gt;1,"",DATABASE!S354)</f>
        <v/>
      </c>
    </row>
    <row r="357" ht="16.5" customHeight="1" s="111">
      <c r="A357" s="89">
        <f>IF(DATABASE!$X355&lt;&gt;1,"",DATABASE!B355)</f>
        <v/>
      </c>
      <c r="B357" s="90">
        <f>IF(DATABASE!$X355&lt;&gt;1,"",DATABASE!M355)</f>
        <v/>
      </c>
      <c r="C357" s="91">
        <f>IF(DATABASE!$X355&lt;&gt;1,"",DATABASE!A355)</f>
        <v/>
      </c>
      <c r="D357" s="91">
        <f>IF(DATABASE!$X355&lt;&gt;1,"",DATABASE!P355)</f>
        <v/>
      </c>
      <c r="E357" s="91">
        <f>IF(DATABASE!$X355&lt;&gt;1,"",DATABASE!L355)</f>
        <v/>
      </c>
      <c r="F357" s="91">
        <f>IF(DATABASE!$X355&lt;&gt;1,"",DATABASE!Q355)</f>
        <v/>
      </c>
      <c r="G357" s="91">
        <f>IF(DATABASE!$X355&lt;&gt;1,"",DATABASE!C355)</f>
        <v/>
      </c>
      <c r="H357" s="91">
        <f>IF(DATABASE!$X355&lt;&gt;1,"",DATABASE!D355)</f>
        <v/>
      </c>
      <c r="I357" s="90">
        <f>IF(DATABASE!$X355&lt;&gt;1,"",DATABASE!S355)</f>
        <v/>
      </c>
    </row>
    <row r="358" ht="16.5" customHeight="1" s="111">
      <c r="A358" s="92">
        <f>IF(DATABASE!$X356&lt;&gt;1,"",DATABASE!B356)</f>
        <v/>
      </c>
      <c r="B358" s="93">
        <f>IF(DATABASE!$X356&lt;&gt;1,"",DATABASE!M356)</f>
        <v/>
      </c>
      <c r="C358" s="94">
        <f>IF(DATABASE!$X356&lt;&gt;1,"",DATABASE!A356)</f>
        <v/>
      </c>
      <c r="D358" s="94">
        <f>IF(DATABASE!$X356&lt;&gt;1,"",DATABASE!P356)</f>
        <v/>
      </c>
      <c r="E358" s="94">
        <f>IF(DATABASE!$X356&lt;&gt;1,"",DATABASE!L356)</f>
        <v/>
      </c>
      <c r="F358" s="94">
        <f>IF(DATABASE!$X356&lt;&gt;1,"",DATABASE!Q356)</f>
        <v/>
      </c>
      <c r="G358" s="94">
        <f>IF(DATABASE!$X356&lt;&gt;1,"",DATABASE!C356)</f>
        <v/>
      </c>
      <c r="H358" s="94">
        <f>IF(DATABASE!$X356&lt;&gt;1,"",DATABASE!D356)</f>
        <v/>
      </c>
      <c r="I358" s="93">
        <f>IF(DATABASE!$X356&lt;&gt;1,"",DATABASE!S356)</f>
        <v/>
      </c>
    </row>
    <row r="359" ht="16.5" customHeight="1" s="111">
      <c r="A359" s="89">
        <f>IF(DATABASE!$X357&lt;&gt;1,"",DATABASE!B357)</f>
        <v/>
      </c>
      <c r="B359" s="90">
        <f>IF(DATABASE!$X357&lt;&gt;1,"",DATABASE!M357)</f>
        <v/>
      </c>
      <c r="C359" s="91">
        <f>IF(DATABASE!$X357&lt;&gt;1,"",DATABASE!A357)</f>
        <v/>
      </c>
      <c r="D359" s="91">
        <f>IF(DATABASE!$X357&lt;&gt;1,"",DATABASE!P357)</f>
        <v/>
      </c>
      <c r="E359" s="91">
        <f>IF(DATABASE!$X357&lt;&gt;1,"",DATABASE!L357)</f>
        <v/>
      </c>
      <c r="F359" s="91">
        <f>IF(DATABASE!$X357&lt;&gt;1,"",DATABASE!Q357)</f>
        <v/>
      </c>
      <c r="G359" s="91">
        <f>IF(DATABASE!$X357&lt;&gt;1,"",DATABASE!C357)</f>
        <v/>
      </c>
      <c r="H359" s="91">
        <f>IF(DATABASE!$X357&lt;&gt;1,"",DATABASE!D357)</f>
        <v/>
      </c>
      <c r="I359" s="90">
        <f>IF(DATABASE!$X357&lt;&gt;1,"",DATABASE!S357)</f>
        <v/>
      </c>
    </row>
    <row r="360" ht="16.5" customHeight="1" s="111">
      <c r="A360" s="92">
        <f>IF(DATABASE!$X358&lt;&gt;1,"",DATABASE!B358)</f>
        <v/>
      </c>
      <c r="B360" s="93">
        <f>IF(DATABASE!$X358&lt;&gt;1,"",DATABASE!M358)</f>
        <v/>
      </c>
      <c r="C360" s="94">
        <f>IF(DATABASE!$X358&lt;&gt;1,"",DATABASE!A358)</f>
        <v/>
      </c>
      <c r="D360" s="94">
        <f>IF(DATABASE!$X358&lt;&gt;1,"",DATABASE!P358)</f>
        <v/>
      </c>
      <c r="E360" s="94">
        <f>IF(DATABASE!$X358&lt;&gt;1,"",DATABASE!L358)</f>
        <v/>
      </c>
      <c r="F360" s="94">
        <f>IF(DATABASE!$X358&lt;&gt;1,"",DATABASE!Q358)</f>
        <v/>
      </c>
      <c r="G360" s="94">
        <f>IF(DATABASE!$X358&lt;&gt;1,"",DATABASE!C358)</f>
        <v/>
      </c>
      <c r="H360" s="94">
        <f>IF(DATABASE!$X358&lt;&gt;1,"",DATABASE!D358)</f>
        <v/>
      </c>
      <c r="I360" s="93">
        <f>IF(DATABASE!$X358&lt;&gt;1,"",DATABASE!S358)</f>
        <v/>
      </c>
    </row>
    <row r="361" ht="16.5" customHeight="1" s="111">
      <c r="A361" s="89">
        <f>IF(DATABASE!$X359&lt;&gt;1,"",DATABASE!B359)</f>
        <v/>
      </c>
      <c r="B361" s="90">
        <f>IF(DATABASE!$X359&lt;&gt;1,"",DATABASE!M359)</f>
        <v/>
      </c>
      <c r="C361" s="91">
        <f>IF(DATABASE!$X359&lt;&gt;1,"",DATABASE!A359)</f>
        <v/>
      </c>
      <c r="D361" s="91">
        <f>IF(DATABASE!$X359&lt;&gt;1,"",DATABASE!P359)</f>
        <v/>
      </c>
      <c r="E361" s="91">
        <f>IF(DATABASE!$X359&lt;&gt;1,"",DATABASE!L359)</f>
        <v/>
      </c>
      <c r="F361" s="91">
        <f>IF(DATABASE!$X359&lt;&gt;1,"",DATABASE!Q359)</f>
        <v/>
      </c>
      <c r="G361" s="91">
        <f>IF(DATABASE!$X359&lt;&gt;1,"",DATABASE!C359)</f>
        <v/>
      </c>
      <c r="H361" s="91">
        <f>IF(DATABASE!$X359&lt;&gt;1,"",DATABASE!D359)</f>
        <v/>
      </c>
      <c r="I361" s="90">
        <f>IF(DATABASE!$X359&lt;&gt;1,"",DATABASE!S359)</f>
        <v/>
      </c>
    </row>
    <row r="362" ht="16.5" customHeight="1" s="111">
      <c r="A362" s="92">
        <f>IF(DATABASE!$X360&lt;&gt;1,"",DATABASE!B360)</f>
        <v/>
      </c>
      <c r="B362" s="93">
        <f>IF(DATABASE!$X360&lt;&gt;1,"",DATABASE!M360)</f>
        <v/>
      </c>
      <c r="C362" s="94">
        <f>IF(DATABASE!$X360&lt;&gt;1,"",DATABASE!A360)</f>
        <v/>
      </c>
      <c r="D362" s="94">
        <f>IF(DATABASE!$X360&lt;&gt;1,"",DATABASE!P360)</f>
        <v/>
      </c>
      <c r="E362" s="94">
        <f>IF(DATABASE!$X360&lt;&gt;1,"",DATABASE!L360)</f>
        <v/>
      </c>
      <c r="F362" s="94">
        <f>IF(DATABASE!$X360&lt;&gt;1,"",DATABASE!Q360)</f>
        <v/>
      </c>
      <c r="G362" s="94">
        <f>IF(DATABASE!$X360&lt;&gt;1,"",DATABASE!C360)</f>
        <v/>
      </c>
      <c r="H362" s="94">
        <f>IF(DATABASE!$X360&lt;&gt;1,"",DATABASE!D360)</f>
        <v/>
      </c>
      <c r="I362" s="93">
        <f>IF(DATABASE!$X360&lt;&gt;1,"",DATABASE!S360)</f>
        <v/>
      </c>
    </row>
    <row r="363" ht="16.5" customHeight="1" s="111">
      <c r="A363" s="89">
        <f>IF(DATABASE!$X361&lt;&gt;1,"",DATABASE!B361)</f>
        <v/>
      </c>
      <c r="B363" s="90">
        <f>IF(DATABASE!$X361&lt;&gt;1,"",DATABASE!M361)</f>
        <v/>
      </c>
      <c r="C363" s="91">
        <f>IF(DATABASE!$X361&lt;&gt;1,"",DATABASE!A361)</f>
        <v/>
      </c>
      <c r="D363" s="91">
        <f>IF(DATABASE!$X361&lt;&gt;1,"",DATABASE!P361)</f>
        <v/>
      </c>
      <c r="E363" s="91">
        <f>IF(DATABASE!$X361&lt;&gt;1,"",DATABASE!L361)</f>
        <v/>
      </c>
      <c r="F363" s="91">
        <f>IF(DATABASE!$X361&lt;&gt;1,"",DATABASE!Q361)</f>
        <v/>
      </c>
      <c r="G363" s="91">
        <f>IF(DATABASE!$X361&lt;&gt;1,"",DATABASE!C361)</f>
        <v/>
      </c>
      <c r="H363" s="91">
        <f>IF(DATABASE!$X361&lt;&gt;1,"",DATABASE!D361)</f>
        <v/>
      </c>
      <c r="I363" s="90">
        <f>IF(DATABASE!$X361&lt;&gt;1,"",DATABASE!S361)</f>
        <v/>
      </c>
    </row>
    <row r="364" ht="16.5" customHeight="1" s="111">
      <c r="A364" s="92">
        <f>IF(DATABASE!$X362&lt;&gt;1,"",DATABASE!B362)</f>
        <v/>
      </c>
      <c r="B364" s="93">
        <f>IF(DATABASE!$X362&lt;&gt;1,"",DATABASE!M362)</f>
        <v/>
      </c>
      <c r="C364" s="94">
        <f>IF(DATABASE!$X362&lt;&gt;1,"",DATABASE!A362)</f>
        <v/>
      </c>
      <c r="D364" s="94">
        <f>IF(DATABASE!$X362&lt;&gt;1,"",DATABASE!P362)</f>
        <v/>
      </c>
      <c r="E364" s="94">
        <f>IF(DATABASE!$X362&lt;&gt;1,"",DATABASE!L362)</f>
        <v/>
      </c>
      <c r="F364" s="94">
        <f>IF(DATABASE!$X362&lt;&gt;1,"",DATABASE!Q362)</f>
        <v/>
      </c>
      <c r="G364" s="94">
        <f>IF(DATABASE!$X362&lt;&gt;1,"",DATABASE!C362)</f>
        <v/>
      </c>
      <c r="H364" s="94">
        <f>IF(DATABASE!$X362&lt;&gt;1,"",DATABASE!D362)</f>
        <v/>
      </c>
      <c r="I364" s="93">
        <f>IF(DATABASE!$X362&lt;&gt;1,"",DATABASE!S362)</f>
        <v/>
      </c>
    </row>
    <row r="365" ht="16.5" customHeight="1" s="111">
      <c r="A365" s="89">
        <f>IF(DATABASE!$X363&lt;&gt;1,"",DATABASE!B363)</f>
        <v/>
      </c>
      <c r="B365" s="90">
        <f>IF(DATABASE!$X363&lt;&gt;1,"",DATABASE!M363)</f>
        <v/>
      </c>
      <c r="C365" s="91">
        <f>IF(DATABASE!$X363&lt;&gt;1,"",DATABASE!A363)</f>
        <v/>
      </c>
      <c r="D365" s="91">
        <f>IF(DATABASE!$X363&lt;&gt;1,"",DATABASE!P363)</f>
        <v/>
      </c>
      <c r="E365" s="91">
        <f>IF(DATABASE!$X363&lt;&gt;1,"",DATABASE!L363)</f>
        <v/>
      </c>
      <c r="F365" s="91">
        <f>IF(DATABASE!$X363&lt;&gt;1,"",DATABASE!Q363)</f>
        <v/>
      </c>
      <c r="G365" s="91">
        <f>IF(DATABASE!$X363&lt;&gt;1,"",DATABASE!C363)</f>
        <v/>
      </c>
      <c r="H365" s="91">
        <f>IF(DATABASE!$X363&lt;&gt;1,"",DATABASE!D363)</f>
        <v/>
      </c>
      <c r="I365" s="90">
        <f>IF(DATABASE!$X363&lt;&gt;1,"",DATABASE!S363)</f>
        <v/>
      </c>
    </row>
    <row r="366" ht="16.5" customHeight="1" s="111">
      <c r="A366" s="92">
        <f>IF(DATABASE!$X364&lt;&gt;1,"",DATABASE!B364)</f>
        <v/>
      </c>
      <c r="B366" s="93">
        <f>IF(DATABASE!$X364&lt;&gt;1,"",DATABASE!M364)</f>
        <v/>
      </c>
      <c r="C366" s="94">
        <f>IF(DATABASE!$X364&lt;&gt;1,"",DATABASE!A364)</f>
        <v/>
      </c>
      <c r="D366" s="94">
        <f>IF(DATABASE!$X364&lt;&gt;1,"",DATABASE!P364)</f>
        <v/>
      </c>
      <c r="E366" s="94">
        <f>IF(DATABASE!$X364&lt;&gt;1,"",DATABASE!L364)</f>
        <v/>
      </c>
      <c r="F366" s="94">
        <f>IF(DATABASE!$X364&lt;&gt;1,"",DATABASE!Q364)</f>
        <v/>
      </c>
      <c r="G366" s="94">
        <f>IF(DATABASE!$X364&lt;&gt;1,"",DATABASE!C364)</f>
        <v/>
      </c>
      <c r="H366" s="94">
        <f>IF(DATABASE!$X364&lt;&gt;1,"",DATABASE!D364)</f>
        <v/>
      </c>
      <c r="I366" s="93">
        <f>IF(DATABASE!$X364&lt;&gt;1,"",DATABASE!S364)</f>
        <v/>
      </c>
    </row>
    <row r="367" ht="16.5" customHeight="1" s="111">
      <c r="A367" s="89">
        <f>IF(DATABASE!$X365&lt;&gt;1,"",DATABASE!B365)</f>
        <v/>
      </c>
      <c r="B367" s="90">
        <f>IF(DATABASE!$X365&lt;&gt;1,"",DATABASE!M365)</f>
        <v/>
      </c>
      <c r="C367" s="91">
        <f>IF(DATABASE!$X365&lt;&gt;1,"",DATABASE!A365)</f>
        <v/>
      </c>
      <c r="D367" s="91">
        <f>IF(DATABASE!$X365&lt;&gt;1,"",DATABASE!P365)</f>
        <v/>
      </c>
      <c r="E367" s="91">
        <f>IF(DATABASE!$X365&lt;&gt;1,"",DATABASE!L365)</f>
        <v/>
      </c>
      <c r="F367" s="91">
        <f>IF(DATABASE!$X365&lt;&gt;1,"",DATABASE!Q365)</f>
        <v/>
      </c>
      <c r="G367" s="91">
        <f>IF(DATABASE!$X365&lt;&gt;1,"",DATABASE!C365)</f>
        <v/>
      </c>
      <c r="H367" s="91">
        <f>IF(DATABASE!$X365&lt;&gt;1,"",DATABASE!D365)</f>
        <v/>
      </c>
      <c r="I367" s="90">
        <f>IF(DATABASE!$X365&lt;&gt;1,"",DATABASE!S365)</f>
        <v/>
      </c>
    </row>
    <row r="368" ht="16.5" customHeight="1" s="111">
      <c r="A368" s="92">
        <f>IF(DATABASE!$X366&lt;&gt;1,"",DATABASE!B366)</f>
        <v/>
      </c>
      <c r="B368" s="93">
        <f>IF(DATABASE!$X366&lt;&gt;1,"",DATABASE!M366)</f>
        <v/>
      </c>
      <c r="C368" s="94">
        <f>IF(DATABASE!$X366&lt;&gt;1,"",DATABASE!A366)</f>
        <v/>
      </c>
      <c r="D368" s="94">
        <f>IF(DATABASE!$X366&lt;&gt;1,"",DATABASE!P366)</f>
        <v/>
      </c>
      <c r="E368" s="94">
        <f>IF(DATABASE!$X366&lt;&gt;1,"",DATABASE!L366)</f>
        <v/>
      </c>
      <c r="F368" s="94">
        <f>IF(DATABASE!$X366&lt;&gt;1,"",DATABASE!Q366)</f>
        <v/>
      </c>
      <c r="G368" s="94">
        <f>IF(DATABASE!$X366&lt;&gt;1,"",DATABASE!C366)</f>
        <v/>
      </c>
      <c r="H368" s="94">
        <f>IF(DATABASE!$X366&lt;&gt;1,"",DATABASE!D366)</f>
        <v/>
      </c>
      <c r="I368" s="93">
        <f>IF(DATABASE!$X366&lt;&gt;1,"",DATABASE!S366)</f>
        <v/>
      </c>
    </row>
    <row r="369" ht="16.5" customHeight="1" s="111">
      <c r="A369" s="89">
        <f>IF(DATABASE!$X367&lt;&gt;1,"",DATABASE!B367)</f>
        <v/>
      </c>
      <c r="B369" s="90">
        <f>IF(DATABASE!$X367&lt;&gt;1,"",DATABASE!M367)</f>
        <v/>
      </c>
      <c r="C369" s="91">
        <f>IF(DATABASE!$X367&lt;&gt;1,"",DATABASE!A367)</f>
        <v/>
      </c>
      <c r="D369" s="91">
        <f>IF(DATABASE!$X367&lt;&gt;1,"",DATABASE!P367)</f>
        <v/>
      </c>
      <c r="E369" s="91">
        <f>IF(DATABASE!$X367&lt;&gt;1,"",DATABASE!L367)</f>
        <v/>
      </c>
      <c r="F369" s="91">
        <f>IF(DATABASE!$X367&lt;&gt;1,"",DATABASE!Q367)</f>
        <v/>
      </c>
      <c r="G369" s="91">
        <f>IF(DATABASE!$X367&lt;&gt;1,"",DATABASE!C367)</f>
        <v/>
      </c>
      <c r="H369" s="91">
        <f>IF(DATABASE!$X367&lt;&gt;1,"",DATABASE!D367)</f>
        <v/>
      </c>
      <c r="I369" s="90">
        <f>IF(DATABASE!$X367&lt;&gt;1,"",DATABASE!S367)</f>
        <v/>
      </c>
    </row>
    <row r="370" ht="16.5" customHeight="1" s="111">
      <c r="A370" s="92">
        <f>IF(DATABASE!$X368&lt;&gt;1,"",DATABASE!B368)</f>
        <v/>
      </c>
      <c r="B370" s="93">
        <f>IF(DATABASE!$X368&lt;&gt;1,"",DATABASE!M368)</f>
        <v/>
      </c>
      <c r="C370" s="94">
        <f>IF(DATABASE!$X368&lt;&gt;1,"",DATABASE!A368)</f>
        <v/>
      </c>
      <c r="D370" s="94">
        <f>IF(DATABASE!$X368&lt;&gt;1,"",DATABASE!P368)</f>
        <v/>
      </c>
      <c r="E370" s="94">
        <f>IF(DATABASE!$X368&lt;&gt;1,"",DATABASE!L368)</f>
        <v/>
      </c>
      <c r="F370" s="94">
        <f>IF(DATABASE!$X368&lt;&gt;1,"",DATABASE!Q368)</f>
        <v/>
      </c>
      <c r="G370" s="94">
        <f>IF(DATABASE!$X368&lt;&gt;1,"",DATABASE!C368)</f>
        <v/>
      </c>
      <c r="H370" s="94">
        <f>IF(DATABASE!$X368&lt;&gt;1,"",DATABASE!D368)</f>
        <v/>
      </c>
      <c r="I370" s="93">
        <f>IF(DATABASE!$X368&lt;&gt;1,"",DATABASE!S368)</f>
        <v/>
      </c>
    </row>
    <row r="371" ht="16.5" customHeight="1" s="111">
      <c r="A371" s="89">
        <f>IF(DATABASE!$X369&lt;&gt;1,"",DATABASE!B369)</f>
        <v/>
      </c>
      <c r="B371" s="90">
        <f>IF(DATABASE!$X369&lt;&gt;1,"",DATABASE!M369)</f>
        <v/>
      </c>
      <c r="C371" s="91">
        <f>IF(DATABASE!$X369&lt;&gt;1,"",DATABASE!A369)</f>
        <v/>
      </c>
      <c r="D371" s="91">
        <f>IF(DATABASE!$X369&lt;&gt;1,"",DATABASE!P369)</f>
        <v/>
      </c>
      <c r="E371" s="91">
        <f>IF(DATABASE!$X369&lt;&gt;1,"",DATABASE!L369)</f>
        <v/>
      </c>
      <c r="F371" s="91">
        <f>IF(DATABASE!$X369&lt;&gt;1,"",DATABASE!Q369)</f>
        <v/>
      </c>
      <c r="G371" s="91">
        <f>IF(DATABASE!$X369&lt;&gt;1,"",DATABASE!C369)</f>
        <v/>
      </c>
      <c r="H371" s="91">
        <f>IF(DATABASE!$X369&lt;&gt;1,"",DATABASE!D369)</f>
        <v/>
      </c>
      <c r="I371" s="90">
        <f>IF(DATABASE!$X369&lt;&gt;1,"",DATABASE!S369)</f>
        <v/>
      </c>
    </row>
    <row r="372" ht="16.5" customHeight="1" s="111">
      <c r="A372" s="92">
        <f>IF(DATABASE!$X370&lt;&gt;1,"",DATABASE!B370)</f>
        <v/>
      </c>
      <c r="B372" s="93">
        <f>IF(DATABASE!$X370&lt;&gt;1,"",DATABASE!M370)</f>
        <v/>
      </c>
      <c r="C372" s="94">
        <f>IF(DATABASE!$X370&lt;&gt;1,"",DATABASE!A370)</f>
        <v/>
      </c>
      <c r="D372" s="94">
        <f>IF(DATABASE!$X370&lt;&gt;1,"",DATABASE!P370)</f>
        <v/>
      </c>
      <c r="E372" s="94">
        <f>IF(DATABASE!$X370&lt;&gt;1,"",DATABASE!L370)</f>
        <v/>
      </c>
      <c r="F372" s="94">
        <f>IF(DATABASE!$X370&lt;&gt;1,"",DATABASE!Q370)</f>
        <v/>
      </c>
      <c r="G372" s="94">
        <f>IF(DATABASE!$X370&lt;&gt;1,"",DATABASE!C370)</f>
        <v/>
      </c>
      <c r="H372" s="94">
        <f>IF(DATABASE!$X370&lt;&gt;1,"",DATABASE!D370)</f>
        <v/>
      </c>
      <c r="I372" s="93">
        <f>IF(DATABASE!$X370&lt;&gt;1,"",DATABASE!S370)</f>
        <v/>
      </c>
    </row>
    <row r="373" ht="16.5" customHeight="1" s="111">
      <c r="A373" s="89">
        <f>IF(DATABASE!$X371&lt;&gt;1,"",DATABASE!B371)</f>
        <v/>
      </c>
      <c r="B373" s="90">
        <f>IF(DATABASE!$X371&lt;&gt;1,"",DATABASE!M371)</f>
        <v/>
      </c>
      <c r="C373" s="91">
        <f>IF(DATABASE!$X371&lt;&gt;1,"",DATABASE!A371)</f>
        <v/>
      </c>
      <c r="D373" s="91">
        <f>IF(DATABASE!$X371&lt;&gt;1,"",DATABASE!P371)</f>
        <v/>
      </c>
      <c r="E373" s="91">
        <f>IF(DATABASE!$X371&lt;&gt;1,"",DATABASE!L371)</f>
        <v/>
      </c>
      <c r="F373" s="91">
        <f>IF(DATABASE!$X371&lt;&gt;1,"",DATABASE!Q371)</f>
        <v/>
      </c>
      <c r="G373" s="91">
        <f>IF(DATABASE!$X371&lt;&gt;1,"",DATABASE!C371)</f>
        <v/>
      </c>
      <c r="H373" s="91">
        <f>IF(DATABASE!$X371&lt;&gt;1,"",DATABASE!D371)</f>
        <v/>
      </c>
      <c r="I373" s="90">
        <f>IF(DATABASE!$X371&lt;&gt;1,"",DATABASE!S371)</f>
        <v/>
      </c>
    </row>
    <row r="374" ht="16.5" customHeight="1" s="111">
      <c r="A374" s="92">
        <f>IF(DATABASE!$X372&lt;&gt;1,"",DATABASE!B372)</f>
        <v/>
      </c>
      <c r="B374" s="93">
        <f>IF(DATABASE!$X372&lt;&gt;1,"",DATABASE!M372)</f>
        <v/>
      </c>
      <c r="C374" s="94">
        <f>IF(DATABASE!$X372&lt;&gt;1,"",DATABASE!A372)</f>
        <v/>
      </c>
      <c r="D374" s="94">
        <f>IF(DATABASE!$X372&lt;&gt;1,"",DATABASE!P372)</f>
        <v/>
      </c>
      <c r="E374" s="94">
        <f>IF(DATABASE!$X372&lt;&gt;1,"",DATABASE!L372)</f>
        <v/>
      </c>
      <c r="F374" s="94">
        <f>IF(DATABASE!$X372&lt;&gt;1,"",DATABASE!Q372)</f>
        <v/>
      </c>
      <c r="G374" s="94">
        <f>IF(DATABASE!$X372&lt;&gt;1,"",DATABASE!C372)</f>
        <v/>
      </c>
      <c r="H374" s="94">
        <f>IF(DATABASE!$X372&lt;&gt;1,"",DATABASE!D372)</f>
        <v/>
      </c>
      <c r="I374" s="93">
        <f>IF(DATABASE!$X372&lt;&gt;1,"",DATABASE!S372)</f>
        <v/>
      </c>
    </row>
    <row r="375" ht="16.5" customHeight="1" s="111">
      <c r="A375" s="89">
        <f>IF(DATABASE!$X373&lt;&gt;1,"",DATABASE!B373)</f>
        <v/>
      </c>
      <c r="B375" s="90">
        <f>IF(DATABASE!$X373&lt;&gt;1,"",DATABASE!M373)</f>
        <v/>
      </c>
      <c r="C375" s="91">
        <f>IF(DATABASE!$X373&lt;&gt;1,"",DATABASE!A373)</f>
        <v/>
      </c>
      <c r="D375" s="91">
        <f>IF(DATABASE!$X373&lt;&gt;1,"",DATABASE!P373)</f>
        <v/>
      </c>
      <c r="E375" s="91">
        <f>IF(DATABASE!$X373&lt;&gt;1,"",DATABASE!L373)</f>
        <v/>
      </c>
      <c r="F375" s="91">
        <f>IF(DATABASE!$X373&lt;&gt;1,"",DATABASE!Q373)</f>
        <v/>
      </c>
      <c r="G375" s="91">
        <f>IF(DATABASE!$X373&lt;&gt;1,"",DATABASE!C373)</f>
        <v/>
      </c>
      <c r="H375" s="91">
        <f>IF(DATABASE!$X373&lt;&gt;1,"",DATABASE!D373)</f>
        <v/>
      </c>
      <c r="I375" s="90">
        <f>IF(DATABASE!$X373&lt;&gt;1,"",DATABASE!S373)</f>
        <v/>
      </c>
    </row>
    <row r="376" ht="16.5" customHeight="1" s="111">
      <c r="A376" s="92">
        <f>IF(DATABASE!$X374&lt;&gt;1,"",DATABASE!B374)</f>
        <v/>
      </c>
      <c r="B376" s="93">
        <f>IF(DATABASE!$X374&lt;&gt;1,"",DATABASE!M374)</f>
        <v/>
      </c>
      <c r="C376" s="94">
        <f>IF(DATABASE!$X374&lt;&gt;1,"",DATABASE!A374)</f>
        <v/>
      </c>
      <c r="D376" s="94">
        <f>IF(DATABASE!$X374&lt;&gt;1,"",DATABASE!P374)</f>
        <v/>
      </c>
      <c r="E376" s="94">
        <f>IF(DATABASE!$X374&lt;&gt;1,"",DATABASE!L374)</f>
        <v/>
      </c>
      <c r="F376" s="94">
        <f>IF(DATABASE!$X374&lt;&gt;1,"",DATABASE!Q374)</f>
        <v/>
      </c>
      <c r="G376" s="94">
        <f>IF(DATABASE!$X374&lt;&gt;1,"",DATABASE!C374)</f>
        <v/>
      </c>
      <c r="H376" s="94">
        <f>IF(DATABASE!$X374&lt;&gt;1,"",DATABASE!D374)</f>
        <v/>
      </c>
      <c r="I376" s="93">
        <f>IF(DATABASE!$X374&lt;&gt;1,"",DATABASE!S374)</f>
        <v/>
      </c>
    </row>
    <row r="377" ht="16.5" customHeight="1" s="111">
      <c r="A377" s="89">
        <f>IF(DATABASE!$X375&lt;&gt;1,"",DATABASE!B375)</f>
        <v/>
      </c>
      <c r="B377" s="90">
        <f>IF(DATABASE!$X375&lt;&gt;1,"",DATABASE!M375)</f>
        <v/>
      </c>
      <c r="C377" s="91">
        <f>IF(DATABASE!$X375&lt;&gt;1,"",DATABASE!A375)</f>
        <v/>
      </c>
      <c r="D377" s="91">
        <f>IF(DATABASE!$X375&lt;&gt;1,"",DATABASE!P375)</f>
        <v/>
      </c>
      <c r="E377" s="91">
        <f>IF(DATABASE!$X375&lt;&gt;1,"",DATABASE!L375)</f>
        <v/>
      </c>
      <c r="F377" s="91">
        <f>IF(DATABASE!$X375&lt;&gt;1,"",DATABASE!Q375)</f>
        <v/>
      </c>
      <c r="G377" s="91">
        <f>IF(DATABASE!$X375&lt;&gt;1,"",DATABASE!C375)</f>
        <v/>
      </c>
      <c r="H377" s="91">
        <f>IF(DATABASE!$X375&lt;&gt;1,"",DATABASE!D375)</f>
        <v/>
      </c>
      <c r="I377" s="90">
        <f>IF(DATABASE!$X375&lt;&gt;1,"",DATABASE!S375)</f>
        <v/>
      </c>
    </row>
    <row r="378" ht="16.5" customHeight="1" s="111">
      <c r="A378" s="92">
        <f>IF(DATABASE!$X376&lt;&gt;1,"",DATABASE!B376)</f>
        <v/>
      </c>
      <c r="B378" s="93">
        <f>IF(DATABASE!$X376&lt;&gt;1,"",DATABASE!M376)</f>
        <v/>
      </c>
      <c r="C378" s="94">
        <f>IF(DATABASE!$X376&lt;&gt;1,"",DATABASE!A376)</f>
        <v/>
      </c>
      <c r="D378" s="94">
        <f>IF(DATABASE!$X376&lt;&gt;1,"",DATABASE!P376)</f>
        <v/>
      </c>
      <c r="E378" s="94">
        <f>IF(DATABASE!$X376&lt;&gt;1,"",DATABASE!L376)</f>
        <v/>
      </c>
      <c r="F378" s="94">
        <f>IF(DATABASE!$X376&lt;&gt;1,"",DATABASE!Q376)</f>
        <v/>
      </c>
      <c r="G378" s="94">
        <f>IF(DATABASE!$X376&lt;&gt;1,"",DATABASE!C376)</f>
        <v/>
      </c>
      <c r="H378" s="94">
        <f>IF(DATABASE!$X376&lt;&gt;1,"",DATABASE!D376)</f>
        <v/>
      </c>
      <c r="I378" s="93">
        <f>IF(DATABASE!$X376&lt;&gt;1,"",DATABASE!S376)</f>
        <v/>
      </c>
    </row>
    <row r="379" ht="16.5" customHeight="1" s="111">
      <c r="A379" s="89">
        <f>IF(DATABASE!$X377&lt;&gt;1,"",DATABASE!B377)</f>
        <v/>
      </c>
      <c r="B379" s="90">
        <f>IF(DATABASE!$X377&lt;&gt;1,"",DATABASE!M377)</f>
        <v/>
      </c>
      <c r="C379" s="91">
        <f>IF(DATABASE!$X377&lt;&gt;1,"",DATABASE!A377)</f>
        <v/>
      </c>
      <c r="D379" s="91">
        <f>IF(DATABASE!$X377&lt;&gt;1,"",DATABASE!P377)</f>
        <v/>
      </c>
      <c r="E379" s="91">
        <f>IF(DATABASE!$X377&lt;&gt;1,"",DATABASE!L377)</f>
        <v/>
      </c>
      <c r="F379" s="91">
        <f>IF(DATABASE!$X377&lt;&gt;1,"",DATABASE!Q377)</f>
        <v/>
      </c>
      <c r="G379" s="91">
        <f>IF(DATABASE!$X377&lt;&gt;1,"",DATABASE!C377)</f>
        <v/>
      </c>
      <c r="H379" s="91">
        <f>IF(DATABASE!$X377&lt;&gt;1,"",DATABASE!D377)</f>
        <v/>
      </c>
      <c r="I379" s="90">
        <f>IF(DATABASE!$X377&lt;&gt;1,"",DATABASE!S377)</f>
        <v/>
      </c>
    </row>
    <row r="380" ht="16.5" customHeight="1" s="111">
      <c r="A380" s="92">
        <f>IF(DATABASE!$X378&lt;&gt;1,"",DATABASE!B378)</f>
        <v/>
      </c>
      <c r="B380" s="93">
        <f>IF(DATABASE!$X378&lt;&gt;1,"",DATABASE!M378)</f>
        <v/>
      </c>
      <c r="C380" s="94">
        <f>IF(DATABASE!$X378&lt;&gt;1,"",DATABASE!A378)</f>
        <v/>
      </c>
      <c r="D380" s="94">
        <f>IF(DATABASE!$X378&lt;&gt;1,"",DATABASE!P378)</f>
        <v/>
      </c>
      <c r="E380" s="94">
        <f>IF(DATABASE!$X378&lt;&gt;1,"",DATABASE!L378)</f>
        <v/>
      </c>
      <c r="F380" s="94">
        <f>IF(DATABASE!$X378&lt;&gt;1,"",DATABASE!Q378)</f>
        <v/>
      </c>
      <c r="G380" s="94">
        <f>IF(DATABASE!$X378&lt;&gt;1,"",DATABASE!C378)</f>
        <v/>
      </c>
      <c r="H380" s="94">
        <f>IF(DATABASE!$X378&lt;&gt;1,"",DATABASE!D378)</f>
        <v/>
      </c>
      <c r="I380" s="93">
        <f>IF(DATABASE!$X378&lt;&gt;1,"",DATABASE!S378)</f>
        <v/>
      </c>
    </row>
    <row r="381" ht="16.5" customHeight="1" s="111">
      <c r="A381" s="89">
        <f>IF(DATABASE!$X379&lt;&gt;1,"",DATABASE!B379)</f>
        <v/>
      </c>
      <c r="B381" s="90">
        <f>IF(DATABASE!$X379&lt;&gt;1,"",DATABASE!M379)</f>
        <v/>
      </c>
      <c r="C381" s="91">
        <f>IF(DATABASE!$X379&lt;&gt;1,"",DATABASE!A379)</f>
        <v/>
      </c>
      <c r="D381" s="91">
        <f>IF(DATABASE!$X379&lt;&gt;1,"",DATABASE!P379)</f>
        <v/>
      </c>
      <c r="E381" s="91">
        <f>IF(DATABASE!$X379&lt;&gt;1,"",DATABASE!L379)</f>
        <v/>
      </c>
      <c r="F381" s="91">
        <f>IF(DATABASE!$X379&lt;&gt;1,"",DATABASE!Q379)</f>
        <v/>
      </c>
      <c r="G381" s="91">
        <f>IF(DATABASE!$X379&lt;&gt;1,"",DATABASE!C379)</f>
        <v/>
      </c>
      <c r="H381" s="91">
        <f>IF(DATABASE!$X379&lt;&gt;1,"",DATABASE!D379)</f>
        <v/>
      </c>
      <c r="I381" s="90">
        <f>IF(DATABASE!$X379&lt;&gt;1,"",DATABASE!S379)</f>
        <v/>
      </c>
    </row>
    <row r="382" ht="16.5" customHeight="1" s="111">
      <c r="A382" s="92">
        <f>IF(DATABASE!$X380&lt;&gt;1,"",DATABASE!B380)</f>
        <v/>
      </c>
      <c r="B382" s="93">
        <f>IF(DATABASE!$X380&lt;&gt;1,"",DATABASE!M380)</f>
        <v/>
      </c>
      <c r="C382" s="94">
        <f>IF(DATABASE!$X380&lt;&gt;1,"",DATABASE!A380)</f>
        <v/>
      </c>
      <c r="D382" s="94">
        <f>IF(DATABASE!$X380&lt;&gt;1,"",DATABASE!P380)</f>
        <v/>
      </c>
      <c r="E382" s="94">
        <f>IF(DATABASE!$X380&lt;&gt;1,"",DATABASE!L380)</f>
        <v/>
      </c>
      <c r="F382" s="94">
        <f>IF(DATABASE!$X380&lt;&gt;1,"",DATABASE!Q380)</f>
        <v/>
      </c>
      <c r="G382" s="94">
        <f>IF(DATABASE!$X380&lt;&gt;1,"",DATABASE!C380)</f>
        <v/>
      </c>
      <c r="H382" s="94">
        <f>IF(DATABASE!$X380&lt;&gt;1,"",DATABASE!D380)</f>
        <v/>
      </c>
      <c r="I382" s="93">
        <f>IF(DATABASE!$X380&lt;&gt;1,"",DATABASE!S380)</f>
        <v/>
      </c>
    </row>
    <row r="383" ht="16.5" customHeight="1" s="111">
      <c r="A383" s="89">
        <f>IF(DATABASE!$X381&lt;&gt;1,"",DATABASE!B381)</f>
        <v/>
      </c>
      <c r="B383" s="90">
        <f>IF(DATABASE!$X381&lt;&gt;1,"",DATABASE!M381)</f>
        <v/>
      </c>
      <c r="C383" s="91">
        <f>IF(DATABASE!$X381&lt;&gt;1,"",DATABASE!A381)</f>
        <v/>
      </c>
      <c r="D383" s="91">
        <f>IF(DATABASE!$X381&lt;&gt;1,"",DATABASE!P381)</f>
        <v/>
      </c>
      <c r="E383" s="91">
        <f>IF(DATABASE!$X381&lt;&gt;1,"",DATABASE!L381)</f>
        <v/>
      </c>
      <c r="F383" s="91">
        <f>IF(DATABASE!$X381&lt;&gt;1,"",DATABASE!Q381)</f>
        <v/>
      </c>
      <c r="G383" s="91">
        <f>IF(DATABASE!$X381&lt;&gt;1,"",DATABASE!C381)</f>
        <v/>
      </c>
      <c r="H383" s="91">
        <f>IF(DATABASE!$X381&lt;&gt;1,"",DATABASE!D381)</f>
        <v/>
      </c>
      <c r="I383" s="90">
        <f>IF(DATABASE!$X381&lt;&gt;1,"",DATABASE!S381)</f>
        <v/>
      </c>
    </row>
    <row r="384" ht="16.5" customHeight="1" s="111">
      <c r="A384" s="92">
        <f>IF(DATABASE!$X382&lt;&gt;1,"",DATABASE!B382)</f>
        <v/>
      </c>
      <c r="B384" s="93">
        <f>IF(DATABASE!$X382&lt;&gt;1,"",DATABASE!M382)</f>
        <v/>
      </c>
      <c r="C384" s="94">
        <f>IF(DATABASE!$X382&lt;&gt;1,"",DATABASE!A382)</f>
        <v/>
      </c>
      <c r="D384" s="94">
        <f>IF(DATABASE!$X382&lt;&gt;1,"",DATABASE!P382)</f>
        <v/>
      </c>
      <c r="E384" s="94">
        <f>IF(DATABASE!$X382&lt;&gt;1,"",DATABASE!L382)</f>
        <v/>
      </c>
      <c r="F384" s="94">
        <f>IF(DATABASE!$X382&lt;&gt;1,"",DATABASE!Q382)</f>
        <v/>
      </c>
      <c r="G384" s="94">
        <f>IF(DATABASE!$X382&lt;&gt;1,"",DATABASE!C382)</f>
        <v/>
      </c>
      <c r="H384" s="94">
        <f>IF(DATABASE!$X382&lt;&gt;1,"",DATABASE!D382)</f>
        <v/>
      </c>
      <c r="I384" s="93">
        <f>IF(DATABASE!$X382&lt;&gt;1,"",DATABASE!S382)</f>
        <v/>
      </c>
    </row>
    <row r="385" ht="16.5" customHeight="1" s="111">
      <c r="A385" s="89">
        <f>IF(DATABASE!$X383&lt;&gt;1,"",DATABASE!B383)</f>
        <v/>
      </c>
      <c r="B385" s="90">
        <f>IF(DATABASE!$X383&lt;&gt;1,"",DATABASE!M383)</f>
        <v/>
      </c>
      <c r="C385" s="91">
        <f>IF(DATABASE!$X383&lt;&gt;1,"",DATABASE!A383)</f>
        <v/>
      </c>
      <c r="D385" s="91">
        <f>IF(DATABASE!$X383&lt;&gt;1,"",DATABASE!P383)</f>
        <v/>
      </c>
      <c r="E385" s="91">
        <f>IF(DATABASE!$X383&lt;&gt;1,"",DATABASE!L383)</f>
        <v/>
      </c>
      <c r="F385" s="91">
        <f>IF(DATABASE!$X383&lt;&gt;1,"",DATABASE!Q383)</f>
        <v/>
      </c>
      <c r="G385" s="91">
        <f>IF(DATABASE!$X383&lt;&gt;1,"",DATABASE!C383)</f>
        <v/>
      </c>
      <c r="H385" s="91">
        <f>IF(DATABASE!$X383&lt;&gt;1,"",DATABASE!D383)</f>
        <v/>
      </c>
      <c r="I385" s="90">
        <f>IF(DATABASE!$X383&lt;&gt;1,"",DATABASE!S383)</f>
        <v/>
      </c>
    </row>
    <row r="386" ht="16.5" customHeight="1" s="111">
      <c r="A386" s="92">
        <f>IF(DATABASE!$X384&lt;&gt;1,"",DATABASE!B384)</f>
        <v/>
      </c>
      <c r="B386" s="93">
        <f>IF(DATABASE!$X384&lt;&gt;1,"",DATABASE!M384)</f>
        <v/>
      </c>
      <c r="C386" s="94">
        <f>IF(DATABASE!$X384&lt;&gt;1,"",DATABASE!A384)</f>
        <v/>
      </c>
      <c r="D386" s="94">
        <f>IF(DATABASE!$X384&lt;&gt;1,"",DATABASE!P384)</f>
        <v/>
      </c>
      <c r="E386" s="94">
        <f>IF(DATABASE!$X384&lt;&gt;1,"",DATABASE!L384)</f>
        <v/>
      </c>
      <c r="F386" s="94">
        <f>IF(DATABASE!$X384&lt;&gt;1,"",DATABASE!Q384)</f>
        <v/>
      </c>
      <c r="G386" s="94">
        <f>IF(DATABASE!$X384&lt;&gt;1,"",DATABASE!C384)</f>
        <v/>
      </c>
      <c r="H386" s="94">
        <f>IF(DATABASE!$X384&lt;&gt;1,"",DATABASE!D384)</f>
        <v/>
      </c>
      <c r="I386" s="93">
        <f>IF(DATABASE!$X384&lt;&gt;1,"",DATABASE!S384)</f>
        <v/>
      </c>
    </row>
    <row r="387" ht="16.5" customHeight="1" s="111">
      <c r="A387" s="89">
        <f>IF(DATABASE!$X385&lt;&gt;1,"",DATABASE!B385)</f>
        <v/>
      </c>
      <c r="B387" s="90">
        <f>IF(DATABASE!$X385&lt;&gt;1,"",DATABASE!M385)</f>
        <v/>
      </c>
      <c r="C387" s="91">
        <f>IF(DATABASE!$X385&lt;&gt;1,"",DATABASE!A385)</f>
        <v/>
      </c>
      <c r="D387" s="91">
        <f>IF(DATABASE!$X385&lt;&gt;1,"",DATABASE!P385)</f>
        <v/>
      </c>
      <c r="E387" s="91">
        <f>IF(DATABASE!$X385&lt;&gt;1,"",DATABASE!L385)</f>
        <v/>
      </c>
      <c r="F387" s="91">
        <f>IF(DATABASE!$X385&lt;&gt;1,"",DATABASE!Q385)</f>
        <v/>
      </c>
      <c r="G387" s="91">
        <f>IF(DATABASE!$X385&lt;&gt;1,"",DATABASE!C385)</f>
        <v/>
      </c>
      <c r="H387" s="91">
        <f>IF(DATABASE!$X385&lt;&gt;1,"",DATABASE!D385)</f>
        <v/>
      </c>
      <c r="I387" s="90">
        <f>IF(DATABASE!$X385&lt;&gt;1,"",DATABASE!S385)</f>
        <v/>
      </c>
    </row>
    <row r="388" ht="16.5" customHeight="1" s="111">
      <c r="A388" s="92">
        <f>IF(DATABASE!$X386&lt;&gt;1,"",DATABASE!B386)</f>
        <v/>
      </c>
      <c r="B388" s="93">
        <f>IF(DATABASE!$X386&lt;&gt;1,"",DATABASE!M386)</f>
        <v/>
      </c>
      <c r="C388" s="94">
        <f>IF(DATABASE!$X386&lt;&gt;1,"",DATABASE!A386)</f>
        <v/>
      </c>
      <c r="D388" s="94">
        <f>IF(DATABASE!$X386&lt;&gt;1,"",DATABASE!P386)</f>
        <v/>
      </c>
      <c r="E388" s="94">
        <f>IF(DATABASE!$X386&lt;&gt;1,"",DATABASE!L386)</f>
        <v/>
      </c>
      <c r="F388" s="94">
        <f>IF(DATABASE!$X386&lt;&gt;1,"",DATABASE!Q386)</f>
        <v/>
      </c>
      <c r="G388" s="94">
        <f>IF(DATABASE!$X386&lt;&gt;1,"",DATABASE!C386)</f>
        <v/>
      </c>
      <c r="H388" s="94">
        <f>IF(DATABASE!$X386&lt;&gt;1,"",DATABASE!D386)</f>
        <v/>
      </c>
      <c r="I388" s="93">
        <f>IF(DATABASE!$X386&lt;&gt;1,"",DATABASE!S386)</f>
        <v/>
      </c>
    </row>
    <row r="389" ht="16.5" customHeight="1" s="111">
      <c r="A389" s="89">
        <f>IF(DATABASE!$X387&lt;&gt;1,"",DATABASE!B387)</f>
        <v/>
      </c>
      <c r="B389" s="90">
        <f>IF(DATABASE!$X387&lt;&gt;1,"",DATABASE!M387)</f>
        <v/>
      </c>
      <c r="C389" s="91">
        <f>IF(DATABASE!$X387&lt;&gt;1,"",DATABASE!A387)</f>
        <v/>
      </c>
      <c r="D389" s="91">
        <f>IF(DATABASE!$X387&lt;&gt;1,"",DATABASE!P387)</f>
        <v/>
      </c>
      <c r="E389" s="91">
        <f>IF(DATABASE!$X387&lt;&gt;1,"",DATABASE!L387)</f>
        <v/>
      </c>
      <c r="F389" s="91">
        <f>IF(DATABASE!$X387&lt;&gt;1,"",DATABASE!Q387)</f>
        <v/>
      </c>
      <c r="G389" s="91">
        <f>IF(DATABASE!$X387&lt;&gt;1,"",DATABASE!C387)</f>
        <v/>
      </c>
      <c r="H389" s="91">
        <f>IF(DATABASE!$X387&lt;&gt;1,"",DATABASE!D387)</f>
        <v/>
      </c>
      <c r="I389" s="90">
        <f>IF(DATABASE!$X387&lt;&gt;1,"",DATABASE!S387)</f>
        <v/>
      </c>
    </row>
    <row r="390" ht="16.5" customHeight="1" s="111">
      <c r="A390" s="92">
        <f>IF(DATABASE!$X388&lt;&gt;1,"",DATABASE!B388)</f>
        <v/>
      </c>
      <c r="B390" s="93">
        <f>IF(DATABASE!$X388&lt;&gt;1,"",DATABASE!M388)</f>
        <v/>
      </c>
      <c r="C390" s="94">
        <f>IF(DATABASE!$X388&lt;&gt;1,"",DATABASE!A388)</f>
        <v/>
      </c>
      <c r="D390" s="94">
        <f>IF(DATABASE!$X388&lt;&gt;1,"",DATABASE!P388)</f>
        <v/>
      </c>
      <c r="E390" s="94">
        <f>IF(DATABASE!$X388&lt;&gt;1,"",DATABASE!L388)</f>
        <v/>
      </c>
      <c r="F390" s="94">
        <f>IF(DATABASE!$X388&lt;&gt;1,"",DATABASE!Q388)</f>
        <v/>
      </c>
      <c r="G390" s="94">
        <f>IF(DATABASE!$X388&lt;&gt;1,"",DATABASE!C388)</f>
        <v/>
      </c>
      <c r="H390" s="94">
        <f>IF(DATABASE!$X388&lt;&gt;1,"",DATABASE!D388)</f>
        <v/>
      </c>
      <c r="I390" s="93">
        <f>IF(DATABASE!$X388&lt;&gt;1,"",DATABASE!S388)</f>
        <v/>
      </c>
    </row>
    <row r="391" ht="16.5" customHeight="1" s="111">
      <c r="A391" s="89">
        <f>IF(DATABASE!$X389&lt;&gt;1,"",DATABASE!B389)</f>
        <v/>
      </c>
      <c r="B391" s="90">
        <f>IF(DATABASE!$X389&lt;&gt;1,"",DATABASE!M389)</f>
        <v/>
      </c>
      <c r="C391" s="91">
        <f>IF(DATABASE!$X389&lt;&gt;1,"",DATABASE!A389)</f>
        <v/>
      </c>
      <c r="D391" s="91">
        <f>IF(DATABASE!$X389&lt;&gt;1,"",DATABASE!P389)</f>
        <v/>
      </c>
      <c r="E391" s="91">
        <f>IF(DATABASE!$X389&lt;&gt;1,"",DATABASE!L389)</f>
        <v/>
      </c>
      <c r="F391" s="91">
        <f>IF(DATABASE!$X389&lt;&gt;1,"",DATABASE!Q389)</f>
        <v/>
      </c>
      <c r="G391" s="91">
        <f>IF(DATABASE!$X389&lt;&gt;1,"",DATABASE!C389)</f>
        <v/>
      </c>
      <c r="H391" s="91">
        <f>IF(DATABASE!$X389&lt;&gt;1,"",DATABASE!D389)</f>
        <v/>
      </c>
      <c r="I391" s="90">
        <f>IF(DATABASE!$X389&lt;&gt;1,"",DATABASE!S389)</f>
        <v/>
      </c>
    </row>
    <row r="392" ht="16.5" customHeight="1" s="111">
      <c r="A392" s="92">
        <f>IF(DATABASE!$X390&lt;&gt;1,"",DATABASE!B390)</f>
        <v/>
      </c>
      <c r="B392" s="93">
        <f>IF(DATABASE!$X390&lt;&gt;1,"",DATABASE!M390)</f>
        <v/>
      </c>
      <c r="C392" s="94">
        <f>IF(DATABASE!$X390&lt;&gt;1,"",DATABASE!A390)</f>
        <v/>
      </c>
      <c r="D392" s="94">
        <f>IF(DATABASE!$X390&lt;&gt;1,"",DATABASE!P390)</f>
        <v/>
      </c>
      <c r="E392" s="94">
        <f>IF(DATABASE!$X390&lt;&gt;1,"",DATABASE!L390)</f>
        <v/>
      </c>
      <c r="F392" s="94">
        <f>IF(DATABASE!$X390&lt;&gt;1,"",DATABASE!Q390)</f>
        <v/>
      </c>
      <c r="G392" s="94">
        <f>IF(DATABASE!$X390&lt;&gt;1,"",DATABASE!C390)</f>
        <v/>
      </c>
      <c r="H392" s="94">
        <f>IF(DATABASE!$X390&lt;&gt;1,"",DATABASE!D390)</f>
        <v/>
      </c>
      <c r="I392" s="93">
        <f>IF(DATABASE!$X390&lt;&gt;1,"",DATABASE!S390)</f>
        <v/>
      </c>
    </row>
    <row r="393" ht="16.5" customHeight="1" s="111">
      <c r="A393" s="89">
        <f>IF(DATABASE!$X391&lt;&gt;1,"",DATABASE!B391)</f>
        <v/>
      </c>
      <c r="B393" s="90">
        <f>IF(DATABASE!$X391&lt;&gt;1,"",DATABASE!M391)</f>
        <v/>
      </c>
      <c r="C393" s="91">
        <f>IF(DATABASE!$X391&lt;&gt;1,"",DATABASE!A391)</f>
        <v/>
      </c>
      <c r="D393" s="91">
        <f>IF(DATABASE!$X391&lt;&gt;1,"",DATABASE!P391)</f>
        <v/>
      </c>
      <c r="E393" s="91">
        <f>IF(DATABASE!$X391&lt;&gt;1,"",DATABASE!L391)</f>
        <v/>
      </c>
      <c r="F393" s="91">
        <f>IF(DATABASE!$X391&lt;&gt;1,"",DATABASE!Q391)</f>
        <v/>
      </c>
      <c r="G393" s="91">
        <f>IF(DATABASE!$X391&lt;&gt;1,"",DATABASE!C391)</f>
        <v/>
      </c>
      <c r="H393" s="91">
        <f>IF(DATABASE!$X391&lt;&gt;1,"",DATABASE!D391)</f>
        <v/>
      </c>
      <c r="I393" s="90">
        <f>IF(DATABASE!$X391&lt;&gt;1,"",DATABASE!S391)</f>
        <v/>
      </c>
    </row>
    <row r="394" ht="16.5" customHeight="1" s="111">
      <c r="A394" s="92">
        <f>IF(DATABASE!$X392&lt;&gt;1,"",DATABASE!B392)</f>
        <v/>
      </c>
      <c r="B394" s="93">
        <f>IF(DATABASE!$X392&lt;&gt;1,"",DATABASE!M392)</f>
        <v/>
      </c>
      <c r="C394" s="94">
        <f>IF(DATABASE!$X392&lt;&gt;1,"",DATABASE!A392)</f>
        <v/>
      </c>
      <c r="D394" s="94">
        <f>IF(DATABASE!$X392&lt;&gt;1,"",DATABASE!P392)</f>
        <v/>
      </c>
      <c r="E394" s="94">
        <f>IF(DATABASE!$X392&lt;&gt;1,"",DATABASE!L392)</f>
        <v/>
      </c>
      <c r="F394" s="94">
        <f>IF(DATABASE!$X392&lt;&gt;1,"",DATABASE!Q392)</f>
        <v/>
      </c>
      <c r="G394" s="94">
        <f>IF(DATABASE!$X392&lt;&gt;1,"",DATABASE!C392)</f>
        <v/>
      </c>
      <c r="H394" s="94">
        <f>IF(DATABASE!$X392&lt;&gt;1,"",DATABASE!D392)</f>
        <v/>
      </c>
      <c r="I394" s="93">
        <f>IF(DATABASE!$X392&lt;&gt;1,"",DATABASE!S392)</f>
        <v/>
      </c>
    </row>
    <row r="395" ht="16.5" customHeight="1" s="111">
      <c r="A395" s="89">
        <f>IF(DATABASE!$X393&lt;&gt;1,"",DATABASE!B393)</f>
        <v/>
      </c>
      <c r="B395" s="90">
        <f>IF(DATABASE!$X393&lt;&gt;1,"",DATABASE!M393)</f>
        <v/>
      </c>
      <c r="C395" s="91">
        <f>IF(DATABASE!$X393&lt;&gt;1,"",DATABASE!A393)</f>
        <v/>
      </c>
      <c r="D395" s="91">
        <f>IF(DATABASE!$X393&lt;&gt;1,"",DATABASE!P393)</f>
        <v/>
      </c>
      <c r="E395" s="91">
        <f>IF(DATABASE!$X393&lt;&gt;1,"",DATABASE!L393)</f>
        <v/>
      </c>
      <c r="F395" s="91">
        <f>IF(DATABASE!$X393&lt;&gt;1,"",DATABASE!Q393)</f>
        <v/>
      </c>
      <c r="G395" s="91">
        <f>IF(DATABASE!$X393&lt;&gt;1,"",DATABASE!C393)</f>
        <v/>
      </c>
      <c r="H395" s="91">
        <f>IF(DATABASE!$X393&lt;&gt;1,"",DATABASE!D393)</f>
        <v/>
      </c>
      <c r="I395" s="90">
        <f>IF(DATABASE!$X393&lt;&gt;1,"",DATABASE!S393)</f>
        <v/>
      </c>
    </row>
    <row r="396" ht="16.5" customHeight="1" s="111">
      <c r="A396" s="92">
        <f>IF(DATABASE!$X394&lt;&gt;1,"",DATABASE!B394)</f>
        <v/>
      </c>
      <c r="B396" s="93">
        <f>IF(DATABASE!$X394&lt;&gt;1,"",DATABASE!M394)</f>
        <v/>
      </c>
      <c r="C396" s="94">
        <f>IF(DATABASE!$X394&lt;&gt;1,"",DATABASE!A394)</f>
        <v/>
      </c>
      <c r="D396" s="94">
        <f>IF(DATABASE!$X394&lt;&gt;1,"",DATABASE!P394)</f>
        <v/>
      </c>
      <c r="E396" s="94">
        <f>IF(DATABASE!$X394&lt;&gt;1,"",DATABASE!L394)</f>
        <v/>
      </c>
      <c r="F396" s="94">
        <f>IF(DATABASE!$X394&lt;&gt;1,"",DATABASE!Q394)</f>
        <v/>
      </c>
      <c r="G396" s="94">
        <f>IF(DATABASE!$X394&lt;&gt;1,"",DATABASE!C394)</f>
        <v/>
      </c>
      <c r="H396" s="94">
        <f>IF(DATABASE!$X394&lt;&gt;1,"",DATABASE!D394)</f>
        <v/>
      </c>
      <c r="I396" s="93">
        <f>IF(DATABASE!$X394&lt;&gt;1,"",DATABASE!S394)</f>
        <v/>
      </c>
    </row>
    <row r="397" ht="16.5" customHeight="1" s="111">
      <c r="A397" s="89">
        <f>IF(DATABASE!$X395&lt;&gt;1,"",DATABASE!B395)</f>
        <v/>
      </c>
      <c r="B397" s="90">
        <f>IF(DATABASE!$X395&lt;&gt;1,"",DATABASE!M395)</f>
        <v/>
      </c>
      <c r="C397" s="91">
        <f>IF(DATABASE!$X395&lt;&gt;1,"",DATABASE!A395)</f>
        <v/>
      </c>
      <c r="D397" s="91">
        <f>IF(DATABASE!$X395&lt;&gt;1,"",DATABASE!P395)</f>
        <v/>
      </c>
      <c r="E397" s="91">
        <f>IF(DATABASE!$X395&lt;&gt;1,"",DATABASE!L395)</f>
        <v/>
      </c>
      <c r="F397" s="91">
        <f>IF(DATABASE!$X395&lt;&gt;1,"",DATABASE!Q395)</f>
        <v/>
      </c>
      <c r="G397" s="91">
        <f>IF(DATABASE!$X395&lt;&gt;1,"",DATABASE!C395)</f>
        <v/>
      </c>
      <c r="H397" s="91">
        <f>IF(DATABASE!$X395&lt;&gt;1,"",DATABASE!D395)</f>
        <v/>
      </c>
      <c r="I397" s="90">
        <f>IF(DATABASE!$X395&lt;&gt;1,"",DATABASE!S395)</f>
        <v/>
      </c>
    </row>
    <row r="398" ht="16.5" customHeight="1" s="111">
      <c r="A398" s="92">
        <f>IF(DATABASE!$X396&lt;&gt;1,"",DATABASE!B396)</f>
        <v/>
      </c>
      <c r="B398" s="93">
        <f>IF(DATABASE!$X396&lt;&gt;1,"",DATABASE!M396)</f>
        <v/>
      </c>
      <c r="C398" s="94">
        <f>IF(DATABASE!$X396&lt;&gt;1,"",DATABASE!A396)</f>
        <v/>
      </c>
      <c r="D398" s="94">
        <f>IF(DATABASE!$X396&lt;&gt;1,"",DATABASE!P396)</f>
        <v/>
      </c>
      <c r="E398" s="94">
        <f>IF(DATABASE!$X396&lt;&gt;1,"",DATABASE!L396)</f>
        <v/>
      </c>
      <c r="F398" s="94">
        <f>IF(DATABASE!$X396&lt;&gt;1,"",DATABASE!Q396)</f>
        <v/>
      </c>
      <c r="G398" s="94">
        <f>IF(DATABASE!$X396&lt;&gt;1,"",DATABASE!C396)</f>
        <v/>
      </c>
      <c r="H398" s="94">
        <f>IF(DATABASE!$X396&lt;&gt;1,"",DATABASE!D396)</f>
        <v/>
      </c>
      <c r="I398" s="93">
        <f>IF(DATABASE!$X396&lt;&gt;1,"",DATABASE!S396)</f>
        <v/>
      </c>
    </row>
    <row r="399" ht="16.5" customHeight="1" s="111">
      <c r="A399" s="89">
        <f>IF(DATABASE!$X397&lt;&gt;1,"",DATABASE!B397)</f>
        <v/>
      </c>
      <c r="B399" s="90">
        <f>IF(DATABASE!$X397&lt;&gt;1,"",DATABASE!M397)</f>
        <v/>
      </c>
      <c r="C399" s="91">
        <f>IF(DATABASE!$X397&lt;&gt;1,"",DATABASE!A397)</f>
        <v/>
      </c>
      <c r="D399" s="91">
        <f>IF(DATABASE!$X397&lt;&gt;1,"",DATABASE!P397)</f>
        <v/>
      </c>
      <c r="E399" s="91">
        <f>IF(DATABASE!$X397&lt;&gt;1,"",DATABASE!L397)</f>
        <v/>
      </c>
      <c r="F399" s="91">
        <f>IF(DATABASE!$X397&lt;&gt;1,"",DATABASE!Q397)</f>
        <v/>
      </c>
      <c r="G399" s="91">
        <f>IF(DATABASE!$X397&lt;&gt;1,"",DATABASE!C397)</f>
        <v/>
      </c>
      <c r="H399" s="91">
        <f>IF(DATABASE!$X397&lt;&gt;1,"",DATABASE!D397)</f>
        <v/>
      </c>
      <c r="I399" s="90">
        <f>IF(DATABASE!$X397&lt;&gt;1,"",DATABASE!S397)</f>
        <v/>
      </c>
    </row>
    <row r="400" ht="16.5" customHeight="1" s="111">
      <c r="A400" s="92">
        <f>IF(DATABASE!$X398&lt;&gt;1,"",DATABASE!B398)</f>
        <v/>
      </c>
      <c r="B400" s="93">
        <f>IF(DATABASE!$X398&lt;&gt;1,"",DATABASE!M398)</f>
        <v/>
      </c>
      <c r="C400" s="94">
        <f>IF(DATABASE!$X398&lt;&gt;1,"",DATABASE!A398)</f>
        <v/>
      </c>
      <c r="D400" s="94">
        <f>IF(DATABASE!$X398&lt;&gt;1,"",DATABASE!P398)</f>
        <v/>
      </c>
      <c r="E400" s="94">
        <f>IF(DATABASE!$X398&lt;&gt;1,"",DATABASE!L398)</f>
        <v/>
      </c>
      <c r="F400" s="94">
        <f>IF(DATABASE!$X398&lt;&gt;1,"",DATABASE!Q398)</f>
        <v/>
      </c>
      <c r="G400" s="94">
        <f>IF(DATABASE!$X398&lt;&gt;1,"",DATABASE!C398)</f>
        <v/>
      </c>
      <c r="H400" s="94">
        <f>IF(DATABASE!$X398&lt;&gt;1,"",DATABASE!D398)</f>
        <v/>
      </c>
      <c r="I400" s="93">
        <f>IF(DATABASE!$X398&lt;&gt;1,"",DATABASE!S398)</f>
        <v/>
      </c>
    </row>
    <row r="401" ht="16.5" customHeight="1" s="111">
      <c r="A401" s="89">
        <f>IF(DATABASE!$X399&lt;&gt;1,"",DATABASE!B399)</f>
        <v/>
      </c>
      <c r="B401" s="90">
        <f>IF(DATABASE!$X399&lt;&gt;1,"",DATABASE!M399)</f>
        <v/>
      </c>
      <c r="C401" s="91">
        <f>IF(DATABASE!$X399&lt;&gt;1,"",DATABASE!A399)</f>
        <v/>
      </c>
      <c r="D401" s="91">
        <f>IF(DATABASE!$X399&lt;&gt;1,"",DATABASE!P399)</f>
        <v/>
      </c>
      <c r="E401" s="91">
        <f>IF(DATABASE!$X399&lt;&gt;1,"",DATABASE!L399)</f>
        <v/>
      </c>
      <c r="F401" s="91">
        <f>IF(DATABASE!$X399&lt;&gt;1,"",DATABASE!Q399)</f>
        <v/>
      </c>
      <c r="G401" s="91">
        <f>IF(DATABASE!$X399&lt;&gt;1,"",DATABASE!C399)</f>
        <v/>
      </c>
      <c r="H401" s="91">
        <f>IF(DATABASE!$X399&lt;&gt;1,"",DATABASE!D399)</f>
        <v/>
      </c>
      <c r="I401" s="90">
        <f>IF(DATABASE!$X399&lt;&gt;1,"",DATABASE!S399)</f>
        <v/>
      </c>
    </row>
    <row r="402" ht="16.5" customHeight="1" s="111">
      <c r="A402" s="92">
        <f>IF(DATABASE!$X400&lt;&gt;1,"",DATABASE!B400)</f>
        <v/>
      </c>
      <c r="B402" s="93">
        <f>IF(DATABASE!$X400&lt;&gt;1,"",DATABASE!M400)</f>
        <v/>
      </c>
      <c r="C402" s="94">
        <f>IF(DATABASE!$X400&lt;&gt;1,"",DATABASE!A400)</f>
        <v/>
      </c>
      <c r="D402" s="94">
        <f>IF(DATABASE!$X400&lt;&gt;1,"",DATABASE!P400)</f>
        <v/>
      </c>
      <c r="E402" s="94">
        <f>IF(DATABASE!$X400&lt;&gt;1,"",DATABASE!L400)</f>
        <v/>
      </c>
      <c r="F402" s="94">
        <f>IF(DATABASE!$X400&lt;&gt;1,"",DATABASE!Q400)</f>
        <v/>
      </c>
      <c r="G402" s="94">
        <f>IF(DATABASE!$X400&lt;&gt;1,"",DATABASE!C400)</f>
        <v/>
      </c>
      <c r="H402" s="94">
        <f>IF(DATABASE!$X400&lt;&gt;1,"",DATABASE!D400)</f>
        <v/>
      </c>
      <c r="I402" s="93">
        <f>IF(DATABASE!$X400&lt;&gt;1,"",DATABASE!S400)</f>
        <v/>
      </c>
    </row>
    <row r="403" ht="16.5" customHeight="1" s="111">
      <c r="A403" s="89">
        <f>IF(DATABASE!$X401&lt;&gt;1,"",DATABASE!B401)</f>
        <v/>
      </c>
      <c r="B403" s="90">
        <f>IF(DATABASE!$X401&lt;&gt;1,"",DATABASE!M401)</f>
        <v/>
      </c>
      <c r="C403" s="91">
        <f>IF(DATABASE!$X401&lt;&gt;1,"",DATABASE!A401)</f>
        <v/>
      </c>
      <c r="D403" s="91">
        <f>IF(DATABASE!$X401&lt;&gt;1,"",DATABASE!P401)</f>
        <v/>
      </c>
      <c r="E403" s="91">
        <f>IF(DATABASE!$X401&lt;&gt;1,"",DATABASE!L401)</f>
        <v/>
      </c>
      <c r="F403" s="91">
        <f>IF(DATABASE!$X401&lt;&gt;1,"",DATABASE!Q401)</f>
        <v/>
      </c>
      <c r="G403" s="91">
        <f>IF(DATABASE!$X401&lt;&gt;1,"",DATABASE!C401)</f>
        <v/>
      </c>
      <c r="H403" s="91">
        <f>IF(DATABASE!$X401&lt;&gt;1,"",DATABASE!D401)</f>
        <v/>
      </c>
      <c r="I403" s="90">
        <f>IF(DATABASE!$X401&lt;&gt;1,"",DATABASE!S401)</f>
        <v/>
      </c>
    </row>
    <row r="404" ht="16.5" customHeight="1" s="111">
      <c r="A404" s="92">
        <f>IF(DATABASE!$X402&lt;&gt;1,"",DATABASE!B402)</f>
        <v/>
      </c>
      <c r="B404" s="93">
        <f>IF(DATABASE!$X402&lt;&gt;1,"",DATABASE!M402)</f>
        <v/>
      </c>
      <c r="C404" s="94">
        <f>IF(DATABASE!$X402&lt;&gt;1,"",DATABASE!A402)</f>
        <v/>
      </c>
      <c r="D404" s="94">
        <f>IF(DATABASE!$X402&lt;&gt;1,"",DATABASE!P402)</f>
        <v/>
      </c>
      <c r="E404" s="94">
        <f>IF(DATABASE!$X402&lt;&gt;1,"",DATABASE!L402)</f>
        <v/>
      </c>
      <c r="F404" s="94">
        <f>IF(DATABASE!$X402&lt;&gt;1,"",DATABASE!Q402)</f>
        <v/>
      </c>
      <c r="G404" s="94">
        <f>IF(DATABASE!$X402&lt;&gt;1,"",DATABASE!C402)</f>
        <v/>
      </c>
      <c r="H404" s="94">
        <f>IF(DATABASE!$X402&lt;&gt;1,"",DATABASE!D402)</f>
        <v/>
      </c>
      <c r="I404" s="93">
        <f>IF(DATABASE!$X402&lt;&gt;1,"",DATABASE!S402)</f>
        <v/>
      </c>
    </row>
    <row r="405" ht="16.5" customHeight="1" s="111">
      <c r="A405" s="89">
        <f>IF(DATABASE!$X403&lt;&gt;1,"",DATABASE!B403)</f>
        <v/>
      </c>
      <c r="B405" s="90">
        <f>IF(DATABASE!$X403&lt;&gt;1,"",DATABASE!M403)</f>
        <v/>
      </c>
      <c r="C405" s="91">
        <f>IF(DATABASE!$X403&lt;&gt;1,"",DATABASE!A403)</f>
        <v/>
      </c>
      <c r="D405" s="91">
        <f>IF(DATABASE!$X403&lt;&gt;1,"",DATABASE!P403)</f>
        <v/>
      </c>
      <c r="E405" s="91">
        <f>IF(DATABASE!$X403&lt;&gt;1,"",DATABASE!L403)</f>
        <v/>
      </c>
      <c r="F405" s="91">
        <f>IF(DATABASE!$X403&lt;&gt;1,"",DATABASE!Q403)</f>
        <v/>
      </c>
      <c r="G405" s="91">
        <f>IF(DATABASE!$X403&lt;&gt;1,"",DATABASE!C403)</f>
        <v/>
      </c>
      <c r="H405" s="91">
        <f>IF(DATABASE!$X403&lt;&gt;1,"",DATABASE!D403)</f>
        <v/>
      </c>
      <c r="I405" s="90">
        <f>IF(DATABASE!$X403&lt;&gt;1,"",DATABASE!S403)</f>
        <v/>
      </c>
    </row>
    <row r="406" ht="16.5" customHeight="1" s="111">
      <c r="A406" s="92">
        <f>IF(DATABASE!$X404&lt;&gt;1,"",DATABASE!B404)</f>
        <v/>
      </c>
      <c r="B406" s="93">
        <f>IF(DATABASE!$X404&lt;&gt;1,"",DATABASE!M404)</f>
        <v/>
      </c>
      <c r="C406" s="94">
        <f>IF(DATABASE!$X404&lt;&gt;1,"",DATABASE!A404)</f>
        <v/>
      </c>
      <c r="D406" s="94">
        <f>IF(DATABASE!$X404&lt;&gt;1,"",DATABASE!P404)</f>
        <v/>
      </c>
      <c r="E406" s="94">
        <f>IF(DATABASE!$X404&lt;&gt;1,"",DATABASE!L404)</f>
        <v/>
      </c>
      <c r="F406" s="94">
        <f>IF(DATABASE!$X404&lt;&gt;1,"",DATABASE!Q404)</f>
        <v/>
      </c>
      <c r="G406" s="94">
        <f>IF(DATABASE!$X404&lt;&gt;1,"",DATABASE!C404)</f>
        <v/>
      </c>
      <c r="H406" s="94">
        <f>IF(DATABASE!$X404&lt;&gt;1,"",DATABASE!D404)</f>
        <v/>
      </c>
      <c r="I406" s="93">
        <f>IF(DATABASE!$X404&lt;&gt;1,"",DATABASE!S404)</f>
        <v/>
      </c>
    </row>
    <row r="407" ht="16.5" customHeight="1" s="111">
      <c r="A407" s="89">
        <f>IF(DATABASE!$X405&lt;&gt;1,"",DATABASE!B405)</f>
        <v/>
      </c>
      <c r="B407" s="90">
        <f>IF(DATABASE!$X405&lt;&gt;1,"",DATABASE!M405)</f>
        <v/>
      </c>
      <c r="C407" s="91">
        <f>IF(DATABASE!$X405&lt;&gt;1,"",DATABASE!A405)</f>
        <v/>
      </c>
      <c r="D407" s="91">
        <f>IF(DATABASE!$X405&lt;&gt;1,"",DATABASE!P405)</f>
        <v/>
      </c>
      <c r="E407" s="91">
        <f>IF(DATABASE!$X405&lt;&gt;1,"",DATABASE!L405)</f>
        <v/>
      </c>
      <c r="F407" s="91">
        <f>IF(DATABASE!$X405&lt;&gt;1,"",DATABASE!Q405)</f>
        <v/>
      </c>
      <c r="G407" s="91">
        <f>IF(DATABASE!$X405&lt;&gt;1,"",DATABASE!C405)</f>
        <v/>
      </c>
      <c r="H407" s="91">
        <f>IF(DATABASE!$X405&lt;&gt;1,"",DATABASE!D405)</f>
        <v/>
      </c>
      <c r="I407" s="90">
        <f>IF(DATABASE!$X405&lt;&gt;1,"",DATABASE!S405)</f>
        <v/>
      </c>
    </row>
    <row r="408" ht="16.5" customHeight="1" s="111">
      <c r="A408" s="92">
        <f>IF(DATABASE!$X406&lt;&gt;1,"",DATABASE!B406)</f>
        <v/>
      </c>
      <c r="B408" s="93">
        <f>IF(DATABASE!$X406&lt;&gt;1,"",DATABASE!M406)</f>
        <v/>
      </c>
      <c r="C408" s="94">
        <f>IF(DATABASE!$X406&lt;&gt;1,"",DATABASE!A406)</f>
        <v/>
      </c>
      <c r="D408" s="94">
        <f>IF(DATABASE!$X406&lt;&gt;1,"",DATABASE!P406)</f>
        <v/>
      </c>
      <c r="E408" s="94">
        <f>IF(DATABASE!$X406&lt;&gt;1,"",DATABASE!L406)</f>
        <v/>
      </c>
      <c r="F408" s="94">
        <f>IF(DATABASE!$X406&lt;&gt;1,"",DATABASE!Q406)</f>
        <v/>
      </c>
      <c r="G408" s="94">
        <f>IF(DATABASE!$X406&lt;&gt;1,"",DATABASE!C406)</f>
        <v/>
      </c>
      <c r="H408" s="94">
        <f>IF(DATABASE!$X406&lt;&gt;1,"",DATABASE!D406)</f>
        <v/>
      </c>
      <c r="I408" s="93">
        <f>IF(DATABASE!$X406&lt;&gt;1,"",DATABASE!S406)</f>
        <v/>
      </c>
    </row>
    <row r="409" ht="16.5" customHeight="1" s="111">
      <c r="A409" s="89">
        <f>IF(DATABASE!$X407&lt;&gt;1,"",DATABASE!B407)</f>
        <v/>
      </c>
      <c r="B409" s="90">
        <f>IF(DATABASE!$X407&lt;&gt;1,"",DATABASE!M407)</f>
        <v/>
      </c>
      <c r="C409" s="91">
        <f>IF(DATABASE!$X407&lt;&gt;1,"",DATABASE!A407)</f>
        <v/>
      </c>
      <c r="D409" s="91">
        <f>IF(DATABASE!$X407&lt;&gt;1,"",DATABASE!P407)</f>
        <v/>
      </c>
      <c r="E409" s="91">
        <f>IF(DATABASE!$X407&lt;&gt;1,"",DATABASE!L407)</f>
        <v/>
      </c>
      <c r="F409" s="91">
        <f>IF(DATABASE!$X407&lt;&gt;1,"",DATABASE!Q407)</f>
        <v/>
      </c>
      <c r="G409" s="91">
        <f>IF(DATABASE!$X407&lt;&gt;1,"",DATABASE!C407)</f>
        <v/>
      </c>
      <c r="H409" s="91">
        <f>IF(DATABASE!$X407&lt;&gt;1,"",DATABASE!D407)</f>
        <v/>
      </c>
      <c r="I409" s="90">
        <f>IF(DATABASE!$X407&lt;&gt;1,"",DATABASE!S407)</f>
        <v/>
      </c>
    </row>
    <row r="410" ht="16.5" customHeight="1" s="111">
      <c r="A410" s="92">
        <f>IF(DATABASE!$X408&lt;&gt;1,"",DATABASE!B408)</f>
        <v/>
      </c>
      <c r="B410" s="93">
        <f>IF(DATABASE!$X408&lt;&gt;1,"",DATABASE!M408)</f>
        <v/>
      </c>
      <c r="C410" s="94">
        <f>IF(DATABASE!$X408&lt;&gt;1,"",DATABASE!A408)</f>
        <v/>
      </c>
      <c r="D410" s="94">
        <f>IF(DATABASE!$X408&lt;&gt;1,"",DATABASE!P408)</f>
        <v/>
      </c>
      <c r="E410" s="94">
        <f>IF(DATABASE!$X408&lt;&gt;1,"",DATABASE!L408)</f>
        <v/>
      </c>
      <c r="F410" s="94">
        <f>IF(DATABASE!$X408&lt;&gt;1,"",DATABASE!Q408)</f>
        <v/>
      </c>
      <c r="G410" s="94">
        <f>IF(DATABASE!$X408&lt;&gt;1,"",DATABASE!C408)</f>
        <v/>
      </c>
      <c r="H410" s="94">
        <f>IF(DATABASE!$X408&lt;&gt;1,"",DATABASE!D408)</f>
        <v/>
      </c>
      <c r="I410" s="93">
        <f>IF(DATABASE!$X408&lt;&gt;1,"",DATABASE!S408)</f>
        <v/>
      </c>
    </row>
    <row r="411" ht="16.5" customHeight="1" s="111">
      <c r="A411" s="89">
        <f>IF(DATABASE!$X409&lt;&gt;1,"",DATABASE!B409)</f>
        <v/>
      </c>
      <c r="B411" s="90">
        <f>IF(DATABASE!$X409&lt;&gt;1,"",DATABASE!M409)</f>
        <v/>
      </c>
      <c r="C411" s="91">
        <f>IF(DATABASE!$X409&lt;&gt;1,"",DATABASE!A409)</f>
        <v/>
      </c>
      <c r="D411" s="91">
        <f>IF(DATABASE!$X409&lt;&gt;1,"",DATABASE!P409)</f>
        <v/>
      </c>
      <c r="E411" s="91">
        <f>IF(DATABASE!$X409&lt;&gt;1,"",DATABASE!L409)</f>
        <v/>
      </c>
      <c r="F411" s="91">
        <f>IF(DATABASE!$X409&lt;&gt;1,"",DATABASE!Q409)</f>
        <v/>
      </c>
      <c r="G411" s="91">
        <f>IF(DATABASE!$X409&lt;&gt;1,"",DATABASE!C409)</f>
        <v/>
      </c>
      <c r="H411" s="91">
        <f>IF(DATABASE!$X409&lt;&gt;1,"",DATABASE!D409)</f>
        <v/>
      </c>
      <c r="I411" s="90">
        <f>IF(DATABASE!$X409&lt;&gt;1,"",DATABASE!S409)</f>
        <v/>
      </c>
    </row>
    <row r="412" ht="16.5" customHeight="1" s="111">
      <c r="A412" s="92">
        <f>IF(DATABASE!$X410&lt;&gt;1,"",DATABASE!B410)</f>
        <v/>
      </c>
      <c r="B412" s="93">
        <f>IF(DATABASE!$X410&lt;&gt;1,"",DATABASE!M410)</f>
        <v/>
      </c>
      <c r="C412" s="94">
        <f>IF(DATABASE!$X410&lt;&gt;1,"",DATABASE!A410)</f>
        <v/>
      </c>
      <c r="D412" s="94">
        <f>IF(DATABASE!$X410&lt;&gt;1,"",DATABASE!P410)</f>
        <v/>
      </c>
      <c r="E412" s="94">
        <f>IF(DATABASE!$X410&lt;&gt;1,"",DATABASE!L410)</f>
        <v/>
      </c>
      <c r="F412" s="94">
        <f>IF(DATABASE!$X410&lt;&gt;1,"",DATABASE!Q410)</f>
        <v/>
      </c>
      <c r="G412" s="94">
        <f>IF(DATABASE!$X410&lt;&gt;1,"",DATABASE!C410)</f>
        <v/>
      </c>
      <c r="H412" s="94">
        <f>IF(DATABASE!$X410&lt;&gt;1,"",DATABASE!D410)</f>
        <v/>
      </c>
      <c r="I412" s="93">
        <f>IF(DATABASE!$X410&lt;&gt;1,"",DATABASE!S410)</f>
        <v/>
      </c>
    </row>
    <row r="413" ht="16.5" customHeight="1" s="111">
      <c r="A413" s="89">
        <f>IF(DATABASE!$X411&lt;&gt;1,"",DATABASE!B411)</f>
        <v/>
      </c>
      <c r="B413" s="90">
        <f>IF(DATABASE!$X411&lt;&gt;1,"",DATABASE!M411)</f>
        <v/>
      </c>
      <c r="C413" s="91">
        <f>IF(DATABASE!$X411&lt;&gt;1,"",DATABASE!A411)</f>
        <v/>
      </c>
      <c r="D413" s="91">
        <f>IF(DATABASE!$X411&lt;&gt;1,"",DATABASE!P411)</f>
        <v/>
      </c>
      <c r="E413" s="91">
        <f>IF(DATABASE!$X411&lt;&gt;1,"",DATABASE!L411)</f>
        <v/>
      </c>
      <c r="F413" s="91">
        <f>IF(DATABASE!$X411&lt;&gt;1,"",DATABASE!Q411)</f>
        <v/>
      </c>
      <c r="G413" s="91">
        <f>IF(DATABASE!$X411&lt;&gt;1,"",DATABASE!C411)</f>
        <v/>
      </c>
      <c r="H413" s="91">
        <f>IF(DATABASE!$X411&lt;&gt;1,"",DATABASE!D411)</f>
        <v/>
      </c>
      <c r="I413" s="90">
        <f>IF(DATABASE!$X411&lt;&gt;1,"",DATABASE!S411)</f>
        <v/>
      </c>
    </row>
    <row r="414" ht="16.5" customHeight="1" s="111">
      <c r="A414" s="92">
        <f>IF(DATABASE!$X412&lt;&gt;1,"",DATABASE!B412)</f>
        <v/>
      </c>
      <c r="B414" s="93">
        <f>IF(DATABASE!$X412&lt;&gt;1,"",DATABASE!M412)</f>
        <v/>
      </c>
      <c r="C414" s="94">
        <f>IF(DATABASE!$X412&lt;&gt;1,"",DATABASE!A412)</f>
        <v/>
      </c>
      <c r="D414" s="94">
        <f>IF(DATABASE!$X412&lt;&gt;1,"",DATABASE!P412)</f>
        <v/>
      </c>
      <c r="E414" s="94">
        <f>IF(DATABASE!$X412&lt;&gt;1,"",DATABASE!L412)</f>
        <v/>
      </c>
      <c r="F414" s="94">
        <f>IF(DATABASE!$X412&lt;&gt;1,"",DATABASE!Q412)</f>
        <v/>
      </c>
      <c r="G414" s="94">
        <f>IF(DATABASE!$X412&lt;&gt;1,"",DATABASE!C412)</f>
        <v/>
      </c>
      <c r="H414" s="94">
        <f>IF(DATABASE!$X412&lt;&gt;1,"",DATABASE!D412)</f>
        <v/>
      </c>
      <c r="I414" s="93">
        <f>IF(DATABASE!$X412&lt;&gt;1,"",DATABASE!S412)</f>
        <v/>
      </c>
    </row>
    <row r="415" ht="16.5" customHeight="1" s="111">
      <c r="A415" s="89">
        <f>IF(DATABASE!$X413&lt;&gt;1,"",DATABASE!B413)</f>
        <v/>
      </c>
      <c r="B415" s="90">
        <f>IF(DATABASE!$X413&lt;&gt;1,"",DATABASE!M413)</f>
        <v/>
      </c>
      <c r="C415" s="91">
        <f>IF(DATABASE!$X413&lt;&gt;1,"",DATABASE!A413)</f>
        <v/>
      </c>
      <c r="D415" s="91">
        <f>IF(DATABASE!$X413&lt;&gt;1,"",DATABASE!P413)</f>
        <v/>
      </c>
      <c r="E415" s="91">
        <f>IF(DATABASE!$X413&lt;&gt;1,"",DATABASE!L413)</f>
        <v/>
      </c>
      <c r="F415" s="91">
        <f>IF(DATABASE!$X413&lt;&gt;1,"",DATABASE!Q413)</f>
        <v/>
      </c>
      <c r="G415" s="91">
        <f>IF(DATABASE!$X413&lt;&gt;1,"",DATABASE!C413)</f>
        <v/>
      </c>
      <c r="H415" s="91">
        <f>IF(DATABASE!$X413&lt;&gt;1,"",DATABASE!D413)</f>
        <v/>
      </c>
      <c r="I415" s="90">
        <f>IF(DATABASE!$X413&lt;&gt;1,"",DATABASE!S413)</f>
        <v/>
      </c>
    </row>
    <row r="416" ht="16.5" customHeight="1" s="111">
      <c r="A416" s="92">
        <f>IF(DATABASE!$X414&lt;&gt;1,"",DATABASE!B414)</f>
        <v/>
      </c>
      <c r="B416" s="93">
        <f>IF(DATABASE!$X414&lt;&gt;1,"",DATABASE!M414)</f>
        <v/>
      </c>
      <c r="C416" s="94">
        <f>IF(DATABASE!$X414&lt;&gt;1,"",DATABASE!A414)</f>
        <v/>
      </c>
      <c r="D416" s="94">
        <f>IF(DATABASE!$X414&lt;&gt;1,"",DATABASE!P414)</f>
        <v/>
      </c>
      <c r="E416" s="94">
        <f>IF(DATABASE!$X414&lt;&gt;1,"",DATABASE!L414)</f>
        <v/>
      </c>
      <c r="F416" s="94">
        <f>IF(DATABASE!$X414&lt;&gt;1,"",DATABASE!Q414)</f>
        <v/>
      </c>
      <c r="G416" s="94">
        <f>IF(DATABASE!$X414&lt;&gt;1,"",DATABASE!C414)</f>
        <v/>
      </c>
      <c r="H416" s="94">
        <f>IF(DATABASE!$X414&lt;&gt;1,"",DATABASE!D414)</f>
        <v/>
      </c>
      <c r="I416" s="93">
        <f>IF(DATABASE!$X414&lt;&gt;1,"",DATABASE!S414)</f>
        <v/>
      </c>
    </row>
    <row r="417" ht="16.5" customHeight="1" s="111">
      <c r="A417" s="89">
        <f>IF(DATABASE!$X415&lt;&gt;1,"",DATABASE!B415)</f>
        <v/>
      </c>
      <c r="B417" s="90">
        <f>IF(DATABASE!$X415&lt;&gt;1,"",DATABASE!M415)</f>
        <v/>
      </c>
      <c r="C417" s="91">
        <f>IF(DATABASE!$X415&lt;&gt;1,"",DATABASE!A415)</f>
        <v/>
      </c>
      <c r="D417" s="91">
        <f>IF(DATABASE!$X415&lt;&gt;1,"",DATABASE!P415)</f>
        <v/>
      </c>
      <c r="E417" s="91">
        <f>IF(DATABASE!$X415&lt;&gt;1,"",DATABASE!L415)</f>
        <v/>
      </c>
      <c r="F417" s="91">
        <f>IF(DATABASE!$X415&lt;&gt;1,"",DATABASE!Q415)</f>
        <v/>
      </c>
      <c r="G417" s="91">
        <f>IF(DATABASE!$X415&lt;&gt;1,"",DATABASE!C415)</f>
        <v/>
      </c>
      <c r="H417" s="91">
        <f>IF(DATABASE!$X415&lt;&gt;1,"",DATABASE!D415)</f>
        <v/>
      </c>
      <c r="I417" s="90">
        <f>IF(DATABASE!$X415&lt;&gt;1,"",DATABASE!S415)</f>
        <v/>
      </c>
    </row>
    <row r="418" ht="16.5" customHeight="1" s="111">
      <c r="A418" s="92">
        <f>IF(DATABASE!$X416&lt;&gt;1,"",DATABASE!B416)</f>
        <v/>
      </c>
      <c r="B418" s="93">
        <f>IF(DATABASE!$X416&lt;&gt;1,"",DATABASE!M416)</f>
        <v/>
      </c>
      <c r="C418" s="94">
        <f>IF(DATABASE!$X416&lt;&gt;1,"",DATABASE!A416)</f>
        <v/>
      </c>
      <c r="D418" s="94">
        <f>IF(DATABASE!$X416&lt;&gt;1,"",DATABASE!P416)</f>
        <v/>
      </c>
      <c r="E418" s="94">
        <f>IF(DATABASE!$X416&lt;&gt;1,"",DATABASE!L416)</f>
        <v/>
      </c>
      <c r="F418" s="94">
        <f>IF(DATABASE!$X416&lt;&gt;1,"",DATABASE!Q416)</f>
        <v/>
      </c>
      <c r="G418" s="94">
        <f>IF(DATABASE!$X416&lt;&gt;1,"",DATABASE!C416)</f>
        <v/>
      </c>
      <c r="H418" s="94">
        <f>IF(DATABASE!$X416&lt;&gt;1,"",DATABASE!D416)</f>
        <v/>
      </c>
      <c r="I418" s="93">
        <f>IF(DATABASE!$X416&lt;&gt;1,"",DATABASE!S416)</f>
        <v/>
      </c>
    </row>
    <row r="419" ht="16.5" customHeight="1" s="111">
      <c r="A419" s="89">
        <f>IF(DATABASE!$X417&lt;&gt;1,"",DATABASE!B417)</f>
        <v/>
      </c>
      <c r="B419" s="90">
        <f>IF(DATABASE!$X417&lt;&gt;1,"",DATABASE!M417)</f>
        <v/>
      </c>
      <c r="C419" s="91">
        <f>IF(DATABASE!$X417&lt;&gt;1,"",DATABASE!A417)</f>
        <v/>
      </c>
      <c r="D419" s="91">
        <f>IF(DATABASE!$X417&lt;&gt;1,"",DATABASE!P417)</f>
        <v/>
      </c>
      <c r="E419" s="91">
        <f>IF(DATABASE!$X417&lt;&gt;1,"",DATABASE!L417)</f>
        <v/>
      </c>
      <c r="F419" s="91">
        <f>IF(DATABASE!$X417&lt;&gt;1,"",DATABASE!Q417)</f>
        <v/>
      </c>
      <c r="G419" s="91">
        <f>IF(DATABASE!$X417&lt;&gt;1,"",DATABASE!C417)</f>
        <v/>
      </c>
      <c r="H419" s="91">
        <f>IF(DATABASE!$X417&lt;&gt;1,"",DATABASE!D417)</f>
        <v/>
      </c>
      <c r="I419" s="90">
        <f>IF(DATABASE!$X417&lt;&gt;1,"",DATABASE!S417)</f>
        <v/>
      </c>
    </row>
    <row r="420" ht="16.5" customHeight="1" s="111">
      <c r="A420" s="92">
        <f>IF(DATABASE!$X418&lt;&gt;1,"",DATABASE!B418)</f>
        <v/>
      </c>
      <c r="B420" s="93">
        <f>IF(DATABASE!$X418&lt;&gt;1,"",DATABASE!M418)</f>
        <v/>
      </c>
      <c r="C420" s="94">
        <f>IF(DATABASE!$X418&lt;&gt;1,"",DATABASE!A418)</f>
        <v/>
      </c>
      <c r="D420" s="94">
        <f>IF(DATABASE!$X418&lt;&gt;1,"",DATABASE!P418)</f>
        <v/>
      </c>
      <c r="E420" s="94">
        <f>IF(DATABASE!$X418&lt;&gt;1,"",DATABASE!L418)</f>
        <v/>
      </c>
      <c r="F420" s="94">
        <f>IF(DATABASE!$X418&lt;&gt;1,"",DATABASE!Q418)</f>
        <v/>
      </c>
      <c r="G420" s="94">
        <f>IF(DATABASE!$X418&lt;&gt;1,"",DATABASE!C418)</f>
        <v/>
      </c>
      <c r="H420" s="94">
        <f>IF(DATABASE!$X418&lt;&gt;1,"",DATABASE!D418)</f>
        <v/>
      </c>
      <c r="I420" s="93">
        <f>IF(DATABASE!$X418&lt;&gt;1,"",DATABASE!S418)</f>
        <v/>
      </c>
    </row>
    <row r="421" ht="16.5" customHeight="1" s="111">
      <c r="A421" s="89">
        <f>IF(DATABASE!$X419&lt;&gt;1,"",DATABASE!B419)</f>
        <v/>
      </c>
      <c r="B421" s="90">
        <f>IF(DATABASE!$X419&lt;&gt;1,"",DATABASE!M419)</f>
        <v/>
      </c>
      <c r="C421" s="91">
        <f>IF(DATABASE!$X419&lt;&gt;1,"",DATABASE!A419)</f>
        <v/>
      </c>
      <c r="D421" s="91">
        <f>IF(DATABASE!$X419&lt;&gt;1,"",DATABASE!P419)</f>
        <v/>
      </c>
      <c r="E421" s="91">
        <f>IF(DATABASE!$X419&lt;&gt;1,"",DATABASE!L419)</f>
        <v/>
      </c>
      <c r="F421" s="91">
        <f>IF(DATABASE!$X419&lt;&gt;1,"",DATABASE!Q419)</f>
        <v/>
      </c>
      <c r="G421" s="91">
        <f>IF(DATABASE!$X419&lt;&gt;1,"",DATABASE!C419)</f>
        <v/>
      </c>
      <c r="H421" s="91">
        <f>IF(DATABASE!$X419&lt;&gt;1,"",DATABASE!D419)</f>
        <v/>
      </c>
      <c r="I421" s="90">
        <f>IF(DATABASE!$X419&lt;&gt;1,"",DATABASE!S419)</f>
        <v/>
      </c>
    </row>
    <row r="422" ht="16.5" customHeight="1" s="111">
      <c r="A422" s="92">
        <f>IF(DATABASE!$X420&lt;&gt;1,"",DATABASE!B420)</f>
        <v/>
      </c>
      <c r="B422" s="93">
        <f>IF(DATABASE!$X420&lt;&gt;1,"",DATABASE!M420)</f>
        <v/>
      </c>
      <c r="C422" s="94">
        <f>IF(DATABASE!$X420&lt;&gt;1,"",DATABASE!A420)</f>
        <v/>
      </c>
      <c r="D422" s="94">
        <f>IF(DATABASE!$X420&lt;&gt;1,"",DATABASE!P420)</f>
        <v/>
      </c>
      <c r="E422" s="94">
        <f>IF(DATABASE!$X420&lt;&gt;1,"",DATABASE!L420)</f>
        <v/>
      </c>
      <c r="F422" s="94">
        <f>IF(DATABASE!$X420&lt;&gt;1,"",DATABASE!Q420)</f>
        <v/>
      </c>
      <c r="G422" s="94">
        <f>IF(DATABASE!$X420&lt;&gt;1,"",DATABASE!C420)</f>
        <v/>
      </c>
      <c r="H422" s="94">
        <f>IF(DATABASE!$X420&lt;&gt;1,"",DATABASE!D420)</f>
        <v/>
      </c>
      <c r="I422" s="93">
        <f>IF(DATABASE!$X420&lt;&gt;1,"",DATABASE!S420)</f>
        <v/>
      </c>
    </row>
    <row r="423" ht="16.5" customHeight="1" s="111">
      <c r="A423" s="89">
        <f>IF(DATABASE!$X421&lt;&gt;1,"",DATABASE!B421)</f>
        <v/>
      </c>
      <c r="B423" s="90">
        <f>IF(DATABASE!$X421&lt;&gt;1,"",DATABASE!M421)</f>
        <v/>
      </c>
      <c r="C423" s="91">
        <f>IF(DATABASE!$X421&lt;&gt;1,"",DATABASE!A421)</f>
        <v/>
      </c>
      <c r="D423" s="91">
        <f>IF(DATABASE!$X421&lt;&gt;1,"",DATABASE!P421)</f>
        <v/>
      </c>
      <c r="E423" s="91">
        <f>IF(DATABASE!$X421&lt;&gt;1,"",DATABASE!L421)</f>
        <v/>
      </c>
      <c r="F423" s="91">
        <f>IF(DATABASE!$X421&lt;&gt;1,"",DATABASE!Q421)</f>
        <v/>
      </c>
      <c r="G423" s="91">
        <f>IF(DATABASE!$X421&lt;&gt;1,"",DATABASE!C421)</f>
        <v/>
      </c>
      <c r="H423" s="91">
        <f>IF(DATABASE!$X421&lt;&gt;1,"",DATABASE!D421)</f>
        <v/>
      </c>
      <c r="I423" s="90">
        <f>IF(DATABASE!$X421&lt;&gt;1,"",DATABASE!S421)</f>
        <v/>
      </c>
    </row>
    <row r="424" ht="16.5" customHeight="1" s="111">
      <c r="A424" s="92">
        <f>IF(DATABASE!$X422&lt;&gt;1,"",DATABASE!B422)</f>
        <v/>
      </c>
      <c r="B424" s="93">
        <f>IF(DATABASE!$X422&lt;&gt;1,"",DATABASE!M422)</f>
        <v/>
      </c>
      <c r="C424" s="94">
        <f>IF(DATABASE!$X422&lt;&gt;1,"",DATABASE!A422)</f>
        <v/>
      </c>
      <c r="D424" s="94">
        <f>IF(DATABASE!$X422&lt;&gt;1,"",DATABASE!P422)</f>
        <v/>
      </c>
      <c r="E424" s="94">
        <f>IF(DATABASE!$X422&lt;&gt;1,"",DATABASE!L422)</f>
        <v/>
      </c>
      <c r="F424" s="94">
        <f>IF(DATABASE!$X422&lt;&gt;1,"",DATABASE!Q422)</f>
        <v/>
      </c>
      <c r="G424" s="94">
        <f>IF(DATABASE!$X422&lt;&gt;1,"",DATABASE!C422)</f>
        <v/>
      </c>
      <c r="H424" s="94">
        <f>IF(DATABASE!$X422&lt;&gt;1,"",DATABASE!D422)</f>
        <v/>
      </c>
      <c r="I424" s="93">
        <f>IF(DATABASE!$X422&lt;&gt;1,"",DATABASE!S422)</f>
        <v/>
      </c>
    </row>
    <row r="425" ht="16.5" customHeight="1" s="111">
      <c r="A425" s="89">
        <f>IF(DATABASE!$X423&lt;&gt;1,"",DATABASE!B423)</f>
        <v/>
      </c>
      <c r="B425" s="90">
        <f>IF(DATABASE!$X423&lt;&gt;1,"",DATABASE!M423)</f>
        <v/>
      </c>
      <c r="C425" s="91">
        <f>IF(DATABASE!$X423&lt;&gt;1,"",DATABASE!A423)</f>
        <v/>
      </c>
      <c r="D425" s="91">
        <f>IF(DATABASE!$X423&lt;&gt;1,"",DATABASE!P423)</f>
        <v/>
      </c>
      <c r="E425" s="91">
        <f>IF(DATABASE!$X423&lt;&gt;1,"",DATABASE!L423)</f>
        <v/>
      </c>
      <c r="F425" s="91">
        <f>IF(DATABASE!$X423&lt;&gt;1,"",DATABASE!Q423)</f>
        <v/>
      </c>
      <c r="G425" s="91">
        <f>IF(DATABASE!$X423&lt;&gt;1,"",DATABASE!C423)</f>
        <v/>
      </c>
      <c r="H425" s="91">
        <f>IF(DATABASE!$X423&lt;&gt;1,"",DATABASE!D423)</f>
        <v/>
      </c>
      <c r="I425" s="90">
        <f>IF(DATABASE!$X423&lt;&gt;1,"",DATABASE!S423)</f>
        <v/>
      </c>
    </row>
    <row r="426" ht="16.5" customHeight="1" s="111">
      <c r="A426" s="92">
        <f>IF(DATABASE!$X424&lt;&gt;1,"",DATABASE!B424)</f>
        <v/>
      </c>
      <c r="B426" s="93">
        <f>IF(DATABASE!$X424&lt;&gt;1,"",DATABASE!M424)</f>
        <v/>
      </c>
      <c r="C426" s="94">
        <f>IF(DATABASE!$X424&lt;&gt;1,"",DATABASE!A424)</f>
        <v/>
      </c>
      <c r="D426" s="94">
        <f>IF(DATABASE!$X424&lt;&gt;1,"",DATABASE!P424)</f>
        <v/>
      </c>
      <c r="E426" s="94">
        <f>IF(DATABASE!$X424&lt;&gt;1,"",DATABASE!L424)</f>
        <v/>
      </c>
      <c r="F426" s="94">
        <f>IF(DATABASE!$X424&lt;&gt;1,"",DATABASE!Q424)</f>
        <v/>
      </c>
      <c r="G426" s="94">
        <f>IF(DATABASE!$X424&lt;&gt;1,"",DATABASE!C424)</f>
        <v/>
      </c>
      <c r="H426" s="94">
        <f>IF(DATABASE!$X424&lt;&gt;1,"",DATABASE!D424)</f>
        <v/>
      </c>
      <c r="I426" s="93">
        <f>IF(DATABASE!$X424&lt;&gt;1,"",DATABASE!S424)</f>
        <v/>
      </c>
    </row>
    <row r="427" ht="16.5" customHeight="1" s="111">
      <c r="A427" s="89">
        <f>IF(DATABASE!$X425&lt;&gt;1,"",DATABASE!B425)</f>
        <v/>
      </c>
      <c r="B427" s="90">
        <f>IF(DATABASE!$X425&lt;&gt;1,"",DATABASE!M425)</f>
        <v/>
      </c>
      <c r="C427" s="91">
        <f>IF(DATABASE!$X425&lt;&gt;1,"",DATABASE!A425)</f>
        <v/>
      </c>
      <c r="D427" s="91">
        <f>IF(DATABASE!$X425&lt;&gt;1,"",DATABASE!P425)</f>
        <v/>
      </c>
      <c r="E427" s="91">
        <f>IF(DATABASE!$X425&lt;&gt;1,"",DATABASE!L425)</f>
        <v/>
      </c>
      <c r="F427" s="91">
        <f>IF(DATABASE!$X425&lt;&gt;1,"",DATABASE!Q425)</f>
        <v/>
      </c>
      <c r="G427" s="91">
        <f>IF(DATABASE!$X425&lt;&gt;1,"",DATABASE!C425)</f>
        <v/>
      </c>
      <c r="H427" s="91">
        <f>IF(DATABASE!$X425&lt;&gt;1,"",DATABASE!D425)</f>
        <v/>
      </c>
      <c r="I427" s="90">
        <f>IF(DATABASE!$X425&lt;&gt;1,"",DATABASE!S425)</f>
        <v/>
      </c>
    </row>
    <row r="428" ht="16.5" customHeight="1" s="111">
      <c r="A428" s="92">
        <f>IF(DATABASE!$X426&lt;&gt;1,"",DATABASE!B426)</f>
        <v/>
      </c>
      <c r="B428" s="93">
        <f>IF(DATABASE!$X426&lt;&gt;1,"",DATABASE!M426)</f>
        <v/>
      </c>
      <c r="C428" s="94">
        <f>IF(DATABASE!$X426&lt;&gt;1,"",DATABASE!A426)</f>
        <v/>
      </c>
      <c r="D428" s="94">
        <f>IF(DATABASE!$X426&lt;&gt;1,"",DATABASE!P426)</f>
        <v/>
      </c>
      <c r="E428" s="94">
        <f>IF(DATABASE!$X426&lt;&gt;1,"",DATABASE!L426)</f>
        <v/>
      </c>
      <c r="F428" s="94">
        <f>IF(DATABASE!$X426&lt;&gt;1,"",DATABASE!Q426)</f>
        <v/>
      </c>
      <c r="G428" s="94">
        <f>IF(DATABASE!$X426&lt;&gt;1,"",DATABASE!C426)</f>
        <v/>
      </c>
      <c r="H428" s="94">
        <f>IF(DATABASE!$X426&lt;&gt;1,"",DATABASE!D426)</f>
        <v/>
      </c>
      <c r="I428" s="93">
        <f>IF(DATABASE!$X426&lt;&gt;1,"",DATABASE!S426)</f>
        <v/>
      </c>
    </row>
    <row r="429" ht="16.5" customHeight="1" s="111">
      <c r="A429" s="89">
        <f>IF(DATABASE!$X427&lt;&gt;1,"",DATABASE!B427)</f>
        <v/>
      </c>
      <c r="B429" s="90">
        <f>IF(DATABASE!$X427&lt;&gt;1,"",DATABASE!M427)</f>
        <v/>
      </c>
      <c r="C429" s="91">
        <f>IF(DATABASE!$X427&lt;&gt;1,"",DATABASE!A427)</f>
        <v/>
      </c>
      <c r="D429" s="91">
        <f>IF(DATABASE!$X427&lt;&gt;1,"",DATABASE!P427)</f>
        <v/>
      </c>
      <c r="E429" s="91">
        <f>IF(DATABASE!$X427&lt;&gt;1,"",DATABASE!L427)</f>
        <v/>
      </c>
      <c r="F429" s="91">
        <f>IF(DATABASE!$X427&lt;&gt;1,"",DATABASE!Q427)</f>
        <v/>
      </c>
      <c r="G429" s="91">
        <f>IF(DATABASE!$X427&lt;&gt;1,"",DATABASE!C427)</f>
        <v/>
      </c>
      <c r="H429" s="91">
        <f>IF(DATABASE!$X427&lt;&gt;1,"",DATABASE!D427)</f>
        <v/>
      </c>
      <c r="I429" s="90">
        <f>IF(DATABASE!$X427&lt;&gt;1,"",DATABASE!S427)</f>
        <v/>
      </c>
    </row>
    <row r="430" ht="16.5" customHeight="1" s="111">
      <c r="A430" s="92">
        <f>IF(DATABASE!$X428&lt;&gt;1,"",DATABASE!B428)</f>
        <v/>
      </c>
      <c r="B430" s="93">
        <f>IF(DATABASE!$X428&lt;&gt;1,"",DATABASE!M428)</f>
        <v/>
      </c>
      <c r="C430" s="94">
        <f>IF(DATABASE!$X428&lt;&gt;1,"",DATABASE!A428)</f>
        <v/>
      </c>
      <c r="D430" s="94">
        <f>IF(DATABASE!$X428&lt;&gt;1,"",DATABASE!P428)</f>
        <v/>
      </c>
      <c r="E430" s="94">
        <f>IF(DATABASE!$X428&lt;&gt;1,"",DATABASE!L428)</f>
        <v/>
      </c>
      <c r="F430" s="94">
        <f>IF(DATABASE!$X428&lt;&gt;1,"",DATABASE!Q428)</f>
        <v/>
      </c>
      <c r="G430" s="94">
        <f>IF(DATABASE!$X428&lt;&gt;1,"",DATABASE!C428)</f>
        <v/>
      </c>
      <c r="H430" s="94">
        <f>IF(DATABASE!$X428&lt;&gt;1,"",DATABASE!D428)</f>
        <v/>
      </c>
      <c r="I430" s="93">
        <f>IF(DATABASE!$X428&lt;&gt;1,"",DATABASE!S428)</f>
        <v/>
      </c>
    </row>
    <row r="431" ht="16.5" customHeight="1" s="111">
      <c r="A431" s="89">
        <f>IF(DATABASE!$X429&lt;&gt;1,"",DATABASE!B429)</f>
        <v/>
      </c>
      <c r="B431" s="90">
        <f>IF(DATABASE!$X429&lt;&gt;1,"",DATABASE!M429)</f>
        <v/>
      </c>
      <c r="C431" s="91">
        <f>IF(DATABASE!$X429&lt;&gt;1,"",DATABASE!A429)</f>
        <v/>
      </c>
      <c r="D431" s="91">
        <f>IF(DATABASE!$X429&lt;&gt;1,"",DATABASE!P429)</f>
        <v/>
      </c>
      <c r="E431" s="91">
        <f>IF(DATABASE!$X429&lt;&gt;1,"",DATABASE!L429)</f>
        <v/>
      </c>
      <c r="F431" s="91">
        <f>IF(DATABASE!$X429&lt;&gt;1,"",DATABASE!Q429)</f>
        <v/>
      </c>
      <c r="G431" s="91">
        <f>IF(DATABASE!$X429&lt;&gt;1,"",DATABASE!C429)</f>
        <v/>
      </c>
      <c r="H431" s="91">
        <f>IF(DATABASE!$X429&lt;&gt;1,"",DATABASE!D429)</f>
        <v/>
      </c>
      <c r="I431" s="90">
        <f>IF(DATABASE!$X429&lt;&gt;1,"",DATABASE!S429)</f>
        <v/>
      </c>
    </row>
    <row r="432" ht="16.5" customHeight="1" s="111">
      <c r="A432" s="92">
        <f>IF(DATABASE!$X430&lt;&gt;1,"",DATABASE!B430)</f>
        <v/>
      </c>
      <c r="B432" s="93">
        <f>IF(DATABASE!$X430&lt;&gt;1,"",DATABASE!M430)</f>
        <v/>
      </c>
      <c r="C432" s="94">
        <f>IF(DATABASE!$X430&lt;&gt;1,"",DATABASE!A430)</f>
        <v/>
      </c>
      <c r="D432" s="94">
        <f>IF(DATABASE!$X430&lt;&gt;1,"",DATABASE!P430)</f>
        <v/>
      </c>
      <c r="E432" s="94">
        <f>IF(DATABASE!$X430&lt;&gt;1,"",DATABASE!L430)</f>
        <v/>
      </c>
      <c r="F432" s="94">
        <f>IF(DATABASE!$X430&lt;&gt;1,"",DATABASE!Q430)</f>
        <v/>
      </c>
      <c r="G432" s="94">
        <f>IF(DATABASE!$X430&lt;&gt;1,"",DATABASE!C430)</f>
        <v/>
      </c>
      <c r="H432" s="94">
        <f>IF(DATABASE!$X430&lt;&gt;1,"",DATABASE!D430)</f>
        <v/>
      </c>
      <c r="I432" s="93">
        <f>IF(DATABASE!$X430&lt;&gt;1,"",DATABASE!S430)</f>
        <v/>
      </c>
    </row>
    <row r="433" ht="16.5" customHeight="1" s="111">
      <c r="A433" s="89">
        <f>IF(DATABASE!$X431&lt;&gt;1,"",DATABASE!B431)</f>
        <v/>
      </c>
      <c r="B433" s="90">
        <f>IF(DATABASE!$X431&lt;&gt;1,"",DATABASE!M431)</f>
        <v/>
      </c>
      <c r="C433" s="91">
        <f>IF(DATABASE!$X431&lt;&gt;1,"",DATABASE!A431)</f>
        <v/>
      </c>
      <c r="D433" s="91">
        <f>IF(DATABASE!$X431&lt;&gt;1,"",DATABASE!P431)</f>
        <v/>
      </c>
      <c r="E433" s="91">
        <f>IF(DATABASE!$X431&lt;&gt;1,"",DATABASE!L431)</f>
        <v/>
      </c>
      <c r="F433" s="91">
        <f>IF(DATABASE!$X431&lt;&gt;1,"",DATABASE!Q431)</f>
        <v/>
      </c>
      <c r="G433" s="91">
        <f>IF(DATABASE!$X431&lt;&gt;1,"",DATABASE!C431)</f>
        <v/>
      </c>
      <c r="H433" s="91">
        <f>IF(DATABASE!$X431&lt;&gt;1,"",DATABASE!D431)</f>
        <v/>
      </c>
      <c r="I433" s="90">
        <f>IF(DATABASE!$X431&lt;&gt;1,"",DATABASE!S431)</f>
        <v/>
      </c>
    </row>
    <row r="434" ht="16.5" customHeight="1" s="111">
      <c r="A434" s="92">
        <f>IF(DATABASE!$X432&lt;&gt;1,"",DATABASE!B432)</f>
        <v/>
      </c>
      <c r="B434" s="93">
        <f>IF(DATABASE!$X432&lt;&gt;1,"",DATABASE!M432)</f>
        <v/>
      </c>
      <c r="C434" s="94">
        <f>IF(DATABASE!$X432&lt;&gt;1,"",DATABASE!A432)</f>
        <v/>
      </c>
      <c r="D434" s="94">
        <f>IF(DATABASE!$X432&lt;&gt;1,"",DATABASE!P432)</f>
        <v/>
      </c>
      <c r="E434" s="94">
        <f>IF(DATABASE!$X432&lt;&gt;1,"",DATABASE!L432)</f>
        <v/>
      </c>
      <c r="F434" s="94">
        <f>IF(DATABASE!$X432&lt;&gt;1,"",DATABASE!Q432)</f>
        <v/>
      </c>
      <c r="G434" s="94">
        <f>IF(DATABASE!$X432&lt;&gt;1,"",DATABASE!C432)</f>
        <v/>
      </c>
      <c r="H434" s="94">
        <f>IF(DATABASE!$X432&lt;&gt;1,"",DATABASE!D432)</f>
        <v/>
      </c>
      <c r="I434" s="93">
        <f>IF(DATABASE!$X432&lt;&gt;1,"",DATABASE!S432)</f>
        <v/>
      </c>
    </row>
    <row r="435" ht="16.5" customHeight="1" s="111">
      <c r="A435" s="89">
        <f>IF(DATABASE!$X433&lt;&gt;1,"",DATABASE!B433)</f>
        <v/>
      </c>
      <c r="B435" s="90">
        <f>IF(DATABASE!$X433&lt;&gt;1,"",DATABASE!M433)</f>
        <v/>
      </c>
      <c r="C435" s="91">
        <f>IF(DATABASE!$X433&lt;&gt;1,"",DATABASE!A433)</f>
        <v/>
      </c>
      <c r="D435" s="91">
        <f>IF(DATABASE!$X433&lt;&gt;1,"",DATABASE!P433)</f>
        <v/>
      </c>
      <c r="E435" s="91">
        <f>IF(DATABASE!$X433&lt;&gt;1,"",DATABASE!L433)</f>
        <v/>
      </c>
      <c r="F435" s="91">
        <f>IF(DATABASE!$X433&lt;&gt;1,"",DATABASE!Q433)</f>
        <v/>
      </c>
      <c r="G435" s="91">
        <f>IF(DATABASE!$X433&lt;&gt;1,"",DATABASE!C433)</f>
        <v/>
      </c>
      <c r="H435" s="91">
        <f>IF(DATABASE!$X433&lt;&gt;1,"",DATABASE!D433)</f>
        <v/>
      </c>
      <c r="I435" s="90">
        <f>IF(DATABASE!$X433&lt;&gt;1,"",DATABASE!S433)</f>
        <v/>
      </c>
    </row>
    <row r="436" ht="16.5" customHeight="1" s="111">
      <c r="A436" s="92">
        <f>IF(DATABASE!$X434&lt;&gt;1,"",DATABASE!B434)</f>
        <v/>
      </c>
      <c r="B436" s="93">
        <f>IF(DATABASE!$X434&lt;&gt;1,"",DATABASE!M434)</f>
        <v/>
      </c>
      <c r="C436" s="94">
        <f>IF(DATABASE!$X434&lt;&gt;1,"",DATABASE!A434)</f>
        <v/>
      </c>
      <c r="D436" s="94">
        <f>IF(DATABASE!$X434&lt;&gt;1,"",DATABASE!P434)</f>
        <v/>
      </c>
      <c r="E436" s="94">
        <f>IF(DATABASE!$X434&lt;&gt;1,"",DATABASE!L434)</f>
        <v/>
      </c>
      <c r="F436" s="94">
        <f>IF(DATABASE!$X434&lt;&gt;1,"",DATABASE!Q434)</f>
        <v/>
      </c>
      <c r="G436" s="94">
        <f>IF(DATABASE!$X434&lt;&gt;1,"",DATABASE!C434)</f>
        <v/>
      </c>
      <c r="H436" s="94">
        <f>IF(DATABASE!$X434&lt;&gt;1,"",DATABASE!D434)</f>
        <v/>
      </c>
      <c r="I436" s="93">
        <f>IF(DATABASE!$X434&lt;&gt;1,"",DATABASE!S434)</f>
        <v/>
      </c>
    </row>
    <row r="437" ht="16.5" customHeight="1" s="111">
      <c r="A437" s="89">
        <f>IF(DATABASE!$X435&lt;&gt;1,"",DATABASE!B435)</f>
        <v/>
      </c>
      <c r="B437" s="90">
        <f>IF(DATABASE!$X435&lt;&gt;1,"",DATABASE!M435)</f>
        <v/>
      </c>
      <c r="C437" s="91">
        <f>IF(DATABASE!$X435&lt;&gt;1,"",DATABASE!A435)</f>
        <v/>
      </c>
      <c r="D437" s="91">
        <f>IF(DATABASE!$X435&lt;&gt;1,"",DATABASE!P435)</f>
        <v/>
      </c>
      <c r="E437" s="91">
        <f>IF(DATABASE!$X435&lt;&gt;1,"",DATABASE!L435)</f>
        <v/>
      </c>
      <c r="F437" s="91">
        <f>IF(DATABASE!$X435&lt;&gt;1,"",DATABASE!Q435)</f>
        <v/>
      </c>
      <c r="G437" s="91">
        <f>IF(DATABASE!$X435&lt;&gt;1,"",DATABASE!C435)</f>
        <v/>
      </c>
      <c r="H437" s="91">
        <f>IF(DATABASE!$X435&lt;&gt;1,"",DATABASE!D435)</f>
        <v/>
      </c>
      <c r="I437" s="90">
        <f>IF(DATABASE!$X435&lt;&gt;1,"",DATABASE!S435)</f>
        <v/>
      </c>
    </row>
    <row r="438" ht="16.5" customHeight="1" s="111">
      <c r="A438" s="92">
        <f>IF(DATABASE!$X436&lt;&gt;1,"",DATABASE!B436)</f>
        <v/>
      </c>
      <c r="B438" s="93">
        <f>IF(DATABASE!$X436&lt;&gt;1,"",DATABASE!M436)</f>
        <v/>
      </c>
      <c r="C438" s="94">
        <f>IF(DATABASE!$X436&lt;&gt;1,"",DATABASE!A436)</f>
        <v/>
      </c>
      <c r="D438" s="94">
        <f>IF(DATABASE!$X436&lt;&gt;1,"",DATABASE!P436)</f>
        <v/>
      </c>
      <c r="E438" s="94">
        <f>IF(DATABASE!$X436&lt;&gt;1,"",DATABASE!L436)</f>
        <v/>
      </c>
      <c r="F438" s="94">
        <f>IF(DATABASE!$X436&lt;&gt;1,"",DATABASE!Q436)</f>
        <v/>
      </c>
      <c r="G438" s="94">
        <f>IF(DATABASE!$X436&lt;&gt;1,"",DATABASE!C436)</f>
        <v/>
      </c>
      <c r="H438" s="94">
        <f>IF(DATABASE!$X436&lt;&gt;1,"",DATABASE!D436)</f>
        <v/>
      </c>
      <c r="I438" s="93">
        <f>IF(DATABASE!$X436&lt;&gt;1,"",DATABASE!S436)</f>
        <v/>
      </c>
    </row>
    <row r="439" ht="16.5" customHeight="1" s="111">
      <c r="A439" s="89">
        <f>IF(DATABASE!$X437&lt;&gt;1,"",DATABASE!B437)</f>
        <v/>
      </c>
      <c r="B439" s="90">
        <f>IF(DATABASE!$X437&lt;&gt;1,"",DATABASE!M437)</f>
        <v/>
      </c>
      <c r="C439" s="91">
        <f>IF(DATABASE!$X437&lt;&gt;1,"",DATABASE!A437)</f>
        <v/>
      </c>
      <c r="D439" s="91">
        <f>IF(DATABASE!$X437&lt;&gt;1,"",DATABASE!P437)</f>
        <v/>
      </c>
      <c r="E439" s="91">
        <f>IF(DATABASE!$X437&lt;&gt;1,"",DATABASE!L437)</f>
        <v/>
      </c>
      <c r="F439" s="91">
        <f>IF(DATABASE!$X437&lt;&gt;1,"",DATABASE!Q437)</f>
        <v/>
      </c>
      <c r="G439" s="91">
        <f>IF(DATABASE!$X437&lt;&gt;1,"",DATABASE!C437)</f>
        <v/>
      </c>
      <c r="H439" s="91">
        <f>IF(DATABASE!$X437&lt;&gt;1,"",DATABASE!D437)</f>
        <v/>
      </c>
      <c r="I439" s="90">
        <f>IF(DATABASE!$X437&lt;&gt;1,"",DATABASE!S437)</f>
        <v/>
      </c>
    </row>
    <row r="440" ht="16.5" customHeight="1" s="111">
      <c r="A440" s="92">
        <f>IF(DATABASE!$X438&lt;&gt;1,"",DATABASE!B438)</f>
        <v/>
      </c>
      <c r="B440" s="93">
        <f>IF(DATABASE!$X438&lt;&gt;1,"",DATABASE!M438)</f>
        <v/>
      </c>
      <c r="C440" s="94">
        <f>IF(DATABASE!$X438&lt;&gt;1,"",DATABASE!A438)</f>
        <v/>
      </c>
      <c r="D440" s="94">
        <f>IF(DATABASE!$X438&lt;&gt;1,"",DATABASE!P438)</f>
        <v/>
      </c>
      <c r="E440" s="94">
        <f>IF(DATABASE!$X438&lt;&gt;1,"",DATABASE!L438)</f>
        <v/>
      </c>
      <c r="F440" s="94">
        <f>IF(DATABASE!$X438&lt;&gt;1,"",DATABASE!Q438)</f>
        <v/>
      </c>
      <c r="G440" s="94">
        <f>IF(DATABASE!$X438&lt;&gt;1,"",DATABASE!C438)</f>
        <v/>
      </c>
      <c r="H440" s="94">
        <f>IF(DATABASE!$X438&lt;&gt;1,"",DATABASE!D438)</f>
        <v/>
      </c>
      <c r="I440" s="93">
        <f>IF(DATABASE!$X438&lt;&gt;1,"",DATABASE!S438)</f>
        <v/>
      </c>
    </row>
    <row r="441" ht="16.5" customHeight="1" s="111">
      <c r="A441" s="89">
        <f>IF(DATABASE!$X439&lt;&gt;1,"",DATABASE!B439)</f>
        <v/>
      </c>
      <c r="B441" s="90">
        <f>IF(DATABASE!$X439&lt;&gt;1,"",DATABASE!M439)</f>
        <v/>
      </c>
      <c r="C441" s="91">
        <f>IF(DATABASE!$X439&lt;&gt;1,"",DATABASE!A439)</f>
        <v/>
      </c>
      <c r="D441" s="91">
        <f>IF(DATABASE!$X439&lt;&gt;1,"",DATABASE!P439)</f>
        <v/>
      </c>
      <c r="E441" s="91">
        <f>IF(DATABASE!$X439&lt;&gt;1,"",DATABASE!L439)</f>
        <v/>
      </c>
      <c r="F441" s="91">
        <f>IF(DATABASE!$X439&lt;&gt;1,"",DATABASE!Q439)</f>
        <v/>
      </c>
      <c r="G441" s="91">
        <f>IF(DATABASE!$X439&lt;&gt;1,"",DATABASE!C439)</f>
        <v/>
      </c>
      <c r="H441" s="91">
        <f>IF(DATABASE!$X439&lt;&gt;1,"",DATABASE!D439)</f>
        <v/>
      </c>
      <c r="I441" s="90">
        <f>IF(DATABASE!$X439&lt;&gt;1,"",DATABASE!S439)</f>
        <v/>
      </c>
    </row>
    <row r="442" ht="16.5" customHeight="1" s="111">
      <c r="A442" s="92">
        <f>IF(DATABASE!$X440&lt;&gt;1,"",DATABASE!B440)</f>
        <v/>
      </c>
      <c r="B442" s="93">
        <f>IF(DATABASE!$X440&lt;&gt;1,"",DATABASE!M440)</f>
        <v/>
      </c>
      <c r="C442" s="94">
        <f>IF(DATABASE!$X440&lt;&gt;1,"",DATABASE!A440)</f>
        <v/>
      </c>
      <c r="D442" s="94">
        <f>IF(DATABASE!$X440&lt;&gt;1,"",DATABASE!P440)</f>
        <v/>
      </c>
      <c r="E442" s="94">
        <f>IF(DATABASE!$X440&lt;&gt;1,"",DATABASE!L440)</f>
        <v/>
      </c>
      <c r="F442" s="94">
        <f>IF(DATABASE!$X440&lt;&gt;1,"",DATABASE!Q440)</f>
        <v/>
      </c>
      <c r="G442" s="94">
        <f>IF(DATABASE!$X440&lt;&gt;1,"",DATABASE!C440)</f>
        <v/>
      </c>
      <c r="H442" s="94">
        <f>IF(DATABASE!$X440&lt;&gt;1,"",DATABASE!D440)</f>
        <v/>
      </c>
      <c r="I442" s="93">
        <f>IF(DATABASE!$X440&lt;&gt;1,"",DATABASE!S440)</f>
        <v/>
      </c>
    </row>
    <row r="443" ht="16.5" customHeight="1" s="111">
      <c r="A443" s="89">
        <f>IF(DATABASE!$X441&lt;&gt;1,"",DATABASE!B441)</f>
        <v/>
      </c>
      <c r="B443" s="90">
        <f>IF(DATABASE!$X441&lt;&gt;1,"",DATABASE!M441)</f>
        <v/>
      </c>
      <c r="C443" s="91">
        <f>IF(DATABASE!$X441&lt;&gt;1,"",DATABASE!A441)</f>
        <v/>
      </c>
      <c r="D443" s="91">
        <f>IF(DATABASE!$X441&lt;&gt;1,"",DATABASE!P441)</f>
        <v/>
      </c>
      <c r="E443" s="91">
        <f>IF(DATABASE!$X441&lt;&gt;1,"",DATABASE!L441)</f>
        <v/>
      </c>
      <c r="F443" s="91">
        <f>IF(DATABASE!$X441&lt;&gt;1,"",DATABASE!Q441)</f>
        <v/>
      </c>
      <c r="G443" s="91">
        <f>IF(DATABASE!$X441&lt;&gt;1,"",DATABASE!C441)</f>
        <v/>
      </c>
      <c r="H443" s="91">
        <f>IF(DATABASE!$X441&lt;&gt;1,"",DATABASE!D441)</f>
        <v/>
      </c>
      <c r="I443" s="90">
        <f>IF(DATABASE!$X441&lt;&gt;1,"",DATABASE!S441)</f>
        <v/>
      </c>
    </row>
    <row r="444" ht="16.5" customHeight="1" s="111">
      <c r="A444" s="92">
        <f>IF(DATABASE!$X442&lt;&gt;1,"",DATABASE!B442)</f>
        <v/>
      </c>
      <c r="B444" s="93">
        <f>IF(DATABASE!$X442&lt;&gt;1,"",DATABASE!M442)</f>
        <v/>
      </c>
      <c r="C444" s="94">
        <f>IF(DATABASE!$X442&lt;&gt;1,"",DATABASE!A442)</f>
        <v/>
      </c>
      <c r="D444" s="94">
        <f>IF(DATABASE!$X442&lt;&gt;1,"",DATABASE!P442)</f>
        <v/>
      </c>
      <c r="E444" s="94">
        <f>IF(DATABASE!$X442&lt;&gt;1,"",DATABASE!L442)</f>
        <v/>
      </c>
      <c r="F444" s="94">
        <f>IF(DATABASE!$X442&lt;&gt;1,"",DATABASE!Q442)</f>
        <v/>
      </c>
      <c r="G444" s="94">
        <f>IF(DATABASE!$X442&lt;&gt;1,"",DATABASE!C442)</f>
        <v/>
      </c>
      <c r="H444" s="94">
        <f>IF(DATABASE!$X442&lt;&gt;1,"",DATABASE!D442)</f>
        <v/>
      </c>
      <c r="I444" s="93">
        <f>IF(DATABASE!$X442&lt;&gt;1,"",DATABASE!S442)</f>
        <v/>
      </c>
    </row>
    <row r="445" ht="16.5" customHeight="1" s="111">
      <c r="A445" s="89">
        <f>IF(DATABASE!$X443&lt;&gt;1,"",DATABASE!B443)</f>
        <v/>
      </c>
      <c r="B445" s="90">
        <f>IF(DATABASE!$X443&lt;&gt;1,"",DATABASE!M443)</f>
        <v/>
      </c>
      <c r="C445" s="91">
        <f>IF(DATABASE!$X443&lt;&gt;1,"",DATABASE!A443)</f>
        <v/>
      </c>
      <c r="D445" s="91">
        <f>IF(DATABASE!$X443&lt;&gt;1,"",DATABASE!P443)</f>
        <v/>
      </c>
      <c r="E445" s="91">
        <f>IF(DATABASE!$X443&lt;&gt;1,"",DATABASE!L443)</f>
        <v/>
      </c>
      <c r="F445" s="91">
        <f>IF(DATABASE!$X443&lt;&gt;1,"",DATABASE!Q443)</f>
        <v/>
      </c>
      <c r="G445" s="91">
        <f>IF(DATABASE!$X443&lt;&gt;1,"",DATABASE!C443)</f>
        <v/>
      </c>
      <c r="H445" s="91">
        <f>IF(DATABASE!$X443&lt;&gt;1,"",DATABASE!D443)</f>
        <v/>
      </c>
      <c r="I445" s="90">
        <f>IF(DATABASE!$X443&lt;&gt;1,"",DATABASE!S443)</f>
        <v/>
      </c>
    </row>
    <row r="446" ht="16.5" customHeight="1" s="111">
      <c r="A446" s="92">
        <f>IF(DATABASE!$X444&lt;&gt;1,"",DATABASE!B444)</f>
        <v/>
      </c>
      <c r="B446" s="93">
        <f>IF(DATABASE!$X444&lt;&gt;1,"",DATABASE!M444)</f>
        <v/>
      </c>
      <c r="C446" s="94">
        <f>IF(DATABASE!$X444&lt;&gt;1,"",DATABASE!A444)</f>
        <v/>
      </c>
      <c r="D446" s="94">
        <f>IF(DATABASE!$X444&lt;&gt;1,"",DATABASE!P444)</f>
        <v/>
      </c>
      <c r="E446" s="94">
        <f>IF(DATABASE!$X444&lt;&gt;1,"",DATABASE!L444)</f>
        <v/>
      </c>
      <c r="F446" s="94">
        <f>IF(DATABASE!$X444&lt;&gt;1,"",DATABASE!Q444)</f>
        <v/>
      </c>
      <c r="G446" s="94">
        <f>IF(DATABASE!$X444&lt;&gt;1,"",DATABASE!C444)</f>
        <v/>
      </c>
      <c r="H446" s="94">
        <f>IF(DATABASE!$X444&lt;&gt;1,"",DATABASE!D444)</f>
        <v/>
      </c>
      <c r="I446" s="93">
        <f>IF(DATABASE!$X444&lt;&gt;1,"",DATABASE!S444)</f>
        <v/>
      </c>
    </row>
    <row r="447" ht="16.5" customHeight="1" s="111">
      <c r="A447" s="89">
        <f>IF(DATABASE!$X445&lt;&gt;1,"",DATABASE!B445)</f>
        <v/>
      </c>
      <c r="B447" s="90">
        <f>IF(DATABASE!$X445&lt;&gt;1,"",DATABASE!M445)</f>
        <v/>
      </c>
      <c r="C447" s="91">
        <f>IF(DATABASE!$X445&lt;&gt;1,"",DATABASE!A445)</f>
        <v/>
      </c>
      <c r="D447" s="91">
        <f>IF(DATABASE!$X445&lt;&gt;1,"",DATABASE!P445)</f>
        <v/>
      </c>
      <c r="E447" s="91">
        <f>IF(DATABASE!$X445&lt;&gt;1,"",DATABASE!L445)</f>
        <v/>
      </c>
      <c r="F447" s="91">
        <f>IF(DATABASE!$X445&lt;&gt;1,"",DATABASE!Q445)</f>
        <v/>
      </c>
      <c r="G447" s="91">
        <f>IF(DATABASE!$X445&lt;&gt;1,"",DATABASE!C445)</f>
        <v/>
      </c>
      <c r="H447" s="91">
        <f>IF(DATABASE!$X445&lt;&gt;1,"",DATABASE!D445)</f>
        <v/>
      </c>
      <c r="I447" s="90">
        <f>IF(DATABASE!$X445&lt;&gt;1,"",DATABASE!S445)</f>
        <v/>
      </c>
    </row>
    <row r="448" ht="16.5" customHeight="1" s="111">
      <c r="A448" s="92">
        <f>IF(DATABASE!$X446&lt;&gt;1,"",DATABASE!B446)</f>
        <v/>
      </c>
      <c r="B448" s="93">
        <f>IF(DATABASE!$X446&lt;&gt;1,"",DATABASE!M446)</f>
        <v/>
      </c>
      <c r="C448" s="94">
        <f>IF(DATABASE!$X446&lt;&gt;1,"",DATABASE!A446)</f>
        <v/>
      </c>
      <c r="D448" s="94">
        <f>IF(DATABASE!$X446&lt;&gt;1,"",DATABASE!P446)</f>
        <v/>
      </c>
      <c r="E448" s="94">
        <f>IF(DATABASE!$X446&lt;&gt;1,"",DATABASE!L446)</f>
        <v/>
      </c>
      <c r="F448" s="94">
        <f>IF(DATABASE!$X446&lt;&gt;1,"",DATABASE!Q446)</f>
        <v/>
      </c>
      <c r="G448" s="94">
        <f>IF(DATABASE!$X446&lt;&gt;1,"",DATABASE!C446)</f>
        <v/>
      </c>
      <c r="H448" s="94">
        <f>IF(DATABASE!$X446&lt;&gt;1,"",DATABASE!D446)</f>
        <v/>
      </c>
      <c r="I448" s="93">
        <f>IF(DATABASE!$X446&lt;&gt;1,"",DATABASE!S446)</f>
        <v/>
      </c>
    </row>
    <row r="449" ht="16.5" customHeight="1" s="111">
      <c r="A449" s="89">
        <f>IF(DATABASE!$X447&lt;&gt;1,"",DATABASE!B447)</f>
        <v/>
      </c>
      <c r="B449" s="90">
        <f>IF(DATABASE!$X447&lt;&gt;1,"",DATABASE!M447)</f>
        <v/>
      </c>
      <c r="C449" s="91">
        <f>IF(DATABASE!$X447&lt;&gt;1,"",DATABASE!A447)</f>
        <v/>
      </c>
      <c r="D449" s="91">
        <f>IF(DATABASE!$X447&lt;&gt;1,"",DATABASE!P447)</f>
        <v/>
      </c>
      <c r="E449" s="91">
        <f>IF(DATABASE!$X447&lt;&gt;1,"",DATABASE!L447)</f>
        <v/>
      </c>
      <c r="F449" s="91">
        <f>IF(DATABASE!$X447&lt;&gt;1,"",DATABASE!Q447)</f>
        <v/>
      </c>
      <c r="G449" s="91">
        <f>IF(DATABASE!$X447&lt;&gt;1,"",DATABASE!C447)</f>
        <v/>
      </c>
      <c r="H449" s="91">
        <f>IF(DATABASE!$X447&lt;&gt;1,"",DATABASE!D447)</f>
        <v/>
      </c>
      <c r="I449" s="90">
        <f>IF(DATABASE!$X447&lt;&gt;1,"",DATABASE!S447)</f>
        <v/>
      </c>
    </row>
    <row r="450" ht="16.5" customHeight="1" s="111">
      <c r="A450" s="92">
        <f>IF(DATABASE!$X448&lt;&gt;1,"",DATABASE!B448)</f>
        <v/>
      </c>
      <c r="B450" s="93">
        <f>IF(DATABASE!$X448&lt;&gt;1,"",DATABASE!M448)</f>
        <v/>
      </c>
      <c r="C450" s="94">
        <f>IF(DATABASE!$X448&lt;&gt;1,"",DATABASE!A448)</f>
        <v/>
      </c>
      <c r="D450" s="94">
        <f>IF(DATABASE!$X448&lt;&gt;1,"",DATABASE!P448)</f>
        <v/>
      </c>
      <c r="E450" s="94">
        <f>IF(DATABASE!$X448&lt;&gt;1,"",DATABASE!L448)</f>
        <v/>
      </c>
      <c r="F450" s="94">
        <f>IF(DATABASE!$X448&lt;&gt;1,"",DATABASE!Q448)</f>
        <v/>
      </c>
      <c r="G450" s="94">
        <f>IF(DATABASE!$X448&lt;&gt;1,"",DATABASE!C448)</f>
        <v/>
      </c>
      <c r="H450" s="94">
        <f>IF(DATABASE!$X448&lt;&gt;1,"",DATABASE!D448)</f>
        <v/>
      </c>
      <c r="I450" s="93">
        <f>IF(DATABASE!$X448&lt;&gt;1,"",DATABASE!S448)</f>
        <v/>
      </c>
    </row>
    <row r="451" ht="16.5" customHeight="1" s="111">
      <c r="A451" s="89">
        <f>IF(DATABASE!$X449&lt;&gt;1,"",DATABASE!B449)</f>
        <v/>
      </c>
      <c r="B451" s="90">
        <f>IF(DATABASE!$X449&lt;&gt;1,"",DATABASE!M449)</f>
        <v/>
      </c>
      <c r="C451" s="91">
        <f>IF(DATABASE!$X449&lt;&gt;1,"",DATABASE!A449)</f>
        <v/>
      </c>
      <c r="D451" s="91">
        <f>IF(DATABASE!$X449&lt;&gt;1,"",DATABASE!P449)</f>
        <v/>
      </c>
      <c r="E451" s="91">
        <f>IF(DATABASE!$X449&lt;&gt;1,"",DATABASE!L449)</f>
        <v/>
      </c>
      <c r="F451" s="91">
        <f>IF(DATABASE!$X449&lt;&gt;1,"",DATABASE!Q449)</f>
        <v/>
      </c>
      <c r="G451" s="91">
        <f>IF(DATABASE!$X449&lt;&gt;1,"",DATABASE!C449)</f>
        <v/>
      </c>
      <c r="H451" s="91">
        <f>IF(DATABASE!$X449&lt;&gt;1,"",DATABASE!D449)</f>
        <v/>
      </c>
      <c r="I451" s="90">
        <f>IF(DATABASE!$X449&lt;&gt;1,"",DATABASE!S449)</f>
        <v/>
      </c>
    </row>
    <row r="452" ht="16.5" customHeight="1" s="111">
      <c r="A452" s="92">
        <f>IF(DATABASE!$X450&lt;&gt;1,"",DATABASE!B450)</f>
        <v/>
      </c>
      <c r="B452" s="93">
        <f>IF(DATABASE!$X450&lt;&gt;1,"",DATABASE!M450)</f>
        <v/>
      </c>
      <c r="C452" s="94">
        <f>IF(DATABASE!$X450&lt;&gt;1,"",DATABASE!A450)</f>
        <v/>
      </c>
      <c r="D452" s="94">
        <f>IF(DATABASE!$X450&lt;&gt;1,"",DATABASE!P450)</f>
        <v/>
      </c>
      <c r="E452" s="94">
        <f>IF(DATABASE!$X450&lt;&gt;1,"",DATABASE!L450)</f>
        <v/>
      </c>
      <c r="F452" s="94">
        <f>IF(DATABASE!$X450&lt;&gt;1,"",DATABASE!Q450)</f>
        <v/>
      </c>
      <c r="G452" s="94">
        <f>IF(DATABASE!$X450&lt;&gt;1,"",DATABASE!C450)</f>
        <v/>
      </c>
      <c r="H452" s="94">
        <f>IF(DATABASE!$X450&lt;&gt;1,"",DATABASE!D450)</f>
        <v/>
      </c>
      <c r="I452" s="93">
        <f>IF(DATABASE!$X450&lt;&gt;1,"",DATABASE!S450)</f>
        <v/>
      </c>
    </row>
    <row r="453" ht="16.5" customHeight="1" s="111">
      <c r="A453" s="89">
        <f>IF(DATABASE!$X451&lt;&gt;1,"",DATABASE!B451)</f>
        <v/>
      </c>
      <c r="B453" s="90">
        <f>IF(DATABASE!$X451&lt;&gt;1,"",DATABASE!M451)</f>
        <v/>
      </c>
      <c r="C453" s="91">
        <f>IF(DATABASE!$X451&lt;&gt;1,"",DATABASE!A451)</f>
        <v/>
      </c>
      <c r="D453" s="91">
        <f>IF(DATABASE!$X451&lt;&gt;1,"",DATABASE!P451)</f>
        <v/>
      </c>
      <c r="E453" s="91">
        <f>IF(DATABASE!$X451&lt;&gt;1,"",DATABASE!L451)</f>
        <v/>
      </c>
      <c r="F453" s="91">
        <f>IF(DATABASE!$X451&lt;&gt;1,"",DATABASE!Q451)</f>
        <v/>
      </c>
      <c r="G453" s="91">
        <f>IF(DATABASE!$X451&lt;&gt;1,"",DATABASE!C451)</f>
        <v/>
      </c>
      <c r="H453" s="91">
        <f>IF(DATABASE!$X451&lt;&gt;1,"",DATABASE!D451)</f>
        <v/>
      </c>
      <c r="I453" s="90">
        <f>IF(DATABASE!$X451&lt;&gt;1,"",DATABASE!S451)</f>
        <v/>
      </c>
    </row>
    <row r="454" ht="16.5" customHeight="1" s="111">
      <c r="A454" s="92">
        <f>IF(DATABASE!$X452&lt;&gt;1,"",DATABASE!B452)</f>
        <v/>
      </c>
      <c r="B454" s="93">
        <f>IF(DATABASE!$X452&lt;&gt;1,"",DATABASE!M452)</f>
        <v/>
      </c>
      <c r="C454" s="94">
        <f>IF(DATABASE!$X452&lt;&gt;1,"",DATABASE!A452)</f>
        <v/>
      </c>
      <c r="D454" s="94">
        <f>IF(DATABASE!$X452&lt;&gt;1,"",DATABASE!P452)</f>
        <v/>
      </c>
      <c r="E454" s="94">
        <f>IF(DATABASE!$X452&lt;&gt;1,"",DATABASE!L452)</f>
        <v/>
      </c>
      <c r="F454" s="94">
        <f>IF(DATABASE!$X452&lt;&gt;1,"",DATABASE!Q452)</f>
        <v/>
      </c>
      <c r="G454" s="94">
        <f>IF(DATABASE!$X452&lt;&gt;1,"",DATABASE!C452)</f>
        <v/>
      </c>
      <c r="H454" s="94">
        <f>IF(DATABASE!$X452&lt;&gt;1,"",DATABASE!D452)</f>
        <v/>
      </c>
      <c r="I454" s="93">
        <f>IF(DATABASE!$X452&lt;&gt;1,"",DATABASE!S452)</f>
        <v/>
      </c>
    </row>
    <row r="455" ht="16.5" customHeight="1" s="111">
      <c r="A455" s="89">
        <f>IF(DATABASE!$X453&lt;&gt;1,"",DATABASE!B453)</f>
        <v/>
      </c>
      <c r="B455" s="90">
        <f>IF(DATABASE!$X453&lt;&gt;1,"",DATABASE!M453)</f>
        <v/>
      </c>
      <c r="C455" s="91">
        <f>IF(DATABASE!$X453&lt;&gt;1,"",DATABASE!A453)</f>
        <v/>
      </c>
      <c r="D455" s="91">
        <f>IF(DATABASE!$X453&lt;&gt;1,"",DATABASE!P453)</f>
        <v/>
      </c>
      <c r="E455" s="91">
        <f>IF(DATABASE!$X453&lt;&gt;1,"",DATABASE!L453)</f>
        <v/>
      </c>
      <c r="F455" s="91">
        <f>IF(DATABASE!$X453&lt;&gt;1,"",DATABASE!Q453)</f>
        <v/>
      </c>
      <c r="G455" s="91">
        <f>IF(DATABASE!$X453&lt;&gt;1,"",DATABASE!C453)</f>
        <v/>
      </c>
      <c r="H455" s="91">
        <f>IF(DATABASE!$X453&lt;&gt;1,"",DATABASE!D453)</f>
        <v/>
      </c>
      <c r="I455" s="90">
        <f>IF(DATABASE!$X453&lt;&gt;1,"",DATABASE!S453)</f>
        <v/>
      </c>
    </row>
    <row r="456" ht="16.5" customHeight="1" s="111">
      <c r="A456" s="92">
        <f>IF(DATABASE!$X454&lt;&gt;1,"",DATABASE!B454)</f>
        <v/>
      </c>
      <c r="B456" s="93">
        <f>IF(DATABASE!$X454&lt;&gt;1,"",DATABASE!M454)</f>
        <v/>
      </c>
      <c r="C456" s="94">
        <f>IF(DATABASE!$X454&lt;&gt;1,"",DATABASE!A454)</f>
        <v/>
      </c>
      <c r="D456" s="94">
        <f>IF(DATABASE!$X454&lt;&gt;1,"",DATABASE!P454)</f>
        <v/>
      </c>
      <c r="E456" s="94">
        <f>IF(DATABASE!$X454&lt;&gt;1,"",DATABASE!L454)</f>
        <v/>
      </c>
      <c r="F456" s="94">
        <f>IF(DATABASE!$X454&lt;&gt;1,"",DATABASE!Q454)</f>
        <v/>
      </c>
      <c r="G456" s="94">
        <f>IF(DATABASE!$X454&lt;&gt;1,"",DATABASE!C454)</f>
        <v/>
      </c>
      <c r="H456" s="94">
        <f>IF(DATABASE!$X454&lt;&gt;1,"",DATABASE!D454)</f>
        <v/>
      </c>
      <c r="I456" s="93">
        <f>IF(DATABASE!$X454&lt;&gt;1,"",DATABASE!S454)</f>
        <v/>
      </c>
    </row>
    <row r="457" ht="16.5" customHeight="1" s="111">
      <c r="A457" s="89">
        <f>IF(DATABASE!$X455&lt;&gt;1,"",DATABASE!B455)</f>
        <v/>
      </c>
      <c r="B457" s="90">
        <f>IF(DATABASE!$X455&lt;&gt;1,"",DATABASE!M455)</f>
        <v/>
      </c>
      <c r="C457" s="91">
        <f>IF(DATABASE!$X455&lt;&gt;1,"",DATABASE!A455)</f>
        <v/>
      </c>
      <c r="D457" s="91">
        <f>IF(DATABASE!$X455&lt;&gt;1,"",DATABASE!P455)</f>
        <v/>
      </c>
      <c r="E457" s="91">
        <f>IF(DATABASE!$X455&lt;&gt;1,"",DATABASE!L455)</f>
        <v/>
      </c>
      <c r="F457" s="91">
        <f>IF(DATABASE!$X455&lt;&gt;1,"",DATABASE!Q455)</f>
        <v/>
      </c>
      <c r="G457" s="91">
        <f>IF(DATABASE!$X455&lt;&gt;1,"",DATABASE!C455)</f>
        <v/>
      </c>
      <c r="H457" s="91">
        <f>IF(DATABASE!$X455&lt;&gt;1,"",DATABASE!D455)</f>
        <v/>
      </c>
      <c r="I457" s="90">
        <f>IF(DATABASE!$X455&lt;&gt;1,"",DATABASE!S455)</f>
        <v/>
      </c>
    </row>
    <row r="458" ht="16.5" customHeight="1" s="111">
      <c r="A458" s="92">
        <f>IF(DATABASE!$X456&lt;&gt;1,"",DATABASE!B456)</f>
        <v/>
      </c>
      <c r="B458" s="93">
        <f>IF(DATABASE!$X456&lt;&gt;1,"",DATABASE!M456)</f>
        <v/>
      </c>
      <c r="C458" s="94">
        <f>IF(DATABASE!$X456&lt;&gt;1,"",DATABASE!A456)</f>
        <v/>
      </c>
      <c r="D458" s="94">
        <f>IF(DATABASE!$X456&lt;&gt;1,"",DATABASE!P456)</f>
        <v/>
      </c>
      <c r="E458" s="94">
        <f>IF(DATABASE!$X456&lt;&gt;1,"",DATABASE!L456)</f>
        <v/>
      </c>
      <c r="F458" s="94">
        <f>IF(DATABASE!$X456&lt;&gt;1,"",DATABASE!Q456)</f>
        <v/>
      </c>
      <c r="G458" s="94">
        <f>IF(DATABASE!$X456&lt;&gt;1,"",DATABASE!C456)</f>
        <v/>
      </c>
      <c r="H458" s="94">
        <f>IF(DATABASE!$X456&lt;&gt;1,"",DATABASE!D456)</f>
        <v/>
      </c>
      <c r="I458" s="93">
        <f>IF(DATABASE!$X456&lt;&gt;1,"",DATABASE!S456)</f>
        <v/>
      </c>
    </row>
    <row r="459" ht="16.5" customHeight="1" s="111">
      <c r="A459" s="89">
        <f>IF(DATABASE!$X457&lt;&gt;1,"",DATABASE!B457)</f>
        <v/>
      </c>
      <c r="B459" s="90">
        <f>IF(DATABASE!$X457&lt;&gt;1,"",DATABASE!M457)</f>
        <v/>
      </c>
      <c r="C459" s="91">
        <f>IF(DATABASE!$X457&lt;&gt;1,"",DATABASE!A457)</f>
        <v/>
      </c>
      <c r="D459" s="91">
        <f>IF(DATABASE!$X457&lt;&gt;1,"",DATABASE!P457)</f>
        <v/>
      </c>
      <c r="E459" s="91">
        <f>IF(DATABASE!$X457&lt;&gt;1,"",DATABASE!L457)</f>
        <v/>
      </c>
      <c r="F459" s="91">
        <f>IF(DATABASE!$X457&lt;&gt;1,"",DATABASE!Q457)</f>
        <v/>
      </c>
      <c r="G459" s="91">
        <f>IF(DATABASE!$X457&lt;&gt;1,"",DATABASE!C457)</f>
        <v/>
      </c>
      <c r="H459" s="91">
        <f>IF(DATABASE!$X457&lt;&gt;1,"",DATABASE!D457)</f>
        <v/>
      </c>
      <c r="I459" s="90">
        <f>IF(DATABASE!$X457&lt;&gt;1,"",DATABASE!S457)</f>
        <v/>
      </c>
    </row>
    <row r="460" ht="16.5" customHeight="1" s="111">
      <c r="A460" s="92">
        <f>IF(DATABASE!$X458&lt;&gt;1,"",DATABASE!B458)</f>
        <v/>
      </c>
      <c r="B460" s="93">
        <f>IF(DATABASE!$X458&lt;&gt;1,"",DATABASE!M458)</f>
        <v/>
      </c>
      <c r="C460" s="94">
        <f>IF(DATABASE!$X458&lt;&gt;1,"",DATABASE!A458)</f>
        <v/>
      </c>
      <c r="D460" s="94">
        <f>IF(DATABASE!$X458&lt;&gt;1,"",DATABASE!P458)</f>
        <v/>
      </c>
      <c r="E460" s="94">
        <f>IF(DATABASE!$X458&lt;&gt;1,"",DATABASE!L458)</f>
        <v/>
      </c>
      <c r="F460" s="94">
        <f>IF(DATABASE!$X458&lt;&gt;1,"",DATABASE!Q458)</f>
        <v/>
      </c>
      <c r="G460" s="94">
        <f>IF(DATABASE!$X458&lt;&gt;1,"",DATABASE!C458)</f>
        <v/>
      </c>
      <c r="H460" s="94">
        <f>IF(DATABASE!$X458&lt;&gt;1,"",DATABASE!D458)</f>
        <v/>
      </c>
      <c r="I460" s="93">
        <f>IF(DATABASE!$X458&lt;&gt;1,"",DATABASE!S458)</f>
        <v/>
      </c>
    </row>
    <row r="461" ht="16.5" customHeight="1" s="111">
      <c r="A461" s="89">
        <f>IF(DATABASE!$X459&lt;&gt;1,"",DATABASE!B459)</f>
        <v/>
      </c>
      <c r="B461" s="90">
        <f>IF(DATABASE!$X459&lt;&gt;1,"",DATABASE!M459)</f>
        <v/>
      </c>
      <c r="C461" s="91">
        <f>IF(DATABASE!$X459&lt;&gt;1,"",DATABASE!A459)</f>
        <v/>
      </c>
      <c r="D461" s="91">
        <f>IF(DATABASE!$X459&lt;&gt;1,"",DATABASE!P459)</f>
        <v/>
      </c>
      <c r="E461" s="91">
        <f>IF(DATABASE!$X459&lt;&gt;1,"",DATABASE!L459)</f>
        <v/>
      </c>
      <c r="F461" s="91">
        <f>IF(DATABASE!$X459&lt;&gt;1,"",DATABASE!Q459)</f>
        <v/>
      </c>
      <c r="G461" s="91">
        <f>IF(DATABASE!$X459&lt;&gt;1,"",DATABASE!C459)</f>
        <v/>
      </c>
      <c r="H461" s="91">
        <f>IF(DATABASE!$X459&lt;&gt;1,"",DATABASE!D459)</f>
        <v/>
      </c>
      <c r="I461" s="90">
        <f>IF(DATABASE!$X459&lt;&gt;1,"",DATABASE!S459)</f>
        <v/>
      </c>
    </row>
    <row r="462" ht="16.5" customHeight="1" s="111">
      <c r="A462" s="92">
        <f>IF(DATABASE!$X460&lt;&gt;1,"",DATABASE!B460)</f>
        <v/>
      </c>
      <c r="B462" s="93">
        <f>IF(DATABASE!$X460&lt;&gt;1,"",DATABASE!M460)</f>
        <v/>
      </c>
      <c r="C462" s="94">
        <f>IF(DATABASE!$X460&lt;&gt;1,"",DATABASE!A460)</f>
        <v/>
      </c>
      <c r="D462" s="94">
        <f>IF(DATABASE!$X460&lt;&gt;1,"",DATABASE!P460)</f>
        <v/>
      </c>
      <c r="E462" s="94">
        <f>IF(DATABASE!$X460&lt;&gt;1,"",DATABASE!L460)</f>
        <v/>
      </c>
      <c r="F462" s="94">
        <f>IF(DATABASE!$X460&lt;&gt;1,"",DATABASE!Q460)</f>
        <v/>
      </c>
      <c r="G462" s="94">
        <f>IF(DATABASE!$X460&lt;&gt;1,"",DATABASE!C460)</f>
        <v/>
      </c>
      <c r="H462" s="94">
        <f>IF(DATABASE!$X460&lt;&gt;1,"",DATABASE!D460)</f>
        <v/>
      </c>
      <c r="I462" s="93">
        <f>IF(DATABASE!$X460&lt;&gt;1,"",DATABASE!S460)</f>
        <v/>
      </c>
    </row>
    <row r="463" ht="16.5" customHeight="1" s="111">
      <c r="A463" s="89">
        <f>IF(DATABASE!$X461&lt;&gt;1,"",DATABASE!B461)</f>
        <v/>
      </c>
      <c r="B463" s="90">
        <f>IF(DATABASE!$X461&lt;&gt;1,"",DATABASE!M461)</f>
        <v/>
      </c>
      <c r="C463" s="91">
        <f>IF(DATABASE!$X461&lt;&gt;1,"",DATABASE!A461)</f>
        <v/>
      </c>
      <c r="D463" s="91">
        <f>IF(DATABASE!$X461&lt;&gt;1,"",DATABASE!P461)</f>
        <v/>
      </c>
      <c r="E463" s="91">
        <f>IF(DATABASE!$X461&lt;&gt;1,"",DATABASE!L461)</f>
        <v/>
      </c>
      <c r="F463" s="91">
        <f>IF(DATABASE!$X461&lt;&gt;1,"",DATABASE!Q461)</f>
        <v/>
      </c>
      <c r="G463" s="91">
        <f>IF(DATABASE!$X461&lt;&gt;1,"",DATABASE!C461)</f>
        <v/>
      </c>
      <c r="H463" s="91">
        <f>IF(DATABASE!$X461&lt;&gt;1,"",DATABASE!D461)</f>
        <v/>
      </c>
      <c r="I463" s="90">
        <f>IF(DATABASE!$X461&lt;&gt;1,"",DATABASE!S461)</f>
        <v/>
      </c>
    </row>
    <row r="464" ht="16.5" customHeight="1" s="111">
      <c r="A464" s="92">
        <f>IF(DATABASE!$X462&lt;&gt;1,"",DATABASE!B462)</f>
        <v/>
      </c>
      <c r="B464" s="93">
        <f>IF(DATABASE!$X462&lt;&gt;1,"",DATABASE!M462)</f>
        <v/>
      </c>
      <c r="C464" s="94">
        <f>IF(DATABASE!$X462&lt;&gt;1,"",DATABASE!A462)</f>
        <v/>
      </c>
      <c r="D464" s="94">
        <f>IF(DATABASE!$X462&lt;&gt;1,"",DATABASE!P462)</f>
        <v/>
      </c>
      <c r="E464" s="94">
        <f>IF(DATABASE!$X462&lt;&gt;1,"",DATABASE!L462)</f>
        <v/>
      </c>
      <c r="F464" s="94">
        <f>IF(DATABASE!$X462&lt;&gt;1,"",DATABASE!Q462)</f>
        <v/>
      </c>
      <c r="G464" s="94">
        <f>IF(DATABASE!$X462&lt;&gt;1,"",DATABASE!C462)</f>
        <v/>
      </c>
      <c r="H464" s="94">
        <f>IF(DATABASE!$X462&lt;&gt;1,"",DATABASE!D462)</f>
        <v/>
      </c>
      <c r="I464" s="93">
        <f>IF(DATABASE!$X462&lt;&gt;1,"",DATABASE!S462)</f>
        <v/>
      </c>
    </row>
    <row r="465" ht="16.5" customHeight="1" s="111">
      <c r="A465" s="89">
        <f>IF(DATABASE!$X463&lt;&gt;1,"",DATABASE!B463)</f>
        <v/>
      </c>
      <c r="B465" s="90">
        <f>IF(DATABASE!$X463&lt;&gt;1,"",DATABASE!M463)</f>
        <v/>
      </c>
      <c r="C465" s="91">
        <f>IF(DATABASE!$X463&lt;&gt;1,"",DATABASE!A463)</f>
        <v/>
      </c>
      <c r="D465" s="91">
        <f>IF(DATABASE!$X463&lt;&gt;1,"",DATABASE!P463)</f>
        <v/>
      </c>
      <c r="E465" s="91">
        <f>IF(DATABASE!$X463&lt;&gt;1,"",DATABASE!L463)</f>
        <v/>
      </c>
      <c r="F465" s="91">
        <f>IF(DATABASE!$X463&lt;&gt;1,"",DATABASE!Q463)</f>
        <v/>
      </c>
      <c r="G465" s="91">
        <f>IF(DATABASE!$X463&lt;&gt;1,"",DATABASE!C463)</f>
        <v/>
      </c>
      <c r="H465" s="91">
        <f>IF(DATABASE!$X463&lt;&gt;1,"",DATABASE!D463)</f>
        <v/>
      </c>
      <c r="I465" s="90">
        <f>IF(DATABASE!$X463&lt;&gt;1,"",DATABASE!S463)</f>
        <v/>
      </c>
    </row>
    <row r="466" ht="16.5" customHeight="1" s="111">
      <c r="A466" s="92">
        <f>IF(DATABASE!$X464&lt;&gt;1,"",DATABASE!B464)</f>
        <v/>
      </c>
      <c r="B466" s="93">
        <f>IF(DATABASE!$X464&lt;&gt;1,"",DATABASE!M464)</f>
        <v/>
      </c>
      <c r="C466" s="94">
        <f>IF(DATABASE!$X464&lt;&gt;1,"",DATABASE!A464)</f>
        <v/>
      </c>
      <c r="D466" s="94">
        <f>IF(DATABASE!$X464&lt;&gt;1,"",DATABASE!P464)</f>
        <v/>
      </c>
      <c r="E466" s="94">
        <f>IF(DATABASE!$X464&lt;&gt;1,"",DATABASE!L464)</f>
        <v/>
      </c>
      <c r="F466" s="94">
        <f>IF(DATABASE!$X464&lt;&gt;1,"",DATABASE!Q464)</f>
        <v/>
      </c>
      <c r="G466" s="94">
        <f>IF(DATABASE!$X464&lt;&gt;1,"",DATABASE!C464)</f>
        <v/>
      </c>
      <c r="H466" s="94">
        <f>IF(DATABASE!$X464&lt;&gt;1,"",DATABASE!D464)</f>
        <v/>
      </c>
      <c r="I466" s="93">
        <f>IF(DATABASE!$X464&lt;&gt;1,"",DATABASE!S464)</f>
        <v/>
      </c>
    </row>
    <row r="467" ht="16.5" customHeight="1" s="111">
      <c r="A467" s="89">
        <f>IF(DATABASE!$X465&lt;&gt;1,"",DATABASE!B465)</f>
        <v/>
      </c>
      <c r="B467" s="90">
        <f>IF(DATABASE!$X465&lt;&gt;1,"",DATABASE!M465)</f>
        <v/>
      </c>
      <c r="C467" s="91">
        <f>IF(DATABASE!$X465&lt;&gt;1,"",DATABASE!A465)</f>
        <v/>
      </c>
      <c r="D467" s="91">
        <f>IF(DATABASE!$X465&lt;&gt;1,"",DATABASE!P465)</f>
        <v/>
      </c>
      <c r="E467" s="91">
        <f>IF(DATABASE!$X465&lt;&gt;1,"",DATABASE!L465)</f>
        <v/>
      </c>
      <c r="F467" s="91">
        <f>IF(DATABASE!$X465&lt;&gt;1,"",DATABASE!Q465)</f>
        <v/>
      </c>
      <c r="G467" s="91">
        <f>IF(DATABASE!$X465&lt;&gt;1,"",DATABASE!C465)</f>
        <v/>
      </c>
      <c r="H467" s="91">
        <f>IF(DATABASE!$X465&lt;&gt;1,"",DATABASE!D465)</f>
        <v/>
      </c>
      <c r="I467" s="90">
        <f>IF(DATABASE!$X465&lt;&gt;1,"",DATABASE!S465)</f>
        <v/>
      </c>
    </row>
    <row r="468" ht="16.5" customHeight="1" s="111">
      <c r="A468" s="92">
        <f>IF(DATABASE!$X466&lt;&gt;1,"",DATABASE!B466)</f>
        <v/>
      </c>
      <c r="B468" s="93">
        <f>IF(DATABASE!$X466&lt;&gt;1,"",DATABASE!M466)</f>
        <v/>
      </c>
      <c r="C468" s="94">
        <f>IF(DATABASE!$X466&lt;&gt;1,"",DATABASE!A466)</f>
        <v/>
      </c>
      <c r="D468" s="94">
        <f>IF(DATABASE!$X466&lt;&gt;1,"",DATABASE!P466)</f>
        <v/>
      </c>
      <c r="E468" s="94">
        <f>IF(DATABASE!$X466&lt;&gt;1,"",DATABASE!L466)</f>
        <v/>
      </c>
      <c r="F468" s="94">
        <f>IF(DATABASE!$X466&lt;&gt;1,"",DATABASE!Q466)</f>
        <v/>
      </c>
      <c r="G468" s="94">
        <f>IF(DATABASE!$X466&lt;&gt;1,"",DATABASE!C466)</f>
        <v/>
      </c>
      <c r="H468" s="94">
        <f>IF(DATABASE!$X466&lt;&gt;1,"",DATABASE!D466)</f>
        <v/>
      </c>
      <c r="I468" s="93">
        <f>IF(DATABASE!$X466&lt;&gt;1,"",DATABASE!S466)</f>
        <v/>
      </c>
    </row>
    <row r="469" ht="16.5" customHeight="1" s="111">
      <c r="A469" s="89">
        <f>IF(DATABASE!$X467&lt;&gt;1,"",DATABASE!B467)</f>
        <v/>
      </c>
      <c r="B469" s="90">
        <f>IF(DATABASE!$X467&lt;&gt;1,"",DATABASE!M467)</f>
        <v/>
      </c>
      <c r="C469" s="91">
        <f>IF(DATABASE!$X467&lt;&gt;1,"",DATABASE!A467)</f>
        <v/>
      </c>
      <c r="D469" s="91">
        <f>IF(DATABASE!$X467&lt;&gt;1,"",DATABASE!P467)</f>
        <v/>
      </c>
      <c r="E469" s="91">
        <f>IF(DATABASE!$X467&lt;&gt;1,"",DATABASE!L467)</f>
        <v/>
      </c>
      <c r="F469" s="91">
        <f>IF(DATABASE!$X467&lt;&gt;1,"",DATABASE!Q467)</f>
        <v/>
      </c>
      <c r="G469" s="91">
        <f>IF(DATABASE!$X467&lt;&gt;1,"",DATABASE!C467)</f>
        <v/>
      </c>
      <c r="H469" s="91">
        <f>IF(DATABASE!$X467&lt;&gt;1,"",DATABASE!D467)</f>
        <v/>
      </c>
      <c r="I469" s="90">
        <f>IF(DATABASE!$X467&lt;&gt;1,"",DATABASE!S467)</f>
        <v/>
      </c>
    </row>
    <row r="470" ht="16.5" customHeight="1" s="111">
      <c r="A470" s="92">
        <f>IF(DATABASE!$X468&lt;&gt;1,"",DATABASE!B468)</f>
        <v/>
      </c>
      <c r="B470" s="93">
        <f>IF(DATABASE!$X468&lt;&gt;1,"",DATABASE!M468)</f>
        <v/>
      </c>
      <c r="C470" s="94">
        <f>IF(DATABASE!$X468&lt;&gt;1,"",DATABASE!A468)</f>
        <v/>
      </c>
      <c r="D470" s="94">
        <f>IF(DATABASE!$X468&lt;&gt;1,"",DATABASE!P468)</f>
        <v/>
      </c>
      <c r="E470" s="94">
        <f>IF(DATABASE!$X468&lt;&gt;1,"",DATABASE!L468)</f>
        <v/>
      </c>
      <c r="F470" s="94">
        <f>IF(DATABASE!$X468&lt;&gt;1,"",DATABASE!Q468)</f>
        <v/>
      </c>
      <c r="G470" s="94">
        <f>IF(DATABASE!$X468&lt;&gt;1,"",DATABASE!C468)</f>
        <v/>
      </c>
      <c r="H470" s="94">
        <f>IF(DATABASE!$X468&lt;&gt;1,"",DATABASE!D468)</f>
        <v/>
      </c>
      <c r="I470" s="93">
        <f>IF(DATABASE!$X468&lt;&gt;1,"",DATABASE!S468)</f>
        <v/>
      </c>
    </row>
    <row r="471" ht="16.5" customHeight="1" s="111">
      <c r="A471" s="89">
        <f>IF(DATABASE!$X469&lt;&gt;1,"",DATABASE!B469)</f>
        <v/>
      </c>
      <c r="B471" s="90">
        <f>IF(DATABASE!$X469&lt;&gt;1,"",DATABASE!M469)</f>
        <v/>
      </c>
      <c r="C471" s="91">
        <f>IF(DATABASE!$X469&lt;&gt;1,"",DATABASE!A469)</f>
        <v/>
      </c>
      <c r="D471" s="91">
        <f>IF(DATABASE!$X469&lt;&gt;1,"",DATABASE!P469)</f>
        <v/>
      </c>
      <c r="E471" s="91">
        <f>IF(DATABASE!$X469&lt;&gt;1,"",DATABASE!L469)</f>
        <v/>
      </c>
      <c r="F471" s="91">
        <f>IF(DATABASE!$X469&lt;&gt;1,"",DATABASE!Q469)</f>
        <v/>
      </c>
      <c r="G471" s="91">
        <f>IF(DATABASE!$X469&lt;&gt;1,"",DATABASE!C469)</f>
        <v/>
      </c>
      <c r="H471" s="91">
        <f>IF(DATABASE!$X469&lt;&gt;1,"",DATABASE!D469)</f>
        <v/>
      </c>
      <c r="I471" s="90">
        <f>IF(DATABASE!$X469&lt;&gt;1,"",DATABASE!S469)</f>
        <v/>
      </c>
    </row>
    <row r="472" ht="16.5" customHeight="1" s="111">
      <c r="A472" s="92">
        <f>IF(DATABASE!$X470&lt;&gt;1,"",DATABASE!B470)</f>
        <v/>
      </c>
      <c r="B472" s="93">
        <f>IF(DATABASE!$X470&lt;&gt;1,"",DATABASE!M470)</f>
        <v/>
      </c>
      <c r="C472" s="94">
        <f>IF(DATABASE!$X470&lt;&gt;1,"",DATABASE!A470)</f>
        <v/>
      </c>
      <c r="D472" s="94">
        <f>IF(DATABASE!$X470&lt;&gt;1,"",DATABASE!P470)</f>
        <v/>
      </c>
      <c r="E472" s="94">
        <f>IF(DATABASE!$X470&lt;&gt;1,"",DATABASE!L470)</f>
        <v/>
      </c>
      <c r="F472" s="94">
        <f>IF(DATABASE!$X470&lt;&gt;1,"",DATABASE!Q470)</f>
        <v/>
      </c>
      <c r="G472" s="94">
        <f>IF(DATABASE!$X470&lt;&gt;1,"",DATABASE!C470)</f>
        <v/>
      </c>
      <c r="H472" s="94">
        <f>IF(DATABASE!$X470&lt;&gt;1,"",DATABASE!D470)</f>
        <v/>
      </c>
      <c r="I472" s="93">
        <f>IF(DATABASE!$X470&lt;&gt;1,"",DATABASE!S470)</f>
        <v/>
      </c>
    </row>
    <row r="473" ht="16.5" customHeight="1" s="111">
      <c r="A473" s="89">
        <f>IF(DATABASE!$X471&lt;&gt;1,"",DATABASE!B471)</f>
        <v/>
      </c>
      <c r="B473" s="90">
        <f>IF(DATABASE!$X471&lt;&gt;1,"",DATABASE!M471)</f>
        <v/>
      </c>
      <c r="C473" s="91">
        <f>IF(DATABASE!$X471&lt;&gt;1,"",DATABASE!A471)</f>
        <v/>
      </c>
      <c r="D473" s="91">
        <f>IF(DATABASE!$X471&lt;&gt;1,"",DATABASE!P471)</f>
        <v/>
      </c>
      <c r="E473" s="91">
        <f>IF(DATABASE!$X471&lt;&gt;1,"",DATABASE!L471)</f>
        <v/>
      </c>
      <c r="F473" s="91">
        <f>IF(DATABASE!$X471&lt;&gt;1,"",DATABASE!Q471)</f>
        <v/>
      </c>
      <c r="G473" s="91">
        <f>IF(DATABASE!$X471&lt;&gt;1,"",DATABASE!C471)</f>
        <v/>
      </c>
      <c r="H473" s="91">
        <f>IF(DATABASE!$X471&lt;&gt;1,"",DATABASE!D471)</f>
        <v/>
      </c>
      <c r="I473" s="90">
        <f>IF(DATABASE!$X471&lt;&gt;1,"",DATABASE!S471)</f>
        <v/>
      </c>
    </row>
    <row r="474" ht="16.5" customHeight="1" s="111">
      <c r="A474" s="92">
        <f>IF(DATABASE!$X472&lt;&gt;1,"",DATABASE!B472)</f>
        <v/>
      </c>
      <c r="B474" s="93">
        <f>IF(DATABASE!$X472&lt;&gt;1,"",DATABASE!M472)</f>
        <v/>
      </c>
      <c r="C474" s="94">
        <f>IF(DATABASE!$X472&lt;&gt;1,"",DATABASE!A472)</f>
        <v/>
      </c>
      <c r="D474" s="94">
        <f>IF(DATABASE!$X472&lt;&gt;1,"",DATABASE!P472)</f>
        <v/>
      </c>
      <c r="E474" s="94">
        <f>IF(DATABASE!$X472&lt;&gt;1,"",DATABASE!L472)</f>
        <v/>
      </c>
      <c r="F474" s="94">
        <f>IF(DATABASE!$X472&lt;&gt;1,"",DATABASE!Q472)</f>
        <v/>
      </c>
      <c r="G474" s="94">
        <f>IF(DATABASE!$X472&lt;&gt;1,"",DATABASE!C472)</f>
        <v/>
      </c>
      <c r="H474" s="94">
        <f>IF(DATABASE!$X472&lt;&gt;1,"",DATABASE!D472)</f>
        <v/>
      </c>
      <c r="I474" s="93">
        <f>IF(DATABASE!$X472&lt;&gt;1,"",DATABASE!S472)</f>
        <v/>
      </c>
    </row>
    <row r="475" ht="16.5" customHeight="1" s="111">
      <c r="A475" s="89">
        <f>IF(DATABASE!$X473&lt;&gt;1,"",DATABASE!B473)</f>
        <v/>
      </c>
      <c r="B475" s="90">
        <f>IF(DATABASE!$X473&lt;&gt;1,"",DATABASE!M473)</f>
        <v/>
      </c>
      <c r="C475" s="91">
        <f>IF(DATABASE!$X473&lt;&gt;1,"",DATABASE!A473)</f>
        <v/>
      </c>
      <c r="D475" s="91">
        <f>IF(DATABASE!$X473&lt;&gt;1,"",DATABASE!P473)</f>
        <v/>
      </c>
      <c r="E475" s="91">
        <f>IF(DATABASE!$X473&lt;&gt;1,"",DATABASE!L473)</f>
        <v/>
      </c>
      <c r="F475" s="91">
        <f>IF(DATABASE!$X473&lt;&gt;1,"",DATABASE!Q473)</f>
        <v/>
      </c>
      <c r="G475" s="91">
        <f>IF(DATABASE!$X473&lt;&gt;1,"",DATABASE!C473)</f>
        <v/>
      </c>
      <c r="H475" s="91">
        <f>IF(DATABASE!$X473&lt;&gt;1,"",DATABASE!D473)</f>
        <v/>
      </c>
      <c r="I475" s="90">
        <f>IF(DATABASE!$X473&lt;&gt;1,"",DATABASE!S473)</f>
        <v/>
      </c>
    </row>
    <row r="476" ht="16.5" customHeight="1" s="111">
      <c r="A476" s="92">
        <f>IF(DATABASE!$X474&lt;&gt;1,"",DATABASE!B474)</f>
        <v/>
      </c>
      <c r="B476" s="93">
        <f>IF(DATABASE!$X474&lt;&gt;1,"",DATABASE!M474)</f>
        <v/>
      </c>
      <c r="C476" s="94">
        <f>IF(DATABASE!$X474&lt;&gt;1,"",DATABASE!A474)</f>
        <v/>
      </c>
      <c r="D476" s="94">
        <f>IF(DATABASE!$X474&lt;&gt;1,"",DATABASE!P474)</f>
        <v/>
      </c>
      <c r="E476" s="94">
        <f>IF(DATABASE!$X474&lt;&gt;1,"",DATABASE!L474)</f>
        <v/>
      </c>
      <c r="F476" s="94">
        <f>IF(DATABASE!$X474&lt;&gt;1,"",DATABASE!Q474)</f>
        <v/>
      </c>
      <c r="G476" s="94">
        <f>IF(DATABASE!$X474&lt;&gt;1,"",DATABASE!C474)</f>
        <v/>
      </c>
      <c r="H476" s="94">
        <f>IF(DATABASE!$X474&lt;&gt;1,"",DATABASE!D474)</f>
        <v/>
      </c>
      <c r="I476" s="93">
        <f>IF(DATABASE!$X474&lt;&gt;1,"",DATABASE!S474)</f>
        <v/>
      </c>
    </row>
    <row r="477" ht="16.5" customHeight="1" s="111">
      <c r="A477" s="89">
        <f>IF(DATABASE!$X475&lt;&gt;1,"",DATABASE!B475)</f>
        <v/>
      </c>
      <c r="B477" s="90">
        <f>IF(DATABASE!$X475&lt;&gt;1,"",DATABASE!M475)</f>
        <v/>
      </c>
      <c r="C477" s="91">
        <f>IF(DATABASE!$X475&lt;&gt;1,"",DATABASE!A475)</f>
        <v/>
      </c>
      <c r="D477" s="91">
        <f>IF(DATABASE!$X475&lt;&gt;1,"",DATABASE!P475)</f>
        <v/>
      </c>
      <c r="E477" s="91">
        <f>IF(DATABASE!$X475&lt;&gt;1,"",DATABASE!L475)</f>
        <v/>
      </c>
      <c r="F477" s="91">
        <f>IF(DATABASE!$X475&lt;&gt;1,"",DATABASE!Q475)</f>
        <v/>
      </c>
      <c r="G477" s="91">
        <f>IF(DATABASE!$X475&lt;&gt;1,"",DATABASE!C475)</f>
        <v/>
      </c>
      <c r="H477" s="91">
        <f>IF(DATABASE!$X475&lt;&gt;1,"",DATABASE!D475)</f>
        <v/>
      </c>
      <c r="I477" s="90">
        <f>IF(DATABASE!$X475&lt;&gt;1,"",DATABASE!S475)</f>
        <v/>
      </c>
    </row>
    <row r="478" ht="16.5" customHeight="1" s="111">
      <c r="A478" s="92">
        <f>IF(DATABASE!$X476&lt;&gt;1,"",DATABASE!B476)</f>
        <v/>
      </c>
      <c r="B478" s="93">
        <f>IF(DATABASE!$X476&lt;&gt;1,"",DATABASE!M476)</f>
        <v/>
      </c>
      <c r="C478" s="94">
        <f>IF(DATABASE!$X476&lt;&gt;1,"",DATABASE!A476)</f>
        <v/>
      </c>
      <c r="D478" s="94">
        <f>IF(DATABASE!$X476&lt;&gt;1,"",DATABASE!P476)</f>
        <v/>
      </c>
      <c r="E478" s="94">
        <f>IF(DATABASE!$X476&lt;&gt;1,"",DATABASE!L476)</f>
        <v/>
      </c>
      <c r="F478" s="94">
        <f>IF(DATABASE!$X476&lt;&gt;1,"",DATABASE!Q476)</f>
        <v/>
      </c>
      <c r="G478" s="94">
        <f>IF(DATABASE!$X476&lt;&gt;1,"",DATABASE!C476)</f>
        <v/>
      </c>
      <c r="H478" s="94">
        <f>IF(DATABASE!$X476&lt;&gt;1,"",DATABASE!D476)</f>
        <v/>
      </c>
      <c r="I478" s="93">
        <f>IF(DATABASE!$X476&lt;&gt;1,"",DATABASE!S476)</f>
        <v/>
      </c>
    </row>
    <row r="479" ht="16.5" customHeight="1" s="111">
      <c r="A479" s="89">
        <f>IF(DATABASE!$X477&lt;&gt;1,"",DATABASE!B477)</f>
        <v/>
      </c>
      <c r="B479" s="90">
        <f>IF(DATABASE!$X477&lt;&gt;1,"",DATABASE!M477)</f>
        <v/>
      </c>
      <c r="C479" s="91">
        <f>IF(DATABASE!$X477&lt;&gt;1,"",DATABASE!A477)</f>
        <v/>
      </c>
      <c r="D479" s="91">
        <f>IF(DATABASE!$X477&lt;&gt;1,"",DATABASE!P477)</f>
        <v/>
      </c>
      <c r="E479" s="91">
        <f>IF(DATABASE!$X477&lt;&gt;1,"",DATABASE!L477)</f>
        <v/>
      </c>
      <c r="F479" s="91">
        <f>IF(DATABASE!$X477&lt;&gt;1,"",DATABASE!Q477)</f>
        <v/>
      </c>
      <c r="G479" s="91">
        <f>IF(DATABASE!$X477&lt;&gt;1,"",DATABASE!C477)</f>
        <v/>
      </c>
      <c r="H479" s="91">
        <f>IF(DATABASE!$X477&lt;&gt;1,"",DATABASE!D477)</f>
        <v/>
      </c>
      <c r="I479" s="90">
        <f>IF(DATABASE!$X477&lt;&gt;1,"",DATABASE!S477)</f>
        <v/>
      </c>
    </row>
    <row r="480" ht="16.5" customHeight="1" s="111">
      <c r="A480" s="92">
        <f>IF(DATABASE!$X478&lt;&gt;1,"",DATABASE!B478)</f>
        <v/>
      </c>
      <c r="B480" s="93">
        <f>IF(DATABASE!$X478&lt;&gt;1,"",DATABASE!M478)</f>
        <v/>
      </c>
      <c r="C480" s="94">
        <f>IF(DATABASE!$X478&lt;&gt;1,"",DATABASE!A478)</f>
        <v/>
      </c>
      <c r="D480" s="94">
        <f>IF(DATABASE!$X478&lt;&gt;1,"",DATABASE!P478)</f>
        <v/>
      </c>
      <c r="E480" s="94">
        <f>IF(DATABASE!$X478&lt;&gt;1,"",DATABASE!L478)</f>
        <v/>
      </c>
      <c r="F480" s="94">
        <f>IF(DATABASE!$X478&lt;&gt;1,"",DATABASE!Q478)</f>
        <v/>
      </c>
      <c r="G480" s="94">
        <f>IF(DATABASE!$X478&lt;&gt;1,"",DATABASE!C478)</f>
        <v/>
      </c>
      <c r="H480" s="94">
        <f>IF(DATABASE!$X478&lt;&gt;1,"",DATABASE!D478)</f>
        <v/>
      </c>
      <c r="I480" s="93">
        <f>IF(DATABASE!$X478&lt;&gt;1,"",DATABASE!S478)</f>
        <v/>
      </c>
    </row>
    <row r="481" ht="16.5" customHeight="1" s="111">
      <c r="A481" s="89">
        <f>IF(DATABASE!$X479&lt;&gt;1,"",DATABASE!B479)</f>
        <v/>
      </c>
      <c r="B481" s="90">
        <f>IF(DATABASE!$X479&lt;&gt;1,"",DATABASE!M479)</f>
        <v/>
      </c>
      <c r="C481" s="91">
        <f>IF(DATABASE!$X479&lt;&gt;1,"",DATABASE!A479)</f>
        <v/>
      </c>
      <c r="D481" s="91">
        <f>IF(DATABASE!$X479&lt;&gt;1,"",DATABASE!P479)</f>
        <v/>
      </c>
      <c r="E481" s="91">
        <f>IF(DATABASE!$X479&lt;&gt;1,"",DATABASE!L479)</f>
        <v/>
      </c>
      <c r="F481" s="91">
        <f>IF(DATABASE!$X479&lt;&gt;1,"",DATABASE!Q479)</f>
        <v/>
      </c>
      <c r="G481" s="91">
        <f>IF(DATABASE!$X479&lt;&gt;1,"",DATABASE!C479)</f>
        <v/>
      </c>
      <c r="H481" s="91">
        <f>IF(DATABASE!$X479&lt;&gt;1,"",DATABASE!D479)</f>
        <v/>
      </c>
      <c r="I481" s="90">
        <f>IF(DATABASE!$X479&lt;&gt;1,"",DATABASE!S479)</f>
        <v/>
      </c>
    </row>
    <row r="482" ht="16.5" customHeight="1" s="111">
      <c r="A482" s="92">
        <f>IF(DATABASE!$X480&lt;&gt;1,"",DATABASE!B480)</f>
        <v/>
      </c>
      <c r="B482" s="93">
        <f>IF(DATABASE!$X480&lt;&gt;1,"",DATABASE!M480)</f>
        <v/>
      </c>
      <c r="C482" s="94">
        <f>IF(DATABASE!$X480&lt;&gt;1,"",DATABASE!A480)</f>
        <v/>
      </c>
      <c r="D482" s="94">
        <f>IF(DATABASE!$X480&lt;&gt;1,"",DATABASE!P480)</f>
        <v/>
      </c>
      <c r="E482" s="94">
        <f>IF(DATABASE!$X480&lt;&gt;1,"",DATABASE!L480)</f>
        <v/>
      </c>
      <c r="F482" s="94">
        <f>IF(DATABASE!$X480&lt;&gt;1,"",DATABASE!Q480)</f>
        <v/>
      </c>
      <c r="G482" s="94">
        <f>IF(DATABASE!$X480&lt;&gt;1,"",DATABASE!C480)</f>
        <v/>
      </c>
      <c r="H482" s="94">
        <f>IF(DATABASE!$X480&lt;&gt;1,"",DATABASE!D480)</f>
        <v/>
      </c>
      <c r="I482" s="93">
        <f>IF(DATABASE!$X480&lt;&gt;1,"",DATABASE!S480)</f>
        <v/>
      </c>
    </row>
    <row r="483" ht="16.5" customHeight="1" s="111">
      <c r="A483" s="89">
        <f>IF(DATABASE!$X481&lt;&gt;1,"",DATABASE!B481)</f>
        <v/>
      </c>
      <c r="B483" s="90">
        <f>IF(DATABASE!$X481&lt;&gt;1,"",DATABASE!M481)</f>
        <v/>
      </c>
      <c r="C483" s="91">
        <f>IF(DATABASE!$X481&lt;&gt;1,"",DATABASE!A481)</f>
        <v/>
      </c>
      <c r="D483" s="91">
        <f>IF(DATABASE!$X481&lt;&gt;1,"",DATABASE!P481)</f>
        <v/>
      </c>
      <c r="E483" s="91">
        <f>IF(DATABASE!$X481&lt;&gt;1,"",DATABASE!L481)</f>
        <v/>
      </c>
      <c r="F483" s="91">
        <f>IF(DATABASE!$X481&lt;&gt;1,"",DATABASE!Q481)</f>
        <v/>
      </c>
      <c r="G483" s="91">
        <f>IF(DATABASE!$X481&lt;&gt;1,"",DATABASE!C481)</f>
        <v/>
      </c>
      <c r="H483" s="91">
        <f>IF(DATABASE!$X481&lt;&gt;1,"",DATABASE!D481)</f>
        <v/>
      </c>
      <c r="I483" s="90">
        <f>IF(DATABASE!$X481&lt;&gt;1,"",DATABASE!S481)</f>
        <v/>
      </c>
    </row>
    <row r="484" ht="16.5" customHeight="1" s="111">
      <c r="A484" s="92">
        <f>IF(DATABASE!$X482&lt;&gt;1,"",DATABASE!B482)</f>
        <v/>
      </c>
      <c r="B484" s="93">
        <f>IF(DATABASE!$X482&lt;&gt;1,"",DATABASE!M482)</f>
        <v/>
      </c>
      <c r="C484" s="94">
        <f>IF(DATABASE!$X482&lt;&gt;1,"",DATABASE!A482)</f>
        <v/>
      </c>
      <c r="D484" s="94">
        <f>IF(DATABASE!$X482&lt;&gt;1,"",DATABASE!P482)</f>
        <v/>
      </c>
      <c r="E484" s="94">
        <f>IF(DATABASE!$X482&lt;&gt;1,"",DATABASE!L482)</f>
        <v/>
      </c>
      <c r="F484" s="94">
        <f>IF(DATABASE!$X482&lt;&gt;1,"",DATABASE!Q482)</f>
        <v/>
      </c>
      <c r="G484" s="94">
        <f>IF(DATABASE!$X482&lt;&gt;1,"",DATABASE!C482)</f>
        <v/>
      </c>
      <c r="H484" s="94">
        <f>IF(DATABASE!$X482&lt;&gt;1,"",DATABASE!D482)</f>
        <v/>
      </c>
      <c r="I484" s="93">
        <f>IF(DATABASE!$X482&lt;&gt;1,"",DATABASE!S482)</f>
        <v/>
      </c>
    </row>
    <row r="485" ht="16.5" customHeight="1" s="111">
      <c r="A485" s="89">
        <f>IF(DATABASE!$X483&lt;&gt;1,"",DATABASE!B483)</f>
        <v/>
      </c>
      <c r="B485" s="90">
        <f>IF(DATABASE!$X483&lt;&gt;1,"",DATABASE!M483)</f>
        <v/>
      </c>
      <c r="C485" s="91">
        <f>IF(DATABASE!$X483&lt;&gt;1,"",DATABASE!A483)</f>
        <v/>
      </c>
      <c r="D485" s="91">
        <f>IF(DATABASE!$X483&lt;&gt;1,"",DATABASE!P483)</f>
        <v/>
      </c>
      <c r="E485" s="91">
        <f>IF(DATABASE!$X483&lt;&gt;1,"",DATABASE!L483)</f>
        <v/>
      </c>
      <c r="F485" s="91">
        <f>IF(DATABASE!$X483&lt;&gt;1,"",DATABASE!Q483)</f>
        <v/>
      </c>
      <c r="G485" s="91">
        <f>IF(DATABASE!$X483&lt;&gt;1,"",DATABASE!C483)</f>
        <v/>
      </c>
      <c r="H485" s="91">
        <f>IF(DATABASE!$X483&lt;&gt;1,"",DATABASE!D483)</f>
        <v/>
      </c>
      <c r="I485" s="90">
        <f>IF(DATABASE!$X483&lt;&gt;1,"",DATABASE!S483)</f>
        <v/>
      </c>
    </row>
    <row r="486" ht="16.5" customHeight="1" s="111">
      <c r="A486" s="92">
        <f>IF(DATABASE!$X484&lt;&gt;1,"",DATABASE!B484)</f>
        <v/>
      </c>
      <c r="B486" s="93">
        <f>IF(DATABASE!$X484&lt;&gt;1,"",DATABASE!M484)</f>
        <v/>
      </c>
      <c r="C486" s="94">
        <f>IF(DATABASE!$X484&lt;&gt;1,"",DATABASE!A484)</f>
        <v/>
      </c>
      <c r="D486" s="94">
        <f>IF(DATABASE!$X484&lt;&gt;1,"",DATABASE!P484)</f>
        <v/>
      </c>
      <c r="E486" s="94">
        <f>IF(DATABASE!$X484&lt;&gt;1,"",DATABASE!L484)</f>
        <v/>
      </c>
      <c r="F486" s="94">
        <f>IF(DATABASE!$X484&lt;&gt;1,"",DATABASE!Q484)</f>
        <v/>
      </c>
      <c r="G486" s="94">
        <f>IF(DATABASE!$X484&lt;&gt;1,"",DATABASE!C484)</f>
        <v/>
      </c>
      <c r="H486" s="94">
        <f>IF(DATABASE!$X484&lt;&gt;1,"",DATABASE!D484)</f>
        <v/>
      </c>
      <c r="I486" s="93">
        <f>IF(DATABASE!$X484&lt;&gt;1,"",DATABASE!S484)</f>
        <v/>
      </c>
    </row>
    <row r="487" ht="16.5" customHeight="1" s="111">
      <c r="A487" s="89">
        <f>IF(DATABASE!$X485&lt;&gt;1,"",DATABASE!B485)</f>
        <v/>
      </c>
      <c r="B487" s="90">
        <f>IF(DATABASE!$X485&lt;&gt;1,"",DATABASE!M485)</f>
        <v/>
      </c>
      <c r="C487" s="91">
        <f>IF(DATABASE!$X485&lt;&gt;1,"",DATABASE!A485)</f>
        <v/>
      </c>
      <c r="D487" s="91">
        <f>IF(DATABASE!$X485&lt;&gt;1,"",DATABASE!P485)</f>
        <v/>
      </c>
      <c r="E487" s="91">
        <f>IF(DATABASE!$X485&lt;&gt;1,"",DATABASE!L485)</f>
        <v/>
      </c>
      <c r="F487" s="91">
        <f>IF(DATABASE!$X485&lt;&gt;1,"",DATABASE!Q485)</f>
        <v/>
      </c>
      <c r="G487" s="91">
        <f>IF(DATABASE!$X485&lt;&gt;1,"",DATABASE!C485)</f>
        <v/>
      </c>
      <c r="H487" s="91">
        <f>IF(DATABASE!$X485&lt;&gt;1,"",DATABASE!D485)</f>
        <v/>
      </c>
      <c r="I487" s="90">
        <f>IF(DATABASE!$X485&lt;&gt;1,"",DATABASE!S485)</f>
        <v/>
      </c>
    </row>
    <row r="488" ht="16.5" customHeight="1" s="111">
      <c r="A488" s="92">
        <f>IF(DATABASE!$X486&lt;&gt;1,"",DATABASE!B486)</f>
        <v/>
      </c>
      <c r="B488" s="93">
        <f>IF(DATABASE!$X486&lt;&gt;1,"",DATABASE!M486)</f>
        <v/>
      </c>
      <c r="C488" s="94">
        <f>IF(DATABASE!$X486&lt;&gt;1,"",DATABASE!A486)</f>
        <v/>
      </c>
      <c r="D488" s="94">
        <f>IF(DATABASE!$X486&lt;&gt;1,"",DATABASE!P486)</f>
        <v/>
      </c>
      <c r="E488" s="94">
        <f>IF(DATABASE!$X486&lt;&gt;1,"",DATABASE!L486)</f>
        <v/>
      </c>
      <c r="F488" s="94">
        <f>IF(DATABASE!$X486&lt;&gt;1,"",DATABASE!Q486)</f>
        <v/>
      </c>
      <c r="G488" s="94">
        <f>IF(DATABASE!$X486&lt;&gt;1,"",DATABASE!C486)</f>
        <v/>
      </c>
      <c r="H488" s="94">
        <f>IF(DATABASE!$X486&lt;&gt;1,"",DATABASE!D486)</f>
        <v/>
      </c>
      <c r="I488" s="93">
        <f>IF(DATABASE!$X486&lt;&gt;1,"",DATABASE!S486)</f>
        <v/>
      </c>
    </row>
    <row r="489" ht="16.5" customHeight="1" s="111">
      <c r="A489" s="89">
        <f>IF(DATABASE!$X487&lt;&gt;1,"",DATABASE!B487)</f>
        <v/>
      </c>
      <c r="B489" s="90">
        <f>IF(DATABASE!$X487&lt;&gt;1,"",DATABASE!M487)</f>
        <v/>
      </c>
      <c r="C489" s="91">
        <f>IF(DATABASE!$X487&lt;&gt;1,"",DATABASE!A487)</f>
        <v/>
      </c>
      <c r="D489" s="91">
        <f>IF(DATABASE!$X487&lt;&gt;1,"",DATABASE!P487)</f>
        <v/>
      </c>
      <c r="E489" s="91">
        <f>IF(DATABASE!$X487&lt;&gt;1,"",DATABASE!L487)</f>
        <v/>
      </c>
      <c r="F489" s="91">
        <f>IF(DATABASE!$X487&lt;&gt;1,"",DATABASE!Q487)</f>
        <v/>
      </c>
      <c r="G489" s="91">
        <f>IF(DATABASE!$X487&lt;&gt;1,"",DATABASE!C487)</f>
        <v/>
      </c>
      <c r="H489" s="91">
        <f>IF(DATABASE!$X487&lt;&gt;1,"",DATABASE!D487)</f>
        <v/>
      </c>
      <c r="I489" s="90">
        <f>IF(DATABASE!$X487&lt;&gt;1,"",DATABASE!S487)</f>
        <v/>
      </c>
    </row>
    <row r="490" ht="16.5" customHeight="1" s="111">
      <c r="A490" s="92">
        <f>IF(DATABASE!$X488&lt;&gt;1,"",DATABASE!B488)</f>
        <v/>
      </c>
      <c r="B490" s="93">
        <f>IF(DATABASE!$X488&lt;&gt;1,"",DATABASE!M488)</f>
        <v/>
      </c>
      <c r="C490" s="94">
        <f>IF(DATABASE!$X488&lt;&gt;1,"",DATABASE!A488)</f>
        <v/>
      </c>
      <c r="D490" s="94">
        <f>IF(DATABASE!$X488&lt;&gt;1,"",DATABASE!P488)</f>
        <v/>
      </c>
      <c r="E490" s="94">
        <f>IF(DATABASE!$X488&lt;&gt;1,"",DATABASE!L488)</f>
        <v/>
      </c>
      <c r="F490" s="94">
        <f>IF(DATABASE!$X488&lt;&gt;1,"",DATABASE!Q488)</f>
        <v/>
      </c>
      <c r="G490" s="94">
        <f>IF(DATABASE!$X488&lt;&gt;1,"",DATABASE!C488)</f>
        <v/>
      </c>
      <c r="H490" s="94">
        <f>IF(DATABASE!$X488&lt;&gt;1,"",DATABASE!D488)</f>
        <v/>
      </c>
      <c r="I490" s="93">
        <f>IF(DATABASE!$X488&lt;&gt;1,"",DATABASE!S488)</f>
        <v/>
      </c>
    </row>
    <row r="491" ht="16.5" customHeight="1" s="111">
      <c r="A491" s="89">
        <f>IF(DATABASE!$X489&lt;&gt;1,"",DATABASE!B489)</f>
        <v/>
      </c>
      <c r="B491" s="90">
        <f>IF(DATABASE!$X489&lt;&gt;1,"",DATABASE!M489)</f>
        <v/>
      </c>
      <c r="C491" s="91">
        <f>IF(DATABASE!$X489&lt;&gt;1,"",DATABASE!A489)</f>
        <v/>
      </c>
      <c r="D491" s="91">
        <f>IF(DATABASE!$X489&lt;&gt;1,"",DATABASE!P489)</f>
        <v/>
      </c>
      <c r="E491" s="91">
        <f>IF(DATABASE!$X489&lt;&gt;1,"",DATABASE!L489)</f>
        <v/>
      </c>
      <c r="F491" s="91">
        <f>IF(DATABASE!$X489&lt;&gt;1,"",DATABASE!Q489)</f>
        <v/>
      </c>
      <c r="G491" s="91">
        <f>IF(DATABASE!$X489&lt;&gt;1,"",DATABASE!C489)</f>
        <v/>
      </c>
      <c r="H491" s="91">
        <f>IF(DATABASE!$X489&lt;&gt;1,"",DATABASE!D489)</f>
        <v/>
      </c>
      <c r="I491" s="90">
        <f>IF(DATABASE!$X489&lt;&gt;1,"",DATABASE!S489)</f>
        <v/>
      </c>
    </row>
    <row r="492" ht="16.5" customHeight="1" s="111">
      <c r="A492" s="92">
        <f>IF(DATABASE!$X490&lt;&gt;1,"",DATABASE!B490)</f>
        <v/>
      </c>
      <c r="B492" s="93">
        <f>IF(DATABASE!$X490&lt;&gt;1,"",DATABASE!M490)</f>
        <v/>
      </c>
      <c r="C492" s="94">
        <f>IF(DATABASE!$X490&lt;&gt;1,"",DATABASE!A490)</f>
        <v/>
      </c>
      <c r="D492" s="94">
        <f>IF(DATABASE!$X490&lt;&gt;1,"",DATABASE!P490)</f>
        <v/>
      </c>
      <c r="E492" s="94">
        <f>IF(DATABASE!$X490&lt;&gt;1,"",DATABASE!L490)</f>
        <v/>
      </c>
      <c r="F492" s="94">
        <f>IF(DATABASE!$X490&lt;&gt;1,"",DATABASE!Q490)</f>
        <v/>
      </c>
      <c r="G492" s="94">
        <f>IF(DATABASE!$X490&lt;&gt;1,"",DATABASE!C490)</f>
        <v/>
      </c>
      <c r="H492" s="94">
        <f>IF(DATABASE!$X490&lt;&gt;1,"",DATABASE!D490)</f>
        <v/>
      </c>
      <c r="I492" s="93">
        <f>IF(DATABASE!$X490&lt;&gt;1,"",DATABASE!S490)</f>
        <v/>
      </c>
    </row>
    <row r="493" ht="16.5" customHeight="1" s="111">
      <c r="A493" s="89">
        <f>IF(DATABASE!$X491&lt;&gt;1,"",DATABASE!B491)</f>
        <v/>
      </c>
      <c r="B493" s="90">
        <f>IF(DATABASE!$X491&lt;&gt;1,"",DATABASE!M491)</f>
        <v/>
      </c>
      <c r="C493" s="91">
        <f>IF(DATABASE!$X491&lt;&gt;1,"",DATABASE!A491)</f>
        <v/>
      </c>
      <c r="D493" s="91">
        <f>IF(DATABASE!$X491&lt;&gt;1,"",DATABASE!P491)</f>
        <v/>
      </c>
      <c r="E493" s="91">
        <f>IF(DATABASE!$X491&lt;&gt;1,"",DATABASE!L491)</f>
        <v/>
      </c>
      <c r="F493" s="91">
        <f>IF(DATABASE!$X491&lt;&gt;1,"",DATABASE!Q491)</f>
        <v/>
      </c>
      <c r="G493" s="91">
        <f>IF(DATABASE!$X491&lt;&gt;1,"",DATABASE!C491)</f>
        <v/>
      </c>
      <c r="H493" s="91">
        <f>IF(DATABASE!$X491&lt;&gt;1,"",DATABASE!D491)</f>
        <v/>
      </c>
      <c r="I493" s="90">
        <f>IF(DATABASE!$X491&lt;&gt;1,"",DATABASE!S491)</f>
        <v/>
      </c>
    </row>
    <row r="494" ht="16.5" customHeight="1" s="111">
      <c r="A494" s="92">
        <f>IF(DATABASE!$X492&lt;&gt;1,"",DATABASE!B492)</f>
        <v/>
      </c>
      <c r="B494" s="93">
        <f>IF(DATABASE!$X492&lt;&gt;1,"",DATABASE!M492)</f>
        <v/>
      </c>
      <c r="C494" s="94">
        <f>IF(DATABASE!$X492&lt;&gt;1,"",DATABASE!A492)</f>
        <v/>
      </c>
      <c r="D494" s="94">
        <f>IF(DATABASE!$X492&lt;&gt;1,"",DATABASE!P492)</f>
        <v/>
      </c>
      <c r="E494" s="94">
        <f>IF(DATABASE!$X492&lt;&gt;1,"",DATABASE!L492)</f>
        <v/>
      </c>
      <c r="F494" s="94">
        <f>IF(DATABASE!$X492&lt;&gt;1,"",DATABASE!Q492)</f>
        <v/>
      </c>
      <c r="G494" s="94">
        <f>IF(DATABASE!$X492&lt;&gt;1,"",DATABASE!C492)</f>
        <v/>
      </c>
      <c r="H494" s="94">
        <f>IF(DATABASE!$X492&lt;&gt;1,"",DATABASE!D492)</f>
        <v/>
      </c>
      <c r="I494" s="93">
        <f>IF(DATABASE!$X492&lt;&gt;1,"",DATABASE!S492)</f>
        <v/>
      </c>
    </row>
    <row r="495" ht="16.5" customHeight="1" s="111">
      <c r="A495" s="89">
        <f>IF(DATABASE!$X493&lt;&gt;1,"",DATABASE!B493)</f>
        <v/>
      </c>
      <c r="B495" s="90">
        <f>IF(DATABASE!$X493&lt;&gt;1,"",DATABASE!M493)</f>
        <v/>
      </c>
      <c r="C495" s="91">
        <f>IF(DATABASE!$X493&lt;&gt;1,"",DATABASE!A493)</f>
        <v/>
      </c>
      <c r="D495" s="91">
        <f>IF(DATABASE!$X493&lt;&gt;1,"",DATABASE!P493)</f>
        <v/>
      </c>
      <c r="E495" s="91">
        <f>IF(DATABASE!$X493&lt;&gt;1,"",DATABASE!L493)</f>
        <v/>
      </c>
      <c r="F495" s="91">
        <f>IF(DATABASE!$X493&lt;&gt;1,"",DATABASE!Q493)</f>
        <v/>
      </c>
      <c r="G495" s="91">
        <f>IF(DATABASE!$X493&lt;&gt;1,"",DATABASE!C493)</f>
        <v/>
      </c>
      <c r="H495" s="91">
        <f>IF(DATABASE!$X493&lt;&gt;1,"",DATABASE!D493)</f>
        <v/>
      </c>
      <c r="I495" s="90">
        <f>IF(DATABASE!$X493&lt;&gt;1,"",DATABASE!S493)</f>
        <v/>
      </c>
    </row>
    <row r="496" ht="16.5" customHeight="1" s="111">
      <c r="A496" s="92">
        <f>IF(DATABASE!$X494&lt;&gt;1,"",DATABASE!B494)</f>
        <v/>
      </c>
      <c r="B496" s="93">
        <f>IF(DATABASE!$X494&lt;&gt;1,"",DATABASE!M494)</f>
        <v/>
      </c>
      <c r="C496" s="94">
        <f>IF(DATABASE!$X494&lt;&gt;1,"",DATABASE!A494)</f>
        <v/>
      </c>
      <c r="D496" s="94">
        <f>IF(DATABASE!$X494&lt;&gt;1,"",DATABASE!P494)</f>
        <v/>
      </c>
      <c r="E496" s="94">
        <f>IF(DATABASE!$X494&lt;&gt;1,"",DATABASE!L494)</f>
        <v/>
      </c>
      <c r="F496" s="94">
        <f>IF(DATABASE!$X494&lt;&gt;1,"",DATABASE!Q494)</f>
        <v/>
      </c>
      <c r="G496" s="94">
        <f>IF(DATABASE!$X494&lt;&gt;1,"",DATABASE!C494)</f>
        <v/>
      </c>
      <c r="H496" s="94">
        <f>IF(DATABASE!$X494&lt;&gt;1,"",DATABASE!D494)</f>
        <v/>
      </c>
      <c r="I496" s="93">
        <f>IF(DATABASE!$X494&lt;&gt;1,"",DATABASE!S494)</f>
        <v/>
      </c>
    </row>
    <row r="497" ht="16.5" customHeight="1" s="111">
      <c r="A497" s="89">
        <f>IF(DATABASE!$X495&lt;&gt;1,"",DATABASE!B495)</f>
        <v/>
      </c>
      <c r="B497" s="90">
        <f>IF(DATABASE!$X495&lt;&gt;1,"",DATABASE!M495)</f>
        <v/>
      </c>
      <c r="C497" s="91">
        <f>IF(DATABASE!$X495&lt;&gt;1,"",DATABASE!A495)</f>
        <v/>
      </c>
      <c r="D497" s="91">
        <f>IF(DATABASE!$X495&lt;&gt;1,"",DATABASE!P495)</f>
        <v/>
      </c>
      <c r="E497" s="91">
        <f>IF(DATABASE!$X495&lt;&gt;1,"",DATABASE!L495)</f>
        <v/>
      </c>
      <c r="F497" s="91">
        <f>IF(DATABASE!$X495&lt;&gt;1,"",DATABASE!Q495)</f>
        <v/>
      </c>
      <c r="G497" s="91">
        <f>IF(DATABASE!$X495&lt;&gt;1,"",DATABASE!C495)</f>
        <v/>
      </c>
      <c r="H497" s="91">
        <f>IF(DATABASE!$X495&lt;&gt;1,"",DATABASE!D495)</f>
        <v/>
      </c>
      <c r="I497" s="90">
        <f>IF(DATABASE!$X495&lt;&gt;1,"",DATABASE!S495)</f>
        <v/>
      </c>
    </row>
    <row r="498" ht="16.5" customHeight="1" s="111">
      <c r="A498" s="92">
        <f>IF(DATABASE!$X496&lt;&gt;1,"",DATABASE!B496)</f>
        <v/>
      </c>
      <c r="B498" s="93">
        <f>IF(DATABASE!$X496&lt;&gt;1,"",DATABASE!M496)</f>
        <v/>
      </c>
      <c r="C498" s="94">
        <f>IF(DATABASE!$X496&lt;&gt;1,"",DATABASE!A496)</f>
        <v/>
      </c>
      <c r="D498" s="94">
        <f>IF(DATABASE!$X496&lt;&gt;1,"",DATABASE!P496)</f>
        <v/>
      </c>
      <c r="E498" s="94">
        <f>IF(DATABASE!$X496&lt;&gt;1,"",DATABASE!L496)</f>
        <v/>
      </c>
      <c r="F498" s="94">
        <f>IF(DATABASE!$X496&lt;&gt;1,"",DATABASE!Q496)</f>
        <v/>
      </c>
      <c r="G498" s="94">
        <f>IF(DATABASE!$X496&lt;&gt;1,"",DATABASE!C496)</f>
        <v/>
      </c>
      <c r="H498" s="94">
        <f>IF(DATABASE!$X496&lt;&gt;1,"",DATABASE!D496)</f>
        <v/>
      </c>
      <c r="I498" s="93">
        <f>IF(DATABASE!$X496&lt;&gt;1,"",DATABASE!S496)</f>
        <v/>
      </c>
    </row>
    <row r="499" ht="16.5" customHeight="1" s="111">
      <c r="A499" s="89">
        <f>IF(DATABASE!$X497&lt;&gt;1,"",DATABASE!B497)</f>
        <v/>
      </c>
      <c r="B499" s="90">
        <f>IF(DATABASE!$X497&lt;&gt;1,"",DATABASE!M497)</f>
        <v/>
      </c>
      <c r="C499" s="91">
        <f>IF(DATABASE!$X497&lt;&gt;1,"",DATABASE!A497)</f>
        <v/>
      </c>
      <c r="D499" s="91">
        <f>IF(DATABASE!$X497&lt;&gt;1,"",DATABASE!P497)</f>
        <v/>
      </c>
      <c r="E499" s="91">
        <f>IF(DATABASE!$X497&lt;&gt;1,"",DATABASE!L497)</f>
        <v/>
      </c>
      <c r="F499" s="91">
        <f>IF(DATABASE!$X497&lt;&gt;1,"",DATABASE!Q497)</f>
        <v/>
      </c>
      <c r="G499" s="91">
        <f>IF(DATABASE!$X497&lt;&gt;1,"",DATABASE!C497)</f>
        <v/>
      </c>
      <c r="H499" s="91">
        <f>IF(DATABASE!$X497&lt;&gt;1,"",DATABASE!D497)</f>
        <v/>
      </c>
      <c r="I499" s="90">
        <f>IF(DATABASE!$X497&lt;&gt;1,"",DATABASE!S497)</f>
        <v/>
      </c>
    </row>
    <row r="500" ht="16.5" customHeight="1" s="111">
      <c r="A500" s="92">
        <f>IF(DATABASE!$X498&lt;&gt;1,"",DATABASE!B498)</f>
        <v/>
      </c>
      <c r="B500" s="93">
        <f>IF(DATABASE!$X498&lt;&gt;1,"",DATABASE!M498)</f>
        <v/>
      </c>
      <c r="C500" s="94">
        <f>IF(DATABASE!$X498&lt;&gt;1,"",DATABASE!A498)</f>
        <v/>
      </c>
      <c r="D500" s="94">
        <f>IF(DATABASE!$X498&lt;&gt;1,"",DATABASE!P498)</f>
        <v/>
      </c>
      <c r="E500" s="94">
        <f>IF(DATABASE!$X498&lt;&gt;1,"",DATABASE!L498)</f>
        <v/>
      </c>
      <c r="F500" s="94">
        <f>IF(DATABASE!$X498&lt;&gt;1,"",DATABASE!Q498)</f>
        <v/>
      </c>
      <c r="G500" s="94">
        <f>IF(DATABASE!$X498&lt;&gt;1,"",DATABASE!C498)</f>
        <v/>
      </c>
      <c r="H500" s="94">
        <f>IF(DATABASE!$X498&lt;&gt;1,"",DATABASE!D498)</f>
        <v/>
      </c>
      <c r="I500" s="93">
        <f>IF(DATABASE!$X498&lt;&gt;1,"",DATABASE!S498)</f>
        <v/>
      </c>
    </row>
    <row r="501" ht="16.5" customHeight="1" s="111">
      <c r="A501" s="89">
        <f>IF(DATABASE!$X499&lt;&gt;1,"",DATABASE!B499)</f>
        <v/>
      </c>
      <c r="B501" s="90">
        <f>IF(DATABASE!$X499&lt;&gt;1,"",DATABASE!M499)</f>
        <v/>
      </c>
      <c r="C501" s="91">
        <f>IF(DATABASE!$X499&lt;&gt;1,"",DATABASE!A499)</f>
        <v/>
      </c>
      <c r="D501" s="91">
        <f>IF(DATABASE!$X499&lt;&gt;1,"",DATABASE!P499)</f>
        <v/>
      </c>
      <c r="E501" s="91">
        <f>IF(DATABASE!$X499&lt;&gt;1,"",DATABASE!L499)</f>
        <v/>
      </c>
      <c r="F501" s="91">
        <f>IF(DATABASE!$X499&lt;&gt;1,"",DATABASE!Q499)</f>
        <v/>
      </c>
      <c r="G501" s="91">
        <f>IF(DATABASE!$X499&lt;&gt;1,"",DATABASE!C499)</f>
        <v/>
      </c>
      <c r="H501" s="91">
        <f>IF(DATABASE!$X499&lt;&gt;1,"",DATABASE!D499)</f>
        <v/>
      </c>
      <c r="I501" s="90">
        <f>IF(DATABASE!$X499&lt;&gt;1,"",DATABASE!S499)</f>
        <v/>
      </c>
    </row>
    <row r="502" ht="16.5" customHeight="1" s="111">
      <c r="A502" s="92">
        <f>IF(DATABASE!$X500&lt;&gt;1,"",DATABASE!B500)</f>
        <v/>
      </c>
      <c r="B502" s="93">
        <f>IF(DATABASE!$X500&lt;&gt;1,"",DATABASE!M500)</f>
        <v/>
      </c>
      <c r="C502" s="94">
        <f>IF(DATABASE!$X500&lt;&gt;1,"",DATABASE!A500)</f>
        <v/>
      </c>
      <c r="D502" s="94">
        <f>IF(DATABASE!$X500&lt;&gt;1,"",DATABASE!P500)</f>
        <v/>
      </c>
      <c r="E502" s="94">
        <f>IF(DATABASE!$X500&lt;&gt;1,"",DATABASE!L500)</f>
        <v/>
      </c>
      <c r="F502" s="94">
        <f>IF(DATABASE!$X500&lt;&gt;1,"",DATABASE!Q500)</f>
        <v/>
      </c>
      <c r="G502" s="94">
        <f>IF(DATABASE!$X500&lt;&gt;1,"",DATABASE!C500)</f>
        <v/>
      </c>
      <c r="H502" s="94">
        <f>IF(DATABASE!$X500&lt;&gt;1,"",DATABASE!D500)</f>
        <v/>
      </c>
      <c r="I502" s="93">
        <f>IF(DATABASE!$X500&lt;&gt;1,"",DATABASE!S500)</f>
        <v/>
      </c>
    </row>
    <row r="503" ht="16.5" customHeight="1" s="111">
      <c r="A503" s="89">
        <f>IF(DATABASE!$X501&lt;&gt;1,"",DATABASE!B501)</f>
        <v/>
      </c>
      <c r="B503" s="90">
        <f>IF(DATABASE!$X501&lt;&gt;1,"",DATABASE!M501)</f>
        <v/>
      </c>
      <c r="C503" s="91">
        <f>IF(DATABASE!$X501&lt;&gt;1,"",DATABASE!A501)</f>
        <v/>
      </c>
      <c r="D503" s="91">
        <f>IF(DATABASE!$X501&lt;&gt;1,"",DATABASE!P501)</f>
        <v/>
      </c>
      <c r="E503" s="91">
        <f>IF(DATABASE!$X501&lt;&gt;1,"",DATABASE!L501)</f>
        <v/>
      </c>
      <c r="F503" s="91">
        <f>IF(DATABASE!$X501&lt;&gt;1,"",DATABASE!Q501)</f>
        <v/>
      </c>
      <c r="G503" s="91">
        <f>IF(DATABASE!$X501&lt;&gt;1,"",DATABASE!C501)</f>
        <v/>
      </c>
      <c r="H503" s="91">
        <f>IF(DATABASE!$X501&lt;&gt;1,"",DATABASE!D501)</f>
        <v/>
      </c>
      <c r="I503" s="90">
        <f>IF(DATABASE!$X501&lt;&gt;1,"",DATABASE!S501)</f>
        <v/>
      </c>
    </row>
    <row r="504" ht="16.5" customHeight="1" s="111">
      <c r="A504" s="92">
        <f>IF(DATABASE!$X502&lt;&gt;1,"",DATABASE!B502)</f>
        <v/>
      </c>
      <c r="B504" s="93">
        <f>IF(DATABASE!$X502&lt;&gt;1,"",DATABASE!M502)</f>
        <v/>
      </c>
      <c r="C504" s="94">
        <f>IF(DATABASE!$X502&lt;&gt;1,"",DATABASE!A502)</f>
        <v/>
      </c>
      <c r="D504" s="94">
        <f>IF(DATABASE!$X502&lt;&gt;1,"",DATABASE!P502)</f>
        <v/>
      </c>
      <c r="E504" s="94">
        <f>IF(DATABASE!$X502&lt;&gt;1,"",DATABASE!L502)</f>
        <v/>
      </c>
      <c r="F504" s="94">
        <f>IF(DATABASE!$X502&lt;&gt;1,"",DATABASE!Q502)</f>
        <v/>
      </c>
      <c r="G504" s="94">
        <f>IF(DATABASE!$X502&lt;&gt;1,"",DATABASE!C502)</f>
        <v/>
      </c>
      <c r="H504" s="94">
        <f>IF(DATABASE!$X502&lt;&gt;1,"",DATABASE!D502)</f>
        <v/>
      </c>
      <c r="I504" s="93">
        <f>IF(DATABASE!$X502&lt;&gt;1,"",DATABASE!S502)</f>
        <v/>
      </c>
    </row>
    <row r="505" ht="16.5" customHeight="1" s="111">
      <c r="A505" s="89">
        <f>IF(DATABASE!$X503&lt;&gt;1,"",DATABASE!B503)</f>
        <v/>
      </c>
      <c r="B505" s="90">
        <f>IF(DATABASE!$X503&lt;&gt;1,"",DATABASE!M503)</f>
        <v/>
      </c>
      <c r="C505" s="91">
        <f>IF(DATABASE!$X503&lt;&gt;1,"",DATABASE!A503)</f>
        <v/>
      </c>
      <c r="D505" s="91">
        <f>IF(DATABASE!$X503&lt;&gt;1,"",DATABASE!P503)</f>
        <v/>
      </c>
      <c r="E505" s="91">
        <f>IF(DATABASE!$X503&lt;&gt;1,"",DATABASE!L503)</f>
        <v/>
      </c>
      <c r="F505" s="91">
        <f>IF(DATABASE!$X503&lt;&gt;1,"",DATABASE!Q503)</f>
        <v/>
      </c>
      <c r="G505" s="91">
        <f>IF(DATABASE!$X503&lt;&gt;1,"",DATABASE!C503)</f>
        <v/>
      </c>
      <c r="H505" s="91">
        <f>IF(DATABASE!$X503&lt;&gt;1,"",DATABASE!D503)</f>
        <v/>
      </c>
      <c r="I505" s="90">
        <f>IF(DATABASE!$X503&lt;&gt;1,"",DATABASE!S503)</f>
        <v/>
      </c>
    </row>
    <row r="506" ht="16.5" customHeight="1" s="111">
      <c r="A506" s="92">
        <f>IF(DATABASE!$X504&lt;&gt;1,"",DATABASE!B504)</f>
        <v/>
      </c>
      <c r="B506" s="93">
        <f>IF(DATABASE!$X504&lt;&gt;1,"",DATABASE!M504)</f>
        <v/>
      </c>
      <c r="C506" s="94">
        <f>IF(DATABASE!$X504&lt;&gt;1,"",DATABASE!A504)</f>
        <v/>
      </c>
      <c r="D506" s="94">
        <f>IF(DATABASE!$X504&lt;&gt;1,"",DATABASE!P504)</f>
        <v/>
      </c>
      <c r="E506" s="94">
        <f>IF(DATABASE!$X504&lt;&gt;1,"",DATABASE!L504)</f>
        <v/>
      </c>
      <c r="F506" s="94">
        <f>IF(DATABASE!$X504&lt;&gt;1,"",DATABASE!Q504)</f>
        <v/>
      </c>
      <c r="G506" s="94">
        <f>IF(DATABASE!$X504&lt;&gt;1,"",DATABASE!C504)</f>
        <v/>
      </c>
      <c r="H506" s="94">
        <f>IF(DATABASE!$X504&lt;&gt;1,"",DATABASE!D504)</f>
        <v/>
      </c>
      <c r="I506" s="93">
        <f>IF(DATABASE!$X504&lt;&gt;1,"",DATABASE!S504)</f>
        <v/>
      </c>
    </row>
    <row r="507" ht="16.5" customHeight="1" s="111">
      <c r="A507" s="92">
        <f>IF(DATABASE!$X505&lt;&gt;1,"",DATABASE!B505)</f>
        <v/>
      </c>
      <c r="B507" s="93">
        <f>IF(DATABASE!$X505&lt;&gt;1,"",DATABASE!M505)</f>
        <v/>
      </c>
      <c r="C507" s="94">
        <f>IF(DATABASE!$X505&lt;&gt;1,"",DATABASE!A505)</f>
        <v/>
      </c>
      <c r="D507" s="94">
        <f>IF(DATABASE!$X505&lt;&gt;1,"",DATABASE!P505)</f>
        <v/>
      </c>
      <c r="E507" s="94">
        <f>IF(DATABASE!$X505&lt;&gt;1,"",DATABASE!L505)</f>
        <v/>
      </c>
      <c r="F507" s="94">
        <f>IF(DATABASE!$X505&lt;&gt;1,"",DATABASE!Q505)</f>
        <v/>
      </c>
      <c r="G507" s="94">
        <f>IF(DATABASE!$X505&lt;&gt;1,"",DATABASE!C505)</f>
        <v/>
      </c>
      <c r="H507" s="94">
        <f>IF(DATABASE!$X505&lt;&gt;1,"",DATABASE!D505)</f>
        <v/>
      </c>
      <c r="I507" s="93">
        <f>IF(DATABASE!$X505&lt;&gt;1,"",DATABASE!S505)</f>
        <v/>
      </c>
    </row>
    <row r="508" ht="16.5" customHeight="1" s="111">
      <c r="A508" s="92">
        <f>IF(DATABASE!$X506&lt;&gt;1,"",DATABASE!B506)</f>
        <v/>
      </c>
      <c r="B508" s="93">
        <f>IF(DATABASE!$X506&lt;&gt;1,"",DATABASE!M506)</f>
        <v/>
      </c>
      <c r="C508" s="94">
        <f>IF(DATABASE!$X506&lt;&gt;1,"",DATABASE!A506)</f>
        <v/>
      </c>
      <c r="D508" s="94">
        <f>IF(DATABASE!$X506&lt;&gt;1,"",DATABASE!P506)</f>
        <v/>
      </c>
      <c r="E508" s="94">
        <f>IF(DATABASE!$X506&lt;&gt;1,"",DATABASE!L506)</f>
        <v/>
      </c>
      <c r="F508" s="94">
        <f>IF(DATABASE!$X506&lt;&gt;1,"",DATABASE!Q506)</f>
        <v/>
      </c>
      <c r="G508" s="94">
        <f>IF(DATABASE!$X506&lt;&gt;1,"",DATABASE!C506)</f>
        <v/>
      </c>
      <c r="H508" s="94">
        <f>IF(DATABASE!$X506&lt;&gt;1,"",DATABASE!D506)</f>
        <v/>
      </c>
      <c r="I508" s="93">
        <f>IF(DATABASE!$X506&lt;&gt;1,"",DATABASE!S506)</f>
        <v/>
      </c>
    </row>
    <row r="509" ht="16.5" customHeight="1" s="111">
      <c r="A509" s="92">
        <f>IF(DATABASE!$X507&lt;&gt;1,"",DATABASE!B507)</f>
        <v/>
      </c>
      <c r="B509" s="93">
        <f>IF(DATABASE!$X507&lt;&gt;1,"",DATABASE!M507)</f>
        <v/>
      </c>
      <c r="C509" s="94">
        <f>IF(DATABASE!$X507&lt;&gt;1,"",DATABASE!A507)</f>
        <v/>
      </c>
      <c r="D509" s="94">
        <f>IF(DATABASE!$X507&lt;&gt;1,"",DATABASE!P507)</f>
        <v/>
      </c>
      <c r="E509" s="94">
        <f>IF(DATABASE!$X507&lt;&gt;1,"",DATABASE!L507)</f>
        <v/>
      </c>
      <c r="F509" s="94">
        <f>IF(DATABASE!$X507&lt;&gt;1,"",DATABASE!Q507)</f>
        <v/>
      </c>
      <c r="G509" s="94">
        <f>IF(DATABASE!$X507&lt;&gt;1,"",DATABASE!C507)</f>
        <v/>
      </c>
      <c r="H509" s="94">
        <f>IF(DATABASE!$X507&lt;&gt;1,"",DATABASE!D507)</f>
        <v/>
      </c>
      <c r="I509" s="93">
        <f>IF(DATABASE!$X507&lt;&gt;1,"",DATABASE!S507)</f>
        <v/>
      </c>
    </row>
    <row r="510" ht="16.5" customHeight="1" s="111">
      <c r="A510" s="92">
        <f>IF(DATABASE!$X508&lt;&gt;1,"",DATABASE!B508)</f>
        <v/>
      </c>
      <c r="B510" s="93">
        <f>IF(DATABASE!$X508&lt;&gt;1,"",DATABASE!M508)</f>
        <v/>
      </c>
      <c r="C510" s="94">
        <f>IF(DATABASE!$X508&lt;&gt;1,"",DATABASE!A508)</f>
        <v/>
      </c>
      <c r="D510" s="94">
        <f>IF(DATABASE!$X508&lt;&gt;1,"",DATABASE!P508)</f>
        <v/>
      </c>
      <c r="E510" s="94">
        <f>IF(DATABASE!$X508&lt;&gt;1,"",DATABASE!L508)</f>
        <v/>
      </c>
      <c r="F510" s="94">
        <f>IF(DATABASE!$X508&lt;&gt;1,"",DATABASE!Q508)</f>
        <v/>
      </c>
      <c r="G510" s="94">
        <f>IF(DATABASE!$X508&lt;&gt;1,"",DATABASE!C508)</f>
        <v/>
      </c>
      <c r="H510" s="94">
        <f>IF(DATABASE!$X508&lt;&gt;1,"",DATABASE!D508)</f>
        <v/>
      </c>
      <c r="I510" s="93">
        <f>IF(DATABASE!$X508&lt;&gt;1,"",DATABASE!S508)</f>
        <v/>
      </c>
    </row>
    <row r="511" ht="16.5" customHeight="1" s="111">
      <c r="A511" s="92">
        <f>IF(DATABASE!$X509&lt;&gt;1,"",DATABASE!B509)</f>
        <v/>
      </c>
      <c r="B511" s="93">
        <f>IF(DATABASE!$X509&lt;&gt;1,"",DATABASE!M509)</f>
        <v/>
      </c>
      <c r="C511" s="94">
        <f>IF(DATABASE!$X509&lt;&gt;1,"",DATABASE!A509)</f>
        <v/>
      </c>
      <c r="D511" s="94">
        <f>IF(DATABASE!$X509&lt;&gt;1,"",DATABASE!P509)</f>
        <v/>
      </c>
      <c r="E511" s="94">
        <f>IF(DATABASE!$X509&lt;&gt;1,"",DATABASE!L509)</f>
        <v/>
      </c>
      <c r="F511" s="94">
        <f>IF(DATABASE!$X509&lt;&gt;1,"",DATABASE!Q509)</f>
        <v/>
      </c>
      <c r="G511" s="94">
        <f>IF(DATABASE!$X509&lt;&gt;1,"",DATABASE!C509)</f>
        <v/>
      </c>
      <c r="H511" s="94">
        <f>IF(DATABASE!$X509&lt;&gt;1,"",DATABASE!D509)</f>
        <v/>
      </c>
      <c r="I511" s="93">
        <f>IF(DATABASE!$X509&lt;&gt;1,"",DATABASE!S509)</f>
        <v/>
      </c>
    </row>
    <row r="512" ht="16.5" customHeight="1" s="111">
      <c r="A512" s="92">
        <f>IF(DATABASE!$X510&lt;&gt;1,"",DATABASE!B510)</f>
        <v/>
      </c>
      <c r="B512" s="93">
        <f>IF(DATABASE!$X510&lt;&gt;1,"",DATABASE!M510)</f>
        <v/>
      </c>
      <c r="C512" s="94">
        <f>IF(DATABASE!$X510&lt;&gt;1,"",DATABASE!A510)</f>
        <v/>
      </c>
      <c r="D512" s="94">
        <f>IF(DATABASE!$X510&lt;&gt;1,"",DATABASE!P510)</f>
        <v/>
      </c>
      <c r="E512" s="94">
        <f>IF(DATABASE!$X510&lt;&gt;1,"",DATABASE!L510)</f>
        <v/>
      </c>
      <c r="F512" s="94">
        <f>IF(DATABASE!$X510&lt;&gt;1,"",DATABASE!Q510)</f>
        <v/>
      </c>
      <c r="G512" s="94">
        <f>IF(DATABASE!$X510&lt;&gt;1,"",DATABASE!C510)</f>
        <v/>
      </c>
      <c r="H512" s="94">
        <f>IF(DATABASE!$X510&lt;&gt;1,"",DATABASE!D510)</f>
        <v/>
      </c>
      <c r="I512" s="93">
        <f>IF(DATABASE!$X510&lt;&gt;1,"",DATABASE!S510)</f>
        <v/>
      </c>
    </row>
    <row r="513" ht="16.5" customHeight="1" s="111">
      <c r="A513" s="92">
        <f>IF(DATABASE!$X511&lt;&gt;1,"",DATABASE!B511)</f>
        <v/>
      </c>
      <c r="B513" s="93">
        <f>IF(DATABASE!$X511&lt;&gt;1,"",DATABASE!M511)</f>
        <v/>
      </c>
      <c r="C513" s="94">
        <f>IF(DATABASE!$X511&lt;&gt;1,"",DATABASE!A511)</f>
        <v/>
      </c>
      <c r="D513" s="94">
        <f>IF(DATABASE!$X511&lt;&gt;1,"",DATABASE!P511)</f>
        <v/>
      </c>
      <c r="E513" s="94">
        <f>IF(DATABASE!$X511&lt;&gt;1,"",DATABASE!L511)</f>
        <v/>
      </c>
      <c r="F513" s="94">
        <f>IF(DATABASE!$X511&lt;&gt;1,"",DATABASE!Q511)</f>
        <v/>
      </c>
      <c r="G513" s="94">
        <f>IF(DATABASE!$X511&lt;&gt;1,"",DATABASE!C511)</f>
        <v/>
      </c>
      <c r="H513" s="94">
        <f>IF(DATABASE!$X511&lt;&gt;1,"",DATABASE!D511)</f>
        <v/>
      </c>
      <c r="I513" s="93">
        <f>IF(DATABASE!$X511&lt;&gt;1,"",DATABASE!S511)</f>
        <v/>
      </c>
    </row>
    <row r="514" ht="16.5" customHeight="1" s="111">
      <c r="A514" s="92">
        <f>IF(DATABASE!$X512&lt;&gt;1,"",DATABASE!B512)</f>
        <v/>
      </c>
      <c r="B514" s="93">
        <f>IF(DATABASE!$X512&lt;&gt;1,"",DATABASE!M512)</f>
        <v/>
      </c>
      <c r="C514" s="94">
        <f>IF(DATABASE!$X512&lt;&gt;1,"",DATABASE!A512)</f>
        <v/>
      </c>
      <c r="D514" s="94">
        <f>IF(DATABASE!$X512&lt;&gt;1,"",DATABASE!P512)</f>
        <v/>
      </c>
      <c r="E514" s="94">
        <f>IF(DATABASE!$X512&lt;&gt;1,"",DATABASE!L512)</f>
        <v/>
      </c>
      <c r="F514" s="94">
        <f>IF(DATABASE!$X512&lt;&gt;1,"",DATABASE!Q512)</f>
        <v/>
      </c>
      <c r="G514" s="94">
        <f>IF(DATABASE!$X512&lt;&gt;1,"",DATABASE!C512)</f>
        <v/>
      </c>
      <c r="H514" s="94">
        <f>IF(DATABASE!$X512&lt;&gt;1,"",DATABASE!D512)</f>
        <v/>
      </c>
      <c r="I514" s="93">
        <f>IF(DATABASE!$X512&lt;&gt;1,"",DATABASE!S512)</f>
        <v/>
      </c>
    </row>
    <row r="515" ht="16.5" customHeight="1" s="111">
      <c r="A515" s="92">
        <f>IF(DATABASE!$X513&lt;&gt;1,"",DATABASE!B513)</f>
        <v/>
      </c>
      <c r="B515" s="93">
        <f>IF(DATABASE!$X513&lt;&gt;1,"",DATABASE!M513)</f>
        <v/>
      </c>
      <c r="C515" s="94">
        <f>IF(DATABASE!$X513&lt;&gt;1,"",DATABASE!A513)</f>
        <v/>
      </c>
      <c r="D515" s="94">
        <f>IF(DATABASE!$X513&lt;&gt;1,"",DATABASE!P513)</f>
        <v/>
      </c>
      <c r="E515" s="94">
        <f>IF(DATABASE!$X513&lt;&gt;1,"",DATABASE!L513)</f>
        <v/>
      </c>
      <c r="F515" s="94">
        <f>IF(DATABASE!$X513&lt;&gt;1,"",DATABASE!Q513)</f>
        <v/>
      </c>
      <c r="G515" s="94">
        <f>IF(DATABASE!$X513&lt;&gt;1,"",DATABASE!C513)</f>
        <v/>
      </c>
      <c r="H515" s="94">
        <f>IF(DATABASE!$X513&lt;&gt;1,"",DATABASE!D513)</f>
        <v/>
      </c>
      <c r="I515" s="93">
        <f>IF(DATABASE!$X513&lt;&gt;1,"",DATABASE!S513)</f>
        <v/>
      </c>
    </row>
    <row r="516" ht="16.5" customHeight="1" s="111">
      <c r="A516" s="92">
        <f>IF(DATABASE!$X514&lt;&gt;1,"",DATABASE!B514)</f>
        <v/>
      </c>
      <c r="B516" s="93">
        <f>IF(DATABASE!$X514&lt;&gt;1,"",DATABASE!M514)</f>
        <v/>
      </c>
      <c r="C516" s="94">
        <f>IF(DATABASE!$X514&lt;&gt;1,"",DATABASE!A514)</f>
        <v/>
      </c>
      <c r="D516" s="94">
        <f>IF(DATABASE!$X514&lt;&gt;1,"",DATABASE!P514)</f>
        <v/>
      </c>
      <c r="E516" s="94">
        <f>IF(DATABASE!$X514&lt;&gt;1,"",DATABASE!L514)</f>
        <v/>
      </c>
      <c r="F516" s="94">
        <f>IF(DATABASE!$X514&lt;&gt;1,"",DATABASE!Q514)</f>
        <v/>
      </c>
      <c r="G516" s="94">
        <f>IF(DATABASE!$X514&lt;&gt;1,"",DATABASE!C514)</f>
        <v/>
      </c>
      <c r="H516" s="94">
        <f>IF(DATABASE!$X514&lt;&gt;1,"",DATABASE!D514)</f>
        <v/>
      </c>
      <c r="I516" s="93">
        <f>IF(DATABASE!$X514&lt;&gt;1,"",DATABASE!S514)</f>
        <v/>
      </c>
    </row>
    <row r="517" ht="16.5" customHeight="1" s="111">
      <c r="A517" s="92">
        <f>IF(DATABASE!$X515&lt;&gt;1,"",DATABASE!B515)</f>
        <v/>
      </c>
      <c r="B517" s="93">
        <f>IF(DATABASE!$X515&lt;&gt;1,"",DATABASE!M515)</f>
        <v/>
      </c>
      <c r="C517" s="94">
        <f>IF(DATABASE!$X515&lt;&gt;1,"",DATABASE!A515)</f>
        <v/>
      </c>
      <c r="D517" s="94">
        <f>IF(DATABASE!$X515&lt;&gt;1,"",DATABASE!P515)</f>
        <v/>
      </c>
      <c r="E517" s="94">
        <f>IF(DATABASE!$X515&lt;&gt;1,"",DATABASE!L515)</f>
        <v/>
      </c>
      <c r="F517" s="94">
        <f>IF(DATABASE!$X515&lt;&gt;1,"",DATABASE!Q515)</f>
        <v/>
      </c>
      <c r="G517" s="94">
        <f>IF(DATABASE!$X515&lt;&gt;1,"",DATABASE!C515)</f>
        <v/>
      </c>
      <c r="H517" s="94">
        <f>IF(DATABASE!$X515&lt;&gt;1,"",DATABASE!D515)</f>
        <v/>
      </c>
      <c r="I517" s="93">
        <f>IF(DATABASE!$X515&lt;&gt;1,"",DATABASE!S515)</f>
        <v/>
      </c>
    </row>
    <row r="518" ht="16.5" customHeight="1" s="111">
      <c r="A518" s="92">
        <f>IF(DATABASE!$X516&lt;&gt;1,"",DATABASE!B516)</f>
        <v/>
      </c>
      <c r="B518" s="93">
        <f>IF(DATABASE!$X516&lt;&gt;1,"",DATABASE!M516)</f>
        <v/>
      </c>
      <c r="C518" s="94">
        <f>IF(DATABASE!$X516&lt;&gt;1,"",DATABASE!A516)</f>
        <v/>
      </c>
      <c r="D518" s="94">
        <f>IF(DATABASE!$X516&lt;&gt;1,"",DATABASE!P516)</f>
        <v/>
      </c>
      <c r="E518" s="94">
        <f>IF(DATABASE!$X516&lt;&gt;1,"",DATABASE!L516)</f>
        <v/>
      </c>
      <c r="F518" s="94">
        <f>IF(DATABASE!$X516&lt;&gt;1,"",DATABASE!Q516)</f>
        <v/>
      </c>
      <c r="G518" s="94">
        <f>IF(DATABASE!$X516&lt;&gt;1,"",DATABASE!C516)</f>
        <v/>
      </c>
      <c r="H518" s="94">
        <f>IF(DATABASE!$X516&lt;&gt;1,"",DATABASE!D516)</f>
        <v/>
      </c>
      <c r="I518" s="93">
        <f>IF(DATABASE!$X516&lt;&gt;1,"",DATABASE!S516)</f>
        <v/>
      </c>
    </row>
    <row r="519" ht="16.5" customHeight="1" s="111">
      <c r="A519" s="92">
        <f>IF(DATABASE!$X517&lt;&gt;1,"",DATABASE!B517)</f>
        <v/>
      </c>
      <c r="B519" s="93">
        <f>IF(DATABASE!$X517&lt;&gt;1,"",DATABASE!M517)</f>
        <v/>
      </c>
      <c r="C519" s="94">
        <f>IF(DATABASE!$X517&lt;&gt;1,"",DATABASE!A517)</f>
        <v/>
      </c>
      <c r="D519" s="94">
        <f>IF(DATABASE!$X517&lt;&gt;1,"",DATABASE!P517)</f>
        <v/>
      </c>
      <c r="E519" s="94">
        <f>IF(DATABASE!$X517&lt;&gt;1,"",DATABASE!L517)</f>
        <v/>
      </c>
      <c r="F519" s="94">
        <f>IF(DATABASE!$X517&lt;&gt;1,"",DATABASE!Q517)</f>
        <v/>
      </c>
      <c r="G519" s="94">
        <f>IF(DATABASE!$X517&lt;&gt;1,"",DATABASE!C517)</f>
        <v/>
      </c>
      <c r="H519" s="94">
        <f>IF(DATABASE!$X517&lt;&gt;1,"",DATABASE!D517)</f>
        <v/>
      </c>
      <c r="I519" s="93">
        <f>IF(DATABASE!$X517&lt;&gt;1,"",DATABASE!S517)</f>
        <v/>
      </c>
    </row>
    <row r="520" ht="16.5" customHeight="1" s="111">
      <c r="A520" s="92">
        <f>IF(DATABASE!$X518&lt;&gt;1,"",DATABASE!B518)</f>
        <v/>
      </c>
      <c r="B520" s="93">
        <f>IF(DATABASE!$X518&lt;&gt;1,"",DATABASE!M518)</f>
        <v/>
      </c>
      <c r="C520" s="94">
        <f>IF(DATABASE!$X518&lt;&gt;1,"",DATABASE!A518)</f>
        <v/>
      </c>
      <c r="D520" s="94">
        <f>IF(DATABASE!$X518&lt;&gt;1,"",DATABASE!P518)</f>
        <v/>
      </c>
      <c r="E520" s="94">
        <f>IF(DATABASE!$X518&lt;&gt;1,"",DATABASE!L518)</f>
        <v/>
      </c>
      <c r="F520" s="94">
        <f>IF(DATABASE!$X518&lt;&gt;1,"",DATABASE!Q518)</f>
        <v/>
      </c>
      <c r="G520" s="94">
        <f>IF(DATABASE!$X518&lt;&gt;1,"",DATABASE!C518)</f>
        <v/>
      </c>
      <c r="H520" s="94">
        <f>IF(DATABASE!$X518&lt;&gt;1,"",DATABASE!D518)</f>
        <v/>
      </c>
      <c r="I520" s="93">
        <f>IF(DATABASE!$X518&lt;&gt;1,"",DATABASE!S518)</f>
        <v/>
      </c>
    </row>
    <row r="521" ht="16.5" customHeight="1" s="111">
      <c r="A521" s="92">
        <f>IF(DATABASE!$X519&lt;&gt;1,"",DATABASE!B519)</f>
        <v/>
      </c>
      <c r="B521" s="93">
        <f>IF(DATABASE!$X519&lt;&gt;1,"",DATABASE!M519)</f>
        <v/>
      </c>
      <c r="C521" s="94">
        <f>IF(DATABASE!$X519&lt;&gt;1,"",DATABASE!A519)</f>
        <v/>
      </c>
      <c r="D521" s="94">
        <f>IF(DATABASE!$X519&lt;&gt;1,"",DATABASE!P519)</f>
        <v/>
      </c>
      <c r="E521" s="94">
        <f>IF(DATABASE!$X519&lt;&gt;1,"",DATABASE!L519)</f>
        <v/>
      </c>
      <c r="F521" s="94">
        <f>IF(DATABASE!$X519&lt;&gt;1,"",DATABASE!Q519)</f>
        <v/>
      </c>
      <c r="G521" s="94">
        <f>IF(DATABASE!$X519&lt;&gt;1,"",DATABASE!C519)</f>
        <v/>
      </c>
      <c r="H521" s="94">
        <f>IF(DATABASE!$X519&lt;&gt;1,"",DATABASE!D519)</f>
        <v/>
      </c>
      <c r="I521" s="93">
        <f>IF(DATABASE!$X519&lt;&gt;1,"",DATABASE!S519)</f>
        <v/>
      </c>
    </row>
    <row r="522" ht="16.5" customHeight="1" s="111">
      <c r="A522" s="92">
        <f>IF(DATABASE!$X520&lt;&gt;1,"",DATABASE!B520)</f>
        <v/>
      </c>
      <c r="B522" s="93">
        <f>IF(DATABASE!$X520&lt;&gt;1,"",DATABASE!M520)</f>
        <v/>
      </c>
      <c r="C522" s="94">
        <f>IF(DATABASE!$X520&lt;&gt;1,"",DATABASE!A520)</f>
        <v/>
      </c>
      <c r="D522" s="94">
        <f>IF(DATABASE!$X520&lt;&gt;1,"",DATABASE!P520)</f>
        <v/>
      </c>
      <c r="E522" s="94">
        <f>IF(DATABASE!$X520&lt;&gt;1,"",DATABASE!L520)</f>
        <v/>
      </c>
      <c r="F522" s="94">
        <f>IF(DATABASE!$X520&lt;&gt;1,"",DATABASE!Q520)</f>
        <v/>
      </c>
      <c r="G522" s="94">
        <f>IF(DATABASE!$X520&lt;&gt;1,"",DATABASE!C520)</f>
        <v/>
      </c>
      <c r="H522" s="94">
        <f>IF(DATABASE!$X520&lt;&gt;1,"",DATABASE!D520)</f>
        <v/>
      </c>
      <c r="I522" s="93">
        <f>IF(DATABASE!$X520&lt;&gt;1,"",DATABASE!S520)</f>
        <v/>
      </c>
    </row>
    <row r="523" ht="16.5" customHeight="1" s="111">
      <c r="A523" s="92">
        <f>IF(DATABASE!$X521&lt;&gt;1,"",DATABASE!B521)</f>
        <v/>
      </c>
      <c r="B523" s="93">
        <f>IF(DATABASE!$X521&lt;&gt;1,"",DATABASE!M521)</f>
        <v/>
      </c>
      <c r="C523" s="94">
        <f>IF(DATABASE!$X521&lt;&gt;1,"",DATABASE!A521)</f>
        <v/>
      </c>
      <c r="D523" s="94">
        <f>IF(DATABASE!$X521&lt;&gt;1,"",DATABASE!P521)</f>
        <v/>
      </c>
      <c r="E523" s="94">
        <f>IF(DATABASE!$X521&lt;&gt;1,"",DATABASE!L521)</f>
        <v/>
      </c>
      <c r="F523" s="94">
        <f>IF(DATABASE!$X521&lt;&gt;1,"",DATABASE!Q521)</f>
        <v/>
      </c>
      <c r="G523" s="94">
        <f>IF(DATABASE!$X521&lt;&gt;1,"",DATABASE!C521)</f>
        <v/>
      </c>
      <c r="H523" s="94">
        <f>IF(DATABASE!$X521&lt;&gt;1,"",DATABASE!D521)</f>
        <v/>
      </c>
      <c r="I523" s="93">
        <f>IF(DATABASE!$X521&lt;&gt;1,"",DATABASE!S521)</f>
        <v/>
      </c>
    </row>
    <row r="524" ht="16.5" customHeight="1" s="111">
      <c r="A524" s="92">
        <f>IF(DATABASE!$X522&lt;&gt;1,"",DATABASE!B522)</f>
        <v/>
      </c>
      <c r="B524" s="93">
        <f>IF(DATABASE!$X522&lt;&gt;1,"",DATABASE!M522)</f>
        <v/>
      </c>
      <c r="C524" s="94">
        <f>IF(DATABASE!$X522&lt;&gt;1,"",DATABASE!A522)</f>
        <v/>
      </c>
      <c r="D524" s="94">
        <f>IF(DATABASE!$X522&lt;&gt;1,"",DATABASE!P522)</f>
        <v/>
      </c>
      <c r="E524" s="94">
        <f>IF(DATABASE!$X522&lt;&gt;1,"",DATABASE!L522)</f>
        <v/>
      </c>
      <c r="F524" s="94">
        <f>IF(DATABASE!$X522&lt;&gt;1,"",DATABASE!Q522)</f>
        <v/>
      </c>
      <c r="G524" s="94">
        <f>IF(DATABASE!$X522&lt;&gt;1,"",DATABASE!C522)</f>
        <v/>
      </c>
      <c r="H524" s="94">
        <f>IF(DATABASE!$X522&lt;&gt;1,"",DATABASE!D522)</f>
        <v/>
      </c>
      <c r="I524" s="93">
        <f>IF(DATABASE!$X522&lt;&gt;1,"",DATABASE!S522)</f>
        <v/>
      </c>
    </row>
    <row r="525" ht="16.5" customHeight="1" s="111">
      <c r="A525" s="92">
        <f>IF(DATABASE!$X523&lt;&gt;1,"",DATABASE!B523)</f>
        <v/>
      </c>
      <c r="B525" s="93">
        <f>IF(DATABASE!$X523&lt;&gt;1,"",DATABASE!M523)</f>
        <v/>
      </c>
      <c r="C525" s="94">
        <f>IF(DATABASE!$X523&lt;&gt;1,"",DATABASE!A523)</f>
        <v/>
      </c>
      <c r="D525" s="94">
        <f>IF(DATABASE!$X523&lt;&gt;1,"",DATABASE!P523)</f>
        <v/>
      </c>
      <c r="E525" s="94">
        <f>IF(DATABASE!$X523&lt;&gt;1,"",DATABASE!L523)</f>
        <v/>
      </c>
      <c r="F525" s="94">
        <f>IF(DATABASE!$X523&lt;&gt;1,"",DATABASE!Q523)</f>
        <v/>
      </c>
      <c r="G525" s="94">
        <f>IF(DATABASE!$X523&lt;&gt;1,"",DATABASE!C523)</f>
        <v/>
      </c>
      <c r="H525" s="94">
        <f>IF(DATABASE!$X523&lt;&gt;1,"",DATABASE!D523)</f>
        <v/>
      </c>
      <c r="I525" s="93">
        <f>IF(DATABASE!$X523&lt;&gt;1,"",DATABASE!S523)</f>
        <v/>
      </c>
    </row>
    <row r="526" ht="16.5" customHeight="1" s="111">
      <c r="A526" s="92">
        <f>IF(DATABASE!$X524&lt;&gt;1,"",DATABASE!B524)</f>
        <v/>
      </c>
      <c r="B526" s="93">
        <f>IF(DATABASE!$X524&lt;&gt;1,"",DATABASE!M524)</f>
        <v/>
      </c>
      <c r="C526" s="94">
        <f>IF(DATABASE!$X524&lt;&gt;1,"",DATABASE!A524)</f>
        <v/>
      </c>
      <c r="D526" s="94">
        <f>IF(DATABASE!$X524&lt;&gt;1,"",DATABASE!P524)</f>
        <v/>
      </c>
      <c r="E526" s="94">
        <f>IF(DATABASE!$X524&lt;&gt;1,"",DATABASE!L524)</f>
        <v/>
      </c>
      <c r="F526" s="94">
        <f>IF(DATABASE!$X524&lt;&gt;1,"",DATABASE!Q524)</f>
        <v/>
      </c>
      <c r="G526" s="94">
        <f>IF(DATABASE!$X524&lt;&gt;1,"",DATABASE!C524)</f>
        <v/>
      </c>
      <c r="H526" s="94">
        <f>IF(DATABASE!$X524&lt;&gt;1,"",DATABASE!D524)</f>
        <v/>
      </c>
      <c r="I526" s="93">
        <f>IF(DATABASE!$X524&lt;&gt;1,"",DATABASE!S524)</f>
        <v/>
      </c>
    </row>
    <row r="527" ht="16.5" customHeight="1" s="111">
      <c r="A527" s="92">
        <f>IF(DATABASE!$X525&lt;&gt;1,"",DATABASE!B525)</f>
        <v/>
      </c>
      <c r="B527" s="93">
        <f>IF(DATABASE!$X525&lt;&gt;1,"",DATABASE!M525)</f>
        <v/>
      </c>
      <c r="C527" s="94">
        <f>IF(DATABASE!$X525&lt;&gt;1,"",DATABASE!A525)</f>
        <v/>
      </c>
      <c r="D527" s="94">
        <f>IF(DATABASE!$X525&lt;&gt;1,"",DATABASE!P525)</f>
        <v/>
      </c>
      <c r="E527" s="94">
        <f>IF(DATABASE!$X525&lt;&gt;1,"",DATABASE!L525)</f>
        <v/>
      </c>
      <c r="F527" s="94">
        <f>IF(DATABASE!$X525&lt;&gt;1,"",DATABASE!Q525)</f>
        <v/>
      </c>
      <c r="G527" s="94">
        <f>IF(DATABASE!$X525&lt;&gt;1,"",DATABASE!C525)</f>
        <v/>
      </c>
      <c r="H527" s="94">
        <f>IF(DATABASE!$X525&lt;&gt;1,"",DATABASE!D525)</f>
        <v/>
      </c>
      <c r="I527" s="93">
        <f>IF(DATABASE!$X525&lt;&gt;1,"",DATABASE!S525)</f>
        <v/>
      </c>
    </row>
    <row r="528" ht="16.5" customHeight="1" s="111">
      <c r="A528" s="92">
        <f>IF(DATABASE!$X526&lt;&gt;1,"",DATABASE!B526)</f>
        <v/>
      </c>
      <c r="B528" s="93">
        <f>IF(DATABASE!$X526&lt;&gt;1,"",DATABASE!M526)</f>
        <v/>
      </c>
      <c r="C528" s="94">
        <f>IF(DATABASE!$X526&lt;&gt;1,"",DATABASE!A526)</f>
        <v/>
      </c>
      <c r="D528" s="94">
        <f>IF(DATABASE!$X526&lt;&gt;1,"",DATABASE!P526)</f>
        <v/>
      </c>
      <c r="E528" s="94">
        <f>IF(DATABASE!$X526&lt;&gt;1,"",DATABASE!L526)</f>
        <v/>
      </c>
      <c r="F528" s="94">
        <f>IF(DATABASE!$X526&lt;&gt;1,"",DATABASE!Q526)</f>
        <v/>
      </c>
      <c r="G528" s="94">
        <f>IF(DATABASE!$X526&lt;&gt;1,"",DATABASE!C526)</f>
        <v/>
      </c>
      <c r="H528" s="94">
        <f>IF(DATABASE!$X526&lt;&gt;1,"",DATABASE!D526)</f>
        <v/>
      </c>
      <c r="I528" s="93">
        <f>IF(DATABASE!$X526&lt;&gt;1,"",DATABASE!S526)</f>
        <v/>
      </c>
    </row>
    <row r="529" ht="16.5" customHeight="1" s="111">
      <c r="A529" s="92">
        <f>IF(DATABASE!$X527&lt;&gt;1,"",DATABASE!B527)</f>
        <v/>
      </c>
      <c r="B529" s="93">
        <f>IF(DATABASE!$X527&lt;&gt;1,"",DATABASE!M527)</f>
        <v/>
      </c>
      <c r="C529" s="94">
        <f>IF(DATABASE!$X527&lt;&gt;1,"",DATABASE!A527)</f>
        <v/>
      </c>
      <c r="D529" s="94">
        <f>IF(DATABASE!$X527&lt;&gt;1,"",DATABASE!P527)</f>
        <v/>
      </c>
      <c r="E529" s="94">
        <f>IF(DATABASE!$X527&lt;&gt;1,"",DATABASE!L527)</f>
        <v/>
      </c>
      <c r="F529" s="94">
        <f>IF(DATABASE!$X527&lt;&gt;1,"",DATABASE!Q527)</f>
        <v/>
      </c>
      <c r="G529" s="94">
        <f>IF(DATABASE!$X527&lt;&gt;1,"",DATABASE!C527)</f>
        <v/>
      </c>
      <c r="H529" s="94">
        <f>IF(DATABASE!$X527&lt;&gt;1,"",DATABASE!D527)</f>
        <v/>
      </c>
      <c r="I529" s="93">
        <f>IF(DATABASE!$X527&lt;&gt;1,"",DATABASE!S527)</f>
        <v/>
      </c>
    </row>
    <row r="530" ht="16.5" customHeight="1" s="111">
      <c r="A530" s="92">
        <f>IF(DATABASE!$X528&lt;&gt;1,"",DATABASE!B528)</f>
        <v/>
      </c>
      <c r="B530" s="93">
        <f>IF(DATABASE!$X528&lt;&gt;1,"",DATABASE!M528)</f>
        <v/>
      </c>
      <c r="C530" s="94">
        <f>IF(DATABASE!$X528&lt;&gt;1,"",DATABASE!A528)</f>
        <v/>
      </c>
      <c r="D530" s="94">
        <f>IF(DATABASE!$X528&lt;&gt;1,"",DATABASE!P528)</f>
        <v/>
      </c>
      <c r="E530" s="94">
        <f>IF(DATABASE!$X528&lt;&gt;1,"",DATABASE!L528)</f>
        <v/>
      </c>
      <c r="F530" s="94">
        <f>IF(DATABASE!$X528&lt;&gt;1,"",DATABASE!Q528)</f>
        <v/>
      </c>
      <c r="G530" s="94">
        <f>IF(DATABASE!$X528&lt;&gt;1,"",DATABASE!C528)</f>
        <v/>
      </c>
      <c r="H530" s="94">
        <f>IF(DATABASE!$X528&lt;&gt;1,"",DATABASE!D528)</f>
        <v/>
      </c>
      <c r="I530" s="93">
        <f>IF(DATABASE!$X528&lt;&gt;1,"",DATABASE!S528)</f>
        <v/>
      </c>
    </row>
    <row r="531" ht="16.5" customHeight="1" s="111">
      <c r="A531" s="92">
        <f>IF(DATABASE!$X529&lt;&gt;1,"",DATABASE!B529)</f>
        <v/>
      </c>
      <c r="B531" s="93">
        <f>IF(DATABASE!$X529&lt;&gt;1,"",DATABASE!M529)</f>
        <v/>
      </c>
      <c r="C531" s="94">
        <f>IF(DATABASE!$X529&lt;&gt;1,"",DATABASE!A529)</f>
        <v/>
      </c>
      <c r="D531" s="94">
        <f>IF(DATABASE!$X529&lt;&gt;1,"",DATABASE!P529)</f>
        <v/>
      </c>
      <c r="E531" s="94">
        <f>IF(DATABASE!$X529&lt;&gt;1,"",DATABASE!L529)</f>
        <v/>
      </c>
      <c r="F531" s="94">
        <f>IF(DATABASE!$X529&lt;&gt;1,"",DATABASE!Q529)</f>
        <v/>
      </c>
      <c r="G531" s="94">
        <f>IF(DATABASE!$X529&lt;&gt;1,"",DATABASE!C529)</f>
        <v/>
      </c>
      <c r="H531" s="94">
        <f>IF(DATABASE!$X529&lt;&gt;1,"",DATABASE!D529)</f>
        <v/>
      </c>
      <c r="I531" s="93">
        <f>IF(DATABASE!$X529&lt;&gt;1,"",DATABASE!S529)</f>
        <v/>
      </c>
    </row>
    <row r="532" ht="16.5" customHeight="1" s="111">
      <c r="A532" s="92">
        <f>IF(DATABASE!$X530&lt;&gt;1,"",DATABASE!B530)</f>
        <v/>
      </c>
      <c r="B532" s="93">
        <f>IF(DATABASE!$X530&lt;&gt;1,"",DATABASE!M530)</f>
        <v/>
      </c>
      <c r="C532" s="94">
        <f>IF(DATABASE!$X530&lt;&gt;1,"",DATABASE!A530)</f>
        <v/>
      </c>
      <c r="D532" s="94">
        <f>IF(DATABASE!$X530&lt;&gt;1,"",DATABASE!P530)</f>
        <v/>
      </c>
      <c r="E532" s="94">
        <f>IF(DATABASE!$X530&lt;&gt;1,"",DATABASE!L530)</f>
        <v/>
      </c>
      <c r="F532" s="94">
        <f>IF(DATABASE!$X530&lt;&gt;1,"",DATABASE!Q530)</f>
        <v/>
      </c>
      <c r="G532" s="94">
        <f>IF(DATABASE!$X530&lt;&gt;1,"",DATABASE!C530)</f>
        <v/>
      </c>
      <c r="H532" s="94">
        <f>IF(DATABASE!$X530&lt;&gt;1,"",DATABASE!D530)</f>
        <v/>
      </c>
      <c r="I532" s="93">
        <f>IF(DATABASE!$X530&lt;&gt;1,"",DATABASE!S530)</f>
        <v/>
      </c>
    </row>
    <row r="533" ht="16.5" customHeight="1" s="111">
      <c r="A533" s="92">
        <f>IF(DATABASE!$X531&lt;&gt;1,"",DATABASE!B531)</f>
        <v/>
      </c>
      <c r="B533" s="93">
        <f>IF(DATABASE!$X531&lt;&gt;1,"",DATABASE!M531)</f>
        <v/>
      </c>
      <c r="C533" s="94">
        <f>IF(DATABASE!$X531&lt;&gt;1,"",DATABASE!A531)</f>
        <v/>
      </c>
      <c r="D533" s="94">
        <f>IF(DATABASE!$X531&lt;&gt;1,"",DATABASE!P531)</f>
        <v/>
      </c>
      <c r="E533" s="94">
        <f>IF(DATABASE!$X531&lt;&gt;1,"",DATABASE!L531)</f>
        <v/>
      </c>
      <c r="F533" s="94">
        <f>IF(DATABASE!$X531&lt;&gt;1,"",DATABASE!Q531)</f>
        <v/>
      </c>
      <c r="G533" s="94">
        <f>IF(DATABASE!$X531&lt;&gt;1,"",DATABASE!C531)</f>
        <v/>
      </c>
      <c r="H533" s="94">
        <f>IF(DATABASE!$X531&lt;&gt;1,"",DATABASE!D531)</f>
        <v/>
      </c>
      <c r="I533" s="93">
        <f>IF(DATABASE!$X531&lt;&gt;1,"",DATABASE!S531)</f>
        <v/>
      </c>
    </row>
    <row r="534" ht="16.5" customHeight="1" s="111">
      <c r="A534" s="92">
        <f>IF(DATABASE!$X532&lt;&gt;1,"",DATABASE!B532)</f>
        <v/>
      </c>
      <c r="B534" s="93">
        <f>IF(DATABASE!$X532&lt;&gt;1,"",DATABASE!M532)</f>
        <v/>
      </c>
      <c r="C534" s="94">
        <f>IF(DATABASE!$X532&lt;&gt;1,"",DATABASE!A532)</f>
        <v/>
      </c>
      <c r="D534" s="94">
        <f>IF(DATABASE!$X532&lt;&gt;1,"",DATABASE!P532)</f>
        <v/>
      </c>
      <c r="E534" s="94">
        <f>IF(DATABASE!$X532&lt;&gt;1,"",DATABASE!L532)</f>
        <v/>
      </c>
      <c r="F534" s="94">
        <f>IF(DATABASE!$X532&lt;&gt;1,"",DATABASE!Q532)</f>
        <v/>
      </c>
      <c r="G534" s="94">
        <f>IF(DATABASE!$X532&lt;&gt;1,"",DATABASE!C532)</f>
        <v/>
      </c>
      <c r="H534" s="94">
        <f>IF(DATABASE!$X532&lt;&gt;1,"",DATABASE!D532)</f>
        <v/>
      </c>
      <c r="I534" s="93">
        <f>IF(DATABASE!$X532&lt;&gt;1,"",DATABASE!S532)</f>
        <v/>
      </c>
    </row>
    <row r="535" ht="16.5" customHeight="1" s="111">
      <c r="A535" s="92">
        <f>IF(DATABASE!$X533&lt;&gt;1,"",DATABASE!B533)</f>
        <v/>
      </c>
      <c r="B535" s="93">
        <f>IF(DATABASE!$X533&lt;&gt;1,"",DATABASE!M533)</f>
        <v/>
      </c>
      <c r="C535" s="94">
        <f>IF(DATABASE!$X533&lt;&gt;1,"",DATABASE!A533)</f>
        <v/>
      </c>
      <c r="D535" s="94">
        <f>IF(DATABASE!$X533&lt;&gt;1,"",DATABASE!P533)</f>
        <v/>
      </c>
      <c r="E535" s="94">
        <f>IF(DATABASE!$X533&lt;&gt;1,"",DATABASE!L533)</f>
        <v/>
      </c>
      <c r="F535" s="94">
        <f>IF(DATABASE!$X533&lt;&gt;1,"",DATABASE!Q533)</f>
        <v/>
      </c>
      <c r="G535" s="94">
        <f>IF(DATABASE!$X533&lt;&gt;1,"",DATABASE!C533)</f>
        <v/>
      </c>
      <c r="H535" s="94">
        <f>IF(DATABASE!$X533&lt;&gt;1,"",DATABASE!D533)</f>
        <v/>
      </c>
      <c r="I535" s="93">
        <f>IF(DATABASE!$X533&lt;&gt;1,"",DATABASE!S533)</f>
        <v/>
      </c>
    </row>
    <row r="536" ht="16.5" customHeight="1" s="111">
      <c r="A536" s="92">
        <f>IF(DATABASE!$X534&lt;&gt;1,"",DATABASE!B534)</f>
        <v/>
      </c>
      <c r="B536" s="93">
        <f>IF(DATABASE!$X534&lt;&gt;1,"",DATABASE!M534)</f>
        <v/>
      </c>
      <c r="C536" s="94">
        <f>IF(DATABASE!$X534&lt;&gt;1,"",DATABASE!A534)</f>
        <v/>
      </c>
      <c r="D536" s="94">
        <f>IF(DATABASE!$X534&lt;&gt;1,"",DATABASE!P534)</f>
        <v/>
      </c>
      <c r="E536" s="94">
        <f>IF(DATABASE!$X534&lt;&gt;1,"",DATABASE!L534)</f>
        <v/>
      </c>
      <c r="F536" s="94">
        <f>IF(DATABASE!$X534&lt;&gt;1,"",DATABASE!Q534)</f>
        <v/>
      </c>
      <c r="G536" s="94">
        <f>IF(DATABASE!$X534&lt;&gt;1,"",DATABASE!C534)</f>
        <v/>
      </c>
      <c r="H536" s="94">
        <f>IF(DATABASE!$X534&lt;&gt;1,"",DATABASE!D534)</f>
        <v/>
      </c>
      <c r="I536" s="93">
        <f>IF(DATABASE!$X534&lt;&gt;1,"",DATABASE!S534)</f>
        <v/>
      </c>
    </row>
    <row r="537" ht="16.5" customHeight="1" s="111">
      <c r="A537" s="92">
        <f>IF(DATABASE!$X535&lt;&gt;1,"",DATABASE!B535)</f>
        <v/>
      </c>
      <c r="B537" s="93">
        <f>IF(DATABASE!$X535&lt;&gt;1,"",DATABASE!M535)</f>
        <v/>
      </c>
      <c r="C537" s="94">
        <f>IF(DATABASE!$X535&lt;&gt;1,"",DATABASE!A535)</f>
        <v/>
      </c>
      <c r="D537" s="94">
        <f>IF(DATABASE!$X535&lt;&gt;1,"",DATABASE!P535)</f>
        <v/>
      </c>
      <c r="E537" s="94">
        <f>IF(DATABASE!$X535&lt;&gt;1,"",DATABASE!L535)</f>
        <v/>
      </c>
      <c r="F537" s="94">
        <f>IF(DATABASE!$X535&lt;&gt;1,"",DATABASE!Q535)</f>
        <v/>
      </c>
      <c r="G537" s="94">
        <f>IF(DATABASE!$X535&lt;&gt;1,"",DATABASE!C535)</f>
        <v/>
      </c>
      <c r="H537" s="94">
        <f>IF(DATABASE!$X535&lt;&gt;1,"",DATABASE!D535)</f>
        <v/>
      </c>
      <c r="I537" s="93">
        <f>IF(DATABASE!$X535&lt;&gt;1,"",DATABASE!S535)</f>
        <v/>
      </c>
    </row>
    <row r="538" ht="16.5" customHeight="1" s="111">
      <c r="A538" s="92">
        <f>IF(DATABASE!$X536&lt;&gt;1,"",DATABASE!B536)</f>
        <v/>
      </c>
      <c r="B538" s="93">
        <f>IF(DATABASE!$X536&lt;&gt;1,"",DATABASE!M536)</f>
        <v/>
      </c>
      <c r="C538" s="94">
        <f>IF(DATABASE!$X536&lt;&gt;1,"",DATABASE!A536)</f>
        <v/>
      </c>
      <c r="D538" s="94">
        <f>IF(DATABASE!$X536&lt;&gt;1,"",DATABASE!P536)</f>
        <v/>
      </c>
      <c r="E538" s="94">
        <f>IF(DATABASE!$X536&lt;&gt;1,"",DATABASE!L536)</f>
        <v/>
      </c>
      <c r="F538" s="94">
        <f>IF(DATABASE!$X536&lt;&gt;1,"",DATABASE!Q536)</f>
        <v/>
      </c>
      <c r="G538" s="94">
        <f>IF(DATABASE!$X536&lt;&gt;1,"",DATABASE!C536)</f>
        <v/>
      </c>
      <c r="H538" s="94">
        <f>IF(DATABASE!$X536&lt;&gt;1,"",DATABASE!D536)</f>
        <v/>
      </c>
      <c r="I538" s="93">
        <f>IF(DATABASE!$X536&lt;&gt;1,"",DATABASE!S536)</f>
        <v/>
      </c>
    </row>
    <row r="539" ht="16.5" customHeight="1" s="111">
      <c r="A539" s="92">
        <f>IF(DATABASE!$X537&lt;&gt;1,"",DATABASE!B537)</f>
        <v/>
      </c>
      <c r="B539" s="93">
        <f>IF(DATABASE!$X537&lt;&gt;1,"",DATABASE!M537)</f>
        <v/>
      </c>
      <c r="C539" s="94">
        <f>IF(DATABASE!$X537&lt;&gt;1,"",DATABASE!A537)</f>
        <v/>
      </c>
      <c r="D539" s="94">
        <f>IF(DATABASE!$X537&lt;&gt;1,"",DATABASE!P537)</f>
        <v/>
      </c>
      <c r="E539" s="94">
        <f>IF(DATABASE!$X537&lt;&gt;1,"",DATABASE!L537)</f>
        <v/>
      </c>
      <c r="F539" s="94">
        <f>IF(DATABASE!$X537&lt;&gt;1,"",DATABASE!Q537)</f>
        <v/>
      </c>
      <c r="G539" s="94">
        <f>IF(DATABASE!$X537&lt;&gt;1,"",DATABASE!C537)</f>
        <v/>
      </c>
      <c r="H539" s="94">
        <f>IF(DATABASE!$X537&lt;&gt;1,"",DATABASE!D537)</f>
        <v/>
      </c>
      <c r="I539" s="93">
        <f>IF(DATABASE!$X537&lt;&gt;1,"",DATABASE!S537)</f>
        <v/>
      </c>
    </row>
    <row r="540" ht="16.5" customHeight="1" s="111">
      <c r="A540" s="92">
        <f>IF(DATABASE!$X538&lt;&gt;1,"",DATABASE!B538)</f>
        <v/>
      </c>
      <c r="B540" s="93">
        <f>IF(DATABASE!$X538&lt;&gt;1,"",DATABASE!M538)</f>
        <v/>
      </c>
      <c r="C540" s="94">
        <f>IF(DATABASE!$X538&lt;&gt;1,"",DATABASE!A538)</f>
        <v/>
      </c>
      <c r="D540" s="94">
        <f>IF(DATABASE!$X538&lt;&gt;1,"",DATABASE!P538)</f>
        <v/>
      </c>
      <c r="E540" s="94">
        <f>IF(DATABASE!$X538&lt;&gt;1,"",DATABASE!L538)</f>
        <v/>
      </c>
      <c r="F540" s="94">
        <f>IF(DATABASE!$X538&lt;&gt;1,"",DATABASE!Q538)</f>
        <v/>
      </c>
      <c r="G540" s="94">
        <f>IF(DATABASE!$X538&lt;&gt;1,"",DATABASE!C538)</f>
        <v/>
      </c>
      <c r="H540" s="94">
        <f>IF(DATABASE!$X538&lt;&gt;1,"",DATABASE!D538)</f>
        <v/>
      </c>
      <c r="I540" s="93">
        <f>IF(DATABASE!$X538&lt;&gt;1,"",DATABASE!S538)</f>
        <v/>
      </c>
    </row>
    <row r="541" ht="16.5" customHeight="1" s="111">
      <c r="A541" s="92">
        <f>IF(DATABASE!$X539&lt;&gt;1,"",DATABASE!B539)</f>
        <v/>
      </c>
      <c r="B541" s="93">
        <f>IF(DATABASE!$X539&lt;&gt;1,"",DATABASE!M539)</f>
        <v/>
      </c>
      <c r="C541" s="94">
        <f>IF(DATABASE!$X539&lt;&gt;1,"",DATABASE!A539)</f>
        <v/>
      </c>
      <c r="D541" s="94">
        <f>IF(DATABASE!$X539&lt;&gt;1,"",DATABASE!P539)</f>
        <v/>
      </c>
      <c r="E541" s="94">
        <f>IF(DATABASE!$X539&lt;&gt;1,"",DATABASE!L539)</f>
        <v/>
      </c>
      <c r="F541" s="94">
        <f>IF(DATABASE!$X539&lt;&gt;1,"",DATABASE!Q539)</f>
        <v/>
      </c>
      <c r="G541" s="94">
        <f>IF(DATABASE!$X539&lt;&gt;1,"",DATABASE!C539)</f>
        <v/>
      </c>
      <c r="H541" s="94">
        <f>IF(DATABASE!$X539&lt;&gt;1,"",DATABASE!D539)</f>
        <v/>
      </c>
      <c r="I541" s="93">
        <f>IF(DATABASE!$X539&lt;&gt;1,"",DATABASE!S539)</f>
        <v/>
      </c>
    </row>
    <row r="542" ht="16.5" customHeight="1" s="111">
      <c r="A542" s="92">
        <f>IF(DATABASE!$X540&lt;&gt;1,"",DATABASE!B540)</f>
        <v/>
      </c>
      <c r="B542" s="93">
        <f>IF(DATABASE!$X540&lt;&gt;1,"",DATABASE!M540)</f>
        <v/>
      </c>
      <c r="C542" s="94">
        <f>IF(DATABASE!$X540&lt;&gt;1,"",DATABASE!A540)</f>
        <v/>
      </c>
      <c r="D542" s="94">
        <f>IF(DATABASE!$X540&lt;&gt;1,"",DATABASE!P540)</f>
        <v/>
      </c>
      <c r="E542" s="94">
        <f>IF(DATABASE!$X540&lt;&gt;1,"",DATABASE!L540)</f>
        <v/>
      </c>
      <c r="F542" s="94">
        <f>IF(DATABASE!$X540&lt;&gt;1,"",DATABASE!Q540)</f>
        <v/>
      </c>
      <c r="G542" s="94">
        <f>IF(DATABASE!$X540&lt;&gt;1,"",DATABASE!C540)</f>
        <v/>
      </c>
      <c r="H542" s="94">
        <f>IF(DATABASE!$X540&lt;&gt;1,"",DATABASE!D540)</f>
        <v/>
      </c>
      <c r="I542" s="93">
        <f>IF(DATABASE!$X540&lt;&gt;1,"",DATABASE!S540)</f>
        <v/>
      </c>
    </row>
    <row r="543" ht="16.5" customHeight="1" s="111">
      <c r="A543" s="92">
        <f>IF(DATABASE!$X541&lt;&gt;1,"",DATABASE!B541)</f>
        <v/>
      </c>
      <c r="B543" s="93">
        <f>IF(DATABASE!$X541&lt;&gt;1,"",DATABASE!M541)</f>
        <v/>
      </c>
      <c r="C543" s="94">
        <f>IF(DATABASE!$X541&lt;&gt;1,"",DATABASE!A541)</f>
        <v/>
      </c>
      <c r="D543" s="94">
        <f>IF(DATABASE!$X541&lt;&gt;1,"",DATABASE!P541)</f>
        <v/>
      </c>
      <c r="E543" s="94">
        <f>IF(DATABASE!$X541&lt;&gt;1,"",DATABASE!L541)</f>
        <v/>
      </c>
      <c r="F543" s="94">
        <f>IF(DATABASE!$X541&lt;&gt;1,"",DATABASE!Q541)</f>
        <v/>
      </c>
      <c r="G543" s="94">
        <f>IF(DATABASE!$X541&lt;&gt;1,"",DATABASE!C541)</f>
        <v/>
      </c>
      <c r="H543" s="94">
        <f>IF(DATABASE!$X541&lt;&gt;1,"",DATABASE!D541)</f>
        <v/>
      </c>
      <c r="I543" s="93">
        <f>IF(DATABASE!$X541&lt;&gt;1,"",DATABASE!S541)</f>
        <v/>
      </c>
    </row>
    <row r="544" ht="16.5" customHeight="1" s="111">
      <c r="A544" s="92">
        <f>IF(DATABASE!$X542&lt;&gt;1,"",DATABASE!B542)</f>
        <v/>
      </c>
      <c r="B544" s="93">
        <f>IF(DATABASE!$X542&lt;&gt;1,"",DATABASE!M542)</f>
        <v/>
      </c>
      <c r="C544" s="94">
        <f>IF(DATABASE!$X542&lt;&gt;1,"",DATABASE!A542)</f>
        <v/>
      </c>
      <c r="D544" s="94">
        <f>IF(DATABASE!$X542&lt;&gt;1,"",DATABASE!P542)</f>
        <v/>
      </c>
      <c r="E544" s="94">
        <f>IF(DATABASE!$X542&lt;&gt;1,"",DATABASE!L542)</f>
        <v/>
      </c>
      <c r="F544" s="94">
        <f>IF(DATABASE!$X542&lt;&gt;1,"",DATABASE!Q542)</f>
        <v/>
      </c>
      <c r="G544" s="94">
        <f>IF(DATABASE!$X542&lt;&gt;1,"",DATABASE!C542)</f>
        <v/>
      </c>
      <c r="H544" s="94">
        <f>IF(DATABASE!$X542&lt;&gt;1,"",DATABASE!D542)</f>
        <v/>
      </c>
      <c r="I544" s="93">
        <f>IF(DATABASE!$X542&lt;&gt;1,"",DATABASE!S542)</f>
        <v/>
      </c>
    </row>
    <row r="545" ht="16.5" customHeight="1" s="111">
      <c r="A545" s="92">
        <f>IF(DATABASE!$X543&lt;&gt;1,"",DATABASE!B543)</f>
        <v/>
      </c>
      <c r="B545" s="93">
        <f>IF(DATABASE!$X543&lt;&gt;1,"",DATABASE!M543)</f>
        <v/>
      </c>
      <c r="C545" s="94">
        <f>IF(DATABASE!$X543&lt;&gt;1,"",DATABASE!A543)</f>
        <v/>
      </c>
      <c r="D545" s="94">
        <f>IF(DATABASE!$X543&lt;&gt;1,"",DATABASE!P543)</f>
        <v/>
      </c>
      <c r="E545" s="94">
        <f>IF(DATABASE!$X543&lt;&gt;1,"",DATABASE!L543)</f>
        <v/>
      </c>
      <c r="F545" s="94">
        <f>IF(DATABASE!$X543&lt;&gt;1,"",DATABASE!Q543)</f>
        <v/>
      </c>
      <c r="G545" s="94">
        <f>IF(DATABASE!$X543&lt;&gt;1,"",DATABASE!C543)</f>
        <v/>
      </c>
      <c r="H545" s="94">
        <f>IF(DATABASE!$X543&lt;&gt;1,"",DATABASE!D543)</f>
        <v/>
      </c>
      <c r="I545" s="93">
        <f>IF(DATABASE!$X543&lt;&gt;1,"",DATABASE!S543)</f>
        <v/>
      </c>
    </row>
    <row r="546" ht="16.5" customHeight="1" s="111">
      <c r="A546" s="92">
        <f>IF(DATABASE!$X544&lt;&gt;1,"",DATABASE!B544)</f>
        <v/>
      </c>
      <c r="B546" s="93">
        <f>IF(DATABASE!$X544&lt;&gt;1,"",DATABASE!M544)</f>
        <v/>
      </c>
      <c r="C546" s="94">
        <f>IF(DATABASE!$X544&lt;&gt;1,"",DATABASE!A544)</f>
        <v/>
      </c>
      <c r="D546" s="94">
        <f>IF(DATABASE!$X544&lt;&gt;1,"",DATABASE!P544)</f>
        <v/>
      </c>
      <c r="E546" s="94">
        <f>IF(DATABASE!$X544&lt;&gt;1,"",DATABASE!L544)</f>
        <v/>
      </c>
      <c r="F546" s="94">
        <f>IF(DATABASE!$X544&lt;&gt;1,"",DATABASE!Q544)</f>
        <v/>
      </c>
      <c r="G546" s="94">
        <f>IF(DATABASE!$X544&lt;&gt;1,"",DATABASE!C544)</f>
        <v/>
      </c>
      <c r="H546" s="94">
        <f>IF(DATABASE!$X544&lt;&gt;1,"",DATABASE!D544)</f>
        <v/>
      </c>
      <c r="I546" s="93">
        <f>IF(DATABASE!$X544&lt;&gt;1,"",DATABASE!S544)</f>
        <v/>
      </c>
    </row>
    <row r="547" ht="16.5" customHeight="1" s="111">
      <c r="A547" s="92">
        <f>IF(DATABASE!$X545&lt;&gt;1,"",DATABASE!B545)</f>
        <v/>
      </c>
      <c r="B547" s="93">
        <f>IF(DATABASE!$X545&lt;&gt;1,"",DATABASE!M545)</f>
        <v/>
      </c>
      <c r="C547" s="94">
        <f>IF(DATABASE!$X545&lt;&gt;1,"",DATABASE!A545)</f>
        <v/>
      </c>
      <c r="D547" s="94">
        <f>IF(DATABASE!$X545&lt;&gt;1,"",DATABASE!P545)</f>
        <v/>
      </c>
      <c r="E547" s="94">
        <f>IF(DATABASE!$X545&lt;&gt;1,"",DATABASE!L545)</f>
        <v/>
      </c>
      <c r="F547" s="94">
        <f>IF(DATABASE!$X545&lt;&gt;1,"",DATABASE!Q545)</f>
        <v/>
      </c>
      <c r="G547" s="94">
        <f>IF(DATABASE!$X545&lt;&gt;1,"",DATABASE!C545)</f>
        <v/>
      </c>
      <c r="H547" s="94">
        <f>IF(DATABASE!$X545&lt;&gt;1,"",DATABASE!D545)</f>
        <v/>
      </c>
      <c r="I547" s="93">
        <f>IF(DATABASE!$X545&lt;&gt;1,"",DATABASE!S545)</f>
        <v/>
      </c>
    </row>
    <row r="548" ht="16.5" customHeight="1" s="111">
      <c r="A548" s="92">
        <f>IF(DATABASE!$X546&lt;&gt;1,"",DATABASE!B546)</f>
        <v/>
      </c>
      <c r="B548" s="93">
        <f>IF(DATABASE!$X546&lt;&gt;1,"",DATABASE!M546)</f>
        <v/>
      </c>
      <c r="C548" s="94">
        <f>IF(DATABASE!$X546&lt;&gt;1,"",DATABASE!A546)</f>
        <v/>
      </c>
      <c r="D548" s="94">
        <f>IF(DATABASE!$X546&lt;&gt;1,"",DATABASE!P546)</f>
        <v/>
      </c>
      <c r="E548" s="94">
        <f>IF(DATABASE!$X546&lt;&gt;1,"",DATABASE!L546)</f>
        <v/>
      </c>
      <c r="F548" s="94">
        <f>IF(DATABASE!$X546&lt;&gt;1,"",DATABASE!Q546)</f>
        <v/>
      </c>
      <c r="G548" s="94">
        <f>IF(DATABASE!$X546&lt;&gt;1,"",DATABASE!C546)</f>
        <v/>
      </c>
      <c r="H548" s="94">
        <f>IF(DATABASE!$X546&lt;&gt;1,"",DATABASE!D546)</f>
        <v/>
      </c>
      <c r="I548" s="93">
        <f>IF(DATABASE!$X546&lt;&gt;1,"",DATABASE!S546)</f>
        <v/>
      </c>
    </row>
    <row r="549" ht="16.5" customHeight="1" s="111">
      <c r="A549" s="92">
        <f>IF(DATABASE!$X547&lt;&gt;1,"",DATABASE!B547)</f>
        <v/>
      </c>
      <c r="B549" s="93">
        <f>IF(DATABASE!$X547&lt;&gt;1,"",DATABASE!M547)</f>
        <v/>
      </c>
      <c r="C549" s="94">
        <f>IF(DATABASE!$X547&lt;&gt;1,"",DATABASE!A547)</f>
        <v/>
      </c>
      <c r="D549" s="94">
        <f>IF(DATABASE!$X547&lt;&gt;1,"",DATABASE!P547)</f>
        <v/>
      </c>
      <c r="E549" s="94">
        <f>IF(DATABASE!$X547&lt;&gt;1,"",DATABASE!L547)</f>
        <v/>
      </c>
      <c r="F549" s="94">
        <f>IF(DATABASE!$X547&lt;&gt;1,"",DATABASE!Q547)</f>
        <v/>
      </c>
      <c r="G549" s="94">
        <f>IF(DATABASE!$X547&lt;&gt;1,"",DATABASE!C547)</f>
        <v/>
      </c>
      <c r="H549" s="94">
        <f>IF(DATABASE!$X547&lt;&gt;1,"",DATABASE!D547)</f>
        <v/>
      </c>
      <c r="I549" s="93">
        <f>IF(DATABASE!$X547&lt;&gt;1,"",DATABASE!S547)</f>
        <v/>
      </c>
    </row>
    <row r="550" ht="16.5" customHeight="1" s="111">
      <c r="A550" s="92">
        <f>IF(DATABASE!$X548&lt;&gt;1,"",DATABASE!B548)</f>
        <v/>
      </c>
      <c r="B550" s="93">
        <f>IF(DATABASE!$X548&lt;&gt;1,"",DATABASE!M548)</f>
        <v/>
      </c>
      <c r="C550" s="94">
        <f>IF(DATABASE!$X548&lt;&gt;1,"",DATABASE!A548)</f>
        <v/>
      </c>
      <c r="D550" s="94">
        <f>IF(DATABASE!$X548&lt;&gt;1,"",DATABASE!P548)</f>
        <v/>
      </c>
      <c r="E550" s="94">
        <f>IF(DATABASE!$X548&lt;&gt;1,"",DATABASE!L548)</f>
        <v/>
      </c>
      <c r="F550" s="94">
        <f>IF(DATABASE!$X548&lt;&gt;1,"",DATABASE!Q548)</f>
        <v/>
      </c>
      <c r="G550" s="94">
        <f>IF(DATABASE!$X548&lt;&gt;1,"",DATABASE!C548)</f>
        <v/>
      </c>
      <c r="H550" s="94">
        <f>IF(DATABASE!$X548&lt;&gt;1,"",DATABASE!D548)</f>
        <v/>
      </c>
      <c r="I550" s="93">
        <f>IF(DATABASE!$X548&lt;&gt;1,"",DATABASE!S548)</f>
        <v/>
      </c>
    </row>
    <row r="551" ht="16.5" customHeight="1" s="111">
      <c r="A551" s="92">
        <f>IF(DATABASE!$X549&lt;&gt;1,"",DATABASE!B549)</f>
        <v/>
      </c>
      <c r="B551" s="93">
        <f>IF(DATABASE!$X549&lt;&gt;1,"",DATABASE!M549)</f>
        <v/>
      </c>
      <c r="C551" s="94">
        <f>IF(DATABASE!$X549&lt;&gt;1,"",DATABASE!A549)</f>
        <v/>
      </c>
      <c r="D551" s="94">
        <f>IF(DATABASE!$X549&lt;&gt;1,"",DATABASE!P549)</f>
        <v/>
      </c>
      <c r="E551" s="94">
        <f>IF(DATABASE!$X549&lt;&gt;1,"",DATABASE!L549)</f>
        <v/>
      </c>
      <c r="F551" s="94">
        <f>IF(DATABASE!$X549&lt;&gt;1,"",DATABASE!Q549)</f>
        <v/>
      </c>
      <c r="G551" s="94">
        <f>IF(DATABASE!$X549&lt;&gt;1,"",DATABASE!C549)</f>
        <v/>
      </c>
      <c r="H551" s="94">
        <f>IF(DATABASE!$X549&lt;&gt;1,"",DATABASE!D549)</f>
        <v/>
      </c>
      <c r="I551" s="93">
        <f>IF(DATABASE!$X549&lt;&gt;1,"",DATABASE!S549)</f>
        <v/>
      </c>
    </row>
    <row r="552" ht="16.5" customHeight="1" s="111">
      <c r="A552" s="92">
        <f>IF(DATABASE!$X550&lt;&gt;1,"",DATABASE!B550)</f>
        <v/>
      </c>
      <c r="B552" s="93">
        <f>IF(DATABASE!$X550&lt;&gt;1,"",DATABASE!M550)</f>
        <v/>
      </c>
      <c r="C552" s="94">
        <f>IF(DATABASE!$X550&lt;&gt;1,"",DATABASE!A550)</f>
        <v/>
      </c>
      <c r="D552" s="94">
        <f>IF(DATABASE!$X550&lt;&gt;1,"",DATABASE!P550)</f>
        <v/>
      </c>
      <c r="E552" s="94">
        <f>IF(DATABASE!$X550&lt;&gt;1,"",DATABASE!L550)</f>
        <v/>
      </c>
      <c r="F552" s="94">
        <f>IF(DATABASE!$X550&lt;&gt;1,"",DATABASE!Q550)</f>
        <v/>
      </c>
      <c r="G552" s="94">
        <f>IF(DATABASE!$X550&lt;&gt;1,"",DATABASE!C550)</f>
        <v/>
      </c>
      <c r="H552" s="94">
        <f>IF(DATABASE!$X550&lt;&gt;1,"",DATABASE!D550)</f>
        <v/>
      </c>
      <c r="I552" s="93">
        <f>IF(DATABASE!$X550&lt;&gt;1,"",DATABASE!S550)</f>
        <v/>
      </c>
    </row>
    <row r="553" ht="16.5" customHeight="1" s="111">
      <c r="A553" s="92">
        <f>IF(DATABASE!$X551&lt;&gt;1,"",DATABASE!B551)</f>
        <v/>
      </c>
      <c r="B553" s="93">
        <f>IF(DATABASE!$X551&lt;&gt;1,"",DATABASE!M551)</f>
        <v/>
      </c>
      <c r="C553" s="94">
        <f>IF(DATABASE!$X551&lt;&gt;1,"",DATABASE!A551)</f>
        <v/>
      </c>
      <c r="D553" s="94">
        <f>IF(DATABASE!$X551&lt;&gt;1,"",DATABASE!P551)</f>
        <v/>
      </c>
      <c r="E553" s="94">
        <f>IF(DATABASE!$X551&lt;&gt;1,"",DATABASE!L551)</f>
        <v/>
      </c>
      <c r="F553" s="94">
        <f>IF(DATABASE!$X551&lt;&gt;1,"",DATABASE!Q551)</f>
        <v/>
      </c>
      <c r="G553" s="94">
        <f>IF(DATABASE!$X551&lt;&gt;1,"",DATABASE!C551)</f>
        <v/>
      </c>
      <c r="H553" s="94">
        <f>IF(DATABASE!$X551&lt;&gt;1,"",DATABASE!D551)</f>
        <v/>
      </c>
      <c r="I553" s="93">
        <f>IF(DATABASE!$X551&lt;&gt;1,"",DATABASE!S551)</f>
        <v/>
      </c>
    </row>
    <row r="554" ht="16.5" customHeight="1" s="111">
      <c r="A554" s="92">
        <f>IF(DATABASE!$X552&lt;&gt;1,"",DATABASE!B552)</f>
        <v/>
      </c>
      <c r="B554" s="93">
        <f>IF(DATABASE!$X552&lt;&gt;1,"",DATABASE!M552)</f>
        <v/>
      </c>
      <c r="C554" s="94">
        <f>IF(DATABASE!$X552&lt;&gt;1,"",DATABASE!A552)</f>
        <v/>
      </c>
      <c r="D554" s="94">
        <f>IF(DATABASE!$X552&lt;&gt;1,"",DATABASE!P552)</f>
        <v/>
      </c>
      <c r="E554" s="94">
        <f>IF(DATABASE!$X552&lt;&gt;1,"",DATABASE!L552)</f>
        <v/>
      </c>
      <c r="F554" s="94">
        <f>IF(DATABASE!$X552&lt;&gt;1,"",DATABASE!Q552)</f>
        <v/>
      </c>
      <c r="G554" s="94">
        <f>IF(DATABASE!$X552&lt;&gt;1,"",DATABASE!C552)</f>
        <v/>
      </c>
      <c r="H554" s="94">
        <f>IF(DATABASE!$X552&lt;&gt;1,"",DATABASE!D552)</f>
        <v/>
      </c>
      <c r="I554" s="93">
        <f>IF(DATABASE!$X552&lt;&gt;1,"",DATABASE!S552)</f>
        <v/>
      </c>
    </row>
    <row r="555" ht="16.5" customHeight="1" s="111">
      <c r="A555" s="92">
        <f>IF(DATABASE!$X553&lt;&gt;1,"",DATABASE!B553)</f>
        <v/>
      </c>
      <c r="B555" s="93">
        <f>IF(DATABASE!$X553&lt;&gt;1,"",DATABASE!M553)</f>
        <v/>
      </c>
      <c r="C555" s="94">
        <f>IF(DATABASE!$X553&lt;&gt;1,"",DATABASE!A553)</f>
        <v/>
      </c>
      <c r="D555" s="94">
        <f>IF(DATABASE!$X553&lt;&gt;1,"",DATABASE!P553)</f>
        <v/>
      </c>
      <c r="E555" s="94">
        <f>IF(DATABASE!$X553&lt;&gt;1,"",DATABASE!L553)</f>
        <v/>
      </c>
      <c r="F555" s="94">
        <f>IF(DATABASE!$X553&lt;&gt;1,"",DATABASE!Q553)</f>
        <v/>
      </c>
      <c r="G555" s="94">
        <f>IF(DATABASE!$X553&lt;&gt;1,"",DATABASE!C553)</f>
        <v/>
      </c>
      <c r="H555" s="94">
        <f>IF(DATABASE!$X553&lt;&gt;1,"",DATABASE!D553)</f>
        <v/>
      </c>
      <c r="I555" s="93">
        <f>IF(DATABASE!$X553&lt;&gt;1,"",DATABASE!S553)</f>
        <v/>
      </c>
    </row>
    <row r="556" ht="16.5" customHeight="1" s="111">
      <c r="A556" s="92">
        <f>IF(DATABASE!$X554&lt;&gt;1,"",DATABASE!B554)</f>
        <v/>
      </c>
      <c r="B556" s="93">
        <f>IF(DATABASE!$X554&lt;&gt;1,"",DATABASE!M554)</f>
        <v/>
      </c>
      <c r="C556" s="94">
        <f>IF(DATABASE!$X554&lt;&gt;1,"",DATABASE!A554)</f>
        <v/>
      </c>
      <c r="D556" s="94">
        <f>IF(DATABASE!$X554&lt;&gt;1,"",DATABASE!P554)</f>
        <v/>
      </c>
      <c r="E556" s="94">
        <f>IF(DATABASE!$X554&lt;&gt;1,"",DATABASE!L554)</f>
        <v/>
      </c>
      <c r="F556" s="94">
        <f>IF(DATABASE!$X554&lt;&gt;1,"",DATABASE!Q554)</f>
        <v/>
      </c>
      <c r="G556" s="94">
        <f>IF(DATABASE!$X554&lt;&gt;1,"",DATABASE!C554)</f>
        <v/>
      </c>
      <c r="H556" s="94">
        <f>IF(DATABASE!$X554&lt;&gt;1,"",DATABASE!D554)</f>
        <v/>
      </c>
      <c r="I556" s="93">
        <f>IF(DATABASE!$X554&lt;&gt;1,"",DATABASE!S554)</f>
        <v/>
      </c>
    </row>
    <row r="557" ht="16.5" customHeight="1" s="111">
      <c r="A557" s="92">
        <f>IF(DATABASE!$X555&lt;&gt;1,"",DATABASE!B555)</f>
        <v/>
      </c>
      <c r="B557" s="93">
        <f>IF(DATABASE!$X555&lt;&gt;1,"",DATABASE!M555)</f>
        <v/>
      </c>
      <c r="C557" s="94">
        <f>IF(DATABASE!$X555&lt;&gt;1,"",DATABASE!A555)</f>
        <v/>
      </c>
      <c r="D557" s="94">
        <f>IF(DATABASE!$X555&lt;&gt;1,"",DATABASE!P555)</f>
        <v/>
      </c>
      <c r="E557" s="94">
        <f>IF(DATABASE!$X555&lt;&gt;1,"",DATABASE!L555)</f>
        <v/>
      </c>
      <c r="F557" s="94">
        <f>IF(DATABASE!$X555&lt;&gt;1,"",DATABASE!Q555)</f>
        <v/>
      </c>
      <c r="G557" s="94">
        <f>IF(DATABASE!$X555&lt;&gt;1,"",DATABASE!C555)</f>
        <v/>
      </c>
      <c r="H557" s="94">
        <f>IF(DATABASE!$X555&lt;&gt;1,"",DATABASE!D555)</f>
        <v/>
      </c>
      <c r="I557" s="93">
        <f>IF(DATABASE!$X555&lt;&gt;1,"",DATABASE!S555)</f>
        <v/>
      </c>
    </row>
    <row r="558" ht="16.5" customHeight="1" s="111">
      <c r="A558" s="92">
        <f>IF(DATABASE!$X556&lt;&gt;1,"",DATABASE!B556)</f>
        <v/>
      </c>
      <c r="B558" s="93">
        <f>IF(DATABASE!$X556&lt;&gt;1,"",DATABASE!M556)</f>
        <v/>
      </c>
      <c r="C558" s="94">
        <f>IF(DATABASE!$X556&lt;&gt;1,"",DATABASE!A556)</f>
        <v/>
      </c>
      <c r="D558" s="94">
        <f>IF(DATABASE!$X556&lt;&gt;1,"",DATABASE!P556)</f>
        <v/>
      </c>
      <c r="E558" s="94">
        <f>IF(DATABASE!$X556&lt;&gt;1,"",DATABASE!L556)</f>
        <v/>
      </c>
      <c r="F558" s="94">
        <f>IF(DATABASE!$X556&lt;&gt;1,"",DATABASE!Q556)</f>
        <v/>
      </c>
      <c r="G558" s="94">
        <f>IF(DATABASE!$X556&lt;&gt;1,"",DATABASE!C556)</f>
        <v/>
      </c>
      <c r="H558" s="94">
        <f>IF(DATABASE!$X556&lt;&gt;1,"",DATABASE!D556)</f>
        <v/>
      </c>
      <c r="I558" s="93">
        <f>IF(DATABASE!$X556&lt;&gt;1,"",DATABASE!S556)</f>
        <v/>
      </c>
    </row>
    <row r="559" ht="16.5" customHeight="1" s="111">
      <c r="A559" s="92">
        <f>IF(DATABASE!$X557&lt;&gt;1,"",DATABASE!B557)</f>
        <v/>
      </c>
      <c r="B559" s="93">
        <f>IF(DATABASE!$X557&lt;&gt;1,"",DATABASE!M557)</f>
        <v/>
      </c>
      <c r="C559" s="94">
        <f>IF(DATABASE!$X557&lt;&gt;1,"",DATABASE!A557)</f>
        <v/>
      </c>
      <c r="D559" s="94">
        <f>IF(DATABASE!$X557&lt;&gt;1,"",DATABASE!P557)</f>
        <v/>
      </c>
      <c r="E559" s="94">
        <f>IF(DATABASE!$X557&lt;&gt;1,"",DATABASE!L557)</f>
        <v/>
      </c>
      <c r="F559" s="94">
        <f>IF(DATABASE!$X557&lt;&gt;1,"",DATABASE!Q557)</f>
        <v/>
      </c>
      <c r="G559" s="94">
        <f>IF(DATABASE!$X557&lt;&gt;1,"",DATABASE!C557)</f>
        <v/>
      </c>
      <c r="H559" s="94">
        <f>IF(DATABASE!$X557&lt;&gt;1,"",DATABASE!D557)</f>
        <v/>
      </c>
      <c r="I559" s="93">
        <f>IF(DATABASE!$X557&lt;&gt;1,"",DATABASE!S557)</f>
        <v/>
      </c>
    </row>
    <row r="560" ht="16.5" customHeight="1" s="111">
      <c r="A560" s="92">
        <f>IF(DATABASE!$X558&lt;&gt;1,"",DATABASE!B558)</f>
        <v/>
      </c>
      <c r="B560" s="93">
        <f>IF(DATABASE!$X558&lt;&gt;1,"",DATABASE!M558)</f>
        <v/>
      </c>
      <c r="C560" s="94">
        <f>IF(DATABASE!$X558&lt;&gt;1,"",DATABASE!A558)</f>
        <v/>
      </c>
      <c r="D560" s="94">
        <f>IF(DATABASE!$X558&lt;&gt;1,"",DATABASE!P558)</f>
        <v/>
      </c>
      <c r="E560" s="94">
        <f>IF(DATABASE!$X558&lt;&gt;1,"",DATABASE!L558)</f>
        <v/>
      </c>
      <c r="F560" s="94">
        <f>IF(DATABASE!$X558&lt;&gt;1,"",DATABASE!Q558)</f>
        <v/>
      </c>
      <c r="G560" s="94">
        <f>IF(DATABASE!$X558&lt;&gt;1,"",DATABASE!C558)</f>
        <v/>
      </c>
      <c r="H560" s="94">
        <f>IF(DATABASE!$X558&lt;&gt;1,"",DATABASE!D558)</f>
        <v/>
      </c>
      <c r="I560" s="93">
        <f>IF(DATABASE!$X558&lt;&gt;1,"",DATABASE!S558)</f>
        <v/>
      </c>
    </row>
    <row r="561" ht="16.5" customHeight="1" s="111">
      <c r="A561" s="92">
        <f>IF(DATABASE!$X559&lt;&gt;1,"",DATABASE!B559)</f>
        <v/>
      </c>
      <c r="B561" s="93">
        <f>IF(DATABASE!$X559&lt;&gt;1,"",DATABASE!M559)</f>
        <v/>
      </c>
      <c r="C561" s="94">
        <f>IF(DATABASE!$X559&lt;&gt;1,"",DATABASE!A559)</f>
        <v/>
      </c>
      <c r="D561" s="94">
        <f>IF(DATABASE!$X559&lt;&gt;1,"",DATABASE!P559)</f>
        <v/>
      </c>
      <c r="E561" s="94">
        <f>IF(DATABASE!$X559&lt;&gt;1,"",DATABASE!L559)</f>
        <v/>
      </c>
      <c r="F561" s="94">
        <f>IF(DATABASE!$X559&lt;&gt;1,"",DATABASE!Q559)</f>
        <v/>
      </c>
      <c r="G561" s="94">
        <f>IF(DATABASE!$X559&lt;&gt;1,"",DATABASE!C559)</f>
        <v/>
      </c>
      <c r="H561" s="94">
        <f>IF(DATABASE!$X559&lt;&gt;1,"",DATABASE!D559)</f>
        <v/>
      </c>
      <c r="I561" s="93">
        <f>IF(DATABASE!$X559&lt;&gt;1,"",DATABASE!S559)</f>
        <v/>
      </c>
    </row>
    <row r="562" ht="16.5" customHeight="1" s="111">
      <c r="A562" s="92">
        <f>IF(DATABASE!$X560&lt;&gt;1,"",DATABASE!B560)</f>
        <v/>
      </c>
      <c r="B562" s="93">
        <f>IF(DATABASE!$X560&lt;&gt;1,"",DATABASE!M560)</f>
        <v/>
      </c>
      <c r="C562" s="94">
        <f>IF(DATABASE!$X560&lt;&gt;1,"",DATABASE!A560)</f>
        <v/>
      </c>
      <c r="D562" s="94">
        <f>IF(DATABASE!$X560&lt;&gt;1,"",DATABASE!P560)</f>
        <v/>
      </c>
      <c r="E562" s="94">
        <f>IF(DATABASE!$X560&lt;&gt;1,"",DATABASE!L560)</f>
        <v/>
      </c>
      <c r="F562" s="94">
        <f>IF(DATABASE!$X560&lt;&gt;1,"",DATABASE!Q560)</f>
        <v/>
      </c>
      <c r="G562" s="94">
        <f>IF(DATABASE!$X560&lt;&gt;1,"",DATABASE!C560)</f>
        <v/>
      </c>
      <c r="H562" s="94">
        <f>IF(DATABASE!$X560&lt;&gt;1,"",DATABASE!D560)</f>
        <v/>
      </c>
      <c r="I562" s="93">
        <f>IF(DATABASE!$X560&lt;&gt;1,"",DATABASE!S560)</f>
        <v/>
      </c>
    </row>
    <row r="563" ht="16.5" customHeight="1" s="111">
      <c r="A563" s="92">
        <f>IF(DATABASE!$X561&lt;&gt;1,"",DATABASE!B561)</f>
        <v/>
      </c>
      <c r="B563" s="93">
        <f>IF(DATABASE!$X561&lt;&gt;1,"",DATABASE!M561)</f>
        <v/>
      </c>
      <c r="C563" s="94">
        <f>IF(DATABASE!$X561&lt;&gt;1,"",DATABASE!A561)</f>
        <v/>
      </c>
      <c r="D563" s="94">
        <f>IF(DATABASE!$X561&lt;&gt;1,"",DATABASE!P561)</f>
        <v/>
      </c>
      <c r="E563" s="94">
        <f>IF(DATABASE!$X561&lt;&gt;1,"",DATABASE!L561)</f>
        <v/>
      </c>
      <c r="F563" s="94">
        <f>IF(DATABASE!$X561&lt;&gt;1,"",DATABASE!Q561)</f>
        <v/>
      </c>
      <c r="G563" s="94">
        <f>IF(DATABASE!$X561&lt;&gt;1,"",DATABASE!C561)</f>
        <v/>
      </c>
      <c r="H563" s="94">
        <f>IF(DATABASE!$X561&lt;&gt;1,"",DATABASE!D561)</f>
        <v/>
      </c>
      <c r="I563" s="93">
        <f>IF(DATABASE!$X561&lt;&gt;1,"",DATABASE!S561)</f>
        <v/>
      </c>
    </row>
    <row r="564" ht="16.5" customHeight="1" s="111">
      <c r="A564" s="92">
        <f>IF(DATABASE!$X562&lt;&gt;1,"",DATABASE!B562)</f>
        <v/>
      </c>
      <c r="B564" s="93">
        <f>IF(DATABASE!$X562&lt;&gt;1,"",DATABASE!M562)</f>
        <v/>
      </c>
      <c r="C564" s="94">
        <f>IF(DATABASE!$X562&lt;&gt;1,"",DATABASE!A562)</f>
        <v/>
      </c>
      <c r="D564" s="94">
        <f>IF(DATABASE!$X562&lt;&gt;1,"",DATABASE!P562)</f>
        <v/>
      </c>
      <c r="E564" s="94">
        <f>IF(DATABASE!$X562&lt;&gt;1,"",DATABASE!L562)</f>
        <v/>
      </c>
      <c r="F564" s="94">
        <f>IF(DATABASE!$X562&lt;&gt;1,"",DATABASE!Q562)</f>
        <v/>
      </c>
      <c r="G564" s="94">
        <f>IF(DATABASE!$X562&lt;&gt;1,"",DATABASE!C562)</f>
        <v/>
      </c>
      <c r="H564" s="94">
        <f>IF(DATABASE!$X562&lt;&gt;1,"",DATABASE!D562)</f>
        <v/>
      </c>
      <c r="I564" s="93">
        <f>IF(DATABASE!$X562&lt;&gt;1,"",DATABASE!S562)</f>
        <v/>
      </c>
    </row>
    <row r="565" ht="16.5" customHeight="1" s="111">
      <c r="A565" s="92">
        <f>IF(DATABASE!$X563&lt;&gt;1,"",DATABASE!B563)</f>
        <v/>
      </c>
      <c r="B565" s="93">
        <f>IF(DATABASE!$X563&lt;&gt;1,"",DATABASE!M563)</f>
        <v/>
      </c>
      <c r="C565" s="94">
        <f>IF(DATABASE!$X563&lt;&gt;1,"",DATABASE!A563)</f>
        <v/>
      </c>
      <c r="D565" s="94">
        <f>IF(DATABASE!$X563&lt;&gt;1,"",DATABASE!P563)</f>
        <v/>
      </c>
      <c r="E565" s="94">
        <f>IF(DATABASE!$X563&lt;&gt;1,"",DATABASE!L563)</f>
        <v/>
      </c>
      <c r="F565" s="94">
        <f>IF(DATABASE!$X563&lt;&gt;1,"",DATABASE!Q563)</f>
        <v/>
      </c>
      <c r="G565" s="94">
        <f>IF(DATABASE!$X563&lt;&gt;1,"",DATABASE!C563)</f>
        <v/>
      </c>
      <c r="H565" s="94">
        <f>IF(DATABASE!$X563&lt;&gt;1,"",DATABASE!D563)</f>
        <v/>
      </c>
      <c r="I565" s="93">
        <f>IF(DATABASE!$X563&lt;&gt;1,"",DATABASE!S563)</f>
        <v/>
      </c>
    </row>
    <row r="566" ht="16.5" customHeight="1" s="111">
      <c r="A566" s="92">
        <f>IF(DATABASE!$X564&lt;&gt;1,"",DATABASE!B564)</f>
        <v/>
      </c>
      <c r="B566" s="93">
        <f>IF(DATABASE!$X564&lt;&gt;1,"",DATABASE!M564)</f>
        <v/>
      </c>
      <c r="C566" s="94">
        <f>IF(DATABASE!$X564&lt;&gt;1,"",DATABASE!A564)</f>
        <v/>
      </c>
      <c r="D566" s="94">
        <f>IF(DATABASE!$X564&lt;&gt;1,"",DATABASE!P564)</f>
        <v/>
      </c>
      <c r="E566" s="94">
        <f>IF(DATABASE!$X564&lt;&gt;1,"",DATABASE!L564)</f>
        <v/>
      </c>
      <c r="F566" s="94">
        <f>IF(DATABASE!$X564&lt;&gt;1,"",DATABASE!Q564)</f>
        <v/>
      </c>
      <c r="G566" s="94">
        <f>IF(DATABASE!$X564&lt;&gt;1,"",DATABASE!C564)</f>
        <v/>
      </c>
      <c r="H566" s="94">
        <f>IF(DATABASE!$X564&lt;&gt;1,"",DATABASE!D564)</f>
        <v/>
      </c>
      <c r="I566" s="93">
        <f>IF(DATABASE!$X564&lt;&gt;1,"",DATABASE!S564)</f>
        <v/>
      </c>
    </row>
    <row r="567" ht="16.5" customHeight="1" s="111">
      <c r="A567" s="92">
        <f>IF(DATABASE!$X565&lt;&gt;1,"",DATABASE!B565)</f>
        <v/>
      </c>
      <c r="B567" s="93">
        <f>IF(DATABASE!$X565&lt;&gt;1,"",DATABASE!M565)</f>
        <v/>
      </c>
      <c r="C567" s="94">
        <f>IF(DATABASE!$X565&lt;&gt;1,"",DATABASE!A565)</f>
        <v/>
      </c>
      <c r="D567" s="94">
        <f>IF(DATABASE!$X565&lt;&gt;1,"",DATABASE!P565)</f>
        <v/>
      </c>
      <c r="E567" s="94">
        <f>IF(DATABASE!$X565&lt;&gt;1,"",DATABASE!L565)</f>
        <v/>
      </c>
      <c r="F567" s="94">
        <f>IF(DATABASE!$X565&lt;&gt;1,"",DATABASE!Q565)</f>
        <v/>
      </c>
      <c r="G567" s="94">
        <f>IF(DATABASE!$X565&lt;&gt;1,"",DATABASE!C565)</f>
        <v/>
      </c>
      <c r="H567" s="94">
        <f>IF(DATABASE!$X565&lt;&gt;1,"",DATABASE!D565)</f>
        <v/>
      </c>
      <c r="I567" s="93">
        <f>IF(DATABASE!$X565&lt;&gt;1,"",DATABASE!S565)</f>
        <v/>
      </c>
    </row>
    <row r="568" ht="16.5" customHeight="1" s="111">
      <c r="A568" s="92">
        <f>IF(DATABASE!$X566&lt;&gt;1,"",DATABASE!B566)</f>
        <v/>
      </c>
      <c r="B568" s="93">
        <f>IF(DATABASE!$X566&lt;&gt;1,"",DATABASE!M566)</f>
        <v/>
      </c>
      <c r="C568" s="94">
        <f>IF(DATABASE!$X566&lt;&gt;1,"",DATABASE!A566)</f>
        <v/>
      </c>
      <c r="D568" s="94">
        <f>IF(DATABASE!$X566&lt;&gt;1,"",DATABASE!P566)</f>
        <v/>
      </c>
      <c r="E568" s="94">
        <f>IF(DATABASE!$X566&lt;&gt;1,"",DATABASE!L566)</f>
        <v/>
      </c>
      <c r="F568" s="94">
        <f>IF(DATABASE!$X566&lt;&gt;1,"",DATABASE!Q566)</f>
        <v/>
      </c>
      <c r="G568" s="94">
        <f>IF(DATABASE!$X566&lt;&gt;1,"",DATABASE!C566)</f>
        <v/>
      </c>
      <c r="H568" s="94">
        <f>IF(DATABASE!$X566&lt;&gt;1,"",DATABASE!D566)</f>
        <v/>
      </c>
      <c r="I568" s="93">
        <f>IF(DATABASE!$X566&lt;&gt;1,"",DATABASE!S566)</f>
        <v/>
      </c>
    </row>
    <row r="569" ht="16.5" customHeight="1" s="111">
      <c r="A569" s="92">
        <f>IF(DATABASE!$X567&lt;&gt;1,"",DATABASE!B567)</f>
        <v/>
      </c>
      <c r="B569" s="93">
        <f>IF(DATABASE!$X567&lt;&gt;1,"",DATABASE!M567)</f>
        <v/>
      </c>
      <c r="C569" s="94">
        <f>IF(DATABASE!$X567&lt;&gt;1,"",DATABASE!A567)</f>
        <v/>
      </c>
      <c r="D569" s="94">
        <f>IF(DATABASE!$X567&lt;&gt;1,"",DATABASE!P567)</f>
        <v/>
      </c>
      <c r="E569" s="94">
        <f>IF(DATABASE!$X567&lt;&gt;1,"",DATABASE!L567)</f>
        <v/>
      </c>
      <c r="F569" s="94">
        <f>IF(DATABASE!$X567&lt;&gt;1,"",DATABASE!Q567)</f>
        <v/>
      </c>
      <c r="G569" s="94">
        <f>IF(DATABASE!$X567&lt;&gt;1,"",DATABASE!C567)</f>
        <v/>
      </c>
      <c r="H569" s="94">
        <f>IF(DATABASE!$X567&lt;&gt;1,"",DATABASE!D567)</f>
        <v/>
      </c>
      <c r="I569" s="93">
        <f>IF(DATABASE!$X567&lt;&gt;1,"",DATABASE!S567)</f>
        <v/>
      </c>
    </row>
    <row r="570" ht="16.5" customHeight="1" s="111">
      <c r="A570" s="92">
        <f>IF(DATABASE!$X568&lt;&gt;1,"",DATABASE!B568)</f>
        <v/>
      </c>
      <c r="B570" s="93">
        <f>IF(DATABASE!$X568&lt;&gt;1,"",DATABASE!M568)</f>
        <v/>
      </c>
      <c r="C570" s="94">
        <f>IF(DATABASE!$X568&lt;&gt;1,"",DATABASE!A568)</f>
        <v/>
      </c>
      <c r="D570" s="94">
        <f>IF(DATABASE!$X568&lt;&gt;1,"",DATABASE!P568)</f>
        <v/>
      </c>
      <c r="E570" s="94">
        <f>IF(DATABASE!$X568&lt;&gt;1,"",DATABASE!L568)</f>
        <v/>
      </c>
      <c r="F570" s="94">
        <f>IF(DATABASE!$X568&lt;&gt;1,"",DATABASE!Q568)</f>
        <v/>
      </c>
      <c r="G570" s="94">
        <f>IF(DATABASE!$X568&lt;&gt;1,"",DATABASE!C568)</f>
        <v/>
      </c>
      <c r="H570" s="94">
        <f>IF(DATABASE!$X568&lt;&gt;1,"",DATABASE!D568)</f>
        <v/>
      </c>
      <c r="I570" s="93">
        <f>IF(DATABASE!$X568&lt;&gt;1,"",DATABASE!S568)</f>
        <v/>
      </c>
    </row>
    <row r="571" ht="16.5" customHeight="1" s="111">
      <c r="A571" s="92">
        <f>IF(DATABASE!$X569&lt;&gt;1,"",DATABASE!B569)</f>
        <v/>
      </c>
      <c r="B571" s="93">
        <f>IF(DATABASE!$X569&lt;&gt;1,"",DATABASE!M569)</f>
        <v/>
      </c>
      <c r="C571" s="94">
        <f>IF(DATABASE!$X569&lt;&gt;1,"",DATABASE!A569)</f>
        <v/>
      </c>
      <c r="D571" s="94">
        <f>IF(DATABASE!$X569&lt;&gt;1,"",DATABASE!P569)</f>
        <v/>
      </c>
      <c r="E571" s="94">
        <f>IF(DATABASE!$X569&lt;&gt;1,"",DATABASE!L569)</f>
        <v/>
      </c>
      <c r="F571" s="94">
        <f>IF(DATABASE!$X569&lt;&gt;1,"",DATABASE!Q569)</f>
        <v/>
      </c>
      <c r="G571" s="94">
        <f>IF(DATABASE!$X569&lt;&gt;1,"",DATABASE!C569)</f>
        <v/>
      </c>
      <c r="H571" s="94">
        <f>IF(DATABASE!$X569&lt;&gt;1,"",DATABASE!D569)</f>
        <v/>
      </c>
      <c r="I571" s="93">
        <f>IF(DATABASE!$X569&lt;&gt;1,"",DATABASE!S569)</f>
        <v/>
      </c>
    </row>
    <row r="572" ht="16.5" customHeight="1" s="111">
      <c r="A572" s="92">
        <f>IF(DATABASE!$X570&lt;&gt;1,"",DATABASE!B570)</f>
        <v/>
      </c>
      <c r="B572" s="93">
        <f>IF(DATABASE!$X570&lt;&gt;1,"",DATABASE!M570)</f>
        <v/>
      </c>
      <c r="C572" s="94">
        <f>IF(DATABASE!$X570&lt;&gt;1,"",DATABASE!A570)</f>
        <v/>
      </c>
      <c r="D572" s="94">
        <f>IF(DATABASE!$X570&lt;&gt;1,"",DATABASE!P570)</f>
        <v/>
      </c>
      <c r="E572" s="94">
        <f>IF(DATABASE!$X570&lt;&gt;1,"",DATABASE!L570)</f>
        <v/>
      </c>
      <c r="F572" s="94">
        <f>IF(DATABASE!$X570&lt;&gt;1,"",DATABASE!Q570)</f>
        <v/>
      </c>
      <c r="G572" s="94">
        <f>IF(DATABASE!$X570&lt;&gt;1,"",DATABASE!C570)</f>
        <v/>
      </c>
      <c r="H572" s="94">
        <f>IF(DATABASE!$X570&lt;&gt;1,"",DATABASE!D570)</f>
        <v/>
      </c>
      <c r="I572" s="93">
        <f>IF(DATABASE!$X570&lt;&gt;1,"",DATABASE!S570)</f>
        <v/>
      </c>
    </row>
    <row r="573" ht="16.5" customHeight="1" s="111">
      <c r="A573" s="92">
        <f>IF(DATABASE!$X571&lt;&gt;1,"",DATABASE!B571)</f>
        <v/>
      </c>
      <c r="B573" s="93">
        <f>IF(DATABASE!$X571&lt;&gt;1,"",DATABASE!M571)</f>
        <v/>
      </c>
      <c r="C573" s="94">
        <f>IF(DATABASE!$X571&lt;&gt;1,"",DATABASE!A571)</f>
        <v/>
      </c>
      <c r="D573" s="94">
        <f>IF(DATABASE!$X571&lt;&gt;1,"",DATABASE!P571)</f>
        <v/>
      </c>
      <c r="E573" s="94">
        <f>IF(DATABASE!$X571&lt;&gt;1,"",DATABASE!L571)</f>
        <v/>
      </c>
      <c r="F573" s="94">
        <f>IF(DATABASE!$X571&lt;&gt;1,"",DATABASE!Q571)</f>
        <v/>
      </c>
      <c r="G573" s="94">
        <f>IF(DATABASE!$X571&lt;&gt;1,"",DATABASE!C571)</f>
        <v/>
      </c>
      <c r="H573" s="94">
        <f>IF(DATABASE!$X571&lt;&gt;1,"",DATABASE!D571)</f>
        <v/>
      </c>
      <c r="I573" s="93">
        <f>IF(DATABASE!$X571&lt;&gt;1,"",DATABASE!S571)</f>
        <v/>
      </c>
    </row>
    <row r="574" ht="16.5" customHeight="1" s="111">
      <c r="A574" s="92">
        <f>IF(DATABASE!$X572&lt;&gt;1,"",DATABASE!B572)</f>
        <v/>
      </c>
      <c r="B574" s="93">
        <f>IF(DATABASE!$X572&lt;&gt;1,"",DATABASE!M572)</f>
        <v/>
      </c>
      <c r="C574" s="94">
        <f>IF(DATABASE!$X572&lt;&gt;1,"",DATABASE!A572)</f>
        <v/>
      </c>
      <c r="D574" s="94">
        <f>IF(DATABASE!$X572&lt;&gt;1,"",DATABASE!P572)</f>
        <v/>
      </c>
      <c r="E574" s="94">
        <f>IF(DATABASE!$X572&lt;&gt;1,"",DATABASE!L572)</f>
        <v/>
      </c>
      <c r="F574" s="94">
        <f>IF(DATABASE!$X572&lt;&gt;1,"",DATABASE!Q572)</f>
        <v/>
      </c>
      <c r="G574" s="94">
        <f>IF(DATABASE!$X572&lt;&gt;1,"",DATABASE!C572)</f>
        <v/>
      </c>
      <c r="H574" s="94">
        <f>IF(DATABASE!$X572&lt;&gt;1,"",DATABASE!D572)</f>
        <v/>
      </c>
      <c r="I574" s="93">
        <f>IF(DATABASE!$X572&lt;&gt;1,"",DATABASE!S572)</f>
        <v/>
      </c>
    </row>
    <row r="575" ht="16.5" customHeight="1" s="111">
      <c r="A575" s="92">
        <f>IF(DATABASE!$X573&lt;&gt;1,"",DATABASE!B573)</f>
        <v/>
      </c>
      <c r="B575" s="93">
        <f>IF(DATABASE!$X573&lt;&gt;1,"",DATABASE!M573)</f>
        <v/>
      </c>
      <c r="C575" s="94">
        <f>IF(DATABASE!$X573&lt;&gt;1,"",DATABASE!A573)</f>
        <v/>
      </c>
      <c r="D575" s="94">
        <f>IF(DATABASE!$X573&lt;&gt;1,"",DATABASE!P573)</f>
        <v/>
      </c>
      <c r="E575" s="94">
        <f>IF(DATABASE!$X573&lt;&gt;1,"",DATABASE!L573)</f>
        <v/>
      </c>
      <c r="F575" s="94">
        <f>IF(DATABASE!$X573&lt;&gt;1,"",DATABASE!Q573)</f>
        <v/>
      </c>
      <c r="G575" s="94">
        <f>IF(DATABASE!$X573&lt;&gt;1,"",DATABASE!C573)</f>
        <v/>
      </c>
      <c r="H575" s="94">
        <f>IF(DATABASE!$X573&lt;&gt;1,"",DATABASE!D573)</f>
        <v/>
      </c>
      <c r="I575" s="93">
        <f>IF(DATABASE!$X573&lt;&gt;1,"",DATABASE!S573)</f>
        <v/>
      </c>
    </row>
    <row r="576" ht="16.5" customHeight="1" s="111">
      <c r="A576" s="92">
        <f>IF(DATABASE!$X574&lt;&gt;1,"",DATABASE!B574)</f>
        <v/>
      </c>
      <c r="B576" s="93">
        <f>IF(DATABASE!$X574&lt;&gt;1,"",DATABASE!M574)</f>
        <v/>
      </c>
      <c r="C576" s="94">
        <f>IF(DATABASE!$X574&lt;&gt;1,"",DATABASE!A574)</f>
        <v/>
      </c>
      <c r="D576" s="94">
        <f>IF(DATABASE!$X574&lt;&gt;1,"",DATABASE!P574)</f>
        <v/>
      </c>
      <c r="E576" s="94">
        <f>IF(DATABASE!$X574&lt;&gt;1,"",DATABASE!L574)</f>
        <v/>
      </c>
      <c r="F576" s="94">
        <f>IF(DATABASE!$X574&lt;&gt;1,"",DATABASE!Q574)</f>
        <v/>
      </c>
      <c r="G576" s="94">
        <f>IF(DATABASE!$X574&lt;&gt;1,"",DATABASE!C574)</f>
        <v/>
      </c>
      <c r="H576" s="94">
        <f>IF(DATABASE!$X574&lt;&gt;1,"",DATABASE!D574)</f>
        <v/>
      </c>
      <c r="I576" s="93">
        <f>IF(DATABASE!$X574&lt;&gt;1,"",DATABASE!S574)</f>
        <v/>
      </c>
    </row>
    <row r="577" ht="16.5" customHeight="1" s="111">
      <c r="A577" s="92">
        <f>IF(DATABASE!$X575&lt;&gt;1,"",DATABASE!B575)</f>
        <v/>
      </c>
      <c r="B577" s="93">
        <f>IF(DATABASE!$X575&lt;&gt;1,"",DATABASE!M575)</f>
        <v/>
      </c>
      <c r="C577" s="94">
        <f>IF(DATABASE!$X575&lt;&gt;1,"",DATABASE!A575)</f>
        <v/>
      </c>
      <c r="D577" s="94">
        <f>IF(DATABASE!$X575&lt;&gt;1,"",DATABASE!P575)</f>
        <v/>
      </c>
      <c r="E577" s="94">
        <f>IF(DATABASE!$X575&lt;&gt;1,"",DATABASE!L575)</f>
        <v/>
      </c>
      <c r="F577" s="94">
        <f>IF(DATABASE!$X575&lt;&gt;1,"",DATABASE!Q575)</f>
        <v/>
      </c>
      <c r="G577" s="94">
        <f>IF(DATABASE!$X575&lt;&gt;1,"",DATABASE!C575)</f>
        <v/>
      </c>
      <c r="H577" s="94">
        <f>IF(DATABASE!$X575&lt;&gt;1,"",DATABASE!D575)</f>
        <v/>
      </c>
      <c r="I577" s="93">
        <f>IF(DATABASE!$X575&lt;&gt;1,"",DATABASE!S575)</f>
        <v/>
      </c>
    </row>
    <row r="578" ht="16.5" customHeight="1" s="111">
      <c r="A578" s="92">
        <f>IF(DATABASE!$X576&lt;&gt;1,"",DATABASE!B576)</f>
        <v/>
      </c>
      <c r="B578" s="93">
        <f>IF(DATABASE!$X576&lt;&gt;1,"",DATABASE!M576)</f>
        <v/>
      </c>
      <c r="C578" s="94">
        <f>IF(DATABASE!$X576&lt;&gt;1,"",DATABASE!A576)</f>
        <v/>
      </c>
      <c r="D578" s="94">
        <f>IF(DATABASE!$X576&lt;&gt;1,"",DATABASE!P576)</f>
        <v/>
      </c>
      <c r="E578" s="94">
        <f>IF(DATABASE!$X576&lt;&gt;1,"",DATABASE!L576)</f>
        <v/>
      </c>
      <c r="F578" s="94">
        <f>IF(DATABASE!$X576&lt;&gt;1,"",DATABASE!Q576)</f>
        <v/>
      </c>
      <c r="G578" s="94">
        <f>IF(DATABASE!$X576&lt;&gt;1,"",DATABASE!C576)</f>
        <v/>
      </c>
      <c r="H578" s="94">
        <f>IF(DATABASE!$X576&lt;&gt;1,"",DATABASE!D576)</f>
        <v/>
      </c>
      <c r="I578" s="93">
        <f>IF(DATABASE!$X576&lt;&gt;1,"",DATABASE!S576)</f>
        <v/>
      </c>
    </row>
    <row r="579" ht="16.5" customHeight="1" s="111">
      <c r="A579" s="92">
        <f>IF(DATABASE!$X577&lt;&gt;1,"",DATABASE!B577)</f>
        <v/>
      </c>
      <c r="B579" s="93">
        <f>IF(DATABASE!$X577&lt;&gt;1,"",DATABASE!M577)</f>
        <v/>
      </c>
      <c r="C579" s="94">
        <f>IF(DATABASE!$X577&lt;&gt;1,"",DATABASE!A577)</f>
        <v/>
      </c>
      <c r="D579" s="94">
        <f>IF(DATABASE!$X577&lt;&gt;1,"",DATABASE!P577)</f>
        <v/>
      </c>
      <c r="E579" s="94">
        <f>IF(DATABASE!$X577&lt;&gt;1,"",DATABASE!L577)</f>
        <v/>
      </c>
      <c r="F579" s="94">
        <f>IF(DATABASE!$X577&lt;&gt;1,"",DATABASE!Q577)</f>
        <v/>
      </c>
      <c r="G579" s="94">
        <f>IF(DATABASE!$X577&lt;&gt;1,"",DATABASE!C577)</f>
        <v/>
      </c>
      <c r="H579" s="94">
        <f>IF(DATABASE!$X577&lt;&gt;1,"",DATABASE!D577)</f>
        <v/>
      </c>
      <c r="I579" s="93">
        <f>IF(DATABASE!$X577&lt;&gt;1,"",DATABASE!S577)</f>
        <v/>
      </c>
    </row>
    <row r="580" ht="16.5" customHeight="1" s="111">
      <c r="A580" s="92">
        <f>IF(DATABASE!$X578&lt;&gt;1,"",DATABASE!B578)</f>
        <v/>
      </c>
      <c r="B580" s="93">
        <f>IF(DATABASE!$X578&lt;&gt;1,"",DATABASE!M578)</f>
        <v/>
      </c>
      <c r="C580" s="94">
        <f>IF(DATABASE!$X578&lt;&gt;1,"",DATABASE!A578)</f>
        <v/>
      </c>
      <c r="D580" s="94">
        <f>IF(DATABASE!$X578&lt;&gt;1,"",DATABASE!P578)</f>
        <v/>
      </c>
      <c r="E580" s="94">
        <f>IF(DATABASE!$X578&lt;&gt;1,"",DATABASE!L578)</f>
        <v/>
      </c>
      <c r="F580" s="94">
        <f>IF(DATABASE!$X578&lt;&gt;1,"",DATABASE!Q578)</f>
        <v/>
      </c>
      <c r="G580" s="94">
        <f>IF(DATABASE!$X578&lt;&gt;1,"",DATABASE!C578)</f>
        <v/>
      </c>
      <c r="H580" s="94">
        <f>IF(DATABASE!$X578&lt;&gt;1,"",DATABASE!D578)</f>
        <v/>
      </c>
      <c r="I580" s="93">
        <f>IF(DATABASE!$X578&lt;&gt;1,"",DATABASE!S578)</f>
        <v/>
      </c>
    </row>
    <row r="581" ht="16.5" customHeight="1" s="111">
      <c r="A581" s="92">
        <f>IF(DATABASE!$X579&lt;&gt;1,"",DATABASE!B579)</f>
        <v/>
      </c>
      <c r="B581" s="93">
        <f>IF(DATABASE!$X579&lt;&gt;1,"",DATABASE!M579)</f>
        <v/>
      </c>
      <c r="C581" s="94">
        <f>IF(DATABASE!$X579&lt;&gt;1,"",DATABASE!A579)</f>
        <v/>
      </c>
      <c r="D581" s="94">
        <f>IF(DATABASE!$X579&lt;&gt;1,"",DATABASE!P579)</f>
        <v/>
      </c>
      <c r="E581" s="94">
        <f>IF(DATABASE!$X579&lt;&gt;1,"",DATABASE!L579)</f>
        <v/>
      </c>
      <c r="F581" s="94">
        <f>IF(DATABASE!$X579&lt;&gt;1,"",DATABASE!Q579)</f>
        <v/>
      </c>
      <c r="G581" s="94">
        <f>IF(DATABASE!$X579&lt;&gt;1,"",DATABASE!C579)</f>
        <v/>
      </c>
      <c r="H581" s="94">
        <f>IF(DATABASE!$X579&lt;&gt;1,"",DATABASE!D579)</f>
        <v/>
      </c>
      <c r="I581" s="93">
        <f>IF(DATABASE!$X579&lt;&gt;1,"",DATABASE!S579)</f>
        <v/>
      </c>
    </row>
    <row r="582" ht="16.5" customHeight="1" s="111">
      <c r="A582" s="92">
        <f>IF(DATABASE!$X580&lt;&gt;1,"",DATABASE!B580)</f>
        <v/>
      </c>
      <c r="B582" s="93">
        <f>IF(DATABASE!$X580&lt;&gt;1,"",DATABASE!M580)</f>
        <v/>
      </c>
      <c r="C582" s="94">
        <f>IF(DATABASE!$X580&lt;&gt;1,"",DATABASE!A580)</f>
        <v/>
      </c>
      <c r="D582" s="94">
        <f>IF(DATABASE!$X580&lt;&gt;1,"",DATABASE!P580)</f>
        <v/>
      </c>
      <c r="E582" s="94">
        <f>IF(DATABASE!$X580&lt;&gt;1,"",DATABASE!L580)</f>
        <v/>
      </c>
      <c r="F582" s="94">
        <f>IF(DATABASE!$X580&lt;&gt;1,"",DATABASE!Q580)</f>
        <v/>
      </c>
      <c r="G582" s="94">
        <f>IF(DATABASE!$X580&lt;&gt;1,"",DATABASE!C580)</f>
        <v/>
      </c>
      <c r="H582" s="94">
        <f>IF(DATABASE!$X580&lt;&gt;1,"",DATABASE!D580)</f>
        <v/>
      </c>
      <c r="I582" s="93">
        <f>IF(DATABASE!$X580&lt;&gt;1,"",DATABASE!S580)</f>
        <v/>
      </c>
    </row>
    <row r="583" ht="16.5" customHeight="1" s="111">
      <c r="A583" s="92">
        <f>IF(DATABASE!$X581&lt;&gt;1,"",DATABASE!B581)</f>
        <v/>
      </c>
      <c r="B583" s="93">
        <f>IF(DATABASE!$X581&lt;&gt;1,"",DATABASE!M581)</f>
        <v/>
      </c>
      <c r="C583" s="94">
        <f>IF(DATABASE!$X581&lt;&gt;1,"",DATABASE!A581)</f>
        <v/>
      </c>
      <c r="D583" s="94">
        <f>IF(DATABASE!$X581&lt;&gt;1,"",DATABASE!P581)</f>
        <v/>
      </c>
      <c r="E583" s="94">
        <f>IF(DATABASE!$X581&lt;&gt;1,"",DATABASE!L581)</f>
        <v/>
      </c>
      <c r="F583" s="94">
        <f>IF(DATABASE!$X581&lt;&gt;1,"",DATABASE!Q581)</f>
        <v/>
      </c>
      <c r="G583" s="94">
        <f>IF(DATABASE!$X581&lt;&gt;1,"",DATABASE!C581)</f>
        <v/>
      </c>
      <c r="H583" s="94">
        <f>IF(DATABASE!$X581&lt;&gt;1,"",DATABASE!D581)</f>
        <v/>
      </c>
      <c r="I583" s="93">
        <f>IF(DATABASE!$X581&lt;&gt;1,"",DATABASE!S581)</f>
        <v/>
      </c>
    </row>
    <row r="584" ht="16.5" customHeight="1" s="111">
      <c r="A584" s="92">
        <f>IF(DATABASE!$X582&lt;&gt;1,"",DATABASE!B582)</f>
        <v/>
      </c>
      <c r="B584" s="93">
        <f>IF(DATABASE!$X582&lt;&gt;1,"",DATABASE!M582)</f>
        <v/>
      </c>
      <c r="C584" s="94">
        <f>IF(DATABASE!$X582&lt;&gt;1,"",DATABASE!A582)</f>
        <v/>
      </c>
      <c r="D584" s="94">
        <f>IF(DATABASE!$X582&lt;&gt;1,"",DATABASE!P582)</f>
        <v/>
      </c>
      <c r="E584" s="94">
        <f>IF(DATABASE!$X582&lt;&gt;1,"",DATABASE!L582)</f>
        <v/>
      </c>
      <c r="F584" s="94">
        <f>IF(DATABASE!$X582&lt;&gt;1,"",DATABASE!Q582)</f>
        <v/>
      </c>
      <c r="G584" s="94">
        <f>IF(DATABASE!$X582&lt;&gt;1,"",DATABASE!C582)</f>
        <v/>
      </c>
      <c r="H584" s="94">
        <f>IF(DATABASE!$X582&lt;&gt;1,"",DATABASE!D582)</f>
        <v/>
      </c>
      <c r="I584" s="93">
        <f>IF(DATABASE!$X582&lt;&gt;1,"",DATABASE!S582)</f>
        <v/>
      </c>
    </row>
    <row r="585" ht="16.5" customHeight="1" s="111">
      <c r="A585" s="92">
        <f>IF(DATABASE!$X583&lt;&gt;1,"",DATABASE!B583)</f>
        <v/>
      </c>
      <c r="B585" s="93">
        <f>IF(DATABASE!$X583&lt;&gt;1,"",DATABASE!M583)</f>
        <v/>
      </c>
      <c r="C585" s="94">
        <f>IF(DATABASE!$X583&lt;&gt;1,"",DATABASE!A583)</f>
        <v/>
      </c>
      <c r="D585" s="94">
        <f>IF(DATABASE!$X583&lt;&gt;1,"",DATABASE!P583)</f>
        <v/>
      </c>
      <c r="E585" s="94">
        <f>IF(DATABASE!$X583&lt;&gt;1,"",DATABASE!L583)</f>
        <v/>
      </c>
      <c r="F585" s="94">
        <f>IF(DATABASE!$X583&lt;&gt;1,"",DATABASE!Q583)</f>
        <v/>
      </c>
      <c r="G585" s="94">
        <f>IF(DATABASE!$X583&lt;&gt;1,"",DATABASE!C583)</f>
        <v/>
      </c>
      <c r="H585" s="94">
        <f>IF(DATABASE!$X583&lt;&gt;1,"",DATABASE!D583)</f>
        <v/>
      </c>
      <c r="I585" s="93">
        <f>IF(DATABASE!$X583&lt;&gt;1,"",DATABASE!S583)</f>
        <v/>
      </c>
    </row>
    <row r="586" ht="16.5" customHeight="1" s="111">
      <c r="A586" s="92">
        <f>IF(DATABASE!$X584&lt;&gt;1,"",DATABASE!B584)</f>
        <v/>
      </c>
      <c r="B586" s="93">
        <f>IF(DATABASE!$X584&lt;&gt;1,"",DATABASE!M584)</f>
        <v/>
      </c>
      <c r="C586" s="94">
        <f>IF(DATABASE!$X584&lt;&gt;1,"",DATABASE!A584)</f>
        <v/>
      </c>
      <c r="D586" s="94">
        <f>IF(DATABASE!$X584&lt;&gt;1,"",DATABASE!P584)</f>
        <v/>
      </c>
      <c r="E586" s="94">
        <f>IF(DATABASE!$X584&lt;&gt;1,"",DATABASE!L584)</f>
        <v/>
      </c>
      <c r="F586" s="94">
        <f>IF(DATABASE!$X584&lt;&gt;1,"",DATABASE!Q584)</f>
        <v/>
      </c>
      <c r="G586" s="94">
        <f>IF(DATABASE!$X584&lt;&gt;1,"",DATABASE!C584)</f>
        <v/>
      </c>
      <c r="H586" s="94">
        <f>IF(DATABASE!$X584&lt;&gt;1,"",DATABASE!D584)</f>
        <v/>
      </c>
      <c r="I586" s="93">
        <f>IF(DATABASE!$X584&lt;&gt;1,"",DATABASE!S584)</f>
        <v/>
      </c>
    </row>
    <row r="587" ht="16.5" customHeight="1" s="111">
      <c r="A587" s="92">
        <f>IF(DATABASE!$X585&lt;&gt;1,"",DATABASE!B585)</f>
        <v/>
      </c>
      <c r="B587" s="93">
        <f>IF(DATABASE!$X585&lt;&gt;1,"",DATABASE!M585)</f>
        <v/>
      </c>
      <c r="C587" s="94">
        <f>IF(DATABASE!$X585&lt;&gt;1,"",DATABASE!A585)</f>
        <v/>
      </c>
      <c r="D587" s="94">
        <f>IF(DATABASE!$X585&lt;&gt;1,"",DATABASE!P585)</f>
        <v/>
      </c>
      <c r="E587" s="94">
        <f>IF(DATABASE!$X585&lt;&gt;1,"",DATABASE!L585)</f>
        <v/>
      </c>
      <c r="F587" s="94">
        <f>IF(DATABASE!$X585&lt;&gt;1,"",DATABASE!Q585)</f>
        <v/>
      </c>
      <c r="G587" s="94">
        <f>IF(DATABASE!$X585&lt;&gt;1,"",DATABASE!C585)</f>
        <v/>
      </c>
      <c r="H587" s="94">
        <f>IF(DATABASE!$X585&lt;&gt;1,"",DATABASE!D585)</f>
        <v/>
      </c>
      <c r="I587" s="93">
        <f>IF(DATABASE!$X585&lt;&gt;1,"",DATABASE!S585)</f>
        <v/>
      </c>
    </row>
    <row r="588" ht="16.5" customHeight="1" s="111">
      <c r="A588" s="92">
        <f>IF(DATABASE!$X586&lt;&gt;1,"",DATABASE!B586)</f>
        <v/>
      </c>
      <c r="B588" s="93">
        <f>IF(DATABASE!$X586&lt;&gt;1,"",DATABASE!M586)</f>
        <v/>
      </c>
      <c r="C588" s="94">
        <f>IF(DATABASE!$X586&lt;&gt;1,"",DATABASE!A586)</f>
        <v/>
      </c>
      <c r="D588" s="94">
        <f>IF(DATABASE!$X586&lt;&gt;1,"",DATABASE!P586)</f>
        <v/>
      </c>
      <c r="E588" s="94">
        <f>IF(DATABASE!$X586&lt;&gt;1,"",DATABASE!L586)</f>
        <v/>
      </c>
      <c r="F588" s="94">
        <f>IF(DATABASE!$X586&lt;&gt;1,"",DATABASE!Q586)</f>
        <v/>
      </c>
      <c r="G588" s="94">
        <f>IF(DATABASE!$X586&lt;&gt;1,"",DATABASE!C586)</f>
        <v/>
      </c>
      <c r="H588" s="94">
        <f>IF(DATABASE!$X586&lt;&gt;1,"",DATABASE!D586)</f>
        <v/>
      </c>
      <c r="I588" s="93">
        <f>IF(DATABASE!$X586&lt;&gt;1,"",DATABASE!S586)</f>
        <v/>
      </c>
    </row>
    <row r="589" ht="16.5" customHeight="1" s="111">
      <c r="A589" s="92">
        <f>IF(DATABASE!$X587&lt;&gt;1,"",DATABASE!B587)</f>
        <v/>
      </c>
      <c r="B589" s="93">
        <f>IF(DATABASE!$X587&lt;&gt;1,"",DATABASE!M587)</f>
        <v/>
      </c>
      <c r="C589" s="94">
        <f>IF(DATABASE!$X587&lt;&gt;1,"",DATABASE!A587)</f>
        <v/>
      </c>
      <c r="D589" s="94">
        <f>IF(DATABASE!$X587&lt;&gt;1,"",DATABASE!P587)</f>
        <v/>
      </c>
      <c r="E589" s="94">
        <f>IF(DATABASE!$X587&lt;&gt;1,"",DATABASE!L587)</f>
        <v/>
      </c>
      <c r="F589" s="94">
        <f>IF(DATABASE!$X587&lt;&gt;1,"",DATABASE!Q587)</f>
        <v/>
      </c>
      <c r="G589" s="94">
        <f>IF(DATABASE!$X587&lt;&gt;1,"",DATABASE!C587)</f>
        <v/>
      </c>
      <c r="H589" s="94">
        <f>IF(DATABASE!$X587&lt;&gt;1,"",DATABASE!D587)</f>
        <v/>
      </c>
      <c r="I589" s="93">
        <f>IF(DATABASE!$X587&lt;&gt;1,"",DATABASE!S587)</f>
        <v/>
      </c>
    </row>
    <row r="590" ht="16.5" customHeight="1" s="111">
      <c r="A590" s="92">
        <f>IF(DATABASE!$X588&lt;&gt;1,"",DATABASE!B588)</f>
        <v/>
      </c>
      <c r="B590" s="93">
        <f>IF(DATABASE!$X588&lt;&gt;1,"",DATABASE!M588)</f>
        <v/>
      </c>
      <c r="C590" s="94">
        <f>IF(DATABASE!$X588&lt;&gt;1,"",DATABASE!A588)</f>
        <v/>
      </c>
      <c r="D590" s="94">
        <f>IF(DATABASE!$X588&lt;&gt;1,"",DATABASE!P588)</f>
        <v/>
      </c>
      <c r="E590" s="94">
        <f>IF(DATABASE!$X588&lt;&gt;1,"",DATABASE!L588)</f>
        <v/>
      </c>
      <c r="F590" s="94">
        <f>IF(DATABASE!$X588&lt;&gt;1,"",DATABASE!Q588)</f>
        <v/>
      </c>
      <c r="G590" s="94">
        <f>IF(DATABASE!$X588&lt;&gt;1,"",DATABASE!C588)</f>
        <v/>
      </c>
      <c r="H590" s="94">
        <f>IF(DATABASE!$X588&lt;&gt;1,"",DATABASE!D588)</f>
        <v/>
      </c>
      <c r="I590" s="93">
        <f>IF(DATABASE!$X588&lt;&gt;1,"",DATABASE!S588)</f>
        <v/>
      </c>
    </row>
    <row r="591" ht="16.5" customHeight="1" s="111">
      <c r="A591" s="92">
        <f>IF(DATABASE!$X589&lt;&gt;1,"",DATABASE!B589)</f>
        <v/>
      </c>
      <c r="B591" s="93">
        <f>IF(DATABASE!$X589&lt;&gt;1,"",DATABASE!M589)</f>
        <v/>
      </c>
      <c r="C591" s="94">
        <f>IF(DATABASE!$X589&lt;&gt;1,"",DATABASE!A589)</f>
        <v/>
      </c>
      <c r="D591" s="94">
        <f>IF(DATABASE!$X589&lt;&gt;1,"",DATABASE!P589)</f>
        <v/>
      </c>
      <c r="E591" s="94">
        <f>IF(DATABASE!$X589&lt;&gt;1,"",DATABASE!L589)</f>
        <v/>
      </c>
      <c r="F591" s="94">
        <f>IF(DATABASE!$X589&lt;&gt;1,"",DATABASE!Q589)</f>
        <v/>
      </c>
      <c r="G591" s="94">
        <f>IF(DATABASE!$X589&lt;&gt;1,"",DATABASE!C589)</f>
        <v/>
      </c>
      <c r="H591" s="94">
        <f>IF(DATABASE!$X589&lt;&gt;1,"",DATABASE!D589)</f>
        <v/>
      </c>
      <c r="I591" s="93">
        <f>IF(DATABASE!$X589&lt;&gt;1,"",DATABASE!S589)</f>
        <v/>
      </c>
    </row>
    <row r="592" ht="16.5" customHeight="1" s="111">
      <c r="A592" s="92">
        <f>IF(DATABASE!$X590&lt;&gt;1,"",DATABASE!B590)</f>
        <v/>
      </c>
      <c r="B592" s="93">
        <f>IF(DATABASE!$X590&lt;&gt;1,"",DATABASE!M590)</f>
        <v/>
      </c>
      <c r="C592" s="94">
        <f>IF(DATABASE!$X590&lt;&gt;1,"",DATABASE!A590)</f>
        <v/>
      </c>
      <c r="D592" s="94">
        <f>IF(DATABASE!$X590&lt;&gt;1,"",DATABASE!P590)</f>
        <v/>
      </c>
      <c r="E592" s="94">
        <f>IF(DATABASE!$X590&lt;&gt;1,"",DATABASE!L590)</f>
        <v/>
      </c>
      <c r="F592" s="94">
        <f>IF(DATABASE!$X590&lt;&gt;1,"",DATABASE!Q590)</f>
        <v/>
      </c>
      <c r="G592" s="94">
        <f>IF(DATABASE!$X590&lt;&gt;1,"",DATABASE!C590)</f>
        <v/>
      </c>
      <c r="H592" s="94">
        <f>IF(DATABASE!$X590&lt;&gt;1,"",DATABASE!D590)</f>
        <v/>
      </c>
      <c r="I592" s="93">
        <f>IF(DATABASE!$X590&lt;&gt;1,"",DATABASE!S590)</f>
        <v/>
      </c>
    </row>
    <row r="593" ht="16.5" customHeight="1" s="111">
      <c r="A593" s="92">
        <f>IF(DATABASE!$X591&lt;&gt;1,"",DATABASE!B591)</f>
        <v/>
      </c>
      <c r="B593" s="93">
        <f>IF(DATABASE!$X591&lt;&gt;1,"",DATABASE!M591)</f>
        <v/>
      </c>
      <c r="C593" s="94">
        <f>IF(DATABASE!$X591&lt;&gt;1,"",DATABASE!A591)</f>
        <v/>
      </c>
      <c r="D593" s="94">
        <f>IF(DATABASE!$X591&lt;&gt;1,"",DATABASE!P591)</f>
        <v/>
      </c>
      <c r="E593" s="94">
        <f>IF(DATABASE!$X591&lt;&gt;1,"",DATABASE!L591)</f>
        <v/>
      </c>
      <c r="F593" s="94">
        <f>IF(DATABASE!$X591&lt;&gt;1,"",DATABASE!Q591)</f>
        <v/>
      </c>
      <c r="G593" s="94">
        <f>IF(DATABASE!$X591&lt;&gt;1,"",DATABASE!C591)</f>
        <v/>
      </c>
      <c r="H593" s="94">
        <f>IF(DATABASE!$X591&lt;&gt;1,"",DATABASE!D591)</f>
        <v/>
      </c>
      <c r="I593" s="93">
        <f>IF(DATABASE!$X591&lt;&gt;1,"",DATABASE!S591)</f>
        <v/>
      </c>
    </row>
    <row r="594" ht="16.5" customHeight="1" s="111">
      <c r="A594" s="92">
        <f>IF(DATABASE!$X592&lt;&gt;1,"",DATABASE!B592)</f>
        <v/>
      </c>
      <c r="B594" s="93">
        <f>IF(DATABASE!$X592&lt;&gt;1,"",DATABASE!M592)</f>
        <v/>
      </c>
      <c r="C594" s="94">
        <f>IF(DATABASE!$X592&lt;&gt;1,"",DATABASE!A592)</f>
        <v/>
      </c>
      <c r="D594" s="94">
        <f>IF(DATABASE!$X592&lt;&gt;1,"",DATABASE!P592)</f>
        <v/>
      </c>
      <c r="E594" s="94">
        <f>IF(DATABASE!$X592&lt;&gt;1,"",DATABASE!L592)</f>
        <v/>
      </c>
      <c r="F594" s="94">
        <f>IF(DATABASE!$X592&lt;&gt;1,"",DATABASE!Q592)</f>
        <v/>
      </c>
      <c r="G594" s="94">
        <f>IF(DATABASE!$X592&lt;&gt;1,"",DATABASE!C592)</f>
        <v/>
      </c>
      <c r="H594" s="94">
        <f>IF(DATABASE!$X592&lt;&gt;1,"",DATABASE!D592)</f>
        <v/>
      </c>
      <c r="I594" s="93">
        <f>IF(DATABASE!$X592&lt;&gt;1,"",DATABASE!S592)</f>
        <v/>
      </c>
    </row>
    <row r="595" ht="16.5" customHeight="1" s="111">
      <c r="A595" s="92">
        <f>IF(DATABASE!$X593&lt;&gt;1,"",DATABASE!B593)</f>
        <v/>
      </c>
      <c r="B595" s="93">
        <f>IF(DATABASE!$X593&lt;&gt;1,"",DATABASE!M593)</f>
        <v/>
      </c>
      <c r="C595" s="94">
        <f>IF(DATABASE!$X593&lt;&gt;1,"",DATABASE!A593)</f>
        <v/>
      </c>
      <c r="D595" s="94">
        <f>IF(DATABASE!$X593&lt;&gt;1,"",DATABASE!P593)</f>
        <v/>
      </c>
      <c r="E595" s="94">
        <f>IF(DATABASE!$X593&lt;&gt;1,"",DATABASE!L593)</f>
        <v/>
      </c>
      <c r="F595" s="94">
        <f>IF(DATABASE!$X593&lt;&gt;1,"",DATABASE!Q593)</f>
        <v/>
      </c>
      <c r="G595" s="94">
        <f>IF(DATABASE!$X593&lt;&gt;1,"",DATABASE!C593)</f>
        <v/>
      </c>
      <c r="H595" s="94">
        <f>IF(DATABASE!$X593&lt;&gt;1,"",DATABASE!D593)</f>
        <v/>
      </c>
      <c r="I595" s="93">
        <f>IF(DATABASE!$X593&lt;&gt;1,"",DATABASE!S593)</f>
        <v/>
      </c>
    </row>
    <row r="596" ht="16.5" customHeight="1" s="111">
      <c r="A596" s="92">
        <f>IF(DATABASE!$X594&lt;&gt;1,"",DATABASE!B594)</f>
        <v/>
      </c>
      <c r="B596" s="93">
        <f>IF(DATABASE!$X594&lt;&gt;1,"",DATABASE!M594)</f>
        <v/>
      </c>
      <c r="C596" s="94">
        <f>IF(DATABASE!$X594&lt;&gt;1,"",DATABASE!A594)</f>
        <v/>
      </c>
      <c r="D596" s="94">
        <f>IF(DATABASE!$X594&lt;&gt;1,"",DATABASE!P594)</f>
        <v/>
      </c>
      <c r="E596" s="94">
        <f>IF(DATABASE!$X594&lt;&gt;1,"",DATABASE!L594)</f>
        <v/>
      </c>
      <c r="F596" s="94">
        <f>IF(DATABASE!$X594&lt;&gt;1,"",DATABASE!Q594)</f>
        <v/>
      </c>
      <c r="G596" s="94">
        <f>IF(DATABASE!$X594&lt;&gt;1,"",DATABASE!C594)</f>
        <v/>
      </c>
      <c r="H596" s="94">
        <f>IF(DATABASE!$X594&lt;&gt;1,"",DATABASE!D594)</f>
        <v/>
      </c>
      <c r="I596" s="93">
        <f>IF(DATABASE!$X594&lt;&gt;1,"",DATABASE!S594)</f>
        <v/>
      </c>
    </row>
    <row r="597" ht="16.5" customHeight="1" s="111">
      <c r="A597" s="92">
        <f>IF(DATABASE!$X595&lt;&gt;1,"",DATABASE!B595)</f>
        <v/>
      </c>
      <c r="B597" s="93">
        <f>IF(DATABASE!$X595&lt;&gt;1,"",DATABASE!M595)</f>
        <v/>
      </c>
      <c r="C597" s="94">
        <f>IF(DATABASE!$X595&lt;&gt;1,"",DATABASE!A595)</f>
        <v/>
      </c>
      <c r="D597" s="94">
        <f>IF(DATABASE!$X595&lt;&gt;1,"",DATABASE!P595)</f>
        <v/>
      </c>
      <c r="E597" s="94">
        <f>IF(DATABASE!$X595&lt;&gt;1,"",DATABASE!L595)</f>
        <v/>
      </c>
      <c r="F597" s="94">
        <f>IF(DATABASE!$X595&lt;&gt;1,"",DATABASE!Q595)</f>
        <v/>
      </c>
      <c r="G597" s="94">
        <f>IF(DATABASE!$X595&lt;&gt;1,"",DATABASE!C595)</f>
        <v/>
      </c>
      <c r="H597" s="94">
        <f>IF(DATABASE!$X595&lt;&gt;1,"",DATABASE!D595)</f>
        <v/>
      </c>
      <c r="I597" s="93">
        <f>IF(DATABASE!$X595&lt;&gt;1,"",DATABASE!S595)</f>
        <v/>
      </c>
    </row>
    <row r="598" ht="16.5" customHeight="1" s="111">
      <c r="A598" s="92">
        <f>IF(DATABASE!$X596&lt;&gt;1,"",DATABASE!B596)</f>
        <v/>
      </c>
      <c r="B598" s="93">
        <f>IF(DATABASE!$X596&lt;&gt;1,"",DATABASE!M596)</f>
        <v/>
      </c>
      <c r="C598" s="94">
        <f>IF(DATABASE!$X596&lt;&gt;1,"",DATABASE!A596)</f>
        <v/>
      </c>
      <c r="D598" s="94">
        <f>IF(DATABASE!$X596&lt;&gt;1,"",DATABASE!P596)</f>
        <v/>
      </c>
      <c r="E598" s="94">
        <f>IF(DATABASE!$X596&lt;&gt;1,"",DATABASE!L596)</f>
        <v/>
      </c>
      <c r="F598" s="94">
        <f>IF(DATABASE!$X596&lt;&gt;1,"",DATABASE!Q596)</f>
        <v/>
      </c>
      <c r="G598" s="94">
        <f>IF(DATABASE!$X596&lt;&gt;1,"",DATABASE!C596)</f>
        <v/>
      </c>
      <c r="H598" s="94">
        <f>IF(DATABASE!$X596&lt;&gt;1,"",DATABASE!D596)</f>
        <v/>
      </c>
      <c r="I598" s="93">
        <f>IF(DATABASE!$X596&lt;&gt;1,"",DATABASE!S596)</f>
        <v/>
      </c>
    </row>
    <row r="599" ht="16.5" customHeight="1" s="111">
      <c r="A599" s="92">
        <f>IF(DATABASE!$X597&lt;&gt;1,"",DATABASE!B597)</f>
        <v/>
      </c>
      <c r="B599" s="93">
        <f>IF(DATABASE!$X597&lt;&gt;1,"",DATABASE!M597)</f>
        <v/>
      </c>
      <c r="C599" s="94">
        <f>IF(DATABASE!$X597&lt;&gt;1,"",DATABASE!A597)</f>
        <v/>
      </c>
      <c r="D599" s="94">
        <f>IF(DATABASE!$X597&lt;&gt;1,"",DATABASE!P597)</f>
        <v/>
      </c>
      <c r="E599" s="94">
        <f>IF(DATABASE!$X597&lt;&gt;1,"",DATABASE!L597)</f>
        <v/>
      </c>
      <c r="F599" s="94">
        <f>IF(DATABASE!$X597&lt;&gt;1,"",DATABASE!Q597)</f>
        <v/>
      </c>
      <c r="G599" s="94">
        <f>IF(DATABASE!$X597&lt;&gt;1,"",DATABASE!C597)</f>
        <v/>
      </c>
      <c r="H599" s="94">
        <f>IF(DATABASE!$X597&lt;&gt;1,"",DATABASE!D597)</f>
        <v/>
      </c>
      <c r="I599" s="93">
        <f>IF(DATABASE!$X597&lt;&gt;1,"",DATABASE!S597)</f>
        <v/>
      </c>
    </row>
    <row r="600" ht="16.5" customHeight="1" s="111">
      <c r="A600" s="92">
        <f>IF(DATABASE!$X598&lt;&gt;1,"",DATABASE!B598)</f>
        <v/>
      </c>
      <c r="B600" s="93">
        <f>IF(DATABASE!$X598&lt;&gt;1,"",DATABASE!M598)</f>
        <v/>
      </c>
      <c r="C600" s="94">
        <f>IF(DATABASE!$X598&lt;&gt;1,"",DATABASE!A598)</f>
        <v/>
      </c>
      <c r="D600" s="94">
        <f>IF(DATABASE!$X598&lt;&gt;1,"",DATABASE!P598)</f>
        <v/>
      </c>
      <c r="E600" s="94">
        <f>IF(DATABASE!$X598&lt;&gt;1,"",DATABASE!L598)</f>
        <v/>
      </c>
      <c r="F600" s="94">
        <f>IF(DATABASE!$X598&lt;&gt;1,"",DATABASE!Q598)</f>
        <v/>
      </c>
      <c r="G600" s="94">
        <f>IF(DATABASE!$X598&lt;&gt;1,"",DATABASE!C598)</f>
        <v/>
      </c>
      <c r="H600" s="94">
        <f>IF(DATABASE!$X598&lt;&gt;1,"",DATABASE!D598)</f>
        <v/>
      </c>
      <c r="I600" s="93">
        <f>IF(DATABASE!$X598&lt;&gt;1,"",DATABASE!S598)</f>
        <v/>
      </c>
    </row>
    <row r="601" ht="16.5" customHeight="1" s="111">
      <c r="A601" s="92">
        <f>IF(DATABASE!$X599&lt;&gt;1,"",DATABASE!B599)</f>
        <v/>
      </c>
      <c r="B601" s="93">
        <f>IF(DATABASE!$X599&lt;&gt;1,"",DATABASE!M599)</f>
        <v/>
      </c>
      <c r="C601" s="94">
        <f>IF(DATABASE!$X599&lt;&gt;1,"",DATABASE!A599)</f>
        <v/>
      </c>
      <c r="D601" s="94">
        <f>IF(DATABASE!$X599&lt;&gt;1,"",DATABASE!P599)</f>
        <v/>
      </c>
      <c r="E601" s="94">
        <f>IF(DATABASE!$X599&lt;&gt;1,"",DATABASE!L599)</f>
        <v/>
      </c>
      <c r="F601" s="94">
        <f>IF(DATABASE!$X599&lt;&gt;1,"",DATABASE!Q599)</f>
        <v/>
      </c>
      <c r="G601" s="94">
        <f>IF(DATABASE!$X599&lt;&gt;1,"",DATABASE!C599)</f>
        <v/>
      </c>
      <c r="H601" s="94">
        <f>IF(DATABASE!$X599&lt;&gt;1,"",DATABASE!D599)</f>
        <v/>
      </c>
      <c r="I601" s="93">
        <f>IF(DATABASE!$X599&lt;&gt;1,"",DATABASE!S599)</f>
        <v/>
      </c>
    </row>
    <row r="602" ht="16.5" customHeight="1" s="111">
      <c r="A602" s="92">
        <f>IF(DATABASE!$X600&lt;&gt;1,"",DATABASE!B600)</f>
        <v/>
      </c>
      <c r="B602" s="93">
        <f>IF(DATABASE!$X600&lt;&gt;1,"",DATABASE!M600)</f>
        <v/>
      </c>
      <c r="C602" s="94">
        <f>IF(DATABASE!$X600&lt;&gt;1,"",DATABASE!A600)</f>
        <v/>
      </c>
      <c r="D602" s="94">
        <f>IF(DATABASE!$X600&lt;&gt;1,"",DATABASE!P600)</f>
        <v/>
      </c>
      <c r="E602" s="94">
        <f>IF(DATABASE!$X600&lt;&gt;1,"",DATABASE!L600)</f>
        <v/>
      </c>
      <c r="F602" s="94">
        <f>IF(DATABASE!$X600&lt;&gt;1,"",DATABASE!Q600)</f>
        <v/>
      </c>
      <c r="G602" s="94">
        <f>IF(DATABASE!$X600&lt;&gt;1,"",DATABASE!C600)</f>
        <v/>
      </c>
      <c r="H602" s="94">
        <f>IF(DATABASE!$X600&lt;&gt;1,"",DATABASE!D600)</f>
        <v/>
      </c>
      <c r="I602" s="93">
        <f>IF(DATABASE!$X600&lt;&gt;1,"",DATABASE!S600)</f>
        <v/>
      </c>
    </row>
    <row r="603" ht="16.5" customHeight="1" s="111">
      <c r="A603" s="92">
        <f>IF(DATABASE!$X601&lt;&gt;1,"",DATABASE!B601)</f>
        <v/>
      </c>
      <c r="B603" s="93">
        <f>IF(DATABASE!$X601&lt;&gt;1,"",DATABASE!M601)</f>
        <v/>
      </c>
      <c r="C603" s="94">
        <f>IF(DATABASE!$X601&lt;&gt;1,"",DATABASE!A601)</f>
        <v/>
      </c>
      <c r="D603" s="94">
        <f>IF(DATABASE!$X601&lt;&gt;1,"",DATABASE!P601)</f>
        <v/>
      </c>
      <c r="E603" s="94">
        <f>IF(DATABASE!$X601&lt;&gt;1,"",DATABASE!L601)</f>
        <v/>
      </c>
      <c r="F603" s="94">
        <f>IF(DATABASE!$X601&lt;&gt;1,"",DATABASE!Q601)</f>
        <v/>
      </c>
      <c r="G603" s="94">
        <f>IF(DATABASE!$X601&lt;&gt;1,"",DATABASE!C601)</f>
        <v/>
      </c>
      <c r="H603" s="94">
        <f>IF(DATABASE!$X601&lt;&gt;1,"",DATABASE!D601)</f>
        <v/>
      </c>
      <c r="I603" s="93">
        <f>IF(DATABASE!$X601&lt;&gt;1,"",DATABASE!S601)</f>
        <v/>
      </c>
    </row>
    <row r="604" ht="16.5" customHeight="1" s="111">
      <c r="A604" s="92">
        <f>IF(DATABASE!$X602&lt;&gt;1,"",DATABASE!B602)</f>
        <v/>
      </c>
      <c r="B604" s="93">
        <f>IF(DATABASE!$X602&lt;&gt;1,"",DATABASE!M602)</f>
        <v/>
      </c>
      <c r="C604" s="94">
        <f>IF(DATABASE!$X602&lt;&gt;1,"",DATABASE!A602)</f>
        <v/>
      </c>
      <c r="D604" s="94">
        <f>IF(DATABASE!$X602&lt;&gt;1,"",DATABASE!P602)</f>
        <v/>
      </c>
      <c r="E604" s="94">
        <f>IF(DATABASE!$X602&lt;&gt;1,"",DATABASE!L602)</f>
        <v/>
      </c>
      <c r="F604" s="94">
        <f>IF(DATABASE!$X602&lt;&gt;1,"",DATABASE!Q602)</f>
        <v/>
      </c>
      <c r="G604" s="94">
        <f>IF(DATABASE!$X602&lt;&gt;1,"",DATABASE!C602)</f>
        <v/>
      </c>
      <c r="H604" s="94">
        <f>IF(DATABASE!$X602&lt;&gt;1,"",DATABASE!D602)</f>
        <v/>
      </c>
      <c r="I604" s="93">
        <f>IF(DATABASE!$X602&lt;&gt;1,"",DATABASE!S602)</f>
        <v/>
      </c>
    </row>
    <row r="605" ht="16.5" customHeight="1" s="111">
      <c r="A605" s="92">
        <f>IF(DATABASE!$X603&lt;&gt;1,"",DATABASE!B603)</f>
        <v/>
      </c>
      <c r="B605" s="93">
        <f>IF(DATABASE!$X603&lt;&gt;1,"",DATABASE!M603)</f>
        <v/>
      </c>
      <c r="C605" s="94">
        <f>IF(DATABASE!$X603&lt;&gt;1,"",DATABASE!A603)</f>
        <v/>
      </c>
      <c r="D605" s="94">
        <f>IF(DATABASE!$X603&lt;&gt;1,"",DATABASE!P603)</f>
        <v/>
      </c>
      <c r="E605" s="94">
        <f>IF(DATABASE!$X603&lt;&gt;1,"",DATABASE!L603)</f>
        <v/>
      </c>
      <c r="F605" s="94">
        <f>IF(DATABASE!$X603&lt;&gt;1,"",DATABASE!Q603)</f>
        <v/>
      </c>
      <c r="G605" s="94">
        <f>IF(DATABASE!$X603&lt;&gt;1,"",DATABASE!C603)</f>
        <v/>
      </c>
      <c r="H605" s="94">
        <f>IF(DATABASE!$X603&lt;&gt;1,"",DATABASE!D603)</f>
        <v/>
      </c>
      <c r="I605" s="93">
        <f>IF(DATABASE!$X603&lt;&gt;1,"",DATABASE!S603)</f>
        <v/>
      </c>
    </row>
    <row r="606" ht="16.5" customHeight="1" s="111">
      <c r="A606" s="92">
        <f>IF(DATABASE!$X604&lt;&gt;1,"",DATABASE!B604)</f>
        <v/>
      </c>
      <c r="B606" s="93">
        <f>IF(DATABASE!$X604&lt;&gt;1,"",DATABASE!M604)</f>
        <v/>
      </c>
      <c r="C606" s="94">
        <f>IF(DATABASE!$X604&lt;&gt;1,"",DATABASE!A604)</f>
        <v/>
      </c>
      <c r="D606" s="94">
        <f>IF(DATABASE!$X604&lt;&gt;1,"",DATABASE!P604)</f>
        <v/>
      </c>
      <c r="E606" s="94">
        <f>IF(DATABASE!$X604&lt;&gt;1,"",DATABASE!L604)</f>
        <v/>
      </c>
      <c r="F606" s="94">
        <f>IF(DATABASE!$X604&lt;&gt;1,"",DATABASE!Q604)</f>
        <v/>
      </c>
      <c r="G606" s="94">
        <f>IF(DATABASE!$X604&lt;&gt;1,"",DATABASE!C604)</f>
        <v/>
      </c>
      <c r="H606" s="94">
        <f>IF(DATABASE!$X604&lt;&gt;1,"",DATABASE!D604)</f>
        <v/>
      </c>
      <c r="I606" s="93">
        <f>IF(DATABASE!$X604&lt;&gt;1,"",DATABASE!S604)</f>
        <v/>
      </c>
    </row>
    <row r="607" ht="16.5" customHeight="1" s="111">
      <c r="A607" s="92">
        <f>IF(DATABASE!$X605&lt;&gt;1,"",DATABASE!B605)</f>
        <v/>
      </c>
      <c r="B607" s="93">
        <f>IF(DATABASE!$X605&lt;&gt;1,"",DATABASE!M605)</f>
        <v/>
      </c>
      <c r="C607" s="94">
        <f>IF(DATABASE!$X605&lt;&gt;1,"",DATABASE!A605)</f>
        <v/>
      </c>
      <c r="D607" s="94">
        <f>IF(DATABASE!$X605&lt;&gt;1,"",DATABASE!P605)</f>
        <v/>
      </c>
      <c r="E607" s="94">
        <f>IF(DATABASE!$X605&lt;&gt;1,"",DATABASE!L605)</f>
        <v/>
      </c>
      <c r="F607" s="94">
        <f>IF(DATABASE!$X605&lt;&gt;1,"",DATABASE!Q605)</f>
        <v/>
      </c>
      <c r="G607" s="94">
        <f>IF(DATABASE!$X605&lt;&gt;1,"",DATABASE!C605)</f>
        <v/>
      </c>
      <c r="H607" s="94">
        <f>IF(DATABASE!$X605&lt;&gt;1,"",DATABASE!D605)</f>
        <v/>
      </c>
      <c r="I607" s="93">
        <f>IF(DATABASE!$X605&lt;&gt;1,"",DATABASE!S605)</f>
        <v/>
      </c>
    </row>
    <row r="608" ht="16.5" customHeight="1" s="111">
      <c r="A608" s="92">
        <f>IF(DATABASE!$X606&lt;&gt;1,"",DATABASE!B606)</f>
        <v/>
      </c>
      <c r="B608" s="93">
        <f>IF(DATABASE!$X606&lt;&gt;1,"",DATABASE!M606)</f>
        <v/>
      </c>
      <c r="C608" s="94">
        <f>IF(DATABASE!$X606&lt;&gt;1,"",DATABASE!A606)</f>
        <v/>
      </c>
      <c r="D608" s="94">
        <f>IF(DATABASE!$X606&lt;&gt;1,"",DATABASE!P606)</f>
        <v/>
      </c>
      <c r="E608" s="94">
        <f>IF(DATABASE!$X606&lt;&gt;1,"",DATABASE!L606)</f>
        <v/>
      </c>
      <c r="F608" s="94">
        <f>IF(DATABASE!$X606&lt;&gt;1,"",DATABASE!Q606)</f>
        <v/>
      </c>
      <c r="G608" s="94">
        <f>IF(DATABASE!$X606&lt;&gt;1,"",DATABASE!C606)</f>
        <v/>
      </c>
      <c r="H608" s="94">
        <f>IF(DATABASE!$X606&lt;&gt;1,"",DATABASE!D606)</f>
        <v/>
      </c>
      <c r="I608" s="93">
        <f>IF(DATABASE!$X606&lt;&gt;1,"",DATABASE!S606)</f>
        <v/>
      </c>
    </row>
    <row r="609" ht="16.5" customHeight="1" s="111">
      <c r="A609" s="92">
        <f>IF(DATABASE!$X607&lt;&gt;1,"",DATABASE!B607)</f>
        <v/>
      </c>
      <c r="B609" s="93">
        <f>IF(DATABASE!$X607&lt;&gt;1,"",DATABASE!M607)</f>
        <v/>
      </c>
      <c r="C609" s="94">
        <f>IF(DATABASE!$X607&lt;&gt;1,"",DATABASE!A607)</f>
        <v/>
      </c>
      <c r="D609" s="94">
        <f>IF(DATABASE!$X607&lt;&gt;1,"",DATABASE!P607)</f>
        <v/>
      </c>
      <c r="E609" s="94">
        <f>IF(DATABASE!$X607&lt;&gt;1,"",DATABASE!L607)</f>
        <v/>
      </c>
      <c r="F609" s="94">
        <f>IF(DATABASE!$X607&lt;&gt;1,"",DATABASE!Q607)</f>
        <v/>
      </c>
      <c r="G609" s="94">
        <f>IF(DATABASE!$X607&lt;&gt;1,"",DATABASE!C607)</f>
        <v/>
      </c>
      <c r="H609" s="94">
        <f>IF(DATABASE!$X607&lt;&gt;1,"",DATABASE!D607)</f>
        <v/>
      </c>
      <c r="I609" s="93">
        <f>IF(DATABASE!$X607&lt;&gt;1,"",DATABASE!S607)</f>
        <v/>
      </c>
    </row>
    <row r="610" ht="16.5" customHeight="1" s="111">
      <c r="A610" s="92">
        <f>IF(DATABASE!$X608&lt;&gt;1,"",DATABASE!B608)</f>
        <v/>
      </c>
      <c r="B610" s="93">
        <f>IF(DATABASE!$X608&lt;&gt;1,"",DATABASE!M608)</f>
        <v/>
      </c>
      <c r="C610" s="94">
        <f>IF(DATABASE!$X608&lt;&gt;1,"",DATABASE!A608)</f>
        <v/>
      </c>
      <c r="D610" s="94">
        <f>IF(DATABASE!$X608&lt;&gt;1,"",DATABASE!P608)</f>
        <v/>
      </c>
      <c r="E610" s="94">
        <f>IF(DATABASE!$X608&lt;&gt;1,"",DATABASE!L608)</f>
        <v/>
      </c>
      <c r="F610" s="94">
        <f>IF(DATABASE!$X608&lt;&gt;1,"",DATABASE!Q608)</f>
        <v/>
      </c>
      <c r="G610" s="94">
        <f>IF(DATABASE!$X608&lt;&gt;1,"",DATABASE!C608)</f>
        <v/>
      </c>
      <c r="H610" s="94">
        <f>IF(DATABASE!$X608&lt;&gt;1,"",DATABASE!D608)</f>
        <v/>
      </c>
      <c r="I610" s="93">
        <f>IF(DATABASE!$X608&lt;&gt;1,"",DATABASE!S608)</f>
        <v/>
      </c>
    </row>
    <row r="611" ht="16.5" customHeight="1" s="111">
      <c r="A611" s="92">
        <f>IF(DATABASE!$X609&lt;&gt;1,"",DATABASE!B609)</f>
        <v/>
      </c>
      <c r="B611" s="93">
        <f>IF(DATABASE!$X609&lt;&gt;1,"",DATABASE!M609)</f>
        <v/>
      </c>
      <c r="C611" s="94">
        <f>IF(DATABASE!$X609&lt;&gt;1,"",DATABASE!A609)</f>
        <v/>
      </c>
      <c r="D611" s="94">
        <f>IF(DATABASE!$X609&lt;&gt;1,"",DATABASE!P609)</f>
        <v/>
      </c>
      <c r="E611" s="94">
        <f>IF(DATABASE!$X609&lt;&gt;1,"",DATABASE!L609)</f>
        <v/>
      </c>
      <c r="F611" s="94">
        <f>IF(DATABASE!$X609&lt;&gt;1,"",DATABASE!Q609)</f>
        <v/>
      </c>
      <c r="G611" s="94">
        <f>IF(DATABASE!$X609&lt;&gt;1,"",DATABASE!C609)</f>
        <v/>
      </c>
      <c r="H611" s="94">
        <f>IF(DATABASE!$X609&lt;&gt;1,"",DATABASE!D609)</f>
        <v/>
      </c>
      <c r="I611" s="93">
        <f>IF(DATABASE!$X609&lt;&gt;1,"",DATABASE!S609)</f>
        <v/>
      </c>
    </row>
    <row r="612" ht="16.5" customHeight="1" s="111">
      <c r="A612" s="92">
        <f>IF(DATABASE!$X610&lt;&gt;1,"",DATABASE!B610)</f>
        <v/>
      </c>
      <c r="B612" s="93">
        <f>IF(DATABASE!$X610&lt;&gt;1,"",DATABASE!M610)</f>
        <v/>
      </c>
      <c r="C612" s="94">
        <f>IF(DATABASE!$X610&lt;&gt;1,"",DATABASE!A610)</f>
        <v/>
      </c>
      <c r="D612" s="94">
        <f>IF(DATABASE!$X610&lt;&gt;1,"",DATABASE!P610)</f>
        <v/>
      </c>
      <c r="E612" s="94">
        <f>IF(DATABASE!$X610&lt;&gt;1,"",DATABASE!L610)</f>
        <v/>
      </c>
      <c r="F612" s="94">
        <f>IF(DATABASE!$X610&lt;&gt;1,"",DATABASE!Q610)</f>
        <v/>
      </c>
      <c r="G612" s="94">
        <f>IF(DATABASE!$X610&lt;&gt;1,"",DATABASE!C610)</f>
        <v/>
      </c>
      <c r="H612" s="94">
        <f>IF(DATABASE!$X610&lt;&gt;1,"",DATABASE!D610)</f>
        <v/>
      </c>
      <c r="I612" s="93">
        <f>IF(DATABASE!$X610&lt;&gt;1,"",DATABASE!S610)</f>
        <v/>
      </c>
    </row>
    <row r="613" ht="16.5" customHeight="1" s="111">
      <c r="A613" s="92">
        <f>IF(DATABASE!$X611&lt;&gt;1,"",DATABASE!B611)</f>
        <v/>
      </c>
      <c r="B613" s="93">
        <f>IF(DATABASE!$X611&lt;&gt;1,"",DATABASE!M611)</f>
        <v/>
      </c>
      <c r="C613" s="94">
        <f>IF(DATABASE!$X611&lt;&gt;1,"",DATABASE!A611)</f>
        <v/>
      </c>
      <c r="D613" s="94">
        <f>IF(DATABASE!$X611&lt;&gt;1,"",DATABASE!P611)</f>
        <v/>
      </c>
      <c r="E613" s="94">
        <f>IF(DATABASE!$X611&lt;&gt;1,"",DATABASE!L611)</f>
        <v/>
      </c>
      <c r="F613" s="94">
        <f>IF(DATABASE!$X611&lt;&gt;1,"",DATABASE!Q611)</f>
        <v/>
      </c>
      <c r="G613" s="94">
        <f>IF(DATABASE!$X611&lt;&gt;1,"",DATABASE!C611)</f>
        <v/>
      </c>
      <c r="H613" s="94">
        <f>IF(DATABASE!$X611&lt;&gt;1,"",DATABASE!D611)</f>
        <v/>
      </c>
      <c r="I613" s="93">
        <f>IF(DATABASE!$X611&lt;&gt;1,"",DATABASE!S611)</f>
        <v/>
      </c>
    </row>
    <row r="614" ht="16.5" customHeight="1" s="111">
      <c r="A614" s="92">
        <f>IF(DATABASE!$X612&lt;&gt;1,"",DATABASE!B612)</f>
        <v/>
      </c>
      <c r="B614" s="93">
        <f>IF(DATABASE!$X612&lt;&gt;1,"",DATABASE!M612)</f>
        <v/>
      </c>
      <c r="C614" s="94">
        <f>IF(DATABASE!$X612&lt;&gt;1,"",DATABASE!A612)</f>
        <v/>
      </c>
      <c r="D614" s="94">
        <f>IF(DATABASE!$X612&lt;&gt;1,"",DATABASE!P612)</f>
        <v/>
      </c>
      <c r="E614" s="94">
        <f>IF(DATABASE!$X612&lt;&gt;1,"",DATABASE!L612)</f>
        <v/>
      </c>
      <c r="F614" s="94">
        <f>IF(DATABASE!$X612&lt;&gt;1,"",DATABASE!Q612)</f>
        <v/>
      </c>
      <c r="G614" s="94">
        <f>IF(DATABASE!$X612&lt;&gt;1,"",DATABASE!C612)</f>
        <v/>
      </c>
      <c r="H614" s="94">
        <f>IF(DATABASE!$X612&lt;&gt;1,"",DATABASE!D612)</f>
        <v/>
      </c>
      <c r="I614" s="93">
        <f>IF(DATABASE!$X612&lt;&gt;1,"",DATABASE!S612)</f>
        <v/>
      </c>
    </row>
    <row r="615" ht="16.5" customHeight="1" s="111">
      <c r="A615" s="92">
        <f>IF(DATABASE!$X613&lt;&gt;1,"",DATABASE!B613)</f>
        <v/>
      </c>
      <c r="B615" s="93">
        <f>IF(DATABASE!$X613&lt;&gt;1,"",DATABASE!M613)</f>
        <v/>
      </c>
      <c r="C615" s="94">
        <f>IF(DATABASE!$X613&lt;&gt;1,"",DATABASE!A613)</f>
        <v/>
      </c>
      <c r="D615" s="94">
        <f>IF(DATABASE!$X613&lt;&gt;1,"",DATABASE!P613)</f>
        <v/>
      </c>
      <c r="E615" s="94">
        <f>IF(DATABASE!$X613&lt;&gt;1,"",DATABASE!L613)</f>
        <v/>
      </c>
      <c r="F615" s="94">
        <f>IF(DATABASE!$X613&lt;&gt;1,"",DATABASE!Q613)</f>
        <v/>
      </c>
      <c r="G615" s="94">
        <f>IF(DATABASE!$X613&lt;&gt;1,"",DATABASE!C613)</f>
        <v/>
      </c>
      <c r="H615" s="94">
        <f>IF(DATABASE!$X613&lt;&gt;1,"",DATABASE!D613)</f>
        <v/>
      </c>
      <c r="I615" s="93">
        <f>IF(DATABASE!$X613&lt;&gt;1,"",DATABASE!S613)</f>
        <v/>
      </c>
    </row>
    <row r="616" ht="16.5" customHeight="1" s="111">
      <c r="A616" s="92">
        <f>IF(DATABASE!$X614&lt;&gt;1,"",DATABASE!B614)</f>
        <v/>
      </c>
      <c r="B616" s="93">
        <f>IF(DATABASE!$X614&lt;&gt;1,"",DATABASE!M614)</f>
        <v/>
      </c>
      <c r="C616" s="94">
        <f>IF(DATABASE!$X614&lt;&gt;1,"",DATABASE!A614)</f>
        <v/>
      </c>
      <c r="D616" s="94">
        <f>IF(DATABASE!$X614&lt;&gt;1,"",DATABASE!P614)</f>
        <v/>
      </c>
      <c r="E616" s="94">
        <f>IF(DATABASE!$X614&lt;&gt;1,"",DATABASE!L614)</f>
        <v/>
      </c>
      <c r="F616" s="94">
        <f>IF(DATABASE!$X614&lt;&gt;1,"",DATABASE!Q614)</f>
        <v/>
      </c>
      <c r="G616" s="94">
        <f>IF(DATABASE!$X614&lt;&gt;1,"",DATABASE!C614)</f>
        <v/>
      </c>
      <c r="H616" s="94">
        <f>IF(DATABASE!$X614&lt;&gt;1,"",DATABASE!D614)</f>
        <v/>
      </c>
      <c r="I616" s="93">
        <f>IF(DATABASE!$X614&lt;&gt;1,"",DATABASE!S614)</f>
        <v/>
      </c>
    </row>
    <row r="617" ht="16.5" customHeight="1" s="111">
      <c r="A617" s="92">
        <f>IF(DATABASE!$X615&lt;&gt;1,"",DATABASE!B615)</f>
        <v/>
      </c>
      <c r="B617" s="93">
        <f>IF(DATABASE!$X615&lt;&gt;1,"",DATABASE!M615)</f>
        <v/>
      </c>
      <c r="C617" s="94">
        <f>IF(DATABASE!$X615&lt;&gt;1,"",DATABASE!A615)</f>
        <v/>
      </c>
      <c r="D617" s="94">
        <f>IF(DATABASE!$X615&lt;&gt;1,"",DATABASE!P615)</f>
        <v/>
      </c>
      <c r="E617" s="94">
        <f>IF(DATABASE!$X615&lt;&gt;1,"",DATABASE!L615)</f>
        <v/>
      </c>
      <c r="F617" s="94">
        <f>IF(DATABASE!$X615&lt;&gt;1,"",DATABASE!Q615)</f>
        <v/>
      </c>
      <c r="G617" s="94">
        <f>IF(DATABASE!$X615&lt;&gt;1,"",DATABASE!C615)</f>
        <v/>
      </c>
      <c r="H617" s="94">
        <f>IF(DATABASE!$X615&lt;&gt;1,"",DATABASE!D615)</f>
        <v/>
      </c>
      <c r="I617" s="93">
        <f>IF(DATABASE!$X615&lt;&gt;1,"",DATABASE!S615)</f>
        <v/>
      </c>
    </row>
    <row r="618" ht="16.5" customHeight="1" s="111">
      <c r="A618" s="92">
        <f>IF(DATABASE!$X616&lt;&gt;1,"",DATABASE!B616)</f>
        <v/>
      </c>
      <c r="B618" s="93">
        <f>IF(DATABASE!$X616&lt;&gt;1,"",DATABASE!M616)</f>
        <v/>
      </c>
      <c r="C618" s="94">
        <f>IF(DATABASE!$X616&lt;&gt;1,"",DATABASE!A616)</f>
        <v/>
      </c>
      <c r="D618" s="94">
        <f>IF(DATABASE!$X616&lt;&gt;1,"",DATABASE!P616)</f>
        <v/>
      </c>
      <c r="E618" s="94">
        <f>IF(DATABASE!$X616&lt;&gt;1,"",DATABASE!L616)</f>
        <v/>
      </c>
      <c r="F618" s="94">
        <f>IF(DATABASE!$X616&lt;&gt;1,"",DATABASE!Q616)</f>
        <v/>
      </c>
      <c r="G618" s="94">
        <f>IF(DATABASE!$X616&lt;&gt;1,"",DATABASE!C616)</f>
        <v/>
      </c>
      <c r="H618" s="94">
        <f>IF(DATABASE!$X616&lt;&gt;1,"",DATABASE!D616)</f>
        <v/>
      </c>
      <c r="I618" s="93">
        <f>IF(DATABASE!$X616&lt;&gt;1,"",DATABASE!S616)</f>
        <v/>
      </c>
    </row>
    <row r="619" ht="16.5" customHeight="1" s="111">
      <c r="A619" s="92">
        <f>IF(DATABASE!$X617&lt;&gt;1,"",DATABASE!B617)</f>
        <v/>
      </c>
      <c r="B619" s="93">
        <f>IF(DATABASE!$X617&lt;&gt;1,"",DATABASE!M617)</f>
        <v/>
      </c>
      <c r="C619" s="94">
        <f>IF(DATABASE!$X617&lt;&gt;1,"",DATABASE!A617)</f>
        <v/>
      </c>
      <c r="D619" s="94">
        <f>IF(DATABASE!$X617&lt;&gt;1,"",DATABASE!P617)</f>
        <v/>
      </c>
      <c r="E619" s="94">
        <f>IF(DATABASE!$X617&lt;&gt;1,"",DATABASE!L617)</f>
        <v/>
      </c>
      <c r="F619" s="94">
        <f>IF(DATABASE!$X617&lt;&gt;1,"",DATABASE!Q617)</f>
        <v/>
      </c>
      <c r="G619" s="94">
        <f>IF(DATABASE!$X617&lt;&gt;1,"",DATABASE!C617)</f>
        <v/>
      </c>
      <c r="H619" s="94">
        <f>IF(DATABASE!$X617&lt;&gt;1,"",DATABASE!D617)</f>
        <v/>
      </c>
      <c r="I619" s="93">
        <f>IF(DATABASE!$X617&lt;&gt;1,"",DATABASE!S617)</f>
        <v/>
      </c>
    </row>
    <row r="620" ht="16.5" customHeight="1" s="111">
      <c r="A620" s="92">
        <f>IF(DATABASE!$X618&lt;&gt;1,"",DATABASE!B618)</f>
        <v/>
      </c>
      <c r="B620" s="93">
        <f>IF(DATABASE!$X618&lt;&gt;1,"",DATABASE!M618)</f>
        <v/>
      </c>
      <c r="C620" s="94">
        <f>IF(DATABASE!$X618&lt;&gt;1,"",DATABASE!A618)</f>
        <v/>
      </c>
      <c r="D620" s="94">
        <f>IF(DATABASE!$X618&lt;&gt;1,"",DATABASE!P618)</f>
        <v/>
      </c>
      <c r="E620" s="94">
        <f>IF(DATABASE!$X618&lt;&gt;1,"",DATABASE!L618)</f>
        <v/>
      </c>
      <c r="F620" s="94">
        <f>IF(DATABASE!$X618&lt;&gt;1,"",DATABASE!Q618)</f>
        <v/>
      </c>
      <c r="G620" s="94">
        <f>IF(DATABASE!$X618&lt;&gt;1,"",DATABASE!C618)</f>
        <v/>
      </c>
      <c r="H620" s="94">
        <f>IF(DATABASE!$X618&lt;&gt;1,"",DATABASE!D618)</f>
        <v/>
      </c>
      <c r="I620" s="93">
        <f>IF(DATABASE!$X618&lt;&gt;1,"",DATABASE!S618)</f>
        <v/>
      </c>
    </row>
    <row r="621" ht="16.5" customHeight="1" s="111">
      <c r="A621" s="92">
        <f>IF(DATABASE!$X619&lt;&gt;1,"",DATABASE!B619)</f>
        <v/>
      </c>
      <c r="B621" s="93">
        <f>IF(DATABASE!$X619&lt;&gt;1,"",DATABASE!M619)</f>
        <v/>
      </c>
      <c r="C621" s="94">
        <f>IF(DATABASE!$X619&lt;&gt;1,"",DATABASE!A619)</f>
        <v/>
      </c>
      <c r="D621" s="94">
        <f>IF(DATABASE!$X619&lt;&gt;1,"",DATABASE!P619)</f>
        <v/>
      </c>
      <c r="E621" s="94">
        <f>IF(DATABASE!$X619&lt;&gt;1,"",DATABASE!L619)</f>
        <v/>
      </c>
      <c r="F621" s="94">
        <f>IF(DATABASE!$X619&lt;&gt;1,"",DATABASE!Q619)</f>
        <v/>
      </c>
      <c r="G621" s="94">
        <f>IF(DATABASE!$X619&lt;&gt;1,"",DATABASE!C619)</f>
        <v/>
      </c>
      <c r="H621" s="94">
        <f>IF(DATABASE!$X619&lt;&gt;1,"",DATABASE!D619)</f>
        <v/>
      </c>
      <c r="I621" s="93">
        <f>IF(DATABASE!$X619&lt;&gt;1,"",DATABASE!S619)</f>
        <v/>
      </c>
    </row>
    <row r="622" ht="16.5" customHeight="1" s="111">
      <c r="A622" s="92">
        <f>IF(DATABASE!$X620&lt;&gt;1,"",DATABASE!B620)</f>
        <v/>
      </c>
      <c r="B622" s="93">
        <f>IF(DATABASE!$X620&lt;&gt;1,"",DATABASE!M620)</f>
        <v/>
      </c>
      <c r="C622" s="94">
        <f>IF(DATABASE!$X620&lt;&gt;1,"",DATABASE!A620)</f>
        <v/>
      </c>
      <c r="D622" s="94">
        <f>IF(DATABASE!$X620&lt;&gt;1,"",DATABASE!P620)</f>
        <v/>
      </c>
      <c r="E622" s="94">
        <f>IF(DATABASE!$X620&lt;&gt;1,"",DATABASE!L620)</f>
        <v/>
      </c>
      <c r="F622" s="94">
        <f>IF(DATABASE!$X620&lt;&gt;1,"",DATABASE!Q620)</f>
        <v/>
      </c>
      <c r="G622" s="94">
        <f>IF(DATABASE!$X620&lt;&gt;1,"",DATABASE!C620)</f>
        <v/>
      </c>
      <c r="H622" s="94">
        <f>IF(DATABASE!$X620&lt;&gt;1,"",DATABASE!D620)</f>
        <v/>
      </c>
      <c r="I622" s="93">
        <f>IF(DATABASE!$X620&lt;&gt;1,"",DATABASE!S620)</f>
        <v/>
      </c>
    </row>
    <row r="623" ht="16.5" customHeight="1" s="111">
      <c r="A623" s="92">
        <f>IF(DATABASE!$X621&lt;&gt;1,"",DATABASE!B621)</f>
        <v/>
      </c>
      <c r="B623" s="93">
        <f>IF(DATABASE!$X621&lt;&gt;1,"",DATABASE!M621)</f>
        <v/>
      </c>
      <c r="C623" s="94">
        <f>IF(DATABASE!$X621&lt;&gt;1,"",DATABASE!A621)</f>
        <v/>
      </c>
      <c r="D623" s="94">
        <f>IF(DATABASE!$X621&lt;&gt;1,"",DATABASE!P621)</f>
        <v/>
      </c>
      <c r="E623" s="94">
        <f>IF(DATABASE!$X621&lt;&gt;1,"",DATABASE!L621)</f>
        <v/>
      </c>
      <c r="F623" s="94">
        <f>IF(DATABASE!$X621&lt;&gt;1,"",DATABASE!Q621)</f>
        <v/>
      </c>
      <c r="G623" s="94">
        <f>IF(DATABASE!$X621&lt;&gt;1,"",DATABASE!C621)</f>
        <v/>
      </c>
      <c r="H623" s="94">
        <f>IF(DATABASE!$X621&lt;&gt;1,"",DATABASE!D621)</f>
        <v/>
      </c>
      <c r="I623" s="93">
        <f>IF(DATABASE!$X621&lt;&gt;1,"",DATABASE!S621)</f>
        <v/>
      </c>
    </row>
    <row r="624" ht="16.5" customHeight="1" s="111">
      <c r="A624" s="92">
        <f>IF(DATABASE!$X622&lt;&gt;1,"",DATABASE!B622)</f>
        <v/>
      </c>
      <c r="B624" s="93">
        <f>IF(DATABASE!$X622&lt;&gt;1,"",DATABASE!M622)</f>
        <v/>
      </c>
      <c r="C624" s="94">
        <f>IF(DATABASE!$X622&lt;&gt;1,"",DATABASE!A622)</f>
        <v/>
      </c>
      <c r="D624" s="94">
        <f>IF(DATABASE!$X622&lt;&gt;1,"",DATABASE!P622)</f>
        <v/>
      </c>
      <c r="E624" s="94">
        <f>IF(DATABASE!$X622&lt;&gt;1,"",DATABASE!L622)</f>
        <v/>
      </c>
      <c r="F624" s="94">
        <f>IF(DATABASE!$X622&lt;&gt;1,"",DATABASE!Q622)</f>
        <v/>
      </c>
      <c r="G624" s="94">
        <f>IF(DATABASE!$X622&lt;&gt;1,"",DATABASE!C622)</f>
        <v/>
      </c>
      <c r="H624" s="94">
        <f>IF(DATABASE!$X622&lt;&gt;1,"",DATABASE!D622)</f>
        <v/>
      </c>
      <c r="I624" s="93">
        <f>IF(DATABASE!$X622&lt;&gt;1,"",DATABASE!S622)</f>
        <v/>
      </c>
    </row>
    <row r="625" ht="16.5" customHeight="1" s="111">
      <c r="A625" s="92">
        <f>IF(DATABASE!$X623&lt;&gt;1,"",DATABASE!B623)</f>
        <v/>
      </c>
      <c r="B625" s="93">
        <f>IF(DATABASE!$X623&lt;&gt;1,"",DATABASE!M623)</f>
        <v/>
      </c>
      <c r="C625" s="94">
        <f>IF(DATABASE!$X623&lt;&gt;1,"",DATABASE!A623)</f>
        <v/>
      </c>
      <c r="D625" s="94">
        <f>IF(DATABASE!$X623&lt;&gt;1,"",DATABASE!P623)</f>
        <v/>
      </c>
      <c r="E625" s="94">
        <f>IF(DATABASE!$X623&lt;&gt;1,"",DATABASE!L623)</f>
        <v/>
      </c>
      <c r="F625" s="94">
        <f>IF(DATABASE!$X623&lt;&gt;1,"",DATABASE!Q623)</f>
        <v/>
      </c>
      <c r="G625" s="94">
        <f>IF(DATABASE!$X623&lt;&gt;1,"",DATABASE!C623)</f>
        <v/>
      </c>
      <c r="H625" s="94">
        <f>IF(DATABASE!$X623&lt;&gt;1,"",DATABASE!D623)</f>
        <v/>
      </c>
      <c r="I625" s="93">
        <f>IF(DATABASE!$X623&lt;&gt;1,"",DATABASE!S623)</f>
        <v/>
      </c>
    </row>
    <row r="626" ht="16.5" customHeight="1" s="111">
      <c r="A626" s="92">
        <f>IF(DATABASE!$X624&lt;&gt;1,"",DATABASE!B624)</f>
        <v/>
      </c>
      <c r="B626" s="93">
        <f>IF(DATABASE!$X624&lt;&gt;1,"",DATABASE!M624)</f>
        <v/>
      </c>
      <c r="C626" s="94">
        <f>IF(DATABASE!$X624&lt;&gt;1,"",DATABASE!A624)</f>
        <v/>
      </c>
      <c r="D626" s="94">
        <f>IF(DATABASE!$X624&lt;&gt;1,"",DATABASE!P624)</f>
        <v/>
      </c>
      <c r="E626" s="94">
        <f>IF(DATABASE!$X624&lt;&gt;1,"",DATABASE!L624)</f>
        <v/>
      </c>
      <c r="F626" s="94">
        <f>IF(DATABASE!$X624&lt;&gt;1,"",DATABASE!Q624)</f>
        <v/>
      </c>
      <c r="G626" s="94">
        <f>IF(DATABASE!$X624&lt;&gt;1,"",DATABASE!C624)</f>
        <v/>
      </c>
      <c r="H626" s="94">
        <f>IF(DATABASE!$X624&lt;&gt;1,"",DATABASE!D624)</f>
        <v/>
      </c>
      <c r="I626" s="93">
        <f>IF(DATABASE!$X624&lt;&gt;1,"",DATABASE!S624)</f>
        <v/>
      </c>
    </row>
    <row r="627" ht="16.5" customHeight="1" s="111">
      <c r="A627" s="92">
        <f>IF(DATABASE!$X625&lt;&gt;1,"",DATABASE!B625)</f>
        <v/>
      </c>
      <c r="B627" s="93">
        <f>IF(DATABASE!$X625&lt;&gt;1,"",DATABASE!M625)</f>
        <v/>
      </c>
      <c r="C627" s="94">
        <f>IF(DATABASE!$X625&lt;&gt;1,"",DATABASE!A625)</f>
        <v/>
      </c>
      <c r="D627" s="94">
        <f>IF(DATABASE!$X625&lt;&gt;1,"",DATABASE!P625)</f>
        <v/>
      </c>
      <c r="E627" s="94">
        <f>IF(DATABASE!$X625&lt;&gt;1,"",DATABASE!L625)</f>
        <v/>
      </c>
      <c r="F627" s="94">
        <f>IF(DATABASE!$X625&lt;&gt;1,"",DATABASE!Q625)</f>
        <v/>
      </c>
      <c r="G627" s="94">
        <f>IF(DATABASE!$X625&lt;&gt;1,"",DATABASE!C625)</f>
        <v/>
      </c>
      <c r="H627" s="94">
        <f>IF(DATABASE!$X625&lt;&gt;1,"",DATABASE!D625)</f>
        <v/>
      </c>
      <c r="I627" s="93">
        <f>IF(DATABASE!$X625&lt;&gt;1,"",DATABASE!S625)</f>
        <v/>
      </c>
    </row>
    <row r="628" ht="16.5" customHeight="1" s="111">
      <c r="A628" s="92">
        <f>IF(DATABASE!$X626&lt;&gt;1,"",DATABASE!B626)</f>
        <v/>
      </c>
      <c r="B628" s="93">
        <f>IF(DATABASE!$X626&lt;&gt;1,"",DATABASE!M626)</f>
        <v/>
      </c>
      <c r="C628" s="94">
        <f>IF(DATABASE!$X626&lt;&gt;1,"",DATABASE!A626)</f>
        <v/>
      </c>
      <c r="D628" s="94">
        <f>IF(DATABASE!$X626&lt;&gt;1,"",DATABASE!P626)</f>
        <v/>
      </c>
      <c r="E628" s="94">
        <f>IF(DATABASE!$X626&lt;&gt;1,"",DATABASE!L626)</f>
        <v/>
      </c>
      <c r="F628" s="94">
        <f>IF(DATABASE!$X626&lt;&gt;1,"",DATABASE!Q626)</f>
        <v/>
      </c>
      <c r="G628" s="94">
        <f>IF(DATABASE!$X626&lt;&gt;1,"",DATABASE!C626)</f>
        <v/>
      </c>
      <c r="H628" s="94">
        <f>IF(DATABASE!$X626&lt;&gt;1,"",DATABASE!D626)</f>
        <v/>
      </c>
      <c r="I628" s="93">
        <f>IF(DATABASE!$X626&lt;&gt;1,"",DATABASE!S626)</f>
        <v/>
      </c>
    </row>
    <row r="629" ht="16.5" customHeight="1" s="111">
      <c r="A629" s="92">
        <f>IF(DATABASE!$X627&lt;&gt;1,"",DATABASE!B627)</f>
        <v/>
      </c>
      <c r="B629" s="93">
        <f>IF(DATABASE!$X627&lt;&gt;1,"",DATABASE!M627)</f>
        <v/>
      </c>
      <c r="C629" s="94">
        <f>IF(DATABASE!$X627&lt;&gt;1,"",DATABASE!A627)</f>
        <v/>
      </c>
      <c r="D629" s="94">
        <f>IF(DATABASE!$X627&lt;&gt;1,"",DATABASE!P627)</f>
        <v/>
      </c>
      <c r="E629" s="94">
        <f>IF(DATABASE!$X627&lt;&gt;1,"",DATABASE!L627)</f>
        <v/>
      </c>
      <c r="F629" s="94">
        <f>IF(DATABASE!$X627&lt;&gt;1,"",DATABASE!Q627)</f>
        <v/>
      </c>
      <c r="G629" s="94">
        <f>IF(DATABASE!$X627&lt;&gt;1,"",DATABASE!C627)</f>
        <v/>
      </c>
      <c r="H629" s="94">
        <f>IF(DATABASE!$X627&lt;&gt;1,"",DATABASE!D627)</f>
        <v/>
      </c>
      <c r="I629" s="93">
        <f>IF(DATABASE!$X627&lt;&gt;1,"",DATABASE!S627)</f>
        <v/>
      </c>
    </row>
    <row r="630" ht="16.5" customHeight="1" s="111">
      <c r="A630" s="92">
        <f>IF(DATABASE!$X628&lt;&gt;1,"",DATABASE!B628)</f>
        <v/>
      </c>
      <c r="B630" s="93">
        <f>IF(DATABASE!$X628&lt;&gt;1,"",DATABASE!M628)</f>
        <v/>
      </c>
      <c r="C630" s="94">
        <f>IF(DATABASE!$X628&lt;&gt;1,"",DATABASE!A628)</f>
        <v/>
      </c>
      <c r="D630" s="94">
        <f>IF(DATABASE!$X628&lt;&gt;1,"",DATABASE!P628)</f>
        <v/>
      </c>
      <c r="E630" s="94">
        <f>IF(DATABASE!$X628&lt;&gt;1,"",DATABASE!L628)</f>
        <v/>
      </c>
      <c r="F630" s="94">
        <f>IF(DATABASE!$X628&lt;&gt;1,"",DATABASE!Q628)</f>
        <v/>
      </c>
      <c r="G630" s="94">
        <f>IF(DATABASE!$X628&lt;&gt;1,"",DATABASE!C628)</f>
        <v/>
      </c>
      <c r="H630" s="94">
        <f>IF(DATABASE!$X628&lt;&gt;1,"",DATABASE!D628)</f>
        <v/>
      </c>
      <c r="I630" s="93">
        <f>IF(DATABASE!$X628&lt;&gt;1,"",DATABASE!S628)</f>
        <v/>
      </c>
    </row>
    <row r="631" ht="16.5" customHeight="1" s="111">
      <c r="A631" s="92">
        <f>IF(DATABASE!$X629&lt;&gt;1,"",DATABASE!B629)</f>
        <v/>
      </c>
      <c r="B631" s="93">
        <f>IF(DATABASE!$X629&lt;&gt;1,"",DATABASE!M629)</f>
        <v/>
      </c>
      <c r="C631" s="94">
        <f>IF(DATABASE!$X629&lt;&gt;1,"",DATABASE!A629)</f>
        <v/>
      </c>
      <c r="D631" s="94">
        <f>IF(DATABASE!$X629&lt;&gt;1,"",DATABASE!P629)</f>
        <v/>
      </c>
      <c r="E631" s="94">
        <f>IF(DATABASE!$X629&lt;&gt;1,"",DATABASE!L629)</f>
        <v/>
      </c>
      <c r="F631" s="94">
        <f>IF(DATABASE!$X629&lt;&gt;1,"",DATABASE!Q629)</f>
        <v/>
      </c>
      <c r="G631" s="94">
        <f>IF(DATABASE!$X629&lt;&gt;1,"",DATABASE!C629)</f>
        <v/>
      </c>
      <c r="H631" s="94">
        <f>IF(DATABASE!$X629&lt;&gt;1,"",DATABASE!D629)</f>
        <v/>
      </c>
      <c r="I631" s="93">
        <f>IF(DATABASE!$X629&lt;&gt;1,"",DATABASE!S629)</f>
        <v/>
      </c>
    </row>
    <row r="632" ht="16.5" customHeight="1" s="111">
      <c r="A632" s="92">
        <f>IF(DATABASE!$X630&lt;&gt;1,"",DATABASE!B630)</f>
        <v/>
      </c>
      <c r="B632" s="93">
        <f>IF(DATABASE!$X630&lt;&gt;1,"",DATABASE!M630)</f>
        <v/>
      </c>
      <c r="C632" s="94">
        <f>IF(DATABASE!$X630&lt;&gt;1,"",DATABASE!A630)</f>
        <v/>
      </c>
      <c r="D632" s="94">
        <f>IF(DATABASE!$X630&lt;&gt;1,"",DATABASE!P630)</f>
        <v/>
      </c>
      <c r="E632" s="94">
        <f>IF(DATABASE!$X630&lt;&gt;1,"",DATABASE!L630)</f>
        <v/>
      </c>
      <c r="F632" s="94">
        <f>IF(DATABASE!$X630&lt;&gt;1,"",DATABASE!Q630)</f>
        <v/>
      </c>
      <c r="G632" s="94">
        <f>IF(DATABASE!$X630&lt;&gt;1,"",DATABASE!C630)</f>
        <v/>
      </c>
      <c r="H632" s="94">
        <f>IF(DATABASE!$X630&lt;&gt;1,"",DATABASE!D630)</f>
        <v/>
      </c>
      <c r="I632" s="93">
        <f>IF(DATABASE!$X630&lt;&gt;1,"",DATABASE!S630)</f>
        <v/>
      </c>
    </row>
    <row r="633" ht="16.5" customHeight="1" s="111">
      <c r="A633" s="92">
        <f>IF(DATABASE!$X631&lt;&gt;1,"",DATABASE!B631)</f>
        <v/>
      </c>
      <c r="B633" s="93">
        <f>IF(DATABASE!$X631&lt;&gt;1,"",DATABASE!M631)</f>
        <v/>
      </c>
      <c r="C633" s="94">
        <f>IF(DATABASE!$X631&lt;&gt;1,"",DATABASE!A631)</f>
        <v/>
      </c>
      <c r="D633" s="94">
        <f>IF(DATABASE!$X631&lt;&gt;1,"",DATABASE!P631)</f>
        <v/>
      </c>
      <c r="E633" s="94">
        <f>IF(DATABASE!$X631&lt;&gt;1,"",DATABASE!L631)</f>
        <v/>
      </c>
      <c r="F633" s="94">
        <f>IF(DATABASE!$X631&lt;&gt;1,"",DATABASE!Q631)</f>
        <v/>
      </c>
      <c r="G633" s="94">
        <f>IF(DATABASE!$X631&lt;&gt;1,"",DATABASE!C631)</f>
        <v/>
      </c>
      <c r="H633" s="94">
        <f>IF(DATABASE!$X631&lt;&gt;1,"",DATABASE!D631)</f>
        <v/>
      </c>
      <c r="I633" s="93">
        <f>IF(DATABASE!$X631&lt;&gt;1,"",DATABASE!S631)</f>
        <v/>
      </c>
    </row>
    <row r="634" ht="16.5" customHeight="1" s="111">
      <c r="A634" s="92">
        <f>IF(DATABASE!$X632&lt;&gt;1,"",DATABASE!B632)</f>
        <v/>
      </c>
      <c r="B634" s="93">
        <f>IF(DATABASE!$X632&lt;&gt;1,"",DATABASE!M632)</f>
        <v/>
      </c>
      <c r="C634" s="94">
        <f>IF(DATABASE!$X632&lt;&gt;1,"",DATABASE!A632)</f>
        <v/>
      </c>
      <c r="D634" s="94">
        <f>IF(DATABASE!$X632&lt;&gt;1,"",DATABASE!P632)</f>
        <v/>
      </c>
      <c r="E634" s="94">
        <f>IF(DATABASE!$X632&lt;&gt;1,"",DATABASE!L632)</f>
        <v/>
      </c>
      <c r="F634" s="94">
        <f>IF(DATABASE!$X632&lt;&gt;1,"",DATABASE!Q632)</f>
        <v/>
      </c>
      <c r="G634" s="94">
        <f>IF(DATABASE!$X632&lt;&gt;1,"",DATABASE!C632)</f>
        <v/>
      </c>
      <c r="H634" s="94">
        <f>IF(DATABASE!$X632&lt;&gt;1,"",DATABASE!D632)</f>
        <v/>
      </c>
      <c r="I634" s="93">
        <f>IF(DATABASE!$X632&lt;&gt;1,"",DATABASE!S632)</f>
        <v/>
      </c>
    </row>
    <row r="635" ht="16.5" customHeight="1" s="111">
      <c r="A635" s="92">
        <f>IF(DATABASE!$X633&lt;&gt;1,"",DATABASE!B633)</f>
        <v/>
      </c>
      <c r="B635" s="93">
        <f>IF(DATABASE!$X633&lt;&gt;1,"",DATABASE!M633)</f>
        <v/>
      </c>
      <c r="C635" s="94">
        <f>IF(DATABASE!$X633&lt;&gt;1,"",DATABASE!A633)</f>
        <v/>
      </c>
      <c r="D635" s="94">
        <f>IF(DATABASE!$X633&lt;&gt;1,"",DATABASE!P633)</f>
        <v/>
      </c>
      <c r="E635" s="94">
        <f>IF(DATABASE!$X633&lt;&gt;1,"",DATABASE!L633)</f>
        <v/>
      </c>
      <c r="F635" s="94">
        <f>IF(DATABASE!$X633&lt;&gt;1,"",DATABASE!Q633)</f>
        <v/>
      </c>
      <c r="G635" s="94">
        <f>IF(DATABASE!$X633&lt;&gt;1,"",DATABASE!C633)</f>
        <v/>
      </c>
      <c r="H635" s="94">
        <f>IF(DATABASE!$X633&lt;&gt;1,"",DATABASE!D633)</f>
        <v/>
      </c>
      <c r="I635" s="93">
        <f>IF(DATABASE!$X633&lt;&gt;1,"",DATABASE!S633)</f>
        <v/>
      </c>
    </row>
    <row r="636" ht="16.5" customHeight="1" s="111">
      <c r="A636" s="92">
        <f>IF(DATABASE!$X634&lt;&gt;1,"",DATABASE!B634)</f>
        <v/>
      </c>
      <c r="B636" s="93">
        <f>IF(DATABASE!$X634&lt;&gt;1,"",DATABASE!M634)</f>
        <v/>
      </c>
      <c r="C636" s="94">
        <f>IF(DATABASE!$X634&lt;&gt;1,"",DATABASE!A634)</f>
        <v/>
      </c>
      <c r="D636" s="94">
        <f>IF(DATABASE!$X634&lt;&gt;1,"",DATABASE!P634)</f>
        <v/>
      </c>
      <c r="E636" s="94">
        <f>IF(DATABASE!$X634&lt;&gt;1,"",DATABASE!L634)</f>
        <v/>
      </c>
      <c r="F636" s="94">
        <f>IF(DATABASE!$X634&lt;&gt;1,"",DATABASE!Q634)</f>
        <v/>
      </c>
      <c r="G636" s="94">
        <f>IF(DATABASE!$X634&lt;&gt;1,"",DATABASE!C634)</f>
        <v/>
      </c>
      <c r="H636" s="94">
        <f>IF(DATABASE!$X634&lt;&gt;1,"",DATABASE!D634)</f>
        <v/>
      </c>
      <c r="I636" s="93">
        <f>IF(DATABASE!$X634&lt;&gt;1,"",DATABASE!S634)</f>
        <v/>
      </c>
    </row>
    <row r="637" ht="16.5" customHeight="1" s="111">
      <c r="A637" s="92">
        <f>IF(DATABASE!$X635&lt;&gt;1,"",DATABASE!B635)</f>
        <v/>
      </c>
      <c r="B637" s="93">
        <f>IF(DATABASE!$X635&lt;&gt;1,"",DATABASE!M635)</f>
        <v/>
      </c>
      <c r="C637" s="94">
        <f>IF(DATABASE!$X635&lt;&gt;1,"",DATABASE!A635)</f>
        <v/>
      </c>
      <c r="D637" s="94">
        <f>IF(DATABASE!$X635&lt;&gt;1,"",DATABASE!P635)</f>
        <v/>
      </c>
      <c r="E637" s="94">
        <f>IF(DATABASE!$X635&lt;&gt;1,"",DATABASE!L635)</f>
        <v/>
      </c>
      <c r="F637" s="94">
        <f>IF(DATABASE!$X635&lt;&gt;1,"",DATABASE!Q635)</f>
        <v/>
      </c>
      <c r="G637" s="94">
        <f>IF(DATABASE!$X635&lt;&gt;1,"",DATABASE!C635)</f>
        <v/>
      </c>
      <c r="H637" s="94">
        <f>IF(DATABASE!$X635&lt;&gt;1,"",DATABASE!D635)</f>
        <v/>
      </c>
      <c r="I637" s="93">
        <f>IF(DATABASE!$X635&lt;&gt;1,"",DATABASE!S635)</f>
        <v/>
      </c>
    </row>
    <row r="638" ht="16.5" customHeight="1" s="111">
      <c r="A638" s="92">
        <f>IF(DATABASE!$X636&lt;&gt;1,"",DATABASE!B636)</f>
        <v/>
      </c>
      <c r="B638" s="93">
        <f>IF(DATABASE!$X636&lt;&gt;1,"",DATABASE!M636)</f>
        <v/>
      </c>
      <c r="C638" s="94">
        <f>IF(DATABASE!$X636&lt;&gt;1,"",DATABASE!A636)</f>
        <v/>
      </c>
      <c r="D638" s="94">
        <f>IF(DATABASE!$X636&lt;&gt;1,"",DATABASE!P636)</f>
        <v/>
      </c>
      <c r="E638" s="94">
        <f>IF(DATABASE!$X636&lt;&gt;1,"",DATABASE!L636)</f>
        <v/>
      </c>
      <c r="F638" s="94">
        <f>IF(DATABASE!$X636&lt;&gt;1,"",DATABASE!Q636)</f>
        <v/>
      </c>
      <c r="G638" s="94">
        <f>IF(DATABASE!$X636&lt;&gt;1,"",DATABASE!C636)</f>
        <v/>
      </c>
      <c r="H638" s="94">
        <f>IF(DATABASE!$X636&lt;&gt;1,"",DATABASE!D636)</f>
        <v/>
      </c>
      <c r="I638" s="93">
        <f>IF(DATABASE!$X636&lt;&gt;1,"",DATABASE!S636)</f>
        <v/>
      </c>
    </row>
    <row r="639" ht="16.5" customHeight="1" s="111">
      <c r="A639" s="92">
        <f>IF(DATABASE!$X637&lt;&gt;1,"",DATABASE!B637)</f>
        <v/>
      </c>
      <c r="B639" s="93">
        <f>IF(DATABASE!$X637&lt;&gt;1,"",DATABASE!M637)</f>
        <v/>
      </c>
      <c r="C639" s="94">
        <f>IF(DATABASE!$X637&lt;&gt;1,"",DATABASE!A637)</f>
        <v/>
      </c>
      <c r="D639" s="94">
        <f>IF(DATABASE!$X637&lt;&gt;1,"",DATABASE!P637)</f>
        <v/>
      </c>
      <c r="E639" s="94">
        <f>IF(DATABASE!$X637&lt;&gt;1,"",DATABASE!L637)</f>
        <v/>
      </c>
      <c r="F639" s="94">
        <f>IF(DATABASE!$X637&lt;&gt;1,"",DATABASE!Q637)</f>
        <v/>
      </c>
      <c r="G639" s="94">
        <f>IF(DATABASE!$X637&lt;&gt;1,"",DATABASE!C637)</f>
        <v/>
      </c>
      <c r="H639" s="94">
        <f>IF(DATABASE!$X637&lt;&gt;1,"",DATABASE!D637)</f>
        <v/>
      </c>
      <c r="I639" s="93">
        <f>IF(DATABASE!$X637&lt;&gt;1,"",DATABASE!S637)</f>
        <v/>
      </c>
    </row>
    <row r="640" ht="16.5" customHeight="1" s="111">
      <c r="A640" s="92">
        <f>IF(DATABASE!$X638&lt;&gt;1,"",DATABASE!B638)</f>
        <v/>
      </c>
      <c r="B640" s="93">
        <f>IF(DATABASE!$X638&lt;&gt;1,"",DATABASE!M638)</f>
        <v/>
      </c>
      <c r="C640" s="94">
        <f>IF(DATABASE!$X638&lt;&gt;1,"",DATABASE!A638)</f>
        <v/>
      </c>
      <c r="D640" s="94">
        <f>IF(DATABASE!$X638&lt;&gt;1,"",DATABASE!P638)</f>
        <v/>
      </c>
      <c r="E640" s="94">
        <f>IF(DATABASE!$X638&lt;&gt;1,"",DATABASE!L638)</f>
        <v/>
      </c>
      <c r="F640" s="94">
        <f>IF(DATABASE!$X638&lt;&gt;1,"",DATABASE!Q638)</f>
        <v/>
      </c>
      <c r="G640" s="94">
        <f>IF(DATABASE!$X638&lt;&gt;1,"",DATABASE!C638)</f>
        <v/>
      </c>
      <c r="H640" s="94">
        <f>IF(DATABASE!$X638&lt;&gt;1,"",DATABASE!D638)</f>
        <v/>
      </c>
      <c r="I640" s="93">
        <f>IF(DATABASE!$X638&lt;&gt;1,"",DATABASE!S638)</f>
        <v/>
      </c>
    </row>
    <row r="641" ht="16.5" customHeight="1" s="111">
      <c r="A641" s="92">
        <f>IF(DATABASE!$X639&lt;&gt;1,"",DATABASE!B639)</f>
        <v/>
      </c>
      <c r="B641" s="93">
        <f>IF(DATABASE!$X639&lt;&gt;1,"",DATABASE!M639)</f>
        <v/>
      </c>
      <c r="C641" s="94">
        <f>IF(DATABASE!$X639&lt;&gt;1,"",DATABASE!A639)</f>
        <v/>
      </c>
      <c r="D641" s="94">
        <f>IF(DATABASE!$X639&lt;&gt;1,"",DATABASE!P639)</f>
        <v/>
      </c>
      <c r="E641" s="94">
        <f>IF(DATABASE!$X639&lt;&gt;1,"",DATABASE!L639)</f>
        <v/>
      </c>
      <c r="F641" s="94">
        <f>IF(DATABASE!$X639&lt;&gt;1,"",DATABASE!Q639)</f>
        <v/>
      </c>
      <c r="G641" s="94">
        <f>IF(DATABASE!$X639&lt;&gt;1,"",DATABASE!C639)</f>
        <v/>
      </c>
      <c r="H641" s="94">
        <f>IF(DATABASE!$X639&lt;&gt;1,"",DATABASE!D639)</f>
        <v/>
      </c>
      <c r="I641" s="93">
        <f>IF(DATABASE!$X639&lt;&gt;1,"",DATABASE!S639)</f>
        <v/>
      </c>
    </row>
    <row r="642" ht="16.5" customHeight="1" s="111">
      <c r="A642" s="92">
        <f>IF(DATABASE!$X640&lt;&gt;1,"",DATABASE!B640)</f>
        <v/>
      </c>
      <c r="B642" s="93">
        <f>IF(DATABASE!$X640&lt;&gt;1,"",DATABASE!M640)</f>
        <v/>
      </c>
      <c r="C642" s="94">
        <f>IF(DATABASE!$X640&lt;&gt;1,"",DATABASE!A640)</f>
        <v/>
      </c>
      <c r="D642" s="94">
        <f>IF(DATABASE!$X640&lt;&gt;1,"",DATABASE!P640)</f>
        <v/>
      </c>
      <c r="E642" s="94">
        <f>IF(DATABASE!$X640&lt;&gt;1,"",DATABASE!L640)</f>
        <v/>
      </c>
      <c r="F642" s="94">
        <f>IF(DATABASE!$X640&lt;&gt;1,"",DATABASE!Q640)</f>
        <v/>
      </c>
      <c r="G642" s="94">
        <f>IF(DATABASE!$X640&lt;&gt;1,"",DATABASE!C640)</f>
        <v/>
      </c>
      <c r="H642" s="94">
        <f>IF(DATABASE!$X640&lt;&gt;1,"",DATABASE!D640)</f>
        <v/>
      </c>
      <c r="I642" s="93">
        <f>IF(DATABASE!$X640&lt;&gt;1,"",DATABASE!S640)</f>
        <v/>
      </c>
    </row>
    <row r="643" ht="16.5" customHeight="1" s="111">
      <c r="A643" s="92">
        <f>IF(DATABASE!$X641&lt;&gt;1,"",DATABASE!B641)</f>
        <v/>
      </c>
      <c r="B643" s="93">
        <f>IF(DATABASE!$X641&lt;&gt;1,"",DATABASE!M641)</f>
        <v/>
      </c>
      <c r="C643" s="94">
        <f>IF(DATABASE!$X641&lt;&gt;1,"",DATABASE!A641)</f>
        <v/>
      </c>
      <c r="D643" s="94">
        <f>IF(DATABASE!$X641&lt;&gt;1,"",DATABASE!P641)</f>
        <v/>
      </c>
      <c r="E643" s="94">
        <f>IF(DATABASE!$X641&lt;&gt;1,"",DATABASE!L641)</f>
        <v/>
      </c>
      <c r="F643" s="94">
        <f>IF(DATABASE!$X641&lt;&gt;1,"",DATABASE!Q641)</f>
        <v/>
      </c>
      <c r="G643" s="94">
        <f>IF(DATABASE!$X641&lt;&gt;1,"",DATABASE!C641)</f>
        <v/>
      </c>
      <c r="H643" s="94">
        <f>IF(DATABASE!$X641&lt;&gt;1,"",DATABASE!D641)</f>
        <v/>
      </c>
      <c r="I643" s="93">
        <f>IF(DATABASE!$X641&lt;&gt;1,"",DATABASE!S641)</f>
        <v/>
      </c>
    </row>
    <row r="644" ht="16.5" customHeight="1" s="111">
      <c r="A644" s="92">
        <f>IF(DATABASE!$X642&lt;&gt;1,"",DATABASE!B642)</f>
        <v/>
      </c>
      <c r="B644" s="93">
        <f>IF(DATABASE!$X642&lt;&gt;1,"",DATABASE!M642)</f>
        <v/>
      </c>
      <c r="C644" s="94">
        <f>IF(DATABASE!$X642&lt;&gt;1,"",DATABASE!A642)</f>
        <v/>
      </c>
      <c r="D644" s="94">
        <f>IF(DATABASE!$X642&lt;&gt;1,"",DATABASE!P642)</f>
        <v/>
      </c>
      <c r="E644" s="94">
        <f>IF(DATABASE!$X642&lt;&gt;1,"",DATABASE!L642)</f>
        <v/>
      </c>
      <c r="F644" s="94">
        <f>IF(DATABASE!$X642&lt;&gt;1,"",DATABASE!Q642)</f>
        <v/>
      </c>
      <c r="G644" s="94">
        <f>IF(DATABASE!$X642&lt;&gt;1,"",DATABASE!C642)</f>
        <v/>
      </c>
      <c r="H644" s="94">
        <f>IF(DATABASE!$X642&lt;&gt;1,"",DATABASE!D642)</f>
        <v/>
      </c>
      <c r="I644" s="93">
        <f>IF(DATABASE!$X642&lt;&gt;1,"",DATABASE!S642)</f>
        <v/>
      </c>
    </row>
    <row r="645" ht="16.5" customHeight="1" s="111">
      <c r="A645" s="92">
        <f>IF(DATABASE!$X643&lt;&gt;1,"",DATABASE!B643)</f>
        <v/>
      </c>
      <c r="B645" s="93">
        <f>IF(DATABASE!$X643&lt;&gt;1,"",DATABASE!M643)</f>
        <v/>
      </c>
      <c r="C645" s="94">
        <f>IF(DATABASE!$X643&lt;&gt;1,"",DATABASE!A643)</f>
        <v/>
      </c>
      <c r="D645" s="94">
        <f>IF(DATABASE!$X643&lt;&gt;1,"",DATABASE!P643)</f>
        <v/>
      </c>
      <c r="E645" s="94">
        <f>IF(DATABASE!$X643&lt;&gt;1,"",DATABASE!L643)</f>
        <v/>
      </c>
      <c r="F645" s="94">
        <f>IF(DATABASE!$X643&lt;&gt;1,"",DATABASE!Q643)</f>
        <v/>
      </c>
      <c r="G645" s="94">
        <f>IF(DATABASE!$X643&lt;&gt;1,"",DATABASE!C643)</f>
        <v/>
      </c>
      <c r="H645" s="94">
        <f>IF(DATABASE!$X643&lt;&gt;1,"",DATABASE!D643)</f>
        <v/>
      </c>
      <c r="I645" s="93">
        <f>IF(DATABASE!$X643&lt;&gt;1,"",DATABASE!S643)</f>
        <v/>
      </c>
    </row>
    <row r="646" ht="16.5" customHeight="1" s="111">
      <c r="A646" s="92">
        <f>IF(DATABASE!$X644&lt;&gt;1,"",DATABASE!B644)</f>
        <v/>
      </c>
      <c r="B646" s="93">
        <f>IF(DATABASE!$X644&lt;&gt;1,"",DATABASE!M644)</f>
        <v/>
      </c>
      <c r="C646" s="94">
        <f>IF(DATABASE!$X644&lt;&gt;1,"",DATABASE!A644)</f>
        <v/>
      </c>
      <c r="D646" s="94">
        <f>IF(DATABASE!$X644&lt;&gt;1,"",DATABASE!P644)</f>
        <v/>
      </c>
      <c r="E646" s="94">
        <f>IF(DATABASE!$X644&lt;&gt;1,"",DATABASE!L644)</f>
        <v/>
      </c>
      <c r="F646" s="94">
        <f>IF(DATABASE!$X644&lt;&gt;1,"",DATABASE!Q644)</f>
        <v/>
      </c>
      <c r="G646" s="94">
        <f>IF(DATABASE!$X644&lt;&gt;1,"",DATABASE!C644)</f>
        <v/>
      </c>
      <c r="H646" s="94">
        <f>IF(DATABASE!$X644&lt;&gt;1,"",DATABASE!D644)</f>
        <v/>
      </c>
      <c r="I646" s="93">
        <f>IF(DATABASE!$X644&lt;&gt;1,"",DATABASE!S644)</f>
        <v/>
      </c>
    </row>
    <row r="647" ht="16.5" customHeight="1" s="111">
      <c r="A647" s="92">
        <f>IF(DATABASE!$X645&lt;&gt;1,"",DATABASE!B645)</f>
        <v/>
      </c>
      <c r="B647" s="93">
        <f>IF(DATABASE!$X645&lt;&gt;1,"",DATABASE!M645)</f>
        <v/>
      </c>
      <c r="C647" s="94">
        <f>IF(DATABASE!$X645&lt;&gt;1,"",DATABASE!A645)</f>
        <v/>
      </c>
      <c r="D647" s="94">
        <f>IF(DATABASE!$X645&lt;&gt;1,"",DATABASE!P645)</f>
        <v/>
      </c>
      <c r="E647" s="94">
        <f>IF(DATABASE!$X645&lt;&gt;1,"",DATABASE!L645)</f>
        <v/>
      </c>
      <c r="F647" s="94">
        <f>IF(DATABASE!$X645&lt;&gt;1,"",DATABASE!Q645)</f>
        <v/>
      </c>
      <c r="G647" s="94">
        <f>IF(DATABASE!$X645&lt;&gt;1,"",DATABASE!C645)</f>
        <v/>
      </c>
      <c r="H647" s="94">
        <f>IF(DATABASE!$X645&lt;&gt;1,"",DATABASE!D645)</f>
        <v/>
      </c>
      <c r="I647" s="93">
        <f>IF(DATABASE!$X645&lt;&gt;1,"",DATABASE!S645)</f>
        <v/>
      </c>
    </row>
    <row r="648" ht="16.5" customHeight="1" s="111">
      <c r="A648" s="92">
        <f>IF(DATABASE!$X646&lt;&gt;1,"",DATABASE!B646)</f>
        <v/>
      </c>
      <c r="B648" s="93">
        <f>IF(DATABASE!$X646&lt;&gt;1,"",DATABASE!M646)</f>
        <v/>
      </c>
      <c r="C648" s="94">
        <f>IF(DATABASE!$X646&lt;&gt;1,"",DATABASE!A646)</f>
        <v/>
      </c>
      <c r="D648" s="94">
        <f>IF(DATABASE!$X646&lt;&gt;1,"",DATABASE!P646)</f>
        <v/>
      </c>
      <c r="E648" s="94">
        <f>IF(DATABASE!$X646&lt;&gt;1,"",DATABASE!L646)</f>
        <v/>
      </c>
      <c r="F648" s="94">
        <f>IF(DATABASE!$X646&lt;&gt;1,"",DATABASE!Q646)</f>
        <v/>
      </c>
      <c r="G648" s="94">
        <f>IF(DATABASE!$X646&lt;&gt;1,"",DATABASE!C646)</f>
        <v/>
      </c>
      <c r="H648" s="94">
        <f>IF(DATABASE!$X646&lt;&gt;1,"",DATABASE!D646)</f>
        <v/>
      </c>
      <c r="I648" s="93">
        <f>IF(DATABASE!$X646&lt;&gt;1,"",DATABASE!S646)</f>
        <v/>
      </c>
    </row>
    <row r="649" ht="16.5" customHeight="1" s="111">
      <c r="A649" s="92">
        <f>IF(DATABASE!$X647&lt;&gt;1,"",DATABASE!B647)</f>
        <v/>
      </c>
      <c r="B649" s="93">
        <f>IF(DATABASE!$X647&lt;&gt;1,"",DATABASE!M647)</f>
        <v/>
      </c>
      <c r="C649" s="94">
        <f>IF(DATABASE!$X647&lt;&gt;1,"",DATABASE!A647)</f>
        <v/>
      </c>
      <c r="D649" s="94">
        <f>IF(DATABASE!$X647&lt;&gt;1,"",DATABASE!P647)</f>
        <v/>
      </c>
      <c r="E649" s="94">
        <f>IF(DATABASE!$X647&lt;&gt;1,"",DATABASE!L647)</f>
        <v/>
      </c>
      <c r="F649" s="94">
        <f>IF(DATABASE!$X647&lt;&gt;1,"",DATABASE!Q647)</f>
        <v/>
      </c>
      <c r="G649" s="94">
        <f>IF(DATABASE!$X647&lt;&gt;1,"",DATABASE!C647)</f>
        <v/>
      </c>
      <c r="H649" s="94">
        <f>IF(DATABASE!$X647&lt;&gt;1,"",DATABASE!D647)</f>
        <v/>
      </c>
      <c r="I649" s="93">
        <f>IF(DATABASE!$X647&lt;&gt;1,"",DATABASE!S647)</f>
        <v/>
      </c>
    </row>
    <row r="650" ht="16.5" customHeight="1" s="111">
      <c r="A650" s="92">
        <f>IF(DATABASE!$X648&lt;&gt;1,"",DATABASE!B648)</f>
        <v/>
      </c>
      <c r="B650" s="93">
        <f>IF(DATABASE!$X648&lt;&gt;1,"",DATABASE!M648)</f>
        <v/>
      </c>
      <c r="C650" s="94">
        <f>IF(DATABASE!$X648&lt;&gt;1,"",DATABASE!A648)</f>
        <v/>
      </c>
      <c r="D650" s="94">
        <f>IF(DATABASE!$X648&lt;&gt;1,"",DATABASE!P648)</f>
        <v/>
      </c>
      <c r="E650" s="94">
        <f>IF(DATABASE!$X648&lt;&gt;1,"",DATABASE!L648)</f>
        <v/>
      </c>
      <c r="F650" s="94">
        <f>IF(DATABASE!$X648&lt;&gt;1,"",DATABASE!Q648)</f>
        <v/>
      </c>
      <c r="G650" s="94">
        <f>IF(DATABASE!$X648&lt;&gt;1,"",DATABASE!C648)</f>
        <v/>
      </c>
      <c r="H650" s="94">
        <f>IF(DATABASE!$X648&lt;&gt;1,"",DATABASE!D648)</f>
        <v/>
      </c>
      <c r="I650" s="93">
        <f>IF(DATABASE!$X648&lt;&gt;1,"",DATABASE!S648)</f>
        <v/>
      </c>
    </row>
    <row r="651" ht="16.5" customHeight="1" s="111">
      <c r="A651" s="92">
        <f>IF(DATABASE!$X649&lt;&gt;1,"",DATABASE!B649)</f>
        <v/>
      </c>
      <c r="B651" s="93">
        <f>IF(DATABASE!$X649&lt;&gt;1,"",DATABASE!M649)</f>
        <v/>
      </c>
      <c r="C651" s="94">
        <f>IF(DATABASE!$X649&lt;&gt;1,"",DATABASE!A649)</f>
        <v/>
      </c>
      <c r="D651" s="94">
        <f>IF(DATABASE!$X649&lt;&gt;1,"",DATABASE!P649)</f>
        <v/>
      </c>
      <c r="E651" s="94">
        <f>IF(DATABASE!$X649&lt;&gt;1,"",DATABASE!L649)</f>
        <v/>
      </c>
      <c r="F651" s="94">
        <f>IF(DATABASE!$X649&lt;&gt;1,"",DATABASE!Q649)</f>
        <v/>
      </c>
      <c r="G651" s="94">
        <f>IF(DATABASE!$X649&lt;&gt;1,"",DATABASE!C649)</f>
        <v/>
      </c>
      <c r="H651" s="94">
        <f>IF(DATABASE!$X649&lt;&gt;1,"",DATABASE!D649)</f>
        <v/>
      </c>
      <c r="I651" s="93">
        <f>IF(DATABASE!$X649&lt;&gt;1,"",DATABASE!S649)</f>
        <v/>
      </c>
    </row>
    <row r="652" ht="16.5" customHeight="1" s="111">
      <c r="A652" s="92">
        <f>IF(DATABASE!$X650&lt;&gt;1,"",DATABASE!B650)</f>
        <v/>
      </c>
      <c r="B652" s="93">
        <f>IF(DATABASE!$X650&lt;&gt;1,"",DATABASE!M650)</f>
        <v/>
      </c>
      <c r="C652" s="94">
        <f>IF(DATABASE!$X650&lt;&gt;1,"",DATABASE!A650)</f>
        <v/>
      </c>
      <c r="D652" s="94">
        <f>IF(DATABASE!$X650&lt;&gt;1,"",DATABASE!P650)</f>
        <v/>
      </c>
      <c r="E652" s="94">
        <f>IF(DATABASE!$X650&lt;&gt;1,"",DATABASE!L650)</f>
        <v/>
      </c>
      <c r="F652" s="94">
        <f>IF(DATABASE!$X650&lt;&gt;1,"",DATABASE!Q650)</f>
        <v/>
      </c>
      <c r="G652" s="94">
        <f>IF(DATABASE!$X650&lt;&gt;1,"",DATABASE!C650)</f>
        <v/>
      </c>
      <c r="H652" s="94">
        <f>IF(DATABASE!$X650&lt;&gt;1,"",DATABASE!D650)</f>
        <v/>
      </c>
      <c r="I652" s="93">
        <f>IF(DATABASE!$X650&lt;&gt;1,"",DATABASE!S650)</f>
        <v/>
      </c>
    </row>
    <row r="653" ht="16.5" customHeight="1" s="111">
      <c r="A653" s="92">
        <f>IF(DATABASE!$X651&lt;&gt;1,"",DATABASE!B651)</f>
        <v/>
      </c>
      <c r="B653" s="93">
        <f>IF(DATABASE!$X651&lt;&gt;1,"",DATABASE!M651)</f>
        <v/>
      </c>
      <c r="C653" s="94">
        <f>IF(DATABASE!$X651&lt;&gt;1,"",DATABASE!A651)</f>
        <v/>
      </c>
      <c r="D653" s="94">
        <f>IF(DATABASE!$X651&lt;&gt;1,"",DATABASE!P651)</f>
        <v/>
      </c>
      <c r="E653" s="94">
        <f>IF(DATABASE!$X651&lt;&gt;1,"",DATABASE!L651)</f>
        <v/>
      </c>
      <c r="F653" s="94">
        <f>IF(DATABASE!$X651&lt;&gt;1,"",DATABASE!Q651)</f>
        <v/>
      </c>
      <c r="G653" s="94">
        <f>IF(DATABASE!$X651&lt;&gt;1,"",DATABASE!C651)</f>
        <v/>
      </c>
      <c r="H653" s="94">
        <f>IF(DATABASE!$X651&lt;&gt;1,"",DATABASE!D651)</f>
        <v/>
      </c>
      <c r="I653" s="93">
        <f>IF(DATABASE!$X651&lt;&gt;1,"",DATABASE!S651)</f>
        <v/>
      </c>
    </row>
    <row r="654" ht="16.5" customHeight="1" s="111">
      <c r="A654" s="92">
        <f>IF(DATABASE!$X652&lt;&gt;1,"",DATABASE!B652)</f>
        <v/>
      </c>
      <c r="B654" s="93">
        <f>IF(DATABASE!$X652&lt;&gt;1,"",DATABASE!M652)</f>
        <v/>
      </c>
      <c r="C654" s="94">
        <f>IF(DATABASE!$X652&lt;&gt;1,"",DATABASE!A652)</f>
        <v/>
      </c>
      <c r="D654" s="94">
        <f>IF(DATABASE!$X652&lt;&gt;1,"",DATABASE!P652)</f>
        <v/>
      </c>
      <c r="E654" s="94">
        <f>IF(DATABASE!$X652&lt;&gt;1,"",DATABASE!L652)</f>
        <v/>
      </c>
      <c r="F654" s="94">
        <f>IF(DATABASE!$X652&lt;&gt;1,"",DATABASE!Q652)</f>
        <v/>
      </c>
      <c r="G654" s="94">
        <f>IF(DATABASE!$X652&lt;&gt;1,"",DATABASE!C652)</f>
        <v/>
      </c>
      <c r="H654" s="94">
        <f>IF(DATABASE!$X652&lt;&gt;1,"",DATABASE!D652)</f>
        <v/>
      </c>
      <c r="I654" s="93">
        <f>IF(DATABASE!$X652&lt;&gt;1,"",DATABASE!S652)</f>
        <v/>
      </c>
    </row>
    <row r="655" ht="16.5" customHeight="1" s="111">
      <c r="A655" s="92">
        <f>IF(DATABASE!$X653&lt;&gt;1,"",DATABASE!B653)</f>
        <v/>
      </c>
      <c r="B655" s="93">
        <f>IF(DATABASE!$X653&lt;&gt;1,"",DATABASE!M653)</f>
        <v/>
      </c>
      <c r="C655" s="94">
        <f>IF(DATABASE!$X653&lt;&gt;1,"",DATABASE!A653)</f>
        <v/>
      </c>
      <c r="D655" s="94">
        <f>IF(DATABASE!$X653&lt;&gt;1,"",DATABASE!P653)</f>
        <v/>
      </c>
      <c r="E655" s="94">
        <f>IF(DATABASE!$X653&lt;&gt;1,"",DATABASE!L653)</f>
        <v/>
      </c>
      <c r="F655" s="94">
        <f>IF(DATABASE!$X653&lt;&gt;1,"",DATABASE!Q653)</f>
        <v/>
      </c>
      <c r="G655" s="94">
        <f>IF(DATABASE!$X653&lt;&gt;1,"",DATABASE!C653)</f>
        <v/>
      </c>
      <c r="H655" s="94">
        <f>IF(DATABASE!$X653&lt;&gt;1,"",DATABASE!D653)</f>
        <v/>
      </c>
      <c r="I655" s="93">
        <f>IF(DATABASE!$X653&lt;&gt;1,"",DATABASE!S653)</f>
        <v/>
      </c>
    </row>
    <row r="656" ht="16.5" customHeight="1" s="111">
      <c r="A656" s="92">
        <f>IF(DATABASE!$X654&lt;&gt;1,"",DATABASE!B654)</f>
        <v/>
      </c>
      <c r="B656" s="93">
        <f>IF(DATABASE!$X654&lt;&gt;1,"",DATABASE!M654)</f>
        <v/>
      </c>
      <c r="C656" s="94">
        <f>IF(DATABASE!$X654&lt;&gt;1,"",DATABASE!A654)</f>
        <v/>
      </c>
      <c r="D656" s="94">
        <f>IF(DATABASE!$X654&lt;&gt;1,"",DATABASE!P654)</f>
        <v/>
      </c>
      <c r="E656" s="94">
        <f>IF(DATABASE!$X654&lt;&gt;1,"",DATABASE!L654)</f>
        <v/>
      </c>
      <c r="F656" s="94">
        <f>IF(DATABASE!$X654&lt;&gt;1,"",DATABASE!Q654)</f>
        <v/>
      </c>
      <c r="G656" s="94">
        <f>IF(DATABASE!$X654&lt;&gt;1,"",DATABASE!C654)</f>
        <v/>
      </c>
      <c r="H656" s="94">
        <f>IF(DATABASE!$X654&lt;&gt;1,"",DATABASE!D654)</f>
        <v/>
      </c>
      <c r="I656" s="93">
        <f>IF(DATABASE!$X654&lt;&gt;1,"",DATABASE!S654)</f>
        <v/>
      </c>
    </row>
    <row r="657" ht="16.5" customHeight="1" s="111">
      <c r="A657" s="92">
        <f>IF(DATABASE!$X655&lt;&gt;1,"",DATABASE!B655)</f>
        <v/>
      </c>
      <c r="B657" s="93">
        <f>IF(DATABASE!$X655&lt;&gt;1,"",DATABASE!M655)</f>
        <v/>
      </c>
      <c r="C657" s="94">
        <f>IF(DATABASE!$X655&lt;&gt;1,"",DATABASE!A655)</f>
        <v/>
      </c>
      <c r="D657" s="94">
        <f>IF(DATABASE!$X655&lt;&gt;1,"",DATABASE!P655)</f>
        <v/>
      </c>
      <c r="E657" s="94">
        <f>IF(DATABASE!$X655&lt;&gt;1,"",DATABASE!L655)</f>
        <v/>
      </c>
      <c r="F657" s="94">
        <f>IF(DATABASE!$X655&lt;&gt;1,"",DATABASE!Q655)</f>
        <v/>
      </c>
      <c r="G657" s="94">
        <f>IF(DATABASE!$X655&lt;&gt;1,"",DATABASE!C655)</f>
        <v/>
      </c>
      <c r="H657" s="94">
        <f>IF(DATABASE!$X655&lt;&gt;1,"",DATABASE!D655)</f>
        <v/>
      </c>
      <c r="I657" s="93">
        <f>IF(DATABASE!$X655&lt;&gt;1,"",DATABASE!S655)</f>
        <v/>
      </c>
    </row>
    <row r="658" ht="16.5" customHeight="1" s="111">
      <c r="A658" s="92">
        <f>IF(DATABASE!$X656&lt;&gt;1,"",DATABASE!B656)</f>
        <v/>
      </c>
      <c r="B658" s="93">
        <f>IF(DATABASE!$X656&lt;&gt;1,"",DATABASE!M656)</f>
        <v/>
      </c>
      <c r="C658" s="94">
        <f>IF(DATABASE!$X656&lt;&gt;1,"",DATABASE!A656)</f>
        <v/>
      </c>
      <c r="D658" s="94">
        <f>IF(DATABASE!$X656&lt;&gt;1,"",DATABASE!P656)</f>
        <v/>
      </c>
      <c r="E658" s="94">
        <f>IF(DATABASE!$X656&lt;&gt;1,"",DATABASE!L656)</f>
        <v/>
      </c>
      <c r="F658" s="94">
        <f>IF(DATABASE!$X656&lt;&gt;1,"",DATABASE!Q656)</f>
        <v/>
      </c>
      <c r="G658" s="94">
        <f>IF(DATABASE!$X656&lt;&gt;1,"",DATABASE!C656)</f>
        <v/>
      </c>
      <c r="H658" s="94">
        <f>IF(DATABASE!$X656&lt;&gt;1,"",DATABASE!D656)</f>
        <v/>
      </c>
      <c r="I658" s="93">
        <f>IF(DATABASE!$X656&lt;&gt;1,"",DATABASE!S656)</f>
        <v/>
      </c>
    </row>
    <row r="659" ht="16.5" customHeight="1" s="111">
      <c r="A659" s="92">
        <f>IF(DATABASE!$X657&lt;&gt;1,"",DATABASE!B657)</f>
        <v/>
      </c>
      <c r="B659" s="93">
        <f>IF(DATABASE!$X657&lt;&gt;1,"",DATABASE!M657)</f>
        <v/>
      </c>
      <c r="C659" s="94">
        <f>IF(DATABASE!$X657&lt;&gt;1,"",DATABASE!A657)</f>
        <v/>
      </c>
      <c r="D659" s="94">
        <f>IF(DATABASE!$X657&lt;&gt;1,"",DATABASE!P657)</f>
        <v/>
      </c>
      <c r="E659" s="94">
        <f>IF(DATABASE!$X657&lt;&gt;1,"",DATABASE!L657)</f>
        <v/>
      </c>
      <c r="F659" s="94">
        <f>IF(DATABASE!$X657&lt;&gt;1,"",DATABASE!Q657)</f>
        <v/>
      </c>
      <c r="G659" s="94">
        <f>IF(DATABASE!$X657&lt;&gt;1,"",DATABASE!C657)</f>
        <v/>
      </c>
      <c r="H659" s="94">
        <f>IF(DATABASE!$X657&lt;&gt;1,"",DATABASE!D657)</f>
        <v/>
      </c>
      <c r="I659" s="93">
        <f>IF(DATABASE!$X657&lt;&gt;1,"",DATABASE!S657)</f>
        <v/>
      </c>
    </row>
    <row r="660" ht="16.5" customHeight="1" s="111">
      <c r="A660" s="92">
        <f>IF(DATABASE!$X658&lt;&gt;1,"",DATABASE!B658)</f>
        <v/>
      </c>
      <c r="B660" s="93">
        <f>IF(DATABASE!$X658&lt;&gt;1,"",DATABASE!M658)</f>
        <v/>
      </c>
      <c r="C660" s="94">
        <f>IF(DATABASE!$X658&lt;&gt;1,"",DATABASE!A658)</f>
        <v/>
      </c>
      <c r="D660" s="94">
        <f>IF(DATABASE!$X658&lt;&gt;1,"",DATABASE!P658)</f>
        <v/>
      </c>
      <c r="E660" s="94">
        <f>IF(DATABASE!$X658&lt;&gt;1,"",DATABASE!L658)</f>
        <v/>
      </c>
      <c r="F660" s="94">
        <f>IF(DATABASE!$X658&lt;&gt;1,"",DATABASE!Q658)</f>
        <v/>
      </c>
      <c r="G660" s="94">
        <f>IF(DATABASE!$X658&lt;&gt;1,"",DATABASE!C658)</f>
        <v/>
      </c>
      <c r="H660" s="94">
        <f>IF(DATABASE!$X658&lt;&gt;1,"",DATABASE!D658)</f>
        <v/>
      </c>
      <c r="I660" s="93">
        <f>IF(DATABASE!$X658&lt;&gt;1,"",DATABASE!S658)</f>
        <v/>
      </c>
    </row>
    <row r="661" ht="16.5" customHeight="1" s="111">
      <c r="A661" s="92">
        <f>IF(DATABASE!$X659&lt;&gt;1,"",DATABASE!B659)</f>
        <v/>
      </c>
      <c r="B661" s="93">
        <f>IF(DATABASE!$X659&lt;&gt;1,"",DATABASE!M659)</f>
        <v/>
      </c>
      <c r="C661" s="94">
        <f>IF(DATABASE!$X659&lt;&gt;1,"",DATABASE!A659)</f>
        <v/>
      </c>
      <c r="D661" s="94">
        <f>IF(DATABASE!$X659&lt;&gt;1,"",DATABASE!P659)</f>
        <v/>
      </c>
      <c r="E661" s="94">
        <f>IF(DATABASE!$X659&lt;&gt;1,"",DATABASE!L659)</f>
        <v/>
      </c>
      <c r="F661" s="94">
        <f>IF(DATABASE!$X659&lt;&gt;1,"",DATABASE!Q659)</f>
        <v/>
      </c>
      <c r="G661" s="94">
        <f>IF(DATABASE!$X659&lt;&gt;1,"",DATABASE!C659)</f>
        <v/>
      </c>
      <c r="H661" s="94">
        <f>IF(DATABASE!$X659&lt;&gt;1,"",DATABASE!D659)</f>
        <v/>
      </c>
      <c r="I661" s="93">
        <f>IF(DATABASE!$X659&lt;&gt;1,"",DATABASE!S659)</f>
        <v/>
      </c>
    </row>
    <row r="662" ht="16.5" customHeight="1" s="111">
      <c r="A662" s="92">
        <f>IF(DATABASE!$X660&lt;&gt;1,"",DATABASE!B660)</f>
        <v/>
      </c>
      <c r="B662" s="93">
        <f>IF(DATABASE!$X660&lt;&gt;1,"",DATABASE!M660)</f>
        <v/>
      </c>
      <c r="C662" s="94">
        <f>IF(DATABASE!$X660&lt;&gt;1,"",DATABASE!A660)</f>
        <v/>
      </c>
      <c r="D662" s="94">
        <f>IF(DATABASE!$X660&lt;&gt;1,"",DATABASE!P660)</f>
        <v/>
      </c>
      <c r="E662" s="94">
        <f>IF(DATABASE!$X660&lt;&gt;1,"",DATABASE!L660)</f>
        <v/>
      </c>
      <c r="F662" s="94">
        <f>IF(DATABASE!$X660&lt;&gt;1,"",DATABASE!Q660)</f>
        <v/>
      </c>
      <c r="G662" s="94">
        <f>IF(DATABASE!$X660&lt;&gt;1,"",DATABASE!C660)</f>
        <v/>
      </c>
      <c r="H662" s="94">
        <f>IF(DATABASE!$X660&lt;&gt;1,"",DATABASE!D660)</f>
        <v/>
      </c>
      <c r="I662" s="93">
        <f>IF(DATABASE!$X660&lt;&gt;1,"",DATABASE!S660)</f>
        <v/>
      </c>
    </row>
    <row r="663" ht="16.5" customHeight="1" s="111">
      <c r="A663" s="92">
        <f>IF(DATABASE!$X661&lt;&gt;1,"",DATABASE!B661)</f>
        <v/>
      </c>
      <c r="B663" s="93">
        <f>IF(DATABASE!$X661&lt;&gt;1,"",DATABASE!M661)</f>
        <v/>
      </c>
      <c r="C663" s="94">
        <f>IF(DATABASE!$X661&lt;&gt;1,"",DATABASE!A661)</f>
        <v/>
      </c>
      <c r="D663" s="94">
        <f>IF(DATABASE!$X661&lt;&gt;1,"",DATABASE!P661)</f>
        <v/>
      </c>
      <c r="E663" s="94">
        <f>IF(DATABASE!$X661&lt;&gt;1,"",DATABASE!L661)</f>
        <v/>
      </c>
      <c r="F663" s="94">
        <f>IF(DATABASE!$X661&lt;&gt;1,"",DATABASE!Q661)</f>
        <v/>
      </c>
      <c r="G663" s="94">
        <f>IF(DATABASE!$X661&lt;&gt;1,"",DATABASE!C661)</f>
        <v/>
      </c>
      <c r="H663" s="94">
        <f>IF(DATABASE!$X661&lt;&gt;1,"",DATABASE!D661)</f>
        <v/>
      </c>
      <c r="I663" s="93">
        <f>IF(DATABASE!$X661&lt;&gt;1,"",DATABASE!S661)</f>
        <v/>
      </c>
    </row>
    <row r="664" ht="16.5" customHeight="1" s="111">
      <c r="A664" s="92">
        <f>IF(DATABASE!$X662&lt;&gt;1,"",DATABASE!B662)</f>
        <v/>
      </c>
      <c r="B664" s="93">
        <f>IF(DATABASE!$X662&lt;&gt;1,"",DATABASE!M662)</f>
        <v/>
      </c>
      <c r="C664" s="94">
        <f>IF(DATABASE!$X662&lt;&gt;1,"",DATABASE!A662)</f>
        <v/>
      </c>
      <c r="D664" s="94">
        <f>IF(DATABASE!$X662&lt;&gt;1,"",DATABASE!P662)</f>
        <v/>
      </c>
      <c r="E664" s="94">
        <f>IF(DATABASE!$X662&lt;&gt;1,"",DATABASE!L662)</f>
        <v/>
      </c>
      <c r="F664" s="94">
        <f>IF(DATABASE!$X662&lt;&gt;1,"",DATABASE!Q662)</f>
        <v/>
      </c>
      <c r="G664" s="94">
        <f>IF(DATABASE!$X662&lt;&gt;1,"",DATABASE!C662)</f>
        <v/>
      </c>
      <c r="H664" s="94">
        <f>IF(DATABASE!$X662&lt;&gt;1,"",DATABASE!D662)</f>
        <v/>
      </c>
      <c r="I664" s="93">
        <f>IF(DATABASE!$X662&lt;&gt;1,"",DATABASE!S662)</f>
        <v/>
      </c>
    </row>
    <row r="665" ht="16.5" customHeight="1" s="111">
      <c r="A665" s="92">
        <f>IF(DATABASE!$X663&lt;&gt;1,"",DATABASE!B663)</f>
        <v/>
      </c>
      <c r="B665" s="93">
        <f>IF(DATABASE!$X663&lt;&gt;1,"",DATABASE!M663)</f>
        <v/>
      </c>
      <c r="C665" s="94">
        <f>IF(DATABASE!$X663&lt;&gt;1,"",DATABASE!A663)</f>
        <v/>
      </c>
      <c r="D665" s="94">
        <f>IF(DATABASE!$X663&lt;&gt;1,"",DATABASE!P663)</f>
        <v/>
      </c>
      <c r="E665" s="94">
        <f>IF(DATABASE!$X663&lt;&gt;1,"",DATABASE!L663)</f>
        <v/>
      </c>
      <c r="F665" s="94">
        <f>IF(DATABASE!$X663&lt;&gt;1,"",DATABASE!Q663)</f>
        <v/>
      </c>
      <c r="G665" s="94">
        <f>IF(DATABASE!$X663&lt;&gt;1,"",DATABASE!C663)</f>
        <v/>
      </c>
      <c r="H665" s="94">
        <f>IF(DATABASE!$X663&lt;&gt;1,"",DATABASE!D663)</f>
        <v/>
      </c>
      <c r="I665" s="93">
        <f>IF(DATABASE!$X663&lt;&gt;1,"",DATABASE!S663)</f>
        <v/>
      </c>
    </row>
    <row r="666" ht="16.5" customHeight="1" s="111">
      <c r="A666" s="92">
        <f>IF(DATABASE!$X664&lt;&gt;1,"",DATABASE!B664)</f>
        <v/>
      </c>
      <c r="B666" s="93">
        <f>IF(DATABASE!$X664&lt;&gt;1,"",DATABASE!M664)</f>
        <v/>
      </c>
      <c r="C666" s="94">
        <f>IF(DATABASE!$X664&lt;&gt;1,"",DATABASE!A664)</f>
        <v/>
      </c>
      <c r="D666" s="94">
        <f>IF(DATABASE!$X664&lt;&gt;1,"",DATABASE!P664)</f>
        <v/>
      </c>
      <c r="E666" s="94">
        <f>IF(DATABASE!$X664&lt;&gt;1,"",DATABASE!L664)</f>
        <v/>
      </c>
      <c r="F666" s="94">
        <f>IF(DATABASE!$X664&lt;&gt;1,"",DATABASE!Q664)</f>
        <v/>
      </c>
      <c r="G666" s="94">
        <f>IF(DATABASE!$X664&lt;&gt;1,"",DATABASE!C664)</f>
        <v/>
      </c>
      <c r="H666" s="94">
        <f>IF(DATABASE!$X664&lt;&gt;1,"",DATABASE!D664)</f>
        <v/>
      </c>
      <c r="I666" s="93">
        <f>IF(DATABASE!$X664&lt;&gt;1,"",DATABASE!S664)</f>
        <v/>
      </c>
    </row>
    <row r="667" ht="16.5" customHeight="1" s="111">
      <c r="A667" s="92">
        <f>IF(DATABASE!$X665&lt;&gt;1,"",DATABASE!B665)</f>
        <v/>
      </c>
      <c r="B667" s="93">
        <f>IF(DATABASE!$X665&lt;&gt;1,"",DATABASE!M665)</f>
        <v/>
      </c>
      <c r="C667" s="94">
        <f>IF(DATABASE!$X665&lt;&gt;1,"",DATABASE!A665)</f>
        <v/>
      </c>
      <c r="D667" s="94">
        <f>IF(DATABASE!$X665&lt;&gt;1,"",DATABASE!P665)</f>
        <v/>
      </c>
      <c r="E667" s="94">
        <f>IF(DATABASE!$X665&lt;&gt;1,"",DATABASE!L665)</f>
        <v/>
      </c>
      <c r="F667" s="94">
        <f>IF(DATABASE!$X665&lt;&gt;1,"",DATABASE!Q665)</f>
        <v/>
      </c>
      <c r="G667" s="94">
        <f>IF(DATABASE!$X665&lt;&gt;1,"",DATABASE!C665)</f>
        <v/>
      </c>
      <c r="H667" s="94">
        <f>IF(DATABASE!$X665&lt;&gt;1,"",DATABASE!D665)</f>
        <v/>
      </c>
      <c r="I667" s="93">
        <f>IF(DATABASE!$X665&lt;&gt;1,"",DATABASE!S665)</f>
        <v/>
      </c>
    </row>
    <row r="668" ht="16.5" customHeight="1" s="111">
      <c r="A668" s="92">
        <f>IF(DATABASE!$X666&lt;&gt;1,"",DATABASE!B666)</f>
        <v/>
      </c>
      <c r="B668" s="93">
        <f>IF(DATABASE!$X666&lt;&gt;1,"",DATABASE!M666)</f>
        <v/>
      </c>
      <c r="C668" s="94">
        <f>IF(DATABASE!$X666&lt;&gt;1,"",DATABASE!A666)</f>
        <v/>
      </c>
      <c r="D668" s="94">
        <f>IF(DATABASE!$X666&lt;&gt;1,"",DATABASE!P666)</f>
        <v/>
      </c>
      <c r="E668" s="94">
        <f>IF(DATABASE!$X666&lt;&gt;1,"",DATABASE!L666)</f>
        <v/>
      </c>
      <c r="F668" s="94">
        <f>IF(DATABASE!$X666&lt;&gt;1,"",DATABASE!Q666)</f>
        <v/>
      </c>
      <c r="G668" s="94">
        <f>IF(DATABASE!$X666&lt;&gt;1,"",DATABASE!C666)</f>
        <v/>
      </c>
      <c r="H668" s="94">
        <f>IF(DATABASE!$X666&lt;&gt;1,"",DATABASE!D666)</f>
        <v/>
      </c>
      <c r="I668" s="93">
        <f>IF(DATABASE!$X666&lt;&gt;1,"",DATABASE!S666)</f>
        <v/>
      </c>
    </row>
    <row r="669" ht="16.5" customHeight="1" s="111">
      <c r="A669" s="92">
        <f>IF(DATABASE!$X667&lt;&gt;1,"",DATABASE!B667)</f>
        <v/>
      </c>
      <c r="B669" s="93">
        <f>IF(DATABASE!$X667&lt;&gt;1,"",DATABASE!M667)</f>
        <v/>
      </c>
      <c r="C669" s="94">
        <f>IF(DATABASE!$X667&lt;&gt;1,"",DATABASE!A667)</f>
        <v/>
      </c>
      <c r="D669" s="94">
        <f>IF(DATABASE!$X667&lt;&gt;1,"",DATABASE!P667)</f>
        <v/>
      </c>
      <c r="E669" s="94">
        <f>IF(DATABASE!$X667&lt;&gt;1,"",DATABASE!L667)</f>
        <v/>
      </c>
      <c r="F669" s="94">
        <f>IF(DATABASE!$X667&lt;&gt;1,"",DATABASE!Q667)</f>
        <v/>
      </c>
      <c r="G669" s="94">
        <f>IF(DATABASE!$X667&lt;&gt;1,"",DATABASE!C667)</f>
        <v/>
      </c>
      <c r="H669" s="94">
        <f>IF(DATABASE!$X667&lt;&gt;1,"",DATABASE!D667)</f>
        <v/>
      </c>
      <c r="I669" s="93">
        <f>IF(DATABASE!$X667&lt;&gt;1,"",DATABASE!S667)</f>
        <v/>
      </c>
    </row>
    <row r="670" ht="16.5" customHeight="1" s="111">
      <c r="A670" s="92">
        <f>IF(DATABASE!$X668&lt;&gt;1,"",DATABASE!B668)</f>
        <v/>
      </c>
      <c r="B670" s="93">
        <f>IF(DATABASE!$X668&lt;&gt;1,"",DATABASE!M668)</f>
        <v/>
      </c>
      <c r="C670" s="94">
        <f>IF(DATABASE!$X668&lt;&gt;1,"",DATABASE!A668)</f>
        <v/>
      </c>
      <c r="D670" s="94">
        <f>IF(DATABASE!$X668&lt;&gt;1,"",DATABASE!P668)</f>
        <v/>
      </c>
      <c r="E670" s="94">
        <f>IF(DATABASE!$X668&lt;&gt;1,"",DATABASE!L668)</f>
        <v/>
      </c>
      <c r="F670" s="94">
        <f>IF(DATABASE!$X668&lt;&gt;1,"",DATABASE!Q668)</f>
        <v/>
      </c>
      <c r="G670" s="94">
        <f>IF(DATABASE!$X668&lt;&gt;1,"",DATABASE!C668)</f>
        <v/>
      </c>
      <c r="H670" s="94">
        <f>IF(DATABASE!$X668&lt;&gt;1,"",DATABASE!D668)</f>
        <v/>
      </c>
      <c r="I670" s="93">
        <f>IF(DATABASE!$X668&lt;&gt;1,"",DATABASE!S668)</f>
        <v/>
      </c>
    </row>
    <row r="671" ht="16.5" customHeight="1" s="111">
      <c r="A671" s="92">
        <f>IF(DATABASE!$X669&lt;&gt;1,"",DATABASE!B669)</f>
        <v/>
      </c>
      <c r="B671" s="93">
        <f>IF(DATABASE!$X669&lt;&gt;1,"",DATABASE!M669)</f>
        <v/>
      </c>
      <c r="C671" s="94">
        <f>IF(DATABASE!$X669&lt;&gt;1,"",DATABASE!A669)</f>
        <v/>
      </c>
      <c r="D671" s="94">
        <f>IF(DATABASE!$X669&lt;&gt;1,"",DATABASE!P669)</f>
        <v/>
      </c>
      <c r="E671" s="94">
        <f>IF(DATABASE!$X669&lt;&gt;1,"",DATABASE!L669)</f>
        <v/>
      </c>
      <c r="F671" s="94">
        <f>IF(DATABASE!$X669&lt;&gt;1,"",DATABASE!Q669)</f>
        <v/>
      </c>
      <c r="G671" s="94">
        <f>IF(DATABASE!$X669&lt;&gt;1,"",DATABASE!C669)</f>
        <v/>
      </c>
      <c r="H671" s="94">
        <f>IF(DATABASE!$X669&lt;&gt;1,"",DATABASE!D669)</f>
        <v/>
      </c>
      <c r="I671" s="93">
        <f>IF(DATABASE!$X669&lt;&gt;1,"",DATABASE!S669)</f>
        <v/>
      </c>
    </row>
    <row r="672" ht="16.5" customHeight="1" s="111">
      <c r="A672" s="92">
        <f>IF(DATABASE!$X670&lt;&gt;1,"",DATABASE!B670)</f>
        <v/>
      </c>
      <c r="B672" s="93">
        <f>IF(DATABASE!$X670&lt;&gt;1,"",DATABASE!M670)</f>
        <v/>
      </c>
      <c r="C672" s="94">
        <f>IF(DATABASE!$X670&lt;&gt;1,"",DATABASE!A670)</f>
        <v/>
      </c>
      <c r="D672" s="94">
        <f>IF(DATABASE!$X670&lt;&gt;1,"",DATABASE!P670)</f>
        <v/>
      </c>
      <c r="E672" s="94">
        <f>IF(DATABASE!$X670&lt;&gt;1,"",DATABASE!L670)</f>
        <v/>
      </c>
      <c r="F672" s="94">
        <f>IF(DATABASE!$X670&lt;&gt;1,"",DATABASE!Q670)</f>
        <v/>
      </c>
      <c r="G672" s="94">
        <f>IF(DATABASE!$X670&lt;&gt;1,"",DATABASE!C670)</f>
        <v/>
      </c>
      <c r="H672" s="94">
        <f>IF(DATABASE!$X670&lt;&gt;1,"",DATABASE!D670)</f>
        <v/>
      </c>
      <c r="I672" s="93">
        <f>IF(DATABASE!$X670&lt;&gt;1,"",DATABASE!S670)</f>
        <v/>
      </c>
    </row>
    <row r="673" ht="16.5" customHeight="1" s="111">
      <c r="A673" s="92">
        <f>IF(DATABASE!$X671&lt;&gt;1,"",DATABASE!B671)</f>
        <v/>
      </c>
      <c r="B673" s="93">
        <f>IF(DATABASE!$X671&lt;&gt;1,"",DATABASE!M671)</f>
        <v/>
      </c>
      <c r="C673" s="94">
        <f>IF(DATABASE!$X671&lt;&gt;1,"",DATABASE!A671)</f>
        <v/>
      </c>
      <c r="D673" s="94">
        <f>IF(DATABASE!$X671&lt;&gt;1,"",DATABASE!P671)</f>
        <v/>
      </c>
      <c r="E673" s="94">
        <f>IF(DATABASE!$X671&lt;&gt;1,"",DATABASE!L671)</f>
        <v/>
      </c>
      <c r="F673" s="94">
        <f>IF(DATABASE!$X671&lt;&gt;1,"",DATABASE!Q671)</f>
        <v/>
      </c>
      <c r="G673" s="94">
        <f>IF(DATABASE!$X671&lt;&gt;1,"",DATABASE!C671)</f>
        <v/>
      </c>
      <c r="H673" s="94">
        <f>IF(DATABASE!$X671&lt;&gt;1,"",DATABASE!D671)</f>
        <v/>
      </c>
      <c r="I673" s="93">
        <f>IF(DATABASE!$X671&lt;&gt;1,"",DATABASE!S671)</f>
        <v/>
      </c>
    </row>
    <row r="674" ht="16.5" customHeight="1" s="111">
      <c r="A674" s="92">
        <f>IF(DATABASE!$X672&lt;&gt;1,"",DATABASE!B672)</f>
        <v/>
      </c>
      <c r="B674" s="93">
        <f>IF(DATABASE!$X672&lt;&gt;1,"",DATABASE!M672)</f>
        <v/>
      </c>
      <c r="C674" s="94">
        <f>IF(DATABASE!$X672&lt;&gt;1,"",DATABASE!A672)</f>
        <v/>
      </c>
      <c r="D674" s="94">
        <f>IF(DATABASE!$X672&lt;&gt;1,"",DATABASE!P672)</f>
        <v/>
      </c>
      <c r="E674" s="94">
        <f>IF(DATABASE!$X672&lt;&gt;1,"",DATABASE!L672)</f>
        <v/>
      </c>
      <c r="F674" s="94">
        <f>IF(DATABASE!$X672&lt;&gt;1,"",DATABASE!Q672)</f>
        <v/>
      </c>
      <c r="G674" s="94">
        <f>IF(DATABASE!$X672&lt;&gt;1,"",DATABASE!C672)</f>
        <v/>
      </c>
      <c r="H674" s="94">
        <f>IF(DATABASE!$X672&lt;&gt;1,"",DATABASE!D672)</f>
        <v/>
      </c>
      <c r="I674" s="93">
        <f>IF(DATABASE!$X672&lt;&gt;1,"",DATABASE!S672)</f>
        <v/>
      </c>
    </row>
    <row r="675" ht="16.5" customHeight="1" s="111">
      <c r="A675" s="92">
        <f>IF(DATABASE!$X673&lt;&gt;1,"",DATABASE!B673)</f>
        <v/>
      </c>
      <c r="B675" s="93">
        <f>IF(DATABASE!$X673&lt;&gt;1,"",DATABASE!M673)</f>
        <v/>
      </c>
      <c r="C675" s="94">
        <f>IF(DATABASE!$X673&lt;&gt;1,"",DATABASE!A673)</f>
        <v/>
      </c>
      <c r="D675" s="94">
        <f>IF(DATABASE!$X673&lt;&gt;1,"",DATABASE!P673)</f>
        <v/>
      </c>
      <c r="E675" s="94">
        <f>IF(DATABASE!$X673&lt;&gt;1,"",DATABASE!L673)</f>
        <v/>
      </c>
      <c r="F675" s="94">
        <f>IF(DATABASE!$X673&lt;&gt;1,"",DATABASE!Q673)</f>
        <v/>
      </c>
      <c r="G675" s="94">
        <f>IF(DATABASE!$X673&lt;&gt;1,"",DATABASE!C673)</f>
        <v/>
      </c>
      <c r="H675" s="94">
        <f>IF(DATABASE!$X673&lt;&gt;1,"",DATABASE!D673)</f>
        <v/>
      </c>
      <c r="I675" s="93">
        <f>IF(DATABASE!$X673&lt;&gt;1,"",DATABASE!S673)</f>
        <v/>
      </c>
    </row>
    <row r="676" ht="16.5" customHeight="1" s="111">
      <c r="A676" s="92">
        <f>IF(DATABASE!$X674&lt;&gt;1,"",DATABASE!B674)</f>
        <v/>
      </c>
      <c r="B676" s="93">
        <f>IF(DATABASE!$X674&lt;&gt;1,"",DATABASE!M674)</f>
        <v/>
      </c>
      <c r="C676" s="94">
        <f>IF(DATABASE!$X674&lt;&gt;1,"",DATABASE!A674)</f>
        <v/>
      </c>
      <c r="D676" s="94">
        <f>IF(DATABASE!$X674&lt;&gt;1,"",DATABASE!P674)</f>
        <v/>
      </c>
      <c r="E676" s="94">
        <f>IF(DATABASE!$X674&lt;&gt;1,"",DATABASE!L674)</f>
        <v/>
      </c>
      <c r="F676" s="94">
        <f>IF(DATABASE!$X674&lt;&gt;1,"",DATABASE!Q674)</f>
        <v/>
      </c>
      <c r="G676" s="94">
        <f>IF(DATABASE!$X674&lt;&gt;1,"",DATABASE!C674)</f>
        <v/>
      </c>
      <c r="H676" s="94">
        <f>IF(DATABASE!$X674&lt;&gt;1,"",DATABASE!D674)</f>
        <v/>
      </c>
      <c r="I676" s="93">
        <f>IF(DATABASE!$X674&lt;&gt;1,"",DATABASE!S674)</f>
        <v/>
      </c>
    </row>
    <row r="677" ht="16.5" customHeight="1" s="111">
      <c r="A677" s="92">
        <f>IF(DATABASE!$X675&lt;&gt;1,"",DATABASE!B675)</f>
        <v/>
      </c>
      <c r="B677" s="93">
        <f>IF(DATABASE!$X675&lt;&gt;1,"",DATABASE!M675)</f>
        <v/>
      </c>
      <c r="C677" s="94">
        <f>IF(DATABASE!$X675&lt;&gt;1,"",DATABASE!A675)</f>
        <v/>
      </c>
      <c r="D677" s="94">
        <f>IF(DATABASE!$X675&lt;&gt;1,"",DATABASE!P675)</f>
        <v/>
      </c>
      <c r="E677" s="94">
        <f>IF(DATABASE!$X675&lt;&gt;1,"",DATABASE!L675)</f>
        <v/>
      </c>
      <c r="F677" s="94">
        <f>IF(DATABASE!$X675&lt;&gt;1,"",DATABASE!Q675)</f>
        <v/>
      </c>
      <c r="G677" s="94">
        <f>IF(DATABASE!$X675&lt;&gt;1,"",DATABASE!C675)</f>
        <v/>
      </c>
      <c r="H677" s="94">
        <f>IF(DATABASE!$X675&lt;&gt;1,"",DATABASE!D675)</f>
        <v/>
      </c>
      <c r="I677" s="93">
        <f>IF(DATABASE!$X675&lt;&gt;1,"",DATABASE!S675)</f>
        <v/>
      </c>
    </row>
    <row r="678" ht="16.5" customHeight="1" s="111">
      <c r="A678" s="92">
        <f>IF(DATABASE!$X676&lt;&gt;1,"",DATABASE!B676)</f>
        <v/>
      </c>
      <c r="B678" s="93">
        <f>IF(DATABASE!$X676&lt;&gt;1,"",DATABASE!M676)</f>
        <v/>
      </c>
      <c r="C678" s="94">
        <f>IF(DATABASE!$X676&lt;&gt;1,"",DATABASE!A676)</f>
        <v/>
      </c>
      <c r="D678" s="94">
        <f>IF(DATABASE!$X676&lt;&gt;1,"",DATABASE!P676)</f>
        <v/>
      </c>
      <c r="E678" s="94">
        <f>IF(DATABASE!$X676&lt;&gt;1,"",DATABASE!L676)</f>
        <v/>
      </c>
      <c r="F678" s="94">
        <f>IF(DATABASE!$X676&lt;&gt;1,"",DATABASE!Q676)</f>
        <v/>
      </c>
      <c r="G678" s="94">
        <f>IF(DATABASE!$X676&lt;&gt;1,"",DATABASE!C676)</f>
        <v/>
      </c>
      <c r="H678" s="94">
        <f>IF(DATABASE!$X676&lt;&gt;1,"",DATABASE!D676)</f>
        <v/>
      </c>
      <c r="I678" s="93">
        <f>IF(DATABASE!$X676&lt;&gt;1,"",DATABASE!S676)</f>
        <v/>
      </c>
    </row>
    <row r="679" ht="16.5" customHeight="1" s="111">
      <c r="A679" s="92">
        <f>IF(DATABASE!$X677&lt;&gt;1,"",DATABASE!B677)</f>
        <v/>
      </c>
      <c r="B679" s="93">
        <f>IF(DATABASE!$X677&lt;&gt;1,"",DATABASE!M677)</f>
        <v/>
      </c>
      <c r="C679" s="94">
        <f>IF(DATABASE!$X677&lt;&gt;1,"",DATABASE!A677)</f>
        <v/>
      </c>
      <c r="D679" s="94">
        <f>IF(DATABASE!$X677&lt;&gt;1,"",DATABASE!P677)</f>
        <v/>
      </c>
      <c r="E679" s="94">
        <f>IF(DATABASE!$X677&lt;&gt;1,"",DATABASE!L677)</f>
        <v/>
      </c>
      <c r="F679" s="94">
        <f>IF(DATABASE!$X677&lt;&gt;1,"",DATABASE!Q677)</f>
        <v/>
      </c>
      <c r="G679" s="94">
        <f>IF(DATABASE!$X677&lt;&gt;1,"",DATABASE!C677)</f>
        <v/>
      </c>
      <c r="H679" s="94">
        <f>IF(DATABASE!$X677&lt;&gt;1,"",DATABASE!D677)</f>
        <v/>
      </c>
      <c r="I679" s="93">
        <f>IF(DATABASE!$X677&lt;&gt;1,"",DATABASE!S677)</f>
        <v/>
      </c>
    </row>
    <row r="680" ht="16.5" customHeight="1" s="111">
      <c r="A680" s="92">
        <f>IF(DATABASE!$X678&lt;&gt;1,"",DATABASE!B678)</f>
        <v/>
      </c>
      <c r="B680" s="93">
        <f>IF(DATABASE!$X678&lt;&gt;1,"",DATABASE!M678)</f>
        <v/>
      </c>
      <c r="C680" s="94">
        <f>IF(DATABASE!$X678&lt;&gt;1,"",DATABASE!A678)</f>
        <v/>
      </c>
      <c r="D680" s="94">
        <f>IF(DATABASE!$X678&lt;&gt;1,"",DATABASE!P678)</f>
        <v/>
      </c>
      <c r="E680" s="94">
        <f>IF(DATABASE!$X678&lt;&gt;1,"",DATABASE!L678)</f>
        <v/>
      </c>
      <c r="F680" s="94">
        <f>IF(DATABASE!$X678&lt;&gt;1,"",DATABASE!Q678)</f>
        <v/>
      </c>
      <c r="G680" s="94">
        <f>IF(DATABASE!$X678&lt;&gt;1,"",DATABASE!C678)</f>
        <v/>
      </c>
      <c r="H680" s="94">
        <f>IF(DATABASE!$X678&lt;&gt;1,"",DATABASE!D678)</f>
        <v/>
      </c>
      <c r="I680" s="93">
        <f>IF(DATABASE!$X678&lt;&gt;1,"",DATABASE!S678)</f>
        <v/>
      </c>
    </row>
    <row r="681" ht="16.5" customHeight="1" s="111">
      <c r="A681" s="92">
        <f>IF(DATABASE!$X679&lt;&gt;1,"",DATABASE!B679)</f>
        <v/>
      </c>
      <c r="B681" s="93">
        <f>IF(DATABASE!$X679&lt;&gt;1,"",DATABASE!M679)</f>
        <v/>
      </c>
      <c r="C681" s="94">
        <f>IF(DATABASE!$X679&lt;&gt;1,"",DATABASE!A679)</f>
        <v/>
      </c>
      <c r="D681" s="94">
        <f>IF(DATABASE!$X679&lt;&gt;1,"",DATABASE!P679)</f>
        <v/>
      </c>
      <c r="E681" s="94">
        <f>IF(DATABASE!$X679&lt;&gt;1,"",DATABASE!L679)</f>
        <v/>
      </c>
      <c r="F681" s="94">
        <f>IF(DATABASE!$X679&lt;&gt;1,"",DATABASE!Q679)</f>
        <v/>
      </c>
      <c r="G681" s="94">
        <f>IF(DATABASE!$X679&lt;&gt;1,"",DATABASE!C679)</f>
        <v/>
      </c>
      <c r="H681" s="94">
        <f>IF(DATABASE!$X679&lt;&gt;1,"",DATABASE!D679)</f>
        <v/>
      </c>
      <c r="I681" s="93">
        <f>IF(DATABASE!$X679&lt;&gt;1,"",DATABASE!S679)</f>
        <v/>
      </c>
    </row>
    <row r="682" ht="16.5" customHeight="1" s="111">
      <c r="A682" s="92">
        <f>IF(DATABASE!$X680&lt;&gt;1,"",DATABASE!B680)</f>
        <v/>
      </c>
      <c r="B682" s="93">
        <f>IF(DATABASE!$X680&lt;&gt;1,"",DATABASE!M680)</f>
        <v/>
      </c>
      <c r="C682" s="94">
        <f>IF(DATABASE!$X680&lt;&gt;1,"",DATABASE!A680)</f>
        <v/>
      </c>
      <c r="D682" s="94">
        <f>IF(DATABASE!$X680&lt;&gt;1,"",DATABASE!P680)</f>
        <v/>
      </c>
      <c r="E682" s="94">
        <f>IF(DATABASE!$X680&lt;&gt;1,"",DATABASE!L680)</f>
        <v/>
      </c>
      <c r="F682" s="94">
        <f>IF(DATABASE!$X680&lt;&gt;1,"",DATABASE!Q680)</f>
        <v/>
      </c>
      <c r="G682" s="94">
        <f>IF(DATABASE!$X680&lt;&gt;1,"",DATABASE!C680)</f>
        <v/>
      </c>
      <c r="H682" s="94">
        <f>IF(DATABASE!$X680&lt;&gt;1,"",DATABASE!D680)</f>
        <v/>
      </c>
      <c r="I682" s="93">
        <f>IF(DATABASE!$X680&lt;&gt;1,"",DATABASE!S680)</f>
        <v/>
      </c>
    </row>
    <row r="683" ht="16.5" customHeight="1" s="111">
      <c r="A683" s="92">
        <f>IF(DATABASE!$X681&lt;&gt;1,"",DATABASE!B681)</f>
        <v/>
      </c>
      <c r="B683" s="93">
        <f>IF(DATABASE!$X681&lt;&gt;1,"",DATABASE!M681)</f>
        <v/>
      </c>
      <c r="C683" s="94">
        <f>IF(DATABASE!$X681&lt;&gt;1,"",DATABASE!A681)</f>
        <v/>
      </c>
      <c r="D683" s="94">
        <f>IF(DATABASE!$X681&lt;&gt;1,"",DATABASE!P681)</f>
        <v/>
      </c>
      <c r="E683" s="94">
        <f>IF(DATABASE!$X681&lt;&gt;1,"",DATABASE!L681)</f>
        <v/>
      </c>
      <c r="F683" s="94">
        <f>IF(DATABASE!$X681&lt;&gt;1,"",DATABASE!Q681)</f>
        <v/>
      </c>
      <c r="G683" s="94">
        <f>IF(DATABASE!$X681&lt;&gt;1,"",DATABASE!C681)</f>
        <v/>
      </c>
      <c r="H683" s="94">
        <f>IF(DATABASE!$X681&lt;&gt;1,"",DATABASE!D681)</f>
        <v/>
      </c>
      <c r="I683" s="93">
        <f>IF(DATABASE!$X681&lt;&gt;1,"",DATABASE!S681)</f>
        <v/>
      </c>
    </row>
    <row r="684" ht="16.5" customHeight="1" s="111">
      <c r="A684" s="92">
        <f>IF(DATABASE!$X682&lt;&gt;1,"",DATABASE!B682)</f>
        <v/>
      </c>
      <c r="B684" s="93">
        <f>IF(DATABASE!$X682&lt;&gt;1,"",DATABASE!M682)</f>
        <v/>
      </c>
      <c r="C684" s="94">
        <f>IF(DATABASE!$X682&lt;&gt;1,"",DATABASE!A682)</f>
        <v/>
      </c>
      <c r="D684" s="94">
        <f>IF(DATABASE!$X682&lt;&gt;1,"",DATABASE!P682)</f>
        <v/>
      </c>
      <c r="E684" s="94">
        <f>IF(DATABASE!$X682&lt;&gt;1,"",DATABASE!L682)</f>
        <v/>
      </c>
      <c r="F684" s="94">
        <f>IF(DATABASE!$X682&lt;&gt;1,"",DATABASE!Q682)</f>
        <v/>
      </c>
      <c r="G684" s="94">
        <f>IF(DATABASE!$X682&lt;&gt;1,"",DATABASE!C682)</f>
        <v/>
      </c>
      <c r="H684" s="94">
        <f>IF(DATABASE!$X682&lt;&gt;1,"",DATABASE!D682)</f>
        <v/>
      </c>
      <c r="I684" s="93">
        <f>IF(DATABASE!$X682&lt;&gt;1,"",DATABASE!S682)</f>
        <v/>
      </c>
    </row>
    <row r="685" ht="16.5" customHeight="1" s="111">
      <c r="A685" s="92">
        <f>IF(DATABASE!$X683&lt;&gt;1,"",DATABASE!B683)</f>
        <v/>
      </c>
      <c r="B685" s="93">
        <f>IF(DATABASE!$X683&lt;&gt;1,"",DATABASE!M683)</f>
        <v/>
      </c>
      <c r="C685" s="94">
        <f>IF(DATABASE!$X683&lt;&gt;1,"",DATABASE!A683)</f>
        <v/>
      </c>
      <c r="D685" s="94">
        <f>IF(DATABASE!$X683&lt;&gt;1,"",DATABASE!P683)</f>
        <v/>
      </c>
      <c r="E685" s="94">
        <f>IF(DATABASE!$X683&lt;&gt;1,"",DATABASE!L683)</f>
        <v/>
      </c>
      <c r="F685" s="94">
        <f>IF(DATABASE!$X683&lt;&gt;1,"",DATABASE!Q683)</f>
        <v/>
      </c>
      <c r="G685" s="94">
        <f>IF(DATABASE!$X683&lt;&gt;1,"",DATABASE!C683)</f>
        <v/>
      </c>
      <c r="H685" s="94">
        <f>IF(DATABASE!$X683&lt;&gt;1,"",DATABASE!D683)</f>
        <v/>
      </c>
      <c r="I685" s="93">
        <f>IF(DATABASE!$X683&lt;&gt;1,"",DATABASE!S683)</f>
        <v/>
      </c>
    </row>
    <row r="686" ht="16.5" customHeight="1" s="111">
      <c r="A686" s="92">
        <f>IF(DATABASE!$X684&lt;&gt;1,"",DATABASE!B684)</f>
        <v/>
      </c>
      <c r="B686" s="93">
        <f>IF(DATABASE!$X684&lt;&gt;1,"",DATABASE!M684)</f>
        <v/>
      </c>
      <c r="C686" s="94">
        <f>IF(DATABASE!$X684&lt;&gt;1,"",DATABASE!A684)</f>
        <v/>
      </c>
      <c r="D686" s="94">
        <f>IF(DATABASE!$X684&lt;&gt;1,"",DATABASE!P684)</f>
        <v/>
      </c>
      <c r="E686" s="94">
        <f>IF(DATABASE!$X684&lt;&gt;1,"",DATABASE!L684)</f>
        <v/>
      </c>
      <c r="F686" s="94">
        <f>IF(DATABASE!$X684&lt;&gt;1,"",DATABASE!Q684)</f>
        <v/>
      </c>
      <c r="G686" s="94">
        <f>IF(DATABASE!$X684&lt;&gt;1,"",DATABASE!C684)</f>
        <v/>
      </c>
      <c r="H686" s="94">
        <f>IF(DATABASE!$X684&lt;&gt;1,"",DATABASE!D684)</f>
        <v/>
      </c>
      <c r="I686" s="93">
        <f>IF(DATABASE!$X684&lt;&gt;1,"",DATABASE!S684)</f>
        <v/>
      </c>
    </row>
    <row r="687" ht="16.5" customHeight="1" s="111">
      <c r="A687" s="92">
        <f>IF(DATABASE!$X685&lt;&gt;1,"",DATABASE!B685)</f>
        <v/>
      </c>
      <c r="B687" s="93">
        <f>IF(DATABASE!$X685&lt;&gt;1,"",DATABASE!M685)</f>
        <v/>
      </c>
      <c r="C687" s="94">
        <f>IF(DATABASE!$X685&lt;&gt;1,"",DATABASE!A685)</f>
        <v/>
      </c>
      <c r="D687" s="94">
        <f>IF(DATABASE!$X685&lt;&gt;1,"",DATABASE!P685)</f>
        <v/>
      </c>
      <c r="E687" s="94">
        <f>IF(DATABASE!$X685&lt;&gt;1,"",DATABASE!L685)</f>
        <v/>
      </c>
      <c r="F687" s="94">
        <f>IF(DATABASE!$X685&lt;&gt;1,"",DATABASE!Q685)</f>
        <v/>
      </c>
      <c r="G687" s="94">
        <f>IF(DATABASE!$X685&lt;&gt;1,"",DATABASE!C685)</f>
        <v/>
      </c>
      <c r="H687" s="94">
        <f>IF(DATABASE!$X685&lt;&gt;1,"",DATABASE!D685)</f>
        <v/>
      </c>
      <c r="I687" s="93">
        <f>IF(DATABASE!$X685&lt;&gt;1,"",DATABASE!S685)</f>
        <v/>
      </c>
    </row>
    <row r="688" ht="16.5" customHeight="1" s="111">
      <c r="A688" s="92">
        <f>IF(DATABASE!$X686&lt;&gt;1,"",DATABASE!B686)</f>
        <v/>
      </c>
      <c r="B688" s="93">
        <f>IF(DATABASE!$X686&lt;&gt;1,"",DATABASE!M686)</f>
        <v/>
      </c>
      <c r="C688" s="94">
        <f>IF(DATABASE!$X686&lt;&gt;1,"",DATABASE!A686)</f>
        <v/>
      </c>
      <c r="D688" s="94">
        <f>IF(DATABASE!$X686&lt;&gt;1,"",DATABASE!P686)</f>
        <v/>
      </c>
      <c r="E688" s="94">
        <f>IF(DATABASE!$X686&lt;&gt;1,"",DATABASE!L686)</f>
        <v/>
      </c>
      <c r="F688" s="94">
        <f>IF(DATABASE!$X686&lt;&gt;1,"",DATABASE!Q686)</f>
        <v/>
      </c>
      <c r="G688" s="94">
        <f>IF(DATABASE!$X686&lt;&gt;1,"",DATABASE!C686)</f>
        <v/>
      </c>
      <c r="H688" s="94">
        <f>IF(DATABASE!$X686&lt;&gt;1,"",DATABASE!D686)</f>
        <v/>
      </c>
      <c r="I688" s="93">
        <f>IF(DATABASE!$X686&lt;&gt;1,"",DATABASE!S686)</f>
        <v/>
      </c>
    </row>
    <row r="689" ht="16.5" customHeight="1" s="111">
      <c r="A689" s="92">
        <f>IF(DATABASE!$X687&lt;&gt;1,"",DATABASE!B687)</f>
        <v/>
      </c>
      <c r="B689" s="93">
        <f>IF(DATABASE!$X687&lt;&gt;1,"",DATABASE!M687)</f>
        <v/>
      </c>
      <c r="C689" s="94">
        <f>IF(DATABASE!$X687&lt;&gt;1,"",DATABASE!A687)</f>
        <v/>
      </c>
      <c r="D689" s="94">
        <f>IF(DATABASE!$X687&lt;&gt;1,"",DATABASE!P687)</f>
        <v/>
      </c>
      <c r="E689" s="94">
        <f>IF(DATABASE!$X687&lt;&gt;1,"",DATABASE!L687)</f>
        <v/>
      </c>
      <c r="F689" s="94">
        <f>IF(DATABASE!$X687&lt;&gt;1,"",DATABASE!Q687)</f>
        <v/>
      </c>
      <c r="G689" s="94">
        <f>IF(DATABASE!$X687&lt;&gt;1,"",DATABASE!C687)</f>
        <v/>
      </c>
      <c r="H689" s="94">
        <f>IF(DATABASE!$X687&lt;&gt;1,"",DATABASE!D687)</f>
        <v/>
      </c>
      <c r="I689" s="93">
        <f>IF(DATABASE!$X687&lt;&gt;1,"",DATABASE!S687)</f>
        <v/>
      </c>
    </row>
    <row r="690" ht="16.5" customHeight="1" s="111">
      <c r="A690" s="92">
        <f>IF(DATABASE!$X688&lt;&gt;1,"",DATABASE!B688)</f>
        <v/>
      </c>
      <c r="B690" s="93">
        <f>IF(DATABASE!$X688&lt;&gt;1,"",DATABASE!M688)</f>
        <v/>
      </c>
      <c r="C690" s="94">
        <f>IF(DATABASE!$X688&lt;&gt;1,"",DATABASE!A688)</f>
        <v/>
      </c>
      <c r="D690" s="94">
        <f>IF(DATABASE!$X688&lt;&gt;1,"",DATABASE!P688)</f>
        <v/>
      </c>
      <c r="E690" s="94">
        <f>IF(DATABASE!$X688&lt;&gt;1,"",DATABASE!L688)</f>
        <v/>
      </c>
      <c r="F690" s="94">
        <f>IF(DATABASE!$X688&lt;&gt;1,"",DATABASE!Q688)</f>
        <v/>
      </c>
      <c r="G690" s="94">
        <f>IF(DATABASE!$X688&lt;&gt;1,"",DATABASE!C688)</f>
        <v/>
      </c>
      <c r="H690" s="94">
        <f>IF(DATABASE!$X688&lt;&gt;1,"",DATABASE!D688)</f>
        <v/>
      </c>
      <c r="I690" s="93">
        <f>IF(DATABASE!$X688&lt;&gt;1,"",DATABASE!S688)</f>
        <v/>
      </c>
    </row>
    <row r="691" ht="16.5" customHeight="1" s="111">
      <c r="A691" s="92">
        <f>IF(DATABASE!$X689&lt;&gt;1,"",DATABASE!B689)</f>
        <v/>
      </c>
      <c r="B691" s="93">
        <f>IF(DATABASE!$X689&lt;&gt;1,"",DATABASE!M689)</f>
        <v/>
      </c>
      <c r="C691" s="94">
        <f>IF(DATABASE!$X689&lt;&gt;1,"",DATABASE!A689)</f>
        <v/>
      </c>
      <c r="D691" s="94">
        <f>IF(DATABASE!$X689&lt;&gt;1,"",DATABASE!P689)</f>
        <v/>
      </c>
      <c r="E691" s="94">
        <f>IF(DATABASE!$X689&lt;&gt;1,"",DATABASE!L689)</f>
        <v/>
      </c>
      <c r="F691" s="94">
        <f>IF(DATABASE!$X689&lt;&gt;1,"",DATABASE!Q689)</f>
        <v/>
      </c>
      <c r="G691" s="94">
        <f>IF(DATABASE!$X689&lt;&gt;1,"",DATABASE!C689)</f>
        <v/>
      </c>
      <c r="H691" s="94">
        <f>IF(DATABASE!$X689&lt;&gt;1,"",DATABASE!D689)</f>
        <v/>
      </c>
      <c r="I691" s="93">
        <f>IF(DATABASE!$X689&lt;&gt;1,"",DATABASE!S689)</f>
        <v/>
      </c>
    </row>
    <row r="692" ht="16.5" customHeight="1" s="111">
      <c r="A692" s="92">
        <f>IF(DATABASE!$X690&lt;&gt;1,"",DATABASE!B690)</f>
        <v/>
      </c>
      <c r="B692" s="93">
        <f>IF(DATABASE!$X690&lt;&gt;1,"",DATABASE!M690)</f>
        <v/>
      </c>
      <c r="C692" s="94">
        <f>IF(DATABASE!$X690&lt;&gt;1,"",DATABASE!A690)</f>
        <v/>
      </c>
      <c r="D692" s="94">
        <f>IF(DATABASE!$X690&lt;&gt;1,"",DATABASE!P690)</f>
        <v/>
      </c>
      <c r="E692" s="94">
        <f>IF(DATABASE!$X690&lt;&gt;1,"",DATABASE!L690)</f>
        <v/>
      </c>
      <c r="F692" s="94">
        <f>IF(DATABASE!$X690&lt;&gt;1,"",DATABASE!Q690)</f>
        <v/>
      </c>
      <c r="G692" s="94">
        <f>IF(DATABASE!$X690&lt;&gt;1,"",DATABASE!C690)</f>
        <v/>
      </c>
      <c r="H692" s="94">
        <f>IF(DATABASE!$X690&lt;&gt;1,"",DATABASE!D690)</f>
        <v/>
      </c>
      <c r="I692" s="93">
        <f>IF(DATABASE!$X690&lt;&gt;1,"",DATABASE!S690)</f>
        <v/>
      </c>
    </row>
    <row r="693" ht="16.5" customHeight="1" s="111">
      <c r="A693" s="92">
        <f>IF(DATABASE!$X691&lt;&gt;1,"",DATABASE!B691)</f>
        <v/>
      </c>
      <c r="B693" s="93">
        <f>IF(DATABASE!$X691&lt;&gt;1,"",DATABASE!M691)</f>
        <v/>
      </c>
      <c r="C693" s="94">
        <f>IF(DATABASE!$X691&lt;&gt;1,"",DATABASE!A691)</f>
        <v/>
      </c>
      <c r="D693" s="94">
        <f>IF(DATABASE!$X691&lt;&gt;1,"",DATABASE!P691)</f>
        <v/>
      </c>
      <c r="E693" s="94">
        <f>IF(DATABASE!$X691&lt;&gt;1,"",DATABASE!L691)</f>
        <v/>
      </c>
      <c r="F693" s="94">
        <f>IF(DATABASE!$X691&lt;&gt;1,"",DATABASE!Q691)</f>
        <v/>
      </c>
      <c r="G693" s="94">
        <f>IF(DATABASE!$X691&lt;&gt;1,"",DATABASE!C691)</f>
        <v/>
      </c>
      <c r="H693" s="94">
        <f>IF(DATABASE!$X691&lt;&gt;1,"",DATABASE!D691)</f>
        <v/>
      </c>
      <c r="I693" s="93">
        <f>IF(DATABASE!$X691&lt;&gt;1,"",DATABASE!S691)</f>
        <v/>
      </c>
    </row>
    <row r="694" ht="16.5" customHeight="1" s="111">
      <c r="A694" s="92">
        <f>IF(DATABASE!$X692&lt;&gt;1,"",DATABASE!B692)</f>
        <v/>
      </c>
      <c r="B694" s="93">
        <f>IF(DATABASE!$X692&lt;&gt;1,"",DATABASE!M692)</f>
        <v/>
      </c>
      <c r="C694" s="94">
        <f>IF(DATABASE!$X692&lt;&gt;1,"",DATABASE!A692)</f>
        <v/>
      </c>
      <c r="D694" s="94">
        <f>IF(DATABASE!$X692&lt;&gt;1,"",DATABASE!P692)</f>
        <v/>
      </c>
      <c r="E694" s="94">
        <f>IF(DATABASE!$X692&lt;&gt;1,"",DATABASE!L692)</f>
        <v/>
      </c>
      <c r="F694" s="94">
        <f>IF(DATABASE!$X692&lt;&gt;1,"",DATABASE!Q692)</f>
        <v/>
      </c>
      <c r="G694" s="94">
        <f>IF(DATABASE!$X692&lt;&gt;1,"",DATABASE!C692)</f>
        <v/>
      </c>
      <c r="H694" s="94">
        <f>IF(DATABASE!$X692&lt;&gt;1,"",DATABASE!D692)</f>
        <v/>
      </c>
      <c r="I694" s="93">
        <f>IF(DATABASE!$X692&lt;&gt;1,"",DATABASE!S692)</f>
        <v/>
      </c>
    </row>
    <row r="695" ht="16.5" customHeight="1" s="111">
      <c r="A695" s="92">
        <f>IF(DATABASE!$X693&lt;&gt;1,"",DATABASE!B693)</f>
        <v/>
      </c>
      <c r="B695" s="93">
        <f>IF(DATABASE!$X693&lt;&gt;1,"",DATABASE!M693)</f>
        <v/>
      </c>
      <c r="C695" s="94">
        <f>IF(DATABASE!$X693&lt;&gt;1,"",DATABASE!A693)</f>
        <v/>
      </c>
      <c r="D695" s="94">
        <f>IF(DATABASE!$X693&lt;&gt;1,"",DATABASE!P693)</f>
        <v/>
      </c>
      <c r="E695" s="94">
        <f>IF(DATABASE!$X693&lt;&gt;1,"",DATABASE!L693)</f>
        <v/>
      </c>
      <c r="F695" s="94">
        <f>IF(DATABASE!$X693&lt;&gt;1,"",DATABASE!Q693)</f>
        <v/>
      </c>
      <c r="G695" s="94">
        <f>IF(DATABASE!$X693&lt;&gt;1,"",DATABASE!C693)</f>
        <v/>
      </c>
      <c r="H695" s="94">
        <f>IF(DATABASE!$X693&lt;&gt;1,"",DATABASE!D693)</f>
        <v/>
      </c>
      <c r="I695" s="93">
        <f>IF(DATABASE!$X693&lt;&gt;1,"",DATABASE!S693)</f>
        <v/>
      </c>
    </row>
    <row r="696" ht="16.5" customHeight="1" s="111">
      <c r="A696" s="92">
        <f>IF(DATABASE!$X694&lt;&gt;1,"",DATABASE!B694)</f>
        <v/>
      </c>
      <c r="B696" s="93">
        <f>IF(DATABASE!$X694&lt;&gt;1,"",DATABASE!M694)</f>
        <v/>
      </c>
      <c r="C696" s="94">
        <f>IF(DATABASE!$X694&lt;&gt;1,"",DATABASE!A694)</f>
        <v/>
      </c>
      <c r="D696" s="94">
        <f>IF(DATABASE!$X694&lt;&gt;1,"",DATABASE!P694)</f>
        <v/>
      </c>
      <c r="E696" s="94">
        <f>IF(DATABASE!$X694&lt;&gt;1,"",DATABASE!L694)</f>
        <v/>
      </c>
      <c r="F696" s="94">
        <f>IF(DATABASE!$X694&lt;&gt;1,"",DATABASE!Q694)</f>
        <v/>
      </c>
      <c r="G696" s="94">
        <f>IF(DATABASE!$X694&lt;&gt;1,"",DATABASE!C694)</f>
        <v/>
      </c>
      <c r="H696" s="94">
        <f>IF(DATABASE!$X694&lt;&gt;1,"",DATABASE!D694)</f>
        <v/>
      </c>
      <c r="I696" s="93">
        <f>IF(DATABASE!$X694&lt;&gt;1,"",DATABASE!S694)</f>
        <v/>
      </c>
    </row>
    <row r="697" ht="16.5" customHeight="1" s="111">
      <c r="A697" s="92">
        <f>IF(DATABASE!$X695&lt;&gt;1,"",DATABASE!B695)</f>
        <v/>
      </c>
      <c r="B697" s="93">
        <f>IF(DATABASE!$X695&lt;&gt;1,"",DATABASE!M695)</f>
        <v/>
      </c>
      <c r="C697" s="94">
        <f>IF(DATABASE!$X695&lt;&gt;1,"",DATABASE!A695)</f>
        <v/>
      </c>
      <c r="D697" s="94">
        <f>IF(DATABASE!$X695&lt;&gt;1,"",DATABASE!P695)</f>
        <v/>
      </c>
      <c r="E697" s="94">
        <f>IF(DATABASE!$X695&lt;&gt;1,"",DATABASE!L695)</f>
        <v/>
      </c>
      <c r="F697" s="94">
        <f>IF(DATABASE!$X695&lt;&gt;1,"",DATABASE!Q695)</f>
        <v/>
      </c>
      <c r="G697" s="94">
        <f>IF(DATABASE!$X695&lt;&gt;1,"",DATABASE!C695)</f>
        <v/>
      </c>
      <c r="H697" s="94">
        <f>IF(DATABASE!$X695&lt;&gt;1,"",DATABASE!D695)</f>
        <v/>
      </c>
      <c r="I697" s="93">
        <f>IF(DATABASE!$X695&lt;&gt;1,"",DATABASE!S695)</f>
        <v/>
      </c>
    </row>
    <row r="698" ht="16.5" customHeight="1" s="111">
      <c r="A698" s="92">
        <f>IF(DATABASE!$X696&lt;&gt;1,"",DATABASE!B696)</f>
        <v/>
      </c>
      <c r="B698" s="93">
        <f>IF(DATABASE!$X696&lt;&gt;1,"",DATABASE!M696)</f>
        <v/>
      </c>
      <c r="C698" s="94">
        <f>IF(DATABASE!$X696&lt;&gt;1,"",DATABASE!A696)</f>
        <v/>
      </c>
      <c r="D698" s="94">
        <f>IF(DATABASE!$X696&lt;&gt;1,"",DATABASE!P696)</f>
        <v/>
      </c>
      <c r="E698" s="94">
        <f>IF(DATABASE!$X696&lt;&gt;1,"",DATABASE!L696)</f>
        <v/>
      </c>
      <c r="F698" s="94">
        <f>IF(DATABASE!$X696&lt;&gt;1,"",DATABASE!Q696)</f>
        <v/>
      </c>
      <c r="G698" s="94">
        <f>IF(DATABASE!$X696&lt;&gt;1,"",DATABASE!C696)</f>
        <v/>
      </c>
      <c r="H698" s="94">
        <f>IF(DATABASE!$X696&lt;&gt;1,"",DATABASE!D696)</f>
        <v/>
      </c>
      <c r="I698" s="93">
        <f>IF(DATABASE!$X696&lt;&gt;1,"",DATABASE!S696)</f>
        <v/>
      </c>
    </row>
    <row r="699" ht="16.5" customHeight="1" s="111">
      <c r="A699" s="92">
        <f>IF(DATABASE!$X697&lt;&gt;1,"",DATABASE!B697)</f>
        <v/>
      </c>
      <c r="B699" s="93">
        <f>IF(DATABASE!$X697&lt;&gt;1,"",DATABASE!M697)</f>
        <v/>
      </c>
      <c r="C699" s="94">
        <f>IF(DATABASE!$X697&lt;&gt;1,"",DATABASE!A697)</f>
        <v/>
      </c>
      <c r="D699" s="94">
        <f>IF(DATABASE!$X697&lt;&gt;1,"",DATABASE!P697)</f>
        <v/>
      </c>
      <c r="E699" s="94">
        <f>IF(DATABASE!$X697&lt;&gt;1,"",DATABASE!L697)</f>
        <v/>
      </c>
      <c r="F699" s="94">
        <f>IF(DATABASE!$X697&lt;&gt;1,"",DATABASE!Q697)</f>
        <v/>
      </c>
      <c r="G699" s="94">
        <f>IF(DATABASE!$X697&lt;&gt;1,"",DATABASE!C697)</f>
        <v/>
      </c>
      <c r="H699" s="94">
        <f>IF(DATABASE!$X697&lt;&gt;1,"",DATABASE!D697)</f>
        <v/>
      </c>
      <c r="I699" s="93">
        <f>IF(DATABASE!$X697&lt;&gt;1,"",DATABASE!S697)</f>
        <v/>
      </c>
    </row>
    <row r="700" ht="16.5" customHeight="1" s="111">
      <c r="A700" s="92">
        <f>IF(DATABASE!$X698&lt;&gt;1,"",DATABASE!B698)</f>
        <v/>
      </c>
      <c r="B700" s="93">
        <f>IF(DATABASE!$X698&lt;&gt;1,"",DATABASE!M698)</f>
        <v/>
      </c>
      <c r="C700" s="94">
        <f>IF(DATABASE!$X698&lt;&gt;1,"",DATABASE!A698)</f>
        <v/>
      </c>
      <c r="D700" s="94">
        <f>IF(DATABASE!$X698&lt;&gt;1,"",DATABASE!P698)</f>
        <v/>
      </c>
      <c r="E700" s="94">
        <f>IF(DATABASE!$X698&lt;&gt;1,"",DATABASE!L698)</f>
        <v/>
      </c>
      <c r="F700" s="94">
        <f>IF(DATABASE!$X698&lt;&gt;1,"",DATABASE!Q698)</f>
        <v/>
      </c>
      <c r="G700" s="94">
        <f>IF(DATABASE!$X698&lt;&gt;1,"",DATABASE!C698)</f>
        <v/>
      </c>
      <c r="H700" s="94">
        <f>IF(DATABASE!$X698&lt;&gt;1,"",DATABASE!D698)</f>
        <v/>
      </c>
      <c r="I700" s="93">
        <f>IF(DATABASE!$X698&lt;&gt;1,"",DATABASE!S698)</f>
        <v/>
      </c>
    </row>
    <row r="701" ht="16.5" customHeight="1" s="111">
      <c r="A701" s="92">
        <f>IF(DATABASE!$X699&lt;&gt;1,"",DATABASE!B699)</f>
        <v/>
      </c>
      <c r="B701" s="93">
        <f>IF(DATABASE!$X699&lt;&gt;1,"",DATABASE!M699)</f>
        <v/>
      </c>
      <c r="C701" s="94">
        <f>IF(DATABASE!$X699&lt;&gt;1,"",DATABASE!A699)</f>
        <v/>
      </c>
      <c r="D701" s="94">
        <f>IF(DATABASE!$X699&lt;&gt;1,"",DATABASE!P699)</f>
        <v/>
      </c>
      <c r="E701" s="94">
        <f>IF(DATABASE!$X699&lt;&gt;1,"",DATABASE!L699)</f>
        <v/>
      </c>
      <c r="F701" s="94">
        <f>IF(DATABASE!$X699&lt;&gt;1,"",DATABASE!Q699)</f>
        <v/>
      </c>
      <c r="G701" s="94">
        <f>IF(DATABASE!$X699&lt;&gt;1,"",DATABASE!C699)</f>
        <v/>
      </c>
      <c r="H701" s="94">
        <f>IF(DATABASE!$X699&lt;&gt;1,"",DATABASE!D699)</f>
        <v/>
      </c>
      <c r="I701" s="93">
        <f>IF(DATABASE!$X699&lt;&gt;1,"",DATABASE!S699)</f>
        <v/>
      </c>
    </row>
    <row r="702" ht="16.5" customHeight="1" s="111">
      <c r="A702" s="92">
        <f>IF(DATABASE!$X700&lt;&gt;1,"",DATABASE!B700)</f>
        <v/>
      </c>
      <c r="B702" s="93">
        <f>IF(DATABASE!$X700&lt;&gt;1,"",DATABASE!M700)</f>
        <v/>
      </c>
      <c r="C702" s="94">
        <f>IF(DATABASE!$X700&lt;&gt;1,"",DATABASE!A700)</f>
        <v/>
      </c>
      <c r="D702" s="94">
        <f>IF(DATABASE!$X700&lt;&gt;1,"",DATABASE!P700)</f>
        <v/>
      </c>
      <c r="E702" s="94">
        <f>IF(DATABASE!$X700&lt;&gt;1,"",DATABASE!L700)</f>
        <v/>
      </c>
      <c r="F702" s="94">
        <f>IF(DATABASE!$X700&lt;&gt;1,"",DATABASE!Q700)</f>
        <v/>
      </c>
      <c r="G702" s="94">
        <f>IF(DATABASE!$X700&lt;&gt;1,"",DATABASE!C700)</f>
        <v/>
      </c>
      <c r="H702" s="94">
        <f>IF(DATABASE!$X700&lt;&gt;1,"",DATABASE!D700)</f>
        <v/>
      </c>
      <c r="I702" s="93">
        <f>IF(DATABASE!$X700&lt;&gt;1,"",DATABASE!S700)</f>
        <v/>
      </c>
    </row>
    <row r="703" ht="16.5" customHeight="1" s="111">
      <c r="A703" s="92">
        <f>IF(DATABASE!$X701&lt;&gt;1,"",DATABASE!B701)</f>
        <v/>
      </c>
      <c r="B703" s="93">
        <f>IF(DATABASE!$X701&lt;&gt;1,"",DATABASE!M701)</f>
        <v/>
      </c>
      <c r="C703" s="94">
        <f>IF(DATABASE!$X701&lt;&gt;1,"",DATABASE!A701)</f>
        <v/>
      </c>
      <c r="D703" s="94">
        <f>IF(DATABASE!$X701&lt;&gt;1,"",DATABASE!P701)</f>
        <v/>
      </c>
      <c r="E703" s="94">
        <f>IF(DATABASE!$X701&lt;&gt;1,"",DATABASE!L701)</f>
        <v/>
      </c>
      <c r="F703" s="94">
        <f>IF(DATABASE!$X701&lt;&gt;1,"",DATABASE!Q701)</f>
        <v/>
      </c>
      <c r="G703" s="94">
        <f>IF(DATABASE!$X701&lt;&gt;1,"",DATABASE!C701)</f>
        <v/>
      </c>
      <c r="H703" s="94">
        <f>IF(DATABASE!$X701&lt;&gt;1,"",DATABASE!D701)</f>
        <v/>
      </c>
      <c r="I703" s="93">
        <f>IF(DATABASE!$X701&lt;&gt;1,"",DATABASE!S701)</f>
        <v/>
      </c>
    </row>
    <row r="704" ht="16.5" customHeight="1" s="111">
      <c r="A704" s="92">
        <f>IF(DATABASE!$X702&lt;&gt;1,"",DATABASE!B702)</f>
        <v/>
      </c>
      <c r="B704" s="93">
        <f>IF(DATABASE!$X702&lt;&gt;1,"",DATABASE!M702)</f>
        <v/>
      </c>
      <c r="C704" s="94">
        <f>IF(DATABASE!$X702&lt;&gt;1,"",DATABASE!A702)</f>
        <v/>
      </c>
      <c r="D704" s="94">
        <f>IF(DATABASE!$X702&lt;&gt;1,"",DATABASE!P702)</f>
        <v/>
      </c>
      <c r="E704" s="94">
        <f>IF(DATABASE!$X702&lt;&gt;1,"",DATABASE!L702)</f>
        <v/>
      </c>
      <c r="F704" s="94">
        <f>IF(DATABASE!$X702&lt;&gt;1,"",DATABASE!Q702)</f>
        <v/>
      </c>
      <c r="G704" s="94">
        <f>IF(DATABASE!$X702&lt;&gt;1,"",DATABASE!C702)</f>
        <v/>
      </c>
      <c r="H704" s="94">
        <f>IF(DATABASE!$X702&lt;&gt;1,"",DATABASE!D702)</f>
        <v/>
      </c>
      <c r="I704" s="93">
        <f>IF(DATABASE!$X702&lt;&gt;1,"",DATABASE!S702)</f>
        <v/>
      </c>
    </row>
    <row r="705" ht="16.5" customHeight="1" s="111">
      <c r="A705" s="92">
        <f>IF(DATABASE!$X703&lt;&gt;1,"",DATABASE!B703)</f>
        <v/>
      </c>
      <c r="B705" s="93">
        <f>IF(DATABASE!$X703&lt;&gt;1,"",DATABASE!M703)</f>
        <v/>
      </c>
      <c r="C705" s="94">
        <f>IF(DATABASE!$X703&lt;&gt;1,"",DATABASE!A703)</f>
        <v/>
      </c>
      <c r="D705" s="94">
        <f>IF(DATABASE!$X703&lt;&gt;1,"",DATABASE!P703)</f>
        <v/>
      </c>
      <c r="E705" s="94">
        <f>IF(DATABASE!$X703&lt;&gt;1,"",DATABASE!L703)</f>
        <v/>
      </c>
      <c r="F705" s="94">
        <f>IF(DATABASE!$X703&lt;&gt;1,"",DATABASE!Q703)</f>
        <v/>
      </c>
      <c r="G705" s="94">
        <f>IF(DATABASE!$X703&lt;&gt;1,"",DATABASE!C703)</f>
        <v/>
      </c>
      <c r="H705" s="94">
        <f>IF(DATABASE!$X703&lt;&gt;1,"",DATABASE!D703)</f>
        <v/>
      </c>
      <c r="I705" s="93">
        <f>IF(DATABASE!$X703&lt;&gt;1,"",DATABASE!S703)</f>
        <v/>
      </c>
    </row>
    <row r="706" ht="16.5" customHeight="1" s="111">
      <c r="A706" s="92">
        <f>IF(DATABASE!$X704&lt;&gt;1,"",DATABASE!B704)</f>
        <v/>
      </c>
      <c r="B706" s="93">
        <f>IF(DATABASE!$X704&lt;&gt;1,"",DATABASE!M704)</f>
        <v/>
      </c>
      <c r="C706" s="94">
        <f>IF(DATABASE!$X704&lt;&gt;1,"",DATABASE!A704)</f>
        <v/>
      </c>
      <c r="D706" s="94">
        <f>IF(DATABASE!$X704&lt;&gt;1,"",DATABASE!P704)</f>
        <v/>
      </c>
      <c r="E706" s="94">
        <f>IF(DATABASE!$X704&lt;&gt;1,"",DATABASE!L704)</f>
        <v/>
      </c>
      <c r="F706" s="94">
        <f>IF(DATABASE!$X704&lt;&gt;1,"",DATABASE!Q704)</f>
        <v/>
      </c>
      <c r="G706" s="94">
        <f>IF(DATABASE!$X704&lt;&gt;1,"",DATABASE!C704)</f>
        <v/>
      </c>
      <c r="H706" s="94">
        <f>IF(DATABASE!$X704&lt;&gt;1,"",DATABASE!D704)</f>
        <v/>
      </c>
      <c r="I706" s="93">
        <f>IF(DATABASE!$X704&lt;&gt;1,"",DATABASE!S704)</f>
        <v/>
      </c>
    </row>
    <row r="707" ht="16.5" customHeight="1" s="111">
      <c r="A707" s="92">
        <f>IF(DATABASE!$X705&lt;&gt;1,"",DATABASE!B705)</f>
        <v/>
      </c>
      <c r="B707" s="93">
        <f>IF(DATABASE!$X705&lt;&gt;1,"",DATABASE!M705)</f>
        <v/>
      </c>
      <c r="C707" s="94">
        <f>IF(DATABASE!$X705&lt;&gt;1,"",DATABASE!A705)</f>
        <v/>
      </c>
      <c r="D707" s="94">
        <f>IF(DATABASE!$X705&lt;&gt;1,"",DATABASE!P705)</f>
        <v/>
      </c>
      <c r="E707" s="94">
        <f>IF(DATABASE!$X705&lt;&gt;1,"",DATABASE!L705)</f>
        <v/>
      </c>
      <c r="F707" s="94">
        <f>IF(DATABASE!$X705&lt;&gt;1,"",DATABASE!Q705)</f>
        <v/>
      </c>
      <c r="G707" s="94">
        <f>IF(DATABASE!$X705&lt;&gt;1,"",DATABASE!C705)</f>
        <v/>
      </c>
      <c r="H707" s="94">
        <f>IF(DATABASE!$X705&lt;&gt;1,"",DATABASE!D705)</f>
        <v/>
      </c>
      <c r="I707" s="93">
        <f>IF(DATABASE!$X705&lt;&gt;1,"",DATABASE!S705)</f>
        <v/>
      </c>
    </row>
    <row r="708" ht="16.5" customHeight="1" s="111">
      <c r="A708" s="92">
        <f>IF(DATABASE!$X706&lt;&gt;1,"",DATABASE!B706)</f>
        <v/>
      </c>
      <c r="B708" s="93">
        <f>IF(DATABASE!$X706&lt;&gt;1,"",DATABASE!M706)</f>
        <v/>
      </c>
      <c r="C708" s="94">
        <f>IF(DATABASE!$X706&lt;&gt;1,"",DATABASE!A706)</f>
        <v/>
      </c>
      <c r="D708" s="94">
        <f>IF(DATABASE!$X706&lt;&gt;1,"",DATABASE!P706)</f>
        <v/>
      </c>
      <c r="E708" s="94">
        <f>IF(DATABASE!$X706&lt;&gt;1,"",DATABASE!L706)</f>
        <v/>
      </c>
      <c r="F708" s="94">
        <f>IF(DATABASE!$X706&lt;&gt;1,"",DATABASE!Q706)</f>
        <v/>
      </c>
      <c r="G708" s="94">
        <f>IF(DATABASE!$X706&lt;&gt;1,"",DATABASE!C706)</f>
        <v/>
      </c>
      <c r="H708" s="94">
        <f>IF(DATABASE!$X706&lt;&gt;1,"",DATABASE!D706)</f>
        <v/>
      </c>
      <c r="I708" s="93">
        <f>IF(DATABASE!$X706&lt;&gt;1,"",DATABASE!S706)</f>
        <v/>
      </c>
    </row>
    <row r="709" ht="16.5" customHeight="1" s="111">
      <c r="A709" s="92">
        <f>IF(DATABASE!$X707&lt;&gt;1,"",DATABASE!B707)</f>
        <v/>
      </c>
      <c r="B709" s="93">
        <f>IF(DATABASE!$X707&lt;&gt;1,"",DATABASE!M707)</f>
        <v/>
      </c>
      <c r="C709" s="94">
        <f>IF(DATABASE!$X707&lt;&gt;1,"",DATABASE!A707)</f>
        <v/>
      </c>
      <c r="D709" s="94">
        <f>IF(DATABASE!$X707&lt;&gt;1,"",DATABASE!P707)</f>
        <v/>
      </c>
      <c r="E709" s="94">
        <f>IF(DATABASE!$X707&lt;&gt;1,"",DATABASE!L707)</f>
        <v/>
      </c>
      <c r="F709" s="94">
        <f>IF(DATABASE!$X707&lt;&gt;1,"",DATABASE!Q707)</f>
        <v/>
      </c>
      <c r="G709" s="94">
        <f>IF(DATABASE!$X707&lt;&gt;1,"",DATABASE!C707)</f>
        <v/>
      </c>
      <c r="H709" s="94">
        <f>IF(DATABASE!$X707&lt;&gt;1,"",DATABASE!D707)</f>
        <v/>
      </c>
      <c r="I709" s="93">
        <f>IF(DATABASE!$X707&lt;&gt;1,"",DATABASE!S707)</f>
        <v/>
      </c>
    </row>
    <row r="710" ht="16.5" customHeight="1" s="111">
      <c r="A710" s="92">
        <f>IF(DATABASE!$X708&lt;&gt;1,"",DATABASE!B708)</f>
        <v/>
      </c>
      <c r="B710" s="93">
        <f>IF(DATABASE!$X708&lt;&gt;1,"",DATABASE!M708)</f>
        <v/>
      </c>
      <c r="C710" s="94">
        <f>IF(DATABASE!$X708&lt;&gt;1,"",DATABASE!A708)</f>
        <v/>
      </c>
      <c r="D710" s="94">
        <f>IF(DATABASE!$X708&lt;&gt;1,"",DATABASE!P708)</f>
        <v/>
      </c>
      <c r="E710" s="94">
        <f>IF(DATABASE!$X708&lt;&gt;1,"",DATABASE!L708)</f>
        <v/>
      </c>
      <c r="F710" s="94">
        <f>IF(DATABASE!$X708&lt;&gt;1,"",DATABASE!Q708)</f>
        <v/>
      </c>
      <c r="G710" s="94">
        <f>IF(DATABASE!$X708&lt;&gt;1,"",DATABASE!C708)</f>
        <v/>
      </c>
      <c r="H710" s="94">
        <f>IF(DATABASE!$X708&lt;&gt;1,"",DATABASE!D708)</f>
        <v/>
      </c>
      <c r="I710" s="93">
        <f>IF(DATABASE!$X708&lt;&gt;1,"",DATABASE!S708)</f>
        <v/>
      </c>
    </row>
    <row r="711" ht="16.5" customHeight="1" s="111">
      <c r="A711" s="92">
        <f>IF(DATABASE!$X709&lt;&gt;1,"",DATABASE!B709)</f>
        <v/>
      </c>
      <c r="B711" s="93">
        <f>IF(DATABASE!$X709&lt;&gt;1,"",DATABASE!M709)</f>
        <v/>
      </c>
      <c r="C711" s="94">
        <f>IF(DATABASE!$X709&lt;&gt;1,"",DATABASE!A709)</f>
        <v/>
      </c>
      <c r="D711" s="94">
        <f>IF(DATABASE!$X709&lt;&gt;1,"",DATABASE!P709)</f>
        <v/>
      </c>
      <c r="E711" s="94">
        <f>IF(DATABASE!$X709&lt;&gt;1,"",DATABASE!L709)</f>
        <v/>
      </c>
      <c r="F711" s="94">
        <f>IF(DATABASE!$X709&lt;&gt;1,"",DATABASE!Q709)</f>
        <v/>
      </c>
      <c r="G711" s="94">
        <f>IF(DATABASE!$X709&lt;&gt;1,"",DATABASE!C709)</f>
        <v/>
      </c>
      <c r="H711" s="94">
        <f>IF(DATABASE!$X709&lt;&gt;1,"",DATABASE!D709)</f>
        <v/>
      </c>
      <c r="I711" s="93">
        <f>IF(DATABASE!$X709&lt;&gt;1,"",DATABASE!S709)</f>
        <v/>
      </c>
    </row>
    <row r="712" ht="16.5" customHeight="1" s="111">
      <c r="A712" s="92">
        <f>IF(DATABASE!$X710&lt;&gt;1,"",DATABASE!B710)</f>
        <v/>
      </c>
      <c r="B712" s="93">
        <f>IF(DATABASE!$X710&lt;&gt;1,"",DATABASE!M710)</f>
        <v/>
      </c>
      <c r="C712" s="94">
        <f>IF(DATABASE!$X710&lt;&gt;1,"",DATABASE!A710)</f>
        <v/>
      </c>
      <c r="D712" s="94">
        <f>IF(DATABASE!$X710&lt;&gt;1,"",DATABASE!P710)</f>
        <v/>
      </c>
      <c r="E712" s="94">
        <f>IF(DATABASE!$X710&lt;&gt;1,"",DATABASE!L710)</f>
        <v/>
      </c>
      <c r="F712" s="94">
        <f>IF(DATABASE!$X710&lt;&gt;1,"",DATABASE!Q710)</f>
        <v/>
      </c>
      <c r="G712" s="94">
        <f>IF(DATABASE!$X710&lt;&gt;1,"",DATABASE!C710)</f>
        <v/>
      </c>
      <c r="H712" s="94">
        <f>IF(DATABASE!$X710&lt;&gt;1,"",DATABASE!D710)</f>
        <v/>
      </c>
      <c r="I712" s="93">
        <f>IF(DATABASE!$X710&lt;&gt;1,"",DATABASE!S710)</f>
        <v/>
      </c>
    </row>
    <row r="713" ht="16.5" customHeight="1" s="111">
      <c r="A713" s="92">
        <f>IF(DATABASE!$X711&lt;&gt;1,"",DATABASE!B711)</f>
        <v/>
      </c>
      <c r="B713" s="93">
        <f>IF(DATABASE!$X711&lt;&gt;1,"",DATABASE!M711)</f>
        <v/>
      </c>
      <c r="C713" s="94">
        <f>IF(DATABASE!$X711&lt;&gt;1,"",DATABASE!A711)</f>
        <v/>
      </c>
      <c r="D713" s="94">
        <f>IF(DATABASE!$X711&lt;&gt;1,"",DATABASE!P711)</f>
        <v/>
      </c>
      <c r="E713" s="94">
        <f>IF(DATABASE!$X711&lt;&gt;1,"",DATABASE!L711)</f>
        <v/>
      </c>
      <c r="F713" s="94">
        <f>IF(DATABASE!$X711&lt;&gt;1,"",DATABASE!Q711)</f>
        <v/>
      </c>
      <c r="G713" s="94">
        <f>IF(DATABASE!$X711&lt;&gt;1,"",DATABASE!C711)</f>
        <v/>
      </c>
      <c r="H713" s="94">
        <f>IF(DATABASE!$X711&lt;&gt;1,"",DATABASE!D711)</f>
        <v/>
      </c>
      <c r="I713" s="93">
        <f>IF(DATABASE!$X711&lt;&gt;1,"",DATABASE!S711)</f>
        <v/>
      </c>
    </row>
    <row r="714" ht="16.5" customHeight="1" s="111">
      <c r="A714" s="92">
        <f>IF(DATABASE!$X712&lt;&gt;1,"",DATABASE!B712)</f>
        <v/>
      </c>
      <c r="B714" s="93">
        <f>IF(DATABASE!$X712&lt;&gt;1,"",DATABASE!M712)</f>
        <v/>
      </c>
      <c r="C714" s="94">
        <f>IF(DATABASE!$X712&lt;&gt;1,"",DATABASE!A712)</f>
        <v/>
      </c>
      <c r="D714" s="94">
        <f>IF(DATABASE!$X712&lt;&gt;1,"",DATABASE!P712)</f>
        <v/>
      </c>
      <c r="E714" s="94">
        <f>IF(DATABASE!$X712&lt;&gt;1,"",DATABASE!L712)</f>
        <v/>
      </c>
      <c r="F714" s="94">
        <f>IF(DATABASE!$X712&lt;&gt;1,"",DATABASE!Q712)</f>
        <v/>
      </c>
      <c r="G714" s="94">
        <f>IF(DATABASE!$X712&lt;&gt;1,"",DATABASE!C712)</f>
        <v/>
      </c>
      <c r="H714" s="94">
        <f>IF(DATABASE!$X712&lt;&gt;1,"",DATABASE!D712)</f>
        <v/>
      </c>
      <c r="I714" s="93">
        <f>IF(DATABASE!$X712&lt;&gt;1,"",DATABASE!S712)</f>
        <v/>
      </c>
    </row>
    <row r="715" ht="16.5" customHeight="1" s="111">
      <c r="A715" s="92">
        <f>IF(DATABASE!$X713&lt;&gt;1,"",DATABASE!B713)</f>
        <v/>
      </c>
      <c r="B715" s="93">
        <f>IF(DATABASE!$X713&lt;&gt;1,"",DATABASE!M713)</f>
        <v/>
      </c>
      <c r="C715" s="94">
        <f>IF(DATABASE!$X713&lt;&gt;1,"",DATABASE!A713)</f>
        <v/>
      </c>
      <c r="D715" s="94">
        <f>IF(DATABASE!$X713&lt;&gt;1,"",DATABASE!P713)</f>
        <v/>
      </c>
      <c r="E715" s="94">
        <f>IF(DATABASE!$X713&lt;&gt;1,"",DATABASE!L713)</f>
        <v/>
      </c>
      <c r="F715" s="94">
        <f>IF(DATABASE!$X713&lt;&gt;1,"",DATABASE!Q713)</f>
        <v/>
      </c>
      <c r="G715" s="94">
        <f>IF(DATABASE!$X713&lt;&gt;1,"",DATABASE!C713)</f>
        <v/>
      </c>
      <c r="H715" s="94">
        <f>IF(DATABASE!$X713&lt;&gt;1,"",DATABASE!D713)</f>
        <v/>
      </c>
      <c r="I715" s="93">
        <f>IF(DATABASE!$X713&lt;&gt;1,"",DATABASE!S713)</f>
        <v/>
      </c>
    </row>
    <row r="716" ht="16.5" customHeight="1" s="111">
      <c r="A716" s="92">
        <f>IF(DATABASE!$X714&lt;&gt;1,"",DATABASE!B714)</f>
        <v/>
      </c>
      <c r="B716" s="93">
        <f>IF(DATABASE!$X714&lt;&gt;1,"",DATABASE!M714)</f>
        <v/>
      </c>
      <c r="C716" s="94">
        <f>IF(DATABASE!$X714&lt;&gt;1,"",DATABASE!A714)</f>
        <v/>
      </c>
      <c r="D716" s="94">
        <f>IF(DATABASE!$X714&lt;&gt;1,"",DATABASE!P714)</f>
        <v/>
      </c>
      <c r="E716" s="94">
        <f>IF(DATABASE!$X714&lt;&gt;1,"",DATABASE!L714)</f>
        <v/>
      </c>
      <c r="F716" s="94">
        <f>IF(DATABASE!$X714&lt;&gt;1,"",DATABASE!Q714)</f>
        <v/>
      </c>
      <c r="G716" s="94">
        <f>IF(DATABASE!$X714&lt;&gt;1,"",DATABASE!C714)</f>
        <v/>
      </c>
      <c r="H716" s="94">
        <f>IF(DATABASE!$X714&lt;&gt;1,"",DATABASE!D714)</f>
        <v/>
      </c>
      <c r="I716" s="93">
        <f>IF(DATABASE!$X714&lt;&gt;1,"",DATABASE!S714)</f>
        <v/>
      </c>
    </row>
    <row r="717" ht="16.5" customHeight="1" s="111">
      <c r="A717" s="92">
        <f>IF(DATABASE!$X715&lt;&gt;1,"",DATABASE!B715)</f>
        <v/>
      </c>
      <c r="B717" s="93">
        <f>IF(DATABASE!$X715&lt;&gt;1,"",DATABASE!M715)</f>
        <v/>
      </c>
      <c r="C717" s="94">
        <f>IF(DATABASE!$X715&lt;&gt;1,"",DATABASE!A715)</f>
        <v/>
      </c>
      <c r="D717" s="94">
        <f>IF(DATABASE!$X715&lt;&gt;1,"",DATABASE!P715)</f>
        <v/>
      </c>
      <c r="E717" s="94">
        <f>IF(DATABASE!$X715&lt;&gt;1,"",DATABASE!L715)</f>
        <v/>
      </c>
      <c r="F717" s="94">
        <f>IF(DATABASE!$X715&lt;&gt;1,"",DATABASE!Q715)</f>
        <v/>
      </c>
      <c r="G717" s="94">
        <f>IF(DATABASE!$X715&lt;&gt;1,"",DATABASE!C715)</f>
        <v/>
      </c>
      <c r="H717" s="94">
        <f>IF(DATABASE!$X715&lt;&gt;1,"",DATABASE!D715)</f>
        <v/>
      </c>
      <c r="I717" s="93">
        <f>IF(DATABASE!$X715&lt;&gt;1,"",DATABASE!S715)</f>
        <v/>
      </c>
    </row>
    <row r="718" ht="16.5" customHeight="1" s="111">
      <c r="A718" s="92">
        <f>IF(DATABASE!$X716&lt;&gt;1,"",DATABASE!B716)</f>
        <v/>
      </c>
      <c r="B718" s="93">
        <f>IF(DATABASE!$X716&lt;&gt;1,"",DATABASE!M716)</f>
        <v/>
      </c>
      <c r="C718" s="94">
        <f>IF(DATABASE!$X716&lt;&gt;1,"",DATABASE!A716)</f>
        <v/>
      </c>
      <c r="D718" s="94">
        <f>IF(DATABASE!$X716&lt;&gt;1,"",DATABASE!P716)</f>
        <v/>
      </c>
      <c r="E718" s="94">
        <f>IF(DATABASE!$X716&lt;&gt;1,"",DATABASE!L716)</f>
        <v/>
      </c>
      <c r="F718" s="94">
        <f>IF(DATABASE!$X716&lt;&gt;1,"",DATABASE!Q716)</f>
        <v/>
      </c>
      <c r="G718" s="94">
        <f>IF(DATABASE!$X716&lt;&gt;1,"",DATABASE!C716)</f>
        <v/>
      </c>
      <c r="H718" s="94">
        <f>IF(DATABASE!$X716&lt;&gt;1,"",DATABASE!D716)</f>
        <v/>
      </c>
      <c r="I718" s="93">
        <f>IF(DATABASE!$X716&lt;&gt;1,"",DATABASE!S716)</f>
        <v/>
      </c>
    </row>
    <row r="719" ht="16.5" customHeight="1" s="111">
      <c r="A719" s="92">
        <f>IF(DATABASE!$X717&lt;&gt;1,"",DATABASE!B717)</f>
        <v/>
      </c>
      <c r="B719" s="93">
        <f>IF(DATABASE!$X717&lt;&gt;1,"",DATABASE!M717)</f>
        <v/>
      </c>
      <c r="C719" s="94">
        <f>IF(DATABASE!$X717&lt;&gt;1,"",DATABASE!A717)</f>
        <v/>
      </c>
      <c r="D719" s="94">
        <f>IF(DATABASE!$X717&lt;&gt;1,"",DATABASE!P717)</f>
        <v/>
      </c>
      <c r="E719" s="94">
        <f>IF(DATABASE!$X717&lt;&gt;1,"",DATABASE!L717)</f>
        <v/>
      </c>
      <c r="F719" s="94">
        <f>IF(DATABASE!$X717&lt;&gt;1,"",DATABASE!Q717)</f>
        <v/>
      </c>
      <c r="G719" s="94">
        <f>IF(DATABASE!$X717&lt;&gt;1,"",DATABASE!C717)</f>
        <v/>
      </c>
      <c r="H719" s="94">
        <f>IF(DATABASE!$X717&lt;&gt;1,"",DATABASE!D717)</f>
        <v/>
      </c>
      <c r="I719" s="93">
        <f>IF(DATABASE!$X717&lt;&gt;1,"",DATABASE!S717)</f>
        <v/>
      </c>
    </row>
    <row r="720" ht="16.5" customHeight="1" s="111">
      <c r="A720" s="92">
        <f>IF(DATABASE!$X718&lt;&gt;1,"",DATABASE!B718)</f>
        <v/>
      </c>
      <c r="B720" s="93">
        <f>IF(DATABASE!$X718&lt;&gt;1,"",DATABASE!M718)</f>
        <v/>
      </c>
      <c r="C720" s="94">
        <f>IF(DATABASE!$X718&lt;&gt;1,"",DATABASE!A718)</f>
        <v/>
      </c>
      <c r="D720" s="94">
        <f>IF(DATABASE!$X718&lt;&gt;1,"",DATABASE!P718)</f>
        <v/>
      </c>
      <c r="E720" s="94">
        <f>IF(DATABASE!$X718&lt;&gt;1,"",DATABASE!L718)</f>
        <v/>
      </c>
      <c r="F720" s="94">
        <f>IF(DATABASE!$X718&lt;&gt;1,"",DATABASE!Q718)</f>
        <v/>
      </c>
      <c r="G720" s="94">
        <f>IF(DATABASE!$X718&lt;&gt;1,"",DATABASE!C718)</f>
        <v/>
      </c>
      <c r="H720" s="94">
        <f>IF(DATABASE!$X718&lt;&gt;1,"",DATABASE!D718)</f>
        <v/>
      </c>
      <c r="I720" s="93">
        <f>IF(DATABASE!$X718&lt;&gt;1,"",DATABASE!S718)</f>
        <v/>
      </c>
    </row>
    <row r="721" ht="16.5" customHeight="1" s="111">
      <c r="A721" s="92">
        <f>IF(DATABASE!$X719&lt;&gt;1,"",DATABASE!B719)</f>
        <v/>
      </c>
      <c r="B721" s="93">
        <f>IF(DATABASE!$X719&lt;&gt;1,"",DATABASE!M719)</f>
        <v/>
      </c>
      <c r="C721" s="94">
        <f>IF(DATABASE!$X719&lt;&gt;1,"",DATABASE!A719)</f>
        <v/>
      </c>
      <c r="D721" s="94">
        <f>IF(DATABASE!$X719&lt;&gt;1,"",DATABASE!P719)</f>
        <v/>
      </c>
      <c r="E721" s="94">
        <f>IF(DATABASE!$X719&lt;&gt;1,"",DATABASE!L719)</f>
        <v/>
      </c>
      <c r="F721" s="94">
        <f>IF(DATABASE!$X719&lt;&gt;1,"",DATABASE!Q719)</f>
        <v/>
      </c>
      <c r="G721" s="94">
        <f>IF(DATABASE!$X719&lt;&gt;1,"",DATABASE!C719)</f>
        <v/>
      </c>
      <c r="H721" s="94">
        <f>IF(DATABASE!$X719&lt;&gt;1,"",DATABASE!D719)</f>
        <v/>
      </c>
      <c r="I721" s="93">
        <f>IF(DATABASE!$X719&lt;&gt;1,"",DATABASE!S719)</f>
        <v/>
      </c>
    </row>
    <row r="722" ht="16.5" customHeight="1" s="111">
      <c r="A722" s="92">
        <f>IF(DATABASE!$X720&lt;&gt;1,"",DATABASE!B720)</f>
        <v/>
      </c>
      <c r="B722" s="93">
        <f>IF(DATABASE!$X720&lt;&gt;1,"",DATABASE!M720)</f>
        <v/>
      </c>
      <c r="C722" s="94">
        <f>IF(DATABASE!$X720&lt;&gt;1,"",DATABASE!A720)</f>
        <v/>
      </c>
      <c r="D722" s="94">
        <f>IF(DATABASE!$X720&lt;&gt;1,"",DATABASE!P720)</f>
        <v/>
      </c>
      <c r="E722" s="94">
        <f>IF(DATABASE!$X720&lt;&gt;1,"",DATABASE!L720)</f>
        <v/>
      </c>
      <c r="F722" s="94">
        <f>IF(DATABASE!$X720&lt;&gt;1,"",DATABASE!Q720)</f>
        <v/>
      </c>
      <c r="G722" s="94">
        <f>IF(DATABASE!$X720&lt;&gt;1,"",DATABASE!C720)</f>
        <v/>
      </c>
      <c r="H722" s="94">
        <f>IF(DATABASE!$X720&lt;&gt;1,"",DATABASE!D720)</f>
        <v/>
      </c>
      <c r="I722" s="93">
        <f>IF(DATABASE!$X720&lt;&gt;1,"",DATABASE!S720)</f>
        <v/>
      </c>
    </row>
    <row r="723" ht="16.5" customHeight="1" s="111">
      <c r="A723" s="92">
        <f>IF(DATABASE!$X721&lt;&gt;1,"",DATABASE!B721)</f>
        <v/>
      </c>
      <c r="B723" s="93">
        <f>IF(DATABASE!$X721&lt;&gt;1,"",DATABASE!M721)</f>
        <v/>
      </c>
      <c r="C723" s="94">
        <f>IF(DATABASE!$X721&lt;&gt;1,"",DATABASE!A721)</f>
        <v/>
      </c>
      <c r="D723" s="94">
        <f>IF(DATABASE!$X721&lt;&gt;1,"",DATABASE!P721)</f>
        <v/>
      </c>
      <c r="E723" s="94">
        <f>IF(DATABASE!$X721&lt;&gt;1,"",DATABASE!L721)</f>
        <v/>
      </c>
      <c r="F723" s="94">
        <f>IF(DATABASE!$X721&lt;&gt;1,"",DATABASE!Q721)</f>
        <v/>
      </c>
      <c r="G723" s="94">
        <f>IF(DATABASE!$X721&lt;&gt;1,"",DATABASE!C721)</f>
        <v/>
      </c>
      <c r="H723" s="94">
        <f>IF(DATABASE!$X721&lt;&gt;1,"",DATABASE!D721)</f>
        <v/>
      </c>
      <c r="I723" s="93">
        <f>IF(DATABASE!$X721&lt;&gt;1,"",DATABASE!S721)</f>
        <v/>
      </c>
    </row>
    <row r="724" ht="16.5" customHeight="1" s="111">
      <c r="A724" s="92">
        <f>IF(DATABASE!$X722&lt;&gt;1,"",DATABASE!B722)</f>
        <v/>
      </c>
      <c r="B724" s="93">
        <f>IF(DATABASE!$X722&lt;&gt;1,"",DATABASE!M722)</f>
        <v/>
      </c>
      <c r="C724" s="94">
        <f>IF(DATABASE!$X722&lt;&gt;1,"",DATABASE!A722)</f>
        <v/>
      </c>
      <c r="D724" s="94">
        <f>IF(DATABASE!$X722&lt;&gt;1,"",DATABASE!P722)</f>
        <v/>
      </c>
      <c r="E724" s="94">
        <f>IF(DATABASE!$X722&lt;&gt;1,"",DATABASE!L722)</f>
        <v/>
      </c>
      <c r="F724" s="94">
        <f>IF(DATABASE!$X722&lt;&gt;1,"",DATABASE!Q722)</f>
        <v/>
      </c>
      <c r="G724" s="94">
        <f>IF(DATABASE!$X722&lt;&gt;1,"",DATABASE!C722)</f>
        <v/>
      </c>
      <c r="H724" s="94">
        <f>IF(DATABASE!$X722&lt;&gt;1,"",DATABASE!D722)</f>
        <v/>
      </c>
      <c r="I724" s="93">
        <f>IF(DATABASE!$X722&lt;&gt;1,"",DATABASE!S722)</f>
        <v/>
      </c>
    </row>
    <row r="725" ht="16.5" customHeight="1" s="111">
      <c r="A725" s="92">
        <f>IF(DATABASE!$X723&lt;&gt;1,"",DATABASE!B723)</f>
        <v/>
      </c>
      <c r="B725" s="93">
        <f>IF(DATABASE!$X723&lt;&gt;1,"",DATABASE!M723)</f>
        <v/>
      </c>
      <c r="C725" s="94">
        <f>IF(DATABASE!$X723&lt;&gt;1,"",DATABASE!A723)</f>
        <v/>
      </c>
      <c r="D725" s="94">
        <f>IF(DATABASE!$X723&lt;&gt;1,"",DATABASE!P723)</f>
        <v/>
      </c>
      <c r="E725" s="94">
        <f>IF(DATABASE!$X723&lt;&gt;1,"",DATABASE!L723)</f>
        <v/>
      </c>
      <c r="F725" s="94">
        <f>IF(DATABASE!$X723&lt;&gt;1,"",DATABASE!Q723)</f>
        <v/>
      </c>
      <c r="G725" s="94">
        <f>IF(DATABASE!$X723&lt;&gt;1,"",DATABASE!C723)</f>
        <v/>
      </c>
      <c r="H725" s="94">
        <f>IF(DATABASE!$X723&lt;&gt;1,"",DATABASE!D723)</f>
        <v/>
      </c>
      <c r="I725" s="93">
        <f>IF(DATABASE!$X723&lt;&gt;1,"",DATABASE!S723)</f>
        <v/>
      </c>
    </row>
    <row r="726" ht="16.5" customHeight="1" s="111">
      <c r="A726" s="92">
        <f>IF(DATABASE!$X724&lt;&gt;1,"",DATABASE!B724)</f>
        <v/>
      </c>
      <c r="B726" s="93">
        <f>IF(DATABASE!$X724&lt;&gt;1,"",DATABASE!M724)</f>
        <v/>
      </c>
      <c r="C726" s="94">
        <f>IF(DATABASE!$X724&lt;&gt;1,"",DATABASE!A724)</f>
        <v/>
      </c>
      <c r="D726" s="94">
        <f>IF(DATABASE!$X724&lt;&gt;1,"",DATABASE!P724)</f>
        <v/>
      </c>
      <c r="E726" s="94">
        <f>IF(DATABASE!$X724&lt;&gt;1,"",DATABASE!L724)</f>
        <v/>
      </c>
      <c r="F726" s="94">
        <f>IF(DATABASE!$X724&lt;&gt;1,"",DATABASE!Q724)</f>
        <v/>
      </c>
      <c r="G726" s="94">
        <f>IF(DATABASE!$X724&lt;&gt;1,"",DATABASE!C724)</f>
        <v/>
      </c>
      <c r="H726" s="94">
        <f>IF(DATABASE!$X724&lt;&gt;1,"",DATABASE!D724)</f>
        <v/>
      </c>
      <c r="I726" s="93">
        <f>IF(DATABASE!$X724&lt;&gt;1,"",DATABASE!S724)</f>
        <v/>
      </c>
    </row>
    <row r="727" ht="16.5" customHeight="1" s="111">
      <c r="A727" s="92">
        <f>IF(DATABASE!$X725&lt;&gt;1,"",DATABASE!B725)</f>
        <v/>
      </c>
      <c r="B727" s="93">
        <f>IF(DATABASE!$X725&lt;&gt;1,"",DATABASE!M725)</f>
        <v/>
      </c>
      <c r="C727" s="94">
        <f>IF(DATABASE!$X725&lt;&gt;1,"",DATABASE!A725)</f>
        <v/>
      </c>
      <c r="D727" s="94">
        <f>IF(DATABASE!$X725&lt;&gt;1,"",DATABASE!P725)</f>
        <v/>
      </c>
      <c r="E727" s="94">
        <f>IF(DATABASE!$X725&lt;&gt;1,"",DATABASE!L725)</f>
        <v/>
      </c>
      <c r="F727" s="94">
        <f>IF(DATABASE!$X725&lt;&gt;1,"",DATABASE!Q725)</f>
        <v/>
      </c>
      <c r="G727" s="94">
        <f>IF(DATABASE!$X725&lt;&gt;1,"",DATABASE!C725)</f>
        <v/>
      </c>
      <c r="H727" s="94">
        <f>IF(DATABASE!$X725&lt;&gt;1,"",DATABASE!D725)</f>
        <v/>
      </c>
      <c r="I727" s="93">
        <f>IF(DATABASE!$X725&lt;&gt;1,"",DATABASE!S725)</f>
        <v/>
      </c>
    </row>
    <row r="728" ht="16.5" customHeight="1" s="111">
      <c r="A728" s="92">
        <f>IF(DATABASE!$X726&lt;&gt;1,"",DATABASE!B726)</f>
        <v/>
      </c>
      <c r="B728" s="93">
        <f>IF(DATABASE!$X726&lt;&gt;1,"",DATABASE!M726)</f>
        <v/>
      </c>
      <c r="C728" s="94">
        <f>IF(DATABASE!$X726&lt;&gt;1,"",DATABASE!A726)</f>
        <v/>
      </c>
      <c r="D728" s="94">
        <f>IF(DATABASE!$X726&lt;&gt;1,"",DATABASE!P726)</f>
        <v/>
      </c>
      <c r="E728" s="94">
        <f>IF(DATABASE!$X726&lt;&gt;1,"",DATABASE!L726)</f>
        <v/>
      </c>
      <c r="F728" s="94">
        <f>IF(DATABASE!$X726&lt;&gt;1,"",DATABASE!Q726)</f>
        <v/>
      </c>
      <c r="G728" s="94">
        <f>IF(DATABASE!$X726&lt;&gt;1,"",DATABASE!C726)</f>
        <v/>
      </c>
      <c r="H728" s="94">
        <f>IF(DATABASE!$X726&lt;&gt;1,"",DATABASE!D726)</f>
        <v/>
      </c>
      <c r="I728" s="93">
        <f>IF(DATABASE!$X726&lt;&gt;1,"",DATABASE!S726)</f>
        <v/>
      </c>
    </row>
    <row r="729" ht="16.5" customHeight="1" s="111">
      <c r="A729" s="92">
        <f>IF(DATABASE!$X727&lt;&gt;1,"",DATABASE!B727)</f>
        <v/>
      </c>
      <c r="B729" s="93">
        <f>IF(DATABASE!$X727&lt;&gt;1,"",DATABASE!M727)</f>
        <v/>
      </c>
      <c r="C729" s="94">
        <f>IF(DATABASE!$X727&lt;&gt;1,"",DATABASE!A727)</f>
        <v/>
      </c>
      <c r="D729" s="94">
        <f>IF(DATABASE!$X727&lt;&gt;1,"",DATABASE!P727)</f>
        <v/>
      </c>
      <c r="E729" s="94">
        <f>IF(DATABASE!$X727&lt;&gt;1,"",DATABASE!L727)</f>
        <v/>
      </c>
      <c r="F729" s="94">
        <f>IF(DATABASE!$X727&lt;&gt;1,"",DATABASE!Q727)</f>
        <v/>
      </c>
      <c r="G729" s="94">
        <f>IF(DATABASE!$X727&lt;&gt;1,"",DATABASE!C727)</f>
        <v/>
      </c>
      <c r="H729" s="94">
        <f>IF(DATABASE!$X727&lt;&gt;1,"",DATABASE!D727)</f>
        <v/>
      </c>
      <c r="I729" s="93">
        <f>IF(DATABASE!$X727&lt;&gt;1,"",DATABASE!S727)</f>
        <v/>
      </c>
    </row>
    <row r="730" ht="16.5" customHeight="1" s="111">
      <c r="A730" s="92">
        <f>IF(DATABASE!$X728&lt;&gt;1,"",DATABASE!B728)</f>
        <v/>
      </c>
      <c r="B730" s="93">
        <f>IF(DATABASE!$X728&lt;&gt;1,"",DATABASE!M728)</f>
        <v/>
      </c>
      <c r="C730" s="94">
        <f>IF(DATABASE!$X728&lt;&gt;1,"",DATABASE!A728)</f>
        <v/>
      </c>
      <c r="D730" s="94">
        <f>IF(DATABASE!$X728&lt;&gt;1,"",DATABASE!P728)</f>
        <v/>
      </c>
      <c r="E730" s="94">
        <f>IF(DATABASE!$X728&lt;&gt;1,"",DATABASE!L728)</f>
        <v/>
      </c>
      <c r="F730" s="94">
        <f>IF(DATABASE!$X728&lt;&gt;1,"",DATABASE!Q728)</f>
        <v/>
      </c>
      <c r="G730" s="94">
        <f>IF(DATABASE!$X728&lt;&gt;1,"",DATABASE!C728)</f>
        <v/>
      </c>
      <c r="H730" s="94">
        <f>IF(DATABASE!$X728&lt;&gt;1,"",DATABASE!D728)</f>
        <v/>
      </c>
      <c r="I730" s="93">
        <f>IF(DATABASE!$X728&lt;&gt;1,"",DATABASE!S728)</f>
        <v/>
      </c>
    </row>
    <row r="731" ht="16.5" customHeight="1" s="111">
      <c r="A731" s="92">
        <f>IF(DATABASE!$X729&lt;&gt;1,"",DATABASE!B729)</f>
        <v/>
      </c>
      <c r="B731" s="93">
        <f>IF(DATABASE!$X729&lt;&gt;1,"",DATABASE!M729)</f>
        <v/>
      </c>
      <c r="C731" s="94">
        <f>IF(DATABASE!$X729&lt;&gt;1,"",DATABASE!A729)</f>
        <v/>
      </c>
      <c r="D731" s="94">
        <f>IF(DATABASE!$X729&lt;&gt;1,"",DATABASE!P729)</f>
        <v/>
      </c>
      <c r="E731" s="94">
        <f>IF(DATABASE!$X729&lt;&gt;1,"",DATABASE!L729)</f>
        <v/>
      </c>
      <c r="F731" s="94">
        <f>IF(DATABASE!$X729&lt;&gt;1,"",DATABASE!Q729)</f>
        <v/>
      </c>
      <c r="G731" s="94">
        <f>IF(DATABASE!$X729&lt;&gt;1,"",DATABASE!C729)</f>
        <v/>
      </c>
      <c r="H731" s="94">
        <f>IF(DATABASE!$X729&lt;&gt;1,"",DATABASE!D729)</f>
        <v/>
      </c>
      <c r="I731" s="93">
        <f>IF(DATABASE!$X729&lt;&gt;1,"",DATABASE!S729)</f>
        <v/>
      </c>
    </row>
    <row r="732" ht="16.5" customHeight="1" s="111">
      <c r="A732" s="92">
        <f>IF(DATABASE!$X730&lt;&gt;1,"",DATABASE!B730)</f>
        <v/>
      </c>
      <c r="B732" s="93">
        <f>IF(DATABASE!$X730&lt;&gt;1,"",DATABASE!M730)</f>
        <v/>
      </c>
      <c r="C732" s="94">
        <f>IF(DATABASE!$X730&lt;&gt;1,"",DATABASE!A730)</f>
        <v/>
      </c>
      <c r="D732" s="94">
        <f>IF(DATABASE!$X730&lt;&gt;1,"",DATABASE!P730)</f>
        <v/>
      </c>
      <c r="E732" s="94">
        <f>IF(DATABASE!$X730&lt;&gt;1,"",DATABASE!L730)</f>
        <v/>
      </c>
      <c r="F732" s="94">
        <f>IF(DATABASE!$X730&lt;&gt;1,"",DATABASE!Q730)</f>
        <v/>
      </c>
      <c r="G732" s="94">
        <f>IF(DATABASE!$X730&lt;&gt;1,"",DATABASE!C730)</f>
        <v/>
      </c>
      <c r="H732" s="94">
        <f>IF(DATABASE!$X730&lt;&gt;1,"",DATABASE!D730)</f>
        <v/>
      </c>
      <c r="I732" s="93">
        <f>IF(DATABASE!$X730&lt;&gt;1,"",DATABASE!S730)</f>
        <v/>
      </c>
    </row>
    <row r="733" ht="16.5" customHeight="1" s="111">
      <c r="A733" s="92">
        <f>IF(DATABASE!$X731&lt;&gt;1,"",DATABASE!B731)</f>
        <v/>
      </c>
      <c r="B733" s="93">
        <f>IF(DATABASE!$X731&lt;&gt;1,"",DATABASE!M731)</f>
        <v/>
      </c>
      <c r="C733" s="94">
        <f>IF(DATABASE!$X731&lt;&gt;1,"",DATABASE!A731)</f>
        <v/>
      </c>
      <c r="D733" s="94">
        <f>IF(DATABASE!$X731&lt;&gt;1,"",DATABASE!P731)</f>
        <v/>
      </c>
      <c r="E733" s="94">
        <f>IF(DATABASE!$X731&lt;&gt;1,"",DATABASE!L731)</f>
        <v/>
      </c>
      <c r="F733" s="94">
        <f>IF(DATABASE!$X731&lt;&gt;1,"",DATABASE!Q731)</f>
        <v/>
      </c>
      <c r="G733" s="94">
        <f>IF(DATABASE!$X731&lt;&gt;1,"",DATABASE!C731)</f>
        <v/>
      </c>
      <c r="H733" s="94">
        <f>IF(DATABASE!$X731&lt;&gt;1,"",DATABASE!D731)</f>
        <v/>
      </c>
      <c r="I733" s="93">
        <f>IF(DATABASE!$X731&lt;&gt;1,"",DATABASE!S731)</f>
        <v/>
      </c>
    </row>
    <row r="734" ht="16.5" customHeight="1" s="111">
      <c r="A734" s="92">
        <f>IF(DATABASE!$X732&lt;&gt;1,"",DATABASE!B732)</f>
        <v/>
      </c>
      <c r="B734" s="93">
        <f>IF(DATABASE!$X732&lt;&gt;1,"",DATABASE!M732)</f>
        <v/>
      </c>
      <c r="C734" s="94">
        <f>IF(DATABASE!$X732&lt;&gt;1,"",DATABASE!A732)</f>
        <v/>
      </c>
      <c r="D734" s="94">
        <f>IF(DATABASE!$X732&lt;&gt;1,"",DATABASE!P732)</f>
        <v/>
      </c>
      <c r="E734" s="94">
        <f>IF(DATABASE!$X732&lt;&gt;1,"",DATABASE!L732)</f>
        <v/>
      </c>
      <c r="F734" s="94">
        <f>IF(DATABASE!$X732&lt;&gt;1,"",DATABASE!Q732)</f>
        <v/>
      </c>
      <c r="G734" s="94">
        <f>IF(DATABASE!$X732&lt;&gt;1,"",DATABASE!C732)</f>
        <v/>
      </c>
      <c r="H734" s="94">
        <f>IF(DATABASE!$X732&lt;&gt;1,"",DATABASE!D732)</f>
        <v/>
      </c>
      <c r="I734" s="93">
        <f>IF(DATABASE!$X732&lt;&gt;1,"",DATABASE!S732)</f>
        <v/>
      </c>
    </row>
    <row r="735" ht="16.5" customHeight="1" s="111">
      <c r="A735" s="92">
        <f>IF(DATABASE!$X733&lt;&gt;1,"",DATABASE!B733)</f>
        <v/>
      </c>
      <c r="B735" s="93">
        <f>IF(DATABASE!$X733&lt;&gt;1,"",DATABASE!M733)</f>
        <v/>
      </c>
      <c r="C735" s="94">
        <f>IF(DATABASE!$X733&lt;&gt;1,"",DATABASE!A733)</f>
        <v/>
      </c>
      <c r="D735" s="94">
        <f>IF(DATABASE!$X733&lt;&gt;1,"",DATABASE!P733)</f>
        <v/>
      </c>
      <c r="E735" s="94">
        <f>IF(DATABASE!$X733&lt;&gt;1,"",DATABASE!L733)</f>
        <v/>
      </c>
      <c r="F735" s="94">
        <f>IF(DATABASE!$X733&lt;&gt;1,"",DATABASE!Q733)</f>
        <v/>
      </c>
      <c r="G735" s="94">
        <f>IF(DATABASE!$X733&lt;&gt;1,"",DATABASE!C733)</f>
        <v/>
      </c>
      <c r="H735" s="94">
        <f>IF(DATABASE!$X733&lt;&gt;1,"",DATABASE!D733)</f>
        <v/>
      </c>
      <c r="I735" s="93">
        <f>IF(DATABASE!$X733&lt;&gt;1,"",DATABASE!S733)</f>
        <v/>
      </c>
    </row>
    <row r="736" ht="16.5" customHeight="1" s="111">
      <c r="A736" s="92">
        <f>IF(DATABASE!$X734&lt;&gt;1,"",DATABASE!B734)</f>
        <v/>
      </c>
      <c r="B736" s="93">
        <f>IF(DATABASE!$X734&lt;&gt;1,"",DATABASE!M734)</f>
        <v/>
      </c>
      <c r="C736" s="94">
        <f>IF(DATABASE!$X734&lt;&gt;1,"",DATABASE!A734)</f>
        <v/>
      </c>
      <c r="D736" s="94">
        <f>IF(DATABASE!$X734&lt;&gt;1,"",DATABASE!P734)</f>
        <v/>
      </c>
      <c r="E736" s="94">
        <f>IF(DATABASE!$X734&lt;&gt;1,"",DATABASE!L734)</f>
        <v/>
      </c>
      <c r="F736" s="94">
        <f>IF(DATABASE!$X734&lt;&gt;1,"",DATABASE!Q734)</f>
        <v/>
      </c>
      <c r="G736" s="94">
        <f>IF(DATABASE!$X734&lt;&gt;1,"",DATABASE!C734)</f>
        <v/>
      </c>
      <c r="H736" s="94">
        <f>IF(DATABASE!$X734&lt;&gt;1,"",DATABASE!D734)</f>
        <v/>
      </c>
      <c r="I736" s="93">
        <f>IF(DATABASE!$X734&lt;&gt;1,"",DATABASE!S734)</f>
        <v/>
      </c>
    </row>
    <row r="737" ht="16.5" customHeight="1" s="111">
      <c r="A737" s="92">
        <f>IF(DATABASE!$X735&lt;&gt;1,"",DATABASE!B735)</f>
        <v/>
      </c>
      <c r="B737" s="93">
        <f>IF(DATABASE!$X735&lt;&gt;1,"",DATABASE!M735)</f>
        <v/>
      </c>
      <c r="C737" s="94">
        <f>IF(DATABASE!$X735&lt;&gt;1,"",DATABASE!A735)</f>
        <v/>
      </c>
      <c r="D737" s="94">
        <f>IF(DATABASE!$X735&lt;&gt;1,"",DATABASE!P735)</f>
        <v/>
      </c>
      <c r="E737" s="94">
        <f>IF(DATABASE!$X735&lt;&gt;1,"",DATABASE!L735)</f>
        <v/>
      </c>
      <c r="F737" s="94">
        <f>IF(DATABASE!$X735&lt;&gt;1,"",DATABASE!Q735)</f>
        <v/>
      </c>
      <c r="G737" s="94">
        <f>IF(DATABASE!$X735&lt;&gt;1,"",DATABASE!C735)</f>
        <v/>
      </c>
      <c r="H737" s="94">
        <f>IF(DATABASE!$X735&lt;&gt;1,"",DATABASE!D735)</f>
        <v/>
      </c>
      <c r="I737" s="93">
        <f>IF(DATABASE!$X735&lt;&gt;1,"",DATABASE!S735)</f>
        <v/>
      </c>
    </row>
    <row r="738" ht="16.5" customHeight="1" s="111">
      <c r="A738" s="92">
        <f>IF(DATABASE!$X736&lt;&gt;1,"",DATABASE!B736)</f>
        <v/>
      </c>
      <c r="B738" s="93">
        <f>IF(DATABASE!$X736&lt;&gt;1,"",DATABASE!M736)</f>
        <v/>
      </c>
      <c r="C738" s="94">
        <f>IF(DATABASE!$X736&lt;&gt;1,"",DATABASE!A736)</f>
        <v/>
      </c>
      <c r="D738" s="94">
        <f>IF(DATABASE!$X736&lt;&gt;1,"",DATABASE!P736)</f>
        <v/>
      </c>
      <c r="E738" s="94">
        <f>IF(DATABASE!$X736&lt;&gt;1,"",DATABASE!L736)</f>
        <v/>
      </c>
      <c r="F738" s="94">
        <f>IF(DATABASE!$X736&lt;&gt;1,"",DATABASE!Q736)</f>
        <v/>
      </c>
      <c r="G738" s="94">
        <f>IF(DATABASE!$X736&lt;&gt;1,"",DATABASE!C736)</f>
        <v/>
      </c>
      <c r="H738" s="94">
        <f>IF(DATABASE!$X736&lt;&gt;1,"",DATABASE!D736)</f>
        <v/>
      </c>
      <c r="I738" s="93">
        <f>IF(DATABASE!$X736&lt;&gt;1,"",DATABASE!S736)</f>
        <v/>
      </c>
    </row>
    <row r="739" ht="16.5" customHeight="1" s="111">
      <c r="A739" s="92">
        <f>IF(DATABASE!$X737&lt;&gt;1,"",DATABASE!B737)</f>
        <v/>
      </c>
      <c r="B739" s="93">
        <f>IF(DATABASE!$X737&lt;&gt;1,"",DATABASE!M737)</f>
        <v/>
      </c>
      <c r="C739" s="94">
        <f>IF(DATABASE!$X737&lt;&gt;1,"",DATABASE!A737)</f>
        <v/>
      </c>
      <c r="D739" s="94">
        <f>IF(DATABASE!$X737&lt;&gt;1,"",DATABASE!P737)</f>
        <v/>
      </c>
      <c r="E739" s="94">
        <f>IF(DATABASE!$X737&lt;&gt;1,"",DATABASE!L737)</f>
        <v/>
      </c>
      <c r="F739" s="94">
        <f>IF(DATABASE!$X737&lt;&gt;1,"",DATABASE!Q737)</f>
        <v/>
      </c>
      <c r="G739" s="94">
        <f>IF(DATABASE!$X737&lt;&gt;1,"",DATABASE!C737)</f>
        <v/>
      </c>
      <c r="H739" s="94">
        <f>IF(DATABASE!$X737&lt;&gt;1,"",DATABASE!D737)</f>
        <v/>
      </c>
      <c r="I739" s="93">
        <f>IF(DATABASE!$X737&lt;&gt;1,"",DATABASE!S737)</f>
        <v/>
      </c>
    </row>
    <row r="740" ht="16.5" customHeight="1" s="111">
      <c r="A740" s="92">
        <f>IF(DATABASE!$X738&lt;&gt;1,"",DATABASE!B738)</f>
        <v/>
      </c>
      <c r="B740" s="93">
        <f>IF(DATABASE!$X738&lt;&gt;1,"",DATABASE!M738)</f>
        <v/>
      </c>
      <c r="C740" s="94">
        <f>IF(DATABASE!$X738&lt;&gt;1,"",DATABASE!A738)</f>
        <v/>
      </c>
      <c r="D740" s="94">
        <f>IF(DATABASE!$X738&lt;&gt;1,"",DATABASE!P738)</f>
        <v/>
      </c>
      <c r="E740" s="94">
        <f>IF(DATABASE!$X738&lt;&gt;1,"",DATABASE!L738)</f>
        <v/>
      </c>
      <c r="F740" s="94">
        <f>IF(DATABASE!$X738&lt;&gt;1,"",DATABASE!Q738)</f>
        <v/>
      </c>
      <c r="G740" s="94">
        <f>IF(DATABASE!$X738&lt;&gt;1,"",DATABASE!C738)</f>
        <v/>
      </c>
      <c r="H740" s="94">
        <f>IF(DATABASE!$X738&lt;&gt;1,"",DATABASE!D738)</f>
        <v/>
      </c>
      <c r="I740" s="93">
        <f>IF(DATABASE!$X738&lt;&gt;1,"",DATABASE!S738)</f>
        <v/>
      </c>
    </row>
    <row r="741" ht="16.5" customHeight="1" s="111">
      <c r="A741" s="92">
        <f>IF(DATABASE!$X739&lt;&gt;1,"",DATABASE!B739)</f>
        <v/>
      </c>
      <c r="B741" s="93">
        <f>IF(DATABASE!$X739&lt;&gt;1,"",DATABASE!M739)</f>
        <v/>
      </c>
      <c r="C741" s="94">
        <f>IF(DATABASE!$X739&lt;&gt;1,"",DATABASE!A739)</f>
        <v/>
      </c>
      <c r="D741" s="94">
        <f>IF(DATABASE!$X739&lt;&gt;1,"",DATABASE!P739)</f>
        <v/>
      </c>
      <c r="E741" s="94">
        <f>IF(DATABASE!$X739&lt;&gt;1,"",DATABASE!L739)</f>
        <v/>
      </c>
      <c r="F741" s="94">
        <f>IF(DATABASE!$X739&lt;&gt;1,"",DATABASE!Q739)</f>
        <v/>
      </c>
      <c r="G741" s="94">
        <f>IF(DATABASE!$X739&lt;&gt;1,"",DATABASE!C739)</f>
        <v/>
      </c>
      <c r="H741" s="94">
        <f>IF(DATABASE!$X739&lt;&gt;1,"",DATABASE!D739)</f>
        <v/>
      </c>
      <c r="I741" s="93">
        <f>IF(DATABASE!$X739&lt;&gt;1,"",DATABASE!S739)</f>
        <v/>
      </c>
    </row>
    <row r="742" ht="16.5" customHeight="1" s="111">
      <c r="A742" s="92">
        <f>IF(DATABASE!$X740&lt;&gt;1,"",DATABASE!B740)</f>
        <v/>
      </c>
      <c r="B742" s="93">
        <f>IF(DATABASE!$X740&lt;&gt;1,"",DATABASE!M740)</f>
        <v/>
      </c>
      <c r="C742" s="94">
        <f>IF(DATABASE!$X740&lt;&gt;1,"",DATABASE!A740)</f>
        <v/>
      </c>
      <c r="D742" s="94">
        <f>IF(DATABASE!$X740&lt;&gt;1,"",DATABASE!P740)</f>
        <v/>
      </c>
      <c r="E742" s="94">
        <f>IF(DATABASE!$X740&lt;&gt;1,"",DATABASE!L740)</f>
        <v/>
      </c>
      <c r="F742" s="94">
        <f>IF(DATABASE!$X740&lt;&gt;1,"",DATABASE!Q740)</f>
        <v/>
      </c>
      <c r="G742" s="94">
        <f>IF(DATABASE!$X740&lt;&gt;1,"",DATABASE!C740)</f>
        <v/>
      </c>
      <c r="H742" s="94">
        <f>IF(DATABASE!$X740&lt;&gt;1,"",DATABASE!D740)</f>
        <v/>
      </c>
      <c r="I742" s="93">
        <f>IF(DATABASE!$X740&lt;&gt;1,"",DATABASE!S740)</f>
        <v/>
      </c>
    </row>
    <row r="743" ht="16.5" customHeight="1" s="111">
      <c r="A743" s="92">
        <f>IF(DATABASE!$X741&lt;&gt;1,"",DATABASE!B741)</f>
        <v/>
      </c>
      <c r="B743" s="93">
        <f>IF(DATABASE!$X741&lt;&gt;1,"",DATABASE!M741)</f>
        <v/>
      </c>
      <c r="C743" s="94">
        <f>IF(DATABASE!$X741&lt;&gt;1,"",DATABASE!A741)</f>
        <v/>
      </c>
      <c r="D743" s="94">
        <f>IF(DATABASE!$X741&lt;&gt;1,"",DATABASE!P741)</f>
        <v/>
      </c>
      <c r="E743" s="94">
        <f>IF(DATABASE!$X741&lt;&gt;1,"",DATABASE!L741)</f>
        <v/>
      </c>
      <c r="F743" s="94">
        <f>IF(DATABASE!$X741&lt;&gt;1,"",DATABASE!Q741)</f>
        <v/>
      </c>
      <c r="G743" s="94">
        <f>IF(DATABASE!$X741&lt;&gt;1,"",DATABASE!C741)</f>
        <v/>
      </c>
      <c r="H743" s="94">
        <f>IF(DATABASE!$X741&lt;&gt;1,"",DATABASE!D741)</f>
        <v/>
      </c>
      <c r="I743" s="93">
        <f>IF(DATABASE!$X741&lt;&gt;1,"",DATABASE!S741)</f>
        <v/>
      </c>
    </row>
    <row r="744" ht="16.5" customHeight="1" s="111">
      <c r="A744" s="92">
        <f>IF(DATABASE!$X742&lt;&gt;1,"",DATABASE!B742)</f>
        <v/>
      </c>
      <c r="B744" s="93">
        <f>IF(DATABASE!$X742&lt;&gt;1,"",DATABASE!M742)</f>
        <v/>
      </c>
      <c r="C744" s="94">
        <f>IF(DATABASE!$X742&lt;&gt;1,"",DATABASE!A742)</f>
        <v/>
      </c>
      <c r="D744" s="94">
        <f>IF(DATABASE!$X742&lt;&gt;1,"",DATABASE!P742)</f>
        <v/>
      </c>
      <c r="E744" s="94">
        <f>IF(DATABASE!$X742&lt;&gt;1,"",DATABASE!L742)</f>
        <v/>
      </c>
      <c r="F744" s="94">
        <f>IF(DATABASE!$X742&lt;&gt;1,"",DATABASE!Q742)</f>
        <v/>
      </c>
      <c r="G744" s="94">
        <f>IF(DATABASE!$X742&lt;&gt;1,"",DATABASE!C742)</f>
        <v/>
      </c>
      <c r="H744" s="94">
        <f>IF(DATABASE!$X742&lt;&gt;1,"",DATABASE!D742)</f>
        <v/>
      </c>
      <c r="I744" s="93">
        <f>IF(DATABASE!$X742&lt;&gt;1,"",DATABASE!S742)</f>
        <v/>
      </c>
    </row>
    <row r="745" ht="16.5" customHeight="1" s="111">
      <c r="A745" s="92">
        <f>IF(DATABASE!$X743&lt;&gt;1,"",DATABASE!B743)</f>
        <v/>
      </c>
      <c r="B745" s="93">
        <f>IF(DATABASE!$X743&lt;&gt;1,"",DATABASE!M743)</f>
        <v/>
      </c>
      <c r="C745" s="94">
        <f>IF(DATABASE!$X743&lt;&gt;1,"",DATABASE!A743)</f>
        <v/>
      </c>
      <c r="D745" s="94">
        <f>IF(DATABASE!$X743&lt;&gt;1,"",DATABASE!P743)</f>
        <v/>
      </c>
      <c r="E745" s="94">
        <f>IF(DATABASE!$X743&lt;&gt;1,"",DATABASE!L743)</f>
        <v/>
      </c>
      <c r="F745" s="94">
        <f>IF(DATABASE!$X743&lt;&gt;1,"",DATABASE!Q743)</f>
        <v/>
      </c>
      <c r="G745" s="94">
        <f>IF(DATABASE!$X743&lt;&gt;1,"",DATABASE!C743)</f>
        <v/>
      </c>
      <c r="H745" s="94">
        <f>IF(DATABASE!$X743&lt;&gt;1,"",DATABASE!D743)</f>
        <v/>
      </c>
      <c r="I745" s="93">
        <f>IF(DATABASE!$X743&lt;&gt;1,"",DATABASE!S743)</f>
        <v/>
      </c>
    </row>
    <row r="746" ht="16.5" customHeight="1" s="111">
      <c r="A746" s="92">
        <f>IF(DATABASE!$X744&lt;&gt;1,"",DATABASE!B744)</f>
        <v/>
      </c>
      <c r="B746" s="93">
        <f>IF(DATABASE!$X744&lt;&gt;1,"",DATABASE!M744)</f>
        <v/>
      </c>
      <c r="C746" s="94">
        <f>IF(DATABASE!$X744&lt;&gt;1,"",DATABASE!A744)</f>
        <v/>
      </c>
      <c r="D746" s="94">
        <f>IF(DATABASE!$X744&lt;&gt;1,"",DATABASE!P744)</f>
        <v/>
      </c>
      <c r="E746" s="94">
        <f>IF(DATABASE!$X744&lt;&gt;1,"",DATABASE!L744)</f>
        <v/>
      </c>
      <c r="F746" s="94">
        <f>IF(DATABASE!$X744&lt;&gt;1,"",DATABASE!Q744)</f>
        <v/>
      </c>
      <c r="G746" s="94">
        <f>IF(DATABASE!$X744&lt;&gt;1,"",DATABASE!C744)</f>
        <v/>
      </c>
      <c r="H746" s="94">
        <f>IF(DATABASE!$X744&lt;&gt;1,"",DATABASE!D744)</f>
        <v/>
      </c>
      <c r="I746" s="93">
        <f>IF(DATABASE!$X744&lt;&gt;1,"",DATABASE!S744)</f>
        <v/>
      </c>
    </row>
    <row r="747" ht="16.5" customHeight="1" s="111">
      <c r="A747" s="92">
        <f>IF(DATABASE!$X745&lt;&gt;1,"",DATABASE!B745)</f>
        <v/>
      </c>
      <c r="B747" s="93">
        <f>IF(DATABASE!$X745&lt;&gt;1,"",DATABASE!M745)</f>
        <v/>
      </c>
      <c r="C747" s="94">
        <f>IF(DATABASE!$X745&lt;&gt;1,"",DATABASE!A745)</f>
        <v/>
      </c>
      <c r="D747" s="94">
        <f>IF(DATABASE!$X745&lt;&gt;1,"",DATABASE!P745)</f>
        <v/>
      </c>
      <c r="E747" s="94">
        <f>IF(DATABASE!$X745&lt;&gt;1,"",DATABASE!L745)</f>
        <v/>
      </c>
      <c r="F747" s="94">
        <f>IF(DATABASE!$X745&lt;&gt;1,"",DATABASE!Q745)</f>
        <v/>
      </c>
      <c r="G747" s="94">
        <f>IF(DATABASE!$X745&lt;&gt;1,"",DATABASE!C745)</f>
        <v/>
      </c>
      <c r="H747" s="94">
        <f>IF(DATABASE!$X745&lt;&gt;1,"",DATABASE!D745)</f>
        <v/>
      </c>
      <c r="I747" s="93">
        <f>IF(DATABASE!$X745&lt;&gt;1,"",DATABASE!S745)</f>
        <v/>
      </c>
    </row>
    <row r="748" ht="16.5" customHeight="1" s="111">
      <c r="A748" s="92">
        <f>IF(DATABASE!$X746&lt;&gt;1,"",DATABASE!B746)</f>
        <v/>
      </c>
      <c r="B748" s="93">
        <f>IF(DATABASE!$X746&lt;&gt;1,"",DATABASE!M746)</f>
        <v/>
      </c>
      <c r="C748" s="94">
        <f>IF(DATABASE!$X746&lt;&gt;1,"",DATABASE!A746)</f>
        <v/>
      </c>
      <c r="D748" s="94">
        <f>IF(DATABASE!$X746&lt;&gt;1,"",DATABASE!P746)</f>
        <v/>
      </c>
      <c r="E748" s="94">
        <f>IF(DATABASE!$X746&lt;&gt;1,"",DATABASE!L746)</f>
        <v/>
      </c>
      <c r="F748" s="94">
        <f>IF(DATABASE!$X746&lt;&gt;1,"",DATABASE!Q746)</f>
        <v/>
      </c>
      <c r="G748" s="94">
        <f>IF(DATABASE!$X746&lt;&gt;1,"",DATABASE!C746)</f>
        <v/>
      </c>
      <c r="H748" s="94">
        <f>IF(DATABASE!$X746&lt;&gt;1,"",DATABASE!D746)</f>
        <v/>
      </c>
      <c r="I748" s="93">
        <f>IF(DATABASE!$X746&lt;&gt;1,"",DATABASE!S746)</f>
        <v/>
      </c>
    </row>
    <row r="749" ht="16.5" customHeight="1" s="111">
      <c r="A749" s="92">
        <f>IF(DATABASE!$X747&lt;&gt;1,"",DATABASE!B747)</f>
        <v/>
      </c>
      <c r="B749" s="93">
        <f>IF(DATABASE!$X747&lt;&gt;1,"",DATABASE!M747)</f>
        <v/>
      </c>
      <c r="C749" s="94">
        <f>IF(DATABASE!$X747&lt;&gt;1,"",DATABASE!A747)</f>
        <v/>
      </c>
      <c r="D749" s="94">
        <f>IF(DATABASE!$X747&lt;&gt;1,"",DATABASE!P747)</f>
        <v/>
      </c>
      <c r="E749" s="94">
        <f>IF(DATABASE!$X747&lt;&gt;1,"",DATABASE!L747)</f>
        <v/>
      </c>
      <c r="F749" s="94">
        <f>IF(DATABASE!$X747&lt;&gt;1,"",DATABASE!Q747)</f>
        <v/>
      </c>
      <c r="G749" s="94">
        <f>IF(DATABASE!$X747&lt;&gt;1,"",DATABASE!C747)</f>
        <v/>
      </c>
      <c r="H749" s="94">
        <f>IF(DATABASE!$X747&lt;&gt;1,"",DATABASE!D747)</f>
        <v/>
      </c>
      <c r="I749" s="93">
        <f>IF(DATABASE!$X747&lt;&gt;1,"",DATABASE!S747)</f>
        <v/>
      </c>
    </row>
    <row r="750" ht="16.5" customHeight="1" s="111">
      <c r="A750" s="92">
        <f>IF(DATABASE!$X748&lt;&gt;1,"",DATABASE!B748)</f>
        <v/>
      </c>
      <c r="B750" s="93">
        <f>IF(DATABASE!$X748&lt;&gt;1,"",DATABASE!M748)</f>
        <v/>
      </c>
      <c r="C750" s="94">
        <f>IF(DATABASE!$X748&lt;&gt;1,"",DATABASE!A748)</f>
        <v/>
      </c>
      <c r="D750" s="94">
        <f>IF(DATABASE!$X748&lt;&gt;1,"",DATABASE!P748)</f>
        <v/>
      </c>
      <c r="E750" s="94">
        <f>IF(DATABASE!$X748&lt;&gt;1,"",DATABASE!L748)</f>
        <v/>
      </c>
      <c r="F750" s="94">
        <f>IF(DATABASE!$X748&lt;&gt;1,"",DATABASE!Q748)</f>
        <v/>
      </c>
      <c r="G750" s="94">
        <f>IF(DATABASE!$X748&lt;&gt;1,"",DATABASE!C748)</f>
        <v/>
      </c>
      <c r="H750" s="94">
        <f>IF(DATABASE!$X748&lt;&gt;1,"",DATABASE!D748)</f>
        <v/>
      </c>
      <c r="I750" s="93">
        <f>IF(DATABASE!$X748&lt;&gt;1,"",DATABASE!S748)</f>
        <v/>
      </c>
    </row>
    <row r="751" ht="16.5" customHeight="1" s="111">
      <c r="A751" s="92">
        <f>IF(DATABASE!$X749&lt;&gt;1,"",DATABASE!B749)</f>
        <v/>
      </c>
      <c r="B751" s="93">
        <f>IF(DATABASE!$X749&lt;&gt;1,"",DATABASE!M749)</f>
        <v/>
      </c>
      <c r="C751" s="94">
        <f>IF(DATABASE!$X749&lt;&gt;1,"",DATABASE!A749)</f>
        <v/>
      </c>
      <c r="D751" s="94">
        <f>IF(DATABASE!$X749&lt;&gt;1,"",DATABASE!P749)</f>
        <v/>
      </c>
      <c r="E751" s="94">
        <f>IF(DATABASE!$X749&lt;&gt;1,"",DATABASE!L749)</f>
        <v/>
      </c>
      <c r="F751" s="94">
        <f>IF(DATABASE!$X749&lt;&gt;1,"",DATABASE!Q749)</f>
        <v/>
      </c>
      <c r="G751" s="94">
        <f>IF(DATABASE!$X749&lt;&gt;1,"",DATABASE!C749)</f>
        <v/>
      </c>
      <c r="H751" s="94">
        <f>IF(DATABASE!$X749&lt;&gt;1,"",DATABASE!D749)</f>
        <v/>
      </c>
      <c r="I751" s="93">
        <f>IF(DATABASE!$X749&lt;&gt;1,"",DATABASE!S749)</f>
        <v/>
      </c>
    </row>
    <row r="752" ht="16.5" customHeight="1" s="111">
      <c r="A752" s="92">
        <f>IF(DATABASE!$X750&lt;&gt;1,"",DATABASE!B750)</f>
        <v/>
      </c>
      <c r="B752" s="93">
        <f>IF(DATABASE!$X750&lt;&gt;1,"",DATABASE!M750)</f>
        <v/>
      </c>
      <c r="C752" s="94">
        <f>IF(DATABASE!$X750&lt;&gt;1,"",DATABASE!A750)</f>
        <v/>
      </c>
      <c r="D752" s="94">
        <f>IF(DATABASE!$X750&lt;&gt;1,"",DATABASE!P750)</f>
        <v/>
      </c>
      <c r="E752" s="94">
        <f>IF(DATABASE!$X750&lt;&gt;1,"",DATABASE!L750)</f>
        <v/>
      </c>
      <c r="F752" s="94">
        <f>IF(DATABASE!$X750&lt;&gt;1,"",DATABASE!Q750)</f>
        <v/>
      </c>
      <c r="G752" s="94">
        <f>IF(DATABASE!$X750&lt;&gt;1,"",DATABASE!C750)</f>
        <v/>
      </c>
      <c r="H752" s="94">
        <f>IF(DATABASE!$X750&lt;&gt;1,"",DATABASE!D750)</f>
        <v/>
      </c>
      <c r="I752" s="93">
        <f>IF(DATABASE!$X750&lt;&gt;1,"",DATABASE!S750)</f>
        <v/>
      </c>
    </row>
    <row r="753" ht="16.5" customHeight="1" s="111">
      <c r="A753" s="92">
        <f>IF(DATABASE!$X751&lt;&gt;1,"",DATABASE!B751)</f>
        <v/>
      </c>
      <c r="B753" s="93">
        <f>IF(DATABASE!$X751&lt;&gt;1,"",DATABASE!M751)</f>
        <v/>
      </c>
      <c r="C753" s="94">
        <f>IF(DATABASE!$X751&lt;&gt;1,"",DATABASE!A751)</f>
        <v/>
      </c>
      <c r="D753" s="94">
        <f>IF(DATABASE!$X751&lt;&gt;1,"",DATABASE!P751)</f>
        <v/>
      </c>
      <c r="E753" s="94">
        <f>IF(DATABASE!$X751&lt;&gt;1,"",DATABASE!L751)</f>
        <v/>
      </c>
      <c r="F753" s="94">
        <f>IF(DATABASE!$X751&lt;&gt;1,"",DATABASE!Q751)</f>
        <v/>
      </c>
      <c r="G753" s="94">
        <f>IF(DATABASE!$X751&lt;&gt;1,"",DATABASE!C751)</f>
        <v/>
      </c>
      <c r="H753" s="94">
        <f>IF(DATABASE!$X751&lt;&gt;1,"",DATABASE!D751)</f>
        <v/>
      </c>
      <c r="I753" s="93">
        <f>IF(DATABASE!$X751&lt;&gt;1,"",DATABASE!S751)</f>
        <v/>
      </c>
    </row>
    <row r="754" ht="16.5" customHeight="1" s="111">
      <c r="A754" s="92">
        <f>IF(DATABASE!$X752&lt;&gt;1,"",DATABASE!B752)</f>
        <v/>
      </c>
      <c r="B754" s="93">
        <f>IF(DATABASE!$X752&lt;&gt;1,"",DATABASE!M752)</f>
        <v/>
      </c>
      <c r="C754" s="94">
        <f>IF(DATABASE!$X752&lt;&gt;1,"",DATABASE!A752)</f>
        <v/>
      </c>
      <c r="D754" s="94">
        <f>IF(DATABASE!$X752&lt;&gt;1,"",DATABASE!P752)</f>
        <v/>
      </c>
      <c r="E754" s="94">
        <f>IF(DATABASE!$X752&lt;&gt;1,"",DATABASE!L752)</f>
        <v/>
      </c>
      <c r="F754" s="94">
        <f>IF(DATABASE!$X752&lt;&gt;1,"",DATABASE!Q752)</f>
        <v/>
      </c>
      <c r="G754" s="94">
        <f>IF(DATABASE!$X752&lt;&gt;1,"",DATABASE!C752)</f>
        <v/>
      </c>
      <c r="H754" s="94">
        <f>IF(DATABASE!$X752&lt;&gt;1,"",DATABASE!D752)</f>
        <v/>
      </c>
      <c r="I754" s="93">
        <f>IF(DATABASE!$X752&lt;&gt;1,"",DATABASE!S752)</f>
        <v/>
      </c>
    </row>
    <row r="755" ht="16.5" customHeight="1" s="111">
      <c r="A755" s="92">
        <f>IF(DATABASE!$X753&lt;&gt;1,"",DATABASE!B753)</f>
        <v/>
      </c>
      <c r="B755" s="93">
        <f>IF(DATABASE!$X753&lt;&gt;1,"",DATABASE!M753)</f>
        <v/>
      </c>
      <c r="C755" s="94">
        <f>IF(DATABASE!$X753&lt;&gt;1,"",DATABASE!A753)</f>
        <v/>
      </c>
      <c r="D755" s="94">
        <f>IF(DATABASE!$X753&lt;&gt;1,"",DATABASE!P753)</f>
        <v/>
      </c>
      <c r="E755" s="94">
        <f>IF(DATABASE!$X753&lt;&gt;1,"",DATABASE!L753)</f>
        <v/>
      </c>
      <c r="F755" s="94">
        <f>IF(DATABASE!$X753&lt;&gt;1,"",DATABASE!Q753)</f>
        <v/>
      </c>
      <c r="G755" s="94">
        <f>IF(DATABASE!$X753&lt;&gt;1,"",DATABASE!C753)</f>
        <v/>
      </c>
      <c r="H755" s="94">
        <f>IF(DATABASE!$X753&lt;&gt;1,"",DATABASE!D753)</f>
        <v/>
      </c>
      <c r="I755" s="93">
        <f>IF(DATABASE!$X753&lt;&gt;1,"",DATABASE!S753)</f>
        <v/>
      </c>
    </row>
    <row r="756" ht="16.5" customHeight="1" s="111">
      <c r="A756" s="92">
        <f>IF(DATABASE!$X754&lt;&gt;1,"",DATABASE!B754)</f>
        <v/>
      </c>
      <c r="B756" s="93">
        <f>IF(DATABASE!$X754&lt;&gt;1,"",DATABASE!M754)</f>
        <v/>
      </c>
      <c r="C756" s="94">
        <f>IF(DATABASE!$X754&lt;&gt;1,"",DATABASE!A754)</f>
        <v/>
      </c>
      <c r="D756" s="94">
        <f>IF(DATABASE!$X754&lt;&gt;1,"",DATABASE!P754)</f>
        <v/>
      </c>
      <c r="E756" s="94">
        <f>IF(DATABASE!$X754&lt;&gt;1,"",DATABASE!L754)</f>
        <v/>
      </c>
      <c r="F756" s="94">
        <f>IF(DATABASE!$X754&lt;&gt;1,"",DATABASE!Q754)</f>
        <v/>
      </c>
      <c r="G756" s="94">
        <f>IF(DATABASE!$X754&lt;&gt;1,"",DATABASE!C754)</f>
        <v/>
      </c>
      <c r="H756" s="94">
        <f>IF(DATABASE!$X754&lt;&gt;1,"",DATABASE!D754)</f>
        <v/>
      </c>
      <c r="I756" s="93">
        <f>IF(DATABASE!$X754&lt;&gt;1,"",DATABASE!S754)</f>
        <v/>
      </c>
    </row>
    <row r="757" ht="16.5" customHeight="1" s="111">
      <c r="A757" s="92">
        <f>IF(DATABASE!$X755&lt;&gt;1,"",DATABASE!B755)</f>
        <v/>
      </c>
      <c r="B757" s="93">
        <f>IF(DATABASE!$X755&lt;&gt;1,"",DATABASE!M755)</f>
        <v/>
      </c>
      <c r="C757" s="94">
        <f>IF(DATABASE!$X755&lt;&gt;1,"",DATABASE!A755)</f>
        <v/>
      </c>
      <c r="D757" s="94">
        <f>IF(DATABASE!$X755&lt;&gt;1,"",DATABASE!P755)</f>
        <v/>
      </c>
      <c r="E757" s="94">
        <f>IF(DATABASE!$X755&lt;&gt;1,"",DATABASE!L755)</f>
        <v/>
      </c>
      <c r="F757" s="94">
        <f>IF(DATABASE!$X755&lt;&gt;1,"",DATABASE!Q755)</f>
        <v/>
      </c>
      <c r="G757" s="94">
        <f>IF(DATABASE!$X755&lt;&gt;1,"",DATABASE!C755)</f>
        <v/>
      </c>
      <c r="H757" s="94">
        <f>IF(DATABASE!$X755&lt;&gt;1,"",DATABASE!D755)</f>
        <v/>
      </c>
      <c r="I757" s="93">
        <f>IF(DATABASE!$X755&lt;&gt;1,"",DATABASE!S755)</f>
        <v/>
      </c>
    </row>
    <row r="758" ht="16.5" customHeight="1" s="111">
      <c r="A758" s="92">
        <f>IF(DATABASE!$X756&lt;&gt;1,"",DATABASE!B756)</f>
        <v/>
      </c>
      <c r="B758" s="93">
        <f>IF(DATABASE!$X756&lt;&gt;1,"",DATABASE!M756)</f>
        <v/>
      </c>
      <c r="C758" s="94">
        <f>IF(DATABASE!$X756&lt;&gt;1,"",DATABASE!A756)</f>
        <v/>
      </c>
      <c r="D758" s="94">
        <f>IF(DATABASE!$X756&lt;&gt;1,"",DATABASE!P756)</f>
        <v/>
      </c>
      <c r="E758" s="94">
        <f>IF(DATABASE!$X756&lt;&gt;1,"",DATABASE!L756)</f>
        <v/>
      </c>
      <c r="F758" s="94">
        <f>IF(DATABASE!$X756&lt;&gt;1,"",DATABASE!Q756)</f>
        <v/>
      </c>
      <c r="G758" s="94">
        <f>IF(DATABASE!$X756&lt;&gt;1,"",DATABASE!C756)</f>
        <v/>
      </c>
      <c r="H758" s="94">
        <f>IF(DATABASE!$X756&lt;&gt;1,"",DATABASE!D756)</f>
        <v/>
      </c>
      <c r="I758" s="93">
        <f>IF(DATABASE!$X756&lt;&gt;1,"",DATABASE!S756)</f>
        <v/>
      </c>
    </row>
    <row r="759" ht="16.5" customHeight="1" s="111">
      <c r="A759" s="92">
        <f>IF(DATABASE!$X757&lt;&gt;1,"",DATABASE!B757)</f>
        <v/>
      </c>
      <c r="B759" s="93">
        <f>IF(DATABASE!$X757&lt;&gt;1,"",DATABASE!M757)</f>
        <v/>
      </c>
      <c r="C759" s="94">
        <f>IF(DATABASE!$X757&lt;&gt;1,"",DATABASE!A757)</f>
        <v/>
      </c>
      <c r="D759" s="94">
        <f>IF(DATABASE!$X757&lt;&gt;1,"",DATABASE!P757)</f>
        <v/>
      </c>
      <c r="E759" s="94">
        <f>IF(DATABASE!$X757&lt;&gt;1,"",DATABASE!L757)</f>
        <v/>
      </c>
      <c r="F759" s="94">
        <f>IF(DATABASE!$X757&lt;&gt;1,"",DATABASE!Q757)</f>
        <v/>
      </c>
      <c r="G759" s="94">
        <f>IF(DATABASE!$X757&lt;&gt;1,"",DATABASE!C757)</f>
        <v/>
      </c>
      <c r="H759" s="94">
        <f>IF(DATABASE!$X757&lt;&gt;1,"",DATABASE!D757)</f>
        <v/>
      </c>
      <c r="I759" s="93">
        <f>IF(DATABASE!$X757&lt;&gt;1,"",DATABASE!S757)</f>
        <v/>
      </c>
    </row>
    <row r="760" ht="16.5" customHeight="1" s="111">
      <c r="A760" s="92">
        <f>IF(DATABASE!$X758&lt;&gt;1,"",DATABASE!B758)</f>
        <v/>
      </c>
      <c r="B760" s="93">
        <f>IF(DATABASE!$X758&lt;&gt;1,"",DATABASE!M758)</f>
        <v/>
      </c>
      <c r="C760" s="94">
        <f>IF(DATABASE!$X758&lt;&gt;1,"",DATABASE!A758)</f>
        <v/>
      </c>
      <c r="D760" s="94">
        <f>IF(DATABASE!$X758&lt;&gt;1,"",DATABASE!P758)</f>
        <v/>
      </c>
      <c r="E760" s="94">
        <f>IF(DATABASE!$X758&lt;&gt;1,"",DATABASE!L758)</f>
        <v/>
      </c>
      <c r="F760" s="94">
        <f>IF(DATABASE!$X758&lt;&gt;1,"",DATABASE!Q758)</f>
        <v/>
      </c>
      <c r="G760" s="94">
        <f>IF(DATABASE!$X758&lt;&gt;1,"",DATABASE!C758)</f>
        <v/>
      </c>
      <c r="H760" s="94">
        <f>IF(DATABASE!$X758&lt;&gt;1,"",DATABASE!D758)</f>
        <v/>
      </c>
      <c r="I760" s="93">
        <f>IF(DATABASE!$X758&lt;&gt;1,"",DATABASE!S758)</f>
        <v/>
      </c>
    </row>
    <row r="761" ht="16.5" customHeight="1" s="111">
      <c r="A761" s="92">
        <f>IF(DATABASE!$X759&lt;&gt;1,"",DATABASE!B759)</f>
        <v/>
      </c>
      <c r="B761" s="93">
        <f>IF(DATABASE!$X759&lt;&gt;1,"",DATABASE!M759)</f>
        <v/>
      </c>
      <c r="C761" s="94">
        <f>IF(DATABASE!$X759&lt;&gt;1,"",DATABASE!A759)</f>
        <v/>
      </c>
      <c r="D761" s="94">
        <f>IF(DATABASE!$X759&lt;&gt;1,"",DATABASE!P759)</f>
        <v/>
      </c>
      <c r="E761" s="94">
        <f>IF(DATABASE!$X759&lt;&gt;1,"",DATABASE!L759)</f>
        <v/>
      </c>
      <c r="F761" s="94">
        <f>IF(DATABASE!$X759&lt;&gt;1,"",DATABASE!Q759)</f>
        <v/>
      </c>
      <c r="G761" s="94">
        <f>IF(DATABASE!$X759&lt;&gt;1,"",DATABASE!C759)</f>
        <v/>
      </c>
      <c r="H761" s="94">
        <f>IF(DATABASE!$X759&lt;&gt;1,"",DATABASE!D759)</f>
        <v/>
      </c>
      <c r="I761" s="93">
        <f>IF(DATABASE!$X759&lt;&gt;1,"",DATABASE!S759)</f>
        <v/>
      </c>
    </row>
    <row r="762" ht="16.5" customHeight="1" s="111">
      <c r="A762" s="92">
        <f>IF(DATABASE!$X760&lt;&gt;1,"",DATABASE!B760)</f>
        <v/>
      </c>
      <c r="B762" s="93">
        <f>IF(DATABASE!$X760&lt;&gt;1,"",DATABASE!M760)</f>
        <v/>
      </c>
      <c r="C762" s="94">
        <f>IF(DATABASE!$X760&lt;&gt;1,"",DATABASE!A760)</f>
        <v/>
      </c>
      <c r="D762" s="94">
        <f>IF(DATABASE!$X760&lt;&gt;1,"",DATABASE!P760)</f>
        <v/>
      </c>
      <c r="E762" s="94">
        <f>IF(DATABASE!$X760&lt;&gt;1,"",DATABASE!L760)</f>
        <v/>
      </c>
      <c r="F762" s="94">
        <f>IF(DATABASE!$X760&lt;&gt;1,"",DATABASE!Q760)</f>
        <v/>
      </c>
      <c r="G762" s="94">
        <f>IF(DATABASE!$X760&lt;&gt;1,"",DATABASE!C760)</f>
        <v/>
      </c>
      <c r="H762" s="94">
        <f>IF(DATABASE!$X760&lt;&gt;1,"",DATABASE!D760)</f>
        <v/>
      </c>
      <c r="I762" s="93">
        <f>IF(DATABASE!$X760&lt;&gt;1,"",DATABASE!S760)</f>
        <v/>
      </c>
    </row>
    <row r="763" ht="16.5" customHeight="1" s="111">
      <c r="A763" s="92">
        <f>IF(DATABASE!$X761&lt;&gt;1,"",DATABASE!B761)</f>
        <v/>
      </c>
      <c r="B763" s="93">
        <f>IF(DATABASE!$X761&lt;&gt;1,"",DATABASE!M761)</f>
        <v/>
      </c>
      <c r="C763" s="94">
        <f>IF(DATABASE!$X761&lt;&gt;1,"",DATABASE!A761)</f>
        <v/>
      </c>
      <c r="D763" s="94">
        <f>IF(DATABASE!$X761&lt;&gt;1,"",DATABASE!P761)</f>
        <v/>
      </c>
      <c r="E763" s="94">
        <f>IF(DATABASE!$X761&lt;&gt;1,"",DATABASE!L761)</f>
        <v/>
      </c>
      <c r="F763" s="94">
        <f>IF(DATABASE!$X761&lt;&gt;1,"",DATABASE!Q761)</f>
        <v/>
      </c>
      <c r="G763" s="94">
        <f>IF(DATABASE!$X761&lt;&gt;1,"",DATABASE!C761)</f>
        <v/>
      </c>
      <c r="H763" s="94">
        <f>IF(DATABASE!$X761&lt;&gt;1,"",DATABASE!D761)</f>
        <v/>
      </c>
      <c r="I763" s="93">
        <f>IF(DATABASE!$X761&lt;&gt;1,"",DATABASE!S761)</f>
        <v/>
      </c>
    </row>
    <row r="764" ht="16.5" customHeight="1" s="111">
      <c r="A764" s="92">
        <f>IF(DATABASE!$X762&lt;&gt;1,"",DATABASE!B762)</f>
        <v/>
      </c>
      <c r="B764" s="93">
        <f>IF(DATABASE!$X762&lt;&gt;1,"",DATABASE!M762)</f>
        <v/>
      </c>
      <c r="C764" s="94">
        <f>IF(DATABASE!$X762&lt;&gt;1,"",DATABASE!A762)</f>
        <v/>
      </c>
      <c r="D764" s="94">
        <f>IF(DATABASE!$X762&lt;&gt;1,"",DATABASE!P762)</f>
        <v/>
      </c>
      <c r="E764" s="94">
        <f>IF(DATABASE!$X762&lt;&gt;1,"",DATABASE!L762)</f>
        <v/>
      </c>
      <c r="F764" s="94">
        <f>IF(DATABASE!$X762&lt;&gt;1,"",DATABASE!Q762)</f>
        <v/>
      </c>
      <c r="G764" s="94">
        <f>IF(DATABASE!$X762&lt;&gt;1,"",DATABASE!C762)</f>
        <v/>
      </c>
      <c r="H764" s="94">
        <f>IF(DATABASE!$X762&lt;&gt;1,"",DATABASE!D762)</f>
        <v/>
      </c>
      <c r="I764" s="93">
        <f>IF(DATABASE!$X762&lt;&gt;1,"",DATABASE!S762)</f>
        <v/>
      </c>
    </row>
    <row r="765" ht="16.5" customHeight="1" s="111">
      <c r="A765" s="92">
        <f>IF(DATABASE!$X763&lt;&gt;1,"",DATABASE!B763)</f>
        <v/>
      </c>
      <c r="B765" s="93">
        <f>IF(DATABASE!$X763&lt;&gt;1,"",DATABASE!M763)</f>
        <v/>
      </c>
      <c r="C765" s="94">
        <f>IF(DATABASE!$X763&lt;&gt;1,"",DATABASE!A763)</f>
        <v/>
      </c>
      <c r="D765" s="94">
        <f>IF(DATABASE!$X763&lt;&gt;1,"",DATABASE!P763)</f>
        <v/>
      </c>
      <c r="E765" s="94">
        <f>IF(DATABASE!$X763&lt;&gt;1,"",DATABASE!L763)</f>
        <v/>
      </c>
      <c r="F765" s="94">
        <f>IF(DATABASE!$X763&lt;&gt;1,"",DATABASE!Q763)</f>
        <v/>
      </c>
      <c r="G765" s="94">
        <f>IF(DATABASE!$X763&lt;&gt;1,"",DATABASE!C763)</f>
        <v/>
      </c>
      <c r="H765" s="94">
        <f>IF(DATABASE!$X763&lt;&gt;1,"",DATABASE!D763)</f>
        <v/>
      </c>
      <c r="I765" s="93">
        <f>IF(DATABASE!$X763&lt;&gt;1,"",DATABASE!S763)</f>
        <v/>
      </c>
    </row>
    <row r="766" ht="16.5" customHeight="1" s="111">
      <c r="A766" s="92">
        <f>IF(DATABASE!$X764&lt;&gt;1,"",DATABASE!B764)</f>
        <v/>
      </c>
      <c r="B766" s="93">
        <f>IF(DATABASE!$X764&lt;&gt;1,"",DATABASE!M764)</f>
        <v/>
      </c>
      <c r="C766" s="94">
        <f>IF(DATABASE!$X764&lt;&gt;1,"",DATABASE!A764)</f>
        <v/>
      </c>
      <c r="D766" s="94">
        <f>IF(DATABASE!$X764&lt;&gt;1,"",DATABASE!P764)</f>
        <v/>
      </c>
      <c r="E766" s="94">
        <f>IF(DATABASE!$X764&lt;&gt;1,"",DATABASE!L764)</f>
        <v/>
      </c>
      <c r="F766" s="94">
        <f>IF(DATABASE!$X764&lt;&gt;1,"",DATABASE!Q764)</f>
        <v/>
      </c>
      <c r="G766" s="94">
        <f>IF(DATABASE!$X764&lt;&gt;1,"",DATABASE!C764)</f>
        <v/>
      </c>
      <c r="H766" s="94">
        <f>IF(DATABASE!$X764&lt;&gt;1,"",DATABASE!D764)</f>
        <v/>
      </c>
      <c r="I766" s="93">
        <f>IF(DATABASE!$X764&lt;&gt;1,"",DATABASE!S764)</f>
        <v/>
      </c>
    </row>
    <row r="767" ht="16.5" customHeight="1" s="111">
      <c r="A767" s="92">
        <f>IF(DATABASE!$X765&lt;&gt;1,"",DATABASE!B765)</f>
        <v/>
      </c>
      <c r="B767" s="93">
        <f>IF(DATABASE!$X765&lt;&gt;1,"",DATABASE!M765)</f>
        <v/>
      </c>
      <c r="C767" s="94">
        <f>IF(DATABASE!$X765&lt;&gt;1,"",DATABASE!A765)</f>
        <v/>
      </c>
      <c r="D767" s="94">
        <f>IF(DATABASE!$X765&lt;&gt;1,"",DATABASE!P765)</f>
        <v/>
      </c>
      <c r="E767" s="94">
        <f>IF(DATABASE!$X765&lt;&gt;1,"",DATABASE!L765)</f>
        <v/>
      </c>
      <c r="F767" s="94">
        <f>IF(DATABASE!$X765&lt;&gt;1,"",DATABASE!Q765)</f>
        <v/>
      </c>
      <c r="G767" s="94">
        <f>IF(DATABASE!$X765&lt;&gt;1,"",DATABASE!C765)</f>
        <v/>
      </c>
      <c r="H767" s="94">
        <f>IF(DATABASE!$X765&lt;&gt;1,"",DATABASE!D765)</f>
        <v/>
      </c>
      <c r="I767" s="93">
        <f>IF(DATABASE!$X765&lt;&gt;1,"",DATABASE!S765)</f>
        <v/>
      </c>
    </row>
    <row r="768" ht="16.5" customHeight="1" s="111">
      <c r="A768" s="92">
        <f>IF(DATABASE!$X766&lt;&gt;1,"",DATABASE!B766)</f>
        <v/>
      </c>
      <c r="B768" s="93">
        <f>IF(DATABASE!$X766&lt;&gt;1,"",DATABASE!M766)</f>
        <v/>
      </c>
      <c r="C768" s="94">
        <f>IF(DATABASE!$X766&lt;&gt;1,"",DATABASE!A766)</f>
        <v/>
      </c>
      <c r="D768" s="94">
        <f>IF(DATABASE!$X766&lt;&gt;1,"",DATABASE!P766)</f>
        <v/>
      </c>
      <c r="E768" s="94">
        <f>IF(DATABASE!$X766&lt;&gt;1,"",DATABASE!L766)</f>
        <v/>
      </c>
      <c r="F768" s="94">
        <f>IF(DATABASE!$X766&lt;&gt;1,"",DATABASE!Q766)</f>
        <v/>
      </c>
      <c r="G768" s="94">
        <f>IF(DATABASE!$X766&lt;&gt;1,"",DATABASE!C766)</f>
        <v/>
      </c>
      <c r="H768" s="94">
        <f>IF(DATABASE!$X766&lt;&gt;1,"",DATABASE!D766)</f>
        <v/>
      </c>
      <c r="I768" s="93">
        <f>IF(DATABASE!$X766&lt;&gt;1,"",DATABASE!S766)</f>
        <v/>
      </c>
    </row>
    <row r="769" ht="16.5" customHeight="1" s="111">
      <c r="A769" s="92">
        <f>IF(DATABASE!$X767&lt;&gt;1,"",DATABASE!B767)</f>
        <v/>
      </c>
      <c r="B769" s="93">
        <f>IF(DATABASE!$X767&lt;&gt;1,"",DATABASE!M767)</f>
        <v/>
      </c>
      <c r="C769" s="94">
        <f>IF(DATABASE!$X767&lt;&gt;1,"",DATABASE!A767)</f>
        <v/>
      </c>
      <c r="D769" s="94">
        <f>IF(DATABASE!$X767&lt;&gt;1,"",DATABASE!P767)</f>
        <v/>
      </c>
      <c r="E769" s="94">
        <f>IF(DATABASE!$X767&lt;&gt;1,"",DATABASE!L767)</f>
        <v/>
      </c>
      <c r="F769" s="94">
        <f>IF(DATABASE!$X767&lt;&gt;1,"",DATABASE!Q767)</f>
        <v/>
      </c>
      <c r="G769" s="94">
        <f>IF(DATABASE!$X767&lt;&gt;1,"",DATABASE!C767)</f>
        <v/>
      </c>
      <c r="H769" s="94">
        <f>IF(DATABASE!$X767&lt;&gt;1,"",DATABASE!D767)</f>
        <v/>
      </c>
      <c r="I769" s="93">
        <f>IF(DATABASE!$X767&lt;&gt;1,"",DATABASE!S767)</f>
        <v/>
      </c>
    </row>
    <row r="770" ht="16.5" customHeight="1" s="111">
      <c r="A770" s="92">
        <f>IF(DATABASE!$X768&lt;&gt;1,"",DATABASE!B768)</f>
        <v/>
      </c>
      <c r="B770" s="93">
        <f>IF(DATABASE!$X768&lt;&gt;1,"",DATABASE!M768)</f>
        <v/>
      </c>
      <c r="C770" s="94">
        <f>IF(DATABASE!$X768&lt;&gt;1,"",DATABASE!A768)</f>
        <v/>
      </c>
      <c r="D770" s="94">
        <f>IF(DATABASE!$X768&lt;&gt;1,"",DATABASE!P768)</f>
        <v/>
      </c>
      <c r="E770" s="94">
        <f>IF(DATABASE!$X768&lt;&gt;1,"",DATABASE!L768)</f>
        <v/>
      </c>
      <c r="F770" s="94">
        <f>IF(DATABASE!$X768&lt;&gt;1,"",DATABASE!Q768)</f>
        <v/>
      </c>
      <c r="G770" s="94">
        <f>IF(DATABASE!$X768&lt;&gt;1,"",DATABASE!C768)</f>
        <v/>
      </c>
      <c r="H770" s="94">
        <f>IF(DATABASE!$X768&lt;&gt;1,"",DATABASE!D768)</f>
        <v/>
      </c>
      <c r="I770" s="93">
        <f>IF(DATABASE!$X768&lt;&gt;1,"",DATABASE!S768)</f>
        <v/>
      </c>
    </row>
    <row r="771" ht="16.5" customHeight="1" s="111">
      <c r="A771" s="92">
        <f>IF(DATABASE!$X769&lt;&gt;1,"",DATABASE!B769)</f>
        <v/>
      </c>
      <c r="B771" s="93">
        <f>IF(DATABASE!$X769&lt;&gt;1,"",DATABASE!M769)</f>
        <v/>
      </c>
      <c r="C771" s="94">
        <f>IF(DATABASE!$X769&lt;&gt;1,"",DATABASE!A769)</f>
        <v/>
      </c>
      <c r="D771" s="94">
        <f>IF(DATABASE!$X769&lt;&gt;1,"",DATABASE!P769)</f>
        <v/>
      </c>
      <c r="E771" s="94">
        <f>IF(DATABASE!$X769&lt;&gt;1,"",DATABASE!L769)</f>
        <v/>
      </c>
      <c r="F771" s="94">
        <f>IF(DATABASE!$X769&lt;&gt;1,"",DATABASE!Q769)</f>
        <v/>
      </c>
      <c r="G771" s="94">
        <f>IF(DATABASE!$X769&lt;&gt;1,"",DATABASE!C769)</f>
        <v/>
      </c>
      <c r="H771" s="94">
        <f>IF(DATABASE!$X769&lt;&gt;1,"",DATABASE!D769)</f>
        <v/>
      </c>
      <c r="I771" s="93">
        <f>IF(DATABASE!$X769&lt;&gt;1,"",DATABASE!S769)</f>
        <v/>
      </c>
    </row>
    <row r="772" ht="16.5" customHeight="1" s="111">
      <c r="A772" s="92">
        <f>IF(DATABASE!$X770&lt;&gt;1,"",DATABASE!B770)</f>
        <v/>
      </c>
      <c r="B772" s="93">
        <f>IF(DATABASE!$X770&lt;&gt;1,"",DATABASE!M770)</f>
        <v/>
      </c>
      <c r="C772" s="94">
        <f>IF(DATABASE!$X770&lt;&gt;1,"",DATABASE!A770)</f>
        <v/>
      </c>
      <c r="D772" s="94">
        <f>IF(DATABASE!$X770&lt;&gt;1,"",DATABASE!P770)</f>
        <v/>
      </c>
      <c r="E772" s="94">
        <f>IF(DATABASE!$X770&lt;&gt;1,"",DATABASE!L770)</f>
        <v/>
      </c>
      <c r="F772" s="94">
        <f>IF(DATABASE!$X770&lt;&gt;1,"",DATABASE!Q770)</f>
        <v/>
      </c>
      <c r="G772" s="94">
        <f>IF(DATABASE!$X770&lt;&gt;1,"",DATABASE!C770)</f>
        <v/>
      </c>
      <c r="H772" s="94">
        <f>IF(DATABASE!$X770&lt;&gt;1,"",DATABASE!D770)</f>
        <v/>
      </c>
      <c r="I772" s="93">
        <f>IF(DATABASE!$X770&lt;&gt;1,"",DATABASE!S770)</f>
        <v/>
      </c>
    </row>
    <row r="773" ht="16.5" customHeight="1" s="111">
      <c r="A773" s="92">
        <f>IF(DATABASE!$X771&lt;&gt;1,"",DATABASE!B771)</f>
        <v/>
      </c>
      <c r="B773" s="93">
        <f>IF(DATABASE!$X771&lt;&gt;1,"",DATABASE!M771)</f>
        <v/>
      </c>
      <c r="C773" s="94">
        <f>IF(DATABASE!$X771&lt;&gt;1,"",DATABASE!A771)</f>
        <v/>
      </c>
      <c r="D773" s="94">
        <f>IF(DATABASE!$X771&lt;&gt;1,"",DATABASE!P771)</f>
        <v/>
      </c>
      <c r="E773" s="94">
        <f>IF(DATABASE!$X771&lt;&gt;1,"",DATABASE!L771)</f>
        <v/>
      </c>
      <c r="F773" s="94">
        <f>IF(DATABASE!$X771&lt;&gt;1,"",DATABASE!Q771)</f>
        <v/>
      </c>
      <c r="G773" s="94">
        <f>IF(DATABASE!$X771&lt;&gt;1,"",DATABASE!C771)</f>
        <v/>
      </c>
      <c r="H773" s="94">
        <f>IF(DATABASE!$X771&lt;&gt;1,"",DATABASE!D771)</f>
        <v/>
      </c>
      <c r="I773" s="93">
        <f>IF(DATABASE!$X771&lt;&gt;1,"",DATABASE!S771)</f>
        <v/>
      </c>
    </row>
    <row r="774" ht="16.5" customHeight="1" s="111">
      <c r="A774" s="92">
        <f>IF(DATABASE!$X772&lt;&gt;1,"",DATABASE!B772)</f>
        <v/>
      </c>
      <c r="B774" s="93">
        <f>IF(DATABASE!$X772&lt;&gt;1,"",DATABASE!M772)</f>
        <v/>
      </c>
      <c r="C774" s="94">
        <f>IF(DATABASE!$X772&lt;&gt;1,"",DATABASE!A772)</f>
        <v/>
      </c>
      <c r="D774" s="94">
        <f>IF(DATABASE!$X772&lt;&gt;1,"",DATABASE!P772)</f>
        <v/>
      </c>
      <c r="E774" s="94">
        <f>IF(DATABASE!$X772&lt;&gt;1,"",DATABASE!L772)</f>
        <v/>
      </c>
      <c r="F774" s="94">
        <f>IF(DATABASE!$X772&lt;&gt;1,"",DATABASE!Q772)</f>
        <v/>
      </c>
      <c r="G774" s="94">
        <f>IF(DATABASE!$X772&lt;&gt;1,"",DATABASE!C772)</f>
        <v/>
      </c>
      <c r="H774" s="94">
        <f>IF(DATABASE!$X772&lt;&gt;1,"",DATABASE!D772)</f>
        <v/>
      </c>
      <c r="I774" s="93">
        <f>IF(DATABASE!$X772&lt;&gt;1,"",DATABASE!S772)</f>
        <v/>
      </c>
    </row>
    <row r="775" ht="16.5" customHeight="1" s="111">
      <c r="A775" s="92">
        <f>IF(DATABASE!$X773&lt;&gt;1,"",DATABASE!B773)</f>
        <v/>
      </c>
      <c r="B775" s="93">
        <f>IF(DATABASE!$X773&lt;&gt;1,"",DATABASE!M773)</f>
        <v/>
      </c>
      <c r="C775" s="94">
        <f>IF(DATABASE!$X773&lt;&gt;1,"",DATABASE!A773)</f>
        <v/>
      </c>
      <c r="D775" s="94">
        <f>IF(DATABASE!$X773&lt;&gt;1,"",DATABASE!P773)</f>
        <v/>
      </c>
      <c r="E775" s="94">
        <f>IF(DATABASE!$X773&lt;&gt;1,"",DATABASE!L773)</f>
        <v/>
      </c>
      <c r="F775" s="94">
        <f>IF(DATABASE!$X773&lt;&gt;1,"",DATABASE!Q773)</f>
        <v/>
      </c>
      <c r="G775" s="94">
        <f>IF(DATABASE!$X773&lt;&gt;1,"",DATABASE!C773)</f>
        <v/>
      </c>
      <c r="H775" s="94">
        <f>IF(DATABASE!$X773&lt;&gt;1,"",DATABASE!D773)</f>
        <v/>
      </c>
      <c r="I775" s="93">
        <f>IF(DATABASE!$X773&lt;&gt;1,"",DATABASE!S773)</f>
        <v/>
      </c>
    </row>
    <row r="776" ht="16.5" customHeight="1" s="111">
      <c r="A776" s="92">
        <f>IF(DATABASE!$X774&lt;&gt;1,"",DATABASE!B774)</f>
        <v/>
      </c>
      <c r="B776" s="93">
        <f>IF(DATABASE!$X774&lt;&gt;1,"",DATABASE!M774)</f>
        <v/>
      </c>
      <c r="C776" s="94">
        <f>IF(DATABASE!$X774&lt;&gt;1,"",DATABASE!A774)</f>
        <v/>
      </c>
      <c r="D776" s="94">
        <f>IF(DATABASE!$X774&lt;&gt;1,"",DATABASE!P774)</f>
        <v/>
      </c>
      <c r="E776" s="94">
        <f>IF(DATABASE!$X774&lt;&gt;1,"",DATABASE!L774)</f>
        <v/>
      </c>
      <c r="F776" s="94">
        <f>IF(DATABASE!$X774&lt;&gt;1,"",DATABASE!Q774)</f>
        <v/>
      </c>
      <c r="G776" s="94">
        <f>IF(DATABASE!$X774&lt;&gt;1,"",DATABASE!C774)</f>
        <v/>
      </c>
      <c r="H776" s="94">
        <f>IF(DATABASE!$X774&lt;&gt;1,"",DATABASE!D774)</f>
        <v/>
      </c>
      <c r="I776" s="93">
        <f>IF(DATABASE!$X774&lt;&gt;1,"",DATABASE!S774)</f>
        <v/>
      </c>
    </row>
    <row r="777" ht="16.5" customHeight="1" s="111">
      <c r="A777" s="92">
        <f>IF(DATABASE!$X775&lt;&gt;1,"",DATABASE!B775)</f>
        <v/>
      </c>
      <c r="B777" s="93">
        <f>IF(DATABASE!$X775&lt;&gt;1,"",DATABASE!M775)</f>
        <v/>
      </c>
      <c r="C777" s="94">
        <f>IF(DATABASE!$X775&lt;&gt;1,"",DATABASE!A775)</f>
        <v/>
      </c>
      <c r="D777" s="94">
        <f>IF(DATABASE!$X775&lt;&gt;1,"",DATABASE!P775)</f>
        <v/>
      </c>
      <c r="E777" s="94">
        <f>IF(DATABASE!$X775&lt;&gt;1,"",DATABASE!L775)</f>
        <v/>
      </c>
      <c r="F777" s="94">
        <f>IF(DATABASE!$X775&lt;&gt;1,"",DATABASE!Q775)</f>
        <v/>
      </c>
      <c r="G777" s="94">
        <f>IF(DATABASE!$X775&lt;&gt;1,"",DATABASE!C775)</f>
        <v/>
      </c>
      <c r="H777" s="94">
        <f>IF(DATABASE!$X775&lt;&gt;1,"",DATABASE!D775)</f>
        <v/>
      </c>
      <c r="I777" s="93">
        <f>IF(DATABASE!$X775&lt;&gt;1,"",DATABASE!S775)</f>
        <v/>
      </c>
    </row>
    <row r="778" ht="16.5" customHeight="1" s="111">
      <c r="A778" s="92">
        <f>IF(DATABASE!$X776&lt;&gt;1,"",DATABASE!B776)</f>
        <v/>
      </c>
      <c r="B778" s="93">
        <f>IF(DATABASE!$X776&lt;&gt;1,"",DATABASE!M776)</f>
        <v/>
      </c>
      <c r="C778" s="94">
        <f>IF(DATABASE!$X776&lt;&gt;1,"",DATABASE!A776)</f>
        <v/>
      </c>
      <c r="D778" s="94">
        <f>IF(DATABASE!$X776&lt;&gt;1,"",DATABASE!P776)</f>
        <v/>
      </c>
      <c r="E778" s="94">
        <f>IF(DATABASE!$X776&lt;&gt;1,"",DATABASE!L776)</f>
        <v/>
      </c>
      <c r="F778" s="94">
        <f>IF(DATABASE!$X776&lt;&gt;1,"",DATABASE!Q776)</f>
        <v/>
      </c>
      <c r="G778" s="94">
        <f>IF(DATABASE!$X776&lt;&gt;1,"",DATABASE!C776)</f>
        <v/>
      </c>
      <c r="H778" s="94">
        <f>IF(DATABASE!$X776&lt;&gt;1,"",DATABASE!D776)</f>
        <v/>
      </c>
      <c r="I778" s="93">
        <f>IF(DATABASE!$X776&lt;&gt;1,"",DATABASE!S776)</f>
        <v/>
      </c>
    </row>
    <row r="779" ht="16.5" customHeight="1" s="111">
      <c r="A779" s="92">
        <f>IF(DATABASE!$X777&lt;&gt;1,"",DATABASE!B777)</f>
        <v/>
      </c>
      <c r="B779" s="93">
        <f>IF(DATABASE!$X777&lt;&gt;1,"",DATABASE!M777)</f>
        <v/>
      </c>
      <c r="C779" s="94">
        <f>IF(DATABASE!$X777&lt;&gt;1,"",DATABASE!A777)</f>
        <v/>
      </c>
      <c r="D779" s="94">
        <f>IF(DATABASE!$X777&lt;&gt;1,"",DATABASE!P777)</f>
        <v/>
      </c>
      <c r="E779" s="94">
        <f>IF(DATABASE!$X777&lt;&gt;1,"",DATABASE!L777)</f>
        <v/>
      </c>
      <c r="F779" s="94">
        <f>IF(DATABASE!$X777&lt;&gt;1,"",DATABASE!Q777)</f>
        <v/>
      </c>
      <c r="G779" s="94">
        <f>IF(DATABASE!$X777&lt;&gt;1,"",DATABASE!C777)</f>
        <v/>
      </c>
      <c r="H779" s="94">
        <f>IF(DATABASE!$X777&lt;&gt;1,"",DATABASE!D777)</f>
        <v/>
      </c>
      <c r="I779" s="93">
        <f>IF(DATABASE!$X777&lt;&gt;1,"",DATABASE!S777)</f>
        <v/>
      </c>
    </row>
    <row r="780" ht="16.5" customHeight="1" s="111">
      <c r="A780" s="92">
        <f>IF(DATABASE!$X778&lt;&gt;1,"",DATABASE!B778)</f>
        <v/>
      </c>
      <c r="B780" s="93">
        <f>IF(DATABASE!$X778&lt;&gt;1,"",DATABASE!M778)</f>
        <v/>
      </c>
      <c r="C780" s="94">
        <f>IF(DATABASE!$X778&lt;&gt;1,"",DATABASE!A778)</f>
        <v/>
      </c>
      <c r="D780" s="94">
        <f>IF(DATABASE!$X778&lt;&gt;1,"",DATABASE!P778)</f>
        <v/>
      </c>
      <c r="E780" s="94">
        <f>IF(DATABASE!$X778&lt;&gt;1,"",DATABASE!L778)</f>
        <v/>
      </c>
      <c r="F780" s="94">
        <f>IF(DATABASE!$X778&lt;&gt;1,"",DATABASE!Q778)</f>
        <v/>
      </c>
      <c r="G780" s="94">
        <f>IF(DATABASE!$X778&lt;&gt;1,"",DATABASE!C778)</f>
        <v/>
      </c>
      <c r="H780" s="94">
        <f>IF(DATABASE!$X778&lt;&gt;1,"",DATABASE!D778)</f>
        <v/>
      </c>
      <c r="I780" s="93">
        <f>IF(DATABASE!$X778&lt;&gt;1,"",DATABASE!S778)</f>
        <v/>
      </c>
    </row>
    <row r="781" ht="16.5" customHeight="1" s="111">
      <c r="A781" s="92">
        <f>IF(DATABASE!$X779&lt;&gt;1,"",DATABASE!B779)</f>
        <v/>
      </c>
      <c r="B781" s="93">
        <f>IF(DATABASE!$X779&lt;&gt;1,"",DATABASE!M779)</f>
        <v/>
      </c>
      <c r="C781" s="94">
        <f>IF(DATABASE!$X779&lt;&gt;1,"",DATABASE!A779)</f>
        <v/>
      </c>
      <c r="D781" s="94">
        <f>IF(DATABASE!$X779&lt;&gt;1,"",DATABASE!P779)</f>
        <v/>
      </c>
      <c r="E781" s="94">
        <f>IF(DATABASE!$X779&lt;&gt;1,"",DATABASE!L779)</f>
        <v/>
      </c>
      <c r="F781" s="94">
        <f>IF(DATABASE!$X779&lt;&gt;1,"",DATABASE!Q779)</f>
        <v/>
      </c>
      <c r="G781" s="94">
        <f>IF(DATABASE!$X779&lt;&gt;1,"",DATABASE!C779)</f>
        <v/>
      </c>
      <c r="H781" s="94">
        <f>IF(DATABASE!$X779&lt;&gt;1,"",DATABASE!D779)</f>
        <v/>
      </c>
      <c r="I781" s="93">
        <f>IF(DATABASE!$X779&lt;&gt;1,"",DATABASE!S779)</f>
        <v/>
      </c>
    </row>
    <row r="782" ht="16.5" customHeight="1" s="111">
      <c r="A782" s="92">
        <f>IF(DATABASE!$X780&lt;&gt;1,"",DATABASE!B780)</f>
        <v/>
      </c>
      <c r="B782" s="93">
        <f>IF(DATABASE!$X780&lt;&gt;1,"",DATABASE!M780)</f>
        <v/>
      </c>
      <c r="C782" s="94">
        <f>IF(DATABASE!$X780&lt;&gt;1,"",DATABASE!A780)</f>
        <v/>
      </c>
      <c r="D782" s="94">
        <f>IF(DATABASE!$X780&lt;&gt;1,"",DATABASE!P780)</f>
        <v/>
      </c>
      <c r="E782" s="94">
        <f>IF(DATABASE!$X780&lt;&gt;1,"",DATABASE!L780)</f>
        <v/>
      </c>
      <c r="F782" s="94">
        <f>IF(DATABASE!$X780&lt;&gt;1,"",DATABASE!Q780)</f>
        <v/>
      </c>
      <c r="G782" s="94">
        <f>IF(DATABASE!$X780&lt;&gt;1,"",DATABASE!C780)</f>
        <v/>
      </c>
      <c r="H782" s="94">
        <f>IF(DATABASE!$X780&lt;&gt;1,"",DATABASE!D780)</f>
        <v/>
      </c>
      <c r="I782" s="93">
        <f>IF(DATABASE!$X780&lt;&gt;1,"",DATABASE!S780)</f>
        <v/>
      </c>
    </row>
    <row r="783" ht="16.5" customHeight="1" s="111">
      <c r="A783" s="92">
        <f>IF(DATABASE!$X781&lt;&gt;1,"",DATABASE!B781)</f>
        <v/>
      </c>
      <c r="B783" s="93">
        <f>IF(DATABASE!$X781&lt;&gt;1,"",DATABASE!M781)</f>
        <v/>
      </c>
      <c r="C783" s="94">
        <f>IF(DATABASE!$X781&lt;&gt;1,"",DATABASE!A781)</f>
        <v/>
      </c>
      <c r="D783" s="94">
        <f>IF(DATABASE!$X781&lt;&gt;1,"",DATABASE!P781)</f>
        <v/>
      </c>
      <c r="E783" s="94">
        <f>IF(DATABASE!$X781&lt;&gt;1,"",DATABASE!L781)</f>
        <v/>
      </c>
      <c r="F783" s="94">
        <f>IF(DATABASE!$X781&lt;&gt;1,"",DATABASE!Q781)</f>
        <v/>
      </c>
      <c r="G783" s="94">
        <f>IF(DATABASE!$X781&lt;&gt;1,"",DATABASE!C781)</f>
        <v/>
      </c>
      <c r="H783" s="94">
        <f>IF(DATABASE!$X781&lt;&gt;1,"",DATABASE!D781)</f>
        <v/>
      </c>
      <c r="I783" s="93">
        <f>IF(DATABASE!$X781&lt;&gt;1,"",DATABASE!S781)</f>
        <v/>
      </c>
    </row>
    <row r="784" ht="16.5" customHeight="1" s="111">
      <c r="A784" s="92">
        <f>IF(DATABASE!$X782&lt;&gt;1,"",DATABASE!B782)</f>
        <v/>
      </c>
      <c r="B784" s="93">
        <f>IF(DATABASE!$X782&lt;&gt;1,"",DATABASE!M782)</f>
        <v/>
      </c>
      <c r="C784" s="94">
        <f>IF(DATABASE!$X782&lt;&gt;1,"",DATABASE!A782)</f>
        <v/>
      </c>
      <c r="D784" s="94">
        <f>IF(DATABASE!$X782&lt;&gt;1,"",DATABASE!P782)</f>
        <v/>
      </c>
      <c r="E784" s="94">
        <f>IF(DATABASE!$X782&lt;&gt;1,"",DATABASE!L782)</f>
        <v/>
      </c>
      <c r="F784" s="94">
        <f>IF(DATABASE!$X782&lt;&gt;1,"",DATABASE!Q782)</f>
        <v/>
      </c>
      <c r="G784" s="94">
        <f>IF(DATABASE!$X782&lt;&gt;1,"",DATABASE!C782)</f>
        <v/>
      </c>
      <c r="H784" s="94">
        <f>IF(DATABASE!$X782&lt;&gt;1,"",DATABASE!D782)</f>
        <v/>
      </c>
      <c r="I784" s="93">
        <f>IF(DATABASE!$X782&lt;&gt;1,"",DATABASE!S782)</f>
        <v/>
      </c>
    </row>
    <row r="785" ht="16.5" customHeight="1" s="111">
      <c r="A785" s="92">
        <f>IF(DATABASE!$X783&lt;&gt;1,"",DATABASE!B783)</f>
        <v/>
      </c>
      <c r="B785" s="93">
        <f>IF(DATABASE!$X783&lt;&gt;1,"",DATABASE!M783)</f>
        <v/>
      </c>
      <c r="C785" s="94">
        <f>IF(DATABASE!$X783&lt;&gt;1,"",DATABASE!A783)</f>
        <v/>
      </c>
      <c r="D785" s="94">
        <f>IF(DATABASE!$X783&lt;&gt;1,"",DATABASE!P783)</f>
        <v/>
      </c>
      <c r="E785" s="94">
        <f>IF(DATABASE!$X783&lt;&gt;1,"",DATABASE!L783)</f>
        <v/>
      </c>
      <c r="F785" s="94">
        <f>IF(DATABASE!$X783&lt;&gt;1,"",DATABASE!Q783)</f>
        <v/>
      </c>
      <c r="G785" s="94">
        <f>IF(DATABASE!$X783&lt;&gt;1,"",DATABASE!C783)</f>
        <v/>
      </c>
      <c r="H785" s="94">
        <f>IF(DATABASE!$X783&lt;&gt;1,"",DATABASE!D783)</f>
        <v/>
      </c>
      <c r="I785" s="93">
        <f>IF(DATABASE!$X783&lt;&gt;1,"",DATABASE!S783)</f>
        <v/>
      </c>
    </row>
    <row r="786" ht="16.5" customHeight="1" s="111">
      <c r="A786" s="92">
        <f>IF(DATABASE!$X784&lt;&gt;1,"",DATABASE!B784)</f>
        <v/>
      </c>
      <c r="B786" s="93">
        <f>IF(DATABASE!$X784&lt;&gt;1,"",DATABASE!M784)</f>
        <v/>
      </c>
      <c r="C786" s="94">
        <f>IF(DATABASE!$X784&lt;&gt;1,"",DATABASE!A784)</f>
        <v/>
      </c>
      <c r="D786" s="94">
        <f>IF(DATABASE!$X784&lt;&gt;1,"",DATABASE!P784)</f>
        <v/>
      </c>
      <c r="E786" s="94">
        <f>IF(DATABASE!$X784&lt;&gt;1,"",DATABASE!L784)</f>
        <v/>
      </c>
      <c r="F786" s="94">
        <f>IF(DATABASE!$X784&lt;&gt;1,"",DATABASE!Q784)</f>
        <v/>
      </c>
      <c r="G786" s="94">
        <f>IF(DATABASE!$X784&lt;&gt;1,"",DATABASE!C784)</f>
        <v/>
      </c>
      <c r="H786" s="94">
        <f>IF(DATABASE!$X784&lt;&gt;1,"",DATABASE!D784)</f>
        <v/>
      </c>
      <c r="I786" s="93">
        <f>IF(DATABASE!$X784&lt;&gt;1,"",DATABASE!S784)</f>
        <v/>
      </c>
    </row>
    <row r="787" ht="16.5" customHeight="1" s="111">
      <c r="A787" s="92">
        <f>IF(DATABASE!$X785&lt;&gt;1,"",DATABASE!B785)</f>
        <v/>
      </c>
      <c r="B787" s="93">
        <f>IF(DATABASE!$X785&lt;&gt;1,"",DATABASE!M785)</f>
        <v/>
      </c>
      <c r="C787" s="94">
        <f>IF(DATABASE!$X785&lt;&gt;1,"",DATABASE!A785)</f>
        <v/>
      </c>
      <c r="D787" s="94">
        <f>IF(DATABASE!$X785&lt;&gt;1,"",DATABASE!P785)</f>
        <v/>
      </c>
      <c r="E787" s="94">
        <f>IF(DATABASE!$X785&lt;&gt;1,"",DATABASE!L785)</f>
        <v/>
      </c>
      <c r="F787" s="94">
        <f>IF(DATABASE!$X785&lt;&gt;1,"",DATABASE!Q785)</f>
        <v/>
      </c>
      <c r="G787" s="94">
        <f>IF(DATABASE!$X785&lt;&gt;1,"",DATABASE!C785)</f>
        <v/>
      </c>
      <c r="H787" s="94">
        <f>IF(DATABASE!$X785&lt;&gt;1,"",DATABASE!D785)</f>
        <v/>
      </c>
      <c r="I787" s="93">
        <f>IF(DATABASE!$X785&lt;&gt;1,"",DATABASE!S785)</f>
        <v/>
      </c>
    </row>
    <row r="788" ht="16.5" customHeight="1" s="111">
      <c r="A788" s="92">
        <f>IF(DATABASE!$X786&lt;&gt;1,"",DATABASE!B786)</f>
        <v/>
      </c>
      <c r="B788" s="93">
        <f>IF(DATABASE!$X786&lt;&gt;1,"",DATABASE!M786)</f>
        <v/>
      </c>
      <c r="C788" s="94">
        <f>IF(DATABASE!$X786&lt;&gt;1,"",DATABASE!A786)</f>
        <v/>
      </c>
      <c r="D788" s="94">
        <f>IF(DATABASE!$X786&lt;&gt;1,"",DATABASE!P786)</f>
        <v/>
      </c>
      <c r="E788" s="94">
        <f>IF(DATABASE!$X786&lt;&gt;1,"",DATABASE!L786)</f>
        <v/>
      </c>
      <c r="F788" s="94">
        <f>IF(DATABASE!$X786&lt;&gt;1,"",DATABASE!Q786)</f>
        <v/>
      </c>
      <c r="G788" s="94">
        <f>IF(DATABASE!$X786&lt;&gt;1,"",DATABASE!C786)</f>
        <v/>
      </c>
      <c r="H788" s="94">
        <f>IF(DATABASE!$X786&lt;&gt;1,"",DATABASE!D786)</f>
        <v/>
      </c>
      <c r="I788" s="93">
        <f>IF(DATABASE!$X786&lt;&gt;1,"",DATABASE!S786)</f>
        <v/>
      </c>
    </row>
    <row r="789" ht="16.5" customHeight="1" s="111">
      <c r="A789" s="92">
        <f>IF(DATABASE!$X787&lt;&gt;1,"",DATABASE!B787)</f>
        <v/>
      </c>
      <c r="B789" s="93">
        <f>IF(DATABASE!$X787&lt;&gt;1,"",DATABASE!M787)</f>
        <v/>
      </c>
      <c r="C789" s="94">
        <f>IF(DATABASE!$X787&lt;&gt;1,"",DATABASE!A787)</f>
        <v/>
      </c>
      <c r="D789" s="94">
        <f>IF(DATABASE!$X787&lt;&gt;1,"",DATABASE!P787)</f>
        <v/>
      </c>
      <c r="E789" s="94">
        <f>IF(DATABASE!$X787&lt;&gt;1,"",DATABASE!L787)</f>
        <v/>
      </c>
      <c r="F789" s="94">
        <f>IF(DATABASE!$X787&lt;&gt;1,"",DATABASE!Q787)</f>
        <v/>
      </c>
      <c r="G789" s="94">
        <f>IF(DATABASE!$X787&lt;&gt;1,"",DATABASE!C787)</f>
        <v/>
      </c>
      <c r="H789" s="94">
        <f>IF(DATABASE!$X787&lt;&gt;1,"",DATABASE!D787)</f>
        <v/>
      </c>
      <c r="I789" s="93">
        <f>IF(DATABASE!$X787&lt;&gt;1,"",DATABASE!S787)</f>
        <v/>
      </c>
    </row>
    <row r="790" ht="16.5" customHeight="1" s="111">
      <c r="A790" s="92">
        <f>IF(DATABASE!$X788&lt;&gt;1,"",DATABASE!B788)</f>
        <v/>
      </c>
      <c r="B790" s="93">
        <f>IF(DATABASE!$X788&lt;&gt;1,"",DATABASE!M788)</f>
        <v/>
      </c>
      <c r="C790" s="94">
        <f>IF(DATABASE!$X788&lt;&gt;1,"",DATABASE!A788)</f>
        <v/>
      </c>
      <c r="D790" s="94">
        <f>IF(DATABASE!$X788&lt;&gt;1,"",DATABASE!P788)</f>
        <v/>
      </c>
      <c r="E790" s="94">
        <f>IF(DATABASE!$X788&lt;&gt;1,"",DATABASE!L788)</f>
        <v/>
      </c>
      <c r="F790" s="94">
        <f>IF(DATABASE!$X788&lt;&gt;1,"",DATABASE!Q788)</f>
        <v/>
      </c>
      <c r="G790" s="94">
        <f>IF(DATABASE!$X788&lt;&gt;1,"",DATABASE!C788)</f>
        <v/>
      </c>
      <c r="H790" s="94">
        <f>IF(DATABASE!$X788&lt;&gt;1,"",DATABASE!D788)</f>
        <v/>
      </c>
      <c r="I790" s="93">
        <f>IF(DATABASE!$X788&lt;&gt;1,"",DATABASE!S788)</f>
        <v/>
      </c>
    </row>
    <row r="791" ht="16.5" customHeight="1" s="111">
      <c r="A791" s="92">
        <f>IF(DATABASE!$X789&lt;&gt;1,"",DATABASE!B789)</f>
        <v/>
      </c>
      <c r="B791" s="93">
        <f>IF(DATABASE!$X789&lt;&gt;1,"",DATABASE!M789)</f>
        <v/>
      </c>
      <c r="C791" s="94">
        <f>IF(DATABASE!$X789&lt;&gt;1,"",DATABASE!A789)</f>
        <v/>
      </c>
      <c r="D791" s="94">
        <f>IF(DATABASE!$X789&lt;&gt;1,"",DATABASE!P789)</f>
        <v/>
      </c>
      <c r="E791" s="94">
        <f>IF(DATABASE!$X789&lt;&gt;1,"",DATABASE!L789)</f>
        <v/>
      </c>
      <c r="F791" s="94">
        <f>IF(DATABASE!$X789&lt;&gt;1,"",DATABASE!Q789)</f>
        <v/>
      </c>
      <c r="G791" s="94">
        <f>IF(DATABASE!$X789&lt;&gt;1,"",DATABASE!C789)</f>
        <v/>
      </c>
      <c r="H791" s="94">
        <f>IF(DATABASE!$X789&lt;&gt;1,"",DATABASE!D789)</f>
        <v/>
      </c>
      <c r="I791" s="93">
        <f>IF(DATABASE!$X789&lt;&gt;1,"",DATABASE!S789)</f>
        <v/>
      </c>
    </row>
    <row r="792" ht="16.5" customHeight="1" s="111">
      <c r="A792" s="92">
        <f>IF(DATABASE!$X790&lt;&gt;1,"",DATABASE!B790)</f>
        <v/>
      </c>
      <c r="B792" s="93">
        <f>IF(DATABASE!$X790&lt;&gt;1,"",DATABASE!M790)</f>
        <v/>
      </c>
      <c r="C792" s="94">
        <f>IF(DATABASE!$X790&lt;&gt;1,"",DATABASE!A790)</f>
        <v/>
      </c>
      <c r="D792" s="94">
        <f>IF(DATABASE!$X790&lt;&gt;1,"",DATABASE!P790)</f>
        <v/>
      </c>
      <c r="E792" s="94">
        <f>IF(DATABASE!$X790&lt;&gt;1,"",DATABASE!L790)</f>
        <v/>
      </c>
      <c r="F792" s="94">
        <f>IF(DATABASE!$X790&lt;&gt;1,"",DATABASE!Q790)</f>
        <v/>
      </c>
      <c r="G792" s="94">
        <f>IF(DATABASE!$X790&lt;&gt;1,"",DATABASE!C790)</f>
        <v/>
      </c>
      <c r="H792" s="94">
        <f>IF(DATABASE!$X790&lt;&gt;1,"",DATABASE!D790)</f>
        <v/>
      </c>
      <c r="I792" s="93">
        <f>IF(DATABASE!$X790&lt;&gt;1,"",DATABASE!S790)</f>
        <v/>
      </c>
    </row>
    <row r="793" ht="16.5" customHeight="1" s="111">
      <c r="A793" s="92">
        <f>IF(DATABASE!$X791&lt;&gt;1,"",DATABASE!B791)</f>
        <v/>
      </c>
      <c r="B793" s="93">
        <f>IF(DATABASE!$X791&lt;&gt;1,"",DATABASE!M791)</f>
        <v/>
      </c>
      <c r="C793" s="94">
        <f>IF(DATABASE!$X791&lt;&gt;1,"",DATABASE!A791)</f>
        <v/>
      </c>
      <c r="D793" s="94">
        <f>IF(DATABASE!$X791&lt;&gt;1,"",DATABASE!P791)</f>
        <v/>
      </c>
      <c r="E793" s="94">
        <f>IF(DATABASE!$X791&lt;&gt;1,"",DATABASE!L791)</f>
        <v/>
      </c>
      <c r="F793" s="94">
        <f>IF(DATABASE!$X791&lt;&gt;1,"",DATABASE!Q791)</f>
        <v/>
      </c>
      <c r="G793" s="94">
        <f>IF(DATABASE!$X791&lt;&gt;1,"",DATABASE!C791)</f>
        <v/>
      </c>
      <c r="H793" s="94">
        <f>IF(DATABASE!$X791&lt;&gt;1,"",DATABASE!D791)</f>
        <v/>
      </c>
      <c r="I793" s="93">
        <f>IF(DATABASE!$X791&lt;&gt;1,"",DATABASE!S791)</f>
        <v/>
      </c>
    </row>
    <row r="794" ht="16.5" customHeight="1" s="111">
      <c r="A794" s="92">
        <f>IF(DATABASE!$X792&lt;&gt;1,"",DATABASE!B792)</f>
        <v/>
      </c>
      <c r="B794" s="93">
        <f>IF(DATABASE!$X792&lt;&gt;1,"",DATABASE!M792)</f>
        <v/>
      </c>
      <c r="C794" s="94">
        <f>IF(DATABASE!$X792&lt;&gt;1,"",DATABASE!A792)</f>
        <v/>
      </c>
      <c r="D794" s="94">
        <f>IF(DATABASE!$X792&lt;&gt;1,"",DATABASE!P792)</f>
        <v/>
      </c>
      <c r="E794" s="94">
        <f>IF(DATABASE!$X792&lt;&gt;1,"",DATABASE!L792)</f>
        <v/>
      </c>
      <c r="F794" s="94">
        <f>IF(DATABASE!$X792&lt;&gt;1,"",DATABASE!Q792)</f>
        <v/>
      </c>
      <c r="G794" s="94">
        <f>IF(DATABASE!$X792&lt;&gt;1,"",DATABASE!C792)</f>
        <v/>
      </c>
      <c r="H794" s="94">
        <f>IF(DATABASE!$X792&lt;&gt;1,"",DATABASE!D792)</f>
        <v/>
      </c>
      <c r="I794" s="93">
        <f>IF(DATABASE!$X792&lt;&gt;1,"",DATABASE!S792)</f>
        <v/>
      </c>
    </row>
    <row r="795" ht="16.5" customHeight="1" s="111">
      <c r="A795" s="92">
        <f>IF(DATABASE!$X793&lt;&gt;1,"",DATABASE!B793)</f>
        <v/>
      </c>
      <c r="B795" s="93">
        <f>IF(DATABASE!$X793&lt;&gt;1,"",DATABASE!M793)</f>
        <v/>
      </c>
      <c r="C795" s="94">
        <f>IF(DATABASE!$X793&lt;&gt;1,"",DATABASE!A793)</f>
        <v/>
      </c>
      <c r="D795" s="94">
        <f>IF(DATABASE!$X793&lt;&gt;1,"",DATABASE!P793)</f>
        <v/>
      </c>
      <c r="E795" s="94">
        <f>IF(DATABASE!$X793&lt;&gt;1,"",DATABASE!L793)</f>
        <v/>
      </c>
      <c r="F795" s="94">
        <f>IF(DATABASE!$X793&lt;&gt;1,"",DATABASE!Q793)</f>
        <v/>
      </c>
      <c r="G795" s="94">
        <f>IF(DATABASE!$X793&lt;&gt;1,"",DATABASE!C793)</f>
        <v/>
      </c>
      <c r="H795" s="94">
        <f>IF(DATABASE!$X793&lt;&gt;1,"",DATABASE!D793)</f>
        <v/>
      </c>
      <c r="I795" s="93">
        <f>IF(DATABASE!$X793&lt;&gt;1,"",DATABASE!S793)</f>
        <v/>
      </c>
    </row>
    <row r="796" ht="16.5" customHeight="1" s="111">
      <c r="A796" s="92">
        <f>IF(DATABASE!$X794&lt;&gt;1,"",DATABASE!B794)</f>
        <v/>
      </c>
      <c r="B796" s="93">
        <f>IF(DATABASE!$X794&lt;&gt;1,"",DATABASE!M794)</f>
        <v/>
      </c>
      <c r="C796" s="94">
        <f>IF(DATABASE!$X794&lt;&gt;1,"",DATABASE!A794)</f>
        <v/>
      </c>
      <c r="D796" s="94">
        <f>IF(DATABASE!$X794&lt;&gt;1,"",DATABASE!P794)</f>
        <v/>
      </c>
      <c r="E796" s="94">
        <f>IF(DATABASE!$X794&lt;&gt;1,"",DATABASE!L794)</f>
        <v/>
      </c>
      <c r="F796" s="94">
        <f>IF(DATABASE!$X794&lt;&gt;1,"",DATABASE!Q794)</f>
        <v/>
      </c>
      <c r="G796" s="94">
        <f>IF(DATABASE!$X794&lt;&gt;1,"",DATABASE!C794)</f>
        <v/>
      </c>
      <c r="H796" s="94">
        <f>IF(DATABASE!$X794&lt;&gt;1,"",DATABASE!D794)</f>
        <v/>
      </c>
      <c r="I796" s="93">
        <f>IF(DATABASE!$X794&lt;&gt;1,"",DATABASE!S794)</f>
        <v/>
      </c>
    </row>
    <row r="797" ht="16.5" customHeight="1" s="111">
      <c r="A797" s="92">
        <f>IF(DATABASE!$X795&lt;&gt;1,"",DATABASE!B795)</f>
        <v/>
      </c>
      <c r="B797" s="93">
        <f>IF(DATABASE!$X795&lt;&gt;1,"",DATABASE!M795)</f>
        <v/>
      </c>
      <c r="C797" s="94">
        <f>IF(DATABASE!$X795&lt;&gt;1,"",DATABASE!A795)</f>
        <v/>
      </c>
      <c r="D797" s="94">
        <f>IF(DATABASE!$X795&lt;&gt;1,"",DATABASE!P795)</f>
        <v/>
      </c>
      <c r="E797" s="94">
        <f>IF(DATABASE!$X795&lt;&gt;1,"",DATABASE!L795)</f>
        <v/>
      </c>
      <c r="F797" s="94">
        <f>IF(DATABASE!$X795&lt;&gt;1,"",DATABASE!Q795)</f>
        <v/>
      </c>
      <c r="G797" s="94">
        <f>IF(DATABASE!$X795&lt;&gt;1,"",DATABASE!C795)</f>
        <v/>
      </c>
      <c r="H797" s="94">
        <f>IF(DATABASE!$X795&lt;&gt;1,"",DATABASE!D795)</f>
        <v/>
      </c>
      <c r="I797" s="93">
        <f>IF(DATABASE!$X795&lt;&gt;1,"",DATABASE!S795)</f>
        <v/>
      </c>
    </row>
    <row r="798" ht="16.5" customHeight="1" s="111">
      <c r="A798" s="92">
        <f>IF(DATABASE!$X796&lt;&gt;1,"",DATABASE!B796)</f>
        <v/>
      </c>
      <c r="B798" s="93">
        <f>IF(DATABASE!$X796&lt;&gt;1,"",DATABASE!M796)</f>
        <v/>
      </c>
      <c r="C798" s="94">
        <f>IF(DATABASE!$X796&lt;&gt;1,"",DATABASE!A796)</f>
        <v/>
      </c>
      <c r="D798" s="94">
        <f>IF(DATABASE!$X796&lt;&gt;1,"",DATABASE!P796)</f>
        <v/>
      </c>
      <c r="E798" s="94">
        <f>IF(DATABASE!$X796&lt;&gt;1,"",DATABASE!L796)</f>
        <v/>
      </c>
      <c r="F798" s="94">
        <f>IF(DATABASE!$X796&lt;&gt;1,"",DATABASE!Q796)</f>
        <v/>
      </c>
      <c r="G798" s="94">
        <f>IF(DATABASE!$X796&lt;&gt;1,"",DATABASE!C796)</f>
        <v/>
      </c>
      <c r="H798" s="94">
        <f>IF(DATABASE!$X796&lt;&gt;1,"",DATABASE!D796)</f>
        <v/>
      </c>
      <c r="I798" s="93">
        <f>IF(DATABASE!$X796&lt;&gt;1,"",DATABASE!S796)</f>
        <v/>
      </c>
    </row>
    <row r="799" ht="16.5" customHeight="1" s="111">
      <c r="A799" s="92">
        <f>IF(DATABASE!$X797&lt;&gt;1,"",DATABASE!B797)</f>
        <v/>
      </c>
      <c r="B799" s="93">
        <f>IF(DATABASE!$X797&lt;&gt;1,"",DATABASE!M797)</f>
        <v/>
      </c>
      <c r="C799" s="94">
        <f>IF(DATABASE!$X797&lt;&gt;1,"",DATABASE!A797)</f>
        <v/>
      </c>
      <c r="D799" s="94">
        <f>IF(DATABASE!$X797&lt;&gt;1,"",DATABASE!P797)</f>
        <v/>
      </c>
      <c r="E799" s="94">
        <f>IF(DATABASE!$X797&lt;&gt;1,"",DATABASE!L797)</f>
        <v/>
      </c>
      <c r="F799" s="94">
        <f>IF(DATABASE!$X797&lt;&gt;1,"",DATABASE!Q797)</f>
        <v/>
      </c>
      <c r="G799" s="94">
        <f>IF(DATABASE!$X797&lt;&gt;1,"",DATABASE!C797)</f>
        <v/>
      </c>
      <c r="H799" s="94">
        <f>IF(DATABASE!$X797&lt;&gt;1,"",DATABASE!D797)</f>
        <v/>
      </c>
      <c r="I799" s="93">
        <f>IF(DATABASE!$X797&lt;&gt;1,"",DATABASE!S797)</f>
        <v/>
      </c>
    </row>
    <row r="800" ht="16.5" customHeight="1" s="111">
      <c r="A800" s="92">
        <f>IF(DATABASE!$X798&lt;&gt;1,"",DATABASE!B798)</f>
        <v/>
      </c>
      <c r="B800" s="93">
        <f>IF(DATABASE!$X798&lt;&gt;1,"",DATABASE!M798)</f>
        <v/>
      </c>
      <c r="C800" s="94">
        <f>IF(DATABASE!$X798&lt;&gt;1,"",DATABASE!A798)</f>
        <v/>
      </c>
      <c r="D800" s="94">
        <f>IF(DATABASE!$X798&lt;&gt;1,"",DATABASE!P798)</f>
        <v/>
      </c>
      <c r="E800" s="94">
        <f>IF(DATABASE!$X798&lt;&gt;1,"",DATABASE!L798)</f>
        <v/>
      </c>
      <c r="F800" s="94">
        <f>IF(DATABASE!$X798&lt;&gt;1,"",DATABASE!Q798)</f>
        <v/>
      </c>
      <c r="G800" s="94">
        <f>IF(DATABASE!$X798&lt;&gt;1,"",DATABASE!C798)</f>
        <v/>
      </c>
      <c r="H800" s="94">
        <f>IF(DATABASE!$X798&lt;&gt;1,"",DATABASE!D798)</f>
        <v/>
      </c>
      <c r="I800" s="93">
        <f>IF(DATABASE!$X798&lt;&gt;1,"",DATABASE!S798)</f>
        <v/>
      </c>
    </row>
    <row r="801" ht="16.5" customHeight="1" s="111">
      <c r="A801" s="92">
        <f>IF(DATABASE!$X799&lt;&gt;1,"",DATABASE!B799)</f>
        <v/>
      </c>
      <c r="B801" s="93">
        <f>IF(DATABASE!$X799&lt;&gt;1,"",DATABASE!M799)</f>
        <v/>
      </c>
      <c r="C801" s="94">
        <f>IF(DATABASE!$X799&lt;&gt;1,"",DATABASE!A799)</f>
        <v/>
      </c>
      <c r="D801" s="94">
        <f>IF(DATABASE!$X799&lt;&gt;1,"",DATABASE!P799)</f>
        <v/>
      </c>
      <c r="E801" s="94">
        <f>IF(DATABASE!$X799&lt;&gt;1,"",DATABASE!L799)</f>
        <v/>
      </c>
      <c r="F801" s="94">
        <f>IF(DATABASE!$X799&lt;&gt;1,"",DATABASE!Q799)</f>
        <v/>
      </c>
      <c r="G801" s="94">
        <f>IF(DATABASE!$X799&lt;&gt;1,"",DATABASE!C799)</f>
        <v/>
      </c>
      <c r="H801" s="94">
        <f>IF(DATABASE!$X799&lt;&gt;1,"",DATABASE!D799)</f>
        <v/>
      </c>
      <c r="I801" s="93">
        <f>IF(DATABASE!$X799&lt;&gt;1,"",DATABASE!S799)</f>
        <v/>
      </c>
    </row>
    <row r="802" ht="16.5" customHeight="1" s="111">
      <c r="A802" s="92">
        <f>IF(DATABASE!$X800&lt;&gt;1,"",DATABASE!B800)</f>
        <v/>
      </c>
      <c r="B802" s="93">
        <f>IF(DATABASE!$X800&lt;&gt;1,"",DATABASE!M800)</f>
        <v/>
      </c>
      <c r="C802" s="94">
        <f>IF(DATABASE!$X800&lt;&gt;1,"",DATABASE!A800)</f>
        <v/>
      </c>
      <c r="D802" s="94">
        <f>IF(DATABASE!$X800&lt;&gt;1,"",DATABASE!P800)</f>
        <v/>
      </c>
      <c r="E802" s="94">
        <f>IF(DATABASE!$X800&lt;&gt;1,"",DATABASE!L800)</f>
        <v/>
      </c>
      <c r="F802" s="94">
        <f>IF(DATABASE!$X800&lt;&gt;1,"",DATABASE!Q800)</f>
        <v/>
      </c>
      <c r="G802" s="94">
        <f>IF(DATABASE!$X800&lt;&gt;1,"",DATABASE!C800)</f>
        <v/>
      </c>
      <c r="H802" s="94">
        <f>IF(DATABASE!$X800&lt;&gt;1,"",DATABASE!D800)</f>
        <v/>
      </c>
      <c r="I802" s="93">
        <f>IF(DATABASE!$X800&lt;&gt;1,"",DATABASE!S800)</f>
        <v/>
      </c>
    </row>
    <row r="803" ht="16.5" customHeight="1" s="111">
      <c r="A803" s="92">
        <f>IF(DATABASE!$X801&lt;&gt;1,"",DATABASE!B801)</f>
        <v/>
      </c>
      <c r="B803" s="93">
        <f>IF(DATABASE!$X801&lt;&gt;1,"",DATABASE!M801)</f>
        <v/>
      </c>
      <c r="C803" s="94">
        <f>IF(DATABASE!$X801&lt;&gt;1,"",DATABASE!A801)</f>
        <v/>
      </c>
      <c r="D803" s="94">
        <f>IF(DATABASE!$X801&lt;&gt;1,"",DATABASE!P801)</f>
        <v/>
      </c>
      <c r="E803" s="94">
        <f>IF(DATABASE!$X801&lt;&gt;1,"",DATABASE!L801)</f>
        <v/>
      </c>
      <c r="F803" s="94">
        <f>IF(DATABASE!$X801&lt;&gt;1,"",DATABASE!Q801)</f>
        <v/>
      </c>
      <c r="G803" s="94">
        <f>IF(DATABASE!$X801&lt;&gt;1,"",DATABASE!C801)</f>
        <v/>
      </c>
      <c r="H803" s="94">
        <f>IF(DATABASE!$X801&lt;&gt;1,"",DATABASE!D801)</f>
        <v/>
      </c>
      <c r="I803" s="93">
        <f>IF(DATABASE!$X801&lt;&gt;1,"",DATABASE!S801)</f>
        <v/>
      </c>
    </row>
    <row r="804" ht="16.5" customHeight="1" s="111">
      <c r="A804" s="92">
        <f>IF(DATABASE!$X802&lt;&gt;1,"",DATABASE!B802)</f>
        <v/>
      </c>
      <c r="B804" s="93">
        <f>IF(DATABASE!$X802&lt;&gt;1,"",DATABASE!M802)</f>
        <v/>
      </c>
      <c r="C804" s="94">
        <f>IF(DATABASE!$X802&lt;&gt;1,"",DATABASE!A802)</f>
        <v/>
      </c>
      <c r="D804" s="94">
        <f>IF(DATABASE!$X802&lt;&gt;1,"",DATABASE!P802)</f>
        <v/>
      </c>
      <c r="E804" s="94">
        <f>IF(DATABASE!$X802&lt;&gt;1,"",DATABASE!L802)</f>
        <v/>
      </c>
      <c r="F804" s="94">
        <f>IF(DATABASE!$X802&lt;&gt;1,"",DATABASE!Q802)</f>
        <v/>
      </c>
      <c r="G804" s="94">
        <f>IF(DATABASE!$X802&lt;&gt;1,"",DATABASE!C802)</f>
        <v/>
      </c>
      <c r="H804" s="94">
        <f>IF(DATABASE!$X802&lt;&gt;1,"",DATABASE!D802)</f>
        <v/>
      </c>
      <c r="I804" s="93">
        <f>IF(DATABASE!$X802&lt;&gt;1,"",DATABASE!S802)</f>
        <v/>
      </c>
    </row>
    <row r="805" ht="16.5" customHeight="1" s="111">
      <c r="A805" s="92">
        <f>IF(DATABASE!$X803&lt;&gt;1,"",DATABASE!B803)</f>
        <v/>
      </c>
      <c r="B805" s="93">
        <f>IF(DATABASE!$X803&lt;&gt;1,"",DATABASE!M803)</f>
        <v/>
      </c>
      <c r="C805" s="94">
        <f>IF(DATABASE!$X803&lt;&gt;1,"",DATABASE!A803)</f>
        <v/>
      </c>
      <c r="D805" s="94">
        <f>IF(DATABASE!$X803&lt;&gt;1,"",DATABASE!P803)</f>
        <v/>
      </c>
      <c r="E805" s="94">
        <f>IF(DATABASE!$X803&lt;&gt;1,"",DATABASE!L803)</f>
        <v/>
      </c>
      <c r="F805" s="94">
        <f>IF(DATABASE!$X803&lt;&gt;1,"",DATABASE!Q803)</f>
        <v/>
      </c>
      <c r="G805" s="94">
        <f>IF(DATABASE!$X803&lt;&gt;1,"",DATABASE!C803)</f>
        <v/>
      </c>
      <c r="H805" s="94">
        <f>IF(DATABASE!$X803&lt;&gt;1,"",DATABASE!D803)</f>
        <v/>
      </c>
      <c r="I805" s="93">
        <f>IF(DATABASE!$X803&lt;&gt;1,"",DATABASE!S803)</f>
        <v/>
      </c>
    </row>
    <row r="806" ht="16.5" customHeight="1" s="111">
      <c r="A806" s="92">
        <f>IF(DATABASE!$X804&lt;&gt;1,"",DATABASE!B804)</f>
        <v/>
      </c>
      <c r="B806" s="93">
        <f>IF(DATABASE!$X804&lt;&gt;1,"",DATABASE!M804)</f>
        <v/>
      </c>
      <c r="C806" s="94">
        <f>IF(DATABASE!$X804&lt;&gt;1,"",DATABASE!A804)</f>
        <v/>
      </c>
      <c r="D806" s="94">
        <f>IF(DATABASE!$X804&lt;&gt;1,"",DATABASE!P804)</f>
        <v/>
      </c>
      <c r="E806" s="94">
        <f>IF(DATABASE!$X804&lt;&gt;1,"",DATABASE!L804)</f>
        <v/>
      </c>
      <c r="F806" s="94">
        <f>IF(DATABASE!$X804&lt;&gt;1,"",DATABASE!Q804)</f>
        <v/>
      </c>
      <c r="G806" s="94">
        <f>IF(DATABASE!$X804&lt;&gt;1,"",DATABASE!C804)</f>
        <v/>
      </c>
      <c r="H806" s="94">
        <f>IF(DATABASE!$X804&lt;&gt;1,"",DATABASE!D804)</f>
        <v/>
      </c>
      <c r="I806" s="93">
        <f>IF(DATABASE!$X804&lt;&gt;1,"",DATABASE!S804)</f>
        <v/>
      </c>
    </row>
    <row r="807" ht="16.5" customHeight="1" s="111">
      <c r="A807" s="92">
        <f>IF(DATABASE!$X805&lt;&gt;1,"",DATABASE!B805)</f>
        <v/>
      </c>
      <c r="B807" s="93">
        <f>IF(DATABASE!$X805&lt;&gt;1,"",DATABASE!M805)</f>
        <v/>
      </c>
      <c r="C807" s="94">
        <f>IF(DATABASE!$X805&lt;&gt;1,"",DATABASE!A805)</f>
        <v/>
      </c>
      <c r="D807" s="94">
        <f>IF(DATABASE!$X805&lt;&gt;1,"",DATABASE!P805)</f>
        <v/>
      </c>
      <c r="E807" s="94">
        <f>IF(DATABASE!$X805&lt;&gt;1,"",DATABASE!L805)</f>
        <v/>
      </c>
      <c r="F807" s="94">
        <f>IF(DATABASE!$X805&lt;&gt;1,"",DATABASE!Q805)</f>
        <v/>
      </c>
      <c r="G807" s="94">
        <f>IF(DATABASE!$X805&lt;&gt;1,"",DATABASE!C805)</f>
        <v/>
      </c>
      <c r="H807" s="94">
        <f>IF(DATABASE!$X805&lt;&gt;1,"",DATABASE!D805)</f>
        <v/>
      </c>
      <c r="I807" s="93">
        <f>IF(DATABASE!$X805&lt;&gt;1,"",DATABASE!S805)</f>
        <v/>
      </c>
    </row>
    <row r="808" ht="16.5" customHeight="1" s="111">
      <c r="A808" s="92">
        <f>IF(DATABASE!$X806&lt;&gt;1,"",DATABASE!B806)</f>
        <v/>
      </c>
      <c r="B808" s="93">
        <f>IF(DATABASE!$X806&lt;&gt;1,"",DATABASE!M806)</f>
        <v/>
      </c>
      <c r="C808" s="94">
        <f>IF(DATABASE!$X806&lt;&gt;1,"",DATABASE!A806)</f>
        <v/>
      </c>
      <c r="D808" s="94">
        <f>IF(DATABASE!$X806&lt;&gt;1,"",DATABASE!P806)</f>
        <v/>
      </c>
      <c r="E808" s="94">
        <f>IF(DATABASE!$X806&lt;&gt;1,"",DATABASE!L806)</f>
        <v/>
      </c>
      <c r="F808" s="94">
        <f>IF(DATABASE!$X806&lt;&gt;1,"",DATABASE!Q806)</f>
        <v/>
      </c>
      <c r="G808" s="94">
        <f>IF(DATABASE!$X806&lt;&gt;1,"",DATABASE!C806)</f>
        <v/>
      </c>
      <c r="H808" s="94">
        <f>IF(DATABASE!$X806&lt;&gt;1,"",DATABASE!D806)</f>
        <v/>
      </c>
      <c r="I808" s="93">
        <f>IF(DATABASE!$X806&lt;&gt;1,"",DATABASE!S806)</f>
        <v/>
      </c>
    </row>
    <row r="809" ht="16.5" customHeight="1" s="111">
      <c r="A809" s="92">
        <f>IF(DATABASE!$X807&lt;&gt;1,"",DATABASE!B807)</f>
        <v/>
      </c>
      <c r="B809" s="93">
        <f>IF(DATABASE!$X807&lt;&gt;1,"",DATABASE!M807)</f>
        <v/>
      </c>
      <c r="C809" s="94">
        <f>IF(DATABASE!$X807&lt;&gt;1,"",DATABASE!A807)</f>
        <v/>
      </c>
      <c r="D809" s="94">
        <f>IF(DATABASE!$X807&lt;&gt;1,"",DATABASE!P807)</f>
        <v/>
      </c>
      <c r="E809" s="94">
        <f>IF(DATABASE!$X807&lt;&gt;1,"",DATABASE!L807)</f>
        <v/>
      </c>
      <c r="F809" s="94">
        <f>IF(DATABASE!$X807&lt;&gt;1,"",DATABASE!Q807)</f>
        <v/>
      </c>
      <c r="G809" s="94">
        <f>IF(DATABASE!$X807&lt;&gt;1,"",DATABASE!C807)</f>
        <v/>
      </c>
      <c r="H809" s="94">
        <f>IF(DATABASE!$X807&lt;&gt;1,"",DATABASE!D807)</f>
        <v/>
      </c>
      <c r="I809" s="93">
        <f>IF(DATABASE!$X807&lt;&gt;1,"",DATABASE!S807)</f>
        <v/>
      </c>
    </row>
    <row r="810" ht="16.5" customHeight="1" s="111">
      <c r="A810" s="92">
        <f>IF(DATABASE!$X808&lt;&gt;1,"",DATABASE!B808)</f>
        <v/>
      </c>
      <c r="B810" s="93">
        <f>IF(DATABASE!$X808&lt;&gt;1,"",DATABASE!M808)</f>
        <v/>
      </c>
      <c r="C810" s="94">
        <f>IF(DATABASE!$X808&lt;&gt;1,"",DATABASE!A808)</f>
        <v/>
      </c>
      <c r="D810" s="94">
        <f>IF(DATABASE!$X808&lt;&gt;1,"",DATABASE!P808)</f>
        <v/>
      </c>
      <c r="E810" s="94">
        <f>IF(DATABASE!$X808&lt;&gt;1,"",DATABASE!L808)</f>
        <v/>
      </c>
      <c r="F810" s="94">
        <f>IF(DATABASE!$X808&lt;&gt;1,"",DATABASE!Q808)</f>
        <v/>
      </c>
      <c r="G810" s="94">
        <f>IF(DATABASE!$X808&lt;&gt;1,"",DATABASE!C808)</f>
        <v/>
      </c>
      <c r="H810" s="94">
        <f>IF(DATABASE!$X808&lt;&gt;1,"",DATABASE!D808)</f>
        <v/>
      </c>
      <c r="I810" s="93">
        <f>IF(DATABASE!$X808&lt;&gt;1,"",DATABASE!S808)</f>
        <v/>
      </c>
    </row>
    <row r="811" ht="16.5" customHeight="1" s="111">
      <c r="A811" s="92">
        <f>IF(DATABASE!$X809&lt;&gt;1,"",DATABASE!B809)</f>
        <v/>
      </c>
      <c r="B811" s="93">
        <f>IF(DATABASE!$X809&lt;&gt;1,"",DATABASE!M809)</f>
        <v/>
      </c>
      <c r="C811" s="94">
        <f>IF(DATABASE!$X809&lt;&gt;1,"",DATABASE!A809)</f>
        <v/>
      </c>
      <c r="D811" s="94">
        <f>IF(DATABASE!$X809&lt;&gt;1,"",DATABASE!P809)</f>
        <v/>
      </c>
      <c r="E811" s="94">
        <f>IF(DATABASE!$X809&lt;&gt;1,"",DATABASE!L809)</f>
        <v/>
      </c>
      <c r="F811" s="94">
        <f>IF(DATABASE!$X809&lt;&gt;1,"",DATABASE!Q809)</f>
        <v/>
      </c>
      <c r="G811" s="94">
        <f>IF(DATABASE!$X809&lt;&gt;1,"",DATABASE!C809)</f>
        <v/>
      </c>
      <c r="H811" s="94">
        <f>IF(DATABASE!$X809&lt;&gt;1,"",DATABASE!D809)</f>
        <v/>
      </c>
      <c r="I811" s="93">
        <f>IF(DATABASE!$X809&lt;&gt;1,"",DATABASE!S809)</f>
        <v/>
      </c>
    </row>
    <row r="812" ht="16.5" customHeight="1" s="111">
      <c r="A812" s="92">
        <f>IF(DATABASE!$X810&lt;&gt;1,"",DATABASE!B810)</f>
        <v/>
      </c>
      <c r="B812" s="93">
        <f>IF(DATABASE!$X810&lt;&gt;1,"",DATABASE!M810)</f>
        <v/>
      </c>
      <c r="C812" s="94">
        <f>IF(DATABASE!$X810&lt;&gt;1,"",DATABASE!A810)</f>
        <v/>
      </c>
      <c r="D812" s="94">
        <f>IF(DATABASE!$X810&lt;&gt;1,"",DATABASE!P810)</f>
        <v/>
      </c>
      <c r="E812" s="94">
        <f>IF(DATABASE!$X810&lt;&gt;1,"",DATABASE!L810)</f>
        <v/>
      </c>
      <c r="F812" s="94">
        <f>IF(DATABASE!$X810&lt;&gt;1,"",DATABASE!Q810)</f>
        <v/>
      </c>
      <c r="G812" s="94">
        <f>IF(DATABASE!$X810&lt;&gt;1,"",DATABASE!C810)</f>
        <v/>
      </c>
      <c r="H812" s="94">
        <f>IF(DATABASE!$X810&lt;&gt;1,"",DATABASE!D810)</f>
        <v/>
      </c>
      <c r="I812" s="93">
        <f>IF(DATABASE!$X810&lt;&gt;1,"",DATABASE!S810)</f>
        <v/>
      </c>
    </row>
    <row r="813" ht="16.5" customHeight="1" s="111">
      <c r="A813" s="92">
        <f>IF(DATABASE!$X811&lt;&gt;1,"",DATABASE!B811)</f>
        <v/>
      </c>
      <c r="B813" s="93">
        <f>IF(DATABASE!$X811&lt;&gt;1,"",DATABASE!M811)</f>
        <v/>
      </c>
      <c r="C813" s="94">
        <f>IF(DATABASE!$X811&lt;&gt;1,"",DATABASE!A811)</f>
        <v/>
      </c>
      <c r="D813" s="94">
        <f>IF(DATABASE!$X811&lt;&gt;1,"",DATABASE!P811)</f>
        <v/>
      </c>
      <c r="E813" s="94">
        <f>IF(DATABASE!$X811&lt;&gt;1,"",DATABASE!L811)</f>
        <v/>
      </c>
      <c r="F813" s="94">
        <f>IF(DATABASE!$X811&lt;&gt;1,"",DATABASE!Q811)</f>
        <v/>
      </c>
      <c r="G813" s="94">
        <f>IF(DATABASE!$X811&lt;&gt;1,"",DATABASE!C811)</f>
        <v/>
      </c>
      <c r="H813" s="94">
        <f>IF(DATABASE!$X811&lt;&gt;1,"",DATABASE!D811)</f>
        <v/>
      </c>
      <c r="I813" s="93">
        <f>IF(DATABASE!$X811&lt;&gt;1,"",DATABASE!S811)</f>
        <v/>
      </c>
    </row>
    <row r="814" ht="16.5" customHeight="1" s="111">
      <c r="A814" s="92">
        <f>IF(DATABASE!$X812&lt;&gt;1,"",DATABASE!B812)</f>
        <v/>
      </c>
      <c r="B814" s="93">
        <f>IF(DATABASE!$X812&lt;&gt;1,"",DATABASE!M812)</f>
        <v/>
      </c>
      <c r="C814" s="94">
        <f>IF(DATABASE!$X812&lt;&gt;1,"",DATABASE!A812)</f>
        <v/>
      </c>
      <c r="D814" s="94">
        <f>IF(DATABASE!$X812&lt;&gt;1,"",DATABASE!P812)</f>
        <v/>
      </c>
      <c r="E814" s="94">
        <f>IF(DATABASE!$X812&lt;&gt;1,"",DATABASE!L812)</f>
        <v/>
      </c>
      <c r="F814" s="94">
        <f>IF(DATABASE!$X812&lt;&gt;1,"",DATABASE!Q812)</f>
        <v/>
      </c>
      <c r="G814" s="94">
        <f>IF(DATABASE!$X812&lt;&gt;1,"",DATABASE!C812)</f>
        <v/>
      </c>
      <c r="H814" s="94">
        <f>IF(DATABASE!$X812&lt;&gt;1,"",DATABASE!D812)</f>
        <v/>
      </c>
      <c r="I814" s="93">
        <f>IF(DATABASE!$X812&lt;&gt;1,"",DATABASE!S812)</f>
        <v/>
      </c>
    </row>
    <row r="815" ht="16.5" customHeight="1" s="111">
      <c r="A815" s="92">
        <f>IF(DATABASE!$X813&lt;&gt;1,"",DATABASE!B813)</f>
        <v/>
      </c>
      <c r="B815" s="93">
        <f>IF(DATABASE!$X813&lt;&gt;1,"",DATABASE!M813)</f>
        <v/>
      </c>
      <c r="C815" s="94">
        <f>IF(DATABASE!$X813&lt;&gt;1,"",DATABASE!A813)</f>
        <v/>
      </c>
      <c r="D815" s="94">
        <f>IF(DATABASE!$X813&lt;&gt;1,"",DATABASE!P813)</f>
        <v/>
      </c>
      <c r="E815" s="94">
        <f>IF(DATABASE!$X813&lt;&gt;1,"",DATABASE!L813)</f>
        <v/>
      </c>
      <c r="F815" s="94">
        <f>IF(DATABASE!$X813&lt;&gt;1,"",DATABASE!Q813)</f>
        <v/>
      </c>
      <c r="G815" s="94">
        <f>IF(DATABASE!$X813&lt;&gt;1,"",DATABASE!C813)</f>
        <v/>
      </c>
      <c r="H815" s="94">
        <f>IF(DATABASE!$X813&lt;&gt;1,"",DATABASE!D813)</f>
        <v/>
      </c>
      <c r="I815" s="93">
        <f>IF(DATABASE!$X813&lt;&gt;1,"",DATABASE!S813)</f>
        <v/>
      </c>
    </row>
    <row r="816" ht="16.5" customHeight="1" s="111">
      <c r="A816" s="92">
        <f>IF(DATABASE!$X814&lt;&gt;1,"",DATABASE!B814)</f>
        <v/>
      </c>
      <c r="B816" s="93">
        <f>IF(DATABASE!$X814&lt;&gt;1,"",DATABASE!M814)</f>
        <v/>
      </c>
      <c r="C816" s="94">
        <f>IF(DATABASE!$X814&lt;&gt;1,"",DATABASE!A814)</f>
        <v/>
      </c>
      <c r="D816" s="94">
        <f>IF(DATABASE!$X814&lt;&gt;1,"",DATABASE!P814)</f>
        <v/>
      </c>
      <c r="E816" s="94">
        <f>IF(DATABASE!$X814&lt;&gt;1,"",DATABASE!L814)</f>
        <v/>
      </c>
      <c r="F816" s="94">
        <f>IF(DATABASE!$X814&lt;&gt;1,"",DATABASE!Q814)</f>
        <v/>
      </c>
      <c r="G816" s="94">
        <f>IF(DATABASE!$X814&lt;&gt;1,"",DATABASE!C814)</f>
        <v/>
      </c>
      <c r="H816" s="94">
        <f>IF(DATABASE!$X814&lt;&gt;1,"",DATABASE!D814)</f>
        <v/>
      </c>
      <c r="I816" s="93">
        <f>IF(DATABASE!$X814&lt;&gt;1,"",DATABASE!S814)</f>
        <v/>
      </c>
    </row>
    <row r="817" ht="16.5" customHeight="1" s="111">
      <c r="A817" s="92">
        <f>IF(DATABASE!$X815&lt;&gt;1,"",DATABASE!B815)</f>
        <v/>
      </c>
      <c r="B817" s="93">
        <f>IF(DATABASE!$X815&lt;&gt;1,"",DATABASE!M815)</f>
        <v/>
      </c>
      <c r="C817" s="94">
        <f>IF(DATABASE!$X815&lt;&gt;1,"",DATABASE!A815)</f>
        <v/>
      </c>
      <c r="D817" s="94">
        <f>IF(DATABASE!$X815&lt;&gt;1,"",DATABASE!P815)</f>
        <v/>
      </c>
      <c r="E817" s="94">
        <f>IF(DATABASE!$X815&lt;&gt;1,"",DATABASE!L815)</f>
        <v/>
      </c>
      <c r="F817" s="94">
        <f>IF(DATABASE!$X815&lt;&gt;1,"",DATABASE!Q815)</f>
        <v/>
      </c>
      <c r="G817" s="94">
        <f>IF(DATABASE!$X815&lt;&gt;1,"",DATABASE!C815)</f>
        <v/>
      </c>
      <c r="H817" s="94">
        <f>IF(DATABASE!$X815&lt;&gt;1,"",DATABASE!D815)</f>
        <v/>
      </c>
      <c r="I817" s="93">
        <f>IF(DATABASE!$X815&lt;&gt;1,"",DATABASE!S815)</f>
        <v/>
      </c>
    </row>
    <row r="818" ht="16.5" customHeight="1" s="111">
      <c r="A818" s="92">
        <f>IF(DATABASE!$X816&lt;&gt;1,"",DATABASE!B816)</f>
        <v/>
      </c>
      <c r="B818" s="93">
        <f>IF(DATABASE!$X816&lt;&gt;1,"",DATABASE!M816)</f>
        <v/>
      </c>
      <c r="C818" s="94">
        <f>IF(DATABASE!$X816&lt;&gt;1,"",DATABASE!A816)</f>
        <v/>
      </c>
      <c r="D818" s="94">
        <f>IF(DATABASE!$X816&lt;&gt;1,"",DATABASE!P816)</f>
        <v/>
      </c>
      <c r="E818" s="94">
        <f>IF(DATABASE!$X816&lt;&gt;1,"",DATABASE!L816)</f>
        <v/>
      </c>
      <c r="F818" s="94">
        <f>IF(DATABASE!$X816&lt;&gt;1,"",DATABASE!Q816)</f>
        <v/>
      </c>
      <c r="G818" s="94">
        <f>IF(DATABASE!$X816&lt;&gt;1,"",DATABASE!C816)</f>
        <v/>
      </c>
      <c r="H818" s="94">
        <f>IF(DATABASE!$X816&lt;&gt;1,"",DATABASE!D816)</f>
        <v/>
      </c>
      <c r="I818" s="93">
        <f>IF(DATABASE!$X816&lt;&gt;1,"",DATABASE!S816)</f>
        <v/>
      </c>
    </row>
    <row r="819" ht="16.5" customHeight="1" s="111">
      <c r="A819" s="92">
        <f>IF(DATABASE!$X817&lt;&gt;1,"",DATABASE!B817)</f>
        <v/>
      </c>
      <c r="B819" s="93">
        <f>IF(DATABASE!$X817&lt;&gt;1,"",DATABASE!M817)</f>
        <v/>
      </c>
      <c r="C819" s="94">
        <f>IF(DATABASE!$X817&lt;&gt;1,"",DATABASE!A817)</f>
        <v/>
      </c>
      <c r="D819" s="94">
        <f>IF(DATABASE!$X817&lt;&gt;1,"",DATABASE!P817)</f>
        <v/>
      </c>
      <c r="E819" s="94">
        <f>IF(DATABASE!$X817&lt;&gt;1,"",DATABASE!L817)</f>
        <v/>
      </c>
      <c r="F819" s="94">
        <f>IF(DATABASE!$X817&lt;&gt;1,"",DATABASE!Q817)</f>
        <v/>
      </c>
      <c r="G819" s="94">
        <f>IF(DATABASE!$X817&lt;&gt;1,"",DATABASE!C817)</f>
        <v/>
      </c>
      <c r="H819" s="94">
        <f>IF(DATABASE!$X817&lt;&gt;1,"",DATABASE!D817)</f>
        <v/>
      </c>
      <c r="I819" s="93">
        <f>IF(DATABASE!$X817&lt;&gt;1,"",DATABASE!S817)</f>
        <v/>
      </c>
    </row>
    <row r="820" ht="16.5" customHeight="1" s="111">
      <c r="A820" s="92">
        <f>IF(DATABASE!$X818&lt;&gt;1,"",DATABASE!B818)</f>
        <v/>
      </c>
      <c r="B820" s="93">
        <f>IF(DATABASE!$X818&lt;&gt;1,"",DATABASE!M818)</f>
        <v/>
      </c>
      <c r="C820" s="94">
        <f>IF(DATABASE!$X818&lt;&gt;1,"",DATABASE!A818)</f>
        <v/>
      </c>
      <c r="D820" s="94">
        <f>IF(DATABASE!$X818&lt;&gt;1,"",DATABASE!P818)</f>
        <v/>
      </c>
      <c r="E820" s="94">
        <f>IF(DATABASE!$X818&lt;&gt;1,"",DATABASE!L818)</f>
        <v/>
      </c>
      <c r="F820" s="94">
        <f>IF(DATABASE!$X818&lt;&gt;1,"",DATABASE!Q818)</f>
        <v/>
      </c>
      <c r="G820" s="94">
        <f>IF(DATABASE!$X818&lt;&gt;1,"",DATABASE!C818)</f>
        <v/>
      </c>
      <c r="H820" s="94">
        <f>IF(DATABASE!$X818&lt;&gt;1,"",DATABASE!D818)</f>
        <v/>
      </c>
      <c r="I820" s="93">
        <f>IF(DATABASE!$X818&lt;&gt;1,"",DATABASE!S818)</f>
        <v/>
      </c>
    </row>
    <row r="821" ht="16.5" customHeight="1" s="111">
      <c r="A821" s="92">
        <f>IF(DATABASE!$X819&lt;&gt;1,"",DATABASE!B819)</f>
        <v/>
      </c>
      <c r="B821" s="93">
        <f>IF(DATABASE!$X819&lt;&gt;1,"",DATABASE!M819)</f>
        <v/>
      </c>
      <c r="C821" s="94">
        <f>IF(DATABASE!$X819&lt;&gt;1,"",DATABASE!A819)</f>
        <v/>
      </c>
      <c r="D821" s="94">
        <f>IF(DATABASE!$X819&lt;&gt;1,"",DATABASE!P819)</f>
        <v/>
      </c>
      <c r="E821" s="94">
        <f>IF(DATABASE!$X819&lt;&gt;1,"",DATABASE!L819)</f>
        <v/>
      </c>
      <c r="F821" s="94">
        <f>IF(DATABASE!$X819&lt;&gt;1,"",DATABASE!Q819)</f>
        <v/>
      </c>
      <c r="G821" s="94">
        <f>IF(DATABASE!$X819&lt;&gt;1,"",DATABASE!C819)</f>
        <v/>
      </c>
      <c r="H821" s="94">
        <f>IF(DATABASE!$X819&lt;&gt;1,"",DATABASE!D819)</f>
        <v/>
      </c>
      <c r="I821" s="93">
        <f>IF(DATABASE!$X819&lt;&gt;1,"",DATABASE!S819)</f>
        <v/>
      </c>
    </row>
    <row r="822" ht="16.5" customHeight="1" s="111">
      <c r="A822" s="92">
        <f>IF(DATABASE!$X820&lt;&gt;1,"",DATABASE!B820)</f>
        <v/>
      </c>
      <c r="B822" s="93">
        <f>IF(DATABASE!$X820&lt;&gt;1,"",DATABASE!M820)</f>
        <v/>
      </c>
      <c r="C822" s="94">
        <f>IF(DATABASE!$X820&lt;&gt;1,"",DATABASE!A820)</f>
        <v/>
      </c>
      <c r="D822" s="94">
        <f>IF(DATABASE!$X820&lt;&gt;1,"",DATABASE!P820)</f>
        <v/>
      </c>
      <c r="E822" s="94">
        <f>IF(DATABASE!$X820&lt;&gt;1,"",DATABASE!L820)</f>
        <v/>
      </c>
      <c r="F822" s="94">
        <f>IF(DATABASE!$X820&lt;&gt;1,"",DATABASE!Q820)</f>
        <v/>
      </c>
      <c r="G822" s="94">
        <f>IF(DATABASE!$X820&lt;&gt;1,"",DATABASE!C820)</f>
        <v/>
      </c>
      <c r="H822" s="94">
        <f>IF(DATABASE!$X820&lt;&gt;1,"",DATABASE!D820)</f>
        <v/>
      </c>
      <c r="I822" s="93">
        <f>IF(DATABASE!$X820&lt;&gt;1,"",DATABASE!S820)</f>
        <v/>
      </c>
    </row>
    <row r="823" ht="16.5" customHeight="1" s="111">
      <c r="A823" s="92">
        <f>IF(DATABASE!$X821&lt;&gt;1,"",DATABASE!B821)</f>
        <v/>
      </c>
      <c r="B823" s="93">
        <f>IF(DATABASE!$X821&lt;&gt;1,"",DATABASE!M821)</f>
        <v/>
      </c>
      <c r="C823" s="94">
        <f>IF(DATABASE!$X821&lt;&gt;1,"",DATABASE!A821)</f>
        <v/>
      </c>
      <c r="D823" s="94">
        <f>IF(DATABASE!$X821&lt;&gt;1,"",DATABASE!P821)</f>
        <v/>
      </c>
      <c r="E823" s="94">
        <f>IF(DATABASE!$X821&lt;&gt;1,"",DATABASE!L821)</f>
        <v/>
      </c>
      <c r="F823" s="94">
        <f>IF(DATABASE!$X821&lt;&gt;1,"",DATABASE!Q821)</f>
        <v/>
      </c>
      <c r="G823" s="94">
        <f>IF(DATABASE!$X821&lt;&gt;1,"",DATABASE!C821)</f>
        <v/>
      </c>
      <c r="H823" s="94">
        <f>IF(DATABASE!$X821&lt;&gt;1,"",DATABASE!D821)</f>
        <v/>
      </c>
      <c r="I823" s="93">
        <f>IF(DATABASE!$X821&lt;&gt;1,"",DATABASE!S821)</f>
        <v/>
      </c>
    </row>
    <row r="824" ht="16.5" customHeight="1" s="111">
      <c r="A824" s="92">
        <f>IF(DATABASE!$X822&lt;&gt;1,"",DATABASE!B822)</f>
        <v/>
      </c>
      <c r="B824" s="93">
        <f>IF(DATABASE!$X822&lt;&gt;1,"",DATABASE!M822)</f>
        <v/>
      </c>
      <c r="C824" s="94">
        <f>IF(DATABASE!$X822&lt;&gt;1,"",DATABASE!A822)</f>
        <v/>
      </c>
      <c r="D824" s="94">
        <f>IF(DATABASE!$X822&lt;&gt;1,"",DATABASE!P822)</f>
        <v/>
      </c>
      <c r="E824" s="94">
        <f>IF(DATABASE!$X822&lt;&gt;1,"",DATABASE!L822)</f>
        <v/>
      </c>
      <c r="F824" s="94">
        <f>IF(DATABASE!$X822&lt;&gt;1,"",DATABASE!Q822)</f>
        <v/>
      </c>
      <c r="G824" s="94">
        <f>IF(DATABASE!$X822&lt;&gt;1,"",DATABASE!C822)</f>
        <v/>
      </c>
      <c r="H824" s="94">
        <f>IF(DATABASE!$X822&lt;&gt;1,"",DATABASE!D822)</f>
        <v/>
      </c>
      <c r="I824" s="93">
        <f>IF(DATABASE!$X822&lt;&gt;1,"",DATABASE!S822)</f>
        <v/>
      </c>
    </row>
    <row r="825" ht="16.5" customHeight="1" s="111">
      <c r="A825" s="92">
        <f>IF(DATABASE!$X823&lt;&gt;1,"",DATABASE!B823)</f>
        <v/>
      </c>
      <c r="B825" s="93">
        <f>IF(DATABASE!$X823&lt;&gt;1,"",DATABASE!M823)</f>
        <v/>
      </c>
      <c r="C825" s="94">
        <f>IF(DATABASE!$X823&lt;&gt;1,"",DATABASE!A823)</f>
        <v/>
      </c>
      <c r="D825" s="94">
        <f>IF(DATABASE!$X823&lt;&gt;1,"",DATABASE!P823)</f>
        <v/>
      </c>
      <c r="E825" s="94">
        <f>IF(DATABASE!$X823&lt;&gt;1,"",DATABASE!L823)</f>
        <v/>
      </c>
      <c r="F825" s="94">
        <f>IF(DATABASE!$X823&lt;&gt;1,"",DATABASE!Q823)</f>
        <v/>
      </c>
      <c r="G825" s="94">
        <f>IF(DATABASE!$X823&lt;&gt;1,"",DATABASE!C823)</f>
        <v/>
      </c>
      <c r="H825" s="94">
        <f>IF(DATABASE!$X823&lt;&gt;1,"",DATABASE!D823)</f>
        <v/>
      </c>
      <c r="I825" s="93">
        <f>IF(DATABASE!$X823&lt;&gt;1,"",DATABASE!S823)</f>
        <v/>
      </c>
    </row>
    <row r="826" ht="16.5" customHeight="1" s="111">
      <c r="A826" s="92">
        <f>IF(DATABASE!$X824&lt;&gt;1,"",DATABASE!B824)</f>
        <v/>
      </c>
      <c r="B826" s="93">
        <f>IF(DATABASE!$X824&lt;&gt;1,"",DATABASE!M824)</f>
        <v/>
      </c>
      <c r="C826" s="94">
        <f>IF(DATABASE!$X824&lt;&gt;1,"",DATABASE!A824)</f>
        <v/>
      </c>
      <c r="D826" s="94">
        <f>IF(DATABASE!$X824&lt;&gt;1,"",DATABASE!P824)</f>
        <v/>
      </c>
      <c r="E826" s="94">
        <f>IF(DATABASE!$X824&lt;&gt;1,"",DATABASE!L824)</f>
        <v/>
      </c>
      <c r="F826" s="94">
        <f>IF(DATABASE!$X824&lt;&gt;1,"",DATABASE!Q824)</f>
        <v/>
      </c>
      <c r="G826" s="94">
        <f>IF(DATABASE!$X824&lt;&gt;1,"",DATABASE!C824)</f>
        <v/>
      </c>
      <c r="H826" s="94">
        <f>IF(DATABASE!$X824&lt;&gt;1,"",DATABASE!D824)</f>
        <v/>
      </c>
      <c r="I826" s="93">
        <f>IF(DATABASE!$X824&lt;&gt;1,"",DATABASE!S824)</f>
        <v/>
      </c>
    </row>
    <row r="827" ht="16.5" customHeight="1" s="111">
      <c r="A827" s="92">
        <f>IF(DATABASE!$X825&lt;&gt;1,"",DATABASE!B825)</f>
        <v/>
      </c>
      <c r="B827" s="93">
        <f>IF(DATABASE!$X825&lt;&gt;1,"",DATABASE!M825)</f>
        <v/>
      </c>
      <c r="C827" s="94">
        <f>IF(DATABASE!$X825&lt;&gt;1,"",DATABASE!A825)</f>
        <v/>
      </c>
      <c r="D827" s="94">
        <f>IF(DATABASE!$X825&lt;&gt;1,"",DATABASE!P825)</f>
        <v/>
      </c>
      <c r="E827" s="94">
        <f>IF(DATABASE!$X825&lt;&gt;1,"",DATABASE!L825)</f>
        <v/>
      </c>
      <c r="F827" s="94">
        <f>IF(DATABASE!$X825&lt;&gt;1,"",DATABASE!Q825)</f>
        <v/>
      </c>
      <c r="G827" s="94">
        <f>IF(DATABASE!$X825&lt;&gt;1,"",DATABASE!C825)</f>
        <v/>
      </c>
      <c r="H827" s="94">
        <f>IF(DATABASE!$X825&lt;&gt;1,"",DATABASE!D825)</f>
        <v/>
      </c>
      <c r="I827" s="93">
        <f>IF(DATABASE!$X825&lt;&gt;1,"",DATABASE!S825)</f>
        <v/>
      </c>
    </row>
    <row r="828" ht="16.5" customHeight="1" s="111">
      <c r="A828" s="92">
        <f>IF(DATABASE!$X826&lt;&gt;1,"",DATABASE!B826)</f>
        <v/>
      </c>
      <c r="B828" s="93">
        <f>IF(DATABASE!$X826&lt;&gt;1,"",DATABASE!M826)</f>
        <v/>
      </c>
      <c r="C828" s="94">
        <f>IF(DATABASE!$X826&lt;&gt;1,"",DATABASE!A826)</f>
        <v/>
      </c>
      <c r="D828" s="94">
        <f>IF(DATABASE!$X826&lt;&gt;1,"",DATABASE!P826)</f>
        <v/>
      </c>
      <c r="E828" s="94">
        <f>IF(DATABASE!$X826&lt;&gt;1,"",DATABASE!L826)</f>
        <v/>
      </c>
      <c r="F828" s="94">
        <f>IF(DATABASE!$X826&lt;&gt;1,"",DATABASE!Q826)</f>
        <v/>
      </c>
      <c r="G828" s="94">
        <f>IF(DATABASE!$X826&lt;&gt;1,"",DATABASE!C826)</f>
        <v/>
      </c>
      <c r="H828" s="94">
        <f>IF(DATABASE!$X826&lt;&gt;1,"",DATABASE!D826)</f>
        <v/>
      </c>
      <c r="I828" s="93">
        <f>IF(DATABASE!$X826&lt;&gt;1,"",DATABASE!S826)</f>
        <v/>
      </c>
    </row>
    <row r="829" ht="16.5" customHeight="1" s="111">
      <c r="A829" s="92">
        <f>IF(DATABASE!$X827&lt;&gt;1,"",DATABASE!B827)</f>
        <v/>
      </c>
      <c r="B829" s="93">
        <f>IF(DATABASE!$X827&lt;&gt;1,"",DATABASE!M827)</f>
        <v/>
      </c>
      <c r="C829" s="94">
        <f>IF(DATABASE!$X827&lt;&gt;1,"",DATABASE!A827)</f>
        <v/>
      </c>
      <c r="D829" s="94">
        <f>IF(DATABASE!$X827&lt;&gt;1,"",DATABASE!P827)</f>
        <v/>
      </c>
      <c r="E829" s="94">
        <f>IF(DATABASE!$X827&lt;&gt;1,"",DATABASE!L827)</f>
        <v/>
      </c>
      <c r="F829" s="94">
        <f>IF(DATABASE!$X827&lt;&gt;1,"",DATABASE!Q827)</f>
        <v/>
      </c>
      <c r="G829" s="94">
        <f>IF(DATABASE!$X827&lt;&gt;1,"",DATABASE!C827)</f>
        <v/>
      </c>
      <c r="H829" s="94">
        <f>IF(DATABASE!$X827&lt;&gt;1,"",DATABASE!D827)</f>
        <v/>
      </c>
      <c r="I829" s="93">
        <f>IF(DATABASE!$X827&lt;&gt;1,"",DATABASE!S827)</f>
        <v/>
      </c>
    </row>
    <row r="830" ht="16.5" customHeight="1" s="111">
      <c r="A830" s="92">
        <f>IF(DATABASE!$X828&lt;&gt;1,"",DATABASE!B828)</f>
        <v/>
      </c>
      <c r="B830" s="93">
        <f>IF(DATABASE!$X828&lt;&gt;1,"",DATABASE!M828)</f>
        <v/>
      </c>
      <c r="C830" s="94">
        <f>IF(DATABASE!$X828&lt;&gt;1,"",DATABASE!A828)</f>
        <v/>
      </c>
      <c r="D830" s="94">
        <f>IF(DATABASE!$X828&lt;&gt;1,"",DATABASE!P828)</f>
        <v/>
      </c>
      <c r="E830" s="94">
        <f>IF(DATABASE!$X828&lt;&gt;1,"",DATABASE!L828)</f>
        <v/>
      </c>
      <c r="F830" s="94">
        <f>IF(DATABASE!$X828&lt;&gt;1,"",DATABASE!Q828)</f>
        <v/>
      </c>
      <c r="G830" s="94">
        <f>IF(DATABASE!$X828&lt;&gt;1,"",DATABASE!C828)</f>
        <v/>
      </c>
      <c r="H830" s="94">
        <f>IF(DATABASE!$X828&lt;&gt;1,"",DATABASE!D828)</f>
        <v/>
      </c>
      <c r="I830" s="93">
        <f>IF(DATABASE!$X828&lt;&gt;1,"",DATABASE!S828)</f>
        <v/>
      </c>
    </row>
    <row r="831" ht="16.5" customHeight="1" s="111">
      <c r="A831" s="92">
        <f>IF(DATABASE!$X829&lt;&gt;1,"",DATABASE!B829)</f>
        <v/>
      </c>
      <c r="B831" s="93">
        <f>IF(DATABASE!$X829&lt;&gt;1,"",DATABASE!M829)</f>
        <v/>
      </c>
      <c r="C831" s="94">
        <f>IF(DATABASE!$X829&lt;&gt;1,"",DATABASE!A829)</f>
        <v/>
      </c>
      <c r="D831" s="94">
        <f>IF(DATABASE!$X829&lt;&gt;1,"",DATABASE!P829)</f>
        <v/>
      </c>
      <c r="E831" s="94">
        <f>IF(DATABASE!$X829&lt;&gt;1,"",DATABASE!L829)</f>
        <v/>
      </c>
      <c r="F831" s="94">
        <f>IF(DATABASE!$X829&lt;&gt;1,"",DATABASE!Q829)</f>
        <v/>
      </c>
      <c r="G831" s="94">
        <f>IF(DATABASE!$X829&lt;&gt;1,"",DATABASE!C829)</f>
        <v/>
      </c>
      <c r="H831" s="94">
        <f>IF(DATABASE!$X829&lt;&gt;1,"",DATABASE!D829)</f>
        <v/>
      </c>
      <c r="I831" s="93">
        <f>IF(DATABASE!$X829&lt;&gt;1,"",DATABASE!S829)</f>
        <v/>
      </c>
    </row>
    <row r="832" ht="16.5" customHeight="1" s="111">
      <c r="A832" s="92">
        <f>IF(DATABASE!$X830&lt;&gt;1,"",DATABASE!B830)</f>
        <v/>
      </c>
      <c r="B832" s="93">
        <f>IF(DATABASE!$X830&lt;&gt;1,"",DATABASE!M830)</f>
        <v/>
      </c>
      <c r="C832" s="94">
        <f>IF(DATABASE!$X830&lt;&gt;1,"",DATABASE!A830)</f>
        <v/>
      </c>
      <c r="D832" s="94">
        <f>IF(DATABASE!$X830&lt;&gt;1,"",DATABASE!P830)</f>
        <v/>
      </c>
      <c r="E832" s="94">
        <f>IF(DATABASE!$X830&lt;&gt;1,"",DATABASE!L830)</f>
        <v/>
      </c>
      <c r="F832" s="94">
        <f>IF(DATABASE!$X830&lt;&gt;1,"",DATABASE!Q830)</f>
        <v/>
      </c>
      <c r="G832" s="94">
        <f>IF(DATABASE!$X830&lt;&gt;1,"",DATABASE!C830)</f>
        <v/>
      </c>
      <c r="H832" s="94">
        <f>IF(DATABASE!$X830&lt;&gt;1,"",DATABASE!D830)</f>
        <v/>
      </c>
      <c r="I832" s="93">
        <f>IF(DATABASE!$X830&lt;&gt;1,"",DATABASE!S830)</f>
        <v/>
      </c>
    </row>
    <row r="833" ht="16.5" customHeight="1" s="111">
      <c r="A833" s="92">
        <f>IF(DATABASE!$X831&lt;&gt;1,"",DATABASE!B831)</f>
        <v/>
      </c>
      <c r="B833" s="93">
        <f>IF(DATABASE!$X831&lt;&gt;1,"",DATABASE!M831)</f>
        <v/>
      </c>
      <c r="C833" s="94">
        <f>IF(DATABASE!$X831&lt;&gt;1,"",DATABASE!A831)</f>
        <v/>
      </c>
      <c r="D833" s="94">
        <f>IF(DATABASE!$X831&lt;&gt;1,"",DATABASE!P831)</f>
        <v/>
      </c>
      <c r="E833" s="94">
        <f>IF(DATABASE!$X831&lt;&gt;1,"",DATABASE!L831)</f>
        <v/>
      </c>
      <c r="F833" s="94">
        <f>IF(DATABASE!$X831&lt;&gt;1,"",DATABASE!Q831)</f>
        <v/>
      </c>
      <c r="G833" s="94">
        <f>IF(DATABASE!$X831&lt;&gt;1,"",DATABASE!C831)</f>
        <v/>
      </c>
      <c r="H833" s="94">
        <f>IF(DATABASE!$X831&lt;&gt;1,"",DATABASE!D831)</f>
        <v/>
      </c>
      <c r="I833" s="93">
        <f>IF(DATABASE!$X831&lt;&gt;1,"",DATABASE!S831)</f>
        <v/>
      </c>
    </row>
    <row r="834" ht="16.5" customHeight="1" s="111">
      <c r="A834" s="92">
        <f>IF(DATABASE!$X832&lt;&gt;1,"",DATABASE!B832)</f>
        <v/>
      </c>
      <c r="B834" s="93">
        <f>IF(DATABASE!$X832&lt;&gt;1,"",DATABASE!M832)</f>
        <v/>
      </c>
      <c r="C834" s="94">
        <f>IF(DATABASE!$X832&lt;&gt;1,"",DATABASE!A832)</f>
        <v/>
      </c>
      <c r="D834" s="94">
        <f>IF(DATABASE!$X832&lt;&gt;1,"",DATABASE!P832)</f>
        <v/>
      </c>
      <c r="E834" s="94">
        <f>IF(DATABASE!$X832&lt;&gt;1,"",DATABASE!L832)</f>
        <v/>
      </c>
      <c r="F834" s="94">
        <f>IF(DATABASE!$X832&lt;&gt;1,"",DATABASE!Q832)</f>
        <v/>
      </c>
      <c r="G834" s="94">
        <f>IF(DATABASE!$X832&lt;&gt;1,"",DATABASE!C832)</f>
        <v/>
      </c>
      <c r="H834" s="94">
        <f>IF(DATABASE!$X832&lt;&gt;1,"",DATABASE!D832)</f>
        <v/>
      </c>
      <c r="I834" s="93">
        <f>IF(DATABASE!$X832&lt;&gt;1,"",DATABASE!S832)</f>
        <v/>
      </c>
    </row>
    <row r="835" ht="16.5" customHeight="1" s="111">
      <c r="A835" s="92">
        <f>IF(DATABASE!$X833&lt;&gt;1,"",DATABASE!B833)</f>
        <v/>
      </c>
      <c r="B835" s="93">
        <f>IF(DATABASE!$X833&lt;&gt;1,"",DATABASE!M833)</f>
        <v/>
      </c>
      <c r="C835" s="94">
        <f>IF(DATABASE!$X833&lt;&gt;1,"",DATABASE!A833)</f>
        <v/>
      </c>
      <c r="D835" s="94">
        <f>IF(DATABASE!$X833&lt;&gt;1,"",DATABASE!P833)</f>
        <v/>
      </c>
      <c r="E835" s="94">
        <f>IF(DATABASE!$X833&lt;&gt;1,"",DATABASE!L833)</f>
        <v/>
      </c>
      <c r="F835" s="94">
        <f>IF(DATABASE!$X833&lt;&gt;1,"",DATABASE!Q833)</f>
        <v/>
      </c>
      <c r="G835" s="94">
        <f>IF(DATABASE!$X833&lt;&gt;1,"",DATABASE!C833)</f>
        <v/>
      </c>
      <c r="H835" s="94">
        <f>IF(DATABASE!$X833&lt;&gt;1,"",DATABASE!D833)</f>
        <v/>
      </c>
      <c r="I835" s="93">
        <f>IF(DATABASE!$X833&lt;&gt;1,"",DATABASE!S833)</f>
        <v/>
      </c>
    </row>
    <row r="836" ht="16.5" customHeight="1" s="111">
      <c r="A836" s="92">
        <f>IF(DATABASE!$X834&lt;&gt;1,"",DATABASE!B834)</f>
        <v/>
      </c>
      <c r="B836" s="93">
        <f>IF(DATABASE!$X834&lt;&gt;1,"",DATABASE!M834)</f>
        <v/>
      </c>
      <c r="C836" s="94">
        <f>IF(DATABASE!$X834&lt;&gt;1,"",DATABASE!A834)</f>
        <v/>
      </c>
      <c r="D836" s="94">
        <f>IF(DATABASE!$X834&lt;&gt;1,"",DATABASE!P834)</f>
        <v/>
      </c>
      <c r="E836" s="94">
        <f>IF(DATABASE!$X834&lt;&gt;1,"",DATABASE!L834)</f>
        <v/>
      </c>
      <c r="F836" s="94">
        <f>IF(DATABASE!$X834&lt;&gt;1,"",DATABASE!Q834)</f>
        <v/>
      </c>
      <c r="G836" s="94">
        <f>IF(DATABASE!$X834&lt;&gt;1,"",DATABASE!C834)</f>
        <v/>
      </c>
      <c r="H836" s="94">
        <f>IF(DATABASE!$X834&lt;&gt;1,"",DATABASE!D834)</f>
        <v/>
      </c>
      <c r="I836" s="93">
        <f>IF(DATABASE!$X834&lt;&gt;1,"",DATABASE!S834)</f>
        <v/>
      </c>
    </row>
    <row r="837" ht="16.5" customHeight="1" s="111">
      <c r="A837" s="92">
        <f>IF(DATABASE!$X835&lt;&gt;1,"",DATABASE!B835)</f>
        <v/>
      </c>
      <c r="B837" s="93">
        <f>IF(DATABASE!$X835&lt;&gt;1,"",DATABASE!M835)</f>
        <v/>
      </c>
      <c r="C837" s="94">
        <f>IF(DATABASE!$X835&lt;&gt;1,"",DATABASE!A835)</f>
        <v/>
      </c>
      <c r="D837" s="94">
        <f>IF(DATABASE!$X835&lt;&gt;1,"",DATABASE!P835)</f>
        <v/>
      </c>
      <c r="E837" s="94">
        <f>IF(DATABASE!$X835&lt;&gt;1,"",DATABASE!L835)</f>
        <v/>
      </c>
      <c r="F837" s="94">
        <f>IF(DATABASE!$X835&lt;&gt;1,"",DATABASE!Q835)</f>
        <v/>
      </c>
      <c r="G837" s="94">
        <f>IF(DATABASE!$X835&lt;&gt;1,"",DATABASE!C835)</f>
        <v/>
      </c>
      <c r="H837" s="94">
        <f>IF(DATABASE!$X835&lt;&gt;1,"",DATABASE!D835)</f>
        <v/>
      </c>
      <c r="I837" s="93">
        <f>IF(DATABASE!$X835&lt;&gt;1,"",DATABASE!S835)</f>
        <v/>
      </c>
    </row>
    <row r="838" ht="16.5" customHeight="1" s="111">
      <c r="A838" s="92">
        <f>IF(DATABASE!$X836&lt;&gt;1,"",DATABASE!B836)</f>
        <v/>
      </c>
      <c r="B838" s="93">
        <f>IF(DATABASE!$X836&lt;&gt;1,"",DATABASE!M836)</f>
        <v/>
      </c>
      <c r="C838" s="94">
        <f>IF(DATABASE!$X836&lt;&gt;1,"",DATABASE!A836)</f>
        <v/>
      </c>
      <c r="D838" s="94">
        <f>IF(DATABASE!$X836&lt;&gt;1,"",DATABASE!P836)</f>
        <v/>
      </c>
      <c r="E838" s="94">
        <f>IF(DATABASE!$X836&lt;&gt;1,"",DATABASE!L836)</f>
        <v/>
      </c>
      <c r="F838" s="94">
        <f>IF(DATABASE!$X836&lt;&gt;1,"",DATABASE!Q836)</f>
        <v/>
      </c>
      <c r="G838" s="94">
        <f>IF(DATABASE!$X836&lt;&gt;1,"",DATABASE!C836)</f>
        <v/>
      </c>
      <c r="H838" s="94">
        <f>IF(DATABASE!$X836&lt;&gt;1,"",DATABASE!D836)</f>
        <v/>
      </c>
      <c r="I838" s="93">
        <f>IF(DATABASE!$X836&lt;&gt;1,"",DATABASE!S836)</f>
        <v/>
      </c>
    </row>
    <row r="839" ht="16.5" customHeight="1" s="111">
      <c r="A839" s="92">
        <f>IF(DATABASE!$X837&lt;&gt;1,"",DATABASE!B837)</f>
        <v/>
      </c>
      <c r="B839" s="93">
        <f>IF(DATABASE!$X837&lt;&gt;1,"",DATABASE!M837)</f>
        <v/>
      </c>
      <c r="C839" s="94">
        <f>IF(DATABASE!$X837&lt;&gt;1,"",DATABASE!A837)</f>
        <v/>
      </c>
      <c r="D839" s="94">
        <f>IF(DATABASE!$X837&lt;&gt;1,"",DATABASE!P837)</f>
        <v/>
      </c>
      <c r="E839" s="94">
        <f>IF(DATABASE!$X837&lt;&gt;1,"",DATABASE!L837)</f>
        <v/>
      </c>
      <c r="F839" s="94">
        <f>IF(DATABASE!$X837&lt;&gt;1,"",DATABASE!Q837)</f>
        <v/>
      </c>
      <c r="G839" s="94">
        <f>IF(DATABASE!$X837&lt;&gt;1,"",DATABASE!C837)</f>
        <v/>
      </c>
      <c r="H839" s="94">
        <f>IF(DATABASE!$X837&lt;&gt;1,"",DATABASE!D837)</f>
        <v/>
      </c>
      <c r="I839" s="93">
        <f>IF(DATABASE!$X837&lt;&gt;1,"",DATABASE!S837)</f>
        <v/>
      </c>
    </row>
    <row r="840" ht="16.5" customHeight="1" s="111">
      <c r="A840" s="92">
        <f>IF(DATABASE!$X838&lt;&gt;1,"",DATABASE!B838)</f>
        <v/>
      </c>
      <c r="B840" s="93">
        <f>IF(DATABASE!$X838&lt;&gt;1,"",DATABASE!M838)</f>
        <v/>
      </c>
      <c r="C840" s="94">
        <f>IF(DATABASE!$X838&lt;&gt;1,"",DATABASE!A838)</f>
        <v/>
      </c>
      <c r="D840" s="94">
        <f>IF(DATABASE!$X838&lt;&gt;1,"",DATABASE!P838)</f>
        <v/>
      </c>
      <c r="E840" s="94">
        <f>IF(DATABASE!$X838&lt;&gt;1,"",DATABASE!L838)</f>
        <v/>
      </c>
      <c r="F840" s="94">
        <f>IF(DATABASE!$X838&lt;&gt;1,"",DATABASE!Q838)</f>
        <v/>
      </c>
      <c r="G840" s="94">
        <f>IF(DATABASE!$X838&lt;&gt;1,"",DATABASE!C838)</f>
        <v/>
      </c>
      <c r="H840" s="94">
        <f>IF(DATABASE!$X838&lt;&gt;1,"",DATABASE!D838)</f>
        <v/>
      </c>
      <c r="I840" s="93">
        <f>IF(DATABASE!$X838&lt;&gt;1,"",DATABASE!S838)</f>
        <v/>
      </c>
    </row>
    <row r="841" ht="16.5" customHeight="1" s="111">
      <c r="A841" s="92">
        <f>IF(DATABASE!$X839&lt;&gt;1,"",DATABASE!B839)</f>
        <v/>
      </c>
      <c r="B841" s="93">
        <f>IF(DATABASE!$X839&lt;&gt;1,"",DATABASE!M839)</f>
        <v/>
      </c>
      <c r="C841" s="94">
        <f>IF(DATABASE!$X839&lt;&gt;1,"",DATABASE!A839)</f>
        <v/>
      </c>
      <c r="D841" s="94">
        <f>IF(DATABASE!$X839&lt;&gt;1,"",DATABASE!P839)</f>
        <v/>
      </c>
      <c r="E841" s="94">
        <f>IF(DATABASE!$X839&lt;&gt;1,"",DATABASE!L839)</f>
        <v/>
      </c>
      <c r="F841" s="94">
        <f>IF(DATABASE!$X839&lt;&gt;1,"",DATABASE!Q839)</f>
        <v/>
      </c>
      <c r="G841" s="94">
        <f>IF(DATABASE!$X839&lt;&gt;1,"",DATABASE!C839)</f>
        <v/>
      </c>
      <c r="H841" s="94">
        <f>IF(DATABASE!$X839&lt;&gt;1,"",DATABASE!D839)</f>
        <v/>
      </c>
      <c r="I841" s="93">
        <f>IF(DATABASE!$X839&lt;&gt;1,"",DATABASE!S839)</f>
        <v/>
      </c>
    </row>
    <row r="842" ht="16.5" customHeight="1" s="111">
      <c r="A842" s="92">
        <f>IF(DATABASE!$X840&lt;&gt;1,"",DATABASE!B840)</f>
        <v/>
      </c>
      <c r="B842" s="93">
        <f>IF(DATABASE!$X840&lt;&gt;1,"",DATABASE!M840)</f>
        <v/>
      </c>
      <c r="C842" s="94">
        <f>IF(DATABASE!$X840&lt;&gt;1,"",DATABASE!A840)</f>
        <v/>
      </c>
      <c r="D842" s="94">
        <f>IF(DATABASE!$X840&lt;&gt;1,"",DATABASE!P840)</f>
        <v/>
      </c>
      <c r="E842" s="94">
        <f>IF(DATABASE!$X840&lt;&gt;1,"",DATABASE!L840)</f>
        <v/>
      </c>
      <c r="F842" s="94">
        <f>IF(DATABASE!$X840&lt;&gt;1,"",DATABASE!Q840)</f>
        <v/>
      </c>
      <c r="G842" s="94">
        <f>IF(DATABASE!$X840&lt;&gt;1,"",DATABASE!C840)</f>
        <v/>
      </c>
      <c r="H842" s="94">
        <f>IF(DATABASE!$X840&lt;&gt;1,"",DATABASE!D840)</f>
        <v/>
      </c>
      <c r="I842" s="93">
        <f>IF(DATABASE!$X840&lt;&gt;1,"",DATABASE!S840)</f>
        <v/>
      </c>
    </row>
    <row r="843" ht="16.5" customHeight="1" s="111">
      <c r="A843" s="92">
        <f>IF(DATABASE!$X841&lt;&gt;1,"",DATABASE!B841)</f>
        <v/>
      </c>
      <c r="B843" s="93">
        <f>IF(DATABASE!$X841&lt;&gt;1,"",DATABASE!M841)</f>
        <v/>
      </c>
      <c r="C843" s="94">
        <f>IF(DATABASE!$X841&lt;&gt;1,"",DATABASE!A841)</f>
        <v/>
      </c>
      <c r="D843" s="94">
        <f>IF(DATABASE!$X841&lt;&gt;1,"",DATABASE!P841)</f>
        <v/>
      </c>
      <c r="E843" s="94">
        <f>IF(DATABASE!$X841&lt;&gt;1,"",DATABASE!L841)</f>
        <v/>
      </c>
      <c r="F843" s="94">
        <f>IF(DATABASE!$X841&lt;&gt;1,"",DATABASE!Q841)</f>
        <v/>
      </c>
      <c r="G843" s="94">
        <f>IF(DATABASE!$X841&lt;&gt;1,"",DATABASE!C841)</f>
        <v/>
      </c>
      <c r="H843" s="94">
        <f>IF(DATABASE!$X841&lt;&gt;1,"",DATABASE!D841)</f>
        <v/>
      </c>
      <c r="I843" s="93">
        <f>IF(DATABASE!$X841&lt;&gt;1,"",DATABASE!S841)</f>
        <v/>
      </c>
    </row>
    <row r="844" ht="16.5" customHeight="1" s="111">
      <c r="A844" s="92">
        <f>IF(DATABASE!$X842&lt;&gt;1,"",DATABASE!B842)</f>
        <v/>
      </c>
      <c r="B844" s="93">
        <f>IF(DATABASE!$X842&lt;&gt;1,"",DATABASE!M842)</f>
        <v/>
      </c>
      <c r="C844" s="94">
        <f>IF(DATABASE!$X842&lt;&gt;1,"",DATABASE!A842)</f>
        <v/>
      </c>
      <c r="D844" s="94">
        <f>IF(DATABASE!$X842&lt;&gt;1,"",DATABASE!P842)</f>
        <v/>
      </c>
      <c r="E844" s="94">
        <f>IF(DATABASE!$X842&lt;&gt;1,"",DATABASE!L842)</f>
        <v/>
      </c>
      <c r="F844" s="94">
        <f>IF(DATABASE!$X842&lt;&gt;1,"",DATABASE!Q842)</f>
        <v/>
      </c>
      <c r="G844" s="94">
        <f>IF(DATABASE!$X842&lt;&gt;1,"",DATABASE!C842)</f>
        <v/>
      </c>
      <c r="H844" s="94">
        <f>IF(DATABASE!$X842&lt;&gt;1,"",DATABASE!D842)</f>
        <v/>
      </c>
      <c r="I844" s="93">
        <f>IF(DATABASE!$X842&lt;&gt;1,"",DATABASE!S842)</f>
        <v/>
      </c>
    </row>
    <row r="845" ht="16.5" customHeight="1" s="111">
      <c r="A845" s="92">
        <f>IF(DATABASE!$X843&lt;&gt;1,"",DATABASE!B843)</f>
        <v/>
      </c>
      <c r="B845" s="93">
        <f>IF(DATABASE!$X843&lt;&gt;1,"",DATABASE!M843)</f>
        <v/>
      </c>
      <c r="C845" s="94">
        <f>IF(DATABASE!$X843&lt;&gt;1,"",DATABASE!A843)</f>
        <v/>
      </c>
      <c r="D845" s="94">
        <f>IF(DATABASE!$X843&lt;&gt;1,"",DATABASE!P843)</f>
        <v/>
      </c>
      <c r="E845" s="94">
        <f>IF(DATABASE!$X843&lt;&gt;1,"",DATABASE!L843)</f>
        <v/>
      </c>
      <c r="F845" s="94">
        <f>IF(DATABASE!$X843&lt;&gt;1,"",DATABASE!Q843)</f>
        <v/>
      </c>
      <c r="G845" s="94">
        <f>IF(DATABASE!$X843&lt;&gt;1,"",DATABASE!C843)</f>
        <v/>
      </c>
      <c r="H845" s="94">
        <f>IF(DATABASE!$X843&lt;&gt;1,"",DATABASE!D843)</f>
        <v/>
      </c>
      <c r="I845" s="93">
        <f>IF(DATABASE!$X843&lt;&gt;1,"",DATABASE!S843)</f>
        <v/>
      </c>
    </row>
    <row r="846" ht="16.5" customHeight="1" s="111">
      <c r="A846" s="92">
        <f>IF(DATABASE!$X844&lt;&gt;1,"",DATABASE!B844)</f>
        <v/>
      </c>
      <c r="B846" s="93">
        <f>IF(DATABASE!$X844&lt;&gt;1,"",DATABASE!M844)</f>
        <v/>
      </c>
      <c r="C846" s="94">
        <f>IF(DATABASE!$X844&lt;&gt;1,"",DATABASE!A844)</f>
        <v/>
      </c>
      <c r="D846" s="94">
        <f>IF(DATABASE!$X844&lt;&gt;1,"",DATABASE!P844)</f>
        <v/>
      </c>
      <c r="E846" s="94">
        <f>IF(DATABASE!$X844&lt;&gt;1,"",DATABASE!L844)</f>
        <v/>
      </c>
      <c r="F846" s="94">
        <f>IF(DATABASE!$X844&lt;&gt;1,"",DATABASE!Q844)</f>
        <v/>
      </c>
      <c r="G846" s="94">
        <f>IF(DATABASE!$X844&lt;&gt;1,"",DATABASE!C844)</f>
        <v/>
      </c>
      <c r="H846" s="94">
        <f>IF(DATABASE!$X844&lt;&gt;1,"",DATABASE!D844)</f>
        <v/>
      </c>
      <c r="I846" s="93">
        <f>IF(DATABASE!$X844&lt;&gt;1,"",DATABASE!S844)</f>
        <v/>
      </c>
    </row>
    <row r="847" ht="16.5" customHeight="1" s="111">
      <c r="A847" s="92">
        <f>IF(DATABASE!$X845&lt;&gt;1,"",DATABASE!B845)</f>
        <v/>
      </c>
      <c r="B847" s="93">
        <f>IF(DATABASE!$X845&lt;&gt;1,"",DATABASE!M845)</f>
        <v/>
      </c>
      <c r="C847" s="94">
        <f>IF(DATABASE!$X845&lt;&gt;1,"",DATABASE!A845)</f>
        <v/>
      </c>
      <c r="D847" s="94">
        <f>IF(DATABASE!$X845&lt;&gt;1,"",DATABASE!P845)</f>
        <v/>
      </c>
      <c r="E847" s="94">
        <f>IF(DATABASE!$X845&lt;&gt;1,"",DATABASE!L845)</f>
        <v/>
      </c>
      <c r="F847" s="94">
        <f>IF(DATABASE!$X845&lt;&gt;1,"",DATABASE!Q845)</f>
        <v/>
      </c>
      <c r="G847" s="94">
        <f>IF(DATABASE!$X845&lt;&gt;1,"",DATABASE!C845)</f>
        <v/>
      </c>
      <c r="H847" s="94">
        <f>IF(DATABASE!$X845&lt;&gt;1,"",DATABASE!D845)</f>
        <v/>
      </c>
      <c r="I847" s="93">
        <f>IF(DATABASE!$X845&lt;&gt;1,"",DATABASE!S845)</f>
        <v/>
      </c>
    </row>
    <row r="848" ht="16.5" customHeight="1" s="111">
      <c r="A848" s="92">
        <f>IF(DATABASE!$X846&lt;&gt;1,"",DATABASE!B846)</f>
        <v/>
      </c>
      <c r="B848" s="93">
        <f>IF(DATABASE!$X846&lt;&gt;1,"",DATABASE!M846)</f>
        <v/>
      </c>
      <c r="C848" s="94">
        <f>IF(DATABASE!$X846&lt;&gt;1,"",DATABASE!A846)</f>
        <v/>
      </c>
      <c r="D848" s="94">
        <f>IF(DATABASE!$X846&lt;&gt;1,"",DATABASE!P846)</f>
        <v/>
      </c>
      <c r="E848" s="94">
        <f>IF(DATABASE!$X846&lt;&gt;1,"",DATABASE!L846)</f>
        <v/>
      </c>
      <c r="F848" s="94">
        <f>IF(DATABASE!$X846&lt;&gt;1,"",DATABASE!Q846)</f>
        <v/>
      </c>
      <c r="G848" s="94">
        <f>IF(DATABASE!$X846&lt;&gt;1,"",DATABASE!C846)</f>
        <v/>
      </c>
      <c r="H848" s="94">
        <f>IF(DATABASE!$X846&lt;&gt;1,"",DATABASE!D846)</f>
        <v/>
      </c>
      <c r="I848" s="93">
        <f>IF(DATABASE!$X846&lt;&gt;1,"",DATABASE!S846)</f>
        <v/>
      </c>
    </row>
    <row r="849" ht="16.5" customHeight="1" s="111">
      <c r="A849" s="92">
        <f>IF(DATABASE!$X847&lt;&gt;1,"",DATABASE!B847)</f>
        <v/>
      </c>
      <c r="B849" s="93">
        <f>IF(DATABASE!$X847&lt;&gt;1,"",DATABASE!M847)</f>
        <v/>
      </c>
      <c r="C849" s="94">
        <f>IF(DATABASE!$X847&lt;&gt;1,"",DATABASE!A847)</f>
        <v/>
      </c>
      <c r="D849" s="94">
        <f>IF(DATABASE!$X847&lt;&gt;1,"",DATABASE!P847)</f>
        <v/>
      </c>
      <c r="E849" s="94">
        <f>IF(DATABASE!$X847&lt;&gt;1,"",DATABASE!L847)</f>
        <v/>
      </c>
      <c r="F849" s="94">
        <f>IF(DATABASE!$X847&lt;&gt;1,"",DATABASE!Q847)</f>
        <v/>
      </c>
      <c r="G849" s="94">
        <f>IF(DATABASE!$X847&lt;&gt;1,"",DATABASE!C847)</f>
        <v/>
      </c>
      <c r="H849" s="94">
        <f>IF(DATABASE!$X847&lt;&gt;1,"",DATABASE!D847)</f>
        <v/>
      </c>
      <c r="I849" s="93">
        <f>IF(DATABASE!$X847&lt;&gt;1,"",DATABASE!S847)</f>
        <v/>
      </c>
    </row>
    <row r="850" ht="16.5" customHeight="1" s="111">
      <c r="A850" s="92">
        <f>IF(DATABASE!$X848&lt;&gt;1,"",DATABASE!B848)</f>
        <v/>
      </c>
      <c r="B850" s="93">
        <f>IF(DATABASE!$X848&lt;&gt;1,"",DATABASE!M848)</f>
        <v/>
      </c>
      <c r="C850" s="94">
        <f>IF(DATABASE!$X848&lt;&gt;1,"",DATABASE!A848)</f>
        <v/>
      </c>
      <c r="D850" s="94">
        <f>IF(DATABASE!$X848&lt;&gt;1,"",DATABASE!P848)</f>
        <v/>
      </c>
      <c r="E850" s="94">
        <f>IF(DATABASE!$X848&lt;&gt;1,"",DATABASE!L848)</f>
        <v/>
      </c>
      <c r="F850" s="94">
        <f>IF(DATABASE!$X848&lt;&gt;1,"",DATABASE!Q848)</f>
        <v/>
      </c>
      <c r="G850" s="94">
        <f>IF(DATABASE!$X848&lt;&gt;1,"",DATABASE!C848)</f>
        <v/>
      </c>
      <c r="H850" s="94">
        <f>IF(DATABASE!$X848&lt;&gt;1,"",DATABASE!D848)</f>
        <v/>
      </c>
      <c r="I850" s="93">
        <f>IF(DATABASE!$X848&lt;&gt;1,"",DATABASE!S848)</f>
        <v/>
      </c>
    </row>
    <row r="851" ht="16.5" customHeight="1" s="111">
      <c r="A851" s="92">
        <f>IF(DATABASE!$X849&lt;&gt;1,"",DATABASE!B849)</f>
        <v/>
      </c>
      <c r="B851" s="93">
        <f>IF(DATABASE!$X849&lt;&gt;1,"",DATABASE!M849)</f>
        <v/>
      </c>
      <c r="C851" s="94">
        <f>IF(DATABASE!$X849&lt;&gt;1,"",DATABASE!A849)</f>
        <v/>
      </c>
      <c r="D851" s="94">
        <f>IF(DATABASE!$X849&lt;&gt;1,"",DATABASE!P849)</f>
        <v/>
      </c>
      <c r="E851" s="94">
        <f>IF(DATABASE!$X849&lt;&gt;1,"",DATABASE!L849)</f>
        <v/>
      </c>
      <c r="F851" s="94">
        <f>IF(DATABASE!$X849&lt;&gt;1,"",DATABASE!Q849)</f>
        <v/>
      </c>
      <c r="G851" s="94">
        <f>IF(DATABASE!$X849&lt;&gt;1,"",DATABASE!C849)</f>
        <v/>
      </c>
      <c r="H851" s="94">
        <f>IF(DATABASE!$X849&lt;&gt;1,"",DATABASE!D849)</f>
        <v/>
      </c>
      <c r="I851" s="93">
        <f>IF(DATABASE!$X849&lt;&gt;1,"",DATABASE!S849)</f>
        <v/>
      </c>
    </row>
    <row r="852" ht="16.5" customHeight="1" s="111">
      <c r="A852" s="92">
        <f>IF(DATABASE!$X850&lt;&gt;1,"",DATABASE!B850)</f>
        <v/>
      </c>
      <c r="B852" s="93">
        <f>IF(DATABASE!$X850&lt;&gt;1,"",DATABASE!M850)</f>
        <v/>
      </c>
      <c r="C852" s="94">
        <f>IF(DATABASE!$X850&lt;&gt;1,"",DATABASE!A850)</f>
        <v/>
      </c>
      <c r="D852" s="94">
        <f>IF(DATABASE!$X850&lt;&gt;1,"",DATABASE!P850)</f>
        <v/>
      </c>
      <c r="E852" s="94">
        <f>IF(DATABASE!$X850&lt;&gt;1,"",DATABASE!L850)</f>
        <v/>
      </c>
      <c r="F852" s="94">
        <f>IF(DATABASE!$X850&lt;&gt;1,"",DATABASE!Q850)</f>
        <v/>
      </c>
      <c r="G852" s="94">
        <f>IF(DATABASE!$X850&lt;&gt;1,"",DATABASE!C850)</f>
        <v/>
      </c>
      <c r="H852" s="94">
        <f>IF(DATABASE!$X850&lt;&gt;1,"",DATABASE!D850)</f>
        <v/>
      </c>
      <c r="I852" s="93">
        <f>IF(DATABASE!$X850&lt;&gt;1,"",DATABASE!S850)</f>
        <v/>
      </c>
    </row>
    <row r="853" ht="16.5" customHeight="1" s="111">
      <c r="A853" s="92">
        <f>IF(DATABASE!$X851&lt;&gt;1,"",DATABASE!B851)</f>
        <v/>
      </c>
      <c r="B853" s="93">
        <f>IF(DATABASE!$X851&lt;&gt;1,"",DATABASE!M851)</f>
        <v/>
      </c>
      <c r="C853" s="94">
        <f>IF(DATABASE!$X851&lt;&gt;1,"",DATABASE!A851)</f>
        <v/>
      </c>
      <c r="D853" s="94">
        <f>IF(DATABASE!$X851&lt;&gt;1,"",DATABASE!P851)</f>
        <v/>
      </c>
      <c r="E853" s="94">
        <f>IF(DATABASE!$X851&lt;&gt;1,"",DATABASE!L851)</f>
        <v/>
      </c>
      <c r="F853" s="94">
        <f>IF(DATABASE!$X851&lt;&gt;1,"",DATABASE!Q851)</f>
        <v/>
      </c>
      <c r="G853" s="94">
        <f>IF(DATABASE!$X851&lt;&gt;1,"",DATABASE!C851)</f>
        <v/>
      </c>
      <c r="H853" s="94">
        <f>IF(DATABASE!$X851&lt;&gt;1,"",DATABASE!D851)</f>
        <v/>
      </c>
      <c r="I853" s="93">
        <f>IF(DATABASE!$X851&lt;&gt;1,"",DATABASE!S851)</f>
        <v/>
      </c>
    </row>
    <row r="854" ht="16.5" customHeight="1" s="111">
      <c r="A854" s="92">
        <f>IF(DATABASE!$X852&lt;&gt;1,"",DATABASE!B852)</f>
        <v/>
      </c>
      <c r="B854" s="93">
        <f>IF(DATABASE!$X852&lt;&gt;1,"",DATABASE!M852)</f>
        <v/>
      </c>
      <c r="C854" s="94">
        <f>IF(DATABASE!$X852&lt;&gt;1,"",DATABASE!A852)</f>
        <v/>
      </c>
      <c r="D854" s="94">
        <f>IF(DATABASE!$X852&lt;&gt;1,"",DATABASE!P852)</f>
        <v/>
      </c>
      <c r="E854" s="94">
        <f>IF(DATABASE!$X852&lt;&gt;1,"",DATABASE!L852)</f>
        <v/>
      </c>
      <c r="F854" s="94">
        <f>IF(DATABASE!$X852&lt;&gt;1,"",DATABASE!Q852)</f>
        <v/>
      </c>
      <c r="G854" s="94">
        <f>IF(DATABASE!$X852&lt;&gt;1,"",DATABASE!C852)</f>
        <v/>
      </c>
      <c r="H854" s="94">
        <f>IF(DATABASE!$X852&lt;&gt;1,"",DATABASE!D852)</f>
        <v/>
      </c>
      <c r="I854" s="93">
        <f>IF(DATABASE!$X852&lt;&gt;1,"",DATABASE!S852)</f>
        <v/>
      </c>
    </row>
    <row r="855" ht="16.5" customHeight="1" s="111">
      <c r="A855" s="92">
        <f>IF(DATABASE!$X853&lt;&gt;1,"",DATABASE!B853)</f>
        <v/>
      </c>
      <c r="B855" s="93">
        <f>IF(DATABASE!$X853&lt;&gt;1,"",DATABASE!M853)</f>
        <v/>
      </c>
      <c r="C855" s="94">
        <f>IF(DATABASE!$X853&lt;&gt;1,"",DATABASE!A853)</f>
        <v/>
      </c>
      <c r="D855" s="94">
        <f>IF(DATABASE!$X853&lt;&gt;1,"",DATABASE!P853)</f>
        <v/>
      </c>
      <c r="E855" s="94">
        <f>IF(DATABASE!$X853&lt;&gt;1,"",DATABASE!L853)</f>
        <v/>
      </c>
      <c r="F855" s="94">
        <f>IF(DATABASE!$X853&lt;&gt;1,"",DATABASE!Q853)</f>
        <v/>
      </c>
      <c r="G855" s="94">
        <f>IF(DATABASE!$X853&lt;&gt;1,"",DATABASE!C853)</f>
        <v/>
      </c>
      <c r="H855" s="94">
        <f>IF(DATABASE!$X853&lt;&gt;1,"",DATABASE!D853)</f>
        <v/>
      </c>
      <c r="I855" s="93">
        <f>IF(DATABASE!$X853&lt;&gt;1,"",DATABASE!S853)</f>
        <v/>
      </c>
    </row>
    <row r="856" ht="16.5" customHeight="1" s="111">
      <c r="A856" s="92">
        <f>IF(DATABASE!$X854&lt;&gt;1,"",DATABASE!B854)</f>
        <v/>
      </c>
      <c r="B856" s="93">
        <f>IF(DATABASE!$X854&lt;&gt;1,"",DATABASE!M854)</f>
        <v/>
      </c>
      <c r="C856" s="94">
        <f>IF(DATABASE!$X854&lt;&gt;1,"",DATABASE!A854)</f>
        <v/>
      </c>
      <c r="D856" s="94">
        <f>IF(DATABASE!$X854&lt;&gt;1,"",DATABASE!P854)</f>
        <v/>
      </c>
      <c r="E856" s="94">
        <f>IF(DATABASE!$X854&lt;&gt;1,"",DATABASE!L854)</f>
        <v/>
      </c>
      <c r="F856" s="94">
        <f>IF(DATABASE!$X854&lt;&gt;1,"",DATABASE!Q854)</f>
        <v/>
      </c>
      <c r="G856" s="94">
        <f>IF(DATABASE!$X854&lt;&gt;1,"",DATABASE!C854)</f>
        <v/>
      </c>
      <c r="H856" s="94">
        <f>IF(DATABASE!$X854&lt;&gt;1,"",DATABASE!D854)</f>
        <v/>
      </c>
      <c r="I856" s="93">
        <f>IF(DATABASE!$X854&lt;&gt;1,"",DATABASE!S854)</f>
        <v/>
      </c>
    </row>
    <row r="857" ht="16.5" customHeight="1" s="111">
      <c r="A857" s="92">
        <f>IF(DATABASE!$X855&lt;&gt;1,"",DATABASE!B855)</f>
        <v/>
      </c>
      <c r="B857" s="93">
        <f>IF(DATABASE!$X855&lt;&gt;1,"",DATABASE!M855)</f>
        <v/>
      </c>
      <c r="C857" s="94">
        <f>IF(DATABASE!$X855&lt;&gt;1,"",DATABASE!A855)</f>
        <v/>
      </c>
      <c r="D857" s="94">
        <f>IF(DATABASE!$X855&lt;&gt;1,"",DATABASE!P855)</f>
        <v/>
      </c>
      <c r="E857" s="94">
        <f>IF(DATABASE!$X855&lt;&gt;1,"",DATABASE!L855)</f>
        <v/>
      </c>
      <c r="F857" s="94">
        <f>IF(DATABASE!$X855&lt;&gt;1,"",DATABASE!Q855)</f>
        <v/>
      </c>
      <c r="G857" s="94">
        <f>IF(DATABASE!$X855&lt;&gt;1,"",DATABASE!C855)</f>
        <v/>
      </c>
      <c r="H857" s="94">
        <f>IF(DATABASE!$X855&lt;&gt;1,"",DATABASE!D855)</f>
        <v/>
      </c>
      <c r="I857" s="93">
        <f>IF(DATABASE!$X855&lt;&gt;1,"",DATABASE!S855)</f>
        <v/>
      </c>
    </row>
    <row r="858" ht="16.5" customHeight="1" s="111">
      <c r="A858" s="92">
        <f>IF(DATABASE!$X856&lt;&gt;1,"",DATABASE!B856)</f>
        <v/>
      </c>
      <c r="B858" s="93">
        <f>IF(DATABASE!$X856&lt;&gt;1,"",DATABASE!M856)</f>
        <v/>
      </c>
      <c r="C858" s="94">
        <f>IF(DATABASE!$X856&lt;&gt;1,"",DATABASE!A856)</f>
        <v/>
      </c>
      <c r="D858" s="94">
        <f>IF(DATABASE!$X856&lt;&gt;1,"",DATABASE!P856)</f>
        <v/>
      </c>
      <c r="E858" s="94">
        <f>IF(DATABASE!$X856&lt;&gt;1,"",DATABASE!L856)</f>
        <v/>
      </c>
      <c r="F858" s="94">
        <f>IF(DATABASE!$X856&lt;&gt;1,"",DATABASE!Q856)</f>
        <v/>
      </c>
      <c r="G858" s="94">
        <f>IF(DATABASE!$X856&lt;&gt;1,"",DATABASE!C856)</f>
        <v/>
      </c>
      <c r="H858" s="94">
        <f>IF(DATABASE!$X856&lt;&gt;1,"",DATABASE!D856)</f>
        <v/>
      </c>
      <c r="I858" s="93">
        <f>IF(DATABASE!$X856&lt;&gt;1,"",DATABASE!S856)</f>
        <v/>
      </c>
    </row>
    <row r="859" ht="16.5" customHeight="1" s="111">
      <c r="A859" s="92">
        <f>IF(DATABASE!$X857&lt;&gt;1,"",DATABASE!B857)</f>
        <v/>
      </c>
      <c r="B859" s="93">
        <f>IF(DATABASE!$X857&lt;&gt;1,"",DATABASE!M857)</f>
        <v/>
      </c>
      <c r="C859" s="94">
        <f>IF(DATABASE!$X857&lt;&gt;1,"",DATABASE!A857)</f>
        <v/>
      </c>
      <c r="D859" s="94">
        <f>IF(DATABASE!$X857&lt;&gt;1,"",DATABASE!P857)</f>
        <v/>
      </c>
      <c r="E859" s="94">
        <f>IF(DATABASE!$X857&lt;&gt;1,"",DATABASE!L857)</f>
        <v/>
      </c>
      <c r="F859" s="94">
        <f>IF(DATABASE!$X857&lt;&gt;1,"",DATABASE!Q857)</f>
        <v/>
      </c>
      <c r="G859" s="94">
        <f>IF(DATABASE!$X857&lt;&gt;1,"",DATABASE!C857)</f>
        <v/>
      </c>
      <c r="H859" s="94">
        <f>IF(DATABASE!$X857&lt;&gt;1,"",DATABASE!D857)</f>
        <v/>
      </c>
      <c r="I859" s="93">
        <f>IF(DATABASE!$X857&lt;&gt;1,"",DATABASE!S857)</f>
        <v/>
      </c>
    </row>
    <row r="860" ht="16.5" customHeight="1" s="111">
      <c r="A860" s="92">
        <f>IF(DATABASE!$X858&lt;&gt;1,"",DATABASE!B858)</f>
        <v/>
      </c>
      <c r="B860" s="93">
        <f>IF(DATABASE!$X858&lt;&gt;1,"",DATABASE!M858)</f>
        <v/>
      </c>
      <c r="C860" s="94">
        <f>IF(DATABASE!$X858&lt;&gt;1,"",DATABASE!A858)</f>
        <v/>
      </c>
      <c r="D860" s="94">
        <f>IF(DATABASE!$X858&lt;&gt;1,"",DATABASE!P858)</f>
        <v/>
      </c>
      <c r="E860" s="94">
        <f>IF(DATABASE!$X858&lt;&gt;1,"",DATABASE!L858)</f>
        <v/>
      </c>
      <c r="F860" s="94">
        <f>IF(DATABASE!$X858&lt;&gt;1,"",DATABASE!Q858)</f>
        <v/>
      </c>
      <c r="G860" s="94">
        <f>IF(DATABASE!$X858&lt;&gt;1,"",DATABASE!C858)</f>
        <v/>
      </c>
      <c r="H860" s="94">
        <f>IF(DATABASE!$X858&lt;&gt;1,"",DATABASE!D858)</f>
        <v/>
      </c>
      <c r="I860" s="93">
        <f>IF(DATABASE!$X858&lt;&gt;1,"",DATABASE!S858)</f>
        <v/>
      </c>
    </row>
    <row r="861" ht="16.5" customHeight="1" s="111">
      <c r="A861" s="92">
        <f>IF(DATABASE!$X859&lt;&gt;1,"",DATABASE!B859)</f>
        <v/>
      </c>
      <c r="B861" s="93">
        <f>IF(DATABASE!$X859&lt;&gt;1,"",DATABASE!M859)</f>
        <v/>
      </c>
      <c r="C861" s="94">
        <f>IF(DATABASE!$X859&lt;&gt;1,"",DATABASE!A859)</f>
        <v/>
      </c>
      <c r="D861" s="94">
        <f>IF(DATABASE!$X859&lt;&gt;1,"",DATABASE!P859)</f>
        <v/>
      </c>
      <c r="E861" s="94">
        <f>IF(DATABASE!$X859&lt;&gt;1,"",DATABASE!L859)</f>
        <v/>
      </c>
      <c r="F861" s="94">
        <f>IF(DATABASE!$X859&lt;&gt;1,"",DATABASE!Q859)</f>
        <v/>
      </c>
      <c r="G861" s="94">
        <f>IF(DATABASE!$X859&lt;&gt;1,"",DATABASE!C859)</f>
        <v/>
      </c>
      <c r="H861" s="94">
        <f>IF(DATABASE!$X859&lt;&gt;1,"",DATABASE!D859)</f>
        <v/>
      </c>
      <c r="I861" s="93">
        <f>IF(DATABASE!$X859&lt;&gt;1,"",DATABASE!S859)</f>
        <v/>
      </c>
    </row>
    <row r="862" ht="16.5" customHeight="1" s="111">
      <c r="A862" s="92">
        <f>IF(DATABASE!$X860&lt;&gt;1,"",DATABASE!B860)</f>
        <v/>
      </c>
      <c r="B862" s="93">
        <f>IF(DATABASE!$X860&lt;&gt;1,"",DATABASE!M860)</f>
        <v/>
      </c>
      <c r="C862" s="94">
        <f>IF(DATABASE!$X860&lt;&gt;1,"",DATABASE!A860)</f>
        <v/>
      </c>
      <c r="D862" s="94">
        <f>IF(DATABASE!$X860&lt;&gt;1,"",DATABASE!P860)</f>
        <v/>
      </c>
      <c r="E862" s="94">
        <f>IF(DATABASE!$X860&lt;&gt;1,"",DATABASE!L860)</f>
        <v/>
      </c>
      <c r="F862" s="94">
        <f>IF(DATABASE!$X860&lt;&gt;1,"",DATABASE!Q860)</f>
        <v/>
      </c>
      <c r="G862" s="94">
        <f>IF(DATABASE!$X860&lt;&gt;1,"",DATABASE!C860)</f>
        <v/>
      </c>
      <c r="H862" s="94">
        <f>IF(DATABASE!$X860&lt;&gt;1,"",DATABASE!D860)</f>
        <v/>
      </c>
      <c r="I862" s="93">
        <f>IF(DATABASE!$X860&lt;&gt;1,"",DATABASE!S860)</f>
        <v/>
      </c>
    </row>
    <row r="863" ht="16.5" customHeight="1" s="111">
      <c r="A863" s="92">
        <f>IF(DATABASE!$X861&lt;&gt;1,"",DATABASE!B861)</f>
        <v/>
      </c>
      <c r="B863" s="93">
        <f>IF(DATABASE!$X861&lt;&gt;1,"",DATABASE!M861)</f>
        <v/>
      </c>
      <c r="C863" s="94">
        <f>IF(DATABASE!$X861&lt;&gt;1,"",DATABASE!A861)</f>
        <v/>
      </c>
      <c r="D863" s="94">
        <f>IF(DATABASE!$X861&lt;&gt;1,"",DATABASE!P861)</f>
        <v/>
      </c>
      <c r="E863" s="94">
        <f>IF(DATABASE!$X861&lt;&gt;1,"",DATABASE!L861)</f>
        <v/>
      </c>
      <c r="F863" s="94">
        <f>IF(DATABASE!$X861&lt;&gt;1,"",DATABASE!Q861)</f>
        <v/>
      </c>
      <c r="G863" s="94">
        <f>IF(DATABASE!$X861&lt;&gt;1,"",DATABASE!C861)</f>
        <v/>
      </c>
      <c r="H863" s="94">
        <f>IF(DATABASE!$X861&lt;&gt;1,"",DATABASE!D861)</f>
        <v/>
      </c>
      <c r="I863" s="93">
        <f>IF(DATABASE!$X861&lt;&gt;1,"",DATABASE!S861)</f>
        <v/>
      </c>
    </row>
    <row r="864" ht="16.5" customHeight="1" s="111">
      <c r="A864" s="92">
        <f>IF(DATABASE!$X862&lt;&gt;1,"",DATABASE!B862)</f>
        <v/>
      </c>
      <c r="B864" s="93">
        <f>IF(DATABASE!$X862&lt;&gt;1,"",DATABASE!M862)</f>
        <v/>
      </c>
      <c r="C864" s="94">
        <f>IF(DATABASE!$X862&lt;&gt;1,"",DATABASE!A862)</f>
        <v/>
      </c>
      <c r="D864" s="94">
        <f>IF(DATABASE!$X862&lt;&gt;1,"",DATABASE!P862)</f>
        <v/>
      </c>
      <c r="E864" s="94">
        <f>IF(DATABASE!$X862&lt;&gt;1,"",DATABASE!L862)</f>
        <v/>
      </c>
      <c r="F864" s="94">
        <f>IF(DATABASE!$X862&lt;&gt;1,"",DATABASE!Q862)</f>
        <v/>
      </c>
      <c r="G864" s="94">
        <f>IF(DATABASE!$X862&lt;&gt;1,"",DATABASE!C862)</f>
        <v/>
      </c>
      <c r="H864" s="94">
        <f>IF(DATABASE!$X862&lt;&gt;1,"",DATABASE!D862)</f>
        <v/>
      </c>
      <c r="I864" s="93">
        <f>IF(DATABASE!$X862&lt;&gt;1,"",DATABASE!S862)</f>
        <v/>
      </c>
    </row>
    <row r="865" ht="16.5" customHeight="1" s="111">
      <c r="A865" s="92">
        <f>IF(DATABASE!$X863&lt;&gt;1,"",DATABASE!B863)</f>
        <v/>
      </c>
      <c r="B865" s="93">
        <f>IF(DATABASE!$X863&lt;&gt;1,"",DATABASE!M863)</f>
        <v/>
      </c>
      <c r="C865" s="94">
        <f>IF(DATABASE!$X863&lt;&gt;1,"",DATABASE!A863)</f>
        <v/>
      </c>
      <c r="D865" s="94">
        <f>IF(DATABASE!$X863&lt;&gt;1,"",DATABASE!P863)</f>
        <v/>
      </c>
      <c r="E865" s="94">
        <f>IF(DATABASE!$X863&lt;&gt;1,"",DATABASE!L863)</f>
        <v/>
      </c>
      <c r="F865" s="94">
        <f>IF(DATABASE!$X863&lt;&gt;1,"",DATABASE!Q863)</f>
        <v/>
      </c>
      <c r="G865" s="94">
        <f>IF(DATABASE!$X863&lt;&gt;1,"",DATABASE!C863)</f>
        <v/>
      </c>
      <c r="H865" s="94">
        <f>IF(DATABASE!$X863&lt;&gt;1,"",DATABASE!D863)</f>
        <v/>
      </c>
      <c r="I865" s="93">
        <f>IF(DATABASE!$X863&lt;&gt;1,"",DATABASE!S863)</f>
        <v/>
      </c>
    </row>
    <row r="866" ht="16.5" customHeight="1" s="111">
      <c r="A866" s="92">
        <f>IF(DATABASE!$X864&lt;&gt;1,"",DATABASE!B864)</f>
        <v/>
      </c>
      <c r="B866" s="93">
        <f>IF(DATABASE!$X864&lt;&gt;1,"",DATABASE!M864)</f>
        <v/>
      </c>
      <c r="C866" s="94">
        <f>IF(DATABASE!$X864&lt;&gt;1,"",DATABASE!A864)</f>
        <v/>
      </c>
      <c r="D866" s="94">
        <f>IF(DATABASE!$X864&lt;&gt;1,"",DATABASE!P864)</f>
        <v/>
      </c>
      <c r="E866" s="94">
        <f>IF(DATABASE!$X864&lt;&gt;1,"",DATABASE!L864)</f>
        <v/>
      </c>
      <c r="F866" s="94">
        <f>IF(DATABASE!$X864&lt;&gt;1,"",DATABASE!Q864)</f>
        <v/>
      </c>
      <c r="G866" s="94">
        <f>IF(DATABASE!$X864&lt;&gt;1,"",DATABASE!C864)</f>
        <v/>
      </c>
      <c r="H866" s="94">
        <f>IF(DATABASE!$X864&lt;&gt;1,"",DATABASE!D864)</f>
        <v/>
      </c>
      <c r="I866" s="93">
        <f>IF(DATABASE!$X864&lt;&gt;1,"",DATABASE!S864)</f>
        <v/>
      </c>
    </row>
    <row r="867" ht="16.5" customHeight="1" s="111">
      <c r="A867" s="92">
        <f>IF(DATABASE!$X865&lt;&gt;1,"",DATABASE!B865)</f>
        <v/>
      </c>
      <c r="B867" s="93">
        <f>IF(DATABASE!$X865&lt;&gt;1,"",DATABASE!M865)</f>
        <v/>
      </c>
      <c r="C867" s="94">
        <f>IF(DATABASE!$X865&lt;&gt;1,"",DATABASE!A865)</f>
        <v/>
      </c>
      <c r="D867" s="94">
        <f>IF(DATABASE!$X865&lt;&gt;1,"",DATABASE!P865)</f>
        <v/>
      </c>
      <c r="E867" s="94">
        <f>IF(DATABASE!$X865&lt;&gt;1,"",DATABASE!L865)</f>
        <v/>
      </c>
      <c r="F867" s="94">
        <f>IF(DATABASE!$X865&lt;&gt;1,"",DATABASE!Q865)</f>
        <v/>
      </c>
      <c r="G867" s="94">
        <f>IF(DATABASE!$X865&lt;&gt;1,"",DATABASE!C865)</f>
        <v/>
      </c>
      <c r="H867" s="94">
        <f>IF(DATABASE!$X865&lt;&gt;1,"",DATABASE!D865)</f>
        <v/>
      </c>
      <c r="I867" s="93">
        <f>IF(DATABASE!$X865&lt;&gt;1,"",DATABASE!S865)</f>
        <v/>
      </c>
    </row>
    <row r="868" ht="16.5" customHeight="1" s="111">
      <c r="A868" s="92">
        <f>IF(DATABASE!$X866&lt;&gt;1,"",DATABASE!B866)</f>
        <v/>
      </c>
      <c r="B868" s="93">
        <f>IF(DATABASE!$X866&lt;&gt;1,"",DATABASE!M866)</f>
        <v/>
      </c>
      <c r="C868" s="94">
        <f>IF(DATABASE!$X866&lt;&gt;1,"",DATABASE!A866)</f>
        <v/>
      </c>
      <c r="D868" s="94">
        <f>IF(DATABASE!$X866&lt;&gt;1,"",DATABASE!P866)</f>
        <v/>
      </c>
      <c r="E868" s="94">
        <f>IF(DATABASE!$X866&lt;&gt;1,"",DATABASE!L866)</f>
        <v/>
      </c>
      <c r="F868" s="94">
        <f>IF(DATABASE!$X866&lt;&gt;1,"",DATABASE!Q866)</f>
        <v/>
      </c>
      <c r="G868" s="94">
        <f>IF(DATABASE!$X866&lt;&gt;1,"",DATABASE!C866)</f>
        <v/>
      </c>
      <c r="H868" s="94">
        <f>IF(DATABASE!$X866&lt;&gt;1,"",DATABASE!D866)</f>
        <v/>
      </c>
      <c r="I868" s="93">
        <f>IF(DATABASE!$X866&lt;&gt;1,"",DATABASE!S866)</f>
        <v/>
      </c>
    </row>
    <row r="869" ht="16.5" customHeight="1" s="111">
      <c r="A869" s="92">
        <f>IF(DATABASE!$X867&lt;&gt;1,"",DATABASE!B867)</f>
        <v/>
      </c>
      <c r="B869" s="93">
        <f>IF(DATABASE!$X867&lt;&gt;1,"",DATABASE!M867)</f>
        <v/>
      </c>
      <c r="C869" s="94">
        <f>IF(DATABASE!$X867&lt;&gt;1,"",DATABASE!A867)</f>
        <v/>
      </c>
      <c r="D869" s="94">
        <f>IF(DATABASE!$X867&lt;&gt;1,"",DATABASE!P867)</f>
        <v/>
      </c>
      <c r="E869" s="94">
        <f>IF(DATABASE!$X867&lt;&gt;1,"",DATABASE!L867)</f>
        <v/>
      </c>
      <c r="F869" s="94">
        <f>IF(DATABASE!$X867&lt;&gt;1,"",DATABASE!Q867)</f>
        <v/>
      </c>
      <c r="G869" s="94">
        <f>IF(DATABASE!$X867&lt;&gt;1,"",DATABASE!C867)</f>
        <v/>
      </c>
      <c r="H869" s="94">
        <f>IF(DATABASE!$X867&lt;&gt;1,"",DATABASE!D867)</f>
        <v/>
      </c>
      <c r="I869" s="93">
        <f>IF(DATABASE!$X867&lt;&gt;1,"",DATABASE!S867)</f>
        <v/>
      </c>
    </row>
    <row r="870" ht="16.5" customHeight="1" s="111">
      <c r="A870" s="92">
        <f>IF(DATABASE!$X868&lt;&gt;1,"",DATABASE!B868)</f>
        <v/>
      </c>
      <c r="B870" s="93">
        <f>IF(DATABASE!$X868&lt;&gt;1,"",DATABASE!M868)</f>
        <v/>
      </c>
      <c r="C870" s="94">
        <f>IF(DATABASE!$X868&lt;&gt;1,"",DATABASE!A868)</f>
        <v/>
      </c>
      <c r="D870" s="94">
        <f>IF(DATABASE!$X868&lt;&gt;1,"",DATABASE!P868)</f>
        <v/>
      </c>
      <c r="E870" s="94">
        <f>IF(DATABASE!$X868&lt;&gt;1,"",DATABASE!L868)</f>
        <v/>
      </c>
      <c r="F870" s="94">
        <f>IF(DATABASE!$X868&lt;&gt;1,"",DATABASE!Q868)</f>
        <v/>
      </c>
      <c r="G870" s="94">
        <f>IF(DATABASE!$X868&lt;&gt;1,"",DATABASE!C868)</f>
        <v/>
      </c>
      <c r="H870" s="94">
        <f>IF(DATABASE!$X868&lt;&gt;1,"",DATABASE!D868)</f>
        <v/>
      </c>
      <c r="I870" s="93">
        <f>IF(DATABASE!$X868&lt;&gt;1,"",DATABASE!S868)</f>
        <v/>
      </c>
    </row>
    <row r="871" ht="16.5" customHeight="1" s="111">
      <c r="A871" s="92">
        <f>IF(DATABASE!$X869&lt;&gt;1,"",DATABASE!B869)</f>
        <v/>
      </c>
      <c r="B871" s="93">
        <f>IF(DATABASE!$X869&lt;&gt;1,"",DATABASE!M869)</f>
        <v/>
      </c>
      <c r="C871" s="94">
        <f>IF(DATABASE!$X869&lt;&gt;1,"",DATABASE!A869)</f>
        <v/>
      </c>
      <c r="D871" s="94">
        <f>IF(DATABASE!$X869&lt;&gt;1,"",DATABASE!P869)</f>
        <v/>
      </c>
      <c r="E871" s="94">
        <f>IF(DATABASE!$X869&lt;&gt;1,"",DATABASE!L869)</f>
        <v/>
      </c>
      <c r="F871" s="94">
        <f>IF(DATABASE!$X869&lt;&gt;1,"",DATABASE!Q869)</f>
        <v/>
      </c>
      <c r="G871" s="94">
        <f>IF(DATABASE!$X869&lt;&gt;1,"",DATABASE!C869)</f>
        <v/>
      </c>
      <c r="H871" s="94">
        <f>IF(DATABASE!$X869&lt;&gt;1,"",DATABASE!D869)</f>
        <v/>
      </c>
      <c r="I871" s="93">
        <f>IF(DATABASE!$X869&lt;&gt;1,"",DATABASE!S869)</f>
        <v/>
      </c>
    </row>
    <row r="872" ht="16.5" customHeight="1" s="111">
      <c r="A872" s="92">
        <f>IF(DATABASE!$X870&lt;&gt;1,"",DATABASE!B870)</f>
        <v/>
      </c>
      <c r="B872" s="93">
        <f>IF(DATABASE!$X870&lt;&gt;1,"",DATABASE!M870)</f>
        <v/>
      </c>
      <c r="C872" s="94">
        <f>IF(DATABASE!$X870&lt;&gt;1,"",DATABASE!A870)</f>
        <v/>
      </c>
      <c r="D872" s="94">
        <f>IF(DATABASE!$X870&lt;&gt;1,"",DATABASE!P870)</f>
        <v/>
      </c>
      <c r="E872" s="94">
        <f>IF(DATABASE!$X870&lt;&gt;1,"",DATABASE!L870)</f>
        <v/>
      </c>
      <c r="F872" s="94">
        <f>IF(DATABASE!$X870&lt;&gt;1,"",DATABASE!Q870)</f>
        <v/>
      </c>
      <c r="G872" s="94">
        <f>IF(DATABASE!$X870&lt;&gt;1,"",DATABASE!C870)</f>
        <v/>
      </c>
      <c r="H872" s="94">
        <f>IF(DATABASE!$X870&lt;&gt;1,"",DATABASE!D870)</f>
        <v/>
      </c>
      <c r="I872" s="93">
        <f>IF(DATABASE!$X870&lt;&gt;1,"",DATABASE!S870)</f>
        <v/>
      </c>
    </row>
    <row r="873" ht="16.5" customHeight="1" s="111">
      <c r="A873" s="92">
        <f>IF(DATABASE!$X871&lt;&gt;1,"",DATABASE!B871)</f>
        <v/>
      </c>
      <c r="B873" s="93">
        <f>IF(DATABASE!$X871&lt;&gt;1,"",DATABASE!M871)</f>
        <v/>
      </c>
      <c r="C873" s="94">
        <f>IF(DATABASE!$X871&lt;&gt;1,"",DATABASE!A871)</f>
        <v/>
      </c>
      <c r="D873" s="94">
        <f>IF(DATABASE!$X871&lt;&gt;1,"",DATABASE!P871)</f>
        <v/>
      </c>
      <c r="E873" s="94">
        <f>IF(DATABASE!$X871&lt;&gt;1,"",DATABASE!L871)</f>
        <v/>
      </c>
      <c r="F873" s="94">
        <f>IF(DATABASE!$X871&lt;&gt;1,"",DATABASE!Q871)</f>
        <v/>
      </c>
      <c r="G873" s="94">
        <f>IF(DATABASE!$X871&lt;&gt;1,"",DATABASE!C871)</f>
        <v/>
      </c>
      <c r="H873" s="94">
        <f>IF(DATABASE!$X871&lt;&gt;1,"",DATABASE!D871)</f>
        <v/>
      </c>
      <c r="I873" s="93">
        <f>IF(DATABASE!$X871&lt;&gt;1,"",DATABASE!S871)</f>
        <v/>
      </c>
    </row>
    <row r="874" ht="16.5" customHeight="1" s="111">
      <c r="A874" s="92">
        <f>IF(DATABASE!$X872&lt;&gt;1,"",DATABASE!B872)</f>
        <v/>
      </c>
      <c r="B874" s="93">
        <f>IF(DATABASE!$X872&lt;&gt;1,"",DATABASE!M872)</f>
        <v/>
      </c>
      <c r="C874" s="94">
        <f>IF(DATABASE!$X872&lt;&gt;1,"",DATABASE!A872)</f>
        <v/>
      </c>
      <c r="D874" s="94">
        <f>IF(DATABASE!$X872&lt;&gt;1,"",DATABASE!P872)</f>
        <v/>
      </c>
      <c r="E874" s="94">
        <f>IF(DATABASE!$X872&lt;&gt;1,"",DATABASE!L872)</f>
        <v/>
      </c>
      <c r="F874" s="94">
        <f>IF(DATABASE!$X872&lt;&gt;1,"",DATABASE!Q872)</f>
        <v/>
      </c>
      <c r="G874" s="94">
        <f>IF(DATABASE!$X872&lt;&gt;1,"",DATABASE!C872)</f>
        <v/>
      </c>
      <c r="H874" s="94">
        <f>IF(DATABASE!$X872&lt;&gt;1,"",DATABASE!D872)</f>
        <v/>
      </c>
      <c r="I874" s="93">
        <f>IF(DATABASE!$X872&lt;&gt;1,"",DATABASE!S872)</f>
        <v/>
      </c>
    </row>
    <row r="875" ht="16.5" customHeight="1" s="111">
      <c r="A875" s="92">
        <f>IF(DATABASE!$X873&lt;&gt;1,"",DATABASE!B873)</f>
        <v/>
      </c>
      <c r="B875" s="93">
        <f>IF(DATABASE!$X873&lt;&gt;1,"",DATABASE!M873)</f>
        <v/>
      </c>
      <c r="C875" s="94">
        <f>IF(DATABASE!$X873&lt;&gt;1,"",DATABASE!A873)</f>
        <v/>
      </c>
      <c r="D875" s="94">
        <f>IF(DATABASE!$X873&lt;&gt;1,"",DATABASE!P873)</f>
        <v/>
      </c>
      <c r="E875" s="94">
        <f>IF(DATABASE!$X873&lt;&gt;1,"",DATABASE!L873)</f>
        <v/>
      </c>
      <c r="F875" s="94">
        <f>IF(DATABASE!$X873&lt;&gt;1,"",DATABASE!Q873)</f>
        <v/>
      </c>
      <c r="G875" s="94">
        <f>IF(DATABASE!$X873&lt;&gt;1,"",DATABASE!C873)</f>
        <v/>
      </c>
      <c r="H875" s="94">
        <f>IF(DATABASE!$X873&lt;&gt;1,"",DATABASE!D873)</f>
        <v/>
      </c>
      <c r="I875" s="93">
        <f>IF(DATABASE!$X873&lt;&gt;1,"",DATABASE!S873)</f>
        <v/>
      </c>
    </row>
    <row r="876" ht="16.5" customHeight="1" s="111">
      <c r="A876" s="92">
        <f>IF(DATABASE!$X874&lt;&gt;1,"",DATABASE!B874)</f>
        <v/>
      </c>
      <c r="B876" s="93">
        <f>IF(DATABASE!$X874&lt;&gt;1,"",DATABASE!M874)</f>
        <v/>
      </c>
      <c r="C876" s="94">
        <f>IF(DATABASE!$X874&lt;&gt;1,"",DATABASE!A874)</f>
        <v/>
      </c>
      <c r="D876" s="94">
        <f>IF(DATABASE!$X874&lt;&gt;1,"",DATABASE!P874)</f>
        <v/>
      </c>
      <c r="E876" s="94">
        <f>IF(DATABASE!$X874&lt;&gt;1,"",DATABASE!L874)</f>
        <v/>
      </c>
      <c r="F876" s="94">
        <f>IF(DATABASE!$X874&lt;&gt;1,"",DATABASE!Q874)</f>
        <v/>
      </c>
      <c r="G876" s="94">
        <f>IF(DATABASE!$X874&lt;&gt;1,"",DATABASE!C874)</f>
        <v/>
      </c>
      <c r="H876" s="94">
        <f>IF(DATABASE!$X874&lt;&gt;1,"",DATABASE!D874)</f>
        <v/>
      </c>
      <c r="I876" s="93">
        <f>IF(DATABASE!$X874&lt;&gt;1,"",DATABASE!S874)</f>
        <v/>
      </c>
    </row>
    <row r="877" ht="16.5" customHeight="1" s="111">
      <c r="A877" s="92">
        <f>IF(DATABASE!$X875&lt;&gt;1,"",DATABASE!B875)</f>
        <v/>
      </c>
      <c r="B877" s="93">
        <f>IF(DATABASE!$X875&lt;&gt;1,"",DATABASE!M875)</f>
        <v/>
      </c>
      <c r="C877" s="94">
        <f>IF(DATABASE!$X875&lt;&gt;1,"",DATABASE!A875)</f>
        <v/>
      </c>
      <c r="D877" s="94">
        <f>IF(DATABASE!$X875&lt;&gt;1,"",DATABASE!P875)</f>
        <v/>
      </c>
      <c r="E877" s="94">
        <f>IF(DATABASE!$X875&lt;&gt;1,"",DATABASE!L875)</f>
        <v/>
      </c>
      <c r="F877" s="94">
        <f>IF(DATABASE!$X875&lt;&gt;1,"",DATABASE!Q875)</f>
        <v/>
      </c>
      <c r="G877" s="94">
        <f>IF(DATABASE!$X875&lt;&gt;1,"",DATABASE!C875)</f>
        <v/>
      </c>
      <c r="H877" s="94">
        <f>IF(DATABASE!$X875&lt;&gt;1,"",DATABASE!D875)</f>
        <v/>
      </c>
      <c r="I877" s="93">
        <f>IF(DATABASE!$X875&lt;&gt;1,"",DATABASE!S875)</f>
        <v/>
      </c>
    </row>
    <row r="878" ht="16.5" customHeight="1" s="111">
      <c r="A878" s="92">
        <f>IF(DATABASE!$X876&lt;&gt;1,"",DATABASE!B876)</f>
        <v/>
      </c>
      <c r="B878" s="93">
        <f>IF(DATABASE!$X876&lt;&gt;1,"",DATABASE!M876)</f>
        <v/>
      </c>
      <c r="C878" s="94">
        <f>IF(DATABASE!$X876&lt;&gt;1,"",DATABASE!A876)</f>
        <v/>
      </c>
      <c r="D878" s="94">
        <f>IF(DATABASE!$X876&lt;&gt;1,"",DATABASE!P876)</f>
        <v/>
      </c>
      <c r="E878" s="94">
        <f>IF(DATABASE!$X876&lt;&gt;1,"",DATABASE!L876)</f>
        <v/>
      </c>
      <c r="F878" s="94">
        <f>IF(DATABASE!$X876&lt;&gt;1,"",DATABASE!Q876)</f>
        <v/>
      </c>
      <c r="G878" s="94">
        <f>IF(DATABASE!$X876&lt;&gt;1,"",DATABASE!C876)</f>
        <v/>
      </c>
      <c r="H878" s="94">
        <f>IF(DATABASE!$X876&lt;&gt;1,"",DATABASE!D876)</f>
        <v/>
      </c>
      <c r="I878" s="93">
        <f>IF(DATABASE!$X876&lt;&gt;1,"",DATABASE!S876)</f>
        <v/>
      </c>
    </row>
    <row r="879" ht="16.5" customHeight="1" s="111">
      <c r="A879" s="92">
        <f>IF(DATABASE!$X877&lt;&gt;1,"",DATABASE!B877)</f>
        <v/>
      </c>
      <c r="B879" s="93">
        <f>IF(DATABASE!$X877&lt;&gt;1,"",DATABASE!M877)</f>
        <v/>
      </c>
      <c r="C879" s="94">
        <f>IF(DATABASE!$X877&lt;&gt;1,"",DATABASE!A877)</f>
        <v/>
      </c>
      <c r="D879" s="94">
        <f>IF(DATABASE!$X877&lt;&gt;1,"",DATABASE!P877)</f>
        <v/>
      </c>
      <c r="E879" s="94">
        <f>IF(DATABASE!$X877&lt;&gt;1,"",DATABASE!L877)</f>
        <v/>
      </c>
      <c r="F879" s="94">
        <f>IF(DATABASE!$X877&lt;&gt;1,"",DATABASE!Q877)</f>
        <v/>
      </c>
      <c r="G879" s="94">
        <f>IF(DATABASE!$X877&lt;&gt;1,"",DATABASE!C877)</f>
        <v/>
      </c>
      <c r="H879" s="94">
        <f>IF(DATABASE!$X877&lt;&gt;1,"",DATABASE!D877)</f>
        <v/>
      </c>
      <c r="I879" s="93">
        <f>IF(DATABASE!$X877&lt;&gt;1,"",DATABASE!S877)</f>
        <v/>
      </c>
    </row>
    <row r="880" ht="16.5" customHeight="1" s="111">
      <c r="A880" s="92">
        <f>IF(DATABASE!$X878&lt;&gt;1,"",DATABASE!B878)</f>
        <v/>
      </c>
      <c r="B880" s="93">
        <f>IF(DATABASE!$X878&lt;&gt;1,"",DATABASE!M878)</f>
        <v/>
      </c>
      <c r="C880" s="94">
        <f>IF(DATABASE!$X878&lt;&gt;1,"",DATABASE!A878)</f>
        <v/>
      </c>
      <c r="D880" s="94">
        <f>IF(DATABASE!$X878&lt;&gt;1,"",DATABASE!P878)</f>
        <v/>
      </c>
      <c r="E880" s="94">
        <f>IF(DATABASE!$X878&lt;&gt;1,"",DATABASE!L878)</f>
        <v/>
      </c>
      <c r="F880" s="94">
        <f>IF(DATABASE!$X878&lt;&gt;1,"",DATABASE!Q878)</f>
        <v/>
      </c>
      <c r="G880" s="94">
        <f>IF(DATABASE!$X878&lt;&gt;1,"",DATABASE!C878)</f>
        <v/>
      </c>
      <c r="H880" s="94">
        <f>IF(DATABASE!$X878&lt;&gt;1,"",DATABASE!D878)</f>
        <v/>
      </c>
      <c r="I880" s="93">
        <f>IF(DATABASE!$X878&lt;&gt;1,"",DATABASE!S878)</f>
        <v/>
      </c>
    </row>
    <row r="881" ht="16.5" customHeight="1" s="111">
      <c r="A881" s="92">
        <f>IF(DATABASE!$X879&lt;&gt;1,"",DATABASE!B879)</f>
        <v/>
      </c>
      <c r="B881" s="93">
        <f>IF(DATABASE!$X879&lt;&gt;1,"",DATABASE!M879)</f>
        <v/>
      </c>
      <c r="C881" s="94">
        <f>IF(DATABASE!$X879&lt;&gt;1,"",DATABASE!A879)</f>
        <v/>
      </c>
      <c r="D881" s="94">
        <f>IF(DATABASE!$X879&lt;&gt;1,"",DATABASE!P879)</f>
        <v/>
      </c>
      <c r="E881" s="94">
        <f>IF(DATABASE!$X879&lt;&gt;1,"",DATABASE!L879)</f>
        <v/>
      </c>
      <c r="F881" s="94">
        <f>IF(DATABASE!$X879&lt;&gt;1,"",DATABASE!Q879)</f>
        <v/>
      </c>
      <c r="G881" s="94">
        <f>IF(DATABASE!$X879&lt;&gt;1,"",DATABASE!C879)</f>
        <v/>
      </c>
      <c r="H881" s="94">
        <f>IF(DATABASE!$X879&lt;&gt;1,"",DATABASE!D879)</f>
        <v/>
      </c>
      <c r="I881" s="93">
        <f>IF(DATABASE!$X879&lt;&gt;1,"",DATABASE!S879)</f>
        <v/>
      </c>
    </row>
    <row r="882" ht="16.5" customHeight="1" s="111">
      <c r="A882" s="92">
        <f>IF(DATABASE!$X880&lt;&gt;1,"",DATABASE!B880)</f>
        <v/>
      </c>
      <c r="B882" s="93">
        <f>IF(DATABASE!$X880&lt;&gt;1,"",DATABASE!M880)</f>
        <v/>
      </c>
      <c r="C882" s="94">
        <f>IF(DATABASE!$X880&lt;&gt;1,"",DATABASE!A880)</f>
        <v/>
      </c>
      <c r="D882" s="94">
        <f>IF(DATABASE!$X880&lt;&gt;1,"",DATABASE!P880)</f>
        <v/>
      </c>
      <c r="E882" s="94">
        <f>IF(DATABASE!$X880&lt;&gt;1,"",DATABASE!L880)</f>
        <v/>
      </c>
      <c r="F882" s="94">
        <f>IF(DATABASE!$X880&lt;&gt;1,"",DATABASE!Q880)</f>
        <v/>
      </c>
      <c r="G882" s="94">
        <f>IF(DATABASE!$X880&lt;&gt;1,"",DATABASE!C880)</f>
        <v/>
      </c>
      <c r="H882" s="94">
        <f>IF(DATABASE!$X880&lt;&gt;1,"",DATABASE!D880)</f>
        <v/>
      </c>
      <c r="I882" s="93">
        <f>IF(DATABASE!$X880&lt;&gt;1,"",DATABASE!S880)</f>
        <v/>
      </c>
    </row>
    <row r="883" ht="16.5" customHeight="1" s="111">
      <c r="A883" s="92">
        <f>IF(DATABASE!$X881&lt;&gt;1,"",DATABASE!B881)</f>
        <v/>
      </c>
      <c r="B883" s="93">
        <f>IF(DATABASE!$X881&lt;&gt;1,"",DATABASE!M881)</f>
        <v/>
      </c>
      <c r="C883" s="94">
        <f>IF(DATABASE!$X881&lt;&gt;1,"",DATABASE!A881)</f>
        <v/>
      </c>
      <c r="D883" s="94">
        <f>IF(DATABASE!$X881&lt;&gt;1,"",DATABASE!P881)</f>
        <v/>
      </c>
      <c r="E883" s="94">
        <f>IF(DATABASE!$X881&lt;&gt;1,"",DATABASE!L881)</f>
        <v/>
      </c>
      <c r="F883" s="94">
        <f>IF(DATABASE!$X881&lt;&gt;1,"",DATABASE!Q881)</f>
        <v/>
      </c>
      <c r="G883" s="94">
        <f>IF(DATABASE!$X881&lt;&gt;1,"",DATABASE!C881)</f>
        <v/>
      </c>
      <c r="H883" s="94">
        <f>IF(DATABASE!$X881&lt;&gt;1,"",DATABASE!D881)</f>
        <v/>
      </c>
      <c r="I883" s="93">
        <f>IF(DATABASE!$X881&lt;&gt;1,"",DATABASE!S881)</f>
        <v/>
      </c>
    </row>
    <row r="884" ht="16.5" customHeight="1" s="111">
      <c r="A884" s="92">
        <f>IF(DATABASE!$X882&lt;&gt;1,"",DATABASE!B882)</f>
        <v/>
      </c>
      <c r="B884" s="93">
        <f>IF(DATABASE!$X882&lt;&gt;1,"",DATABASE!M882)</f>
        <v/>
      </c>
      <c r="C884" s="94">
        <f>IF(DATABASE!$X882&lt;&gt;1,"",DATABASE!A882)</f>
        <v/>
      </c>
      <c r="D884" s="94">
        <f>IF(DATABASE!$X882&lt;&gt;1,"",DATABASE!P882)</f>
        <v/>
      </c>
      <c r="E884" s="94">
        <f>IF(DATABASE!$X882&lt;&gt;1,"",DATABASE!L882)</f>
        <v/>
      </c>
      <c r="F884" s="94">
        <f>IF(DATABASE!$X882&lt;&gt;1,"",DATABASE!Q882)</f>
        <v/>
      </c>
      <c r="G884" s="94">
        <f>IF(DATABASE!$X882&lt;&gt;1,"",DATABASE!C882)</f>
        <v/>
      </c>
      <c r="H884" s="94">
        <f>IF(DATABASE!$X882&lt;&gt;1,"",DATABASE!D882)</f>
        <v/>
      </c>
      <c r="I884" s="93">
        <f>IF(DATABASE!$X882&lt;&gt;1,"",DATABASE!S882)</f>
        <v/>
      </c>
    </row>
    <row r="885" ht="16.5" customHeight="1" s="111">
      <c r="A885" s="92">
        <f>IF(DATABASE!$X883&lt;&gt;1,"",DATABASE!B883)</f>
        <v/>
      </c>
      <c r="B885" s="93">
        <f>IF(DATABASE!$X883&lt;&gt;1,"",DATABASE!M883)</f>
        <v/>
      </c>
      <c r="C885" s="94">
        <f>IF(DATABASE!$X883&lt;&gt;1,"",DATABASE!A883)</f>
        <v/>
      </c>
      <c r="D885" s="94">
        <f>IF(DATABASE!$X883&lt;&gt;1,"",DATABASE!P883)</f>
        <v/>
      </c>
      <c r="E885" s="94">
        <f>IF(DATABASE!$X883&lt;&gt;1,"",DATABASE!L883)</f>
        <v/>
      </c>
      <c r="F885" s="94">
        <f>IF(DATABASE!$X883&lt;&gt;1,"",DATABASE!Q883)</f>
        <v/>
      </c>
      <c r="G885" s="94">
        <f>IF(DATABASE!$X883&lt;&gt;1,"",DATABASE!C883)</f>
        <v/>
      </c>
      <c r="H885" s="94">
        <f>IF(DATABASE!$X883&lt;&gt;1,"",DATABASE!D883)</f>
        <v/>
      </c>
      <c r="I885" s="93">
        <f>IF(DATABASE!$X883&lt;&gt;1,"",DATABASE!S883)</f>
        <v/>
      </c>
    </row>
    <row r="886" ht="16.5" customHeight="1" s="111">
      <c r="A886" s="92">
        <f>IF(DATABASE!$X884&lt;&gt;1,"",DATABASE!B884)</f>
        <v/>
      </c>
      <c r="B886" s="93">
        <f>IF(DATABASE!$X884&lt;&gt;1,"",DATABASE!M884)</f>
        <v/>
      </c>
      <c r="C886" s="94">
        <f>IF(DATABASE!$X884&lt;&gt;1,"",DATABASE!A884)</f>
        <v/>
      </c>
      <c r="D886" s="94">
        <f>IF(DATABASE!$X884&lt;&gt;1,"",DATABASE!P884)</f>
        <v/>
      </c>
      <c r="E886" s="94">
        <f>IF(DATABASE!$X884&lt;&gt;1,"",DATABASE!L884)</f>
        <v/>
      </c>
      <c r="F886" s="94">
        <f>IF(DATABASE!$X884&lt;&gt;1,"",DATABASE!Q884)</f>
        <v/>
      </c>
      <c r="G886" s="94">
        <f>IF(DATABASE!$X884&lt;&gt;1,"",DATABASE!C884)</f>
        <v/>
      </c>
      <c r="H886" s="94">
        <f>IF(DATABASE!$X884&lt;&gt;1,"",DATABASE!D884)</f>
        <v/>
      </c>
      <c r="I886" s="93">
        <f>IF(DATABASE!$X884&lt;&gt;1,"",DATABASE!S884)</f>
        <v/>
      </c>
    </row>
    <row r="887" ht="16.5" customHeight="1" s="111">
      <c r="A887" s="92">
        <f>IF(DATABASE!$X885&lt;&gt;1,"",DATABASE!B885)</f>
        <v/>
      </c>
      <c r="B887" s="93">
        <f>IF(DATABASE!$X885&lt;&gt;1,"",DATABASE!M885)</f>
        <v/>
      </c>
      <c r="C887" s="94">
        <f>IF(DATABASE!$X885&lt;&gt;1,"",DATABASE!A885)</f>
        <v/>
      </c>
      <c r="D887" s="94">
        <f>IF(DATABASE!$X885&lt;&gt;1,"",DATABASE!P885)</f>
        <v/>
      </c>
      <c r="E887" s="94">
        <f>IF(DATABASE!$X885&lt;&gt;1,"",DATABASE!L885)</f>
        <v/>
      </c>
      <c r="F887" s="94">
        <f>IF(DATABASE!$X885&lt;&gt;1,"",DATABASE!Q885)</f>
        <v/>
      </c>
      <c r="G887" s="94">
        <f>IF(DATABASE!$X885&lt;&gt;1,"",DATABASE!C885)</f>
        <v/>
      </c>
      <c r="H887" s="94">
        <f>IF(DATABASE!$X885&lt;&gt;1,"",DATABASE!D885)</f>
        <v/>
      </c>
      <c r="I887" s="93">
        <f>IF(DATABASE!$X885&lt;&gt;1,"",DATABASE!S885)</f>
        <v/>
      </c>
    </row>
    <row r="888" ht="16.5" customHeight="1" s="111">
      <c r="A888" s="92">
        <f>IF(DATABASE!$X886&lt;&gt;1,"",DATABASE!B886)</f>
        <v/>
      </c>
      <c r="B888" s="93">
        <f>IF(DATABASE!$X886&lt;&gt;1,"",DATABASE!M886)</f>
        <v/>
      </c>
      <c r="C888" s="94">
        <f>IF(DATABASE!$X886&lt;&gt;1,"",DATABASE!A886)</f>
        <v/>
      </c>
      <c r="D888" s="94">
        <f>IF(DATABASE!$X886&lt;&gt;1,"",DATABASE!P886)</f>
        <v/>
      </c>
      <c r="E888" s="94">
        <f>IF(DATABASE!$X886&lt;&gt;1,"",DATABASE!L886)</f>
        <v/>
      </c>
      <c r="F888" s="94">
        <f>IF(DATABASE!$X886&lt;&gt;1,"",DATABASE!Q886)</f>
        <v/>
      </c>
      <c r="G888" s="94">
        <f>IF(DATABASE!$X886&lt;&gt;1,"",DATABASE!C886)</f>
        <v/>
      </c>
      <c r="H888" s="94">
        <f>IF(DATABASE!$X886&lt;&gt;1,"",DATABASE!D886)</f>
        <v/>
      </c>
      <c r="I888" s="93">
        <f>IF(DATABASE!$X886&lt;&gt;1,"",DATABASE!S886)</f>
        <v/>
      </c>
    </row>
    <row r="889" ht="16.5" customHeight="1" s="111">
      <c r="A889" s="92">
        <f>IF(DATABASE!$X887&lt;&gt;1,"",DATABASE!B887)</f>
        <v/>
      </c>
      <c r="B889" s="93">
        <f>IF(DATABASE!$X887&lt;&gt;1,"",DATABASE!M887)</f>
        <v/>
      </c>
      <c r="C889" s="94">
        <f>IF(DATABASE!$X887&lt;&gt;1,"",DATABASE!A887)</f>
        <v/>
      </c>
      <c r="D889" s="94">
        <f>IF(DATABASE!$X887&lt;&gt;1,"",DATABASE!P887)</f>
        <v/>
      </c>
      <c r="E889" s="94">
        <f>IF(DATABASE!$X887&lt;&gt;1,"",DATABASE!L887)</f>
        <v/>
      </c>
      <c r="F889" s="94">
        <f>IF(DATABASE!$X887&lt;&gt;1,"",DATABASE!Q887)</f>
        <v/>
      </c>
      <c r="G889" s="94">
        <f>IF(DATABASE!$X887&lt;&gt;1,"",DATABASE!C887)</f>
        <v/>
      </c>
      <c r="H889" s="94">
        <f>IF(DATABASE!$X887&lt;&gt;1,"",DATABASE!D887)</f>
        <v/>
      </c>
      <c r="I889" s="93">
        <f>IF(DATABASE!$X887&lt;&gt;1,"",DATABASE!S887)</f>
        <v/>
      </c>
    </row>
    <row r="890" ht="16.5" customHeight="1" s="111">
      <c r="A890" s="92">
        <f>IF(DATABASE!$X888&lt;&gt;1,"",DATABASE!B888)</f>
        <v/>
      </c>
      <c r="B890" s="93">
        <f>IF(DATABASE!$X888&lt;&gt;1,"",DATABASE!M888)</f>
        <v/>
      </c>
      <c r="C890" s="94">
        <f>IF(DATABASE!$X888&lt;&gt;1,"",DATABASE!A888)</f>
        <v/>
      </c>
      <c r="D890" s="94">
        <f>IF(DATABASE!$X888&lt;&gt;1,"",DATABASE!P888)</f>
        <v/>
      </c>
      <c r="E890" s="94">
        <f>IF(DATABASE!$X888&lt;&gt;1,"",DATABASE!L888)</f>
        <v/>
      </c>
      <c r="F890" s="94">
        <f>IF(DATABASE!$X888&lt;&gt;1,"",DATABASE!Q888)</f>
        <v/>
      </c>
      <c r="G890" s="94">
        <f>IF(DATABASE!$X888&lt;&gt;1,"",DATABASE!C888)</f>
        <v/>
      </c>
      <c r="H890" s="94">
        <f>IF(DATABASE!$X888&lt;&gt;1,"",DATABASE!D888)</f>
        <v/>
      </c>
      <c r="I890" s="93">
        <f>IF(DATABASE!$X888&lt;&gt;1,"",DATABASE!S888)</f>
        <v/>
      </c>
    </row>
    <row r="891" ht="16.5" customHeight="1" s="111">
      <c r="A891" s="92">
        <f>IF(DATABASE!$X889&lt;&gt;1,"",DATABASE!B889)</f>
        <v/>
      </c>
      <c r="B891" s="93">
        <f>IF(DATABASE!$X889&lt;&gt;1,"",DATABASE!M889)</f>
        <v/>
      </c>
      <c r="C891" s="94">
        <f>IF(DATABASE!$X889&lt;&gt;1,"",DATABASE!A889)</f>
        <v/>
      </c>
      <c r="D891" s="94">
        <f>IF(DATABASE!$X889&lt;&gt;1,"",DATABASE!P889)</f>
        <v/>
      </c>
      <c r="E891" s="94">
        <f>IF(DATABASE!$X889&lt;&gt;1,"",DATABASE!L889)</f>
        <v/>
      </c>
      <c r="F891" s="94">
        <f>IF(DATABASE!$X889&lt;&gt;1,"",DATABASE!Q889)</f>
        <v/>
      </c>
      <c r="G891" s="94">
        <f>IF(DATABASE!$X889&lt;&gt;1,"",DATABASE!C889)</f>
        <v/>
      </c>
      <c r="H891" s="94">
        <f>IF(DATABASE!$X889&lt;&gt;1,"",DATABASE!D889)</f>
        <v/>
      </c>
      <c r="I891" s="93">
        <f>IF(DATABASE!$X889&lt;&gt;1,"",DATABASE!S889)</f>
        <v/>
      </c>
    </row>
    <row r="892" ht="16.5" customHeight="1" s="111">
      <c r="A892" s="92">
        <f>IF(DATABASE!$X890&lt;&gt;1,"",DATABASE!B890)</f>
        <v/>
      </c>
      <c r="B892" s="93">
        <f>IF(DATABASE!$X890&lt;&gt;1,"",DATABASE!M890)</f>
        <v/>
      </c>
      <c r="C892" s="94">
        <f>IF(DATABASE!$X890&lt;&gt;1,"",DATABASE!A890)</f>
        <v/>
      </c>
      <c r="D892" s="94">
        <f>IF(DATABASE!$X890&lt;&gt;1,"",DATABASE!P890)</f>
        <v/>
      </c>
      <c r="E892" s="94">
        <f>IF(DATABASE!$X890&lt;&gt;1,"",DATABASE!L890)</f>
        <v/>
      </c>
      <c r="F892" s="94">
        <f>IF(DATABASE!$X890&lt;&gt;1,"",DATABASE!Q890)</f>
        <v/>
      </c>
      <c r="G892" s="94">
        <f>IF(DATABASE!$X890&lt;&gt;1,"",DATABASE!C890)</f>
        <v/>
      </c>
      <c r="H892" s="94">
        <f>IF(DATABASE!$X890&lt;&gt;1,"",DATABASE!D890)</f>
        <v/>
      </c>
      <c r="I892" s="93">
        <f>IF(DATABASE!$X890&lt;&gt;1,"",DATABASE!S890)</f>
        <v/>
      </c>
    </row>
    <row r="893" ht="16.5" customHeight="1" s="111">
      <c r="A893" s="92">
        <f>IF(DATABASE!$X891&lt;&gt;1,"",DATABASE!B891)</f>
        <v/>
      </c>
      <c r="B893" s="93">
        <f>IF(DATABASE!$X891&lt;&gt;1,"",DATABASE!M891)</f>
        <v/>
      </c>
      <c r="C893" s="94">
        <f>IF(DATABASE!$X891&lt;&gt;1,"",DATABASE!A891)</f>
        <v/>
      </c>
      <c r="D893" s="94">
        <f>IF(DATABASE!$X891&lt;&gt;1,"",DATABASE!P891)</f>
        <v/>
      </c>
      <c r="E893" s="94">
        <f>IF(DATABASE!$X891&lt;&gt;1,"",DATABASE!L891)</f>
        <v/>
      </c>
      <c r="F893" s="94">
        <f>IF(DATABASE!$X891&lt;&gt;1,"",DATABASE!Q891)</f>
        <v/>
      </c>
      <c r="G893" s="94">
        <f>IF(DATABASE!$X891&lt;&gt;1,"",DATABASE!C891)</f>
        <v/>
      </c>
      <c r="H893" s="94">
        <f>IF(DATABASE!$X891&lt;&gt;1,"",DATABASE!D891)</f>
        <v/>
      </c>
      <c r="I893" s="93">
        <f>IF(DATABASE!$X891&lt;&gt;1,"",DATABASE!S891)</f>
        <v/>
      </c>
    </row>
    <row r="894" ht="16.5" customHeight="1" s="111">
      <c r="A894" s="92">
        <f>IF(DATABASE!$X892&lt;&gt;1,"",DATABASE!B892)</f>
        <v/>
      </c>
      <c r="B894" s="93">
        <f>IF(DATABASE!$X892&lt;&gt;1,"",DATABASE!M892)</f>
        <v/>
      </c>
      <c r="C894" s="94">
        <f>IF(DATABASE!$X892&lt;&gt;1,"",DATABASE!A892)</f>
        <v/>
      </c>
      <c r="D894" s="94">
        <f>IF(DATABASE!$X892&lt;&gt;1,"",DATABASE!P892)</f>
        <v/>
      </c>
      <c r="E894" s="94">
        <f>IF(DATABASE!$X892&lt;&gt;1,"",DATABASE!L892)</f>
        <v/>
      </c>
      <c r="F894" s="94">
        <f>IF(DATABASE!$X892&lt;&gt;1,"",DATABASE!Q892)</f>
        <v/>
      </c>
      <c r="G894" s="94">
        <f>IF(DATABASE!$X892&lt;&gt;1,"",DATABASE!C892)</f>
        <v/>
      </c>
      <c r="H894" s="94">
        <f>IF(DATABASE!$X892&lt;&gt;1,"",DATABASE!D892)</f>
        <v/>
      </c>
      <c r="I894" s="93">
        <f>IF(DATABASE!$X892&lt;&gt;1,"",DATABASE!S892)</f>
        <v/>
      </c>
    </row>
    <row r="895" ht="16.5" customHeight="1" s="111">
      <c r="A895" s="92">
        <f>IF(DATABASE!$X893&lt;&gt;1,"",DATABASE!B893)</f>
        <v/>
      </c>
      <c r="B895" s="93">
        <f>IF(DATABASE!$X893&lt;&gt;1,"",DATABASE!M893)</f>
        <v/>
      </c>
      <c r="C895" s="94">
        <f>IF(DATABASE!$X893&lt;&gt;1,"",DATABASE!A893)</f>
        <v/>
      </c>
      <c r="D895" s="94">
        <f>IF(DATABASE!$X893&lt;&gt;1,"",DATABASE!P893)</f>
        <v/>
      </c>
      <c r="E895" s="94">
        <f>IF(DATABASE!$X893&lt;&gt;1,"",DATABASE!L893)</f>
        <v/>
      </c>
      <c r="F895" s="94">
        <f>IF(DATABASE!$X893&lt;&gt;1,"",DATABASE!Q893)</f>
        <v/>
      </c>
      <c r="G895" s="94">
        <f>IF(DATABASE!$X893&lt;&gt;1,"",DATABASE!C893)</f>
        <v/>
      </c>
      <c r="H895" s="94">
        <f>IF(DATABASE!$X893&lt;&gt;1,"",DATABASE!D893)</f>
        <v/>
      </c>
      <c r="I895" s="93">
        <f>IF(DATABASE!$X893&lt;&gt;1,"",DATABASE!S893)</f>
        <v/>
      </c>
    </row>
    <row r="896" ht="16.5" customHeight="1" s="111">
      <c r="A896" s="92">
        <f>IF(DATABASE!$X894&lt;&gt;1,"",DATABASE!B894)</f>
        <v/>
      </c>
      <c r="B896" s="93">
        <f>IF(DATABASE!$X894&lt;&gt;1,"",DATABASE!M894)</f>
        <v/>
      </c>
      <c r="C896" s="94">
        <f>IF(DATABASE!$X894&lt;&gt;1,"",DATABASE!A894)</f>
        <v/>
      </c>
      <c r="D896" s="94">
        <f>IF(DATABASE!$X894&lt;&gt;1,"",DATABASE!P894)</f>
        <v/>
      </c>
      <c r="E896" s="94">
        <f>IF(DATABASE!$X894&lt;&gt;1,"",DATABASE!L894)</f>
        <v/>
      </c>
      <c r="F896" s="94">
        <f>IF(DATABASE!$X894&lt;&gt;1,"",DATABASE!Q894)</f>
        <v/>
      </c>
      <c r="G896" s="94">
        <f>IF(DATABASE!$X894&lt;&gt;1,"",DATABASE!C894)</f>
        <v/>
      </c>
      <c r="H896" s="94">
        <f>IF(DATABASE!$X894&lt;&gt;1,"",DATABASE!D894)</f>
        <v/>
      </c>
      <c r="I896" s="93">
        <f>IF(DATABASE!$X894&lt;&gt;1,"",DATABASE!S894)</f>
        <v/>
      </c>
    </row>
    <row r="897" ht="16.5" customHeight="1" s="111">
      <c r="A897" s="92">
        <f>IF(DATABASE!$X895&lt;&gt;1,"",DATABASE!B895)</f>
        <v/>
      </c>
      <c r="B897" s="93">
        <f>IF(DATABASE!$X895&lt;&gt;1,"",DATABASE!M895)</f>
        <v/>
      </c>
      <c r="C897" s="94">
        <f>IF(DATABASE!$X895&lt;&gt;1,"",DATABASE!A895)</f>
        <v/>
      </c>
      <c r="D897" s="94">
        <f>IF(DATABASE!$X895&lt;&gt;1,"",DATABASE!P895)</f>
        <v/>
      </c>
      <c r="E897" s="94">
        <f>IF(DATABASE!$X895&lt;&gt;1,"",DATABASE!L895)</f>
        <v/>
      </c>
      <c r="F897" s="94">
        <f>IF(DATABASE!$X895&lt;&gt;1,"",DATABASE!Q895)</f>
        <v/>
      </c>
      <c r="G897" s="94">
        <f>IF(DATABASE!$X895&lt;&gt;1,"",DATABASE!C895)</f>
        <v/>
      </c>
      <c r="H897" s="94">
        <f>IF(DATABASE!$X895&lt;&gt;1,"",DATABASE!D895)</f>
        <v/>
      </c>
      <c r="I897" s="93">
        <f>IF(DATABASE!$X895&lt;&gt;1,"",DATABASE!S895)</f>
        <v/>
      </c>
    </row>
    <row r="898" ht="16.5" customHeight="1" s="111">
      <c r="A898" s="92">
        <f>IF(DATABASE!$X896&lt;&gt;1,"",DATABASE!B896)</f>
        <v/>
      </c>
      <c r="B898" s="93">
        <f>IF(DATABASE!$X896&lt;&gt;1,"",DATABASE!M896)</f>
        <v/>
      </c>
      <c r="C898" s="94">
        <f>IF(DATABASE!$X896&lt;&gt;1,"",DATABASE!A896)</f>
        <v/>
      </c>
      <c r="D898" s="94">
        <f>IF(DATABASE!$X896&lt;&gt;1,"",DATABASE!P896)</f>
        <v/>
      </c>
      <c r="E898" s="94">
        <f>IF(DATABASE!$X896&lt;&gt;1,"",DATABASE!L896)</f>
        <v/>
      </c>
      <c r="F898" s="94">
        <f>IF(DATABASE!$X896&lt;&gt;1,"",DATABASE!Q896)</f>
        <v/>
      </c>
      <c r="G898" s="94">
        <f>IF(DATABASE!$X896&lt;&gt;1,"",DATABASE!C896)</f>
        <v/>
      </c>
      <c r="H898" s="94">
        <f>IF(DATABASE!$X896&lt;&gt;1,"",DATABASE!D896)</f>
        <v/>
      </c>
      <c r="I898" s="93">
        <f>IF(DATABASE!$X896&lt;&gt;1,"",DATABASE!S896)</f>
        <v/>
      </c>
    </row>
    <row r="899" ht="16.5" customHeight="1" s="111">
      <c r="A899" s="92">
        <f>IF(DATABASE!$X897&lt;&gt;1,"",DATABASE!B897)</f>
        <v/>
      </c>
      <c r="B899" s="93">
        <f>IF(DATABASE!$X897&lt;&gt;1,"",DATABASE!M897)</f>
        <v/>
      </c>
      <c r="C899" s="94">
        <f>IF(DATABASE!$X897&lt;&gt;1,"",DATABASE!A897)</f>
        <v/>
      </c>
      <c r="D899" s="94">
        <f>IF(DATABASE!$X897&lt;&gt;1,"",DATABASE!P897)</f>
        <v/>
      </c>
      <c r="E899" s="94">
        <f>IF(DATABASE!$X897&lt;&gt;1,"",DATABASE!L897)</f>
        <v/>
      </c>
      <c r="F899" s="94">
        <f>IF(DATABASE!$X897&lt;&gt;1,"",DATABASE!Q897)</f>
        <v/>
      </c>
      <c r="G899" s="94">
        <f>IF(DATABASE!$X897&lt;&gt;1,"",DATABASE!C897)</f>
        <v/>
      </c>
      <c r="H899" s="94">
        <f>IF(DATABASE!$X897&lt;&gt;1,"",DATABASE!D897)</f>
        <v/>
      </c>
      <c r="I899" s="93">
        <f>IF(DATABASE!$X897&lt;&gt;1,"",DATABASE!S897)</f>
        <v/>
      </c>
    </row>
    <row r="900" ht="16.5" customHeight="1" s="111">
      <c r="A900" s="92">
        <f>IF(DATABASE!$X898&lt;&gt;1,"",DATABASE!B898)</f>
        <v/>
      </c>
      <c r="B900" s="93">
        <f>IF(DATABASE!$X898&lt;&gt;1,"",DATABASE!M898)</f>
        <v/>
      </c>
      <c r="C900" s="94">
        <f>IF(DATABASE!$X898&lt;&gt;1,"",DATABASE!A898)</f>
        <v/>
      </c>
      <c r="D900" s="94">
        <f>IF(DATABASE!$X898&lt;&gt;1,"",DATABASE!P898)</f>
        <v/>
      </c>
      <c r="E900" s="94">
        <f>IF(DATABASE!$X898&lt;&gt;1,"",DATABASE!L898)</f>
        <v/>
      </c>
      <c r="F900" s="94">
        <f>IF(DATABASE!$X898&lt;&gt;1,"",DATABASE!Q898)</f>
        <v/>
      </c>
      <c r="G900" s="94">
        <f>IF(DATABASE!$X898&lt;&gt;1,"",DATABASE!C898)</f>
        <v/>
      </c>
      <c r="H900" s="94">
        <f>IF(DATABASE!$X898&lt;&gt;1,"",DATABASE!D898)</f>
        <v/>
      </c>
      <c r="I900" s="93">
        <f>IF(DATABASE!$X898&lt;&gt;1,"",DATABASE!S898)</f>
        <v/>
      </c>
    </row>
    <row r="901" ht="16.5" customHeight="1" s="111">
      <c r="A901" s="92">
        <f>IF(DATABASE!$X899&lt;&gt;1,"",DATABASE!B899)</f>
        <v/>
      </c>
      <c r="B901" s="93">
        <f>IF(DATABASE!$X899&lt;&gt;1,"",DATABASE!M899)</f>
        <v/>
      </c>
      <c r="C901" s="94">
        <f>IF(DATABASE!$X899&lt;&gt;1,"",DATABASE!A899)</f>
        <v/>
      </c>
      <c r="D901" s="94">
        <f>IF(DATABASE!$X899&lt;&gt;1,"",DATABASE!P899)</f>
        <v/>
      </c>
      <c r="E901" s="94">
        <f>IF(DATABASE!$X899&lt;&gt;1,"",DATABASE!L899)</f>
        <v/>
      </c>
      <c r="F901" s="94">
        <f>IF(DATABASE!$X899&lt;&gt;1,"",DATABASE!Q899)</f>
        <v/>
      </c>
      <c r="G901" s="94">
        <f>IF(DATABASE!$X899&lt;&gt;1,"",DATABASE!C899)</f>
        <v/>
      </c>
      <c r="H901" s="94">
        <f>IF(DATABASE!$X899&lt;&gt;1,"",DATABASE!D899)</f>
        <v/>
      </c>
      <c r="I901" s="93">
        <f>IF(DATABASE!$X899&lt;&gt;1,"",DATABASE!S899)</f>
        <v/>
      </c>
    </row>
    <row r="902" ht="16.5" customHeight="1" s="111">
      <c r="A902" s="92">
        <f>IF(DATABASE!$X900&lt;&gt;1,"",DATABASE!B900)</f>
        <v/>
      </c>
      <c r="B902" s="93">
        <f>IF(DATABASE!$X900&lt;&gt;1,"",DATABASE!M900)</f>
        <v/>
      </c>
      <c r="C902" s="94">
        <f>IF(DATABASE!$X900&lt;&gt;1,"",DATABASE!A900)</f>
        <v/>
      </c>
      <c r="D902" s="94">
        <f>IF(DATABASE!$X900&lt;&gt;1,"",DATABASE!P900)</f>
        <v/>
      </c>
      <c r="E902" s="94">
        <f>IF(DATABASE!$X900&lt;&gt;1,"",DATABASE!L900)</f>
        <v/>
      </c>
      <c r="F902" s="94">
        <f>IF(DATABASE!$X900&lt;&gt;1,"",DATABASE!Q900)</f>
        <v/>
      </c>
      <c r="G902" s="94">
        <f>IF(DATABASE!$X900&lt;&gt;1,"",DATABASE!C900)</f>
        <v/>
      </c>
      <c r="H902" s="94">
        <f>IF(DATABASE!$X900&lt;&gt;1,"",DATABASE!D900)</f>
        <v/>
      </c>
      <c r="I902" s="93">
        <f>IF(DATABASE!$X900&lt;&gt;1,"",DATABASE!S900)</f>
        <v/>
      </c>
    </row>
    <row r="903" ht="16.5" customHeight="1" s="111">
      <c r="A903" s="92">
        <f>IF(DATABASE!$X901&lt;&gt;1,"",DATABASE!B901)</f>
        <v/>
      </c>
      <c r="B903" s="93">
        <f>IF(DATABASE!$X901&lt;&gt;1,"",DATABASE!M901)</f>
        <v/>
      </c>
      <c r="C903" s="94">
        <f>IF(DATABASE!$X901&lt;&gt;1,"",DATABASE!A901)</f>
        <v/>
      </c>
      <c r="D903" s="94">
        <f>IF(DATABASE!$X901&lt;&gt;1,"",DATABASE!P901)</f>
        <v/>
      </c>
      <c r="E903" s="94">
        <f>IF(DATABASE!$X901&lt;&gt;1,"",DATABASE!L901)</f>
        <v/>
      </c>
      <c r="F903" s="94">
        <f>IF(DATABASE!$X901&lt;&gt;1,"",DATABASE!Q901)</f>
        <v/>
      </c>
      <c r="G903" s="94">
        <f>IF(DATABASE!$X901&lt;&gt;1,"",DATABASE!C901)</f>
        <v/>
      </c>
      <c r="H903" s="94">
        <f>IF(DATABASE!$X901&lt;&gt;1,"",DATABASE!D901)</f>
        <v/>
      </c>
      <c r="I903" s="93">
        <f>IF(DATABASE!$X901&lt;&gt;1,"",DATABASE!S901)</f>
        <v/>
      </c>
    </row>
    <row r="904" ht="16.5" customHeight="1" s="111">
      <c r="A904" s="92">
        <f>IF(DATABASE!$X902&lt;&gt;1,"",DATABASE!B902)</f>
        <v/>
      </c>
      <c r="B904" s="93">
        <f>IF(DATABASE!$X902&lt;&gt;1,"",DATABASE!M902)</f>
        <v/>
      </c>
      <c r="C904" s="94">
        <f>IF(DATABASE!$X902&lt;&gt;1,"",DATABASE!A902)</f>
        <v/>
      </c>
      <c r="D904" s="94">
        <f>IF(DATABASE!$X902&lt;&gt;1,"",DATABASE!P902)</f>
        <v/>
      </c>
      <c r="E904" s="94">
        <f>IF(DATABASE!$X902&lt;&gt;1,"",DATABASE!L902)</f>
        <v/>
      </c>
      <c r="F904" s="94">
        <f>IF(DATABASE!$X902&lt;&gt;1,"",DATABASE!Q902)</f>
        <v/>
      </c>
      <c r="G904" s="94">
        <f>IF(DATABASE!$X902&lt;&gt;1,"",DATABASE!C902)</f>
        <v/>
      </c>
      <c r="H904" s="94">
        <f>IF(DATABASE!$X902&lt;&gt;1,"",DATABASE!D902)</f>
        <v/>
      </c>
      <c r="I904" s="93">
        <f>IF(DATABASE!$X902&lt;&gt;1,"",DATABASE!S902)</f>
        <v/>
      </c>
    </row>
    <row r="905" ht="16.5" customHeight="1" s="111">
      <c r="A905" s="92">
        <f>IF(DATABASE!$X903&lt;&gt;1,"",DATABASE!B903)</f>
        <v/>
      </c>
      <c r="B905" s="93">
        <f>IF(DATABASE!$X903&lt;&gt;1,"",DATABASE!M903)</f>
        <v/>
      </c>
      <c r="C905" s="94">
        <f>IF(DATABASE!$X903&lt;&gt;1,"",DATABASE!A903)</f>
        <v/>
      </c>
      <c r="D905" s="94">
        <f>IF(DATABASE!$X903&lt;&gt;1,"",DATABASE!P903)</f>
        <v/>
      </c>
      <c r="E905" s="94">
        <f>IF(DATABASE!$X903&lt;&gt;1,"",DATABASE!L903)</f>
        <v/>
      </c>
      <c r="F905" s="94">
        <f>IF(DATABASE!$X903&lt;&gt;1,"",DATABASE!Q903)</f>
        <v/>
      </c>
      <c r="G905" s="94">
        <f>IF(DATABASE!$X903&lt;&gt;1,"",DATABASE!C903)</f>
        <v/>
      </c>
      <c r="H905" s="94">
        <f>IF(DATABASE!$X903&lt;&gt;1,"",DATABASE!D903)</f>
        <v/>
      </c>
      <c r="I905" s="93">
        <f>IF(DATABASE!$X903&lt;&gt;1,"",DATABASE!S903)</f>
        <v/>
      </c>
    </row>
    <row r="906" ht="16.5" customHeight="1" s="111">
      <c r="A906" s="92">
        <f>IF(DATABASE!$X904&lt;&gt;1,"",DATABASE!B904)</f>
        <v/>
      </c>
      <c r="B906" s="93">
        <f>IF(DATABASE!$X904&lt;&gt;1,"",DATABASE!M904)</f>
        <v/>
      </c>
      <c r="C906" s="94">
        <f>IF(DATABASE!$X904&lt;&gt;1,"",DATABASE!A904)</f>
        <v/>
      </c>
      <c r="D906" s="94">
        <f>IF(DATABASE!$X904&lt;&gt;1,"",DATABASE!P904)</f>
        <v/>
      </c>
      <c r="E906" s="94">
        <f>IF(DATABASE!$X904&lt;&gt;1,"",DATABASE!L904)</f>
        <v/>
      </c>
      <c r="F906" s="94">
        <f>IF(DATABASE!$X904&lt;&gt;1,"",DATABASE!Q904)</f>
        <v/>
      </c>
      <c r="G906" s="94">
        <f>IF(DATABASE!$X904&lt;&gt;1,"",DATABASE!C904)</f>
        <v/>
      </c>
      <c r="H906" s="94">
        <f>IF(DATABASE!$X904&lt;&gt;1,"",DATABASE!D904)</f>
        <v/>
      </c>
      <c r="I906" s="93">
        <f>IF(DATABASE!$X904&lt;&gt;1,"",DATABASE!S904)</f>
        <v/>
      </c>
    </row>
    <row r="907" ht="16.5" customHeight="1" s="111">
      <c r="A907" s="92">
        <f>IF(DATABASE!$X905&lt;&gt;1,"",DATABASE!B905)</f>
        <v/>
      </c>
      <c r="B907" s="93">
        <f>IF(DATABASE!$X905&lt;&gt;1,"",DATABASE!M905)</f>
        <v/>
      </c>
      <c r="C907" s="94">
        <f>IF(DATABASE!$X905&lt;&gt;1,"",DATABASE!A905)</f>
        <v/>
      </c>
      <c r="D907" s="94">
        <f>IF(DATABASE!$X905&lt;&gt;1,"",DATABASE!P905)</f>
        <v/>
      </c>
      <c r="E907" s="94">
        <f>IF(DATABASE!$X905&lt;&gt;1,"",DATABASE!L905)</f>
        <v/>
      </c>
      <c r="F907" s="94">
        <f>IF(DATABASE!$X905&lt;&gt;1,"",DATABASE!Q905)</f>
        <v/>
      </c>
      <c r="G907" s="94">
        <f>IF(DATABASE!$X905&lt;&gt;1,"",DATABASE!C905)</f>
        <v/>
      </c>
      <c r="H907" s="94">
        <f>IF(DATABASE!$X905&lt;&gt;1,"",DATABASE!D905)</f>
        <v/>
      </c>
      <c r="I907" s="93">
        <f>IF(DATABASE!$X905&lt;&gt;1,"",DATABASE!S905)</f>
        <v/>
      </c>
    </row>
    <row r="908" ht="16.5" customHeight="1" s="111">
      <c r="A908" s="92">
        <f>IF(DATABASE!$X906&lt;&gt;1,"",DATABASE!B906)</f>
        <v/>
      </c>
      <c r="B908" s="93">
        <f>IF(DATABASE!$X906&lt;&gt;1,"",DATABASE!M906)</f>
        <v/>
      </c>
      <c r="C908" s="94">
        <f>IF(DATABASE!$X906&lt;&gt;1,"",DATABASE!A906)</f>
        <v/>
      </c>
      <c r="D908" s="94">
        <f>IF(DATABASE!$X906&lt;&gt;1,"",DATABASE!P906)</f>
        <v/>
      </c>
      <c r="E908" s="94">
        <f>IF(DATABASE!$X906&lt;&gt;1,"",DATABASE!L906)</f>
        <v/>
      </c>
      <c r="F908" s="94">
        <f>IF(DATABASE!$X906&lt;&gt;1,"",DATABASE!Q906)</f>
        <v/>
      </c>
      <c r="G908" s="94">
        <f>IF(DATABASE!$X906&lt;&gt;1,"",DATABASE!C906)</f>
        <v/>
      </c>
      <c r="H908" s="94">
        <f>IF(DATABASE!$X906&lt;&gt;1,"",DATABASE!D906)</f>
        <v/>
      </c>
      <c r="I908" s="93">
        <f>IF(DATABASE!$X906&lt;&gt;1,"",DATABASE!S906)</f>
        <v/>
      </c>
    </row>
    <row r="909" ht="16.5" customHeight="1" s="111">
      <c r="A909" s="92">
        <f>IF(DATABASE!$X907&lt;&gt;1,"",DATABASE!B907)</f>
        <v/>
      </c>
      <c r="B909" s="93">
        <f>IF(DATABASE!$X907&lt;&gt;1,"",DATABASE!M907)</f>
        <v/>
      </c>
      <c r="C909" s="94">
        <f>IF(DATABASE!$X907&lt;&gt;1,"",DATABASE!A907)</f>
        <v/>
      </c>
      <c r="D909" s="94">
        <f>IF(DATABASE!$X907&lt;&gt;1,"",DATABASE!P907)</f>
        <v/>
      </c>
      <c r="E909" s="94">
        <f>IF(DATABASE!$X907&lt;&gt;1,"",DATABASE!L907)</f>
        <v/>
      </c>
      <c r="F909" s="94">
        <f>IF(DATABASE!$X907&lt;&gt;1,"",DATABASE!Q907)</f>
        <v/>
      </c>
      <c r="G909" s="94">
        <f>IF(DATABASE!$X907&lt;&gt;1,"",DATABASE!C907)</f>
        <v/>
      </c>
      <c r="H909" s="94">
        <f>IF(DATABASE!$X907&lt;&gt;1,"",DATABASE!D907)</f>
        <v/>
      </c>
      <c r="I909" s="93">
        <f>IF(DATABASE!$X907&lt;&gt;1,"",DATABASE!S907)</f>
        <v/>
      </c>
    </row>
    <row r="910" ht="16.5" customHeight="1" s="111">
      <c r="A910" s="92">
        <f>IF(DATABASE!$X908&lt;&gt;1,"",DATABASE!B908)</f>
        <v/>
      </c>
      <c r="B910" s="93">
        <f>IF(DATABASE!$X908&lt;&gt;1,"",DATABASE!M908)</f>
        <v/>
      </c>
      <c r="C910" s="94">
        <f>IF(DATABASE!$X908&lt;&gt;1,"",DATABASE!A908)</f>
        <v/>
      </c>
      <c r="D910" s="94">
        <f>IF(DATABASE!$X908&lt;&gt;1,"",DATABASE!P908)</f>
        <v/>
      </c>
      <c r="E910" s="94">
        <f>IF(DATABASE!$X908&lt;&gt;1,"",DATABASE!L908)</f>
        <v/>
      </c>
      <c r="F910" s="94">
        <f>IF(DATABASE!$X908&lt;&gt;1,"",DATABASE!Q908)</f>
        <v/>
      </c>
      <c r="G910" s="94">
        <f>IF(DATABASE!$X908&lt;&gt;1,"",DATABASE!C908)</f>
        <v/>
      </c>
      <c r="H910" s="94">
        <f>IF(DATABASE!$X908&lt;&gt;1,"",DATABASE!D908)</f>
        <v/>
      </c>
      <c r="I910" s="93">
        <f>IF(DATABASE!$X908&lt;&gt;1,"",DATABASE!S908)</f>
        <v/>
      </c>
    </row>
    <row r="911" ht="16.5" customHeight="1" s="111">
      <c r="A911" s="92">
        <f>IF(DATABASE!$X909&lt;&gt;1,"",DATABASE!B909)</f>
        <v/>
      </c>
      <c r="B911" s="93">
        <f>IF(DATABASE!$X909&lt;&gt;1,"",DATABASE!M909)</f>
        <v/>
      </c>
      <c r="C911" s="94">
        <f>IF(DATABASE!$X909&lt;&gt;1,"",DATABASE!A909)</f>
        <v/>
      </c>
      <c r="D911" s="94">
        <f>IF(DATABASE!$X909&lt;&gt;1,"",DATABASE!P909)</f>
        <v/>
      </c>
      <c r="E911" s="94">
        <f>IF(DATABASE!$X909&lt;&gt;1,"",DATABASE!L909)</f>
        <v/>
      </c>
      <c r="F911" s="94">
        <f>IF(DATABASE!$X909&lt;&gt;1,"",DATABASE!Q909)</f>
        <v/>
      </c>
      <c r="G911" s="94">
        <f>IF(DATABASE!$X909&lt;&gt;1,"",DATABASE!C909)</f>
        <v/>
      </c>
      <c r="H911" s="94">
        <f>IF(DATABASE!$X909&lt;&gt;1,"",DATABASE!D909)</f>
        <v/>
      </c>
      <c r="I911" s="93">
        <f>IF(DATABASE!$X909&lt;&gt;1,"",DATABASE!S909)</f>
        <v/>
      </c>
    </row>
    <row r="912" ht="16.5" customHeight="1" s="111">
      <c r="A912" s="92">
        <f>IF(DATABASE!$X910&lt;&gt;1,"",DATABASE!B910)</f>
        <v/>
      </c>
      <c r="B912" s="93">
        <f>IF(DATABASE!$X910&lt;&gt;1,"",DATABASE!M910)</f>
        <v/>
      </c>
      <c r="C912" s="94">
        <f>IF(DATABASE!$X910&lt;&gt;1,"",DATABASE!A910)</f>
        <v/>
      </c>
      <c r="D912" s="94">
        <f>IF(DATABASE!$X910&lt;&gt;1,"",DATABASE!P910)</f>
        <v/>
      </c>
      <c r="E912" s="94">
        <f>IF(DATABASE!$X910&lt;&gt;1,"",DATABASE!L910)</f>
        <v/>
      </c>
      <c r="F912" s="94">
        <f>IF(DATABASE!$X910&lt;&gt;1,"",DATABASE!Q910)</f>
        <v/>
      </c>
      <c r="G912" s="94">
        <f>IF(DATABASE!$X910&lt;&gt;1,"",DATABASE!C910)</f>
        <v/>
      </c>
      <c r="H912" s="94">
        <f>IF(DATABASE!$X910&lt;&gt;1,"",DATABASE!D910)</f>
        <v/>
      </c>
      <c r="I912" s="93">
        <f>IF(DATABASE!$X910&lt;&gt;1,"",DATABASE!S910)</f>
        <v/>
      </c>
    </row>
    <row r="913" ht="16.5" customHeight="1" s="111">
      <c r="A913" s="92">
        <f>IF(DATABASE!$X911&lt;&gt;1,"",DATABASE!B911)</f>
        <v/>
      </c>
      <c r="B913" s="93">
        <f>IF(DATABASE!$X911&lt;&gt;1,"",DATABASE!M911)</f>
        <v/>
      </c>
      <c r="C913" s="94">
        <f>IF(DATABASE!$X911&lt;&gt;1,"",DATABASE!A911)</f>
        <v/>
      </c>
      <c r="D913" s="94">
        <f>IF(DATABASE!$X911&lt;&gt;1,"",DATABASE!P911)</f>
        <v/>
      </c>
      <c r="E913" s="94">
        <f>IF(DATABASE!$X911&lt;&gt;1,"",DATABASE!L911)</f>
        <v/>
      </c>
      <c r="F913" s="94">
        <f>IF(DATABASE!$X911&lt;&gt;1,"",DATABASE!Q911)</f>
        <v/>
      </c>
      <c r="G913" s="94">
        <f>IF(DATABASE!$X911&lt;&gt;1,"",DATABASE!C911)</f>
        <v/>
      </c>
      <c r="H913" s="94">
        <f>IF(DATABASE!$X911&lt;&gt;1,"",DATABASE!D911)</f>
        <v/>
      </c>
      <c r="I913" s="93">
        <f>IF(DATABASE!$X911&lt;&gt;1,"",DATABASE!S911)</f>
        <v/>
      </c>
    </row>
    <row r="914" ht="16.5" customHeight="1" s="111">
      <c r="A914" s="92">
        <f>IF(DATABASE!$X912&lt;&gt;1,"",DATABASE!B912)</f>
        <v/>
      </c>
      <c r="B914" s="93">
        <f>IF(DATABASE!$X912&lt;&gt;1,"",DATABASE!M912)</f>
        <v/>
      </c>
      <c r="C914" s="94">
        <f>IF(DATABASE!$X912&lt;&gt;1,"",DATABASE!A912)</f>
        <v/>
      </c>
      <c r="D914" s="94">
        <f>IF(DATABASE!$X912&lt;&gt;1,"",DATABASE!P912)</f>
        <v/>
      </c>
      <c r="E914" s="94">
        <f>IF(DATABASE!$X912&lt;&gt;1,"",DATABASE!L912)</f>
        <v/>
      </c>
      <c r="F914" s="94">
        <f>IF(DATABASE!$X912&lt;&gt;1,"",DATABASE!Q912)</f>
        <v/>
      </c>
      <c r="G914" s="94">
        <f>IF(DATABASE!$X912&lt;&gt;1,"",DATABASE!C912)</f>
        <v/>
      </c>
      <c r="H914" s="94">
        <f>IF(DATABASE!$X912&lt;&gt;1,"",DATABASE!D912)</f>
        <v/>
      </c>
      <c r="I914" s="93">
        <f>IF(DATABASE!$X912&lt;&gt;1,"",DATABASE!S912)</f>
        <v/>
      </c>
    </row>
    <row r="915" ht="16.5" customHeight="1" s="111">
      <c r="A915" s="92">
        <f>IF(DATABASE!$X913&lt;&gt;1,"",DATABASE!B913)</f>
        <v/>
      </c>
      <c r="B915" s="93">
        <f>IF(DATABASE!$X913&lt;&gt;1,"",DATABASE!M913)</f>
        <v/>
      </c>
      <c r="C915" s="94">
        <f>IF(DATABASE!$X913&lt;&gt;1,"",DATABASE!A913)</f>
        <v/>
      </c>
      <c r="D915" s="94">
        <f>IF(DATABASE!$X913&lt;&gt;1,"",DATABASE!P913)</f>
        <v/>
      </c>
      <c r="E915" s="94">
        <f>IF(DATABASE!$X913&lt;&gt;1,"",DATABASE!L913)</f>
        <v/>
      </c>
      <c r="F915" s="94">
        <f>IF(DATABASE!$X913&lt;&gt;1,"",DATABASE!Q913)</f>
        <v/>
      </c>
      <c r="G915" s="94">
        <f>IF(DATABASE!$X913&lt;&gt;1,"",DATABASE!C913)</f>
        <v/>
      </c>
      <c r="H915" s="94">
        <f>IF(DATABASE!$X913&lt;&gt;1,"",DATABASE!D913)</f>
        <v/>
      </c>
      <c r="I915" s="93">
        <f>IF(DATABASE!$X913&lt;&gt;1,"",DATABASE!S913)</f>
        <v/>
      </c>
    </row>
    <row r="916" ht="16.5" customHeight="1" s="111">
      <c r="A916" s="92">
        <f>IF(DATABASE!$X914&lt;&gt;1,"",DATABASE!B914)</f>
        <v/>
      </c>
      <c r="B916" s="93">
        <f>IF(DATABASE!$X914&lt;&gt;1,"",DATABASE!M914)</f>
        <v/>
      </c>
      <c r="C916" s="94">
        <f>IF(DATABASE!$X914&lt;&gt;1,"",DATABASE!A914)</f>
        <v/>
      </c>
      <c r="D916" s="94">
        <f>IF(DATABASE!$X914&lt;&gt;1,"",DATABASE!P914)</f>
        <v/>
      </c>
      <c r="E916" s="94">
        <f>IF(DATABASE!$X914&lt;&gt;1,"",DATABASE!L914)</f>
        <v/>
      </c>
      <c r="F916" s="94">
        <f>IF(DATABASE!$X914&lt;&gt;1,"",DATABASE!Q914)</f>
        <v/>
      </c>
      <c r="G916" s="94">
        <f>IF(DATABASE!$X914&lt;&gt;1,"",DATABASE!C914)</f>
        <v/>
      </c>
      <c r="H916" s="94">
        <f>IF(DATABASE!$X914&lt;&gt;1,"",DATABASE!D914)</f>
        <v/>
      </c>
      <c r="I916" s="93">
        <f>IF(DATABASE!$X914&lt;&gt;1,"",DATABASE!S914)</f>
        <v/>
      </c>
    </row>
    <row r="917" ht="16.5" customHeight="1" s="111">
      <c r="A917" s="92">
        <f>IF(DATABASE!$X915&lt;&gt;1,"",DATABASE!B915)</f>
        <v/>
      </c>
      <c r="B917" s="93">
        <f>IF(DATABASE!$X915&lt;&gt;1,"",DATABASE!M915)</f>
        <v/>
      </c>
      <c r="C917" s="94">
        <f>IF(DATABASE!$X915&lt;&gt;1,"",DATABASE!A915)</f>
        <v/>
      </c>
      <c r="D917" s="94">
        <f>IF(DATABASE!$X915&lt;&gt;1,"",DATABASE!P915)</f>
        <v/>
      </c>
      <c r="E917" s="94">
        <f>IF(DATABASE!$X915&lt;&gt;1,"",DATABASE!L915)</f>
        <v/>
      </c>
      <c r="F917" s="94">
        <f>IF(DATABASE!$X915&lt;&gt;1,"",DATABASE!Q915)</f>
        <v/>
      </c>
      <c r="G917" s="94">
        <f>IF(DATABASE!$X915&lt;&gt;1,"",DATABASE!C915)</f>
        <v/>
      </c>
      <c r="H917" s="94">
        <f>IF(DATABASE!$X915&lt;&gt;1,"",DATABASE!D915)</f>
        <v/>
      </c>
      <c r="I917" s="93">
        <f>IF(DATABASE!$X915&lt;&gt;1,"",DATABASE!S915)</f>
        <v/>
      </c>
    </row>
    <row r="918" ht="16.5" customHeight="1" s="111">
      <c r="A918" s="92">
        <f>IF(DATABASE!$X916&lt;&gt;1,"",DATABASE!B916)</f>
        <v/>
      </c>
      <c r="B918" s="93">
        <f>IF(DATABASE!$X916&lt;&gt;1,"",DATABASE!M916)</f>
        <v/>
      </c>
      <c r="C918" s="94">
        <f>IF(DATABASE!$X916&lt;&gt;1,"",DATABASE!A916)</f>
        <v/>
      </c>
      <c r="D918" s="94">
        <f>IF(DATABASE!$X916&lt;&gt;1,"",DATABASE!P916)</f>
        <v/>
      </c>
      <c r="E918" s="94">
        <f>IF(DATABASE!$X916&lt;&gt;1,"",DATABASE!L916)</f>
        <v/>
      </c>
      <c r="F918" s="94">
        <f>IF(DATABASE!$X916&lt;&gt;1,"",DATABASE!Q916)</f>
        <v/>
      </c>
      <c r="G918" s="94">
        <f>IF(DATABASE!$X916&lt;&gt;1,"",DATABASE!C916)</f>
        <v/>
      </c>
      <c r="H918" s="94">
        <f>IF(DATABASE!$X916&lt;&gt;1,"",DATABASE!D916)</f>
        <v/>
      </c>
      <c r="I918" s="93">
        <f>IF(DATABASE!$X916&lt;&gt;1,"",DATABASE!S916)</f>
        <v/>
      </c>
    </row>
    <row r="919" ht="16.5" customHeight="1" s="111">
      <c r="A919" s="92">
        <f>IF(DATABASE!$X917&lt;&gt;1,"",DATABASE!B917)</f>
        <v/>
      </c>
      <c r="B919" s="93">
        <f>IF(DATABASE!$X917&lt;&gt;1,"",DATABASE!M917)</f>
        <v/>
      </c>
      <c r="C919" s="94">
        <f>IF(DATABASE!$X917&lt;&gt;1,"",DATABASE!A917)</f>
        <v/>
      </c>
      <c r="D919" s="94">
        <f>IF(DATABASE!$X917&lt;&gt;1,"",DATABASE!P917)</f>
        <v/>
      </c>
      <c r="E919" s="94">
        <f>IF(DATABASE!$X917&lt;&gt;1,"",DATABASE!L917)</f>
        <v/>
      </c>
      <c r="F919" s="94">
        <f>IF(DATABASE!$X917&lt;&gt;1,"",DATABASE!Q917)</f>
        <v/>
      </c>
      <c r="G919" s="94">
        <f>IF(DATABASE!$X917&lt;&gt;1,"",DATABASE!C917)</f>
        <v/>
      </c>
      <c r="H919" s="94">
        <f>IF(DATABASE!$X917&lt;&gt;1,"",DATABASE!D917)</f>
        <v/>
      </c>
      <c r="I919" s="93">
        <f>IF(DATABASE!$X917&lt;&gt;1,"",DATABASE!S917)</f>
        <v/>
      </c>
    </row>
    <row r="920" ht="16.5" customHeight="1" s="111">
      <c r="A920" s="92">
        <f>IF(DATABASE!$X918&lt;&gt;1,"",DATABASE!B918)</f>
        <v/>
      </c>
      <c r="B920" s="93">
        <f>IF(DATABASE!$X918&lt;&gt;1,"",DATABASE!M918)</f>
        <v/>
      </c>
      <c r="C920" s="94">
        <f>IF(DATABASE!$X918&lt;&gt;1,"",DATABASE!A918)</f>
        <v/>
      </c>
      <c r="D920" s="94">
        <f>IF(DATABASE!$X918&lt;&gt;1,"",DATABASE!P918)</f>
        <v/>
      </c>
      <c r="E920" s="94">
        <f>IF(DATABASE!$X918&lt;&gt;1,"",DATABASE!L918)</f>
        <v/>
      </c>
      <c r="F920" s="94">
        <f>IF(DATABASE!$X918&lt;&gt;1,"",DATABASE!Q918)</f>
        <v/>
      </c>
      <c r="G920" s="94">
        <f>IF(DATABASE!$X918&lt;&gt;1,"",DATABASE!C918)</f>
        <v/>
      </c>
      <c r="H920" s="94">
        <f>IF(DATABASE!$X918&lt;&gt;1,"",DATABASE!D918)</f>
        <v/>
      </c>
      <c r="I920" s="93">
        <f>IF(DATABASE!$X918&lt;&gt;1,"",DATABASE!S918)</f>
        <v/>
      </c>
    </row>
    <row r="921" ht="16.5" customHeight="1" s="111">
      <c r="A921" s="92">
        <f>IF(DATABASE!$X919&lt;&gt;1,"",DATABASE!B919)</f>
        <v/>
      </c>
      <c r="B921" s="93">
        <f>IF(DATABASE!$X919&lt;&gt;1,"",DATABASE!M919)</f>
        <v/>
      </c>
      <c r="C921" s="94">
        <f>IF(DATABASE!$X919&lt;&gt;1,"",DATABASE!A919)</f>
        <v/>
      </c>
      <c r="D921" s="94">
        <f>IF(DATABASE!$X919&lt;&gt;1,"",DATABASE!P919)</f>
        <v/>
      </c>
      <c r="E921" s="94">
        <f>IF(DATABASE!$X919&lt;&gt;1,"",DATABASE!L919)</f>
        <v/>
      </c>
      <c r="F921" s="94">
        <f>IF(DATABASE!$X919&lt;&gt;1,"",DATABASE!Q919)</f>
        <v/>
      </c>
      <c r="G921" s="94">
        <f>IF(DATABASE!$X919&lt;&gt;1,"",DATABASE!C919)</f>
        <v/>
      </c>
      <c r="H921" s="94">
        <f>IF(DATABASE!$X919&lt;&gt;1,"",DATABASE!D919)</f>
        <v/>
      </c>
      <c r="I921" s="93">
        <f>IF(DATABASE!$X919&lt;&gt;1,"",DATABASE!S919)</f>
        <v/>
      </c>
    </row>
    <row r="922" ht="16.5" customHeight="1" s="111">
      <c r="A922" s="92">
        <f>IF(DATABASE!$X920&lt;&gt;1,"",DATABASE!B920)</f>
        <v/>
      </c>
      <c r="B922" s="93">
        <f>IF(DATABASE!$X920&lt;&gt;1,"",DATABASE!M920)</f>
        <v/>
      </c>
      <c r="C922" s="94">
        <f>IF(DATABASE!$X920&lt;&gt;1,"",DATABASE!A920)</f>
        <v/>
      </c>
      <c r="D922" s="94">
        <f>IF(DATABASE!$X920&lt;&gt;1,"",DATABASE!P920)</f>
        <v/>
      </c>
      <c r="E922" s="94">
        <f>IF(DATABASE!$X920&lt;&gt;1,"",DATABASE!L920)</f>
        <v/>
      </c>
      <c r="F922" s="94">
        <f>IF(DATABASE!$X920&lt;&gt;1,"",DATABASE!Q920)</f>
        <v/>
      </c>
      <c r="G922" s="94">
        <f>IF(DATABASE!$X920&lt;&gt;1,"",DATABASE!C920)</f>
        <v/>
      </c>
      <c r="H922" s="94">
        <f>IF(DATABASE!$X920&lt;&gt;1,"",DATABASE!D920)</f>
        <v/>
      </c>
      <c r="I922" s="93">
        <f>IF(DATABASE!$X920&lt;&gt;1,"",DATABASE!S920)</f>
        <v/>
      </c>
    </row>
    <row r="923" ht="16.5" customHeight="1" s="111">
      <c r="A923" s="92">
        <f>IF(DATABASE!$X921&lt;&gt;1,"",DATABASE!B921)</f>
        <v/>
      </c>
      <c r="B923" s="93">
        <f>IF(DATABASE!$X921&lt;&gt;1,"",DATABASE!M921)</f>
        <v/>
      </c>
      <c r="C923" s="94">
        <f>IF(DATABASE!$X921&lt;&gt;1,"",DATABASE!A921)</f>
        <v/>
      </c>
      <c r="D923" s="94">
        <f>IF(DATABASE!$X921&lt;&gt;1,"",DATABASE!P921)</f>
        <v/>
      </c>
      <c r="E923" s="94">
        <f>IF(DATABASE!$X921&lt;&gt;1,"",DATABASE!L921)</f>
        <v/>
      </c>
      <c r="F923" s="94">
        <f>IF(DATABASE!$X921&lt;&gt;1,"",DATABASE!Q921)</f>
        <v/>
      </c>
      <c r="G923" s="94">
        <f>IF(DATABASE!$X921&lt;&gt;1,"",DATABASE!C921)</f>
        <v/>
      </c>
      <c r="H923" s="94">
        <f>IF(DATABASE!$X921&lt;&gt;1,"",DATABASE!D921)</f>
        <v/>
      </c>
      <c r="I923" s="93">
        <f>IF(DATABASE!$X921&lt;&gt;1,"",DATABASE!S921)</f>
        <v/>
      </c>
    </row>
    <row r="924" ht="16.5" customHeight="1" s="111">
      <c r="A924" s="92">
        <f>IF(DATABASE!$X922&lt;&gt;1,"",DATABASE!B922)</f>
        <v/>
      </c>
      <c r="B924" s="93">
        <f>IF(DATABASE!$X922&lt;&gt;1,"",DATABASE!M922)</f>
        <v/>
      </c>
      <c r="C924" s="94">
        <f>IF(DATABASE!$X922&lt;&gt;1,"",DATABASE!A922)</f>
        <v/>
      </c>
      <c r="D924" s="94">
        <f>IF(DATABASE!$X922&lt;&gt;1,"",DATABASE!P922)</f>
        <v/>
      </c>
      <c r="E924" s="94">
        <f>IF(DATABASE!$X922&lt;&gt;1,"",DATABASE!L922)</f>
        <v/>
      </c>
      <c r="F924" s="94">
        <f>IF(DATABASE!$X922&lt;&gt;1,"",DATABASE!Q922)</f>
        <v/>
      </c>
      <c r="G924" s="94">
        <f>IF(DATABASE!$X922&lt;&gt;1,"",DATABASE!C922)</f>
        <v/>
      </c>
      <c r="H924" s="94">
        <f>IF(DATABASE!$X922&lt;&gt;1,"",DATABASE!D922)</f>
        <v/>
      </c>
      <c r="I924" s="93">
        <f>IF(DATABASE!$X922&lt;&gt;1,"",DATABASE!S922)</f>
        <v/>
      </c>
    </row>
    <row r="925" ht="16.5" customHeight="1" s="111">
      <c r="A925" s="92">
        <f>IF(DATABASE!$X923&lt;&gt;1,"",DATABASE!B923)</f>
        <v/>
      </c>
      <c r="B925" s="93">
        <f>IF(DATABASE!$X923&lt;&gt;1,"",DATABASE!M923)</f>
        <v/>
      </c>
      <c r="C925" s="94">
        <f>IF(DATABASE!$X923&lt;&gt;1,"",DATABASE!A923)</f>
        <v/>
      </c>
      <c r="D925" s="94">
        <f>IF(DATABASE!$X923&lt;&gt;1,"",DATABASE!P923)</f>
        <v/>
      </c>
      <c r="E925" s="94">
        <f>IF(DATABASE!$X923&lt;&gt;1,"",DATABASE!L923)</f>
        <v/>
      </c>
      <c r="F925" s="94">
        <f>IF(DATABASE!$X923&lt;&gt;1,"",DATABASE!Q923)</f>
        <v/>
      </c>
      <c r="G925" s="94">
        <f>IF(DATABASE!$X923&lt;&gt;1,"",DATABASE!C923)</f>
        <v/>
      </c>
      <c r="H925" s="94">
        <f>IF(DATABASE!$X923&lt;&gt;1,"",DATABASE!D923)</f>
        <v/>
      </c>
      <c r="I925" s="93">
        <f>IF(DATABASE!$X923&lt;&gt;1,"",DATABASE!S923)</f>
        <v/>
      </c>
    </row>
    <row r="926" ht="16.5" customHeight="1" s="111">
      <c r="A926" s="92">
        <f>IF(DATABASE!$X924&lt;&gt;1,"",DATABASE!B924)</f>
        <v/>
      </c>
      <c r="B926" s="93">
        <f>IF(DATABASE!$X924&lt;&gt;1,"",DATABASE!M924)</f>
        <v/>
      </c>
      <c r="C926" s="94">
        <f>IF(DATABASE!$X924&lt;&gt;1,"",DATABASE!A924)</f>
        <v/>
      </c>
      <c r="D926" s="94">
        <f>IF(DATABASE!$X924&lt;&gt;1,"",DATABASE!P924)</f>
        <v/>
      </c>
      <c r="E926" s="94">
        <f>IF(DATABASE!$X924&lt;&gt;1,"",DATABASE!L924)</f>
        <v/>
      </c>
      <c r="F926" s="94">
        <f>IF(DATABASE!$X924&lt;&gt;1,"",DATABASE!Q924)</f>
        <v/>
      </c>
      <c r="G926" s="94">
        <f>IF(DATABASE!$X924&lt;&gt;1,"",DATABASE!C924)</f>
        <v/>
      </c>
      <c r="H926" s="94">
        <f>IF(DATABASE!$X924&lt;&gt;1,"",DATABASE!D924)</f>
        <v/>
      </c>
      <c r="I926" s="93">
        <f>IF(DATABASE!$X924&lt;&gt;1,"",DATABASE!S924)</f>
        <v/>
      </c>
    </row>
    <row r="927" ht="16.5" customHeight="1" s="111">
      <c r="A927" s="92">
        <f>IF(DATABASE!$X925&lt;&gt;1,"",DATABASE!B925)</f>
        <v/>
      </c>
      <c r="B927" s="93">
        <f>IF(DATABASE!$X925&lt;&gt;1,"",DATABASE!M925)</f>
        <v/>
      </c>
      <c r="C927" s="94">
        <f>IF(DATABASE!$X925&lt;&gt;1,"",DATABASE!A925)</f>
        <v/>
      </c>
      <c r="D927" s="94">
        <f>IF(DATABASE!$X925&lt;&gt;1,"",DATABASE!P925)</f>
        <v/>
      </c>
      <c r="E927" s="94">
        <f>IF(DATABASE!$X925&lt;&gt;1,"",DATABASE!L925)</f>
        <v/>
      </c>
      <c r="F927" s="94">
        <f>IF(DATABASE!$X925&lt;&gt;1,"",DATABASE!Q925)</f>
        <v/>
      </c>
      <c r="G927" s="94">
        <f>IF(DATABASE!$X925&lt;&gt;1,"",DATABASE!C925)</f>
        <v/>
      </c>
      <c r="H927" s="94">
        <f>IF(DATABASE!$X925&lt;&gt;1,"",DATABASE!D925)</f>
        <v/>
      </c>
      <c r="I927" s="93">
        <f>IF(DATABASE!$X925&lt;&gt;1,"",DATABASE!S925)</f>
        <v/>
      </c>
    </row>
    <row r="928" ht="16.5" customHeight="1" s="111">
      <c r="A928" s="92">
        <f>IF(DATABASE!$X926&lt;&gt;1,"",DATABASE!B926)</f>
        <v/>
      </c>
      <c r="B928" s="93">
        <f>IF(DATABASE!$X926&lt;&gt;1,"",DATABASE!M926)</f>
        <v/>
      </c>
      <c r="C928" s="94">
        <f>IF(DATABASE!$X926&lt;&gt;1,"",DATABASE!A926)</f>
        <v/>
      </c>
      <c r="D928" s="94">
        <f>IF(DATABASE!$X926&lt;&gt;1,"",DATABASE!P926)</f>
        <v/>
      </c>
      <c r="E928" s="94">
        <f>IF(DATABASE!$X926&lt;&gt;1,"",DATABASE!L926)</f>
        <v/>
      </c>
      <c r="F928" s="94">
        <f>IF(DATABASE!$X926&lt;&gt;1,"",DATABASE!Q926)</f>
        <v/>
      </c>
      <c r="G928" s="94">
        <f>IF(DATABASE!$X926&lt;&gt;1,"",DATABASE!C926)</f>
        <v/>
      </c>
      <c r="H928" s="94">
        <f>IF(DATABASE!$X926&lt;&gt;1,"",DATABASE!D926)</f>
        <v/>
      </c>
      <c r="I928" s="93">
        <f>IF(DATABASE!$X926&lt;&gt;1,"",DATABASE!S926)</f>
        <v/>
      </c>
    </row>
    <row r="929" ht="16.5" customHeight="1" s="111">
      <c r="A929" s="92">
        <f>IF(DATABASE!$X927&lt;&gt;1,"",DATABASE!B927)</f>
        <v/>
      </c>
      <c r="B929" s="93">
        <f>IF(DATABASE!$X927&lt;&gt;1,"",DATABASE!M927)</f>
        <v/>
      </c>
      <c r="C929" s="94">
        <f>IF(DATABASE!$X927&lt;&gt;1,"",DATABASE!A927)</f>
        <v/>
      </c>
      <c r="D929" s="94">
        <f>IF(DATABASE!$X927&lt;&gt;1,"",DATABASE!P927)</f>
        <v/>
      </c>
      <c r="E929" s="94">
        <f>IF(DATABASE!$X927&lt;&gt;1,"",DATABASE!L927)</f>
        <v/>
      </c>
      <c r="F929" s="94">
        <f>IF(DATABASE!$X927&lt;&gt;1,"",DATABASE!Q927)</f>
        <v/>
      </c>
      <c r="G929" s="94">
        <f>IF(DATABASE!$X927&lt;&gt;1,"",DATABASE!C927)</f>
        <v/>
      </c>
      <c r="H929" s="94">
        <f>IF(DATABASE!$X927&lt;&gt;1,"",DATABASE!D927)</f>
        <v/>
      </c>
      <c r="I929" s="93">
        <f>IF(DATABASE!$X927&lt;&gt;1,"",DATABASE!S927)</f>
        <v/>
      </c>
    </row>
    <row r="930" ht="16.5" customHeight="1" s="111">
      <c r="A930" s="92">
        <f>IF(DATABASE!$X928&lt;&gt;1,"",DATABASE!B928)</f>
        <v/>
      </c>
      <c r="B930" s="93">
        <f>IF(DATABASE!$X928&lt;&gt;1,"",DATABASE!M928)</f>
        <v/>
      </c>
      <c r="C930" s="94">
        <f>IF(DATABASE!$X928&lt;&gt;1,"",DATABASE!A928)</f>
        <v/>
      </c>
      <c r="D930" s="94">
        <f>IF(DATABASE!$X928&lt;&gt;1,"",DATABASE!P928)</f>
        <v/>
      </c>
      <c r="E930" s="94">
        <f>IF(DATABASE!$X928&lt;&gt;1,"",DATABASE!L928)</f>
        <v/>
      </c>
      <c r="F930" s="94">
        <f>IF(DATABASE!$X928&lt;&gt;1,"",DATABASE!Q928)</f>
        <v/>
      </c>
      <c r="G930" s="94">
        <f>IF(DATABASE!$X928&lt;&gt;1,"",DATABASE!C928)</f>
        <v/>
      </c>
      <c r="H930" s="94">
        <f>IF(DATABASE!$X928&lt;&gt;1,"",DATABASE!D928)</f>
        <v/>
      </c>
      <c r="I930" s="93">
        <f>IF(DATABASE!$X928&lt;&gt;1,"",DATABASE!S928)</f>
        <v/>
      </c>
    </row>
    <row r="931" ht="16.5" customHeight="1" s="111">
      <c r="A931" s="92">
        <f>IF(DATABASE!$X929&lt;&gt;1,"",DATABASE!B929)</f>
        <v/>
      </c>
      <c r="B931" s="93">
        <f>IF(DATABASE!$X929&lt;&gt;1,"",DATABASE!M929)</f>
        <v/>
      </c>
      <c r="C931" s="94">
        <f>IF(DATABASE!$X929&lt;&gt;1,"",DATABASE!A929)</f>
        <v/>
      </c>
      <c r="D931" s="94">
        <f>IF(DATABASE!$X929&lt;&gt;1,"",DATABASE!P929)</f>
        <v/>
      </c>
      <c r="E931" s="94">
        <f>IF(DATABASE!$X929&lt;&gt;1,"",DATABASE!L929)</f>
        <v/>
      </c>
      <c r="F931" s="94">
        <f>IF(DATABASE!$X929&lt;&gt;1,"",DATABASE!Q929)</f>
        <v/>
      </c>
      <c r="G931" s="94">
        <f>IF(DATABASE!$X929&lt;&gt;1,"",DATABASE!C929)</f>
        <v/>
      </c>
      <c r="H931" s="94">
        <f>IF(DATABASE!$X929&lt;&gt;1,"",DATABASE!D929)</f>
        <v/>
      </c>
      <c r="I931" s="93">
        <f>IF(DATABASE!$X929&lt;&gt;1,"",DATABASE!S929)</f>
        <v/>
      </c>
    </row>
    <row r="932" ht="16.5" customHeight="1" s="111">
      <c r="A932" s="92">
        <f>IF(DATABASE!$X930&lt;&gt;1,"",DATABASE!B930)</f>
        <v/>
      </c>
      <c r="B932" s="93">
        <f>IF(DATABASE!$X930&lt;&gt;1,"",DATABASE!M930)</f>
        <v/>
      </c>
      <c r="C932" s="94">
        <f>IF(DATABASE!$X930&lt;&gt;1,"",DATABASE!A930)</f>
        <v/>
      </c>
      <c r="D932" s="94">
        <f>IF(DATABASE!$X930&lt;&gt;1,"",DATABASE!P930)</f>
        <v/>
      </c>
      <c r="E932" s="94">
        <f>IF(DATABASE!$X930&lt;&gt;1,"",DATABASE!L930)</f>
        <v/>
      </c>
      <c r="F932" s="94">
        <f>IF(DATABASE!$X930&lt;&gt;1,"",DATABASE!Q930)</f>
        <v/>
      </c>
      <c r="G932" s="94">
        <f>IF(DATABASE!$X930&lt;&gt;1,"",DATABASE!C930)</f>
        <v/>
      </c>
      <c r="H932" s="94">
        <f>IF(DATABASE!$X930&lt;&gt;1,"",DATABASE!D930)</f>
        <v/>
      </c>
      <c r="I932" s="93">
        <f>IF(DATABASE!$X930&lt;&gt;1,"",DATABASE!S930)</f>
        <v/>
      </c>
    </row>
    <row r="933" ht="16.5" customHeight="1" s="111">
      <c r="A933" s="92">
        <f>IF(DATABASE!$X931&lt;&gt;1,"",DATABASE!B931)</f>
        <v/>
      </c>
      <c r="B933" s="93">
        <f>IF(DATABASE!$X931&lt;&gt;1,"",DATABASE!M931)</f>
        <v/>
      </c>
      <c r="C933" s="94">
        <f>IF(DATABASE!$X931&lt;&gt;1,"",DATABASE!A931)</f>
        <v/>
      </c>
      <c r="D933" s="94">
        <f>IF(DATABASE!$X931&lt;&gt;1,"",DATABASE!P931)</f>
        <v/>
      </c>
      <c r="E933" s="94">
        <f>IF(DATABASE!$X931&lt;&gt;1,"",DATABASE!L931)</f>
        <v/>
      </c>
      <c r="F933" s="94">
        <f>IF(DATABASE!$X931&lt;&gt;1,"",DATABASE!Q931)</f>
        <v/>
      </c>
      <c r="G933" s="94">
        <f>IF(DATABASE!$X931&lt;&gt;1,"",DATABASE!C931)</f>
        <v/>
      </c>
      <c r="H933" s="94">
        <f>IF(DATABASE!$X931&lt;&gt;1,"",DATABASE!D931)</f>
        <v/>
      </c>
      <c r="I933" s="93">
        <f>IF(DATABASE!$X931&lt;&gt;1,"",DATABASE!S931)</f>
        <v/>
      </c>
    </row>
    <row r="934" ht="16.5" customHeight="1" s="111">
      <c r="A934" s="92">
        <f>IF(DATABASE!$X932&lt;&gt;1,"",DATABASE!B932)</f>
        <v/>
      </c>
      <c r="B934" s="93">
        <f>IF(DATABASE!$X932&lt;&gt;1,"",DATABASE!M932)</f>
        <v/>
      </c>
      <c r="C934" s="94">
        <f>IF(DATABASE!$X932&lt;&gt;1,"",DATABASE!A932)</f>
        <v/>
      </c>
      <c r="D934" s="94">
        <f>IF(DATABASE!$X932&lt;&gt;1,"",DATABASE!P932)</f>
        <v/>
      </c>
      <c r="E934" s="94">
        <f>IF(DATABASE!$X932&lt;&gt;1,"",DATABASE!L932)</f>
        <v/>
      </c>
      <c r="F934" s="94">
        <f>IF(DATABASE!$X932&lt;&gt;1,"",DATABASE!Q932)</f>
        <v/>
      </c>
      <c r="G934" s="94">
        <f>IF(DATABASE!$X932&lt;&gt;1,"",DATABASE!C932)</f>
        <v/>
      </c>
      <c r="H934" s="94">
        <f>IF(DATABASE!$X932&lt;&gt;1,"",DATABASE!D932)</f>
        <v/>
      </c>
      <c r="I934" s="93">
        <f>IF(DATABASE!$X932&lt;&gt;1,"",DATABASE!S932)</f>
        <v/>
      </c>
    </row>
    <row r="935" ht="16.5" customHeight="1" s="111">
      <c r="A935" s="92">
        <f>IF(DATABASE!$X933&lt;&gt;1,"",DATABASE!B933)</f>
        <v/>
      </c>
      <c r="B935" s="93">
        <f>IF(DATABASE!$X933&lt;&gt;1,"",DATABASE!M933)</f>
        <v/>
      </c>
      <c r="C935" s="94">
        <f>IF(DATABASE!$X933&lt;&gt;1,"",DATABASE!A933)</f>
        <v/>
      </c>
      <c r="D935" s="94">
        <f>IF(DATABASE!$X933&lt;&gt;1,"",DATABASE!P933)</f>
        <v/>
      </c>
      <c r="E935" s="94">
        <f>IF(DATABASE!$X933&lt;&gt;1,"",DATABASE!L933)</f>
        <v/>
      </c>
      <c r="F935" s="94">
        <f>IF(DATABASE!$X933&lt;&gt;1,"",DATABASE!Q933)</f>
        <v/>
      </c>
      <c r="G935" s="94">
        <f>IF(DATABASE!$X933&lt;&gt;1,"",DATABASE!C933)</f>
        <v/>
      </c>
      <c r="H935" s="94">
        <f>IF(DATABASE!$X933&lt;&gt;1,"",DATABASE!D933)</f>
        <v/>
      </c>
      <c r="I935" s="93">
        <f>IF(DATABASE!$X933&lt;&gt;1,"",DATABASE!S933)</f>
        <v/>
      </c>
    </row>
    <row r="936" ht="16.5" customHeight="1" s="111">
      <c r="A936" s="92">
        <f>IF(DATABASE!$X934&lt;&gt;1,"",DATABASE!B934)</f>
        <v/>
      </c>
      <c r="B936" s="93">
        <f>IF(DATABASE!$X934&lt;&gt;1,"",DATABASE!M934)</f>
        <v/>
      </c>
      <c r="C936" s="94">
        <f>IF(DATABASE!$X934&lt;&gt;1,"",DATABASE!A934)</f>
        <v/>
      </c>
      <c r="D936" s="94">
        <f>IF(DATABASE!$X934&lt;&gt;1,"",DATABASE!P934)</f>
        <v/>
      </c>
      <c r="E936" s="94">
        <f>IF(DATABASE!$X934&lt;&gt;1,"",DATABASE!L934)</f>
        <v/>
      </c>
      <c r="F936" s="94">
        <f>IF(DATABASE!$X934&lt;&gt;1,"",DATABASE!Q934)</f>
        <v/>
      </c>
      <c r="G936" s="94">
        <f>IF(DATABASE!$X934&lt;&gt;1,"",DATABASE!C934)</f>
        <v/>
      </c>
      <c r="H936" s="94">
        <f>IF(DATABASE!$X934&lt;&gt;1,"",DATABASE!D934)</f>
        <v/>
      </c>
      <c r="I936" s="93">
        <f>IF(DATABASE!$X934&lt;&gt;1,"",DATABASE!S934)</f>
        <v/>
      </c>
    </row>
    <row r="937" ht="16.5" customHeight="1" s="111">
      <c r="A937" s="92">
        <f>IF(DATABASE!$X935&lt;&gt;1,"",DATABASE!B935)</f>
        <v/>
      </c>
      <c r="B937" s="93">
        <f>IF(DATABASE!$X935&lt;&gt;1,"",DATABASE!M935)</f>
        <v/>
      </c>
      <c r="C937" s="94">
        <f>IF(DATABASE!$X935&lt;&gt;1,"",DATABASE!A935)</f>
        <v/>
      </c>
      <c r="D937" s="94">
        <f>IF(DATABASE!$X935&lt;&gt;1,"",DATABASE!P935)</f>
        <v/>
      </c>
      <c r="E937" s="94">
        <f>IF(DATABASE!$X935&lt;&gt;1,"",DATABASE!L935)</f>
        <v/>
      </c>
      <c r="F937" s="94">
        <f>IF(DATABASE!$X935&lt;&gt;1,"",DATABASE!Q935)</f>
        <v/>
      </c>
      <c r="G937" s="94">
        <f>IF(DATABASE!$X935&lt;&gt;1,"",DATABASE!C935)</f>
        <v/>
      </c>
      <c r="H937" s="94">
        <f>IF(DATABASE!$X935&lt;&gt;1,"",DATABASE!D935)</f>
        <v/>
      </c>
      <c r="I937" s="93">
        <f>IF(DATABASE!$X935&lt;&gt;1,"",DATABASE!S935)</f>
        <v/>
      </c>
    </row>
    <row r="938" ht="16.5" customHeight="1" s="111">
      <c r="A938" s="92">
        <f>IF(DATABASE!$X936&lt;&gt;1,"",DATABASE!B936)</f>
        <v/>
      </c>
      <c r="B938" s="93">
        <f>IF(DATABASE!$X936&lt;&gt;1,"",DATABASE!M936)</f>
        <v/>
      </c>
      <c r="C938" s="94">
        <f>IF(DATABASE!$X936&lt;&gt;1,"",DATABASE!A936)</f>
        <v/>
      </c>
      <c r="D938" s="94">
        <f>IF(DATABASE!$X936&lt;&gt;1,"",DATABASE!P936)</f>
        <v/>
      </c>
      <c r="E938" s="94">
        <f>IF(DATABASE!$X936&lt;&gt;1,"",DATABASE!L936)</f>
        <v/>
      </c>
      <c r="F938" s="94">
        <f>IF(DATABASE!$X936&lt;&gt;1,"",DATABASE!Q936)</f>
        <v/>
      </c>
      <c r="G938" s="94">
        <f>IF(DATABASE!$X936&lt;&gt;1,"",DATABASE!C936)</f>
        <v/>
      </c>
      <c r="H938" s="94">
        <f>IF(DATABASE!$X936&lt;&gt;1,"",DATABASE!D936)</f>
        <v/>
      </c>
      <c r="I938" s="93">
        <f>IF(DATABASE!$X936&lt;&gt;1,"",DATABASE!S936)</f>
        <v/>
      </c>
    </row>
    <row r="939" ht="16.5" customHeight="1" s="111">
      <c r="A939" s="92">
        <f>IF(DATABASE!$X937&lt;&gt;1,"",DATABASE!B937)</f>
        <v/>
      </c>
      <c r="B939" s="93">
        <f>IF(DATABASE!$X937&lt;&gt;1,"",DATABASE!M937)</f>
        <v/>
      </c>
      <c r="C939" s="94">
        <f>IF(DATABASE!$X937&lt;&gt;1,"",DATABASE!A937)</f>
        <v/>
      </c>
      <c r="D939" s="94">
        <f>IF(DATABASE!$X937&lt;&gt;1,"",DATABASE!P937)</f>
        <v/>
      </c>
      <c r="E939" s="94">
        <f>IF(DATABASE!$X937&lt;&gt;1,"",DATABASE!L937)</f>
        <v/>
      </c>
      <c r="F939" s="94">
        <f>IF(DATABASE!$X937&lt;&gt;1,"",DATABASE!Q937)</f>
        <v/>
      </c>
      <c r="G939" s="94">
        <f>IF(DATABASE!$X937&lt;&gt;1,"",DATABASE!C937)</f>
        <v/>
      </c>
      <c r="H939" s="94">
        <f>IF(DATABASE!$X937&lt;&gt;1,"",DATABASE!D937)</f>
        <v/>
      </c>
      <c r="I939" s="93">
        <f>IF(DATABASE!$X937&lt;&gt;1,"",DATABASE!S937)</f>
        <v/>
      </c>
    </row>
    <row r="940" ht="16.5" customHeight="1" s="111">
      <c r="A940" s="92">
        <f>IF(DATABASE!$X938&lt;&gt;1,"",DATABASE!B938)</f>
        <v/>
      </c>
      <c r="B940" s="93">
        <f>IF(DATABASE!$X938&lt;&gt;1,"",DATABASE!M938)</f>
        <v/>
      </c>
      <c r="C940" s="94">
        <f>IF(DATABASE!$X938&lt;&gt;1,"",DATABASE!A938)</f>
        <v/>
      </c>
      <c r="D940" s="94">
        <f>IF(DATABASE!$X938&lt;&gt;1,"",DATABASE!P938)</f>
        <v/>
      </c>
      <c r="E940" s="94">
        <f>IF(DATABASE!$X938&lt;&gt;1,"",DATABASE!L938)</f>
        <v/>
      </c>
      <c r="F940" s="94">
        <f>IF(DATABASE!$X938&lt;&gt;1,"",DATABASE!Q938)</f>
        <v/>
      </c>
      <c r="G940" s="94">
        <f>IF(DATABASE!$X938&lt;&gt;1,"",DATABASE!C938)</f>
        <v/>
      </c>
      <c r="H940" s="94">
        <f>IF(DATABASE!$X938&lt;&gt;1,"",DATABASE!D938)</f>
        <v/>
      </c>
      <c r="I940" s="93">
        <f>IF(DATABASE!$X938&lt;&gt;1,"",DATABASE!S938)</f>
        <v/>
      </c>
    </row>
    <row r="941" ht="16.5" customHeight="1" s="111">
      <c r="A941" s="92">
        <f>IF(DATABASE!$X939&lt;&gt;1,"",DATABASE!B939)</f>
        <v/>
      </c>
      <c r="B941" s="93">
        <f>IF(DATABASE!$X939&lt;&gt;1,"",DATABASE!M939)</f>
        <v/>
      </c>
      <c r="C941" s="94">
        <f>IF(DATABASE!$X939&lt;&gt;1,"",DATABASE!A939)</f>
        <v/>
      </c>
      <c r="D941" s="94">
        <f>IF(DATABASE!$X939&lt;&gt;1,"",DATABASE!P939)</f>
        <v/>
      </c>
      <c r="E941" s="94">
        <f>IF(DATABASE!$X939&lt;&gt;1,"",DATABASE!L939)</f>
        <v/>
      </c>
      <c r="F941" s="94">
        <f>IF(DATABASE!$X939&lt;&gt;1,"",DATABASE!Q939)</f>
        <v/>
      </c>
      <c r="G941" s="94">
        <f>IF(DATABASE!$X939&lt;&gt;1,"",DATABASE!C939)</f>
        <v/>
      </c>
      <c r="H941" s="94">
        <f>IF(DATABASE!$X939&lt;&gt;1,"",DATABASE!D939)</f>
        <v/>
      </c>
      <c r="I941" s="93">
        <f>IF(DATABASE!$X939&lt;&gt;1,"",DATABASE!S939)</f>
        <v/>
      </c>
    </row>
    <row r="942" ht="16.5" customHeight="1" s="111">
      <c r="A942" s="92">
        <f>IF(DATABASE!$X940&lt;&gt;1,"",DATABASE!B940)</f>
        <v/>
      </c>
      <c r="B942" s="93">
        <f>IF(DATABASE!$X940&lt;&gt;1,"",DATABASE!M940)</f>
        <v/>
      </c>
      <c r="C942" s="94">
        <f>IF(DATABASE!$X940&lt;&gt;1,"",DATABASE!A940)</f>
        <v/>
      </c>
      <c r="D942" s="94">
        <f>IF(DATABASE!$X940&lt;&gt;1,"",DATABASE!P940)</f>
        <v/>
      </c>
      <c r="E942" s="94">
        <f>IF(DATABASE!$X940&lt;&gt;1,"",DATABASE!L940)</f>
        <v/>
      </c>
      <c r="F942" s="94">
        <f>IF(DATABASE!$X940&lt;&gt;1,"",DATABASE!Q940)</f>
        <v/>
      </c>
      <c r="G942" s="94">
        <f>IF(DATABASE!$X940&lt;&gt;1,"",DATABASE!C940)</f>
        <v/>
      </c>
      <c r="H942" s="94">
        <f>IF(DATABASE!$X940&lt;&gt;1,"",DATABASE!D940)</f>
        <v/>
      </c>
      <c r="I942" s="93">
        <f>IF(DATABASE!$X940&lt;&gt;1,"",DATABASE!S940)</f>
        <v/>
      </c>
    </row>
    <row r="943" ht="16.5" customHeight="1" s="111">
      <c r="A943" s="92">
        <f>IF(DATABASE!$X941&lt;&gt;1,"",DATABASE!B941)</f>
        <v/>
      </c>
      <c r="B943" s="93">
        <f>IF(DATABASE!$X941&lt;&gt;1,"",DATABASE!M941)</f>
        <v/>
      </c>
      <c r="C943" s="94">
        <f>IF(DATABASE!$X941&lt;&gt;1,"",DATABASE!A941)</f>
        <v/>
      </c>
      <c r="D943" s="94">
        <f>IF(DATABASE!$X941&lt;&gt;1,"",DATABASE!P941)</f>
        <v/>
      </c>
      <c r="E943" s="94">
        <f>IF(DATABASE!$X941&lt;&gt;1,"",DATABASE!L941)</f>
        <v/>
      </c>
      <c r="F943" s="94">
        <f>IF(DATABASE!$X941&lt;&gt;1,"",DATABASE!Q941)</f>
        <v/>
      </c>
      <c r="G943" s="94">
        <f>IF(DATABASE!$X941&lt;&gt;1,"",DATABASE!C941)</f>
        <v/>
      </c>
      <c r="H943" s="94">
        <f>IF(DATABASE!$X941&lt;&gt;1,"",DATABASE!D941)</f>
        <v/>
      </c>
      <c r="I943" s="93">
        <f>IF(DATABASE!$X941&lt;&gt;1,"",DATABASE!S941)</f>
        <v/>
      </c>
    </row>
    <row r="944" ht="16.5" customHeight="1" s="111">
      <c r="A944" s="92">
        <f>IF(DATABASE!$X942&lt;&gt;1,"",DATABASE!B942)</f>
        <v/>
      </c>
      <c r="B944" s="93">
        <f>IF(DATABASE!$X942&lt;&gt;1,"",DATABASE!M942)</f>
        <v/>
      </c>
      <c r="C944" s="94">
        <f>IF(DATABASE!$X942&lt;&gt;1,"",DATABASE!A942)</f>
        <v/>
      </c>
      <c r="D944" s="94">
        <f>IF(DATABASE!$X942&lt;&gt;1,"",DATABASE!P942)</f>
        <v/>
      </c>
      <c r="E944" s="94">
        <f>IF(DATABASE!$X942&lt;&gt;1,"",DATABASE!L942)</f>
        <v/>
      </c>
      <c r="F944" s="94">
        <f>IF(DATABASE!$X942&lt;&gt;1,"",DATABASE!Q942)</f>
        <v/>
      </c>
      <c r="G944" s="94">
        <f>IF(DATABASE!$X942&lt;&gt;1,"",DATABASE!C942)</f>
        <v/>
      </c>
      <c r="H944" s="94">
        <f>IF(DATABASE!$X942&lt;&gt;1,"",DATABASE!D942)</f>
        <v/>
      </c>
      <c r="I944" s="93">
        <f>IF(DATABASE!$X942&lt;&gt;1,"",DATABASE!S942)</f>
        <v/>
      </c>
    </row>
    <row r="945" ht="16.5" customHeight="1" s="111">
      <c r="A945" s="92">
        <f>IF(DATABASE!$X943&lt;&gt;1,"",DATABASE!B943)</f>
        <v/>
      </c>
      <c r="B945" s="93">
        <f>IF(DATABASE!$X943&lt;&gt;1,"",DATABASE!M943)</f>
        <v/>
      </c>
      <c r="C945" s="94">
        <f>IF(DATABASE!$X943&lt;&gt;1,"",DATABASE!A943)</f>
        <v/>
      </c>
      <c r="D945" s="94">
        <f>IF(DATABASE!$X943&lt;&gt;1,"",DATABASE!P943)</f>
        <v/>
      </c>
      <c r="E945" s="94">
        <f>IF(DATABASE!$X943&lt;&gt;1,"",DATABASE!L943)</f>
        <v/>
      </c>
      <c r="F945" s="94">
        <f>IF(DATABASE!$X943&lt;&gt;1,"",DATABASE!Q943)</f>
        <v/>
      </c>
      <c r="G945" s="94">
        <f>IF(DATABASE!$X943&lt;&gt;1,"",DATABASE!C943)</f>
        <v/>
      </c>
      <c r="H945" s="94">
        <f>IF(DATABASE!$X943&lt;&gt;1,"",DATABASE!D943)</f>
        <v/>
      </c>
      <c r="I945" s="93">
        <f>IF(DATABASE!$X943&lt;&gt;1,"",DATABASE!S943)</f>
        <v/>
      </c>
    </row>
    <row r="946" ht="16.5" customHeight="1" s="111">
      <c r="A946" s="92">
        <f>IF(DATABASE!$X944&lt;&gt;1,"",DATABASE!B944)</f>
        <v/>
      </c>
      <c r="B946" s="93">
        <f>IF(DATABASE!$X944&lt;&gt;1,"",DATABASE!M944)</f>
        <v/>
      </c>
      <c r="C946" s="94">
        <f>IF(DATABASE!$X944&lt;&gt;1,"",DATABASE!A944)</f>
        <v/>
      </c>
      <c r="D946" s="94">
        <f>IF(DATABASE!$X944&lt;&gt;1,"",DATABASE!P944)</f>
        <v/>
      </c>
      <c r="E946" s="94">
        <f>IF(DATABASE!$X944&lt;&gt;1,"",DATABASE!L944)</f>
        <v/>
      </c>
      <c r="F946" s="94">
        <f>IF(DATABASE!$X944&lt;&gt;1,"",DATABASE!Q944)</f>
        <v/>
      </c>
      <c r="G946" s="94">
        <f>IF(DATABASE!$X944&lt;&gt;1,"",DATABASE!C944)</f>
        <v/>
      </c>
      <c r="H946" s="94">
        <f>IF(DATABASE!$X944&lt;&gt;1,"",DATABASE!D944)</f>
        <v/>
      </c>
      <c r="I946" s="93">
        <f>IF(DATABASE!$X944&lt;&gt;1,"",DATABASE!S944)</f>
        <v/>
      </c>
    </row>
    <row r="947" ht="16.5" customHeight="1" s="111">
      <c r="A947" s="92">
        <f>IF(DATABASE!$X945&lt;&gt;1,"",DATABASE!B945)</f>
        <v/>
      </c>
      <c r="B947" s="93">
        <f>IF(DATABASE!$X945&lt;&gt;1,"",DATABASE!M945)</f>
        <v/>
      </c>
      <c r="C947" s="94">
        <f>IF(DATABASE!$X945&lt;&gt;1,"",DATABASE!A945)</f>
        <v/>
      </c>
      <c r="D947" s="94">
        <f>IF(DATABASE!$X945&lt;&gt;1,"",DATABASE!P945)</f>
        <v/>
      </c>
      <c r="E947" s="94">
        <f>IF(DATABASE!$X945&lt;&gt;1,"",DATABASE!L945)</f>
        <v/>
      </c>
      <c r="F947" s="94">
        <f>IF(DATABASE!$X945&lt;&gt;1,"",DATABASE!Q945)</f>
        <v/>
      </c>
      <c r="G947" s="94">
        <f>IF(DATABASE!$X945&lt;&gt;1,"",DATABASE!C945)</f>
        <v/>
      </c>
      <c r="H947" s="94">
        <f>IF(DATABASE!$X945&lt;&gt;1,"",DATABASE!D945)</f>
        <v/>
      </c>
      <c r="I947" s="93">
        <f>IF(DATABASE!$X945&lt;&gt;1,"",DATABASE!S945)</f>
        <v/>
      </c>
    </row>
    <row r="948" ht="16.5" customHeight="1" s="111">
      <c r="A948" s="92">
        <f>IF(DATABASE!$X946&lt;&gt;1,"",DATABASE!B946)</f>
        <v/>
      </c>
      <c r="B948" s="93">
        <f>IF(DATABASE!$X946&lt;&gt;1,"",DATABASE!M946)</f>
        <v/>
      </c>
      <c r="C948" s="94">
        <f>IF(DATABASE!$X946&lt;&gt;1,"",DATABASE!A946)</f>
        <v/>
      </c>
      <c r="D948" s="94">
        <f>IF(DATABASE!$X946&lt;&gt;1,"",DATABASE!P946)</f>
        <v/>
      </c>
      <c r="E948" s="94">
        <f>IF(DATABASE!$X946&lt;&gt;1,"",DATABASE!L946)</f>
        <v/>
      </c>
      <c r="F948" s="94">
        <f>IF(DATABASE!$X946&lt;&gt;1,"",DATABASE!Q946)</f>
        <v/>
      </c>
      <c r="G948" s="94">
        <f>IF(DATABASE!$X946&lt;&gt;1,"",DATABASE!C946)</f>
        <v/>
      </c>
      <c r="H948" s="94">
        <f>IF(DATABASE!$X946&lt;&gt;1,"",DATABASE!D946)</f>
        <v/>
      </c>
      <c r="I948" s="93">
        <f>IF(DATABASE!$X946&lt;&gt;1,"",DATABASE!S946)</f>
        <v/>
      </c>
    </row>
    <row r="949" ht="16.5" customHeight="1" s="111">
      <c r="A949" s="92">
        <f>IF(DATABASE!$X947&lt;&gt;1,"",DATABASE!B947)</f>
        <v/>
      </c>
      <c r="B949" s="93">
        <f>IF(DATABASE!$X947&lt;&gt;1,"",DATABASE!M947)</f>
        <v/>
      </c>
      <c r="C949" s="94">
        <f>IF(DATABASE!$X947&lt;&gt;1,"",DATABASE!A947)</f>
        <v/>
      </c>
      <c r="D949" s="94">
        <f>IF(DATABASE!$X947&lt;&gt;1,"",DATABASE!P947)</f>
        <v/>
      </c>
      <c r="E949" s="94">
        <f>IF(DATABASE!$X947&lt;&gt;1,"",DATABASE!L947)</f>
        <v/>
      </c>
      <c r="F949" s="94">
        <f>IF(DATABASE!$X947&lt;&gt;1,"",DATABASE!Q947)</f>
        <v/>
      </c>
      <c r="G949" s="94">
        <f>IF(DATABASE!$X947&lt;&gt;1,"",DATABASE!C947)</f>
        <v/>
      </c>
      <c r="H949" s="94">
        <f>IF(DATABASE!$X947&lt;&gt;1,"",DATABASE!D947)</f>
        <v/>
      </c>
      <c r="I949" s="93">
        <f>IF(DATABASE!$X947&lt;&gt;1,"",DATABASE!S947)</f>
        <v/>
      </c>
    </row>
    <row r="950" ht="16.5" customHeight="1" s="111">
      <c r="A950" s="92">
        <f>IF(DATABASE!$X948&lt;&gt;1,"",DATABASE!B948)</f>
        <v/>
      </c>
      <c r="B950" s="93">
        <f>IF(DATABASE!$X948&lt;&gt;1,"",DATABASE!M948)</f>
        <v/>
      </c>
      <c r="C950" s="94">
        <f>IF(DATABASE!$X948&lt;&gt;1,"",DATABASE!A948)</f>
        <v/>
      </c>
      <c r="D950" s="94">
        <f>IF(DATABASE!$X948&lt;&gt;1,"",DATABASE!P948)</f>
        <v/>
      </c>
      <c r="E950" s="94">
        <f>IF(DATABASE!$X948&lt;&gt;1,"",DATABASE!L948)</f>
        <v/>
      </c>
      <c r="F950" s="94">
        <f>IF(DATABASE!$X948&lt;&gt;1,"",DATABASE!Q948)</f>
        <v/>
      </c>
      <c r="G950" s="94">
        <f>IF(DATABASE!$X948&lt;&gt;1,"",DATABASE!C948)</f>
        <v/>
      </c>
      <c r="H950" s="94">
        <f>IF(DATABASE!$X948&lt;&gt;1,"",DATABASE!D948)</f>
        <v/>
      </c>
      <c r="I950" s="93">
        <f>IF(DATABASE!$X948&lt;&gt;1,"",DATABASE!S948)</f>
        <v/>
      </c>
    </row>
    <row r="951" ht="16.5" customHeight="1" s="111">
      <c r="A951" s="92">
        <f>IF(DATABASE!$X949&lt;&gt;1,"",DATABASE!B949)</f>
        <v/>
      </c>
      <c r="B951" s="93">
        <f>IF(DATABASE!$X949&lt;&gt;1,"",DATABASE!M949)</f>
        <v/>
      </c>
      <c r="C951" s="94">
        <f>IF(DATABASE!$X949&lt;&gt;1,"",DATABASE!A949)</f>
        <v/>
      </c>
      <c r="D951" s="94">
        <f>IF(DATABASE!$X949&lt;&gt;1,"",DATABASE!P949)</f>
        <v/>
      </c>
      <c r="E951" s="94">
        <f>IF(DATABASE!$X949&lt;&gt;1,"",DATABASE!L949)</f>
        <v/>
      </c>
      <c r="F951" s="94">
        <f>IF(DATABASE!$X949&lt;&gt;1,"",DATABASE!Q949)</f>
        <v/>
      </c>
      <c r="G951" s="94">
        <f>IF(DATABASE!$X949&lt;&gt;1,"",DATABASE!C949)</f>
        <v/>
      </c>
      <c r="H951" s="94">
        <f>IF(DATABASE!$X949&lt;&gt;1,"",DATABASE!D949)</f>
        <v/>
      </c>
      <c r="I951" s="93">
        <f>IF(DATABASE!$X949&lt;&gt;1,"",DATABASE!S949)</f>
        <v/>
      </c>
    </row>
    <row r="952" ht="16.5" customHeight="1" s="111">
      <c r="A952" s="92">
        <f>IF(DATABASE!$X950&lt;&gt;1,"",DATABASE!B950)</f>
        <v/>
      </c>
      <c r="B952" s="93">
        <f>IF(DATABASE!$X950&lt;&gt;1,"",DATABASE!M950)</f>
        <v/>
      </c>
      <c r="C952" s="94">
        <f>IF(DATABASE!$X950&lt;&gt;1,"",DATABASE!A950)</f>
        <v/>
      </c>
      <c r="D952" s="94">
        <f>IF(DATABASE!$X950&lt;&gt;1,"",DATABASE!P950)</f>
        <v/>
      </c>
      <c r="E952" s="94">
        <f>IF(DATABASE!$X950&lt;&gt;1,"",DATABASE!L950)</f>
        <v/>
      </c>
      <c r="F952" s="94">
        <f>IF(DATABASE!$X950&lt;&gt;1,"",DATABASE!Q950)</f>
        <v/>
      </c>
      <c r="G952" s="94">
        <f>IF(DATABASE!$X950&lt;&gt;1,"",DATABASE!C950)</f>
        <v/>
      </c>
      <c r="H952" s="94">
        <f>IF(DATABASE!$X950&lt;&gt;1,"",DATABASE!D950)</f>
        <v/>
      </c>
      <c r="I952" s="93">
        <f>IF(DATABASE!$X950&lt;&gt;1,"",DATABASE!S950)</f>
        <v/>
      </c>
    </row>
    <row r="953" ht="16.5" customHeight="1" s="111">
      <c r="A953" s="92">
        <f>IF(DATABASE!$X951&lt;&gt;1,"",DATABASE!B951)</f>
        <v/>
      </c>
      <c r="B953" s="93">
        <f>IF(DATABASE!$X951&lt;&gt;1,"",DATABASE!M951)</f>
        <v/>
      </c>
      <c r="C953" s="94">
        <f>IF(DATABASE!$X951&lt;&gt;1,"",DATABASE!A951)</f>
        <v/>
      </c>
      <c r="D953" s="94">
        <f>IF(DATABASE!$X951&lt;&gt;1,"",DATABASE!P951)</f>
        <v/>
      </c>
      <c r="E953" s="94">
        <f>IF(DATABASE!$X951&lt;&gt;1,"",DATABASE!L951)</f>
        <v/>
      </c>
      <c r="F953" s="94">
        <f>IF(DATABASE!$X951&lt;&gt;1,"",DATABASE!Q951)</f>
        <v/>
      </c>
      <c r="G953" s="94">
        <f>IF(DATABASE!$X951&lt;&gt;1,"",DATABASE!C951)</f>
        <v/>
      </c>
      <c r="H953" s="94">
        <f>IF(DATABASE!$X951&lt;&gt;1,"",DATABASE!D951)</f>
        <v/>
      </c>
      <c r="I953" s="93">
        <f>IF(DATABASE!$X951&lt;&gt;1,"",DATABASE!S951)</f>
        <v/>
      </c>
    </row>
    <row r="954" ht="16.5" customHeight="1" s="111">
      <c r="A954" s="92">
        <f>IF(DATABASE!$X952&lt;&gt;1,"",DATABASE!B952)</f>
        <v/>
      </c>
      <c r="B954" s="93">
        <f>IF(DATABASE!$X952&lt;&gt;1,"",DATABASE!M952)</f>
        <v/>
      </c>
      <c r="C954" s="94">
        <f>IF(DATABASE!$X952&lt;&gt;1,"",DATABASE!A952)</f>
        <v/>
      </c>
      <c r="D954" s="94">
        <f>IF(DATABASE!$X952&lt;&gt;1,"",DATABASE!P952)</f>
        <v/>
      </c>
      <c r="E954" s="94">
        <f>IF(DATABASE!$X952&lt;&gt;1,"",DATABASE!L952)</f>
        <v/>
      </c>
      <c r="F954" s="94">
        <f>IF(DATABASE!$X952&lt;&gt;1,"",DATABASE!Q952)</f>
        <v/>
      </c>
      <c r="G954" s="94">
        <f>IF(DATABASE!$X952&lt;&gt;1,"",DATABASE!C952)</f>
        <v/>
      </c>
      <c r="H954" s="94">
        <f>IF(DATABASE!$X952&lt;&gt;1,"",DATABASE!D952)</f>
        <v/>
      </c>
      <c r="I954" s="93">
        <f>IF(DATABASE!$X952&lt;&gt;1,"",DATABASE!S952)</f>
        <v/>
      </c>
    </row>
    <row r="955" ht="16.5" customHeight="1" s="111">
      <c r="A955" s="92">
        <f>IF(DATABASE!$X953&lt;&gt;1,"",DATABASE!B953)</f>
        <v/>
      </c>
      <c r="B955" s="93">
        <f>IF(DATABASE!$X953&lt;&gt;1,"",DATABASE!M953)</f>
        <v/>
      </c>
      <c r="C955" s="94">
        <f>IF(DATABASE!$X953&lt;&gt;1,"",DATABASE!A953)</f>
        <v/>
      </c>
      <c r="D955" s="94">
        <f>IF(DATABASE!$X953&lt;&gt;1,"",DATABASE!P953)</f>
        <v/>
      </c>
      <c r="E955" s="94">
        <f>IF(DATABASE!$X953&lt;&gt;1,"",DATABASE!L953)</f>
        <v/>
      </c>
      <c r="F955" s="94">
        <f>IF(DATABASE!$X953&lt;&gt;1,"",DATABASE!Q953)</f>
        <v/>
      </c>
      <c r="G955" s="94">
        <f>IF(DATABASE!$X953&lt;&gt;1,"",DATABASE!C953)</f>
        <v/>
      </c>
      <c r="H955" s="94">
        <f>IF(DATABASE!$X953&lt;&gt;1,"",DATABASE!D953)</f>
        <v/>
      </c>
      <c r="I955" s="93">
        <f>IF(DATABASE!$X953&lt;&gt;1,"",DATABASE!S953)</f>
        <v/>
      </c>
    </row>
    <row r="956" ht="16.5" customHeight="1" s="111">
      <c r="A956" s="92">
        <f>IF(DATABASE!$X954&lt;&gt;1,"",DATABASE!B954)</f>
        <v/>
      </c>
      <c r="B956" s="93">
        <f>IF(DATABASE!$X954&lt;&gt;1,"",DATABASE!M954)</f>
        <v/>
      </c>
      <c r="C956" s="94">
        <f>IF(DATABASE!$X954&lt;&gt;1,"",DATABASE!A954)</f>
        <v/>
      </c>
      <c r="D956" s="94">
        <f>IF(DATABASE!$X954&lt;&gt;1,"",DATABASE!P954)</f>
        <v/>
      </c>
      <c r="E956" s="94">
        <f>IF(DATABASE!$X954&lt;&gt;1,"",DATABASE!L954)</f>
        <v/>
      </c>
      <c r="F956" s="94">
        <f>IF(DATABASE!$X954&lt;&gt;1,"",DATABASE!Q954)</f>
        <v/>
      </c>
      <c r="G956" s="94">
        <f>IF(DATABASE!$X954&lt;&gt;1,"",DATABASE!C954)</f>
        <v/>
      </c>
      <c r="H956" s="94">
        <f>IF(DATABASE!$X954&lt;&gt;1,"",DATABASE!D954)</f>
        <v/>
      </c>
      <c r="I956" s="93">
        <f>IF(DATABASE!$X954&lt;&gt;1,"",DATABASE!S954)</f>
        <v/>
      </c>
    </row>
    <row r="957" ht="16.5" customHeight="1" s="111">
      <c r="A957" s="92">
        <f>IF(DATABASE!$X955&lt;&gt;1,"",DATABASE!B955)</f>
        <v/>
      </c>
      <c r="B957" s="93">
        <f>IF(DATABASE!$X955&lt;&gt;1,"",DATABASE!M955)</f>
        <v/>
      </c>
      <c r="C957" s="94">
        <f>IF(DATABASE!$X955&lt;&gt;1,"",DATABASE!A955)</f>
        <v/>
      </c>
      <c r="D957" s="94">
        <f>IF(DATABASE!$X955&lt;&gt;1,"",DATABASE!P955)</f>
        <v/>
      </c>
      <c r="E957" s="94">
        <f>IF(DATABASE!$X955&lt;&gt;1,"",DATABASE!L955)</f>
        <v/>
      </c>
      <c r="F957" s="94">
        <f>IF(DATABASE!$X955&lt;&gt;1,"",DATABASE!Q955)</f>
        <v/>
      </c>
      <c r="G957" s="94">
        <f>IF(DATABASE!$X955&lt;&gt;1,"",DATABASE!C955)</f>
        <v/>
      </c>
      <c r="H957" s="94">
        <f>IF(DATABASE!$X955&lt;&gt;1,"",DATABASE!D955)</f>
        <v/>
      </c>
      <c r="I957" s="93">
        <f>IF(DATABASE!$X955&lt;&gt;1,"",DATABASE!S955)</f>
        <v/>
      </c>
    </row>
    <row r="958" ht="16.5" customHeight="1" s="111">
      <c r="A958" s="92">
        <f>IF(DATABASE!$X956&lt;&gt;1,"",DATABASE!B956)</f>
        <v/>
      </c>
      <c r="B958" s="93">
        <f>IF(DATABASE!$X956&lt;&gt;1,"",DATABASE!M956)</f>
        <v/>
      </c>
      <c r="C958" s="94">
        <f>IF(DATABASE!$X956&lt;&gt;1,"",DATABASE!A956)</f>
        <v/>
      </c>
      <c r="D958" s="94">
        <f>IF(DATABASE!$X956&lt;&gt;1,"",DATABASE!P956)</f>
        <v/>
      </c>
      <c r="E958" s="94">
        <f>IF(DATABASE!$X956&lt;&gt;1,"",DATABASE!L956)</f>
        <v/>
      </c>
      <c r="F958" s="94">
        <f>IF(DATABASE!$X956&lt;&gt;1,"",DATABASE!Q956)</f>
        <v/>
      </c>
      <c r="G958" s="94">
        <f>IF(DATABASE!$X956&lt;&gt;1,"",DATABASE!C956)</f>
        <v/>
      </c>
      <c r="H958" s="94">
        <f>IF(DATABASE!$X956&lt;&gt;1,"",DATABASE!D956)</f>
        <v/>
      </c>
      <c r="I958" s="93">
        <f>IF(DATABASE!$X956&lt;&gt;1,"",DATABASE!S956)</f>
        <v/>
      </c>
    </row>
    <row r="959" ht="16.5" customHeight="1" s="111">
      <c r="A959" s="92">
        <f>IF(DATABASE!$X957&lt;&gt;1,"",DATABASE!B957)</f>
        <v/>
      </c>
      <c r="B959" s="93">
        <f>IF(DATABASE!$X957&lt;&gt;1,"",DATABASE!M957)</f>
        <v/>
      </c>
      <c r="C959" s="94">
        <f>IF(DATABASE!$X957&lt;&gt;1,"",DATABASE!A957)</f>
        <v/>
      </c>
      <c r="D959" s="94">
        <f>IF(DATABASE!$X957&lt;&gt;1,"",DATABASE!P957)</f>
        <v/>
      </c>
      <c r="E959" s="94">
        <f>IF(DATABASE!$X957&lt;&gt;1,"",DATABASE!L957)</f>
        <v/>
      </c>
      <c r="F959" s="94">
        <f>IF(DATABASE!$X957&lt;&gt;1,"",DATABASE!Q957)</f>
        <v/>
      </c>
      <c r="G959" s="94">
        <f>IF(DATABASE!$X957&lt;&gt;1,"",DATABASE!C957)</f>
        <v/>
      </c>
      <c r="H959" s="94">
        <f>IF(DATABASE!$X957&lt;&gt;1,"",DATABASE!D957)</f>
        <v/>
      </c>
      <c r="I959" s="93">
        <f>IF(DATABASE!$X957&lt;&gt;1,"",DATABASE!S957)</f>
        <v/>
      </c>
    </row>
    <row r="960" ht="16.5" customHeight="1" s="111">
      <c r="A960" s="92">
        <f>IF(DATABASE!$X958&lt;&gt;1,"",DATABASE!B958)</f>
        <v/>
      </c>
      <c r="B960" s="93">
        <f>IF(DATABASE!$X958&lt;&gt;1,"",DATABASE!M958)</f>
        <v/>
      </c>
      <c r="C960" s="94">
        <f>IF(DATABASE!$X958&lt;&gt;1,"",DATABASE!A958)</f>
        <v/>
      </c>
      <c r="D960" s="94">
        <f>IF(DATABASE!$X958&lt;&gt;1,"",DATABASE!P958)</f>
        <v/>
      </c>
      <c r="E960" s="94">
        <f>IF(DATABASE!$X958&lt;&gt;1,"",DATABASE!L958)</f>
        <v/>
      </c>
      <c r="F960" s="94">
        <f>IF(DATABASE!$X958&lt;&gt;1,"",DATABASE!Q958)</f>
        <v/>
      </c>
      <c r="G960" s="94">
        <f>IF(DATABASE!$X958&lt;&gt;1,"",DATABASE!C958)</f>
        <v/>
      </c>
      <c r="H960" s="94">
        <f>IF(DATABASE!$X958&lt;&gt;1,"",DATABASE!D958)</f>
        <v/>
      </c>
      <c r="I960" s="93">
        <f>IF(DATABASE!$X958&lt;&gt;1,"",DATABASE!S958)</f>
        <v/>
      </c>
    </row>
    <row r="961" ht="16.5" customHeight="1" s="111">
      <c r="A961" s="92">
        <f>IF(DATABASE!$X959&lt;&gt;1,"",DATABASE!B959)</f>
        <v/>
      </c>
      <c r="B961" s="93">
        <f>IF(DATABASE!$X959&lt;&gt;1,"",DATABASE!M959)</f>
        <v/>
      </c>
      <c r="C961" s="94">
        <f>IF(DATABASE!$X959&lt;&gt;1,"",DATABASE!A959)</f>
        <v/>
      </c>
      <c r="D961" s="94">
        <f>IF(DATABASE!$X959&lt;&gt;1,"",DATABASE!P959)</f>
        <v/>
      </c>
      <c r="E961" s="94">
        <f>IF(DATABASE!$X959&lt;&gt;1,"",DATABASE!L959)</f>
        <v/>
      </c>
      <c r="F961" s="94">
        <f>IF(DATABASE!$X959&lt;&gt;1,"",DATABASE!Q959)</f>
        <v/>
      </c>
      <c r="G961" s="94">
        <f>IF(DATABASE!$X959&lt;&gt;1,"",DATABASE!C959)</f>
        <v/>
      </c>
      <c r="H961" s="94">
        <f>IF(DATABASE!$X959&lt;&gt;1,"",DATABASE!D959)</f>
        <v/>
      </c>
      <c r="I961" s="93">
        <f>IF(DATABASE!$X959&lt;&gt;1,"",DATABASE!S959)</f>
        <v/>
      </c>
    </row>
    <row r="962" ht="16.5" customHeight="1" s="111">
      <c r="A962" s="92">
        <f>IF(DATABASE!$X960&lt;&gt;1,"",DATABASE!B960)</f>
        <v/>
      </c>
      <c r="B962" s="93">
        <f>IF(DATABASE!$X960&lt;&gt;1,"",DATABASE!M960)</f>
        <v/>
      </c>
      <c r="C962" s="94">
        <f>IF(DATABASE!$X960&lt;&gt;1,"",DATABASE!A960)</f>
        <v/>
      </c>
      <c r="D962" s="94">
        <f>IF(DATABASE!$X960&lt;&gt;1,"",DATABASE!P960)</f>
        <v/>
      </c>
      <c r="E962" s="94">
        <f>IF(DATABASE!$X960&lt;&gt;1,"",DATABASE!L960)</f>
        <v/>
      </c>
      <c r="F962" s="94">
        <f>IF(DATABASE!$X960&lt;&gt;1,"",DATABASE!Q960)</f>
        <v/>
      </c>
      <c r="G962" s="94">
        <f>IF(DATABASE!$X960&lt;&gt;1,"",DATABASE!C960)</f>
        <v/>
      </c>
      <c r="H962" s="94">
        <f>IF(DATABASE!$X960&lt;&gt;1,"",DATABASE!D960)</f>
        <v/>
      </c>
      <c r="I962" s="93">
        <f>IF(DATABASE!$X960&lt;&gt;1,"",DATABASE!S960)</f>
        <v/>
      </c>
    </row>
    <row r="963" ht="16.5" customHeight="1" s="111">
      <c r="A963" s="92">
        <f>IF(DATABASE!$X961&lt;&gt;1,"",DATABASE!B961)</f>
        <v/>
      </c>
      <c r="B963" s="93">
        <f>IF(DATABASE!$X961&lt;&gt;1,"",DATABASE!M961)</f>
        <v/>
      </c>
      <c r="C963" s="94">
        <f>IF(DATABASE!$X961&lt;&gt;1,"",DATABASE!A961)</f>
        <v/>
      </c>
      <c r="D963" s="94">
        <f>IF(DATABASE!$X961&lt;&gt;1,"",DATABASE!P961)</f>
        <v/>
      </c>
      <c r="E963" s="94">
        <f>IF(DATABASE!$X961&lt;&gt;1,"",DATABASE!L961)</f>
        <v/>
      </c>
      <c r="F963" s="94">
        <f>IF(DATABASE!$X961&lt;&gt;1,"",DATABASE!Q961)</f>
        <v/>
      </c>
      <c r="G963" s="94">
        <f>IF(DATABASE!$X961&lt;&gt;1,"",DATABASE!C961)</f>
        <v/>
      </c>
      <c r="H963" s="94">
        <f>IF(DATABASE!$X961&lt;&gt;1,"",DATABASE!D961)</f>
        <v/>
      </c>
      <c r="I963" s="93">
        <f>IF(DATABASE!$X961&lt;&gt;1,"",DATABASE!S961)</f>
        <v/>
      </c>
    </row>
    <row r="964" ht="16.5" customHeight="1" s="111">
      <c r="A964" s="92">
        <f>IF(DATABASE!$X962&lt;&gt;1,"",DATABASE!B962)</f>
        <v/>
      </c>
      <c r="B964" s="93">
        <f>IF(DATABASE!$X962&lt;&gt;1,"",DATABASE!M962)</f>
        <v/>
      </c>
      <c r="C964" s="94">
        <f>IF(DATABASE!$X962&lt;&gt;1,"",DATABASE!A962)</f>
        <v/>
      </c>
      <c r="D964" s="94">
        <f>IF(DATABASE!$X962&lt;&gt;1,"",DATABASE!P962)</f>
        <v/>
      </c>
      <c r="E964" s="94">
        <f>IF(DATABASE!$X962&lt;&gt;1,"",DATABASE!L962)</f>
        <v/>
      </c>
      <c r="F964" s="94">
        <f>IF(DATABASE!$X962&lt;&gt;1,"",DATABASE!Q962)</f>
        <v/>
      </c>
      <c r="G964" s="94">
        <f>IF(DATABASE!$X962&lt;&gt;1,"",DATABASE!C962)</f>
        <v/>
      </c>
      <c r="H964" s="94">
        <f>IF(DATABASE!$X962&lt;&gt;1,"",DATABASE!D962)</f>
        <v/>
      </c>
      <c r="I964" s="93">
        <f>IF(DATABASE!$X962&lt;&gt;1,"",DATABASE!S962)</f>
        <v/>
      </c>
    </row>
    <row r="965" ht="16.5" customHeight="1" s="111">
      <c r="A965" s="92">
        <f>IF(DATABASE!$X963&lt;&gt;1,"",DATABASE!B963)</f>
        <v/>
      </c>
      <c r="B965" s="93">
        <f>IF(DATABASE!$X963&lt;&gt;1,"",DATABASE!M963)</f>
        <v/>
      </c>
      <c r="C965" s="94">
        <f>IF(DATABASE!$X963&lt;&gt;1,"",DATABASE!A963)</f>
        <v/>
      </c>
      <c r="D965" s="94">
        <f>IF(DATABASE!$X963&lt;&gt;1,"",DATABASE!P963)</f>
        <v/>
      </c>
      <c r="E965" s="94">
        <f>IF(DATABASE!$X963&lt;&gt;1,"",DATABASE!L963)</f>
        <v/>
      </c>
      <c r="F965" s="94">
        <f>IF(DATABASE!$X963&lt;&gt;1,"",DATABASE!Q963)</f>
        <v/>
      </c>
      <c r="G965" s="94">
        <f>IF(DATABASE!$X963&lt;&gt;1,"",DATABASE!C963)</f>
        <v/>
      </c>
      <c r="H965" s="94">
        <f>IF(DATABASE!$X963&lt;&gt;1,"",DATABASE!D963)</f>
        <v/>
      </c>
      <c r="I965" s="93">
        <f>IF(DATABASE!$X963&lt;&gt;1,"",DATABASE!S963)</f>
        <v/>
      </c>
    </row>
    <row r="966" ht="16.5" customHeight="1" s="111">
      <c r="A966" s="92">
        <f>IF(DATABASE!$X964&lt;&gt;1,"",DATABASE!B964)</f>
        <v/>
      </c>
      <c r="B966" s="93">
        <f>IF(DATABASE!$X964&lt;&gt;1,"",DATABASE!M964)</f>
        <v/>
      </c>
      <c r="C966" s="94">
        <f>IF(DATABASE!$X964&lt;&gt;1,"",DATABASE!A964)</f>
        <v/>
      </c>
      <c r="D966" s="94">
        <f>IF(DATABASE!$X964&lt;&gt;1,"",DATABASE!P964)</f>
        <v/>
      </c>
      <c r="E966" s="94">
        <f>IF(DATABASE!$X964&lt;&gt;1,"",DATABASE!L964)</f>
        <v/>
      </c>
      <c r="F966" s="94">
        <f>IF(DATABASE!$X964&lt;&gt;1,"",DATABASE!Q964)</f>
        <v/>
      </c>
      <c r="G966" s="94">
        <f>IF(DATABASE!$X964&lt;&gt;1,"",DATABASE!C964)</f>
        <v/>
      </c>
      <c r="H966" s="94">
        <f>IF(DATABASE!$X964&lt;&gt;1,"",DATABASE!D964)</f>
        <v/>
      </c>
      <c r="I966" s="93">
        <f>IF(DATABASE!$X964&lt;&gt;1,"",DATABASE!S964)</f>
        <v/>
      </c>
    </row>
    <row r="967" ht="16.5" customHeight="1" s="111">
      <c r="A967" s="92">
        <f>IF(DATABASE!$X965&lt;&gt;1,"",DATABASE!B965)</f>
        <v/>
      </c>
      <c r="B967" s="93">
        <f>IF(DATABASE!$X965&lt;&gt;1,"",DATABASE!M965)</f>
        <v/>
      </c>
      <c r="C967" s="94">
        <f>IF(DATABASE!$X965&lt;&gt;1,"",DATABASE!A965)</f>
        <v/>
      </c>
      <c r="D967" s="94">
        <f>IF(DATABASE!$X965&lt;&gt;1,"",DATABASE!P965)</f>
        <v/>
      </c>
      <c r="E967" s="94">
        <f>IF(DATABASE!$X965&lt;&gt;1,"",DATABASE!L965)</f>
        <v/>
      </c>
      <c r="F967" s="94">
        <f>IF(DATABASE!$X965&lt;&gt;1,"",DATABASE!Q965)</f>
        <v/>
      </c>
      <c r="G967" s="94">
        <f>IF(DATABASE!$X965&lt;&gt;1,"",DATABASE!C965)</f>
        <v/>
      </c>
      <c r="H967" s="94">
        <f>IF(DATABASE!$X965&lt;&gt;1,"",DATABASE!D965)</f>
        <v/>
      </c>
      <c r="I967" s="93">
        <f>IF(DATABASE!$X965&lt;&gt;1,"",DATABASE!S965)</f>
        <v/>
      </c>
    </row>
    <row r="968" ht="16.5" customHeight="1" s="111">
      <c r="A968" s="92">
        <f>IF(DATABASE!$X966&lt;&gt;1,"",DATABASE!B966)</f>
        <v/>
      </c>
      <c r="B968" s="93">
        <f>IF(DATABASE!$X966&lt;&gt;1,"",DATABASE!M966)</f>
        <v/>
      </c>
      <c r="C968" s="94">
        <f>IF(DATABASE!$X966&lt;&gt;1,"",DATABASE!A966)</f>
        <v/>
      </c>
      <c r="D968" s="94">
        <f>IF(DATABASE!$X966&lt;&gt;1,"",DATABASE!P966)</f>
        <v/>
      </c>
      <c r="E968" s="94">
        <f>IF(DATABASE!$X966&lt;&gt;1,"",DATABASE!L966)</f>
        <v/>
      </c>
      <c r="F968" s="94">
        <f>IF(DATABASE!$X966&lt;&gt;1,"",DATABASE!Q966)</f>
        <v/>
      </c>
      <c r="G968" s="94">
        <f>IF(DATABASE!$X966&lt;&gt;1,"",DATABASE!C966)</f>
        <v/>
      </c>
      <c r="H968" s="94">
        <f>IF(DATABASE!$X966&lt;&gt;1,"",DATABASE!D966)</f>
        <v/>
      </c>
      <c r="I968" s="93">
        <f>IF(DATABASE!$X966&lt;&gt;1,"",DATABASE!S966)</f>
        <v/>
      </c>
    </row>
    <row r="969" ht="16.5" customHeight="1" s="111">
      <c r="A969" s="92">
        <f>IF(DATABASE!$X967&lt;&gt;1,"",DATABASE!B967)</f>
        <v/>
      </c>
      <c r="B969" s="93">
        <f>IF(DATABASE!$X967&lt;&gt;1,"",DATABASE!M967)</f>
        <v/>
      </c>
      <c r="C969" s="94">
        <f>IF(DATABASE!$X967&lt;&gt;1,"",DATABASE!A967)</f>
        <v/>
      </c>
      <c r="D969" s="94">
        <f>IF(DATABASE!$X967&lt;&gt;1,"",DATABASE!P967)</f>
        <v/>
      </c>
      <c r="E969" s="94">
        <f>IF(DATABASE!$X967&lt;&gt;1,"",DATABASE!L967)</f>
        <v/>
      </c>
      <c r="F969" s="94">
        <f>IF(DATABASE!$X967&lt;&gt;1,"",DATABASE!Q967)</f>
        <v/>
      </c>
      <c r="G969" s="94">
        <f>IF(DATABASE!$X967&lt;&gt;1,"",DATABASE!C967)</f>
        <v/>
      </c>
      <c r="H969" s="94">
        <f>IF(DATABASE!$X967&lt;&gt;1,"",DATABASE!D967)</f>
        <v/>
      </c>
      <c r="I969" s="93">
        <f>IF(DATABASE!$X967&lt;&gt;1,"",DATABASE!S967)</f>
        <v/>
      </c>
    </row>
    <row r="970" ht="16.5" customHeight="1" s="111">
      <c r="A970" s="92">
        <f>IF(DATABASE!$X968&lt;&gt;1,"",DATABASE!B968)</f>
        <v/>
      </c>
      <c r="B970" s="93">
        <f>IF(DATABASE!$X968&lt;&gt;1,"",DATABASE!M968)</f>
        <v/>
      </c>
      <c r="C970" s="94">
        <f>IF(DATABASE!$X968&lt;&gt;1,"",DATABASE!A968)</f>
        <v/>
      </c>
      <c r="D970" s="94">
        <f>IF(DATABASE!$X968&lt;&gt;1,"",DATABASE!P968)</f>
        <v/>
      </c>
      <c r="E970" s="94">
        <f>IF(DATABASE!$X968&lt;&gt;1,"",DATABASE!L968)</f>
        <v/>
      </c>
      <c r="F970" s="94">
        <f>IF(DATABASE!$X968&lt;&gt;1,"",DATABASE!Q968)</f>
        <v/>
      </c>
      <c r="G970" s="94">
        <f>IF(DATABASE!$X968&lt;&gt;1,"",DATABASE!C968)</f>
        <v/>
      </c>
      <c r="H970" s="94">
        <f>IF(DATABASE!$X968&lt;&gt;1,"",DATABASE!D968)</f>
        <v/>
      </c>
      <c r="I970" s="93">
        <f>IF(DATABASE!$X968&lt;&gt;1,"",DATABASE!S968)</f>
        <v/>
      </c>
    </row>
    <row r="971" ht="16.5" customHeight="1" s="111">
      <c r="A971" s="92">
        <f>IF(DATABASE!$X969&lt;&gt;1,"",DATABASE!B969)</f>
        <v/>
      </c>
      <c r="B971" s="93">
        <f>IF(DATABASE!$X969&lt;&gt;1,"",DATABASE!M969)</f>
        <v/>
      </c>
      <c r="C971" s="94">
        <f>IF(DATABASE!$X969&lt;&gt;1,"",DATABASE!A969)</f>
        <v/>
      </c>
      <c r="D971" s="94">
        <f>IF(DATABASE!$X969&lt;&gt;1,"",DATABASE!P969)</f>
        <v/>
      </c>
      <c r="E971" s="94">
        <f>IF(DATABASE!$X969&lt;&gt;1,"",DATABASE!L969)</f>
        <v/>
      </c>
      <c r="F971" s="94">
        <f>IF(DATABASE!$X969&lt;&gt;1,"",DATABASE!Q969)</f>
        <v/>
      </c>
      <c r="G971" s="94">
        <f>IF(DATABASE!$X969&lt;&gt;1,"",DATABASE!C969)</f>
        <v/>
      </c>
      <c r="H971" s="94">
        <f>IF(DATABASE!$X969&lt;&gt;1,"",DATABASE!D969)</f>
        <v/>
      </c>
      <c r="I971" s="93">
        <f>IF(DATABASE!$X969&lt;&gt;1,"",DATABASE!S969)</f>
        <v/>
      </c>
    </row>
    <row r="972" ht="16.5" customHeight="1" s="111">
      <c r="A972" s="92">
        <f>IF(DATABASE!$X970&lt;&gt;1,"",DATABASE!B970)</f>
        <v/>
      </c>
      <c r="B972" s="93">
        <f>IF(DATABASE!$X970&lt;&gt;1,"",DATABASE!M970)</f>
        <v/>
      </c>
      <c r="C972" s="94">
        <f>IF(DATABASE!$X970&lt;&gt;1,"",DATABASE!A970)</f>
        <v/>
      </c>
      <c r="D972" s="94">
        <f>IF(DATABASE!$X970&lt;&gt;1,"",DATABASE!P970)</f>
        <v/>
      </c>
      <c r="E972" s="94">
        <f>IF(DATABASE!$X970&lt;&gt;1,"",DATABASE!L970)</f>
        <v/>
      </c>
      <c r="F972" s="94">
        <f>IF(DATABASE!$X970&lt;&gt;1,"",DATABASE!Q970)</f>
        <v/>
      </c>
      <c r="G972" s="94">
        <f>IF(DATABASE!$X970&lt;&gt;1,"",DATABASE!C970)</f>
        <v/>
      </c>
      <c r="H972" s="94">
        <f>IF(DATABASE!$X970&lt;&gt;1,"",DATABASE!D970)</f>
        <v/>
      </c>
      <c r="I972" s="93">
        <f>IF(DATABASE!$X970&lt;&gt;1,"",DATABASE!S970)</f>
        <v/>
      </c>
    </row>
    <row r="973" ht="16.5" customHeight="1" s="111">
      <c r="A973" s="92">
        <f>IF(DATABASE!$X971&lt;&gt;1,"",DATABASE!B971)</f>
        <v/>
      </c>
      <c r="B973" s="93">
        <f>IF(DATABASE!$X971&lt;&gt;1,"",DATABASE!M971)</f>
        <v/>
      </c>
      <c r="C973" s="94">
        <f>IF(DATABASE!$X971&lt;&gt;1,"",DATABASE!A971)</f>
        <v/>
      </c>
      <c r="D973" s="94">
        <f>IF(DATABASE!$X971&lt;&gt;1,"",DATABASE!P971)</f>
        <v/>
      </c>
      <c r="E973" s="94">
        <f>IF(DATABASE!$X971&lt;&gt;1,"",DATABASE!L971)</f>
        <v/>
      </c>
      <c r="F973" s="94">
        <f>IF(DATABASE!$X971&lt;&gt;1,"",DATABASE!Q971)</f>
        <v/>
      </c>
      <c r="G973" s="94">
        <f>IF(DATABASE!$X971&lt;&gt;1,"",DATABASE!C971)</f>
        <v/>
      </c>
      <c r="H973" s="94">
        <f>IF(DATABASE!$X971&lt;&gt;1,"",DATABASE!D971)</f>
        <v/>
      </c>
      <c r="I973" s="93">
        <f>IF(DATABASE!$X971&lt;&gt;1,"",DATABASE!S971)</f>
        <v/>
      </c>
    </row>
    <row r="974" ht="16.5" customHeight="1" s="111">
      <c r="A974" s="92">
        <f>IF(DATABASE!$X972&lt;&gt;1,"",DATABASE!B972)</f>
        <v/>
      </c>
      <c r="B974" s="93">
        <f>IF(DATABASE!$X972&lt;&gt;1,"",DATABASE!M972)</f>
        <v/>
      </c>
      <c r="C974" s="94">
        <f>IF(DATABASE!$X972&lt;&gt;1,"",DATABASE!A972)</f>
        <v/>
      </c>
      <c r="D974" s="94">
        <f>IF(DATABASE!$X972&lt;&gt;1,"",DATABASE!P972)</f>
        <v/>
      </c>
      <c r="E974" s="94">
        <f>IF(DATABASE!$X972&lt;&gt;1,"",DATABASE!L972)</f>
        <v/>
      </c>
      <c r="F974" s="94">
        <f>IF(DATABASE!$X972&lt;&gt;1,"",DATABASE!Q972)</f>
        <v/>
      </c>
      <c r="G974" s="94">
        <f>IF(DATABASE!$X972&lt;&gt;1,"",DATABASE!C972)</f>
        <v/>
      </c>
      <c r="H974" s="94">
        <f>IF(DATABASE!$X972&lt;&gt;1,"",DATABASE!D972)</f>
        <v/>
      </c>
      <c r="I974" s="93">
        <f>IF(DATABASE!$X972&lt;&gt;1,"",DATABASE!S972)</f>
        <v/>
      </c>
    </row>
    <row r="975" ht="16.5" customHeight="1" s="111">
      <c r="A975" s="92">
        <f>IF(DATABASE!$X973&lt;&gt;1,"",DATABASE!B973)</f>
        <v/>
      </c>
      <c r="B975" s="93">
        <f>IF(DATABASE!$X973&lt;&gt;1,"",DATABASE!M973)</f>
        <v/>
      </c>
      <c r="C975" s="94">
        <f>IF(DATABASE!$X973&lt;&gt;1,"",DATABASE!A973)</f>
        <v/>
      </c>
      <c r="D975" s="94">
        <f>IF(DATABASE!$X973&lt;&gt;1,"",DATABASE!P973)</f>
        <v/>
      </c>
      <c r="E975" s="94">
        <f>IF(DATABASE!$X973&lt;&gt;1,"",DATABASE!L973)</f>
        <v/>
      </c>
      <c r="F975" s="94">
        <f>IF(DATABASE!$X973&lt;&gt;1,"",DATABASE!Q973)</f>
        <v/>
      </c>
      <c r="G975" s="94">
        <f>IF(DATABASE!$X973&lt;&gt;1,"",DATABASE!C973)</f>
        <v/>
      </c>
      <c r="H975" s="94">
        <f>IF(DATABASE!$X973&lt;&gt;1,"",DATABASE!D973)</f>
        <v/>
      </c>
      <c r="I975" s="93">
        <f>IF(DATABASE!$X973&lt;&gt;1,"",DATABASE!S973)</f>
        <v/>
      </c>
    </row>
    <row r="976" ht="16.5" customHeight="1" s="111">
      <c r="A976" s="92">
        <f>IF(DATABASE!$X974&lt;&gt;1,"",DATABASE!B974)</f>
        <v/>
      </c>
      <c r="B976" s="93">
        <f>IF(DATABASE!$X974&lt;&gt;1,"",DATABASE!M974)</f>
        <v/>
      </c>
      <c r="C976" s="94">
        <f>IF(DATABASE!$X974&lt;&gt;1,"",DATABASE!A974)</f>
        <v/>
      </c>
      <c r="D976" s="94">
        <f>IF(DATABASE!$X974&lt;&gt;1,"",DATABASE!P974)</f>
        <v/>
      </c>
      <c r="E976" s="94">
        <f>IF(DATABASE!$X974&lt;&gt;1,"",DATABASE!L974)</f>
        <v/>
      </c>
      <c r="F976" s="94">
        <f>IF(DATABASE!$X974&lt;&gt;1,"",DATABASE!Q974)</f>
        <v/>
      </c>
      <c r="G976" s="94">
        <f>IF(DATABASE!$X974&lt;&gt;1,"",DATABASE!C974)</f>
        <v/>
      </c>
      <c r="H976" s="94">
        <f>IF(DATABASE!$X974&lt;&gt;1,"",DATABASE!D974)</f>
        <v/>
      </c>
      <c r="I976" s="93">
        <f>IF(DATABASE!$X974&lt;&gt;1,"",DATABASE!S974)</f>
        <v/>
      </c>
    </row>
    <row r="977" ht="16.5" customHeight="1" s="111">
      <c r="A977" s="92">
        <f>IF(DATABASE!$X975&lt;&gt;1,"",DATABASE!B975)</f>
        <v/>
      </c>
      <c r="B977" s="93">
        <f>IF(DATABASE!$X975&lt;&gt;1,"",DATABASE!M975)</f>
        <v/>
      </c>
      <c r="C977" s="94">
        <f>IF(DATABASE!$X975&lt;&gt;1,"",DATABASE!A975)</f>
        <v/>
      </c>
      <c r="D977" s="94">
        <f>IF(DATABASE!$X975&lt;&gt;1,"",DATABASE!P975)</f>
        <v/>
      </c>
      <c r="E977" s="94">
        <f>IF(DATABASE!$X975&lt;&gt;1,"",DATABASE!L975)</f>
        <v/>
      </c>
      <c r="F977" s="94">
        <f>IF(DATABASE!$X975&lt;&gt;1,"",DATABASE!Q975)</f>
        <v/>
      </c>
      <c r="G977" s="94">
        <f>IF(DATABASE!$X975&lt;&gt;1,"",DATABASE!C975)</f>
        <v/>
      </c>
      <c r="H977" s="94">
        <f>IF(DATABASE!$X975&lt;&gt;1,"",DATABASE!D975)</f>
        <v/>
      </c>
      <c r="I977" s="93">
        <f>IF(DATABASE!$X975&lt;&gt;1,"",DATABASE!S975)</f>
        <v/>
      </c>
    </row>
    <row r="978" ht="16.5" customHeight="1" s="111">
      <c r="A978" s="92">
        <f>IF(DATABASE!$X976&lt;&gt;1,"",DATABASE!B976)</f>
        <v/>
      </c>
      <c r="B978" s="93">
        <f>IF(DATABASE!$X976&lt;&gt;1,"",DATABASE!M976)</f>
        <v/>
      </c>
      <c r="C978" s="94">
        <f>IF(DATABASE!$X976&lt;&gt;1,"",DATABASE!A976)</f>
        <v/>
      </c>
      <c r="D978" s="94">
        <f>IF(DATABASE!$X976&lt;&gt;1,"",DATABASE!P976)</f>
        <v/>
      </c>
      <c r="E978" s="94">
        <f>IF(DATABASE!$X976&lt;&gt;1,"",DATABASE!L976)</f>
        <v/>
      </c>
      <c r="F978" s="94">
        <f>IF(DATABASE!$X976&lt;&gt;1,"",DATABASE!Q976)</f>
        <v/>
      </c>
      <c r="G978" s="94">
        <f>IF(DATABASE!$X976&lt;&gt;1,"",DATABASE!C976)</f>
        <v/>
      </c>
      <c r="H978" s="94">
        <f>IF(DATABASE!$X976&lt;&gt;1,"",DATABASE!D976)</f>
        <v/>
      </c>
      <c r="I978" s="93">
        <f>IF(DATABASE!$X976&lt;&gt;1,"",DATABASE!S976)</f>
        <v/>
      </c>
    </row>
    <row r="979" ht="16.5" customHeight="1" s="111">
      <c r="A979" s="92">
        <f>IF(DATABASE!$X977&lt;&gt;1,"",DATABASE!B977)</f>
        <v/>
      </c>
      <c r="B979" s="93">
        <f>IF(DATABASE!$X977&lt;&gt;1,"",DATABASE!M977)</f>
        <v/>
      </c>
      <c r="C979" s="94">
        <f>IF(DATABASE!$X977&lt;&gt;1,"",DATABASE!A977)</f>
        <v/>
      </c>
      <c r="D979" s="94">
        <f>IF(DATABASE!$X977&lt;&gt;1,"",DATABASE!P977)</f>
        <v/>
      </c>
      <c r="E979" s="94">
        <f>IF(DATABASE!$X977&lt;&gt;1,"",DATABASE!L977)</f>
        <v/>
      </c>
      <c r="F979" s="94">
        <f>IF(DATABASE!$X977&lt;&gt;1,"",DATABASE!Q977)</f>
        <v/>
      </c>
      <c r="G979" s="94">
        <f>IF(DATABASE!$X977&lt;&gt;1,"",DATABASE!C977)</f>
        <v/>
      </c>
      <c r="H979" s="94">
        <f>IF(DATABASE!$X977&lt;&gt;1,"",DATABASE!D977)</f>
        <v/>
      </c>
      <c r="I979" s="93">
        <f>IF(DATABASE!$X977&lt;&gt;1,"",DATABASE!S977)</f>
        <v/>
      </c>
    </row>
    <row r="980" ht="16.5" customHeight="1" s="111">
      <c r="A980" s="92">
        <f>IF(DATABASE!$X978&lt;&gt;1,"",DATABASE!B978)</f>
        <v/>
      </c>
      <c r="B980" s="93">
        <f>IF(DATABASE!$X978&lt;&gt;1,"",DATABASE!M978)</f>
        <v/>
      </c>
      <c r="C980" s="94">
        <f>IF(DATABASE!$X978&lt;&gt;1,"",DATABASE!A978)</f>
        <v/>
      </c>
      <c r="D980" s="94">
        <f>IF(DATABASE!$X978&lt;&gt;1,"",DATABASE!P978)</f>
        <v/>
      </c>
      <c r="E980" s="94">
        <f>IF(DATABASE!$X978&lt;&gt;1,"",DATABASE!L978)</f>
        <v/>
      </c>
      <c r="F980" s="94">
        <f>IF(DATABASE!$X978&lt;&gt;1,"",DATABASE!Q978)</f>
        <v/>
      </c>
      <c r="G980" s="94">
        <f>IF(DATABASE!$X978&lt;&gt;1,"",DATABASE!C978)</f>
        <v/>
      </c>
      <c r="H980" s="94">
        <f>IF(DATABASE!$X978&lt;&gt;1,"",DATABASE!D978)</f>
        <v/>
      </c>
      <c r="I980" s="93">
        <f>IF(DATABASE!$X978&lt;&gt;1,"",DATABASE!S978)</f>
        <v/>
      </c>
    </row>
    <row r="981" ht="16.5" customHeight="1" s="111">
      <c r="A981" s="92">
        <f>IF(DATABASE!$X979&lt;&gt;1,"",DATABASE!B979)</f>
        <v/>
      </c>
      <c r="B981" s="93">
        <f>IF(DATABASE!$X979&lt;&gt;1,"",DATABASE!M979)</f>
        <v/>
      </c>
      <c r="C981" s="94">
        <f>IF(DATABASE!$X979&lt;&gt;1,"",DATABASE!A979)</f>
        <v/>
      </c>
      <c r="D981" s="94">
        <f>IF(DATABASE!$X979&lt;&gt;1,"",DATABASE!P979)</f>
        <v/>
      </c>
      <c r="E981" s="94">
        <f>IF(DATABASE!$X979&lt;&gt;1,"",DATABASE!L979)</f>
        <v/>
      </c>
      <c r="F981" s="94">
        <f>IF(DATABASE!$X979&lt;&gt;1,"",DATABASE!Q979)</f>
        <v/>
      </c>
      <c r="G981" s="94">
        <f>IF(DATABASE!$X979&lt;&gt;1,"",DATABASE!C979)</f>
        <v/>
      </c>
      <c r="H981" s="94">
        <f>IF(DATABASE!$X979&lt;&gt;1,"",DATABASE!D979)</f>
        <v/>
      </c>
      <c r="I981" s="93">
        <f>IF(DATABASE!$X979&lt;&gt;1,"",DATABASE!S979)</f>
        <v/>
      </c>
    </row>
    <row r="982" ht="16.5" customHeight="1" s="111">
      <c r="A982" s="92">
        <f>IF(DATABASE!$X980&lt;&gt;1,"",DATABASE!B980)</f>
        <v/>
      </c>
      <c r="B982" s="93">
        <f>IF(DATABASE!$X980&lt;&gt;1,"",DATABASE!M980)</f>
        <v/>
      </c>
      <c r="C982" s="94">
        <f>IF(DATABASE!$X980&lt;&gt;1,"",DATABASE!A980)</f>
        <v/>
      </c>
      <c r="D982" s="94">
        <f>IF(DATABASE!$X980&lt;&gt;1,"",DATABASE!P980)</f>
        <v/>
      </c>
      <c r="E982" s="94">
        <f>IF(DATABASE!$X980&lt;&gt;1,"",DATABASE!L980)</f>
        <v/>
      </c>
      <c r="F982" s="94">
        <f>IF(DATABASE!$X980&lt;&gt;1,"",DATABASE!Q980)</f>
        <v/>
      </c>
      <c r="G982" s="94">
        <f>IF(DATABASE!$X980&lt;&gt;1,"",DATABASE!C980)</f>
        <v/>
      </c>
      <c r="H982" s="94">
        <f>IF(DATABASE!$X980&lt;&gt;1,"",DATABASE!D980)</f>
        <v/>
      </c>
      <c r="I982" s="93">
        <f>IF(DATABASE!$X980&lt;&gt;1,"",DATABASE!S980)</f>
        <v/>
      </c>
    </row>
    <row r="983" ht="16.5" customHeight="1" s="111">
      <c r="A983" s="92">
        <f>IF(DATABASE!$X981&lt;&gt;1,"",DATABASE!B981)</f>
        <v/>
      </c>
      <c r="B983" s="93">
        <f>IF(DATABASE!$X981&lt;&gt;1,"",DATABASE!M981)</f>
        <v/>
      </c>
      <c r="C983" s="94">
        <f>IF(DATABASE!$X981&lt;&gt;1,"",DATABASE!A981)</f>
        <v/>
      </c>
      <c r="D983" s="94">
        <f>IF(DATABASE!$X981&lt;&gt;1,"",DATABASE!P981)</f>
        <v/>
      </c>
      <c r="E983" s="94">
        <f>IF(DATABASE!$X981&lt;&gt;1,"",DATABASE!L981)</f>
        <v/>
      </c>
      <c r="F983" s="94">
        <f>IF(DATABASE!$X981&lt;&gt;1,"",DATABASE!Q981)</f>
        <v/>
      </c>
      <c r="G983" s="94">
        <f>IF(DATABASE!$X981&lt;&gt;1,"",DATABASE!C981)</f>
        <v/>
      </c>
      <c r="H983" s="94">
        <f>IF(DATABASE!$X981&lt;&gt;1,"",DATABASE!D981)</f>
        <v/>
      </c>
      <c r="I983" s="93">
        <f>IF(DATABASE!$X981&lt;&gt;1,"",DATABASE!S981)</f>
        <v/>
      </c>
    </row>
    <row r="984" ht="16.5" customHeight="1" s="111">
      <c r="A984" s="92">
        <f>IF(DATABASE!$X982&lt;&gt;1,"",DATABASE!B982)</f>
        <v/>
      </c>
      <c r="B984" s="93">
        <f>IF(DATABASE!$X982&lt;&gt;1,"",DATABASE!M982)</f>
        <v/>
      </c>
      <c r="C984" s="94">
        <f>IF(DATABASE!$X982&lt;&gt;1,"",DATABASE!A982)</f>
        <v/>
      </c>
      <c r="D984" s="94">
        <f>IF(DATABASE!$X982&lt;&gt;1,"",DATABASE!P982)</f>
        <v/>
      </c>
      <c r="E984" s="94">
        <f>IF(DATABASE!$X982&lt;&gt;1,"",DATABASE!L982)</f>
        <v/>
      </c>
      <c r="F984" s="94">
        <f>IF(DATABASE!$X982&lt;&gt;1,"",DATABASE!Q982)</f>
        <v/>
      </c>
      <c r="G984" s="94">
        <f>IF(DATABASE!$X982&lt;&gt;1,"",DATABASE!C982)</f>
        <v/>
      </c>
      <c r="H984" s="94">
        <f>IF(DATABASE!$X982&lt;&gt;1,"",DATABASE!D982)</f>
        <v/>
      </c>
      <c r="I984" s="93">
        <f>IF(DATABASE!$X982&lt;&gt;1,"",DATABASE!S982)</f>
        <v/>
      </c>
    </row>
    <row r="985" ht="16.5" customHeight="1" s="111">
      <c r="A985" s="92">
        <f>IF(DATABASE!$X983&lt;&gt;1,"",DATABASE!B983)</f>
        <v/>
      </c>
      <c r="B985" s="93">
        <f>IF(DATABASE!$X983&lt;&gt;1,"",DATABASE!M983)</f>
        <v/>
      </c>
      <c r="C985" s="94">
        <f>IF(DATABASE!$X983&lt;&gt;1,"",DATABASE!A983)</f>
        <v/>
      </c>
      <c r="D985" s="94">
        <f>IF(DATABASE!$X983&lt;&gt;1,"",DATABASE!P983)</f>
        <v/>
      </c>
      <c r="E985" s="94">
        <f>IF(DATABASE!$X983&lt;&gt;1,"",DATABASE!L983)</f>
        <v/>
      </c>
      <c r="F985" s="94">
        <f>IF(DATABASE!$X983&lt;&gt;1,"",DATABASE!Q983)</f>
        <v/>
      </c>
      <c r="G985" s="94">
        <f>IF(DATABASE!$X983&lt;&gt;1,"",DATABASE!C983)</f>
        <v/>
      </c>
      <c r="H985" s="94">
        <f>IF(DATABASE!$X983&lt;&gt;1,"",DATABASE!D983)</f>
        <v/>
      </c>
      <c r="I985" s="93">
        <f>IF(DATABASE!$X983&lt;&gt;1,"",DATABASE!S983)</f>
        <v/>
      </c>
    </row>
    <row r="986" ht="16.5" customHeight="1" s="111">
      <c r="A986" s="92">
        <f>IF(DATABASE!$X984&lt;&gt;1,"",DATABASE!B984)</f>
        <v/>
      </c>
      <c r="B986" s="93">
        <f>IF(DATABASE!$X984&lt;&gt;1,"",DATABASE!M984)</f>
        <v/>
      </c>
      <c r="C986" s="94">
        <f>IF(DATABASE!$X984&lt;&gt;1,"",DATABASE!A984)</f>
        <v/>
      </c>
      <c r="D986" s="94">
        <f>IF(DATABASE!$X984&lt;&gt;1,"",DATABASE!P984)</f>
        <v/>
      </c>
      <c r="E986" s="94">
        <f>IF(DATABASE!$X984&lt;&gt;1,"",DATABASE!L984)</f>
        <v/>
      </c>
      <c r="F986" s="94">
        <f>IF(DATABASE!$X984&lt;&gt;1,"",DATABASE!Q984)</f>
        <v/>
      </c>
      <c r="G986" s="94">
        <f>IF(DATABASE!$X984&lt;&gt;1,"",DATABASE!C984)</f>
        <v/>
      </c>
      <c r="H986" s="94">
        <f>IF(DATABASE!$X984&lt;&gt;1,"",DATABASE!D984)</f>
        <v/>
      </c>
      <c r="I986" s="93">
        <f>IF(DATABASE!$X984&lt;&gt;1,"",DATABASE!S984)</f>
        <v/>
      </c>
    </row>
    <row r="987" ht="16.5" customHeight="1" s="111">
      <c r="A987" s="92">
        <f>IF(DATABASE!$X985&lt;&gt;1,"",DATABASE!B985)</f>
        <v/>
      </c>
      <c r="B987" s="93">
        <f>IF(DATABASE!$X985&lt;&gt;1,"",DATABASE!M985)</f>
        <v/>
      </c>
      <c r="C987" s="94">
        <f>IF(DATABASE!$X985&lt;&gt;1,"",DATABASE!A985)</f>
        <v/>
      </c>
      <c r="D987" s="94">
        <f>IF(DATABASE!$X985&lt;&gt;1,"",DATABASE!P985)</f>
        <v/>
      </c>
      <c r="E987" s="94">
        <f>IF(DATABASE!$X985&lt;&gt;1,"",DATABASE!L985)</f>
        <v/>
      </c>
      <c r="F987" s="94">
        <f>IF(DATABASE!$X985&lt;&gt;1,"",DATABASE!Q985)</f>
        <v/>
      </c>
      <c r="G987" s="94">
        <f>IF(DATABASE!$X985&lt;&gt;1,"",DATABASE!C985)</f>
        <v/>
      </c>
      <c r="H987" s="94">
        <f>IF(DATABASE!$X985&lt;&gt;1,"",DATABASE!D985)</f>
        <v/>
      </c>
      <c r="I987" s="93">
        <f>IF(DATABASE!$X985&lt;&gt;1,"",DATABASE!S985)</f>
        <v/>
      </c>
    </row>
    <row r="988" ht="16.5" customHeight="1" s="111">
      <c r="A988" s="92">
        <f>IF(DATABASE!$X986&lt;&gt;1,"",DATABASE!B986)</f>
        <v/>
      </c>
      <c r="B988" s="93">
        <f>IF(DATABASE!$X986&lt;&gt;1,"",DATABASE!M986)</f>
        <v/>
      </c>
      <c r="C988" s="94">
        <f>IF(DATABASE!$X986&lt;&gt;1,"",DATABASE!A986)</f>
        <v/>
      </c>
      <c r="D988" s="94">
        <f>IF(DATABASE!$X986&lt;&gt;1,"",DATABASE!P986)</f>
        <v/>
      </c>
      <c r="E988" s="94">
        <f>IF(DATABASE!$X986&lt;&gt;1,"",DATABASE!L986)</f>
        <v/>
      </c>
      <c r="F988" s="94">
        <f>IF(DATABASE!$X986&lt;&gt;1,"",DATABASE!Q986)</f>
        <v/>
      </c>
      <c r="G988" s="94">
        <f>IF(DATABASE!$X986&lt;&gt;1,"",DATABASE!C986)</f>
        <v/>
      </c>
      <c r="H988" s="94">
        <f>IF(DATABASE!$X986&lt;&gt;1,"",DATABASE!D986)</f>
        <v/>
      </c>
      <c r="I988" s="93">
        <f>IF(DATABASE!$X986&lt;&gt;1,"",DATABASE!S986)</f>
        <v/>
      </c>
    </row>
    <row r="989" ht="16.5" customHeight="1" s="111">
      <c r="A989" s="92">
        <f>IF(DATABASE!$X987&lt;&gt;1,"",DATABASE!B987)</f>
        <v/>
      </c>
      <c r="B989" s="93">
        <f>IF(DATABASE!$X987&lt;&gt;1,"",DATABASE!M987)</f>
        <v/>
      </c>
      <c r="C989" s="94">
        <f>IF(DATABASE!$X987&lt;&gt;1,"",DATABASE!A987)</f>
        <v/>
      </c>
      <c r="D989" s="94">
        <f>IF(DATABASE!$X987&lt;&gt;1,"",DATABASE!P987)</f>
        <v/>
      </c>
      <c r="E989" s="94">
        <f>IF(DATABASE!$X987&lt;&gt;1,"",DATABASE!L987)</f>
        <v/>
      </c>
      <c r="F989" s="94">
        <f>IF(DATABASE!$X987&lt;&gt;1,"",DATABASE!Q987)</f>
        <v/>
      </c>
      <c r="G989" s="94">
        <f>IF(DATABASE!$X987&lt;&gt;1,"",DATABASE!C987)</f>
        <v/>
      </c>
      <c r="H989" s="94">
        <f>IF(DATABASE!$X987&lt;&gt;1,"",DATABASE!D987)</f>
        <v/>
      </c>
      <c r="I989" s="93">
        <f>IF(DATABASE!$X987&lt;&gt;1,"",DATABASE!S987)</f>
        <v/>
      </c>
    </row>
    <row r="990" ht="16.5" customHeight="1" s="111">
      <c r="A990" s="92">
        <f>IF(DATABASE!$X988&lt;&gt;1,"",DATABASE!B988)</f>
        <v/>
      </c>
      <c r="B990" s="93">
        <f>IF(DATABASE!$X988&lt;&gt;1,"",DATABASE!M988)</f>
        <v/>
      </c>
      <c r="C990" s="94">
        <f>IF(DATABASE!$X988&lt;&gt;1,"",DATABASE!A988)</f>
        <v/>
      </c>
      <c r="D990" s="94">
        <f>IF(DATABASE!$X988&lt;&gt;1,"",DATABASE!P988)</f>
        <v/>
      </c>
      <c r="E990" s="94">
        <f>IF(DATABASE!$X988&lt;&gt;1,"",DATABASE!L988)</f>
        <v/>
      </c>
      <c r="F990" s="94">
        <f>IF(DATABASE!$X988&lt;&gt;1,"",DATABASE!Q988)</f>
        <v/>
      </c>
      <c r="G990" s="94">
        <f>IF(DATABASE!$X988&lt;&gt;1,"",DATABASE!C988)</f>
        <v/>
      </c>
      <c r="H990" s="94">
        <f>IF(DATABASE!$X988&lt;&gt;1,"",DATABASE!D988)</f>
        <v/>
      </c>
      <c r="I990" s="93">
        <f>IF(DATABASE!$X988&lt;&gt;1,"",DATABASE!S988)</f>
        <v/>
      </c>
    </row>
    <row r="991" ht="16.5" customHeight="1" s="111">
      <c r="A991" s="92">
        <f>IF(DATABASE!$X989&lt;&gt;1,"",DATABASE!B989)</f>
        <v/>
      </c>
      <c r="B991" s="93">
        <f>IF(DATABASE!$X989&lt;&gt;1,"",DATABASE!M989)</f>
        <v/>
      </c>
      <c r="C991" s="94">
        <f>IF(DATABASE!$X989&lt;&gt;1,"",DATABASE!A989)</f>
        <v/>
      </c>
      <c r="D991" s="94">
        <f>IF(DATABASE!$X989&lt;&gt;1,"",DATABASE!P989)</f>
        <v/>
      </c>
      <c r="E991" s="94">
        <f>IF(DATABASE!$X989&lt;&gt;1,"",DATABASE!L989)</f>
        <v/>
      </c>
      <c r="F991" s="94">
        <f>IF(DATABASE!$X989&lt;&gt;1,"",DATABASE!Q989)</f>
        <v/>
      </c>
      <c r="G991" s="94">
        <f>IF(DATABASE!$X989&lt;&gt;1,"",DATABASE!C989)</f>
        <v/>
      </c>
      <c r="H991" s="94">
        <f>IF(DATABASE!$X989&lt;&gt;1,"",DATABASE!D989)</f>
        <v/>
      </c>
      <c r="I991" s="93">
        <f>IF(DATABASE!$X989&lt;&gt;1,"",DATABASE!S989)</f>
        <v/>
      </c>
    </row>
    <row r="992" ht="16.5" customHeight="1" s="111">
      <c r="A992" s="92">
        <f>IF(DATABASE!$X990&lt;&gt;1,"",DATABASE!B990)</f>
        <v/>
      </c>
      <c r="B992" s="93">
        <f>IF(DATABASE!$X990&lt;&gt;1,"",DATABASE!M990)</f>
        <v/>
      </c>
      <c r="C992" s="94">
        <f>IF(DATABASE!$X990&lt;&gt;1,"",DATABASE!A990)</f>
        <v/>
      </c>
      <c r="D992" s="94">
        <f>IF(DATABASE!$X990&lt;&gt;1,"",DATABASE!P990)</f>
        <v/>
      </c>
      <c r="E992" s="94">
        <f>IF(DATABASE!$X990&lt;&gt;1,"",DATABASE!L990)</f>
        <v/>
      </c>
      <c r="F992" s="94">
        <f>IF(DATABASE!$X990&lt;&gt;1,"",DATABASE!Q990)</f>
        <v/>
      </c>
      <c r="G992" s="94">
        <f>IF(DATABASE!$X990&lt;&gt;1,"",DATABASE!C990)</f>
        <v/>
      </c>
      <c r="H992" s="94">
        <f>IF(DATABASE!$X990&lt;&gt;1,"",DATABASE!D990)</f>
        <v/>
      </c>
      <c r="I992" s="93">
        <f>IF(DATABASE!$X990&lt;&gt;1,"",DATABASE!S990)</f>
        <v/>
      </c>
    </row>
    <row r="993" ht="16.5" customHeight="1" s="111">
      <c r="A993" s="92">
        <f>IF(DATABASE!$X991&lt;&gt;1,"",DATABASE!B991)</f>
        <v/>
      </c>
      <c r="B993" s="93">
        <f>IF(DATABASE!$X991&lt;&gt;1,"",DATABASE!M991)</f>
        <v/>
      </c>
      <c r="C993" s="94">
        <f>IF(DATABASE!$X991&lt;&gt;1,"",DATABASE!A991)</f>
        <v/>
      </c>
      <c r="D993" s="94">
        <f>IF(DATABASE!$X991&lt;&gt;1,"",DATABASE!P991)</f>
        <v/>
      </c>
      <c r="E993" s="94">
        <f>IF(DATABASE!$X991&lt;&gt;1,"",DATABASE!L991)</f>
        <v/>
      </c>
      <c r="F993" s="94">
        <f>IF(DATABASE!$X991&lt;&gt;1,"",DATABASE!Q991)</f>
        <v/>
      </c>
      <c r="G993" s="94">
        <f>IF(DATABASE!$X991&lt;&gt;1,"",DATABASE!C991)</f>
        <v/>
      </c>
      <c r="H993" s="94">
        <f>IF(DATABASE!$X991&lt;&gt;1,"",DATABASE!D991)</f>
        <v/>
      </c>
      <c r="I993" s="93">
        <f>IF(DATABASE!$X991&lt;&gt;1,"",DATABASE!S991)</f>
        <v/>
      </c>
    </row>
    <row r="994" ht="16.5" customHeight="1" s="111">
      <c r="A994" s="92">
        <f>IF(DATABASE!$X992&lt;&gt;1,"",DATABASE!B992)</f>
        <v/>
      </c>
      <c r="B994" s="93">
        <f>IF(DATABASE!$X992&lt;&gt;1,"",DATABASE!M992)</f>
        <v/>
      </c>
      <c r="C994" s="94">
        <f>IF(DATABASE!$X992&lt;&gt;1,"",DATABASE!A992)</f>
        <v/>
      </c>
      <c r="D994" s="94">
        <f>IF(DATABASE!$X992&lt;&gt;1,"",DATABASE!P992)</f>
        <v/>
      </c>
      <c r="E994" s="94">
        <f>IF(DATABASE!$X992&lt;&gt;1,"",DATABASE!L992)</f>
        <v/>
      </c>
      <c r="F994" s="94">
        <f>IF(DATABASE!$X992&lt;&gt;1,"",DATABASE!Q992)</f>
        <v/>
      </c>
      <c r="G994" s="94">
        <f>IF(DATABASE!$X992&lt;&gt;1,"",DATABASE!C992)</f>
        <v/>
      </c>
      <c r="H994" s="94">
        <f>IF(DATABASE!$X992&lt;&gt;1,"",DATABASE!D992)</f>
        <v/>
      </c>
      <c r="I994" s="93">
        <f>IF(DATABASE!$X992&lt;&gt;1,"",DATABASE!S992)</f>
        <v/>
      </c>
    </row>
    <row r="995" ht="16.5" customHeight="1" s="111">
      <c r="A995" s="92">
        <f>IF(DATABASE!$X993&lt;&gt;1,"",DATABASE!B993)</f>
        <v/>
      </c>
      <c r="B995" s="93">
        <f>IF(DATABASE!$X993&lt;&gt;1,"",DATABASE!M993)</f>
        <v/>
      </c>
      <c r="C995" s="94">
        <f>IF(DATABASE!$X993&lt;&gt;1,"",DATABASE!A993)</f>
        <v/>
      </c>
      <c r="D995" s="94">
        <f>IF(DATABASE!$X993&lt;&gt;1,"",DATABASE!P993)</f>
        <v/>
      </c>
      <c r="E995" s="94">
        <f>IF(DATABASE!$X993&lt;&gt;1,"",DATABASE!L993)</f>
        <v/>
      </c>
      <c r="F995" s="94">
        <f>IF(DATABASE!$X993&lt;&gt;1,"",DATABASE!Q993)</f>
        <v/>
      </c>
      <c r="G995" s="94">
        <f>IF(DATABASE!$X993&lt;&gt;1,"",DATABASE!C993)</f>
        <v/>
      </c>
      <c r="H995" s="94">
        <f>IF(DATABASE!$X993&lt;&gt;1,"",DATABASE!D993)</f>
        <v/>
      </c>
      <c r="I995" s="93">
        <f>IF(DATABASE!$X993&lt;&gt;1,"",DATABASE!S993)</f>
        <v/>
      </c>
    </row>
    <row r="996" ht="16.5" customHeight="1" s="111">
      <c r="A996" s="92">
        <f>IF(DATABASE!$X994&lt;&gt;1,"",DATABASE!B994)</f>
        <v/>
      </c>
      <c r="B996" s="93">
        <f>IF(DATABASE!$X994&lt;&gt;1,"",DATABASE!M994)</f>
        <v/>
      </c>
      <c r="C996" s="94">
        <f>IF(DATABASE!$X994&lt;&gt;1,"",DATABASE!A994)</f>
        <v/>
      </c>
      <c r="D996" s="94">
        <f>IF(DATABASE!$X994&lt;&gt;1,"",DATABASE!P994)</f>
        <v/>
      </c>
      <c r="E996" s="94">
        <f>IF(DATABASE!$X994&lt;&gt;1,"",DATABASE!L994)</f>
        <v/>
      </c>
      <c r="F996" s="94">
        <f>IF(DATABASE!$X994&lt;&gt;1,"",DATABASE!Q994)</f>
        <v/>
      </c>
      <c r="G996" s="94">
        <f>IF(DATABASE!$X994&lt;&gt;1,"",DATABASE!C994)</f>
        <v/>
      </c>
      <c r="H996" s="94">
        <f>IF(DATABASE!$X994&lt;&gt;1,"",DATABASE!D994)</f>
        <v/>
      </c>
      <c r="I996" s="93">
        <f>IF(DATABASE!$X994&lt;&gt;1,"",DATABASE!S994)</f>
        <v/>
      </c>
    </row>
    <row r="997" ht="16.5" customHeight="1" s="111">
      <c r="A997" s="92">
        <f>IF(DATABASE!$X995&lt;&gt;1,"",DATABASE!B995)</f>
        <v/>
      </c>
      <c r="B997" s="93">
        <f>IF(DATABASE!$X995&lt;&gt;1,"",DATABASE!M995)</f>
        <v/>
      </c>
      <c r="C997" s="94">
        <f>IF(DATABASE!$X995&lt;&gt;1,"",DATABASE!A995)</f>
        <v/>
      </c>
      <c r="D997" s="94">
        <f>IF(DATABASE!$X995&lt;&gt;1,"",DATABASE!P995)</f>
        <v/>
      </c>
      <c r="E997" s="94">
        <f>IF(DATABASE!$X995&lt;&gt;1,"",DATABASE!L995)</f>
        <v/>
      </c>
      <c r="F997" s="94">
        <f>IF(DATABASE!$X995&lt;&gt;1,"",DATABASE!Q995)</f>
        <v/>
      </c>
      <c r="G997" s="94">
        <f>IF(DATABASE!$X995&lt;&gt;1,"",DATABASE!C995)</f>
        <v/>
      </c>
      <c r="H997" s="94">
        <f>IF(DATABASE!$X995&lt;&gt;1,"",DATABASE!D995)</f>
        <v/>
      </c>
      <c r="I997" s="93">
        <f>IF(DATABASE!$X995&lt;&gt;1,"",DATABASE!S995)</f>
        <v/>
      </c>
    </row>
    <row r="998" ht="16.5" customHeight="1" s="111">
      <c r="A998" s="92">
        <f>IF(DATABASE!$X996&lt;&gt;1,"",DATABASE!B996)</f>
        <v/>
      </c>
      <c r="B998" s="93">
        <f>IF(DATABASE!$X996&lt;&gt;1,"",DATABASE!M996)</f>
        <v/>
      </c>
      <c r="C998" s="94">
        <f>IF(DATABASE!$X996&lt;&gt;1,"",DATABASE!A996)</f>
        <v/>
      </c>
      <c r="D998" s="94">
        <f>IF(DATABASE!$X996&lt;&gt;1,"",DATABASE!P996)</f>
        <v/>
      </c>
      <c r="E998" s="94">
        <f>IF(DATABASE!$X996&lt;&gt;1,"",DATABASE!L996)</f>
        <v/>
      </c>
      <c r="F998" s="94">
        <f>IF(DATABASE!$X996&lt;&gt;1,"",DATABASE!Q996)</f>
        <v/>
      </c>
      <c r="G998" s="94">
        <f>IF(DATABASE!$X996&lt;&gt;1,"",DATABASE!C996)</f>
        <v/>
      </c>
      <c r="H998" s="94">
        <f>IF(DATABASE!$X996&lt;&gt;1,"",DATABASE!D996)</f>
        <v/>
      </c>
      <c r="I998" s="93">
        <f>IF(DATABASE!$X996&lt;&gt;1,"",DATABASE!S996)</f>
        <v/>
      </c>
    </row>
    <row r="999" ht="16.5" customHeight="1" s="111">
      <c r="A999" s="92">
        <f>IF(DATABASE!$X997&lt;&gt;1,"",DATABASE!B997)</f>
        <v/>
      </c>
      <c r="B999" s="93">
        <f>IF(DATABASE!$X997&lt;&gt;1,"",DATABASE!M997)</f>
        <v/>
      </c>
      <c r="C999" s="94">
        <f>IF(DATABASE!$X997&lt;&gt;1,"",DATABASE!A997)</f>
        <v/>
      </c>
      <c r="D999" s="94">
        <f>IF(DATABASE!$X997&lt;&gt;1,"",DATABASE!P997)</f>
        <v/>
      </c>
      <c r="E999" s="94">
        <f>IF(DATABASE!$X997&lt;&gt;1,"",DATABASE!L997)</f>
        <v/>
      </c>
      <c r="F999" s="94">
        <f>IF(DATABASE!$X997&lt;&gt;1,"",DATABASE!Q997)</f>
        <v/>
      </c>
      <c r="G999" s="94">
        <f>IF(DATABASE!$X997&lt;&gt;1,"",DATABASE!C997)</f>
        <v/>
      </c>
      <c r="H999" s="94">
        <f>IF(DATABASE!$X997&lt;&gt;1,"",DATABASE!D997)</f>
        <v/>
      </c>
      <c r="I999" s="93">
        <f>IF(DATABASE!$X997&lt;&gt;1,"",DATABASE!S997)</f>
        <v/>
      </c>
    </row>
    <row r="1000" ht="16.5" customHeight="1" s="111">
      <c r="A1000" s="92">
        <f>IF(DATABASE!$X998&lt;&gt;1,"",DATABASE!B998)</f>
        <v/>
      </c>
      <c r="B1000" s="93">
        <f>IF(DATABASE!$X998&lt;&gt;1,"",DATABASE!M998)</f>
        <v/>
      </c>
      <c r="C1000" s="94">
        <f>IF(DATABASE!$X998&lt;&gt;1,"",DATABASE!A998)</f>
        <v/>
      </c>
      <c r="D1000" s="94">
        <f>IF(DATABASE!$X998&lt;&gt;1,"",DATABASE!P998)</f>
        <v/>
      </c>
      <c r="E1000" s="94">
        <f>IF(DATABASE!$X998&lt;&gt;1,"",DATABASE!L998)</f>
        <v/>
      </c>
      <c r="F1000" s="94">
        <f>IF(DATABASE!$X998&lt;&gt;1,"",DATABASE!Q998)</f>
        <v/>
      </c>
      <c r="G1000" s="94">
        <f>IF(DATABASE!$X998&lt;&gt;1,"",DATABASE!C998)</f>
        <v/>
      </c>
      <c r="H1000" s="94">
        <f>IF(DATABASE!$X998&lt;&gt;1,"",DATABASE!D998)</f>
        <v/>
      </c>
      <c r="I1000" s="93">
        <f>IF(DATABASE!$X998&lt;&gt;1,"",DATABASE!S998)</f>
        <v/>
      </c>
    </row>
    <row r="1001" ht="16.5" customHeight="1" s="111">
      <c r="A1001" s="92">
        <f>IF(DATABASE!$X999&lt;&gt;1,"",DATABASE!B999)</f>
        <v/>
      </c>
      <c r="B1001" s="93">
        <f>IF(DATABASE!$X999&lt;&gt;1,"",DATABASE!M999)</f>
        <v/>
      </c>
      <c r="C1001" s="94">
        <f>IF(DATABASE!$X999&lt;&gt;1,"",DATABASE!A999)</f>
        <v/>
      </c>
      <c r="D1001" s="94">
        <f>IF(DATABASE!$X999&lt;&gt;1,"",DATABASE!P999)</f>
        <v/>
      </c>
      <c r="E1001" s="94">
        <f>IF(DATABASE!$X999&lt;&gt;1,"",DATABASE!L999)</f>
        <v/>
      </c>
      <c r="F1001" s="94">
        <f>IF(DATABASE!$X999&lt;&gt;1,"",DATABASE!Q999)</f>
        <v/>
      </c>
      <c r="G1001" s="94">
        <f>IF(DATABASE!$X999&lt;&gt;1,"",DATABASE!C999)</f>
        <v/>
      </c>
      <c r="H1001" s="94">
        <f>IF(DATABASE!$X999&lt;&gt;1,"",DATABASE!D999)</f>
        <v/>
      </c>
      <c r="I1001" s="93">
        <f>IF(DATABASE!$X999&lt;&gt;1,"",DATABASE!S999)</f>
        <v/>
      </c>
    </row>
    <row r="1002" ht="16.5" customHeight="1" s="111">
      <c r="A1002" s="92">
        <f>IF(DATABASE!$X1000&lt;&gt;1,"",DATABASE!B1000)</f>
        <v/>
      </c>
      <c r="B1002" s="93">
        <f>IF(DATABASE!$X1000&lt;&gt;1,"",DATABASE!M1000)</f>
        <v/>
      </c>
      <c r="C1002" s="94">
        <f>IF(DATABASE!$X1000&lt;&gt;1,"",DATABASE!A1000)</f>
        <v/>
      </c>
      <c r="D1002" s="94">
        <f>IF(DATABASE!$X1000&lt;&gt;1,"",DATABASE!P1000)</f>
        <v/>
      </c>
      <c r="E1002" s="94">
        <f>IF(DATABASE!$X1000&lt;&gt;1,"",DATABASE!L1000)</f>
        <v/>
      </c>
      <c r="F1002" s="94">
        <f>IF(DATABASE!$X1000&lt;&gt;1,"",DATABASE!Q1000)</f>
        <v/>
      </c>
      <c r="G1002" s="94">
        <f>IF(DATABASE!$X1000&lt;&gt;1,"",DATABASE!C1000)</f>
        <v/>
      </c>
      <c r="H1002" s="94">
        <f>IF(DATABASE!$X1000&lt;&gt;1,"",DATABASE!D1000)</f>
        <v/>
      </c>
      <c r="I1002" s="93">
        <f>IF(DATABASE!$X1000&lt;&gt;1,"",DATABASE!S1000)</f>
        <v/>
      </c>
    </row>
    <row r="1003" ht="16.5" customHeight="1" s="111">
      <c r="A1003" s="92">
        <f>IF(DATABASE!$X1001&lt;&gt;1,"",DATABASE!B1001)</f>
        <v/>
      </c>
      <c r="B1003" s="93">
        <f>IF(DATABASE!$X1001&lt;&gt;1,"",DATABASE!M1001)</f>
        <v/>
      </c>
      <c r="C1003" s="94">
        <f>IF(DATABASE!$X1001&lt;&gt;1,"",DATABASE!A1001)</f>
        <v/>
      </c>
      <c r="D1003" s="94">
        <f>IF(DATABASE!$X1001&lt;&gt;1,"",DATABASE!P1001)</f>
        <v/>
      </c>
      <c r="E1003" s="94">
        <f>IF(DATABASE!$X1001&lt;&gt;1,"",DATABASE!L1001)</f>
        <v/>
      </c>
      <c r="F1003" s="94">
        <f>IF(DATABASE!$X1001&lt;&gt;1,"",DATABASE!Q1001)</f>
        <v/>
      </c>
      <c r="G1003" s="94">
        <f>IF(DATABASE!$X1001&lt;&gt;1,"",DATABASE!C1001)</f>
        <v/>
      </c>
      <c r="H1003" s="94">
        <f>IF(DATABASE!$X1001&lt;&gt;1,"",DATABASE!D1001)</f>
        <v/>
      </c>
      <c r="I1003" s="93">
        <f>IF(DATABASE!$X1001&lt;&gt;1,"",DATABASE!S1001)</f>
        <v/>
      </c>
    </row>
    <row r="1004" ht="16.5" customHeight="1" s="111">
      <c r="A1004" s="92">
        <f>IF(DATABASE!$X1002&lt;&gt;1,"",DATABASE!B1002)</f>
        <v/>
      </c>
      <c r="B1004" s="93">
        <f>IF(DATABASE!$X1002&lt;&gt;1,"",DATABASE!M1002)</f>
        <v/>
      </c>
      <c r="C1004" s="94">
        <f>IF(DATABASE!$X1002&lt;&gt;1,"",DATABASE!A1002)</f>
        <v/>
      </c>
      <c r="D1004" s="94">
        <f>IF(DATABASE!$X1002&lt;&gt;1,"",DATABASE!P1002)</f>
        <v/>
      </c>
      <c r="E1004" s="94">
        <f>IF(DATABASE!$X1002&lt;&gt;1,"",DATABASE!L1002)</f>
        <v/>
      </c>
      <c r="F1004" s="94">
        <f>IF(DATABASE!$X1002&lt;&gt;1,"",DATABASE!Q1002)</f>
        <v/>
      </c>
      <c r="G1004" s="94">
        <f>IF(DATABASE!$X1002&lt;&gt;1,"",DATABASE!C1002)</f>
        <v/>
      </c>
      <c r="H1004" s="94">
        <f>IF(DATABASE!$X1002&lt;&gt;1,"",DATABASE!D1002)</f>
        <v/>
      </c>
      <c r="I1004" s="93">
        <f>IF(DATABASE!$X1002&lt;&gt;1,"",DATABASE!S1002)</f>
        <v/>
      </c>
    </row>
    <row r="1005" ht="16.5" customHeight="1" s="111">
      <c r="A1005" s="92">
        <f>IF(DATABASE!$X1003&lt;&gt;1,"",DATABASE!B1003)</f>
        <v/>
      </c>
      <c r="B1005" s="93">
        <f>IF(DATABASE!$X1003&lt;&gt;1,"",DATABASE!M1003)</f>
        <v/>
      </c>
      <c r="C1005" s="94">
        <f>IF(DATABASE!$X1003&lt;&gt;1,"",DATABASE!A1003)</f>
        <v/>
      </c>
      <c r="D1005" s="94">
        <f>IF(DATABASE!$X1003&lt;&gt;1,"",DATABASE!P1003)</f>
        <v/>
      </c>
      <c r="E1005" s="94">
        <f>IF(DATABASE!$X1003&lt;&gt;1,"",DATABASE!L1003)</f>
        <v/>
      </c>
      <c r="F1005" s="94">
        <f>IF(DATABASE!$X1003&lt;&gt;1,"",DATABASE!Q1003)</f>
        <v/>
      </c>
      <c r="G1005" s="94">
        <f>IF(DATABASE!$X1003&lt;&gt;1,"",DATABASE!C1003)</f>
        <v/>
      </c>
      <c r="H1005" s="94">
        <f>IF(DATABASE!$X1003&lt;&gt;1,"",DATABASE!D1003)</f>
        <v/>
      </c>
      <c r="I1005" s="93">
        <f>IF(DATABASE!$X1003&lt;&gt;1,"",DATABASE!S1003)</f>
        <v/>
      </c>
    </row>
    <row r="1006" ht="16.5" customHeight="1" s="111">
      <c r="A1006" s="92">
        <f>IF(DATABASE!$X1004&lt;&gt;1,"",DATABASE!B1004)</f>
        <v/>
      </c>
      <c r="B1006" s="93">
        <f>IF(DATABASE!$X1004&lt;&gt;1,"",DATABASE!M1004)</f>
        <v/>
      </c>
      <c r="C1006" s="94">
        <f>IF(DATABASE!$X1004&lt;&gt;1,"",DATABASE!A1004)</f>
        <v/>
      </c>
      <c r="D1006" s="94">
        <f>IF(DATABASE!$X1004&lt;&gt;1,"",DATABASE!P1004)</f>
        <v/>
      </c>
      <c r="E1006" s="94">
        <f>IF(DATABASE!$X1004&lt;&gt;1,"",DATABASE!L1004)</f>
        <v/>
      </c>
      <c r="F1006" s="94">
        <f>IF(DATABASE!$X1004&lt;&gt;1,"",DATABASE!Q1004)</f>
        <v/>
      </c>
      <c r="G1006" s="94">
        <f>IF(DATABASE!$X1004&lt;&gt;1,"",DATABASE!C1004)</f>
        <v/>
      </c>
      <c r="H1006" s="94">
        <f>IF(DATABASE!$X1004&lt;&gt;1,"",DATABASE!D1004)</f>
        <v/>
      </c>
      <c r="I1006" s="93">
        <f>IF(DATABASE!$X1004&lt;&gt;1,"",DATABASE!S1004)</f>
        <v/>
      </c>
    </row>
    <row r="1007" ht="16.5" customHeight="1" s="111">
      <c r="A1007" s="92">
        <f>IF(DATABASE!$X1005&lt;&gt;1,"",DATABASE!B1005)</f>
        <v/>
      </c>
      <c r="B1007" s="93">
        <f>IF(DATABASE!$X1005&lt;&gt;1,"",DATABASE!M1005)</f>
        <v/>
      </c>
      <c r="C1007" s="94">
        <f>IF(DATABASE!$X1005&lt;&gt;1,"",DATABASE!A1005)</f>
        <v/>
      </c>
      <c r="D1007" s="94">
        <f>IF(DATABASE!$X1005&lt;&gt;1,"",DATABASE!P1005)</f>
        <v/>
      </c>
      <c r="E1007" s="94">
        <f>IF(DATABASE!$X1005&lt;&gt;1,"",DATABASE!L1005)</f>
        <v/>
      </c>
      <c r="F1007" s="94">
        <f>IF(DATABASE!$X1005&lt;&gt;1,"",DATABASE!Q1005)</f>
        <v/>
      </c>
      <c r="G1007" s="94">
        <f>IF(DATABASE!$X1005&lt;&gt;1,"",DATABASE!C1005)</f>
        <v/>
      </c>
      <c r="H1007" s="94">
        <f>IF(DATABASE!$X1005&lt;&gt;1,"",DATABASE!D1005)</f>
        <v/>
      </c>
      <c r="I1007" s="93">
        <f>IF(DATABASE!$X1005&lt;&gt;1,"",DATABASE!S1005)</f>
        <v/>
      </c>
    </row>
    <row r="1008" ht="16.5" customHeight="1" s="111">
      <c r="A1008" s="92">
        <f>IF(DATABASE!$X1006&lt;&gt;1,"",DATABASE!B1006)</f>
        <v/>
      </c>
      <c r="B1008" s="93">
        <f>IF(DATABASE!$X1006&lt;&gt;1,"",DATABASE!M1006)</f>
        <v/>
      </c>
      <c r="C1008" s="94">
        <f>IF(DATABASE!$X1006&lt;&gt;1,"",DATABASE!A1006)</f>
        <v/>
      </c>
      <c r="D1008" s="94">
        <f>IF(DATABASE!$X1006&lt;&gt;1,"",DATABASE!P1006)</f>
        <v/>
      </c>
      <c r="E1008" s="94">
        <f>IF(DATABASE!$X1006&lt;&gt;1,"",DATABASE!L1006)</f>
        <v/>
      </c>
      <c r="F1008" s="94">
        <f>IF(DATABASE!$X1006&lt;&gt;1,"",DATABASE!Q1006)</f>
        <v/>
      </c>
      <c r="G1008" s="94">
        <f>IF(DATABASE!$X1006&lt;&gt;1,"",DATABASE!C1006)</f>
        <v/>
      </c>
      <c r="H1008" s="94">
        <f>IF(DATABASE!$X1006&lt;&gt;1,"",DATABASE!D1006)</f>
        <v/>
      </c>
      <c r="I1008" s="93">
        <f>IF(DATABASE!$X1006&lt;&gt;1,"",DATABASE!S1006)</f>
        <v/>
      </c>
    </row>
    <row r="1009" ht="16.5" customHeight="1" s="111">
      <c r="A1009" s="92">
        <f>IF(DATABASE!$X1007&lt;&gt;1,"",DATABASE!B1007)</f>
        <v/>
      </c>
      <c r="B1009" s="93">
        <f>IF(DATABASE!$X1007&lt;&gt;1,"",DATABASE!M1007)</f>
        <v/>
      </c>
      <c r="C1009" s="94">
        <f>IF(DATABASE!$X1007&lt;&gt;1,"",DATABASE!A1007)</f>
        <v/>
      </c>
      <c r="D1009" s="94">
        <f>IF(DATABASE!$X1007&lt;&gt;1,"",DATABASE!P1007)</f>
        <v/>
      </c>
      <c r="E1009" s="94">
        <f>IF(DATABASE!$X1007&lt;&gt;1,"",DATABASE!L1007)</f>
        <v/>
      </c>
      <c r="F1009" s="94">
        <f>IF(DATABASE!$X1007&lt;&gt;1,"",DATABASE!Q1007)</f>
        <v/>
      </c>
      <c r="G1009" s="94">
        <f>IF(DATABASE!$X1007&lt;&gt;1,"",DATABASE!C1007)</f>
        <v/>
      </c>
      <c r="H1009" s="94">
        <f>IF(DATABASE!$X1007&lt;&gt;1,"",DATABASE!D1007)</f>
        <v/>
      </c>
      <c r="I1009" s="93">
        <f>IF(DATABASE!$X1007&lt;&gt;1,"",DATABASE!S1007)</f>
        <v/>
      </c>
    </row>
    <row r="1010" ht="16.5" customHeight="1" s="111">
      <c r="A1010" s="92">
        <f>IF(DATABASE!$X1008&lt;&gt;1,"",DATABASE!B1008)</f>
        <v/>
      </c>
      <c r="B1010" s="93">
        <f>IF(DATABASE!$X1008&lt;&gt;1,"",DATABASE!M1008)</f>
        <v/>
      </c>
      <c r="C1010" s="94">
        <f>IF(DATABASE!$X1008&lt;&gt;1,"",DATABASE!A1008)</f>
        <v/>
      </c>
      <c r="D1010" s="94">
        <f>IF(DATABASE!$X1008&lt;&gt;1,"",DATABASE!P1008)</f>
        <v/>
      </c>
      <c r="E1010" s="94">
        <f>IF(DATABASE!$X1008&lt;&gt;1,"",DATABASE!L1008)</f>
        <v/>
      </c>
      <c r="F1010" s="94">
        <f>IF(DATABASE!$X1008&lt;&gt;1,"",DATABASE!Q1008)</f>
        <v/>
      </c>
      <c r="G1010" s="94">
        <f>IF(DATABASE!$X1008&lt;&gt;1,"",DATABASE!C1008)</f>
        <v/>
      </c>
      <c r="H1010" s="94">
        <f>IF(DATABASE!$X1008&lt;&gt;1,"",DATABASE!D1008)</f>
        <v/>
      </c>
      <c r="I1010" s="93">
        <f>IF(DATABASE!$X1008&lt;&gt;1,"",DATABASE!S1008)</f>
        <v/>
      </c>
    </row>
    <row r="1011" ht="16.5" customHeight="1" s="111">
      <c r="A1011" s="92">
        <f>IF(DATABASE!$X1009&lt;&gt;1,"",DATABASE!B1009)</f>
        <v/>
      </c>
      <c r="B1011" s="93">
        <f>IF(DATABASE!$X1009&lt;&gt;1,"",DATABASE!M1009)</f>
        <v/>
      </c>
      <c r="C1011" s="94">
        <f>IF(DATABASE!$X1009&lt;&gt;1,"",DATABASE!A1009)</f>
        <v/>
      </c>
      <c r="D1011" s="94">
        <f>IF(DATABASE!$X1009&lt;&gt;1,"",DATABASE!P1009)</f>
        <v/>
      </c>
      <c r="E1011" s="94">
        <f>IF(DATABASE!$X1009&lt;&gt;1,"",DATABASE!L1009)</f>
        <v/>
      </c>
      <c r="F1011" s="94">
        <f>IF(DATABASE!$X1009&lt;&gt;1,"",DATABASE!Q1009)</f>
        <v/>
      </c>
      <c r="G1011" s="94">
        <f>IF(DATABASE!$X1009&lt;&gt;1,"",DATABASE!C1009)</f>
        <v/>
      </c>
      <c r="H1011" s="94">
        <f>IF(DATABASE!$X1009&lt;&gt;1,"",DATABASE!D1009)</f>
        <v/>
      </c>
      <c r="I1011" s="93">
        <f>IF(DATABASE!$X1009&lt;&gt;1,"",DATABASE!S1009)</f>
        <v/>
      </c>
    </row>
    <row r="1012" ht="16.5" customHeight="1" s="111">
      <c r="A1012" s="92">
        <f>IF(DATABASE!$X1010&lt;&gt;1,"",DATABASE!B1010)</f>
        <v/>
      </c>
      <c r="B1012" s="93">
        <f>IF(DATABASE!$X1010&lt;&gt;1,"",DATABASE!M1010)</f>
        <v/>
      </c>
      <c r="C1012" s="94">
        <f>IF(DATABASE!$X1010&lt;&gt;1,"",DATABASE!A1010)</f>
        <v/>
      </c>
      <c r="D1012" s="94">
        <f>IF(DATABASE!$X1010&lt;&gt;1,"",DATABASE!P1010)</f>
        <v/>
      </c>
      <c r="E1012" s="94">
        <f>IF(DATABASE!$X1010&lt;&gt;1,"",DATABASE!L1010)</f>
        <v/>
      </c>
      <c r="F1012" s="94">
        <f>IF(DATABASE!$X1010&lt;&gt;1,"",DATABASE!Q1010)</f>
        <v/>
      </c>
      <c r="G1012" s="94">
        <f>IF(DATABASE!$X1010&lt;&gt;1,"",DATABASE!C1010)</f>
        <v/>
      </c>
      <c r="H1012" s="94">
        <f>IF(DATABASE!$X1010&lt;&gt;1,"",DATABASE!D1010)</f>
        <v/>
      </c>
      <c r="I1012" s="93">
        <f>IF(DATABASE!$X1010&lt;&gt;1,"",DATABASE!S1010)</f>
        <v/>
      </c>
    </row>
    <row r="1013" ht="16.5" customHeight="1" s="111">
      <c r="A1013" s="92">
        <f>IF(DATABASE!$X1011&lt;&gt;1,"",DATABASE!B1011)</f>
        <v/>
      </c>
      <c r="B1013" s="93">
        <f>IF(DATABASE!$X1011&lt;&gt;1,"",DATABASE!M1011)</f>
        <v/>
      </c>
      <c r="C1013" s="94">
        <f>IF(DATABASE!$X1011&lt;&gt;1,"",DATABASE!A1011)</f>
        <v/>
      </c>
      <c r="D1013" s="94">
        <f>IF(DATABASE!$X1011&lt;&gt;1,"",DATABASE!P1011)</f>
        <v/>
      </c>
      <c r="E1013" s="94">
        <f>IF(DATABASE!$X1011&lt;&gt;1,"",DATABASE!L1011)</f>
        <v/>
      </c>
      <c r="F1013" s="94">
        <f>IF(DATABASE!$X1011&lt;&gt;1,"",DATABASE!Q1011)</f>
        <v/>
      </c>
      <c r="G1013" s="94">
        <f>IF(DATABASE!$X1011&lt;&gt;1,"",DATABASE!C1011)</f>
        <v/>
      </c>
      <c r="H1013" s="94">
        <f>IF(DATABASE!$X1011&lt;&gt;1,"",DATABASE!D1011)</f>
        <v/>
      </c>
      <c r="I1013" s="93">
        <f>IF(DATABASE!$X1011&lt;&gt;1,"",DATABASE!S1011)</f>
        <v/>
      </c>
    </row>
    <row r="1014" ht="16.5" customHeight="1" s="111">
      <c r="A1014" s="92">
        <f>IF(DATABASE!$X1012&lt;&gt;1,"",DATABASE!B1012)</f>
        <v/>
      </c>
      <c r="B1014" s="93">
        <f>IF(DATABASE!$X1012&lt;&gt;1,"",DATABASE!M1012)</f>
        <v/>
      </c>
      <c r="C1014" s="94">
        <f>IF(DATABASE!$X1012&lt;&gt;1,"",DATABASE!A1012)</f>
        <v/>
      </c>
      <c r="D1014" s="94">
        <f>IF(DATABASE!$X1012&lt;&gt;1,"",DATABASE!P1012)</f>
        <v/>
      </c>
      <c r="E1014" s="94">
        <f>IF(DATABASE!$X1012&lt;&gt;1,"",DATABASE!L1012)</f>
        <v/>
      </c>
      <c r="F1014" s="94">
        <f>IF(DATABASE!$X1012&lt;&gt;1,"",DATABASE!Q1012)</f>
        <v/>
      </c>
      <c r="G1014" s="94">
        <f>IF(DATABASE!$X1012&lt;&gt;1,"",DATABASE!C1012)</f>
        <v/>
      </c>
      <c r="H1014" s="94">
        <f>IF(DATABASE!$X1012&lt;&gt;1,"",DATABASE!D1012)</f>
        <v/>
      </c>
      <c r="I1014" s="93">
        <f>IF(DATABASE!$X1012&lt;&gt;1,"",DATABASE!S1012)</f>
        <v/>
      </c>
    </row>
    <row r="1015" ht="16.5" customHeight="1" s="111">
      <c r="A1015" s="92">
        <f>IF(DATABASE!$X1013&lt;&gt;1,"",DATABASE!B1013)</f>
        <v/>
      </c>
      <c r="B1015" s="93">
        <f>IF(DATABASE!$X1013&lt;&gt;1,"",DATABASE!M1013)</f>
        <v/>
      </c>
      <c r="C1015" s="94">
        <f>IF(DATABASE!$X1013&lt;&gt;1,"",DATABASE!A1013)</f>
        <v/>
      </c>
      <c r="D1015" s="94">
        <f>IF(DATABASE!$X1013&lt;&gt;1,"",DATABASE!P1013)</f>
        <v/>
      </c>
      <c r="E1015" s="94">
        <f>IF(DATABASE!$X1013&lt;&gt;1,"",DATABASE!L1013)</f>
        <v/>
      </c>
      <c r="F1015" s="94">
        <f>IF(DATABASE!$X1013&lt;&gt;1,"",DATABASE!Q1013)</f>
        <v/>
      </c>
      <c r="G1015" s="94">
        <f>IF(DATABASE!$X1013&lt;&gt;1,"",DATABASE!C1013)</f>
        <v/>
      </c>
      <c r="H1015" s="94">
        <f>IF(DATABASE!$X1013&lt;&gt;1,"",DATABASE!D1013)</f>
        <v/>
      </c>
      <c r="I1015" s="93">
        <f>IF(DATABASE!$X1013&lt;&gt;1,"",DATABASE!S1013)</f>
        <v/>
      </c>
    </row>
    <row r="1016" ht="16.5" customHeight="1" s="111">
      <c r="A1016" s="92">
        <f>IF(DATABASE!$X1014&lt;&gt;1,"",DATABASE!B1014)</f>
        <v/>
      </c>
      <c r="B1016" s="93">
        <f>IF(DATABASE!$X1014&lt;&gt;1,"",DATABASE!M1014)</f>
        <v/>
      </c>
      <c r="C1016" s="94">
        <f>IF(DATABASE!$X1014&lt;&gt;1,"",DATABASE!A1014)</f>
        <v/>
      </c>
      <c r="D1016" s="94">
        <f>IF(DATABASE!$X1014&lt;&gt;1,"",DATABASE!P1014)</f>
        <v/>
      </c>
      <c r="E1016" s="94">
        <f>IF(DATABASE!$X1014&lt;&gt;1,"",DATABASE!L1014)</f>
        <v/>
      </c>
      <c r="F1016" s="94">
        <f>IF(DATABASE!$X1014&lt;&gt;1,"",DATABASE!Q1014)</f>
        <v/>
      </c>
      <c r="G1016" s="94">
        <f>IF(DATABASE!$X1014&lt;&gt;1,"",DATABASE!C1014)</f>
        <v/>
      </c>
      <c r="H1016" s="94">
        <f>IF(DATABASE!$X1014&lt;&gt;1,"",DATABASE!D1014)</f>
        <v/>
      </c>
      <c r="I1016" s="93">
        <f>IF(DATABASE!$X1014&lt;&gt;1,"",DATABASE!S1014)</f>
        <v/>
      </c>
    </row>
    <row r="1017" ht="16.5" customHeight="1" s="111">
      <c r="A1017" s="92">
        <f>IF(DATABASE!$X1015&lt;&gt;1,"",DATABASE!B1015)</f>
        <v/>
      </c>
      <c r="B1017" s="93">
        <f>IF(DATABASE!$X1015&lt;&gt;1,"",DATABASE!M1015)</f>
        <v/>
      </c>
      <c r="C1017" s="94">
        <f>IF(DATABASE!$X1015&lt;&gt;1,"",DATABASE!A1015)</f>
        <v/>
      </c>
      <c r="D1017" s="94">
        <f>IF(DATABASE!$X1015&lt;&gt;1,"",DATABASE!P1015)</f>
        <v/>
      </c>
      <c r="E1017" s="94">
        <f>IF(DATABASE!$X1015&lt;&gt;1,"",DATABASE!L1015)</f>
        <v/>
      </c>
      <c r="F1017" s="94">
        <f>IF(DATABASE!$X1015&lt;&gt;1,"",DATABASE!Q1015)</f>
        <v/>
      </c>
      <c r="G1017" s="94">
        <f>IF(DATABASE!$X1015&lt;&gt;1,"",DATABASE!C1015)</f>
        <v/>
      </c>
      <c r="H1017" s="94">
        <f>IF(DATABASE!$X1015&lt;&gt;1,"",DATABASE!D1015)</f>
        <v/>
      </c>
      <c r="I1017" s="93">
        <f>IF(DATABASE!$X1015&lt;&gt;1,"",DATABASE!S1015)</f>
        <v/>
      </c>
    </row>
    <row r="1018" ht="16.5" customHeight="1" s="111">
      <c r="A1018" s="92">
        <f>IF(DATABASE!$X1016&lt;&gt;1,"",DATABASE!B1016)</f>
        <v/>
      </c>
      <c r="B1018" s="93">
        <f>IF(DATABASE!$X1016&lt;&gt;1,"",DATABASE!M1016)</f>
        <v/>
      </c>
      <c r="C1018" s="94">
        <f>IF(DATABASE!$X1016&lt;&gt;1,"",DATABASE!A1016)</f>
        <v/>
      </c>
      <c r="D1018" s="94">
        <f>IF(DATABASE!$X1016&lt;&gt;1,"",DATABASE!P1016)</f>
        <v/>
      </c>
      <c r="E1018" s="94">
        <f>IF(DATABASE!$X1016&lt;&gt;1,"",DATABASE!L1016)</f>
        <v/>
      </c>
      <c r="F1018" s="94">
        <f>IF(DATABASE!$X1016&lt;&gt;1,"",DATABASE!Q1016)</f>
        <v/>
      </c>
      <c r="G1018" s="94">
        <f>IF(DATABASE!$X1016&lt;&gt;1,"",DATABASE!C1016)</f>
        <v/>
      </c>
      <c r="H1018" s="94">
        <f>IF(DATABASE!$X1016&lt;&gt;1,"",DATABASE!D1016)</f>
        <v/>
      </c>
      <c r="I1018" s="93">
        <f>IF(DATABASE!$X1016&lt;&gt;1,"",DATABASE!S1016)</f>
        <v/>
      </c>
    </row>
    <row r="1019" ht="16.5" customHeight="1" s="111">
      <c r="A1019" s="92">
        <f>IF(DATABASE!$X1017&lt;&gt;1,"",DATABASE!B1017)</f>
        <v/>
      </c>
      <c r="B1019" s="93">
        <f>IF(DATABASE!$X1017&lt;&gt;1,"",DATABASE!M1017)</f>
        <v/>
      </c>
      <c r="C1019" s="94">
        <f>IF(DATABASE!$X1017&lt;&gt;1,"",DATABASE!A1017)</f>
        <v/>
      </c>
      <c r="D1019" s="94">
        <f>IF(DATABASE!$X1017&lt;&gt;1,"",DATABASE!P1017)</f>
        <v/>
      </c>
      <c r="E1019" s="94">
        <f>IF(DATABASE!$X1017&lt;&gt;1,"",DATABASE!L1017)</f>
        <v/>
      </c>
      <c r="F1019" s="94">
        <f>IF(DATABASE!$X1017&lt;&gt;1,"",DATABASE!Q1017)</f>
        <v/>
      </c>
      <c r="G1019" s="94">
        <f>IF(DATABASE!$X1017&lt;&gt;1,"",DATABASE!C1017)</f>
        <v/>
      </c>
      <c r="H1019" s="94">
        <f>IF(DATABASE!$X1017&lt;&gt;1,"",DATABASE!D1017)</f>
        <v/>
      </c>
      <c r="I1019" s="93">
        <f>IF(DATABASE!$X1017&lt;&gt;1,"",DATABASE!S1017)</f>
        <v/>
      </c>
    </row>
    <row r="1020" ht="16.5" customHeight="1" s="111">
      <c r="A1020" s="92">
        <f>IF(DATABASE!$X1018&lt;&gt;1,"",DATABASE!B1018)</f>
        <v/>
      </c>
      <c r="B1020" s="93">
        <f>IF(DATABASE!$X1018&lt;&gt;1,"",DATABASE!M1018)</f>
        <v/>
      </c>
      <c r="C1020" s="94">
        <f>IF(DATABASE!$X1018&lt;&gt;1,"",DATABASE!A1018)</f>
        <v/>
      </c>
      <c r="D1020" s="94">
        <f>IF(DATABASE!$X1018&lt;&gt;1,"",DATABASE!P1018)</f>
        <v/>
      </c>
      <c r="E1020" s="94">
        <f>IF(DATABASE!$X1018&lt;&gt;1,"",DATABASE!L1018)</f>
        <v/>
      </c>
      <c r="F1020" s="94">
        <f>IF(DATABASE!$X1018&lt;&gt;1,"",DATABASE!Q1018)</f>
        <v/>
      </c>
      <c r="G1020" s="94">
        <f>IF(DATABASE!$X1018&lt;&gt;1,"",DATABASE!C1018)</f>
        <v/>
      </c>
      <c r="H1020" s="94">
        <f>IF(DATABASE!$X1018&lt;&gt;1,"",DATABASE!D1018)</f>
        <v/>
      </c>
      <c r="I1020" s="93">
        <f>IF(DATABASE!$X1018&lt;&gt;1,"",DATABASE!S1018)</f>
        <v/>
      </c>
    </row>
    <row r="1021" ht="16.5" customHeight="1" s="111">
      <c r="A1021" s="92">
        <f>IF(DATABASE!$X1019&lt;&gt;1,"",DATABASE!B1019)</f>
        <v/>
      </c>
      <c r="B1021" s="93">
        <f>IF(DATABASE!$X1019&lt;&gt;1,"",DATABASE!M1019)</f>
        <v/>
      </c>
      <c r="C1021" s="94">
        <f>IF(DATABASE!$X1019&lt;&gt;1,"",DATABASE!A1019)</f>
        <v/>
      </c>
      <c r="D1021" s="94">
        <f>IF(DATABASE!$X1019&lt;&gt;1,"",DATABASE!P1019)</f>
        <v/>
      </c>
      <c r="E1021" s="94">
        <f>IF(DATABASE!$X1019&lt;&gt;1,"",DATABASE!L1019)</f>
        <v/>
      </c>
      <c r="F1021" s="94">
        <f>IF(DATABASE!$X1019&lt;&gt;1,"",DATABASE!Q1019)</f>
        <v/>
      </c>
      <c r="G1021" s="94">
        <f>IF(DATABASE!$X1019&lt;&gt;1,"",DATABASE!C1019)</f>
        <v/>
      </c>
      <c r="H1021" s="94">
        <f>IF(DATABASE!$X1019&lt;&gt;1,"",DATABASE!D1019)</f>
        <v/>
      </c>
      <c r="I1021" s="93">
        <f>IF(DATABASE!$X1019&lt;&gt;1,"",DATABASE!S1019)</f>
        <v/>
      </c>
    </row>
    <row r="1022" ht="16.5" customHeight="1" s="111">
      <c r="A1022" s="92">
        <f>IF(DATABASE!$X1020&lt;&gt;1,"",DATABASE!B1020)</f>
        <v/>
      </c>
      <c r="B1022" s="93">
        <f>IF(DATABASE!$X1020&lt;&gt;1,"",DATABASE!M1020)</f>
        <v/>
      </c>
      <c r="C1022" s="94">
        <f>IF(DATABASE!$X1020&lt;&gt;1,"",DATABASE!A1020)</f>
        <v/>
      </c>
      <c r="D1022" s="94">
        <f>IF(DATABASE!$X1020&lt;&gt;1,"",DATABASE!P1020)</f>
        <v/>
      </c>
      <c r="E1022" s="94">
        <f>IF(DATABASE!$X1020&lt;&gt;1,"",DATABASE!L1020)</f>
        <v/>
      </c>
      <c r="F1022" s="94">
        <f>IF(DATABASE!$X1020&lt;&gt;1,"",DATABASE!Q1020)</f>
        <v/>
      </c>
      <c r="G1022" s="94">
        <f>IF(DATABASE!$X1020&lt;&gt;1,"",DATABASE!C1020)</f>
        <v/>
      </c>
      <c r="H1022" s="94">
        <f>IF(DATABASE!$X1020&lt;&gt;1,"",DATABASE!D1020)</f>
        <v/>
      </c>
      <c r="I1022" s="93">
        <f>IF(DATABASE!$X1020&lt;&gt;1,"",DATABASE!S1020)</f>
        <v/>
      </c>
    </row>
    <row r="1023" ht="16.5" customHeight="1" s="111">
      <c r="A1023" s="92">
        <f>IF(DATABASE!$X1021&lt;&gt;1,"",DATABASE!B1021)</f>
        <v/>
      </c>
      <c r="B1023" s="93">
        <f>IF(DATABASE!$X1021&lt;&gt;1,"",DATABASE!M1021)</f>
        <v/>
      </c>
      <c r="C1023" s="94">
        <f>IF(DATABASE!$X1021&lt;&gt;1,"",DATABASE!A1021)</f>
        <v/>
      </c>
      <c r="D1023" s="94">
        <f>IF(DATABASE!$X1021&lt;&gt;1,"",DATABASE!P1021)</f>
        <v/>
      </c>
      <c r="E1023" s="94">
        <f>IF(DATABASE!$X1021&lt;&gt;1,"",DATABASE!L1021)</f>
        <v/>
      </c>
      <c r="F1023" s="94">
        <f>IF(DATABASE!$X1021&lt;&gt;1,"",DATABASE!Q1021)</f>
        <v/>
      </c>
      <c r="G1023" s="94">
        <f>IF(DATABASE!$X1021&lt;&gt;1,"",DATABASE!C1021)</f>
        <v/>
      </c>
      <c r="H1023" s="94">
        <f>IF(DATABASE!$X1021&lt;&gt;1,"",DATABASE!D1021)</f>
        <v/>
      </c>
      <c r="I1023" s="93">
        <f>IF(DATABASE!$X1021&lt;&gt;1,"",DATABASE!S1021)</f>
        <v/>
      </c>
    </row>
    <row r="1024" ht="16.5" customHeight="1" s="111">
      <c r="A1024" s="92">
        <f>IF(DATABASE!$X1022&lt;&gt;1,"",DATABASE!B1022)</f>
        <v/>
      </c>
      <c r="B1024" s="93">
        <f>IF(DATABASE!$X1022&lt;&gt;1,"",DATABASE!M1022)</f>
        <v/>
      </c>
      <c r="C1024" s="94">
        <f>IF(DATABASE!$X1022&lt;&gt;1,"",DATABASE!A1022)</f>
        <v/>
      </c>
      <c r="D1024" s="94">
        <f>IF(DATABASE!$X1022&lt;&gt;1,"",DATABASE!P1022)</f>
        <v/>
      </c>
      <c r="E1024" s="94">
        <f>IF(DATABASE!$X1022&lt;&gt;1,"",DATABASE!L1022)</f>
        <v/>
      </c>
      <c r="F1024" s="94">
        <f>IF(DATABASE!$X1022&lt;&gt;1,"",DATABASE!Q1022)</f>
        <v/>
      </c>
      <c r="G1024" s="94">
        <f>IF(DATABASE!$X1022&lt;&gt;1,"",DATABASE!C1022)</f>
        <v/>
      </c>
      <c r="H1024" s="94">
        <f>IF(DATABASE!$X1022&lt;&gt;1,"",DATABASE!D1022)</f>
        <v/>
      </c>
      <c r="I1024" s="93">
        <f>IF(DATABASE!$X1022&lt;&gt;1,"",DATABASE!S1022)</f>
        <v/>
      </c>
    </row>
    <row r="1025" ht="16.5" customHeight="1" s="111">
      <c r="A1025" s="92">
        <f>IF(DATABASE!$X1023&lt;&gt;1,"",DATABASE!B1023)</f>
        <v/>
      </c>
      <c r="B1025" s="93">
        <f>IF(DATABASE!$X1023&lt;&gt;1,"",DATABASE!M1023)</f>
        <v/>
      </c>
      <c r="C1025" s="94">
        <f>IF(DATABASE!$X1023&lt;&gt;1,"",DATABASE!A1023)</f>
        <v/>
      </c>
      <c r="D1025" s="94">
        <f>IF(DATABASE!$X1023&lt;&gt;1,"",DATABASE!P1023)</f>
        <v/>
      </c>
      <c r="E1025" s="94">
        <f>IF(DATABASE!$X1023&lt;&gt;1,"",DATABASE!L1023)</f>
        <v/>
      </c>
      <c r="F1025" s="94">
        <f>IF(DATABASE!$X1023&lt;&gt;1,"",DATABASE!Q1023)</f>
        <v/>
      </c>
      <c r="G1025" s="94">
        <f>IF(DATABASE!$X1023&lt;&gt;1,"",DATABASE!C1023)</f>
        <v/>
      </c>
      <c r="H1025" s="94">
        <f>IF(DATABASE!$X1023&lt;&gt;1,"",DATABASE!D1023)</f>
        <v/>
      </c>
      <c r="I1025" s="93">
        <f>IF(DATABASE!$X1023&lt;&gt;1,"",DATABASE!S1023)</f>
        <v/>
      </c>
    </row>
    <row r="1026" ht="16.5" customHeight="1" s="111">
      <c r="A1026" s="92">
        <f>IF(DATABASE!$X1024&lt;&gt;1,"",DATABASE!B1024)</f>
        <v/>
      </c>
      <c r="B1026" s="93">
        <f>IF(DATABASE!$X1024&lt;&gt;1,"",DATABASE!M1024)</f>
        <v/>
      </c>
      <c r="C1026" s="94">
        <f>IF(DATABASE!$X1024&lt;&gt;1,"",DATABASE!A1024)</f>
        <v/>
      </c>
      <c r="D1026" s="94">
        <f>IF(DATABASE!$X1024&lt;&gt;1,"",DATABASE!P1024)</f>
        <v/>
      </c>
      <c r="E1026" s="94">
        <f>IF(DATABASE!$X1024&lt;&gt;1,"",DATABASE!L1024)</f>
        <v/>
      </c>
      <c r="F1026" s="94">
        <f>IF(DATABASE!$X1024&lt;&gt;1,"",DATABASE!Q1024)</f>
        <v/>
      </c>
      <c r="G1026" s="94">
        <f>IF(DATABASE!$X1024&lt;&gt;1,"",DATABASE!C1024)</f>
        <v/>
      </c>
      <c r="H1026" s="94">
        <f>IF(DATABASE!$X1024&lt;&gt;1,"",DATABASE!D1024)</f>
        <v/>
      </c>
      <c r="I1026" s="93">
        <f>IF(DATABASE!$X1024&lt;&gt;1,"",DATABASE!S1024)</f>
        <v/>
      </c>
    </row>
    <row r="1027" ht="16.5" customHeight="1" s="111">
      <c r="A1027" s="92">
        <f>IF(DATABASE!$X1025&lt;&gt;1,"",DATABASE!B1025)</f>
        <v/>
      </c>
      <c r="B1027" s="93">
        <f>IF(DATABASE!$X1025&lt;&gt;1,"",DATABASE!M1025)</f>
        <v/>
      </c>
      <c r="C1027" s="94">
        <f>IF(DATABASE!$X1025&lt;&gt;1,"",DATABASE!A1025)</f>
        <v/>
      </c>
      <c r="D1027" s="94">
        <f>IF(DATABASE!$X1025&lt;&gt;1,"",DATABASE!P1025)</f>
        <v/>
      </c>
      <c r="E1027" s="94">
        <f>IF(DATABASE!$X1025&lt;&gt;1,"",DATABASE!L1025)</f>
        <v/>
      </c>
      <c r="F1027" s="94">
        <f>IF(DATABASE!$X1025&lt;&gt;1,"",DATABASE!Q1025)</f>
        <v/>
      </c>
      <c r="G1027" s="94">
        <f>IF(DATABASE!$X1025&lt;&gt;1,"",DATABASE!C1025)</f>
        <v/>
      </c>
      <c r="H1027" s="94">
        <f>IF(DATABASE!$X1025&lt;&gt;1,"",DATABASE!D1025)</f>
        <v/>
      </c>
      <c r="I1027" s="93">
        <f>IF(DATABASE!$X1025&lt;&gt;1,"",DATABASE!S1025)</f>
        <v/>
      </c>
    </row>
    <row r="1028" ht="16.5" customHeight="1" s="111">
      <c r="A1028" s="92">
        <f>IF(DATABASE!$X1026&lt;&gt;1,"",DATABASE!B1026)</f>
        <v/>
      </c>
      <c r="B1028" s="93">
        <f>IF(DATABASE!$X1026&lt;&gt;1,"",DATABASE!M1026)</f>
        <v/>
      </c>
      <c r="C1028" s="94">
        <f>IF(DATABASE!$X1026&lt;&gt;1,"",DATABASE!A1026)</f>
        <v/>
      </c>
      <c r="D1028" s="94">
        <f>IF(DATABASE!$X1026&lt;&gt;1,"",DATABASE!P1026)</f>
        <v/>
      </c>
      <c r="E1028" s="94">
        <f>IF(DATABASE!$X1026&lt;&gt;1,"",DATABASE!L1026)</f>
        <v/>
      </c>
      <c r="F1028" s="94">
        <f>IF(DATABASE!$X1026&lt;&gt;1,"",DATABASE!Q1026)</f>
        <v/>
      </c>
      <c r="G1028" s="94">
        <f>IF(DATABASE!$X1026&lt;&gt;1,"",DATABASE!C1026)</f>
        <v/>
      </c>
      <c r="H1028" s="94">
        <f>IF(DATABASE!$X1026&lt;&gt;1,"",DATABASE!D1026)</f>
        <v/>
      </c>
      <c r="I1028" s="93">
        <f>IF(DATABASE!$X1026&lt;&gt;1,"",DATABASE!S1026)</f>
        <v/>
      </c>
    </row>
    <row r="1029" ht="16.5" customHeight="1" s="111">
      <c r="A1029" s="92">
        <f>IF(DATABASE!$X1027&lt;&gt;1,"",DATABASE!B1027)</f>
        <v/>
      </c>
      <c r="B1029" s="93">
        <f>IF(DATABASE!$X1027&lt;&gt;1,"",DATABASE!M1027)</f>
        <v/>
      </c>
      <c r="C1029" s="94">
        <f>IF(DATABASE!$X1027&lt;&gt;1,"",DATABASE!A1027)</f>
        <v/>
      </c>
      <c r="D1029" s="94">
        <f>IF(DATABASE!$X1027&lt;&gt;1,"",DATABASE!P1027)</f>
        <v/>
      </c>
      <c r="E1029" s="94">
        <f>IF(DATABASE!$X1027&lt;&gt;1,"",DATABASE!L1027)</f>
        <v/>
      </c>
      <c r="F1029" s="94">
        <f>IF(DATABASE!$X1027&lt;&gt;1,"",DATABASE!Q1027)</f>
        <v/>
      </c>
      <c r="G1029" s="94">
        <f>IF(DATABASE!$X1027&lt;&gt;1,"",DATABASE!C1027)</f>
        <v/>
      </c>
      <c r="H1029" s="94">
        <f>IF(DATABASE!$X1027&lt;&gt;1,"",DATABASE!D1027)</f>
        <v/>
      </c>
      <c r="I1029" s="93">
        <f>IF(DATABASE!$X1027&lt;&gt;1,"",DATABASE!S1027)</f>
        <v/>
      </c>
    </row>
    <row r="1030" ht="16.5" customHeight="1" s="111">
      <c r="A1030" s="92">
        <f>IF(DATABASE!$X1028&lt;&gt;1,"",DATABASE!B1028)</f>
        <v/>
      </c>
      <c r="B1030" s="93">
        <f>IF(DATABASE!$X1028&lt;&gt;1,"",DATABASE!M1028)</f>
        <v/>
      </c>
      <c r="C1030" s="94">
        <f>IF(DATABASE!$X1028&lt;&gt;1,"",DATABASE!A1028)</f>
        <v/>
      </c>
      <c r="D1030" s="94">
        <f>IF(DATABASE!$X1028&lt;&gt;1,"",DATABASE!P1028)</f>
        <v/>
      </c>
      <c r="E1030" s="94">
        <f>IF(DATABASE!$X1028&lt;&gt;1,"",DATABASE!L1028)</f>
        <v/>
      </c>
      <c r="F1030" s="94">
        <f>IF(DATABASE!$X1028&lt;&gt;1,"",DATABASE!Q1028)</f>
        <v/>
      </c>
      <c r="G1030" s="94">
        <f>IF(DATABASE!$X1028&lt;&gt;1,"",DATABASE!C1028)</f>
        <v/>
      </c>
      <c r="H1030" s="94">
        <f>IF(DATABASE!$X1028&lt;&gt;1,"",DATABASE!D1028)</f>
        <v/>
      </c>
      <c r="I1030" s="93">
        <f>IF(DATABASE!$X1028&lt;&gt;1,"",DATABASE!S1028)</f>
        <v/>
      </c>
    </row>
    <row r="1031" ht="16.5" customHeight="1" s="111">
      <c r="A1031" s="92">
        <f>IF(DATABASE!$X1029&lt;&gt;1,"",DATABASE!B1029)</f>
        <v/>
      </c>
      <c r="B1031" s="93">
        <f>IF(DATABASE!$X1029&lt;&gt;1,"",DATABASE!M1029)</f>
        <v/>
      </c>
      <c r="C1031" s="94">
        <f>IF(DATABASE!$X1029&lt;&gt;1,"",DATABASE!A1029)</f>
        <v/>
      </c>
      <c r="D1031" s="94">
        <f>IF(DATABASE!$X1029&lt;&gt;1,"",DATABASE!P1029)</f>
        <v/>
      </c>
      <c r="E1031" s="94">
        <f>IF(DATABASE!$X1029&lt;&gt;1,"",DATABASE!L1029)</f>
        <v/>
      </c>
      <c r="F1031" s="94">
        <f>IF(DATABASE!$X1029&lt;&gt;1,"",DATABASE!Q1029)</f>
        <v/>
      </c>
      <c r="G1031" s="94">
        <f>IF(DATABASE!$X1029&lt;&gt;1,"",DATABASE!C1029)</f>
        <v/>
      </c>
      <c r="H1031" s="94">
        <f>IF(DATABASE!$X1029&lt;&gt;1,"",DATABASE!D1029)</f>
        <v/>
      </c>
      <c r="I1031" s="93">
        <f>IF(DATABASE!$X1029&lt;&gt;1,"",DATABASE!S1029)</f>
        <v/>
      </c>
    </row>
    <row r="1032" ht="16.5" customHeight="1" s="111">
      <c r="A1032" s="92">
        <f>IF(DATABASE!$X1030&lt;&gt;1,"",DATABASE!B1030)</f>
        <v/>
      </c>
      <c r="B1032" s="93">
        <f>IF(DATABASE!$X1030&lt;&gt;1,"",DATABASE!M1030)</f>
        <v/>
      </c>
      <c r="C1032" s="94">
        <f>IF(DATABASE!$X1030&lt;&gt;1,"",DATABASE!A1030)</f>
        <v/>
      </c>
      <c r="D1032" s="94">
        <f>IF(DATABASE!$X1030&lt;&gt;1,"",DATABASE!P1030)</f>
        <v/>
      </c>
      <c r="E1032" s="94">
        <f>IF(DATABASE!$X1030&lt;&gt;1,"",DATABASE!L1030)</f>
        <v/>
      </c>
      <c r="F1032" s="94">
        <f>IF(DATABASE!$X1030&lt;&gt;1,"",DATABASE!Q1030)</f>
        <v/>
      </c>
      <c r="G1032" s="94">
        <f>IF(DATABASE!$X1030&lt;&gt;1,"",DATABASE!C1030)</f>
        <v/>
      </c>
      <c r="H1032" s="94">
        <f>IF(DATABASE!$X1030&lt;&gt;1,"",DATABASE!D1030)</f>
        <v/>
      </c>
      <c r="I1032" s="93">
        <f>IF(DATABASE!$X1030&lt;&gt;1,"",DATABASE!S1030)</f>
        <v/>
      </c>
    </row>
    <row r="1033" ht="16.5" customHeight="1" s="111">
      <c r="A1033" s="92">
        <f>IF(DATABASE!$X1031&lt;&gt;1,"",DATABASE!B1031)</f>
        <v/>
      </c>
      <c r="B1033" s="93">
        <f>IF(DATABASE!$X1031&lt;&gt;1,"",DATABASE!M1031)</f>
        <v/>
      </c>
      <c r="C1033" s="94">
        <f>IF(DATABASE!$X1031&lt;&gt;1,"",DATABASE!A1031)</f>
        <v/>
      </c>
      <c r="D1033" s="94">
        <f>IF(DATABASE!$X1031&lt;&gt;1,"",DATABASE!P1031)</f>
        <v/>
      </c>
      <c r="E1033" s="94">
        <f>IF(DATABASE!$X1031&lt;&gt;1,"",DATABASE!L1031)</f>
        <v/>
      </c>
      <c r="F1033" s="94">
        <f>IF(DATABASE!$X1031&lt;&gt;1,"",DATABASE!Q1031)</f>
        <v/>
      </c>
      <c r="G1033" s="94">
        <f>IF(DATABASE!$X1031&lt;&gt;1,"",DATABASE!C1031)</f>
        <v/>
      </c>
      <c r="H1033" s="94">
        <f>IF(DATABASE!$X1031&lt;&gt;1,"",DATABASE!D1031)</f>
        <v/>
      </c>
      <c r="I1033" s="93">
        <f>IF(DATABASE!$X1031&lt;&gt;1,"",DATABASE!S1031)</f>
        <v/>
      </c>
    </row>
    <row r="1034" ht="16.5" customHeight="1" s="111">
      <c r="A1034" s="92">
        <f>IF(DATABASE!$X1032&lt;&gt;1,"",DATABASE!B1032)</f>
        <v/>
      </c>
      <c r="B1034" s="93">
        <f>IF(DATABASE!$X1032&lt;&gt;1,"",DATABASE!M1032)</f>
        <v/>
      </c>
      <c r="C1034" s="94">
        <f>IF(DATABASE!$X1032&lt;&gt;1,"",DATABASE!A1032)</f>
        <v/>
      </c>
      <c r="D1034" s="94">
        <f>IF(DATABASE!$X1032&lt;&gt;1,"",DATABASE!P1032)</f>
        <v/>
      </c>
      <c r="E1034" s="94">
        <f>IF(DATABASE!$X1032&lt;&gt;1,"",DATABASE!L1032)</f>
        <v/>
      </c>
      <c r="F1034" s="94">
        <f>IF(DATABASE!$X1032&lt;&gt;1,"",DATABASE!Q1032)</f>
        <v/>
      </c>
      <c r="G1034" s="94">
        <f>IF(DATABASE!$X1032&lt;&gt;1,"",DATABASE!C1032)</f>
        <v/>
      </c>
      <c r="H1034" s="94">
        <f>IF(DATABASE!$X1032&lt;&gt;1,"",DATABASE!D1032)</f>
        <v/>
      </c>
      <c r="I1034" s="93">
        <f>IF(DATABASE!$X1032&lt;&gt;1,"",DATABASE!S1032)</f>
        <v/>
      </c>
    </row>
    <row r="1035" ht="16.5" customHeight="1" s="111">
      <c r="A1035" s="92">
        <f>IF(DATABASE!$X1033&lt;&gt;1,"",DATABASE!B1033)</f>
        <v/>
      </c>
      <c r="B1035" s="93">
        <f>IF(DATABASE!$X1033&lt;&gt;1,"",DATABASE!M1033)</f>
        <v/>
      </c>
      <c r="C1035" s="94">
        <f>IF(DATABASE!$X1033&lt;&gt;1,"",DATABASE!A1033)</f>
        <v/>
      </c>
      <c r="D1035" s="94">
        <f>IF(DATABASE!$X1033&lt;&gt;1,"",DATABASE!P1033)</f>
        <v/>
      </c>
      <c r="E1035" s="94">
        <f>IF(DATABASE!$X1033&lt;&gt;1,"",DATABASE!L1033)</f>
        <v/>
      </c>
      <c r="F1035" s="94">
        <f>IF(DATABASE!$X1033&lt;&gt;1,"",DATABASE!Q1033)</f>
        <v/>
      </c>
      <c r="G1035" s="94">
        <f>IF(DATABASE!$X1033&lt;&gt;1,"",DATABASE!C1033)</f>
        <v/>
      </c>
      <c r="H1035" s="94">
        <f>IF(DATABASE!$X1033&lt;&gt;1,"",DATABASE!D1033)</f>
        <v/>
      </c>
      <c r="I1035" s="93">
        <f>IF(DATABASE!$X1033&lt;&gt;1,"",DATABASE!S1033)</f>
        <v/>
      </c>
    </row>
    <row r="1036" ht="16.5" customHeight="1" s="111">
      <c r="A1036" s="92">
        <f>IF(DATABASE!$X1034&lt;&gt;1,"",DATABASE!B1034)</f>
        <v/>
      </c>
      <c r="B1036" s="93">
        <f>IF(DATABASE!$X1034&lt;&gt;1,"",DATABASE!M1034)</f>
        <v/>
      </c>
      <c r="C1036" s="94">
        <f>IF(DATABASE!$X1034&lt;&gt;1,"",DATABASE!A1034)</f>
        <v/>
      </c>
      <c r="D1036" s="94">
        <f>IF(DATABASE!$X1034&lt;&gt;1,"",DATABASE!P1034)</f>
        <v/>
      </c>
      <c r="E1036" s="94">
        <f>IF(DATABASE!$X1034&lt;&gt;1,"",DATABASE!L1034)</f>
        <v/>
      </c>
      <c r="F1036" s="94">
        <f>IF(DATABASE!$X1034&lt;&gt;1,"",DATABASE!Q1034)</f>
        <v/>
      </c>
      <c r="G1036" s="94">
        <f>IF(DATABASE!$X1034&lt;&gt;1,"",DATABASE!C1034)</f>
        <v/>
      </c>
      <c r="H1036" s="94">
        <f>IF(DATABASE!$X1034&lt;&gt;1,"",DATABASE!D1034)</f>
        <v/>
      </c>
      <c r="I1036" s="93">
        <f>IF(DATABASE!$X1034&lt;&gt;1,"",DATABASE!S1034)</f>
        <v/>
      </c>
    </row>
    <row r="1037" ht="16.5" customHeight="1" s="111">
      <c r="A1037" s="92">
        <f>IF(DATABASE!$X1035&lt;&gt;1,"",DATABASE!B1035)</f>
        <v/>
      </c>
      <c r="B1037" s="93">
        <f>IF(DATABASE!$X1035&lt;&gt;1,"",DATABASE!M1035)</f>
        <v/>
      </c>
      <c r="C1037" s="94">
        <f>IF(DATABASE!$X1035&lt;&gt;1,"",DATABASE!A1035)</f>
        <v/>
      </c>
      <c r="D1037" s="94">
        <f>IF(DATABASE!$X1035&lt;&gt;1,"",DATABASE!P1035)</f>
        <v/>
      </c>
      <c r="E1037" s="94">
        <f>IF(DATABASE!$X1035&lt;&gt;1,"",DATABASE!L1035)</f>
        <v/>
      </c>
      <c r="F1037" s="94">
        <f>IF(DATABASE!$X1035&lt;&gt;1,"",DATABASE!Q1035)</f>
        <v/>
      </c>
      <c r="G1037" s="94">
        <f>IF(DATABASE!$X1035&lt;&gt;1,"",DATABASE!C1035)</f>
        <v/>
      </c>
      <c r="H1037" s="94">
        <f>IF(DATABASE!$X1035&lt;&gt;1,"",DATABASE!D1035)</f>
        <v/>
      </c>
      <c r="I1037" s="93">
        <f>IF(DATABASE!$X1035&lt;&gt;1,"",DATABASE!S1035)</f>
        <v/>
      </c>
    </row>
    <row r="1038" ht="16.5" customHeight="1" s="111">
      <c r="A1038" s="92">
        <f>IF(DATABASE!$X1036&lt;&gt;1,"",DATABASE!B1036)</f>
        <v/>
      </c>
      <c r="B1038" s="93">
        <f>IF(DATABASE!$X1036&lt;&gt;1,"",DATABASE!M1036)</f>
        <v/>
      </c>
      <c r="C1038" s="94">
        <f>IF(DATABASE!$X1036&lt;&gt;1,"",DATABASE!A1036)</f>
        <v/>
      </c>
      <c r="D1038" s="94">
        <f>IF(DATABASE!$X1036&lt;&gt;1,"",DATABASE!P1036)</f>
        <v/>
      </c>
      <c r="E1038" s="94">
        <f>IF(DATABASE!$X1036&lt;&gt;1,"",DATABASE!L1036)</f>
        <v/>
      </c>
      <c r="F1038" s="94">
        <f>IF(DATABASE!$X1036&lt;&gt;1,"",DATABASE!Q1036)</f>
        <v/>
      </c>
      <c r="G1038" s="94">
        <f>IF(DATABASE!$X1036&lt;&gt;1,"",DATABASE!C1036)</f>
        <v/>
      </c>
      <c r="H1038" s="94">
        <f>IF(DATABASE!$X1036&lt;&gt;1,"",DATABASE!D1036)</f>
        <v/>
      </c>
      <c r="I1038" s="93">
        <f>IF(DATABASE!$X1036&lt;&gt;1,"",DATABASE!S1036)</f>
        <v/>
      </c>
    </row>
    <row r="1039" ht="16.5" customHeight="1" s="111">
      <c r="A1039" s="92">
        <f>IF(DATABASE!$X1037&lt;&gt;1,"",DATABASE!B1037)</f>
        <v/>
      </c>
      <c r="B1039" s="93">
        <f>IF(DATABASE!$X1037&lt;&gt;1,"",DATABASE!M1037)</f>
        <v/>
      </c>
      <c r="C1039" s="94">
        <f>IF(DATABASE!$X1037&lt;&gt;1,"",DATABASE!A1037)</f>
        <v/>
      </c>
      <c r="D1039" s="94">
        <f>IF(DATABASE!$X1037&lt;&gt;1,"",DATABASE!P1037)</f>
        <v/>
      </c>
      <c r="E1039" s="94">
        <f>IF(DATABASE!$X1037&lt;&gt;1,"",DATABASE!L1037)</f>
        <v/>
      </c>
      <c r="F1039" s="94">
        <f>IF(DATABASE!$X1037&lt;&gt;1,"",DATABASE!Q1037)</f>
        <v/>
      </c>
      <c r="G1039" s="94">
        <f>IF(DATABASE!$X1037&lt;&gt;1,"",DATABASE!C1037)</f>
        <v/>
      </c>
      <c r="H1039" s="94">
        <f>IF(DATABASE!$X1037&lt;&gt;1,"",DATABASE!D1037)</f>
        <v/>
      </c>
      <c r="I1039" s="93">
        <f>IF(DATABASE!$X1037&lt;&gt;1,"",DATABASE!S1037)</f>
        <v/>
      </c>
    </row>
    <row r="1040" ht="16.5" customHeight="1" s="111">
      <c r="A1040" s="92">
        <f>IF(DATABASE!$X1038&lt;&gt;1,"",DATABASE!B1038)</f>
        <v/>
      </c>
      <c r="B1040" s="93">
        <f>IF(DATABASE!$X1038&lt;&gt;1,"",DATABASE!M1038)</f>
        <v/>
      </c>
      <c r="C1040" s="94">
        <f>IF(DATABASE!$X1038&lt;&gt;1,"",DATABASE!A1038)</f>
        <v/>
      </c>
      <c r="D1040" s="94">
        <f>IF(DATABASE!$X1038&lt;&gt;1,"",DATABASE!P1038)</f>
        <v/>
      </c>
      <c r="E1040" s="94">
        <f>IF(DATABASE!$X1038&lt;&gt;1,"",DATABASE!L1038)</f>
        <v/>
      </c>
      <c r="F1040" s="94">
        <f>IF(DATABASE!$X1038&lt;&gt;1,"",DATABASE!Q1038)</f>
        <v/>
      </c>
      <c r="G1040" s="94">
        <f>IF(DATABASE!$X1038&lt;&gt;1,"",DATABASE!C1038)</f>
        <v/>
      </c>
      <c r="H1040" s="94">
        <f>IF(DATABASE!$X1038&lt;&gt;1,"",DATABASE!D1038)</f>
        <v/>
      </c>
      <c r="I1040" s="93">
        <f>IF(DATABASE!$X1038&lt;&gt;1,"",DATABASE!S1038)</f>
        <v/>
      </c>
    </row>
    <row r="1041" ht="16.5" customHeight="1" s="111">
      <c r="A1041" s="92">
        <f>IF(DATABASE!$X1039&lt;&gt;1,"",DATABASE!B1039)</f>
        <v/>
      </c>
      <c r="B1041" s="93">
        <f>IF(DATABASE!$X1039&lt;&gt;1,"",DATABASE!M1039)</f>
        <v/>
      </c>
      <c r="C1041" s="94">
        <f>IF(DATABASE!$X1039&lt;&gt;1,"",DATABASE!A1039)</f>
        <v/>
      </c>
      <c r="D1041" s="94">
        <f>IF(DATABASE!$X1039&lt;&gt;1,"",DATABASE!P1039)</f>
        <v/>
      </c>
      <c r="E1041" s="94">
        <f>IF(DATABASE!$X1039&lt;&gt;1,"",DATABASE!L1039)</f>
        <v/>
      </c>
      <c r="F1041" s="94">
        <f>IF(DATABASE!$X1039&lt;&gt;1,"",DATABASE!Q1039)</f>
        <v/>
      </c>
      <c r="G1041" s="94">
        <f>IF(DATABASE!$X1039&lt;&gt;1,"",DATABASE!C1039)</f>
        <v/>
      </c>
      <c r="H1041" s="94">
        <f>IF(DATABASE!$X1039&lt;&gt;1,"",DATABASE!D1039)</f>
        <v/>
      </c>
      <c r="I1041" s="93">
        <f>IF(DATABASE!$X1039&lt;&gt;1,"",DATABASE!S1039)</f>
        <v/>
      </c>
    </row>
    <row r="1042" ht="16.5" customHeight="1" s="111">
      <c r="A1042" s="92">
        <f>IF(DATABASE!$X1040&lt;&gt;1,"",DATABASE!B1040)</f>
        <v/>
      </c>
      <c r="B1042" s="93">
        <f>IF(DATABASE!$X1040&lt;&gt;1,"",DATABASE!M1040)</f>
        <v/>
      </c>
      <c r="C1042" s="94">
        <f>IF(DATABASE!$X1040&lt;&gt;1,"",DATABASE!A1040)</f>
        <v/>
      </c>
      <c r="D1042" s="94">
        <f>IF(DATABASE!$X1040&lt;&gt;1,"",DATABASE!P1040)</f>
        <v/>
      </c>
      <c r="E1042" s="94">
        <f>IF(DATABASE!$X1040&lt;&gt;1,"",DATABASE!L1040)</f>
        <v/>
      </c>
      <c r="F1042" s="94">
        <f>IF(DATABASE!$X1040&lt;&gt;1,"",DATABASE!Q1040)</f>
        <v/>
      </c>
      <c r="G1042" s="94">
        <f>IF(DATABASE!$X1040&lt;&gt;1,"",DATABASE!C1040)</f>
        <v/>
      </c>
      <c r="H1042" s="94">
        <f>IF(DATABASE!$X1040&lt;&gt;1,"",DATABASE!D1040)</f>
        <v/>
      </c>
      <c r="I1042" s="93">
        <f>IF(DATABASE!$X1040&lt;&gt;1,"",DATABASE!S1040)</f>
        <v/>
      </c>
    </row>
    <row r="1043" ht="16.5" customHeight="1" s="111">
      <c r="A1043" s="92">
        <f>IF(DATABASE!$X1041&lt;&gt;1,"",DATABASE!B1041)</f>
        <v/>
      </c>
      <c r="B1043" s="93">
        <f>IF(DATABASE!$X1041&lt;&gt;1,"",DATABASE!M1041)</f>
        <v/>
      </c>
      <c r="C1043" s="94">
        <f>IF(DATABASE!$X1041&lt;&gt;1,"",DATABASE!A1041)</f>
        <v/>
      </c>
      <c r="D1043" s="94">
        <f>IF(DATABASE!$X1041&lt;&gt;1,"",DATABASE!P1041)</f>
        <v/>
      </c>
      <c r="E1043" s="94">
        <f>IF(DATABASE!$X1041&lt;&gt;1,"",DATABASE!L1041)</f>
        <v/>
      </c>
      <c r="F1043" s="94">
        <f>IF(DATABASE!$X1041&lt;&gt;1,"",DATABASE!Q1041)</f>
        <v/>
      </c>
      <c r="G1043" s="94">
        <f>IF(DATABASE!$X1041&lt;&gt;1,"",DATABASE!C1041)</f>
        <v/>
      </c>
      <c r="H1043" s="94">
        <f>IF(DATABASE!$X1041&lt;&gt;1,"",DATABASE!D1041)</f>
        <v/>
      </c>
      <c r="I1043" s="93">
        <f>IF(DATABASE!$X1041&lt;&gt;1,"",DATABASE!S1041)</f>
        <v/>
      </c>
    </row>
    <row r="1044" ht="16.5" customHeight="1" s="111">
      <c r="A1044" s="92">
        <f>IF(DATABASE!$X1042&lt;&gt;1,"",DATABASE!B1042)</f>
        <v/>
      </c>
      <c r="B1044" s="93">
        <f>IF(DATABASE!$X1042&lt;&gt;1,"",DATABASE!M1042)</f>
        <v/>
      </c>
      <c r="C1044" s="94">
        <f>IF(DATABASE!$X1042&lt;&gt;1,"",DATABASE!A1042)</f>
        <v/>
      </c>
      <c r="D1044" s="94">
        <f>IF(DATABASE!$X1042&lt;&gt;1,"",DATABASE!P1042)</f>
        <v/>
      </c>
      <c r="E1044" s="94">
        <f>IF(DATABASE!$X1042&lt;&gt;1,"",DATABASE!L1042)</f>
        <v/>
      </c>
      <c r="F1044" s="94">
        <f>IF(DATABASE!$X1042&lt;&gt;1,"",DATABASE!Q1042)</f>
        <v/>
      </c>
      <c r="G1044" s="94">
        <f>IF(DATABASE!$X1042&lt;&gt;1,"",DATABASE!C1042)</f>
        <v/>
      </c>
      <c r="H1044" s="94">
        <f>IF(DATABASE!$X1042&lt;&gt;1,"",DATABASE!D1042)</f>
        <v/>
      </c>
      <c r="I1044" s="93">
        <f>IF(DATABASE!$X1042&lt;&gt;1,"",DATABASE!S1042)</f>
        <v/>
      </c>
    </row>
    <row r="1045" ht="16.5" customHeight="1" s="111">
      <c r="A1045" s="92">
        <f>IF(DATABASE!$X1043&lt;&gt;1,"",DATABASE!B1043)</f>
        <v/>
      </c>
      <c r="B1045" s="93">
        <f>IF(DATABASE!$X1043&lt;&gt;1,"",DATABASE!M1043)</f>
        <v/>
      </c>
      <c r="C1045" s="94">
        <f>IF(DATABASE!$X1043&lt;&gt;1,"",DATABASE!A1043)</f>
        <v/>
      </c>
      <c r="D1045" s="94">
        <f>IF(DATABASE!$X1043&lt;&gt;1,"",DATABASE!P1043)</f>
        <v/>
      </c>
      <c r="E1045" s="94">
        <f>IF(DATABASE!$X1043&lt;&gt;1,"",DATABASE!L1043)</f>
        <v/>
      </c>
      <c r="F1045" s="94">
        <f>IF(DATABASE!$X1043&lt;&gt;1,"",DATABASE!Q1043)</f>
        <v/>
      </c>
      <c r="G1045" s="94">
        <f>IF(DATABASE!$X1043&lt;&gt;1,"",DATABASE!C1043)</f>
        <v/>
      </c>
      <c r="H1045" s="94">
        <f>IF(DATABASE!$X1043&lt;&gt;1,"",DATABASE!D1043)</f>
        <v/>
      </c>
      <c r="I1045" s="93">
        <f>IF(DATABASE!$X1043&lt;&gt;1,"",DATABASE!S1043)</f>
        <v/>
      </c>
    </row>
    <row r="1046" ht="16.5" customHeight="1" s="111">
      <c r="A1046" s="92">
        <f>IF(DATABASE!$X1044&lt;&gt;1,"",DATABASE!B1044)</f>
        <v/>
      </c>
      <c r="B1046" s="93">
        <f>IF(DATABASE!$X1044&lt;&gt;1,"",DATABASE!M1044)</f>
        <v/>
      </c>
      <c r="C1046" s="94">
        <f>IF(DATABASE!$X1044&lt;&gt;1,"",DATABASE!A1044)</f>
        <v/>
      </c>
      <c r="D1046" s="94">
        <f>IF(DATABASE!$X1044&lt;&gt;1,"",DATABASE!P1044)</f>
        <v/>
      </c>
      <c r="E1046" s="94">
        <f>IF(DATABASE!$X1044&lt;&gt;1,"",DATABASE!L1044)</f>
        <v/>
      </c>
      <c r="F1046" s="94">
        <f>IF(DATABASE!$X1044&lt;&gt;1,"",DATABASE!Q1044)</f>
        <v/>
      </c>
      <c r="G1046" s="94">
        <f>IF(DATABASE!$X1044&lt;&gt;1,"",DATABASE!C1044)</f>
        <v/>
      </c>
      <c r="H1046" s="94">
        <f>IF(DATABASE!$X1044&lt;&gt;1,"",DATABASE!D1044)</f>
        <v/>
      </c>
      <c r="I1046" s="93">
        <f>IF(DATABASE!$X1044&lt;&gt;1,"",DATABASE!S1044)</f>
        <v/>
      </c>
    </row>
    <row r="1047" ht="16.5" customHeight="1" s="111">
      <c r="A1047" s="92">
        <f>IF(DATABASE!$X1045&lt;&gt;1,"",DATABASE!B1045)</f>
        <v/>
      </c>
      <c r="B1047" s="93">
        <f>IF(DATABASE!$X1045&lt;&gt;1,"",DATABASE!M1045)</f>
        <v/>
      </c>
      <c r="C1047" s="94">
        <f>IF(DATABASE!$X1045&lt;&gt;1,"",DATABASE!A1045)</f>
        <v/>
      </c>
      <c r="D1047" s="94">
        <f>IF(DATABASE!$X1045&lt;&gt;1,"",DATABASE!P1045)</f>
        <v/>
      </c>
      <c r="E1047" s="94">
        <f>IF(DATABASE!$X1045&lt;&gt;1,"",DATABASE!L1045)</f>
        <v/>
      </c>
      <c r="F1047" s="94">
        <f>IF(DATABASE!$X1045&lt;&gt;1,"",DATABASE!Q1045)</f>
        <v/>
      </c>
      <c r="G1047" s="94">
        <f>IF(DATABASE!$X1045&lt;&gt;1,"",DATABASE!C1045)</f>
        <v/>
      </c>
      <c r="H1047" s="94">
        <f>IF(DATABASE!$X1045&lt;&gt;1,"",DATABASE!D1045)</f>
        <v/>
      </c>
      <c r="I1047" s="93">
        <f>IF(DATABASE!$X1045&lt;&gt;1,"",DATABASE!S1045)</f>
        <v/>
      </c>
    </row>
    <row r="1048" ht="16.5" customHeight="1" s="111">
      <c r="A1048" s="92">
        <f>IF(DATABASE!$X1046&lt;&gt;1,"",DATABASE!B1046)</f>
        <v/>
      </c>
      <c r="B1048" s="93">
        <f>IF(DATABASE!$X1046&lt;&gt;1,"",DATABASE!M1046)</f>
        <v/>
      </c>
      <c r="C1048" s="94">
        <f>IF(DATABASE!$X1046&lt;&gt;1,"",DATABASE!A1046)</f>
        <v/>
      </c>
      <c r="D1048" s="94">
        <f>IF(DATABASE!$X1046&lt;&gt;1,"",DATABASE!P1046)</f>
        <v/>
      </c>
      <c r="E1048" s="94">
        <f>IF(DATABASE!$X1046&lt;&gt;1,"",DATABASE!L1046)</f>
        <v/>
      </c>
      <c r="F1048" s="94">
        <f>IF(DATABASE!$X1046&lt;&gt;1,"",DATABASE!Q1046)</f>
        <v/>
      </c>
      <c r="G1048" s="94">
        <f>IF(DATABASE!$X1046&lt;&gt;1,"",DATABASE!C1046)</f>
        <v/>
      </c>
      <c r="H1048" s="94">
        <f>IF(DATABASE!$X1046&lt;&gt;1,"",DATABASE!D1046)</f>
        <v/>
      </c>
      <c r="I1048" s="93">
        <f>IF(DATABASE!$X1046&lt;&gt;1,"",DATABASE!S1046)</f>
        <v/>
      </c>
    </row>
    <row r="1049" ht="16.5" customHeight="1" s="111">
      <c r="A1049" s="92">
        <f>IF(DATABASE!$X1047&lt;&gt;1,"",DATABASE!B1047)</f>
        <v/>
      </c>
      <c r="B1049" s="93">
        <f>IF(DATABASE!$X1047&lt;&gt;1,"",DATABASE!M1047)</f>
        <v/>
      </c>
      <c r="C1049" s="94">
        <f>IF(DATABASE!$X1047&lt;&gt;1,"",DATABASE!A1047)</f>
        <v/>
      </c>
      <c r="D1049" s="94">
        <f>IF(DATABASE!$X1047&lt;&gt;1,"",DATABASE!P1047)</f>
        <v/>
      </c>
      <c r="E1049" s="94">
        <f>IF(DATABASE!$X1047&lt;&gt;1,"",DATABASE!L1047)</f>
        <v/>
      </c>
      <c r="F1049" s="94">
        <f>IF(DATABASE!$X1047&lt;&gt;1,"",DATABASE!Q1047)</f>
        <v/>
      </c>
      <c r="G1049" s="94">
        <f>IF(DATABASE!$X1047&lt;&gt;1,"",DATABASE!C1047)</f>
        <v/>
      </c>
      <c r="H1049" s="94">
        <f>IF(DATABASE!$X1047&lt;&gt;1,"",DATABASE!D1047)</f>
        <v/>
      </c>
      <c r="I1049" s="93">
        <f>IF(DATABASE!$X1047&lt;&gt;1,"",DATABASE!S1047)</f>
        <v/>
      </c>
    </row>
    <row r="1050" ht="16.5" customHeight="1" s="111">
      <c r="A1050" s="92">
        <f>IF(DATABASE!$X1048&lt;&gt;1,"",DATABASE!B1048)</f>
        <v/>
      </c>
      <c r="B1050" s="93">
        <f>IF(DATABASE!$X1048&lt;&gt;1,"",DATABASE!M1048)</f>
        <v/>
      </c>
      <c r="C1050" s="94">
        <f>IF(DATABASE!$X1048&lt;&gt;1,"",DATABASE!A1048)</f>
        <v/>
      </c>
      <c r="D1050" s="94">
        <f>IF(DATABASE!$X1048&lt;&gt;1,"",DATABASE!P1048)</f>
        <v/>
      </c>
      <c r="E1050" s="94">
        <f>IF(DATABASE!$X1048&lt;&gt;1,"",DATABASE!L1048)</f>
        <v/>
      </c>
      <c r="F1050" s="94">
        <f>IF(DATABASE!$X1048&lt;&gt;1,"",DATABASE!Q1048)</f>
        <v/>
      </c>
      <c r="G1050" s="94">
        <f>IF(DATABASE!$X1048&lt;&gt;1,"",DATABASE!C1048)</f>
        <v/>
      </c>
      <c r="H1050" s="94">
        <f>IF(DATABASE!$X1048&lt;&gt;1,"",DATABASE!D1048)</f>
        <v/>
      </c>
      <c r="I1050" s="93">
        <f>IF(DATABASE!$X1048&lt;&gt;1,"",DATABASE!S1048)</f>
        <v/>
      </c>
    </row>
    <row r="1051" ht="16.5" customHeight="1" s="111">
      <c r="A1051" s="92">
        <f>IF(DATABASE!$X1049&lt;&gt;1,"",DATABASE!B1049)</f>
        <v/>
      </c>
      <c r="B1051" s="93">
        <f>IF(DATABASE!$X1049&lt;&gt;1,"",DATABASE!M1049)</f>
        <v/>
      </c>
      <c r="C1051" s="94">
        <f>IF(DATABASE!$X1049&lt;&gt;1,"",DATABASE!A1049)</f>
        <v/>
      </c>
      <c r="D1051" s="94">
        <f>IF(DATABASE!$X1049&lt;&gt;1,"",DATABASE!P1049)</f>
        <v/>
      </c>
      <c r="E1051" s="94">
        <f>IF(DATABASE!$X1049&lt;&gt;1,"",DATABASE!L1049)</f>
        <v/>
      </c>
      <c r="F1051" s="94">
        <f>IF(DATABASE!$X1049&lt;&gt;1,"",DATABASE!Q1049)</f>
        <v/>
      </c>
      <c r="G1051" s="94">
        <f>IF(DATABASE!$X1049&lt;&gt;1,"",DATABASE!C1049)</f>
        <v/>
      </c>
      <c r="H1051" s="94">
        <f>IF(DATABASE!$X1049&lt;&gt;1,"",DATABASE!D1049)</f>
        <v/>
      </c>
      <c r="I1051" s="93">
        <f>IF(DATABASE!$X1049&lt;&gt;1,"",DATABASE!S1049)</f>
        <v/>
      </c>
    </row>
    <row r="1052" ht="16.5" customHeight="1" s="111">
      <c r="A1052" s="92">
        <f>IF(DATABASE!$X1050&lt;&gt;1,"",DATABASE!B1050)</f>
        <v/>
      </c>
      <c r="B1052" s="93">
        <f>IF(DATABASE!$X1050&lt;&gt;1,"",DATABASE!M1050)</f>
        <v/>
      </c>
      <c r="C1052" s="94">
        <f>IF(DATABASE!$X1050&lt;&gt;1,"",DATABASE!A1050)</f>
        <v/>
      </c>
      <c r="D1052" s="94">
        <f>IF(DATABASE!$X1050&lt;&gt;1,"",DATABASE!P1050)</f>
        <v/>
      </c>
      <c r="E1052" s="94">
        <f>IF(DATABASE!$X1050&lt;&gt;1,"",DATABASE!L1050)</f>
        <v/>
      </c>
      <c r="F1052" s="94">
        <f>IF(DATABASE!$X1050&lt;&gt;1,"",DATABASE!Q1050)</f>
        <v/>
      </c>
      <c r="G1052" s="94">
        <f>IF(DATABASE!$X1050&lt;&gt;1,"",DATABASE!C1050)</f>
        <v/>
      </c>
      <c r="H1052" s="94">
        <f>IF(DATABASE!$X1050&lt;&gt;1,"",DATABASE!D1050)</f>
        <v/>
      </c>
      <c r="I1052" s="93">
        <f>IF(DATABASE!$X1050&lt;&gt;1,"",DATABASE!S1050)</f>
        <v/>
      </c>
    </row>
    <row r="1053" ht="16.5" customHeight="1" s="111">
      <c r="A1053" s="92">
        <f>IF(DATABASE!$X1051&lt;&gt;1,"",DATABASE!B1051)</f>
        <v/>
      </c>
      <c r="B1053" s="93">
        <f>IF(DATABASE!$X1051&lt;&gt;1,"",DATABASE!M1051)</f>
        <v/>
      </c>
      <c r="C1053" s="94">
        <f>IF(DATABASE!$X1051&lt;&gt;1,"",DATABASE!A1051)</f>
        <v/>
      </c>
      <c r="D1053" s="94">
        <f>IF(DATABASE!$X1051&lt;&gt;1,"",DATABASE!P1051)</f>
        <v/>
      </c>
      <c r="E1053" s="94">
        <f>IF(DATABASE!$X1051&lt;&gt;1,"",DATABASE!L1051)</f>
        <v/>
      </c>
      <c r="F1053" s="94">
        <f>IF(DATABASE!$X1051&lt;&gt;1,"",DATABASE!Q1051)</f>
        <v/>
      </c>
      <c r="G1053" s="94">
        <f>IF(DATABASE!$X1051&lt;&gt;1,"",DATABASE!C1051)</f>
        <v/>
      </c>
      <c r="H1053" s="94">
        <f>IF(DATABASE!$X1051&lt;&gt;1,"",DATABASE!D1051)</f>
        <v/>
      </c>
      <c r="I1053" s="93">
        <f>IF(DATABASE!$X1051&lt;&gt;1,"",DATABASE!S1051)</f>
        <v/>
      </c>
    </row>
    <row r="1054" ht="16.5" customHeight="1" s="111">
      <c r="A1054" s="92">
        <f>IF(DATABASE!$X1052&lt;&gt;1,"",DATABASE!B1052)</f>
        <v/>
      </c>
      <c r="B1054" s="93">
        <f>IF(DATABASE!$X1052&lt;&gt;1,"",DATABASE!M1052)</f>
        <v/>
      </c>
      <c r="C1054" s="94">
        <f>IF(DATABASE!$X1052&lt;&gt;1,"",DATABASE!A1052)</f>
        <v/>
      </c>
      <c r="D1054" s="94">
        <f>IF(DATABASE!$X1052&lt;&gt;1,"",DATABASE!P1052)</f>
        <v/>
      </c>
      <c r="E1054" s="94">
        <f>IF(DATABASE!$X1052&lt;&gt;1,"",DATABASE!L1052)</f>
        <v/>
      </c>
      <c r="F1054" s="94">
        <f>IF(DATABASE!$X1052&lt;&gt;1,"",DATABASE!Q1052)</f>
        <v/>
      </c>
      <c r="G1054" s="94">
        <f>IF(DATABASE!$X1052&lt;&gt;1,"",DATABASE!C1052)</f>
        <v/>
      </c>
      <c r="H1054" s="94">
        <f>IF(DATABASE!$X1052&lt;&gt;1,"",DATABASE!D1052)</f>
        <v/>
      </c>
      <c r="I1054" s="93">
        <f>IF(DATABASE!$X1052&lt;&gt;1,"",DATABASE!S1052)</f>
        <v/>
      </c>
    </row>
    <row r="1055" ht="16.5" customHeight="1" s="111">
      <c r="A1055" s="92">
        <f>IF(DATABASE!$X1053&lt;&gt;1,"",DATABASE!B1053)</f>
        <v/>
      </c>
      <c r="B1055" s="93">
        <f>IF(DATABASE!$X1053&lt;&gt;1,"",DATABASE!M1053)</f>
        <v/>
      </c>
      <c r="C1055" s="94">
        <f>IF(DATABASE!$X1053&lt;&gt;1,"",DATABASE!A1053)</f>
        <v/>
      </c>
      <c r="D1055" s="94">
        <f>IF(DATABASE!$X1053&lt;&gt;1,"",DATABASE!P1053)</f>
        <v/>
      </c>
      <c r="E1055" s="94">
        <f>IF(DATABASE!$X1053&lt;&gt;1,"",DATABASE!L1053)</f>
        <v/>
      </c>
      <c r="F1055" s="94">
        <f>IF(DATABASE!$X1053&lt;&gt;1,"",DATABASE!Q1053)</f>
        <v/>
      </c>
      <c r="G1055" s="94">
        <f>IF(DATABASE!$X1053&lt;&gt;1,"",DATABASE!C1053)</f>
        <v/>
      </c>
      <c r="H1055" s="94">
        <f>IF(DATABASE!$X1053&lt;&gt;1,"",DATABASE!D1053)</f>
        <v/>
      </c>
      <c r="I1055" s="93">
        <f>IF(DATABASE!$X1053&lt;&gt;1,"",DATABASE!S1053)</f>
        <v/>
      </c>
    </row>
    <row r="1056" ht="16.5" customHeight="1" s="111">
      <c r="A1056" s="92">
        <f>IF(DATABASE!$X1054&lt;&gt;1,"",DATABASE!B1054)</f>
        <v/>
      </c>
      <c r="B1056" s="93">
        <f>IF(DATABASE!$X1054&lt;&gt;1,"",DATABASE!M1054)</f>
        <v/>
      </c>
      <c r="C1056" s="94">
        <f>IF(DATABASE!$X1054&lt;&gt;1,"",DATABASE!A1054)</f>
        <v/>
      </c>
      <c r="D1056" s="94">
        <f>IF(DATABASE!$X1054&lt;&gt;1,"",DATABASE!P1054)</f>
        <v/>
      </c>
      <c r="E1056" s="94">
        <f>IF(DATABASE!$X1054&lt;&gt;1,"",DATABASE!L1054)</f>
        <v/>
      </c>
      <c r="F1056" s="94">
        <f>IF(DATABASE!$X1054&lt;&gt;1,"",DATABASE!Q1054)</f>
        <v/>
      </c>
      <c r="G1056" s="94">
        <f>IF(DATABASE!$X1054&lt;&gt;1,"",DATABASE!C1054)</f>
        <v/>
      </c>
      <c r="H1056" s="94">
        <f>IF(DATABASE!$X1054&lt;&gt;1,"",DATABASE!D1054)</f>
        <v/>
      </c>
      <c r="I1056" s="93">
        <f>IF(DATABASE!$X1054&lt;&gt;1,"",DATABASE!S1054)</f>
        <v/>
      </c>
    </row>
    <row r="1057" ht="16.5" customHeight="1" s="111">
      <c r="A1057" s="92">
        <f>IF(DATABASE!$X1055&lt;&gt;1,"",DATABASE!B1055)</f>
        <v/>
      </c>
      <c r="B1057" s="93">
        <f>IF(DATABASE!$X1055&lt;&gt;1,"",DATABASE!M1055)</f>
        <v/>
      </c>
      <c r="C1057" s="94">
        <f>IF(DATABASE!$X1055&lt;&gt;1,"",DATABASE!A1055)</f>
        <v/>
      </c>
      <c r="D1057" s="94">
        <f>IF(DATABASE!$X1055&lt;&gt;1,"",DATABASE!P1055)</f>
        <v/>
      </c>
      <c r="E1057" s="94">
        <f>IF(DATABASE!$X1055&lt;&gt;1,"",DATABASE!L1055)</f>
        <v/>
      </c>
      <c r="F1057" s="94">
        <f>IF(DATABASE!$X1055&lt;&gt;1,"",DATABASE!Q1055)</f>
        <v/>
      </c>
      <c r="G1057" s="94">
        <f>IF(DATABASE!$X1055&lt;&gt;1,"",DATABASE!C1055)</f>
        <v/>
      </c>
      <c r="H1057" s="94">
        <f>IF(DATABASE!$X1055&lt;&gt;1,"",DATABASE!D1055)</f>
        <v/>
      </c>
      <c r="I1057" s="93">
        <f>IF(DATABASE!$X1055&lt;&gt;1,"",DATABASE!S1055)</f>
        <v/>
      </c>
    </row>
    <row r="1058" ht="16.5" customHeight="1" s="111">
      <c r="A1058" s="92">
        <f>IF(DATABASE!$X1056&lt;&gt;1,"",DATABASE!B1056)</f>
        <v/>
      </c>
      <c r="B1058" s="93">
        <f>IF(DATABASE!$X1056&lt;&gt;1,"",DATABASE!M1056)</f>
        <v/>
      </c>
      <c r="C1058" s="94">
        <f>IF(DATABASE!$X1056&lt;&gt;1,"",DATABASE!A1056)</f>
        <v/>
      </c>
      <c r="D1058" s="94">
        <f>IF(DATABASE!$X1056&lt;&gt;1,"",DATABASE!P1056)</f>
        <v/>
      </c>
      <c r="E1058" s="94">
        <f>IF(DATABASE!$X1056&lt;&gt;1,"",DATABASE!L1056)</f>
        <v/>
      </c>
      <c r="F1058" s="94">
        <f>IF(DATABASE!$X1056&lt;&gt;1,"",DATABASE!Q1056)</f>
        <v/>
      </c>
      <c r="G1058" s="94">
        <f>IF(DATABASE!$X1056&lt;&gt;1,"",DATABASE!C1056)</f>
        <v/>
      </c>
      <c r="H1058" s="94">
        <f>IF(DATABASE!$X1056&lt;&gt;1,"",DATABASE!D1056)</f>
        <v/>
      </c>
      <c r="I1058" s="93">
        <f>IF(DATABASE!$X1056&lt;&gt;1,"",DATABASE!S1056)</f>
        <v/>
      </c>
    </row>
    <row r="1059" ht="16.5" customHeight="1" s="111">
      <c r="A1059" s="92">
        <f>IF(DATABASE!$X1057&lt;&gt;1,"",DATABASE!B1057)</f>
        <v/>
      </c>
      <c r="B1059" s="93">
        <f>IF(DATABASE!$X1057&lt;&gt;1,"",DATABASE!M1057)</f>
        <v/>
      </c>
      <c r="C1059" s="94">
        <f>IF(DATABASE!$X1057&lt;&gt;1,"",DATABASE!A1057)</f>
        <v/>
      </c>
      <c r="D1059" s="94">
        <f>IF(DATABASE!$X1057&lt;&gt;1,"",DATABASE!P1057)</f>
        <v/>
      </c>
      <c r="E1059" s="94">
        <f>IF(DATABASE!$X1057&lt;&gt;1,"",DATABASE!L1057)</f>
        <v/>
      </c>
      <c r="F1059" s="94">
        <f>IF(DATABASE!$X1057&lt;&gt;1,"",DATABASE!Q1057)</f>
        <v/>
      </c>
      <c r="G1059" s="94">
        <f>IF(DATABASE!$X1057&lt;&gt;1,"",DATABASE!C1057)</f>
        <v/>
      </c>
      <c r="H1059" s="94">
        <f>IF(DATABASE!$X1057&lt;&gt;1,"",DATABASE!D1057)</f>
        <v/>
      </c>
      <c r="I1059" s="93">
        <f>IF(DATABASE!$X1057&lt;&gt;1,"",DATABASE!S1057)</f>
        <v/>
      </c>
    </row>
    <row r="1060" ht="16.5" customHeight="1" s="111">
      <c r="A1060" s="92">
        <f>IF(DATABASE!$X1058&lt;&gt;1,"",DATABASE!B1058)</f>
        <v/>
      </c>
      <c r="B1060" s="93">
        <f>IF(DATABASE!$X1058&lt;&gt;1,"",DATABASE!M1058)</f>
        <v/>
      </c>
      <c r="C1060" s="94">
        <f>IF(DATABASE!$X1058&lt;&gt;1,"",DATABASE!A1058)</f>
        <v/>
      </c>
      <c r="D1060" s="94">
        <f>IF(DATABASE!$X1058&lt;&gt;1,"",DATABASE!P1058)</f>
        <v/>
      </c>
      <c r="E1060" s="94">
        <f>IF(DATABASE!$X1058&lt;&gt;1,"",DATABASE!L1058)</f>
        <v/>
      </c>
      <c r="F1060" s="94">
        <f>IF(DATABASE!$X1058&lt;&gt;1,"",DATABASE!Q1058)</f>
        <v/>
      </c>
      <c r="G1060" s="94">
        <f>IF(DATABASE!$X1058&lt;&gt;1,"",DATABASE!C1058)</f>
        <v/>
      </c>
      <c r="H1060" s="94">
        <f>IF(DATABASE!$X1058&lt;&gt;1,"",DATABASE!D1058)</f>
        <v/>
      </c>
      <c r="I1060" s="93">
        <f>IF(DATABASE!$X1058&lt;&gt;1,"",DATABASE!S1058)</f>
        <v/>
      </c>
    </row>
    <row r="1061" ht="16.5" customHeight="1" s="111">
      <c r="A1061" s="92">
        <f>IF(DATABASE!$X1059&lt;&gt;1,"",DATABASE!B1059)</f>
        <v/>
      </c>
      <c r="B1061" s="93">
        <f>IF(DATABASE!$X1059&lt;&gt;1,"",DATABASE!M1059)</f>
        <v/>
      </c>
      <c r="C1061" s="94">
        <f>IF(DATABASE!$X1059&lt;&gt;1,"",DATABASE!A1059)</f>
        <v/>
      </c>
      <c r="D1061" s="94">
        <f>IF(DATABASE!$X1059&lt;&gt;1,"",DATABASE!P1059)</f>
        <v/>
      </c>
      <c r="E1061" s="94">
        <f>IF(DATABASE!$X1059&lt;&gt;1,"",DATABASE!L1059)</f>
        <v/>
      </c>
      <c r="F1061" s="94">
        <f>IF(DATABASE!$X1059&lt;&gt;1,"",DATABASE!Q1059)</f>
        <v/>
      </c>
      <c r="G1061" s="94">
        <f>IF(DATABASE!$X1059&lt;&gt;1,"",DATABASE!C1059)</f>
        <v/>
      </c>
      <c r="H1061" s="94">
        <f>IF(DATABASE!$X1059&lt;&gt;1,"",DATABASE!D1059)</f>
        <v/>
      </c>
      <c r="I1061" s="93">
        <f>IF(DATABASE!$X1059&lt;&gt;1,"",DATABASE!S1059)</f>
        <v/>
      </c>
    </row>
    <row r="1062" ht="16.5" customHeight="1" s="111">
      <c r="A1062" s="92">
        <f>IF(DATABASE!$X1060&lt;&gt;1,"",DATABASE!B1060)</f>
        <v/>
      </c>
      <c r="B1062" s="93">
        <f>IF(DATABASE!$X1060&lt;&gt;1,"",DATABASE!M1060)</f>
        <v/>
      </c>
      <c r="C1062" s="94">
        <f>IF(DATABASE!$X1060&lt;&gt;1,"",DATABASE!A1060)</f>
        <v/>
      </c>
      <c r="D1062" s="94">
        <f>IF(DATABASE!$X1060&lt;&gt;1,"",DATABASE!P1060)</f>
        <v/>
      </c>
      <c r="E1062" s="94">
        <f>IF(DATABASE!$X1060&lt;&gt;1,"",DATABASE!L1060)</f>
        <v/>
      </c>
      <c r="F1062" s="94">
        <f>IF(DATABASE!$X1060&lt;&gt;1,"",DATABASE!Q1060)</f>
        <v/>
      </c>
      <c r="G1062" s="94">
        <f>IF(DATABASE!$X1060&lt;&gt;1,"",DATABASE!C1060)</f>
        <v/>
      </c>
      <c r="H1062" s="94">
        <f>IF(DATABASE!$X1060&lt;&gt;1,"",DATABASE!D1060)</f>
        <v/>
      </c>
      <c r="I1062" s="93">
        <f>IF(DATABASE!$X1060&lt;&gt;1,"",DATABASE!S1060)</f>
        <v/>
      </c>
    </row>
    <row r="1063" ht="16.5" customHeight="1" s="111">
      <c r="A1063" s="92">
        <f>IF(DATABASE!$X1061&lt;&gt;1,"",DATABASE!B1061)</f>
        <v/>
      </c>
      <c r="B1063" s="93">
        <f>IF(DATABASE!$X1061&lt;&gt;1,"",DATABASE!M1061)</f>
        <v/>
      </c>
      <c r="C1063" s="94">
        <f>IF(DATABASE!$X1061&lt;&gt;1,"",DATABASE!A1061)</f>
        <v/>
      </c>
      <c r="D1063" s="94">
        <f>IF(DATABASE!$X1061&lt;&gt;1,"",DATABASE!P1061)</f>
        <v/>
      </c>
      <c r="E1063" s="94">
        <f>IF(DATABASE!$X1061&lt;&gt;1,"",DATABASE!L1061)</f>
        <v/>
      </c>
      <c r="F1063" s="94">
        <f>IF(DATABASE!$X1061&lt;&gt;1,"",DATABASE!Q1061)</f>
        <v/>
      </c>
      <c r="G1063" s="94">
        <f>IF(DATABASE!$X1061&lt;&gt;1,"",DATABASE!C1061)</f>
        <v/>
      </c>
      <c r="H1063" s="94">
        <f>IF(DATABASE!$X1061&lt;&gt;1,"",DATABASE!D1061)</f>
        <v/>
      </c>
      <c r="I1063" s="93">
        <f>IF(DATABASE!$X1061&lt;&gt;1,"",DATABASE!S1061)</f>
        <v/>
      </c>
    </row>
    <row r="1064" ht="16.5" customHeight="1" s="111">
      <c r="A1064" s="92">
        <f>IF(DATABASE!$X1062&lt;&gt;1,"",DATABASE!B1062)</f>
        <v/>
      </c>
      <c r="B1064" s="93">
        <f>IF(DATABASE!$X1062&lt;&gt;1,"",DATABASE!M1062)</f>
        <v/>
      </c>
      <c r="C1064" s="94">
        <f>IF(DATABASE!$X1062&lt;&gt;1,"",DATABASE!A1062)</f>
        <v/>
      </c>
      <c r="D1064" s="94">
        <f>IF(DATABASE!$X1062&lt;&gt;1,"",DATABASE!P1062)</f>
        <v/>
      </c>
      <c r="E1064" s="94">
        <f>IF(DATABASE!$X1062&lt;&gt;1,"",DATABASE!L1062)</f>
        <v/>
      </c>
      <c r="F1064" s="94">
        <f>IF(DATABASE!$X1062&lt;&gt;1,"",DATABASE!Q1062)</f>
        <v/>
      </c>
      <c r="G1064" s="94">
        <f>IF(DATABASE!$X1062&lt;&gt;1,"",DATABASE!C1062)</f>
        <v/>
      </c>
      <c r="H1064" s="94">
        <f>IF(DATABASE!$X1062&lt;&gt;1,"",DATABASE!D1062)</f>
        <v/>
      </c>
      <c r="I1064" s="93">
        <f>IF(DATABASE!$X1062&lt;&gt;1,"",DATABASE!S1062)</f>
        <v/>
      </c>
    </row>
    <row r="1065" ht="16.5" customHeight="1" s="111">
      <c r="A1065" s="92">
        <f>IF(DATABASE!$X1063&lt;&gt;1,"",DATABASE!B1063)</f>
        <v/>
      </c>
      <c r="B1065" s="93">
        <f>IF(DATABASE!$X1063&lt;&gt;1,"",DATABASE!M1063)</f>
        <v/>
      </c>
      <c r="C1065" s="94">
        <f>IF(DATABASE!$X1063&lt;&gt;1,"",DATABASE!A1063)</f>
        <v/>
      </c>
      <c r="D1065" s="94">
        <f>IF(DATABASE!$X1063&lt;&gt;1,"",DATABASE!P1063)</f>
        <v/>
      </c>
      <c r="E1065" s="94">
        <f>IF(DATABASE!$X1063&lt;&gt;1,"",DATABASE!L1063)</f>
        <v/>
      </c>
      <c r="F1065" s="94">
        <f>IF(DATABASE!$X1063&lt;&gt;1,"",DATABASE!Q1063)</f>
        <v/>
      </c>
      <c r="G1065" s="94">
        <f>IF(DATABASE!$X1063&lt;&gt;1,"",DATABASE!C1063)</f>
        <v/>
      </c>
      <c r="H1065" s="94">
        <f>IF(DATABASE!$X1063&lt;&gt;1,"",DATABASE!D1063)</f>
        <v/>
      </c>
      <c r="I1065" s="93">
        <f>IF(DATABASE!$X1063&lt;&gt;1,"",DATABASE!S1063)</f>
        <v/>
      </c>
    </row>
    <row r="1066" ht="16.5" customHeight="1" s="111">
      <c r="A1066" s="92">
        <f>IF(DATABASE!$X1064&lt;&gt;1,"",DATABASE!B1064)</f>
        <v/>
      </c>
      <c r="B1066" s="93">
        <f>IF(DATABASE!$X1064&lt;&gt;1,"",DATABASE!M1064)</f>
        <v/>
      </c>
      <c r="C1066" s="94">
        <f>IF(DATABASE!$X1064&lt;&gt;1,"",DATABASE!A1064)</f>
        <v/>
      </c>
      <c r="D1066" s="94">
        <f>IF(DATABASE!$X1064&lt;&gt;1,"",DATABASE!P1064)</f>
        <v/>
      </c>
      <c r="E1066" s="94">
        <f>IF(DATABASE!$X1064&lt;&gt;1,"",DATABASE!L1064)</f>
        <v/>
      </c>
      <c r="F1066" s="94">
        <f>IF(DATABASE!$X1064&lt;&gt;1,"",DATABASE!Q1064)</f>
        <v/>
      </c>
      <c r="G1066" s="94">
        <f>IF(DATABASE!$X1064&lt;&gt;1,"",DATABASE!C1064)</f>
        <v/>
      </c>
      <c r="H1066" s="94">
        <f>IF(DATABASE!$X1064&lt;&gt;1,"",DATABASE!D1064)</f>
        <v/>
      </c>
      <c r="I1066" s="93">
        <f>IF(DATABASE!$X1064&lt;&gt;1,"",DATABASE!S1064)</f>
        <v/>
      </c>
    </row>
    <row r="1067" ht="16.5" customHeight="1" s="111">
      <c r="A1067" s="92">
        <f>IF(DATABASE!$X1065&lt;&gt;1,"",DATABASE!B1065)</f>
        <v/>
      </c>
      <c r="B1067" s="93">
        <f>IF(DATABASE!$X1065&lt;&gt;1,"",DATABASE!M1065)</f>
        <v/>
      </c>
      <c r="C1067" s="94">
        <f>IF(DATABASE!$X1065&lt;&gt;1,"",DATABASE!A1065)</f>
        <v/>
      </c>
      <c r="D1067" s="94">
        <f>IF(DATABASE!$X1065&lt;&gt;1,"",DATABASE!P1065)</f>
        <v/>
      </c>
      <c r="E1067" s="94">
        <f>IF(DATABASE!$X1065&lt;&gt;1,"",DATABASE!L1065)</f>
        <v/>
      </c>
      <c r="F1067" s="94">
        <f>IF(DATABASE!$X1065&lt;&gt;1,"",DATABASE!Q1065)</f>
        <v/>
      </c>
      <c r="G1067" s="94">
        <f>IF(DATABASE!$X1065&lt;&gt;1,"",DATABASE!C1065)</f>
        <v/>
      </c>
      <c r="H1067" s="94">
        <f>IF(DATABASE!$X1065&lt;&gt;1,"",DATABASE!D1065)</f>
        <v/>
      </c>
      <c r="I1067" s="93">
        <f>IF(DATABASE!$X1065&lt;&gt;1,"",DATABASE!S1065)</f>
        <v/>
      </c>
    </row>
    <row r="1068" ht="16.5" customHeight="1" s="111">
      <c r="A1068" s="92">
        <f>IF(DATABASE!$X1066&lt;&gt;1,"",DATABASE!B1066)</f>
        <v/>
      </c>
      <c r="B1068" s="93">
        <f>IF(DATABASE!$X1066&lt;&gt;1,"",DATABASE!M1066)</f>
        <v/>
      </c>
      <c r="C1068" s="94">
        <f>IF(DATABASE!$X1066&lt;&gt;1,"",DATABASE!A1066)</f>
        <v/>
      </c>
      <c r="D1068" s="94">
        <f>IF(DATABASE!$X1066&lt;&gt;1,"",DATABASE!P1066)</f>
        <v/>
      </c>
      <c r="E1068" s="94">
        <f>IF(DATABASE!$X1066&lt;&gt;1,"",DATABASE!L1066)</f>
        <v/>
      </c>
      <c r="F1068" s="94">
        <f>IF(DATABASE!$X1066&lt;&gt;1,"",DATABASE!Q1066)</f>
        <v/>
      </c>
      <c r="G1068" s="94">
        <f>IF(DATABASE!$X1066&lt;&gt;1,"",DATABASE!C1066)</f>
        <v/>
      </c>
      <c r="H1068" s="94">
        <f>IF(DATABASE!$X1066&lt;&gt;1,"",DATABASE!D1066)</f>
        <v/>
      </c>
      <c r="I1068" s="93">
        <f>IF(DATABASE!$X1066&lt;&gt;1,"",DATABASE!S1066)</f>
        <v/>
      </c>
    </row>
    <row r="1069" ht="16.5" customHeight="1" s="111">
      <c r="A1069" s="92">
        <f>IF(DATABASE!$X1067&lt;&gt;1,"",DATABASE!B1067)</f>
        <v/>
      </c>
      <c r="B1069" s="93">
        <f>IF(DATABASE!$X1067&lt;&gt;1,"",DATABASE!M1067)</f>
        <v/>
      </c>
      <c r="C1069" s="94">
        <f>IF(DATABASE!$X1067&lt;&gt;1,"",DATABASE!A1067)</f>
        <v/>
      </c>
      <c r="D1069" s="94">
        <f>IF(DATABASE!$X1067&lt;&gt;1,"",DATABASE!P1067)</f>
        <v/>
      </c>
      <c r="E1069" s="94">
        <f>IF(DATABASE!$X1067&lt;&gt;1,"",DATABASE!L1067)</f>
        <v/>
      </c>
      <c r="F1069" s="94">
        <f>IF(DATABASE!$X1067&lt;&gt;1,"",DATABASE!Q1067)</f>
        <v/>
      </c>
      <c r="G1069" s="94">
        <f>IF(DATABASE!$X1067&lt;&gt;1,"",DATABASE!C1067)</f>
        <v/>
      </c>
      <c r="H1069" s="94">
        <f>IF(DATABASE!$X1067&lt;&gt;1,"",DATABASE!D1067)</f>
        <v/>
      </c>
      <c r="I1069" s="93">
        <f>IF(DATABASE!$X1067&lt;&gt;1,"",DATABASE!S1067)</f>
        <v/>
      </c>
    </row>
    <row r="1070" ht="16.5" customHeight="1" s="111">
      <c r="A1070" s="92">
        <f>IF(DATABASE!$X1068&lt;&gt;1,"",DATABASE!B1068)</f>
        <v/>
      </c>
      <c r="B1070" s="93">
        <f>IF(DATABASE!$X1068&lt;&gt;1,"",DATABASE!M1068)</f>
        <v/>
      </c>
      <c r="C1070" s="94">
        <f>IF(DATABASE!$X1068&lt;&gt;1,"",DATABASE!A1068)</f>
        <v/>
      </c>
      <c r="D1070" s="94">
        <f>IF(DATABASE!$X1068&lt;&gt;1,"",DATABASE!P1068)</f>
        <v/>
      </c>
      <c r="E1070" s="94">
        <f>IF(DATABASE!$X1068&lt;&gt;1,"",DATABASE!L1068)</f>
        <v/>
      </c>
      <c r="F1070" s="94">
        <f>IF(DATABASE!$X1068&lt;&gt;1,"",DATABASE!Q1068)</f>
        <v/>
      </c>
      <c r="G1070" s="94">
        <f>IF(DATABASE!$X1068&lt;&gt;1,"",DATABASE!C1068)</f>
        <v/>
      </c>
      <c r="H1070" s="94">
        <f>IF(DATABASE!$X1068&lt;&gt;1,"",DATABASE!D1068)</f>
        <v/>
      </c>
      <c r="I1070" s="93">
        <f>IF(DATABASE!$X1068&lt;&gt;1,"",DATABASE!S1068)</f>
        <v/>
      </c>
    </row>
    <row r="1071" ht="16.5" customHeight="1" s="111">
      <c r="A1071" s="92">
        <f>IF(DATABASE!$X1069&lt;&gt;1,"",DATABASE!B1069)</f>
        <v/>
      </c>
      <c r="B1071" s="93">
        <f>IF(DATABASE!$X1069&lt;&gt;1,"",DATABASE!M1069)</f>
        <v/>
      </c>
      <c r="C1071" s="94">
        <f>IF(DATABASE!$X1069&lt;&gt;1,"",DATABASE!A1069)</f>
        <v/>
      </c>
      <c r="D1071" s="94">
        <f>IF(DATABASE!$X1069&lt;&gt;1,"",DATABASE!P1069)</f>
        <v/>
      </c>
      <c r="E1071" s="94">
        <f>IF(DATABASE!$X1069&lt;&gt;1,"",DATABASE!L1069)</f>
        <v/>
      </c>
      <c r="F1071" s="94">
        <f>IF(DATABASE!$X1069&lt;&gt;1,"",DATABASE!Q1069)</f>
        <v/>
      </c>
      <c r="G1071" s="94">
        <f>IF(DATABASE!$X1069&lt;&gt;1,"",DATABASE!C1069)</f>
        <v/>
      </c>
      <c r="H1071" s="94">
        <f>IF(DATABASE!$X1069&lt;&gt;1,"",DATABASE!D1069)</f>
        <v/>
      </c>
      <c r="I1071" s="93">
        <f>IF(DATABASE!$X1069&lt;&gt;1,"",DATABASE!S1069)</f>
        <v/>
      </c>
    </row>
    <row r="1072" ht="16.5" customHeight="1" s="111">
      <c r="A1072" s="92">
        <f>IF(DATABASE!$X1070&lt;&gt;1,"",DATABASE!B1070)</f>
        <v/>
      </c>
      <c r="B1072" s="93">
        <f>IF(DATABASE!$X1070&lt;&gt;1,"",DATABASE!M1070)</f>
        <v/>
      </c>
      <c r="C1072" s="94">
        <f>IF(DATABASE!$X1070&lt;&gt;1,"",DATABASE!A1070)</f>
        <v/>
      </c>
      <c r="D1072" s="94">
        <f>IF(DATABASE!$X1070&lt;&gt;1,"",DATABASE!P1070)</f>
        <v/>
      </c>
      <c r="E1072" s="94">
        <f>IF(DATABASE!$X1070&lt;&gt;1,"",DATABASE!L1070)</f>
        <v/>
      </c>
      <c r="F1072" s="94">
        <f>IF(DATABASE!$X1070&lt;&gt;1,"",DATABASE!Q1070)</f>
        <v/>
      </c>
      <c r="G1072" s="94">
        <f>IF(DATABASE!$X1070&lt;&gt;1,"",DATABASE!C1070)</f>
        <v/>
      </c>
      <c r="H1072" s="94">
        <f>IF(DATABASE!$X1070&lt;&gt;1,"",DATABASE!D1070)</f>
        <v/>
      </c>
      <c r="I1072" s="93">
        <f>IF(DATABASE!$X1070&lt;&gt;1,"",DATABASE!S1070)</f>
        <v/>
      </c>
    </row>
    <row r="1073" ht="16.5" customHeight="1" s="111">
      <c r="A1073" s="92">
        <f>IF(DATABASE!$X1071&lt;&gt;1,"",DATABASE!B1071)</f>
        <v/>
      </c>
      <c r="B1073" s="93">
        <f>IF(DATABASE!$X1071&lt;&gt;1,"",DATABASE!M1071)</f>
        <v/>
      </c>
      <c r="C1073" s="94">
        <f>IF(DATABASE!$X1071&lt;&gt;1,"",DATABASE!A1071)</f>
        <v/>
      </c>
      <c r="D1073" s="94">
        <f>IF(DATABASE!$X1071&lt;&gt;1,"",DATABASE!P1071)</f>
        <v/>
      </c>
      <c r="E1073" s="94">
        <f>IF(DATABASE!$X1071&lt;&gt;1,"",DATABASE!L1071)</f>
        <v/>
      </c>
      <c r="F1073" s="94">
        <f>IF(DATABASE!$X1071&lt;&gt;1,"",DATABASE!Q1071)</f>
        <v/>
      </c>
      <c r="G1073" s="94">
        <f>IF(DATABASE!$X1071&lt;&gt;1,"",DATABASE!C1071)</f>
        <v/>
      </c>
      <c r="H1073" s="94">
        <f>IF(DATABASE!$X1071&lt;&gt;1,"",DATABASE!D1071)</f>
        <v/>
      </c>
      <c r="I1073" s="93">
        <f>IF(DATABASE!$X1071&lt;&gt;1,"",DATABASE!S1071)</f>
        <v/>
      </c>
    </row>
    <row r="1074" ht="16.5" customHeight="1" s="111">
      <c r="A1074" s="92">
        <f>IF(DATABASE!$X1072&lt;&gt;1,"",DATABASE!B1072)</f>
        <v/>
      </c>
      <c r="B1074" s="93">
        <f>IF(DATABASE!$X1072&lt;&gt;1,"",DATABASE!M1072)</f>
        <v/>
      </c>
      <c r="C1074" s="94">
        <f>IF(DATABASE!$X1072&lt;&gt;1,"",DATABASE!A1072)</f>
        <v/>
      </c>
      <c r="D1074" s="94">
        <f>IF(DATABASE!$X1072&lt;&gt;1,"",DATABASE!P1072)</f>
        <v/>
      </c>
      <c r="E1074" s="94">
        <f>IF(DATABASE!$X1072&lt;&gt;1,"",DATABASE!L1072)</f>
        <v/>
      </c>
      <c r="F1074" s="94">
        <f>IF(DATABASE!$X1072&lt;&gt;1,"",DATABASE!Q1072)</f>
        <v/>
      </c>
      <c r="G1074" s="94">
        <f>IF(DATABASE!$X1072&lt;&gt;1,"",DATABASE!C1072)</f>
        <v/>
      </c>
      <c r="H1074" s="94">
        <f>IF(DATABASE!$X1072&lt;&gt;1,"",DATABASE!D1072)</f>
        <v/>
      </c>
      <c r="I1074" s="93">
        <f>IF(DATABASE!$X1072&lt;&gt;1,"",DATABASE!S1072)</f>
        <v/>
      </c>
    </row>
    <row r="1075" ht="16.5" customHeight="1" s="111">
      <c r="A1075" s="92">
        <f>IF(DATABASE!$X1073&lt;&gt;1,"",DATABASE!B1073)</f>
        <v/>
      </c>
      <c r="B1075" s="93">
        <f>IF(DATABASE!$X1073&lt;&gt;1,"",DATABASE!M1073)</f>
        <v/>
      </c>
      <c r="C1075" s="94">
        <f>IF(DATABASE!$X1073&lt;&gt;1,"",DATABASE!A1073)</f>
        <v/>
      </c>
      <c r="D1075" s="94">
        <f>IF(DATABASE!$X1073&lt;&gt;1,"",DATABASE!P1073)</f>
        <v/>
      </c>
      <c r="E1075" s="94">
        <f>IF(DATABASE!$X1073&lt;&gt;1,"",DATABASE!L1073)</f>
        <v/>
      </c>
      <c r="F1075" s="94">
        <f>IF(DATABASE!$X1073&lt;&gt;1,"",DATABASE!Q1073)</f>
        <v/>
      </c>
      <c r="G1075" s="94">
        <f>IF(DATABASE!$X1073&lt;&gt;1,"",DATABASE!C1073)</f>
        <v/>
      </c>
      <c r="H1075" s="94">
        <f>IF(DATABASE!$X1073&lt;&gt;1,"",DATABASE!D1073)</f>
        <v/>
      </c>
      <c r="I1075" s="93">
        <f>IF(DATABASE!$X1073&lt;&gt;1,"",DATABASE!S1073)</f>
        <v/>
      </c>
    </row>
    <row r="1076" ht="16.5" customHeight="1" s="111">
      <c r="A1076" s="92">
        <f>IF(DATABASE!$X1074&lt;&gt;1,"",DATABASE!B1074)</f>
        <v/>
      </c>
      <c r="B1076" s="93">
        <f>IF(DATABASE!$X1074&lt;&gt;1,"",DATABASE!M1074)</f>
        <v/>
      </c>
      <c r="C1076" s="94">
        <f>IF(DATABASE!$X1074&lt;&gt;1,"",DATABASE!A1074)</f>
        <v/>
      </c>
      <c r="D1076" s="94">
        <f>IF(DATABASE!$X1074&lt;&gt;1,"",DATABASE!P1074)</f>
        <v/>
      </c>
      <c r="E1076" s="94">
        <f>IF(DATABASE!$X1074&lt;&gt;1,"",DATABASE!L1074)</f>
        <v/>
      </c>
      <c r="F1076" s="94">
        <f>IF(DATABASE!$X1074&lt;&gt;1,"",DATABASE!Q1074)</f>
        <v/>
      </c>
      <c r="G1076" s="94">
        <f>IF(DATABASE!$X1074&lt;&gt;1,"",DATABASE!C1074)</f>
        <v/>
      </c>
      <c r="H1076" s="94">
        <f>IF(DATABASE!$X1074&lt;&gt;1,"",DATABASE!D1074)</f>
        <v/>
      </c>
      <c r="I1076" s="93">
        <f>IF(DATABASE!$X1074&lt;&gt;1,"",DATABASE!S1074)</f>
        <v/>
      </c>
    </row>
    <row r="1077" ht="16.5" customHeight="1" s="111">
      <c r="A1077" s="92">
        <f>IF(DATABASE!$X1075&lt;&gt;1,"",DATABASE!B1075)</f>
        <v/>
      </c>
      <c r="B1077" s="93">
        <f>IF(DATABASE!$X1075&lt;&gt;1,"",DATABASE!M1075)</f>
        <v/>
      </c>
      <c r="C1077" s="94">
        <f>IF(DATABASE!$X1075&lt;&gt;1,"",DATABASE!A1075)</f>
        <v/>
      </c>
      <c r="D1077" s="94">
        <f>IF(DATABASE!$X1075&lt;&gt;1,"",DATABASE!P1075)</f>
        <v/>
      </c>
      <c r="E1077" s="94">
        <f>IF(DATABASE!$X1075&lt;&gt;1,"",DATABASE!L1075)</f>
        <v/>
      </c>
      <c r="F1077" s="94">
        <f>IF(DATABASE!$X1075&lt;&gt;1,"",DATABASE!Q1075)</f>
        <v/>
      </c>
      <c r="G1077" s="94">
        <f>IF(DATABASE!$X1075&lt;&gt;1,"",DATABASE!C1075)</f>
        <v/>
      </c>
      <c r="H1077" s="94">
        <f>IF(DATABASE!$X1075&lt;&gt;1,"",DATABASE!D1075)</f>
        <v/>
      </c>
      <c r="I1077" s="93">
        <f>IF(DATABASE!$X1075&lt;&gt;1,"",DATABASE!S1075)</f>
        <v/>
      </c>
    </row>
    <row r="1078" ht="16.5" customHeight="1" s="111">
      <c r="A1078" s="92">
        <f>IF(DATABASE!$X1076&lt;&gt;1,"",DATABASE!B1076)</f>
        <v/>
      </c>
      <c r="B1078" s="93">
        <f>IF(DATABASE!$X1076&lt;&gt;1,"",DATABASE!M1076)</f>
        <v/>
      </c>
      <c r="C1078" s="94">
        <f>IF(DATABASE!$X1076&lt;&gt;1,"",DATABASE!A1076)</f>
        <v/>
      </c>
      <c r="D1078" s="94">
        <f>IF(DATABASE!$X1076&lt;&gt;1,"",DATABASE!P1076)</f>
        <v/>
      </c>
      <c r="E1078" s="94">
        <f>IF(DATABASE!$X1076&lt;&gt;1,"",DATABASE!L1076)</f>
        <v/>
      </c>
      <c r="F1078" s="94">
        <f>IF(DATABASE!$X1076&lt;&gt;1,"",DATABASE!Q1076)</f>
        <v/>
      </c>
      <c r="G1078" s="94">
        <f>IF(DATABASE!$X1076&lt;&gt;1,"",DATABASE!C1076)</f>
        <v/>
      </c>
      <c r="H1078" s="94">
        <f>IF(DATABASE!$X1076&lt;&gt;1,"",DATABASE!D1076)</f>
        <v/>
      </c>
      <c r="I1078" s="93">
        <f>IF(DATABASE!$X1076&lt;&gt;1,"",DATABASE!S1076)</f>
        <v/>
      </c>
    </row>
    <row r="1079" ht="16.5" customHeight="1" s="111">
      <c r="A1079" s="92">
        <f>IF(DATABASE!$X1077&lt;&gt;1,"",DATABASE!B1077)</f>
        <v/>
      </c>
      <c r="B1079" s="93">
        <f>IF(DATABASE!$X1077&lt;&gt;1,"",DATABASE!M1077)</f>
        <v/>
      </c>
      <c r="C1079" s="94">
        <f>IF(DATABASE!$X1077&lt;&gt;1,"",DATABASE!A1077)</f>
        <v/>
      </c>
      <c r="D1079" s="94">
        <f>IF(DATABASE!$X1077&lt;&gt;1,"",DATABASE!P1077)</f>
        <v/>
      </c>
      <c r="E1079" s="94">
        <f>IF(DATABASE!$X1077&lt;&gt;1,"",DATABASE!L1077)</f>
        <v/>
      </c>
      <c r="F1079" s="94">
        <f>IF(DATABASE!$X1077&lt;&gt;1,"",DATABASE!Q1077)</f>
        <v/>
      </c>
      <c r="G1079" s="94">
        <f>IF(DATABASE!$X1077&lt;&gt;1,"",DATABASE!C1077)</f>
        <v/>
      </c>
      <c r="H1079" s="94">
        <f>IF(DATABASE!$X1077&lt;&gt;1,"",DATABASE!D1077)</f>
        <v/>
      </c>
      <c r="I1079" s="93">
        <f>IF(DATABASE!$X1077&lt;&gt;1,"",DATABASE!S1077)</f>
        <v/>
      </c>
    </row>
    <row r="1080" ht="16.5" customHeight="1" s="111">
      <c r="A1080" s="92">
        <f>IF(DATABASE!$X1078&lt;&gt;1,"",DATABASE!B1078)</f>
        <v/>
      </c>
      <c r="B1080" s="93">
        <f>IF(DATABASE!$X1078&lt;&gt;1,"",DATABASE!M1078)</f>
        <v/>
      </c>
      <c r="C1080" s="94">
        <f>IF(DATABASE!$X1078&lt;&gt;1,"",DATABASE!A1078)</f>
        <v/>
      </c>
      <c r="D1080" s="94">
        <f>IF(DATABASE!$X1078&lt;&gt;1,"",DATABASE!P1078)</f>
        <v/>
      </c>
      <c r="E1080" s="94">
        <f>IF(DATABASE!$X1078&lt;&gt;1,"",DATABASE!L1078)</f>
        <v/>
      </c>
      <c r="F1080" s="94">
        <f>IF(DATABASE!$X1078&lt;&gt;1,"",DATABASE!Q1078)</f>
        <v/>
      </c>
      <c r="G1080" s="94">
        <f>IF(DATABASE!$X1078&lt;&gt;1,"",DATABASE!C1078)</f>
        <v/>
      </c>
      <c r="H1080" s="94">
        <f>IF(DATABASE!$X1078&lt;&gt;1,"",DATABASE!D1078)</f>
        <v/>
      </c>
      <c r="I1080" s="93">
        <f>IF(DATABASE!$X1078&lt;&gt;1,"",DATABASE!S1078)</f>
        <v/>
      </c>
    </row>
    <row r="1081" ht="16.5" customHeight="1" s="111">
      <c r="A1081" s="92">
        <f>IF(DATABASE!$X1079&lt;&gt;1,"",DATABASE!B1079)</f>
        <v/>
      </c>
      <c r="B1081" s="93">
        <f>IF(DATABASE!$X1079&lt;&gt;1,"",DATABASE!M1079)</f>
        <v/>
      </c>
      <c r="C1081" s="94">
        <f>IF(DATABASE!$X1079&lt;&gt;1,"",DATABASE!A1079)</f>
        <v/>
      </c>
      <c r="D1081" s="94">
        <f>IF(DATABASE!$X1079&lt;&gt;1,"",DATABASE!P1079)</f>
        <v/>
      </c>
      <c r="E1081" s="94">
        <f>IF(DATABASE!$X1079&lt;&gt;1,"",DATABASE!L1079)</f>
        <v/>
      </c>
      <c r="F1081" s="94">
        <f>IF(DATABASE!$X1079&lt;&gt;1,"",DATABASE!Q1079)</f>
        <v/>
      </c>
      <c r="G1081" s="94">
        <f>IF(DATABASE!$X1079&lt;&gt;1,"",DATABASE!C1079)</f>
        <v/>
      </c>
      <c r="H1081" s="94">
        <f>IF(DATABASE!$X1079&lt;&gt;1,"",DATABASE!D1079)</f>
        <v/>
      </c>
      <c r="I1081" s="93">
        <f>IF(DATABASE!$X1079&lt;&gt;1,"",DATABASE!S1079)</f>
        <v/>
      </c>
    </row>
    <row r="1082" ht="16.5" customHeight="1" s="111">
      <c r="A1082" s="92">
        <f>IF(DATABASE!$X1080&lt;&gt;1,"",DATABASE!B1080)</f>
        <v/>
      </c>
      <c r="B1082" s="93">
        <f>IF(DATABASE!$X1080&lt;&gt;1,"",DATABASE!M1080)</f>
        <v/>
      </c>
      <c r="C1082" s="94">
        <f>IF(DATABASE!$X1080&lt;&gt;1,"",DATABASE!A1080)</f>
        <v/>
      </c>
      <c r="D1082" s="94">
        <f>IF(DATABASE!$X1080&lt;&gt;1,"",DATABASE!P1080)</f>
        <v/>
      </c>
      <c r="E1082" s="94">
        <f>IF(DATABASE!$X1080&lt;&gt;1,"",DATABASE!L1080)</f>
        <v/>
      </c>
      <c r="F1082" s="94">
        <f>IF(DATABASE!$X1080&lt;&gt;1,"",DATABASE!Q1080)</f>
        <v/>
      </c>
      <c r="G1082" s="94">
        <f>IF(DATABASE!$X1080&lt;&gt;1,"",DATABASE!C1080)</f>
        <v/>
      </c>
      <c r="H1082" s="94">
        <f>IF(DATABASE!$X1080&lt;&gt;1,"",DATABASE!D1080)</f>
        <v/>
      </c>
      <c r="I1082" s="93">
        <f>IF(DATABASE!$X1080&lt;&gt;1,"",DATABASE!S1080)</f>
        <v/>
      </c>
    </row>
    <row r="1083" ht="16.5" customHeight="1" s="111">
      <c r="A1083" s="92">
        <f>IF(DATABASE!$X1081&lt;&gt;1,"",DATABASE!B1081)</f>
        <v/>
      </c>
      <c r="B1083" s="93">
        <f>IF(DATABASE!$X1081&lt;&gt;1,"",DATABASE!M1081)</f>
        <v/>
      </c>
      <c r="C1083" s="94">
        <f>IF(DATABASE!$X1081&lt;&gt;1,"",DATABASE!A1081)</f>
        <v/>
      </c>
      <c r="D1083" s="94">
        <f>IF(DATABASE!$X1081&lt;&gt;1,"",DATABASE!P1081)</f>
        <v/>
      </c>
      <c r="E1083" s="94">
        <f>IF(DATABASE!$X1081&lt;&gt;1,"",DATABASE!L1081)</f>
        <v/>
      </c>
      <c r="F1083" s="94">
        <f>IF(DATABASE!$X1081&lt;&gt;1,"",DATABASE!Q1081)</f>
        <v/>
      </c>
      <c r="G1083" s="94">
        <f>IF(DATABASE!$X1081&lt;&gt;1,"",DATABASE!C1081)</f>
        <v/>
      </c>
      <c r="H1083" s="94">
        <f>IF(DATABASE!$X1081&lt;&gt;1,"",DATABASE!D1081)</f>
        <v/>
      </c>
      <c r="I1083" s="93">
        <f>IF(DATABASE!$X1081&lt;&gt;1,"",DATABASE!S1081)</f>
        <v/>
      </c>
    </row>
    <row r="1084" ht="16.5" customHeight="1" s="111">
      <c r="A1084" s="92">
        <f>IF(DATABASE!$X1082&lt;&gt;1,"",DATABASE!B1082)</f>
        <v/>
      </c>
      <c r="B1084" s="93">
        <f>IF(DATABASE!$X1082&lt;&gt;1,"",DATABASE!M1082)</f>
        <v/>
      </c>
      <c r="C1084" s="94">
        <f>IF(DATABASE!$X1082&lt;&gt;1,"",DATABASE!A1082)</f>
        <v/>
      </c>
      <c r="D1084" s="94">
        <f>IF(DATABASE!$X1082&lt;&gt;1,"",DATABASE!P1082)</f>
        <v/>
      </c>
      <c r="E1084" s="94">
        <f>IF(DATABASE!$X1082&lt;&gt;1,"",DATABASE!L1082)</f>
        <v/>
      </c>
      <c r="F1084" s="94">
        <f>IF(DATABASE!$X1082&lt;&gt;1,"",DATABASE!Q1082)</f>
        <v/>
      </c>
      <c r="G1084" s="94">
        <f>IF(DATABASE!$X1082&lt;&gt;1,"",DATABASE!C1082)</f>
        <v/>
      </c>
      <c r="H1084" s="94">
        <f>IF(DATABASE!$X1082&lt;&gt;1,"",DATABASE!D1082)</f>
        <v/>
      </c>
      <c r="I1084" s="93">
        <f>IF(DATABASE!$X1082&lt;&gt;1,"",DATABASE!S1082)</f>
        <v/>
      </c>
    </row>
    <row r="1085" ht="16.5" customHeight="1" s="111">
      <c r="A1085" s="92">
        <f>IF(DATABASE!$X1083&lt;&gt;1,"",DATABASE!B1083)</f>
        <v/>
      </c>
      <c r="B1085" s="93">
        <f>IF(DATABASE!$X1083&lt;&gt;1,"",DATABASE!M1083)</f>
        <v/>
      </c>
      <c r="C1085" s="94">
        <f>IF(DATABASE!$X1083&lt;&gt;1,"",DATABASE!A1083)</f>
        <v/>
      </c>
      <c r="D1085" s="94">
        <f>IF(DATABASE!$X1083&lt;&gt;1,"",DATABASE!P1083)</f>
        <v/>
      </c>
      <c r="E1085" s="94">
        <f>IF(DATABASE!$X1083&lt;&gt;1,"",DATABASE!L1083)</f>
        <v/>
      </c>
      <c r="F1085" s="94">
        <f>IF(DATABASE!$X1083&lt;&gt;1,"",DATABASE!Q1083)</f>
        <v/>
      </c>
      <c r="G1085" s="94">
        <f>IF(DATABASE!$X1083&lt;&gt;1,"",DATABASE!C1083)</f>
        <v/>
      </c>
      <c r="H1085" s="94">
        <f>IF(DATABASE!$X1083&lt;&gt;1,"",DATABASE!D1083)</f>
        <v/>
      </c>
      <c r="I1085" s="93">
        <f>IF(DATABASE!$X1083&lt;&gt;1,"",DATABASE!S1083)</f>
        <v/>
      </c>
    </row>
    <row r="1086" ht="16.5" customHeight="1" s="111">
      <c r="A1086" s="92">
        <f>IF(DATABASE!$X1084&lt;&gt;1,"",DATABASE!B1084)</f>
        <v/>
      </c>
      <c r="B1086" s="93">
        <f>IF(DATABASE!$X1084&lt;&gt;1,"",DATABASE!M1084)</f>
        <v/>
      </c>
      <c r="C1086" s="94">
        <f>IF(DATABASE!$X1084&lt;&gt;1,"",DATABASE!A1084)</f>
        <v/>
      </c>
      <c r="D1086" s="94">
        <f>IF(DATABASE!$X1084&lt;&gt;1,"",DATABASE!P1084)</f>
        <v/>
      </c>
      <c r="E1086" s="94">
        <f>IF(DATABASE!$X1084&lt;&gt;1,"",DATABASE!L1084)</f>
        <v/>
      </c>
      <c r="F1086" s="94">
        <f>IF(DATABASE!$X1084&lt;&gt;1,"",DATABASE!Q1084)</f>
        <v/>
      </c>
      <c r="G1086" s="94">
        <f>IF(DATABASE!$X1084&lt;&gt;1,"",DATABASE!C1084)</f>
        <v/>
      </c>
      <c r="H1086" s="94">
        <f>IF(DATABASE!$X1084&lt;&gt;1,"",DATABASE!D1084)</f>
        <v/>
      </c>
      <c r="I1086" s="93">
        <f>IF(DATABASE!$X1084&lt;&gt;1,"",DATABASE!S1084)</f>
        <v/>
      </c>
    </row>
    <row r="1087" ht="16.5" customHeight="1" s="111">
      <c r="A1087" s="92">
        <f>IF(DATABASE!$X1085&lt;&gt;1,"",DATABASE!B1085)</f>
        <v/>
      </c>
      <c r="B1087" s="93">
        <f>IF(DATABASE!$X1085&lt;&gt;1,"",DATABASE!M1085)</f>
        <v/>
      </c>
      <c r="C1087" s="94">
        <f>IF(DATABASE!$X1085&lt;&gt;1,"",DATABASE!A1085)</f>
        <v/>
      </c>
      <c r="D1087" s="94">
        <f>IF(DATABASE!$X1085&lt;&gt;1,"",DATABASE!P1085)</f>
        <v/>
      </c>
      <c r="E1087" s="94">
        <f>IF(DATABASE!$X1085&lt;&gt;1,"",DATABASE!L1085)</f>
        <v/>
      </c>
      <c r="F1087" s="94">
        <f>IF(DATABASE!$X1085&lt;&gt;1,"",DATABASE!Q1085)</f>
        <v/>
      </c>
      <c r="G1087" s="94">
        <f>IF(DATABASE!$X1085&lt;&gt;1,"",DATABASE!C1085)</f>
        <v/>
      </c>
      <c r="H1087" s="94">
        <f>IF(DATABASE!$X1085&lt;&gt;1,"",DATABASE!D1085)</f>
        <v/>
      </c>
      <c r="I1087" s="93">
        <f>IF(DATABASE!$X1085&lt;&gt;1,"",DATABASE!S1085)</f>
        <v/>
      </c>
    </row>
    <row r="1088" ht="16.5" customHeight="1" s="111">
      <c r="A1088" s="92">
        <f>IF(DATABASE!$X1086&lt;&gt;1,"",DATABASE!B1086)</f>
        <v/>
      </c>
      <c r="B1088" s="93">
        <f>IF(DATABASE!$X1086&lt;&gt;1,"",DATABASE!M1086)</f>
        <v/>
      </c>
      <c r="C1088" s="94">
        <f>IF(DATABASE!$X1086&lt;&gt;1,"",DATABASE!A1086)</f>
        <v/>
      </c>
      <c r="D1088" s="94">
        <f>IF(DATABASE!$X1086&lt;&gt;1,"",DATABASE!P1086)</f>
        <v/>
      </c>
      <c r="E1088" s="94">
        <f>IF(DATABASE!$X1086&lt;&gt;1,"",DATABASE!L1086)</f>
        <v/>
      </c>
      <c r="F1088" s="94">
        <f>IF(DATABASE!$X1086&lt;&gt;1,"",DATABASE!Q1086)</f>
        <v/>
      </c>
      <c r="G1088" s="94">
        <f>IF(DATABASE!$X1086&lt;&gt;1,"",DATABASE!C1086)</f>
        <v/>
      </c>
      <c r="H1088" s="94">
        <f>IF(DATABASE!$X1086&lt;&gt;1,"",DATABASE!D1086)</f>
        <v/>
      </c>
      <c r="I1088" s="93">
        <f>IF(DATABASE!$X1086&lt;&gt;1,"",DATABASE!S1086)</f>
        <v/>
      </c>
    </row>
    <row r="1089" ht="16.5" customHeight="1" s="111">
      <c r="A1089" s="92">
        <f>IF(DATABASE!$X1087&lt;&gt;1,"",DATABASE!B1087)</f>
        <v/>
      </c>
      <c r="B1089" s="93">
        <f>IF(DATABASE!$X1087&lt;&gt;1,"",DATABASE!M1087)</f>
        <v/>
      </c>
      <c r="C1089" s="94">
        <f>IF(DATABASE!$X1087&lt;&gt;1,"",DATABASE!A1087)</f>
        <v/>
      </c>
      <c r="D1089" s="94">
        <f>IF(DATABASE!$X1087&lt;&gt;1,"",DATABASE!P1087)</f>
        <v/>
      </c>
      <c r="E1089" s="94">
        <f>IF(DATABASE!$X1087&lt;&gt;1,"",DATABASE!L1087)</f>
        <v/>
      </c>
      <c r="F1089" s="94">
        <f>IF(DATABASE!$X1087&lt;&gt;1,"",DATABASE!Q1087)</f>
        <v/>
      </c>
      <c r="G1089" s="94">
        <f>IF(DATABASE!$X1087&lt;&gt;1,"",DATABASE!C1087)</f>
        <v/>
      </c>
      <c r="H1089" s="94">
        <f>IF(DATABASE!$X1087&lt;&gt;1,"",DATABASE!D1087)</f>
        <v/>
      </c>
      <c r="I1089" s="93">
        <f>IF(DATABASE!$X1087&lt;&gt;1,"",DATABASE!S1087)</f>
        <v/>
      </c>
    </row>
    <row r="1090" ht="16.5" customHeight="1" s="111">
      <c r="A1090" s="92">
        <f>IF(DATABASE!$X1088&lt;&gt;1,"",DATABASE!B1088)</f>
        <v/>
      </c>
      <c r="B1090" s="93">
        <f>IF(DATABASE!$X1088&lt;&gt;1,"",DATABASE!M1088)</f>
        <v/>
      </c>
      <c r="C1090" s="94">
        <f>IF(DATABASE!$X1088&lt;&gt;1,"",DATABASE!A1088)</f>
        <v/>
      </c>
      <c r="D1090" s="94">
        <f>IF(DATABASE!$X1088&lt;&gt;1,"",DATABASE!P1088)</f>
        <v/>
      </c>
      <c r="E1090" s="94">
        <f>IF(DATABASE!$X1088&lt;&gt;1,"",DATABASE!L1088)</f>
        <v/>
      </c>
      <c r="F1090" s="94">
        <f>IF(DATABASE!$X1088&lt;&gt;1,"",DATABASE!Q1088)</f>
        <v/>
      </c>
      <c r="G1090" s="94">
        <f>IF(DATABASE!$X1088&lt;&gt;1,"",DATABASE!C1088)</f>
        <v/>
      </c>
      <c r="H1090" s="94">
        <f>IF(DATABASE!$X1088&lt;&gt;1,"",DATABASE!D1088)</f>
        <v/>
      </c>
      <c r="I1090" s="93">
        <f>IF(DATABASE!$X1088&lt;&gt;1,"",DATABASE!S1088)</f>
        <v/>
      </c>
    </row>
    <row r="1091" ht="16.5" customHeight="1" s="111">
      <c r="A1091" s="92">
        <f>IF(DATABASE!$X1089&lt;&gt;1,"",DATABASE!B1089)</f>
        <v/>
      </c>
      <c r="B1091" s="93">
        <f>IF(DATABASE!$X1089&lt;&gt;1,"",DATABASE!M1089)</f>
        <v/>
      </c>
      <c r="C1091" s="94">
        <f>IF(DATABASE!$X1089&lt;&gt;1,"",DATABASE!A1089)</f>
        <v/>
      </c>
      <c r="D1091" s="94">
        <f>IF(DATABASE!$X1089&lt;&gt;1,"",DATABASE!P1089)</f>
        <v/>
      </c>
      <c r="E1091" s="94">
        <f>IF(DATABASE!$X1089&lt;&gt;1,"",DATABASE!L1089)</f>
        <v/>
      </c>
      <c r="F1091" s="94">
        <f>IF(DATABASE!$X1089&lt;&gt;1,"",DATABASE!Q1089)</f>
        <v/>
      </c>
      <c r="G1091" s="94">
        <f>IF(DATABASE!$X1089&lt;&gt;1,"",DATABASE!C1089)</f>
        <v/>
      </c>
      <c r="H1091" s="94">
        <f>IF(DATABASE!$X1089&lt;&gt;1,"",DATABASE!D1089)</f>
        <v/>
      </c>
      <c r="I1091" s="93">
        <f>IF(DATABASE!$X1089&lt;&gt;1,"",DATABASE!S1089)</f>
        <v/>
      </c>
    </row>
    <row r="1092" ht="16.5" customHeight="1" s="111">
      <c r="A1092" s="92">
        <f>IF(DATABASE!$X1090&lt;&gt;1,"",DATABASE!B1090)</f>
        <v/>
      </c>
      <c r="B1092" s="93">
        <f>IF(DATABASE!$X1090&lt;&gt;1,"",DATABASE!M1090)</f>
        <v/>
      </c>
      <c r="C1092" s="94">
        <f>IF(DATABASE!$X1090&lt;&gt;1,"",DATABASE!A1090)</f>
        <v/>
      </c>
      <c r="D1092" s="94">
        <f>IF(DATABASE!$X1090&lt;&gt;1,"",DATABASE!P1090)</f>
        <v/>
      </c>
      <c r="E1092" s="94">
        <f>IF(DATABASE!$X1090&lt;&gt;1,"",DATABASE!L1090)</f>
        <v/>
      </c>
      <c r="F1092" s="94">
        <f>IF(DATABASE!$X1090&lt;&gt;1,"",DATABASE!Q1090)</f>
        <v/>
      </c>
      <c r="G1092" s="94">
        <f>IF(DATABASE!$X1090&lt;&gt;1,"",DATABASE!C1090)</f>
        <v/>
      </c>
      <c r="H1092" s="94">
        <f>IF(DATABASE!$X1090&lt;&gt;1,"",DATABASE!D1090)</f>
        <v/>
      </c>
      <c r="I1092" s="93">
        <f>IF(DATABASE!$X1090&lt;&gt;1,"",DATABASE!S1090)</f>
        <v/>
      </c>
    </row>
    <row r="1093" ht="16.5" customHeight="1" s="111">
      <c r="A1093" s="92">
        <f>IF(DATABASE!$X1091&lt;&gt;1,"",DATABASE!B1091)</f>
        <v/>
      </c>
      <c r="B1093" s="93">
        <f>IF(DATABASE!$X1091&lt;&gt;1,"",DATABASE!M1091)</f>
        <v/>
      </c>
      <c r="C1093" s="94">
        <f>IF(DATABASE!$X1091&lt;&gt;1,"",DATABASE!A1091)</f>
        <v/>
      </c>
      <c r="D1093" s="94">
        <f>IF(DATABASE!$X1091&lt;&gt;1,"",DATABASE!P1091)</f>
        <v/>
      </c>
      <c r="E1093" s="94">
        <f>IF(DATABASE!$X1091&lt;&gt;1,"",DATABASE!L1091)</f>
        <v/>
      </c>
      <c r="F1093" s="94">
        <f>IF(DATABASE!$X1091&lt;&gt;1,"",DATABASE!Q1091)</f>
        <v/>
      </c>
      <c r="G1093" s="94">
        <f>IF(DATABASE!$X1091&lt;&gt;1,"",DATABASE!C1091)</f>
        <v/>
      </c>
      <c r="H1093" s="94">
        <f>IF(DATABASE!$X1091&lt;&gt;1,"",DATABASE!D1091)</f>
        <v/>
      </c>
      <c r="I1093" s="93">
        <f>IF(DATABASE!$X1091&lt;&gt;1,"",DATABASE!S1091)</f>
        <v/>
      </c>
    </row>
    <row r="1094" ht="16.5" customHeight="1" s="111">
      <c r="A1094" s="92">
        <f>IF(DATABASE!$X1092&lt;&gt;1,"",DATABASE!B1092)</f>
        <v/>
      </c>
      <c r="B1094" s="93">
        <f>IF(DATABASE!$X1092&lt;&gt;1,"",DATABASE!M1092)</f>
        <v/>
      </c>
      <c r="C1094" s="94">
        <f>IF(DATABASE!$X1092&lt;&gt;1,"",DATABASE!A1092)</f>
        <v/>
      </c>
      <c r="D1094" s="94">
        <f>IF(DATABASE!$X1092&lt;&gt;1,"",DATABASE!P1092)</f>
        <v/>
      </c>
      <c r="E1094" s="94">
        <f>IF(DATABASE!$X1092&lt;&gt;1,"",DATABASE!L1092)</f>
        <v/>
      </c>
      <c r="F1094" s="94">
        <f>IF(DATABASE!$X1092&lt;&gt;1,"",DATABASE!Q1092)</f>
        <v/>
      </c>
      <c r="G1094" s="94">
        <f>IF(DATABASE!$X1092&lt;&gt;1,"",DATABASE!C1092)</f>
        <v/>
      </c>
      <c r="H1094" s="94">
        <f>IF(DATABASE!$X1092&lt;&gt;1,"",DATABASE!D1092)</f>
        <v/>
      </c>
      <c r="I1094" s="93">
        <f>IF(DATABASE!$X1092&lt;&gt;1,"",DATABASE!S1092)</f>
        <v/>
      </c>
    </row>
    <row r="1095" ht="16.5" customHeight="1" s="111">
      <c r="A1095" s="92">
        <f>IF(DATABASE!$X1093&lt;&gt;1,"",DATABASE!B1093)</f>
        <v/>
      </c>
      <c r="B1095" s="93">
        <f>IF(DATABASE!$X1093&lt;&gt;1,"",DATABASE!M1093)</f>
        <v/>
      </c>
      <c r="C1095" s="94">
        <f>IF(DATABASE!$X1093&lt;&gt;1,"",DATABASE!A1093)</f>
        <v/>
      </c>
      <c r="D1095" s="94">
        <f>IF(DATABASE!$X1093&lt;&gt;1,"",DATABASE!P1093)</f>
        <v/>
      </c>
      <c r="E1095" s="94">
        <f>IF(DATABASE!$X1093&lt;&gt;1,"",DATABASE!L1093)</f>
        <v/>
      </c>
      <c r="F1095" s="94">
        <f>IF(DATABASE!$X1093&lt;&gt;1,"",DATABASE!Q1093)</f>
        <v/>
      </c>
      <c r="G1095" s="94">
        <f>IF(DATABASE!$X1093&lt;&gt;1,"",DATABASE!C1093)</f>
        <v/>
      </c>
      <c r="H1095" s="94">
        <f>IF(DATABASE!$X1093&lt;&gt;1,"",DATABASE!D1093)</f>
        <v/>
      </c>
      <c r="I1095" s="93">
        <f>IF(DATABASE!$X1093&lt;&gt;1,"",DATABASE!S1093)</f>
        <v/>
      </c>
    </row>
    <row r="1096" ht="16.5" customHeight="1" s="111">
      <c r="A1096" s="92">
        <f>IF(DATABASE!$X1094&lt;&gt;1,"",DATABASE!B1094)</f>
        <v/>
      </c>
      <c r="B1096" s="93">
        <f>IF(DATABASE!$X1094&lt;&gt;1,"",DATABASE!M1094)</f>
        <v/>
      </c>
      <c r="C1096" s="94">
        <f>IF(DATABASE!$X1094&lt;&gt;1,"",DATABASE!A1094)</f>
        <v/>
      </c>
      <c r="D1096" s="94">
        <f>IF(DATABASE!$X1094&lt;&gt;1,"",DATABASE!P1094)</f>
        <v/>
      </c>
      <c r="E1096" s="94">
        <f>IF(DATABASE!$X1094&lt;&gt;1,"",DATABASE!L1094)</f>
        <v/>
      </c>
      <c r="F1096" s="94">
        <f>IF(DATABASE!$X1094&lt;&gt;1,"",DATABASE!Q1094)</f>
        <v/>
      </c>
      <c r="G1096" s="94">
        <f>IF(DATABASE!$X1094&lt;&gt;1,"",DATABASE!C1094)</f>
        <v/>
      </c>
      <c r="H1096" s="94">
        <f>IF(DATABASE!$X1094&lt;&gt;1,"",DATABASE!D1094)</f>
        <v/>
      </c>
      <c r="I1096" s="93">
        <f>IF(DATABASE!$X1094&lt;&gt;1,"",DATABASE!S1094)</f>
        <v/>
      </c>
    </row>
    <row r="1097" ht="16.5" customHeight="1" s="111">
      <c r="A1097" s="92">
        <f>IF(DATABASE!$X1095&lt;&gt;1,"",DATABASE!B1095)</f>
        <v/>
      </c>
      <c r="B1097" s="93">
        <f>IF(DATABASE!$X1095&lt;&gt;1,"",DATABASE!M1095)</f>
        <v/>
      </c>
      <c r="C1097" s="94">
        <f>IF(DATABASE!$X1095&lt;&gt;1,"",DATABASE!A1095)</f>
        <v/>
      </c>
      <c r="D1097" s="94">
        <f>IF(DATABASE!$X1095&lt;&gt;1,"",DATABASE!P1095)</f>
        <v/>
      </c>
      <c r="E1097" s="94">
        <f>IF(DATABASE!$X1095&lt;&gt;1,"",DATABASE!L1095)</f>
        <v/>
      </c>
      <c r="F1097" s="94">
        <f>IF(DATABASE!$X1095&lt;&gt;1,"",DATABASE!Q1095)</f>
        <v/>
      </c>
      <c r="G1097" s="94">
        <f>IF(DATABASE!$X1095&lt;&gt;1,"",DATABASE!C1095)</f>
        <v/>
      </c>
      <c r="H1097" s="94">
        <f>IF(DATABASE!$X1095&lt;&gt;1,"",DATABASE!D1095)</f>
        <v/>
      </c>
      <c r="I1097" s="93">
        <f>IF(DATABASE!$X1095&lt;&gt;1,"",DATABASE!S1095)</f>
        <v/>
      </c>
    </row>
    <row r="1098" ht="16.5" customHeight="1" s="111">
      <c r="A1098" s="92">
        <f>IF(DATABASE!$X1096&lt;&gt;1,"",DATABASE!B1096)</f>
        <v/>
      </c>
      <c r="B1098" s="93">
        <f>IF(DATABASE!$X1096&lt;&gt;1,"",DATABASE!M1096)</f>
        <v/>
      </c>
      <c r="C1098" s="94">
        <f>IF(DATABASE!$X1096&lt;&gt;1,"",DATABASE!A1096)</f>
        <v/>
      </c>
      <c r="D1098" s="94">
        <f>IF(DATABASE!$X1096&lt;&gt;1,"",DATABASE!P1096)</f>
        <v/>
      </c>
      <c r="E1098" s="94">
        <f>IF(DATABASE!$X1096&lt;&gt;1,"",DATABASE!L1096)</f>
        <v/>
      </c>
      <c r="F1098" s="94">
        <f>IF(DATABASE!$X1096&lt;&gt;1,"",DATABASE!Q1096)</f>
        <v/>
      </c>
      <c r="G1098" s="94">
        <f>IF(DATABASE!$X1096&lt;&gt;1,"",DATABASE!C1096)</f>
        <v/>
      </c>
      <c r="H1098" s="94">
        <f>IF(DATABASE!$X1096&lt;&gt;1,"",DATABASE!D1096)</f>
        <v/>
      </c>
      <c r="I1098" s="93">
        <f>IF(DATABASE!$X1096&lt;&gt;1,"",DATABASE!S1096)</f>
        <v/>
      </c>
    </row>
    <row r="1099" ht="16.5" customHeight="1" s="111">
      <c r="A1099" s="92">
        <f>IF(DATABASE!$X1097&lt;&gt;1,"",DATABASE!B1097)</f>
        <v/>
      </c>
      <c r="B1099" s="93">
        <f>IF(DATABASE!$X1097&lt;&gt;1,"",DATABASE!M1097)</f>
        <v/>
      </c>
      <c r="C1099" s="94">
        <f>IF(DATABASE!$X1097&lt;&gt;1,"",DATABASE!A1097)</f>
        <v/>
      </c>
      <c r="D1099" s="94">
        <f>IF(DATABASE!$X1097&lt;&gt;1,"",DATABASE!P1097)</f>
        <v/>
      </c>
      <c r="E1099" s="94">
        <f>IF(DATABASE!$X1097&lt;&gt;1,"",DATABASE!L1097)</f>
        <v/>
      </c>
      <c r="F1099" s="94">
        <f>IF(DATABASE!$X1097&lt;&gt;1,"",DATABASE!Q1097)</f>
        <v/>
      </c>
      <c r="G1099" s="94">
        <f>IF(DATABASE!$X1097&lt;&gt;1,"",DATABASE!C1097)</f>
        <v/>
      </c>
      <c r="H1099" s="94">
        <f>IF(DATABASE!$X1097&lt;&gt;1,"",DATABASE!D1097)</f>
        <v/>
      </c>
      <c r="I1099" s="93">
        <f>IF(DATABASE!$X1097&lt;&gt;1,"",DATABASE!S1097)</f>
        <v/>
      </c>
    </row>
    <row r="1100" ht="16.5" customHeight="1" s="111">
      <c r="A1100" s="92">
        <f>IF(DATABASE!$X1098&lt;&gt;1,"",DATABASE!B1098)</f>
        <v/>
      </c>
      <c r="B1100" s="93">
        <f>IF(DATABASE!$X1098&lt;&gt;1,"",DATABASE!M1098)</f>
        <v/>
      </c>
      <c r="C1100" s="94">
        <f>IF(DATABASE!$X1098&lt;&gt;1,"",DATABASE!A1098)</f>
        <v/>
      </c>
      <c r="D1100" s="94">
        <f>IF(DATABASE!$X1098&lt;&gt;1,"",DATABASE!P1098)</f>
        <v/>
      </c>
      <c r="E1100" s="94">
        <f>IF(DATABASE!$X1098&lt;&gt;1,"",DATABASE!L1098)</f>
        <v/>
      </c>
      <c r="F1100" s="94">
        <f>IF(DATABASE!$X1098&lt;&gt;1,"",DATABASE!Q1098)</f>
        <v/>
      </c>
      <c r="G1100" s="94">
        <f>IF(DATABASE!$X1098&lt;&gt;1,"",DATABASE!C1098)</f>
        <v/>
      </c>
      <c r="H1100" s="94">
        <f>IF(DATABASE!$X1098&lt;&gt;1,"",DATABASE!D1098)</f>
        <v/>
      </c>
      <c r="I1100" s="93">
        <f>IF(DATABASE!$X1098&lt;&gt;1,"",DATABASE!S1098)</f>
        <v/>
      </c>
    </row>
    <row r="1101" ht="16.5" customHeight="1" s="111">
      <c r="A1101" s="92">
        <f>IF(DATABASE!$X1099&lt;&gt;1,"",DATABASE!B1099)</f>
        <v/>
      </c>
      <c r="B1101" s="93">
        <f>IF(DATABASE!$X1099&lt;&gt;1,"",DATABASE!M1099)</f>
        <v/>
      </c>
      <c r="C1101" s="94">
        <f>IF(DATABASE!$X1099&lt;&gt;1,"",DATABASE!A1099)</f>
        <v/>
      </c>
      <c r="D1101" s="94">
        <f>IF(DATABASE!$X1099&lt;&gt;1,"",DATABASE!P1099)</f>
        <v/>
      </c>
      <c r="E1101" s="94">
        <f>IF(DATABASE!$X1099&lt;&gt;1,"",DATABASE!L1099)</f>
        <v/>
      </c>
      <c r="F1101" s="94">
        <f>IF(DATABASE!$X1099&lt;&gt;1,"",DATABASE!Q1099)</f>
        <v/>
      </c>
      <c r="G1101" s="94">
        <f>IF(DATABASE!$X1099&lt;&gt;1,"",DATABASE!C1099)</f>
        <v/>
      </c>
      <c r="H1101" s="94">
        <f>IF(DATABASE!$X1099&lt;&gt;1,"",DATABASE!D1099)</f>
        <v/>
      </c>
      <c r="I1101" s="93">
        <f>IF(DATABASE!$X1099&lt;&gt;1,"",DATABASE!S1099)</f>
        <v/>
      </c>
    </row>
    <row r="1102" ht="16.5" customHeight="1" s="111">
      <c r="A1102" s="92">
        <f>IF(DATABASE!$X1100&lt;&gt;1,"",DATABASE!B1100)</f>
        <v/>
      </c>
      <c r="B1102" s="93">
        <f>IF(DATABASE!$X1100&lt;&gt;1,"",DATABASE!M1100)</f>
        <v/>
      </c>
      <c r="C1102" s="94">
        <f>IF(DATABASE!$X1100&lt;&gt;1,"",DATABASE!A1100)</f>
        <v/>
      </c>
      <c r="D1102" s="94">
        <f>IF(DATABASE!$X1100&lt;&gt;1,"",DATABASE!P1100)</f>
        <v/>
      </c>
      <c r="E1102" s="94">
        <f>IF(DATABASE!$X1100&lt;&gt;1,"",DATABASE!L1100)</f>
        <v/>
      </c>
      <c r="F1102" s="94">
        <f>IF(DATABASE!$X1100&lt;&gt;1,"",DATABASE!Q1100)</f>
        <v/>
      </c>
      <c r="G1102" s="94">
        <f>IF(DATABASE!$X1100&lt;&gt;1,"",DATABASE!C1100)</f>
        <v/>
      </c>
      <c r="H1102" s="94">
        <f>IF(DATABASE!$X1100&lt;&gt;1,"",DATABASE!D1100)</f>
        <v/>
      </c>
      <c r="I1102" s="93">
        <f>IF(DATABASE!$X1100&lt;&gt;1,"",DATABASE!S1100)</f>
        <v/>
      </c>
    </row>
    <row r="1103" ht="16.5" customHeight="1" s="111">
      <c r="A1103" s="92">
        <f>IF(DATABASE!$X1101&lt;&gt;1,"",DATABASE!B1101)</f>
        <v/>
      </c>
      <c r="B1103" s="93">
        <f>IF(DATABASE!$X1101&lt;&gt;1,"",DATABASE!M1101)</f>
        <v/>
      </c>
      <c r="C1103" s="94">
        <f>IF(DATABASE!$X1101&lt;&gt;1,"",DATABASE!A1101)</f>
        <v/>
      </c>
      <c r="D1103" s="94">
        <f>IF(DATABASE!$X1101&lt;&gt;1,"",DATABASE!P1101)</f>
        <v/>
      </c>
      <c r="E1103" s="94">
        <f>IF(DATABASE!$X1101&lt;&gt;1,"",DATABASE!L1101)</f>
        <v/>
      </c>
      <c r="F1103" s="94">
        <f>IF(DATABASE!$X1101&lt;&gt;1,"",DATABASE!Q1101)</f>
        <v/>
      </c>
      <c r="G1103" s="94">
        <f>IF(DATABASE!$X1101&lt;&gt;1,"",DATABASE!C1101)</f>
        <v/>
      </c>
      <c r="H1103" s="94">
        <f>IF(DATABASE!$X1101&lt;&gt;1,"",DATABASE!D1101)</f>
        <v/>
      </c>
      <c r="I1103" s="93">
        <f>IF(DATABASE!$X1101&lt;&gt;1,"",DATABASE!S1101)</f>
        <v/>
      </c>
    </row>
    <row r="1104" ht="16.5" customHeight="1" s="111">
      <c r="A1104" s="92">
        <f>IF(DATABASE!$X1102&lt;&gt;1,"",DATABASE!B1102)</f>
        <v/>
      </c>
      <c r="B1104" s="93">
        <f>IF(DATABASE!$X1102&lt;&gt;1,"",DATABASE!M1102)</f>
        <v/>
      </c>
      <c r="C1104" s="94">
        <f>IF(DATABASE!$X1102&lt;&gt;1,"",DATABASE!A1102)</f>
        <v/>
      </c>
      <c r="D1104" s="94">
        <f>IF(DATABASE!$X1102&lt;&gt;1,"",DATABASE!P1102)</f>
        <v/>
      </c>
      <c r="E1104" s="94">
        <f>IF(DATABASE!$X1102&lt;&gt;1,"",DATABASE!L1102)</f>
        <v/>
      </c>
      <c r="F1104" s="94">
        <f>IF(DATABASE!$X1102&lt;&gt;1,"",DATABASE!Q1102)</f>
        <v/>
      </c>
      <c r="G1104" s="94">
        <f>IF(DATABASE!$X1102&lt;&gt;1,"",DATABASE!C1102)</f>
        <v/>
      </c>
      <c r="H1104" s="94">
        <f>IF(DATABASE!$X1102&lt;&gt;1,"",DATABASE!D1102)</f>
        <v/>
      </c>
      <c r="I1104" s="93">
        <f>IF(DATABASE!$X1102&lt;&gt;1,"",DATABASE!S1102)</f>
        <v/>
      </c>
    </row>
    <row r="1105" ht="16.5" customHeight="1" s="111">
      <c r="A1105" s="92">
        <f>IF(DATABASE!$X1103&lt;&gt;1,"",DATABASE!B1103)</f>
        <v/>
      </c>
      <c r="B1105" s="93">
        <f>IF(DATABASE!$X1103&lt;&gt;1,"",DATABASE!M1103)</f>
        <v/>
      </c>
      <c r="C1105" s="94">
        <f>IF(DATABASE!$X1103&lt;&gt;1,"",DATABASE!A1103)</f>
        <v/>
      </c>
      <c r="D1105" s="94">
        <f>IF(DATABASE!$X1103&lt;&gt;1,"",DATABASE!P1103)</f>
        <v/>
      </c>
      <c r="E1105" s="94">
        <f>IF(DATABASE!$X1103&lt;&gt;1,"",DATABASE!L1103)</f>
        <v/>
      </c>
      <c r="F1105" s="94">
        <f>IF(DATABASE!$X1103&lt;&gt;1,"",DATABASE!Q1103)</f>
        <v/>
      </c>
      <c r="G1105" s="94">
        <f>IF(DATABASE!$X1103&lt;&gt;1,"",DATABASE!C1103)</f>
        <v/>
      </c>
      <c r="H1105" s="94">
        <f>IF(DATABASE!$X1103&lt;&gt;1,"",DATABASE!D1103)</f>
        <v/>
      </c>
      <c r="I1105" s="93">
        <f>IF(DATABASE!$X1103&lt;&gt;1,"",DATABASE!S1103)</f>
        <v/>
      </c>
    </row>
    <row r="1106" ht="16.5" customHeight="1" s="111">
      <c r="A1106" s="92">
        <f>IF(DATABASE!$X1104&lt;&gt;1,"",DATABASE!B1104)</f>
        <v/>
      </c>
      <c r="B1106" s="93">
        <f>IF(DATABASE!$X1104&lt;&gt;1,"",DATABASE!M1104)</f>
        <v/>
      </c>
      <c r="C1106" s="94">
        <f>IF(DATABASE!$X1104&lt;&gt;1,"",DATABASE!A1104)</f>
        <v/>
      </c>
      <c r="D1106" s="94">
        <f>IF(DATABASE!$X1104&lt;&gt;1,"",DATABASE!P1104)</f>
        <v/>
      </c>
      <c r="E1106" s="94">
        <f>IF(DATABASE!$X1104&lt;&gt;1,"",DATABASE!L1104)</f>
        <v/>
      </c>
      <c r="F1106" s="94">
        <f>IF(DATABASE!$X1104&lt;&gt;1,"",DATABASE!Q1104)</f>
        <v/>
      </c>
      <c r="G1106" s="94">
        <f>IF(DATABASE!$X1104&lt;&gt;1,"",DATABASE!C1104)</f>
        <v/>
      </c>
      <c r="H1106" s="94">
        <f>IF(DATABASE!$X1104&lt;&gt;1,"",DATABASE!D1104)</f>
        <v/>
      </c>
      <c r="I1106" s="93">
        <f>IF(DATABASE!$X1104&lt;&gt;1,"",DATABASE!S1104)</f>
        <v/>
      </c>
    </row>
    <row r="1107" ht="16.5" customHeight="1" s="111">
      <c r="A1107" s="92">
        <f>IF(DATABASE!$X1105&lt;&gt;1,"",DATABASE!B1105)</f>
        <v/>
      </c>
      <c r="B1107" s="93">
        <f>IF(DATABASE!$X1105&lt;&gt;1,"",DATABASE!M1105)</f>
        <v/>
      </c>
      <c r="C1107" s="94">
        <f>IF(DATABASE!$X1105&lt;&gt;1,"",DATABASE!A1105)</f>
        <v/>
      </c>
      <c r="D1107" s="94">
        <f>IF(DATABASE!$X1105&lt;&gt;1,"",DATABASE!P1105)</f>
        <v/>
      </c>
      <c r="E1107" s="94">
        <f>IF(DATABASE!$X1105&lt;&gt;1,"",DATABASE!L1105)</f>
        <v/>
      </c>
      <c r="F1107" s="94">
        <f>IF(DATABASE!$X1105&lt;&gt;1,"",DATABASE!Q1105)</f>
        <v/>
      </c>
      <c r="G1107" s="94">
        <f>IF(DATABASE!$X1105&lt;&gt;1,"",DATABASE!C1105)</f>
        <v/>
      </c>
      <c r="H1107" s="94">
        <f>IF(DATABASE!$X1105&lt;&gt;1,"",DATABASE!D1105)</f>
        <v/>
      </c>
      <c r="I1107" s="93">
        <f>IF(DATABASE!$X1105&lt;&gt;1,"",DATABASE!S1105)</f>
        <v/>
      </c>
    </row>
    <row r="1108" ht="16.5" customHeight="1" s="111">
      <c r="A1108" s="92">
        <f>IF(DATABASE!$X1106&lt;&gt;1,"",DATABASE!B1106)</f>
        <v/>
      </c>
      <c r="B1108" s="93">
        <f>IF(DATABASE!$X1106&lt;&gt;1,"",DATABASE!M1106)</f>
        <v/>
      </c>
      <c r="C1108" s="94">
        <f>IF(DATABASE!$X1106&lt;&gt;1,"",DATABASE!A1106)</f>
        <v/>
      </c>
      <c r="D1108" s="94">
        <f>IF(DATABASE!$X1106&lt;&gt;1,"",DATABASE!P1106)</f>
        <v/>
      </c>
      <c r="E1108" s="94">
        <f>IF(DATABASE!$X1106&lt;&gt;1,"",DATABASE!L1106)</f>
        <v/>
      </c>
      <c r="F1108" s="94">
        <f>IF(DATABASE!$X1106&lt;&gt;1,"",DATABASE!Q1106)</f>
        <v/>
      </c>
      <c r="G1108" s="94">
        <f>IF(DATABASE!$X1106&lt;&gt;1,"",DATABASE!C1106)</f>
        <v/>
      </c>
      <c r="H1108" s="94">
        <f>IF(DATABASE!$X1106&lt;&gt;1,"",DATABASE!D1106)</f>
        <v/>
      </c>
      <c r="I1108" s="93">
        <f>IF(DATABASE!$X1106&lt;&gt;1,"",DATABASE!S1106)</f>
        <v/>
      </c>
    </row>
    <row r="1109" ht="16.5" customHeight="1" s="111">
      <c r="A1109" s="92">
        <f>IF(DATABASE!$X1107&lt;&gt;1,"",DATABASE!B1107)</f>
        <v/>
      </c>
      <c r="B1109" s="93">
        <f>IF(DATABASE!$X1107&lt;&gt;1,"",DATABASE!M1107)</f>
        <v/>
      </c>
      <c r="C1109" s="94">
        <f>IF(DATABASE!$X1107&lt;&gt;1,"",DATABASE!A1107)</f>
        <v/>
      </c>
      <c r="D1109" s="94">
        <f>IF(DATABASE!$X1107&lt;&gt;1,"",DATABASE!P1107)</f>
        <v/>
      </c>
      <c r="E1109" s="94">
        <f>IF(DATABASE!$X1107&lt;&gt;1,"",DATABASE!L1107)</f>
        <v/>
      </c>
      <c r="F1109" s="94">
        <f>IF(DATABASE!$X1107&lt;&gt;1,"",DATABASE!Q1107)</f>
        <v/>
      </c>
      <c r="G1109" s="94">
        <f>IF(DATABASE!$X1107&lt;&gt;1,"",DATABASE!C1107)</f>
        <v/>
      </c>
      <c r="H1109" s="94">
        <f>IF(DATABASE!$X1107&lt;&gt;1,"",DATABASE!D1107)</f>
        <v/>
      </c>
      <c r="I1109" s="93">
        <f>IF(DATABASE!$X1107&lt;&gt;1,"",DATABASE!S1107)</f>
        <v/>
      </c>
    </row>
    <row r="1110" ht="16.5" customHeight="1" s="111">
      <c r="A1110" s="92">
        <f>IF(DATABASE!$X1108&lt;&gt;1,"",DATABASE!B1108)</f>
        <v/>
      </c>
      <c r="B1110" s="93">
        <f>IF(DATABASE!$X1108&lt;&gt;1,"",DATABASE!M1108)</f>
        <v/>
      </c>
      <c r="C1110" s="94">
        <f>IF(DATABASE!$X1108&lt;&gt;1,"",DATABASE!A1108)</f>
        <v/>
      </c>
      <c r="D1110" s="94">
        <f>IF(DATABASE!$X1108&lt;&gt;1,"",DATABASE!P1108)</f>
        <v/>
      </c>
      <c r="E1110" s="94">
        <f>IF(DATABASE!$X1108&lt;&gt;1,"",DATABASE!L1108)</f>
        <v/>
      </c>
      <c r="F1110" s="94">
        <f>IF(DATABASE!$X1108&lt;&gt;1,"",DATABASE!Q1108)</f>
        <v/>
      </c>
      <c r="G1110" s="94">
        <f>IF(DATABASE!$X1108&lt;&gt;1,"",DATABASE!C1108)</f>
        <v/>
      </c>
      <c r="H1110" s="94">
        <f>IF(DATABASE!$X1108&lt;&gt;1,"",DATABASE!D1108)</f>
        <v/>
      </c>
      <c r="I1110" s="93">
        <f>IF(DATABASE!$X1108&lt;&gt;1,"",DATABASE!S1108)</f>
        <v/>
      </c>
    </row>
    <row r="1111" ht="16.5" customHeight="1" s="111">
      <c r="A1111" s="92">
        <f>IF(DATABASE!$X1109&lt;&gt;1,"",DATABASE!B1109)</f>
        <v/>
      </c>
      <c r="B1111" s="93">
        <f>IF(DATABASE!$X1109&lt;&gt;1,"",DATABASE!M1109)</f>
        <v/>
      </c>
      <c r="C1111" s="94">
        <f>IF(DATABASE!$X1109&lt;&gt;1,"",DATABASE!A1109)</f>
        <v/>
      </c>
      <c r="D1111" s="94">
        <f>IF(DATABASE!$X1109&lt;&gt;1,"",DATABASE!P1109)</f>
        <v/>
      </c>
      <c r="E1111" s="94">
        <f>IF(DATABASE!$X1109&lt;&gt;1,"",DATABASE!L1109)</f>
        <v/>
      </c>
      <c r="F1111" s="94">
        <f>IF(DATABASE!$X1109&lt;&gt;1,"",DATABASE!Q1109)</f>
        <v/>
      </c>
      <c r="G1111" s="94">
        <f>IF(DATABASE!$X1109&lt;&gt;1,"",DATABASE!C1109)</f>
        <v/>
      </c>
      <c r="H1111" s="94">
        <f>IF(DATABASE!$X1109&lt;&gt;1,"",DATABASE!D1109)</f>
        <v/>
      </c>
      <c r="I1111" s="93">
        <f>IF(DATABASE!$X1109&lt;&gt;1,"",DATABASE!S1109)</f>
        <v/>
      </c>
    </row>
    <row r="1112" ht="16.5" customHeight="1" s="111">
      <c r="A1112" s="92">
        <f>IF(DATABASE!$X1110&lt;&gt;1,"",DATABASE!B1110)</f>
        <v/>
      </c>
      <c r="B1112" s="93">
        <f>IF(DATABASE!$X1110&lt;&gt;1,"",DATABASE!M1110)</f>
        <v/>
      </c>
      <c r="C1112" s="94">
        <f>IF(DATABASE!$X1110&lt;&gt;1,"",DATABASE!A1110)</f>
        <v/>
      </c>
      <c r="D1112" s="94">
        <f>IF(DATABASE!$X1110&lt;&gt;1,"",DATABASE!P1110)</f>
        <v/>
      </c>
      <c r="E1112" s="94">
        <f>IF(DATABASE!$X1110&lt;&gt;1,"",DATABASE!L1110)</f>
        <v/>
      </c>
      <c r="F1112" s="94">
        <f>IF(DATABASE!$X1110&lt;&gt;1,"",DATABASE!Q1110)</f>
        <v/>
      </c>
      <c r="G1112" s="94">
        <f>IF(DATABASE!$X1110&lt;&gt;1,"",DATABASE!C1110)</f>
        <v/>
      </c>
      <c r="H1112" s="94">
        <f>IF(DATABASE!$X1110&lt;&gt;1,"",DATABASE!D1110)</f>
        <v/>
      </c>
      <c r="I1112" s="93">
        <f>IF(DATABASE!$X1110&lt;&gt;1,"",DATABASE!S1110)</f>
        <v/>
      </c>
    </row>
    <row r="1113" ht="16.5" customHeight="1" s="111">
      <c r="A1113" s="92">
        <f>IF(DATABASE!$X1111&lt;&gt;1,"",DATABASE!B1111)</f>
        <v/>
      </c>
      <c r="B1113" s="93">
        <f>IF(DATABASE!$X1111&lt;&gt;1,"",DATABASE!M1111)</f>
        <v/>
      </c>
      <c r="C1113" s="94">
        <f>IF(DATABASE!$X1111&lt;&gt;1,"",DATABASE!A1111)</f>
        <v/>
      </c>
      <c r="D1113" s="94">
        <f>IF(DATABASE!$X1111&lt;&gt;1,"",DATABASE!P1111)</f>
        <v/>
      </c>
      <c r="E1113" s="94">
        <f>IF(DATABASE!$X1111&lt;&gt;1,"",DATABASE!L1111)</f>
        <v/>
      </c>
      <c r="F1113" s="94">
        <f>IF(DATABASE!$X1111&lt;&gt;1,"",DATABASE!Q1111)</f>
        <v/>
      </c>
      <c r="G1113" s="94">
        <f>IF(DATABASE!$X1111&lt;&gt;1,"",DATABASE!C1111)</f>
        <v/>
      </c>
      <c r="H1113" s="94">
        <f>IF(DATABASE!$X1111&lt;&gt;1,"",DATABASE!D1111)</f>
        <v/>
      </c>
      <c r="I1113" s="93">
        <f>IF(DATABASE!$X1111&lt;&gt;1,"",DATABASE!S1111)</f>
        <v/>
      </c>
    </row>
    <row r="1114" ht="16.5" customHeight="1" s="111">
      <c r="A1114" s="92">
        <f>IF(DATABASE!$X1112&lt;&gt;1,"",DATABASE!B1112)</f>
        <v/>
      </c>
      <c r="B1114" s="93">
        <f>IF(DATABASE!$X1112&lt;&gt;1,"",DATABASE!M1112)</f>
        <v/>
      </c>
      <c r="C1114" s="94">
        <f>IF(DATABASE!$X1112&lt;&gt;1,"",DATABASE!A1112)</f>
        <v/>
      </c>
      <c r="D1114" s="94">
        <f>IF(DATABASE!$X1112&lt;&gt;1,"",DATABASE!P1112)</f>
        <v/>
      </c>
      <c r="E1114" s="94">
        <f>IF(DATABASE!$X1112&lt;&gt;1,"",DATABASE!L1112)</f>
        <v/>
      </c>
      <c r="F1114" s="94">
        <f>IF(DATABASE!$X1112&lt;&gt;1,"",DATABASE!Q1112)</f>
        <v/>
      </c>
      <c r="G1114" s="94">
        <f>IF(DATABASE!$X1112&lt;&gt;1,"",DATABASE!C1112)</f>
        <v/>
      </c>
      <c r="H1114" s="94">
        <f>IF(DATABASE!$X1112&lt;&gt;1,"",DATABASE!D1112)</f>
        <v/>
      </c>
      <c r="I1114" s="93">
        <f>IF(DATABASE!$X1112&lt;&gt;1,"",DATABASE!S1112)</f>
        <v/>
      </c>
    </row>
    <row r="1115" ht="16.5" customHeight="1" s="111">
      <c r="A1115" s="92">
        <f>IF(DATABASE!$X1113&lt;&gt;1,"",DATABASE!B1113)</f>
        <v/>
      </c>
      <c r="B1115" s="93">
        <f>IF(DATABASE!$X1113&lt;&gt;1,"",DATABASE!M1113)</f>
        <v/>
      </c>
      <c r="C1115" s="94">
        <f>IF(DATABASE!$X1113&lt;&gt;1,"",DATABASE!A1113)</f>
        <v/>
      </c>
      <c r="D1115" s="94">
        <f>IF(DATABASE!$X1113&lt;&gt;1,"",DATABASE!P1113)</f>
        <v/>
      </c>
      <c r="E1115" s="94">
        <f>IF(DATABASE!$X1113&lt;&gt;1,"",DATABASE!L1113)</f>
        <v/>
      </c>
      <c r="F1115" s="94">
        <f>IF(DATABASE!$X1113&lt;&gt;1,"",DATABASE!Q1113)</f>
        <v/>
      </c>
      <c r="G1115" s="94">
        <f>IF(DATABASE!$X1113&lt;&gt;1,"",DATABASE!C1113)</f>
        <v/>
      </c>
      <c r="H1115" s="94">
        <f>IF(DATABASE!$X1113&lt;&gt;1,"",DATABASE!D1113)</f>
        <v/>
      </c>
      <c r="I1115" s="93">
        <f>IF(DATABASE!$X1113&lt;&gt;1,"",DATABASE!S1113)</f>
        <v/>
      </c>
    </row>
    <row r="1116" ht="16.5" customHeight="1" s="111">
      <c r="A1116" s="92">
        <f>IF(DATABASE!$X1114&lt;&gt;1,"",DATABASE!B1114)</f>
        <v/>
      </c>
      <c r="B1116" s="93">
        <f>IF(DATABASE!$X1114&lt;&gt;1,"",DATABASE!M1114)</f>
        <v/>
      </c>
      <c r="C1116" s="94">
        <f>IF(DATABASE!$X1114&lt;&gt;1,"",DATABASE!A1114)</f>
        <v/>
      </c>
      <c r="D1116" s="94">
        <f>IF(DATABASE!$X1114&lt;&gt;1,"",DATABASE!P1114)</f>
        <v/>
      </c>
      <c r="E1116" s="94">
        <f>IF(DATABASE!$X1114&lt;&gt;1,"",DATABASE!L1114)</f>
        <v/>
      </c>
      <c r="F1116" s="94">
        <f>IF(DATABASE!$X1114&lt;&gt;1,"",DATABASE!Q1114)</f>
        <v/>
      </c>
      <c r="G1116" s="94">
        <f>IF(DATABASE!$X1114&lt;&gt;1,"",DATABASE!C1114)</f>
        <v/>
      </c>
      <c r="H1116" s="94">
        <f>IF(DATABASE!$X1114&lt;&gt;1,"",DATABASE!D1114)</f>
        <v/>
      </c>
      <c r="I1116" s="93">
        <f>IF(DATABASE!$X1114&lt;&gt;1,"",DATABASE!S1114)</f>
        <v/>
      </c>
    </row>
    <row r="1117" ht="16.5" customHeight="1" s="111">
      <c r="A1117" s="92">
        <f>IF(DATABASE!$X1115&lt;&gt;1,"",DATABASE!B1115)</f>
        <v/>
      </c>
      <c r="B1117" s="93">
        <f>IF(DATABASE!$X1115&lt;&gt;1,"",DATABASE!M1115)</f>
        <v/>
      </c>
      <c r="C1117" s="94">
        <f>IF(DATABASE!$X1115&lt;&gt;1,"",DATABASE!A1115)</f>
        <v/>
      </c>
      <c r="D1117" s="94">
        <f>IF(DATABASE!$X1115&lt;&gt;1,"",DATABASE!P1115)</f>
        <v/>
      </c>
      <c r="E1117" s="94">
        <f>IF(DATABASE!$X1115&lt;&gt;1,"",DATABASE!L1115)</f>
        <v/>
      </c>
      <c r="F1117" s="94">
        <f>IF(DATABASE!$X1115&lt;&gt;1,"",DATABASE!Q1115)</f>
        <v/>
      </c>
      <c r="G1117" s="94">
        <f>IF(DATABASE!$X1115&lt;&gt;1,"",DATABASE!C1115)</f>
        <v/>
      </c>
      <c r="H1117" s="94">
        <f>IF(DATABASE!$X1115&lt;&gt;1,"",DATABASE!D1115)</f>
        <v/>
      </c>
      <c r="I1117" s="93">
        <f>IF(DATABASE!$X1115&lt;&gt;1,"",DATABASE!S1115)</f>
        <v/>
      </c>
    </row>
    <row r="1118" ht="16.5" customHeight="1" s="111">
      <c r="A1118" s="92">
        <f>IF(DATABASE!$X1116&lt;&gt;1,"",DATABASE!B1116)</f>
        <v/>
      </c>
      <c r="B1118" s="93">
        <f>IF(DATABASE!$X1116&lt;&gt;1,"",DATABASE!M1116)</f>
        <v/>
      </c>
      <c r="C1118" s="94">
        <f>IF(DATABASE!$X1116&lt;&gt;1,"",DATABASE!A1116)</f>
        <v/>
      </c>
      <c r="D1118" s="94">
        <f>IF(DATABASE!$X1116&lt;&gt;1,"",DATABASE!P1116)</f>
        <v/>
      </c>
      <c r="E1118" s="94">
        <f>IF(DATABASE!$X1116&lt;&gt;1,"",DATABASE!L1116)</f>
        <v/>
      </c>
      <c r="F1118" s="94">
        <f>IF(DATABASE!$X1116&lt;&gt;1,"",DATABASE!Q1116)</f>
        <v/>
      </c>
      <c r="G1118" s="94">
        <f>IF(DATABASE!$X1116&lt;&gt;1,"",DATABASE!C1116)</f>
        <v/>
      </c>
      <c r="H1118" s="94">
        <f>IF(DATABASE!$X1116&lt;&gt;1,"",DATABASE!D1116)</f>
        <v/>
      </c>
      <c r="I1118" s="93">
        <f>IF(DATABASE!$X1116&lt;&gt;1,"",DATABASE!S1116)</f>
        <v/>
      </c>
    </row>
    <row r="1119" ht="16.5" customHeight="1" s="111">
      <c r="A1119" s="92">
        <f>IF(DATABASE!$X1117&lt;&gt;1,"",DATABASE!B1117)</f>
        <v/>
      </c>
      <c r="B1119" s="93">
        <f>IF(DATABASE!$X1117&lt;&gt;1,"",DATABASE!M1117)</f>
        <v/>
      </c>
      <c r="C1119" s="94">
        <f>IF(DATABASE!$X1117&lt;&gt;1,"",DATABASE!A1117)</f>
        <v/>
      </c>
      <c r="D1119" s="94">
        <f>IF(DATABASE!$X1117&lt;&gt;1,"",DATABASE!P1117)</f>
        <v/>
      </c>
      <c r="E1119" s="94">
        <f>IF(DATABASE!$X1117&lt;&gt;1,"",DATABASE!L1117)</f>
        <v/>
      </c>
      <c r="F1119" s="94">
        <f>IF(DATABASE!$X1117&lt;&gt;1,"",DATABASE!Q1117)</f>
        <v/>
      </c>
      <c r="G1119" s="94">
        <f>IF(DATABASE!$X1117&lt;&gt;1,"",DATABASE!C1117)</f>
        <v/>
      </c>
      <c r="H1119" s="94">
        <f>IF(DATABASE!$X1117&lt;&gt;1,"",DATABASE!D1117)</f>
        <v/>
      </c>
      <c r="I1119" s="93">
        <f>IF(DATABASE!$X1117&lt;&gt;1,"",DATABASE!S1117)</f>
        <v/>
      </c>
    </row>
    <row r="1120" ht="16.5" customHeight="1" s="111">
      <c r="A1120" s="92">
        <f>IF(DATABASE!$X1118&lt;&gt;1,"",DATABASE!B1118)</f>
        <v/>
      </c>
      <c r="B1120" s="93">
        <f>IF(DATABASE!$X1118&lt;&gt;1,"",DATABASE!M1118)</f>
        <v/>
      </c>
      <c r="C1120" s="94">
        <f>IF(DATABASE!$X1118&lt;&gt;1,"",DATABASE!A1118)</f>
        <v/>
      </c>
      <c r="D1120" s="94">
        <f>IF(DATABASE!$X1118&lt;&gt;1,"",DATABASE!P1118)</f>
        <v/>
      </c>
      <c r="E1120" s="94">
        <f>IF(DATABASE!$X1118&lt;&gt;1,"",DATABASE!L1118)</f>
        <v/>
      </c>
      <c r="F1120" s="94">
        <f>IF(DATABASE!$X1118&lt;&gt;1,"",DATABASE!Q1118)</f>
        <v/>
      </c>
      <c r="G1120" s="94">
        <f>IF(DATABASE!$X1118&lt;&gt;1,"",DATABASE!C1118)</f>
        <v/>
      </c>
      <c r="H1120" s="94">
        <f>IF(DATABASE!$X1118&lt;&gt;1,"",DATABASE!D1118)</f>
        <v/>
      </c>
      <c r="I1120" s="93">
        <f>IF(DATABASE!$X1118&lt;&gt;1,"",DATABASE!S1118)</f>
        <v/>
      </c>
    </row>
    <row r="1121" ht="16.5" customHeight="1" s="111">
      <c r="A1121" s="92">
        <f>IF(DATABASE!$X1119&lt;&gt;1,"",DATABASE!B1119)</f>
        <v/>
      </c>
      <c r="B1121" s="93">
        <f>IF(DATABASE!$X1119&lt;&gt;1,"",DATABASE!M1119)</f>
        <v/>
      </c>
      <c r="C1121" s="94">
        <f>IF(DATABASE!$X1119&lt;&gt;1,"",DATABASE!A1119)</f>
        <v/>
      </c>
      <c r="D1121" s="94">
        <f>IF(DATABASE!$X1119&lt;&gt;1,"",DATABASE!P1119)</f>
        <v/>
      </c>
      <c r="E1121" s="94">
        <f>IF(DATABASE!$X1119&lt;&gt;1,"",DATABASE!L1119)</f>
        <v/>
      </c>
      <c r="F1121" s="94">
        <f>IF(DATABASE!$X1119&lt;&gt;1,"",DATABASE!Q1119)</f>
        <v/>
      </c>
      <c r="G1121" s="94">
        <f>IF(DATABASE!$X1119&lt;&gt;1,"",DATABASE!C1119)</f>
        <v/>
      </c>
      <c r="H1121" s="94">
        <f>IF(DATABASE!$X1119&lt;&gt;1,"",DATABASE!D1119)</f>
        <v/>
      </c>
      <c r="I1121" s="93">
        <f>IF(DATABASE!$X1119&lt;&gt;1,"",DATABASE!S1119)</f>
        <v/>
      </c>
    </row>
    <row r="1122" ht="16.5" customHeight="1" s="111">
      <c r="A1122" s="92">
        <f>IF(DATABASE!$X1120&lt;&gt;1,"",DATABASE!B1120)</f>
        <v/>
      </c>
      <c r="B1122" s="93">
        <f>IF(DATABASE!$X1120&lt;&gt;1,"",DATABASE!M1120)</f>
        <v/>
      </c>
      <c r="C1122" s="94">
        <f>IF(DATABASE!$X1120&lt;&gt;1,"",DATABASE!A1120)</f>
        <v/>
      </c>
      <c r="D1122" s="94">
        <f>IF(DATABASE!$X1120&lt;&gt;1,"",DATABASE!P1120)</f>
        <v/>
      </c>
      <c r="E1122" s="94">
        <f>IF(DATABASE!$X1120&lt;&gt;1,"",DATABASE!L1120)</f>
        <v/>
      </c>
      <c r="F1122" s="94">
        <f>IF(DATABASE!$X1120&lt;&gt;1,"",DATABASE!Q1120)</f>
        <v/>
      </c>
      <c r="G1122" s="94">
        <f>IF(DATABASE!$X1120&lt;&gt;1,"",DATABASE!C1120)</f>
        <v/>
      </c>
      <c r="H1122" s="94">
        <f>IF(DATABASE!$X1120&lt;&gt;1,"",DATABASE!D1120)</f>
        <v/>
      </c>
      <c r="I1122" s="93">
        <f>IF(DATABASE!$X1120&lt;&gt;1,"",DATABASE!S1120)</f>
        <v/>
      </c>
    </row>
    <row r="1123" ht="16.5" customHeight="1" s="111">
      <c r="A1123" s="92">
        <f>IF(DATABASE!$X1121&lt;&gt;1,"",DATABASE!B1121)</f>
        <v/>
      </c>
      <c r="B1123" s="93">
        <f>IF(DATABASE!$X1121&lt;&gt;1,"",DATABASE!M1121)</f>
        <v/>
      </c>
      <c r="C1123" s="94">
        <f>IF(DATABASE!$X1121&lt;&gt;1,"",DATABASE!A1121)</f>
        <v/>
      </c>
      <c r="D1123" s="94">
        <f>IF(DATABASE!$X1121&lt;&gt;1,"",DATABASE!P1121)</f>
        <v/>
      </c>
      <c r="E1123" s="94">
        <f>IF(DATABASE!$X1121&lt;&gt;1,"",DATABASE!L1121)</f>
        <v/>
      </c>
      <c r="F1123" s="94">
        <f>IF(DATABASE!$X1121&lt;&gt;1,"",DATABASE!Q1121)</f>
        <v/>
      </c>
      <c r="G1123" s="94">
        <f>IF(DATABASE!$X1121&lt;&gt;1,"",DATABASE!C1121)</f>
        <v/>
      </c>
      <c r="H1123" s="94">
        <f>IF(DATABASE!$X1121&lt;&gt;1,"",DATABASE!D1121)</f>
        <v/>
      </c>
      <c r="I1123" s="93">
        <f>IF(DATABASE!$X1121&lt;&gt;1,"",DATABASE!S1121)</f>
        <v/>
      </c>
    </row>
    <row r="1124" ht="16.5" customHeight="1" s="111">
      <c r="A1124" s="92">
        <f>IF(DATABASE!$X1122&lt;&gt;1,"",DATABASE!B1122)</f>
        <v/>
      </c>
      <c r="B1124" s="93">
        <f>IF(DATABASE!$X1122&lt;&gt;1,"",DATABASE!M1122)</f>
        <v/>
      </c>
      <c r="C1124" s="94">
        <f>IF(DATABASE!$X1122&lt;&gt;1,"",DATABASE!A1122)</f>
        <v/>
      </c>
      <c r="D1124" s="94">
        <f>IF(DATABASE!$X1122&lt;&gt;1,"",DATABASE!P1122)</f>
        <v/>
      </c>
      <c r="E1124" s="94">
        <f>IF(DATABASE!$X1122&lt;&gt;1,"",DATABASE!L1122)</f>
        <v/>
      </c>
      <c r="F1124" s="94">
        <f>IF(DATABASE!$X1122&lt;&gt;1,"",DATABASE!Q1122)</f>
        <v/>
      </c>
      <c r="G1124" s="94">
        <f>IF(DATABASE!$X1122&lt;&gt;1,"",DATABASE!C1122)</f>
        <v/>
      </c>
      <c r="H1124" s="94">
        <f>IF(DATABASE!$X1122&lt;&gt;1,"",DATABASE!D1122)</f>
        <v/>
      </c>
      <c r="I1124" s="93">
        <f>IF(DATABASE!$X1122&lt;&gt;1,"",DATABASE!S1122)</f>
        <v/>
      </c>
    </row>
    <row r="1125" ht="16.5" customHeight="1" s="111">
      <c r="A1125" s="92">
        <f>IF(DATABASE!$X1123&lt;&gt;1,"",DATABASE!B1123)</f>
        <v/>
      </c>
      <c r="B1125" s="93">
        <f>IF(DATABASE!$X1123&lt;&gt;1,"",DATABASE!M1123)</f>
        <v/>
      </c>
      <c r="C1125" s="94">
        <f>IF(DATABASE!$X1123&lt;&gt;1,"",DATABASE!A1123)</f>
        <v/>
      </c>
      <c r="D1125" s="94">
        <f>IF(DATABASE!$X1123&lt;&gt;1,"",DATABASE!P1123)</f>
        <v/>
      </c>
      <c r="E1125" s="94">
        <f>IF(DATABASE!$X1123&lt;&gt;1,"",DATABASE!L1123)</f>
        <v/>
      </c>
      <c r="F1125" s="94">
        <f>IF(DATABASE!$X1123&lt;&gt;1,"",DATABASE!Q1123)</f>
        <v/>
      </c>
      <c r="G1125" s="94">
        <f>IF(DATABASE!$X1123&lt;&gt;1,"",DATABASE!C1123)</f>
        <v/>
      </c>
      <c r="H1125" s="94">
        <f>IF(DATABASE!$X1123&lt;&gt;1,"",DATABASE!D1123)</f>
        <v/>
      </c>
      <c r="I1125" s="93">
        <f>IF(DATABASE!$X1123&lt;&gt;1,"",DATABASE!S1123)</f>
        <v/>
      </c>
    </row>
    <row r="1126" ht="16.5" customHeight="1" s="111">
      <c r="A1126" s="92">
        <f>IF(DATABASE!$X1124&lt;&gt;1,"",DATABASE!B1124)</f>
        <v/>
      </c>
      <c r="B1126" s="93">
        <f>IF(DATABASE!$X1124&lt;&gt;1,"",DATABASE!M1124)</f>
        <v/>
      </c>
      <c r="C1126" s="94">
        <f>IF(DATABASE!$X1124&lt;&gt;1,"",DATABASE!A1124)</f>
        <v/>
      </c>
      <c r="D1126" s="94">
        <f>IF(DATABASE!$X1124&lt;&gt;1,"",DATABASE!P1124)</f>
        <v/>
      </c>
      <c r="E1126" s="94">
        <f>IF(DATABASE!$X1124&lt;&gt;1,"",DATABASE!L1124)</f>
        <v/>
      </c>
      <c r="F1126" s="94">
        <f>IF(DATABASE!$X1124&lt;&gt;1,"",DATABASE!Q1124)</f>
        <v/>
      </c>
      <c r="G1126" s="94">
        <f>IF(DATABASE!$X1124&lt;&gt;1,"",DATABASE!C1124)</f>
        <v/>
      </c>
      <c r="H1126" s="94">
        <f>IF(DATABASE!$X1124&lt;&gt;1,"",DATABASE!D1124)</f>
        <v/>
      </c>
      <c r="I1126" s="93">
        <f>IF(DATABASE!$X1124&lt;&gt;1,"",DATABASE!S1124)</f>
        <v/>
      </c>
    </row>
    <row r="1127" ht="16.5" customHeight="1" s="111">
      <c r="A1127" s="92">
        <f>IF(DATABASE!$X1125&lt;&gt;1,"",DATABASE!B1125)</f>
        <v/>
      </c>
      <c r="B1127" s="93">
        <f>IF(DATABASE!$X1125&lt;&gt;1,"",DATABASE!M1125)</f>
        <v/>
      </c>
      <c r="C1127" s="94">
        <f>IF(DATABASE!$X1125&lt;&gt;1,"",DATABASE!A1125)</f>
        <v/>
      </c>
      <c r="D1127" s="94">
        <f>IF(DATABASE!$X1125&lt;&gt;1,"",DATABASE!P1125)</f>
        <v/>
      </c>
      <c r="E1127" s="94">
        <f>IF(DATABASE!$X1125&lt;&gt;1,"",DATABASE!L1125)</f>
        <v/>
      </c>
      <c r="F1127" s="94">
        <f>IF(DATABASE!$X1125&lt;&gt;1,"",DATABASE!Q1125)</f>
        <v/>
      </c>
      <c r="G1127" s="94">
        <f>IF(DATABASE!$X1125&lt;&gt;1,"",DATABASE!C1125)</f>
        <v/>
      </c>
      <c r="H1127" s="94">
        <f>IF(DATABASE!$X1125&lt;&gt;1,"",DATABASE!D1125)</f>
        <v/>
      </c>
      <c r="I1127" s="93">
        <f>IF(DATABASE!$X1125&lt;&gt;1,"",DATABASE!S1125)</f>
        <v/>
      </c>
    </row>
    <row r="1128" ht="16.5" customHeight="1" s="111">
      <c r="A1128" s="92">
        <f>IF(DATABASE!$X1126&lt;&gt;1,"",DATABASE!B1126)</f>
        <v/>
      </c>
      <c r="B1128" s="93">
        <f>IF(DATABASE!$X1126&lt;&gt;1,"",DATABASE!M1126)</f>
        <v/>
      </c>
      <c r="C1128" s="94">
        <f>IF(DATABASE!$X1126&lt;&gt;1,"",DATABASE!A1126)</f>
        <v/>
      </c>
      <c r="D1128" s="94">
        <f>IF(DATABASE!$X1126&lt;&gt;1,"",DATABASE!P1126)</f>
        <v/>
      </c>
      <c r="E1128" s="94">
        <f>IF(DATABASE!$X1126&lt;&gt;1,"",DATABASE!L1126)</f>
        <v/>
      </c>
      <c r="F1128" s="94">
        <f>IF(DATABASE!$X1126&lt;&gt;1,"",DATABASE!Q1126)</f>
        <v/>
      </c>
      <c r="G1128" s="94">
        <f>IF(DATABASE!$X1126&lt;&gt;1,"",DATABASE!C1126)</f>
        <v/>
      </c>
      <c r="H1128" s="94">
        <f>IF(DATABASE!$X1126&lt;&gt;1,"",DATABASE!D1126)</f>
        <v/>
      </c>
      <c r="I1128" s="93">
        <f>IF(DATABASE!$X1126&lt;&gt;1,"",DATABASE!S1126)</f>
        <v/>
      </c>
    </row>
    <row r="1129" ht="16.5" customHeight="1" s="111">
      <c r="A1129" s="92">
        <f>IF(DATABASE!$X1127&lt;&gt;1,"",DATABASE!B1127)</f>
        <v/>
      </c>
      <c r="B1129" s="93">
        <f>IF(DATABASE!$X1127&lt;&gt;1,"",DATABASE!M1127)</f>
        <v/>
      </c>
      <c r="C1129" s="94">
        <f>IF(DATABASE!$X1127&lt;&gt;1,"",DATABASE!A1127)</f>
        <v/>
      </c>
      <c r="D1129" s="94">
        <f>IF(DATABASE!$X1127&lt;&gt;1,"",DATABASE!P1127)</f>
        <v/>
      </c>
      <c r="E1129" s="94">
        <f>IF(DATABASE!$X1127&lt;&gt;1,"",DATABASE!L1127)</f>
        <v/>
      </c>
      <c r="F1129" s="94">
        <f>IF(DATABASE!$X1127&lt;&gt;1,"",DATABASE!Q1127)</f>
        <v/>
      </c>
      <c r="G1129" s="94">
        <f>IF(DATABASE!$X1127&lt;&gt;1,"",DATABASE!C1127)</f>
        <v/>
      </c>
      <c r="H1129" s="94">
        <f>IF(DATABASE!$X1127&lt;&gt;1,"",DATABASE!D1127)</f>
        <v/>
      </c>
      <c r="I1129" s="93">
        <f>IF(DATABASE!$X1127&lt;&gt;1,"",DATABASE!S1127)</f>
        <v/>
      </c>
    </row>
    <row r="1130" ht="16.5" customHeight="1" s="111">
      <c r="A1130" s="92">
        <f>IF(DATABASE!$X1128&lt;&gt;1,"",DATABASE!B1128)</f>
        <v/>
      </c>
      <c r="B1130" s="93">
        <f>IF(DATABASE!$X1128&lt;&gt;1,"",DATABASE!M1128)</f>
        <v/>
      </c>
      <c r="C1130" s="94">
        <f>IF(DATABASE!$X1128&lt;&gt;1,"",DATABASE!A1128)</f>
        <v/>
      </c>
      <c r="D1130" s="94">
        <f>IF(DATABASE!$X1128&lt;&gt;1,"",DATABASE!P1128)</f>
        <v/>
      </c>
      <c r="E1130" s="94">
        <f>IF(DATABASE!$X1128&lt;&gt;1,"",DATABASE!L1128)</f>
        <v/>
      </c>
      <c r="F1130" s="94">
        <f>IF(DATABASE!$X1128&lt;&gt;1,"",DATABASE!Q1128)</f>
        <v/>
      </c>
      <c r="G1130" s="94">
        <f>IF(DATABASE!$X1128&lt;&gt;1,"",DATABASE!C1128)</f>
        <v/>
      </c>
      <c r="H1130" s="94">
        <f>IF(DATABASE!$X1128&lt;&gt;1,"",DATABASE!D1128)</f>
        <v/>
      </c>
      <c r="I1130" s="93">
        <f>IF(DATABASE!$X1128&lt;&gt;1,"",DATABASE!S1128)</f>
        <v/>
      </c>
    </row>
    <row r="1131" ht="16.5" customHeight="1" s="111">
      <c r="A1131" s="92">
        <f>IF(DATABASE!$X1129&lt;&gt;1,"",DATABASE!B1129)</f>
        <v/>
      </c>
      <c r="B1131" s="93">
        <f>IF(DATABASE!$X1129&lt;&gt;1,"",DATABASE!M1129)</f>
        <v/>
      </c>
      <c r="C1131" s="94">
        <f>IF(DATABASE!$X1129&lt;&gt;1,"",DATABASE!A1129)</f>
        <v/>
      </c>
      <c r="D1131" s="94">
        <f>IF(DATABASE!$X1129&lt;&gt;1,"",DATABASE!P1129)</f>
        <v/>
      </c>
      <c r="E1131" s="94">
        <f>IF(DATABASE!$X1129&lt;&gt;1,"",DATABASE!L1129)</f>
        <v/>
      </c>
      <c r="F1131" s="94">
        <f>IF(DATABASE!$X1129&lt;&gt;1,"",DATABASE!Q1129)</f>
        <v/>
      </c>
      <c r="G1131" s="94">
        <f>IF(DATABASE!$X1129&lt;&gt;1,"",DATABASE!C1129)</f>
        <v/>
      </c>
      <c r="H1131" s="94">
        <f>IF(DATABASE!$X1129&lt;&gt;1,"",DATABASE!D1129)</f>
        <v/>
      </c>
      <c r="I1131" s="93">
        <f>IF(DATABASE!$X1129&lt;&gt;1,"",DATABASE!S1129)</f>
        <v/>
      </c>
    </row>
    <row r="1132" ht="16.5" customHeight="1" s="111">
      <c r="A1132" s="92">
        <f>IF(DATABASE!$X1130&lt;&gt;1,"",DATABASE!B1130)</f>
        <v/>
      </c>
      <c r="B1132" s="93">
        <f>IF(DATABASE!$X1130&lt;&gt;1,"",DATABASE!M1130)</f>
        <v/>
      </c>
      <c r="C1132" s="94">
        <f>IF(DATABASE!$X1130&lt;&gt;1,"",DATABASE!A1130)</f>
        <v/>
      </c>
      <c r="D1132" s="94">
        <f>IF(DATABASE!$X1130&lt;&gt;1,"",DATABASE!P1130)</f>
        <v/>
      </c>
      <c r="E1132" s="94">
        <f>IF(DATABASE!$X1130&lt;&gt;1,"",DATABASE!L1130)</f>
        <v/>
      </c>
      <c r="F1132" s="94">
        <f>IF(DATABASE!$X1130&lt;&gt;1,"",DATABASE!Q1130)</f>
        <v/>
      </c>
      <c r="G1132" s="94">
        <f>IF(DATABASE!$X1130&lt;&gt;1,"",DATABASE!C1130)</f>
        <v/>
      </c>
      <c r="H1132" s="94">
        <f>IF(DATABASE!$X1130&lt;&gt;1,"",DATABASE!D1130)</f>
        <v/>
      </c>
      <c r="I1132" s="93">
        <f>IF(DATABASE!$X1130&lt;&gt;1,"",DATABASE!S1130)</f>
        <v/>
      </c>
    </row>
    <row r="1133" ht="16.5" customHeight="1" s="111">
      <c r="A1133" s="92">
        <f>IF(DATABASE!$X1131&lt;&gt;1,"",DATABASE!B1131)</f>
        <v/>
      </c>
      <c r="B1133" s="93">
        <f>IF(DATABASE!$X1131&lt;&gt;1,"",DATABASE!M1131)</f>
        <v/>
      </c>
      <c r="C1133" s="94">
        <f>IF(DATABASE!$X1131&lt;&gt;1,"",DATABASE!A1131)</f>
        <v/>
      </c>
      <c r="D1133" s="94">
        <f>IF(DATABASE!$X1131&lt;&gt;1,"",DATABASE!P1131)</f>
        <v/>
      </c>
      <c r="E1133" s="94">
        <f>IF(DATABASE!$X1131&lt;&gt;1,"",DATABASE!L1131)</f>
        <v/>
      </c>
      <c r="F1133" s="94">
        <f>IF(DATABASE!$X1131&lt;&gt;1,"",DATABASE!Q1131)</f>
        <v/>
      </c>
      <c r="G1133" s="94">
        <f>IF(DATABASE!$X1131&lt;&gt;1,"",DATABASE!C1131)</f>
        <v/>
      </c>
      <c r="H1133" s="94">
        <f>IF(DATABASE!$X1131&lt;&gt;1,"",DATABASE!D1131)</f>
        <v/>
      </c>
      <c r="I1133" s="93">
        <f>IF(DATABASE!$X1131&lt;&gt;1,"",DATABASE!S1131)</f>
        <v/>
      </c>
    </row>
    <row r="1134" ht="16.5" customHeight="1" s="111">
      <c r="A1134" s="92">
        <f>IF(DATABASE!$X1132&lt;&gt;1,"",DATABASE!B1132)</f>
        <v/>
      </c>
      <c r="B1134" s="93">
        <f>IF(DATABASE!$X1132&lt;&gt;1,"",DATABASE!M1132)</f>
        <v/>
      </c>
      <c r="C1134" s="94">
        <f>IF(DATABASE!$X1132&lt;&gt;1,"",DATABASE!A1132)</f>
        <v/>
      </c>
      <c r="D1134" s="94">
        <f>IF(DATABASE!$X1132&lt;&gt;1,"",DATABASE!P1132)</f>
        <v/>
      </c>
      <c r="E1134" s="94">
        <f>IF(DATABASE!$X1132&lt;&gt;1,"",DATABASE!L1132)</f>
        <v/>
      </c>
      <c r="F1134" s="94">
        <f>IF(DATABASE!$X1132&lt;&gt;1,"",DATABASE!Q1132)</f>
        <v/>
      </c>
      <c r="G1134" s="94">
        <f>IF(DATABASE!$X1132&lt;&gt;1,"",DATABASE!C1132)</f>
        <v/>
      </c>
      <c r="H1134" s="94">
        <f>IF(DATABASE!$X1132&lt;&gt;1,"",DATABASE!D1132)</f>
        <v/>
      </c>
      <c r="I1134" s="93">
        <f>IF(DATABASE!$X1132&lt;&gt;1,"",DATABASE!S1132)</f>
        <v/>
      </c>
    </row>
    <row r="1135" ht="16.5" customHeight="1" s="111">
      <c r="A1135" s="92">
        <f>IF(DATABASE!$X1133&lt;&gt;1,"",DATABASE!B1133)</f>
        <v/>
      </c>
      <c r="B1135" s="93">
        <f>IF(DATABASE!$X1133&lt;&gt;1,"",DATABASE!M1133)</f>
        <v/>
      </c>
      <c r="C1135" s="94">
        <f>IF(DATABASE!$X1133&lt;&gt;1,"",DATABASE!A1133)</f>
        <v/>
      </c>
      <c r="D1135" s="94">
        <f>IF(DATABASE!$X1133&lt;&gt;1,"",DATABASE!P1133)</f>
        <v/>
      </c>
      <c r="E1135" s="94">
        <f>IF(DATABASE!$X1133&lt;&gt;1,"",DATABASE!L1133)</f>
        <v/>
      </c>
      <c r="F1135" s="94">
        <f>IF(DATABASE!$X1133&lt;&gt;1,"",DATABASE!Q1133)</f>
        <v/>
      </c>
      <c r="G1135" s="94">
        <f>IF(DATABASE!$X1133&lt;&gt;1,"",DATABASE!C1133)</f>
        <v/>
      </c>
      <c r="H1135" s="94">
        <f>IF(DATABASE!$X1133&lt;&gt;1,"",DATABASE!D1133)</f>
        <v/>
      </c>
      <c r="I1135" s="93">
        <f>IF(DATABASE!$X1133&lt;&gt;1,"",DATABASE!S1133)</f>
        <v/>
      </c>
    </row>
    <row r="1136" ht="16.5" customHeight="1" s="111">
      <c r="A1136" s="92">
        <f>IF(DATABASE!$X1134&lt;&gt;1,"",DATABASE!B1134)</f>
        <v/>
      </c>
      <c r="B1136" s="93">
        <f>IF(DATABASE!$X1134&lt;&gt;1,"",DATABASE!M1134)</f>
        <v/>
      </c>
      <c r="C1136" s="94">
        <f>IF(DATABASE!$X1134&lt;&gt;1,"",DATABASE!A1134)</f>
        <v/>
      </c>
      <c r="D1136" s="94">
        <f>IF(DATABASE!$X1134&lt;&gt;1,"",DATABASE!P1134)</f>
        <v/>
      </c>
      <c r="E1136" s="94">
        <f>IF(DATABASE!$X1134&lt;&gt;1,"",DATABASE!L1134)</f>
        <v/>
      </c>
      <c r="F1136" s="94">
        <f>IF(DATABASE!$X1134&lt;&gt;1,"",DATABASE!Q1134)</f>
        <v/>
      </c>
      <c r="G1136" s="94">
        <f>IF(DATABASE!$X1134&lt;&gt;1,"",DATABASE!C1134)</f>
        <v/>
      </c>
      <c r="H1136" s="94">
        <f>IF(DATABASE!$X1134&lt;&gt;1,"",DATABASE!D1134)</f>
        <v/>
      </c>
      <c r="I1136" s="93">
        <f>IF(DATABASE!$X1134&lt;&gt;1,"",DATABASE!S1134)</f>
        <v/>
      </c>
    </row>
    <row r="1137" ht="16.5" customHeight="1" s="111">
      <c r="A1137" s="92">
        <f>IF(DATABASE!$X1135&lt;&gt;1,"",DATABASE!B1135)</f>
        <v/>
      </c>
      <c r="B1137" s="93">
        <f>IF(DATABASE!$X1135&lt;&gt;1,"",DATABASE!M1135)</f>
        <v/>
      </c>
      <c r="C1137" s="94">
        <f>IF(DATABASE!$X1135&lt;&gt;1,"",DATABASE!A1135)</f>
        <v/>
      </c>
      <c r="D1137" s="94">
        <f>IF(DATABASE!$X1135&lt;&gt;1,"",DATABASE!P1135)</f>
        <v/>
      </c>
      <c r="E1137" s="94">
        <f>IF(DATABASE!$X1135&lt;&gt;1,"",DATABASE!L1135)</f>
        <v/>
      </c>
      <c r="F1137" s="94">
        <f>IF(DATABASE!$X1135&lt;&gt;1,"",DATABASE!Q1135)</f>
        <v/>
      </c>
      <c r="G1137" s="94">
        <f>IF(DATABASE!$X1135&lt;&gt;1,"",DATABASE!C1135)</f>
        <v/>
      </c>
      <c r="H1137" s="94">
        <f>IF(DATABASE!$X1135&lt;&gt;1,"",DATABASE!D1135)</f>
        <v/>
      </c>
      <c r="I1137" s="93">
        <f>IF(DATABASE!$X1135&lt;&gt;1,"",DATABASE!S1135)</f>
        <v/>
      </c>
    </row>
    <row r="1138" ht="16.5" customHeight="1" s="111">
      <c r="A1138" s="92">
        <f>IF(DATABASE!$X1136&lt;&gt;1,"",DATABASE!B1136)</f>
        <v/>
      </c>
      <c r="B1138" s="93">
        <f>IF(DATABASE!$X1136&lt;&gt;1,"",DATABASE!M1136)</f>
        <v/>
      </c>
      <c r="C1138" s="94">
        <f>IF(DATABASE!$X1136&lt;&gt;1,"",DATABASE!A1136)</f>
        <v/>
      </c>
      <c r="D1138" s="94">
        <f>IF(DATABASE!$X1136&lt;&gt;1,"",DATABASE!P1136)</f>
        <v/>
      </c>
      <c r="E1138" s="94">
        <f>IF(DATABASE!$X1136&lt;&gt;1,"",DATABASE!L1136)</f>
        <v/>
      </c>
      <c r="F1138" s="94">
        <f>IF(DATABASE!$X1136&lt;&gt;1,"",DATABASE!Q1136)</f>
        <v/>
      </c>
      <c r="G1138" s="94">
        <f>IF(DATABASE!$X1136&lt;&gt;1,"",DATABASE!C1136)</f>
        <v/>
      </c>
      <c r="H1138" s="94">
        <f>IF(DATABASE!$X1136&lt;&gt;1,"",DATABASE!D1136)</f>
        <v/>
      </c>
      <c r="I1138" s="93">
        <f>IF(DATABASE!$X1136&lt;&gt;1,"",DATABASE!S1136)</f>
        <v/>
      </c>
    </row>
    <row r="1139" ht="16.5" customHeight="1" s="111">
      <c r="A1139" s="92">
        <f>IF(DATABASE!$X1137&lt;&gt;1,"",DATABASE!B1137)</f>
        <v/>
      </c>
      <c r="B1139" s="93">
        <f>IF(DATABASE!$X1137&lt;&gt;1,"",DATABASE!M1137)</f>
        <v/>
      </c>
      <c r="C1139" s="94">
        <f>IF(DATABASE!$X1137&lt;&gt;1,"",DATABASE!A1137)</f>
        <v/>
      </c>
      <c r="D1139" s="94">
        <f>IF(DATABASE!$X1137&lt;&gt;1,"",DATABASE!P1137)</f>
        <v/>
      </c>
      <c r="E1139" s="94">
        <f>IF(DATABASE!$X1137&lt;&gt;1,"",DATABASE!L1137)</f>
        <v/>
      </c>
      <c r="F1139" s="94">
        <f>IF(DATABASE!$X1137&lt;&gt;1,"",DATABASE!Q1137)</f>
        <v/>
      </c>
      <c r="G1139" s="94">
        <f>IF(DATABASE!$X1137&lt;&gt;1,"",DATABASE!C1137)</f>
        <v/>
      </c>
      <c r="H1139" s="94">
        <f>IF(DATABASE!$X1137&lt;&gt;1,"",DATABASE!D1137)</f>
        <v/>
      </c>
      <c r="I1139" s="93">
        <f>IF(DATABASE!$X1137&lt;&gt;1,"",DATABASE!S1137)</f>
        <v/>
      </c>
    </row>
    <row r="1140" ht="16.5" customHeight="1" s="111">
      <c r="A1140" s="92">
        <f>IF(DATABASE!$X1138&lt;&gt;1,"",DATABASE!B1138)</f>
        <v/>
      </c>
      <c r="B1140" s="93">
        <f>IF(DATABASE!$X1138&lt;&gt;1,"",DATABASE!M1138)</f>
        <v/>
      </c>
      <c r="C1140" s="94">
        <f>IF(DATABASE!$X1138&lt;&gt;1,"",DATABASE!A1138)</f>
        <v/>
      </c>
      <c r="D1140" s="94">
        <f>IF(DATABASE!$X1138&lt;&gt;1,"",DATABASE!P1138)</f>
        <v/>
      </c>
      <c r="E1140" s="94">
        <f>IF(DATABASE!$X1138&lt;&gt;1,"",DATABASE!L1138)</f>
        <v/>
      </c>
      <c r="F1140" s="94">
        <f>IF(DATABASE!$X1138&lt;&gt;1,"",DATABASE!Q1138)</f>
        <v/>
      </c>
      <c r="G1140" s="94">
        <f>IF(DATABASE!$X1138&lt;&gt;1,"",DATABASE!C1138)</f>
        <v/>
      </c>
      <c r="H1140" s="94">
        <f>IF(DATABASE!$X1138&lt;&gt;1,"",DATABASE!D1138)</f>
        <v/>
      </c>
      <c r="I1140" s="93">
        <f>IF(DATABASE!$X1138&lt;&gt;1,"",DATABASE!S1138)</f>
        <v/>
      </c>
    </row>
    <row r="1141" ht="16.5" customHeight="1" s="111">
      <c r="A1141" s="92">
        <f>IF(DATABASE!$X1139&lt;&gt;1,"",DATABASE!B1139)</f>
        <v/>
      </c>
      <c r="B1141" s="93">
        <f>IF(DATABASE!$X1139&lt;&gt;1,"",DATABASE!M1139)</f>
        <v/>
      </c>
      <c r="C1141" s="94">
        <f>IF(DATABASE!$X1139&lt;&gt;1,"",DATABASE!A1139)</f>
        <v/>
      </c>
      <c r="D1141" s="94">
        <f>IF(DATABASE!$X1139&lt;&gt;1,"",DATABASE!P1139)</f>
        <v/>
      </c>
      <c r="E1141" s="94">
        <f>IF(DATABASE!$X1139&lt;&gt;1,"",DATABASE!L1139)</f>
        <v/>
      </c>
      <c r="F1141" s="94">
        <f>IF(DATABASE!$X1139&lt;&gt;1,"",DATABASE!Q1139)</f>
        <v/>
      </c>
      <c r="G1141" s="94">
        <f>IF(DATABASE!$X1139&lt;&gt;1,"",DATABASE!C1139)</f>
        <v/>
      </c>
      <c r="H1141" s="94">
        <f>IF(DATABASE!$X1139&lt;&gt;1,"",DATABASE!D1139)</f>
        <v/>
      </c>
      <c r="I1141" s="93">
        <f>IF(DATABASE!$X1139&lt;&gt;1,"",DATABASE!S1139)</f>
        <v/>
      </c>
    </row>
    <row r="1142" ht="16.5" customHeight="1" s="111">
      <c r="A1142" s="92">
        <f>IF(DATABASE!$X1140&lt;&gt;1,"",DATABASE!B1140)</f>
        <v/>
      </c>
      <c r="B1142" s="93">
        <f>IF(DATABASE!$X1140&lt;&gt;1,"",DATABASE!M1140)</f>
        <v/>
      </c>
      <c r="C1142" s="94">
        <f>IF(DATABASE!$X1140&lt;&gt;1,"",DATABASE!A1140)</f>
        <v/>
      </c>
      <c r="D1142" s="94">
        <f>IF(DATABASE!$X1140&lt;&gt;1,"",DATABASE!P1140)</f>
        <v/>
      </c>
      <c r="E1142" s="94">
        <f>IF(DATABASE!$X1140&lt;&gt;1,"",DATABASE!L1140)</f>
        <v/>
      </c>
      <c r="F1142" s="94">
        <f>IF(DATABASE!$X1140&lt;&gt;1,"",DATABASE!Q1140)</f>
        <v/>
      </c>
      <c r="G1142" s="94">
        <f>IF(DATABASE!$X1140&lt;&gt;1,"",DATABASE!C1140)</f>
        <v/>
      </c>
      <c r="H1142" s="94">
        <f>IF(DATABASE!$X1140&lt;&gt;1,"",DATABASE!D1140)</f>
        <v/>
      </c>
      <c r="I1142" s="93">
        <f>IF(DATABASE!$X1140&lt;&gt;1,"",DATABASE!S1140)</f>
        <v/>
      </c>
    </row>
    <row r="1143" ht="16.5" customHeight="1" s="111">
      <c r="A1143" s="92">
        <f>IF(DATABASE!$X1141&lt;&gt;1,"",DATABASE!B1141)</f>
        <v/>
      </c>
      <c r="B1143" s="93">
        <f>IF(DATABASE!$X1141&lt;&gt;1,"",DATABASE!M1141)</f>
        <v/>
      </c>
      <c r="C1143" s="94">
        <f>IF(DATABASE!$X1141&lt;&gt;1,"",DATABASE!A1141)</f>
        <v/>
      </c>
      <c r="D1143" s="94">
        <f>IF(DATABASE!$X1141&lt;&gt;1,"",DATABASE!P1141)</f>
        <v/>
      </c>
      <c r="E1143" s="94">
        <f>IF(DATABASE!$X1141&lt;&gt;1,"",DATABASE!L1141)</f>
        <v/>
      </c>
      <c r="F1143" s="94">
        <f>IF(DATABASE!$X1141&lt;&gt;1,"",DATABASE!Q1141)</f>
        <v/>
      </c>
      <c r="G1143" s="94">
        <f>IF(DATABASE!$X1141&lt;&gt;1,"",DATABASE!C1141)</f>
        <v/>
      </c>
      <c r="H1143" s="94">
        <f>IF(DATABASE!$X1141&lt;&gt;1,"",DATABASE!D1141)</f>
        <v/>
      </c>
      <c r="I1143" s="93">
        <f>IF(DATABASE!$X1141&lt;&gt;1,"",DATABASE!S1141)</f>
        <v/>
      </c>
    </row>
    <row r="1144" ht="16.5" customHeight="1" s="111">
      <c r="A1144" s="92">
        <f>IF(DATABASE!$X1142&lt;&gt;1,"",DATABASE!B1142)</f>
        <v/>
      </c>
      <c r="B1144" s="93">
        <f>IF(DATABASE!$X1142&lt;&gt;1,"",DATABASE!M1142)</f>
        <v/>
      </c>
      <c r="C1144" s="94">
        <f>IF(DATABASE!$X1142&lt;&gt;1,"",DATABASE!A1142)</f>
        <v/>
      </c>
      <c r="D1144" s="94">
        <f>IF(DATABASE!$X1142&lt;&gt;1,"",DATABASE!P1142)</f>
        <v/>
      </c>
      <c r="E1144" s="94">
        <f>IF(DATABASE!$X1142&lt;&gt;1,"",DATABASE!L1142)</f>
        <v/>
      </c>
      <c r="F1144" s="94">
        <f>IF(DATABASE!$X1142&lt;&gt;1,"",DATABASE!Q1142)</f>
        <v/>
      </c>
      <c r="G1144" s="94">
        <f>IF(DATABASE!$X1142&lt;&gt;1,"",DATABASE!C1142)</f>
        <v/>
      </c>
      <c r="H1144" s="94">
        <f>IF(DATABASE!$X1142&lt;&gt;1,"",DATABASE!D1142)</f>
        <v/>
      </c>
      <c r="I1144" s="93">
        <f>IF(DATABASE!$X1142&lt;&gt;1,"",DATABASE!S1142)</f>
        <v/>
      </c>
    </row>
    <row r="1145" ht="16.5" customHeight="1" s="111">
      <c r="A1145" s="92">
        <f>IF(DATABASE!$X1143&lt;&gt;1,"",DATABASE!B1143)</f>
        <v/>
      </c>
      <c r="B1145" s="93">
        <f>IF(DATABASE!$X1143&lt;&gt;1,"",DATABASE!M1143)</f>
        <v/>
      </c>
      <c r="C1145" s="94">
        <f>IF(DATABASE!$X1143&lt;&gt;1,"",DATABASE!A1143)</f>
        <v/>
      </c>
      <c r="D1145" s="94">
        <f>IF(DATABASE!$X1143&lt;&gt;1,"",DATABASE!P1143)</f>
        <v/>
      </c>
      <c r="E1145" s="94">
        <f>IF(DATABASE!$X1143&lt;&gt;1,"",DATABASE!L1143)</f>
        <v/>
      </c>
      <c r="F1145" s="94">
        <f>IF(DATABASE!$X1143&lt;&gt;1,"",DATABASE!Q1143)</f>
        <v/>
      </c>
      <c r="G1145" s="94">
        <f>IF(DATABASE!$X1143&lt;&gt;1,"",DATABASE!C1143)</f>
        <v/>
      </c>
      <c r="H1145" s="94">
        <f>IF(DATABASE!$X1143&lt;&gt;1,"",DATABASE!D1143)</f>
        <v/>
      </c>
      <c r="I1145" s="93">
        <f>IF(DATABASE!$X1143&lt;&gt;1,"",DATABASE!S1143)</f>
        <v/>
      </c>
    </row>
    <row r="1146" ht="16.5" customHeight="1" s="111">
      <c r="A1146" s="92">
        <f>IF(DATABASE!$X1144&lt;&gt;1,"",DATABASE!B1144)</f>
        <v/>
      </c>
      <c r="B1146" s="93">
        <f>IF(DATABASE!$X1144&lt;&gt;1,"",DATABASE!M1144)</f>
        <v/>
      </c>
      <c r="C1146" s="94">
        <f>IF(DATABASE!$X1144&lt;&gt;1,"",DATABASE!A1144)</f>
        <v/>
      </c>
      <c r="D1146" s="94">
        <f>IF(DATABASE!$X1144&lt;&gt;1,"",DATABASE!P1144)</f>
        <v/>
      </c>
      <c r="E1146" s="94">
        <f>IF(DATABASE!$X1144&lt;&gt;1,"",DATABASE!L1144)</f>
        <v/>
      </c>
      <c r="F1146" s="94">
        <f>IF(DATABASE!$X1144&lt;&gt;1,"",DATABASE!Q1144)</f>
        <v/>
      </c>
      <c r="G1146" s="94">
        <f>IF(DATABASE!$X1144&lt;&gt;1,"",DATABASE!C1144)</f>
        <v/>
      </c>
      <c r="H1146" s="94">
        <f>IF(DATABASE!$X1144&lt;&gt;1,"",DATABASE!D1144)</f>
        <v/>
      </c>
      <c r="I1146" s="93">
        <f>IF(DATABASE!$X1144&lt;&gt;1,"",DATABASE!S1144)</f>
        <v/>
      </c>
    </row>
    <row r="1147" ht="16.5" customHeight="1" s="111">
      <c r="A1147" s="92">
        <f>IF(DATABASE!$X1145&lt;&gt;1,"",DATABASE!B1145)</f>
        <v/>
      </c>
      <c r="B1147" s="93">
        <f>IF(DATABASE!$X1145&lt;&gt;1,"",DATABASE!M1145)</f>
        <v/>
      </c>
      <c r="C1147" s="94">
        <f>IF(DATABASE!$X1145&lt;&gt;1,"",DATABASE!A1145)</f>
        <v/>
      </c>
      <c r="D1147" s="94">
        <f>IF(DATABASE!$X1145&lt;&gt;1,"",DATABASE!P1145)</f>
        <v/>
      </c>
      <c r="E1147" s="94">
        <f>IF(DATABASE!$X1145&lt;&gt;1,"",DATABASE!L1145)</f>
        <v/>
      </c>
      <c r="F1147" s="94">
        <f>IF(DATABASE!$X1145&lt;&gt;1,"",DATABASE!Q1145)</f>
        <v/>
      </c>
      <c r="G1147" s="94">
        <f>IF(DATABASE!$X1145&lt;&gt;1,"",DATABASE!C1145)</f>
        <v/>
      </c>
      <c r="H1147" s="94">
        <f>IF(DATABASE!$X1145&lt;&gt;1,"",DATABASE!D1145)</f>
        <v/>
      </c>
      <c r="I1147" s="93">
        <f>IF(DATABASE!$X1145&lt;&gt;1,"",DATABASE!S1145)</f>
        <v/>
      </c>
    </row>
    <row r="1148" ht="16.5" customHeight="1" s="111">
      <c r="A1148" s="92">
        <f>IF(DATABASE!$X1146&lt;&gt;1,"",DATABASE!B1146)</f>
        <v/>
      </c>
      <c r="B1148" s="93">
        <f>IF(DATABASE!$X1146&lt;&gt;1,"",DATABASE!M1146)</f>
        <v/>
      </c>
      <c r="C1148" s="94">
        <f>IF(DATABASE!$X1146&lt;&gt;1,"",DATABASE!A1146)</f>
        <v/>
      </c>
      <c r="D1148" s="94">
        <f>IF(DATABASE!$X1146&lt;&gt;1,"",DATABASE!P1146)</f>
        <v/>
      </c>
      <c r="E1148" s="94">
        <f>IF(DATABASE!$X1146&lt;&gt;1,"",DATABASE!L1146)</f>
        <v/>
      </c>
      <c r="F1148" s="94">
        <f>IF(DATABASE!$X1146&lt;&gt;1,"",DATABASE!Q1146)</f>
        <v/>
      </c>
      <c r="G1148" s="94">
        <f>IF(DATABASE!$X1146&lt;&gt;1,"",DATABASE!C1146)</f>
        <v/>
      </c>
      <c r="H1148" s="94">
        <f>IF(DATABASE!$X1146&lt;&gt;1,"",DATABASE!D1146)</f>
        <v/>
      </c>
      <c r="I1148" s="93">
        <f>IF(DATABASE!$X1146&lt;&gt;1,"",DATABASE!S1146)</f>
        <v/>
      </c>
    </row>
    <row r="1149" ht="16.5" customHeight="1" s="111">
      <c r="A1149" s="92">
        <f>IF(DATABASE!$X1147&lt;&gt;1,"",DATABASE!B1147)</f>
        <v/>
      </c>
      <c r="B1149" s="93">
        <f>IF(DATABASE!$X1147&lt;&gt;1,"",DATABASE!M1147)</f>
        <v/>
      </c>
      <c r="C1149" s="94">
        <f>IF(DATABASE!$X1147&lt;&gt;1,"",DATABASE!A1147)</f>
        <v/>
      </c>
      <c r="D1149" s="94">
        <f>IF(DATABASE!$X1147&lt;&gt;1,"",DATABASE!P1147)</f>
        <v/>
      </c>
      <c r="E1149" s="94">
        <f>IF(DATABASE!$X1147&lt;&gt;1,"",DATABASE!L1147)</f>
        <v/>
      </c>
      <c r="F1149" s="94">
        <f>IF(DATABASE!$X1147&lt;&gt;1,"",DATABASE!Q1147)</f>
        <v/>
      </c>
      <c r="G1149" s="94">
        <f>IF(DATABASE!$X1147&lt;&gt;1,"",DATABASE!C1147)</f>
        <v/>
      </c>
      <c r="H1149" s="94">
        <f>IF(DATABASE!$X1147&lt;&gt;1,"",DATABASE!D1147)</f>
        <v/>
      </c>
      <c r="I1149" s="93">
        <f>IF(DATABASE!$X1147&lt;&gt;1,"",DATABASE!S1147)</f>
        <v/>
      </c>
    </row>
    <row r="1150" ht="16.5" customHeight="1" s="111">
      <c r="A1150" s="92">
        <f>IF(DATABASE!$X1148&lt;&gt;1,"",DATABASE!B1148)</f>
        <v/>
      </c>
      <c r="B1150" s="93">
        <f>IF(DATABASE!$X1148&lt;&gt;1,"",DATABASE!M1148)</f>
        <v/>
      </c>
      <c r="C1150" s="94">
        <f>IF(DATABASE!$X1148&lt;&gt;1,"",DATABASE!A1148)</f>
        <v/>
      </c>
      <c r="D1150" s="94">
        <f>IF(DATABASE!$X1148&lt;&gt;1,"",DATABASE!P1148)</f>
        <v/>
      </c>
      <c r="E1150" s="94">
        <f>IF(DATABASE!$X1148&lt;&gt;1,"",DATABASE!L1148)</f>
        <v/>
      </c>
      <c r="F1150" s="94">
        <f>IF(DATABASE!$X1148&lt;&gt;1,"",DATABASE!Q1148)</f>
        <v/>
      </c>
      <c r="G1150" s="94">
        <f>IF(DATABASE!$X1148&lt;&gt;1,"",DATABASE!C1148)</f>
        <v/>
      </c>
      <c r="H1150" s="94">
        <f>IF(DATABASE!$X1148&lt;&gt;1,"",DATABASE!D1148)</f>
        <v/>
      </c>
      <c r="I1150" s="93">
        <f>IF(DATABASE!$X1148&lt;&gt;1,"",DATABASE!S1148)</f>
        <v/>
      </c>
    </row>
    <row r="1151" ht="16.5" customHeight="1" s="111">
      <c r="A1151" s="92">
        <f>IF(DATABASE!$X1149&lt;&gt;1,"",DATABASE!B1149)</f>
        <v/>
      </c>
      <c r="B1151" s="93">
        <f>IF(DATABASE!$X1149&lt;&gt;1,"",DATABASE!M1149)</f>
        <v/>
      </c>
      <c r="C1151" s="94">
        <f>IF(DATABASE!$X1149&lt;&gt;1,"",DATABASE!A1149)</f>
        <v/>
      </c>
      <c r="D1151" s="94">
        <f>IF(DATABASE!$X1149&lt;&gt;1,"",DATABASE!P1149)</f>
        <v/>
      </c>
      <c r="E1151" s="94">
        <f>IF(DATABASE!$X1149&lt;&gt;1,"",DATABASE!L1149)</f>
        <v/>
      </c>
      <c r="F1151" s="94">
        <f>IF(DATABASE!$X1149&lt;&gt;1,"",DATABASE!Q1149)</f>
        <v/>
      </c>
      <c r="G1151" s="94">
        <f>IF(DATABASE!$X1149&lt;&gt;1,"",DATABASE!C1149)</f>
        <v/>
      </c>
      <c r="H1151" s="94">
        <f>IF(DATABASE!$X1149&lt;&gt;1,"",DATABASE!D1149)</f>
        <v/>
      </c>
      <c r="I1151" s="93">
        <f>IF(DATABASE!$X1149&lt;&gt;1,"",DATABASE!S1149)</f>
        <v/>
      </c>
    </row>
    <row r="1152" ht="16.5" customHeight="1" s="111">
      <c r="A1152" s="92">
        <f>IF(DATABASE!$X1150&lt;&gt;1,"",DATABASE!B1150)</f>
        <v/>
      </c>
      <c r="B1152" s="93">
        <f>IF(DATABASE!$X1150&lt;&gt;1,"",DATABASE!M1150)</f>
        <v/>
      </c>
      <c r="C1152" s="94">
        <f>IF(DATABASE!$X1150&lt;&gt;1,"",DATABASE!A1150)</f>
        <v/>
      </c>
      <c r="D1152" s="94">
        <f>IF(DATABASE!$X1150&lt;&gt;1,"",DATABASE!P1150)</f>
        <v/>
      </c>
      <c r="E1152" s="94">
        <f>IF(DATABASE!$X1150&lt;&gt;1,"",DATABASE!L1150)</f>
        <v/>
      </c>
      <c r="F1152" s="94">
        <f>IF(DATABASE!$X1150&lt;&gt;1,"",DATABASE!Q1150)</f>
        <v/>
      </c>
      <c r="G1152" s="94">
        <f>IF(DATABASE!$X1150&lt;&gt;1,"",DATABASE!C1150)</f>
        <v/>
      </c>
      <c r="H1152" s="94">
        <f>IF(DATABASE!$X1150&lt;&gt;1,"",DATABASE!D1150)</f>
        <v/>
      </c>
      <c r="I1152" s="93">
        <f>IF(DATABASE!$X1150&lt;&gt;1,"",DATABASE!S1150)</f>
        <v/>
      </c>
    </row>
    <row r="1153" ht="16.5" customHeight="1" s="111">
      <c r="A1153" s="92">
        <f>IF(DATABASE!$X1151&lt;&gt;1,"",DATABASE!B1151)</f>
        <v/>
      </c>
      <c r="B1153" s="93">
        <f>IF(DATABASE!$X1151&lt;&gt;1,"",DATABASE!M1151)</f>
        <v/>
      </c>
      <c r="C1153" s="94">
        <f>IF(DATABASE!$X1151&lt;&gt;1,"",DATABASE!A1151)</f>
        <v/>
      </c>
      <c r="D1153" s="94">
        <f>IF(DATABASE!$X1151&lt;&gt;1,"",DATABASE!P1151)</f>
        <v/>
      </c>
      <c r="E1153" s="94">
        <f>IF(DATABASE!$X1151&lt;&gt;1,"",DATABASE!L1151)</f>
        <v/>
      </c>
      <c r="F1153" s="94">
        <f>IF(DATABASE!$X1151&lt;&gt;1,"",DATABASE!Q1151)</f>
        <v/>
      </c>
      <c r="G1153" s="94">
        <f>IF(DATABASE!$X1151&lt;&gt;1,"",DATABASE!C1151)</f>
        <v/>
      </c>
      <c r="H1153" s="94">
        <f>IF(DATABASE!$X1151&lt;&gt;1,"",DATABASE!D1151)</f>
        <v/>
      </c>
      <c r="I1153" s="93">
        <f>IF(DATABASE!$X1151&lt;&gt;1,"",DATABASE!S1151)</f>
        <v/>
      </c>
    </row>
    <row r="1154" ht="16.5" customHeight="1" s="111">
      <c r="A1154" s="92">
        <f>IF(DATABASE!$X1152&lt;&gt;1,"",DATABASE!B1152)</f>
        <v/>
      </c>
      <c r="B1154" s="93">
        <f>IF(DATABASE!$X1152&lt;&gt;1,"",DATABASE!M1152)</f>
        <v/>
      </c>
      <c r="C1154" s="94">
        <f>IF(DATABASE!$X1152&lt;&gt;1,"",DATABASE!A1152)</f>
        <v/>
      </c>
      <c r="D1154" s="94">
        <f>IF(DATABASE!$X1152&lt;&gt;1,"",DATABASE!P1152)</f>
        <v/>
      </c>
      <c r="E1154" s="94">
        <f>IF(DATABASE!$X1152&lt;&gt;1,"",DATABASE!L1152)</f>
        <v/>
      </c>
      <c r="F1154" s="94">
        <f>IF(DATABASE!$X1152&lt;&gt;1,"",DATABASE!Q1152)</f>
        <v/>
      </c>
      <c r="G1154" s="94">
        <f>IF(DATABASE!$X1152&lt;&gt;1,"",DATABASE!C1152)</f>
        <v/>
      </c>
      <c r="H1154" s="94">
        <f>IF(DATABASE!$X1152&lt;&gt;1,"",DATABASE!D1152)</f>
        <v/>
      </c>
      <c r="I1154" s="93">
        <f>IF(DATABASE!$X1152&lt;&gt;1,"",DATABASE!S1152)</f>
        <v/>
      </c>
    </row>
    <row r="1155" ht="16.5" customHeight="1" s="111">
      <c r="A1155" s="92">
        <f>IF(DATABASE!$X1153&lt;&gt;1,"",DATABASE!B1153)</f>
        <v/>
      </c>
      <c r="B1155" s="93">
        <f>IF(DATABASE!$X1153&lt;&gt;1,"",DATABASE!M1153)</f>
        <v/>
      </c>
      <c r="C1155" s="94">
        <f>IF(DATABASE!$X1153&lt;&gt;1,"",DATABASE!A1153)</f>
        <v/>
      </c>
      <c r="D1155" s="94">
        <f>IF(DATABASE!$X1153&lt;&gt;1,"",DATABASE!P1153)</f>
        <v/>
      </c>
      <c r="E1155" s="94">
        <f>IF(DATABASE!$X1153&lt;&gt;1,"",DATABASE!L1153)</f>
        <v/>
      </c>
      <c r="F1155" s="94">
        <f>IF(DATABASE!$X1153&lt;&gt;1,"",DATABASE!Q1153)</f>
        <v/>
      </c>
      <c r="G1155" s="94">
        <f>IF(DATABASE!$X1153&lt;&gt;1,"",DATABASE!C1153)</f>
        <v/>
      </c>
      <c r="H1155" s="94">
        <f>IF(DATABASE!$X1153&lt;&gt;1,"",DATABASE!D1153)</f>
        <v/>
      </c>
      <c r="I1155" s="93">
        <f>IF(DATABASE!$X1153&lt;&gt;1,"",DATABASE!S1153)</f>
        <v/>
      </c>
    </row>
    <row r="1156" ht="16.5" customHeight="1" s="111">
      <c r="A1156" s="92">
        <f>IF(DATABASE!$X1154&lt;&gt;1,"",DATABASE!B1154)</f>
        <v/>
      </c>
      <c r="B1156" s="93">
        <f>IF(DATABASE!$X1154&lt;&gt;1,"",DATABASE!M1154)</f>
        <v/>
      </c>
      <c r="C1156" s="94">
        <f>IF(DATABASE!$X1154&lt;&gt;1,"",DATABASE!A1154)</f>
        <v/>
      </c>
      <c r="D1156" s="94">
        <f>IF(DATABASE!$X1154&lt;&gt;1,"",DATABASE!P1154)</f>
        <v/>
      </c>
      <c r="E1156" s="94">
        <f>IF(DATABASE!$X1154&lt;&gt;1,"",DATABASE!L1154)</f>
        <v/>
      </c>
      <c r="F1156" s="94">
        <f>IF(DATABASE!$X1154&lt;&gt;1,"",DATABASE!Q1154)</f>
        <v/>
      </c>
      <c r="G1156" s="94">
        <f>IF(DATABASE!$X1154&lt;&gt;1,"",DATABASE!C1154)</f>
        <v/>
      </c>
      <c r="H1156" s="94">
        <f>IF(DATABASE!$X1154&lt;&gt;1,"",DATABASE!D1154)</f>
        <v/>
      </c>
      <c r="I1156" s="93">
        <f>IF(DATABASE!$X1154&lt;&gt;1,"",DATABASE!S1154)</f>
        <v/>
      </c>
    </row>
    <row r="1157" ht="16.5" customHeight="1" s="111">
      <c r="A1157" s="92">
        <f>IF(DATABASE!$X1155&lt;&gt;1,"",DATABASE!B1155)</f>
        <v/>
      </c>
      <c r="B1157" s="93">
        <f>IF(DATABASE!$X1155&lt;&gt;1,"",DATABASE!M1155)</f>
        <v/>
      </c>
      <c r="C1157" s="94">
        <f>IF(DATABASE!$X1155&lt;&gt;1,"",DATABASE!A1155)</f>
        <v/>
      </c>
      <c r="D1157" s="94">
        <f>IF(DATABASE!$X1155&lt;&gt;1,"",DATABASE!P1155)</f>
        <v/>
      </c>
      <c r="E1157" s="94">
        <f>IF(DATABASE!$X1155&lt;&gt;1,"",DATABASE!L1155)</f>
        <v/>
      </c>
      <c r="F1157" s="94">
        <f>IF(DATABASE!$X1155&lt;&gt;1,"",DATABASE!Q1155)</f>
        <v/>
      </c>
      <c r="G1157" s="94">
        <f>IF(DATABASE!$X1155&lt;&gt;1,"",DATABASE!C1155)</f>
        <v/>
      </c>
      <c r="H1157" s="94">
        <f>IF(DATABASE!$X1155&lt;&gt;1,"",DATABASE!D1155)</f>
        <v/>
      </c>
      <c r="I1157" s="93">
        <f>IF(DATABASE!$X1155&lt;&gt;1,"",DATABASE!S1155)</f>
        <v/>
      </c>
    </row>
    <row r="1158" ht="16.5" customHeight="1" s="111">
      <c r="A1158" s="92">
        <f>IF(DATABASE!$X1156&lt;&gt;1,"",DATABASE!B1156)</f>
        <v/>
      </c>
      <c r="B1158" s="93">
        <f>IF(DATABASE!$X1156&lt;&gt;1,"",DATABASE!M1156)</f>
        <v/>
      </c>
      <c r="C1158" s="94">
        <f>IF(DATABASE!$X1156&lt;&gt;1,"",DATABASE!A1156)</f>
        <v/>
      </c>
      <c r="D1158" s="94">
        <f>IF(DATABASE!$X1156&lt;&gt;1,"",DATABASE!P1156)</f>
        <v/>
      </c>
      <c r="E1158" s="94">
        <f>IF(DATABASE!$X1156&lt;&gt;1,"",DATABASE!L1156)</f>
        <v/>
      </c>
      <c r="F1158" s="94">
        <f>IF(DATABASE!$X1156&lt;&gt;1,"",DATABASE!Q1156)</f>
        <v/>
      </c>
      <c r="G1158" s="94">
        <f>IF(DATABASE!$X1156&lt;&gt;1,"",DATABASE!C1156)</f>
        <v/>
      </c>
      <c r="H1158" s="94">
        <f>IF(DATABASE!$X1156&lt;&gt;1,"",DATABASE!D1156)</f>
        <v/>
      </c>
      <c r="I1158" s="93">
        <f>IF(DATABASE!$X1156&lt;&gt;1,"",DATABASE!S1156)</f>
        <v/>
      </c>
    </row>
    <row r="1159" ht="16.5" customHeight="1" s="111">
      <c r="A1159" s="92">
        <f>IF(DATABASE!$X1157&lt;&gt;1,"",DATABASE!B1157)</f>
        <v/>
      </c>
      <c r="B1159" s="93">
        <f>IF(DATABASE!$X1157&lt;&gt;1,"",DATABASE!M1157)</f>
        <v/>
      </c>
      <c r="C1159" s="94">
        <f>IF(DATABASE!$X1157&lt;&gt;1,"",DATABASE!A1157)</f>
        <v/>
      </c>
      <c r="D1159" s="94">
        <f>IF(DATABASE!$X1157&lt;&gt;1,"",DATABASE!P1157)</f>
        <v/>
      </c>
      <c r="E1159" s="94">
        <f>IF(DATABASE!$X1157&lt;&gt;1,"",DATABASE!L1157)</f>
        <v/>
      </c>
      <c r="F1159" s="94">
        <f>IF(DATABASE!$X1157&lt;&gt;1,"",DATABASE!Q1157)</f>
        <v/>
      </c>
      <c r="G1159" s="94">
        <f>IF(DATABASE!$X1157&lt;&gt;1,"",DATABASE!C1157)</f>
        <v/>
      </c>
      <c r="H1159" s="94">
        <f>IF(DATABASE!$X1157&lt;&gt;1,"",DATABASE!D1157)</f>
        <v/>
      </c>
      <c r="I1159" s="93">
        <f>IF(DATABASE!$X1157&lt;&gt;1,"",DATABASE!S1157)</f>
        <v/>
      </c>
    </row>
    <row r="1160" ht="16.5" customHeight="1" s="111">
      <c r="A1160" s="92">
        <f>IF(DATABASE!$X1158&lt;&gt;1,"",DATABASE!B1158)</f>
        <v/>
      </c>
      <c r="B1160" s="93">
        <f>IF(DATABASE!$X1158&lt;&gt;1,"",DATABASE!M1158)</f>
        <v/>
      </c>
      <c r="C1160" s="94">
        <f>IF(DATABASE!$X1158&lt;&gt;1,"",DATABASE!A1158)</f>
        <v/>
      </c>
      <c r="D1160" s="94">
        <f>IF(DATABASE!$X1158&lt;&gt;1,"",DATABASE!P1158)</f>
        <v/>
      </c>
      <c r="E1160" s="94">
        <f>IF(DATABASE!$X1158&lt;&gt;1,"",DATABASE!L1158)</f>
        <v/>
      </c>
      <c r="F1160" s="94">
        <f>IF(DATABASE!$X1158&lt;&gt;1,"",DATABASE!Q1158)</f>
        <v/>
      </c>
      <c r="G1160" s="94">
        <f>IF(DATABASE!$X1158&lt;&gt;1,"",DATABASE!C1158)</f>
        <v/>
      </c>
      <c r="H1160" s="94">
        <f>IF(DATABASE!$X1158&lt;&gt;1,"",DATABASE!D1158)</f>
        <v/>
      </c>
      <c r="I1160" s="93">
        <f>IF(DATABASE!$X1158&lt;&gt;1,"",DATABASE!S1158)</f>
        <v/>
      </c>
    </row>
    <row r="1161" ht="16.5" customHeight="1" s="111">
      <c r="A1161" s="92">
        <f>IF(DATABASE!$X1159&lt;&gt;1,"",DATABASE!B1159)</f>
        <v/>
      </c>
      <c r="B1161" s="93">
        <f>IF(DATABASE!$X1159&lt;&gt;1,"",DATABASE!M1159)</f>
        <v/>
      </c>
      <c r="C1161" s="94">
        <f>IF(DATABASE!$X1159&lt;&gt;1,"",DATABASE!A1159)</f>
        <v/>
      </c>
      <c r="D1161" s="94">
        <f>IF(DATABASE!$X1159&lt;&gt;1,"",DATABASE!P1159)</f>
        <v/>
      </c>
      <c r="E1161" s="94">
        <f>IF(DATABASE!$X1159&lt;&gt;1,"",DATABASE!L1159)</f>
        <v/>
      </c>
      <c r="F1161" s="94">
        <f>IF(DATABASE!$X1159&lt;&gt;1,"",DATABASE!Q1159)</f>
        <v/>
      </c>
      <c r="G1161" s="94">
        <f>IF(DATABASE!$X1159&lt;&gt;1,"",DATABASE!C1159)</f>
        <v/>
      </c>
      <c r="H1161" s="94">
        <f>IF(DATABASE!$X1159&lt;&gt;1,"",DATABASE!D1159)</f>
        <v/>
      </c>
      <c r="I1161" s="93">
        <f>IF(DATABASE!$X1159&lt;&gt;1,"",DATABASE!S1159)</f>
        <v/>
      </c>
    </row>
    <row r="1162" ht="16.5" customHeight="1" s="111">
      <c r="A1162" s="92">
        <f>IF(DATABASE!$X1160&lt;&gt;1,"",DATABASE!B1160)</f>
        <v/>
      </c>
      <c r="B1162" s="93">
        <f>IF(DATABASE!$X1160&lt;&gt;1,"",DATABASE!M1160)</f>
        <v/>
      </c>
      <c r="C1162" s="94">
        <f>IF(DATABASE!$X1160&lt;&gt;1,"",DATABASE!A1160)</f>
        <v/>
      </c>
      <c r="D1162" s="94">
        <f>IF(DATABASE!$X1160&lt;&gt;1,"",DATABASE!P1160)</f>
        <v/>
      </c>
      <c r="E1162" s="94">
        <f>IF(DATABASE!$X1160&lt;&gt;1,"",DATABASE!L1160)</f>
        <v/>
      </c>
      <c r="F1162" s="94">
        <f>IF(DATABASE!$X1160&lt;&gt;1,"",DATABASE!Q1160)</f>
        <v/>
      </c>
      <c r="G1162" s="94">
        <f>IF(DATABASE!$X1160&lt;&gt;1,"",DATABASE!C1160)</f>
        <v/>
      </c>
      <c r="H1162" s="94">
        <f>IF(DATABASE!$X1160&lt;&gt;1,"",DATABASE!D1160)</f>
        <v/>
      </c>
      <c r="I1162" s="93">
        <f>IF(DATABASE!$X1160&lt;&gt;1,"",DATABASE!S1160)</f>
        <v/>
      </c>
    </row>
    <row r="1163" ht="16.5" customHeight="1" s="111">
      <c r="A1163" s="92">
        <f>IF(DATABASE!$X1161&lt;&gt;1,"",DATABASE!B1161)</f>
        <v/>
      </c>
      <c r="B1163" s="93">
        <f>IF(DATABASE!$X1161&lt;&gt;1,"",DATABASE!M1161)</f>
        <v/>
      </c>
      <c r="C1163" s="94">
        <f>IF(DATABASE!$X1161&lt;&gt;1,"",DATABASE!A1161)</f>
        <v/>
      </c>
      <c r="D1163" s="94">
        <f>IF(DATABASE!$X1161&lt;&gt;1,"",DATABASE!P1161)</f>
        <v/>
      </c>
      <c r="E1163" s="94">
        <f>IF(DATABASE!$X1161&lt;&gt;1,"",DATABASE!L1161)</f>
        <v/>
      </c>
      <c r="F1163" s="94">
        <f>IF(DATABASE!$X1161&lt;&gt;1,"",DATABASE!Q1161)</f>
        <v/>
      </c>
      <c r="G1163" s="94">
        <f>IF(DATABASE!$X1161&lt;&gt;1,"",DATABASE!C1161)</f>
        <v/>
      </c>
      <c r="H1163" s="94">
        <f>IF(DATABASE!$X1161&lt;&gt;1,"",DATABASE!D1161)</f>
        <v/>
      </c>
      <c r="I1163" s="93">
        <f>IF(DATABASE!$X1161&lt;&gt;1,"",DATABASE!S1161)</f>
        <v/>
      </c>
    </row>
    <row r="1164" ht="16.5" customHeight="1" s="111">
      <c r="A1164" s="92">
        <f>IF(DATABASE!$X1162&lt;&gt;1,"",DATABASE!B1162)</f>
        <v/>
      </c>
      <c r="B1164" s="93">
        <f>IF(DATABASE!$X1162&lt;&gt;1,"",DATABASE!M1162)</f>
        <v/>
      </c>
      <c r="C1164" s="94">
        <f>IF(DATABASE!$X1162&lt;&gt;1,"",DATABASE!A1162)</f>
        <v/>
      </c>
      <c r="D1164" s="94">
        <f>IF(DATABASE!$X1162&lt;&gt;1,"",DATABASE!P1162)</f>
        <v/>
      </c>
      <c r="E1164" s="94">
        <f>IF(DATABASE!$X1162&lt;&gt;1,"",DATABASE!L1162)</f>
        <v/>
      </c>
      <c r="F1164" s="94">
        <f>IF(DATABASE!$X1162&lt;&gt;1,"",DATABASE!Q1162)</f>
        <v/>
      </c>
      <c r="G1164" s="94">
        <f>IF(DATABASE!$X1162&lt;&gt;1,"",DATABASE!C1162)</f>
        <v/>
      </c>
      <c r="H1164" s="94">
        <f>IF(DATABASE!$X1162&lt;&gt;1,"",DATABASE!D1162)</f>
        <v/>
      </c>
      <c r="I1164" s="93">
        <f>IF(DATABASE!$X1162&lt;&gt;1,"",DATABASE!S1162)</f>
        <v/>
      </c>
    </row>
    <row r="1165" ht="16.5" customHeight="1" s="111">
      <c r="A1165" s="92">
        <f>IF(DATABASE!$X1163&lt;&gt;1,"",DATABASE!B1163)</f>
        <v/>
      </c>
      <c r="B1165" s="93">
        <f>IF(DATABASE!$X1163&lt;&gt;1,"",DATABASE!M1163)</f>
        <v/>
      </c>
      <c r="C1165" s="94">
        <f>IF(DATABASE!$X1163&lt;&gt;1,"",DATABASE!A1163)</f>
        <v/>
      </c>
      <c r="D1165" s="94">
        <f>IF(DATABASE!$X1163&lt;&gt;1,"",DATABASE!P1163)</f>
        <v/>
      </c>
      <c r="E1165" s="94">
        <f>IF(DATABASE!$X1163&lt;&gt;1,"",DATABASE!L1163)</f>
        <v/>
      </c>
      <c r="F1165" s="94">
        <f>IF(DATABASE!$X1163&lt;&gt;1,"",DATABASE!Q1163)</f>
        <v/>
      </c>
      <c r="G1165" s="94">
        <f>IF(DATABASE!$X1163&lt;&gt;1,"",DATABASE!C1163)</f>
        <v/>
      </c>
      <c r="H1165" s="94">
        <f>IF(DATABASE!$X1163&lt;&gt;1,"",DATABASE!D1163)</f>
        <v/>
      </c>
      <c r="I1165" s="93">
        <f>IF(DATABASE!$X1163&lt;&gt;1,"",DATABASE!S1163)</f>
        <v/>
      </c>
    </row>
    <row r="1166" ht="16.5" customHeight="1" s="111">
      <c r="A1166" s="92">
        <f>IF(DATABASE!$X1164&lt;&gt;1,"",DATABASE!B1164)</f>
        <v/>
      </c>
      <c r="B1166" s="93">
        <f>IF(DATABASE!$X1164&lt;&gt;1,"",DATABASE!M1164)</f>
        <v/>
      </c>
      <c r="C1166" s="94">
        <f>IF(DATABASE!$X1164&lt;&gt;1,"",DATABASE!A1164)</f>
        <v/>
      </c>
      <c r="D1166" s="94">
        <f>IF(DATABASE!$X1164&lt;&gt;1,"",DATABASE!P1164)</f>
        <v/>
      </c>
      <c r="E1166" s="94">
        <f>IF(DATABASE!$X1164&lt;&gt;1,"",DATABASE!L1164)</f>
        <v/>
      </c>
      <c r="F1166" s="94">
        <f>IF(DATABASE!$X1164&lt;&gt;1,"",DATABASE!Q1164)</f>
        <v/>
      </c>
      <c r="G1166" s="94">
        <f>IF(DATABASE!$X1164&lt;&gt;1,"",DATABASE!C1164)</f>
        <v/>
      </c>
      <c r="H1166" s="94">
        <f>IF(DATABASE!$X1164&lt;&gt;1,"",DATABASE!D1164)</f>
        <v/>
      </c>
      <c r="I1166" s="93">
        <f>IF(DATABASE!$X1164&lt;&gt;1,"",DATABASE!S1164)</f>
        <v/>
      </c>
    </row>
    <row r="1167" ht="16.5" customHeight="1" s="111">
      <c r="A1167" s="92">
        <f>IF(DATABASE!$X1165&lt;&gt;1,"",DATABASE!B1165)</f>
        <v/>
      </c>
      <c r="B1167" s="93">
        <f>IF(DATABASE!$X1165&lt;&gt;1,"",DATABASE!M1165)</f>
        <v/>
      </c>
      <c r="C1167" s="94">
        <f>IF(DATABASE!$X1165&lt;&gt;1,"",DATABASE!A1165)</f>
        <v/>
      </c>
      <c r="D1167" s="94">
        <f>IF(DATABASE!$X1165&lt;&gt;1,"",DATABASE!P1165)</f>
        <v/>
      </c>
      <c r="E1167" s="94">
        <f>IF(DATABASE!$X1165&lt;&gt;1,"",DATABASE!L1165)</f>
        <v/>
      </c>
      <c r="F1167" s="94">
        <f>IF(DATABASE!$X1165&lt;&gt;1,"",DATABASE!Q1165)</f>
        <v/>
      </c>
      <c r="G1167" s="94">
        <f>IF(DATABASE!$X1165&lt;&gt;1,"",DATABASE!C1165)</f>
        <v/>
      </c>
      <c r="H1167" s="94">
        <f>IF(DATABASE!$X1165&lt;&gt;1,"",DATABASE!D1165)</f>
        <v/>
      </c>
      <c r="I1167" s="93">
        <f>IF(DATABASE!$X1165&lt;&gt;1,"",DATABASE!S1165)</f>
        <v/>
      </c>
    </row>
    <row r="1168" ht="16.5" customHeight="1" s="111">
      <c r="A1168" s="92">
        <f>IF(DATABASE!$X1166&lt;&gt;1,"",DATABASE!B1166)</f>
        <v/>
      </c>
      <c r="B1168" s="93">
        <f>IF(DATABASE!$X1166&lt;&gt;1,"",DATABASE!M1166)</f>
        <v/>
      </c>
      <c r="C1168" s="94">
        <f>IF(DATABASE!$X1166&lt;&gt;1,"",DATABASE!A1166)</f>
        <v/>
      </c>
      <c r="D1168" s="94">
        <f>IF(DATABASE!$X1166&lt;&gt;1,"",DATABASE!P1166)</f>
        <v/>
      </c>
      <c r="E1168" s="94">
        <f>IF(DATABASE!$X1166&lt;&gt;1,"",DATABASE!L1166)</f>
        <v/>
      </c>
      <c r="F1168" s="94">
        <f>IF(DATABASE!$X1166&lt;&gt;1,"",DATABASE!Q1166)</f>
        <v/>
      </c>
      <c r="G1168" s="94">
        <f>IF(DATABASE!$X1166&lt;&gt;1,"",DATABASE!C1166)</f>
        <v/>
      </c>
      <c r="H1168" s="94">
        <f>IF(DATABASE!$X1166&lt;&gt;1,"",DATABASE!D1166)</f>
        <v/>
      </c>
      <c r="I1168" s="93">
        <f>IF(DATABASE!$X1166&lt;&gt;1,"",DATABASE!S1166)</f>
        <v/>
      </c>
    </row>
    <row r="1169" ht="16.5" customHeight="1" s="111">
      <c r="A1169" s="92">
        <f>IF(DATABASE!$X1167&lt;&gt;1,"",DATABASE!B1167)</f>
        <v/>
      </c>
      <c r="B1169" s="93">
        <f>IF(DATABASE!$X1167&lt;&gt;1,"",DATABASE!M1167)</f>
        <v/>
      </c>
      <c r="C1169" s="94">
        <f>IF(DATABASE!$X1167&lt;&gt;1,"",DATABASE!A1167)</f>
        <v/>
      </c>
      <c r="D1169" s="94">
        <f>IF(DATABASE!$X1167&lt;&gt;1,"",DATABASE!P1167)</f>
        <v/>
      </c>
      <c r="E1169" s="94">
        <f>IF(DATABASE!$X1167&lt;&gt;1,"",DATABASE!L1167)</f>
        <v/>
      </c>
      <c r="F1169" s="94">
        <f>IF(DATABASE!$X1167&lt;&gt;1,"",DATABASE!Q1167)</f>
        <v/>
      </c>
      <c r="G1169" s="94">
        <f>IF(DATABASE!$X1167&lt;&gt;1,"",DATABASE!C1167)</f>
        <v/>
      </c>
      <c r="H1169" s="94">
        <f>IF(DATABASE!$X1167&lt;&gt;1,"",DATABASE!D1167)</f>
        <v/>
      </c>
      <c r="I1169" s="93">
        <f>IF(DATABASE!$X1167&lt;&gt;1,"",DATABASE!S1167)</f>
        <v/>
      </c>
    </row>
    <row r="1170" ht="16.5" customHeight="1" s="111">
      <c r="A1170" s="92">
        <f>IF(DATABASE!$X1168&lt;&gt;1,"",DATABASE!B1168)</f>
        <v/>
      </c>
      <c r="B1170" s="93">
        <f>IF(DATABASE!$X1168&lt;&gt;1,"",DATABASE!M1168)</f>
        <v/>
      </c>
      <c r="C1170" s="94">
        <f>IF(DATABASE!$X1168&lt;&gt;1,"",DATABASE!A1168)</f>
        <v/>
      </c>
      <c r="D1170" s="94">
        <f>IF(DATABASE!$X1168&lt;&gt;1,"",DATABASE!P1168)</f>
        <v/>
      </c>
      <c r="E1170" s="94">
        <f>IF(DATABASE!$X1168&lt;&gt;1,"",DATABASE!L1168)</f>
        <v/>
      </c>
      <c r="F1170" s="94">
        <f>IF(DATABASE!$X1168&lt;&gt;1,"",DATABASE!Q1168)</f>
        <v/>
      </c>
      <c r="G1170" s="94">
        <f>IF(DATABASE!$X1168&lt;&gt;1,"",DATABASE!C1168)</f>
        <v/>
      </c>
      <c r="H1170" s="94">
        <f>IF(DATABASE!$X1168&lt;&gt;1,"",DATABASE!D1168)</f>
        <v/>
      </c>
      <c r="I1170" s="93">
        <f>IF(DATABASE!$X1168&lt;&gt;1,"",DATABASE!S1168)</f>
        <v/>
      </c>
    </row>
    <row r="1171" ht="16.5" customHeight="1" s="111">
      <c r="A1171" s="92">
        <f>IF(DATABASE!$X1169&lt;&gt;1,"",DATABASE!B1169)</f>
        <v/>
      </c>
      <c r="B1171" s="93">
        <f>IF(DATABASE!$X1169&lt;&gt;1,"",DATABASE!M1169)</f>
        <v/>
      </c>
      <c r="C1171" s="94">
        <f>IF(DATABASE!$X1169&lt;&gt;1,"",DATABASE!A1169)</f>
        <v/>
      </c>
      <c r="D1171" s="94">
        <f>IF(DATABASE!$X1169&lt;&gt;1,"",DATABASE!P1169)</f>
        <v/>
      </c>
      <c r="E1171" s="94">
        <f>IF(DATABASE!$X1169&lt;&gt;1,"",DATABASE!L1169)</f>
        <v/>
      </c>
      <c r="F1171" s="94">
        <f>IF(DATABASE!$X1169&lt;&gt;1,"",DATABASE!Q1169)</f>
        <v/>
      </c>
      <c r="G1171" s="94">
        <f>IF(DATABASE!$X1169&lt;&gt;1,"",DATABASE!C1169)</f>
        <v/>
      </c>
      <c r="H1171" s="94">
        <f>IF(DATABASE!$X1169&lt;&gt;1,"",DATABASE!D1169)</f>
        <v/>
      </c>
      <c r="I1171" s="93">
        <f>IF(DATABASE!$X1169&lt;&gt;1,"",DATABASE!S1169)</f>
        <v/>
      </c>
    </row>
    <row r="1172" ht="16.5" customHeight="1" s="111">
      <c r="A1172" s="92">
        <f>IF(DATABASE!$X1170&lt;&gt;1,"",DATABASE!B1170)</f>
        <v/>
      </c>
      <c r="B1172" s="93">
        <f>IF(DATABASE!$X1170&lt;&gt;1,"",DATABASE!M1170)</f>
        <v/>
      </c>
      <c r="C1172" s="94">
        <f>IF(DATABASE!$X1170&lt;&gt;1,"",DATABASE!A1170)</f>
        <v/>
      </c>
      <c r="D1172" s="94">
        <f>IF(DATABASE!$X1170&lt;&gt;1,"",DATABASE!P1170)</f>
        <v/>
      </c>
      <c r="E1172" s="94">
        <f>IF(DATABASE!$X1170&lt;&gt;1,"",DATABASE!L1170)</f>
        <v/>
      </c>
      <c r="F1172" s="94">
        <f>IF(DATABASE!$X1170&lt;&gt;1,"",DATABASE!Q1170)</f>
        <v/>
      </c>
      <c r="G1172" s="94">
        <f>IF(DATABASE!$X1170&lt;&gt;1,"",DATABASE!C1170)</f>
        <v/>
      </c>
      <c r="H1172" s="94">
        <f>IF(DATABASE!$X1170&lt;&gt;1,"",DATABASE!D1170)</f>
        <v/>
      </c>
      <c r="I1172" s="93">
        <f>IF(DATABASE!$X1170&lt;&gt;1,"",DATABASE!S1170)</f>
        <v/>
      </c>
    </row>
    <row r="1173" ht="16.5" customHeight="1" s="111">
      <c r="A1173" s="92">
        <f>IF(DATABASE!$X1171&lt;&gt;1,"",DATABASE!B1171)</f>
        <v/>
      </c>
      <c r="B1173" s="93">
        <f>IF(DATABASE!$X1171&lt;&gt;1,"",DATABASE!M1171)</f>
        <v/>
      </c>
      <c r="C1173" s="94">
        <f>IF(DATABASE!$X1171&lt;&gt;1,"",DATABASE!A1171)</f>
        <v/>
      </c>
      <c r="D1173" s="94">
        <f>IF(DATABASE!$X1171&lt;&gt;1,"",DATABASE!P1171)</f>
        <v/>
      </c>
      <c r="E1173" s="94">
        <f>IF(DATABASE!$X1171&lt;&gt;1,"",DATABASE!L1171)</f>
        <v/>
      </c>
      <c r="F1173" s="94">
        <f>IF(DATABASE!$X1171&lt;&gt;1,"",DATABASE!Q1171)</f>
        <v/>
      </c>
      <c r="G1173" s="94">
        <f>IF(DATABASE!$X1171&lt;&gt;1,"",DATABASE!C1171)</f>
        <v/>
      </c>
      <c r="H1173" s="94">
        <f>IF(DATABASE!$X1171&lt;&gt;1,"",DATABASE!D1171)</f>
        <v/>
      </c>
      <c r="I1173" s="93">
        <f>IF(DATABASE!$X1171&lt;&gt;1,"",DATABASE!S1171)</f>
        <v/>
      </c>
    </row>
    <row r="1174" ht="16.5" customHeight="1" s="111">
      <c r="A1174" s="92">
        <f>IF(DATABASE!$X1172&lt;&gt;1,"",DATABASE!B1172)</f>
        <v/>
      </c>
      <c r="B1174" s="93">
        <f>IF(DATABASE!$X1172&lt;&gt;1,"",DATABASE!M1172)</f>
        <v/>
      </c>
      <c r="C1174" s="94">
        <f>IF(DATABASE!$X1172&lt;&gt;1,"",DATABASE!A1172)</f>
        <v/>
      </c>
      <c r="D1174" s="94">
        <f>IF(DATABASE!$X1172&lt;&gt;1,"",DATABASE!P1172)</f>
        <v/>
      </c>
      <c r="E1174" s="94">
        <f>IF(DATABASE!$X1172&lt;&gt;1,"",DATABASE!L1172)</f>
        <v/>
      </c>
      <c r="F1174" s="94">
        <f>IF(DATABASE!$X1172&lt;&gt;1,"",DATABASE!Q1172)</f>
        <v/>
      </c>
      <c r="G1174" s="94">
        <f>IF(DATABASE!$X1172&lt;&gt;1,"",DATABASE!C1172)</f>
        <v/>
      </c>
      <c r="H1174" s="94">
        <f>IF(DATABASE!$X1172&lt;&gt;1,"",DATABASE!D1172)</f>
        <v/>
      </c>
      <c r="I1174" s="93">
        <f>IF(DATABASE!$X1172&lt;&gt;1,"",DATABASE!S1172)</f>
        <v/>
      </c>
    </row>
    <row r="1175" ht="16.5" customHeight="1" s="111">
      <c r="A1175" s="92">
        <f>IF(DATABASE!$X1173&lt;&gt;1,"",DATABASE!B1173)</f>
        <v/>
      </c>
      <c r="B1175" s="93">
        <f>IF(DATABASE!$X1173&lt;&gt;1,"",DATABASE!M1173)</f>
        <v/>
      </c>
      <c r="C1175" s="94">
        <f>IF(DATABASE!$X1173&lt;&gt;1,"",DATABASE!A1173)</f>
        <v/>
      </c>
      <c r="D1175" s="94">
        <f>IF(DATABASE!$X1173&lt;&gt;1,"",DATABASE!P1173)</f>
        <v/>
      </c>
      <c r="E1175" s="94">
        <f>IF(DATABASE!$X1173&lt;&gt;1,"",DATABASE!L1173)</f>
        <v/>
      </c>
      <c r="F1175" s="94">
        <f>IF(DATABASE!$X1173&lt;&gt;1,"",DATABASE!Q1173)</f>
        <v/>
      </c>
      <c r="G1175" s="94">
        <f>IF(DATABASE!$X1173&lt;&gt;1,"",DATABASE!C1173)</f>
        <v/>
      </c>
      <c r="H1175" s="94">
        <f>IF(DATABASE!$X1173&lt;&gt;1,"",DATABASE!D1173)</f>
        <v/>
      </c>
      <c r="I1175" s="93">
        <f>IF(DATABASE!$X1173&lt;&gt;1,"",DATABASE!S1173)</f>
        <v/>
      </c>
    </row>
    <row r="1176" ht="16.5" customHeight="1" s="111">
      <c r="A1176" s="92">
        <f>IF(DATABASE!$X1174&lt;&gt;1,"",DATABASE!B1174)</f>
        <v/>
      </c>
      <c r="B1176" s="93">
        <f>IF(DATABASE!$X1174&lt;&gt;1,"",DATABASE!M1174)</f>
        <v/>
      </c>
      <c r="C1176" s="94">
        <f>IF(DATABASE!$X1174&lt;&gt;1,"",DATABASE!A1174)</f>
        <v/>
      </c>
      <c r="D1176" s="94">
        <f>IF(DATABASE!$X1174&lt;&gt;1,"",DATABASE!P1174)</f>
        <v/>
      </c>
      <c r="E1176" s="94">
        <f>IF(DATABASE!$X1174&lt;&gt;1,"",DATABASE!L1174)</f>
        <v/>
      </c>
      <c r="F1176" s="94">
        <f>IF(DATABASE!$X1174&lt;&gt;1,"",DATABASE!Q1174)</f>
        <v/>
      </c>
      <c r="G1176" s="94">
        <f>IF(DATABASE!$X1174&lt;&gt;1,"",DATABASE!C1174)</f>
        <v/>
      </c>
      <c r="H1176" s="94">
        <f>IF(DATABASE!$X1174&lt;&gt;1,"",DATABASE!D1174)</f>
        <v/>
      </c>
      <c r="I1176" s="93">
        <f>IF(DATABASE!$X1174&lt;&gt;1,"",DATABASE!S1174)</f>
        <v/>
      </c>
    </row>
    <row r="1177" ht="16.5" customHeight="1" s="111">
      <c r="A1177" s="92">
        <f>IF(DATABASE!$X1175&lt;&gt;1,"",DATABASE!B1175)</f>
        <v/>
      </c>
      <c r="B1177" s="93">
        <f>IF(DATABASE!$X1175&lt;&gt;1,"",DATABASE!M1175)</f>
        <v/>
      </c>
      <c r="C1177" s="94">
        <f>IF(DATABASE!$X1175&lt;&gt;1,"",DATABASE!A1175)</f>
        <v/>
      </c>
      <c r="D1177" s="94">
        <f>IF(DATABASE!$X1175&lt;&gt;1,"",DATABASE!P1175)</f>
        <v/>
      </c>
      <c r="E1177" s="94">
        <f>IF(DATABASE!$X1175&lt;&gt;1,"",DATABASE!L1175)</f>
        <v/>
      </c>
      <c r="F1177" s="94">
        <f>IF(DATABASE!$X1175&lt;&gt;1,"",DATABASE!Q1175)</f>
        <v/>
      </c>
      <c r="G1177" s="94">
        <f>IF(DATABASE!$X1175&lt;&gt;1,"",DATABASE!C1175)</f>
        <v/>
      </c>
      <c r="H1177" s="94">
        <f>IF(DATABASE!$X1175&lt;&gt;1,"",DATABASE!D1175)</f>
        <v/>
      </c>
      <c r="I1177" s="93">
        <f>IF(DATABASE!$X1175&lt;&gt;1,"",DATABASE!S1175)</f>
        <v/>
      </c>
    </row>
    <row r="1178" ht="16.5" customHeight="1" s="111">
      <c r="A1178" s="92">
        <f>IF(DATABASE!$X1176&lt;&gt;1,"",DATABASE!B1176)</f>
        <v/>
      </c>
      <c r="B1178" s="93">
        <f>IF(DATABASE!$X1176&lt;&gt;1,"",DATABASE!M1176)</f>
        <v/>
      </c>
      <c r="C1178" s="94">
        <f>IF(DATABASE!$X1176&lt;&gt;1,"",DATABASE!A1176)</f>
        <v/>
      </c>
      <c r="D1178" s="94">
        <f>IF(DATABASE!$X1176&lt;&gt;1,"",DATABASE!P1176)</f>
        <v/>
      </c>
      <c r="E1178" s="94">
        <f>IF(DATABASE!$X1176&lt;&gt;1,"",DATABASE!L1176)</f>
        <v/>
      </c>
      <c r="F1178" s="94">
        <f>IF(DATABASE!$X1176&lt;&gt;1,"",DATABASE!Q1176)</f>
        <v/>
      </c>
      <c r="G1178" s="94">
        <f>IF(DATABASE!$X1176&lt;&gt;1,"",DATABASE!C1176)</f>
        <v/>
      </c>
      <c r="H1178" s="94">
        <f>IF(DATABASE!$X1176&lt;&gt;1,"",DATABASE!D1176)</f>
        <v/>
      </c>
      <c r="I1178" s="93">
        <f>IF(DATABASE!$X1176&lt;&gt;1,"",DATABASE!S1176)</f>
        <v/>
      </c>
    </row>
    <row r="1179" ht="16.5" customHeight="1" s="111">
      <c r="A1179" s="92">
        <f>IF(DATABASE!$X1177&lt;&gt;1,"",DATABASE!B1177)</f>
        <v/>
      </c>
      <c r="B1179" s="93">
        <f>IF(DATABASE!$X1177&lt;&gt;1,"",DATABASE!M1177)</f>
        <v/>
      </c>
      <c r="C1179" s="94">
        <f>IF(DATABASE!$X1177&lt;&gt;1,"",DATABASE!A1177)</f>
        <v/>
      </c>
      <c r="D1179" s="94">
        <f>IF(DATABASE!$X1177&lt;&gt;1,"",DATABASE!P1177)</f>
        <v/>
      </c>
      <c r="E1179" s="94">
        <f>IF(DATABASE!$X1177&lt;&gt;1,"",DATABASE!L1177)</f>
        <v/>
      </c>
      <c r="F1179" s="94">
        <f>IF(DATABASE!$X1177&lt;&gt;1,"",DATABASE!Q1177)</f>
        <v/>
      </c>
      <c r="G1179" s="94">
        <f>IF(DATABASE!$X1177&lt;&gt;1,"",DATABASE!C1177)</f>
        <v/>
      </c>
      <c r="H1179" s="94">
        <f>IF(DATABASE!$X1177&lt;&gt;1,"",DATABASE!D1177)</f>
        <v/>
      </c>
      <c r="I1179" s="93">
        <f>IF(DATABASE!$X1177&lt;&gt;1,"",DATABASE!S1177)</f>
        <v/>
      </c>
    </row>
    <row r="1180" ht="16.5" customHeight="1" s="111">
      <c r="A1180" s="92">
        <f>IF(DATABASE!$X1178&lt;&gt;1,"",DATABASE!B1178)</f>
        <v/>
      </c>
      <c r="B1180" s="93">
        <f>IF(DATABASE!$X1178&lt;&gt;1,"",DATABASE!M1178)</f>
        <v/>
      </c>
      <c r="C1180" s="94">
        <f>IF(DATABASE!$X1178&lt;&gt;1,"",DATABASE!A1178)</f>
        <v/>
      </c>
      <c r="D1180" s="94">
        <f>IF(DATABASE!$X1178&lt;&gt;1,"",DATABASE!P1178)</f>
        <v/>
      </c>
      <c r="E1180" s="94">
        <f>IF(DATABASE!$X1178&lt;&gt;1,"",DATABASE!L1178)</f>
        <v/>
      </c>
      <c r="F1180" s="94">
        <f>IF(DATABASE!$X1178&lt;&gt;1,"",DATABASE!Q1178)</f>
        <v/>
      </c>
      <c r="G1180" s="94">
        <f>IF(DATABASE!$X1178&lt;&gt;1,"",DATABASE!C1178)</f>
        <v/>
      </c>
      <c r="H1180" s="94">
        <f>IF(DATABASE!$X1178&lt;&gt;1,"",DATABASE!D1178)</f>
        <v/>
      </c>
      <c r="I1180" s="93">
        <f>IF(DATABASE!$X1178&lt;&gt;1,"",DATABASE!S1178)</f>
        <v/>
      </c>
    </row>
    <row r="1181" ht="16.5" customHeight="1" s="111">
      <c r="A1181" s="92">
        <f>IF(DATABASE!$X1179&lt;&gt;1,"",DATABASE!B1179)</f>
        <v/>
      </c>
      <c r="B1181" s="93">
        <f>IF(DATABASE!$X1179&lt;&gt;1,"",DATABASE!M1179)</f>
        <v/>
      </c>
      <c r="C1181" s="94">
        <f>IF(DATABASE!$X1179&lt;&gt;1,"",DATABASE!A1179)</f>
        <v/>
      </c>
      <c r="D1181" s="94">
        <f>IF(DATABASE!$X1179&lt;&gt;1,"",DATABASE!P1179)</f>
        <v/>
      </c>
      <c r="E1181" s="94">
        <f>IF(DATABASE!$X1179&lt;&gt;1,"",DATABASE!L1179)</f>
        <v/>
      </c>
      <c r="F1181" s="94">
        <f>IF(DATABASE!$X1179&lt;&gt;1,"",DATABASE!Q1179)</f>
        <v/>
      </c>
      <c r="G1181" s="94">
        <f>IF(DATABASE!$X1179&lt;&gt;1,"",DATABASE!C1179)</f>
        <v/>
      </c>
      <c r="H1181" s="94">
        <f>IF(DATABASE!$X1179&lt;&gt;1,"",DATABASE!D1179)</f>
        <v/>
      </c>
      <c r="I1181" s="93">
        <f>IF(DATABASE!$X1179&lt;&gt;1,"",DATABASE!S1179)</f>
        <v/>
      </c>
    </row>
    <row r="1182" ht="16.5" customHeight="1" s="111">
      <c r="A1182" s="92">
        <f>IF(DATABASE!$X1180&lt;&gt;1,"",DATABASE!B1180)</f>
        <v/>
      </c>
      <c r="B1182" s="93">
        <f>IF(DATABASE!$X1180&lt;&gt;1,"",DATABASE!M1180)</f>
        <v/>
      </c>
      <c r="C1182" s="94">
        <f>IF(DATABASE!$X1180&lt;&gt;1,"",DATABASE!A1180)</f>
        <v/>
      </c>
      <c r="D1182" s="94">
        <f>IF(DATABASE!$X1180&lt;&gt;1,"",DATABASE!P1180)</f>
        <v/>
      </c>
      <c r="E1182" s="94">
        <f>IF(DATABASE!$X1180&lt;&gt;1,"",DATABASE!L1180)</f>
        <v/>
      </c>
      <c r="F1182" s="94">
        <f>IF(DATABASE!$X1180&lt;&gt;1,"",DATABASE!Q1180)</f>
        <v/>
      </c>
      <c r="G1182" s="94">
        <f>IF(DATABASE!$X1180&lt;&gt;1,"",DATABASE!C1180)</f>
        <v/>
      </c>
      <c r="H1182" s="94">
        <f>IF(DATABASE!$X1180&lt;&gt;1,"",DATABASE!D1180)</f>
        <v/>
      </c>
      <c r="I1182" s="93">
        <f>IF(DATABASE!$X1180&lt;&gt;1,"",DATABASE!S1180)</f>
        <v/>
      </c>
    </row>
    <row r="1183" ht="16.5" customHeight="1" s="111">
      <c r="A1183" s="92">
        <f>IF(DATABASE!$X1181&lt;&gt;1,"",DATABASE!B1181)</f>
        <v/>
      </c>
      <c r="B1183" s="93">
        <f>IF(DATABASE!$X1181&lt;&gt;1,"",DATABASE!M1181)</f>
        <v/>
      </c>
      <c r="C1183" s="94">
        <f>IF(DATABASE!$X1181&lt;&gt;1,"",DATABASE!A1181)</f>
        <v/>
      </c>
      <c r="D1183" s="94">
        <f>IF(DATABASE!$X1181&lt;&gt;1,"",DATABASE!P1181)</f>
        <v/>
      </c>
      <c r="E1183" s="94">
        <f>IF(DATABASE!$X1181&lt;&gt;1,"",DATABASE!L1181)</f>
        <v/>
      </c>
      <c r="F1183" s="94">
        <f>IF(DATABASE!$X1181&lt;&gt;1,"",DATABASE!Q1181)</f>
        <v/>
      </c>
      <c r="G1183" s="94">
        <f>IF(DATABASE!$X1181&lt;&gt;1,"",DATABASE!C1181)</f>
        <v/>
      </c>
      <c r="H1183" s="94">
        <f>IF(DATABASE!$X1181&lt;&gt;1,"",DATABASE!D1181)</f>
        <v/>
      </c>
      <c r="I1183" s="93">
        <f>IF(DATABASE!$X1181&lt;&gt;1,"",DATABASE!S1181)</f>
        <v/>
      </c>
    </row>
    <row r="1184" ht="16.5" customHeight="1" s="111">
      <c r="A1184" s="92">
        <f>IF(DATABASE!$X1182&lt;&gt;1,"",DATABASE!B1182)</f>
        <v/>
      </c>
      <c r="B1184" s="93">
        <f>IF(DATABASE!$X1182&lt;&gt;1,"",DATABASE!M1182)</f>
        <v/>
      </c>
      <c r="C1184" s="94">
        <f>IF(DATABASE!$X1182&lt;&gt;1,"",DATABASE!A1182)</f>
        <v/>
      </c>
      <c r="D1184" s="94">
        <f>IF(DATABASE!$X1182&lt;&gt;1,"",DATABASE!P1182)</f>
        <v/>
      </c>
      <c r="E1184" s="94">
        <f>IF(DATABASE!$X1182&lt;&gt;1,"",DATABASE!L1182)</f>
        <v/>
      </c>
      <c r="F1184" s="94">
        <f>IF(DATABASE!$X1182&lt;&gt;1,"",DATABASE!Q1182)</f>
        <v/>
      </c>
      <c r="G1184" s="94">
        <f>IF(DATABASE!$X1182&lt;&gt;1,"",DATABASE!C1182)</f>
        <v/>
      </c>
      <c r="H1184" s="94">
        <f>IF(DATABASE!$X1182&lt;&gt;1,"",DATABASE!D1182)</f>
        <v/>
      </c>
      <c r="I1184" s="93">
        <f>IF(DATABASE!$X1182&lt;&gt;1,"",DATABASE!S1182)</f>
        <v/>
      </c>
    </row>
    <row r="1185" ht="16.5" customHeight="1" s="111">
      <c r="A1185" s="92">
        <f>IF(DATABASE!$X1183&lt;&gt;1,"",DATABASE!B1183)</f>
        <v/>
      </c>
      <c r="B1185" s="93">
        <f>IF(DATABASE!$X1183&lt;&gt;1,"",DATABASE!M1183)</f>
        <v/>
      </c>
      <c r="C1185" s="94">
        <f>IF(DATABASE!$X1183&lt;&gt;1,"",DATABASE!A1183)</f>
        <v/>
      </c>
      <c r="D1185" s="94">
        <f>IF(DATABASE!$X1183&lt;&gt;1,"",DATABASE!P1183)</f>
        <v/>
      </c>
      <c r="E1185" s="94">
        <f>IF(DATABASE!$X1183&lt;&gt;1,"",DATABASE!L1183)</f>
        <v/>
      </c>
      <c r="F1185" s="94">
        <f>IF(DATABASE!$X1183&lt;&gt;1,"",DATABASE!Q1183)</f>
        <v/>
      </c>
      <c r="G1185" s="94">
        <f>IF(DATABASE!$X1183&lt;&gt;1,"",DATABASE!C1183)</f>
        <v/>
      </c>
      <c r="H1185" s="94">
        <f>IF(DATABASE!$X1183&lt;&gt;1,"",DATABASE!D1183)</f>
        <v/>
      </c>
      <c r="I1185" s="93">
        <f>IF(DATABASE!$X1183&lt;&gt;1,"",DATABASE!S1183)</f>
        <v/>
      </c>
    </row>
    <row r="1186" ht="16.5" customHeight="1" s="111">
      <c r="A1186" s="92">
        <f>IF(DATABASE!$X1184&lt;&gt;1,"",DATABASE!B1184)</f>
        <v/>
      </c>
      <c r="B1186" s="93">
        <f>IF(DATABASE!$X1184&lt;&gt;1,"",DATABASE!M1184)</f>
        <v/>
      </c>
      <c r="C1186" s="94">
        <f>IF(DATABASE!$X1184&lt;&gt;1,"",DATABASE!A1184)</f>
        <v/>
      </c>
      <c r="D1186" s="94">
        <f>IF(DATABASE!$X1184&lt;&gt;1,"",DATABASE!P1184)</f>
        <v/>
      </c>
      <c r="E1186" s="94">
        <f>IF(DATABASE!$X1184&lt;&gt;1,"",DATABASE!L1184)</f>
        <v/>
      </c>
      <c r="F1186" s="94">
        <f>IF(DATABASE!$X1184&lt;&gt;1,"",DATABASE!Q1184)</f>
        <v/>
      </c>
      <c r="G1186" s="94">
        <f>IF(DATABASE!$X1184&lt;&gt;1,"",DATABASE!C1184)</f>
        <v/>
      </c>
      <c r="H1186" s="94">
        <f>IF(DATABASE!$X1184&lt;&gt;1,"",DATABASE!D1184)</f>
        <v/>
      </c>
      <c r="I1186" s="93">
        <f>IF(DATABASE!$X1184&lt;&gt;1,"",DATABASE!S1184)</f>
        <v/>
      </c>
    </row>
    <row r="1187" ht="16.5" customHeight="1" s="111">
      <c r="A1187" s="92">
        <f>IF(DATABASE!$X1185&lt;&gt;1,"",DATABASE!B1185)</f>
        <v/>
      </c>
      <c r="B1187" s="93">
        <f>IF(DATABASE!$X1185&lt;&gt;1,"",DATABASE!M1185)</f>
        <v/>
      </c>
      <c r="C1187" s="94">
        <f>IF(DATABASE!$X1185&lt;&gt;1,"",DATABASE!A1185)</f>
        <v/>
      </c>
      <c r="D1187" s="94">
        <f>IF(DATABASE!$X1185&lt;&gt;1,"",DATABASE!P1185)</f>
        <v/>
      </c>
      <c r="E1187" s="94">
        <f>IF(DATABASE!$X1185&lt;&gt;1,"",DATABASE!L1185)</f>
        <v/>
      </c>
      <c r="F1187" s="94">
        <f>IF(DATABASE!$X1185&lt;&gt;1,"",DATABASE!Q1185)</f>
        <v/>
      </c>
      <c r="G1187" s="94">
        <f>IF(DATABASE!$X1185&lt;&gt;1,"",DATABASE!C1185)</f>
        <v/>
      </c>
      <c r="H1187" s="94">
        <f>IF(DATABASE!$X1185&lt;&gt;1,"",DATABASE!D1185)</f>
        <v/>
      </c>
      <c r="I1187" s="93">
        <f>IF(DATABASE!$X1185&lt;&gt;1,"",DATABASE!S1185)</f>
        <v/>
      </c>
    </row>
    <row r="1188" ht="16.5" customHeight="1" s="111">
      <c r="A1188" s="92">
        <f>IF(DATABASE!$X1186&lt;&gt;1,"",DATABASE!B1186)</f>
        <v/>
      </c>
      <c r="B1188" s="93">
        <f>IF(DATABASE!$X1186&lt;&gt;1,"",DATABASE!M1186)</f>
        <v/>
      </c>
      <c r="C1188" s="94">
        <f>IF(DATABASE!$X1186&lt;&gt;1,"",DATABASE!A1186)</f>
        <v/>
      </c>
      <c r="D1188" s="94">
        <f>IF(DATABASE!$X1186&lt;&gt;1,"",DATABASE!P1186)</f>
        <v/>
      </c>
      <c r="E1188" s="94">
        <f>IF(DATABASE!$X1186&lt;&gt;1,"",DATABASE!L1186)</f>
        <v/>
      </c>
      <c r="F1188" s="94">
        <f>IF(DATABASE!$X1186&lt;&gt;1,"",DATABASE!Q1186)</f>
        <v/>
      </c>
      <c r="G1188" s="94">
        <f>IF(DATABASE!$X1186&lt;&gt;1,"",DATABASE!C1186)</f>
        <v/>
      </c>
      <c r="H1188" s="94">
        <f>IF(DATABASE!$X1186&lt;&gt;1,"",DATABASE!D1186)</f>
        <v/>
      </c>
      <c r="I1188" s="93">
        <f>IF(DATABASE!$X1186&lt;&gt;1,"",DATABASE!S1186)</f>
        <v/>
      </c>
    </row>
    <row r="1189" ht="16.5" customHeight="1" s="111">
      <c r="A1189" s="92">
        <f>IF(DATABASE!$X1187&lt;&gt;1,"",DATABASE!B1187)</f>
        <v/>
      </c>
      <c r="B1189" s="93">
        <f>IF(DATABASE!$X1187&lt;&gt;1,"",DATABASE!M1187)</f>
        <v/>
      </c>
      <c r="C1189" s="94">
        <f>IF(DATABASE!$X1187&lt;&gt;1,"",DATABASE!A1187)</f>
        <v/>
      </c>
      <c r="D1189" s="94">
        <f>IF(DATABASE!$X1187&lt;&gt;1,"",DATABASE!P1187)</f>
        <v/>
      </c>
      <c r="E1189" s="94">
        <f>IF(DATABASE!$X1187&lt;&gt;1,"",DATABASE!L1187)</f>
        <v/>
      </c>
      <c r="F1189" s="94">
        <f>IF(DATABASE!$X1187&lt;&gt;1,"",DATABASE!Q1187)</f>
        <v/>
      </c>
      <c r="G1189" s="94">
        <f>IF(DATABASE!$X1187&lt;&gt;1,"",DATABASE!C1187)</f>
        <v/>
      </c>
      <c r="H1189" s="94">
        <f>IF(DATABASE!$X1187&lt;&gt;1,"",DATABASE!D1187)</f>
        <v/>
      </c>
      <c r="I1189" s="93">
        <f>IF(DATABASE!$X1187&lt;&gt;1,"",DATABASE!S1187)</f>
        <v/>
      </c>
    </row>
    <row r="1190" ht="16.5" customHeight="1" s="111">
      <c r="A1190" s="92">
        <f>IF(DATABASE!$X1188&lt;&gt;1,"",DATABASE!B1188)</f>
        <v/>
      </c>
      <c r="B1190" s="93">
        <f>IF(DATABASE!$X1188&lt;&gt;1,"",DATABASE!M1188)</f>
        <v/>
      </c>
      <c r="C1190" s="94">
        <f>IF(DATABASE!$X1188&lt;&gt;1,"",DATABASE!A1188)</f>
        <v/>
      </c>
      <c r="D1190" s="94">
        <f>IF(DATABASE!$X1188&lt;&gt;1,"",DATABASE!P1188)</f>
        <v/>
      </c>
      <c r="E1190" s="94">
        <f>IF(DATABASE!$X1188&lt;&gt;1,"",DATABASE!L1188)</f>
        <v/>
      </c>
      <c r="F1190" s="94">
        <f>IF(DATABASE!$X1188&lt;&gt;1,"",DATABASE!Q1188)</f>
        <v/>
      </c>
      <c r="G1190" s="94">
        <f>IF(DATABASE!$X1188&lt;&gt;1,"",DATABASE!C1188)</f>
        <v/>
      </c>
      <c r="H1190" s="94">
        <f>IF(DATABASE!$X1188&lt;&gt;1,"",DATABASE!D1188)</f>
        <v/>
      </c>
      <c r="I1190" s="93">
        <f>IF(DATABASE!$X1188&lt;&gt;1,"",DATABASE!S1188)</f>
        <v/>
      </c>
    </row>
    <row r="1191" ht="16.5" customHeight="1" s="111">
      <c r="A1191" s="92">
        <f>IF(DATABASE!$X1189&lt;&gt;1,"",DATABASE!B1189)</f>
        <v/>
      </c>
      <c r="B1191" s="93">
        <f>IF(DATABASE!$X1189&lt;&gt;1,"",DATABASE!M1189)</f>
        <v/>
      </c>
      <c r="C1191" s="94">
        <f>IF(DATABASE!$X1189&lt;&gt;1,"",DATABASE!A1189)</f>
        <v/>
      </c>
      <c r="D1191" s="94">
        <f>IF(DATABASE!$X1189&lt;&gt;1,"",DATABASE!P1189)</f>
        <v/>
      </c>
      <c r="E1191" s="94">
        <f>IF(DATABASE!$X1189&lt;&gt;1,"",DATABASE!L1189)</f>
        <v/>
      </c>
      <c r="F1191" s="94">
        <f>IF(DATABASE!$X1189&lt;&gt;1,"",DATABASE!Q1189)</f>
        <v/>
      </c>
      <c r="G1191" s="94">
        <f>IF(DATABASE!$X1189&lt;&gt;1,"",DATABASE!C1189)</f>
        <v/>
      </c>
      <c r="H1191" s="94">
        <f>IF(DATABASE!$X1189&lt;&gt;1,"",DATABASE!D1189)</f>
        <v/>
      </c>
      <c r="I1191" s="93">
        <f>IF(DATABASE!$X1189&lt;&gt;1,"",DATABASE!S1189)</f>
        <v/>
      </c>
    </row>
    <row r="1192" ht="16.5" customHeight="1" s="111">
      <c r="A1192" s="92">
        <f>IF(DATABASE!$X1190&lt;&gt;1,"",DATABASE!B1190)</f>
        <v/>
      </c>
      <c r="B1192" s="93">
        <f>IF(DATABASE!$X1190&lt;&gt;1,"",DATABASE!M1190)</f>
        <v/>
      </c>
      <c r="C1192" s="94">
        <f>IF(DATABASE!$X1190&lt;&gt;1,"",DATABASE!A1190)</f>
        <v/>
      </c>
      <c r="D1192" s="94">
        <f>IF(DATABASE!$X1190&lt;&gt;1,"",DATABASE!P1190)</f>
        <v/>
      </c>
      <c r="E1192" s="94">
        <f>IF(DATABASE!$X1190&lt;&gt;1,"",DATABASE!L1190)</f>
        <v/>
      </c>
      <c r="F1192" s="94">
        <f>IF(DATABASE!$X1190&lt;&gt;1,"",DATABASE!Q1190)</f>
        <v/>
      </c>
      <c r="G1192" s="94">
        <f>IF(DATABASE!$X1190&lt;&gt;1,"",DATABASE!C1190)</f>
        <v/>
      </c>
      <c r="H1192" s="94">
        <f>IF(DATABASE!$X1190&lt;&gt;1,"",DATABASE!D1190)</f>
        <v/>
      </c>
      <c r="I1192" s="93">
        <f>IF(DATABASE!$X1190&lt;&gt;1,"",DATABASE!S1190)</f>
        <v/>
      </c>
    </row>
    <row r="1193" ht="16.5" customHeight="1" s="111">
      <c r="A1193" s="92">
        <f>IF(DATABASE!$X1191&lt;&gt;1,"",DATABASE!B1191)</f>
        <v/>
      </c>
      <c r="B1193" s="93">
        <f>IF(DATABASE!$X1191&lt;&gt;1,"",DATABASE!M1191)</f>
        <v/>
      </c>
      <c r="C1193" s="94">
        <f>IF(DATABASE!$X1191&lt;&gt;1,"",DATABASE!A1191)</f>
        <v/>
      </c>
      <c r="D1193" s="94">
        <f>IF(DATABASE!$X1191&lt;&gt;1,"",DATABASE!P1191)</f>
        <v/>
      </c>
      <c r="E1193" s="94">
        <f>IF(DATABASE!$X1191&lt;&gt;1,"",DATABASE!L1191)</f>
        <v/>
      </c>
      <c r="F1193" s="94">
        <f>IF(DATABASE!$X1191&lt;&gt;1,"",DATABASE!Q1191)</f>
        <v/>
      </c>
      <c r="G1193" s="94">
        <f>IF(DATABASE!$X1191&lt;&gt;1,"",DATABASE!C1191)</f>
        <v/>
      </c>
      <c r="H1193" s="94">
        <f>IF(DATABASE!$X1191&lt;&gt;1,"",DATABASE!D1191)</f>
        <v/>
      </c>
      <c r="I1193" s="93">
        <f>IF(DATABASE!$X1191&lt;&gt;1,"",DATABASE!S1191)</f>
        <v/>
      </c>
    </row>
    <row r="1194" ht="16.5" customHeight="1" s="111">
      <c r="A1194" s="92">
        <f>IF(DATABASE!$X1192&lt;&gt;1,"",DATABASE!B1192)</f>
        <v/>
      </c>
      <c r="B1194" s="93">
        <f>IF(DATABASE!$X1192&lt;&gt;1,"",DATABASE!M1192)</f>
        <v/>
      </c>
      <c r="C1194" s="94">
        <f>IF(DATABASE!$X1192&lt;&gt;1,"",DATABASE!A1192)</f>
        <v/>
      </c>
      <c r="D1194" s="94">
        <f>IF(DATABASE!$X1192&lt;&gt;1,"",DATABASE!P1192)</f>
        <v/>
      </c>
      <c r="E1194" s="94">
        <f>IF(DATABASE!$X1192&lt;&gt;1,"",DATABASE!L1192)</f>
        <v/>
      </c>
      <c r="F1194" s="94">
        <f>IF(DATABASE!$X1192&lt;&gt;1,"",DATABASE!Q1192)</f>
        <v/>
      </c>
      <c r="G1194" s="94">
        <f>IF(DATABASE!$X1192&lt;&gt;1,"",DATABASE!C1192)</f>
        <v/>
      </c>
      <c r="H1194" s="94">
        <f>IF(DATABASE!$X1192&lt;&gt;1,"",DATABASE!D1192)</f>
        <v/>
      </c>
      <c r="I1194" s="93">
        <f>IF(DATABASE!$X1192&lt;&gt;1,"",DATABASE!S1192)</f>
        <v/>
      </c>
    </row>
    <row r="1195" ht="16.5" customHeight="1" s="111">
      <c r="A1195" s="92">
        <f>IF(DATABASE!$X1193&lt;&gt;1,"",DATABASE!B1193)</f>
        <v/>
      </c>
      <c r="B1195" s="93">
        <f>IF(DATABASE!$X1193&lt;&gt;1,"",DATABASE!M1193)</f>
        <v/>
      </c>
      <c r="C1195" s="94">
        <f>IF(DATABASE!$X1193&lt;&gt;1,"",DATABASE!A1193)</f>
        <v/>
      </c>
      <c r="D1195" s="94">
        <f>IF(DATABASE!$X1193&lt;&gt;1,"",DATABASE!P1193)</f>
        <v/>
      </c>
      <c r="E1195" s="94">
        <f>IF(DATABASE!$X1193&lt;&gt;1,"",DATABASE!L1193)</f>
        <v/>
      </c>
      <c r="F1195" s="94">
        <f>IF(DATABASE!$X1193&lt;&gt;1,"",DATABASE!Q1193)</f>
        <v/>
      </c>
      <c r="G1195" s="94">
        <f>IF(DATABASE!$X1193&lt;&gt;1,"",DATABASE!C1193)</f>
        <v/>
      </c>
      <c r="H1195" s="94">
        <f>IF(DATABASE!$X1193&lt;&gt;1,"",DATABASE!D1193)</f>
        <v/>
      </c>
      <c r="I1195" s="93">
        <f>IF(DATABASE!$X1193&lt;&gt;1,"",DATABASE!S1193)</f>
        <v/>
      </c>
    </row>
    <row r="1196" ht="16.5" customHeight="1" s="111">
      <c r="A1196" s="92">
        <f>IF(DATABASE!$X1194&lt;&gt;1,"",DATABASE!B1194)</f>
        <v/>
      </c>
      <c r="B1196" s="93">
        <f>IF(DATABASE!$X1194&lt;&gt;1,"",DATABASE!M1194)</f>
        <v/>
      </c>
      <c r="C1196" s="94">
        <f>IF(DATABASE!$X1194&lt;&gt;1,"",DATABASE!A1194)</f>
        <v/>
      </c>
      <c r="D1196" s="94">
        <f>IF(DATABASE!$X1194&lt;&gt;1,"",DATABASE!P1194)</f>
        <v/>
      </c>
      <c r="E1196" s="94">
        <f>IF(DATABASE!$X1194&lt;&gt;1,"",DATABASE!L1194)</f>
        <v/>
      </c>
      <c r="F1196" s="94">
        <f>IF(DATABASE!$X1194&lt;&gt;1,"",DATABASE!Q1194)</f>
        <v/>
      </c>
      <c r="G1196" s="94">
        <f>IF(DATABASE!$X1194&lt;&gt;1,"",DATABASE!C1194)</f>
        <v/>
      </c>
      <c r="H1196" s="94">
        <f>IF(DATABASE!$X1194&lt;&gt;1,"",DATABASE!D1194)</f>
        <v/>
      </c>
      <c r="I1196" s="93">
        <f>IF(DATABASE!$X1194&lt;&gt;1,"",DATABASE!S1194)</f>
        <v/>
      </c>
    </row>
    <row r="1197" ht="16.5" customHeight="1" s="111">
      <c r="A1197" s="92">
        <f>IF(DATABASE!$X1195&lt;&gt;1,"",DATABASE!B1195)</f>
        <v/>
      </c>
      <c r="B1197" s="93">
        <f>IF(DATABASE!$X1195&lt;&gt;1,"",DATABASE!M1195)</f>
        <v/>
      </c>
      <c r="C1197" s="94">
        <f>IF(DATABASE!$X1195&lt;&gt;1,"",DATABASE!A1195)</f>
        <v/>
      </c>
      <c r="D1197" s="94">
        <f>IF(DATABASE!$X1195&lt;&gt;1,"",DATABASE!P1195)</f>
        <v/>
      </c>
      <c r="E1197" s="94">
        <f>IF(DATABASE!$X1195&lt;&gt;1,"",DATABASE!L1195)</f>
        <v/>
      </c>
      <c r="F1197" s="94">
        <f>IF(DATABASE!$X1195&lt;&gt;1,"",DATABASE!Q1195)</f>
        <v/>
      </c>
      <c r="G1197" s="94">
        <f>IF(DATABASE!$X1195&lt;&gt;1,"",DATABASE!C1195)</f>
        <v/>
      </c>
      <c r="H1197" s="94">
        <f>IF(DATABASE!$X1195&lt;&gt;1,"",DATABASE!D1195)</f>
        <v/>
      </c>
      <c r="I1197" s="93">
        <f>IF(DATABASE!$X1195&lt;&gt;1,"",DATABASE!S1195)</f>
        <v/>
      </c>
    </row>
    <row r="1198" ht="16.5" customHeight="1" s="111">
      <c r="A1198" s="92">
        <f>IF(DATABASE!$X1196&lt;&gt;1,"",DATABASE!B1196)</f>
        <v/>
      </c>
      <c r="B1198" s="93">
        <f>IF(DATABASE!$X1196&lt;&gt;1,"",DATABASE!M1196)</f>
        <v/>
      </c>
      <c r="C1198" s="94">
        <f>IF(DATABASE!$X1196&lt;&gt;1,"",DATABASE!A1196)</f>
        <v/>
      </c>
      <c r="D1198" s="94">
        <f>IF(DATABASE!$X1196&lt;&gt;1,"",DATABASE!P1196)</f>
        <v/>
      </c>
      <c r="E1198" s="94">
        <f>IF(DATABASE!$X1196&lt;&gt;1,"",DATABASE!L1196)</f>
        <v/>
      </c>
      <c r="F1198" s="94">
        <f>IF(DATABASE!$X1196&lt;&gt;1,"",DATABASE!Q1196)</f>
        <v/>
      </c>
      <c r="G1198" s="94">
        <f>IF(DATABASE!$X1196&lt;&gt;1,"",DATABASE!C1196)</f>
        <v/>
      </c>
      <c r="H1198" s="94">
        <f>IF(DATABASE!$X1196&lt;&gt;1,"",DATABASE!D1196)</f>
        <v/>
      </c>
      <c r="I1198" s="93">
        <f>IF(DATABASE!$X1196&lt;&gt;1,"",DATABASE!S1196)</f>
        <v/>
      </c>
    </row>
    <row r="1199" ht="16.5" customHeight="1" s="111">
      <c r="A1199" s="92">
        <f>IF(DATABASE!$X1197&lt;&gt;1,"",DATABASE!B1197)</f>
        <v/>
      </c>
      <c r="B1199" s="93">
        <f>IF(DATABASE!$X1197&lt;&gt;1,"",DATABASE!M1197)</f>
        <v/>
      </c>
      <c r="C1199" s="94">
        <f>IF(DATABASE!$X1197&lt;&gt;1,"",DATABASE!A1197)</f>
        <v/>
      </c>
      <c r="D1199" s="94">
        <f>IF(DATABASE!$X1197&lt;&gt;1,"",DATABASE!P1197)</f>
        <v/>
      </c>
      <c r="E1199" s="94">
        <f>IF(DATABASE!$X1197&lt;&gt;1,"",DATABASE!L1197)</f>
        <v/>
      </c>
      <c r="F1199" s="94">
        <f>IF(DATABASE!$X1197&lt;&gt;1,"",DATABASE!Q1197)</f>
        <v/>
      </c>
      <c r="G1199" s="94">
        <f>IF(DATABASE!$X1197&lt;&gt;1,"",DATABASE!C1197)</f>
        <v/>
      </c>
      <c r="H1199" s="94">
        <f>IF(DATABASE!$X1197&lt;&gt;1,"",DATABASE!D1197)</f>
        <v/>
      </c>
      <c r="I1199" s="93">
        <f>IF(DATABASE!$X1197&lt;&gt;1,"",DATABASE!S1197)</f>
        <v/>
      </c>
    </row>
    <row r="1200" ht="16.5" customHeight="1" s="111">
      <c r="A1200" s="92">
        <f>IF(DATABASE!$X1198&lt;&gt;1,"",DATABASE!B1198)</f>
        <v/>
      </c>
      <c r="B1200" s="93">
        <f>IF(DATABASE!$X1198&lt;&gt;1,"",DATABASE!M1198)</f>
        <v/>
      </c>
      <c r="C1200" s="94">
        <f>IF(DATABASE!$X1198&lt;&gt;1,"",DATABASE!A1198)</f>
        <v/>
      </c>
      <c r="D1200" s="94">
        <f>IF(DATABASE!$X1198&lt;&gt;1,"",DATABASE!P1198)</f>
        <v/>
      </c>
      <c r="E1200" s="94">
        <f>IF(DATABASE!$X1198&lt;&gt;1,"",DATABASE!L1198)</f>
        <v/>
      </c>
      <c r="F1200" s="94">
        <f>IF(DATABASE!$X1198&lt;&gt;1,"",DATABASE!Q1198)</f>
        <v/>
      </c>
      <c r="G1200" s="94">
        <f>IF(DATABASE!$X1198&lt;&gt;1,"",DATABASE!C1198)</f>
        <v/>
      </c>
      <c r="H1200" s="94">
        <f>IF(DATABASE!$X1198&lt;&gt;1,"",DATABASE!D1198)</f>
        <v/>
      </c>
      <c r="I1200" s="93">
        <f>IF(DATABASE!$X1198&lt;&gt;1,"",DATABASE!S1198)</f>
        <v/>
      </c>
    </row>
    <row r="1201" ht="16.5" customHeight="1" s="111">
      <c r="A1201" s="92">
        <f>IF(DATABASE!$X1199&lt;&gt;1,"",DATABASE!B1199)</f>
        <v/>
      </c>
      <c r="B1201" s="93">
        <f>IF(DATABASE!$X1199&lt;&gt;1,"",DATABASE!M1199)</f>
        <v/>
      </c>
      <c r="C1201" s="94">
        <f>IF(DATABASE!$X1199&lt;&gt;1,"",DATABASE!A1199)</f>
        <v/>
      </c>
      <c r="D1201" s="94">
        <f>IF(DATABASE!$X1199&lt;&gt;1,"",DATABASE!P1199)</f>
        <v/>
      </c>
      <c r="E1201" s="94">
        <f>IF(DATABASE!$X1199&lt;&gt;1,"",DATABASE!L1199)</f>
        <v/>
      </c>
      <c r="F1201" s="94">
        <f>IF(DATABASE!$X1199&lt;&gt;1,"",DATABASE!Q1199)</f>
        <v/>
      </c>
      <c r="G1201" s="94">
        <f>IF(DATABASE!$X1199&lt;&gt;1,"",DATABASE!C1199)</f>
        <v/>
      </c>
      <c r="H1201" s="94">
        <f>IF(DATABASE!$X1199&lt;&gt;1,"",DATABASE!D1199)</f>
        <v/>
      </c>
      <c r="I1201" s="93">
        <f>IF(DATABASE!$X1199&lt;&gt;1,"",DATABASE!S1199)</f>
        <v/>
      </c>
    </row>
    <row r="1202" ht="16.5" customHeight="1" s="111">
      <c r="A1202" s="92">
        <f>IF(DATABASE!$X1200&lt;&gt;1,"",DATABASE!B1200)</f>
        <v/>
      </c>
      <c r="B1202" s="93">
        <f>IF(DATABASE!$X1200&lt;&gt;1,"",DATABASE!M1200)</f>
        <v/>
      </c>
      <c r="C1202" s="94">
        <f>IF(DATABASE!$X1200&lt;&gt;1,"",DATABASE!A1200)</f>
        <v/>
      </c>
      <c r="D1202" s="94">
        <f>IF(DATABASE!$X1200&lt;&gt;1,"",DATABASE!P1200)</f>
        <v/>
      </c>
      <c r="E1202" s="94">
        <f>IF(DATABASE!$X1200&lt;&gt;1,"",DATABASE!L1200)</f>
        <v/>
      </c>
      <c r="F1202" s="94">
        <f>IF(DATABASE!$X1200&lt;&gt;1,"",DATABASE!Q1200)</f>
        <v/>
      </c>
      <c r="G1202" s="94">
        <f>IF(DATABASE!$X1200&lt;&gt;1,"",DATABASE!C1200)</f>
        <v/>
      </c>
      <c r="H1202" s="94">
        <f>IF(DATABASE!$X1200&lt;&gt;1,"",DATABASE!D1200)</f>
        <v/>
      </c>
      <c r="I1202" s="93">
        <f>IF(DATABASE!$X1200&lt;&gt;1,"",DATABASE!S1200)</f>
        <v/>
      </c>
    </row>
    <row r="1203" ht="16.5" customHeight="1" s="111">
      <c r="A1203" s="92">
        <f>IF(DATABASE!$X1201&lt;&gt;1,"",DATABASE!B1201)</f>
        <v/>
      </c>
      <c r="B1203" s="93">
        <f>IF(DATABASE!$X1201&lt;&gt;1,"",DATABASE!M1201)</f>
        <v/>
      </c>
      <c r="C1203" s="94">
        <f>IF(DATABASE!$X1201&lt;&gt;1,"",DATABASE!A1201)</f>
        <v/>
      </c>
      <c r="D1203" s="94">
        <f>IF(DATABASE!$X1201&lt;&gt;1,"",DATABASE!P1201)</f>
        <v/>
      </c>
      <c r="E1203" s="94">
        <f>IF(DATABASE!$X1201&lt;&gt;1,"",DATABASE!L1201)</f>
        <v/>
      </c>
      <c r="F1203" s="94">
        <f>IF(DATABASE!$X1201&lt;&gt;1,"",DATABASE!Q1201)</f>
        <v/>
      </c>
      <c r="G1203" s="94">
        <f>IF(DATABASE!$X1201&lt;&gt;1,"",DATABASE!C1201)</f>
        <v/>
      </c>
      <c r="H1203" s="94">
        <f>IF(DATABASE!$X1201&lt;&gt;1,"",DATABASE!D1201)</f>
        <v/>
      </c>
      <c r="I1203" s="93">
        <f>IF(DATABASE!$X1201&lt;&gt;1,"",DATABASE!S1201)</f>
        <v/>
      </c>
    </row>
    <row r="1204" ht="16.5" customHeight="1" s="111">
      <c r="A1204" s="92">
        <f>IF(DATABASE!$X1202&lt;&gt;1,"",DATABASE!B1202)</f>
        <v/>
      </c>
      <c r="B1204" s="93">
        <f>IF(DATABASE!$X1202&lt;&gt;1,"",DATABASE!M1202)</f>
        <v/>
      </c>
      <c r="C1204" s="94">
        <f>IF(DATABASE!$X1202&lt;&gt;1,"",DATABASE!A1202)</f>
        <v/>
      </c>
      <c r="D1204" s="94">
        <f>IF(DATABASE!$X1202&lt;&gt;1,"",DATABASE!P1202)</f>
        <v/>
      </c>
      <c r="E1204" s="94">
        <f>IF(DATABASE!$X1202&lt;&gt;1,"",DATABASE!L1202)</f>
        <v/>
      </c>
      <c r="F1204" s="94">
        <f>IF(DATABASE!$X1202&lt;&gt;1,"",DATABASE!Q1202)</f>
        <v/>
      </c>
      <c r="G1204" s="94">
        <f>IF(DATABASE!$X1202&lt;&gt;1,"",DATABASE!C1202)</f>
        <v/>
      </c>
      <c r="H1204" s="94">
        <f>IF(DATABASE!$X1202&lt;&gt;1,"",DATABASE!D1202)</f>
        <v/>
      </c>
      <c r="I1204" s="93">
        <f>IF(DATABASE!$X1202&lt;&gt;1,"",DATABASE!S1202)</f>
        <v/>
      </c>
    </row>
    <row r="1205" ht="16.5" customHeight="1" s="111">
      <c r="A1205" s="92">
        <f>IF(DATABASE!$X1203&lt;&gt;1,"",DATABASE!B1203)</f>
        <v/>
      </c>
      <c r="B1205" s="93">
        <f>IF(DATABASE!$X1203&lt;&gt;1,"",DATABASE!M1203)</f>
        <v/>
      </c>
      <c r="C1205" s="94">
        <f>IF(DATABASE!$X1203&lt;&gt;1,"",DATABASE!A1203)</f>
        <v/>
      </c>
      <c r="D1205" s="94">
        <f>IF(DATABASE!$X1203&lt;&gt;1,"",DATABASE!P1203)</f>
        <v/>
      </c>
      <c r="E1205" s="94">
        <f>IF(DATABASE!$X1203&lt;&gt;1,"",DATABASE!L1203)</f>
        <v/>
      </c>
      <c r="F1205" s="94">
        <f>IF(DATABASE!$X1203&lt;&gt;1,"",DATABASE!Q1203)</f>
        <v/>
      </c>
      <c r="G1205" s="94">
        <f>IF(DATABASE!$X1203&lt;&gt;1,"",DATABASE!C1203)</f>
        <v/>
      </c>
      <c r="H1205" s="94">
        <f>IF(DATABASE!$X1203&lt;&gt;1,"",DATABASE!D1203)</f>
        <v/>
      </c>
      <c r="I1205" s="93">
        <f>IF(DATABASE!$X1203&lt;&gt;1,"",DATABASE!S1203)</f>
        <v/>
      </c>
    </row>
    <row r="1206" ht="16.5" customHeight="1" s="111">
      <c r="A1206" s="92">
        <f>IF(DATABASE!$X1204&lt;&gt;1,"",DATABASE!B1204)</f>
        <v/>
      </c>
      <c r="B1206" s="93">
        <f>IF(DATABASE!$X1204&lt;&gt;1,"",DATABASE!M1204)</f>
        <v/>
      </c>
      <c r="C1206" s="94">
        <f>IF(DATABASE!$X1204&lt;&gt;1,"",DATABASE!A1204)</f>
        <v/>
      </c>
      <c r="D1206" s="94">
        <f>IF(DATABASE!$X1204&lt;&gt;1,"",DATABASE!P1204)</f>
        <v/>
      </c>
      <c r="E1206" s="94">
        <f>IF(DATABASE!$X1204&lt;&gt;1,"",DATABASE!L1204)</f>
        <v/>
      </c>
      <c r="F1206" s="94">
        <f>IF(DATABASE!$X1204&lt;&gt;1,"",DATABASE!Q1204)</f>
        <v/>
      </c>
      <c r="G1206" s="94">
        <f>IF(DATABASE!$X1204&lt;&gt;1,"",DATABASE!C1204)</f>
        <v/>
      </c>
      <c r="H1206" s="94">
        <f>IF(DATABASE!$X1204&lt;&gt;1,"",DATABASE!D1204)</f>
        <v/>
      </c>
      <c r="I1206" s="93">
        <f>IF(DATABASE!$X1204&lt;&gt;1,"",DATABASE!S1204)</f>
        <v/>
      </c>
    </row>
    <row r="1207" ht="16.5" customHeight="1" s="111">
      <c r="A1207" s="92">
        <f>IF(DATABASE!$X1205&lt;&gt;1,"",DATABASE!B1205)</f>
        <v/>
      </c>
      <c r="B1207" s="93">
        <f>IF(DATABASE!$X1205&lt;&gt;1,"",DATABASE!M1205)</f>
        <v/>
      </c>
      <c r="C1207" s="94">
        <f>IF(DATABASE!$X1205&lt;&gt;1,"",DATABASE!A1205)</f>
        <v/>
      </c>
      <c r="D1207" s="94">
        <f>IF(DATABASE!$X1205&lt;&gt;1,"",DATABASE!P1205)</f>
        <v/>
      </c>
      <c r="E1207" s="94">
        <f>IF(DATABASE!$X1205&lt;&gt;1,"",DATABASE!L1205)</f>
        <v/>
      </c>
      <c r="F1207" s="94">
        <f>IF(DATABASE!$X1205&lt;&gt;1,"",DATABASE!Q1205)</f>
        <v/>
      </c>
      <c r="G1207" s="94">
        <f>IF(DATABASE!$X1205&lt;&gt;1,"",DATABASE!C1205)</f>
        <v/>
      </c>
      <c r="H1207" s="94">
        <f>IF(DATABASE!$X1205&lt;&gt;1,"",DATABASE!D1205)</f>
        <v/>
      </c>
      <c r="I1207" s="93">
        <f>IF(DATABASE!$X1205&lt;&gt;1,"",DATABASE!S1205)</f>
        <v/>
      </c>
    </row>
    <row r="1208" ht="16.5" customHeight="1" s="111">
      <c r="A1208" s="92">
        <f>IF(DATABASE!$X1206&lt;&gt;1,"",DATABASE!B1206)</f>
        <v/>
      </c>
      <c r="B1208" s="93">
        <f>IF(DATABASE!$X1206&lt;&gt;1,"",DATABASE!M1206)</f>
        <v/>
      </c>
      <c r="C1208" s="94">
        <f>IF(DATABASE!$X1206&lt;&gt;1,"",DATABASE!A1206)</f>
        <v/>
      </c>
      <c r="D1208" s="94">
        <f>IF(DATABASE!$X1206&lt;&gt;1,"",DATABASE!P1206)</f>
        <v/>
      </c>
      <c r="E1208" s="94">
        <f>IF(DATABASE!$X1206&lt;&gt;1,"",DATABASE!L1206)</f>
        <v/>
      </c>
      <c r="F1208" s="94">
        <f>IF(DATABASE!$X1206&lt;&gt;1,"",DATABASE!Q1206)</f>
        <v/>
      </c>
      <c r="G1208" s="94">
        <f>IF(DATABASE!$X1206&lt;&gt;1,"",DATABASE!C1206)</f>
        <v/>
      </c>
      <c r="H1208" s="94">
        <f>IF(DATABASE!$X1206&lt;&gt;1,"",DATABASE!D1206)</f>
        <v/>
      </c>
      <c r="I1208" s="93">
        <f>IF(DATABASE!$X1206&lt;&gt;1,"",DATABASE!S1206)</f>
        <v/>
      </c>
    </row>
    <row r="1209" ht="16.5" customHeight="1" s="111">
      <c r="A1209" s="92">
        <f>IF(DATABASE!$X1207&lt;&gt;1,"",DATABASE!B1207)</f>
        <v/>
      </c>
      <c r="B1209" s="93">
        <f>IF(DATABASE!$X1207&lt;&gt;1,"",DATABASE!M1207)</f>
        <v/>
      </c>
      <c r="C1209" s="94">
        <f>IF(DATABASE!$X1207&lt;&gt;1,"",DATABASE!A1207)</f>
        <v/>
      </c>
      <c r="D1209" s="94">
        <f>IF(DATABASE!$X1207&lt;&gt;1,"",DATABASE!P1207)</f>
        <v/>
      </c>
      <c r="E1209" s="94">
        <f>IF(DATABASE!$X1207&lt;&gt;1,"",DATABASE!L1207)</f>
        <v/>
      </c>
      <c r="F1209" s="94">
        <f>IF(DATABASE!$X1207&lt;&gt;1,"",DATABASE!Q1207)</f>
        <v/>
      </c>
      <c r="G1209" s="94">
        <f>IF(DATABASE!$X1207&lt;&gt;1,"",DATABASE!C1207)</f>
        <v/>
      </c>
      <c r="H1209" s="94">
        <f>IF(DATABASE!$X1207&lt;&gt;1,"",DATABASE!D1207)</f>
        <v/>
      </c>
      <c r="I1209" s="93">
        <f>IF(DATABASE!$X1207&lt;&gt;1,"",DATABASE!S1207)</f>
        <v/>
      </c>
    </row>
    <row r="1210" ht="16.5" customHeight="1" s="111">
      <c r="A1210" s="92">
        <f>IF(DATABASE!$X1208&lt;&gt;1,"",DATABASE!B1208)</f>
        <v/>
      </c>
      <c r="B1210" s="93">
        <f>IF(DATABASE!$X1208&lt;&gt;1,"",DATABASE!M1208)</f>
        <v/>
      </c>
      <c r="C1210" s="94">
        <f>IF(DATABASE!$X1208&lt;&gt;1,"",DATABASE!A1208)</f>
        <v/>
      </c>
      <c r="D1210" s="94">
        <f>IF(DATABASE!$X1208&lt;&gt;1,"",DATABASE!P1208)</f>
        <v/>
      </c>
      <c r="E1210" s="94">
        <f>IF(DATABASE!$X1208&lt;&gt;1,"",DATABASE!L1208)</f>
        <v/>
      </c>
      <c r="F1210" s="94">
        <f>IF(DATABASE!$X1208&lt;&gt;1,"",DATABASE!Q1208)</f>
        <v/>
      </c>
      <c r="G1210" s="94">
        <f>IF(DATABASE!$X1208&lt;&gt;1,"",DATABASE!C1208)</f>
        <v/>
      </c>
      <c r="H1210" s="94">
        <f>IF(DATABASE!$X1208&lt;&gt;1,"",DATABASE!D1208)</f>
        <v/>
      </c>
      <c r="I1210" s="93">
        <f>IF(DATABASE!$X1208&lt;&gt;1,"",DATABASE!S1208)</f>
        <v/>
      </c>
    </row>
    <row r="1211" ht="16.5" customHeight="1" s="111">
      <c r="A1211" s="92">
        <f>IF(DATABASE!$X1209&lt;&gt;1,"",DATABASE!B1209)</f>
        <v/>
      </c>
      <c r="B1211" s="93">
        <f>IF(DATABASE!$X1209&lt;&gt;1,"",DATABASE!M1209)</f>
        <v/>
      </c>
      <c r="C1211" s="94">
        <f>IF(DATABASE!$X1209&lt;&gt;1,"",DATABASE!A1209)</f>
        <v/>
      </c>
      <c r="D1211" s="94">
        <f>IF(DATABASE!$X1209&lt;&gt;1,"",DATABASE!P1209)</f>
        <v/>
      </c>
      <c r="E1211" s="94">
        <f>IF(DATABASE!$X1209&lt;&gt;1,"",DATABASE!L1209)</f>
        <v/>
      </c>
      <c r="F1211" s="94">
        <f>IF(DATABASE!$X1209&lt;&gt;1,"",DATABASE!Q1209)</f>
        <v/>
      </c>
      <c r="G1211" s="94">
        <f>IF(DATABASE!$X1209&lt;&gt;1,"",DATABASE!C1209)</f>
        <v/>
      </c>
      <c r="H1211" s="94">
        <f>IF(DATABASE!$X1209&lt;&gt;1,"",DATABASE!D1209)</f>
        <v/>
      </c>
      <c r="I1211" s="93">
        <f>IF(DATABASE!$X1209&lt;&gt;1,"",DATABASE!S1209)</f>
        <v/>
      </c>
    </row>
    <row r="1212" ht="16.5" customHeight="1" s="111">
      <c r="A1212" s="92">
        <f>IF(DATABASE!$X1210&lt;&gt;1,"",DATABASE!B1210)</f>
        <v/>
      </c>
      <c r="B1212" s="93">
        <f>IF(DATABASE!$X1210&lt;&gt;1,"",DATABASE!M1210)</f>
        <v/>
      </c>
      <c r="C1212" s="94">
        <f>IF(DATABASE!$X1210&lt;&gt;1,"",DATABASE!A1210)</f>
        <v/>
      </c>
      <c r="D1212" s="94">
        <f>IF(DATABASE!$X1210&lt;&gt;1,"",DATABASE!P1210)</f>
        <v/>
      </c>
      <c r="E1212" s="94">
        <f>IF(DATABASE!$X1210&lt;&gt;1,"",DATABASE!L1210)</f>
        <v/>
      </c>
      <c r="F1212" s="94">
        <f>IF(DATABASE!$X1210&lt;&gt;1,"",DATABASE!Q1210)</f>
        <v/>
      </c>
      <c r="G1212" s="94">
        <f>IF(DATABASE!$X1210&lt;&gt;1,"",DATABASE!C1210)</f>
        <v/>
      </c>
      <c r="H1212" s="94">
        <f>IF(DATABASE!$X1210&lt;&gt;1,"",DATABASE!D1210)</f>
        <v/>
      </c>
      <c r="I1212" s="93">
        <f>IF(DATABASE!$X1210&lt;&gt;1,"",DATABASE!S1210)</f>
        <v/>
      </c>
    </row>
    <row r="1213" ht="16.5" customHeight="1" s="111">
      <c r="A1213" s="92">
        <f>IF(DATABASE!$X1211&lt;&gt;1,"",DATABASE!B1211)</f>
        <v/>
      </c>
      <c r="B1213" s="93">
        <f>IF(DATABASE!$X1211&lt;&gt;1,"",DATABASE!M1211)</f>
        <v/>
      </c>
      <c r="C1213" s="94">
        <f>IF(DATABASE!$X1211&lt;&gt;1,"",DATABASE!A1211)</f>
        <v/>
      </c>
      <c r="D1213" s="94">
        <f>IF(DATABASE!$X1211&lt;&gt;1,"",DATABASE!P1211)</f>
        <v/>
      </c>
      <c r="E1213" s="94">
        <f>IF(DATABASE!$X1211&lt;&gt;1,"",DATABASE!L1211)</f>
        <v/>
      </c>
      <c r="F1213" s="94">
        <f>IF(DATABASE!$X1211&lt;&gt;1,"",DATABASE!Q1211)</f>
        <v/>
      </c>
      <c r="G1213" s="94">
        <f>IF(DATABASE!$X1211&lt;&gt;1,"",DATABASE!C1211)</f>
        <v/>
      </c>
      <c r="H1213" s="94">
        <f>IF(DATABASE!$X1211&lt;&gt;1,"",DATABASE!D1211)</f>
        <v/>
      </c>
      <c r="I1213" s="93">
        <f>IF(DATABASE!$X1211&lt;&gt;1,"",DATABASE!S1211)</f>
        <v/>
      </c>
    </row>
    <row r="1214" ht="16.5" customHeight="1" s="111">
      <c r="A1214" s="92">
        <f>IF(DATABASE!$X1212&lt;&gt;1,"",DATABASE!B1212)</f>
        <v/>
      </c>
      <c r="B1214" s="93">
        <f>IF(DATABASE!$X1212&lt;&gt;1,"",DATABASE!M1212)</f>
        <v/>
      </c>
      <c r="C1214" s="94">
        <f>IF(DATABASE!$X1212&lt;&gt;1,"",DATABASE!A1212)</f>
        <v/>
      </c>
      <c r="D1214" s="94">
        <f>IF(DATABASE!$X1212&lt;&gt;1,"",DATABASE!P1212)</f>
        <v/>
      </c>
      <c r="E1214" s="94">
        <f>IF(DATABASE!$X1212&lt;&gt;1,"",DATABASE!L1212)</f>
        <v/>
      </c>
      <c r="F1214" s="94">
        <f>IF(DATABASE!$X1212&lt;&gt;1,"",DATABASE!Q1212)</f>
        <v/>
      </c>
      <c r="G1214" s="94">
        <f>IF(DATABASE!$X1212&lt;&gt;1,"",DATABASE!C1212)</f>
        <v/>
      </c>
      <c r="H1214" s="94">
        <f>IF(DATABASE!$X1212&lt;&gt;1,"",DATABASE!D1212)</f>
        <v/>
      </c>
      <c r="I1214" s="93">
        <f>IF(DATABASE!$X1212&lt;&gt;1,"",DATABASE!S1212)</f>
        <v/>
      </c>
    </row>
    <row r="1215" ht="16.5" customHeight="1" s="111">
      <c r="A1215" s="92">
        <f>IF(DATABASE!$X1213&lt;&gt;1,"",DATABASE!B1213)</f>
        <v/>
      </c>
      <c r="B1215" s="93">
        <f>IF(DATABASE!$X1213&lt;&gt;1,"",DATABASE!M1213)</f>
        <v/>
      </c>
      <c r="C1215" s="94">
        <f>IF(DATABASE!$X1213&lt;&gt;1,"",DATABASE!A1213)</f>
        <v/>
      </c>
      <c r="D1215" s="94">
        <f>IF(DATABASE!$X1213&lt;&gt;1,"",DATABASE!P1213)</f>
        <v/>
      </c>
      <c r="E1215" s="94">
        <f>IF(DATABASE!$X1213&lt;&gt;1,"",DATABASE!L1213)</f>
        <v/>
      </c>
      <c r="F1215" s="94">
        <f>IF(DATABASE!$X1213&lt;&gt;1,"",DATABASE!Q1213)</f>
        <v/>
      </c>
      <c r="G1215" s="94">
        <f>IF(DATABASE!$X1213&lt;&gt;1,"",DATABASE!C1213)</f>
        <v/>
      </c>
      <c r="H1215" s="94">
        <f>IF(DATABASE!$X1213&lt;&gt;1,"",DATABASE!D1213)</f>
        <v/>
      </c>
      <c r="I1215" s="93">
        <f>IF(DATABASE!$X1213&lt;&gt;1,"",DATABASE!S1213)</f>
        <v/>
      </c>
    </row>
    <row r="1216" ht="16.5" customHeight="1" s="111">
      <c r="A1216" s="92">
        <f>IF(DATABASE!$X1214&lt;&gt;1,"",DATABASE!B1214)</f>
        <v/>
      </c>
      <c r="B1216" s="93">
        <f>IF(DATABASE!$X1214&lt;&gt;1,"",DATABASE!M1214)</f>
        <v/>
      </c>
      <c r="C1216" s="94">
        <f>IF(DATABASE!$X1214&lt;&gt;1,"",DATABASE!A1214)</f>
        <v/>
      </c>
      <c r="D1216" s="94">
        <f>IF(DATABASE!$X1214&lt;&gt;1,"",DATABASE!P1214)</f>
        <v/>
      </c>
      <c r="E1216" s="94">
        <f>IF(DATABASE!$X1214&lt;&gt;1,"",DATABASE!L1214)</f>
        <v/>
      </c>
      <c r="F1216" s="94">
        <f>IF(DATABASE!$X1214&lt;&gt;1,"",DATABASE!Q1214)</f>
        <v/>
      </c>
      <c r="G1216" s="94">
        <f>IF(DATABASE!$X1214&lt;&gt;1,"",DATABASE!C1214)</f>
        <v/>
      </c>
      <c r="H1216" s="94">
        <f>IF(DATABASE!$X1214&lt;&gt;1,"",DATABASE!D1214)</f>
        <v/>
      </c>
      <c r="I1216" s="93">
        <f>IF(DATABASE!$X1214&lt;&gt;1,"",DATABASE!S1214)</f>
        <v/>
      </c>
    </row>
    <row r="1217" ht="16.5" customHeight="1" s="111">
      <c r="A1217" s="92">
        <f>IF(DATABASE!$X1215&lt;&gt;1,"",DATABASE!B1215)</f>
        <v/>
      </c>
      <c r="B1217" s="93">
        <f>IF(DATABASE!$X1215&lt;&gt;1,"",DATABASE!M1215)</f>
        <v/>
      </c>
      <c r="C1217" s="94">
        <f>IF(DATABASE!$X1215&lt;&gt;1,"",DATABASE!A1215)</f>
        <v/>
      </c>
      <c r="D1217" s="94">
        <f>IF(DATABASE!$X1215&lt;&gt;1,"",DATABASE!P1215)</f>
        <v/>
      </c>
      <c r="E1217" s="94">
        <f>IF(DATABASE!$X1215&lt;&gt;1,"",DATABASE!L1215)</f>
        <v/>
      </c>
      <c r="F1217" s="94">
        <f>IF(DATABASE!$X1215&lt;&gt;1,"",DATABASE!Q1215)</f>
        <v/>
      </c>
      <c r="G1217" s="94">
        <f>IF(DATABASE!$X1215&lt;&gt;1,"",DATABASE!C1215)</f>
        <v/>
      </c>
      <c r="H1217" s="94">
        <f>IF(DATABASE!$X1215&lt;&gt;1,"",DATABASE!D1215)</f>
        <v/>
      </c>
      <c r="I1217" s="93">
        <f>IF(DATABASE!$X1215&lt;&gt;1,"",DATABASE!S1215)</f>
        <v/>
      </c>
    </row>
    <row r="1218" ht="16.5" customHeight="1" s="111">
      <c r="A1218" s="92">
        <f>IF(DATABASE!$X1216&lt;&gt;1,"",DATABASE!B1216)</f>
        <v/>
      </c>
      <c r="B1218" s="93">
        <f>IF(DATABASE!$X1216&lt;&gt;1,"",DATABASE!M1216)</f>
        <v/>
      </c>
      <c r="C1218" s="94">
        <f>IF(DATABASE!$X1216&lt;&gt;1,"",DATABASE!A1216)</f>
        <v/>
      </c>
      <c r="D1218" s="94">
        <f>IF(DATABASE!$X1216&lt;&gt;1,"",DATABASE!P1216)</f>
        <v/>
      </c>
      <c r="E1218" s="94">
        <f>IF(DATABASE!$X1216&lt;&gt;1,"",DATABASE!L1216)</f>
        <v/>
      </c>
      <c r="F1218" s="94">
        <f>IF(DATABASE!$X1216&lt;&gt;1,"",DATABASE!Q1216)</f>
        <v/>
      </c>
      <c r="G1218" s="94">
        <f>IF(DATABASE!$X1216&lt;&gt;1,"",DATABASE!C1216)</f>
        <v/>
      </c>
      <c r="H1218" s="94">
        <f>IF(DATABASE!$X1216&lt;&gt;1,"",DATABASE!D1216)</f>
        <v/>
      </c>
      <c r="I1218" s="93">
        <f>IF(DATABASE!$X1216&lt;&gt;1,"",DATABASE!S1216)</f>
        <v/>
      </c>
    </row>
    <row r="1219" ht="16.5" customHeight="1" s="111">
      <c r="A1219" s="92">
        <f>IF(DATABASE!$X1217&lt;&gt;1,"",DATABASE!B1217)</f>
        <v/>
      </c>
      <c r="B1219" s="93">
        <f>IF(DATABASE!$X1217&lt;&gt;1,"",DATABASE!M1217)</f>
        <v/>
      </c>
      <c r="C1219" s="94">
        <f>IF(DATABASE!$X1217&lt;&gt;1,"",DATABASE!A1217)</f>
        <v/>
      </c>
      <c r="D1219" s="94">
        <f>IF(DATABASE!$X1217&lt;&gt;1,"",DATABASE!P1217)</f>
        <v/>
      </c>
      <c r="E1219" s="94">
        <f>IF(DATABASE!$X1217&lt;&gt;1,"",DATABASE!L1217)</f>
        <v/>
      </c>
      <c r="F1219" s="94">
        <f>IF(DATABASE!$X1217&lt;&gt;1,"",DATABASE!Q1217)</f>
        <v/>
      </c>
      <c r="G1219" s="94">
        <f>IF(DATABASE!$X1217&lt;&gt;1,"",DATABASE!C1217)</f>
        <v/>
      </c>
      <c r="H1219" s="94">
        <f>IF(DATABASE!$X1217&lt;&gt;1,"",DATABASE!D1217)</f>
        <v/>
      </c>
      <c r="I1219" s="93">
        <f>IF(DATABASE!$X1217&lt;&gt;1,"",DATABASE!S1217)</f>
        <v/>
      </c>
    </row>
    <row r="1220" ht="16.5" customHeight="1" s="111">
      <c r="A1220" s="92">
        <f>IF(DATABASE!$X1218&lt;&gt;1,"",DATABASE!B1218)</f>
        <v/>
      </c>
      <c r="B1220" s="93">
        <f>IF(DATABASE!$X1218&lt;&gt;1,"",DATABASE!M1218)</f>
        <v/>
      </c>
      <c r="C1220" s="94">
        <f>IF(DATABASE!$X1218&lt;&gt;1,"",DATABASE!A1218)</f>
        <v/>
      </c>
      <c r="D1220" s="94">
        <f>IF(DATABASE!$X1218&lt;&gt;1,"",DATABASE!P1218)</f>
        <v/>
      </c>
      <c r="E1220" s="94">
        <f>IF(DATABASE!$X1218&lt;&gt;1,"",DATABASE!L1218)</f>
        <v/>
      </c>
      <c r="F1220" s="94">
        <f>IF(DATABASE!$X1218&lt;&gt;1,"",DATABASE!Q1218)</f>
        <v/>
      </c>
      <c r="G1220" s="94">
        <f>IF(DATABASE!$X1218&lt;&gt;1,"",DATABASE!C1218)</f>
        <v/>
      </c>
      <c r="H1220" s="94">
        <f>IF(DATABASE!$X1218&lt;&gt;1,"",DATABASE!D1218)</f>
        <v/>
      </c>
      <c r="I1220" s="93">
        <f>IF(DATABASE!$X1218&lt;&gt;1,"",DATABASE!S1218)</f>
        <v/>
      </c>
    </row>
    <row r="1221" ht="16.5" customHeight="1" s="111">
      <c r="A1221" s="92">
        <f>IF(DATABASE!$X1219&lt;&gt;1,"",DATABASE!B1219)</f>
        <v/>
      </c>
      <c r="B1221" s="93">
        <f>IF(DATABASE!$X1219&lt;&gt;1,"",DATABASE!M1219)</f>
        <v/>
      </c>
      <c r="C1221" s="94">
        <f>IF(DATABASE!$X1219&lt;&gt;1,"",DATABASE!A1219)</f>
        <v/>
      </c>
      <c r="D1221" s="94">
        <f>IF(DATABASE!$X1219&lt;&gt;1,"",DATABASE!P1219)</f>
        <v/>
      </c>
      <c r="E1221" s="94">
        <f>IF(DATABASE!$X1219&lt;&gt;1,"",DATABASE!L1219)</f>
        <v/>
      </c>
      <c r="F1221" s="94">
        <f>IF(DATABASE!$X1219&lt;&gt;1,"",DATABASE!Q1219)</f>
        <v/>
      </c>
      <c r="G1221" s="94">
        <f>IF(DATABASE!$X1219&lt;&gt;1,"",DATABASE!C1219)</f>
        <v/>
      </c>
      <c r="H1221" s="94">
        <f>IF(DATABASE!$X1219&lt;&gt;1,"",DATABASE!D1219)</f>
        <v/>
      </c>
      <c r="I1221" s="93">
        <f>IF(DATABASE!$X1219&lt;&gt;1,"",DATABASE!S1219)</f>
        <v/>
      </c>
    </row>
    <row r="1222" ht="16.5" customHeight="1" s="111">
      <c r="A1222" s="92">
        <f>IF(DATABASE!$X1220&lt;&gt;1,"",DATABASE!B1220)</f>
        <v/>
      </c>
      <c r="B1222" s="93">
        <f>IF(DATABASE!$X1220&lt;&gt;1,"",DATABASE!M1220)</f>
        <v/>
      </c>
      <c r="C1222" s="94">
        <f>IF(DATABASE!$X1220&lt;&gt;1,"",DATABASE!A1220)</f>
        <v/>
      </c>
      <c r="D1222" s="94">
        <f>IF(DATABASE!$X1220&lt;&gt;1,"",DATABASE!P1220)</f>
        <v/>
      </c>
      <c r="E1222" s="94">
        <f>IF(DATABASE!$X1220&lt;&gt;1,"",DATABASE!L1220)</f>
        <v/>
      </c>
      <c r="F1222" s="94">
        <f>IF(DATABASE!$X1220&lt;&gt;1,"",DATABASE!Q1220)</f>
        <v/>
      </c>
      <c r="G1222" s="94">
        <f>IF(DATABASE!$X1220&lt;&gt;1,"",DATABASE!C1220)</f>
        <v/>
      </c>
      <c r="H1222" s="94">
        <f>IF(DATABASE!$X1220&lt;&gt;1,"",DATABASE!D1220)</f>
        <v/>
      </c>
      <c r="I1222" s="93">
        <f>IF(DATABASE!$X1220&lt;&gt;1,"",DATABASE!S1220)</f>
        <v/>
      </c>
    </row>
    <row r="1223" ht="16.5" customHeight="1" s="111">
      <c r="A1223" s="92">
        <f>IF(DATABASE!$X1221&lt;&gt;1,"",DATABASE!B1221)</f>
        <v/>
      </c>
      <c r="B1223" s="93">
        <f>IF(DATABASE!$X1221&lt;&gt;1,"",DATABASE!M1221)</f>
        <v/>
      </c>
      <c r="C1223" s="94">
        <f>IF(DATABASE!$X1221&lt;&gt;1,"",DATABASE!A1221)</f>
        <v/>
      </c>
      <c r="D1223" s="94">
        <f>IF(DATABASE!$X1221&lt;&gt;1,"",DATABASE!P1221)</f>
        <v/>
      </c>
      <c r="E1223" s="94">
        <f>IF(DATABASE!$X1221&lt;&gt;1,"",DATABASE!L1221)</f>
        <v/>
      </c>
      <c r="F1223" s="94">
        <f>IF(DATABASE!$X1221&lt;&gt;1,"",DATABASE!Q1221)</f>
        <v/>
      </c>
      <c r="G1223" s="94">
        <f>IF(DATABASE!$X1221&lt;&gt;1,"",DATABASE!C1221)</f>
        <v/>
      </c>
      <c r="H1223" s="94">
        <f>IF(DATABASE!$X1221&lt;&gt;1,"",DATABASE!D1221)</f>
        <v/>
      </c>
      <c r="I1223" s="93">
        <f>IF(DATABASE!$X1221&lt;&gt;1,"",DATABASE!S1221)</f>
        <v/>
      </c>
    </row>
    <row r="1224" ht="16.5" customHeight="1" s="111">
      <c r="A1224" s="92">
        <f>IF(DATABASE!$X1222&lt;&gt;1,"",DATABASE!B1222)</f>
        <v/>
      </c>
      <c r="B1224" s="93">
        <f>IF(DATABASE!$X1222&lt;&gt;1,"",DATABASE!M1222)</f>
        <v/>
      </c>
      <c r="C1224" s="94">
        <f>IF(DATABASE!$X1222&lt;&gt;1,"",DATABASE!A1222)</f>
        <v/>
      </c>
      <c r="D1224" s="94">
        <f>IF(DATABASE!$X1222&lt;&gt;1,"",DATABASE!P1222)</f>
        <v/>
      </c>
      <c r="E1224" s="94">
        <f>IF(DATABASE!$X1222&lt;&gt;1,"",DATABASE!L1222)</f>
        <v/>
      </c>
      <c r="F1224" s="94">
        <f>IF(DATABASE!$X1222&lt;&gt;1,"",DATABASE!Q1222)</f>
        <v/>
      </c>
      <c r="G1224" s="94">
        <f>IF(DATABASE!$X1222&lt;&gt;1,"",DATABASE!C1222)</f>
        <v/>
      </c>
      <c r="H1224" s="94">
        <f>IF(DATABASE!$X1222&lt;&gt;1,"",DATABASE!D1222)</f>
        <v/>
      </c>
      <c r="I1224" s="93">
        <f>IF(DATABASE!$X1222&lt;&gt;1,"",DATABASE!S1222)</f>
        <v/>
      </c>
    </row>
    <row r="1225" ht="16.5" customHeight="1" s="111">
      <c r="A1225" s="92">
        <f>IF(DATABASE!$X1223&lt;&gt;1,"",DATABASE!B1223)</f>
        <v/>
      </c>
      <c r="B1225" s="93">
        <f>IF(DATABASE!$X1223&lt;&gt;1,"",DATABASE!M1223)</f>
        <v/>
      </c>
      <c r="C1225" s="94">
        <f>IF(DATABASE!$X1223&lt;&gt;1,"",DATABASE!A1223)</f>
        <v/>
      </c>
      <c r="D1225" s="94">
        <f>IF(DATABASE!$X1223&lt;&gt;1,"",DATABASE!P1223)</f>
        <v/>
      </c>
      <c r="E1225" s="94">
        <f>IF(DATABASE!$X1223&lt;&gt;1,"",DATABASE!L1223)</f>
        <v/>
      </c>
      <c r="F1225" s="94">
        <f>IF(DATABASE!$X1223&lt;&gt;1,"",DATABASE!Q1223)</f>
        <v/>
      </c>
      <c r="G1225" s="94">
        <f>IF(DATABASE!$X1223&lt;&gt;1,"",DATABASE!C1223)</f>
        <v/>
      </c>
      <c r="H1225" s="94">
        <f>IF(DATABASE!$X1223&lt;&gt;1,"",DATABASE!D1223)</f>
        <v/>
      </c>
      <c r="I1225" s="93">
        <f>IF(DATABASE!$X1223&lt;&gt;1,"",DATABASE!S1223)</f>
        <v/>
      </c>
    </row>
    <row r="1226" ht="16.5" customHeight="1" s="111">
      <c r="A1226" s="92">
        <f>IF(DATABASE!$X1224&lt;&gt;1,"",DATABASE!B1224)</f>
        <v/>
      </c>
      <c r="B1226" s="93">
        <f>IF(DATABASE!$X1224&lt;&gt;1,"",DATABASE!M1224)</f>
        <v/>
      </c>
      <c r="C1226" s="94">
        <f>IF(DATABASE!$X1224&lt;&gt;1,"",DATABASE!A1224)</f>
        <v/>
      </c>
      <c r="D1226" s="94">
        <f>IF(DATABASE!$X1224&lt;&gt;1,"",DATABASE!P1224)</f>
        <v/>
      </c>
      <c r="E1226" s="94">
        <f>IF(DATABASE!$X1224&lt;&gt;1,"",DATABASE!L1224)</f>
        <v/>
      </c>
      <c r="F1226" s="94">
        <f>IF(DATABASE!$X1224&lt;&gt;1,"",DATABASE!Q1224)</f>
        <v/>
      </c>
      <c r="G1226" s="94">
        <f>IF(DATABASE!$X1224&lt;&gt;1,"",DATABASE!C1224)</f>
        <v/>
      </c>
      <c r="H1226" s="94">
        <f>IF(DATABASE!$X1224&lt;&gt;1,"",DATABASE!D1224)</f>
        <v/>
      </c>
      <c r="I1226" s="93">
        <f>IF(DATABASE!$X1224&lt;&gt;1,"",DATABASE!S1224)</f>
        <v/>
      </c>
    </row>
    <row r="1227" ht="16.5" customHeight="1" s="111">
      <c r="A1227" s="92">
        <f>IF(DATABASE!$X1225&lt;&gt;1,"",DATABASE!B1225)</f>
        <v/>
      </c>
      <c r="B1227" s="93">
        <f>IF(DATABASE!$X1225&lt;&gt;1,"",DATABASE!M1225)</f>
        <v/>
      </c>
      <c r="C1227" s="94">
        <f>IF(DATABASE!$X1225&lt;&gt;1,"",DATABASE!A1225)</f>
        <v/>
      </c>
      <c r="D1227" s="94">
        <f>IF(DATABASE!$X1225&lt;&gt;1,"",DATABASE!P1225)</f>
        <v/>
      </c>
      <c r="E1227" s="94">
        <f>IF(DATABASE!$X1225&lt;&gt;1,"",DATABASE!L1225)</f>
        <v/>
      </c>
      <c r="F1227" s="94">
        <f>IF(DATABASE!$X1225&lt;&gt;1,"",DATABASE!Q1225)</f>
        <v/>
      </c>
      <c r="G1227" s="94">
        <f>IF(DATABASE!$X1225&lt;&gt;1,"",DATABASE!C1225)</f>
        <v/>
      </c>
      <c r="H1227" s="94">
        <f>IF(DATABASE!$X1225&lt;&gt;1,"",DATABASE!D1225)</f>
        <v/>
      </c>
      <c r="I1227" s="93">
        <f>IF(DATABASE!$X1225&lt;&gt;1,"",DATABASE!S1225)</f>
        <v/>
      </c>
    </row>
    <row r="1228" ht="16.5" customHeight="1" s="111">
      <c r="A1228" s="92">
        <f>IF(DATABASE!$X1226&lt;&gt;1,"",DATABASE!B1226)</f>
        <v/>
      </c>
      <c r="B1228" s="93">
        <f>IF(DATABASE!$X1226&lt;&gt;1,"",DATABASE!M1226)</f>
        <v/>
      </c>
      <c r="C1228" s="94">
        <f>IF(DATABASE!$X1226&lt;&gt;1,"",DATABASE!A1226)</f>
        <v/>
      </c>
      <c r="D1228" s="94">
        <f>IF(DATABASE!$X1226&lt;&gt;1,"",DATABASE!P1226)</f>
        <v/>
      </c>
      <c r="E1228" s="94">
        <f>IF(DATABASE!$X1226&lt;&gt;1,"",DATABASE!L1226)</f>
        <v/>
      </c>
      <c r="F1228" s="94">
        <f>IF(DATABASE!$X1226&lt;&gt;1,"",DATABASE!Q1226)</f>
        <v/>
      </c>
      <c r="G1228" s="94">
        <f>IF(DATABASE!$X1226&lt;&gt;1,"",DATABASE!C1226)</f>
        <v/>
      </c>
      <c r="H1228" s="94">
        <f>IF(DATABASE!$X1226&lt;&gt;1,"",DATABASE!D1226)</f>
        <v/>
      </c>
      <c r="I1228" s="93">
        <f>IF(DATABASE!$X1226&lt;&gt;1,"",DATABASE!S1226)</f>
        <v/>
      </c>
    </row>
    <row r="1229" ht="16.5" customHeight="1" s="111">
      <c r="A1229" s="92">
        <f>IF(DATABASE!$X1227&lt;&gt;1,"",DATABASE!B1227)</f>
        <v/>
      </c>
      <c r="B1229" s="93">
        <f>IF(DATABASE!$X1227&lt;&gt;1,"",DATABASE!M1227)</f>
        <v/>
      </c>
      <c r="C1229" s="94">
        <f>IF(DATABASE!$X1227&lt;&gt;1,"",DATABASE!A1227)</f>
        <v/>
      </c>
      <c r="D1229" s="94">
        <f>IF(DATABASE!$X1227&lt;&gt;1,"",DATABASE!P1227)</f>
        <v/>
      </c>
      <c r="E1229" s="94">
        <f>IF(DATABASE!$X1227&lt;&gt;1,"",DATABASE!L1227)</f>
        <v/>
      </c>
      <c r="F1229" s="94">
        <f>IF(DATABASE!$X1227&lt;&gt;1,"",DATABASE!Q1227)</f>
        <v/>
      </c>
      <c r="G1229" s="94">
        <f>IF(DATABASE!$X1227&lt;&gt;1,"",DATABASE!C1227)</f>
        <v/>
      </c>
      <c r="H1229" s="94">
        <f>IF(DATABASE!$X1227&lt;&gt;1,"",DATABASE!D1227)</f>
        <v/>
      </c>
      <c r="I1229" s="93">
        <f>IF(DATABASE!$X1227&lt;&gt;1,"",DATABASE!S1227)</f>
        <v/>
      </c>
    </row>
    <row r="1230" ht="16.5" customHeight="1" s="111">
      <c r="A1230" s="92">
        <f>IF(DATABASE!$X1228&lt;&gt;1,"",DATABASE!B1228)</f>
        <v/>
      </c>
      <c r="B1230" s="93">
        <f>IF(DATABASE!$X1228&lt;&gt;1,"",DATABASE!M1228)</f>
        <v/>
      </c>
      <c r="C1230" s="94">
        <f>IF(DATABASE!$X1228&lt;&gt;1,"",DATABASE!A1228)</f>
        <v/>
      </c>
      <c r="D1230" s="94">
        <f>IF(DATABASE!$X1228&lt;&gt;1,"",DATABASE!P1228)</f>
        <v/>
      </c>
      <c r="E1230" s="94">
        <f>IF(DATABASE!$X1228&lt;&gt;1,"",DATABASE!L1228)</f>
        <v/>
      </c>
      <c r="F1230" s="94">
        <f>IF(DATABASE!$X1228&lt;&gt;1,"",DATABASE!Q1228)</f>
        <v/>
      </c>
      <c r="G1230" s="94">
        <f>IF(DATABASE!$X1228&lt;&gt;1,"",DATABASE!C1228)</f>
        <v/>
      </c>
      <c r="H1230" s="94">
        <f>IF(DATABASE!$X1228&lt;&gt;1,"",DATABASE!D1228)</f>
        <v/>
      </c>
      <c r="I1230" s="93">
        <f>IF(DATABASE!$X1228&lt;&gt;1,"",DATABASE!S1228)</f>
        <v/>
      </c>
    </row>
    <row r="1231" ht="16.5" customHeight="1" s="111">
      <c r="A1231" s="92">
        <f>IF(DATABASE!$X1229&lt;&gt;1,"",DATABASE!B1229)</f>
        <v/>
      </c>
      <c r="B1231" s="93">
        <f>IF(DATABASE!$X1229&lt;&gt;1,"",DATABASE!M1229)</f>
        <v/>
      </c>
      <c r="C1231" s="94">
        <f>IF(DATABASE!$X1229&lt;&gt;1,"",DATABASE!A1229)</f>
        <v/>
      </c>
      <c r="D1231" s="94">
        <f>IF(DATABASE!$X1229&lt;&gt;1,"",DATABASE!P1229)</f>
        <v/>
      </c>
      <c r="E1231" s="94">
        <f>IF(DATABASE!$X1229&lt;&gt;1,"",DATABASE!L1229)</f>
        <v/>
      </c>
      <c r="F1231" s="94">
        <f>IF(DATABASE!$X1229&lt;&gt;1,"",DATABASE!Q1229)</f>
        <v/>
      </c>
      <c r="G1231" s="94">
        <f>IF(DATABASE!$X1229&lt;&gt;1,"",DATABASE!C1229)</f>
        <v/>
      </c>
      <c r="H1231" s="94">
        <f>IF(DATABASE!$X1229&lt;&gt;1,"",DATABASE!D1229)</f>
        <v/>
      </c>
      <c r="I1231" s="93">
        <f>IF(DATABASE!$X1229&lt;&gt;1,"",DATABASE!S1229)</f>
        <v/>
      </c>
    </row>
    <row r="1232" ht="16.5" customHeight="1" s="111">
      <c r="A1232" s="92">
        <f>IF(DATABASE!$X1230&lt;&gt;1,"",DATABASE!B1230)</f>
        <v/>
      </c>
      <c r="B1232" s="93">
        <f>IF(DATABASE!$X1230&lt;&gt;1,"",DATABASE!M1230)</f>
        <v/>
      </c>
      <c r="C1232" s="94">
        <f>IF(DATABASE!$X1230&lt;&gt;1,"",DATABASE!A1230)</f>
        <v/>
      </c>
      <c r="D1232" s="94">
        <f>IF(DATABASE!$X1230&lt;&gt;1,"",DATABASE!P1230)</f>
        <v/>
      </c>
      <c r="E1232" s="94">
        <f>IF(DATABASE!$X1230&lt;&gt;1,"",DATABASE!L1230)</f>
        <v/>
      </c>
      <c r="F1232" s="94">
        <f>IF(DATABASE!$X1230&lt;&gt;1,"",DATABASE!Q1230)</f>
        <v/>
      </c>
      <c r="G1232" s="94">
        <f>IF(DATABASE!$X1230&lt;&gt;1,"",DATABASE!C1230)</f>
        <v/>
      </c>
      <c r="H1232" s="94">
        <f>IF(DATABASE!$X1230&lt;&gt;1,"",DATABASE!D1230)</f>
        <v/>
      </c>
      <c r="I1232" s="93">
        <f>IF(DATABASE!$X1230&lt;&gt;1,"",DATABASE!S1230)</f>
        <v/>
      </c>
    </row>
    <row r="1233" ht="16.5" customHeight="1" s="111">
      <c r="A1233" s="92">
        <f>IF(DATABASE!$X1231&lt;&gt;1,"",DATABASE!B1231)</f>
        <v/>
      </c>
      <c r="B1233" s="93">
        <f>IF(DATABASE!$X1231&lt;&gt;1,"",DATABASE!M1231)</f>
        <v/>
      </c>
      <c r="C1233" s="94">
        <f>IF(DATABASE!$X1231&lt;&gt;1,"",DATABASE!A1231)</f>
        <v/>
      </c>
      <c r="D1233" s="94">
        <f>IF(DATABASE!$X1231&lt;&gt;1,"",DATABASE!P1231)</f>
        <v/>
      </c>
      <c r="E1233" s="94">
        <f>IF(DATABASE!$X1231&lt;&gt;1,"",DATABASE!L1231)</f>
        <v/>
      </c>
      <c r="F1233" s="94">
        <f>IF(DATABASE!$X1231&lt;&gt;1,"",DATABASE!Q1231)</f>
        <v/>
      </c>
      <c r="G1233" s="94">
        <f>IF(DATABASE!$X1231&lt;&gt;1,"",DATABASE!C1231)</f>
        <v/>
      </c>
      <c r="H1233" s="94">
        <f>IF(DATABASE!$X1231&lt;&gt;1,"",DATABASE!D1231)</f>
        <v/>
      </c>
      <c r="I1233" s="93">
        <f>IF(DATABASE!$X1231&lt;&gt;1,"",DATABASE!S1231)</f>
        <v/>
      </c>
    </row>
    <row r="1234" ht="16.5" customHeight="1" s="111">
      <c r="A1234" s="92">
        <f>IF(DATABASE!$X1232&lt;&gt;1,"",DATABASE!B1232)</f>
        <v/>
      </c>
      <c r="B1234" s="93">
        <f>IF(DATABASE!$X1232&lt;&gt;1,"",DATABASE!M1232)</f>
        <v/>
      </c>
      <c r="C1234" s="94">
        <f>IF(DATABASE!$X1232&lt;&gt;1,"",DATABASE!A1232)</f>
        <v/>
      </c>
      <c r="D1234" s="94">
        <f>IF(DATABASE!$X1232&lt;&gt;1,"",DATABASE!P1232)</f>
        <v/>
      </c>
      <c r="E1234" s="94">
        <f>IF(DATABASE!$X1232&lt;&gt;1,"",DATABASE!L1232)</f>
        <v/>
      </c>
      <c r="F1234" s="94">
        <f>IF(DATABASE!$X1232&lt;&gt;1,"",DATABASE!Q1232)</f>
        <v/>
      </c>
      <c r="G1234" s="94">
        <f>IF(DATABASE!$X1232&lt;&gt;1,"",DATABASE!C1232)</f>
        <v/>
      </c>
      <c r="H1234" s="94">
        <f>IF(DATABASE!$X1232&lt;&gt;1,"",DATABASE!D1232)</f>
        <v/>
      </c>
      <c r="I1234" s="93">
        <f>IF(DATABASE!$X1232&lt;&gt;1,"",DATABASE!S1232)</f>
        <v/>
      </c>
    </row>
    <row r="1235" ht="16.5" customHeight="1" s="111">
      <c r="A1235" s="92">
        <f>IF(DATABASE!$X1233&lt;&gt;1,"",DATABASE!B1233)</f>
        <v/>
      </c>
      <c r="B1235" s="93">
        <f>IF(DATABASE!$X1233&lt;&gt;1,"",DATABASE!M1233)</f>
        <v/>
      </c>
      <c r="C1235" s="94">
        <f>IF(DATABASE!$X1233&lt;&gt;1,"",DATABASE!A1233)</f>
        <v/>
      </c>
      <c r="D1235" s="94">
        <f>IF(DATABASE!$X1233&lt;&gt;1,"",DATABASE!P1233)</f>
        <v/>
      </c>
      <c r="E1235" s="94">
        <f>IF(DATABASE!$X1233&lt;&gt;1,"",DATABASE!L1233)</f>
        <v/>
      </c>
      <c r="F1235" s="94">
        <f>IF(DATABASE!$X1233&lt;&gt;1,"",DATABASE!Q1233)</f>
        <v/>
      </c>
      <c r="G1235" s="94">
        <f>IF(DATABASE!$X1233&lt;&gt;1,"",DATABASE!C1233)</f>
        <v/>
      </c>
      <c r="H1235" s="94">
        <f>IF(DATABASE!$X1233&lt;&gt;1,"",DATABASE!D1233)</f>
        <v/>
      </c>
      <c r="I1235" s="93">
        <f>IF(DATABASE!$X1233&lt;&gt;1,"",DATABASE!S1233)</f>
        <v/>
      </c>
    </row>
    <row r="1236" ht="16.5" customHeight="1" s="111">
      <c r="A1236" s="92">
        <f>IF(DATABASE!$X1234&lt;&gt;1,"",DATABASE!B1234)</f>
        <v/>
      </c>
      <c r="B1236" s="93">
        <f>IF(DATABASE!$X1234&lt;&gt;1,"",DATABASE!M1234)</f>
        <v/>
      </c>
      <c r="C1236" s="94">
        <f>IF(DATABASE!$X1234&lt;&gt;1,"",DATABASE!A1234)</f>
        <v/>
      </c>
      <c r="D1236" s="94">
        <f>IF(DATABASE!$X1234&lt;&gt;1,"",DATABASE!P1234)</f>
        <v/>
      </c>
      <c r="E1236" s="94">
        <f>IF(DATABASE!$X1234&lt;&gt;1,"",DATABASE!L1234)</f>
        <v/>
      </c>
      <c r="F1236" s="94">
        <f>IF(DATABASE!$X1234&lt;&gt;1,"",DATABASE!Q1234)</f>
        <v/>
      </c>
      <c r="G1236" s="94">
        <f>IF(DATABASE!$X1234&lt;&gt;1,"",DATABASE!C1234)</f>
        <v/>
      </c>
      <c r="H1236" s="94">
        <f>IF(DATABASE!$X1234&lt;&gt;1,"",DATABASE!D1234)</f>
        <v/>
      </c>
      <c r="I1236" s="93">
        <f>IF(DATABASE!$X1234&lt;&gt;1,"",DATABASE!S1234)</f>
        <v/>
      </c>
    </row>
    <row r="1237" ht="16.5" customHeight="1" s="111">
      <c r="A1237" s="92">
        <f>IF(DATABASE!$X1235&lt;&gt;1,"",DATABASE!B1235)</f>
        <v/>
      </c>
      <c r="B1237" s="93">
        <f>IF(DATABASE!$X1235&lt;&gt;1,"",DATABASE!M1235)</f>
        <v/>
      </c>
      <c r="C1237" s="94">
        <f>IF(DATABASE!$X1235&lt;&gt;1,"",DATABASE!A1235)</f>
        <v/>
      </c>
      <c r="D1237" s="94">
        <f>IF(DATABASE!$X1235&lt;&gt;1,"",DATABASE!P1235)</f>
        <v/>
      </c>
      <c r="E1237" s="94">
        <f>IF(DATABASE!$X1235&lt;&gt;1,"",DATABASE!L1235)</f>
        <v/>
      </c>
      <c r="F1237" s="94">
        <f>IF(DATABASE!$X1235&lt;&gt;1,"",DATABASE!Q1235)</f>
        <v/>
      </c>
      <c r="G1237" s="94">
        <f>IF(DATABASE!$X1235&lt;&gt;1,"",DATABASE!C1235)</f>
        <v/>
      </c>
      <c r="H1237" s="94">
        <f>IF(DATABASE!$X1235&lt;&gt;1,"",DATABASE!D1235)</f>
        <v/>
      </c>
      <c r="I1237" s="93">
        <f>IF(DATABASE!$X1235&lt;&gt;1,"",DATABASE!S1235)</f>
        <v/>
      </c>
    </row>
    <row r="1238" ht="16.5" customHeight="1" s="111">
      <c r="A1238" s="92">
        <f>IF(DATABASE!$X1236&lt;&gt;1,"",DATABASE!B1236)</f>
        <v/>
      </c>
      <c r="B1238" s="93">
        <f>IF(DATABASE!$X1236&lt;&gt;1,"",DATABASE!M1236)</f>
        <v/>
      </c>
      <c r="C1238" s="94">
        <f>IF(DATABASE!$X1236&lt;&gt;1,"",DATABASE!A1236)</f>
        <v/>
      </c>
      <c r="D1238" s="94">
        <f>IF(DATABASE!$X1236&lt;&gt;1,"",DATABASE!P1236)</f>
        <v/>
      </c>
      <c r="E1238" s="94">
        <f>IF(DATABASE!$X1236&lt;&gt;1,"",DATABASE!L1236)</f>
        <v/>
      </c>
      <c r="F1238" s="94">
        <f>IF(DATABASE!$X1236&lt;&gt;1,"",DATABASE!Q1236)</f>
        <v/>
      </c>
      <c r="G1238" s="94">
        <f>IF(DATABASE!$X1236&lt;&gt;1,"",DATABASE!C1236)</f>
        <v/>
      </c>
      <c r="H1238" s="94">
        <f>IF(DATABASE!$X1236&lt;&gt;1,"",DATABASE!D1236)</f>
        <v/>
      </c>
      <c r="I1238" s="93">
        <f>IF(DATABASE!$X1236&lt;&gt;1,"",DATABASE!S1236)</f>
        <v/>
      </c>
    </row>
    <row r="1239" ht="16.5" customHeight="1" s="111">
      <c r="A1239" s="92">
        <f>IF(DATABASE!$X1237&lt;&gt;1,"",DATABASE!B1237)</f>
        <v/>
      </c>
      <c r="B1239" s="93">
        <f>IF(DATABASE!$X1237&lt;&gt;1,"",DATABASE!M1237)</f>
        <v/>
      </c>
      <c r="C1239" s="94">
        <f>IF(DATABASE!$X1237&lt;&gt;1,"",DATABASE!A1237)</f>
        <v/>
      </c>
      <c r="D1239" s="94">
        <f>IF(DATABASE!$X1237&lt;&gt;1,"",DATABASE!P1237)</f>
        <v/>
      </c>
      <c r="E1239" s="94">
        <f>IF(DATABASE!$X1237&lt;&gt;1,"",DATABASE!L1237)</f>
        <v/>
      </c>
      <c r="F1239" s="94">
        <f>IF(DATABASE!$X1237&lt;&gt;1,"",DATABASE!Q1237)</f>
        <v/>
      </c>
      <c r="G1239" s="94">
        <f>IF(DATABASE!$X1237&lt;&gt;1,"",DATABASE!C1237)</f>
        <v/>
      </c>
      <c r="H1239" s="94">
        <f>IF(DATABASE!$X1237&lt;&gt;1,"",DATABASE!D1237)</f>
        <v/>
      </c>
      <c r="I1239" s="93">
        <f>IF(DATABASE!$X1237&lt;&gt;1,"",DATABASE!S1237)</f>
        <v/>
      </c>
    </row>
    <row r="1240" ht="16.5" customHeight="1" s="111">
      <c r="A1240" s="92">
        <f>IF(DATABASE!$X1238&lt;&gt;1,"",DATABASE!B1238)</f>
        <v/>
      </c>
      <c r="B1240" s="93">
        <f>IF(DATABASE!$X1238&lt;&gt;1,"",DATABASE!M1238)</f>
        <v/>
      </c>
      <c r="C1240" s="94">
        <f>IF(DATABASE!$X1238&lt;&gt;1,"",DATABASE!A1238)</f>
        <v/>
      </c>
      <c r="D1240" s="94">
        <f>IF(DATABASE!$X1238&lt;&gt;1,"",DATABASE!P1238)</f>
        <v/>
      </c>
      <c r="E1240" s="94">
        <f>IF(DATABASE!$X1238&lt;&gt;1,"",DATABASE!L1238)</f>
        <v/>
      </c>
      <c r="F1240" s="94">
        <f>IF(DATABASE!$X1238&lt;&gt;1,"",DATABASE!Q1238)</f>
        <v/>
      </c>
      <c r="G1240" s="94">
        <f>IF(DATABASE!$X1238&lt;&gt;1,"",DATABASE!C1238)</f>
        <v/>
      </c>
      <c r="H1240" s="94">
        <f>IF(DATABASE!$X1238&lt;&gt;1,"",DATABASE!D1238)</f>
        <v/>
      </c>
      <c r="I1240" s="93">
        <f>IF(DATABASE!$X1238&lt;&gt;1,"",DATABASE!S1238)</f>
        <v/>
      </c>
    </row>
    <row r="1241" ht="16.5" customHeight="1" s="111">
      <c r="A1241" s="92">
        <f>IF(DATABASE!$X1239&lt;&gt;1,"",DATABASE!B1239)</f>
        <v/>
      </c>
      <c r="B1241" s="93">
        <f>IF(DATABASE!$X1239&lt;&gt;1,"",DATABASE!M1239)</f>
        <v/>
      </c>
      <c r="C1241" s="94">
        <f>IF(DATABASE!$X1239&lt;&gt;1,"",DATABASE!A1239)</f>
        <v/>
      </c>
      <c r="D1241" s="94">
        <f>IF(DATABASE!$X1239&lt;&gt;1,"",DATABASE!P1239)</f>
        <v/>
      </c>
      <c r="E1241" s="94">
        <f>IF(DATABASE!$X1239&lt;&gt;1,"",DATABASE!L1239)</f>
        <v/>
      </c>
      <c r="F1241" s="94">
        <f>IF(DATABASE!$X1239&lt;&gt;1,"",DATABASE!Q1239)</f>
        <v/>
      </c>
      <c r="G1241" s="94">
        <f>IF(DATABASE!$X1239&lt;&gt;1,"",DATABASE!C1239)</f>
        <v/>
      </c>
      <c r="H1241" s="94">
        <f>IF(DATABASE!$X1239&lt;&gt;1,"",DATABASE!D1239)</f>
        <v/>
      </c>
      <c r="I1241" s="93">
        <f>IF(DATABASE!$X1239&lt;&gt;1,"",DATABASE!S1239)</f>
        <v/>
      </c>
    </row>
    <row r="1242" ht="16.5" customHeight="1" s="111">
      <c r="A1242" s="92">
        <f>IF(DATABASE!$X1240&lt;&gt;1,"",DATABASE!B1240)</f>
        <v/>
      </c>
      <c r="B1242" s="93">
        <f>IF(DATABASE!$X1240&lt;&gt;1,"",DATABASE!M1240)</f>
        <v/>
      </c>
      <c r="C1242" s="94">
        <f>IF(DATABASE!$X1240&lt;&gt;1,"",DATABASE!A1240)</f>
        <v/>
      </c>
      <c r="D1242" s="94">
        <f>IF(DATABASE!$X1240&lt;&gt;1,"",DATABASE!P1240)</f>
        <v/>
      </c>
      <c r="E1242" s="94">
        <f>IF(DATABASE!$X1240&lt;&gt;1,"",DATABASE!L1240)</f>
        <v/>
      </c>
      <c r="F1242" s="94">
        <f>IF(DATABASE!$X1240&lt;&gt;1,"",DATABASE!Q1240)</f>
        <v/>
      </c>
      <c r="G1242" s="94">
        <f>IF(DATABASE!$X1240&lt;&gt;1,"",DATABASE!C1240)</f>
        <v/>
      </c>
      <c r="H1242" s="94">
        <f>IF(DATABASE!$X1240&lt;&gt;1,"",DATABASE!D1240)</f>
        <v/>
      </c>
      <c r="I1242" s="93">
        <f>IF(DATABASE!$X1240&lt;&gt;1,"",DATABASE!S1240)</f>
        <v/>
      </c>
    </row>
    <row r="1243" ht="16.5" customHeight="1" s="111">
      <c r="A1243" s="92">
        <f>IF(DATABASE!$X1241&lt;&gt;1,"",DATABASE!B1241)</f>
        <v/>
      </c>
      <c r="B1243" s="93">
        <f>IF(DATABASE!$X1241&lt;&gt;1,"",DATABASE!M1241)</f>
        <v/>
      </c>
      <c r="C1243" s="94">
        <f>IF(DATABASE!$X1241&lt;&gt;1,"",DATABASE!A1241)</f>
        <v/>
      </c>
      <c r="D1243" s="94">
        <f>IF(DATABASE!$X1241&lt;&gt;1,"",DATABASE!P1241)</f>
        <v/>
      </c>
      <c r="E1243" s="94">
        <f>IF(DATABASE!$X1241&lt;&gt;1,"",DATABASE!L1241)</f>
        <v/>
      </c>
      <c r="F1243" s="94">
        <f>IF(DATABASE!$X1241&lt;&gt;1,"",DATABASE!Q1241)</f>
        <v/>
      </c>
      <c r="G1243" s="94">
        <f>IF(DATABASE!$X1241&lt;&gt;1,"",DATABASE!C1241)</f>
        <v/>
      </c>
      <c r="H1243" s="94">
        <f>IF(DATABASE!$X1241&lt;&gt;1,"",DATABASE!D1241)</f>
        <v/>
      </c>
      <c r="I1243" s="93">
        <f>IF(DATABASE!$X1241&lt;&gt;1,"",DATABASE!S1241)</f>
        <v/>
      </c>
    </row>
    <row r="1244" ht="16.5" customHeight="1" s="111">
      <c r="A1244" s="92">
        <f>IF(DATABASE!$X1242&lt;&gt;1,"",DATABASE!B1242)</f>
        <v/>
      </c>
      <c r="B1244" s="93">
        <f>IF(DATABASE!$X1242&lt;&gt;1,"",DATABASE!M1242)</f>
        <v/>
      </c>
      <c r="C1244" s="94">
        <f>IF(DATABASE!$X1242&lt;&gt;1,"",DATABASE!A1242)</f>
        <v/>
      </c>
      <c r="D1244" s="94">
        <f>IF(DATABASE!$X1242&lt;&gt;1,"",DATABASE!P1242)</f>
        <v/>
      </c>
      <c r="E1244" s="94">
        <f>IF(DATABASE!$X1242&lt;&gt;1,"",DATABASE!L1242)</f>
        <v/>
      </c>
      <c r="F1244" s="94">
        <f>IF(DATABASE!$X1242&lt;&gt;1,"",DATABASE!Q1242)</f>
        <v/>
      </c>
      <c r="G1244" s="94">
        <f>IF(DATABASE!$X1242&lt;&gt;1,"",DATABASE!C1242)</f>
        <v/>
      </c>
      <c r="H1244" s="94">
        <f>IF(DATABASE!$X1242&lt;&gt;1,"",DATABASE!D1242)</f>
        <v/>
      </c>
      <c r="I1244" s="93">
        <f>IF(DATABASE!$X1242&lt;&gt;1,"",DATABASE!S1242)</f>
        <v/>
      </c>
    </row>
    <row r="1245" ht="16.5" customHeight="1" s="111">
      <c r="A1245" s="92">
        <f>IF(DATABASE!$X1243&lt;&gt;1,"",DATABASE!B1243)</f>
        <v/>
      </c>
      <c r="B1245" s="93">
        <f>IF(DATABASE!$X1243&lt;&gt;1,"",DATABASE!M1243)</f>
        <v/>
      </c>
      <c r="C1245" s="94">
        <f>IF(DATABASE!$X1243&lt;&gt;1,"",DATABASE!A1243)</f>
        <v/>
      </c>
      <c r="D1245" s="94">
        <f>IF(DATABASE!$X1243&lt;&gt;1,"",DATABASE!P1243)</f>
        <v/>
      </c>
      <c r="E1245" s="94">
        <f>IF(DATABASE!$X1243&lt;&gt;1,"",DATABASE!L1243)</f>
        <v/>
      </c>
      <c r="F1245" s="94">
        <f>IF(DATABASE!$X1243&lt;&gt;1,"",DATABASE!Q1243)</f>
        <v/>
      </c>
      <c r="G1245" s="94">
        <f>IF(DATABASE!$X1243&lt;&gt;1,"",DATABASE!C1243)</f>
        <v/>
      </c>
      <c r="H1245" s="94">
        <f>IF(DATABASE!$X1243&lt;&gt;1,"",DATABASE!D1243)</f>
        <v/>
      </c>
      <c r="I1245" s="93">
        <f>IF(DATABASE!$X1243&lt;&gt;1,"",DATABASE!S1243)</f>
        <v/>
      </c>
    </row>
    <row r="1246" ht="16.5" customHeight="1" s="111">
      <c r="A1246" s="92">
        <f>IF(DATABASE!$X1244&lt;&gt;1,"",DATABASE!B1244)</f>
        <v/>
      </c>
      <c r="B1246" s="93">
        <f>IF(DATABASE!$X1244&lt;&gt;1,"",DATABASE!M1244)</f>
        <v/>
      </c>
      <c r="C1246" s="94">
        <f>IF(DATABASE!$X1244&lt;&gt;1,"",DATABASE!A1244)</f>
        <v/>
      </c>
      <c r="D1246" s="94">
        <f>IF(DATABASE!$X1244&lt;&gt;1,"",DATABASE!P1244)</f>
        <v/>
      </c>
      <c r="E1246" s="94">
        <f>IF(DATABASE!$X1244&lt;&gt;1,"",DATABASE!L1244)</f>
        <v/>
      </c>
      <c r="F1246" s="94">
        <f>IF(DATABASE!$X1244&lt;&gt;1,"",DATABASE!Q1244)</f>
        <v/>
      </c>
      <c r="G1246" s="94">
        <f>IF(DATABASE!$X1244&lt;&gt;1,"",DATABASE!C1244)</f>
        <v/>
      </c>
      <c r="H1246" s="94">
        <f>IF(DATABASE!$X1244&lt;&gt;1,"",DATABASE!D1244)</f>
        <v/>
      </c>
      <c r="I1246" s="93">
        <f>IF(DATABASE!$X1244&lt;&gt;1,"",DATABASE!S1244)</f>
        <v/>
      </c>
    </row>
    <row r="1247" ht="16.5" customHeight="1" s="111">
      <c r="A1247" s="92">
        <f>IF(DATABASE!$X1245&lt;&gt;1,"",DATABASE!B1245)</f>
        <v/>
      </c>
      <c r="B1247" s="93">
        <f>IF(DATABASE!$X1245&lt;&gt;1,"",DATABASE!M1245)</f>
        <v/>
      </c>
      <c r="C1247" s="94">
        <f>IF(DATABASE!$X1245&lt;&gt;1,"",DATABASE!A1245)</f>
        <v/>
      </c>
      <c r="D1247" s="94">
        <f>IF(DATABASE!$X1245&lt;&gt;1,"",DATABASE!P1245)</f>
        <v/>
      </c>
      <c r="E1247" s="94">
        <f>IF(DATABASE!$X1245&lt;&gt;1,"",DATABASE!L1245)</f>
        <v/>
      </c>
      <c r="F1247" s="94">
        <f>IF(DATABASE!$X1245&lt;&gt;1,"",DATABASE!Q1245)</f>
        <v/>
      </c>
      <c r="G1247" s="94">
        <f>IF(DATABASE!$X1245&lt;&gt;1,"",DATABASE!C1245)</f>
        <v/>
      </c>
      <c r="H1247" s="94">
        <f>IF(DATABASE!$X1245&lt;&gt;1,"",DATABASE!D1245)</f>
        <v/>
      </c>
      <c r="I1247" s="93">
        <f>IF(DATABASE!$X1245&lt;&gt;1,"",DATABASE!S1245)</f>
        <v/>
      </c>
    </row>
    <row r="1248" ht="16.5" customHeight="1" s="111">
      <c r="A1248" s="92">
        <f>IF(DATABASE!$X1246&lt;&gt;1,"",DATABASE!B1246)</f>
        <v/>
      </c>
      <c r="B1248" s="93">
        <f>IF(DATABASE!$X1246&lt;&gt;1,"",DATABASE!M1246)</f>
        <v/>
      </c>
      <c r="C1248" s="94">
        <f>IF(DATABASE!$X1246&lt;&gt;1,"",DATABASE!A1246)</f>
        <v/>
      </c>
      <c r="D1248" s="94">
        <f>IF(DATABASE!$X1246&lt;&gt;1,"",DATABASE!P1246)</f>
        <v/>
      </c>
      <c r="E1248" s="94">
        <f>IF(DATABASE!$X1246&lt;&gt;1,"",DATABASE!L1246)</f>
        <v/>
      </c>
      <c r="F1248" s="94">
        <f>IF(DATABASE!$X1246&lt;&gt;1,"",DATABASE!Q1246)</f>
        <v/>
      </c>
      <c r="G1248" s="94">
        <f>IF(DATABASE!$X1246&lt;&gt;1,"",DATABASE!C1246)</f>
        <v/>
      </c>
      <c r="H1248" s="94">
        <f>IF(DATABASE!$X1246&lt;&gt;1,"",DATABASE!D1246)</f>
        <v/>
      </c>
      <c r="I1248" s="93">
        <f>IF(DATABASE!$X1246&lt;&gt;1,"",DATABASE!S1246)</f>
        <v/>
      </c>
    </row>
    <row r="1249" ht="16.5" customHeight="1" s="111">
      <c r="A1249" s="92">
        <f>IF(DATABASE!$X1247&lt;&gt;1,"",DATABASE!B1247)</f>
        <v/>
      </c>
      <c r="B1249" s="93">
        <f>IF(DATABASE!$X1247&lt;&gt;1,"",DATABASE!M1247)</f>
        <v/>
      </c>
      <c r="C1249" s="94">
        <f>IF(DATABASE!$X1247&lt;&gt;1,"",DATABASE!A1247)</f>
        <v/>
      </c>
      <c r="D1249" s="94">
        <f>IF(DATABASE!$X1247&lt;&gt;1,"",DATABASE!P1247)</f>
        <v/>
      </c>
      <c r="E1249" s="94">
        <f>IF(DATABASE!$X1247&lt;&gt;1,"",DATABASE!L1247)</f>
        <v/>
      </c>
      <c r="F1249" s="94">
        <f>IF(DATABASE!$X1247&lt;&gt;1,"",DATABASE!Q1247)</f>
        <v/>
      </c>
      <c r="G1249" s="94">
        <f>IF(DATABASE!$X1247&lt;&gt;1,"",DATABASE!C1247)</f>
        <v/>
      </c>
      <c r="H1249" s="94">
        <f>IF(DATABASE!$X1247&lt;&gt;1,"",DATABASE!D1247)</f>
        <v/>
      </c>
      <c r="I1249" s="93">
        <f>IF(DATABASE!$X1247&lt;&gt;1,"",DATABASE!S1247)</f>
        <v/>
      </c>
    </row>
    <row r="1250" ht="16.5" customHeight="1" s="111">
      <c r="A1250" s="92">
        <f>IF(DATABASE!$X1248&lt;&gt;1,"",DATABASE!B1248)</f>
        <v/>
      </c>
      <c r="B1250" s="93">
        <f>IF(DATABASE!$X1248&lt;&gt;1,"",DATABASE!M1248)</f>
        <v/>
      </c>
      <c r="C1250" s="94">
        <f>IF(DATABASE!$X1248&lt;&gt;1,"",DATABASE!A1248)</f>
        <v/>
      </c>
      <c r="D1250" s="94">
        <f>IF(DATABASE!$X1248&lt;&gt;1,"",DATABASE!P1248)</f>
        <v/>
      </c>
      <c r="E1250" s="94">
        <f>IF(DATABASE!$X1248&lt;&gt;1,"",DATABASE!L1248)</f>
        <v/>
      </c>
      <c r="F1250" s="94">
        <f>IF(DATABASE!$X1248&lt;&gt;1,"",DATABASE!Q1248)</f>
        <v/>
      </c>
      <c r="G1250" s="94">
        <f>IF(DATABASE!$X1248&lt;&gt;1,"",DATABASE!C1248)</f>
        <v/>
      </c>
      <c r="H1250" s="94">
        <f>IF(DATABASE!$X1248&lt;&gt;1,"",DATABASE!D1248)</f>
        <v/>
      </c>
      <c r="I1250" s="93">
        <f>IF(DATABASE!$X1248&lt;&gt;1,"",DATABASE!S1248)</f>
        <v/>
      </c>
    </row>
    <row r="1251" ht="16.5" customHeight="1" s="111">
      <c r="A1251" s="92">
        <f>IF(DATABASE!$X1249&lt;&gt;1,"",DATABASE!B1249)</f>
        <v/>
      </c>
      <c r="B1251" s="93">
        <f>IF(DATABASE!$X1249&lt;&gt;1,"",DATABASE!M1249)</f>
        <v/>
      </c>
      <c r="C1251" s="94">
        <f>IF(DATABASE!$X1249&lt;&gt;1,"",DATABASE!A1249)</f>
        <v/>
      </c>
      <c r="D1251" s="94">
        <f>IF(DATABASE!$X1249&lt;&gt;1,"",DATABASE!P1249)</f>
        <v/>
      </c>
      <c r="E1251" s="94">
        <f>IF(DATABASE!$X1249&lt;&gt;1,"",DATABASE!L1249)</f>
        <v/>
      </c>
      <c r="F1251" s="94">
        <f>IF(DATABASE!$X1249&lt;&gt;1,"",DATABASE!Q1249)</f>
        <v/>
      </c>
      <c r="G1251" s="94">
        <f>IF(DATABASE!$X1249&lt;&gt;1,"",DATABASE!C1249)</f>
        <v/>
      </c>
      <c r="H1251" s="94">
        <f>IF(DATABASE!$X1249&lt;&gt;1,"",DATABASE!D1249)</f>
        <v/>
      </c>
      <c r="I1251" s="93">
        <f>IF(DATABASE!$X1249&lt;&gt;1,"",DATABASE!S1249)</f>
        <v/>
      </c>
    </row>
    <row r="1252" ht="16.5" customHeight="1" s="111">
      <c r="A1252" s="92">
        <f>IF(DATABASE!$X1250&lt;&gt;1,"",DATABASE!B1250)</f>
        <v/>
      </c>
      <c r="B1252" s="93">
        <f>IF(DATABASE!$X1250&lt;&gt;1,"",DATABASE!M1250)</f>
        <v/>
      </c>
      <c r="C1252" s="94">
        <f>IF(DATABASE!$X1250&lt;&gt;1,"",DATABASE!A1250)</f>
        <v/>
      </c>
      <c r="D1252" s="94">
        <f>IF(DATABASE!$X1250&lt;&gt;1,"",DATABASE!P1250)</f>
        <v/>
      </c>
      <c r="E1252" s="94">
        <f>IF(DATABASE!$X1250&lt;&gt;1,"",DATABASE!L1250)</f>
        <v/>
      </c>
      <c r="F1252" s="94">
        <f>IF(DATABASE!$X1250&lt;&gt;1,"",DATABASE!Q1250)</f>
        <v/>
      </c>
      <c r="G1252" s="94">
        <f>IF(DATABASE!$X1250&lt;&gt;1,"",DATABASE!C1250)</f>
        <v/>
      </c>
      <c r="H1252" s="94">
        <f>IF(DATABASE!$X1250&lt;&gt;1,"",DATABASE!D1250)</f>
        <v/>
      </c>
      <c r="I1252" s="93">
        <f>IF(DATABASE!$X1250&lt;&gt;1,"",DATABASE!S1250)</f>
        <v/>
      </c>
    </row>
    <row r="1253" ht="16.5" customHeight="1" s="111">
      <c r="A1253" s="92">
        <f>IF(DATABASE!$X1251&lt;&gt;1,"",DATABASE!B1251)</f>
        <v/>
      </c>
      <c r="B1253" s="93">
        <f>IF(DATABASE!$X1251&lt;&gt;1,"",DATABASE!M1251)</f>
        <v/>
      </c>
      <c r="C1253" s="94">
        <f>IF(DATABASE!$X1251&lt;&gt;1,"",DATABASE!A1251)</f>
        <v/>
      </c>
      <c r="D1253" s="94">
        <f>IF(DATABASE!$X1251&lt;&gt;1,"",DATABASE!P1251)</f>
        <v/>
      </c>
      <c r="E1253" s="94">
        <f>IF(DATABASE!$X1251&lt;&gt;1,"",DATABASE!L1251)</f>
        <v/>
      </c>
      <c r="F1253" s="94">
        <f>IF(DATABASE!$X1251&lt;&gt;1,"",DATABASE!Q1251)</f>
        <v/>
      </c>
      <c r="G1253" s="94">
        <f>IF(DATABASE!$X1251&lt;&gt;1,"",DATABASE!C1251)</f>
        <v/>
      </c>
      <c r="H1253" s="94">
        <f>IF(DATABASE!$X1251&lt;&gt;1,"",DATABASE!D1251)</f>
        <v/>
      </c>
      <c r="I1253" s="93">
        <f>IF(DATABASE!$X1251&lt;&gt;1,"",DATABASE!S1251)</f>
        <v/>
      </c>
    </row>
    <row r="1254" ht="16.5" customHeight="1" s="111">
      <c r="A1254" s="92">
        <f>IF(DATABASE!$X1252&lt;&gt;1,"",DATABASE!B1252)</f>
        <v/>
      </c>
      <c r="B1254" s="93">
        <f>IF(DATABASE!$X1252&lt;&gt;1,"",DATABASE!M1252)</f>
        <v/>
      </c>
      <c r="C1254" s="94">
        <f>IF(DATABASE!$X1252&lt;&gt;1,"",DATABASE!A1252)</f>
        <v/>
      </c>
      <c r="D1254" s="94">
        <f>IF(DATABASE!$X1252&lt;&gt;1,"",DATABASE!P1252)</f>
        <v/>
      </c>
      <c r="E1254" s="94">
        <f>IF(DATABASE!$X1252&lt;&gt;1,"",DATABASE!L1252)</f>
        <v/>
      </c>
      <c r="F1254" s="94">
        <f>IF(DATABASE!$X1252&lt;&gt;1,"",DATABASE!Q1252)</f>
        <v/>
      </c>
      <c r="G1254" s="94">
        <f>IF(DATABASE!$X1252&lt;&gt;1,"",DATABASE!C1252)</f>
        <v/>
      </c>
      <c r="H1254" s="94">
        <f>IF(DATABASE!$X1252&lt;&gt;1,"",DATABASE!D1252)</f>
        <v/>
      </c>
      <c r="I1254" s="93">
        <f>IF(DATABASE!$X1252&lt;&gt;1,"",DATABASE!S1252)</f>
        <v/>
      </c>
    </row>
    <row r="1255" ht="16.5" customHeight="1" s="111">
      <c r="A1255" s="92">
        <f>IF(DATABASE!$X1253&lt;&gt;1,"",DATABASE!B1253)</f>
        <v/>
      </c>
      <c r="B1255" s="93">
        <f>IF(DATABASE!$X1253&lt;&gt;1,"",DATABASE!M1253)</f>
        <v/>
      </c>
      <c r="C1255" s="94">
        <f>IF(DATABASE!$X1253&lt;&gt;1,"",DATABASE!A1253)</f>
        <v/>
      </c>
      <c r="D1255" s="94">
        <f>IF(DATABASE!$X1253&lt;&gt;1,"",DATABASE!P1253)</f>
        <v/>
      </c>
      <c r="E1255" s="94">
        <f>IF(DATABASE!$X1253&lt;&gt;1,"",DATABASE!L1253)</f>
        <v/>
      </c>
      <c r="F1255" s="94">
        <f>IF(DATABASE!$X1253&lt;&gt;1,"",DATABASE!Q1253)</f>
        <v/>
      </c>
      <c r="G1255" s="94">
        <f>IF(DATABASE!$X1253&lt;&gt;1,"",DATABASE!C1253)</f>
        <v/>
      </c>
      <c r="H1255" s="94">
        <f>IF(DATABASE!$X1253&lt;&gt;1,"",DATABASE!D1253)</f>
        <v/>
      </c>
      <c r="I1255" s="93">
        <f>IF(DATABASE!$X1253&lt;&gt;1,"",DATABASE!S1253)</f>
        <v/>
      </c>
    </row>
    <row r="1256" ht="16.5" customHeight="1" s="111">
      <c r="A1256" s="92">
        <f>IF(DATABASE!$X1254&lt;&gt;1,"",DATABASE!B1254)</f>
        <v/>
      </c>
      <c r="B1256" s="93">
        <f>IF(DATABASE!$X1254&lt;&gt;1,"",DATABASE!M1254)</f>
        <v/>
      </c>
      <c r="C1256" s="94">
        <f>IF(DATABASE!$X1254&lt;&gt;1,"",DATABASE!A1254)</f>
        <v/>
      </c>
      <c r="D1256" s="94">
        <f>IF(DATABASE!$X1254&lt;&gt;1,"",DATABASE!P1254)</f>
        <v/>
      </c>
      <c r="E1256" s="94">
        <f>IF(DATABASE!$X1254&lt;&gt;1,"",DATABASE!L1254)</f>
        <v/>
      </c>
      <c r="F1256" s="94">
        <f>IF(DATABASE!$X1254&lt;&gt;1,"",DATABASE!Q1254)</f>
        <v/>
      </c>
      <c r="G1256" s="94">
        <f>IF(DATABASE!$X1254&lt;&gt;1,"",DATABASE!C1254)</f>
        <v/>
      </c>
      <c r="H1256" s="94">
        <f>IF(DATABASE!$X1254&lt;&gt;1,"",DATABASE!D1254)</f>
        <v/>
      </c>
      <c r="I1256" s="93">
        <f>IF(DATABASE!$X1254&lt;&gt;1,"",DATABASE!S1254)</f>
        <v/>
      </c>
    </row>
    <row r="1257" ht="16.5" customHeight="1" s="111">
      <c r="A1257" s="92">
        <f>IF(DATABASE!$X1255&lt;&gt;1,"",DATABASE!B1255)</f>
        <v/>
      </c>
      <c r="B1257" s="93">
        <f>IF(DATABASE!$X1255&lt;&gt;1,"",DATABASE!M1255)</f>
        <v/>
      </c>
      <c r="C1257" s="94">
        <f>IF(DATABASE!$X1255&lt;&gt;1,"",DATABASE!A1255)</f>
        <v/>
      </c>
      <c r="D1257" s="94">
        <f>IF(DATABASE!$X1255&lt;&gt;1,"",DATABASE!P1255)</f>
        <v/>
      </c>
      <c r="E1257" s="94">
        <f>IF(DATABASE!$X1255&lt;&gt;1,"",DATABASE!L1255)</f>
        <v/>
      </c>
      <c r="F1257" s="94">
        <f>IF(DATABASE!$X1255&lt;&gt;1,"",DATABASE!Q1255)</f>
        <v/>
      </c>
      <c r="G1257" s="94">
        <f>IF(DATABASE!$X1255&lt;&gt;1,"",DATABASE!C1255)</f>
        <v/>
      </c>
      <c r="H1257" s="94">
        <f>IF(DATABASE!$X1255&lt;&gt;1,"",DATABASE!D1255)</f>
        <v/>
      </c>
      <c r="I1257" s="93">
        <f>IF(DATABASE!$X1255&lt;&gt;1,"",DATABASE!S1255)</f>
        <v/>
      </c>
    </row>
    <row r="1258" ht="16.5" customHeight="1" s="111">
      <c r="A1258" s="92">
        <f>IF(DATABASE!$X1256&lt;&gt;1,"",DATABASE!B1256)</f>
        <v/>
      </c>
      <c r="B1258" s="93">
        <f>IF(DATABASE!$X1256&lt;&gt;1,"",DATABASE!M1256)</f>
        <v/>
      </c>
      <c r="C1258" s="94">
        <f>IF(DATABASE!$X1256&lt;&gt;1,"",DATABASE!A1256)</f>
        <v/>
      </c>
      <c r="D1258" s="94">
        <f>IF(DATABASE!$X1256&lt;&gt;1,"",DATABASE!P1256)</f>
        <v/>
      </c>
      <c r="E1258" s="94">
        <f>IF(DATABASE!$X1256&lt;&gt;1,"",DATABASE!L1256)</f>
        <v/>
      </c>
      <c r="F1258" s="94">
        <f>IF(DATABASE!$X1256&lt;&gt;1,"",DATABASE!Q1256)</f>
        <v/>
      </c>
      <c r="G1258" s="94">
        <f>IF(DATABASE!$X1256&lt;&gt;1,"",DATABASE!C1256)</f>
        <v/>
      </c>
      <c r="H1258" s="94">
        <f>IF(DATABASE!$X1256&lt;&gt;1,"",DATABASE!D1256)</f>
        <v/>
      </c>
      <c r="I1258" s="93">
        <f>IF(DATABASE!$X1256&lt;&gt;1,"",DATABASE!S1256)</f>
        <v/>
      </c>
    </row>
    <row r="1259" ht="16.5" customHeight="1" s="111">
      <c r="A1259" s="92">
        <f>IF(DATABASE!$X1257&lt;&gt;1,"",DATABASE!B1257)</f>
        <v/>
      </c>
      <c r="B1259" s="93">
        <f>IF(DATABASE!$X1257&lt;&gt;1,"",DATABASE!M1257)</f>
        <v/>
      </c>
      <c r="C1259" s="94">
        <f>IF(DATABASE!$X1257&lt;&gt;1,"",DATABASE!A1257)</f>
        <v/>
      </c>
      <c r="D1259" s="94">
        <f>IF(DATABASE!$X1257&lt;&gt;1,"",DATABASE!P1257)</f>
        <v/>
      </c>
      <c r="E1259" s="94">
        <f>IF(DATABASE!$X1257&lt;&gt;1,"",DATABASE!L1257)</f>
        <v/>
      </c>
      <c r="F1259" s="94">
        <f>IF(DATABASE!$X1257&lt;&gt;1,"",DATABASE!Q1257)</f>
        <v/>
      </c>
      <c r="G1259" s="94">
        <f>IF(DATABASE!$X1257&lt;&gt;1,"",DATABASE!C1257)</f>
        <v/>
      </c>
      <c r="H1259" s="94">
        <f>IF(DATABASE!$X1257&lt;&gt;1,"",DATABASE!D1257)</f>
        <v/>
      </c>
      <c r="I1259" s="93">
        <f>IF(DATABASE!$X1257&lt;&gt;1,"",DATABASE!S1257)</f>
        <v/>
      </c>
    </row>
    <row r="1260" ht="16.5" customHeight="1" s="111">
      <c r="A1260" s="92">
        <f>IF(DATABASE!$X1258&lt;&gt;1,"",DATABASE!B1258)</f>
        <v/>
      </c>
      <c r="B1260" s="93">
        <f>IF(DATABASE!$X1258&lt;&gt;1,"",DATABASE!M1258)</f>
        <v/>
      </c>
      <c r="C1260" s="94">
        <f>IF(DATABASE!$X1258&lt;&gt;1,"",DATABASE!A1258)</f>
        <v/>
      </c>
      <c r="D1260" s="94">
        <f>IF(DATABASE!$X1258&lt;&gt;1,"",DATABASE!P1258)</f>
        <v/>
      </c>
      <c r="E1260" s="94">
        <f>IF(DATABASE!$X1258&lt;&gt;1,"",DATABASE!L1258)</f>
        <v/>
      </c>
      <c r="F1260" s="94">
        <f>IF(DATABASE!$X1258&lt;&gt;1,"",DATABASE!Q1258)</f>
        <v/>
      </c>
      <c r="G1260" s="94">
        <f>IF(DATABASE!$X1258&lt;&gt;1,"",DATABASE!C1258)</f>
        <v/>
      </c>
      <c r="H1260" s="94">
        <f>IF(DATABASE!$X1258&lt;&gt;1,"",DATABASE!D1258)</f>
        <v/>
      </c>
      <c r="I1260" s="93">
        <f>IF(DATABASE!$X1258&lt;&gt;1,"",DATABASE!S1258)</f>
        <v/>
      </c>
    </row>
    <row r="1261" ht="16.5" customHeight="1" s="111">
      <c r="A1261" s="92">
        <f>IF(DATABASE!$X1259&lt;&gt;1,"",DATABASE!B1259)</f>
        <v/>
      </c>
      <c r="B1261" s="93">
        <f>IF(DATABASE!$X1259&lt;&gt;1,"",DATABASE!M1259)</f>
        <v/>
      </c>
      <c r="C1261" s="94">
        <f>IF(DATABASE!$X1259&lt;&gt;1,"",DATABASE!A1259)</f>
        <v/>
      </c>
      <c r="D1261" s="94">
        <f>IF(DATABASE!$X1259&lt;&gt;1,"",DATABASE!P1259)</f>
        <v/>
      </c>
      <c r="E1261" s="94">
        <f>IF(DATABASE!$X1259&lt;&gt;1,"",DATABASE!L1259)</f>
        <v/>
      </c>
      <c r="F1261" s="94">
        <f>IF(DATABASE!$X1259&lt;&gt;1,"",DATABASE!Q1259)</f>
        <v/>
      </c>
      <c r="G1261" s="94">
        <f>IF(DATABASE!$X1259&lt;&gt;1,"",DATABASE!C1259)</f>
        <v/>
      </c>
      <c r="H1261" s="94">
        <f>IF(DATABASE!$X1259&lt;&gt;1,"",DATABASE!D1259)</f>
        <v/>
      </c>
      <c r="I1261" s="93">
        <f>IF(DATABASE!$X1259&lt;&gt;1,"",DATABASE!S1259)</f>
        <v/>
      </c>
    </row>
    <row r="1262" ht="16.5" customHeight="1" s="111">
      <c r="A1262" s="92">
        <f>IF(DATABASE!$X1260&lt;&gt;1,"",DATABASE!B1260)</f>
        <v/>
      </c>
      <c r="B1262" s="93">
        <f>IF(DATABASE!$X1260&lt;&gt;1,"",DATABASE!M1260)</f>
        <v/>
      </c>
      <c r="C1262" s="94">
        <f>IF(DATABASE!$X1260&lt;&gt;1,"",DATABASE!A1260)</f>
        <v/>
      </c>
      <c r="D1262" s="94">
        <f>IF(DATABASE!$X1260&lt;&gt;1,"",DATABASE!P1260)</f>
        <v/>
      </c>
      <c r="E1262" s="94">
        <f>IF(DATABASE!$X1260&lt;&gt;1,"",DATABASE!L1260)</f>
        <v/>
      </c>
      <c r="F1262" s="94">
        <f>IF(DATABASE!$X1260&lt;&gt;1,"",DATABASE!Q1260)</f>
        <v/>
      </c>
      <c r="G1262" s="94">
        <f>IF(DATABASE!$X1260&lt;&gt;1,"",DATABASE!C1260)</f>
        <v/>
      </c>
      <c r="H1262" s="94">
        <f>IF(DATABASE!$X1260&lt;&gt;1,"",DATABASE!D1260)</f>
        <v/>
      </c>
      <c r="I1262" s="93">
        <f>IF(DATABASE!$X1260&lt;&gt;1,"",DATABASE!S1260)</f>
        <v/>
      </c>
    </row>
    <row r="1263" ht="16.5" customHeight="1" s="111">
      <c r="A1263" s="92">
        <f>IF(DATABASE!$X1261&lt;&gt;1,"",DATABASE!B1261)</f>
        <v/>
      </c>
      <c r="B1263" s="93">
        <f>IF(DATABASE!$X1261&lt;&gt;1,"",DATABASE!M1261)</f>
        <v/>
      </c>
      <c r="C1263" s="94">
        <f>IF(DATABASE!$X1261&lt;&gt;1,"",DATABASE!A1261)</f>
        <v/>
      </c>
      <c r="D1263" s="94">
        <f>IF(DATABASE!$X1261&lt;&gt;1,"",DATABASE!P1261)</f>
        <v/>
      </c>
      <c r="E1263" s="94">
        <f>IF(DATABASE!$X1261&lt;&gt;1,"",DATABASE!L1261)</f>
        <v/>
      </c>
      <c r="F1263" s="94">
        <f>IF(DATABASE!$X1261&lt;&gt;1,"",DATABASE!Q1261)</f>
        <v/>
      </c>
      <c r="G1263" s="94">
        <f>IF(DATABASE!$X1261&lt;&gt;1,"",DATABASE!C1261)</f>
        <v/>
      </c>
      <c r="H1263" s="94">
        <f>IF(DATABASE!$X1261&lt;&gt;1,"",DATABASE!D1261)</f>
        <v/>
      </c>
      <c r="I1263" s="93">
        <f>IF(DATABASE!$X1261&lt;&gt;1,"",DATABASE!S1261)</f>
        <v/>
      </c>
    </row>
    <row r="1264" ht="16.5" customHeight="1" s="111">
      <c r="A1264" s="92">
        <f>IF(DATABASE!$X1262&lt;&gt;1,"",DATABASE!B1262)</f>
        <v/>
      </c>
      <c r="B1264" s="93">
        <f>IF(DATABASE!$X1262&lt;&gt;1,"",DATABASE!M1262)</f>
        <v/>
      </c>
      <c r="C1264" s="94">
        <f>IF(DATABASE!$X1262&lt;&gt;1,"",DATABASE!A1262)</f>
        <v/>
      </c>
      <c r="D1264" s="94">
        <f>IF(DATABASE!$X1262&lt;&gt;1,"",DATABASE!P1262)</f>
        <v/>
      </c>
      <c r="E1264" s="94">
        <f>IF(DATABASE!$X1262&lt;&gt;1,"",DATABASE!L1262)</f>
        <v/>
      </c>
      <c r="F1264" s="94">
        <f>IF(DATABASE!$X1262&lt;&gt;1,"",DATABASE!Q1262)</f>
        <v/>
      </c>
      <c r="G1264" s="94">
        <f>IF(DATABASE!$X1262&lt;&gt;1,"",DATABASE!C1262)</f>
        <v/>
      </c>
      <c r="H1264" s="94">
        <f>IF(DATABASE!$X1262&lt;&gt;1,"",DATABASE!D1262)</f>
        <v/>
      </c>
      <c r="I1264" s="93">
        <f>IF(DATABASE!$X1262&lt;&gt;1,"",DATABASE!S1262)</f>
        <v/>
      </c>
    </row>
    <row r="1265" ht="16.5" customHeight="1" s="111">
      <c r="A1265" s="92">
        <f>IF(DATABASE!$X1263&lt;&gt;1,"",DATABASE!B1263)</f>
        <v/>
      </c>
      <c r="B1265" s="93">
        <f>IF(DATABASE!$X1263&lt;&gt;1,"",DATABASE!M1263)</f>
        <v/>
      </c>
      <c r="C1265" s="94">
        <f>IF(DATABASE!$X1263&lt;&gt;1,"",DATABASE!A1263)</f>
        <v/>
      </c>
      <c r="D1265" s="94">
        <f>IF(DATABASE!$X1263&lt;&gt;1,"",DATABASE!P1263)</f>
        <v/>
      </c>
      <c r="E1265" s="94">
        <f>IF(DATABASE!$X1263&lt;&gt;1,"",DATABASE!L1263)</f>
        <v/>
      </c>
      <c r="F1265" s="94">
        <f>IF(DATABASE!$X1263&lt;&gt;1,"",DATABASE!Q1263)</f>
        <v/>
      </c>
      <c r="G1265" s="94">
        <f>IF(DATABASE!$X1263&lt;&gt;1,"",DATABASE!C1263)</f>
        <v/>
      </c>
      <c r="H1265" s="94">
        <f>IF(DATABASE!$X1263&lt;&gt;1,"",DATABASE!D1263)</f>
        <v/>
      </c>
      <c r="I1265" s="93">
        <f>IF(DATABASE!$X1263&lt;&gt;1,"",DATABASE!S1263)</f>
        <v/>
      </c>
    </row>
    <row r="1266" ht="16.5" customHeight="1" s="111">
      <c r="A1266" s="92">
        <f>IF(DATABASE!$X1264&lt;&gt;1,"",DATABASE!B1264)</f>
        <v/>
      </c>
      <c r="B1266" s="93">
        <f>IF(DATABASE!$X1264&lt;&gt;1,"",DATABASE!M1264)</f>
        <v/>
      </c>
      <c r="C1266" s="94">
        <f>IF(DATABASE!$X1264&lt;&gt;1,"",DATABASE!A1264)</f>
        <v/>
      </c>
      <c r="D1266" s="94">
        <f>IF(DATABASE!$X1264&lt;&gt;1,"",DATABASE!P1264)</f>
        <v/>
      </c>
      <c r="E1266" s="94">
        <f>IF(DATABASE!$X1264&lt;&gt;1,"",DATABASE!L1264)</f>
        <v/>
      </c>
      <c r="F1266" s="94">
        <f>IF(DATABASE!$X1264&lt;&gt;1,"",DATABASE!Q1264)</f>
        <v/>
      </c>
      <c r="G1266" s="94">
        <f>IF(DATABASE!$X1264&lt;&gt;1,"",DATABASE!C1264)</f>
        <v/>
      </c>
      <c r="H1266" s="94">
        <f>IF(DATABASE!$X1264&lt;&gt;1,"",DATABASE!D1264)</f>
        <v/>
      </c>
      <c r="I1266" s="93">
        <f>IF(DATABASE!$X1264&lt;&gt;1,"",DATABASE!S1264)</f>
        <v/>
      </c>
    </row>
    <row r="1267" ht="16.5" customHeight="1" s="111">
      <c r="A1267" s="92">
        <f>IF(DATABASE!$X1265&lt;&gt;1,"",DATABASE!B1265)</f>
        <v/>
      </c>
      <c r="B1267" s="93">
        <f>IF(DATABASE!$X1265&lt;&gt;1,"",DATABASE!M1265)</f>
        <v/>
      </c>
      <c r="C1267" s="94">
        <f>IF(DATABASE!$X1265&lt;&gt;1,"",DATABASE!A1265)</f>
        <v/>
      </c>
      <c r="D1267" s="94">
        <f>IF(DATABASE!$X1265&lt;&gt;1,"",DATABASE!P1265)</f>
        <v/>
      </c>
      <c r="E1267" s="94">
        <f>IF(DATABASE!$X1265&lt;&gt;1,"",DATABASE!L1265)</f>
        <v/>
      </c>
      <c r="F1267" s="94">
        <f>IF(DATABASE!$X1265&lt;&gt;1,"",DATABASE!Q1265)</f>
        <v/>
      </c>
      <c r="G1267" s="94">
        <f>IF(DATABASE!$X1265&lt;&gt;1,"",DATABASE!C1265)</f>
        <v/>
      </c>
      <c r="H1267" s="94">
        <f>IF(DATABASE!$X1265&lt;&gt;1,"",DATABASE!D1265)</f>
        <v/>
      </c>
      <c r="I1267" s="93">
        <f>IF(DATABASE!$X1265&lt;&gt;1,"",DATABASE!S1265)</f>
        <v/>
      </c>
    </row>
    <row r="1268" ht="16.5" customHeight="1" s="111">
      <c r="A1268" s="92">
        <f>IF(DATABASE!$X1266&lt;&gt;1,"",DATABASE!B1266)</f>
        <v/>
      </c>
      <c r="B1268" s="93">
        <f>IF(DATABASE!$X1266&lt;&gt;1,"",DATABASE!M1266)</f>
        <v/>
      </c>
      <c r="C1268" s="94">
        <f>IF(DATABASE!$X1266&lt;&gt;1,"",DATABASE!A1266)</f>
        <v/>
      </c>
      <c r="D1268" s="94">
        <f>IF(DATABASE!$X1266&lt;&gt;1,"",DATABASE!P1266)</f>
        <v/>
      </c>
      <c r="E1268" s="94">
        <f>IF(DATABASE!$X1266&lt;&gt;1,"",DATABASE!L1266)</f>
        <v/>
      </c>
      <c r="F1268" s="94">
        <f>IF(DATABASE!$X1266&lt;&gt;1,"",DATABASE!Q1266)</f>
        <v/>
      </c>
      <c r="G1268" s="94">
        <f>IF(DATABASE!$X1266&lt;&gt;1,"",DATABASE!C1266)</f>
        <v/>
      </c>
      <c r="H1268" s="94">
        <f>IF(DATABASE!$X1266&lt;&gt;1,"",DATABASE!D1266)</f>
        <v/>
      </c>
      <c r="I1268" s="93">
        <f>IF(DATABASE!$X1266&lt;&gt;1,"",DATABASE!S1266)</f>
        <v/>
      </c>
    </row>
    <row r="1269" ht="16.5" customHeight="1" s="111">
      <c r="A1269" s="92">
        <f>IF(DATABASE!$X1267&lt;&gt;1,"",DATABASE!B1267)</f>
        <v/>
      </c>
      <c r="B1269" s="93">
        <f>IF(DATABASE!$X1267&lt;&gt;1,"",DATABASE!M1267)</f>
        <v/>
      </c>
      <c r="C1269" s="94">
        <f>IF(DATABASE!$X1267&lt;&gt;1,"",DATABASE!A1267)</f>
        <v/>
      </c>
      <c r="D1269" s="94">
        <f>IF(DATABASE!$X1267&lt;&gt;1,"",DATABASE!P1267)</f>
        <v/>
      </c>
      <c r="E1269" s="94">
        <f>IF(DATABASE!$X1267&lt;&gt;1,"",DATABASE!L1267)</f>
        <v/>
      </c>
      <c r="F1269" s="94">
        <f>IF(DATABASE!$X1267&lt;&gt;1,"",DATABASE!Q1267)</f>
        <v/>
      </c>
      <c r="G1269" s="94">
        <f>IF(DATABASE!$X1267&lt;&gt;1,"",DATABASE!C1267)</f>
        <v/>
      </c>
      <c r="H1269" s="94">
        <f>IF(DATABASE!$X1267&lt;&gt;1,"",DATABASE!D1267)</f>
        <v/>
      </c>
      <c r="I1269" s="93">
        <f>IF(DATABASE!$X1267&lt;&gt;1,"",DATABASE!S1267)</f>
        <v/>
      </c>
    </row>
    <row r="1270" ht="16.5" customHeight="1" s="111">
      <c r="A1270" s="92">
        <f>IF(DATABASE!$X1268&lt;&gt;1,"",DATABASE!B1268)</f>
        <v/>
      </c>
      <c r="B1270" s="93">
        <f>IF(DATABASE!$X1268&lt;&gt;1,"",DATABASE!M1268)</f>
        <v/>
      </c>
      <c r="C1270" s="94">
        <f>IF(DATABASE!$X1268&lt;&gt;1,"",DATABASE!A1268)</f>
        <v/>
      </c>
      <c r="D1270" s="94">
        <f>IF(DATABASE!$X1268&lt;&gt;1,"",DATABASE!P1268)</f>
        <v/>
      </c>
      <c r="E1270" s="94">
        <f>IF(DATABASE!$X1268&lt;&gt;1,"",DATABASE!L1268)</f>
        <v/>
      </c>
      <c r="F1270" s="94">
        <f>IF(DATABASE!$X1268&lt;&gt;1,"",DATABASE!Q1268)</f>
        <v/>
      </c>
      <c r="G1270" s="94">
        <f>IF(DATABASE!$X1268&lt;&gt;1,"",DATABASE!C1268)</f>
        <v/>
      </c>
      <c r="H1270" s="94">
        <f>IF(DATABASE!$X1268&lt;&gt;1,"",DATABASE!D1268)</f>
        <v/>
      </c>
      <c r="I1270" s="93">
        <f>IF(DATABASE!$X1268&lt;&gt;1,"",DATABASE!S1268)</f>
        <v/>
      </c>
    </row>
    <row r="1271" ht="16.5" customHeight="1" s="111">
      <c r="A1271" s="92">
        <f>IF(DATABASE!$X1269&lt;&gt;1,"",DATABASE!B1269)</f>
        <v/>
      </c>
      <c r="B1271" s="93">
        <f>IF(DATABASE!$X1269&lt;&gt;1,"",DATABASE!M1269)</f>
        <v/>
      </c>
      <c r="C1271" s="94">
        <f>IF(DATABASE!$X1269&lt;&gt;1,"",DATABASE!A1269)</f>
        <v/>
      </c>
      <c r="D1271" s="94">
        <f>IF(DATABASE!$X1269&lt;&gt;1,"",DATABASE!P1269)</f>
        <v/>
      </c>
      <c r="E1271" s="94">
        <f>IF(DATABASE!$X1269&lt;&gt;1,"",DATABASE!L1269)</f>
        <v/>
      </c>
      <c r="F1271" s="94">
        <f>IF(DATABASE!$X1269&lt;&gt;1,"",DATABASE!Q1269)</f>
        <v/>
      </c>
      <c r="G1271" s="94">
        <f>IF(DATABASE!$X1269&lt;&gt;1,"",DATABASE!C1269)</f>
        <v/>
      </c>
      <c r="H1271" s="94">
        <f>IF(DATABASE!$X1269&lt;&gt;1,"",DATABASE!D1269)</f>
        <v/>
      </c>
      <c r="I1271" s="93">
        <f>IF(DATABASE!$X1269&lt;&gt;1,"",DATABASE!S1269)</f>
        <v/>
      </c>
    </row>
    <row r="1272" ht="16.5" customHeight="1" s="111">
      <c r="A1272" s="92">
        <f>IF(DATABASE!$X1270&lt;&gt;1,"",DATABASE!B1270)</f>
        <v/>
      </c>
      <c r="B1272" s="93">
        <f>IF(DATABASE!$X1270&lt;&gt;1,"",DATABASE!M1270)</f>
        <v/>
      </c>
      <c r="C1272" s="94">
        <f>IF(DATABASE!$X1270&lt;&gt;1,"",DATABASE!A1270)</f>
        <v/>
      </c>
      <c r="D1272" s="94">
        <f>IF(DATABASE!$X1270&lt;&gt;1,"",DATABASE!P1270)</f>
        <v/>
      </c>
      <c r="E1272" s="94">
        <f>IF(DATABASE!$X1270&lt;&gt;1,"",DATABASE!L1270)</f>
        <v/>
      </c>
      <c r="F1272" s="94">
        <f>IF(DATABASE!$X1270&lt;&gt;1,"",DATABASE!Q1270)</f>
        <v/>
      </c>
      <c r="G1272" s="94">
        <f>IF(DATABASE!$X1270&lt;&gt;1,"",DATABASE!C1270)</f>
        <v/>
      </c>
      <c r="H1272" s="94">
        <f>IF(DATABASE!$X1270&lt;&gt;1,"",DATABASE!D1270)</f>
        <v/>
      </c>
      <c r="I1272" s="93">
        <f>IF(DATABASE!$X1270&lt;&gt;1,"",DATABASE!S1270)</f>
        <v/>
      </c>
    </row>
    <row r="1273" ht="16.5" customHeight="1" s="111">
      <c r="A1273" s="92">
        <f>IF(DATABASE!$X1271&lt;&gt;1,"",DATABASE!B1271)</f>
        <v/>
      </c>
      <c r="B1273" s="93">
        <f>IF(DATABASE!$X1271&lt;&gt;1,"",DATABASE!M1271)</f>
        <v/>
      </c>
      <c r="C1273" s="94">
        <f>IF(DATABASE!$X1271&lt;&gt;1,"",DATABASE!A1271)</f>
        <v/>
      </c>
      <c r="D1273" s="94">
        <f>IF(DATABASE!$X1271&lt;&gt;1,"",DATABASE!P1271)</f>
        <v/>
      </c>
      <c r="E1273" s="94">
        <f>IF(DATABASE!$X1271&lt;&gt;1,"",DATABASE!L1271)</f>
        <v/>
      </c>
      <c r="F1273" s="94">
        <f>IF(DATABASE!$X1271&lt;&gt;1,"",DATABASE!Q1271)</f>
        <v/>
      </c>
      <c r="G1273" s="94">
        <f>IF(DATABASE!$X1271&lt;&gt;1,"",DATABASE!C1271)</f>
        <v/>
      </c>
      <c r="H1273" s="94">
        <f>IF(DATABASE!$X1271&lt;&gt;1,"",DATABASE!D1271)</f>
        <v/>
      </c>
      <c r="I1273" s="93">
        <f>IF(DATABASE!$X1271&lt;&gt;1,"",DATABASE!S1271)</f>
        <v/>
      </c>
    </row>
    <row r="1274" ht="16.5" customHeight="1" s="111">
      <c r="A1274" s="92">
        <f>IF(DATABASE!$X1272&lt;&gt;1,"",DATABASE!B1272)</f>
        <v/>
      </c>
      <c r="B1274" s="93">
        <f>IF(DATABASE!$X1272&lt;&gt;1,"",DATABASE!M1272)</f>
        <v/>
      </c>
      <c r="C1274" s="94">
        <f>IF(DATABASE!$X1272&lt;&gt;1,"",DATABASE!A1272)</f>
        <v/>
      </c>
      <c r="D1274" s="94">
        <f>IF(DATABASE!$X1272&lt;&gt;1,"",DATABASE!P1272)</f>
        <v/>
      </c>
      <c r="E1274" s="94">
        <f>IF(DATABASE!$X1272&lt;&gt;1,"",DATABASE!L1272)</f>
        <v/>
      </c>
      <c r="F1274" s="94">
        <f>IF(DATABASE!$X1272&lt;&gt;1,"",DATABASE!Q1272)</f>
        <v/>
      </c>
      <c r="G1274" s="94">
        <f>IF(DATABASE!$X1272&lt;&gt;1,"",DATABASE!C1272)</f>
        <v/>
      </c>
      <c r="H1274" s="94">
        <f>IF(DATABASE!$X1272&lt;&gt;1,"",DATABASE!D1272)</f>
        <v/>
      </c>
      <c r="I1274" s="93">
        <f>IF(DATABASE!$X1272&lt;&gt;1,"",DATABASE!S1272)</f>
        <v/>
      </c>
    </row>
    <row r="1275" ht="16.5" customHeight="1" s="111">
      <c r="A1275" s="92">
        <f>IF(DATABASE!$X1273&lt;&gt;1,"",DATABASE!B1273)</f>
        <v/>
      </c>
      <c r="B1275" s="93">
        <f>IF(DATABASE!$X1273&lt;&gt;1,"",DATABASE!M1273)</f>
        <v/>
      </c>
      <c r="C1275" s="94">
        <f>IF(DATABASE!$X1273&lt;&gt;1,"",DATABASE!A1273)</f>
        <v/>
      </c>
      <c r="D1275" s="94">
        <f>IF(DATABASE!$X1273&lt;&gt;1,"",DATABASE!P1273)</f>
        <v/>
      </c>
      <c r="E1275" s="94">
        <f>IF(DATABASE!$X1273&lt;&gt;1,"",DATABASE!L1273)</f>
        <v/>
      </c>
      <c r="F1275" s="94">
        <f>IF(DATABASE!$X1273&lt;&gt;1,"",DATABASE!Q1273)</f>
        <v/>
      </c>
      <c r="G1275" s="94">
        <f>IF(DATABASE!$X1273&lt;&gt;1,"",DATABASE!C1273)</f>
        <v/>
      </c>
      <c r="H1275" s="94">
        <f>IF(DATABASE!$X1273&lt;&gt;1,"",DATABASE!D1273)</f>
        <v/>
      </c>
      <c r="I1275" s="93">
        <f>IF(DATABASE!$X1273&lt;&gt;1,"",DATABASE!S1273)</f>
        <v/>
      </c>
    </row>
    <row r="1276" ht="16.5" customHeight="1" s="111">
      <c r="A1276" s="92">
        <f>IF(DATABASE!$X1274&lt;&gt;1,"",DATABASE!B1274)</f>
        <v/>
      </c>
      <c r="B1276" s="93">
        <f>IF(DATABASE!$X1274&lt;&gt;1,"",DATABASE!M1274)</f>
        <v/>
      </c>
      <c r="C1276" s="94">
        <f>IF(DATABASE!$X1274&lt;&gt;1,"",DATABASE!A1274)</f>
        <v/>
      </c>
      <c r="D1276" s="94">
        <f>IF(DATABASE!$X1274&lt;&gt;1,"",DATABASE!P1274)</f>
        <v/>
      </c>
      <c r="E1276" s="94">
        <f>IF(DATABASE!$X1274&lt;&gt;1,"",DATABASE!L1274)</f>
        <v/>
      </c>
      <c r="F1276" s="94">
        <f>IF(DATABASE!$X1274&lt;&gt;1,"",DATABASE!Q1274)</f>
        <v/>
      </c>
      <c r="G1276" s="94">
        <f>IF(DATABASE!$X1274&lt;&gt;1,"",DATABASE!C1274)</f>
        <v/>
      </c>
      <c r="H1276" s="94">
        <f>IF(DATABASE!$X1274&lt;&gt;1,"",DATABASE!D1274)</f>
        <v/>
      </c>
      <c r="I1276" s="93">
        <f>IF(DATABASE!$X1274&lt;&gt;1,"",DATABASE!S1274)</f>
        <v/>
      </c>
    </row>
    <row r="1277" ht="16.5" customHeight="1" s="111">
      <c r="A1277" s="92">
        <f>IF(DATABASE!$X1275&lt;&gt;1,"",DATABASE!B1275)</f>
        <v/>
      </c>
      <c r="B1277" s="93">
        <f>IF(DATABASE!$X1275&lt;&gt;1,"",DATABASE!M1275)</f>
        <v/>
      </c>
      <c r="C1277" s="94">
        <f>IF(DATABASE!$X1275&lt;&gt;1,"",DATABASE!A1275)</f>
        <v/>
      </c>
      <c r="D1277" s="94">
        <f>IF(DATABASE!$X1275&lt;&gt;1,"",DATABASE!P1275)</f>
        <v/>
      </c>
      <c r="E1277" s="94">
        <f>IF(DATABASE!$X1275&lt;&gt;1,"",DATABASE!L1275)</f>
        <v/>
      </c>
      <c r="F1277" s="94">
        <f>IF(DATABASE!$X1275&lt;&gt;1,"",DATABASE!Q1275)</f>
        <v/>
      </c>
      <c r="G1277" s="94">
        <f>IF(DATABASE!$X1275&lt;&gt;1,"",DATABASE!C1275)</f>
        <v/>
      </c>
      <c r="H1277" s="94">
        <f>IF(DATABASE!$X1275&lt;&gt;1,"",DATABASE!D1275)</f>
        <v/>
      </c>
      <c r="I1277" s="93">
        <f>IF(DATABASE!$X1275&lt;&gt;1,"",DATABASE!S1275)</f>
        <v/>
      </c>
    </row>
    <row r="1278" ht="16.5" customHeight="1" s="111">
      <c r="A1278" s="92">
        <f>IF(DATABASE!$X1276&lt;&gt;1,"",DATABASE!B1276)</f>
        <v/>
      </c>
      <c r="B1278" s="93">
        <f>IF(DATABASE!$X1276&lt;&gt;1,"",DATABASE!M1276)</f>
        <v/>
      </c>
      <c r="C1278" s="94">
        <f>IF(DATABASE!$X1276&lt;&gt;1,"",DATABASE!A1276)</f>
        <v/>
      </c>
      <c r="D1278" s="94">
        <f>IF(DATABASE!$X1276&lt;&gt;1,"",DATABASE!P1276)</f>
        <v/>
      </c>
      <c r="E1278" s="94">
        <f>IF(DATABASE!$X1276&lt;&gt;1,"",DATABASE!L1276)</f>
        <v/>
      </c>
      <c r="F1278" s="94">
        <f>IF(DATABASE!$X1276&lt;&gt;1,"",DATABASE!Q1276)</f>
        <v/>
      </c>
      <c r="G1278" s="94">
        <f>IF(DATABASE!$X1276&lt;&gt;1,"",DATABASE!C1276)</f>
        <v/>
      </c>
      <c r="H1278" s="94">
        <f>IF(DATABASE!$X1276&lt;&gt;1,"",DATABASE!D1276)</f>
        <v/>
      </c>
      <c r="I1278" s="93">
        <f>IF(DATABASE!$X1276&lt;&gt;1,"",DATABASE!S1276)</f>
        <v/>
      </c>
    </row>
    <row r="1279" ht="16.5" customHeight="1" s="111">
      <c r="A1279" s="92">
        <f>IF(DATABASE!$X1277&lt;&gt;1,"",DATABASE!B1277)</f>
        <v/>
      </c>
      <c r="B1279" s="93">
        <f>IF(DATABASE!$X1277&lt;&gt;1,"",DATABASE!M1277)</f>
        <v/>
      </c>
      <c r="C1279" s="94">
        <f>IF(DATABASE!$X1277&lt;&gt;1,"",DATABASE!A1277)</f>
        <v/>
      </c>
      <c r="D1279" s="94">
        <f>IF(DATABASE!$X1277&lt;&gt;1,"",DATABASE!P1277)</f>
        <v/>
      </c>
      <c r="E1279" s="94">
        <f>IF(DATABASE!$X1277&lt;&gt;1,"",DATABASE!L1277)</f>
        <v/>
      </c>
      <c r="F1279" s="94">
        <f>IF(DATABASE!$X1277&lt;&gt;1,"",DATABASE!Q1277)</f>
        <v/>
      </c>
      <c r="G1279" s="94">
        <f>IF(DATABASE!$X1277&lt;&gt;1,"",DATABASE!C1277)</f>
        <v/>
      </c>
      <c r="H1279" s="94">
        <f>IF(DATABASE!$X1277&lt;&gt;1,"",DATABASE!D1277)</f>
        <v/>
      </c>
      <c r="I1279" s="93">
        <f>IF(DATABASE!$X1277&lt;&gt;1,"",DATABASE!S1277)</f>
        <v/>
      </c>
    </row>
    <row r="1280" ht="16.5" customHeight="1" s="111">
      <c r="A1280" s="92">
        <f>IF(DATABASE!$X1278&lt;&gt;1,"",DATABASE!B1278)</f>
        <v/>
      </c>
      <c r="B1280" s="93">
        <f>IF(DATABASE!$X1278&lt;&gt;1,"",DATABASE!M1278)</f>
        <v/>
      </c>
      <c r="C1280" s="94">
        <f>IF(DATABASE!$X1278&lt;&gt;1,"",DATABASE!A1278)</f>
        <v/>
      </c>
      <c r="D1280" s="94">
        <f>IF(DATABASE!$X1278&lt;&gt;1,"",DATABASE!P1278)</f>
        <v/>
      </c>
      <c r="E1280" s="94">
        <f>IF(DATABASE!$X1278&lt;&gt;1,"",DATABASE!L1278)</f>
        <v/>
      </c>
      <c r="F1280" s="94">
        <f>IF(DATABASE!$X1278&lt;&gt;1,"",DATABASE!Q1278)</f>
        <v/>
      </c>
      <c r="G1280" s="94">
        <f>IF(DATABASE!$X1278&lt;&gt;1,"",DATABASE!C1278)</f>
        <v/>
      </c>
      <c r="H1280" s="94">
        <f>IF(DATABASE!$X1278&lt;&gt;1,"",DATABASE!D1278)</f>
        <v/>
      </c>
      <c r="I1280" s="93">
        <f>IF(DATABASE!$X1278&lt;&gt;1,"",DATABASE!S1278)</f>
        <v/>
      </c>
    </row>
    <row r="1281" ht="16.5" customHeight="1" s="111">
      <c r="A1281" s="92">
        <f>IF(DATABASE!$X1279&lt;&gt;1,"",DATABASE!B1279)</f>
        <v/>
      </c>
      <c r="B1281" s="93">
        <f>IF(DATABASE!$X1279&lt;&gt;1,"",DATABASE!M1279)</f>
        <v/>
      </c>
      <c r="C1281" s="94">
        <f>IF(DATABASE!$X1279&lt;&gt;1,"",DATABASE!A1279)</f>
        <v/>
      </c>
      <c r="D1281" s="94">
        <f>IF(DATABASE!$X1279&lt;&gt;1,"",DATABASE!P1279)</f>
        <v/>
      </c>
      <c r="E1281" s="94">
        <f>IF(DATABASE!$X1279&lt;&gt;1,"",DATABASE!L1279)</f>
        <v/>
      </c>
      <c r="F1281" s="94">
        <f>IF(DATABASE!$X1279&lt;&gt;1,"",DATABASE!Q1279)</f>
        <v/>
      </c>
      <c r="G1281" s="94">
        <f>IF(DATABASE!$X1279&lt;&gt;1,"",DATABASE!C1279)</f>
        <v/>
      </c>
      <c r="H1281" s="94">
        <f>IF(DATABASE!$X1279&lt;&gt;1,"",DATABASE!D1279)</f>
        <v/>
      </c>
      <c r="I1281" s="93">
        <f>IF(DATABASE!$X1279&lt;&gt;1,"",DATABASE!S1279)</f>
        <v/>
      </c>
    </row>
    <row r="1282" ht="16.5" customHeight="1" s="111">
      <c r="A1282" s="92">
        <f>IF(DATABASE!$X1280&lt;&gt;1,"",DATABASE!B1280)</f>
        <v/>
      </c>
      <c r="B1282" s="93">
        <f>IF(DATABASE!$X1280&lt;&gt;1,"",DATABASE!M1280)</f>
        <v/>
      </c>
      <c r="C1282" s="94">
        <f>IF(DATABASE!$X1280&lt;&gt;1,"",DATABASE!A1280)</f>
        <v/>
      </c>
      <c r="D1282" s="94">
        <f>IF(DATABASE!$X1280&lt;&gt;1,"",DATABASE!P1280)</f>
        <v/>
      </c>
      <c r="E1282" s="94">
        <f>IF(DATABASE!$X1280&lt;&gt;1,"",DATABASE!L1280)</f>
        <v/>
      </c>
      <c r="F1282" s="94">
        <f>IF(DATABASE!$X1280&lt;&gt;1,"",DATABASE!Q1280)</f>
        <v/>
      </c>
      <c r="G1282" s="94">
        <f>IF(DATABASE!$X1280&lt;&gt;1,"",DATABASE!C1280)</f>
        <v/>
      </c>
      <c r="H1282" s="94">
        <f>IF(DATABASE!$X1280&lt;&gt;1,"",DATABASE!D1280)</f>
        <v/>
      </c>
      <c r="I1282" s="93">
        <f>IF(DATABASE!$X1280&lt;&gt;1,"",DATABASE!S1280)</f>
        <v/>
      </c>
    </row>
    <row r="1283" ht="16.5" customHeight="1" s="111">
      <c r="A1283" s="92">
        <f>IF(DATABASE!$X1281&lt;&gt;1,"",DATABASE!B1281)</f>
        <v/>
      </c>
      <c r="B1283" s="93">
        <f>IF(DATABASE!$X1281&lt;&gt;1,"",DATABASE!M1281)</f>
        <v/>
      </c>
      <c r="C1283" s="94">
        <f>IF(DATABASE!$X1281&lt;&gt;1,"",DATABASE!A1281)</f>
        <v/>
      </c>
      <c r="D1283" s="94">
        <f>IF(DATABASE!$X1281&lt;&gt;1,"",DATABASE!P1281)</f>
        <v/>
      </c>
      <c r="E1283" s="94">
        <f>IF(DATABASE!$X1281&lt;&gt;1,"",DATABASE!L1281)</f>
        <v/>
      </c>
      <c r="F1283" s="94">
        <f>IF(DATABASE!$X1281&lt;&gt;1,"",DATABASE!Q1281)</f>
        <v/>
      </c>
      <c r="G1283" s="94">
        <f>IF(DATABASE!$X1281&lt;&gt;1,"",DATABASE!C1281)</f>
        <v/>
      </c>
      <c r="H1283" s="94">
        <f>IF(DATABASE!$X1281&lt;&gt;1,"",DATABASE!D1281)</f>
        <v/>
      </c>
      <c r="I1283" s="93">
        <f>IF(DATABASE!$X1281&lt;&gt;1,"",DATABASE!S1281)</f>
        <v/>
      </c>
    </row>
    <row r="1284" ht="16.5" customHeight="1" s="111">
      <c r="A1284" s="92">
        <f>IF(DATABASE!$X1282&lt;&gt;1,"",DATABASE!B1282)</f>
        <v/>
      </c>
      <c r="B1284" s="93">
        <f>IF(DATABASE!$X1282&lt;&gt;1,"",DATABASE!M1282)</f>
        <v/>
      </c>
      <c r="C1284" s="94">
        <f>IF(DATABASE!$X1282&lt;&gt;1,"",DATABASE!A1282)</f>
        <v/>
      </c>
      <c r="D1284" s="94">
        <f>IF(DATABASE!$X1282&lt;&gt;1,"",DATABASE!P1282)</f>
        <v/>
      </c>
      <c r="E1284" s="94">
        <f>IF(DATABASE!$X1282&lt;&gt;1,"",DATABASE!L1282)</f>
        <v/>
      </c>
      <c r="F1284" s="94">
        <f>IF(DATABASE!$X1282&lt;&gt;1,"",DATABASE!Q1282)</f>
        <v/>
      </c>
      <c r="G1284" s="94">
        <f>IF(DATABASE!$X1282&lt;&gt;1,"",DATABASE!C1282)</f>
        <v/>
      </c>
      <c r="H1284" s="94">
        <f>IF(DATABASE!$X1282&lt;&gt;1,"",DATABASE!D1282)</f>
        <v/>
      </c>
      <c r="I1284" s="93">
        <f>IF(DATABASE!$X1282&lt;&gt;1,"",DATABASE!S1282)</f>
        <v/>
      </c>
    </row>
    <row r="1285" ht="16.5" customHeight="1" s="111">
      <c r="A1285" s="92">
        <f>IF(DATABASE!$X1283&lt;&gt;1,"",DATABASE!B1283)</f>
        <v/>
      </c>
      <c r="B1285" s="93">
        <f>IF(DATABASE!$X1283&lt;&gt;1,"",DATABASE!M1283)</f>
        <v/>
      </c>
      <c r="C1285" s="94">
        <f>IF(DATABASE!$X1283&lt;&gt;1,"",DATABASE!A1283)</f>
        <v/>
      </c>
      <c r="D1285" s="94">
        <f>IF(DATABASE!$X1283&lt;&gt;1,"",DATABASE!P1283)</f>
        <v/>
      </c>
      <c r="E1285" s="94">
        <f>IF(DATABASE!$X1283&lt;&gt;1,"",DATABASE!L1283)</f>
        <v/>
      </c>
      <c r="F1285" s="94">
        <f>IF(DATABASE!$X1283&lt;&gt;1,"",DATABASE!Q1283)</f>
        <v/>
      </c>
      <c r="G1285" s="94">
        <f>IF(DATABASE!$X1283&lt;&gt;1,"",DATABASE!C1283)</f>
        <v/>
      </c>
      <c r="H1285" s="94">
        <f>IF(DATABASE!$X1283&lt;&gt;1,"",DATABASE!D1283)</f>
        <v/>
      </c>
      <c r="I1285" s="93">
        <f>IF(DATABASE!$X1283&lt;&gt;1,"",DATABASE!S1283)</f>
        <v/>
      </c>
    </row>
    <row r="1286" ht="16.5" customHeight="1" s="111">
      <c r="A1286" s="92">
        <f>IF(DATABASE!$X1284&lt;&gt;1,"",DATABASE!B1284)</f>
        <v/>
      </c>
      <c r="B1286" s="93">
        <f>IF(DATABASE!$X1284&lt;&gt;1,"",DATABASE!M1284)</f>
        <v/>
      </c>
      <c r="C1286" s="94">
        <f>IF(DATABASE!$X1284&lt;&gt;1,"",DATABASE!A1284)</f>
        <v/>
      </c>
      <c r="D1286" s="94">
        <f>IF(DATABASE!$X1284&lt;&gt;1,"",DATABASE!P1284)</f>
        <v/>
      </c>
      <c r="E1286" s="94">
        <f>IF(DATABASE!$X1284&lt;&gt;1,"",DATABASE!L1284)</f>
        <v/>
      </c>
      <c r="F1286" s="94">
        <f>IF(DATABASE!$X1284&lt;&gt;1,"",DATABASE!Q1284)</f>
        <v/>
      </c>
      <c r="G1286" s="94">
        <f>IF(DATABASE!$X1284&lt;&gt;1,"",DATABASE!C1284)</f>
        <v/>
      </c>
      <c r="H1286" s="94">
        <f>IF(DATABASE!$X1284&lt;&gt;1,"",DATABASE!D1284)</f>
        <v/>
      </c>
      <c r="I1286" s="93">
        <f>IF(DATABASE!$X1284&lt;&gt;1,"",DATABASE!S1284)</f>
        <v/>
      </c>
    </row>
    <row r="1287" ht="16.5" customHeight="1" s="111">
      <c r="A1287" s="92">
        <f>IF(DATABASE!$X1285&lt;&gt;1,"",DATABASE!B1285)</f>
        <v/>
      </c>
      <c r="B1287" s="93">
        <f>IF(DATABASE!$X1285&lt;&gt;1,"",DATABASE!M1285)</f>
        <v/>
      </c>
      <c r="C1287" s="94">
        <f>IF(DATABASE!$X1285&lt;&gt;1,"",DATABASE!A1285)</f>
        <v/>
      </c>
      <c r="D1287" s="94">
        <f>IF(DATABASE!$X1285&lt;&gt;1,"",DATABASE!P1285)</f>
        <v/>
      </c>
      <c r="E1287" s="94">
        <f>IF(DATABASE!$X1285&lt;&gt;1,"",DATABASE!L1285)</f>
        <v/>
      </c>
      <c r="F1287" s="94">
        <f>IF(DATABASE!$X1285&lt;&gt;1,"",DATABASE!Q1285)</f>
        <v/>
      </c>
      <c r="G1287" s="94">
        <f>IF(DATABASE!$X1285&lt;&gt;1,"",DATABASE!C1285)</f>
        <v/>
      </c>
      <c r="H1287" s="94">
        <f>IF(DATABASE!$X1285&lt;&gt;1,"",DATABASE!D1285)</f>
        <v/>
      </c>
      <c r="I1287" s="93">
        <f>IF(DATABASE!$X1285&lt;&gt;1,"",DATABASE!S1285)</f>
        <v/>
      </c>
    </row>
    <row r="1288" ht="16.5" customHeight="1" s="111">
      <c r="A1288" s="92">
        <f>IF(DATABASE!$X1286&lt;&gt;1,"",DATABASE!B1286)</f>
        <v/>
      </c>
      <c r="B1288" s="93">
        <f>IF(DATABASE!$X1286&lt;&gt;1,"",DATABASE!M1286)</f>
        <v/>
      </c>
      <c r="C1288" s="94">
        <f>IF(DATABASE!$X1286&lt;&gt;1,"",DATABASE!A1286)</f>
        <v/>
      </c>
      <c r="D1288" s="94">
        <f>IF(DATABASE!$X1286&lt;&gt;1,"",DATABASE!P1286)</f>
        <v/>
      </c>
      <c r="E1288" s="94">
        <f>IF(DATABASE!$X1286&lt;&gt;1,"",DATABASE!L1286)</f>
        <v/>
      </c>
      <c r="F1288" s="94">
        <f>IF(DATABASE!$X1286&lt;&gt;1,"",DATABASE!Q1286)</f>
        <v/>
      </c>
      <c r="G1288" s="94">
        <f>IF(DATABASE!$X1286&lt;&gt;1,"",DATABASE!C1286)</f>
        <v/>
      </c>
      <c r="H1288" s="94">
        <f>IF(DATABASE!$X1286&lt;&gt;1,"",DATABASE!D1286)</f>
        <v/>
      </c>
      <c r="I1288" s="93">
        <f>IF(DATABASE!$X1286&lt;&gt;1,"",DATABASE!S1286)</f>
        <v/>
      </c>
    </row>
    <row r="1289" ht="16.5" customHeight="1" s="111">
      <c r="A1289" s="92">
        <f>IF(DATABASE!$X1287&lt;&gt;1,"",DATABASE!B1287)</f>
        <v/>
      </c>
      <c r="B1289" s="93">
        <f>IF(DATABASE!$X1287&lt;&gt;1,"",DATABASE!M1287)</f>
        <v/>
      </c>
      <c r="C1289" s="94">
        <f>IF(DATABASE!$X1287&lt;&gt;1,"",DATABASE!A1287)</f>
        <v/>
      </c>
      <c r="D1289" s="94">
        <f>IF(DATABASE!$X1287&lt;&gt;1,"",DATABASE!P1287)</f>
        <v/>
      </c>
      <c r="E1289" s="94">
        <f>IF(DATABASE!$X1287&lt;&gt;1,"",DATABASE!L1287)</f>
        <v/>
      </c>
      <c r="F1289" s="94">
        <f>IF(DATABASE!$X1287&lt;&gt;1,"",DATABASE!Q1287)</f>
        <v/>
      </c>
      <c r="G1289" s="94">
        <f>IF(DATABASE!$X1287&lt;&gt;1,"",DATABASE!C1287)</f>
        <v/>
      </c>
      <c r="H1289" s="94">
        <f>IF(DATABASE!$X1287&lt;&gt;1,"",DATABASE!D1287)</f>
        <v/>
      </c>
      <c r="I1289" s="93">
        <f>IF(DATABASE!$X1287&lt;&gt;1,"",DATABASE!S1287)</f>
        <v/>
      </c>
    </row>
    <row r="1290" ht="16.5" customHeight="1" s="111">
      <c r="A1290" s="92">
        <f>IF(DATABASE!$X1288&lt;&gt;1,"",DATABASE!B1288)</f>
        <v/>
      </c>
      <c r="B1290" s="93">
        <f>IF(DATABASE!$X1288&lt;&gt;1,"",DATABASE!M1288)</f>
        <v/>
      </c>
      <c r="C1290" s="94">
        <f>IF(DATABASE!$X1288&lt;&gt;1,"",DATABASE!A1288)</f>
        <v/>
      </c>
      <c r="D1290" s="94">
        <f>IF(DATABASE!$X1288&lt;&gt;1,"",DATABASE!P1288)</f>
        <v/>
      </c>
      <c r="E1290" s="94">
        <f>IF(DATABASE!$X1288&lt;&gt;1,"",DATABASE!L1288)</f>
        <v/>
      </c>
      <c r="F1290" s="94">
        <f>IF(DATABASE!$X1288&lt;&gt;1,"",DATABASE!Q1288)</f>
        <v/>
      </c>
      <c r="G1290" s="94">
        <f>IF(DATABASE!$X1288&lt;&gt;1,"",DATABASE!C1288)</f>
        <v/>
      </c>
      <c r="H1290" s="94">
        <f>IF(DATABASE!$X1288&lt;&gt;1,"",DATABASE!D1288)</f>
        <v/>
      </c>
      <c r="I1290" s="93">
        <f>IF(DATABASE!$X1288&lt;&gt;1,"",DATABASE!S1288)</f>
        <v/>
      </c>
    </row>
    <row r="1291" ht="16.5" customHeight="1" s="111">
      <c r="A1291" s="92">
        <f>IF(DATABASE!$X1289&lt;&gt;1,"",DATABASE!B1289)</f>
        <v/>
      </c>
      <c r="B1291" s="93">
        <f>IF(DATABASE!$X1289&lt;&gt;1,"",DATABASE!M1289)</f>
        <v/>
      </c>
      <c r="C1291" s="94">
        <f>IF(DATABASE!$X1289&lt;&gt;1,"",DATABASE!A1289)</f>
        <v/>
      </c>
      <c r="D1291" s="94">
        <f>IF(DATABASE!$X1289&lt;&gt;1,"",DATABASE!P1289)</f>
        <v/>
      </c>
      <c r="E1291" s="94">
        <f>IF(DATABASE!$X1289&lt;&gt;1,"",DATABASE!L1289)</f>
        <v/>
      </c>
      <c r="F1291" s="94">
        <f>IF(DATABASE!$X1289&lt;&gt;1,"",DATABASE!Q1289)</f>
        <v/>
      </c>
      <c r="G1291" s="94">
        <f>IF(DATABASE!$X1289&lt;&gt;1,"",DATABASE!C1289)</f>
        <v/>
      </c>
      <c r="H1291" s="94">
        <f>IF(DATABASE!$X1289&lt;&gt;1,"",DATABASE!D1289)</f>
        <v/>
      </c>
      <c r="I1291" s="93">
        <f>IF(DATABASE!$X1289&lt;&gt;1,"",DATABASE!S1289)</f>
        <v/>
      </c>
    </row>
    <row r="1292" ht="16.5" customHeight="1" s="111">
      <c r="A1292" s="92">
        <f>IF(DATABASE!$X1290&lt;&gt;1,"",DATABASE!B1290)</f>
        <v/>
      </c>
      <c r="B1292" s="93">
        <f>IF(DATABASE!$X1290&lt;&gt;1,"",DATABASE!M1290)</f>
        <v/>
      </c>
      <c r="C1292" s="94">
        <f>IF(DATABASE!$X1290&lt;&gt;1,"",DATABASE!A1290)</f>
        <v/>
      </c>
      <c r="D1292" s="94">
        <f>IF(DATABASE!$X1290&lt;&gt;1,"",DATABASE!P1290)</f>
        <v/>
      </c>
      <c r="E1292" s="94">
        <f>IF(DATABASE!$X1290&lt;&gt;1,"",DATABASE!L1290)</f>
        <v/>
      </c>
      <c r="F1292" s="94">
        <f>IF(DATABASE!$X1290&lt;&gt;1,"",DATABASE!Q1290)</f>
        <v/>
      </c>
      <c r="G1292" s="94">
        <f>IF(DATABASE!$X1290&lt;&gt;1,"",DATABASE!C1290)</f>
        <v/>
      </c>
      <c r="H1292" s="94">
        <f>IF(DATABASE!$X1290&lt;&gt;1,"",DATABASE!D1290)</f>
        <v/>
      </c>
      <c r="I1292" s="93">
        <f>IF(DATABASE!$X1290&lt;&gt;1,"",DATABASE!S1290)</f>
        <v/>
      </c>
    </row>
    <row r="1293" ht="16.5" customHeight="1" s="111">
      <c r="A1293" s="92">
        <f>IF(DATABASE!$X1291&lt;&gt;1,"",DATABASE!B1291)</f>
        <v/>
      </c>
      <c r="B1293" s="93">
        <f>IF(DATABASE!$X1291&lt;&gt;1,"",DATABASE!M1291)</f>
        <v/>
      </c>
      <c r="C1293" s="94">
        <f>IF(DATABASE!$X1291&lt;&gt;1,"",DATABASE!A1291)</f>
        <v/>
      </c>
      <c r="D1293" s="94">
        <f>IF(DATABASE!$X1291&lt;&gt;1,"",DATABASE!P1291)</f>
        <v/>
      </c>
      <c r="E1293" s="94">
        <f>IF(DATABASE!$X1291&lt;&gt;1,"",DATABASE!L1291)</f>
        <v/>
      </c>
      <c r="F1293" s="94">
        <f>IF(DATABASE!$X1291&lt;&gt;1,"",DATABASE!Q1291)</f>
        <v/>
      </c>
      <c r="G1293" s="94">
        <f>IF(DATABASE!$X1291&lt;&gt;1,"",DATABASE!C1291)</f>
        <v/>
      </c>
      <c r="H1293" s="94">
        <f>IF(DATABASE!$X1291&lt;&gt;1,"",DATABASE!D1291)</f>
        <v/>
      </c>
      <c r="I1293" s="93">
        <f>IF(DATABASE!$X1291&lt;&gt;1,"",DATABASE!S1291)</f>
        <v/>
      </c>
    </row>
    <row r="1294" ht="16.5" customHeight="1" s="111">
      <c r="A1294" s="92">
        <f>IF(DATABASE!$X1292&lt;&gt;1,"",DATABASE!B1292)</f>
        <v/>
      </c>
      <c r="B1294" s="93">
        <f>IF(DATABASE!$X1292&lt;&gt;1,"",DATABASE!M1292)</f>
        <v/>
      </c>
      <c r="C1294" s="94">
        <f>IF(DATABASE!$X1292&lt;&gt;1,"",DATABASE!A1292)</f>
        <v/>
      </c>
      <c r="D1294" s="94">
        <f>IF(DATABASE!$X1292&lt;&gt;1,"",DATABASE!P1292)</f>
        <v/>
      </c>
      <c r="E1294" s="94">
        <f>IF(DATABASE!$X1292&lt;&gt;1,"",DATABASE!L1292)</f>
        <v/>
      </c>
      <c r="F1294" s="94">
        <f>IF(DATABASE!$X1292&lt;&gt;1,"",DATABASE!Q1292)</f>
        <v/>
      </c>
      <c r="G1294" s="94">
        <f>IF(DATABASE!$X1292&lt;&gt;1,"",DATABASE!C1292)</f>
        <v/>
      </c>
      <c r="H1294" s="94">
        <f>IF(DATABASE!$X1292&lt;&gt;1,"",DATABASE!D1292)</f>
        <v/>
      </c>
      <c r="I1294" s="93">
        <f>IF(DATABASE!$X1292&lt;&gt;1,"",DATABASE!S1292)</f>
        <v/>
      </c>
    </row>
    <row r="1295" ht="16.5" customHeight="1" s="111">
      <c r="A1295" s="92">
        <f>IF(DATABASE!$X1293&lt;&gt;1,"",DATABASE!B1293)</f>
        <v/>
      </c>
      <c r="B1295" s="93">
        <f>IF(DATABASE!$X1293&lt;&gt;1,"",DATABASE!M1293)</f>
        <v/>
      </c>
      <c r="C1295" s="94">
        <f>IF(DATABASE!$X1293&lt;&gt;1,"",DATABASE!A1293)</f>
        <v/>
      </c>
      <c r="D1295" s="94">
        <f>IF(DATABASE!$X1293&lt;&gt;1,"",DATABASE!P1293)</f>
        <v/>
      </c>
      <c r="E1295" s="94">
        <f>IF(DATABASE!$X1293&lt;&gt;1,"",DATABASE!L1293)</f>
        <v/>
      </c>
      <c r="F1295" s="94">
        <f>IF(DATABASE!$X1293&lt;&gt;1,"",DATABASE!Q1293)</f>
        <v/>
      </c>
      <c r="G1295" s="94">
        <f>IF(DATABASE!$X1293&lt;&gt;1,"",DATABASE!C1293)</f>
        <v/>
      </c>
      <c r="H1295" s="94">
        <f>IF(DATABASE!$X1293&lt;&gt;1,"",DATABASE!D1293)</f>
        <v/>
      </c>
      <c r="I1295" s="93">
        <f>IF(DATABASE!$X1293&lt;&gt;1,"",DATABASE!S1293)</f>
        <v/>
      </c>
    </row>
    <row r="1296" ht="16.5" customHeight="1" s="111">
      <c r="A1296" s="92">
        <f>IF(DATABASE!$X1294&lt;&gt;1,"",DATABASE!B1294)</f>
        <v/>
      </c>
      <c r="B1296" s="93">
        <f>IF(DATABASE!$X1294&lt;&gt;1,"",DATABASE!M1294)</f>
        <v/>
      </c>
      <c r="C1296" s="94">
        <f>IF(DATABASE!$X1294&lt;&gt;1,"",DATABASE!A1294)</f>
        <v/>
      </c>
      <c r="D1296" s="94">
        <f>IF(DATABASE!$X1294&lt;&gt;1,"",DATABASE!P1294)</f>
        <v/>
      </c>
      <c r="E1296" s="94">
        <f>IF(DATABASE!$X1294&lt;&gt;1,"",DATABASE!L1294)</f>
        <v/>
      </c>
      <c r="F1296" s="94">
        <f>IF(DATABASE!$X1294&lt;&gt;1,"",DATABASE!Q1294)</f>
        <v/>
      </c>
      <c r="G1296" s="94">
        <f>IF(DATABASE!$X1294&lt;&gt;1,"",DATABASE!C1294)</f>
        <v/>
      </c>
      <c r="H1296" s="94">
        <f>IF(DATABASE!$X1294&lt;&gt;1,"",DATABASE!D1294)</f>
        <v/>
      </c>
      <c r="I1296" s="93">
        <f>IF(DATABASE!$X1294&lt;&gt;1,"",DATABASE!S1294)</f>
        <v/>
      </c>
    </row>
    <row r="1297" ht="16.5" customHeight="1" s="111">
      <c r="A1297" s="92">
        <f>IF(DATABASE!$X1295&lt;&gt;1,"",DATABASE!B1295)</f>
        <v/>
      </c>
      <c r="B1297" s="93">
        <f>IF(DATABASE!$X1295&lt;&gt;1,"",DATABASE!M1295)</f>
        <v/>
      </c>
      <c r="C1297" s="94">
        <f>IF(DATABASE!$X1295&lt;&gt;1,"",DATABASE!A1295)</f>
        <v/>
      </c>
      <c r="D1297" s="94">
        <f>IF(DATABASE!$X1295&lt;&gt;1,"",DATABASE!P1295)</f>
        <v/>
      </c>
      <c r="E1297" s="94">
        <f>IF(DATABASE!$X1295&lt;&gt;1,"",DATABASE!L1295)</f>
        <v/>
      </c>
      <c r="F1297" s="94">
        <f>IF(DATABASE!$X1295&lt;&gt;1,"",DATABASE!Q1295)</f>
        <v/>
      </c>
      <c r="G1297" s="94">
        <f>IF(DATABASE!$X1295&lt;&gt;1,"",DATABASE!C1295)</f>
        <v/>
      </c>
      <c r="H1297" s="94">
        <f>IF(DATABASE!$X1295&lt;&gt;1,"",DATABASE!D1295)</f>
        <v/>
      </c>
      <c r="I1297" s="93">
        <f>IF(DATABASE!$X1295&lt;&gt;1,"",DATABASE!S1295)</f>
        <v/>
      </c>
    </row>
    <row r="1298" ht="16.5" customHeight="1" s="111">
      <c r="A1298" s="92">
        <f>IF(DATABASE!$X1296&lt;&gt;1,"",DATABASE!B1296)</f>
        <v/>
      </c>
      <c r="B1298" s="93">
        <f>IF(DATABASE!$X1296&lt;&gt;1,"",DATABASE!M1296)</f>
        <v/>
      </c>
      <c r="C1298" s="94">
        <f>IF(DATABASE!$X1296&lt;&gt;1,"",DATABASE!A1296)</f>
        <v/>
      </c>
      <c r="D1298" s="94">
        <f>IF(DATABASE!$X1296&lt;&gt;1,"",DATABASE!P1296)</f>
        <v/>
      </c>
      <c r="E1298" s="94">
        <f>IF(DATABASE!$X1296&lt;&gt;1,"",DATABASE!L1296)</f>
        <v/>
      </c>
      <c r="F1298" s="94">
        <f>IF(DATABASE!$X1296&lt;&gt;1,"",DATABASE!Q1296)</f>
        <v/>
      </c>
      <c r="G1298" s="94">
        <f>IF(DATABASE!$X1296&lt;&gt;1,"",DATABASE!C1296)</f>
        <v/>
      </c>
      <c r="H1298" s="94">
        <f>IF(DATABASE!$X1296&lt;&gt;1,"",DATABASE!D1296)</f>
        <v/>
      </c>
      <c r="I1298" s="93">
        <f>IF(DATABASE!$X1296&lt;&gt;1,"",DATABASE!S1296)</f>
        <v/>
      </c>
    </row>
    <row r="1299" ht="16.5" customHeight="1" s="111">
      <c r="A1299" s="92">
        <f>IF(DATABASE!$X1297&lt;&gt;1,"",DATABASE!B1297)</f>
        <v/>
      </c>
      <c r="B1299" s="93">
        <f>IF(DATABASE!$X1297&lt;&gt;1,"",DATABASE!M1297)</f>
        <v/>
      </c>
      <c r="C1299" s="94">
        <f>IF(DATABASE!$X1297&lt;&gt;1,"",DATABASE!A1297)</f>
        <v/>
      </c>
      <c r="D1299" s="94">
        <f>IF(DATABASE!$X1297&lt;&gt;1,"",DATABASE!P1297)</f>
        <v/>
      </c>
      <c r="E1299" s="94">
        <f>IF(DATABASE!$X1297&lt;&gt;1,"",DATABASE!L1297)</f>
        <v/>
      </c>
      <c r="F1299" s="94">
        <f>IF(DATABASE!$X1297&lt;&gt;1,"",DATABASE!Q1297)</f>
        <v/>
      </c>
      <c r="G1299" s="94">
        <f>IF(DATABASE!$X1297&lt;&gt;1,"",DATABASE!C1297)</f>
        <v/>
      </c>
      <c r="H1299" s="94">
        <f>IF(DATABASE!$X1297&lt;&gt;1,"",DATABASE!D1297)</f>
        <v/>
      </c>
      <c r="I1299" s="93">
        <f>IF(DATABASE!$X1297&lt;&gt;1,"",DATABASE!S1297)</f>
        <v/>
      </c>
    </row>
    <row r="1300" ht="16.5" customHeight="1" s="111">
      <c r="A1300" s="92">
        <f>IF(DATABASE!$X1298&lt;&gt;1,"",DATABASE!B1298)</f>
        <v/>
      </c>
      <c r="B1300" s="93">
        <f>IF(DATABASE!$X1298&lt;&gt;1,"",DATABASE!M1298)</f>
        <v/>
      </c>
      <c r="C1300" s="94">
        <f>IF(DATABASE!$X1298&lt;&gt;1,"",DATABASE!A1298)</f>
        <v/>
      </c>
      <c r="D1300" s="94">
        <f>IF(DATABASE!$X1298&lt;&gt;1,"",DATABASE!P1298)</f>
        <v/>
      </c>
      <c r="E1300" s="94">
        <f>IF(DATABASE!$X1298&lt;&gt;1,"",DATABASE!L1298)</f>
        <v/>
      </c>
      <c r="F1300" s="94">
        <f>IF(DATABASE!$X1298&lt;&gt;1,"",DATABASE!Q1298)</f>
        <v/>
      </c>
      <c r="G1300" s="94">
        <f>IF(DATABASE!$X1298&lt;&gt;1,"",DATABASE!C1298)</f>
        <v/>
      </c>
      <c r="H1300" s="94">
        <f>IF(DATABASE!$X1298&lt;&gt;1,"",DATABASE!D1298)</f>
        <v/>
      </c>
      <c r="I1300" s="93">
        <f>IF(DATABASE!$X1298&lt;&gt;1,"",DATABASE!S1298)</f>
        <v/>
      </c>
    </row>
    <row r="1301" ht="16.5" customHeight="1" s="111">
      <c r="A1301" s="92">
        <f>IF(DATABASE!$X1299&lt;&gt;1,"",DATABASE!B1299)</f>
        <v/>
      </c>
      <c r="B1301" s="93">
        <f>IF(DATABASE!$X1299&lt;&gt;1,"",DATABASE!M1299)</f>
        <v/>
      </c>
      <c r="C1301" s="94">
        <f>IF(DATABASE!$X1299&lt;&gt;1,"",DATABASE!A1299)</f>
        <v/>
      </c>
      <c r="D1301" s="94">
        <f>IF(DATABASE!$X1299&lt;&gt;1,"",DATABASE!P1299)</f>
        <v/>
      </c>
      <c r="E1301" s="94">
        <f>IF(DATABASE!$X1299&lt;&gt;1,"",DATABASE!L1299)</f>
        <v/>
      </c>
      <c r="F1301" s="94">
        <f>IF(DATABASE!$X1299&lt;&gt;1,"",DATABASE!Q1299)</f>
        <v/>
      </c>
      <c r="G1301" s="94">
        <f>IF(DATABASE!$X1299&lt;&gt;1,"",DATABASE!C1299)</f>
        <v/>
      </c>
      <c r="H1301" s="94">
        <f>IF(DATABASE!$X1299&lt;&gt;1,"",DATABASE!D1299)</f>
        <v/>
      </c>
      <c r="I1301" s="93">
        <f>IF(DATABASE!$X1299&lt;&gt;1,"",DATABASE!S1299)</f>
        <v/>
      </c>
    </row>
    <row r="1302" ht="16.5" customHeight="1" s="111">
      <c r="A1302" s="92">
        <f>IF(DATABASE!$X1300&lt;&gt;1,"",DATABASE!B1300)</f>
        <v/>
      </c>
      <c r="B1302" s="93">
        <f>IF(DATABASE!$X1300&lt;&gt;1,"",DATABASE!M1300)</f>
        <v/>
      </c>
      <c r="C1302" s="94">
        <f>IF(DATABASE!$X1300&lt;&gt;1,"",DATABASE!A1300)</f>
        <v/>
      </c>
      <c r="D1302" s="94">
        <f>IF(DATABASE!$X1300&lt;&gt;1,"",DATABASE!P1300)</f>
        <v/>
      </c>
      <c r="E1302" s="94">
        <f>IF(DATABASE!$X1300&lt;&gt;1,"",DATABASE!L1300)</f>
        <v/>
      </c>
      <c r="F1302" s="94">
        <f>IF(DATABASE!$X1300&lt;&gt;1,"",DATABASE!Q1300)</f>
        <v/>
      </c>
      <c r="G1302" s="94">
        <f>IF(DATABASE!$X1300&lt;&gt;1,"",DATABASE!C1300)</f>
        <v/>
      </c>
      <c r="H1302" s="94">
        <f>IF(DATABASE!$X1300&lt;&gt;1,"",DATABASE!D1300)</f>
        <v/>
      </c>
      <c r="I1302" s="93">
        <f>IF(DATABASE!$X1300&lt;&gt;1,"",DATABASE!S1300)</f>
        <v/>
      </c>
    </row>
    <row r="1303" ht="16.5" customHeight="1" s="111">
      <c r="A1303" s="92">
        <f>IF(DATABASE!$X1301&lt;&gt;1,"",DATABASE!B1301)</f>
        <v/>
      </c>
      <c r="B1303" s="93">
        <f>IF(DATABASE!$X1301&lt;&gt;1,"",DATABASE!M1301)</f>
        <v/>
      </c>
      <c r="C1303" s="94">
        <f>IF(DATABASE!$X1301&lt;&gt;1,"",DATABASE!A1301)</f>
        <v/>
      </c>
      <c r="D1303" s="94">
        <f>IF(DATABASE!$X1301&lt;&gt;1,"",DATABASE!P1301)</f>
        <v/>
      </c>
      <c r="E1303" s="94">
        <f>IF(DATABASE!$X1301&lt;&gt;1,"",DATABASE!L1301)</f>
        <v/>
      </c>
      <c r="F1303" s="94">
        <f>IF(DATABASE!$X1301&lt;&gt;1,"",DATABASE!Q1301)</f>
        <v/>
      </c>
      <c r="G1303" s="94">
        <f>IF(DATABASE!$X1301&lt;&gt;1,"",DATABASE!C1301)</f>
        <v/>
      </c>
      <c r="H1303" s="94">
        <f>IF(DATABASE!$X1301&lt;&gt;1,"",DATABASE!D1301)</f>
        <v/>
      </c>
      <c r="I1303" s="93">
        <f>IF(DATABASE!$X1301&lt;&gt;1,"",DATABASE!S1301)</f>
        <v/>
      </c>
    </row>
    <row r="1304" ht="16.5" customHeight="1" s="111">
      <c r="A1304" s="92">
        <f>IF(DATABASE!$X1302&lt;&gt;1,"",DATABASE!B1302)</f>
        <v/>
      </c>
      <c r="B1304" s="93">
        <f>IF(DATABASE!$X1302&lt;&gt;1,"",DATABASE!M1302)</f>
        <v/>
      </c>
      <c r="C1304" s="94">
        <f>IF(DATABASE!$X1302&lt;&gt;1,"",DATABASE!A1302)</f>
        <v/>
      </c>
      <c r="D1304" s="94">
        <f>IF(DATABASE!$X1302&lt;&gt;1,"",DATABASE!P1302)</f>
        <v/>
      </c>
      <c r="E1304" s="94">
        <f>IF(DATABASE!$X1302&lt;&gt;1,"",DATABASE!L1302)</f>
        <v/>
      </c>
      <c r="F1304" s="94">
        <f>IF(DATABASE!$X1302&lt;&gt;1,"",DATABASE!Q1302)</f>
        <v/>
      </c>
      <c r="G1304" s="94">
        <f>IF(DATABASE!$X1302&lt;&gt;1,"",DATABASE!C1302)</f>
        <v/>
      </c>
      <c r="H1304" s="94">
        <f>IF(DATABASE!$X1302&lt;&gt;1,"",DATABASE!D1302)</f>
        <v/>
      </c>
      <c r="I1304" s="93">
        <f>IF(DATABASE!$X1302&lt;&gt;1,"",DATABASE!S1302)</f>
        <v/>
      </c>
    </row>
    <row r="1305" ht="16.5" customHeight="1" s="111">
      <c r="A1305" s="92">
        <f>IF(DATABASE!$X1303&lt;&gt;1,"",DATABASE!B1303)</f>
        <v/>
      </c>
      <c r="B1305" s="93">
        <f>IF(DATABASE!$X1303&lt;&gt;1,"",DATABASE!M1303)</f>
        <v/>
      </c>
      <c r="C1305" s="94">
        <f>IF(DATABASE!$X1303&lt;&gt;1,"",DATABASE!A1303)</f>
        <v/>
      </c>
      <c r="D1305" s="94">
        <f>IF(DATABASE!$X1303&lt;&gt;1,"",DATABASE!P1303)</f>
        <v/>
      </c>
      <c r="E1305" s="94">
        <f>IF(DATABASE!$X1303&lt;&gt;1,"",DATABASE!L1303)</f>
        <v/>
      </c>
      <c r="F1305" s="94">
        <f>IF(DATABASE!$X1303&lt;&gt;1,"",DATABASE!Q1303)</f>
        <v/>
      </c>
      <c r="G1305" s="94">
        <f>IF(DATABASE!$X1303&lt;&gt;1,"",DATABASE!C1303)</f>
        <v/>
      </c>
      <c r="H1305" s="94">
        <f>IF(DATABASE!$X1303&lt;&gt;1,"",DATABASE!D1303)</f>
        <v/>
      </c>
      <c r="I1305" s="93">
        <f>IF(DATABASE!$X1303&lt;&gt;1,"",DATABASE!S1303)</f>
        <v/>
      </c>
    </row>
    <row r="1306" ht="16.5" customHeight="1" s="111">
      <c r="A1306" s="92">
        <f>IF(DATABASE!$X1304&lt;&gt;1,"",DATABASE!B1304)</f>
        <v/>
      </c>
      <c r="B1306" s="93">
        <f>IF(DATABASE!$X1304&lt;&gt;1,"",DATABASE!M1304)</f>
        <v/>
      </c>
      <c r="C1306" s="94">
        <f>IF(DATABASE!$X1304&lt;&gt;1,"",DATABASE!A1304)</f>
        <v/>
      </c>
      <c r="D1306" s="94">
        <f>IF(DATABASE!$X1304&lt;&gt;1,"",DATABASE!P1304)</f>
        <v/>
      </c>
      <c r="E1306" s="94">
        <f>IF(DATABASE!$X1304&lt;&gt;1,"",DATABASE!L1304)</f>
        <v/>
      </c>
      <c r="F1306" s="94">
        <f>IF(DATABASE!$X1304&lt;&gt;1,"",DATABASE!Q1304)</f>
        <v/>
      </c>
      <c r="G1306" s="94">
        <f>IF(DATABASE!$X1304&lt;&gt;1,"",DATABASE!C1304)</f>
        <v/>
      </c>
      <c r="H1306" s="94">
        <f>IF(DATABASE!$X1304&lt;&gt;1,"",DATABASE!D1304)</f>
        <v/>
      </c>
      <c r="I1306" s="93">
        <f>IF(DATABASE!$X1304&lt;&gt;1,"",DATABASE!S1304)</f>
        <v/>
      </c>
    </row>
    <row r="1307" ht="16.5" customHeight="1" s="111">
      <c r="A1307" s="92">
        <f>IF(DATABASE!$X1305&lt;&gt;1,"",DATABASE!B1305)</f>
        <v/>
      </c>
      <c r="B1307" s="93">
        <f>IF(DATABASE!$X1305&lt;&gt;1,"",DATABASE!M1305)</f>
        <v/>
      </c>
      <c r="C1307" s="94">
        <f>IF(DATABASE!$X1305&lt;&gt;1,"",DATABASE!A1305)</f>
        <v/>
      </c>
      <c r="D1307" s="94">
        <f>IF(DATABASE!$X1305&lt;&gt;1,"",DATABASE!P1305)</f>
        <v/>
      </c>
      <c r="E1307" s="94">
        <f>IF(DATABASE!$X1305&lt;&gt;1,"",DATABASE!L1305)</f>
        <v/>
      </c>
      <c r="F1307" s="94">
        <f>IF(DATABASE!$X1305&lt;&gt;1,"",DATABASE!Q1305)</f>
        <v/>
      </c>
      <c r="G1307" s="94">
        <f>IF(DATABASE!$X1305&lt;&gt;1,"",DATABASE!C1305)</f>
        <v/>
      </c>
      <c r="H1307" s="94">
        <f>IF(DATABASE!$X1305&lt;&gt;1,"",DATABASE!D1305)</f>
        <v/>
      </c>
      <c r="I1307" s="93">
        <f>IF(DATABASE!$X1305&lt;&gt;1,"",DATABASE!S1305)</f>
        <v/>
      </c>
    </row>
    <row r="1308" ht="16.5" customHeight="1" s="111">
      <c r="A1308" s="92">
        <f>IF(DATABASE!$X1306&lt;&gt;1,"",DATABASE!B1306)</f>
        <v/>
      </c>
      <c r="B1308" s="93">
        <f>IF(DATABASE!$X1306&lt;&gt;1,"",DATABASE!M1306)</f>
        <v/>
      </c>
      <c r="C1308" s="94">
        <f>IF(DATABASE!$X1306&lt;&gt;1,"",DATABASE!A1306)</f>
        <v/>
      </c>
      <c r="D1308" s="94">
        <f>IF(DATABASE!$X1306&lt;&gt;1,"",DATABASE!P1306)</f>
        <v/>
      </c>
      <c r="E1308" s="94">
        <f>IF(DATABASE!$X1306&lt;&gt;1,"",DATABASE!L1306)</f>
        <v/>
      </c>
      <c r="F1308" s="94">
        <f>IF(DATABASE!$X1306&lt;&gt;1,"",DATABASE!Q1306)</f>
        <v/>
      </c>
      <c r="G1308" s="94">
        <f>IF(DATABASE!$X1306&lt;&gt;1,"",DATABASE!C1306)</f>
        <v/>
      </c>
      <c r="H1308" s="94">
        <f>IF(DATABASE!$X1306&lt;&gt;1,"",DATABASE!D1306)</f>
        <v/>
      </c>
      <c r="I1308" s="93">
        <f>IF(DATABASE!$X1306&lt;&gt;1,"",DATABASE!S1306)</f>
        <v/>
      </c>
    </row>
    <row r="1309" ht="16.5" customHeight="1" s="111">
      <c r="A1309" s="92">
        <f>IF(DATABASE!$X1307&lt;&gt;1,"",DATABASE!B1307)</f>
        <v/>
      </c>
      <c r="B1309" s="93">
        <f>IF(DATABASE!$X1307&lt;&gt;1,"",DATABASE!M1307)</f>
        <v/>
      </c>
      <c r="C1309" s="94">
        <f>IF(DATABASE!$X1307&lt;&gt;1,"",DATABASE!A1307)</f>
        <v/>
      </c>
      <c r="D1309" s="94">
        <f>IF(DATABASE!$X1307&lt;&gt;1,"",DATABASE!P1307)</f>
        <v/>
      </c>
      <c r="E1309" s="94">
        <f>IF(DATABASE!$X1307&lt;&gt;1,"",DATABASE!L1307)</f>
        <v/>
      </c>
      <c r="F1309" s="94">
        <f>IF(DATABASE!$X1307&lt;&gt;1,"",DATABASE!Q1307)</f>
        <v/>
      </c>
      <c r="G1309" s="94">
        <f>IF(DATABASE!$X1307&lt;&gt;1,"",DATABASE!C1307)</f>
        <v/>
      </c>
      <c r="H1309" s="94">
        <f>IF(DATABASE!$X1307&lt;&gt;1,"",DATABASE!D1307)</f>
        <v/>
      </c>
      <c r="I1309" s="93">
        <f>IF(DATABASE!$X1307&lt;&gt;1,"",DATABASE!S1307)</f>
        <v/>
      </c>
    </row>
    <row r="1310" ht="16.5" customHeight="1" s="111">
      <c r="A1310" s="92">
        <f>IF(DATABASE!$X1308&lt;&gt;1,"",DATABASE!B1308)</f>
        <v/>
      </c>
      <c r="B1310" s="93">
        <f>IF(DATABASE!$X1308&lt;&gt;1,"",DATABASE!M1308)</f>
        <v/>
      </c>
      <c r="C1310" s="94">
        <f>IF(DATABASE!$X1308&lt;&gt;1,"",DATABASE!A1308)</f>
        <v/>
      </c>
      <c r="D1310" s="94">
        <f>IF(DATABASE!$X1308&lt;&gt;1,"",DATABASE!P1308)</f>
        <v/>
      </c>
      <c r="E1310" s="94">
        <f>IF(DATABASE!$X1308&lt;&gt;1,"",DATABASE!L1308)</f>
        <v/>
      </c>
      <c r="F1310" s="94">
        <f>IF(DATABASE!$X1308&lt;&gt;1,"",DATABASE!Q1308)</f>
        <v/>
      </c>
      <c r="G1310" s="94">
        <f>IF(DATABASE!$X1308&lt;&gt;1,"",DATABASE!C1308)</f>
        <v/>
      </c>
      <c r="H1310" s="94">
        <f>IF(DATABASE!$X1308&lt;&gt;1,"",DATABASE!D1308)</f>
        <v/>
      </c>
      <c r="I1310" s="93">
        <f>IF(DATABASE!$X1308&lt;&gt;1,"",DATABASE!S1308)</f>
        <v/>
      </c>
    </row>
    <row r="1311" ht="16.5" customHeight="1" s="111">
      <c r="A1311" s="92">
        <f>IF(DATABASE!$X1309&lt;&gt;1,"",DATABASE!B1309)</f>
        <v/>
      </c>
      <c r="B1311" s="93">
        <f>IF(DATABASE!$X1309&lt;&gt;1,"",DATABASE!M1309)</f>
        <v/>
      </c>
      <c r="C1311" s="94">
        <f>IF(DATABASE!$X1309&lt;&gt;1,"",DATABASE!A1309)</f>
        <v/>
      </c>
      <c r="D1311" s="94">
        <f>IF(DATABASE!$X1309&lt;&gt;1,"",DATABASE!P1309)</f>
        <v/>
      </c>
      <c r="E1311" s="94">
        <f>IF(DATABASE!$X1309&lt;&gt;1,"",DATABASE!L1309)</f>
        <v/>
      </c>
      <c r="F1311" s="94">
        <f>IF(DATABASE!$X1309&lt;&gt;1,"",DATABASE!Q1309)</f>
        <v/>
      </c>
      <c r="G1311" s="94">
        <f>IF(DATABASE!$X1309&lt;&gt;1,"",DATABASE!C1309)</f>
        <v/>
      </c>
      <c r="H1311" s="94">
        <f>IF(DATABASE!$X1309&lt;&gt;1,"",DATABASE!D1309)</f>
        <v/>
      </c>
      <c r="I1311" s="93">
        <f>IF(DATABASE!$X1309&lt;&gt;1,"",DATABASE!S1309)</f>
        <v/>
      </c>
    </row>
    <row r="1312" ht="16.5" customHeight="1" s="111">
      <c r="A1312" s="92">
        <f>IF(DATABASE!$X1310&lt;&gt;1,"",DATABASE!B1310)</f>
        <v/>
      </c>
      <c r="B1312" s="93">
        <f>IF(DATABASE!$X1310&lt;&gt;1,"",DATABASE!M1310)</f>
        <v/>
      </c>
      <c r="C1312" s="94">
        <f>IF(DATABASE!$X1310&lt;&gt;1,"",DATABASE!A1310)</f>
        <v/>
      </c>
      <c r="D1312" s="94">
        <f>IF(DATABASE!$X1310&lt;&gt;1,"",DATABASE!P1310)</f>
        <v/>
      </c>
      <c r="E1312" s="94">
        <f>IF(DATABASE!$X1310&lt;&gt;1,"",DATABASE!L1310)</f>
        <v/>
      </c>
      <c r="F1312" s="94">
        <f>IF(DATABASE!$X1310&lt;&gt;1,"",DATABASE!Q1310)</f>
        <v/>
      </c>
      <c r="G1312" s="94">
        <f>IF(DATABASE!$X1310&lt;&gt;1,"",DATABASE!C1310)</f>
        <v/>
      </c>
      <c r="H1312" s="94">
        <f>IF(DATABASE!$X1310&lt;&gt;1,"",DATABASE!D1310)</f>
        <v/>
      </c>
      <c r="I1312" s="93">
        <f>IF(DATABASE!$X1310&lt;&gt;1,"",DATABASE!S1310)</f>
        <v/>
      </c>
    </row>
    <row r="1313" ht="16.5" customHeight="1" s="111">
      <c r="A1313" s="92">
        <f>IF(DATABASE!$X1311&lt;&gt;1,"",DATABASE!B1311)</f>
        <v/>
      </c>
      <c r="B1313" s="93">
        <f>IF(DATABASE!$X1311&lt;&gt;1,"",DATABASE!M1311)</f>
        <v/>
      </c>
      <c r="C1313" s="94">
        <f>IF(DATABASE!$X1311&lt;&gt;1,"",DATABASE!A1311)</f>
        <v/>
      </c>
      <c r="D1313" s="94">
        <f>IF(DATABASE!$X1311&lt;&gt;1,"",DATABASE!P1311)</f>
        <v/>
      </c>
      <c r="E1313" s="94">
        <f>IF(DATABASE!$X1311&lt;&gt;1,"",DATABASE!L1311)</f>
        <v/>
      </c>
      <c r="F1313" s="94">
        <f>IF(DATABASE!$X1311&lt;&gt;1,"",DATABASE!Q1311)</f>
        <v/>
      </c>
      <c r="G1313" s="94">
        <f>IF(DATABASE!$X1311&lt;&gt;1,"",DATABASE!C1311)</f>
        <v/>
      </c>
      <c r="H1313" s="94">
        <f>IF(DATABASE!$X1311&lt;&gt;1,"",DATABASE!D1311)</f>
        <v/>
      </c>
      <c r="I1313" s="93">
        <f>IF(DATABASE!$X1311&lt;&gt;1,"",DATABASE!S1311)</f>
        <v/>
      </c>
    </row>
    <row r="1314" ht="16.5" customHeight="1" s="111">
      <c r="A1314" s="92">
        <f>IF(DATABASE!$X1312&lt;&gt;1,"",DATABASE!B1312)</f>
        <v/>
      </c>
      <c r="B1314" s="93">
        <f>IF(DATABASE!$X1312&lt;&gt;1,"",DATABASE!M1312)</f>
        <v/>
      </c>
      <c r="C1314" s="94">
        <f>IF(DATABASE!$X1312&lt;&gt;1,"",DATABASE!A1312)</f>
        <v/>
      </c>
      <c r="D1314" s="94">
        <f>IF(DATABASE!$X1312&lt;&gt;1,"",DATABASE!P1312)</f>
        <v/>
      </c>
      <c r="E1314" s="94">
        <f>IF(DATABASE!$X1312&lt;&gt;1,"",DATABASE!L1312)</f>
        <v/>
      </c>
      <c r="F1314" s="94">
        <f>IF(DATABASE!$X1312&lt;&gt;1,"",DATABASE!Q1312)</f>
        <v/>
      </c>
      <c r="G1314" s="94">
        <f>IF(DATABASE!$X1312&lt;&gt;1,"",DATABASE!C1312)</f>
        <v/>
      </c>
      <c r="H1314" s="94">
        <f>IF(DATABASE!$X1312&lt;&gt;1,"",DATABASE!D1312)</f>
        <v/>
      </c>
      <c r="I1314" s="93">
        <f>IF(DATABASE!$X1312&lt;&gt;1,"",DATABASE!S1312)</f>
        <v/>
      </c>
    </row>
    <row r="1315" ht="16.5" customHeight="1" s="111">
      <c r="A1315" s="92">
        <f>IF(DATABASE!$X1313&lt;&gt;1,"",DATABASE!B1313)</f>
        <v/>
      </c>
      <c r="B1315" s="93">
        <f>IF(DATABASE!$X1313&lt;&gt;1,"",DATABASE!M1313)</f>
        <v/>
      </c>
      <c r="C1315" s="94">
        <f>IF(DATABASE!$X1313&lt;&gt;1,"",DATABASE!A1313)</f>
        <v/>
      </c>
      <c r="D1315" s="94">
        <f>IF(DATABASE!$X1313&lt;&gt;1,"",DATABASE!P1313)</f>
        <v/>
      </c>
      <c r="E1315" s="94">
        <f>IF(DATABASE!$X1313&lt;&gt;1,"",DATABASE!L1313)</f>
        <v/>
      </c>
      <c r="F1315" s="94">
        <f>IF(DATABASE!$X1313&lt;&gt;1,"",DATABASE!Q1313)</f>
        <v/>
      </c>
      <c r="G1315" s="94">
        <f>IF(DATABASE!$X1313&lt;&gt;1,"",DATABASE!C1313)</f>
        <v/>
      </c>
      <c r="H1315" s="94">
        <f>IF(DATABASE!$X1313&lt;&gt;1,"",DATABASE!D1313)</f>
        <v/>
      </c>
      <c r="I1315" s="93">
        <f>IF(DATABASE!$X1313&lt;&gt;1,"",DATABASE!S1313)</f>
        <v/>
      </c>
    </row>
    <row r="1316" ht="16.5" customHeight="1" s="111">
      <c r="A1316" s="92">
        <f>IF(DATABASE!$X1314&lt;&gt;1,"",DATABASE!B1314)</f>
        <v/>
      </c>
      <c r="B1316" s="93">
        <f>IF(DATABASE!$X1314&lt;&gt;1,"",DATABASE!M1314)</f>
        <v/>
      </c>
      <c r="C1316" s="94">
        <f>IF(DATABASE!$X1314&lt;&gt;1,"",DATABASE!A1314)</f>
        <v/>
      </c>
      <c r="D1316" s="94">
        <f>IF(DATABASE!$X1314&lt;&gt;1,"",DATABASE!P1314)</f>
        <v/>
      </c>
      <c r="E1316" s="94">
        <f>IF(DATABASE!$X1314&lt;&gt;1,"",DATABASE!L1314)</f>
        <v/>
      </c>
      <c r="F1316" s="94">
        <f>IF(DATABASE!$X1314&lt;&gt;1,"",DATABASE!Q1314)</f>
        <v/>
      </c>
      <c r="G1316" s="94">
        <f>IF(DATABASE!$X1314&lt;&gt;1,"",DATABASE!C1314)</f>
        <v/>
      </c>
      <c r="H1316" s="94">
        <f>IF(DATABASE!$X1314&lt;&gt;1,"",DATABASE!D1314)</f>
        <v/>
      </c>
      <c r="I1316" s="93">
        <f>IF(DATABASE!$X1314&lt;&gt;1,"",DATABASE!S1314)</f>
        <v/>
      </c>
    </row>
    <row r="1317" ht="16.5" customHeight="1" s="111">
      <c r="A1317" s="92">
        <f>IF(DATABASE!$X1315&lt;&gt;1,"",DATABASE!B1315)</f>
        <v/>
      </c>
      <c r="B1317" s="93">
        <f>IF(DATABASE!$X1315&lt;&gt;1,"",DATABASE!M1315)</f>
        <v/>
      </c>
      <c r="C1317" s="94">
        <f>IF(DATABASE!$X1315&lt;&gt;1,"",DATABASE!A1315)</f>
        <v/>
      </c>
      <c r="D1317" s="94">
        <f>IF(DATABASE!$X1315&lt;&gt;1,"",DATABASE!P1315)</f>
        <v/>
      </c>
      <c r="E1317" s="94">
        <f>IF(DATABASE!$X1315&lt;&gt;1,"",DATABASE!L1315)</f>
        <v/>
      </c>
      <c r="F1317" s="94">
        <f>IF(DATABASE!$X1315&lt;&gt;1,"",DATABASE!Q1315)</f>
        <v/>
      </c>
      <c r="G1317" s="94">
        <f>IF(DATABASE!$X1315&lt;&gt;1,"",DATABASE!C1315)</f>
        <v/>
      </c>
      <c r="H1317" s="94">
        <f>IF(DATABASE!$X1315&lt;&gt;1,"",DATABASE!D1315)</f>
        <v/>
      </c>
      <c r="I1317" s="93">
        <f>IF(DATABASE!$X1315&lt;&gt;1,"",DATABASE!S1315)</f>
        <v/>
      </c>
    </row>
    <row r="1318" ht="16.5" customHeight="1" s="111">
      <c r="A1318" s="92">
        <f>IF(DATABASE!$X1316&lt;&gt;1,"",DATABASE!B1316)</f>
        <v/>
      </c>
      <c r="B1318" s="93">
        <f>IF(DATABASE!$X1316&lt;&gt;1,"",DATABASE!M1316)</f>
        <v/>
      </c>
      <c r="C1318" s="94">
        <f>IF(DATABASE!$X1316&lt;&gt;1,"",DATABASE!A1316)</f>
        <v/>
      </c>
      <c r="D1318" s="94">
        <f>IF(DATABASE!$X1316&lt;&gt;1,"",DATABASE!P1316)</f>
        <v/>
      </c>
      <c r="E1318" s="94">
        <f>IF(DATABASE!$X1316&lt;&gt;1,"",DATABASE!L1316)</f>
        <v/>
      </c>
      <c r="F1318" s="94">
        <f>IF(DATABASE!$X1316&lt;&gt;1,"",DATABASE!Q1316)</f>
        <v/>
      </c>
      <c r="G1318" s="94">
        <f>IF(DATABASE!$X1316&lt;&gt;1,"",DATABASE!C1316)</f>
        <v/>
      </c>
      <c r="H1318" s="94">
        <f>IF(DATABASE!$X1316&lt;&gt;1,"",DATABASE!D1316)</f>
        <v/>
      </c>
      <c r="I1318" s="93">
        <f>IF(DATABASE!$X1316&lt;&gt;1,"",DATABASE!S1316)</f>
        <v/>
      </c>
    </row>
    <row r="1319" ht="16.5" customHeight="1" s="111">
      <c r="A1319" s="92">
        <f>IF(DATABASE!$X1317&lt;&gt;1,"",DATABASE!B1317)</f>
        <v/>
      </c>
      <c r="B1319" s="93">
        <f>IF(DATABASE!$X1317&lt;&gt;1,"",DATABASE!M1317)</f>
        <v/>
      </c>
      <c r="C1319" s="94">
        <f>IF(DATABASE!$X1317&lt;&gt;1,"",DATABASE!A1317)</f>
        <v/>
      </c>
      <c r="D1319" s="94">
        <f>IF(DATABASE!$X1317&lt;&gt;1,"",DATABASE!P1317)</f>
        <v/>
      </c>
      <c r="E1319" s="94">
        <f>IF(DATABASE!$X1317&lt;&gt;1,"",DATABASE!L1317)</f>
        <v/>
      </c>
      <c r="F1319" s="94">
        <f>IF(DATABASE!$X1317&lt;&gt;1,"",DATABASE!Q1317)</f>
        <v/>
      </c>
      <c r="G1319" s="94">
        <f>IF(DATABASE!$X1317&lt;&gt;1,"",DATABASE!C1317)</f>
        <v/>
      </c>
      <c r="H1319" s="94">
        <f>IF(DATABASE!$X1317&lt;&gt;1,"",DATABASE!D1317)</f>
        <v/>
      </c>
      <c r="I1319" s="93">
        <f>IF(DATABASE!$X1317&lt;&gt;1,"",DATABASE!S1317)</f>
        <v/>
      </c>
    </row>
    <row r="1320" ht="16.5" customHeight="1" s="111">
      <c r="A1320" s="92">
        <f>IF(DATABASE!$X1318&lt;&gt;1,"",DATABASE!B1318)</f>
        <v/>
      </c>
      <c r="B1320" s="93">
        <f>IF(DATABASE!$X1318&lt;&gt;1,"",DATABASE!M1318)</f>
        <v/>
      </c>
      <c r="C1320" s="94">
        <f>IF(DATABASE!$X1318&lt;&gt;1,"",DATABASE!A1318)</f>
        <v/>
      </c>
      <c r="D1320" s="94">
        <f>IF(DATABASE!$X1318&lt;&gt;1,"",DATABASE!P1318)</f>
        <v/>
      </c>
      <c r="E1320" s="94">
        <f>IF(DATABASE!$X1318&lt;&gt;1,"",DATABASE!L1318)</f>
        <v/>
      </c>
      <c r="F1320" s="94">
        <f>IF(DATABASE!$X1318&lt;&gt;1,"",DATABASE!Q1318)</f>
        <v/>
      </c>
      <c r="G1320" s="94">
        <f>IF(DATABASE!$X1318&lt;&gt;1,"",DATABASE!C1318)</f>
        <v/>
      </c>
      <c r="H1320" s="94">
        <f>IF(DATABASE!$X1318&lt;&gt;1,"",DATABASE!D1318)</f>
        <v/>
      </c>
      <c r="I1320" s="93">
        <f>IF(DATABASE!$X1318&lt;&gt;1,"",DATABASE!S1318)</f>
        <v/>
      </c>
    </row>
    <row r="1321" ht="16.5" customHeight="1" s="111">
      <c r="A1321" s="92">
        <f>IF(DATABASE!$X1319&lt;&gt;1,"",DATABASE!B1319)</f>
        <v/>
      </c>
      <c r="B1321" s="93">
        <f>IF(DATABASE!$X1319&lt;&gt;1,"",DATABASE!M1319)</f>
        <v/>
      </c>
      <c r="C1321" s="94">
        <f>IF(DATABASE!$X1319&lt;&gt;1,"",DATABASE!A1319)</f>
        <v/>
      </c>
      <c r="D1321" s="94">
        <f>IF(DATABASE!$X1319&lt;&gt;1,"",DATABASE!P1319)</f>
        <v/>
      </c>
      <c r="E1321" s="94">
        <f>IF(DATABASE!$X1319&lt;&gt;1,"",DATABASE!L1319)</f>
        <v/>
      </c>
      <c r="F1321" s="94">
        <f>IF(DATABASE!$X1319&lt;&gt;1,"",DATABASE!Q1319)</f>
        <v/>
      </c>
      <c r="G1321" s="94">
        <f>IF(DATABASE!$X1319&lt;&gt;1,"",DATABASE!C1319)</f>
        <v/>
      </c>
      <c r="H1321" s="94">
        <f>IF(DATABASE!$X1319&lt;&gt;1,"",DATABASE!D1319)</f>
        <v/>
      </c>
      <c r="I1321" s="93">
        <f>IF(DATABASE!$X1319&lt;&gt;1,"",DATABASE!S1319)</f>
        <v/>
      </c>
    </row>
    <row r="1322" ht="16.5" customHeight="1" s="111">
      <c r="A1322" s="92">
        <f>IF(DATABASE!$X1320&lt;&gt;1,"",DATABASE!B1320)</f>
        <v/>
      </c>
      <c r="B1322" s="93">
        <f>IF(DATABASE!$X1320&lt;&gt;1,"",DATABASE!M1320)</f>
        <v/>
      </c>
      <c r="C1322" s="94">
        <f>IF(DATABASE!$X1320&lt;&gt;1,"",DATABASE!A1320)</f>
        <v/>
      </c>
      <c r="D1322" s="94">
        <f>IF(DATABASE!$X1320&lt;&gt;1,"",DATABASE!P1320)</f>
        <v/>
      </c>
      <c r="E1322" s="94">
        <f>IF(DATABASE!$X1320&lt;&gt;1,"",DATABASE!L1320)</f>
        <v/>
      </c>
      <c r="F1322" s="94">
        <f>IF(DATABASE!$X1320&lt;&gt;1,"",DATABASE!Q1320)</f>
        <v/>
      </c>
      <c r="G1322" s="94">
        <f>IF(DATABASE!$X1320&lt;&gt;1,"",DATABASE!C1320)</f>
        <v/>
      </c>
      <c r="H1322" s="94">
        <f>IF(DATABASE!$X1320&lt;&gt;1,"",DATABASE!D1320)</f>
        <v/>
      </c>
      <c r="I1322" s="93">
        <f>IF(DATABASE!$X1320&lt;&gt;1,"",DATABASE!S1320)</f>
        <v/>
      </c>
    </row>
    <row r="1323" ht="16.5" customHeight="1" s="111">
      <c r="A1323" s="92">
        <f>IF(DATABASE!$X1321&lt;&gt;1,"",DATABASE!B1321)</f>
        <v/>
      </c>
      <c r="B1323" s="93">
        <f>IF(DATABASE!$X1321&lt;&gt;1,"",DATABASE!M1321)</f>
        <v/>
      </c>
      <c r="C1323" s="94">
        <f>IF(DATABASE!$X1321&lt;&gt;1,"",DATABASE!A1321)</f>
        <v/>
      </c>
      <c r="D1323" s="94">
        <f>IF(DATABASE!$X1321&lt;&gt;1,"",DATABASE!P1321)</f>
        <v/>
      </c>
      <c r="E1323" s="94">
        <f>IF(DATABASE!$X1321&lt;&gt;1,"",DATABASE!L1321)</f>
        <v/>
      </c>
      <c r="F1323" s="94">
        <f>IF(DATABASE!$X1321&lt;&gt;1,"",DATABASE!Q1321)</f>
        <v/>
      </c>
      <c r="G1323" s="94">
        <f>IF(DATABASE!$X1321&lt;&gt;1,"",DATABASE!C1321)</f>
        <v/>
      </c>
      <c r="H1323" s="94">
        <f>IF(DATABASE!$X1321&lt;&gt;1,"",DATABASE!D1321)</f>
        <v/>
      </c>
      <c r="I1323" s="93">
        <f>IF(DATABASE!$X1321&lt;&gt;1,"",DATABASE!S1321)</f>
        <v/>
      </c>
    </row>
    <row r="1324" ht="16.5" customHeight="1" s="111">
      <c r="A1324" s="92">
        <f>IF(DATABASE!$X1322&lt;&gt;1,"",DATABASE!B1322)</f>
        <v/>
      </c>
      <c r="B1324" s="93">
        <f>IF(DATABASE!$X1322&lt;&gt;1,"",DATABASE!M1322)</f>
        <v/>
      </c>
      <c r="C1324" s="94">
        <f>IF(DATABASE!$X1322&lt;&gt;1,"",DATABASE!A1322)</f>
        <v/>
      </c>
      <c r="D1324" s="94">
        <f>IF(DATABASE!$X1322&lt;&gt;1,"",DATABASE!P1322)</f>
        <v/>
      </c>
      <c r="E1324" s="94">
        <f>IF(DATABASE!$X1322&lt;&gt;1,"",DATABASE!L1322)</f>
        <v/>
      </c>
      <c r="F1324" s="94">
        <f>IF(DATABASE!$X1322&lt;&gt;1,"",DATABASE!Q1322)</f>
        <v/>
      </c>
      <c r="G1324" s="94">
        <f>IF(DATABASE!$X1322&lt;&gt;1,"",DATABASE!C1322)</f>
        <v/>
      </c>
      <c r="H1324" s="94">
        <f>IF(DATABASE!$X1322&lt;&gt;1,"",DATABASE!D1322)</f>
        <v/>
      </c>
      <c r="I1324" s="93">
        <f>IF(DATABASE!$X1322&lt;&gt;1,"",DATABASE!S1322)</f>
        <v/>
      </c>
    </row>
    <row r="1325" ht="16.5" customHeight="1" s="111">
      <c r="A1325" s="92">
        <f>IF(DATABASE!$X1323&lt;&gt;1,"",DATABASE!B1323)</f>
        <v/>
      </c>
      <c r="B1325" s="93">
        <f>IF(DATABASE!$X1323&lt;&gt;1,"",DATABASE!M1323)</f>
        <v/>
      </c>
      <c r="C1325" s="94">
        <f>IF(DATABASE!$X1323&lt;&gt;1,"",DATABASE!A1323)</f>
        <v/>
      </c>
      <c r="D1325" s="94">
        <f>IF(DATABASE!$X1323&lt;&gt;1,"",DATABASE!P1323)</f>
        <v/>
      </c>
      <c r="E1325" s="94">
        <f>IF(DATABASE!$X1323&lt;&gt;1,"",DATABASE!L1323)</f>
        <v/>
      </c>
      <c r="F1325" s="94">
        <f>IF(DATABASE!$X1323&lt;&gt;1,"",DATABASE!Q1323)</f>
        <v/>
      </c>
      <c r="G1325" s="94">
        <f>IF(DATABASE!$X1323&lt;&gt;1,"",DATABASE!C1323)</f>
        <v/>
      </c>
      <c r="H1325" s="94">
        <f>IF(DATABASE!$X1323&lt;&gt;1,"",DATABASE!D1323)</f>
        <v/>
      </c>
      <c r="I1325" s="93">
        <f>IF(DATABASE!$X1323&lt;&gt;1,"",DATABASE!S1323)</f>
        <v/>
      </c>
    </row>
    <row r="1326" ht="16.5" customHeight="1" s="111">
      <c r="A1326" s="92">
        <f>IF(DATABASE!$X1324&lt;&gt;1,"",DATABASE!B1324)</f>
        <v/>
      </c>
      <c r="B1326" s="93">
        <f>IF(DATABASE!$X1324&lt;&gt;1,"",DATABASE!M1324)</f>
        <v/>
      </c>
      <c r="C1326" s="94">
        <f>IF(DATABASE!$X1324&lt;&gt;1,"",DATABASE!A1324)</f>
        <v/>
      </c>
      <c r="D1326" s="94">
        <f>IF(DATABASE!$X1324&lt;&gt;1,"",DATABASE!P1324)</f>
        <v/>
      </c>
      <c r="E1326" s="94">
        <f>IF(DATABASE!$X1324&lt;&gt;1,"",DATABASE!L1324)</f>
        <v/>
      </c>
      <c r="F1326" s="94">
        <f>IF(DATABASE!$X1324&lt;&gt;1,"",DATABASE!Q1324)</f>
        <v/>
      </c>
      <c r="G1326" s="94">
        <f>IF(DATABASE!$X1324&lt;&gt;1,"",DATABASE!C1324)</f>
        <v/>
      </c>
      <c r="H1326" s="94">
        <f>IF(DATABASE!$X1324&lt;&gt;1,"",DATABASE!D1324)</f>
        <v/>
      </c>
      <c r="I1326" s="93">
        <f>IF(DATABASE!$X1324&lt;&gt;1,"",DATABASE!S1324)</f>
        <v/>
      </c>
    </row>
    <row r="1327" ht="16.5" customHeight="1" s="111">
      <c r="A1327" s="92">
        <f>IF(DATABASE!$X1325&lt;&gt;1,"",DATABASE!B1325)</f>
        <v/>
      </c>
      <c r="B1327" s="93">
        <f>IF(DATABASE!$X1325&lt;&gt;1,"",DATABASE!M1325)</f>
        <v/>
      </c>
      <c r="C1327" s="94">
        <f>IF(DATABASE!$X1325&lt;&gt;1,"",DATABASE!A1325)</f>
        <v/>
      </c>
      <c r="D1327" s="94">
        <f>IF(DATABASE!$X1325&lt;&gt;1,"",DATABASE!P1325)</f>
        <v/>
      </c>
      <c r="E1327" s="94">
        <f>IF(DATABASE!$X1325&lt;&gt;1,"",DATABASE!L1325)</f>
        <v/>
      </c>
      <c r="F1327" s="94">
        <f>IF(DATABASE!$X1325&lt;&gt;1,"",DATABASE!Q1325)</f>
        <v/>
      </c>
      <c r="G1327" s="94">
        <f>IF(DATABASE!$X1325&lt;&gt;1,"",DATABASE!C1325)</f>
        <v/>
      </c>
      <c r="H1327" s="94">
        <f>IF(DATABASE!$X1325&lt;&gt;1,"",DATABASE!D1325)</f>
        <v/>
      </c>
      <c r="I1327" s="93">
        <f>IF(DATABASE!$X1325&lt;&gt;1,"",DATABASE!S1325)</f>
        <v/>
      </c>
    </row>
    <row r="1328" ht="16.5" customHeight="1" s="111">
      <c r="A1328" s="92">
        <f>IF(DATABASE!$X1326&lt;&gt;1,"",DATABASE!B1326)</f>
        <v/>
      </c>
      <c r="B1328" s="93">
        <f>IF(DATABASE!$X1326&lt;&gt;1,"",DATABASE!M1326)</f>
        <v/>
      </c>
      <c r="C1328" s="94">
        <f>IF(DATABASE!$X1326&lt;&gt;1,"",DATABASE!A1326)</f>
        <v/>
      </c>
      <c r="D1328" s="94">
        <f>IF(DATABASE!$X1326&lt;&gt;1,"",DATABASE!P1326)</f>
        <v/>
      </c>
      <c r="E1328" s="94">
        <f>IF(DATABASE!$X1326&lt;&gt;1,"",DATABASE!L1326)</f>
        <v/>
      </c>
      <c r="F1328" s="94">
        <f>IF(DATABASE!$X1326&lt;&gt;1,"",DATABASE!Q1326)</f>
        <v/>
      </c>
      <c r="G1328" s="94">
        <f>IF(DATABASE!$X1326&lt;&gt;1,"",DATABASE!C1326)</f>
        <v/>
      </c>
      <c r="H1328" s="94">
        <f>IF(DATABASE!$X1326&lt;&gt;1,"",DATABASE!D1326)</f>
        <v/>
      </c>
      <c r="I1328" s="93">
        <f>IF(DATABASE!$X1326&lt;&gt;1,"",DATABASE!S1326)</f>
        <v/>
      </c>
    </row>
    <row r="1329" ht="16.5" customHeight="1" s="111">
      <c r="A1329" s="92">
        <f>IF(DATABASE!$X1327&lt;&gt;1,"",DATABASE!B1327)</f>
        <v/>
      </c>
      <c r="B1329" s="93">
        <f>IF(DATABASE!$X1327&lt;&gt;1,"",DATABASE!M1327)</f>
        <v/>
      </c>
      <c r="C1329" s="94">
        <f>IF(DATABASE!$X1327&lt;&gt;1,"",DATABASE!A1327)</f>
        <v/>
      </c>
      <c r="D1329" s="94">
        <f>IF(DATABASE!$X1327&lt;&gt;1,"",DATABASE!P1327)</f>
        <v/>
      </c>
      <c r="E1329" s="94">
        <f>IF(DATABASE!$X1327&lt;&gt;1,"",DATABASE!L1327)</f>
        <v/>
      </c>
      <c r="F1329" s="94">
        <f>IF(DATABASE!$X1327&lt;&gt;1,"",DATABASE!Q1327)</f>
        <v/>
      </c>
      <c r="G1329" s="94">
        <f>IF(DATABASE!$X1327&lt;&gt;1,"",DATABASE!C1327)</f>
        <v/>
      </c>
      <c r="H1329" s="94">
        <f>IF(DATABASE!$X1327&lt;&gt;1,"",DATABASE!D1327)</f>
        <v/>
      </c>
      <c r="I1329" s="93">
        <f>IF(DATABASE!$X1327&lt;&gt;1,"",DATABASE!S1327)</f>
        <v/>
      </c>
    </row>
    <row r="1330" ht="16.5" customHeight="1" s="111">
      <c r="A1330" s="92">
        <f>IF(DATABASE!$X1328&lt;&gt;1,"",DATABASE!B1328)</f>
        <v/>
      </c>
      <c r="B1330" s="93">
        <f>IF(DATABASE!$X1328&lt;&gt;1,"",DATABASE!M1328)</f>
        <v/>
      </c>
      <c r="C1330" s="94">
        <f>IF(DATABASE!$X1328&lt;&gt;1,"",DATABASE!A1328)</f>
        <v/>
      </c>
      <c r="D1330" s="94">
        <f>IF(DATABASE!$X1328&lt;&gt;1,"",DATABASE!P1328)</f>
        <v/>
      </c>
      <c r="E1330" s="94">
        <f>IF(DATABASE!$X1328&lt;&gt;1,"",DATABASE!L1328)</f>
        <v/>
      </c>
      <c r="F1330" s="94">
        <f>IF(DATABASE!$X1328&lt;&gt;1,"",DATABASE!Q1328)</f>
        <v/>
      </c>
      <c r="G1330" s="94">
        <f>IF(DATABASE!$X1328&lt;&gt;1,"",DATABASE!C1328)</f>
        <v/>
      </c>
      <c r="H1330" s="94">
        <f>IF(DATABASE!$X1328&lt;&gt;1,"",DATABASE!D1328)</f>
        <v/>
      </c>
      <c r="I1330" s="93">
        <f>IF(DATABASE!$X1328&lt;&gt;1,"",DATABASE!S1328)</f>
        <v/>
      </c>
    </row>
    <row r="1331" ht="16.5" customHeight="1" s="111">
      <c r="A1331" s="92">
        <f>IF(DATABASE!$X1329&lt;&gt;1,"",DATABASE!B1329)</f>
        <v/>
      </c>
      <c r="B1331" s="93">
        <f>IF(DATABASE!$X1329&lt;&gt;1,"",DATABASE!M1329)</f>
        <v/>
      </c>
      <c r="C1331" s="94">
        <f>IF(DATABASE!$X1329&lt;&gt;1,"",DATABASE!A1329)</f>
        <v/>
      </c>
      <c r="D1331" s="94">
        <f>IF(DATABASE!$X1329&lt;&gt;1,"",DATABASE!P1329)</f>
        <v/>
      </c>
      <c r="E1331" s="94">
        <f>IF(DATABASE!$X1329&lt;&gt;1,"",DATABASE!L1329)</f>
        <v/>
      </c>
      <c r="F1331" s="94">
        <f>IF(DATABASE!$X1329&lt;&gt;1,"",DATABASE!Q1329)</f>
        <v/>
      </c>
      <c r="G1331" s="94">
        <f>IF(DATABASE!$X1329&lt;&gt;1,"",DATABASE!C1329)</f>
        <v/>
      </c>
      <c r="H1331" s="94">
        <f>IF(DATABASE!$X1329&lt;&gt;1,"",DATABASE!D1329)</f>
        <v/>
      </c>
      <c r="I1331" s="93">
        <f>IF(DATABASE!$X1329&lt;&gt;1,"",DATABASE!S1329)</f>
        <v/>
      </c>
    </row>
    <row r="1332" ht="16.5" customHeight="1" s="111">
      <c r="A1332" s="92">
        <f>IF(DATABASE!$X1330&lt;&gt;1,"",DATABASE!B1330)</f>
        <v/>
      </c>
      <c r="B1332" s="93">
        <f>IF(DATABASE!$X1330&lt;&gt;1,"",DATABASE!M1330)</f>
        <v/>
      </c>
      <c r="C1332" s="94">
        <f>IF(DATABASE!$X1330&lt;&gt;1,"",DATABASE!A1330)</f>
        <v/>
      </c>
      <c r="D1332" s="94">
        <f>IF(DATABASE!$X1330&lt;&gt;1,"",DATABASE!P1330)</f>
        <v/>
      </c>
      <c r="E1332" s="94">
        <f>IF(DATABASE!$X1330&lt;&gt;1,"",DATABASE!L1330)</f>
        <v/>
      </c>
      <c r="F1332" s="94">
        <f>IF(DATABASE!$X1330&lt;&gt;1,"",DATABASE!Q1330)</f>
        <v/>
      </c>
      <c r="G1332" s="94">
        <f>IF(DATABASE!$X1330&lt;&gt;1,"",DATABASE!C1330)</f>
        <v/>
      </c>
      <c r="H1332" s="94">
        <f>IF(DATABASE!$X1330&lt;&gt;1,"",DATABASE!D1330)</f>
        <v/>
      </c>
      <c r="I1332" s="93">
        <f>IF(DATABASE!$X1330&lt;&gt;1,"",DATABASE!S1330)</f>
        <v/>
      </c>
    </row>
    <row r="1333" ht="16.5" customHeight="1" s="111">
      <c r="A1333" s="92">
        <f>IF(DATABASE!$X1331&lt;&gt;1,"",DATABASE!B1331)</f>
        <v/>
      </c>
      <c r="B1333" s="93">
        <f>IF(DATABASE!$X1331&lt;&gt;1,"",DATABASE!M1331)</f>
        <v/>
      </c>
      <c r="C1333" s="94">
        <f>IF(DATABASE!$X1331&lt;&gt;1,"",DATABASE!A1331)</f>
        <v/>
      </c>
      <c r="D1333" s="94">
        <f>IF(DATABASE!$X1331&lt;&gt;1,"",DATABASE!P1331)</f>
        <v/>
      </c>
      <c r="E1333" s="94">
        <f>IF(DATABASE!$X1331&lt;&gt;1,"",DATABASE!L1331)</f>
        <v/>
      </c>
      <c r="F1333" s="94">
        <f>IF(DATABASE!$X1331&lt;&gt;1,"",DATABASE!Q1331)</f>
        <v/>
      </c>
      <c r="G1333" s="94">
        <f>IF(DATABASE!$X1331&lt;&gt;1,"",DATABASE!C1331)</f>
        <v/>
      </c>
      <c r="H1333" s="94">
        <f>IF(DATABASE!$X1331&lt;&gt;1,"",DATABASE!D1331)</f>
        <v/>
      </c>
      <c r="I1333" s="93">
        <f>IF(DATABASE!$X1331&lt;&gt;1,"",DATABASE!S1331)</f>
        <v/>
      </c>
    </row>
    <row r="1334" ht="16.5" customHeight="1" s="111">
      <c r="A1334" s="92">
        <f>IF(DATABASE!$X1332&lt;&gt;1,"",DATABASE!B1332)</f>
        <v/>
      </c>
      <c r="B1334" s="93">
        <f>IF(DATABASE!$X1332&lt;&gt;1,"",DATABASE!M1332)</f>
        <v/>
      </c>
      <c r="C1334" s="94">
        <f>IF(DATABASE!$X1332&lt;&gt;1,"",DATABASE!A1332)</f>
        <v/>
      </c>
      <c r="D1334" s="94">
        <f>IF(DATABASE!$X1332&lt;&gt;1,"",DATABASE!P1332)</f>
        <v/>
      </c>
      <c r="E1334" s="94">
        <f>IF(DATABASE!$X1332&lt;&gt;1,"",DATABASE!L1332)</f>
        <v/>
      </c>
      <c r="F1334" s="94">
        <f>IF(DATABASE!$X1332&lt;&gt;1,"",DATABASE!Q1332)</f>
        <v/>
      </c>
      <c r="G1334" s="94">
        <f>IF(DATABASE!$X1332&lt;&gt;1,"",DATABASE!C1332)</f>
        <v/>
      </c>
      <c r="H1334" s="94">
        <f>IF(DATABASE!$X1332&lt;&gt;1,"",DATABASE!D1332)</f>
        <v/>
      </c>
      <c r="I1334" s="93">
        <f>IF(DATABASE!$X1332&lt;&gt;1,"",DATABASE!S1332)</f>
        <v/>
      </c>
    </row>
    <row r="1335" ht="16.5" customHeight="1" s="111">
      <c r="A1335" s="92">
        <f>IF(DATABASE!$X1333&lt;&gt;1,"",DATABASE!B1333)</f>
        <v/>
      </c>
      <c r="B1335" s="93">
        <f>IF(DATABASE!$X1333&lt;&gt;1,"",DATABASE!M1333)</f>
        <v/>
      </c>
      <c r="C1335" s="94">
        <f>IF(DATABASE!$X1333&lt;&gt;1,"",DATABASE!A1333)</f>
        <v/>
      </c>
      <c r="D1335" s="94">
        <f>IF(DATABASE!$X1333&lt;&gt;1,"",DATABASE!P1333)</f>
        <v/>
      </c>
      <c r="E1335" s="94">
        <f>IF(DATABASE!$X1333&lt;&gt;1,"",DATABASE!L1333)</f>
        <v/>
      </c>
      <c r="F1335" s="94">
        <f>IF(DATABASE!$X1333&lt;&gt;1,"",DATABASE!Q1333)</f>
        <v/>
      </c>
      <c r="G1335" s="94">
        <f>IF(DATABASE!$X1333&lt;&gt;1,"",DATABASE!C1333)</f>
        <v/>
      </c>
      <c r="H1335" s="94">
        <f>IF(DATABASE!$X1333&lt;&gt;1,"",DATABASE!D1333)</f>
        <v/>
      </c>
      <c r="I1335" s="93">
        <f>IF(DATABASE!$X1333&lt;&gt;1,"",DATABASE!S1333)</f>
        <v/>
      </c>
    </row>
    <row r="1336" ht="16.5" customHeight="1" s="111">
      <c r="A1336" s="92">
        <f>IF(DATABASE!$X1334&lt;&gt;1,"",DATABASE!B1334)</f>
        <v/>
      </c>
      <c r="B1336" s="93">
        <f>IF(DATABASE!$X1334&lt;&gt;1,"",DATABASE!M1334)</f>
        <v/>
      </c>
      <c r="C1336" s="94">
        <f>IF(DATABASE!$X1334&lt;&gt;1,"",DATABASE!A1334)</f>
        <v/>
      </c>
      <c r="D1336" s="94">
        <f>IF(DATABASE!$X1334&lt;&gt;1,"",DATABASE!P1334)</f>
        <v/>
      </c>
      <c r="E1336" s="94">
        <f>IF(DATABASE!$X1334&lt;&gt;1,"",DATABASE!L1334)</f>
        <v/>
      </c>
      <c r="F1336" s="94">
        <f>IF(DATABASE!$X1334&lt;&gt;1,"",DATABASE!Q1334)</f>
        <v/>
      </c>
      <c r="G1336" s="94">
        <f>IF(DATABASE!$X1334&lt;&gt;1,"",DATABASE!C1334)</f>
        <v/>
      </c>
      <c r="H1336" s="94">
        <f>IF(DATABASE!$X1334&lt;&gt;1,"",DATABASE!D1334)</f>
        <v/>
      </c>
      <c r="I1336" s="93">
        <f>IF(DATABASE!$X1334&lt;&gt;1,"",DATABASE!S1334)</f>
        <v/>
      </c>
    </row>
    <row r="1337" ht="16.5" customHeight="1" s="111">
      <c r="A1337" s="92">
        <f>IF(DATABASE!$X1335&lt;&gt;1,"",DATABASE!B1335)</f>
        <v/>
      </c>
      <c r="B1337" s="93">
        <f>IF(DATABASE!$X1335&lt;&gt;1,"",DATABASE!M1335)</f>
        <v/>
      </c>
      <c r="C1337" s="94">
        <f>IF(DATABASE!$X1335&lt;&gt;1,"",DATABASE!A1335)</f>
        <v/>
      </c>
      <c r="D1337" s="94">
        <f>IF(DATABASE!$X1335&lt;&gt;1,"",DATABASE!P1335)</f>
        <v/>
      </c>
      <c r="E1337" s="94">
        <f>IF(DATABASE!$X1335&lt;&gt;1,"",DATABASE!L1335)</f>
        <v/>
      </c>
      <c r="F1337" s="94">
        <f>IF(DATABASE!$X1335&lt;&gt;1,"",DATABASE!Q1335)</f>
        <v/>
      </c>
      <c r="G1337" s="94">
        <f>IF(DATABASE!$X1335&lt;&gt;1,"",DATABASE!C1335)</f>
        <v/>
      </c>
      <c r="H1337" s="94">
        <f>IF(DATABASE!$X1335&lt;&gt;1,"",DATABASE!D1335)</f>
        <v/>
      </c>
      <c r="I1337" s="93">
        <f>IF(DATABASE!$X1335&lt;&gt;1,"",DATABASE!S1335)</f>
        <v/>
      </c>
    </row>
    <row r="1338" ht="16.5" customHeight="1" s="111">
      <c r="A1338" s="92">
        <f>IF(DATABASE!$X1336&lt;&gt;1,"",DATABASE!B1336)</f>
        <v/>
      </c>
      <c r="B1338" s="93">
        <f>IF(DATABASE!$X1336&lt;&gt;1,"",DATABASE!M1336)</f>
        <v/>
      </c>
      <c r="C1338" s="94">
        <f>IF(DATABASE!$X1336&lt;&gt;1,"",DATABASE!A1336)</f>
        <v/>
      </c>
      <c r="D1338" s="94">
        <f>IF(DATABASE!$X1336&lt;&gt;1,"",DATABASE!P1336)</f>
        <v/>
      </c>
      <c r="E1338" s="94">
        <f>IF(DATABASE!$X1336&lt;&gt;1,"",DATABASE!L1336)</f>
        <v/>
      </c>
      <c r="F1338" s="94">
        <f>IF(DATABASE!$X1336&lt;&gt;1,"",DATABASE!Q1336)</f>
        <v/>
      </c>
      <c r="G1338" s="94">
        <f>IF(DATABASE!$X1336&lt;&gt;1,"",DATABASE!C1336)</f>
        <v/>
      </c>
      <c r="H1338" s="94">
        <f>IF(DATABASE!$X1336&lt;&gt;1,"",DATABASE!D1336)</f>
        <v/>
      </c>
      <c r="I1338" s="93">
        <f>IF(DATABASE!$X1336&lt;&gt;1,"",DATABASE!S1336)</f>
        <v/>
      </c>
    </row>
    <row r="1339" ht="16.5" customHeight="1" s="111">
      <c r="A1339" s="92">
        <f>IF(DATABASE!$X1337&lt;&gt;1,"",DATABASE!B1337)</f>
        <v/>
      </c>
      <c r="B1339" s="93">
        <f>IF(DATABASE!$X1337&lt;&gt;1,"",DATABASE!M1337)</f>
        <v/>
      </c>
      <c r="C1339" s="94">
        <f>IF(DATABASE!$X1337&lt;&gt;1,"",DATABASE!A1337)</f>
        <v/>
      </c>
      <c r="D1339" s="94">
        <f>IF(DATABASE!$X1337&lt;&gt;1,"",DATABASE!P1337)</f>
        <v/>
      </c>
      <c r="E1339" s="94">
        <f>IF(DATABASE!$X1337&lt;&gt;1,"",DATABASE!L1337)</f>
        <v/>
      </c>
      <c r="F1339" s="94">
        <f>IF(DATABASE!$X1337&lt;&gt;1,"",DATABASE!Q1337)</f>
        <v/>
      </c>
      <c r="G1339" s="94">
        <f>IF(DATABASE!$X1337&lt;&gt;1,"",DATABASE!C1337)</f>
        <v/>
      </c>
      <c r="H1339" s="94">
        <f>IF(DATABASE!$X1337&lt;&gt;1,"",DATABASE!D1337)</f>
        <v/>
      </c>
      <c r="I1339" s="93">
        <f>IF(DATABASE!$X1337&lt;&gt;1,"",DATABASE!S1337)</f>
        <v/>
      </c>
    </row>
    <row r="1340" ht="16.5" customHeight="1" s="111">
      <c r="A1340" s="92">
        <f>IF(DATABASE!$X1338&lt;&gt;1,"",DATABASE!B1338)</f>
        <v/>
      </c>
      <c r="B1340" s="93">
        <f>IF(DATABASE!$X1338&lt;&gt;1,"",DATABASE!M1338)</f>
        <v/>
      </c>
      <c r="C1340" s="94">
        <f>IF(DATABASE!$X1338&lt;&gt;1,"",DATABASE!A1338)</f>
        <v/>
      </c>
      <c r="D1340" s="94">
        <f>IF(DATABASE!$X1338&lt;&gt;1,"",DATABASE!P1338)</f>
        <v/>
      </c>
      <c r="E1340" s="94">
        <f>IF(DATABASE!$X1338&lt;&gt;1,"",DATABASE!L1338)</f>
        <v/>
      </c>
      <c r="F1340" s="94">
        <f>IF(DATABASE!$X1338&lt;&gt;1,"",DATABASE!Q1338)</f>
        <v/>
      </c>
      <c r="G1340" s="94">
        <f>IF(DATABASE!$X1338&lt;&gt;1,"",DATABASE!C1338)</f>
        <v/>
      </c>
      <c r="H1340" s="94">
        <f>IF(DATABASE!$X1338&lt;&gt;1,"",DATABASE!D1338)</f>
        <v/>
      </c>
      <c r="I1340" s="93">
        <f>IF(DATABASE!$X1338&lt;&gt;1,"",DATABASE!S1338)</f>
        <v/>
      </c>
    </row>
    <row r="1341" ht="16.5" customHeight="1" s="111">
      <c r="A1341" s="92">
        <f>IF(DATABASE!$X1339&lt;&gt;1,"",DATABASE!B1339)</f>
        <v/>
      </c>
      <c r="B1341" s="93">
        <f>IF(DATABASE!$X1339&lt;&gt;1,"",DATABASE!M1339)</f>
        <v/>
      </c>
      <c r="C1341" s="94">
        <f>IF(DATABASE!$X1339&lt;&gt;1,"",DATABASE!A1339)</f>
        <v/>
      </c>
      <c r="D1341" s="94">
        <f>IF(DATABASE!$X1339&lt;&gt;1,"",DATABASE!P1339)</f>
        <v/>
      </c>
      <c r="E1341" s="94">
        <f>IF(DATABASE!$X1339&lt;&gt;1,"",DATABASE!L1339)</f>
        <v/>
      </c>
      <c r="F1341" s="94">
        <f>IF(DATABASE!$X1339&lt;&gt;1,"",DATABASE!Q1339)</f>
        <v/>
      </c>
      <c r="G1341" s="94">
        <f>IF(DATABASE!$X1339&lt;&gt;1,"",DATABASE!C1339)</f>
        <v/>
      </c>
      <c r="H1341" s="94">
        <f>IF(DATABASE!$X1339&lt;&gt;1,"",DATABASE!D1339)</f>
        <v/>
      </c>
      <c r="I1341" s="93">
        <f>IF(DATABASE!$X1339&lt;&gt;1,"",DATABASE!S1339)</f>
        <v/>
      </c>
    </row>
    <row r="1342" ht="16.5" customHeight="1" s="111">
      <c r="A1342" s="92">
        <f>IF(DATABASE!$X1340&lt;&gt;1,"",DATABASE!B1340)</f>
        <v/>
      </c>
      <c r="B1342" s="93">
        <f>IF(DATABASE!$X1340&lt;&gt;1,"",DATABASE!M1340)</f>
        <v/>
      </c>
      <c r="C1342" s="94">
        <f>IF(DATABASE!$X1340&lt;&gt;1,"",DATABASE!A1340)</f>
        <v/>
      </c>
      <c r="D1342" s="94">
        <f>IF(DATABASE!$X1340&lt;&gt;1,"",DATABASE!P1340)</f>
        <v/>
      </c>
      <c r="E1342" s="94">
        <f>IF(DATABASE!$X1340&lt;&gt;1,"",DATABASE!L1340)</f>
        <v/>
      </c>
      <c r="F1342" s="94">
        <f>IF(DATABASE!$X1340&lt;&gt;1,"",DATABASE!Q1340)</f>
        <v/>
      </c>
      <c r="G1342" s="94">
        <f>IF(DATABASE!$X1340&lt;&gt;1,"",DATABASE!C1340)</f>
        <v/>
      </c>
      <c r="H1342" s="94">
        <f>IF(DATABASE!$X1340&lt;&gt;1,"",DATABASE!D1340)</f>
        <v/>
      </c>
      <c r="I1342" s="93">
        <f>IF(DATABASE!$X1340&lt;&gt;1,"",DATABASE!S1340)</f>
        <v/>
      </c>
    </row>
    <row r="1343" ht="16.5" customHeight="1" s="111">
      <c r="A1343" s="92">
        <f>IF(DATABASE!$X1341&lt;&gt;1,"",DATABASE!B1341)</f>
        <v/>
      </c>
      <c r="B1343" s="93">
        <f>IF(DATABASE!$X1341&lt;&gt;1,"",DATABASE!M1341)</f>
        <v/>
      </c>
      <c r="C1343" s="94">
        <f>IF(DATABASE!$X1341&lt;&gt;1,"",DATABASE!A1341)</f>
        <v/>
      </c>
      <c r="D1343" s="94">
        <f>IF(DATABASE!$X1341&lt;&gt;1,"",DATABASE!P1341)</f>
        <v/>
      </c>
      <c r="E1343" s="94">
        <f>IF(DATABASE!$X1341&lt;&gt;1,"",DATABASE!L1341)</f>
        <v/>
      </c>
      <c r="F1343" s="94">
        <f>IF(DATABASE!$X1341&lt;&gt;1,"",DATABASE!Q1341)</f>
        <v/>
      </c>
      <c r="G1343" s="94">
        <f>IF(DATABASE!$X1341&lt;&gt;1,"",DATABASE!C1341)</f>
        <v/>
      </c>
      <c r="H1343" s="94">
        <f>IF(DATABASE!$X1341&lt;&gt;1,"",DATABASE!D1341)</f>
        <v/>
      </c>
      <c r="I1343" s="93">
        <f>IF(DATABASE!$X1341&lt;&gt;1,"",DATABASE!S1341)</f>
        <v/>
      </c>
    </row>
    <row r="1344" ht="16.5" customHeight="1" s="111">
      <c r="A1344" s="92">
        <f>IF(DATABASE!$X1342&lt;&gt;1,"",DATABASE!B1342)</f>
        <v/>
      </c>
      <c r="B1344" s="93">
        <f>IF(DATABASE!$X1342&lt;&gt;1,"",DATABASE!M1342)</f>
        <v/>
      </c>
      <c r="C1344" s="94">
        <f>IF(DATABASE!$X1342&lt;&gt;1,"",DATABASE!A1342)</f>
        <v/>
      </c>
      <c r="D1344" s="94">
        <f>IF(DATABASE!$X1342&lt;&gt;1,"",DATABASE!P1342)</f>
        <v/>
      </c>
      <c r="E1344" s="94">
        <f>IF(DATABASE!$X1342&lt;&gt;1,"",DATABASE!L1342)</f>
        <v/>
      </c>
      <c r="F1344" s="94">
        <f>IF(DATABASE!$X1342&lt;&gt;1,"",DATABASE!Q1342)</f>
        <v/>
      </c>
      <c r="G1344" s="94">
        <f>IF(DATABASE!$X1342&lt;&gt;1,"",DATABASE!C1342)</f>
        <v/>
      </c>
      <c r="H1344" s="94">
        <f>IF(DATABASE!$X1342&lt;&gt;1,"",DATABASE!D1342)</f>
        <v/>
      </c>
      <c r="I1344" s="93">
        <f>IF(DATABASE!$X1342&lt;&gt;1,"",DATABASE!S1342)</f>
        <v/>
      </c>
    </row>
    <row r="1345" ht="16.5" customHeight="1" s="111">
      <c r="A1345" s="92">
        <f>IF(DATABASE!$X1343&lt;&gt;1,"",DATABASE!B1343)</f>
        <v/>
      </c>
      <c r="B1345" s="93">
        <f>IF(DATABASE!$X1343&lt;&gt;1,"",DATABASE!M1343)</f>
        <v/>
      </c>
      <c r="C1345" s="94">
        <f>IF(DATABASE!$X1343&lt;&gt;1,"",DATABASE!A1343)</f>
        <v/>
      </c>
      <c r="D1345" s="94">
        <f>IF(DATABASE!$X1343&lt;&gt;1,"",DATABASE!P1343)</f>
        <v/>
      </c>
      <c r="E1345" s="94">
        <f>IF(DATABASE!$X1343&lt;&gt;1,"",DATABASE!L1343)</f>
        <v/>
      </c>
      <c r="F1345" s="94">
        <f>IF(DATABASE!$X1343&lt;&gt;1,"",DATABASE!Q1343)</f>
        <v/>
      </c>
      <c r="G1345" s="94">
        <f>IF(DATABASE!$X1343&lt;&gt;1,"",DATABASE!C1343)</f>
        <v/>
      </c>
      <c r="H1345" s="94">
        <f>IF(DATABASE!$X1343&lt;&gt;1,"",DATABASE!D1343)</f>
        <v/>
      </c>
      <c r="I1345" s="93">
        <f>IF(DATABASE!$X1343&lt;&gt;1,"",DATABASE!S1343)</f>
        <v/>
      </c>
    </row>
    <row r="1346" ht="16.5" customHeight="1" s="111">
      <c r="A1346" s="92">
        <f>IF(DATABASE!$X1344&lt;&gt;1,"",DATABASE!B1344)</f>
        <v/>
      </c>
      <c r="B1346" s="93">
        <f>IF(DATABASE!$X1344&lt;&gt;1,"",DATABASE!M1344)</f>
        <v/>
      </c>
      <c r="C1346" s="94">
        <f>IF(DATABASE!$X1344&lt;&gt;1,"",DATABASE!A1344)</f>
        <v/>
      </c>
      <c r="D1346" s="94">
        <f>IF(DATABASE!$X1344&lt;&gt;1,"",DATABASE!P1344)</f>
        <v/>
      </c>
      <c r="E1346" s="94">
        <f>IF(DATABASE!$X1344&lt;&gt;1,"",DATABASE!L1344)</f>
        <v/>
      </c>
      <c r="F1346" s="94">
        <f>IF(DATABASE!$X1344&lt;&gt;1,"",DATABASE!Q1344)</f>
        <v/>
      </c>
      <c r="G1346" s="94">
        <f>IF(DATABASE!$X1344&lt;&gt;1,"",DATABASE!C1344)</f>
        <v/>
      </c>
      <c r="H1346" s="94">
        <f>IF(DATABASE!$X1344&lt;&gt;1,"",DATABASE!D1344)</f>
        <v/>
      </c>
      <c r="I1346" s="93">
        <f>IF(DATABASE!$X1344&lt;&gt;1,"",DATABASE!S1344)</f>
        <v/>
      </c>
    </row>
    <row r="1347" ht="16.5" customHeight="1" s="111">
      <c r="A1347" s="92">
        <f>IF(DATABASE!$X1345&lt;&gt;1,"",DATABASE!B1345)</f>
        <v/>
      </c>
      <c r="B1347" s="93">
        <f>IF(DATABASE!$X1345&lt;&gt;1,"",DATABASE!M1345)</f>
        <v/>
      </c>
      <c r="C1347" s="94">
        <f>IF(DATABASE!$X1345&lt;&gt;1,"",DATABASE!A1345)</f>
        <v/>
      </c>
      <c r="D1347" s="94">
        <f>IF(DATABASE!$X1345&lt;&gt;1,"",DATABASE!P1345)</f>
        <v/>
      </c>
      <c r="E1347" s="94">
        <f>IF(DATABASE!$X1345&lt;&gt;1,"",DATABASE!L1345)</f>
        <v/>
      </c>
      <c r="F1347" s="94">
        <f>IF(DATABASE!$X1345&lt;&gt;1,"",DATABASE!Q1345)</f>
        <v/>
      </c>
      <c r="G1347" s="94">
        <f>IF(DATABASE!$X1345&lt;&gt;1,"",DATABASE!C1345)</f>
        <v/>
      </c>
      <c r="H1347" s="94">
        <f>IF(DATABASE!$X1345&lt;&gt;1,"",DATABASE!D1345)</f>
        <v/>
      </c>
      <c r="I1347" s="93">
        <f>IF(DATABASE!$X1345&lt;&gt;1,"",DATABASE!S1345)</f>
        <v/>
      </c>
    </row>
    <row r="1348" ht="16.5" customHeight="1" s="111">
      <c r="A1348" s="92">
        <f>IF(DATABASE!$X1346&lt;&gt;1,"",DATABASE!B1346)</f>
        <v/>
      </c>
      <c r="B1348" s="93">
        <f>IF(DATABASE!$X1346&lt;&gt;1,"",DATABASE!M1346)</f>
        <v/>
      </c>
      <c r="C1348" s="94">
        <f>IF(DATABASE!$X1346&lt;&gt;1,"",DATABASE!A1346)</f>
        <v/>
      </c>
      <c r="D1348" s="94">
        <f>IF(DATABASE!$X1346&lt;&gt;1,"",DATABASE!P1346)</f>
        <v/>
      </c>
      <c r="E1348" s="94">
        <f>IF(DATABASE!$X1346&lt;&gt;1,"",DATABASE!L1346)</f>
        <v/>
      </c>
      <c r="F1348" s="94">
        <f>IF(DATABASE!$X1346&lt;&gt;1,"",DATABASE!Q1346)</f>
        <v/>
      </c>
      <c r="G1348" s="94">
        <f>IF(DATABASE!$X1346&lt;&gt;1,"",DATABASE!C1346)</f>
        <v/>
      </c>
      <c r="H1348" s="94">
        <f>IF(DATABASE!$X1346&lt;&gt;1,"",DATABASE!D1346)</f>
        <v/>
      </c>
      <c r="I1348" s="93">
        <f>IF(DATABASE!$X1346&lt;&gt;1,"",DATABASE!S1346)</f>
        <v/>
      </c>
    </row>
    <row r="1349" ht="16.5" customHeight="1" s="111">
      <c r="A1349" s="92">
        <f>IF(DATABASE!$X1347&lt;&gt;1,"",DATABASE!B1347)</f>
        <v/>
      </c>
      <c r="B1349" s="93">
        <f>IF(DATABASE!$X1347&lt;&gt;1,"",DATABASE!M1347)</f>
        <v/>
      </c>
      <c r="C1349" s="94">
        <f>IF(DATABASE!$X1347&lt;&gt;1,"",DATABASE!A1347)</f>
        <v/>
      </c>
      <c r="D1349" s="94">
        <f>IF(DATABASE!$X1347&lt;&gt;1,"",DATABASE!P1347)</f>
        <v/>
      </c>
      <c r="E1349" s="94">
        <f>IF(DATABASE!$X1347&lt;&gt;1,"",DATABASE!L1347)</f>
        <v/>
      </c>
      <c r="F1349" s="94">
        <f>IF(DATABASE!$X1347&lt;&gt;1,"",DATABASE!Q1347)</f>
        <v/>
      </c>
      <c r="G1349" s="94">
        <f>IF(DATABASE!$X1347&lt;&gt;1,"",DATABASE!C1347)</f>
        <v/>
      </c>
      <c r="H1349" s="94">
        <f>IF(DATABASE!$X1347&lt;&gt;1,"",DATABASE!D1347)</f>
        <v/>
      </c>
      <c r="I1349" s="93">
        <f>IF(DATABASE!$X1347&lt;&gt;1,"",DATABASE!S1347)</f>
        <v/>
      </c>
    </row>
    <row r="1350" ht="16.5" customHeight="1" s="111">
      <c r="A1350" s="92">
        <f>IF(DATABASE!$X1348&lt;&gt;1,"",DATABASE!B1348)</f>
        <v/>
      </c>
      <c r="B1350" s="93">
        <f>IF(DATABASE!$X1348&lt;&gt;1,"",DATABASE!M1348)</f>
        <v/>
      </c>
      <c r="C1350" s="94">
        <f>IF(DATABASE!$X1348&lt;&gt;1,"",DATABASE!A1348)</f>
        <v/>
      </c>
      <c r="D1350" s="94">
        <f>IF(DATABASE!$X1348&lt;&gt;1,"",DATABASE!P1348)</f>
        <v/>
      </c>
      <c r="E1350" s="94">
        <f>IF(DATABASE!$X1348&lt;&gt;1,"",DATABASE!L1348)</f>
        <v/>
      </c>
      <c r="F1350" s="94">
        <f>IF(DATABASE!$X1348&lt;&gt;1,"",DATABASE!Q1348)</f>
        <v/>
      </c>
      <c r="G1350" s="94">
        <f>IF(DATABASE!$X1348&lt;&gt;1,"",DATABASE!C1348)</f>
        <v/>
      </c>
      <c r="H1350" s="94">
        <f>IF(DATABASE!$X1348&lt;&gt;1,"",DATABASE!D1348)</f>
        <v/>
      </c>
      <c r="I1350" s="93">
        <f>IF(DATABASE!$X1348&lt;&gt;1,"",DATABASE!S1348)</f>
        <v/>
      </c>
    </row>
    <row r="1351" ht="16.5" customHeight="1" s="111">
      <c r="A1351" s="92">
        <f>IF(DATABASE!$X1349&lt;&gt;1,"",DATABASE!B1349)</f>
        <v/>
      </c>
      <c r="B1351" s="93">
        <f>IF(DATABASE!$X1349&lt;&gt;1,"",DATABASE!M1349)</f>
        <v/>
      </c>
      <c r="C1351" s="94">
        <f>IF(DATABASE!$X1349&lt;&gt;1,"",DATABASE!A1349)</f>
        <v/>
      </c>
      <c r="D1351" s="94">
        <f>IF(DATABASE!$X1349&lt;&gt;1,"",DATABASE!P1349)</f>
        <v/>
      </c>
      <c r="E1351" s="94">
        <f>IF(DATABASE!$X1349&lt;&gt;1,"",DATABASE!L1349)</f>
        <v/>
      </c>
      <c r="F1351" s="94">
        <f>IF(DATABASE!$X1349&lt;&gt;1,"",DATABASE!Q1349)</f>
        <v/>
      </c>
      <c r="G1351" s="94">
        <f>IF(DATABASE!$X1349&lt;&gt;1,"",DATABASE!C1349)</f>
        <v/>
      </c>
      <c r="H1351" s="94">
        <f>IF(DATABASE!$X1349&lt;&gt;1,"",DATABASE!D1349)</f>
        <v/>
      </c>
      <c r="I1351" s="93">
        <f>IF(DATABASE!$X1349&lt;&gt;1,"",DATABASE!S1349)</f>
        <v/>
      </c>
    </row>
    <row r="1352" ht="16.5" customHeight="1" s="111">
      <c r="A1352" s="92">
        <f>IF(DATABASE!$X1350&lt;&gt;1,"",DATABASE!B1350)</f>
        <v/>
      </c>
      <c r="B1352" s="93">
        <f>IF(DATABASE!$X1350&lt;&gt;1,"",DATABASE!M1350)</f>
        <v/>
      </c>
      <c r="C1352" s="94">
        <f>IF(DATABASE!$X1350&lt;&gt;1,"",DATABASE!A1350)</f>
        <v/>
      </c>
      <c r="D1352" s="94">
        <f>IF(DATABASE!$X1350&lt;&gt;1,"",DATABASE!P1350)</f>
        <v/>
      </c>
      <c r="E1352" s="94">
        <f>IF(DATABASE!$X1350&lt;&gt;1,"",DATABASE!L1350)</f>
        <v/>
      </c>
      <c r="F1352" s="94">
        <f>IF(DATABASE!$X1350&lt;&gt;1,"",DATABASE!Q1350)</f>
        <v/>
      </c>
      <c r="G1352" s="94">
        <f>IF(DATABASE!$X1350&lt;&gt;1,"",DATABASE!C1350)</f>
        <v/>
      </c>
      <c r="H1352" s="94">
        <f>IF(DATABASE!$X1350&lt;&gt;1,"",DATABASE!D1350)</f>
        <v/>
      </c>
      <c r="I1352" s="93">
        <f>IF(DATABASE!$X1350&lt;&gt;1,"",DATABASE!S1350)</f>
        <v/>
      </c>
    </row>
    <row r="1353" ht="16.5" customHeight="1" s="111">
      <c r="A1353" s="92">
        <f>IF(DATABASE!$X1351&lt;&gt;1,"",DATABASE!B1351)</f>
        <v/>
      </c>
      <c r="B1353" s="93">
        <f>IF(DATABASE!$X1351&lt;&gt;1,"",DATABASE!M1351)</f>
        <v/>
      </c>
      <c r="C1353" s="94">
        <f>IF(DATABASE!$X1351&lt;&gt;1,"",DATABASE!A1351)</f>
        <v/>
      </c>
      <c r="D1353" s="94">
        <f>IF(DATABASE!$X1351&lt;&gt;1,"",DATABASE!P1351)</f>
        <v/>
      </c>
      <c r="E1353" s="94">
        <f>IF(DATABASE!$X1351&lt;&gt;1,"",DATABASE!L1351)</f>
        <v/>
      </c>
      <c r="F1353" s="94">
        <f>IF(DATABASE!$X1351&lt;&gt;1,"",DATABASE!Q1351)</f>
        <v/>
      </c>
      <c r="G1353" s="94">
        <f>IF(DATABASE!$X1351&lt;&gt;1,"",DATABASE!C1351)</f>
        <v/>
      </c>
      <c r="H1353" s="94">
        <f>IF(DATABASE!$X1351&lt;&gt;1,"",DATABASE!D1351)</f>
        <v/>
      </c>
      <c r="I1353" s="93">
        <f>IF(DATABASE!$X1351&lt;&gt;1,"",DATABASE!S1351)</f>
        <v/>
      </c>
    </row>
    <row r="1354" ht="16.5" customHeight="1" s="111">
      <c r="A1354" s="92">
        <f>IF(DATABASE!$X1352&lt;&gt;1,"",DATABASE!B1352)</f>
        <v/>
      </c>
      <c r="B1354" s="93">
        <f>IF(DATABASE!$X1352&lt;&gt;1,"",DATABASE!M1352)</f>
        <v/>
      </c>
      <c r="C1354" s="94">
        <f>IF(DATABASE!$X1352&lt;&gt;1,"",DATABASE!A1352)</f>
        <v/>
      </c>
      <c r="D1354" s="94">
        <f>IF(DATABASE!$X1352&lt;&gt;1,"",DATABASE!P1352)</f>
        <v/>
      </c>
      <c r="E1354" s="94">
        <f>IF(DATABASE!$X1352&lt;&gt;1,"",DATABASE!L1352)</f>
        <v/>
      </c>
      <c r="F1354" s="94">
        <f>IF(DATABASE!$X1352&lt;&gt;1,"",DATABASE!Q1352)</f>
        <v/>
      </c>
      <c r="G1354" s="94">
        <f>IF(DATABASE!$X1352&lt;&gt;1,"",DATABASE!C1352)</f>
        <v/>
      </c>
      <c r="H1354" s="94">
        <f>IF(DATABASE!$X1352&lt;&gt;1,"",DATABASE!D1352)</f>
        <v/>
      </c>
      <c r="I1354" s="93">
        <f>IF(DATABASE!$X1352&lt;&gt;1,"",DATABASE!S1352)</f>
        <v/>
      </c>
    </row>
    <row r="1355" ht="16.5" customHeight="1" s="111">
      <c r="A1355" s="92">
        <f>IF(DATABASE!$X1353&lt;&gt;1,"",DATABASE!B1353)</f>
        <v/>
      </c>
      <c r="B1355" s="93">
        <f>IF(DATABASE!$X1353&lt;&gt;1,"",DATABASE!M1353)</f>
        <v/>
      </c>
      <c r="C1355" s="94">
        <f>IF(DATABASE!$X1353&lt;&gt;1,"",DATABASE!A1353)</f>
        <v/>
      </c>
      <c r="D1355" s="94">
        <f>IF(DATABASE!$X1353&lt;&gt;1,"",DATABASE!P1353)</f>
        <v/>
      </c>
      <c r="E1355" s="94">
        <f>IF(DATABASE!$X1353&lt;&gt;1,"",DATABASE!L1353)</f>
        <v/>
      </c>
      <c r="F1355" s="94">
        <f>IF(DATABASE!$X1353&lt;&gt;1,"",DATABASE!Q1353)</f>
        <v/>
      </c>
      <c r="G1355" s="94">
        <f>IF(DATABASE!$X1353&lt;&gt;1,"",DATABASE!C1353)</f>
        <v/>
      </c>
      <c r="H1355" s="94">
        <f>IF(DATABASE!$X1353&lt;&gt;1,"",DATABASE!D1353)</f>
        <v/>
      </c>
      <c r="I1355" s="93">
        <f>IF(DATABASE!$X1353&lt;&gt;1,"",DATABASE!S1353)</f>
        <v/>
      </c>
    </row>
    <row r="1356" ht="16.5" customHeight="1" s="111">
      <c r="A1356" s="92">
        <f>IF(DATABASE!$X1354&lt;&gt;1,"",DATABASE!B1354)</f>
        <v/>
      </c>
      <c r="B1356" s="93">
        <f>IF(DATABASE!$X1354&lt;&gt;1,"",DATABASE!M1354)</f>
        <v/>
      </c>
      <c r="C1356" s="94">
        <f>IF(DATABASE!$X1354&lt;&gt;1,"",DATABASE!A1354)</f>
        <v/>
      </c>
      <c r="D1356" s="94">
        <f>IF(DATABASE!$X1354&lt;&gt;1,"",DATABASE!P1354)</f>
        <v/>
      </c>
      <c r="E1356" s="94">
        <f>IF(DATABASE!$X1354&lt;&gt;1,"",DATABASE!L1354)</f>
        <v/>
      </c>
      <c r="F1356" s="94">
        <f>IF(DATABASE!$X1354&lt;&gt;1,"",DATABASE!Q1354)</f>
        <v/>
      </c>
      <c r="G1356" s="94">
        <f>IF(DATABASE!$X1354&lt;&gt;1,"",DATABASE!C1354)</f>
        <v/>
      </c>
      <c r="H1356" s="94">
        <f>IF(DATABASE!$X1354&lt;&gt;1,"",DATABASE!D1354)</f>
        <v/>
      </c>
      <c r="I1356" s="93">
        <f>IF(DATABASE!$X1354&lt;&gt;1,"",DATABASE!S1354)</f>
        <v/>
      </c>
    </row>
    <row r="1357" ht="16.5" customHeight="1" s="111">
      <c r="A1357" s="92">
        <f>IF(DATABASE!$X1355&lt;&gt;1,"",DATABASE!B1355)</f>
        <v/>
      </c>
      <c r="B1357" s="93">
        <f>IF(DATABASE!$X1355&lt;&gt;1,"",DATABASE!M1355)</f>
        <v/>
      </c>
      <c r="C1357" s="94">
        <f>IF(DATABASE!$X1355&lt;&gt;1,"",DATABASE!A1355)</f>
        <v/>
      </c>
      <c r="D1357" s="94">
        <f>IF(DATABASE!$X1355&lt;&gt;1,"",DATABASE!P1355)</f>
        <v/>
      </c>
      <c r="E1357" s="94">
        <f>IF(DATABASE!$X1355&lt;&gt;1,"",DATABASE!L1355)</f>
        <v/>
      </c>
      <c r="F1357" s="94">
        <f>IF(DATABASE!$X1355&lt;&gt;1,"",DATABASE!Q1355)</f>
        <v/>
      </c>
      <c r="G1357" s="94">
        <f>IF(DATABASE!$X1355&lt;&gt;1,"",DATABASE!C1355)</f>
        <v/>
      </c>
      <c r="H1357" s="94">
        <f>IF(DATABASE!$X1355&lt;&gt;1,"",DATABASE!D1355)</f>
        <v/>
      </c>
      <c r="I1357" s="93">
        <f>IF(DATABASE!$X1355&lt;&gt;1,"",DATABASE!S1355)</f>
        <v/>
      </c>
    </row>
    <row r="1358" ht="16.5" customHeight="1" s="111">
      <c r="A1358" s="92">
        <f>IF(DATABASE!$X1356&lt;&gt;1,"",DATABASE!B1356)</f>
        <v/>
      </c>
      <c r="B1358" s="93">
        <f>IF(DATABASE!$X1356&lt;&gt;1,"",DATABASE!M1356)</f>
        <v/>
      </c>
      <c r="C1358" s="94">
        <f>IF(DATABASE!$X1356&lt;&gt;1,"",DATABASE!A1356)</f>
        <v/>
      </c>
      <c r="D1358" s="94">
        <f>IF(DATABASE!$X1356&lt;&gt;1,"",DATABASE!P1356)</f>
        <v/>
      </c>
      <c r="E1358" s="94">
        <f>IF(DATABASE!$X1356&lt;&gt;1,"",DATABASE!L1356)</f>
        <v/>
      </c>
      <c r="F1358" s="94">
        <f>IF(DATABASE!$X1356&lt;&gt;1,"",DATABASE!Q1356)</f>
        <v/>
      </c>
      <c r="G1358" s="94">
        <f>IF(DATABASE!$X1356&lt;&gt;1,"",DATABASE!C1356)</f>
        <v/>
      </c>
      <c r="H1358" s="94">
        <f>IF(DATABASE!$X1356&lt;&gt;1,"",DATABASE!D1356)</f>
        <v/>
      </c>
      <c r="I1358" s="93">
        <f>IF(DATABASE!$X1356&lt;&gt;1,"",DATABASE!S1356)</f>
        <v/>
      </c>
    </row>
    <row r="1359" ht="16.5" customHeight="1" s="111">
      <c r="A1359" s="92">
        <f>IF(DATABASE!$X1357&lt;&gt;1,"",DATABASE!B1357)</f>
        <v/>
      </c>
      <c r="B1359" s="93">
        <f>IF(DATABASE!$X1357&lt;&gt;1,"",DATABASE!M1357)</f>
        <v/>
      </c>
      <c r="C1359" s="94">
        <f>IF(DATABASE!$X1357&lt;&gt;1,"",DATABASE!A1357)</f>
        <v/>
      </c>
      <c r="D1359" s="94">
        <f>IF(DATABASE!$X1357&lt;&gt;1,"",DATABASE!P1357)</f>
        <v/>
      </c>
      <c r="E1359" s="94">
        <f>IF(DATABASE!$X1357&lt;&gt;1,"",DATABASE!L1357)</f>
        <v/>
      </c>
      <c r="F1359" s="94">
        <f>IF(DATABASE!$X1357&lt;&gt;1,"",DATABASE!Q1357)</f>
        <v/>
      </c>
      <c r="G1359" s="94">
        <f>IF(DATABASE!$X1357&lt;&gt;1,"",DATABASE!C1357)</f>
        <v/>
      </c>
      <c r="H1359" s="94">
        <f>IF(DATABASE!$X1357&lt;&gt;1,"",DATABASE!D1357)</f>
        <v/>
      </c>
      <c r="I1359" s="93">
        <f>IF(DATABASE!$X1357&lt;&gt;1,"",DATABASE!S1357)</f>
        <v/>
      </c>
    </row>
    <row r="1360" ht="16.5" customHeight="1" s="111">
      <c r="A1360" s="92">
        <f>IF(DATABASE!$X1358&lt;&gt;1,"",DATABASE!B1358)</f>
        <v/>
      </c>
      <c r="B1360" s="93">
        <f>IF(DATABASE!$X1358&lt;&gt;1,"",DATABASE!M1358)</f>
        <v/>
      </c>
      <c r="C1360" s="94">
        <f>IF(DATABASE!$X1358&lt;&gt;1,"",DATABASE!A1358)</f>
        <v/>
      </c>
      <c r="D1360" s="94">
        <f>IF(DATABASE!$X1358&lt;&gt;1,"",DATABASE!P1358)</f>
        <v/>
      </c>
      <c r="E1360" s="94">
        <f>IF(DATABASE!$X1358&lt;&gt;1,"",DATABASE!L1358)</f>
        <v/>
      </c>
      <c r="F1360" s="94">
        <f>IF(DATABASE!$X1358&lt;&gt;1,"",DATABASE!Q1358)</f>
        <v/>
      </c>
      <c r="G1360" s="94">
        <f>IF(DATABASE!$X1358&lt;&gt;1,"",DATABASE!C1358)</f>
        <v/>
      </c>
      <c r="H1360" s="94">
        <f>IF(DATABASE!$X1358&lt;&gt;1,"",DATABASE!D1358)</f>
        <v/>
      </c>
      <c r="I1360" s="93">
        <f>IF(DATABASE!$X1358&lt;&gt;1,"",DATABASE!S1358)</f>
        <v/>
      </c>
    </row>
    <row r="1361" ht="16.5" customHeight="1" s="111">
      <c r="A1361" s="92">
        <f>IF(DATABASE!$X1359&lt;&gt;1,"",DATABASE!B1359)</f>
        <v/>
      </c>
      <c r="B1361" s="93">
        <f>IF(DATABASE!$X1359&lt;&gt;1,"",DATABASE!M1359)</f>
        <v/>
      </c>
      <c r="C1361" s="94">
        <f>IF(DATABASE!$X1359&lt;&gt;1,"",DATABASE!A1359)</f>
        <v/>
      </c>
      <c r="D1361" s="94">
        <f>IF(DATABASE!$X1359&lt;&gt;1,"",DATABASE!P1359)</f>
        <v/>
      </c>
      <c r="E1361" s="94">
        <f>IF(DATABASE!$X1359&lt;&gt;1,"",DATABASE!L1359)</f>
        <v/>
      </c>
      <c r="F1361" s="94">
        <f>IF(DATABASE!$X1359&lt;&gt;1,"",DATABASE!Q1359)</f>
        <v/>
      </c>
      <c r="G1361" s="94">
        <f>IF(DATABASE!$X1359&lt;&gt;1,"",DATABASE!C1359)</f>
        <v/>
      </c>
      <c r="H1361" s="94">
        <f>IF(DATABASE!$X1359&lt;&gt;1,"",DATABASE!D1359)</f>
        <v/>
      </c>
      <c r="I1361" s="93">
        <f>IF(DATABASE!$X1359&lt;&gt;1,"",DATABASE!S1359)</f>
        <v/>
      </c>
    </row>
    <row r="1362" ht="16.5" customHeight="1" s="111">
      <c r="A1362" s="92">
        <f>IF(DATABASE!$X1360&lt;&gt;1,"",DATABASE!B1360)</f>
        <v/>
      </c>
      <c r="B1362" s="93">
        <f>IF(DATABASE!$X1360&lt;&gt;1,"",DATABASE!M1360)</f>
        <v/>
      </c>
      <c r="C1362" s="94">
        <f>IF(DATABASE!$X1360&lt;&gt;1,"",DATABASE!A1360)</f>
        <v/>
      </c>
      <c r="D1362" s="94">
        <f>IF(DATABASE!$X1360&lt;&gt;1,"",DATABASE!P1360)</f>
        <v/>
      </c>
      <c r="E1362" s="94">
        <f>IF(DATABASE!$X1360&lt;&gt;1,"",DATABASE!L1360)</f>
        <v/>
      </c>
      <c r="F1362" s="94">
        <f>IF(DATABASE!$X1360&lt;&gt;1,"",DATABASE!Q1360)</f>
        <v/>
      </c>
      <c r="G1362" s="94">
        <f>IF(DATABASE!$X1360&lt;&gt;1,"",DATABASE!C1360)</f>
        <v/>
      </c>
      <c r="H1362" s="94">
        <f>IF(DATABASE!$X1360&lt;&gt;1,"",DATABASE!D1360)</f>
        <v/>
      </c>
      <c r="I1362" s="93">
        <f>IF(DATABASE!$X1360&lt;&gt;1,"",DATABASE!S1360)</f>
        <v/>
      </c>
    </row>
    <row r="1363" ht="16.5" customHeight="1" s="111">
      <c r="A1363" s="92">
        <f>IF(DATABASE!$X1361&lt;&gt;1,"",DATABASE!B1361)</f>
        <v/>
      </c>
      <c r="B1363" s="93">
        <f>IF(DATABASE!$X1361&lt;&gt;1,"",DATABASE!M1361)</f>
        <v/>
      </c>
      <c r="C1363" s="94">
        <f>IF(DATABASE!$X1361&lt;&gt;1,"",DATABASE!A1361)</f>
        <v/>
      </c>
      <c r="D1363" s="94">
        <f>IF(DATABASE!$X1361&lt;&gt;1,"",DATABASE!P1361)</f>
        <v/>
      </c>
      <c r="E1363" s="94">
        <f>IF(DATABASE!$X1361&lt;&gt;1,"",DATABASE!L1361)</f>
        <v/>
      </c>
      <c r="F1363" s="94">
        <f>IF(DATABASE!$X1361&lt;&gt;1,"",DATABASE!Q1361)</f>
        <v/>
      </c>
      <c r="G1363" s="94">
        <f>IF(DATABASE!$X1361&lt;&gt;1,"",DATABASE!C1361)</f>
        <v/>
      </c>
      <c r="H1363" s="94">
        <f>IF(DATABASE!$X1361&lt;&gt;1,"",DATABASE!D1361)</f>
        <v/>
      </c>
      <c r="I1363" s="93">
        <f>IF(DATABASE!$X1361&lt;&gt;1,"",DATABASE!S1361)</f>
        <v/>
      </c>
    </row>
    <row r="1364" ht="16.5" customHeight="1" s="111">
      <c r="A1364" s="92">
        <f>IF(DATABASE!$X1362&lt;&gt;1,"",DATABASE!B1362)</f>
        <v/>
      </c>
      <c r="B1364" s="93">
        <f>IF(DATABASE!$X1362&lt;&gt;1,"",DATABASE!M1362)</f>
        <v/>
      </c>
      <c r="C1364" s="94">
        <f>IF(DATABASE!$X1362&lt;&gt;1,"",DATABASE!A1362)</f>
        <v/>
      </c>
      <c r="D1364" s="94">
        <f>IF(DATABASE!$X1362&lt;&gt;1,"",DATABASE!P1362)</f>
        <v/>
      </c>
      <c r="E1364" s="94">
        <f>IF(DATABASE!$X1362&lt;&gt;1,"",DATABASE!L1362)</f>
        <v/>
      </c>
      <c r="F1364" s="94">
        <f>IF(DATABASE!$X1362&lt;&gt;1,"",DATABASE!Q1362)</f>
        <v/>
      </c>
      <c r="G1364" s="94">
        <f>IF(DATABASE!$X1362&lt;&gt;1,"",DATABASE!C1362)</f>
        <v/>
      </c>
      <c r="H1364" s="94">
        <f>IF(DATABASE!$X1362&lt;&gt;1,"",DATABASE!D1362)</f>
        <v/>
      </c>
      <c r="I1364" s="93">
        <f>IF(DATABASE!$X1362&lt;&gt;1,"",DATABASE!S1362)</f>
        <v/>
      </c>
    </row>
    <row r="1365" ht="16.5" customHeight="1" s="111">
      <c r="A1365" s="92">
        <f>IF(DATABASE!$X1363&lt;&gt;1,"",DATABASE!B1363)</f>
        <v/>
      </c>
      <c r="B1365" s="93">
        <f>IF(DATABASE!$X1363&lt;&gt;1,"",DATABASE!M1363)</f>
        <v/>
      </c>
      <c r="C1365" s="94">
        <f>IF(DATABASE!$X1363&lt;&gt;1,"",DATABASE!A1363)</f>
        <v/>
      </c>
      <c r="D1365" s="94">
        <f>IF(DATABASE!$X1363&lt;&gt;1,"",DATABASE!P1363)</f>
        <v/>
      </c>
      <c r="E1365" s="94">
        <f>IF(DATABASE!$X1363&lt;&gt;1,"",DATABASE!L1363)</f>
        <v/>
      </c>
      <c r="F1365" s="94">
        <f>IF(DATABASE!$X1363&lt;&gt;1,"",DATABASE!Q1363)</f>
        <v/>
      </c>
      <c r="G1365" s="94">
        <f>IF(DATABASE!$X1363&lt;&gt;1,"",DATABASE!C1363)</f>
        <v/>
      </c>
      <c r="H1365" s="94">
        <f>IF(DATABASE!$X1363&lt;&gt;1,"",DATABASE!D1363)</f>
        <v/>
      </c>
      <c r="I1365" s="93">
        <f>IF(DATABASE!$X1363&lt;&gt;1,"",DATABASE!S1363)</f>
        <v/>
      </c>
    </row>
    <row r="1366" ht="16.5" customHeight="1" s="111">
      <c r="A1366" s="92">
        <f>IF(DATABASE!$X1364&lt;&gt;1,"",DATABASE!B1364)</f>
        <v/>
      </c>
      <c r="B1366" s="93">
        <f>IF(DATABASE!$X1364&lt;&gt;1,"",DATABASE!M1364)</f>
        <v/>
      </c>
      <c r="C1366" s="94">
        <f>IF(DATABASE!$X1364&lt;&gt;1,"",DATABASE!A1364)</f>
        <v/>
      </c>
      <c r="D1366" s="94">
        <f>IF(DATABASE!$X1364&lt;&gt;1,"",DATABASE!P1364)</f>
        <v/>
      </c>
      <c r="E1366" s="94">
        <f>IF(DATABASE!$X1364&lt;&gt;1,"",DATABASE!L1364)</f>
        <v/>
      </c>
      <c r="F1366" s="94">
        <f>IF(DATABASE!$X1364&lt;&gt;1,"",DATABASE!Q1364)</f>
        <v/>
      </c>
      <c r="G1366" s="94">
        <f>IF(DATABASE!$X1364&lt;&gt;1,"",DATABASE!C1364)</f>
        <v/>
      </c>
      <c r="H1366" s="94">
        <f>IF(DATABASE!$X1364&lt;&gt;1,"",DATABASE!D1364)</f>
        <v/>
      </c>
      <c r="I1366" s="93">
        <f>IF(DATABASE!$X1364&lt;&gt;1,"",DATABASE!S1364)</f>
        <v/>
      </c>
    </row>
    <row r="1367" ht="16.5" customHeight="1" s="111">
      <c r="A1367" s="92">
        <f>IF(DATABASE!$X1365&lt;&gt;1,"",DATABASE!B1365)</f>
        <v/>
      </c>
      <c r="B1367" s="93">
        <f>IF(DATABASE!$X1365&lt;&gt;1,"",DATABASE!M1365)</f>
        <v/>
      </c>
      <c r="C1367" s="94">
        <f>IF(DATABASE!$X1365&lt;&gt;1,"",DATABASE!A1365)</f>
        <v/>
      </c>
      <c r="D1367" s="94">
        <f>IF(DATABASE!$X1365&lt;&gt;1,"",DATABASE!P1365)</f>
        <v/>
      </c>
      <c r="E1367" s="94">
        <f>IF(DATABASE!$X1365&lt;&gt;1,"",DATABASE!L1365)</f>
        <v/>
      </c>
      <c r="F1367" s="94">
        <f>IF(DATABASE!$X1365&lt;&gt;1,"",DATABASE!Q1365)</f>
        <v/>
      </c>
      <c r="G1367" s="94">
        <f>IF(DATABASE!$X1365&lt;&gt;1,"",DATABASE!C1365)</f>
        <v/>
      </c>
      <c r="H1367" s="94">
        <f>IF(DATABASE!$X1365&lt;&gt;1,"",DATABASE!D1365)</f>
        <v/>
      </c>
      <c r="I1367" s="93">
        <f>IF(DATABASE!$X1365&lt;&gt;1,"",DATABASE!S1365)</f>
        <v/>
      </c>
    </row>
    <row r="1368" ht="16.5" customHeight="1" s="111">
      <c r="A1368" s="92">
        <f>IF(DATABASE!$X1366&lt;&gt;1,"",DATABASE!B1366)</f>
        <v/>
      </c>
      <c r="B1368" s="93">
        <f>IF(DATABASE!$X1366&lt;&gt;1,"",DATABASE!M1366)</f>
        <v/>
      </c>
      <c r="C1368" s="94">
        <f>IF(DATABASE!$X1366&lt;&gt;1,"",DATABASE!A1366)</f>
        <v/>
      </c>
      <c r="D1368" s="94">
        <f>IF(DATABASE!$X1366&lt;&gt;1,"",DATABASE!P1366)</f>
        <v/>
      </c>
      <c r="E1368" s="94">
        <f>IF(DATABASE!$X1366&lt;&gt;1,"",DATABASE!L1366)</f>
        <v/>
      </c>
      <c r="F1368" s="94">
        <f>IF(DATABASE!$X1366&lt;&gt;1,"",DATABASE!Q1366)</f>
        <v/>
      </c>
      <c r="G1368" s="94">
        <f>IF(DATABASE!$X1366&lt;&gt;1,"",DATABASE!C1366)</f>
        <v/>
      </c>
      <c r="H1368" s="94">
        <f>IF(DATABASE!$X1366&lt;&gt;1,"",DATABASE!D1366)</f>
        <v/>
      </c>
      <c r="I1368" s="93">
        <f>IF(DATABASE!$X1366&lt;&gt;1,"",DATABASE!S1366)</f>
        <v/>
      </c>
    </row>
    <row r="1369" ht="16.5" customHeight="1" s="111">
      <c r="A1369" s="92">
        <f>IF(DATABASE!$X1367&lt;&gt;1,"",DATABASE!B1367)</f>
        <v/>
      </c>
      <c r="B1369" s="93">
        <f>IF(DATABASE!$X1367&lt;&gt;1,"",DATABASE!M1367)</f>
        <v/>
      </c>
      <c r="C1369" s="94">
        <f>IF(DATABASE!$X1367&lt;&gt;1,"",DATABASE!A1367)</f>
        <v/>
      </c>
      <c r="D1369" s="94">
        <f>IF(DATABASE!$X1367&lt;&gt;1,"",DATABASE!P1367)</f>
        <v/>
      </c>
      <c r="E1369" s="94">
        <f>IF(DATABASE!$X1367&lt;&gt;1,"",DATABASE!L1367)</f>
        <v/>
      </c>
      <c r="F1369" s="94">
        <f>IF(DATABASE!$X1367&lt;&gt;1,"",DATABASE!Q1367)</f>
        <v/>
      </c>
      <c r="G1369" s="94">
        <f>IF(DATABASE!$X1367&lt;&gt;1,"",DATABASE!C1367)</f>
        <v/>
      </c>
      <c r="H1369" s="94">
        <f>IF(DATABASE!$X1367&lt;&gt;1,"",DATABASE!D1367)</f>
        <v/>
      </c>
      <c r="I1369" s="93">
        <f>IF(DATABASE!$X1367&lt;&gt;1,"",DATABASE!S1367)</f>
        <v/>
      </c>
    </row>
    <row r="1370" ht="16.5" customHeight="1" s="111">
      <c r="A1370" s="92">
        <f>IF(DATABASE!$X1368&lt;&gt;1,"",DATABASE!B1368)</f>
        <v/>
      </c>
      <c r="B1370" s="93">
        <f>IF(DATABASE!$X1368&lt;&gt;1,"",DATABASE!M1368)</f>
        <v/>
      </c>
      <c r="C1370" s="94">
        <f>IF(DATABASE!$X1368&lt;&gt;1,"",DATABASE!A1368)</f>
        <v/>
      </c>
      <c r="D1370" s="94">
        <f>IF(DATABASE!$X1368&lt;&gt;1,"",DATABASE!P1368)</f>
        <v/>
      </c>
      <c r="E1370" s="94">
        <f>IF(DATABASE!$X1368&lt;&gt;1,"",DATABASE!L1368)</f>
        <v/>
      </c>
      <c r="F1370" s="94">
        <f>IF(DATABASE!$X1368&lt;&gt;1,"",DATABASE!Q1368)</f>
        <v/>
      </c>
      <c r="G1370" s="94">
        <f>IF(DATABASE!$X1368&lt;&gt;1,"",DATABASE!C1368)</f>
        <v/>
      </c>
      <c r="H1370" s="94">
        <f>IF(DATABASE!$X1368&lt;&gt;1,"",DATABASE!D1368)</f>
        <v/>
      </c>
      <c r="I1370" s="93">
        <f>IF(DATABASE!$X1368&lt;&gt;1,"",DATABASE!S1368)</f>
        <v/>
      </c>
    </row>
    <row r="1371" ht="16.5" customHeight="1" s="111">
      <c r="A1371" s="92">
        <f>IF(DATABASE!$X1369&lt;&gt;1,"",DATABASE!B1369)</f>
        <v/>
      </c>
      <c r="B1371" s="93">
        <f>IF(DATABASE!$X1369&lt;&gt;1,"",DATABASE!M1369)</f>
        <v/>
      </c>
      <c r="C1371" s="94">
        <f>IF(DATABASE!$X1369&lt;&gt;1,"",DATABASE!A1369)</f>
        <v/>
      </c>
      <c r="D1371" s="94">
        <f>IF(DATABASE!$X1369&lt;&gt;1,"",DATABASE!P1369)</f>
        <v/>
      </c>
      <c r="E1371" s="94">
        <f>IF(DATABASE!$X1369&lt;&gt;1,"",DATABASE!L1369)</f>
        <v/>
      </c>
      <c r="F1371" s="94">
        <f>IF(DATABASE!$X1369&lt;&gt;1,"",DATABASE!Q1369)</f>
        <v/>
      </c>
      <c r="G1371" s="94">
        <f>IF(DATABASE!$X1369&lt;&gt;1,"",DATABASE!C1369)</f>
        <v/>
      </c>
      <c r="H1371" s="94">
        <f>IF(DATABASE!$X1369&lt;&gt;1,"",DATABASE!D1369)</f>
        <v/>
      </c>
      <c r="I1371" s="93">
        <f>IF(DATABASE!$X1369&lt;&gt;1,"",DATABASE!S1369)</f>
        <v/>
      </c>
    </row>
    <row r="1372" ht="16.5" customHeight="1" s="111">
      <c r="A1372" s="92">
        <f>IF(DATABASE!$X1370&lt;&gt;1,"",DATABASE!B1370)</f>
        <v/>
      </c>
      <c r="B1372" s="93">
        <f>IF(DATABASE!$X1370&lt;&gt;1,"",DATABASE!M1370)</f>
        <v/>
      </c>
      <c r="C1372" s="94">
        <f>IF(DATABASE!$X1370&lt;&gt;1,"",DATABASE!A1370)</f>
        <v/>
      </c>
      <c r="D1372" s="94">
        <f>IF(DATABASE!$X1370&lt;&gt;1,"",DATABASE!P1370)</f>
        <v/>
      </c>
      <c r="E1372" s="94">
        <f>IF(DATABASE!$X1370&lt;&gt;1,"",DATABASE!L1370)</f>
        <v/>
      </c>
      <c r="F1372" s="94">
        <f>IF(DATABASE!$X1370&lt;&gt;1,"",DATABASE!Q1370)</f>
        <v/>
      </c>
      <c r="G1372" s="94">
        <f>IF(DATABASE!$X1370&lt;&gt;1,"",DATABASE!C1370)</f>
        <v/>
      </c>
      <c r="H1372" s="94">
        <f>IF(DATABASE!$X1370&lt;&gt;1,"",DATABASE!D1370)</f>
        <v/>
      </c>
      <c r="I1372" s="93">
        <f>IF(DATABASE!$X1370&lt;&gt;1,"",DATABASE!S1370)</f>
        <v/>
      </c>
    </row>
    <row r="1373" ht="16.5" customHeight="1" s="111">
      <c r="A1373" s="92">
        <f>IF(DATABASE!$X1371&lt;&gt;1,"",DATABASE!B1371)</f>
        <v/>
      </c>
      <c r="B1373" s="93">
        <f>IF(DATABASE!$X1371&lt;&gt;1,"",DATABASE!M1371)</f>
        <v/>
      </c>
      <c r="C1373" s="94">
        <f>IF(DATABASE!$X1371&lt;&gt;1,"",DATABASE!A1371)</f>
        <v/>
      </c>
      <c r="D1373" s="94">
        <f>IF(DATABASE!$X1371&lt;&gt;1,"",DATABASE!P1371)</f>
        <v/>
      </c>
      <c r="E1373" s="94">
        <f>IF(DATABASE!$X1371&lt;&gt;1,"",DATABASE!L1371)</f>
        <v/>
      </c>
      <c r="F1373" s="94">
        <f>IF(DATABASE!$X1371&lt;&gt;1,"",DATABASE!Q1371)</f>
        <v/>
      </c>
      <c r="G1373" s="94">
        <f>IF(DATABASE!$X1371&lt;&gt;1,"",DATABASE!C1371)</f>
        <v/>
      </c>
      <c r="H1373" s="94">
        <f>IF(DATABASE!$X1371&lt;&gt;1,"",DATABASE!D1371)</f>
        <v/>
      </c>
      <c r="I1373" s="93">
        <f>IF(DATABASE!$X1371&lt;&gt;1,"",DATABASE!S1371)</f>
        <v/>
      </c>
    </row>
    <row r="1374" ht="16.5" customHeight="1" s="111">
      <c r="A1374" s="92">
        <f>IF(DATABASE!$X1372&lt;&gt;1,"",DATABASE!B1372)</f>
        <v/>
      </c>
      <c r="B1374" s="93">
        <f>IF(DATABASE!$X1372&lt;&gt;1,"",DATABASE!M1372)</f>
        <v/>
      </c>
      <c r="C1374" s="94">
        <f>IF(DATABASE!$X1372&lt;&gt;1,"",DATABASE!A1372)</f>
        <v/>
      </c>
      <c r="D1374" s="94">
        <f>IF(DATABASE!$X1372&lt;&gt;1,"",DATABASE!P1372)</f>
        <v/>
      </c>
      <c r="E1374" s="94">
        <f>IF(DATABASE!$X1372&lt;&gt;1,"",DATABASE!L1372)</f>
        <v/>
      </c>
      <c r="F1374" s="94">
        <f>IF(DATABASE!$X1372&lt;&gt;1,"",DATABASE!Q1372)</f>
        <v/>
      </c>
      <c r="G1374" s="94">
        <f>IF(DATABASE!$X1372&lt;&gt;1,"",DATABASE!C1372)</f>
        <v/>
      </c>
      <c r="H1374" s="94">
        <f>IF(DATABASE!$X1372&lt;&gt;1,"",DATABASE!D1372)</f>
        <v/>
      </c>
      <c r="I1374" s="93">
        <f>IF(DATABASE!$X1372&lt;&gt;1,"",DATABASE!S1372)</f>
        <v/>
      </c>
    </row>
    <row r="1375" ht="16.5" customHeight="1" s="111">
      <c r="A1375" s="92">
        <f>IF(DATABASE!$X1373&lt;&gt;1,"",DATABASE!B1373)</f>
        <v/>
      </c>
      <c r="B1375" s="93">
        <f>IF(DATABASE!$X1373&lt;&gt;1,"",DATABASE!M1373)</f>
        <v/>
      </c>
      <c r="C1375" s="94">
        <f>IF(DATABASE!$X1373&lt;&gt;1,"",DATABASE!A1373)</f>
        <v/>
      </c>
      <c r="D1375" s="94">
        <f>IF(DATABASE!$X1373&lt;&gt;1,"",DATABASE!P1373)</f>
        <v/>
      </c>
      <c r="E1375" s="94">
        <f>IF(DATABASE!$X1373&lt;&gt;1,"",DATABASE!L1373)</f>
        <v/>
      </c>
      <c r="F1375" s="94">
        <f>IF(DATABASE!$X1373&lt;&gt;1,"",DATABASE!Q1373)</f>
        <v/>
      </c>
      <c r="G1375" s="94">
        <f>IF(DATABASE!$X1373&lt;&gt;1,"",DATABASE!C1373)</f>
        <v/>
      </c>
      <c r="H1375" s="94">
        <f>IF(DATABASE!$X1373&lt;&gt;1,"",DATABASE!D1373)</f>
        <v/>
      </c>
      <c r="I1375" s="93">
        <f>IF(DATABASE!$X1373&lt;&gt;1,"",DATABASE!S1373)</f>
        <v/>
      </c>
    </row>
    <row r="1376" ht="16.5" customHeight="1" s="111">
      <c r="A1376" s="92">
        <f>IF(DATABASE!$X1374&lt;&gt;1,"",DATABASE!B1374)</f>
        <v/>
      </c>
      <c r="B1376" s="93">
        <f>IF(DATABASE!$X1374&lt;&gt;1,"",DATABASE!M1374)</f>
        <v/>
      </c>
      <c r="C1376" s="94">
        <f>IF(DATABASE!$X1374&lt;&gt;1,"",DATABASE!A1374)</f>
        <v/>
      </c>
      <c r="D1376" s="94">
        <f>IF(DATABASE!$X1374&lt;&gt;1,"",DATABASE!P1374)</f>
        <v/>
      </c>
      <c r="E1376" s="94">
        <f>IF(DATABASE!$X1374&lt;&gt;1,"",DATABASE!L1374)</f>
        <v/>
      </c>
      <c r="F1376" s="94">
        <f>IF(DATABASE!$X1374&lt;&gt;1,"",DATABASE!Q1374)</f>
        <v/>
      </c>
      <c r="G1376" s="94">
        <f>IF(DATABASE!$X1374&lt;&gt;1,"",DATABASE!C1374)</f>
        <v/>
      </c>
      <c r="H1376" s="94">
        <f>IF(DATABASE!$X1374&lt;&gt;1,"",DATABASE!D1374)</f>
        <v/>
      </c>
      <c r="I1376" s="93">
        <f>IF(DATABASE!$X1374&lt;&gt;1,"",DATABASE!S1374)</f>
        <v/>
      </c>
    </row>
    <row r="1377" ht="16.5" customHeight="1" s="111">
      <c r="A1377" s="92">
        <f>IF(DATABASE!$X1375&lt;&gt;1,"",DATABASE!B1375)</f>
        <v/>
      </c>
      <c r="B1377" s="93">
        <f>IF(DATABASE!$X1375&lt;&gt;1,"",DATABASE!M1375)</f>
        <v/>
      </c>
      <c r="C1377" s="94">
        <f>IF(DATABASE!$X1375&lt;&gt;1,"",DATABASE!A1375)</f>
        <v/>
      </c>
      <c r="D1377" s="94">
        <f>IF(DATABASE!$X1375&lt;&gt;1,"",DATABASE!P1375)</f>
        <v/>
      </c>
      <c r="E1377" s="94">
        <f>IF(DATABASE!$X1375&lt;&gt;1,"",DATABASE!L1375)</f>
        <v/>
      </c>
      <c r="F1377" s="94">
        <f>IF(DATABASE!$X1375&lt;&gt;1,"",DATABASE!Q1375)</f>
        <v/>
      </c>
      <c r="G1377" s="94">
        <f>IF(DATABASE!$X1375&lt;&gt;1,"",DATABASE!C1375)</f>
        <v/>
      </c>
      <c r="H1377" s="94">
        <f>IF(DATABASE!$X1375&lt;&gt;1,"",DATABASE!D1375)</f>
        <v/>
      </c>
      <c r="I1377" s="93">
        <f>IF(DATABASE!$X1375&lt;&gt;1,"",DATABASE!S1375)</f>
        <v/>
      </c>
    </row>
    <row r="1378" ht="16.5" customHeight="1" s="111">
      <c r="A1378" s="92">
        <f>IF(DATABASE!$X1376&lt;&gt;1,"",DATABASE!B1376)</f>
        <v/>
      </c>
      <c r="B1378" s="93">
        <f>IF(DATABASE!$X1376&lt;&gt;1,"",DATABASE!M1376)</f>
        <v/>
      </c>
      <c r="C1378" s="94">
        <f>IF(DATABASE!$X1376&lt;&gt;1,"",DATABASE!A1376)</f>
        <v/>
      </c>
      <c r="D1378" s="94">
        <f>IF(DATABASE!$X1376&lt;&gt;1,"",DATABASE!P1376)</f>
        <v/>
      </c>
      <c r="E1378" s="94">
        <f>IF(DATABASE!$X1376&lt;&gt;1,"",DATABASE!L1376)</f>
        <v/>
      </c>
      <c r="F1378" s="94">
        <f>IF(DATABASE!$X1376&lt;&gt;1,"",DATABASE!Q1376)</f>
        <v/>
      </c>
      <c r="G1378" s="94">
        <f>IF(DATABASE!$X1376&lt;&gt;1,"",DATABASE!C1376)</f>
        <v/>
      </c>
      <c r="H1378" s="94">
        <f>IF(DATABASE!$X1376&lt;&gt;1,"",DATABASE!D1376)</f>
        <v/>
      </c>
      <c r="I1378" s="93">
        <f>IF(DATABASE!$X1376&lt;&gt;1,"",DATABASE!S1376)</f>
        <v/>
      </c>
    </row>
    <row r="1379" ht="16.5" customHeight="1" s="111">
      <c r="A1379" s="92">
        <f>IF(DATABASE!$X1377&lt;&gt;1,"",DATABASE!B1377)</f>
        <v/>
      </c>
      <c r="B1379" s="93">
        <f>IF(DATABASE!$X1377&lt;&gt;1,"",DATABASE!M1377)</f>
        <v/>
      </c>
      <c r="C1379" s="94">
        <f>IF(DATABASE!$X1377&lt;&gt;1,"",DATABASE!A1377)</f>
        <v/>
      </c>
      <c r="D1379" s="94">
        <f>IF(DATABASE!$X1377&lt;&gt;1,"",DATABASE!P1377)</f>
        <v/>
      </c>
      <c r="E1379" s="94">
        <f>IF(DATABASE!$X1377&lt;&gt;1,"",DATABASE!L1377)</f>
        <v/>
      </c>
      <c r="F1379" s="94">
        <f>IF(DATABASE!$X1377&lt;&gt;1,"",DATABASE!Q1377)</f>
        <v/>
      </c>
      <c r="G1379" s="94">
        <f>IF(DATABASE!$X1377&lt;&gt;1,"",DATABASE!C1377)</f>
        <v/>
      </c>
      <c r="H1379" s="94">
        <f>IF(DATABASE!$X1377&lt;&gt;1,"",DATABASE!D1377)</f>
        <v/>
      </c>
      <c r="I1379" s="93">
        <f>IF(DATABASE!$X1377&lt;&gt;1,"",DATABASE!S1377)</f>
        <v/>
      </c>
    </row>
    <row r="1380" ht="16.5" customHeight="1" s="111">
      <c r="A1380" s="92">
        <f>IF(DATABASE!$X1378&lt;&gt;1,"",DATABASE!B1378)</f>
        <v/>
      </c>
      <c r="B1380" s="93">
        <f>IF(DATABASE!$X1378&lt;&gt;1,"",DATABASE!M1378)</f>
        <v/>
      </c>
      <c r="C1380" s="94">
        <f>IF(DATABASE!$X1378&lt;&gt;1,"",DATABASE!A1378)</f>
        <v/>
      </c>
      <c r="D1380" s="94">
        <f>IF(DATABASE!$X1378&lt;&gt;1,"",DATABASE!P1378)</f>
        <v/>
      </c>
      <c r="E1380" s="94">
        <f>IF(DATABASE!$X1378&lt;&gt;1,"",DATABASE!L1378)</f>
        <v/>
      </c>
      <c r="F1380" s="94">
        <f>IF(DATABASE!$X1378&lt;&gt;1,"",DATABASE!Q1378)</f>
        <v/>
      </c>
      <c r="G1380" s="94">
        <f>IF(DATABASE!$X1378&lt;&gt;1,"",DATABASE!C1378)</f>
        <v/>
      </c>
      <c r="H1380" s="94">
        <f>IF(DATABASE!$X1378&lt;&gt;1,"",DATABASE!D1378)</f>
        <v/>
      </c>
      <c r="I1380" s="93">
        <f>IF(DATABASE!$X1378&lt;&gt;1,"",DATABASE!S1378)</f>
        <v/>
      </c>
    </row>
    <row r="1381" ht="16.5" customHeight="1" s="111">
      <c r="A1381" s="92">
        <f>IF(DATABASE!$X1379&lt;&gt;1,"",DATABASE!B1379)</f>
        <v/>
      </c>
      <c r="B1381" s="93">
        <f>IF(DATABASE!$X1379&lt;&gt;1,"",DATABASE!M1379)</f>
        <v/>
      </c>
      <c r="C1381" s="94">
        <f>IF(DATABASE!$X1379&lt;&gt;1,"",DATABASE!A1379)</f>
        <v/>
      </c>
      <c r="D1381" s="94">
        <f>IF(DATABASE!$X1379&lt;&gt;1,"",DATABASE!P1379)</f>
        <v/>
      </c>
      <c r="E1381" s="94">
        <f>IF(DATABASE!$X1379&lt;&gt;1,"",DATABASE!L1379)</f>
        <v/>
      </c>
      <c r="F1381" s="94">
        <f>IF(DATABASE!$X1379&lt;&gt;1,"",DATABASE!Q1379)</f>
        <v/>
      </c>
      <c r="G1381" s="94">
        <f>IF(DATABASE!$X1379&lt;&gt;1,"",DATABASE!C1379)</f>
        <v/>
      </c>
      <c r="H1381" s="94">
        <f>IF(DATABASE!$X1379&lt;&gt;1,"",DATABASE!D1379)</f>
        <v/>
      </c>
      <c r="I1381" s="93">
        <f>IF(DATABASE!$X1379&lt;&gt;1,"",DATABASE!S1379)</f>
        <v/>
      </c>
    </row>
    <row r="1382" ht="16.5" customHeight="1" s="111">
      <c r="A1382" s="92">
        <f>IF(DATABASE!$X1380&lt;&gt;1,"",DATABASE!B1380)</f>
        <v/>
      </c>
      <c r="B1382" s="93">
        <f>IF(DATABASE!$X1380&lt;&gt;1,"",DATABASE!M1380)</f>
        <v/>
      </c>
      <c r="C1382" s="94">
        <f>IF(DATABASE!$X1380&lt;&gt;1,"",DATABASE!A1380)</f>
        <v/>
      </c>
      <c r="D1382" s="94">
        <f>IF(DATABASE!$X1380&lt;&gt;1,"",DATABASE!P1380)</f>
        <v/>
      </c>
      <c r="E1382" s="94">
        <f>IF(DATABASE!$X1380&lt;&gt;1,"",DATABASE!L1380)</f>
        <v/>
      </c>
      <c r="F1382" s="94">
        <f>IF(DATABASE!$X1380&lt;&gt;1,"",DATABASE!Q1380)</f>
        <v/>
      </c>
      <c r="G1382" s="94">
        <f>IF(DATABASE!$X1380&lt;&gt;1,"",DATABASE!C1380)</f>
        <v/>
      </c>
      <c r="H1382" s="94">
        <f>IF(DATABASE!$X1380&lt;&gt;1,"",DATABASE!D1380)</f>
        <v/>
      </c>
      <c r="I1382" s="93">
        <f>IF(DATABASE!$X1380&lt;&gt;1,"",DATABASE!S1380)</f>
        <v/>
      </c>
    </row>
    <row r="1383" ht="16.5" customHeight="1" s="111">
      <c r="A1383" s="92">
        <f>IF(DATABASE!$X1381&lt;&gt;1,"",DATABASE!B1381)</f>
        <v/>
      </c>
      <c r="B1383" s="93">
        <f>IF(DATABASE!$X1381&lt;&gt;1,"",DATABASE!M1381)</f>
        <v/>
      </c>
      <c r="C1383" s="94">
        <f>IF(DATABASE!$X1381&lt;&gt;1,"",DATABASE!A1381)</f>
        <v/>
      </c>
      <c r="D1383" s="94">
        <f>IF(DATABASE!$X1381&lt;&gt;1,"",DATABASE!P1381)</f>
        <v/>
      </c>
      <c r="E1383" s="94">
        <f>IF(DATABASE!$X1381&lt;&gt;1,"",DATABASE!L1381)</f>
        <v/>
      </c>
      <c r="F1383" s="94">
        <f>IF(DATABASE!$X1381&lt;&gt;1,"",DATABASE!Q1381)</f>
        <v/>
      </c>
      <c r="G1383" s="94">
        <f>IF(DATABASE!$X1381&lt;&gt;1,"",DATABASE!C1381)</f>
        <v/>
      </c>
      <c r="H1383" s="94">
        <f>IF(DATABASE!$X1381&lt;&gt;1,"",DATABASE!D1381)</f>
        <v/>
      </c>
      <c r="I1383" s="93">
        <f>IF(DATABASE!$X1381&lt;&gt;1,"",DATABASE!S1381)</f>
        <v/>
      </c>
    </row>
    <row r="1384" ht="16.5" customHeight="1" s="111">
      <c r="A1384" s="92">
        <f>IF(DATABASE!$X1382&lt;&gt;1,"",DATABASE!B1382)</f>
        <v/>
      </c>
      <c r="B1384" s="93">
        <f>IF(DATABASE!$X1382&lt;&gt;1,"",DATABASE!M1382)</f>
        <v/>
      </c>
      <c r="C1384" s="94">
        <f>IF(DATABASE!$X1382&lt;&gt;1,"",DATABASE!A1382)</f>
        <v/>
      </c>
      <c r="D1384" s="94">
        <f>IF(DATABASE!$X1382&lt;&gt;1,"",DATABASE!P1382)</f>
        <v/>
      </c>
      <c r="E1384" s="94">
        <f>IF(DATABASE!$X1382&lt;&gt;1,"",DATABASE!L1382)</f>
        <v/>
      </c>
      <c r="F1384" s="94">
        <f>IF(DATABASE!$X1382&lt;&gt;1,"",DATABASE!Q1382)</f>
        <v/>
      </c>
      <c r="G1384" s="94">
        <f>IF(DATABASE!$X1382&lt;&gt;1,"",DATABASE!C1382)</f>
        <v/>
      </c>
      <c r="H1384" s="94">
        <f>IF(DATABASE!$X1382&lt;&gt;1,"",DATABASE!D1382)</f>
        <v/>
      </c>
      <c r="I1384" s="93">
        <f>IF(DATABASE!$X1382&lt;&gt;1,"",DATABASE!S1382)</f>
        <v/>
      </c>
    </row>
    <row r="1385" ht="16.5" customHeight="1" s="111">
      <c r="A1385" s="92">
        <f>IF(DATABASE!$X1383&lt;&gt;1,"",DATABASE!B1383)</f>
        <v/>
      </c>
      <c r="B1385" s="93">
        <f>IF(DATABASE!$X1383&lt;&gt;1,"",DATABASE!M1383)</f>
        <v/>
      </c>
      <c r="C1385" s="94">
        <f>IF(DATABASE!$X1383&lt;&gt;1,"",DATABASE!A1383)</f>
        <v/>
      </c>
      <c r="D1385" s="94">
        <f>IF(DATABASE!$X1383&lt;&gt;1,"",DATABASE!P1383)</f>
        <v/>
      </c>
      <c r="E1385" s="94">
        <f>IF(DATABASE!$X1383&lt;&gt;1,"",DATABASE!L1383)</f>
        <v/>
      </c>
      <c r="F1385" s="94">
        <f>IF(DATABASE!$X1383&lt;&gt;1,"",DATABASE!Q1383)</f>
        <v/>
      </c>
      <c r="G1385" s="94">
        <f>IF(DATABASE!$X1383&lt;&gt;1,"",DATABASE!C1383)</f>
        <v/>
      </c>
      <c r="H1385" s="94">
        <f>IF(DATABASE!$X1383&lt;&gt;1,"",DATABASE!D1383)</f>
        <v/>
      </c>
      <c r="I1385" s="93">
        <f>IF(DATABASE!$X1383&lt;&gt;1,"",DATABASE!S1383)</f>
        <v/>
      </c>
    </row>
    <row r="1386" ht="16.5" customHeight="1" s="111">
      <c r="A1386" s="92">
        <f>IF(DATABASE!$X1384&lt;&gt;1,"",DATABASE!B1384)</f>
        <v/>
      </c>
      <c r="B1386" s="93">
        <f>IF(DATABASE!$X1384&lt;&gt;1,"",DATABASE!M1384)</f>
        <v/>
      </c>
      <c r="C1386" s="94">
        <f>IF(DATABASE!$X1384&lt;&gt;1,"",DATABASE!A1384)</f>
        <v/>
      </c>
      <c r="D1386" s="94">
        <f>IF(DATABASE!$X1384&lt;&gt;1,"",DATABASE!P1384)</f>
        <v/>
      </c>
      <c r="E1386" s="94">
        <f>IF(DATABASE!$X1384&lt;&gt;1,"",DATABASE!L1384)</f>
        <v/>
      </c>
      <c r="F1386" s="94">
        <f>IF(DATABASE!$X1384&lt;&gt;1,"",DATABASE!Q1384)</f>
        <v/>
      </c>
      <c r="G1386" s="94">
        <f>IF(DATABASE!$X1384&lt;&gt;1,"",DATABASE!C1384)</f>
        <v/>
      </c>
      <c r="H1386" s="94">
        <f>IF(DATABASE!$X1384&lt;&gt;1,"",DATABASE!D1384)</f>
        <v/>
      </c>
      <c r="I1386" s="93">
        <f>IF(DATABASE!$X1384&lt;&gt;1,"",DATABASE!S1384)</f>
        <v/>
      </c>
    </row>
    <row r="1387" ht="16.5" customHeight="1" s="111">
      <c r="A1387" s="92">
        <f>IF(DATABASE!$X1385&lt;&gt;1,"",DATABASE!B1385)</f>
        <v/>
      </c>
      <c r="B1387" s="93">
        <f>IF(DATABASE!$X1385&lt;&gt;1,"",DATABASE!M1385)</f>
        <v/>
      </c>
      <c r="C1387" s="94">
        <f>IF(DATABASE!$X1385&lt;&gt;1,"",DATABASE!A1385)</f>
        <v/>
      </c>
      <c r="D1387" s="94">
        <f>IF(DATABASE!$X1385&lt;&gt;1,"",DATABASE!P1385)</f>
        <v/>
      </c>
      <c r="E1387" s="94">
        <f>IF(DATABASE!$X1385&lt;&gt;1,"",DATABASE!L1385)</f>
        <v/>
      </c>
      <c r="F1387" s="94">
        <f>IF(DATABASE!$X1385&lt;&gt;1,"",DATABASE!Q1385)</f>
        <v/>
      </c>
      <c r="G1387" s="94">
        <f>IF(DATABASE!$X1385&lt;&gt;1,"",DATABASE!C1385)</f>
        <v/>
      </c>
      <c r="H1387" s="94">
        <f>IF(DATABASE!$X1385&lt;&gt;1,"",DATABASE!D1385)</f>
        <v/>
      </c>
      <c r="I1387" s="93">
        <f>IF(DATABASE!$X1385&lt;&gt;1,"",DATABASE!S1385)</f>
        <v/>
      </c>
    </row>
    <row r="1388" ht="16.5" customHeight="1" s="111">
      <c r="A1388" s="92">
        <f>IF(DATABASE!$X1386&lt;&gt;1,"",DATABASE!B1386)</f>
        <v/>
      </c>
      <c r="B1388" s="93">
        <f>IF(DATABASE!$X1386&lt;&gt;1,"",DATABASE!M1386)</f>
        <v/>
      </c>
      <c r="C1388" s="94">
        <f>IF(DATABASE!$X1386&lt;&gt;1,"",DATABASE!A1386)</f>
        <v/>
      </c>
      <c r="D1388" s="94">
        <f>IF(DATABASE!$X1386&lt;&gt;1,"",DATABASE!P1386)</f>
        <v/>
      </c>
      <c r="E1388" s="94">
        <f>IF(DATABASE!$X1386&lt;&gt;1,"",DATABASE!L1386)</f>
        <v/>
      </c>
      <c r="F1388" s="94">
        <f>IF(DATABASE!$X1386&lt;&gt;1,"",DATABASE!Q1386)</f>
        <v/>
      </c>
      <c r="G1388" s="94">
        <f>IF(DATABASE!$X1386&lt;&gt;1,"",DATABASE!C1386)</f>
        <v/>
      </c>
      <c r="H1388" s="94">
        <f>IF(DATABASE!$X1386&lt;&gt;1,"",DATABASE!D1386)</f>
        <v/>
      </c>
      <c r="I1388" s="93">
        <f>IF(DATABASE!$X1386&lt;&gt;1,"",DATABASE!S1386)</f>
        <v/>
      </c>
    </row>
    <row r="1389" ht="16.5" customHeight="1" s="111">
      <c r="A1389" s="92">
        <f>IF(DATABASE!$X1387&lt;&gt;1,"",DATABASE!B1387)</f>
        <v/>
      </c>
      <c r="B1389" s="93">
        <f>IF(DATABASE!$X1387&lt;&gt;1,"",DATABASE!M1387)</f>
        <v/>
      </c>
      <c r="C1389" s="94">
        <f>IF(DATABASE!$X1387&lt;&gt;1,"",DATABASE!A1387)</f>
        <v/>
      </c>
      <c r="D1389" s="94">
        <f>IF(DATABASE!$X1387&lt;&gt;1,"",DATABASE!P1387)</f>
        <v/>
      </c>
      <c r="E1389" s="94">
        <f>IF(DATABASE!$X1387&lt;&gt;1,"",DATABASE!L1387)</f>
        <v/>
      </c>
      <c r="F1389" s="94">
        <f>IF(DATABASE!$X1387&lt;&gt;1,"",DATABASE!Q1387)</f>
        <v/>
      </c>
      <c r="G1389" s="94">
        <f>IF(DATABASE!$X1387&lt;&gt;1,"",DATABASE!C1387)</f>
        <v/>
      </c>
      <c r="H1389" s="94">
        <f>IF(DATABASE!$X1387&lt;&gt;1,"",DATABASE!D1387)</f>
        <v/>
      </c>
      <c r="I1389" s="93">
        <f>IF(DATABASE!$X1387&lt;&gt;1,"",DATABASE!S1387)</f>
        <v/>
      </c>
    </row>
    <row r="1390" ht="16.5" customHeight="1" s="111">
      <c r="A1390" s="92">
        <f>IF(DATABASE!$X1388&lt;&gt;1,"",DATABASE!B1388)</f>
        <v/>
      </c>
      <c r="B1390" s="93">
        <f>IF(DATABASE!$X1388&lt;&gt;1,"",DATABASE!M1388)</f>
        <v/>
      </c>
      <c r="C1390" s="94">
        <f>IF(DATABASE!$X1388&lt;&gt;1,"",DATABASE!A1388)</f>
        <v/>
      </c>
      <c r="D1390" s="94">
        <f>IF(DATABASE!$X1388&lt;&gt;1,"",DATABASE!P1388)</f>
        <v/>
      </c>
      <c r="E1390" s="94">
        <f>IF(DATABASE!$X1388&lt;&gt;1,"",DATABASE!L1388)</f>
        <v/>
      </c>
      <c r="F1390" s="94">
        <f>IF(DATABASE!$X1388&lt;&gt;1,"",DATABASE!Q1388)</f>
        <v/>
      </c>
      <c r="G1390" s="94">
        <f>IF(DATABASE!$X1388&lt;&gt;1,"",DATABASE!C1388)</f>
        <v/>
      </c>
      <c r="H1390" s="94">
        <f>IF(DATABASE!$X1388&lt;&gt;1,"",DATABASE!D1388)</f>
        <v/>
      </c>
      <c r="I1390" s="93">
        <f>IF(DATABASE!$X1388&lt;&gt;1,"",DATABASE!S1388)</f>
        <v/>
      </c>
    </row>
    <row r="1391" ht="16.5" customHeight="1" s="111">
      <c r="A1391" s="92">
        <f>IF(DATABASE!$X1389&lt;&gt;1,"",DATABASE!B1389)</f>
        <v/>
      </c>
      <c r="B1391" s="93">
        <f>IF(DATABASE!$X1389&lt;&gt;1,"",DATABASE!M1389)</f>
        <v/>
      </c>
      <c r="C1391" s="94">
        <f>IF(DATABASE!$X1389&lt;&gt;1,"",DATABASE!A1389)</f>
        <v/>
      </c>
      <c r="D1391" s="94">
        <f>IF(DATABASE!$X1389&lt;&gt;1,"",DATABASE!P1389)</f>
        <v/>
      </c>
      <c r="E1391" s="94">
        <f>IF(DATABASE!$X1389&lt;&gt;1,"",DATABASE!L1389)</f>
        <v/>
      </c>
      <c r="F1391" s="94">
        <f>IF(DATABASE!$X1389&lt;&gt;1,"",DATABASE!Q1389)</f>
        <v/>
      </c>
      <c r="G1391" s="94">
        <f>IF(DATABASE!$X1389&lt;&gt;1,"",DATABASE!C1389)</f>
        <v/>
      </c>
      <c r="H1391" s="94">
        <f>IF(DATABASE!$X1389&lt;&gt;1,"",DATABASE!D1389)</f>
        <v/>
      </c>
      <c r="I1391" s="93">
        <f>IF(DATABASE!$X1389&lt;&gt;1,"",DATABASE!S1389)</f>
        <v/>
      </c>
    </row>
    <row r="1392" ht="16.5" customHeight="1" s="111">
      <c r="A1392" s="92">
        <f>IF(DATABASE!$X1390&lt;&gt;1,"",DATABASE!B1390)</f>
        <v/>
      </c>
      <c r="B1392" s="93">
        <f>IF(DATABASE!$X1390&lt;&gt;1,"",DATABASE!M1390)</f>
        <v/>
      </c>
      <c r="C1392" s="94">
        <f>IF(DATABASE!$X1390&lt;&gt;1,"",DATABASE!A1390)</f>
        <v/>
      </c>
      <c r="D1392" s="94">
        <f>IF(DATABASE!$X1390&lt;&gt;1,"",DATABASE!P1390)</f>
        <v/>
      </c>
      <c r="E1392" s="94">
        <f>IF(DATABASE!$X1390&lt;&gt;1,"",DATABASE!L1390)</f>
        <v/>
      </c>
      <c r="F1392" s="94">
        <f>IF(DATABASE!$X1390&lt;&gt;1,"",DATABASE!Q1390)</f>
        <v/>
      </c>
      <c r="G1392" s="94">
        <f>IF(DATABASE!$X1390&lt;&gt;1,"",DATABASE!C1390)</f>
        <v/>
      </c>
      <c r="H1392" s="94">
        <f>IF(DATABASE!$X1390&lt;&gt;1,"",DATABASE!D1390)</f>
        <v/>
      </c>
      <c r="I1392" s="93">
        <f>IF(DATABASE!$X1390&lt;&gt;1,"",DATABASE!S1390)</f>
        <v/>
      </c>
    </row>
    <row r="1393" ht="16.5" customHeight="1" s="111">
      <c r="A1393" s="92">
        <f>IF(DATABASE!$X1391&lt;&gt;1,"",DATABASE!B1391)</f>
        <v/>
      </c>
      <c r="B1393" s="93">
        <f>IF(DATABASE!$X1391&lt;&gt;1,"",DATABASE!M1391)</f>
        <v/>
      </c>
      <c r="C1393" s="94">
        <f>IF(DATABASE!$X1391&lt;&gt;1,"",DATABASE!A1391)</f>
        <v/>
      </c>
      <c r="D1393" s="94">
        <f>IF(DATABASE!$X1391&lt;&gt;1,"",DATABASE!P1391)</f>
        <v/>
      </c>
      <c r="E1393" s="94">
        <f>IF(DATABASE!$X1391&lt;&gt;1,"",DATABASE!L1391)</f>
        <v/>
      </c>
      <c r="F1393" s="94">
        <f>IF(DATABASE!$X1391&lt;&gt;1,"",DATABASE!Q1391)</f>
        <v/>
      </c>
      <c r="G1393" s="94">
        <f>IF(DATABASE!$X1391&lt;&gt;1,"",DATABASE!C1391)</f>
        <v/>
      </c>
      <c r="H1393" s="94">
        <f>IF(DATABASE!$X1391&lt;&gt;1,"",DATABASE!D1391)</f>
        <v/>
      </c>
      <c r="I1393" s="93">
        <f>IF(DATABASE!$X1391&lt;&gt;1,"",DATABASE!S1391)</f>
        <v/>
      </c>
    </row>
    <row r="1394" ht="16.5" customHeight="1" s="111">
      <c r="A1394" s="92">
        <f>IF(DATABASE!$X1392&lt;&gt;1,"",DATABASE!B1392)</f>
        <v/>
      </c>
      <c r="B1394" s="93">
        <f>IF(DATABASE!$X1392&lt;&gt;1,"",DATABASE!M1392)</f>
        <v/>
      </c>
      <c r="C1394" s="94">
        <f>IF(DATABASE!$X1392&lt;&gt;1,"",DATABASE!A1392)</f>
        <v/>
      </c>
      <c r="D1394" s="94">
        <f>IF(DATABASE!$X1392&lt;&gt;1,"",DATABASE!P1392)</f>
        <v/>
      </c>
      <c r="E1394" s="94">
        <f>IF(DATABASE!$X1392&lt;&gt;1,"",DATABASE!L1392)</f>
        <v/>
      </c>
      <c r="F1394" s="94">
        <f>IF(DATABASE!$X1392&lt;&gt;1,"",DATABASE!Q1392)</f>
        <v/>
      </c>
      <c r="G1394" s="94">
        <f>IF(DATABASE!$X1392&lt;&gt;1,"",DATABASE!C1392)</f>
        <v/>
      </c>
      <c r="H1394" s="94">
        <f>IF(DATABASE!$X1392&lt;&gt;1,"",DATABASE!D1392)</f>
        <v/>
      </c>
      <c r="I1394" s="93">
        <f>IF(DATABASE!$X1392&lt;&gt;1,"",DATABASE!S1392)</f>
        <v/>
      </c>
    </row>
    <row r="1395" ht="16.5" customHeight="1" s="111">
      <c r="A1395" s="92">
        <f>IF(DATABASE!$X1393&lt;&gt;1,"",DATABASE!B1393)</f>
        <v/>
      </c>
      <c r="B1395" s="93">
        <f>IF(DATABASE!$X1393&lt;&gt;1,"",DATABASE!M1393)</f>
        <v/>
      </c>
      <c r="C1395" s="94">
        <f>IF(DATABASE!$X1393&lt;&gt;1,"",DATABASE!A1393)</f>
        <v/>
      </c>
      <c r="D1395" s="94">
        <f>IF(DATABASE!$X1393&lt;&gt;1,"",DATABASE!P1393)</f>
        <v/>
      </c>
      <c r="E1395" s="94">
        <f>IF(DATABASE!$X1393&lt;&gt;1,"",DATABASE!L1393)</f>
        <v/>
      </c>
      <c r="F1395" s="94">
        <f>IF(DATABASE!$X1393&lt;&gt;1,"",DATABASE!Q1393)</f>
        <v/>
      </c>
      <c r="G1395" s="94">
        <f>IF(DATABASE!$X1393&lt;&gt;1,"",DATABASE!C1393)</f>
        <v/>
      </c>
      <c r="H1395" s="94">
        <f>IF(DATABASE!$X1393&lt;&gt;1,"",DATABASE!D1393)</f>
        <v/>
      </c>
      <c r="I1395" s="93">
        <f>IF(DATABASE!$X1393&lt;&gt;1,"",DATABASE!S1393)</f>
        <v/>
      </c>
    </row>
    <row r="1396" ht="16.5" customHeight="1" s="111">
      <c r="A1396" s="92">
        <f>IF(DATABASE!$X1394&lt;&gt;1,"",DATABASE!B1394)</f>
        <v/>
      </c>
      <c r="B1396" s="93">
        <f>IF(DATABASE!$X1394&lt;&gt;1,"",DATABASE!M1394)</f>
        <v/>
      </c>
      <c r="C1396" s="94">
        <f>IF(DATABASE!$X1394&lt;&gt;1,"",DATABASE!A1394)</f>
        <v/>
      </c>
      <c r="D1396" s="94">
        <f>IF(DATABASE!$X1394&lt;&gt;1,"",DATABASE!P1394)</f>
        <v/>
      </c>
      <c r="E1396" s="94">
        <f>IF(DATABASE!$X1394&lt;&gt;1,"",DATABASE!L1394)</f>
        <v/>
      </c>
      <c r="F1396" s="94">
        <f>IF(DATABASE!$X1394&lt;&gt;1,"",DATABASE!Q1394)</f>
        <v/>
      </c>
      <c r="G1396" s="94">
        <f>IF(DATABASE!$X1394&lt;&gt;1,"",DATABASE!C1394)</f>
        <v/>
      </c>
      <c r="H1396" s="94">
        <f>IF(DATABASE!$X1394&lt;&gt;1,"",DATABASE!D1394)</f>
        <v/>
      </c>
      <c r="I1396" s="93">
        <f>IF(DATABASE!$X1394&lt;&gt;1,"",DATABASE!S1394)</f>
        <v/>
      </c>
    </row>
    <row r="1397" ht="16.5" customHeight="1" s="111">
      <c r="A1397" s="92">
        <f>IF(DATABASE!$X1395&lt;&gt;1,"",DATABASE!B1395)</f>
        <v/>
      </c>
      <c r="B1397" s="93">
        <f>IF(DATABASE!$X1395&lt;&gt;1,"",DATABASE!M1395)</f>
        <v/>
      </c>
      <c r="C1397" s="94">
        <f>IF(DATABASE!$X1395&lt;&gt;1,"",DATABASE!A1395)</f>
        <v/>
      </c>
      <c r="D1397" s="94">
        <f>IF(DATABASE!$X1395&lt;&gt;1,"",DATABASE!P1395)</f>
        <v/>
      </c>
      <c r="E1397" s="94">
        <f>IF(DATABASE!$X1395&lt;&gt;1,"",DATABASE!L1395)</f>
        <v/>
      </c>
      <c r="F1397" s="94">
        <f>IF(DATABASE!$X1395&lt;&gt;1,"",DATABASE!Q1395)</f>
        <v/>
      </c>
      <c r="G1397" s="94">
        <f>IF(DATABASE!$X1395&lt;&gt;1,"",DATABASE!C1395)</f>
        <v/>
      </c>
      <c r="H1397" s="94">
        <f>IF(DATABASE!$X1395&lt;&gt;1,"",DATABASE!D1395)</f>
        <v/>
      </c>
      <c r="I1397" s="93">
        <f>IF(DATABASE!$X1395&lt;&gt;1,"",DATABASE!S1395)</f>
        <v/>
      </c>
    </row>
    <row r="1398" ht="16.5" customHeight="1" s="111">
      <c r="A1398" s="92">
        <f>IF(DATABASE!$X1396&lt;&gt;1,"",DATABASE!B1396)</f>
        <v/>
      </c>
      <c r="B1398" s="93">
        <f>IF(DATABASE!$X1396&lt;&gt;1,"",DATABASE!M1396)</f>
        <v/>
      </c>
      <c r="C1398" s="94">
        <f>IF(DATABASE!$X1396&lt;&gt;1,"",DATABASE!A1396)</f>
        <v/>
      </c>
      <c r="D1398" s="94">
        <f>IF(DATABASE!$X1396&lt;&gt;1,"",DATABASE!P1396)</f>
        <v/>
      </c>
      <c r="E1398" s="94">
        <f>IF(DATABASE!$X1396&lt;&gt;1,"",DATABASE!L1396)</f>
        <v/>
      </c>
      <c r="F1398" s="94">
        <f>IF(DATABASE!$X1396&lt;&gt;1,"",DATABASE!Q1396)</f>
        <v/>
      </c>
      <c r="G1398" s="94">
        <f>IF(DATABASE!$X1396&lt;&gt;1,"",DATABASE!C1396)</f>
        <v/>
      </c>
      <c r="H1398" s="94">
        <f>IF(DATABASE!$X1396&lt;&gt;1,"",DATABASE!D1396)</f>
        <v/>
      </c>
      <c r="I1398" s="93">
        <f>IF(DATABASE!$X1396&lt;&gt;1,"",DATABASE!S1396)</f>
        <v/>
      </c>
    </row>
    <row r="1399" ht="16.5" customHeight="1" s="111">
      <c r="A1399" s="92">
        <f>IF(DATABASE!$X1397&lt;&gt;1,"",DATABASE!B1397)</f>
        <v/>
      </c>
      <c r="B1399" s="93">
        <f>IF(DATABASE!$X1397&lt;&gt;1,"",DATABASE!M1397)</f>
        <v/>
      </c>
      <c r="C1399" s="94">
        <f>IF(DATABASE!$X1397&lt;&gt;1,"",DATABASE!A1397)</f>
        <v/>
      </c>
      <c r="D1399" s="94">
        <f>IF(DATABASE!$X1397&lt;&gt;1,"",DATABASE!P1397)</f>
        <v/>
      </c>
      <c r="E1399" s="94">
        <f>IF(DATABASE!$X1397&lt;&gt;1,"",DATABASE!L1397)</f>
        <v/>
      </c>
      <c r="F1399" s="94">
        <f>IF(DATABASE!$X1397&lt;&gt;1,"",DATABASE!Q1397)</f>
        <v/>
      </c>
      <c r="G1399" s="94">
        <f>IF(DATABASE!$X1397&lt;&gt;1,"",DATABASE!C1397)</f>
        <v/>
      </c>
      <c r="H1399" s="94">
        <f>IF(DATABASE!$X1397&lt;&gt;1,"",DATABASE!D1397)</f>
        <v/>
      </c>
      <c r="I1399" s="93">
        <f>IF(DATABASE!$X1397&lt;&gt;1,"",DATABASE!S1397)</f>
        <v/>
      </c>
    </row>
    <row r="1400" ht="16.5" customHeight="1" s="111">
      <c r="A1400" s="92">
        <f>IF(DATABASE!$X1398&lt;&gt;1,"",DATABASE!B1398)</f>
        <v/>
      </c>
      <c r="B1400" s="93">
        <f>IF(DATABASE!$X1398&lt;&gt;1,"",DATABASE!M1398)</f>
        <v/>
      </c>
      <c r="C1400" s="94">
        <f>IF(DATABASE!$X1398&lt;&gt;1,"",DATABASE!A1398)</f>
        <v/>
      </c>
      <c r="D1400" s="94">
        <f>IF(DATABASE!$X1398&lt;&gt;1,"",DATABASE!P1398)</f>
        <v/>
      </c>
      <c r="E1400" s="94">
        <f>IF(DATABASE!$X1398&lt;&gt;1,"",DATABASE!L1398)</f>
        <v/>
      </c>
      <c r="F1400" s="94">
        <f>IF(DATABASE!$X1398&lt;&gt;1,"",DATABASE!Q1398)</f>
        <v/>
      </c>
      <c r="G1400" s="94">
        <f>IF(DATABASE!$X1398&lt;&gt;1,"",DATABASE!C1398)</f>
        <v/>
      </c>
      <c r="H1400" s="94">
        <f>IF(DATABASE!$X1398&lt;&gt;1,"",DATABASE!D1398)</f>
        <v/>
      </c>
      <c r="I1400" s="93">
        <f>IF(DATABASE!$X1398&lt;&gt;1,"",DATABASE!S1398)</f>
        <v/>
      </c>
    </row>
    <row r="1401" ht="16.5" customHeight="1" s="111">
      <c r="A1401" s="92">
        <f>IF(DATABASE!$X1399&lt;&gt;1,"",DATABASE!B1399)</f>
        <v/>
      </c>
      <c r="B1401" s="93">
        <f>IF(DATABASE!$X1399&lt;&gt;1,"",DATABASE!M1399)</f>
        <v/>
      </c>
      <c r="C1401" s="94">
        <f>IF(DATABASE!$X1399&lt;&gt;1,"",DATABASE!A1399)</f>
        <v/>
      </c>
      <c r="D1401" s="94">
        <f>IF(DATABASE!$X1399&lt;&gt;1,"",DATABASE!P1399)</f>
        <v/>
      </c>
      <c r="E1401" s="94">
        <f>IF(DATABASE!$X1399&lt;&gt;1,"",DATABASE!L1399)</f>
        <v/>
      </c>
      <c r="F1401" s="94">
        <f>IF(DATABASE!$X1399&lt;&gt;1,"",DATABASE!Q1399)</f>
        <v/>
      </c>
      <c r="G1401" s="94">
        <f>IF(DATABASE!$X1399&lt;&gt;1,"",DATABASE!C1399)</f>
        <v/>
      </c>
      <c r="H1401" s="94">
        <f>IF(DATABASE!$X1399&lt;&gt;1,"",DATABASE!D1399)</f>
        <v/>
      </c>
      <c r="I1401" s="93">
        <f>IF(DATABASE!$X1399&lt;&gt;1,"",DATABASE!S1399)</f>
        <v/>
      </c>
    </row>
    <row r="1402" ht="16.5" customHeight="1" s="111">
      <c r="A1402" s="92">
        <f>IF(DATABASE!$X1400&lt;&gt;1,"",DATABASE!B1400)</f>
        <v/>
      </c>
      <c r="B1402" s="93">
        <f>IF(DATABASE!$X1400&lt;&gt;1,"",DATABASE!M1400)</f>
        <v/>
      </c>
      <c r="C1402" s="94">
        <f>IF(DATABASE!$X1400&lt;&gt;1,"",DATABASE!A1400)</f>
        <v/>
      </c>
      <c r="D1402" s="94">
        <f>IF(DATABASE!$X1400&lt;&gt;1,"",DATABASE!P1400)</f>
        <v/>
      </c>
      <c r="E1402" s="94">
        <f>IF(DATABASE!$X1400&lt;&gt;1,"",DATABASE!L1400)</f>
        <v/>
      </c>
      <c r="F1402" s="94">
        <f>IF(DATABASE!$X1400&lt;&gt;1,"",DATABASE!Q1400)</f>
        <v/>
      </c>
      <c r="G1402" s="94">
        <f>IF(DATABASE!$X1400&lt;&gt;1,"",DATABASE!C1400)</f>
        <v/>
      </c>
      <c r="H1402" s="94">
        <f>IF(DATABASE!$X1400&lt;&gt;1,"",DATABASE!D1400)</f>
        <v/>
      </c>
      <c r="I1402" s="93">
        <f>IF(DATABASE!$X1400&lt;&gt;1,"",DATABASE!S1400)</f>
        <v/>
      </c>
    </row>
    <row r="1403" ht="16.5" customHeight="1" s="111">
      <c r="A1403" s="92">
        <f>IF(DATABASE!$X1401&lt;&gt;1,"",DATABASE!B1401)</f>
        <v/>
      </c>
      <c r="B1403" s="93">
        <f>IF(DATABASE!$X1401&lt;&gt;1,"",DATABASE!M1401)</f>
        <v/>
      </c>
      <c r="C1403" s="94">
        <f>IF(DATABASE!$X1401&lt;&gt;1,"",DATABASE!A1401)</f>
        <v/>
      </c>
      <c r="D1403" s="94">
        <f>IF(DATABASE!$X1401&lt;&gt;1,"",DATABASE!P1401)</f>
        <v/>
      </c>
      <c r="E1403" s="94">
        <f>IF(DATABASE!$X1401&lt;&gt;1,"",DATABASE!L1401)</f>
        <v/>
      </c>
      <c r="F1403" s="94">
        <f>IF(DATABASE!$X1401&lt;&gt;1,"",DATABASE!Q1401)</f>
        <v/>
      </c>
      <c r="G1403" s="94">
        <f>IF(DATABASE!$X1401&lt;&gt;1,"",DATABASE!C1401)</f>
        <v/>
      </c>
      <c r="H1403" s="94">
        <f>IF(DATABASE!$X1401&lt;&gt;1,"",DATABASE!D1401)</f>
        <v/>
      </c>
      <c r="I1403" s="93">
        <f>IF(DATABASE!$X1401&lt;&gt;1,"",DATABASE!S1401)</f>
        <v/>
      </c>
    </row>
    <row r="1404" ht="16.5" customHeight="1" s="111">
      <c r="A1404" s="92">
        <f>IF(DATABASE!$X1402&lt;&gt;1,"",DATABASE!B1402)</f>
        <v/>
      </c>
      <c r="B1404" s="93">
        <f>IF(DATABASE!$X1402&lt;&gt;1,"",DATABASE!M1402)</f>
        <v/>
      </c>
      <c r="C1404" s="94">
        <f>IF(DATABASE!$X1402&lt;&gt;1,"",DATABASE!A1402)</f>
        <v/>
      </c>
      <c r="D1404" s="94">
        <f>IF(DATABASE!$X1402&lt;&gt;1,"",DATABASE!P1402)</f>
        <v/>
      </c>
      <c r="E1404" s="94">
        <f>IF(DATABASE!$X1402&lt;&gt;1,"",DATABASE!L1402)</f>
        <v/>
      </c>
      <c r="F1404" s="94">
        <f>IF(DATABASE!$X1402&lt;&gt;1,"",DATABASE!Q1402)</f>
        <v/>
      </c>
      <c r="G1404" s="94">
        <f>IF(DATABASE!$X1402&lt;&gt;1,"",DATABASE!C1402)</f>
        <v/>
      </c>
      <c r="H1404" s="94">
        <f>IF(DATABASE!$X1402&lt;&gt;1,"",DATABASE!D1402)</f>
        <v/>
      </c>
      <c r="I1404" s="93">
        <f>IF(DATABASE!$X1402&lt;&gt;1,"",DATABASE!S1402)</f>
        <v/>
      </c>
    </row>
    <row r="1405" ht="16.5" customHeight="1" s="111">
      <c r="A1405" s="92">
        <f>IF(DATABASE!$X1403&lt;&gt;1,"",DATABASE!B1403)</f>
        <v/>
      </c>
      <c r="B1405" s="93">
        <f>IF(DATABASE!$X1403&lt;&gt;1,"",DATABASE!M1403)</f>
        <v/>
      </c>
      <c r="C1405" s="94">
        <f>IF(DATABASE!$X1403&lt;&gt;1,"",DATABASE!A1403)</f>
        <v/>
      </c>
      <c r="D1405" s="94">
        <f>IF(DATABASE!$X1403&lt;&gt;1,"",DATABASE!P1403)</f>
        <v/>
      </c>
      <c r="E1405" s="94">
        <f>IF(DATABASE!$X1403&lt;&gt;1,"",DATABASE!L1403)</f>
        <v/>
      </c>
      <c r="F1405" s="94">
        <f>IF(DATABASE!$X1403&lt;&gt;1,"",DATABASE!Q1403)</f>
        <v/>
      </c>
      <c r="G1405" s="94">
        <f>IF(DATABASE!$X1403&lt;&gt;1,"",DATABASE!C1403)</f>
        <v/>
      </c>
      <c r="H1405" s="94">
        <f>IF(DATABASE!$X1403&lt;&gt;1,"",DATABASE!D1403)</f>
        <v/>
      </c>
      <c r="I1405" s="93">
        <f>IF(DATABASE!$X1403&lt;&gt;1,"",DATABASE!S1403)</f>
        <v/>
      </c>
    </row>
    <row r="1406" ht="16.5" customHeight="1" s="111">
      <c r="A1406" s="92">
        <f>IF(DATABASE!$X1404&lt;&gt;1,"",DATABASE!B1404)</f>
        <v/>
      </c>
      <c r="B1406" s="93">
        <f>IF(DATABASE!$X1404&lt;&gt;1,"",DATABASE!M1404)</f>
        <v/>
      </c>
      <c r="C1406" s="94">
        <f>IF(DATABASE!$X1404&lt;&gt;1,"",DATABASE!A1404)</f>
        <v/>
      </c>
      <c r="D1406" s="94">
        <f>IF(DATABASE!$X1404&lt;&gt;1,"",DATABASE!P1404)</f>
        <v/>
      </c>
      <c r="E1406" s="94">
        <f>IF(DATABASE!$X1404&lt;&gt;1,"",DATABASE!L1404)</f>
        <v/>
      </c>
      <c r="F1406" s="94">
        <f>IF(DATABASE!$X1404&lt;&gt;1,"",DATABASE!Q1404)</f>
        <v/>
      </c>
      <c r="G1406" s="94">
        <f>IF(DATABASE!$X1404&lt;&gt;1,"",DATABASE!C1404)</f>
        <v/>
      </c>
      <c r="H1406" s="94">
        <f>IF(DATABASE!$X1404&lt;&gt;1,"",DATABASE!D1404)</f>
        <v/>
      </c>
      <c r="I1406" s="93">
        <f>IF(DATABASE!$X1404&lt;&gt;1,"",DATABASE!S1404)</f>
        <v/>
      </c>
    </row>
    <row r="1407" ht="16.5" customHeight="1" s="111">
      <c r="A1407" s="92">
        <f>IF(DATABASE!$X1405&lt;&gt;1,"",DATABASE!B1405)</f>
        <v/>
      </c>
      <c r="B1407" s="93">
        <f>IF(DATABASE!$X1405&lt;&gt;1,"",DATABASE!M1405)</f>
        <v/>
      </c>
      <c r="C1407" s="94">
        <f>IF(DATABASE!$X1405&lt;&gt;1,"",DATABASE!A1405)</f>
        <v/>
      </c>
      <c r="D1407" s="94">
        <f>IF(DATABASE!$X1405&lt;&gt;1,"",DATABASE!P1405)</f>
        <v/>
      </c>
      <c r="E1407" s="94">
        <f>IF(DATABASE!$X1405&lt;&gt;1,"",DATABASE!L1405)</f>
        <v/>
      </c>
      <c r="F1407" s="94">
        <f>IF(DATABASE!$X1405&lt;&gt;1,"",DATABASE!Q1405)</f>
        <v/>
      </c>
      <c r="G1407" s="94">
        <f>IF(DATABASE!$X1405&lt;&gt;1,"",DATABASE!C1405)</f>
        <v/>
      </c>
      <c r="H1407" s="94">
        <f>IF(DATABASE!$X1405&lt;&gt;1,"",DATABASE!D1405)</f>
        <v/>
      </c>
      <c r="I1407" s="93">
        <f>IF(DATABASE!$X1405&lt;&gt;1,"",DATABASE!S1405)</f>
        <v/>
      </c>
    </row>
    <row r="1408" ht="16.5" customHeight="1" s="111">
      <c r="A1408" s="92">
        <f>IF(DATABASE!$X1406&lt;&gt;1,"",DATABASE!B1406)</f>
        <v/>
      </c>
      <c r="B1408" s="93">
        <f>IF(DATABASE!$X1406&lt;&gt;1,"",DATABASE!M1406)</f>
        <v/>
      </c>
      <c r="C1408" s="94">
        <f>IF(DATABASE!$X1406&lt;&gt;1,"",DATABASE!A1406)</f>
        <v/>
      </c>
      <c r="D1408" s="94">
        <f>IF(DATABASE!$X1406&lt;&gt;1,"",DATABASE!P1406)</f>
        <v/>
      </c>
      <c r="E1408" s="94">
        <f>IF(DATABASE!$X1406&lt;&gt;1,"",DATABASE!L1406)</f>
        <v/>
      </c>
      <c r="F1408" s="94">
        <f>IF(DATABASE!$X1406&lt;&gt;1,"",DATABASE!Q1406)</f>
        <v/>
      </c>
      <c r="G1408" s="94">
        <f>IF(DATABASE!$X1406&lt;&gt;1,"",DATABASE!C1406)</f>
        <v/>
      </c>
      <c r="H1408" s="94">
        <f>IF(DATABASE!$X1406&lt;&gt;1,"",DATABASE!D1406)</f>
        <v/>
      </c>
      <c r="I1408" s="93">
        <f>IF(DATABASE!$X1406&lt;&gt;1,"",DATABASE!S1406)</f>
        <v/>
      </c>
    </row>
    <row r="1409" ht="16.5" customHeight="1" s="111">
      <c r="A1409" s="92">
        <f>IF(DATABASE!$X1407&lt;&gt;1,"",DATABASE!B1407)</f>
        <v/>
      </c>
      <c r="B1409" s="93">
        <f>IF(DATABASE!$X1407&lt;&gt;1,"",DATABASE!M1407)</f>
        <v/>
      </c>
      <c r="C1409" s="94">
        <f>IF(DATABASE!$X1407&lt;&gt;1,"",DATABASE!A1407)</f>
        <v/>
      </c>
      <c r="D1409" s="94">
        <f>IF(DATABASE!$X1407&lt;&gt;1,"",DATABASE!P1407)</f>
        <v/>
      </c>
      <c r="E1409" s="94">
        <f>IF(DATABASE!$X1407&lt;&gt;1,"",DATABASE!L1407)</f>
        <v/>
      </c>
      <c r="F1409" s="94">
        <f>IF(DATABASE!$X1407&lt;&gt;1,"",DATABASE!Q1407)</f>
        <v/>
      </c>
      <c r="G1409" s="94">
        <f>IF(DATABASE!$X1407&lt;&gt;1,"",DATABASE!C1407)</f>
        <v/>
      </c>
      <c r="H1409" s="94">
        <f>IF(DATABASE!$X1407&lt;&gt;1,"",DATABASE!D1407)</f>
        <v/>
      </c>
      <c r="I1409" s="93">
        <f>IF(DATABASE!$X1407&lt;&gt;1,"",DATABASE!S1407)</f>
        <v/>
      </c>
    </row>
    <row r="1410" ht="16.5" customHeight="1" s="111">
      <c r="A1410" s="92">
        <f>IF(DATABASE!$X1408&lt;&gt;1,"",DATABASE!B1408)</f>
        <v/>
      </c>
      <c r="B1410" s="93">
        <f>IF(DATABASE!$X1408&lt;&gt;1,"",DATABASE!M1408)</f>
        <v/>
      </c>
      <c r="C1410" s="94">
        <f>IF(DATABASE!$X1408&lt;&gt;1,"",DATABASE!A1408)</f>
        <v/>
      </c>
      <c r="D1410" s="94">
        <f>IF(DATABASE!$X1408&lt;&gt;1,"",DATABASE!P1408)</f>
        <v/>
      </c>
      <c r="E1410" s="94">
        <f>IF(DATABASE!$X1408&lt;&gt;1,"",DATABASE!L1408)</f>
        <v/>
      </c>
      <c r="F1410" s="94">
        <f>IF(DATABASE!$X1408&lt;&gt;1,"",DATABASE!Q1408)</f>
        <v/>
      </c>
      <c r="G1410" s="94">
        <f>IF(DATABASE!$X1408&lt;&gt;1,"",DATABASE!C1408)</f>
        <v/>
      </c>
      <c r="H1410" s="94">
        <f>IF(DATABASE!$X1408&lt;&gt;1,"",DATABASE!D1408)</f>
        <v/>
      </c>
      <c r="I1410" s="93">
        <f>IF(DATABASE!$X1408&lt;&gt;1,"",DATABASE!S1408)</f>
        <v/>
      </c>
    </row>
    <row r="1411" ht="16.5" customHeight="1" s="111">
      <c r="A1411" s="92">
        <f>IF(DATABASE!$X1409&lt;&gt;1,"",DATABASE!B1409)</f>
        <v/>
      </c>
      <c r="B1411" s="93">
        <f>IF(DATABASE!$X1409&lt;&gt;1,"",DATABASE!M1409)</f>
        <v/>
      </c>
      <c r="C1411" s="94">
        <f>IF(DATABASE!$X1409&lt;&gt;1,"",DATABASE!A1409)</f>
        <v/>
      </c>
      <c r="D1411" s="94">
        <f>IF(DATABASE!$X1409&lt;&gt;1,"",DATABASE!P1409)</f>
        <v/>
      </c>
      <c r="E1411" s="94">
        <f>IF(DATABASE!$X1409&lt;&gt;1,"",DATABASE!L1409)</f>
        <v/>
      </c>
      <c r="F1411" s="94">
        <f>IF(DATABASE!$X1409&lt;&gt;1,"",DATABASE!Q1409)</f>
        <v/>
      </c>
      <c r="G1411" s="94">
        <f>IF(DATABASE!$X1409&lt;&gt;1,"",DATABASE!C1409)</f>
        <v/>
      </c>
      <c r="H1411" s="94">
        <f>IF(DATABASE!$X1409&lt;&gt;1,"",DATABASE!D1409)</f>
        <v/>
      </c>
      <c r="I1411" s="93">
        <f>IF(DATABASE!$X1409&lt;&gt;1,"",DATABASE!S1409)</f>
        <v/>
      </c>
    </row>
    <row r="1412" ht="16.5" customHeight="1" s="111">
      <c r="A1412" s="92">
        <f>IF(DATABASE!$X1410&lt;&gt;1,"",DATABASE!B1410)</f>
        <v/>
      </c>
      <c r="B1412" s="93">
        <f>IF(DATABASE!$X1410&lt;&gt;1,"",DATABASE!M1410)</f>
        <v/>
      </c>
      <c r="C1412" s="94">
        <f>IF(DATABASE!$X1410&lt;&gt;1,"",DATABASE!A1410)</f>
        <v/>
      </c>
      <c r="D1412" s="94">
        <f>IF(DATABASE!$X1410&lt;&gt;1,"",DATABASE!P1410)</f>
        <v/>
      </c>
      <c r="E1412" s="94">
        <f>IF(DATABASE!$X1410&lt;&gt;1,"",DATABASE!L1410)</f>
        <v/>
      </c>
      <c r="F1412" s="94">
        <f>IF(DATABASE!$X1410&lt;&gt;1,"",DATABASE!Q1410)</f>
        <v/>
      </c>
      <c r="G1412" s="94">
        <f>IF(DATABASE!$X1410&lt;&gt;1,"",DATABASE!C1410)</f>
        <v/>
      </c>
      <c r="H1412" s="94">
        <f>IF(DATABASE!$X1410&lt;&gt;1,"",DATABASE!D1410)</f>
        <v/>
      </c>
      <c r="I1412" s="93">
        <f>IF(DATABASE!$X1410&lt;&gt;1,"",DATABASE!S1410)</f>
        <v/>
      </c>
    </row>
    <row r="1413" ht="16.5" customHeight="1" s="111">
      <c r="A1413" s="92">
        <f>IF(DATABASE!$X1411&lt;&gt;1,"",DATABASE!B1411)</f>
        <v/>
      </c>
      <c r="B1413" s="93">
        <f>IF(DATABASE!$X1411&lt;&gt;1,"",DATABASE!M1411)</f>
        <v/>
      </c>
      <c r="C1413" s="94">
        <f>IF(DATABASE!$X1411&lt;&gt;1,"",DATABASE!A1411)</f>
        <v/>
      </c>
      <c r="D1413" s="94">
        <f>IF(DATABASE!$X1411&lt;&gt;1,"",DATABASE!P1411)</f>
        <v/>
      </c>
      <c r="E1413" s="94">
        <f>IF(DATABASE!$X1411&lt;&gt;1,"",DATABASE!L1411)</f>
        <v/>
      </c>
      <c r="F1413" s="94">
        <f>IF(DATABASE!$X1411&lt;&gt;1,"",DATABASE!Q1411)</f>
        <v/>
      </c>
      <c r="G1413" s="94">
        <f>IF(DATABASE!$X1411&lt;&gt;1,"",DATABASE!C1411)</f>
        <v/>
      </c>
      <c r="H1413" s="94">
        <f>IF(DATABASE!$X1411&lt;&gt;1,"",DATABASE!D1411)</f>
        <v/>
      </c>
      <c r="I1413" s="93">
        <f>IF(DATABASE!$X1411&lt;&gt;1,"",DATABASE!S1411)</f>
        <v/>
      </c>
    </row>
    <row r="1414" ht="16.5" customHeight="1" s="111">
      <c r="A1414" s="92">
        <f>IF(DATABASE!$X1412&lt;&gt;1,"",DATABASE!B1412)</f>
        <v/>
      </c>
      <c r="B1414" s="93">
        <f>IF(DATABASE!$X1412&lt;&gt;1,"",DATABASE!M1412)</f>
        <v/>
      </c>
      <c r="C1414" s="94">
        <f>IF(DATABASE!$X1412&lt;&gt;1,"",DATABASE!A1412)</f>
        <v/>
      </c>
      <c r="D1414" s="94">
        <f>IF(DATABASE!$X1412&lt;&gt;1,"",DATABASE!P1412)</f>
        <v/>
      </c>
      <c r="E1414" s="94">
        <f>IF(DATABASE!$X1412&lt;&gt;1,"",DATABASE!L1412)</f>
        <v/>
      </c>
      <c r="F1414" s="94">
        <f>IF(DATABASE!$X1412&lt;&gt;1,"",DATABASE!Q1412)</f>
        <v/>
      </c>
      <c r="G1414" s="94">
        <f>IF(DATABASE!$X1412&lt;&gt;1,"",DATABASE!C1412)</f>
        <v/>
      </c>
      <c r="H1414" s="94">
        <f>IF(DATABASE!$X1412&lt;&gt;1,"",DATABASE!D1412)</f>
        <v/>
      </c>
      <c r="I1414" s="93">
        <f>IF(DATABASE!$X1412&lt;&gt;1,"",DATABASE!S1412)</f>
        <v/>
      </c>
    </row>
    <row r="1415" ht="16.5" customHeight="1" s="111">
      <c r="A1415" s="92">
        <f>IF(DATABASE!$X1413&lt;&gt;1,"",DATABASE!B1413)</f>
        <v/>
      </c>
      <c r="B1415" s="93">
        <f>IF(DATABASE!$X1413&lt;&gt;1,"",DATABASE!M1413)</f>
        <v/>
      </c>
      <c r="C1415" s="94">
        <f>IF(DATABASE!$X1413&lt;&gt;1,"",DATABASE!A1413)</f>
        <v/>
      </c>
      <c r="D1415" s="94">
        <f>IF(DATABASE!$X1413&lt;&gt;1,"",DATABASE!P1413)</f>
        <v/>
      </c>
      <c r="E1415" s="94">
        <f>IF(DATABASE!$X1413&lt;&gt;1,"",DATABASE!L1413)</f>
        <v/>
      </c>
      <c r="F1415" s="94">
        <f>IF(DATABASE!$X1413&lt;&gt;1,"",DATABASE!Q1413)</f>
        <v/>
      </c>
      <c r="G1415" s="94">
        <f>IF(DATABASE!$X1413&lt;&gt;1,"",DATABASE!C1413)</f>
        <v/>
      </c>
      <c r="H1415" s="94">
        <f>IF(DATABASE!$X1413&lt;&gt;1,"",DATABASE!D1413)</f>
        <v/>
      </c>
      <c r="I1415" s="93">
        <f>IF(DATABASE!$X1413&lt;&gt;1,"",DATABASE!S1413)</f>
        <v/>
      </c>
    </row>
    <row r="1416" ht="16.5" customHeight="1" s="111">
      <c r="A1416" s="92">
        <f>IF(DATABASE!$X1414&lt;&gt;1,"",DATABASE!B1414)</f>
        <v/>
      </c>
      <c r="B1416" s="93">
        <f>IF(DATABASE!$X1414&lt;&gt;1,"",DATABASE!M1414)</f>
        <v/>
      </c>
      <c r="C1416" s="94">
        <f>IF(DATABASE!$X1414&lt;&gt;1,"",DATABASE!A1414)</f>
        <v/>
      </c>
      <c r="D1416" s="94">
        <f>IF(DATABASE!$X1414&lt;&gt;1,"",DATABASE!P1414)</f>
        <v/>
      </c>
      <c r="E1416" s="94">
        <f>IF(DATABASE!$X1414&lt;&gt;1,"",DATABASE!L1414)</f>
        <v/>
      </c>
      <c r="F1416" s="94">
        <f>IF(DATABASE!$X1414&lt;&gt;1,"",DATABASE!Q1414)</f>
        <v/>
      </c>
      <c r="G1416" s="94">
        <f>IF(DATABASE!$X1414&lt;&gt;1,"",DATABASE!C1414)</f>
        <v/>
      </c>
      <c r="H1416" s="94">
        <f>IF(DATABASE!$X1414&lt;&gt;1,"",DATABASE!D1414)</f>
        <v/>
      </c>
      <c r="I1416" s="93">
        <f>IF(DATABASE!$X1414&lt;&gt;1,"",DATABASE!S1414)</f>
        <v/>
      </c>
    </row>
    <row r="1417" ht="16.5" customHeight="1" s="111">
      <c r="A1417" s="92">
        <f>IF(DATABASE!$X1415&lt;&gt;1,"",DATABASE!B1415)</f>
        <v/>
      </c>
      <c r="B1417" s="93">
        <f>IF(DATABASE!$X1415&lt;&gt;1,"",DATABASE!M1415)</f>
        <v/>
      </c>
      <c r="C1417" s="94">
        <f>IF(DATABASE!$X1415&lt;&gt;1,"",DATABASE!A1415)</f>
        <v/>
      </c>
      <c r="D1417" s="94">
        <f>IF(DATABASE!$X1415&lt;&gt;1,"",DATABASE!P1415)</f>
        <v/>
      </c>
      <c r="E1417" s="94">
        <f>IF(DATABASE!$X1415&lt;&gt;1,"",DATABASE!L1415)</f>
        <v/>
      </c>
      <c r="F1417" s="94">
        <f>IF(DATABASE!$X1415&lt;&gt;1,"",DATABASE!Q1415)</f>
        <v/>
      </c>
      <c r="G1417" s="94">
        <f>IF(DATABASE!$X1415&lt;&gt;1,"",DATABASE!C1415)</f>
        <v/>
      </c>
      <c r="H1417" s="94">
        <f>IF(DATABASE!$X1415&lt;&gt;1,"",DATABASE!D1415)</f>
        <v/>
      </c>
      <c r="I1417" s="93">
        <f>IF(DATABASE!$X1415&lt;&gt;1,"",DATABASE!S1415)</f>
        <v/>
      </c>
    </row>
    <row r="1418" ht="16.5" customHeight="1" s="111">
      <c r="A1418" s="92">
        <f>IF(DATABASE!$X1416&lt;&gt;1,"",DATABASE!B1416)</f>
        <v/>
      </c>
      <c r="B1418" s="93">
        <f>IF(DATABASE!$X1416&lt;&gt;1,"",DATABASE!M1416)</f>
        <v/>
      </c>
      <c r="C1418" s="94">
        <f>IF(DATABASE!$X1416&lt;&gt;1,"",DATABASE!A1416)</f>
        <v/>
      </c>
      <c r="D1418" s="94">
        <f>IF(DATABASE!$X1416&lt;&gt;1,"",DATABASE!P1416)</f>
        <v/>
      </c>
      <c r="E1418" s="94">
        <f>IF(DATABASE!$X1416&lt;&gt;1,"",DATABASE!L1416)</f>
        <v/>
      </c>
      <c r="F1418" s="94">
        <f>IF(DATABASE!$X1416&lt;&gt;1,"",DATABASE!Q1416)</f>
        <v/>
      </c>
      <c r="G1418" s="94">
        <f>IF(DATABASE!$X1416&lt;&gt;1,"",DATABASE!C1416)</f>
        <v/>
      </c>
      <c r="H1418" s="94">
        <f>IF(DATABASE!$X1416&lt;&gt;1,"",DATABASE!D1416)</f>
        <v/>
      </c>
      <c r="I1418" s="93">
        <f>IF(DATABASE!$X1416&lt;&gt;1,"",DATABASE!S1416)</f>
        <v/>
      </c>
    </row>
    <row r="1419" ht="16.5" customHeight="1" s="111">
      <c r="A1419" s="92">
        <f>IF(DATABASE!$X1417&lt;&gt;1,"",DATABASE!B1417)</f>
        <v/>
      </c>
      <c r="B1419" s="93">
        <f>IF(DATABASE!$X1417&lt;&gt;1,"",DATABASE!M1417)</f>
        <v/>
      </c>
      <c r="C1419" s="94">
        <f>IF(DATABASE!$X1417&lt;&gt;1,"",DATABASE!A1417)</f>
        <v/>
      </c>
      <c r="D1419" s="94">
        <f>IF(DATABASE!$X1417&lt;&gt;1,"",DATABASE!P1417)</f>
        <v/>
      </c>
      <c r="E1419" s="94">
        <f>IF(DATABASE!$X1417&lt;&gt;1,"",DATABASE!L1417)</f>
        <v/>
      </c>
      <c r="F1419" s="94">
        <f>IF(DATABASE!$X1417&lt;&gt;1,"",DATABASE!Q1417)</f>
        <v/>
      </c>
      <c r="G1419" s="94">
        <f>IF(DATABASE!$X1417&lt;&gt;1,"",DATABASE!C1417)</f>
        <v/>
      </c>
      <c r="H1419" s="94">
        <f>IF(DATABASE!$X1417&lt;&gt;1,"",DATABASE!D1417)</f>
        <v/>
      </c>
      <c r="I1419" s="93">
        <f>IF(DATABASE!$X1417&lt;&gt;1,"",DATABASE!S1417)</f>
        <v/>
      </c>
    </row>
    <row r="1420" ht="16.5" customHeight="1" s="111">
      <c r="A1420" s="92">
        <f>IF(DATABASE!$X1418&lt;&gt;1,"",DATABASE!B1418)</f>
        <v/>
      </c>
      <c r="B1420" s="93">
        <f>IF(DATABASE!$X1418&lt;&gt;1,"",DATABASE!M1418)</f>
        <v/>
      </c>
      <c r="C1420" s="94">
        <f>IF(DATABASE!$X1418&lt;&gt;1,"",DATABASE!A1418)</f>
        <v/>
      </c>
      <c r="D1420" s="94">
        <f>IF(DATABASE!$X1418&lt;&gt;1,"",DATABASE!P1418)</f>
        <v/>
      </c>
      <c r="E1420" s="94">
        <f>IF(DATABASE!$X1418&lt;&gt;1,"",DATABASE!L1418)</f>
        <v/>
      </c>
      <c r="F1420" s="94">
        <f>IF(DATABASE!$X1418&lt;&gt;1,"",DATABASE!Q1418)</f>
        <v/>
      </c>
      <c r="G1420" s="94">
        <f>IF(DATABASE!$X1418&lt;&gt;1,"",DATABASE!C1418)</f>
        <v/>
      </c>
      <c r="H1420" s="94">
        <f>IF(DATABASE!$X1418&lt;&gt;1,"",DATABASE!D1418)</f>
        <v/>
      </c>
      <c r="I1420" s="93">
        <f>IF(DATABASE!$X1418&lt;&gt;1,"",DATABASE!S1418)</f>
        <v/>
      </c>
    </row>
    <row r="1421" ht="16.5" customHeight="1" s="111">
      <c r="A1421" s="92">
        <f>IF(DATABASE!$X1419&lt;&gt;1,"",DATABASE!B1419)</f>
        <v/>
      </c>
      <c r="B1421" s="93">
        <f>IF(DATABASE!$X1419&lt;&gt;1,"",DATABASE!M1419)</f>
        <v/>
      </c>
      <c r="C1421" s="94">
        <f>IF(DATABASE!$X1419&lt;&gt;1,"",DATABASE!A1419)</f>
        <v/>
      </c>
      <c r="D1421" s="94">
        <f>IF(DATABASE!$X1419&lt;&gt;1,"",DATABASE!P1419)</f>
        <v/>
      </c>
      <c r="E1421" s="94">
        <f>IF(DATABASE!$X1419&lt;&gt;1,"",DATABASE!L1419)</f>
        <v/>
      </c>
      <c r="F1421" s="94">
        <f>IF(DATABASE!$X1419&lt;&gt;1,"",DATABASE!Q1419)</f>
        <v/>
      </c>
      <c r="G1421" s="94">
        <f>IF(DATABASE!$X1419&lt;&gt;1,"",DATABASE!C1419)</f>
        <v/>
      </c>
      <c r="H1421" s="94">
        <f>IF(DATABASE!$X1419&lt;&gt;1,"",DATABASE!D1419)</f>
        <v/>
      </c>
      <c r="I1421" s="93">
        <f>IF(DATABASE!$X1419&lt;&gt;1,"",DATABASE!S1419)</f>
        <v/>
      </c>
    </row>
    <row r="1422" ht="16.5" customHeight="1" s="111">
      <c r="A1422" s="92">
        <f>IF(DATABASE!$X1420&lt;&gt;1,"",DATABASE!B1420)</f>
        <v/>
      </c>
      <c r="B1422" s="93">
        <f>IF(DATABASE!$X1420&lt;&gt;1,"",DATABASE!M1420)</f>
        <v/>
      </c>
      <c r="C1422" s="94">
        <f>IF(DATABASE!$X1420&lt;&gt;1,"",DATABASE!A1420)</f>
        <v/>
      </c>
      <c r="D1422" s="94">
        <f>IF(DATABASE!$X1420&lt;&gt;1,"",DATABASE!P1420)</f>
        <v/>
      </c>
      <c r="E1422" s="94">
        <f>IF(DATABASE!$X1420&lt;&gt;1,"",DATABASE!L1420)</f>
        <v/>
      </c>
      <c r="F1422" s="94">
        <f>IF(DATABASE!$X1420&lt;&gt;1,"",DATABASE!Q1420)</f>
        <v/>
      </c>
      <c r="G1422" s="94">
        <f>IF(DATABASE!$X1420&lt;&gt;1,"",DATABASE!C1420)</f>
        <v/>
      </c>
      <c r="H1422" s="94">
        <f>IF(DATABASE!$X1420&lt;&gt;1,"",DATABASE!D1420)</f>
        <v/>
      </c>
      <c r="I1422" s="93">
        <f>IF(DATABASE!$X1420&lt;&gt;1,"",DATABASE!S1420)</f>
        <v/>
      </c>
    </row>
    <row r="1423" ht="16.5" customHeight="1" s="111">
      <c r="A1423" s="92">
        <f>IF(DATABASE!$X1421&lt;&gt;1,"",DATABASE!B1421)</f>
        <v/>
      </c>
      <c r="B1423" s="93">
        <f>IF(DATABASE!$X1421&lt;&gt;1,"",DATABASE!M1421)</f>
        <v/>
      </c>
      <c r="C1423" s="94">
        <f>IF(DATABASE!$X1421&lt;&gt;1,"",DATABASE!A1421)</f>
        <v/>
      </c>
      <c r="D1423" s="94">
        <f>IF(DATABASE!$X1421&lt;&gt;1,"",DATABASE!P1421)</f>
        <v/>
      </c>
      <c r="E1423" s="94">
        <f>IF(DATABASE!$X1421&lt;&gt;1,"",DATABASE!L1421)</f>
        <v/>
      </c>
      <c r="F1423" s="94">
        <f>IF(DATABASE!$X1421&lt;&gt;1,"",DATABASE!Q1421)</f>
        <v/>
      </c>
      <c r="G1423" s="94">
        <f>IF(DATABASE!$X1421&lt;&gt;1,"",DATABASE!C1421)</f>
        <v/>
      </c>
      <c r="H1423" s="94">
        <f>IF(DATABASE!$X1421&lt;&gt;1,"",DATABASE!D1421)</f>
        <v/>
      </c>
      <c r="I1423" s="93">
        <f>IF(DATABASE!$X1421&lt;&gt;1,"",DATABASE!S1421)</f>
        <v/>
      </c>
    </row>
    <row r="1424" ht="16.5" customHeight="1" s="111">
      <c r="A1424" s="92">
        <f>IF(DATABASE!$X1422&lt;&gt;1,"",DATABASE!B1422)</f>
        <v/>
      </c>
      <c r="B1424" s="93">
        <f>IF(DATABASE!$X1422&lt;&gt;1,"",DATABASE!M1422)</f>
        <v/>
      </c>
      <c r="C1424" s="94">
        <f>IF(DATABASE!$X1422&lt;&gt;1,"",DATABASE!A1422)</f>
        <v/>
      </c>
      <c r="D1424" s="94">
        <f>IF(DATABASE!$X1422&lt;&gt;1,"",DATABASE!P1422)</f>
        <v/>
      </c>
      <c r="E1424" s="94">
        <f>IF(DATABASE!$X1422&lt;&gt;1,"",DATABASE!L1422)</f>
        <v/>
      </c>
      <c r="F1424" s="94">
        <f>IF(DATABASE!$X1422&lt;&gt;1,"",DATABASE!Q1422)</f>
        <v/>
      </c>
      <c r="G1424" s="94">
        <f>IF(DATABASE!$X1422&lt;&gt;1,"",DATABASE!C1422)</f>
        <v/>
      </c>
      <c r="H1424" s="94">
        <f>IF(DATABASE!$X1422&lt;&gt;1,"",DATABASE!D1422)</f>
        <v/>
      </c>
      <c r="I1424" s="93">
        <f>IF(DATABASE!$X1422&lt;&gt;1,"",DATABASE!S1422)</f>
        <v/>
      </c>
    </row>
    <row r="1425" ht="16.5" customHeight="1" s="111">
      <c r="A1425" s="92">
        <f>IF(DATABASE!$X1423&lt;&gt;1,"",DATABASE!B1423)</f>
        <v/>
      </c>
      <c r="B1425" s="93">
        <f>IF(DATABASE!$X1423&lt;&gt;1,"",DATABASE!M1423)</f>
        <v/>
      </c>
      <c r="C1425" s="94">
        <f>IF(DATABASE!$X1423&lt;&gt;1,"",DATABASE!A1423)</f>
        <v/>
      </c>
      <c r="D1425" s="94">
        <f>IF(DATABASE!$X1423&lt;&gt;1,"",DATABASE!P1423)</f>
        <v/>
      </c>
      <c r="E1425" s="94">
        <f>IF(DATABASE!$X1423&lt;&gt;1,"",DATABASE!L1423)</f>
        <v/>
      </c>
      <c r="F1425" s="94">
        <f>IF(DATABASE!$X1423&lt;&gt;1,"",DATABASE!Q1423)</f>
        <v/>
      </c>
      <c r="G1425" s="94">
        <f>IF(DATABASE!$X1423&lt;&gt;1,"",DATABASE!C1423)</f>
        <v/>
      </c>
      <c r="H1425" s="94">
        <f>IF(DATABASE!$X1423&lt;&gt;1,"",DATABASE!D1423)</f>
        <v/>
      </c>
      <c r="I1425" s="93">
        <f>IF(DATABASE!$X1423&lt;&gt;1,"",DATABASE!S1423)</f>
        <v/>
      </c>
    </row>
    <row r="1426" ht="16.5" customHeight="1" s="111">
      <c r="A1426" s="92">
        <f>IF(DATABASE!$X1424&lt;&gt;1,"",DATABASE!B1424)</f>
        <v/>
      </c>
      <c r="B1426" s="93">
        <f>IF(DATABASE!$X1424&lt;&gt;1,"",DATABASE!M1424)</f>
        <v/>
      </c>
      <c r="C1426" s="94">
        <f>IF(DATABASE!$X1424&lt;&gt;1,"",DATABASE!A1424)</f>
        <v/>
      </c>
      <c r="D1426" s="94">
        <f>IF(DATABASE!$X1424&lt;&gt;1,"",DATABASE!P1424)</f>
        <v/>
      </c>
      <c r="E1426" s="94">
        <f>IF(DATABASE!$X1424&lt;&gt;1,"",DATABASE!L1424)</f>
        <v/>
      </c>
      <c r="F1426" s="94">
        <f>IF(DATABASE!$X1424&lt;&gt;1,"",DATABASE!Q1424)</f>
        <v/>
      </c>
      <c r="G1426" s="94">
        <f>IF(DATABASE!$X1424&lt;&gt;1,"",DATABASE!C1424)</f>
        <v/>
      </c>
      <c r="H1426" s="94">
        <f>IF(DATABASE!$X1424&lt;&gt;1,"",DATABASE!D1424)</f>
        <v/>
      </c>
      <c r="I1426" s="93">
        <f>IF(DATABASE!$X1424&lt;&gt;1,"",DATABASE!S1424)</f>
        <v/>
      </c>
    </row>
    <row r="1427" ht="16.5" customHeight="1" s="111">
      <c r="A1427" s="92">
        <f>IF(DATABASE!$X1425&lt;&gt;1,"",DATABASE!B1425)</f>
        <v/>
      </c>
      <c r="B1427" s="93">
        <f>IF(DATABASE!$X1425&lt;&gt;1,"",DATABASE!M1425)</f>
        <v/>
      </c>
      <c r="C1427" s="94">
        <f>IF(DATABASE!$X1425&lt;&gt;1,"",DATABASE!A1425)</f>
        <v/>
      </c>
      <c r="D1427" s="94">
        <f>IF(DATABASE!$X1425&lt;&gt;1,"",DATABASE!P1425)</f>
        <v/>
      </c>
      <c r="E1427" s="94">
        <f>IF(DATABASE!$X1425&lt;&gt;1,"",DATABASE!L1425)</f>
        <v/>
      </c>
      <c r="F1427" s="94">
        <f>IF(DATABASE!$X1425&lt;&gt;1,"",DATABASE!Q1425)</f>
        <v/>
      </c>
      <c r="G1427" s="94">
        <f>IF(DATABASE!$X1425&lt;&gt;1,"",DATABASE!C1425)</f>
        <v/>
      </c>
      <c r="H1427" s="94">
        <f>IF(DATABASE!$X1425&lt;&gt;1,"",DATABASE!D1425)</f>
        <v/>
      </c>
      <c r="I1427" s="93">
        <f>IF(DATABASE!$X1425&lt;&gt;1,"",DATABASE!S1425)</f>
        <v/>
      </c>
    </row>
    <row r="1428" ht="16.5" customHeight="1" s="111">
      <c r="A1428" s="92">
        <f>IF(DATABASE!$X1426&lt;&gt;1,"",DATABASE!B1426)</f>
        <v/>
      </c>
      <c r="B1428" s="93">
        <f>IF(DATABASE!$X1426&lt;&gt;1,"",DATABASE!M1426)</f>
        <v/>
      </c>
      <c r="C1428" s="94">
        <f>IF(DATABASE!$X1426&lt;&gt;1,"",DATABASE!A1426)</f>
        <v/>
      </c>
      <c r="D1428" s="94">
        <f>IF(DATABASE!$X1426&lt;&gt;1,"",DATABASE!P1426)</f>
        <v/>
      </c>
      <c r="E1428" s="94">
        <f>IF(DATABASE!$X1426&lt;&gt;1,"",DATABASE!L1426)</f>
        <v/>
      </c>
      <c r="F1428" s="94">
        <f>IF(DATABASE!$X1426&lt;&gt;1,"",DATABASE!Q1426)</f>
        <v/>
      </c>
      <c r="G1428" s="94">
        <f>IF(DATABASE!$X1426&lt;&gt;1,"",DATABASE!C1426)</f>
        <v/>
      </c>
      <c r="H1428" s="94">
        <f>IF(DATABASE!$X1426&lt;&gt;1,"",DATABASE!D1426)</f>
        <v/>
      </c>
      <c r="I1428" s="93">
        <f>IF(DATABASE!$X1426&lt;&gt;1,"",DATABASE!S1426)</f>
        <v/>
      </c>
    </row>
    <row r="1429" ht="16.5" customHeight="1" s="111">
      <c r="A1429" s="92">
        <f>IF(DATABASE!$X1427&lt;&gt;1,"",DATABASE!B1427)</f>
        <v/>
      </c>
      <c r="B1429" s="93">
        <f>IF(DATABASE!$X1427&lt;&gt;1,"",DATABASE!M1427)</f>
        <v/>
      </c>
      <c r="C1429" s="94">
        <f>IF(DATABASE!$X1427&lt;&gt;1,"",DATABASE!A1427)</f>
        <v/>
      </c>
      <c r="D1429" s="94">
        <f>IF(DATABASE!$X1427&lt;&gt;1,"",DATABASE!P1427)</f>
        <v/>
      </c>
      <c r="E1429" s="94">
        <f>IF(DATABASE!$X1427&lt;&gt;1,"",DATABASE!L1427)</f>
        <v/>
      </c>
      <c r="F1429" s="94">
        <f>IF(DATABASE!$X1427&lt;&gt;1,"",DATABASE!Q1427)</f>
        <v/>
      </c>
      <c r="G1429" s="94">
        <f>IF(DATABASE!$X1427&lt;&gt;1,"",DATABASE!C1427)</f>
        <v/>
      </c>
      <c r="H1429" s="94">
        <f>IF(DATABASE!$X1427&lt;&gt;1,"",DATABASE!D1427)</f>
        <v/>
      </c>
      <c r="I1429" s="93">
        <f>IF(DATABASE!$X1427&lt;&gt;1,"",DATABASE!S1427)</f>
        <v/>
      </c>
    </row>
    <row r="1430" ht="16.5" customHeight="1" s="111">
      <c r="A1430" s="92">
        <f>IF(DATABASE!$X1428&lt;&gt;1,"",DATABASE!B1428)</f>
        <v/>
      </c>
      <c r="B1430" s="93">
        <f>IF(DATABASE!$X1428&lt;&gt;1,"",DATABASE!M1428)</f>
        <v/>
      </c>
      <c r="C1430" s="94">
        <f>IF(DATABASE!$X1428&lt;&gt;1,"",DATABASE!A1428)</f>
        <v/>
      </c>
      <c r="D1430" s="94">
        <f>IF(DATABASE!$X1428&lt;&gt;1,"",DATABASE!P1428)</f>
        <v/>
      </c>
      <c r="E1430" s="94">
        <f>IF(DATABASE!$X1428&lt;&gt;1,"",DATABASE!L1428)</f>
        <v/>
      </c>
      <c r="F1430" s="94">
        <f>IF(DATABASE!$X1428&lt;&gt;1,"",DATABASE!Q1428)</f>
        <v/>
      </c>
      <c r="G1430" s="94">
        <f>IF(DATABASE!$X1428&lt;&gt;1,"",DATABASE!C1428)</f>
        <v/>
      </c>
      <c r="H1430" s="94">
        <f>IF(DATABASE!$X1428&lt;&gt;1,"",DATABASE!D1428)</f>
        <v/>
      </c>
      <c r="I1430" s="93">
        <f>IF(DATABASE!$X1428&lt;&gt;1,"",DATABASE!S1428)</f>
        <v/>
      </c>
    </row>
    <row r="1431" ht="16.5" customHeight="1" s="111">
      <c r="A1431" s="92">
        <f>IF(DATABASE!$X1429&lt;&gt;1,"",DATABASE!B1429)</f>
        <v/>
      </c>
      <c r="B1431" s="93">
        <f>IF(DATABASE!$X1429&lt;&gt;1,"",DATABASE!M1429)</f>
        <v/>
      </c>
      <c r="C1431" s="94">
        <f>IF(DATABASE!$X1429&lt;&gt;1,"",DATABASE!A1429)</f>
        <v/>
      </c>
      <c r="D1431" s="94">
        <f>IF(DATABASE!$X1429&lt;&gt;1,"",DATABASE!P1429)</f>
        <v/>
      </c>
      <c r="E1431" s="94">
        <f>IF(DATABASE!$X1429&lt;&gt;1,"",DATABASE!L1429)</f>
        <v/>
      </c>
      <c r="F1431" s="94">
        <f>IF(DATABASE!$X1429&lt;&gt;1,"",DATABASE!Q1429)</f>
        <v/>
      </c>
      <c r="G1431" s="94">
        <f>IF(DATABASE!$X1429&lt;&gt;1,"",DATABASE!C1429)</f>
        <v/>
      </c>
      <c r="H1431" s="94">
        <f>IF(DATABASE!$X1429&lt;&gt;1,"",DATABASE!D1429)</f>
        <v/>
      </c>
      <c r="I1431" s="93">
        <f>IF(DATABASE!$X1429&lt;&gt;1,"",DATABASE!S1429)</f>
        <v/>
      </c>
    </row>
    <row r="1432" ht="16.5" customHeight="1" s="111">
      <c r="A1432" s="92">
        <f>IF(DATABASE!$X1430&lt;&gt;1,"",DATABASE!B1430)</f>
        <v/>
      </c>
      <c r="B1432" s="93">
        <f>IF(DATABASE!$X1430&lt;&gt;1,"",DATABASE!M1430)</f>
        <v/>
      </c>
      <c r="C1432" s="94">
        <f>IF(DATABASE!$X1430&lt;&gt;1,"",DATABASE!A1430)</f>
        <v/>
      </c>
      <c r="D1432" s="94">
        <f>IF(DATABASE!$X1430&lt;&gt;1,"",DATABASE!P1430)</f>
        <v/>
      </c>
      <c r="E1432" s="94">
        <f>IF(DATABASE!$X1430&lt;&gt;1,"",DATABASE!L1430)</f>
        <v/>
      </c>
      <c r="F1432" s="94">
        <f>IF(DATABASE!$X1430&lt;&gt;1,"",DATABASE!Q1430)</f>
        <v/>
      </c>
      <c r="G1432" s="94">
        <f>IF(DATABASE!$X1430&lt;&gt;1,"",DATABASE!C1430)</f>
        <v/>
      </c>
      <c r="H1432" s="94">
        <f>IF(DATABASE!$X1430&lt;&gt;1,"",DATABASE!D1430)</f>
        <v/>
      </c>
      <c r="I1432" s="93">
        <f>IF(DATABASE!$X1430&lt;&gt;1,"",DATABASE!S1430)</f>
        <v/>
      </c>
    </row>
    <row r="1433" ht="16.5" customHeight="1" s="111">
      <c r="A1433" s="92">
        <f>IF(DATABASE!$X1431&lt;&gt;1,"",DATABASE!B1431)</f>
        <v/>
      </c>
      <c r="B1433" s="93">
        <f>IF(DATABASE!$X1431&lt;&gt;1,"",DATABASE!M1431)</f>
        <v/>
      </c>
      <c r="C1433" s="94">
        <f>IF(DATABASE!$X1431&lt;&gt;1,"",DATABASE!A1431)</f>
        <v/>
      </c>
      <c r="D1433" s="94">
        <f>IF(DATABASE!$X1431&lt;&gt;1,"",DATABASE!P1431)</f>
        <v/>
      </c>
      <c r="E1433" s="94">
        <f>IF(DATABASE!$X1431&lt;&gt;1,"",DATABASE!L1431)</f>
        <v/>
      </c>
      <c r="F1433" s="94">
        <f>IF(DATABASE!$X1431&lt;&gt;1,"",DATABASE!Q1431)</f>
        <v/>
      </c>
      <c r="G1433" s="94">
        <f>IF(DATABASE!$X1431&lt;&gt;1,"",DATABASE!C1431)</f>
        <v/>
      </c>
      <c r="H1433" s="94">
        <f>IF(DATABASE!$X1431&lt;&gt;1,"",DATABASE!D1431)</f>
        <v/>
      </c>
      <c r="I1433" s="93">
        <f>IF(DATABASE!$X1431&lt;&gt;1,"",DATABASE!S1431)</f>
        <v/>
      </c>
    </row>
    <row r="1434" ht="16.5" customHeight="1" s="111">
      <c r="A1434" s="92">
        <f>IF(DATABASE!$X1432&lt;&gt;1,"",DATABASE!B1432)</f>
        <v/>
      </c>
      <c r="B1434" s="93">
        <f>IF(DATABASE!$X1432&lt;&gt;1,"",DATABASE!M1432)</f>
        <v/>
      </c>
      <c r="C1434" s="94">
        <f>IF(DATABASE!$X1432&lt;&gt;1,"",DATABASE!A1432)</f>
        <v/>
      </c>
      <c r="D1434" s="94">
        <f>IF(DATABASE!$X1432&lt;&gt;1,"",DATABASE!P1432)</f>
        <v/>
      </c>
      <c r="E1434" s="94">
        <f>IF(DATABASE!$X1432&lt;&gt;1,"",DATABASE!L1432)</f>
        <v/>
      </c>
      <c r="F1434" s="94">
        <f>IF(DATABASE!$X1432&lt;&gt;1,"",DATABASE!Q1432)</f>
        <v/>
      </c>
      <c r="G1434" s="94">
        <f>IF(DATABASE!$X1432&lt;&gt;1,"",DATABASE!C1432)</f>
        <v/>
      </c>
      <c r="H1434" s="94">
        <f>IF(DATABASE!$X1432&lt;&gt;1,"",DATABASE!D1432)</f>
        <v/>
      </c>
      <c r="I1434" s="93">
        <f>IF(DATABASE!$X1432&lt;&gt;1,"",DATABASE!S1432)</f>
        <v/>
      </c>
    </row>
    <row r="1435" ht="16.5" customHeight="1" s="111">
      <c r="A1435" s="92">
        <f>IF(DATABASE!$X1433&lt;&gt;1,"",DATABASE!B1433)</f>
        <v/>
      </c>
      <c r="B1435" s="93">
        <f>IF(DATABASE!$X1433&lt;&gt;1,"",DATABASE!M1433)</f>
        <v/>
      </c>
      <c r="C1435" s="94">
        <f>IF(DATABASE!$X1433&lt;&gt;1,"",DATABASE!A1433)</f>
        <v/>
      </c>
      <c r="D1435" s="94">
        <f>IF(DATABASE!$X1433&lt;&gt;1,"",DATABASE!P1433)</f>
        <v/>
      </c>
      <c r="E1435" s="94">
        <f>IF(DATABASE!$X1433&lt;&gt;1,"",DATABASE!L1433)</f>
        <v/>
      </c>
      <c r="F1435" s="94">
        <f>IF(DATABASE!$X1433&lt;&gt;1,"",DATABASE!Q1433)</f>
        <v/>
      </c>
      <c r="G1435" s="94">
        <f>IF(DATABASE!$X1433&lt;&gt;1,"",DATABASE!C1433)</f>
        <v/>
      </c>
      <c r="H1435" s="94">
        <f>IF(DATABASE!$X1433&lt;&gt;1,"",DATABASE!D1433)</f>
        <v/>
      </c>
      <c r="I1435" s="93">
        <f>IF(DATABASE!$X1433&lt;&gt;1,"",DATABASE!S1433)</f>
        <v/>
      </c>
    </row>
    <row r="1436" ht="16.5" customHeight="1" s="111">
      <c r="A1436" s="92">
        <f>IF(DATABASE!$X1434&lt;&gt;1,"",DATABASE!B1434)</f>
        <v/>
      </c>
      <c r="B1436" s="93">
        <f>IF(DATABASE!$X1434&lt;&gt;1,"",DATABASE!M1434)</f>
        <v/>
      </c>
      <c r="C1436" s="94">
        <f>IF(DATABASE!$X1434&lt;&gt;1,"",DATABASE!A1434)</f>
        <v/>
      </c>
      <c r="D1436" s="94">
        <f>IF(DATABASE!$X1434&lt;&gt;1,"",DATABASE!P1434)</f>
        <v/>
      </c>
      <c r="E1436" s="94">
        <f>IF(DATABASE!$X1434&lt;&gt;1,"",DATABASE!L1434)</f>
        <v/>
      </c>
      <c r="F1436" s="94">
        <f>IF(DATABASE!$X1434&lt;&gt;1,"",DATABASE!Q1434)</f>
        <v/>
      </c>
      <c r="G1436" s="94">
        <f>IF(DATABASE!$X1434&lt;&gt;1,"",DATABASE!C1434)</f>
        <v/>
      </c>
      <c r="H1436" s="94">
        <f>IF(DATABASE!$X1434&lt;&gt;1,"",DATABASE!D1434)</f>
        <v/>
      </c>
      <c r="I1436" s="93">
        <f>IF(DATABASE!$X1434&lt;&gt;1,"",DATABASE!S1434)</f>
        <v/>
      </c>
    </row>
    <row r="1437" ht="16.5" customHeight="1" s="111">
      <c r="A1437" s="92">
        <f>IF(DATABASE!$X1435&lt;&gt;1,"",DATABASE!B1435)</f>
        <v/>
      </c>
      <c r="B1437" s="93">
        <f>IF(DATABASE!$X1435&lt;&gt;1,"",DATABASE!M1435)</f>
        <v/>
      </c>
      <c r="C1437" s="94">
        <f>IF(DATABASE!$X1435&lt;&gt;1,"",DATABASE!A1435)</f>
        <v/>
      </c>
      <c r="D1437" s="94">
        <f>IF(DATABASE!$X1435&lt;&gt;1,"",DATABASE!P1435)</f>
        <v/>
      </c>
      <c r="E1437" s="94">
        <f>IF(DATABASE!$X1435&lt;&gt;1,"",DATABASE!L1435)</f>
        <v/>
      </c>
      <c r="F1437" s="94">
        <f>IF(DATABASE!$X1435&lt;&gt;1,"",DATABASE!Q1435)</f>
        <v/>
      </c>
      <c r="G1437" s="94">
        <f>IF(DATABASE!$X1435&lt;&gt;1,"",DATABASE!C1435)</f>
        <v/>
      </c>
      <c r="H1437" s="94">
        <f>IF(DATABASE!$X1435&lt;&gt;1,"",DATABASE!D1435)</f>
        <v/>
      </c>
      <c r="I1437" s="93">
        <f>IF(DATABASE!$X1435&lt;&gt;1,"",DATABASE!S1435)</f>
        <v/>
      </c>
    </row>
    <row r="1438" ht="16.5" customHeight="1" s="111">
      <c r="A1438" s="92">
        <f>IF(DATABASE!$X1436&lt;&gt;1,"",DATABASE!B1436)</f>
        <v/>
      </c>
      <c r="B1438" s="93">
        <f>IF(DATABASE!$X1436&lt;&gt;1,"",DATABASE!M1436)</f>
        <v/>
      </c>
      <c r="C1438" s="94">
        <f>IF(DATABASE!$X1436&lt;&gt;1,"",DATABASE!A1436)</f>
        <v/>
      </c>
      <c r="D1438" s="94">
        <f>IF(DATABASE!$X1436&lt;&gt;1,"",DATABASE!P1436)</f>
        <v/>
      </c>
      <c r="E1438" s="94">
        <f>IF(DATABASE!$X1436&lt;&gt;1,"",DATABASE!L1436)</f>
        <v/>
      </c>
      <c r="F1438" s="94">
        <f>IF(DATABASE!$X1436&lt;&gt;1,"",DATABASE!Q1436)</f>
        <v/>
      </c>
      <c r="G1438" s="94">
        <f>IF(DATABASE!$X1436&lt;&gt;1,"",DATABASE!C1436)</f>
        <v/>
      </c>
      <c r="H1438" s="94">
        <f>IF(DATABASE!$X1436&lt;&gt;1,"",DATABASE!D1436)</f>
        <v/>
      </c>
      <c r="I1438" s="93">
        <f>IF(DATABASE!$X1436&lt;&gt;1,"",DATABASE!S1436)</f>
        <v/>
      </c>
    </row>
    <row r="1439" ht="16.5" customHeight="1" s="111">
      <c r="A1439" s="92">
        <f>IF(DATABASE!$X1437&lt;&gt;1,"",DATABASE!B1437)</f>
        <v/>
      </c>
      <c r="B1439" s="93">
        <f>IF(DATABASE!$X1437&lt;&gt;1,"",DATABASE!M1437)</f>
        <v/>
      </c>
      <c r="C1439" s="94">
        <f>IF(DATABASE!$X1437&lt;&gt;1,"",DATABASE!A1437)</f>
        <v/>
      </c>
      <c r="D1439" s="94">
        <f>IF(DATABASE!$X1437&lt;&gt;1,"",DATABASE!P1437)</f>
        <v/>
      </c>
      <c r="E1439" s="94">
        <f>IF(DATABASE!$X1437&lt;&gt;1,"",DATABASE!L1437)</f>
        <v/>
      </c>
      <c r="F1439" s="94">
        <f>IF(DATABASE!$X1437&lt;&gt;1,"",DATABASE!Q1437)</f>
        <v/>
      </c>
      <c r="G1439" s="94">
        <f>IF(DATABASE!$X1437&lt;&gt;1,"",DATABASE!C1437)</f>
        <v/>
      </c>
      <c r="H1439" s="94">
        <f>IF(DATABASE!$X1437&lt;&gt;1,"",DATABASE!D1437)</f>
        <v/>
      </c>
      <c r="I1439" s="93">
        <f>IF(DATABASE!$X1437&lt;&gt;1,"",DATABASE!S1437)</f>
        <v/>
      </c>
    </row>
    <row r="1440" ht="16.5" customHeight="1" s="111">
      <c r="A1440" s="92">
        <f>IF(DATABASE!$X1438&lt;&gt;1,"",DATABASE!B1438)</f>
        <v/>
      </c>
      <c r="B1440" s="93">
        <f>IF(DATABASE!$X1438&lt;&gt;1,"",DATABASE!M1438)</f>
        <v/>
      </c>
      <c r="C1440" s="94">
        <f>IF(DATABASE!$X1438&lt;&gt;1,"",DATABASE!A1438)</f>
        <v/>
      </c>
      <c r="D1440" s="94">
        <f>IF(DATABASE!$X1438&lt;&gt;1,"",DATABASE!P1438)</f>
        <v/>
      </c>
      <c r="E1440" s="94">
        <f>IF(DATABASE!$X1438&lt;&gt;1,"",DATABASE!L1438)</f>
        <v/>
      </c>
      <c r="F1440" s="94">
        <f>IF(DATABASE!$X1438&lt;&gt;1,"",DATABASE!Q1438)</f>
        <v/>
      </c>
      <c r="G1440" s="94">
        <f>IF(DATABASE!$X1438&lt;&gt;1,"",DATABASE!C1438)</f>
        <v/>
      </c>
      <c r="H1440" s="94">
        <f>IF(DATABASE!$X1438&lt;&gt;1,"",DATABASE!D1438)</f>
        <v/>
      </c>
      <c r="I1440" s="93">
        <f>IF(DATABASE!$X1438&lt;&gt;1,"",DATABASE!S1438)</f>
        <v/>
      </c>
    </row>
    <row r="1441" ht="16.5" customHeight="1" s="111">
      <c r="A1441" s="92">
        <f>IF(DATABASE!$X1439&lt;&gt;1,"",DATABASE!B1439)</f>
        <v/>
      </c>
      <c r="B1441" s="93">
        <f>IF(DATABASE!$X1439&lt;&gt;1,"",DATABASE!M1439)</f>
        <v/>
      </c>
      <c r="C1441" s="94">
        <f>IF(DATABASE!$X1439&lt;&gt;1,"",DATABASE!A1439)</f>
        <v/>
      </c>
      <c r="D1441" s="94">
        <f>IF(DATABASE!$X1439&lt;&gt;1,"",DATABASE!P1439)</f>
        <v/>
      </c>
      <c r="E1441" s="94">
        <f>IF(DATABASE!$X1439&lt;&gt;1,"",DATABASE!L1439)</f>
        <v/>
      </c>
      <c r="F1441" s="94">
        <f>IF(DATABASE!$X1439&lt;&gt;1,"",DATABASE!Q1439)</f>
        <v/>
      </c>
      <c r="G1441" s="94">
        <f>IF(DATABASE!$X1439&lt;&gt;1,"",DATABASE!C1439)</f>
        <v/>
      </c>
      <c r="H1441" s="94">
        <f>IF(DATABASE!$X1439&lt;&gt;1,"",DATABASE!D1439)</f>
        <v/>
      </c>
      <c r="I1441" s="93">
        <f>IF(DATABASE!$X1439&lt;&gt;1,"",DATABASE!S1439)</f>
        <v/>
      </c>
    </row>
    <row r="1442" ht="16.5" customHeight="1" s="111">
      <c r="A1442" s="92">
        <f>IF(DATABASE!$X1440&lt;&gt;1,"",DATABASE!B1440)</f>
        <v/>
      </c>
      <c r="B1442" s="93">
        <f>IF(DATABASE!$X1440&lt;&gt;1,"",DATABASE!M1440)</f>
        <v/>
      </c>
      <c r="C1442" s="94">
        <f>IF(DATABASE!$X1440&lt;&gt;1,"",DATABASE!A1440)</f>
        <v/>
      </c>
      <c r="D1442" s="94">
        <f>IF(DATABASE!$X1440&lt;&gt;1,"",DATABASE!P1440)</f>
        <v/>
      </c>
      <c r="E1442" s="94">
        <f>IF(DATABASE!$X1440&lt;&gt;1,"",DATABASE!L1440)</f>
        <v/>
      </c>
      <c r="F1442" s="94">
        <f>IF(DATABASE!$X1440&lt;&gt;1,"",DATABASE!Q1440)</f>
        <v/>
      </c>
      <c r="G1442" s="94">
        <f>IF(DATABASE!$X1440&lt;&gt;1,"",DATABASE!C1440)</f>
        <v/>
      </c>
      <c r="H1442" s="94">
        <f>IF(DATABASE!$X1440&lt;&gt;1,"",DATABASE!D1440)</f>
        <v/>
      </c>
      <c r="I1442" s="93">
        <f>IF(DATABASE!$X1440&lt;&gt;1,"",DATABASE!S1440)</f>
        <v/>
      </c>
    </row>
    <row r="1443" ht="16.5" customHeight="1" s="111">
      <c r="A1443" s="92">
        <f>IF(DATABASE!$X1441&lt;&gt;1,"",DATABASE!B1441)</f>
        <v/>
      </c>
      <c r="B1443" s="93">
        <f>IF(DATABASE!$X1441&lt;&gt;1,"",DATABASE!M1441)</f>
        <v/>
      </c>
      <c r="C1443" s="94">
        <f>IF(DATABASE!$X1441&lt;&gt;1,"",DATABASE!A1441)</f>
        <v/>
      </c>
      <c r="D1443" s="94">
        <f>IF(DATABASE!$X1441&lt;&gt;1,"",DATABASE!P1441)</f>
        <v/>
      </c>
      <c r="E1443" s="94">
        <f>IF(DATABASE!$X1441&lt;&gt;1,"",DATABASE!L1441)</f>
        <v/>
      </c>
      <c r="F1443" s="94">
        <f>IF(DATABASE!$X1441&lt;&gt;1,"",DATABASE!Q1441)</f>
        <v/>
      </c>
      <c r="G1443" s="94">
        <f>IF(DATABASE!$X1441&lt;&gt;1,"",DATABASE!C1441)</f>
        <v/>
      </c>
      <c r="H1443" s="94">
        <f>IF(DATABASE!$X1441&lt;&gt;1,"",DATABASE!D1441)</f>
        <v/>
      </c>
      <c r="I1443" s="93">
        <f>IF(DATABASE!$X1441&lt;&gt;1,"",DATABASE!S1441)</f>
        <v/>
      </c>
    </row>
    <row r="1444" ht="16.5" customHeight="1" s="111">
      <c r="A1444" s="92">
        <f>IF(DATABASE!$X1442&lt;&gt;1,"",DATABASE!B1442)</f>
        <v/>
      </c>
      <c r="B1444" s="93">
        <f>IF(DATABASE!$X1442&lt;&gt;1,"",DATABASE!M1442)</f>
        <v/>
      </c>
      <c r="C1444" s="94">
        <f>IF(DATABASE!$X1442&lt;&gt;1,"",DATABASE!A1442)</f>
        <v/>
      </c>
      <c r="D1444" s="94">
        <f>IF(DATABASE!$X1442&lt;&gt;1,"",DATABASE!P1442)</f>
        <v/>
      </c>
      <c r="E1444" s="94">
        <f>IF(DATABASE!$X1442&lt;&gt;1,"",DATABASE!L1442)</f>
        <v/>
      </c>
      <c r="F1444" s="94">
        <f>IF(DATABASE!$X1442&lt;&gt;1,"",DATABASE!Q1442)</f>
        <v/>
      </c>
      <c r="G1444" s="94">
        <f>IF(DATABASE!$X1442&lt;&gt;1,"",DATABASE!C1442)</f>
        <v/>
      </c>
      <c r="H1444" s="94">
        <f>IF(DATABASE!$X1442&lt;&gt;1,"",DATABASE!D1442)</f>
        <v/>
      </c>
      <c r="I1444" s="93">
        <f>IF(DATABASE!$X1442&lt;&gt;1,"",DATABASE!S1442)</f>
        <v/>
      </c>
    </row>
    <row r="1445" ht="16.5" customHeight="1" s="111">
      <c r="A1445" s="92">
        <f>IF(DATABASE!$X1443&lt;&gt;1,"",DATABASE!B1443)</f>
        <v/>
      </c>
      <c r="B1445" s="93">
        <f>IF(DATABASE!$X1443&lt;&gt;1,"",DATABASE!M1443)</f>
        <v/>
      </c>
      <c r="C1445" s="94">
        <f>IF(DATABASE!$X1443&lt;&gt;1,"",DATABASE!A1443)</f>
        <v/>
      </c>
      <c r="D1445" s="94">
        <f>IF(DATABASE!$X1443&lt;&gt;1,"",DATABASE!P1443)</f>
        <v/>
      </c>
      <c r="E1445" s="94">
        <f>IF(DATABASE!$X1443&lt;&gt;1,"",DATABASE!L1443)</f>
        <v/>
      </c>
      <c r="F1445" s="94">
        <f>IF(DATABASE!$X1443&lt;&gt;1,"",DATABASE!Q1443)</f>
        <v/>
      </c>
      <c r="G1445" s="94">
        <f>IF(DATABASE!$X1443&lt;&gt;1,"",DATABASE!C1443)</f>
        <v/>
      </c>
      <c r="H1445" s="94">
        <f>IF(DATABASE!$X1443&lt;&gt;1,"",DATABASE!D1443)</f>
        <v/>
      </c>
      <c r="I1445" s="93">
        <f>IF(DATABASE!$X1443&lt;&gt;1,"",DATABASE!S1443)</f>
        <v/>
      </c>
    </row>
    <row r="1446" ht="16.5" customHeight="1" s="111">
      <c r="A1446" s="92">
        <f>IF(DATABASE!$X1444&lt;&gt;1,"",DATABASE!B1444)</f>
        <v/>
      </c>
      <c r="B1446" s="93">
        <f>IF(DATABASE!$X1444&lt;&gt;1,"",DATABASE!M1444)</f>
        <v/>
      </c>
      <c r="C1446" s="94">
        <f>IF(DATABASE!$X1444&lt;&gt;1,"",DATABASE!A1444)</f>
        <v/>
      </c>
      <c r="D1446" s="94">
        <f>IF(DATABASE!$X1444&lt;&gt;1,"",DATABASE!P1444)</f>
        <v/>
      </c>
      <c r="E1446" s="94">
        <f>IF(DATABASE!$X1444&lt;&gt;1,"",DATABASE!L1444)</f>
        <v/>
      </c>
      <c r="F1446" s="94">
        <f>IF(DATABASE!$X1444&lt;&gt;1,"",DATABASE!Q1444)</f>
        <v/>
      </c>
      <c r="G1446" s="94">
        <f>IF(DATABASE!$X1444&lt;&gt;1,"",DATABASE!C1444)</f>
        <v/>
      </c>
      <c r="H1446" s="94">
        <f>IF(DATABASE!$X1444&lt;&gt;1,"",DATABASE!D1444)</f>
        <v/>
      </c>
      <c r="I1446" s="93">
        <f>IF(DATABASE!$X1444&lt;&gt;1,"",DATABASE!S1444)</f>
        <v/>
      </c>
    </row>
    <row r="1447" ht="16.5" customHeight="1" s="111">
      <c r="A1447" s="92">
        <f>IF(DATABASE!$X1445&lt;&gt;1,"",DATABASE!B1445)</f>
        <v/>
      </c>
      <c r="B1447" s="93">
        <f>IF(DATABASE!$X1445&lt;&gt;1,"",DATABASE!M1445)</f>
        <v/>
      </c>
      <c r="C1447" s="94">
        <f>IF(DATABASE!$X1445&lt;&gt;1,"",DATABASE!A1445)</f>
        <v/>
      </c>
      <c r="D1447" s="94">
        <f>IF(DATABASE!$X1445&lt;&gt;1,"",DATABASE!P1445)</f>
        <v/>
      </c>
      <c r="E1447" s="94">
        <f>IF(DATABASE!$X1445&lt;&gt;1,"",DATABASE!L1445)</f>
        <v/>
      </c>
      <c r="F1447" s="94">
        <f>IF(DATABASE!$X1445&lt;&gt;1,"",DATABASE!Q1445)</f>
        <v/>
      </c>
      <c r="G1447" s="94">
        <f>IF(DATABASE!$X1445&lt;&gt;1,"",DATABASE!C1445)</f>
        <v/>
      </c>
      <c r="H1447" s="94">
        <f>IF(DATABASE!$X1445&lt;&gt;1,"",DATABASE!D1445)</f>
        <v/>
      </c>
      <c r="I1447" s="93">
        <f>IF(DATABASE!$X1445&lt;&gt;1,"",DATABASE!S1445)</f>
        <v/>
      </c>
    </row>
    <row r="1448" ht="16.5" customHeight="1" s="111">
      <c r="A1448" s="92">
        <f>IF(DATABASE!$X1446&lt;&gt;1,"",DATABASE!B1446)</f>
        <v/>
      </c>
      <c r="B1448" s="93">
        <f>IF(DATABASE!$X1446&lt;&gt;1,"",DATABASE!M1446)</f>
        <v/>
      </c>
      <c r="C1448" s="94">
        <f>IF(DATABASE!$X1446&lt;&gt;1,"",DATABASE!A1446)</f>
        <v/>
      </c>
      <c r="D1448" s="94">
        <f>IF(DATABASE!$X1446&lt;&gt;1,"",DATABASE!P1446)</f>
        <v/>
      </c>
      <c r="E1448" s="94">
        <f>IF(DATABASE!$X1446&lt;&gt;1,"",DATABASE!L1446)</f>
        <v/>
      </c>
      <c r="F1448" s="94">
        <f>IF(DATABASE!$X1446&lt;&gt;1,"",DATABASE!Q1446)</f>
        <v/>
      </c>
      <c r="G1448" s="94">
        <f>IF(DATABASE!$X1446&lt;&gt;1,"",DATABASE!C1446)</f>
        <v/>
      </c>
      <c r="H1448" s="94">
        <f>IF(DATABASE!$X1446&lt;&gt;1,"",DATABASE!D1446)</f>
        <v/>
      </c>
      <c r="I1448" s="93">
        <f>IF(DATABASE!$X1446&lt;&gt;1,"",DATABASE!S1446)</f>
        <v/>
      </c>
    </row>
    <row r="1449" ht="16.5" customHeight="1" s="111">
      <c r="A1449" s="92">
        <f>IF(DATABASE!$X1447&lt;&gt;1,"",DATABASE!B1447)</f>
        <v/>
      </c>
      <c r="B1449" s="93">
        <f>IF(DATABASE!$X1447&lt;&gt;1,"",DATABASE!M1447)</f>
        <v/>
      </c>
      <c r="C1449" s="94">
        <f>IF(DATABASE!$X1447&lt;&gt;1,"",DATABASE!A1447)</f>
        <v/>
      </c>
      <c r="D1449" s="94">
        <f>IF(DATABASE!$X1447&lt;&gt;1,"",DATABASE!P1447)</f>
        <v/>
      </c>
      <c r="E1449" s="94">
        <f>IF(DATABASE!$X1447&lt;&gt;1,"",DATABASE!L1447)</f>
        <v/>
      </c>
      <c r="F1449" s="94">
        <f>IF(DATABASE!$X1447&lt;&gt;1,"",DATABASE!Q1447)</f>
        <v/>
      </c>
      <c r="G1449" s="94">
        <f>IF(DATABASE!$X1447&lt;&gt;1,"",DATABASE!C1447)</f>
        <v/>
      </c>
      <c r="H1449" s="94">
        <f>IF(DATABASE!$X1447&lt;&gt;1,"",DATABASE!D1447)</f>
        <v/>
      </c>
      <c r="I1449" s="93">
        <f>IF(DATABASE!$X1447&lt;&gt;1,"",DATABASE!S1447)</f>
        <v/>
      </c>
    </row>
    <row r="1450" ht="16.5" customHeight="1" s="111">
      <c r="A1450" s="92">
        <f>IF(DATABASE!$X1448&lt;&gt;1,"",DATABASE!B1448)</f>
        <v/>
      </c>
      <c r="B1450" s="93">
        <f>IF(DATABASE!$X1448&lt;&gt;1,"",DATABASE!M1448)</f>
        <v/>
      </c>
      <c r="C1450" s="94">
        <f>IF(DATABASE!$X1448&lt;&gt;1,"",DATABASE!A1448)</f>
        <v/>
      </c>
      <c r="D1450" s="94">
        <f>IF(DATABASE!$X1448&lt;&gt;1,"",DATABASE!P1448)</f>
        <v/>
      </c>
      <c r="E1450" s="94">
        <f>IF(DATABASE!$X1448&lt;&gt;1,"",DATABASE!L1448)</f>
        <v/>
      </c>
      <c r="F1450" s="94">
        <f>IF(DATABASE!$X1448&lt;&gt;1,"",DATABASE!Q1448)</f>
        <v/>
      </c>
      <c r="G1450" s="94">
        <f>IF(DATABASE!$X1448&lt;&gt;1,"",DATABASE!C1448)</f>
        <v/>
      </c>
      <c r="H1450" s="94">
        <f>IF(DATABASE!$X1448&lt;&gt;1,"",DATABASE!D1448)</f>
        <v/>
      </c>
      <c r="I1450" s="93">
        <f>IF(DATABASE!$X1448&lt;&gt;1,"",DATABASE!S1448)</f>
        <v/>
      </c>
    </row>
    <row r="1451" ht="16.5" customHeight="1" s="111">
      <c r="A1451" s="92">
        <f>IF(DATABASE!$X1449&lt;&gt;1,"",DATABASE!B1449)</f>
        <v/>
      </c>
      <c r="B1451" s="93">
        <f>IF(DATABASE!$X1449&lt;&gt;1,"",DATABASE!M1449)</f>
        <v/>
      </c>
      <c r="C1451" s="94">
        <f>IF(DATABASE!$X1449&lt;&gt;1,"",DATABASE!A1449)</f>
        <v/>
      </c>
      <c r="D1451" s="94">
        <f>IF(DATABASE!$X1449&lt;&gt;1,"",DATABASE!P1449)</f>
        <v/>
      </c>
      <c r="E1451" s="94">
        <f>IF(DATABASE!$X1449&lt;&gt;1,"",DATABASE!L1449)</f>
        <v/>
      </c>
      <c r="F1451" s="94">
        <f>IF(DATABASE!$X1449&lt;&gt;1,"",DATABASE!Q1449)</f>
        <v/>
      </c>
      <c r="G1451" s="94">
        <f>IF(DATABASE!$X1449&lt;&gt;1,"",DATABASE!C1449)</f>
        <v/>
      </c>
      <c r="H1451" s="94">
        <f>IF(DATABASE!$X1449&lt;&gt;1,"",DATABASE!D1449)</f>
        <v/>
      </c>
      <c r="I1451" s="93">
        <f>IF(DATABASE!$X1449&lt;&gt;1,"",DATABASE!S1449)</f>
        <v/>
      </c>
    </row>
    <row r="1452" ht="16.5" customHeight="1" s="111">
      <c r="A1452" s="92">
        <f>IF(DATABASE!$X1450&lt;&gt;1,"",DATABASE!B1450)</f>
        <v/>
      </c>
      <c r="B1452" s="93">
        <f>IF(DATABASE!$X1450&lt;&gt;1,"",DATABASE!M1450)</f>
        <v/>
      </c>
      <c r="C1452" s="94">
        <f>IF(DATABASE!$X1450&lt;&gt;1,"",DATABASE!A1450)</f>
        <v/>
      </c>
      <c r="D1452" s="94">
        <f>IF(DATABASE!$X1450&lt;&gt;1,"",DATABASE!P1450)</f>
        <v/>
      </c>
      <c r="E1452" s="94">
        <f>IF(DATABASE!$X1450&lt;&gt;1,"",DATABASE!L1450)</f>
        <v/>
      </c>
      <c r="F1452" s="94">
        <f>IF(DATABASE!$X1450&lt;&gt;1,"",DATABASE!Q1450)</f>
        <v/>
      </c>
      <c r="G1452" s="94">
        <f>IF(DATABASE!$X1450&lt;&gt;1,"",DATABASE!C1450)</f>
        <v/>
      </c>
      <c r="H1452" s="94">
        <f>IF(DATABASE!$X1450&lt;&gt;1,"",DATABASE!D1450)</f>
        <v/>
      </c>
      <c r="I1452" s="93">
        <f>IF(DATABASE!$X1450&lt;&gt;1,"",DATABASE!S1450)</f>
        <v/>
      </c>
    </row>
    <row r="1453" ht="16.5" customHeight="1" s="111">
      <c r="A1453" s="92">
        <f>IF(DATABASE!$X1451&lt;&gt;1,"",DATABASE!B1451)</f>
        <v/>
      </c>
      <c r="B1453" s="93">
        <f>IF(DATABASE!$X1451&lt;&gt;1,"",DATABASE!M1451)</f>
        <v/>
      </c>
      <c r="C1453" s="94">
        <f>IF(DATABASE!$X1451&lt;&gt;1,"",DATABASE!A1451)</f>
        <v/>
      </c>
      <c r="D1453" s="94">
        <f>IF(DATABASE!$X1451&lt;&gt;1,"",DATABASE!P1451)</f>
        <v/>
      </c>
      <c r="E1453" s="94">
        <f>IF(DATABASE!$X1451&lt;&gt;1,"",DATABASE!L1451)</f>
        <v/>
      </c>
      <c r="F1453" s="94">
        <f>IF(DATABASE!$X1451&lt;&gt;1,"",DATABASE!Q1451)</f>
        <v/>
      </c>
      <c r="G1453" s="94">
        <f>IF(DATABASE!$X1451&lt;&gt;1,"",DATABASE!C1451)</f>
        <v/>
      </c>
      <c r="H1453" s="94">
        <f>IF(DATABASE!$X1451&lt;&gt;1,"",DATABASE!D1451)</f>
        <v/>
      </c>
      <c r="I1453" s="93">
        <f>IF(DATABASE!$X1451&lt;&gt;1,"",DATABASE!S1451)</f>
        <v/>
      </c>
    </row>
    <row r="1454" ht="16.5" customHeight="1" s="111">
      <c r="A1454" s="92">
        <f>IF(DATABASE!$X1452&lt;&gt;1,"",DATABASE!B1452)</f>
        <v/>
      </c>
      <c r="B1454" s="93">
        <f>IF(DATABASE!$X1452&lt;&gt;1,"",DATABASE!M1452)</f>
        <v/>
      </c>
      <c r="C1454" s="94">
        <f>IF(DATABASE!$X1452&lt;&gt;1,"",DATABASE!A1452)</f>
        <v/>
      </c>
      <c r="D1454" s="94">
        <f>IF(DATABASE!$X1452&lt;&gt;1,"",DATABASE!P1452)</f>
        <v/>
      </c>
      <c r="E1454" s="94">
        <f>IF(DATABASE!$X1452&lt;&gt;1,"",DATABASE!L1452)</f>
        <v/>
      </c>
      <c r="F1454" s="94">
        <f>IF(DATABASE!$X1452&lt;&gt;1,"",DATABASE!Q1452)</f>
        <v/>
      </c>
      <c r="G1454" s="94">
        <f>IF(DATABASE!$X1452&lt;&gt;1,"",DATABASE!C1452)</f>
        <v/>
      </c>
      <c r="H1454" s="94">
        <f>IF(DATABASE!$X1452&lt;&gt;1,"",DATABASE!D1452)</f>
        <v/>
      </c>
      <c r="I1454" s="93">
        <f>IF(DATABASE!$X1452&lt;&gt;1,"",DATABASE!S1452)</f>
        <v/>
      </c>
    </row>
    <row r="1455" ht="16.5" customHeight="1" s="111">
      <c r="A1455" s="92">
        <f>IF(DATABASE!$X1453&lt;&gt;1,"",DATABASE!B1453)</f>
        <v/>
      </c>
      <c r="B1455" s="93">
        <f>IF(DATABASE!$X1453&lt;&gt;1,"",DATABASE!M1453)</f>
        <v/>
      </c>
      <c r="C1455" s="94">
        <f>IF(DATABASE!$X1453&lt;&gt;1,"",DATABASE!A1453)</f>
        <v/>
      </c>
      <c r="D1455" s="94">
        <f>IF(DATABASE!$X1453&lt;&gt;1,"",DATABASE!P1453)</f>
        <v/>
      </c>
      <c r="E1455" s="94">
        <f>IF(DATABASE!$X1453&lt;&gt;1,"",DATABASE!L1453)</f>
        <v/>
      </c>
      <c r="F1455" s="94">
        <f>IF(DATABASE!$X1453&lt;&gt;1,"",DATABASE!Q1453)</f>
        <v/>
      </c>
      <c r="G1455" s="94">
        <f>IF(DATABASE!$X1453&lt;&gt;1,"",DATABASE!C1453)</f>
        <v/>
      </c>
      <c r="H1455" s="94">
        <f>IF(DATABASE!$X1453&lt;&gt;1,"",DATABASE!D1453)</f>
        <v/>
      </c>
      <c r="I1455" s="93">
        <f>IF(DATABASE!$X1453&lt;&gt;1,"",DATABASE!S1453)</f>
        <v/>
      </c>
    </row>
    <row r="1456" ht="16.5" customHeight="1" s="111">
      <c r="A1456" s="92">
        <f>IF(DATABASE!$X1454&lt;&gt;1,"",DATABASE!B1454)</f>
        <v/>
      </c>
      <c r="B1456" s="93">
        <f>IF(DATABASE!$X1454&lt;&gt;1,"",DATABASE!M1454)</f>
        <v/>
      </c>
      <c r="C1456" s="94">
        <f>IF(DATABASE!$X1454&lt;&gt;1,"",DATABASE!A1454)</f>
        <v/>
      </c>
      <c r="D1456" s="94">
        <f>IF(DATABASE!$X1454&lt;&gt;1,"",DATABASE!P1454)</f>
        <v/>
      </c>
      <c r="E1456" s="94">
        <f>IF(DATABASE!$X1454&lt;&gt;1,"",DATABASE!L1454)</f>
        <v/>
      </c>
      <c r="F1456" s="94">
        <f>IF(DATABASE!$X1454&lt;&gt;1,"",DATABASE!Q1454)</f>
        <v/>
      </c>
      <c r="G1456" s="94">
        <f>IF(DATABASE!$X1454&lt;&gt;1,"",DATABASE!C1454)</f>
        <v/>
      </c>
      <c r="H1456" s="94">
        <f>IF(DATABASE!$X1454&lt;&gt;1,"",DATABASE!D1454)</f>
        <v/>
      </c>
      <c r="I1456" s="93">
        <f>IF(DATABASE!$X1454&lt;&gt;1,"",DATABASE!S1454)</f>
        <v/>
      </c>
    </row>
    <row r="1457" ht="16.5" customHeight="1" s="111">
      <c r="A1457" s="92">
        <f>IF(DATABASE!$X1455&lt;&gt;1,"",DATABASE!B1455)</f>
        <v/>
      </c>
      <c r="B1457" s="93">
        <f>IF(DATABASE!$X1455&lt;&gt;1,"",DATABASE!M1455)</f>
        <v/>
      </c>
      <c r="C1457" s="94">
        <f>IF(DATABASE!$X1455&lt;&gt;1,"",DATABASE!A1455)</f>
        <v/>
      </c>
      <c r="D1457" s="94">
        <f>IF(DATABASE!$X1455&lt;&gt;1,"",DATABASE!P1455)</f>
        <v/>
      </c>
      <c r="E1457" s="94">
        <f>IF(DATABASE!$X1455&lt;&gt;1,"",DATABASE!L1455)</f>
        <v/>
      </c>
      <c r="F1457" s="94">
        <f>IF(DATABASE!$X1455&lt;&gt;1,"",DATABASE!Q1455)</f>
        <v/>
      </c>
      <c r="G1457" s="94">
        <f>IF(DATABASE!$X1455&lt;&gt;1,"",DATABASE!C1455)</f>
        <v/>
      </c>
      <c r="H1457" s="94">
        <f>IF(DATABASE!$X1455&lt;&gt;1,"",DATABASE!D1455)</f>
        <v/>
      </c>
      <c r="I1457" s="93">
        <f>IF(DATABASE!$X1455&lt;&gt;1,"",DATABASE!S1455)</f>
        <v/>
      </c>
    </row>
    <row r="1458" ht="16.5" customHeight="1" s="111">
      <c r="A1458" s="92">
        <f>IF(DATABASE!$X1456&lt;&gt;1,"",DATABASE!B1456)</f>
        <v/>
      </c>
      <c r="B1458" s="93">
        <f>IF(DATABASE!$X1456&lt;&gt;1,"",DATABASE!M1456)</f>
        <v/>
      </c>
      <c r="C1458" s="94">
        <f>IF(DATABASE!$X1456&lt;&gt;1,"",DATABASE!A1456)</f>
        <v/>
      </c>
      <c r="D1458" s="94">
        <f>IF(DATABASE!$X1456&lt;&gt;1,"",DATABASE!P1456)</f>
        <v/>
      </c>
      <c r="E1458" s="94">
        <f>IF(DATABASE!$X1456&lt;&gt;1,"",DATABASE!L1456)</f>
        <v/>
      </c>
      <c r="F1458" s="94">
        <f>IF(DATABASE!$X1456&lt;&gt;1,"",DATABASE!Q1456)</f>
        <v/>
      </c>
      <c r="G1458" s="94">
        <f>IF(DATABASE!$X1456&lt;&gt;1,"",DATABASE!C1456)</f>
        <v/>
      </c>
      <c r="H1458" s="94">
        <f>IF(DATABASE!$X1456&lt;&gt;1,"",DATABASE!D1456)</f>
        <v/>
      </c>
      <c r="I1458" s="93">
        <f>IF(DATABASE!$X1456&lt;&gt;1,"",DATABASE!S1456)</f>
        <v/>
      </c>
    </row>
    <row r="1459" ht="16.5" customHeight="1" s="111">
      <c r="A1459" s="92">
        <f>IF(DATABASE!$X1457&lt;&gt;1,"",DATABASE!B1457)</f>
        <v/>
      </c>
      <c r="B1459" s="93">
        <f>IF(DATABASE!$X1457&lt;&gt;1,"",DATABASE!M1457)</f>
        <v/>
      </c>
      <c r="C1459" s="94">
        <f>IF(DATABASE!$X1457&lt;&gt;1,"",DATABASE!A1457)</f>
        <v/>
      </c>
      <c r="D1459" s="94">
        <f>IF(DATABASE!$X1457&lt;&gt;1,"",DATABASE!P1457)</f>
        <v/>
      </c>
      <c r="E1459" s="94">
        <f>IF(DATABASE!$X1457&lt;&gt;1,"",DATABASE!L1457)</f>
        <v/>
      </c>
      <c r="F1459" s="94">
        <f>IF(DATABASE!$X1457&lt;&gt;1,"",DATABASE!Q1457)</f>
        <v/>
      </c>
      <c r="G1459" s="94">
        <f>IF(DATABASE!$X1457&lt;&gt;1,"",DATABASE!C1457)</f>
        <v/>
      </c>
      <c r="H1459" s="94">
        <f>IF(DATABASE!$X1457&lt;&gt;1,"",DATABASE!D1457)</f>
        <v/>
      </c>
      <c r="I1459" s="93">
        <f>IF(DATABASE!$X1457&lt;&gt;1,"",DATABASE!S1457)</f>
        <v/>
      </c>
    </row>
    <row r="1460" ht="16.5" customHeight="1" s="111">
      <c r="A1460" s="92">
        <f>IF(DATABASE!$X1458&lt;&gt;1,"",DATABASE!B1458)</f>
        <v/>
      </c>
      <c r="B1460" s="93">
        <f>IF(DATABASE!$X1458&lt;&gt;1,"",DATABASE!M1458)</f>
        <v/>
      </c>
      <c r="C1460" s="94">
        <f>IF(DATABASE!$X1458&lt;&gt;1,"",DATABASE!A1458)</f>
        <v/>
      </c>
      <c r="D1460" s="94">
        <f>IF(DATABASE!$X1458&lt;&gt;1,"",DATABASE!P1458)</f>
        <v/>
      </c>
      <c r="E1460" s="94">
        <f>IF(DATABASE!$X1458&lt;&gt;1,"",DATABASE!L1458)</f>
        <v/>
      </c>
      <c r="F1460" s="94">
        <f>IF(DATABASE!$X1458&lt;&gt;1,"",DATABASE!Q1458)</f>
        <v/>
      </c>
      <c r="G1460" s="94">
        <f>IF(DATABASE!$X1458&lt;&gt;1,"",DATABASE!C1458)</f>
        <v/>
      </c>
      <c r="H1460" s="94">
        <f>IF(DATABASE!$X1458&lt;&gt;1,"",DATABASE!D1458)</f>
        <v/>
      </c>
      <c r="I1460" s="93">
        <f>IF(DATABASE!$X1458&lt;&gt;1,"",DATABASE!S1458)</f>
        <v/>
      </c>
    </row>
    <row r="1461" ht="16.5" customHeight="1" s="111">
      <c r="A1461" s="92">
        <f>IF(DATABASE!$X1459&lt;&gt;1,"",DATABASE!B1459)</f>
        <v/>
      </c>
      <c r="B1461" s="93">
        <f>IF(DATABASE!$X1459&lt;&gt;1,"",DATABASE!M1459)</f>
        <v/>
      </c>
      <c r="C1461" s="94">
        <f>IF(DATABASE!$X1459&lt;&gt;1,"",DATABASE!A1459)</f>
        <v/>
      </c>
      <c r="D1461" s="94">
        <f>IF(DATABASE!$X1459&lt;&gt;1,"",DATABASE!P1459)</f>
        <v/>
      </c>
      <c r="E1461" s="94">
        <f>IF(DATABASE!$X1459&lt;&gt;1,"",DATABASE!L1459)</f>
        <v/>
      </c>
      <c r="F1461" s="94">
        <f>IF(DATABASE!$X1459&lt;&gt;1,"",DATABASE!Q1459)</f>
        <v/>
      </c>
      <c r="G1461" s="94">
        <f>IF(DATABASE!$X1459&lt;&gt;1,"",DATABASE!C1459)</f>
        <v/>
      </c>
      <c r="H1461" s="94">
        <f>IF(DATABASE!$X1459&lt;&gt;1,"",DATABASE!D1459)</f>
        <v/>
      </c>
      <c r="I1461" s="93">
        <f>IF(DATABASE!$X1459&lt;&gt;1,"",DATABASE!S1459)</f>
        <v/>
      </c>
    </row>
    <row r="1462" ht="16.5" customHeight="1" s="111">
      <c r="A1462" s="92">
        <f>IF(DATABASE!$X1460&lt;&gt;1,"",DATABASE!B1460)</f>
        <v/>
      </c>
      <c r="B1462" s="93">
        <f>IF(DATABASE!$X1460&lt;&gt;1,"",DATABASE!M1460)</f>
        <v/>
      </c>
      <c r="C1462" s="94">
        <f>IF(DATABASE!$X1460&lt;&gt;1,"",DATABASE!A1460)</f>
        <v/>
      </c>
      <c r="D1462" s="94">
        <f>IF(DATABASE!$X1460&lt;&gt;1,"",DATABASE!P1460)</f>
        <v/>
      </c>
      <c r="E1462" s="94">
        <f>IF(DATABASE!$X1460&lt;&gt;1,"",DATABASE!L1460)</f>
        <v/>
      </c>
      <c r="F1462" s="94">
        <f>IF(DATABASE!$X1460&lt;&gt;1,"",DATABASE!Q1460)</f>
        <v/>
      </c>
      <c r="G1462" s="94">
        <f>IF(DATABASE!$X1460&lt;&gt;1,"",DATABASE!C1460)</f>
        <v/>
      </c>
      <c r="H1462" s="94">
        <f>IF(DATABASE!$X1460&lt;&gt;1,"",DATABASE!D1460)</f>
        <v/>
      </c>
      <c r="I1462" s="93">
        <f>IF(DATABASE!$X1460&lt;&gt;1,"",DATABASE!S1460)</f>
        <v/>
      </c>
    </row>
    <row r="1463" ht="16.5" customHeight="1" s="111">
      <c r="A1463" s="92">
        <f>IF(DATABASE!$X1461&lt;&gt;1,"",DATABASE!B1461)</f>
        <v/>
      </c>
      <c r="B1463" s="93">
        <f>IF(DATABASE!$X1461&lt;&gt;1,"",DATABASE!M1461)</f>
        <v/>
      </c>
      <c r="C1463" s="94">
        <f>IF(DATABASE!$X1461&lt;&gt;1,"",DATABASE!A1461)</f>
        <v/>
      </c>
      <c r="D1463" s="94">
        <f>IF(DATABASE!$X1461&lt;&gt;1,"",DATABASE!P1461)</f>
        <v/>
      </c>
      <c r="E1463" s="94">
        <f>IF(DATABASE!$X1461&lt;&gt;1,"",DATABASE!L1461)</f>
        <v/>
      </c>
      <c r="F1463" s="94">
        <f>IF(DATABASE!$X1461&lt;&gt;1,"",DATABASE!Q1461)</f>
        <v/>
      </c>
      <c r="G1463" s="94">
        <f>IF(DATABASE!$X1461&lt;&gt;1,"",DATABASE!C1461)</f>
        <v/>
      </c>
      <c r="H1463" s="94">
        <f>IF(DATABASE!$X1461&lt;&gt;1,"",DATABASE!D1461)</f>
        <v/>
      </c>
      <c r="I1463" s="93">
        <f>IF(DATABASE!$X1461&lt;&gt;1,"",DATABASE!S1461)</f>
        <v/>
      </c>
    </row>
    <row r="1464" ht="16.5" customHeight="1" s="111">
      <c r="A1464" s="92">
        <f>IF(DATABASE!$X1462&lt;&gt;1,"",DATABASE!B1462)</f>
        <v/>
      </c>
      <c r="B1464" s="93">
        <f>IF(DATABASE!$X1462&lt;&gt;1,"",DATABASE!M1462)</f>
        <v/>
      </c>
      <c r="C1464" s="94">
        <f>IF(DATABASE!$X1462&lt;&gt;1,"",DATABASE!A1462)</f>
        <v/>
      </c>
      <c r="D1464" s="94">
        <f>IF(DATABASE!$X1462&lt;&gt;1,"",DATABASE!P1462)</f>
        <v/>
      </c>
      <c r="E1464" s="94">
        <f>IF(DATABASE!$X1462&lt;&gt;1,"",DATABASE!L1462)</f>
        <v/>
      </c>
      <c r="F1464" s="94">
        <f>IF(DATABASE!$X1462&lt;&gt;1,"",DATABASE!Q1462)</f>
        <v/>
      </c>
      <c r="G1464" s="94">
        <f>IF(DATABASE!$X1462&lt;&gt;1,"",DATABASE!C1462)</f>
        <v/>
      </c>
      <c r="H1464" s="94">
        <f>IF(DATABASE!$X1462&lt;&gt;1,"",DATABASE!D1462)</f>
        <v/>
      </c>
      <c r="I1464" s="93">
        <f>IF(DATABASE!$X1462&lt;&gt;1,"",DATABASE!S1462)</f>
        <v/>
      </c>
    </row>
    <row r="1465" ht="16.5" customHeight="1" s="111">
      <c r="A1465" s="92">
        <f>IF(DATABASE!$X1463&lt;&gt;1,"",DATABASE!B1463)</f>
        <v/>
      </c>
      <c r="B1465" s="93">
        <f>IF(DATABASE!$X1463&lt;&gt;1,"",DATABASE!M1463)</f>
        <v/>
      </c>
      <c r="C1465" s="94">
        <f>IF(DATABASE!$X1463&lt;&gt;1,"",DATABASE!A1463)</f>
        <v/>
      </c>
      <c r="D1465" s="94">
        <f>IF(DATABASE!$X1463&lt;&gt;1,"",DATABASE!P1463)</f>
        <v/>
      </c>
      <c r="E1465" s="94">
        <f>IF(DATABASE!$X1463&lt;&gt;1,"",DATABASE!L1463)</f>
        <v/>
      </c>
      <c r="F1465" s="94">
        <f>IF(DATABASE!$X1463&lt;&gt;1,"",DATABASE!Q1463)</f>
        <v/>
      </c>
      <c r="G1465" s="94">
        <f>IF(DATABASE!$X1463&lt;&gt;1,"",DATABASE!C1463)</f>
        <v/>
      </c>
      <c r="H1465" s="94">
        <f>IF(DATABASE!$X1463&lt;&gt;1,"",DATABASE!D1463)</f>
        <v/>
      </c>
      <c r="I1465" s="93">
        <f>IF(DATABASE!$X1463&lt;&gt;1,"",DATABASE!S1463)</f>
        <v/>
      </c>
    </row>
    <row r="1466" ht="16.5" customHeight="1" s="111">
      <c r="A1466" s="92">
        <f>IF(DATABASE!$X1464&lt;&gt;1,"",DATABASE!B1464)</f>
        <v/>
      </c>
      <c r="B1466" s="93">
        <f>IF(DATABASE!$X1464&lt;&gt;1,"",DATABASE!M1464)</f>
        <v/>
      </c>
      <c r="C1466" s="94">
        <f>IF(DATABASE!$X1464&lt;&gt;1,"",DATABASE!A1464)</f>
        <v/>
      </c>
      <c r="D1466" s="94">
        <f>IF(DATABASE!$X1464&lt;&gt;1,"",DATABASE!P1464)</f>
        <v/>
      </c>
      <c r="E1466" s="94">
        <f>IF(DATABASE!$X1464&lt;&gt;1,"",DATABASE!L1464)</f>
        <v/>
      </c>
      <c r="F1466" s="94">
        <f>IF(DATABASE!$X1464&lt;&gt;1,"",DATABASE!Q1464)</f>
        <v/>
      </c>
      <c r="G1466" s="94">
        <f>IF(DATABASE!$X1464&lt;&gt;1,"",DATABASE!C1464)</f>
        <v/>
      </c>
      <c r="H1466" s="94">
        <f>IF(DATABASE!$X1464&lt;&gt;1,"",DATABASE!D1464)</f>
        <v/>
      </c>
      <c r="I1466" s="93">
        <f>IF(DATABASE!$X1464&lt;&gt;1,"",DATABASE!S1464)</f>
        <v/>
      </c>
    </row>
    <row r="1467" ht="16.5" customHeight="1" s="111">
      <c r="A1467" s="92">
        <f>IF(DATABASE!$X1465&lt;&gt;1,"",DATABASE!B1465)</f>
        <v/>
      </c>
      <c r="B1467" s="93">
        <f>IF(DATABASE!$X1465&lt;&gt;1,"",DATABASE!M1465)</f>
        <v/>
      </c>
      <c r="C1467" s="94">
        <f>IF(DATABASE!$X1465&lt;&gt;1,"",DATABASE!A1465)</f>
        <v/>
      </c>
      <c r="D1467" s="94">
        <f>IF(DATABASE!$X1465&lt;&gt;1,"",DATABASE!P1465)</f>
        <v/>
      </c>
      <c r="E1467" s="94">
        <f>IF(DATABASE!$X1465&lt;&gt;1,"",DATABASE!L1465)</f>
        <v/>
      </c>
      <c r="F1467" s="94">
        <f>IF(DATABASE!$X1465&lt;&gt;1,"",DATABASE!Q1465)</f>
        <v/>
      </c>
      <c r="G1467" s="94">
        <f>IF(DATABASE!$X1465&lt;&gt;1,"",DATABASE!C1465)</f>
        <v/>
      </c>
      <c r="H1467" s="94">
        <f>IF(DATABASE!$X1465&lt;&gt;1,"",DATABASE!D1465)</f>
        <v/>
      </c>
      <c r="I1467" s="93">
        <f>IF(DATABASE!$X1465&lt;&gt;1,"",DATABASE!S1465)</f>
        <v/>
      </c>
    </row>
    <row r="1468" ht="16.5" customHeight="1" s="111">
      <c r="A1468" s="92">
        <f>IF(DATABASE!$X1466&lt;&gt;1,"",DATABASE!B1466)</f>
        <v/>
      </c>
      <c r="B1468" s="93">
        <f>IF(DATABASE!$X1466&lt;&gt;1,"",DATABASE!M1466)</f>
        <v/>
      </c>
      <c r="C1468" s="94">
        <f>IF(DATABASE!$X1466&lt;&gt;1,"",DATABASE!A1466)</f>
        <v/>
      </c>
      <c r="D1468" s="94">
        <f>IF(DATABASE!$X1466&lt;&gt;1,"",DATABASE!P1466)</f>
        <v/>
      </c>
      <c r="E1468" s="94">
        <f>IF(DATABASE!$X1466&lt;&gt;1,"",DATABASE!L1466)</f>
        <v/>
      </c>
      <c r="F1468" s="94">
        <f>IF(DATABASE!$X1466&lt;&gt;1,"",DATABASE!Q1466)</f>
        <v/>
      </c>
      <c r="G1468" s="94">
        <f>IF(DATABASE!$X1466&lt;&gt;1,"",DATABASE!C1466)</f>
        <v/>
      </c>
      <c r="H1468" s="94">
        <f>IF(DATABASE!$X1466&lt;&gt;1,"",DATABASE!D1466)</f>
        <v/>
      </c>
      <c r="I1468" s="93">
        <f>IF(DATABASE!$X1466&lt;&gt;1,"",DATABASE!S1466)</f>
        <v/>
      </c>
    </row>
    <row r="1469" ht="16.5" customHeight="1" s="111">
      <c r="A1469" s="92">
        <f>IF(DATABASE!$X1467&lt;&gt;1,"",DATABASE!B1467)</f>
        <v/>
      </c>
      <c r="B1469" s="93">
        <f>IF(DATABASE!$X1467&lt;&gt;1,"",DATABASE!M1467)</f>
        <v/>
      </c>
      <c r="C1469" s="94">
        <f>IF(DATABASE!$X1467&lt;&gt;1,"",DATABASE!A1467)</f>
        <v/>
      </c>
      <c r="D1469" s="94">
        <f>IF(DATABASE!$X1467&lt;&gt;1,"",DATABASE!P1467)</f>
        <v/>
      </c>
      <c r="E1469" s="94">
        <f>IF(DATABASE!$X1467&lt;&gt;1,"",DATABASE!L1467)</f>
        <v/>
      </c>
      <c r="F1469" s="94">
        <f>IF(DATABASE!$X1467&lt;&gt;1,"",DATABASE!Q1467)</f>
        <v/>
      </c>
      <c r="G1469" s="94">
        <f>IF(DATABASE!$X1467&lt;&gt;1,"",DATABASE!C1467)</f>
        <v/>
      </c>
      <c r="H1469" s="94">
        <f>IF(DATABASE!$X1467&lt;&gt;1,"",DATABASE!D1467)</f>
        <v/>
      </c>
      <c r="I1469" s="93">
        <f>IF(DATABASE!$X1467&lt;&gt;1,"",DATABASE!S1467)</f>
        <v/>
      </c>
    </row>
    <row r="1470" ht="16.5" customHeight="1" s="111">
      <c r="A1470" s="92">
        <f>IF(DATABASE!$X1468&lt;&gt;1,"",DATABASE!B1468)</f>
        <v/>
      </c>
      <c r="B1470" s="93">
        <f>IF(DATABASE!$X1468&lt;&gt;1,"",DATABASE!M1468)</f>
        <v/>
      </c>
      <c r="C1470" s="94">
        <f>IF(DATABASE!$X1468&lt;&gt;1,"",DATABASE!A1468)</f>
        <v/>
      </c>
      <c r="D1470" s="94">
        <f>IF(DATABASE!$X1468&lt;&gt;1,"",DATABASE!P1468)</f>
        <v/>
      </c>
      <c r="E1470" s="94">
        <f>IF(DATABASE!$X1468&lt;&gt;1,"",DATABASE!L1468)</f>
        <v/>
      </c>
      <c r="F1470" s="94">
        <f>IF(DATABASE!$X1468&lt;&gt;1,"",DATABASE!Q1468)</f>
        <v/>
      </c>
      <c r="G1470" s="94">
        <f>IF(DATABASE!$X1468&lt;&gt;1,"",DATABASE!C1468)</f>
        <v/>
      </c>
      <c r="H1470" s="94">
        <f>IF(DATABASE!$X1468&lt;&gt;1,"",DATABASE!D1468)</f>
        <v/>
      </c>
      <c r="I1470" s="93">
        <f>IF(DATABASE!$X1468&lt;&gt;1,"",DATABASE!S1468)</f>
        <v/>
      </c>
    </row>
    <row r="1471" ht="16.5" customHeight="1" s="111">
      <c r="A1471" s="92">
        <f>IF(DATABASE!$X1469&lt;&gt;1,"",DATABASE!B1469)</f>
        <v/>
      </c>
      <c r="B1471" s="93">
        <f>IF(DATABASE!$X1469&lt;&gt;1,"",DATABASE!M1469)</f>
        <v/>
      </c>
      <c r="C1471" s="94">
        <f>IF(DATABASE!$X1469&lt;&gt;1,"",DATABASE!A1469)</f>
        <v/>
      </c>
      <c r="D1471" s="94">
        <f>IF(DATABASE!$X1469&lt;&gt;1,"",DATABASE!P1469)</f>
        <v/>
      </c>
      <c r="E1471" s="94">
        <f>IF(DATABASE!$X1469&lt;&gt;1,"",DATABASE!L1469)</f>
        <v/>
      </c>
      <c r="F1471" s="94">
        <f>IF(DATABASE!$X1469&lt;&gt;1,"",DATABASE!Q1469)</f>
        <v/>
      </c>
      <c r="G1471" s="94">
        <f>IF(DATABASE!$X1469&lt;&gt;1,"",DATABASE!C1469)</f>
        <v/>
      </c>
      <c r="H1471" s="94">
        <f>IF(DATABASE!$X1469&lt;&gt;1,"",DATABASE!D1469)</f>
        <v/>
      </c>
      <c r="I1471" s="93">
        <f>IF(DATABASE!$X1469&lt;&gt;1,"",DATABASE!S1469)</f>
        <v/>
      </c>
    </row>
    <row r="1472" ht="16.5" customHeight="1" s="111">
      <c r="A1472" s="92">
        <f>IF(DATABASE!$X1470&lt;&gt;1,"",DATABASE!B1470)</f>
        <v/>
      </c>
      <c r="B1472" s="93">
        <f>IF(DATABASE!$X1470&lt;&gt;1,"",DATABASE!M1470)</f>
        <v/>
      </c>
      <c r="C1472" s="94">
        <f>IF(DATABASE!$X1470&lt;&gt;1,"",DATABASE!A1470)</f>
        <v/>
      </c>
      <c r="D1472" s="94">
        <f>IF(DATABASE!$X1470&lt;&gt;1,"",DATABASE!P1470)</f>
        <v/>
      </c>
      <c r="E1472" s="94">
        <f>IF(DATABASE!$X1470&lt;&gt;1,"",DATABASE!L1470)</f>
        <v/>
      </c>
      <c r="F1472" s="94">
        <f>IF(DATABASE!$X1470&lt;&gt;1,"",DATABASE!Q1470)</f>
        <v/>
      </c>
      <c r="G1472" s="94">
        <f>IF(DATABASE!$X1470&lt;&gt;1,"",DATABASE!C1470)</f>
        <v/>
      </c>
      <c r="H1472" s="94">
        <f>IF(DATABASE!$X1470&lt;&gt;1,"",DATABASE!D1470)</f>
        <v/>
      </c>
      <c r="I1472" s="93">
        <f>IF(DATABASE!$X1470&lt;&gt;1,"",DATABASE!S1470)</f>
        <v/>
      </c>
    </row>
    <row r="1473" ht="16.5" customHeight="1" s="111">
      <c r="A1473" s="92">
        <f>IF(DATABASE!$X1471&lt;&gt;1,"",DATABASE!B1471)</f>
        <v/>
      </c>
      <c r="B1473" s="93">
        <f>IF(DATABASE!$X1471&lt;&gt;1,"",DATABASE!M1471)</f>
        <v/>
      </c>
      <c r="C1473" s="94">
        <f>IF(DATABASE!$X1471&lt;&gt;1,"",DATABASE!A1471)</f>
        <v/>
      </c>
      <c r="D1473" s="94">
        <f>IF(DATABASE!$X1471&lt;&gt;1,"",DATABASE!P1471)</f>
        <v/>
      </c>
      <c r="E1473" s="94">
        <f>IF(DATABASE!$X1471&lt;&gt;1,"",DATABASE!L1471)</f>
        <v/>
      </c>
      <c r="F1473" s="94">
        <f>IF(DATABASE!$X1471&lt;&gt;1,"",DATABASE!Q1471)</f>
        <v/>
      </c>
      <c r="G1473" s="94">
        <f>IF(DATABASE!$X1471&lt;&gt;1,"",DATABASE!C1471)</f>
        <v/>
      </c>
      <c r="H1473" s="94">
        <f>IF(DATABASE!$X1471&lt;&gt;1,"",DATABASE!D1471)</f>
        <v/>
      </c>
      <c r="I1473" s="93">
        <f>IF(DATABASE!$X1471&lt;&gt;1,"",DATABASE!S1471)</f>
        <v/>
      </c>
    </row>
    <row r="1474" ht="16.5" customHeight="1" s="111">
      <c r="A1474" s="92">
        <f>IF(DATABASE!$X1472&lt;&gt;1,"",DATABASE!B1472)</f>
        <v/>
      </c>
      <c r="B1474" s="93">
        <f>IF(DATABASE!$X1472&lt;&gt;1,"",DATABASE!M1472)</f>
        <v/>
      </c>
      <c r="C1474" s="94">
        <f>IF(DATABASE!$X1472&lt;&gt;1,"",DATABASE!A1472)</f>
        <v/>
      </c>
      <c r="D1474" s="94">
        <f>IF(DATABASE!$X1472&lt;&gt;1,"",DATABASE!P1472)</f>
        <v/>
      </c>
      <c r="E1474" s="94">
        <f>IF(DATABASE!$X1472&lt;&gt;1,"",DATABASE!L1472)</f>
        <v/>
      </c>
      <c r="F1474" s="94">
        <f>IF(DATABASE!$X1472&lt;&gt;1,"",DATABASE!Q1472)</f>
        <v/>
      </c>
      <c r="G1474" s="94">
        <f>IF(DATABASE!$X1472&lt;&gt;1,"",DATABASE!C1472)</f>
        <v/>
      </c>
      <c r="H1474" s="94">
        <f>IF(DATABASE!$X1472&lt;&gt;1,"",DATABASE!D1472)</f>
        <v/>
      </c>
      <c r="I1474" s="93">
        <f>IF(DATABASE!$X1472&lt;&gt;1,"",DATABASE!S1472)</f>
        <v/>
      </c>
    </row>
    <row r="1475" ht="16.5" customHeight="1" s="111">
      <c r="A1475" s="92">
        <f>IF(DATABASE!$X1473&lt;&gt;1,"",DATABASE!B1473)</f>
        <v/>
      </c>
      <c r="B1475" s="93">
        <f>IF(DATABASE!$X1473&lt;&gt;1,"",DATABASE!M1473)</f>
        <v/>
      </c>
      <c r="C1475" s="94">
        <f>IF(DATABASE!$X1473&lt;&gt;1,"",DATABASE!A1473)</f>
        <v/>
      </c>
      <c r="D1475" s="94">
        <f>IF(DATABASE!$X1473&lt;&gt;1,"",DATABASE!P1473)</f>
        <v/>
      </c>
      <c r="E1475" s="94">
        <f>IF(DATABASE!$X1473&lt;&gt;1,"",DATABASE!L1473)</f>
        <v/>
      </c>
      <c r="F1475" s="94">
        <f>IF(DATABASE!$X1473&lt;&gt;1,"",DATABASE!Q1473)</f>
        <v/>
      </c>
      <c r="G1475" s="94">
        <f>IF(DATABASE!$X1473&lt;&gt;1,"",DATABASE!C1473)</f>
        <v/>
      </c>
      <c r="H1475" s="94">
        <f>IF(DATABASE!$X1473&lt;&gt;1,"",DATABASE!D1473)</f>
        <v/>
      </c>
      <c r="I1475" s="93">
        <f>IF(DATABASE!$X1473&lt;&gt;1,"",DATABASE!S1473)</f>
        <v/>
      </c>
    </row>
    <row r="1476" ht="16.5" customHeight="1" s="111">
      <c r="A1476" s="92">
        <f>IF(DATABASE!$X1474&lt;&gt;1,"",DATABASE!B1474)</f>
        <v/>
      </c>
      <c r="B1476" s="93">
        <f>IF(DATABASE!$X1474&lt;&gt;1,"",DATABASE!M1474)</f>
        <v/>
      </c>
      <c r="C1476" s="94">
        <f>IF(DATABASE!$X1474&lt;&gt;1,"",DATABASE!A1474)</f>
        <v/>
      </c>
      <c r="D1476" s="94">
        <f>IF(DATABASE!$X1474&lt;&gt;1,"",DATABASE!P1474)</f>
        <v/>
      </c>
      <c r="E1476" s="94">
        <f>IF(DATABASE!$X1474&lt;&gt;1,"",DATABASE!L1474)</f>
        <v/>
      </c>
      <c r="F1476" s="94">
        <f>IF(DATABASE!$X1474&lt;&gt;1,"",DATABASE!Q1474)</f>
        <v/>
      </c>
      <c r="G1476" s="94">
        <f>IF(DATABASE!$X1474&lt;&gt;1,"",DATABASE!C1474)</f>
        <v/>
      </c>
      <c r="H1476" s="94">
        <f>IF(DATABASE!$X1474&lt;&gt;1,"",DATABASE!D1474)</f>
        <v/>
      </c>
      <c r="I1476" s="93">
        <f>IF(DATABASE!$X1474&lt;&gt;1,"",DATABASE!S1474)</f>
        <v/>
      </c>
    </row>
    <row r="1477" ht="16.5" customHeight="1" s="111">
      <c r="A1477" s="92">
        <f>IF(DATABASE!$X1475&lt;&gt;1,"",DATABASE!B1475)</f>
        <v/>
      </c>
      <c r="B1477" s="93">
        <f>IF(DATABASE!$X1475&lt;&gt;1,"",DATABASE!M1475)</f>
        <v/>
      </c>
      <c r="C1477" s="94">
        <f>IF(DATABASE!$X1475&lt;&gt;1,"",DATABASE!A1475)</f>
        <v/>
      </c>
      <c r="D1477" s="94">
        <f>IF(DATABASE!$X1475&lt;&gt;1,"",DATABASE!P1475)</f>
        <v/>
      </c>
      <c r="E1477" s="94">
        <f>IF(DATABASE!$X1475&lt;&gt;1,"",DATABASE!L1475)</f>
        <v/>
      </c>
      <c r="F1477" s="94">
        <f>IF(DATABASE!$X1475&lt;&gt;1,"",DATABASE!Q1475)</f>
        <v/>
      </c>
      <c r="G1477" s="94">
        <f>IF(DATABASE!$X1475&lt;&gt;1,"",DATABASE!C1475)</f>
        <v/>
      </c>
      <c r="H1477" s="94">
        <f>IF(DATABASE!$X1475&lt;&gt;1,"",DATABASE!D1475)</f>
        <v/>
      </c>
      <c r="I1477" s="93">
        <f>IF(DATABASE!$X1475&lt;&gt;1,"",DATABASE!S1475)</f>
        <v/>
      </c>
    </row>
    <row r="1478" ht="16.5" customHeight="1" s="111">
      <c r="A1478" s="92">
        <f>IF(DATABASE!$X1476&lt;&gt;1,"",DATABASE!B1476)</f>
        <v/>
      </c>
      <c r="B1478" s="93">
        <f>IF(DATABASE!$X1476&lt;&gt;1,"",DATABASE!M1476)</f>
        <v/>
      </c>
      <c r="C1478" s="94">
        <f>IF(DATABASE!$X1476&lt;&gt;1,"",DATABASE!A1476)</f>
        <v/>
      </c>
      <c r="D1478" s="94">
        <f>IF(DATABASE!$X1476&lt;&gt;1,"",DATABASE!P1476)</f>
        <v/>
      </c>
      <c r="E1478" s="94">
        <f>IF(DATABASE!$X1476&lt;&gt;1,"",DATABASE!L1476)</f>
        <v/>
      </c>
      <c r="F1478" s="94">
        <f>IF(DATABASE!$X1476&lt;&gt;1,"",DATABASE!Q1476)</f>
        <v/>
      </c>
      <c r="G1478" s="94">
        <f>IF(DATABASE!$X1476&lt;&gt;1,"",DATABASE!C1476)</f>
        <v/>
      </c>
      <c r="H1478" s="94">
        <f>IF(DATABASE!$X1476&lt;&gt;1,"",DATABASE!D1476)</f>
        <v/>
      </c>
      <c r="I1478" s="93">
        <f>IF(DATABASE!$X1476&lt;&gt;1,"",DATABASE!S1476)</f>
        <v/>
      </c>
    </row>
    <row r="1479" ht="16.5" customHeight="1" s="111">
      <c r="A1479" s="92">
        <f>IF(DATABASE!$X1477&lt;&gt;1,"",DATABASE!B1477)</f>
        <v/>
      </c>
      <c r="B1479" s="93">
        <f>IF(DATABASE!$X1477&lt;&gt;1,"",DATABASE!M1477)</f>
        <v/>
      </c>
      <c r="C1479" s="94">
        <f>IF(DATABASE!$X1477&lt;&gt;1,"",DATABASE!A1477)</f>
        <v/>
      </c>
      <c r="D1479" s="94">
        <f>IF(DATABASE!$X1477&lt;&gt;1,"",DATABASE!P1477)</f>
        <v/>
      </c>
      <c r="E1479" s="94">
        <f>IF(DATABASE!$X1477&lt;&gt;1,"",DATABASE!L1477)</f>
        <v/>
      </c>
      <c r="F1479" s="94">
        <f>IF(DATABASE!$X1477&lt;&gt;1,"",DATABASE!Q1477)</f>
        <v/>
      </c>
      <c r="G1479" s="94">
        <f>IF(DATABASE!$X1477&lt;&gt;1,"",DATABASE!C1477)</f>
        <v/>
      </c>
      <c r="H1479" s="94">
        <f>IF(DATABASE!$X1477&lt;&gt;1,"",DATABASE!D1477)</f>
        <v/>
      </c>
      <c r="I1479" s="93">
        <f>IF(DATABASE!$X1477&lt;&gt;1,"",DATABASE!S1477)</f>
        <v/>
      </c>
    </row>
    <row r="1480" ht="16.5" customHeight="1" s="111">
      <c r="A1480" s="92">
        <f>IF(DATABASE!$X1478&lt;&gt;1,"",DATABASE!B1478)</f>
        <v/>
      </c>
      <c r="B1480" s="93">
        <f>IF(DATABASE!$X1478&lt;&gt;1,"",DATABASE!M1478)</f>
        <v/>
      </c>
      <c r="C1480" s="94">
        <f>IF(DATABASE!$X1478&lt;&gt;1,"",DATABASE!A1478)</f>
        <v/>
      </c>
      <c r="D1480" s="94">
        <f>IF(DATABASE!$X1478&lt;&gt;1,"",DATABASE!P1478)</f>
        <v/>
      </c>
      <c r="E1480" s="94">
        <f>IF(DATABASE!$X1478&lt;&gt;1,"",DATABASE!L1478)</f>
        <v/>
      </c>
      <c r="F1480" s="94">
        <f>IF(DATABASE!$X1478&lt;&gt;1,"",DATABASE!Q1478)</f>
        <v/>
      </c>
      <c r="G1480" s="94">
        <f>IF(DATABASE!$X1478&lt;&gt;1,"",DATABASE!C1478)</f>
        <v/>
      </c>
      <c r="H1480" s="94">
        <f>IF(DATABASE!$X1478&lt;&gt;1,"",DATABASE!D1478)</f>
        <v/>
      </c>
      <c r="I1480" s="93">
        <f>IF(DATABASE!$X1478&lt;&gt;1,"",DATABASE!S1478)</f>
        <v/>
      </c>
    </row>
    <row r="1481" ht="16.5" customHeight="1" s="111">
      <c r="A1481" s="92">
        <f>IF(DATABASE!$X1479&lt;&gt;1,"",DATABASE!B1479)</f>
        <v/>
      </c>
      <c r="B1481" s="93">
        <f>IF(DATABASE!$X1479&lt;&gt;1,"",DATABASE!M1479)</f>
        <v/>
      </c>
      <c r="C1481" s="94">
        <f>IF(DATABASE!$X1479&lt;&gt;1,"",DATABASE!A1479)</f>
        <v/>
      </c>
      <c r="D1481" s="94">
        <f>IF(DATABASE!$X1479&lt;&gt;1,"",DATABASE!P1479)</f>
        <v/>
      </c>
      <c r="E1481" s="94">
        <f>IF(DATABASE!$X1479&lt;&gt;1,"",DATABASE!L1479)</f>
        <v/>
      </c>
      <c r="F1481" s="94">
        <f>IF(DATABASE!$X1479&lt;&gt;1,"",DATABASE!Q1479)</f>
        <v/>
      </c>
      <c r="G1481" s="94">
        <f>IF(DATABASE!$X1479&lt;&gt;1,"",DATABASE!C1479)</f>
        <v/>
      </c>
      <c r="H1481" s="94">
        <f>IF(DATABASE!$X1479&lt;&gt;1,"",DATABASE!D1479)</f>
        <v/>
      </c>
      <c r="I1481" s="93">
        <f>IF(DATABASE!$X1479&lt;&gt;1,"",DATABASE!S1479)</f>
        <v/>
      </c>
    </row>
    <row r="1482" ht="16.5" customHeight="1" s="111">
      <c r="A1482" s="92">
        <f>IF(DATABASE!$X1480&lt;&gt;1,"",DATABASE!B1480)</f>
        <v/>
      </c>
      <c r="B1482" s="93">
        <f>IF(DATABASE!$X1480&lt;&gt;1,"",DATABASE!M1480)</f>
        <v/>
      </c>
      <c r="C1482" s="94">
        <f>IF(DATABASE!$X1480&lt;&gt;1,"",DATABASE!A1480)</f>
        <v/>
      </c>
      <c r="D1482" s="94">
        <f>IF(DATABASE!$X1480&lt;&gt;1,"",DATABASE!P1480)</f>
        <v/>
      </c>
      <c r="E1482" s="94">
        <f>IF(DATABASE!$X1480&lt;&gt;1,"",DATABASE!L1480)</f>
        <v/>
      </c>
      <c r="F1482" s="94">
        <f>IF(DATABASE!$X1480&lt;&gt;1,"",DATABASE!Q1480)</f>
        <v/>
      </c>
      <c r="G1482" s="94">
        <f>IF(DATABASE!$X1480&lt;&gt;1,"",DATABASE!C1480)</f>
        <v/>
      </c>
      <c r="H1482" s="94">
        <f>IF(DATABASE!$X1480&lt;&gt;1,"",DATABASE!D1480)</f>
        <v/>
      </c>
      <c r="I1482" s="93">
        <f>IF(DATABASE!$X1480&lt;&gt;1,"",DATABASE!S1480)</f>
        <v/>
      </c>
    </row>
    <row r="1483" ht="16.5" customHeight="1" s="111">
      <c r="A1483" s="92">
        <f>IF(DATABASE!$X1481&lt;&gt;1,"",DATABASE!B1481)</f>
        <v/>
      </c>
      <c r="B1483" s="93">
        <f>IF(DATABASE!$X1481&lt;&gt;1,"",DATABASE!M1481)</f>
        <v/>
      </c>
      <c r="C1483" s="94">
        <f>IF(DATABASE!$X1481&lt;&gt;1,"",DATABASE!A1481)</f>
        <v/>
      </c>
      <c r="D1483" s="94">
        <f>IF(DATABASE!$X1481&lt;&gt;1,"",DATABASE!P1481)</f>
        <v/>
      </c>
      <c r="E1483" s="94">
        <f>IF(DATABASE!$X1481&lt;&gt;1,"",DATABASE!L1481)</f>
        <v/>
      </c>
      <c r="F1483" s="94">
        <f>IF(DATABASE!$X1481&lt;&gt;1,"",DATABASE!Q1481)</f>
        <v/>
      </c>
      <c r="G1483" s="94">
        <f>IF(DATABASE!$X1481&lt;&gt;1,"",DATABASE!C1481)</f>
        <v/>
      </c>
      <c r="H1483" s="94">
        <f>IF(DATABASE!$X1481&lt;&gt;1,"",DATABASE!D1481)</f>
        <v/>
      </c>
      <c r="I1483" s="93">
        <f>IF(DATABASE!$X1481&lt;&gt;1,"",DATABASE!S1481)</f>
        <v/>
      </c>
    </row>
    <row r="1484" ht="16.5" customHeight="1" s="111">
      <c r="A1484" s="92">
        <f>IF(DATABASE!$X1482&lt;&gt;1,"",DATABASE!B1482)</f>
        <v/>
      </c>
      <c r="B1484" s="93">
        <f>IF(DATABASE!$X1482&lt;&gt;1,"",DATABASE!M1482)</f>
        <v/>
      </c>
      <c r="C1484" s="94">
        <f>IF(DATABASE!$X1482&lt;&gt;1,"",DATABASE!A1482)</f>
        <v/>
      </c>
      <c r="D1484" s="94">
        <f>IF(DATABASE!$X1482&lt;&gt;1,"",DATABASE!P1482)</f>
        <v/>
      </c>
      <c r="E1484" s="94">
        <f>IF(DATABASE!$X1482&lt;&gt;1,"",DATABASE!L1482)</f>
        <v/>
      </c>
      <c r="F1484" s="94">
        <f>IF(DATABASE!$X1482&lt;&gt;1,"",DATABASE!Q1482)</f>
        <v/>
      </c>
      <c r="G1484" s="94">
        <f>IF(DATABASE!$X1482&lt;&gt;1,"",DATABASE!C1482)</f>
        <v/>
      </c>
      <c r="H1484" s="94">
        <f>IF(DATABASE!$X1482&lt;&gt;1,"",DATABASE!D1482)</f>
        <v/>
      </c>
      <c r="I1484" s="93">
        <f>IF(DATABASE!$X1482&lt;&gt;1,"",DATABASE!S1482)</f>
        <v/>
      </c>
    </row>
    <row r="1485" ht="16.5" customHeight="1" s="111">
      <c r="A1485" s="92">
        <f>IF(DATABASE!$X1483&lt;&gt;1,"",DATABASE!B1483)</f>
        <v/>
      </c>
      <c r="B1485" s="93">
        <f>IF(DATABASE!$X1483&lt;&gt;1,"",DATABASE!M1483)</f>
        <v/>
      </c>
      <c r="C1485" s="94">
        <f>IF(DATABASE!$X1483&lt;&gt;1,"",DATABASE!A1483)</f>
        <v/>
      </c>
      <c r="D1485" s="94">
        <f>IF(DATABASE!$X1483&lt;&gt;1,"",DATABASE!P1483)</f>
        <v/>
      </c>
      <c r="E1485" s="94">
        <f>IF(DATABASE!$X1483&lt;&gt;1,"",DATABASE!L1483)</f>
        <v/>
      </c>
      <c r="F1485" s="94">
        <f>IF(DATABASE!$X1483&lt;&gt;1,"",DATABASE!Q1483)</f>
        <v/>
      </c>
      <c r="G1485" s="94">
        <f>IF(DATABASE!$X1483&lt;&gt;1,"",DATABASE!C1483)</f>
        <v/>
      </c>
      <c r="H1485" s="94">
        <f>IF(DATABASE!$X1483&lt;&gt;1,"",DATABASE!D1483)</f>
        <v/>
      </c>
      <c r="I1485" s="93">
        <f>IF(DATABASE!$X1483&lt;&gt;1,"",DATABASE!S1483)</f>
        <v/>
      </c>
    </row>
    <row r="1486" ht="16.5" customHeight="1" s="111">
      <c r="A1486" s="92">
        <f>IF(DATABASE!$X1484&lt;&gt;1,"",DATABASE!B1484)</f>
        <v/>
      </c>
      <c r="B1486" s="93">
        <f>IF(DATABASE!$X1484&lt;&gt;1,"",DATABASE!M1484)</f>
        <v/>
      </c>
      <c r="C1486" s="94">
        <f>IF(DATABASE!$X1484&lt;&gt;1,"",DATABASE!A1484)</f>
        <v/>
      </c>
      <c r="D1486" s="94">
        <f>IF(DATABASE!$X1484&lt;&gt;1,"",DATABASE!P1484)</f>
        <v/>
      </c>
      <c r="E1486" s="94">
        <f>IF(DATABASE!$X1484&lt;&gt;1,"",DATABASE!L1484)</f>
        <v/>
      </c>
      <c r="F1486" s="94">
        <f>IF(DATABASE!$X1484&lt;&gt;1,"",DATABASE!Q1484)</f>
        <v/>
      </c>
      <c r="G1486" s="94">
        <f>IF(DATABASE!$X1484&lt;&gt;1,"",DATABASE!C1484)</f>
        <v/>
      </c>
      <c r="H1486" s="94">
        <f>IF(DATABASE!$X1484&lt;&gt;1,"",DATABASE!D1484)</f>
        <v/>
      </c>
      <c r="I1486" s="93">
        <f>IF(DATABASE!$X1484&lt;&gt;1,"",DATABASE!S1484)</f>
        <v/>
      </c>
    </row>
    <row r="1487" ht="16.5" customHeight="1" s="111">
      <c r="A1487" s="92">
        <f>IF(DATABASE!$X1485&lt;&gt;1,"",DATABASE!B1485)</f>
        <v/>
      </c>
      <c r="B1487" s="93">
        <f>IF(DATABASE!$X1485&lt;&gt;1,"",DATABASE!M1485)</f>
        <v/>
      </c>
      <c r="C1487" s="94">
        <f>IF(DATABASE!$X1485&lt;&gt;1,"",DATABASE!A1485)</f>
        <v/>
      </c>
      <c r="D1487" s="94">
        <f>IF(DATABASE!$X1485&lt;&gt;1,"",DATABASE!P1485)</f>
        <v/>
      </c>
      <c r="E1487" s="94">
        <f>IF(DATABASE!$X1485&lt;&gt;1,"",DATABASE!L1485)</f>
        <v/>
      </c>
      <c r="F1487" s="94">
        <f>IF(DATABASE!$X1485&lt;&gt;1,"",DATABASE!Q1485)</f>
        <v/>
      </c>
      <c r="G1487" s="94">
        <f>IF(DATABASE!$X1485&lt;&gt;1,"",DATABASE!C1485)</f>
        <v/>
      </c>
      <c r="H1487" s="94">
        <f>IF(DATABASE!$X1485&lt;&gt;1,"",DATABASE!D1485)</f>
        <v/>
      </c>
      <c r="I1487" s="93">
        <f>IF(DATABASE!$X1485&lt;&gt;1,"",DATABASE!S1485)</f>
        <v/>
      </c>
    </row>
    <row r="1488" ht="16.5" customHeight="1" s="111">
      <c r="A1488" s="92">
        <f>IF(DATABASE!$X1486&lt;&gt;1,"",DATABASE!B1486)</f>
        <v/>
      </c>
      <c r="B1488" s="93">
        <f>IF(DATABASE!$X1486&lt;&gt;1,"",DATABASE!M1486)</f>
        <v/>
      </c>
      <c r="C1488" s="94">
        <f>IF(DATABASE!$X1486&lt;&gt;1,"",DATABASE!A1486)</f>
        <v/>
      </c>
      <c r="D1488" s="94">
        <f>IF(DATABASE!$X1486&lt;&gt;1,"",DATABASE!P1486)</f>
        <v/>
      </c>
      <c r="E1488" s="94">
        <f>IF(DATABASE!$X1486&lt;&gt;1,"",DATABASE!L1486)</f>
        <v/>
      </c>
      <c r="F1488" s="94">
        <f>IF(DATABASE!$X1486&lt;&gt;1,"",DATABASE!Q1486)</f>
        <v/>
      </c>
      <c r="G1488" s="94">
        <f>IF(DATABASE!$X1486&lt;&gt;1,"",DATABASE!C1486)</f>
        <v/>
      </c>
      <c r="H1488" s="94">
        <f>IF(DATABASE!$X1486&lt;&gt;1,"",DATABASE!D1486)</f>
        <v/>
      </c>
      <c r="I1488" s="93">
        <f>IF(DATABASE!$X1486&lt;&gt;1,"",DATABASE!S1486)</f>
        <v/>
      </c>
    </row>
    <row r="1489" ht="16.5" customHeight="1" s="111">
      <c r="A1489" s="92">
        <f>IF(DATABASE!$X1487&lt;&gt;1,"",DATABASE!B1487)</f>
        <v/>
      </c>
      <c r="B1489" s="93">
        <f>IF(DATABASE!$X1487&lt;&gt;1,"",DATABASE!M1487)</f>
        <v/>
      </c>
      <c r="C1489" s="94">
        <f>IF(DATABASE!$X1487&lt;&gt;1,"",DATABASE!A1487)</f>
        <v/>
      </c>
      <c r="D1489" s="94">
        <f>IF(DATABASE!$X1487&lt;&gt;1,"",DATABASE!P1487)</f>
        <v/>
      </c>
      <c r="E1489" s="94">
        <f>IF(DATABASE!$X1487&lt;&gt;1,"",DATABASE!L1487)</f>
        <v/>
      </c>
      <c r="F1489" s="94">
        <f>IF(DATABASE!$X1487&lt;&gt;1,"",DATABASE!Q1487)</f>
        <v/>
      </c>
      <c r="G1489" s="94">
        <f>IF(DATABASE!$X1487&lt;&gt;1,"",DATABASE!C1487)</f>
        <v/>
      </c>
      <c r="H1489" s="94">
        <f>IF(DATABASE!$X1487&lt;&gt;1,"",DATABASE!D1487)</f>
        <v/>
      </c>
      <c r="I1489" s="93">
        <f>IF(DATABASE!$X1487&lt;&gt;1,"",DATABASE!S1487)</f>
        <v/>
      </c>
    </row>
    <row r="1490" ht="16.5" customHeight="1" s="111">
      <c r="A1490" s="92">
        <f>IF(DATABASE!$X1488&lt;&gt;1,"",DATABASE!B1488)</f>
        <v/>
      </c>
      <c r="B1490" s="93">
        <f>IF(DATABASE!$X1488&lt;&gt;1,"",DATABASE!M1488)</f>
        <v/>
      </c>
      <c r="C1490" s="94">
        <f>IF(DATABASE!$X1488&lt;&gt;1,"",DATABASE!A1488)</f>
        <v/>
      </c>
      <c r="D1490" s="94">
        <f>IF(DATABASE!$X1488&lt;&gt;1,"",DATABASE!P1488)</f>
        <v/>
      </c>
      <c r="E1490" s="94">
        <f>IF(DATABASE!$X1488&lt;&gt;1,"",DATABASE!L1488)</f>
        <v/>
      </c>
      <c r="F1490" s="94">
        <f>IF(DATABASE!$X1488&lt;&gt;1,"",DATABASE!Q1488)</f>
        <v/>
      </c>
      <c r="G1490" s="94">
        <f>IF(DATABASE!$X1488&lt;&gt;1,"",DATABASE!C1488)</f>
        <v/>
      </c>
      <c r="H1490" s="94">
        <f>IF(DATABASE!$X1488&lt;&gt;1,"",DATABASE!D1488)</f>
        <v/>
      </c>
      <c r="I1490" s="93">
        <f>IF(DATABASE!$X1488&lt;&gt;1,"",DATABASE!S1488)</f>
        <v/>
      </c>
    </row>
    <row r="1491" ht="16.5" customHeight="1" s="111">
      <c r="A1491" s="92">
        <f>IF(DATABASE!$X1489&lt;&gt;1,"",DATABASE!B1489)</f>
        <v/>
      </c>
      <c r="B1491" s="93">
        <f>IF(DATABASE!$X1489&lt;&gt;1,"",DATABASE!M1489)</f>
        <v/>
      </c>
      <c r="C1491" s="94">
        <f>IF(DATABASE!$X1489&lt;&gt;1,"",DATABASE!A1489)</f>
        <v/>
      </c>
      <c r="D1491" s="94">
        <f>IF(DATABASE!$X1489&lt;&gt;1,"",DATABASE!P1489)</f>
        <v/>
      </c>
      <c r="E1491" s="94">
        <f>IF(DATABASE!$X1489&lt;&gt;1,"",DATABASE!L1489)</f>
        <v/>
      </c>
      <c r="F1491" s="94">
        <f>IF(DATABASE!$X1489&lt;&gt;1,"",DATABASE!Q1489)</f>
        <v/>
      </c>
      <c r="G1491" s="94">
        <f>IF(DATABASE!$X1489&lt;&gt;1,"",DATABASE!C1489)</f>
        <v/>
      </c>
      <c r="H1491" s="94">
        <f>IF(DATABASE!$X1489&lt;&gt;1,"",DATABASE!D1489)</f>
        <v/>
      </c>
      <c r="I1491" s="93">
        <f>IF(DATABASE!$X1489&lt;&gt;1,"",DATABASE!S1489)</f>
        <v/>
      </c>
    </row>
    <row r="1492" ht="16.5" customHeight="1" s="111">
      <c r="A1492" s="92">
        <f>IF(DATABASE!$X1490&lt;&gt;1,"",DATABASE!B1490)</f>
        <v/>
      </c>
      <c r="B1492" s="93">
        <f>IF(DATABASE!$X1490&lt;&gt;1,"",DATABASE!M1490)</f>
        <v/>
      </c>
      <c r="C1492" s="94">
        <f>IF(DATABASE!$X1490&lt;&gt;1,"",DATABASE!A1490)</f>
        <v/>
      </c>
      <c r="D1492" s="94">
        <f>IF(DATABASE!$X1490&lt;&gt;1,"",DATABASE!P1490)</f>
        <v/>
      </c>
      <c r="E1492" s="94">
        <f>IF(DATABASE!$X1490&lt;&gt;1,"",DATABASE!L1490)</f>
        <v/>
      </c>
      <c r="F1492" s="94">
        <f>IF(DATABASE!$X1490&lt;&gt;1,"",DATABASE!Q1490)</f>
        <v/>
      </c>
      <c r="G1492" s="94">
        <f>IF(DATABASE!$X1490&lt;&gt;1,"",DATABASE!C1490)</f>
        <v/>
      </c>
      <c r="H1492" s="94">
        <f>IF(DATABASE!$X1490&lt;&gt;1,"",DATABASE!D1490)</f>
        <v/>
      </c>
      <c r="I1492" s="93">
        <f>IF(DATABASE!$X1490&lt;&gt;1,"",DATABASE!S1490)</f>
        <v/>
      </c>
    </row>
    <row r="1493" ht="16.5" customHeight="1" s="111">
      <c r="A1493" s="92">
        <f>IF(DATABASE!$X1491&lt;&gt;1,"",DATABASE!B1491)</f>
        <v/>
      </c>
      <c r="B1493" s="93">
        <f>IF(DATABASE!$X1491&lt;&gt;1,"",DATABASE!M1491)</f>
        <v/>
      </c>
      <c r="C1493" s="94">
        <f>IF(DATABASE!$X1491&lt;&gt;1,"",DATABASE!A1491)</f>
        <v/>
      </c>
      <c r="D1493" s="94">
        <f>IF(DATABASE!$X1491&lt;&gt;1,"",DATABASE!P1491)</f>
        <v/>
      </c>
      <c r="E1493" s="94">
        <f>IF(DATABASE!$X1491&lt;&gt;1,"",DATABASE!L1491)</f>
        <v/>
      </c>
      <c r="F1493" s="94">
        <f>IF(DATABASE!$X1491&lt;&gt;1,"",DATABASE!Q1491)</f>
        <v/>
      </c>
      <c r="G1493" s="94">
        <f>IF(DATABASE!$X1491&lt;&gt;1,"",DATABASE!C1491)</f>
        <v/>
      </c>
      <c r="H1493" s="94">
        <f>IF(DATABASE!$X1491&lt;&gt;1,"",DATABASE!D1491)</f>
        <v/>
      </c>
      <c r="I1493" s="93">
        <f>IF(DATABASE!$X1491&lt;&gt;1,"",DATABASE!S1491)</f>
        <v/>
      </c>
    </row>
    <row r="1494" ht="16.5" customHeight="1" s="111">
      <c r="A1494" s="92">
        <f>IF(DATABASE!$X1492&lt;&gt;1,"",DATABASE!B1492)</f>
        <v/>
      </c>
      <c r="B1494" s="93">
        <f>IF(DATABASE!$X1492&lt;&gt;1,"",DATABASE!M1492)</f>
        <v/>
      </c>
      <c r="C1494" s="94">
        <f>IF(DATABASE!$X1492&lt;&gt;1,"",DATABASE!A1492)</f>
        <v/>
      </c>
      <c r="D1494" s="94">
        <f>IF(DATABASE!$X1492&lt;&gt;1,"",DATABASE!P1492)</f>
        <v/>
      </c>
      <c r="E1494" s="94">
        <f>IF(DATABASE!$X1492&lt;&gt;1,"",DATABASE!L1492)</f>
        <v/>
      </c>
      <c r="F1494" s="94">
        <f>IF(DATABASE!$X1492&lt;&gt;1,"",DATABASE!Q1492)</f>
        <v/>
      </c>
      <c r="G1494" s="94">
        <f>IF(DATABASE!$X1492&lt;&gt;1,"",DATABASE!C1492)</f>
        <v/>
      </c>
      <c r="H1494" s="94">
        <f>IF(DATABASE!$X1492&lt;&gt;1,"",DATABASE!D1492)</f>
        <v/>
      </c>
      <c r="I1494" s="93">
        <f>IF(DATABASE!$X1492&lt;&gt;1,"",DATABASE!S1492)</f>
        <v/>
      </c>
    </row>
    <row r="1495" ht="16.5" customHeight="1" s="111">
      <c r="A1495" s="92">
        <f>IF(DATABASE!$X1493&lt;&gt;1,"",DATABASE!B1493)</f>
        <v/>
      </c>
      <c r="B1495" s="93">
        <f>IF(DATABASE!$X1493&lt;&gt;1,"",DATABASE!M1493)</f>
        <v/>
      </c>
      <c r="C1495" s="94">
        <f>IF(DATABASE!$X1493&lt;&gt;1,"",DATABASE!A1493)</f>
        <v/>
      </c>
      <c r="D1495" s="94">
        <f>IF(DATABASE!$X1493&lt;&gt;1,"",DATABASE!P1493)</f>
        <v/>
      </c>
      <c r="E1495" s="94">
        <f>IF(DATABASE!$X1493&lt;&gt;1,"",DATABASE!L1493)</f>
        <v/>
      </c>
      <c r="F1495" s="94">
        <f>IF(DATABASE!$X1493&lt;&gt;1,"",DATABASE!Q1493)</f>
        <v/>
      </c>
      <c r="G1495" s="94">
        <f>IF(DATABASE!$X1493&lt;&gt;1,"",DATABASE!C1493)</f>
        <v/>
      </c>
      <c r="H1495" s="94">
        <f>IF(DATABASE!$X1493&lt;&gt;1,"",DATABASE!D1493)</f>
        <v/>
      </c>
      <c r="I1495" s="93">
        <f>IF(DATABASE!$X1493&lt;&gt;1,"",DATABASE!S1493)</f>
        <v/>
      </c>
    </row>
    <row r="1496" ht="16.5" customHeight="1" s="111">
      <c r="A1496" s="92">
        <f>IF(DATABASE!$X1494&lt;&gt;1,"",DATABASE!B1494)</f>
        <v/>
      </c>
      <c r="B1496" s="93">
        <f>IF(DATABASE!$X1494&lt;&gt;1,"",DATABASE!M1494)</f>
        <v/>
      </c>
      <c r="C1496" s="94">
        <f>IF(DATABASE!$X1494&lt;&gt;1,"",DATABASE!A1494)</f>
        <v/>
      </c>
      <c r="D1496" s="94">
        <f>IF(DATABASE!$X1494&lt;&gt;1,"",DATABASE!P1494)</f>
        <v/>
      </c>
      <c r="E1496" s="94">
        <f>IF(DATABASE!$X1494&lt;&gt;1,"",DATABASE!L1494)</f>
        <v/>
      </c>
      <c r="F1496" s="94">
        <f>IF(DATABASE!$X1494&lt;&gt;1,"",DATABASE!Q1494)</f>
        <v/>
      </c>
      <c r="G1496" s="94">
        <f>IF(DATABASE!$X1494&lt;&gt;1,"",DATABASE!C1494)</f>
        <v/>
      </c>
      <c r="H1496" s="94">
        <f>IF(DATABASE!$X1494&lt;&gt;1,"",DATABASE!D1494)</f>
        <v/>
      </c>
      <c r="I1496" s="93">
        <f>IF(DATABASE!$X1494&lt;&gt;1,"",DATABASE!S1494)</f>
        <v/>
      </c>
    </row>
    <row r="1497" ht="16.5" customHeight="1" s="111">
      <c r="A1497" s="92">
        <f>IF(DATABASE!$X1495&lt;&gt;1,"",DATABASE!B1495)</f>
        <v/>
      </c>
      <c r="B1497" s="93">
        <f>IF(DATABASE!$X1495&lt;&gt;1,"",DATABASE!M1495)</f>
        <v/>
      </c>
      <c r="C1497" s="94">
        <f>IF(DATABASE!$X1495&lt;&gt;1,"",DATABASE!A1495)</f>
        <v/>
      </c>
      <c r="D1497" s="94">
        <f>IF(DATABASE!$X1495&lt;&gt;1,"",DATABASE!P1495)</f>
        <v/>
      </c>
      <c r="E1497" s="94">
        <f>IF(DATABASE!$X1495&lt;&gt;1,"",DATABASE!L1495)</f>
        <v/>
      </c>
      <c r="F1497" s="94">
        <f>IF(DATABASE!$X1495&lt;&gt;1,"",DATABASE!Q1495)</f>
        <v/>
      </c>
      <c r="G1497" s="94">
        <f>IF(DATABASE!$X1495&lt;&gt;1,"",DATABASE!C1495)</f>
        <v/>
      </c>
      <c r="H1497" s="94">
        <f>IF(DATABASE!$X1495&lt;&gt;1,"",DATABASE!D1495)</f>
        <v/>
      </c>
      <c r="I1497" s="93">
        <f>IF(DATABASE!$X1495&lt;&gt;1,"",DATABASE!S1495)</f>
        <v/>
      </c>
    </row>
    <row r="1498" ht="16.5" customHeight="1" s="111">
      <c r="A1498" s="92">
        <f>IF(DATABASE!$X1496&lt;&gt;1,"",DATABASE!B1496)</f>
        <v/>
      </c>
      <c r="B1498" s="93">
        <f>IF(DATABASE!$X1496&lt;&gt;1,"",DATABASE!M1496)</f>
        <v/>
      </c>
      <c r="C1498" s="94">
        <f>IF(DATABASE!$X1496&lt;&gt;1,"",DATABASE!A1496)</f>
        <v/>
      </c>
      <c r="D1498" s="94">
        <f>IF(DATABASE!$X1496&lt;&gt;1,"",DATABASE!P1496)</f>
        <v/>
      </c>
      <c r="E1498" s="94">
        <f>IF(DATABASE!$X1496&lt;&gt;1,"",DATABASE!L1496)</f>
        <v/>
      </c>
      <c r="F1498" s="94">
        <f>IF(DATABASE!$X1496&lt;&gt;1,"",DATABASE!Q1496)</f>
        <v/>
      </c>
      <c r="G1498" s="94">
        <f>IF(DATABASE!$X1496&lt;&gt;1,"",DATABASE!C1496)</f>
        <v/>
      </c>
      <c r="H1498" s="94">
        <f>IF(DATABASE!$X1496&lt;&gt;1,"",DATABASE!D1496)</f>
        <v/>
      </c>
      <c r="I1498" s="93">
        <f>IF(DATABASE!$X1496&lt;&gt;1,"",DATABASE!S1496)</f>
        <v/>
      </c>
    </row>
    <row r="1499" ht="16.5" customHeight="1" s="111">
      <c r="A1499" s="92">
        <f>IF(DATABASE!$X1497&lt;&gt;1,"",DATABASE!B1497)</f>
        <v/>
      </c>
      <c r="B1499" s="93">
        <f>IF(DATABASE!$X1497&lt;&gt;1,"",DATABASE!M1497)</f>
        <v/>
      </c>
      <c r="C1499" s="94">
        <f>IF(DATABASE!$X1497&lt;&gt;1,"",DATABASE!A1497)</f>
        <v/>
      </c>
      <c r="D1499" s="94">
        <f>IF(DATABASE!$X1497&lt;&gt;1,"",DATABASE!P1497)</f>
        <v/>
      </c>
      <c r="E1499" s="94">
        <f>IF(DATABASE!$X1497&lt;&gt;1,"",DATABASE!L1497)</f>
        <v/>
      </c>
      <c r="F1499" s="94">
        <f>IF(DATABASE!$X1497&lt;&gt;1,"",DATABASE!Q1497)</f>
        <v/>
      </c>
      <c r="G1499" s="94">
        <f>IF(DATABASE!$X1497&lt;&gt;1,"",DATABASE!C1497)</f>
        <v/>
      </c>
      <c r="H1499" s="94">
        <f>IF(DATABASE!$X1497&lt;&gt;1,"",DATABASE!D1497)</f>
        <v/>
      </c>
      <c r="I1499" s="93">
        <f>IF(DATABASE!$X1497&lt;&gt;1,"",DATABASE!S1497)</f>
        <v/>
      </c>
    </row>
    <row r="1500" ht="16.5" customHeight="1" s="111">
      <c r="A1500" s="92">
        <f>IF(DATABASE!$X1498&lt;&gt;1,"",DATABASE!B1498)</f>
        <v/>
      </c>
      <c r="B1500" s="93">
        <f>IF(DATABASE!$X1498&lt;&gt;1,"",DATABASE!M1498)</f>
        <v/>
      </c>
      <c r="C1500" s="94">
        <f>IF(DATABASE!$X1498&lt;&gt;1,"",DATABASE!A1498)</f>
        <v/>
      </c>
      <c r="D1500" s="94">
        <f>IF(DATABASE!$X1498&lt;&gt;1,"",DATABASE!P1498)</f>
        <v/>
      </c>
      <c r="E1500" s="94">
        <f>IF(DATABASE!$X1498&lt;&gt;1,"",DATABASE!L1498)</f>
        <v/>
      </c>
      <c r="F1500" s="94">
        <f>IF(DATABASE!$X1498&lt;&gt;1,"",DATABASE!Q1498)</f>
        <v/>
      </c>
      <c r="G1500" s="94">
        <f>IF(DATABASE!$X1498&lt;&gt;1,"",DATABASE!C1498)</f>
        <v/>
      </c>
      <c r="H1500" s="94">
        <f>IF(DATABASE!$X1498&lt;&gt;1,"",DATABASE!D1498)</f>
        <v/>
      </c>
      <c r="I1500" s="93">
        <f>IF(DATABASE!$X1498&lt;&gt;1,"",DATABASE!S1498)</f>
        <v/>
      </c>
    </row>
    <row r="1501" ht="16.5" customHeight="1" s="111">
      <c r="A1501" s="92">
        <f>IF(DATABASE!$X1499&lt;&gt;1,"",DATABASE!B1499)</f>
        <v/>
      </c>
      <c r="B1501" s="93">
        <f>IF(DATABASE!$X1499&lt;&gt;1,"",DATABASE!M1499)</f>
        <v/>
      </c>
      <c r="C1501" s="94">
        <f>IF(DATABASE!$X1499&lt;&gt;1,"",DATABASE!A1499)</f>
        <v/>
      </c>
      <c r="D1501" s="94">
        <f>IF(DATABASE!$X1499&lt;&gt;1,"",DATABASE!P1499)</f>
        <v/>
      </c>
      <c r="E1501" s="94">
        <f>IF(DATABASE!$X1499&lt;&gt;1,"",DATABASE!L1499)</f>
        <v/>
      </c>
      <c r="F1501" s="94">
        <f>IF(DATABASE!$X1499&lt;&gt;1,"",DATABASE!Q1499)</f>
        <v/>
      </c>
      <c r="G1501" s="94">
        <f>IF(DATABASE!$X1499&lt;&gt;1,"",DATABASE!C1499)</f>
        <v/>
      </c>
      <c r="H1501" s="94">
        <f>IF(DATABASE!$X1499&lt;&gt;1,"",DATABASE!D1499)</f>
        <v/>
      </c>
      <c r="I1501" s="93">
        <f>IF(DATABASE!$X1499&lt;&gt;1,"",DATABASE!S1499)</f>
        <v/>
      </c>
    </row>
    <row r="1502" ht="16.5" customHeight="1" s="111">
      <c r="A1502" s="92">
        <f>IF(DATABASE!$X1500&lt;&gt;1,"",DATABASE!B1500)</f>
        <v/>
      </c>
      <c r="B1502" s="93">
        <f>IF(DATABASE!$X1500&lt;&gt;1,"",DATABASE!M1500)</f>
        <v/>
      </c>
      <c r="C1502" s="94">
        <f>IF(DATABASE!$X1500&lt;&gt;1,"",DATABASE!A1500)</f>
        <v/>
      </c>
      <c r="D1502" s="94">
        <f>IF(DATABASE!$X1500&lt;&gt;1,"",DATABASE!P1500)</f>
        <v/>
      </c>
      <c r="E1502" s="94">
        <f>IF(DATABASE!$X1500&lt;&gt;1,"",DATABASE!L1500)</f>
        <v/>
      </c>
      <c r="F1502" s="94">
        <f>IF(DATABASE!$X1500&lt;&gt;1,"",DATABASE!Q1500)</f>
        <v/>
      </c>
      <c r="G1502" s="94">
        <f>IF(DATABASE!$X1500&lt;&gt;1,"",DATABASE!C1500)</f>
        <v/>
      </c>
      <c r="H1502" s="94">
        <f>IF(DATABASE!$X1500&lt;&gt;1,"",DATABASE!D1500)</f>
        <v/>
      </c>
      <c r="I1502" s="93">
        <f>IF(DATABASE!$X1500&lt;&gt;1,"",DATABASE!S1500)</f>
        <v/>
      </c>
    </row>
    <row r="1503" ht="16.5" customHeight="1" s="111">
      <c r="A1503" s="92">
        <f>IF(DATABASE!$X1501&lt;&gt;1,"",DATABASE!B1501)</f>
        <v/>
      </c>
      <c r="B1503" s="93">
        <f>IF(DATABASE!$X1501&lt;&gt;1,"",DATABASE!M1501)</f>
        <v/>
      </c>
      <c r="C1503" s="94">
        <f>IF(DATABASE!$X1501&lt;&gt;1,"",DATABASE!A1501)</f>
        <v/>
      </c>
      <c r="D1503" s="94">
        <f>IF(DATABASE!$X1501&lt;&gt;1,"",DATABASE!P1501)</f>
        <v/>
      </c>
      <c r="E1503" s="94">
        <f>IF(DATABASE!$X1501&lt;&gt;1,"",DATABASE!L1501)</f>
        <v/>
      </c>
      <c r="F1503" s="94">
        <f>IF(DATABASE!$X1501&lt;&gt;1,"",DATABASE!Q1501)</f>
        <v/>
      </c>
      <c r="G1503" s="94">
        <f>IF(DATABASE!$X1501&lt;&gt;1,"",DATABASE!C1501)</f>
        <v/>
      </c>
      <c r="H1503" s="94">
        <f>IF(DATABASE!$X1501&lt;&gt;1,"",DATABASE!D1501)</f>
        <v/>
      </c>
      <c r="I1503" s="93">
        <f>IF(DATABASE!$X1501&lt;&gt;1,"",DATABASE!S1501)</f>
        <v/>
      </c>
    </row>
    <row r="1504" ht="16.5" customHeight="1" s="111">
      <c r="A1504" s="92">
        <f>IF(DATABASE!$X1502&lt;&gt;1,"",DATABASE!B1502)</f>
        <v/>
      </c>
      <c r="B1504" s="93">
        <f>IF(DATABASE!$X1502&lt;&gt;1,"",DATABASE!M1502)</f>
        <v/>
      </c>
      <c r="C1504" s="94">
        <f>IF(DATABASE!$X1502&lt;&gt;1,"",DATABASE!A1502)</f>
        <v/>
      </c>
      <c r="D1504" s="94">
        <f>IF(DATABASE!$X1502&lt;&gt;1,"",DATABASE!P1502)</f>
        <v/>
      </c>
      <c r="E1504" s="94">
        <f>IF(DATABASE!$X1502&lt;&gt;1,"",DATABASE!L1502)</f>
        <v/>
      </c>
      <c r="F1504" s="94">
        <f>IF(DATABASE!$X1502&lt;&gt;1,"",DATABASE!Q1502)</f>
        <v/>
      </c>
      <c r="G1504" s="94">
        <f>IF(DATABASE!$X1502&lt;&gt;1,"",DATABASE!C1502)</f>
        <v/>
      </c>
      <c r="H1504" s="94">
        <f>IF(DATABASE!$X1502&lt;&gt;1,"",DATABASE!D1502)</f>
        <v/>
      </c>
      <c r="I1504" s="93">
        <f>IF(DATABASE!$X1502&lt;&gt;1,"",DATABASE!S1502)</f>
        <v/>
      </c>
    </row>
    <row r="1505" ht="16.5" customHeight="1" s="111">
      <c r="A1505" s="92">
        <f>IF(DATABASE!$X1503&lt;&gt;1,"",DATABASE!B1503)</f>
        <v/>
      </c>
      <c r="B1505" s="93">
        <f>IF(DATABASE!$X1503&lt;&gt;1,"",DATABASE!M1503)</f>
        <v/>
      </c>
      <c r="C1505" s="94">
        <f>IF(DATABASE!$X1503&lt;&gt;1,"",DATABASE!A1503)</f>
        <v/>
      </c>
      <c r="D1505" s="94">
        <f>IF(DATABASE!$X1503&lt;&gt;1,"",DATABASE!P1503)</f>
        <v/>
      </c>
      <c r="E1505" s="94">
        <f>IF(DATABASE!$X1503&lt;&gt;1,"",DATABASE!L1503)</f>
        <v/>
      </c>
      <c r="F1505" s="94">
        <f>IF(DATABASE!$X1503&lt;&gt;1,"",DATABASE!Q1503)</f>
        <v/>
      </c>
      <c r="G1505" s="94">
        <f>IF(DATABASE!$X1503&lt;&gt;1,"",DATABASE!C1503)</f>
        <v/>
      </c>
      <c r="H1505" s="94">
        <f>IF(DATABASE!$X1503&lt;&gt;1,"",DATABASE!D1503)</f>
        <v/>
      </c>
      <c r="I1505" s="93">
        <f>IF(DATABASE!$X1503&lt;&gt;1,"",DATABASE!S1503)</f>
        <v/>
      </c>
    </row>
    <row r="1506" ht="16.5" customHeight="1" s="111">
      <c r="A1506" s="92">
        <f>IF(DATABASE!$X1504&lt;&gt;1,"",DATABASE!B1504)</f>
        <v/>
      </c>
      <c r="B1506" s="93">
        <f>IF(DATABASE!$X1504&lt;&gt;1,"",DATABASE!M1504)</f>
        <v/>
      </c>
      <c r="C1506" s="94">
        <f>IF(DATABASE!$X1504&lt;&gt;1,"",DATABASE!A1504)</f>
        <v/>
      </c>
      <c r="D1506" s="94">
        <f>IF(DATABASE!$X1504&lt;&gt;1,"",DATABASE!P1504)</f>
        <v/>
      </c>
      <c r="E1506" s="94">
        <f>IF(DATABASE!$X1504&lt;&gt;1,"",DATABASE!L1504)</f>
        <v/>
      </c>
      <c r="F1506" s="94">
        <f>IF(DATABASE!$X1504&lt;&gt;1,"",DATABASE!Q1504)</f>
        <v/>
      </c>
      <c r="G1506" s="94">
        <f>IF(DATABASE!$X1504&lt;&gt;1,"",DATABASE!C1504)</f>
        <v/>
      </c>
      <c r="H1506" s="94">
        <f>IF(DATABASE!$X1504&lt;&gt;1,"",DATABASE!D1504)</f>
        <v/>
      </c>
      <c r="I1506" s="93">
        <f>IF(DATABASE!$X1504&lt;&gt;1,"",DATABASE!S1504)</f>
        <v/>
      </c>
    </row>
    <row r="1507" ht="16.5" customHeight="1" s="111">
      <c r="A1507" s="92">
        <f>IF(DATABASE!$X1505&lt;&gt;1,"",DATABASE!B1505)</f>
        <v/>
      </c>
      <c r="B1507" s="93">
        <f>IF(DATABASE!$X1505&lt;&gt;1,"",DATABASE!M1505)</f>
        <v/>
      </c>
      <c r="C1507" s="94">
        <f>IF(DATABASE!$X1505&lt;&gt;1,"",DATABASE!A1505)</f>
        <v/>
      </c>
      <c r="D1507" s="94">
        <f>IF(DATABASE!$X1505&lt;&gt;1,"",DATABASE!P1505)</f>
        <v/>
      </c>
      <c r="E1507" s="94">
        <f>IF(DATABASE!$X1505&lt;&gt;1,"",DATABASE!L1505)</f>
        <v/>
      </c>
      <c r="F1507" s="94">
        <f>IF(DATABASE!$X1505&lt;&gt;1,"",DATABASE!Q1505)</f>
        <v/>
      </c>
      <c r="G1507" s="94">
        <f>IF(DATABASE!$X1505&lt;&gt;1,"",DATABASE!C1505)</f>
        <v/>
      </c>
      <c r="H1507" s="94">
        <f>IF(DATABASE!$X1505&lt;&gt;1,"",DATABASE!D1505)</f>
        <v/>
      </c>
      <c r="I1507" s="93">
        <f>IF(DATABASE!$X1505&lt;&gt;1,"",DATABASE!S1505)</f>
        <v/>
      </c>
    </row>
    <row r="1508" ht="16.5" customHeight="1" s="111">
      <c r="A1508" s="92">
        <f>IF(DATABASE!$X1506&lt;&gt;1,"",DATABASE!B1506)</f>
        <v/>
      </c>
      <c r="B1508" s="93">
        <f>IF(DATABASE!$X1506&lt;&gt;1,"",DATABASE!M1506)</f>
        <v/>
      </c>
      <c r="C1508" s="94">
        <f>IF(DATABASE!$X1506&lt;&gt;1,"",DATABASE!A1506)</f>
        <v/>
      </c>
      <c r="D1508" s="94">
        <f>IF(DATABASE!$X1506&lt;&gt;1,"",DATABASE!P1506)</f>
        <v/>
      </c>
      <c r="E1508" s="94">
        <f>IF(DATABASE!$X1506&lt;&gt;1,"",DATABASE!L1506)</f>
        <v/>
      </c>
      <c r="F1508" s="94">
        <f>IF(DATABASE!$X1506&lt;&gt;1,"",DATABASE!Q1506)</f>
        <v/>
      </c>
      <c r="G1508" s="94">
        <f>IF(DATABASE!$X1506&lt;&gt;1,"",DATABASE!C1506)</f>
        <v/>
      </c>
      <c r="H1508" s="94">
        <f>IF(DATABASE!$X1506&lt;&gt;1,"",DATABASE!D1506)</f>
        <v/>
      </c>
      <c r="I1508" s="93">
        <f>IF(DATABASE!$X1506&lt;&gt;1,"",DATABASE!S1506)</f>
        <v/>
      </c>
    </row>
    <row r="1509" ht="16.5" customHeight="1" s="111">
      <c r="A1509" s="92">
        <f>IF(DATABASE!$X1507&lt;&gt;1,"",DATABASE!B1507)</f>
        <v/>
      </c>
      <c r="B1509" s="93">
        <f>IF(DATABASE!$X1507&lt;&gt;1,"",DATABASE!M1507)</f>
        <v/>
      </c>
      <c r="C1509" s="94">
        <f>IF(DATABASE!$X1507&lt;&gt;1,"",DATABASE!A1507)</f>
        <v/>
      </c>
      <c r="D1509" s="94">
        <f>IF(DATABASE!$X1507&lt;&gt;1,"",DATABASE!P1507)</f>
        <v/>
      </c>
      <c r="E1509" s="94">
        <f>IF(DATABASE!$X1507&lt;&gt;1,"",DATABASE!L1507)</f>
        <v/>
      </c>
      <c r="F1509" s="94">
        <f>IF(DATABASE!$X1507&lt;&gt;1,"",DATABASE!Q1507)</f>
        <v/>
      </c>
      <c r="G1509" s="94">
        <f>IF(DATABASE!$X1507&lt;&gt;1,"",DATABASE!C1507)</f>
        <v/>
      </c>
      <c r="H1509" s="94">
        <f>IF(DATABASE!$X1507&lt;&gt;1,"",DATABASE!D1507)</f>
        <v/>
      </c>
      <c r="I1509" s="93">
        <f>IF(DATABASE!$X1507&lt;&gt;1,"",DATABASE!S1507)</f>
        <v/>
      </c>
    </row>
    <row r="1510" ht="16.5" customHeight="1" s="111">
      <c r="A1510" s="92">
        <f>IF(DATABASE!$X1508&lt;&gt;1,"",DATABASE!B1508)</f>
        <v/>
      </c>
      <c r="B1510" s="93">
        <f>IF(DATABASE!$X1508&lt;&gt;1,"",DATABASE!M1508)</f>
        <v/>
      </c>
      <c r="C1510" s="94">
        <f>IF(DATABASE!$X1508&lt;&gt;1,"",DATABASE!A1508)</f>
        <v/>
      </c>
      <c r="D1510" s="94">
        <f>IF(DATABASE!$X1508&lt;&gt;1,"",DATABASE!P1508)</f>
        <v/>
      </c>
      <c r="E1510" s="94">
        <f>IF(DATABASE!$X1508&lt;&gt;1,"",DATABASE!L1508)</f>
        <v/>
      </c>
      <c r="F1510" s="94">
        <f>IF(DATABASE!$X1508&lt;&gt;1,"",DATABASE!Q1508)</f>
        <v/>
      </c>
      <c r="G1510" s="94">
        <f>IF(DATABASE!$X1508&lt;&gt;1,"",DATABASE!C1508)</f>
        <v/>
      </c>
      <c r="H1510" s="94">
        <f>IF(DATABASE!$X1508&lt;&gt;1,"",DATABASE!D1508)</f>
        <v/>
      </c>
      <c r="I1510" s="93">
        <f>IF(DATABASE!$X1508&lt;&gt;1,"",DATABASE!S1508)</f>
        <v/>
      </c>
    </row>
    <row r="1511" ht="16.5" customHeight="1" s="111">
      <c r="A1511" s="92">
        <f>IF(DATABASE!$X1509&lt;&gt;1,"",DATABASE!B1509)</f>
        <v/>
      </c>
      <c r="B1511" s="93">
        <f>IF(DATABASE!$X1509&lt;&gt;1,"",DATABASE!M1509)</f>
        <v/>
      </c>
      <c r="C1511" s="94">
        <f>IF(DATABASE!$X1509&lt;&gt;1,"",DATABASE!A1509)</f>
        <v/>
      </c>
      <c r="D1511" s="94">
        <f>IF(DATABASE!$X1509&lt;&gt;1,"",DATABASE!P1509)</f>
        <v/>
      </c>
      <c r="E1511" s="94">
        <f>IF(DATABASE!$X1509&lt;&gt;1,"",DATABASE!L1509)</f>
        <v/>
      </c>
      <c r="F1511" s="94">
        <f>IF(DATABASE!$X1509&lt;&gt;1,"",DATABASE!Q1509)</f>
        <v/>
      </c>
      <c r="G1511" s="94">
        <f>IF(DATABASE!$X1509&lt;&gt;1,"",DATABASE!C1509)</f>
        <v/>
      </c>
      <c r="H1511" s="94">
        <f>IF(DATABASE!$X1509&lt;&gt;1,"",DATABASE!D1509)</f>
        <v/>
      </c>
      <c r="I1511" s="93">
        <f>IF(DATABASE!$X1509&lt;&gt;1,"",DATABASE!S1509)</f>
        <v/>
      </c>
    </row>
    <row r="1512" ht="16.5" customHeight="1" s="111">
      <c r="A1512" s="92">
        <f>IF(DATABASE!$X1510&lt;&gt;1,"",DATABASE!B1510)</f>
        <v/>
      </c>
      <c r="B1512" s="93">
        <f>IF(DATABASE!$X1510&lt;&gt;1,"",DATABASE!M1510)</f>
        <v/>
      </c>
      <c r="C1512" s="94">
        <f>IF(DATABASE!$X1510&lt;&gt;1,"",DATABASE!A1510)</f>
        <v/>
      </c>
      <c r="D1512" s="94">
        <f>IF(DATABASE!$X1510&lt;&gt;1,"",DATABASE!P1510)</f>
        <v/>
      </c>
      <c r="E1512" s="94">
        <f>IF(DATABASE!$X1510&lt;&gt;1,"",DATABASE!L1510)</f>
        <v/>
      </c>
      <c r="F1512" s="94">
        <f>IF(DATABASE!$X1510&lt;&gt;1,"",DATABASE!Q1510)</f>
        <v/>
      </c>
      <c r="G1512" s="94">
        <f>IF(DATABASE!$X1510&lt;&gt;1,"",DATABASE!C1510)</f>
        <v/>
      </c>
      <c r="H1512" s="94">
        <f>IF(DATABASE!$X1510&lt;&gt;1,"",DATABASE!D1510)</f>
        <v/>
      </c>
      <c r="I1512" s="93">
        <f>IF(DATABASE!$X1510&lt;&gt;1,"",DATABASE!S1510)</f>
        <v/>
      </c>
    </row>
    <row r="1513" ht="16.5" customHeight="1" s="111">
      <c r="A1513" s="92">
        <f>IF(DATABASE!$X1511&lt;&gt;1,"",DATABASE!B1511)</f>
        <v/>
      </c>
      <c r="B1513" s="93">
        <f>IF(DATABASE!$X1511&lt;&gt;1,"",DATABASE!M1511)</f>
        <v/>
      </c>
      <c r="C1513" s="94">
        <f>IF(DATABASE!$X1511&lt;&gt;1,"",DATABASE!A1511)</f>
        <v/>
      </c>
      <c r="D1513" s="94">
        <f>IF(DATABASE!$X1511&lt;&gt;1,"",DATABASE!P1511)</f>
        <v/>
      </c>
      <c r="E1513" s="94">
        <f>IF(DATABASE!$X1511&lt;&gt;1,"",DATABASE!L1511)</f>
        <v/>
      </c>
      <c r="F1513" s="94">
        <f>IF(DATABASE!$X1511&lt;&gt;1,"",DATABASE!Q1511)</f>
        <v/>
      </c>
      <c r="G1513" s="94">
        <f>IF(DATABASE!$X1511&lt;&gt;1,"",DATABASE!C1511)</f>
        <v/>
      </c>
      <c r="H1513" s="94">
        <f>IF(DATABASE!$X1511&lt;&gt;1,"",DATABASE!D1511)</f>
        <v/>
      </c>
      <c r="I1513" s="93">
        <f>IF(DATABASE!$X1511&lt;&gt;1,"",DATABASE!S1511)</f>
        <v/>
      </c>
    </row>
    <row r="1514" ht="16.5" customHeight="1" s="111">
      <c r="A1514" s="92">
        <f>IF(DATABASE!$X1512&lt;&gt;1,"",DATABASE!B1512)</f>
        <v/>
      </c>
      <c r="B1514" s="93">
        <f>IF(DATABASE!$X1512&lt;&gt;1,"",DATABASE!M1512)</f>
        <v/>
      </c>
      <c r="C1514" s="94">
        <f>IF(DATABASE!$X1512&lt;&gt;1,"",DATABASE!A1512)</f>
        <v/>
      </c>
      <c r="D1514" s="94">
        <f>IF(DATABASE!$X1512&lt;&gt;1,"",DATABASE!P1512)</f>
        <v/>
      </c>
      <c r="E1514" s="94">
        <f>IF(DATABASE!$X1512&lt;&gt;1,"",DATABASE!L1512)</f>
        <v/>
      </c>
      <c r="F1514" s="94">
        <f>IF(DATABASE!$X1512&lt;&gt;1,"",DATABASE!Q1512)</f>
        <v/>
      </c>
      <c r="G1514" s="94">
        <f>IF(DATABASE!$X1512&lt;&gt;1,"",DATABASE!C1512)</f>
        <v/>
      </c>
      <c r="H1514" s="94">
        <f>IF(DATABASE!$X1512&lt;&gt;1,"",DATABASE!D1512)</f>
        <v/>
      </c>
      <c r="I1514" s="93">
        <f>IF(DATABASE!$X1512&lt;&gt;1,"",DATABASE!S1512)</f>
        <v/>
      </c>
    </row>
    <row r="1515" ht="16.5" customHeight="1" s="111">
      <c r="A1515" s="92">
        <f>IF(DATABASE!$X1513&lt;&gt;1,"",DATABASE!B1513)</f>
        <v/>
      </c>
      <c r="B1515" s="93">
        <f>IF(DATABASE!$X1513&lt;&gt;1,"",DATABASE!M1513)</f>
        <v/>
      </c>
      <c r="C1515" s="94">
        <f>IF(DATABASE!$X1513&lt;&gt;1,"",DATABASE!A1513)</f>
        <v/>
      </c>
      <c r="D1515" s="94">
        <f>IF(DATABASE!$X1513&lt;&gt;1,"",DATABASE!P1513)</f>
        <v/>
      </c>
      <c r="E1515" s="94">
        <f>IF(DATABASE!$X1513&lt;&gt;1,"",DATABASE!L1513)</f>
        <v/>
      </c>
      <c r="F1515" s="94">
        <f>IF(DATABASE!$X1513&lt;&gt;1,"",DATABASE!Q1513)</f>
        <v/>
      </c>
      <c r="G1515" s="94">
        <f>IF(DATABASE!$X1513&lt;&gt;1,"",DATABASE!C1513)</f>
        <v/>
      </c>
      <c r="H1515" s="94">
        <f>IF(DATABASE!$X1513&lt;&gt;1,"",DATABASE!D1513)</f>
        <v/>
      </c>
      <c r="I1515" s="93">
        <f>IF(DATABASE!$X1513&lt;&gt;1,"",DATABASE!S1513)</f>
        <v/>
      </c>
    </row>
    <row r="1516" ht="16.5" customHeight="1" s="111">
      <c r="A1516" s="92">
        <f>IF(DATABASE!$X1514&lt;&gt;1,"",DATABASE!B1514)</f>
        <v/>
      </c>
      <c r="B1516" s="93">
        <f>IF(DATABASE!$X1514&lt;&gt;1,"",DATABASE!M1514)</f>
        <v/>
      </c>
      <c r="C1516" s="94">
        <f>IF(DATABASE!$X1514&lt;&gt;1,"",DATABASE!A1514)</f>
        <v/>
      </c>
      <c r="D1516" s="94">
        <f>IF(DATABASE!$X1514&lt;&gt;1,"",DATABASE!P1514)</f>
        <v/>
      </c>
      <c r="E1516" s="94">
        <f>IF(DATABASE!$X1514&lt;&gt;1,"",DATABASE!L1514)</f>
        <v/>
      </c>
      <c r="F1516" s="94">
        <f>IF(DATABASE!$X1514&lt;&gt;1,"",DATABASE!Q1514)</f>
        <v/>
      </c>
      <c r="G1516" s="94">
        <f>IF(DATABASE!$X1514&lt;&gt;1,"",DATABASE!C1514)</f>
        <v/>
      </c>
      <c r="H1516" s="94">
        <f>IF(DATABASE!$X1514&lt;&gt;1,"",DATABASE!D1514)</f>
        <v/>
      </c>
      <c r="I1516" s="93">
        <f>IF(DATABASE!$X1514&lt;&gt;1,"",DATABASE!S1514)</f>
        <v/>
      </c>
    </row>
    <row r="1517" ht="16.5" customHeight="1" s="111">
      <c r="A1517" s="92">
        <f>IF(DATABASE!$X1515&lt;&gt;1,"",DATABASE!B1515)</f>
        <v/>
      </c>
      <c r="B1517" s="93">
        <f>IF(DATABASE!$X1515&lt;&gt;1,"",DATABASE!M1515)</f>
        <v/>
      </c>
      <c r="C1517" s="94">
        <f>IF(DATABASE!$X1515&lt;&gt;1,"",DATABASE!A1515)</f>
        <v/>
      </c>
      <c r="D1517" s="94">
        <f>IF(DATABASE!$X1515&lt;&gt;1,"",DATABASE!P1515)</f>
        <v/>
      </c>
      <c r="E1517" s="94">
        <f>IF(DATABASE!$X1515&lt;&gt;1,"",DATABASE!L1515)</f>
        <v/>
      </c>
      <c r="F1517" s="94">
        <f>IF(DATABASE!$X1515&lt;&gt;1,"",DATABASE!Q1515)</f>
        <v/>
      </c>
      <c r="G1517" s="94">
        <f>IF(DATABASE!$X1515&lt;&gt;1,"",DATABASE!C1515)</f>
        <v/>
      </c>
      <c r="H1517" s="94">
        <f>IF(DATABASE!$X1515&lt;&gt;1,"",DATABASE!D1515)</f>
        <v/>
      </c>
      <c r="I1517" s="93">
        <f>IF(DATABASE!$X1515&lt;&gt;1,"",DATABASE!S1515)</f>
        <v/>
      </c>
    </row>
    <row r="1518" ht="16.5" customHeight="1" s="111">
      <c r="A1518" s="92">
        <f>IF(DATABASE!$X1516&lt;&gt;1,"",DATABASE!B1516)</f>
        <v/>
      </c>
      <c r="B1518" s="93">
        <f>IF(DATABASE!$X1516&lt;&gt;1,"",DATABASE!M1516)</f>
        <v/>
      </c>
      <c r="C1518" s="94">
        <f>IF(DATABASE!$X1516&lt;&gt;1,"",DATABASE!A1516)</f>
        <v/>
      </c>
      <c r="D1518" s="94">
        <f>IF(DATABASE!$X1516&lt;&gt;1,"",DATABASE!P1516)</f>
        <v/>
      </c>
      <c r="E1518" s="94">
        <f>IF(DATABASE!$X1516&lt;&gt;1,"",DATABASE!L1516)</f>
        <v/>
      </c>
      <c r="F1518" s="94">
        <f>IF(DATABASE!$X1516&lt;&gt;1,"",DATABASE!Q1516)</f>
        <v/>
      </c>
      <c r="G1518" s="94">
        <f>IF(DATABASE!$X1516&lt;&gt;1,"",DATABASE!C1516)</f>
        <v/>
      </c>
      <c r="H1518" s="94">
        <f>IF(DATABASE!$X1516&lt;&gt;1,"",DATABASE!D1516)</f>
        <v/>
      </c>
      <c r="I1518" s="93">
        <f>IF(DATABASE!$X1516&lt;&gt;1,"",DATABASE!S1516)</f>
        <v/>
      </c>
    </row>
    <row r="1519" ht="16.5" customHeight="1" s="111">
      <c r="A1519" s="92">
        <f>IF(DATABASE!$X1517&lt;&gt;1,"",DATABASE!B1517)</f>
        <v/>
      </c>
      <c r="B1519" s="93">
        <f>IF(DATABASE!$X1517&lt;&gt;1,"",DATABASE!M1517)</f>
        <v/>
      </c>
      <c r="C1519" s="94">
        <f>IF(DATABASE!$X1517&lt;&gt;1,"",DATABASE!A1517)</f>
        <v/>
      </c>
      <c r="D1519" s="94">
        <f>IF(DATABASE!$X1517&lt;&gt;1,"",DATABASE!P1517)</f>
        <v/>
      </c>
      <c r="E1519" s="94">
        <f>IF(DATABASE!$X1517&lt;&gt;1,"",DATABASE!L1517)</f>
        <v/>
      </c>
      <c r="F1519" s="94">
        <f>IF(DATABASE!$X1517&lt;&gt;1,"",DATABASE!Q1517)</f>
        <v/>
      </c>
      <c r="G1519" s="94">
        <f>IF(DATABASE!$X1517&lt;&gt;1,"",DATABASE!C1517)</f>
        <v/>
      </c>
      <c r="H1519" s="94">
        <f>IF(DATABASE!$X1517&lt;&gt;1,"",DATABASE!D1517)</f>
        <v/>
      </c>
      <c r="I1519" s="93">
        <f>IF(DATABASE!$X1517&lt;&gt;1,"",DATABASE!S1517)</f>
        <v/>
      </c>
    </row>
    <row r="1520" ht="16.5" customHeight="1" s="111">
      <c r="A1520" s="92">
        <f>IF(DATABASE!$X1518&lt;&gt;1,"",DATABASE!B1518)</f>
        <v/>
      </c>
      <c r="B1520" s="93">
        <f>IF(DATABASE!$X1518&lt;&gt;1,"",DATABASE!M1518)</f>
        <v/>
      </c>
      <c r="C1520" s="94">
        <f>IF(DATABASE!$X1518&lt;&gt;1,"",DATABASE!A1518)</f>
        <v/>
      </c>
      <c r="D1520" s="94">
        <f>IF(DATABASE!$X1518&lt;&gt;1,"",DATABASE!P1518)</f>
        <v/>
      </c>
      <c r="E1520" s="94">
        <f>IF(DATABASE!$X1518&lt;&gt;1,"",DATABASE!L1518)</f>
        <v/>
      </c>
      <c r="F1520" s="94">
        <f>IF(DATABASE!$X1518&lt;&gt;1,"",DATABASE!Q1518)</f>
        <v/>
      </c>
      <c r="G1520" s="94">
        <f>IF(DATABASE!$X1518&lt;&gt;1,"",DATABASE!C1518)</f>
        <v/>
      </c>
      <c r="H1520" s="94">
        <f>IF(DATABASE!$X1518&lt;&gt;1,"",DATABASE!D1518)</f>
        <v/>
      </c>
      <c r="I1520" s="93">
        <f>IF(DATABASE!$X1518&lt;&gt;1,"",DATABASE!S1518)</f>
        <v/>
      </c>
    </row>
    <row r="1521" ht="16.5" customHeight="1" s="111">
      <c r="A1521" s="92">
        <f>IF(DATABASE!$X1519&lt;&gt;1,"",DATABASE!B1519)</f>
        <v/>
      </c>
      <c r="B1521" s="93">
        <f>IF(DATABASE!$X1519&lt;&gt;1,"",DATABASE!M1519)</f>
        <v/>
      </c>
      <c r="C1521" s="94">
        <f>IF(DATABASE!$X1519&lt;&gt;1,"",DATABASE!A1519)</f>
        <v/>
      </c>
      <c r="D1521" s="94">
        <f>IF(DATABASE!$X1519&lt;&gt;1,"",DATABASE!P1519)</f>
        <v/>
      </c>
      <c r="E1521" s="94">
        <f>IF(DATABASE!$X1519&lt;&gt;1,"",DATABASE!L1519)</f>
        <v/>
      </c>
      <c r="F1521" s="94">
        <f>IF(DATABASE!$X1519&lt;&gt;1,"",DATABASE!Q1519)</f>
        <v/>
      </c>
      <c r="G1521" s="94">
        <f>IF(DATABASE!$X1519&lt;&gt;1,"",DATABASE!C1519)</f>
        <v/>
      </c>
      <c r="H1521" s="94">
        <f>IF(DATABASE!$X1519&lt;&gt;1,"",DATABASE!D1519)</f>
        <v/>
      </c>
      <c r="I1521" s="93">
        <f>IF(DATABASE!$X1519&lt;&gt;1,"",DATABASE!S1519)</f>
        <v/>
      </c>
    </row>
    <row r="1522" ht="16.5" customHeight="1" s="111">
      <c r="A1522" s="92">
        <f>IF(DATABASE!$X1520&lt;&gt;1,"",DATABASE!B1520)</f>
        <v/>
      </c>
      <c r="B1522" s="93">
        <f>IF(DATABASE!$X1520&lt;&gt;1,"",DATABASE!M1520)</f>
        <v/>
      </c>
      <c r="C1522" s="94">
        <f>IF(DATABASE!$X1520&lt;&gt;1,"",DATABASE!A1520)</f>
        <v/>
      </c>
      <c r="D1522" s="94">
        <f>IF(DATABASE!$X1520&lt;&gt;1,"",DATABASE!P1520)</f>
        <v/>
      </c>
      <c r="E1522" s="94">
        <f>IF(DATABASE!$X1520&lt;&gt;1,"",DATABASE!L1520)</f>
        <v/>
      </c>
      <c r="F1522" s="94">
        <f>IF(DATABASE!$X1520&lt;&gt;1,"",DATABASE!Q1520)</f>
        <v/>
      </c>
      <c r="G1522" s="94">
        <f>IF(DATABASE!$X1520&lt;&gt;1,"",DATABASE!C1520)</f>
        <v/>
      </c>
      <c r="H1522" s="94">
        <f>IF(DATABASE!$X1520&lt;&gt;1,"",DATABASE!D1520)</f>
        <v/>
      </c>
      <c r="I1522" s="93">
        <f>IF(DATABASE!$X1520&lt;&gt;1,"",DATABASE!S1520)</f>
        <v/>
      </c>
    </row>
    <row r="1523" ht="16.5" customHeight="1" s="111">
      <c r="A1523" s="92">
        <f>IF(DATABASE!$X1521&lt;&gt;1,"",DATABASE!B1521)</f>
        <v/>
      </c>
      <c r="B1523" s="93">
        <f>IF(DATABASE!$X1521&lt;&gt;1,"",DATABASE!M1521)</f>
        <v/>
      </c>
      <c r="C1523" s="94">
        <f>IF(DATABASE!$X1521&lt;&gt;1,"",DATABASE!A1521)</f>
        <v/>
      </c>
      <c r="D1523" s="94">
        <f>IF(DATABASE!$X1521&lt;&gt;1,"",DATABASE!P1521)</f>
        <v/>
      </c>
      <c r="E1523" s="94">
        <f>IF(DATABASE!$X1521&lt;&gt;1,"",DATABASE!L1521)</f>
        <v/>
      </c>
      <c r="F1523" s="94">
        <f>IF(DATABASE!$X1521&lt;&gt;1,"",DATABASE!Q1521)</f>
        <v/>
      </c>
      <c r="G1523" s="94">
        <f>IF(DATABASE!$X1521&lt;&gt;1,"",DATABASE!C1521)</f>
        <v/>
      </c>
      <c r="H1523" s="94">
        <f>IF(DATABASE!$X1521&lt;&gt;1,"",DATABASE!D1521)</f>
        <v/>
      </c>
      <c r="I1523" s="93">
        <f>IF(DATABASE!$X1521&lt;&gt;1,"",DATABASE!S1521)</f>
        <v/>
      </c>
    </row>
    <row r="1524" ht="16.5" customHeight="1" s="111">
      <c r="A1524" s="92">
        <f>IF(DATABASE!$X1522&lt;&gt;1,"",DATABASE!B1522)</f>
        <v/>
      </c>
      <c r="B1524" s="93">
        <f>IF(DATABASE!$X1522&lt;&gt;1,"",DATABASE!M1522)</f>
        <v/>
      </c>
      <c r="C1524" s="94">
        <f>IF(DATABASE!$X1522&lt;&gt;1,"",DATABASE!A1522)</f>
        <v/>
      </c>
      <c r="D1524" s="94">
        <f>IF(DATABASE!$X1522&lt;&gt;1,"",DATABASE!P1522)</f>
        <v/>
      </c>
      <c r="E1524" s="94">
        <f>IF(DATABASE!$X1522&lt;&gt;1,"",DATABASE!L1522)</f>
        <v/>
      </c>
      <c r="F1524" s="94">
        <f>IF(DATABASE!$X1522&lt;&gt;1,"",DATABASE!Q1522)</f>
        <v/>
      </c>
      <c r="G1524" s="94">
        <f>IF(DATABASE!$X1522&lt;&gt;1,"",DATABASE!C1522)</f>
        <v/>
      </c>
      <c r="H1524" s="94">
        <f>IF(DATABASE!$X1522&lt;&gt;1,"",DATABASE!D1522)</f>
        <v/>
      </c>
      <c r="I1524" s="93">
        <f>IF(DATABASE!$X1522&lt;&gt;1,"",DATABASE!S1522)</f>
        <v/>
      </c>
    </row>
    <row r="1525" ht="16.5" customHeight="1" s="111">
      <c r="A1525" s="92">
        <f>IF(DATABASE!$X1523&lt;&gt;1,"",DATABASE!B1523)</f>
        <v/>
      </c>
      <c r="B1525" s="93">
        <f>IF(DATABASE!$X1523&lt;&gt;1,"",DATABASE!M1523)</f>
        <v/>
      </c>
      <c r="C1525" s="94">
        <f>IF(DATABASE!$X1523&lt;&gt;1,"",DATABASE!A1523)</f>
        <v/>
      </c>
      <c r="D1525" s="94">
        <f>IF(DATABASE!$X1523&lt;&gt;1,"",DATABASE!P1523)</f>
        <v/>
      </c>
      <c r="E1525" s="94">
        <f>IF(DATABASE!$X1523&lt;&gt;1,"",DATABASE!L1523)</f>
        <v/>
      </c>
      <c r="F1525" s="94">
        <f>IF(DATABASE!$X1523&lt;&gt;1,"",DATABASE!Q1523)</f>
        <v/>
      </c>
      <c r="G1525" s="94">
        <f>IF(DATABASE!$X1523&lt;&gt;1,"",DATABASE!C1523)</f>
        <v/>
      </c>
      <c r="H1525" s="94">
        <f>IF(DATABASE!$X1523&lt;&gt;1,"",DATABASE!D1523)</f>
        <v/>
      </c>
      <c r="I1525" s="93">
        <f>IF(DATABASE!$X1523&lt;&gt;1,"",DATABASE!S1523)</f>
        <v/>
      </c>
    </row>
    <row r="1526" ht="16.5" customHeight="1" s="111">
      <c r="A1526" s="92">
        <f>IF(DATABASE!$X1524&lt;&gt;1,"",DATABASE!B1524)</f>
        <v/>
      </c>
      <c r="B1526" s="93">
        <f>IF(DATABASE!$X1524&lt;&gt;1,"",DATABASE!M1524)</f>
        <v/>
      </c>
      <c r="C1526" s="94">
        <f>IF(DATABASE!$X1524&lt;&gt;1,"",DATABASE!A1524)</f>
        <v/>
      </c>
      <c r="D1526" s="94">
        <f>IF(DATABASE!$X1524&lt;&gt;1,"",DATABASE!P1524)</f>
        <v/>
      </c>
      <c r="E1526" s="94">
        <f>IF(DATABASE!$X1524&lt;&gt;1,"",DATABASE!L1524)</f>
        <v/>
      </c>
      <c r="F1526" s="94">
        <f>IF(DATABASE!$X1524&lt;&gt;1,"",DATABASE!Q1524)</f>
        <v/>
      </c>
      <c r="G1526" s="94">
        <f>IF(DATABASE!$X1524&lt;&gt;1,"",DATABASE!C1524)</f>
        <v/>
      </c>
      <c r="H1526" s="94">
        <f>IF(DATABASE!$X1524&lt;&gt;1,"",DATABASE!D1524)</f>
        <v/>
      </c>
      <c r="I1526" s="93">
        <f>IF(DATABASE!$X1524&lt;&gt;1,"",DATABASE!S1524)</f>
        <v/>
      </c>
    </row>
    <row r="1527" ht="16.5" customHeight="1" s="111">
      <c r="A1527" s="92">
        <f>IF(DATABASE!$X1525&lt;&gt;1,"",DATABASE!B1525)</f>
        <v/>
      </c>
      <c r="B1527" s="93">
        <f>IF(DATABASE!$X1525&lt;&gt;1,"",DATABASE!M1525)</f>
        <v/>
      </c>
      <c r="C1527" s="94">
        <f>IF(DATABASE!$X1525&lt;&gt;1,"",DATABASE!A1525)</f>
        <v/>
      </c>
      <c r="D1527" s="94">
        <f>IF(DATABASE!$X1525&lt;&gt;1,"",DATABASE!P1525)</f>
        <v/>
      </c>
      <c r="E1527" s="94">
        <f>IF(DATABASE!$X1525&lt;&gt;1,"",DATABASE!L1525)</f>
        <v/>
      </c>
      <c r="F1527" s="94">
        <f>IF(DATABASE!$X1525&lt;&gt;1,"",DATABASE!Q1525)</f>
        <v/>
      </c>
      <c r="G1527" s="94">
        <f>IF(DATABASE!$X1525&lt;&gt;1,"",DATABASE!C1525)</f>
        <v/>
      </c>
      <c r="H1527" s="94">
        <f>IF(DATABASE!$X1525&lt;&gt;1,"",DATABASE!D1525)</f>
        <v/>
      </c>
      <c r="I1527" s="93">
        <f>IF(DATABASE!$X1525&lt;&gt;1,"",DATABASE!S1525)</f>
        <v/>
      </c>
    </row>
    <row r="1528" ht="16.5" customHeight="1" s="111">
      <c r="A1528" s="92">
        <f>IF(DATABASE!$X1526&lt;&gt;1,"",DATABASE!B1526)</f>
        <v/>
      </c>
      <c r="B1528" s="93">
        <f>IF(DATABASE!$X1526&lt;&gt;1,"",DATABASE!M1526)</f>
        <v/>
      </c>
      <c r="C1528" s="94">
        <f>IF(DATABASE!$X1526&lt;&gt;1,"",DATABASE!A1526)</f>
        <v/>
      </c>
      <c r="D1528" s="94">
        <f>IF(DATABASE!$X1526&lt;&gt;1,"",DATABASE!P1526)</f>
        <v/>
      </c>
      <c r="E1528" s="94">
        <f>IF(DATABASE!$X1526&lt;&gt;1,"",DATABASE!L1526)</f>
        <v/>
      </c>
      <c r="F1528" s="94">
        <f>IF(DATABASE!$X1526&lt;&gt;1,"",DATABASE!Q1526)</f>
        <v/>
      </c>
      <c r="G1528" s="94">
        <f>IF(DATABASE!$X1526&lt;&gt;1,"",DATABASE!C1526)</f>
        <v/>
      </c>
      <c r="H1528" s="94">
        <f>IF(DATABASE!$X1526&lt;&gt;1,"",DATABASE!D1526)</f>
        <v/>
      </c>
      <c r="I1528" s="93">
        <f>IF(DATABASE!$X1526&lt;&gt;1,"",DATABASE!S1526)</f>
        <v/>
      </c>
    </row>
    <row r="1529" ht="16.5" customHeight="1" s="111">
      <c r="A1529" s="92">
        <f>IF(DATABASE!$X1527&lt;&gt;1,"",DATABASE!B1527)</f>
        <v/>
      </c>
      <c r="B1529" s="93">
        <f>IF(DATABASE!$X1527&lt;&gt;1,"",DATABASE!M1527)</f>
        <v/>
      </c>
      <c r="C1529" s="94">
        <f>IF(DATABASE!$X1527&lt;&gt;1,"",DATABASE!A1527)</f>
        <v/>
      </c>
      <c r="D1529" s="94">
        <f>IF(DATABASE!$X1527&lt;&gt;1,"",DATABASE!P1527)</f>
        <v/>
      </c>
      <c r="E1529" s="94">
        <f>IF(DATABASE!$X1527&lt;&gt;1,"",DATABASE!L1527)</f>
        <v/>
      </c>
      <c r="F1529" s="94">
        <f>IF(DATABASE!$X1527&lt;&gt;1,"",DATABASE!Q1527)</f>
        <v/>
      </c>
      <c r="G1529" s="94">
        <f>IF(DATABASE!$X1527&lt;&gt;1,"",DATABASE!C1527)</f>
        <v/>
      </c>
      <c r="H1529" s="94">
        <f>IF(DATABASE!$X1527&lt;&gt;1,"",DATABASE!D1527)</f>
        <v/>
      </c>
      <c r="I1529" s="93">
        <f>IF(DATABASE!$X1527&lt;&gt;1,"",DATABASE!S1527)</f>
        <v/>
      </c>
    </row>
    <row r="1530" ht="16.5" customHeight="1" s="111">
      <c r="A1530" s="92">
        <f>IF(DATABASE!$X1528&lt;&gt;1,"",DATABASE!B1528)</f>
        <v/>
      </c>
      <c r="B1530" s="93">
        <f>IF(DATABASE!$X1528&lt;&gt;1,"",DATABASE!M1528)</f>
        <v/>
      </c>
      <c r="C1530" s="94">
        <f>IF(DATABASE!$X1528&lt;&gt;1,"",DATABASE!A1528)</f>
        <v/>
      </c>
      <c r="D1530" s="94">
        <f>IF(DATABASE!$X1528&lt;&gt;1,"",DATABASE!P1528)</f>
        <v/>
      </c>
      <c r="E1530" s="94">
        <f>IF(DATABASE!$X1528&lt;&gt;1,"",DATABASE!L1528)</f>
        <v/>
      </c>
      <c r="F1530" s="94">
        <f>IF(DATABASE!$X1528&lt;&gt;1,"",DATABASE!Q1528)</f>
        <v/>
      </c>
      <c r="G1530" s="94">
        <f>IF(DATABASE!$X1528&lt;&gt;1,"",DATABASE!C1528)</f>
        <v/>
      </c>
      <c r="H1530" s="94">
        <f>IF(DATABASE!$X1528&lt;&gt;1,"",DATABASE!D1528)</f>
        <v/>
      </c>
      <c r="I1530" s="93">
        <f>IF(DATABASE!$X1528&lt;&gt;1,"",DATABASE!S1528)</f>
        <v/>
      </c>
    </row>
    <row r="1531" ht="16.5" customHeight="1" s="111">
      <c r="A1531" s="92">
        <f>IF(DATABASE!$X1529&lt;&gt;1,"",DATABASE!B1529)</f>
        <v/>
      </c>
      <c r="B1531" s="93">
        <f>IF(DATABASE!$X1529&lt;&gt;1,"",DATABASE!M1529)</f>
        <v/>
      </c>
      <c r="C1531" s="94">
        <f>IF(DATABASE!$X1529&lt;&gt;1,"",DATABASE!A1529)</f>
        <v/>
      </c>
      <c r="D1531" s="94">
        <f>IF(DATABASE!$X1529&lt;&gt;1,"",DATABASE!P1529)</f>
        <v/>
      </c>
      <c r="E1531" s="94">
        <f>IF(DATABASE!$X1529&lt;&gt;1,"",DATABASE!L1529)</f>
        <v/>
      </c>
      <c r="F1531" s="94">
        <f>IF(DATABASE!$X1529&lt;&gt;1,"",DATABASE!Q1529)</f>
        <v/>
      </c>
      <c r="G1531" s="94">
        <f>IF(DATABASE!$X1529&lt;&gt;1,"",DATABASE!C1529)</f>
        <v/>
      </c>
      <c r="H1531" s="94">
        <f>IF(DATABASE!$X1529&lt;&gt;1,"",DATABASE!D1529)</f>
        <v/>
      </c>
      <c r="I1531" s="93">
        <f>IF(DATABASE!$X1529&lt;&gt;1,"",DATABASE!S1529)</f>
        <v/>
      </c>
    </row>
    <row r="1532" ht="16.5" customHeight="1" s="111">
      <c r="A1532" s="92">
        <f>IF(DATABASE!$X1530&lt;&gt;1,"",DATABASE!B1530)</f>
        <v/>
      </c>
      <c r="B1532" s="93">
        <f>IF(DATABASE!$X1530&lt;&gt;1,"",DATABASE!M1530)</f>
        <v/>
      </c>
      <c r="C1532" s="94">
        <f>IF(DATABASE!$X1530&lt;&gt;1,"",DATABASE!A1530)</f>
        <v/>
      </c>
      <c r="D1532" s="94">
        <f>IF(DATABASE!$X1530&lt;&gt;1,"",DATABASE!P1530)</f>
        <v/>
      </c>
      <c r="E1532" s="94">
        <f>IF(DATABASE!$X1530&lt;&gt;1,"",DATABASE!L1530)</f>
        <v/>
      </c>
      <c r="F1532" s="94">
        <f>IF(DATABASE!$X1530&lt;&gt;1,"",DATABASE!Q1530)</f>
        <v/>
      </c>
      <c r="G1532" s="94">
        <f>IF(DATABASE!$X1530&lt;&gt;1,"",DATABASE!C1530)</f>
        <v/>
      </c>
      <c r="H1532" s="94">
        <f>IF(DATABASE!$X1530&lt;&gt;1,"",DATABASE!D1530)</f>
        <v/>
      </c>
      <c r="I1532" s="93">
        <f>IF(DATABASE!$X1530&lt;&gt;1,"",DATABASE!S1530)</f>
        <v/>
      </c>
    </row>
    <row r="1533" ht="16.5" customHeight="1" s="111">
      <c r="A1533" s="92">
        <f>IF(DATABASE!$X1531&lt;&gt;1,"",DATABASE!B1531)</f>
        <v/>
      </c>
      <c r="B1533" s="93">
        <f>IF(DATABASE!$X1531&lt;&gt;1,"",DATABASE!M1531)</f>
        <v/>
      </c>
      <c r="C1533" s="94">
        <f>IF(DATABASE!$X1531&lt;&gt;1,"",DATABASE!A1531)</f>
        <v/>
      </c>
      <c r="D1533" s="94">
        <f>IF(DATABASE!$X1531&lt;&gt;1,"",DATABASE!P1531)</f>
        <v/>
      </c>
      <c r="E1533" s="94">
        <f>IF(DATABASE!$X1531&lt;&gt;1,"",DATABASE!L1531)</f>
        <v/>
      </c>
      <c r="F1533" s="94">
        <f>IF(DATABASE!$X1531&lt;&gt;1,"",DATABASE!Q1531)</f>
        <v/>
      </c>
      <c r="G1533" s="94">
        <f>IF(DATABASE!$X1531&lt;&gt;1,"",DATABASE!C1531)</f>
        <v/>
      </c>
      <c r="H1533" s="94">
        <f>IF(DATABASE!$X1531&lt;&gt;1,"",DATABASE!D1531)</f>
        <v/>
      </c>
      <c r="I1533" s="93">
        <f>IF(DATABASE!$X1531&lt;&gt;1,"",DATABASE!S1531)</f>
        <v/>
      </c>
    </row>
    <row r="1534" ht="16.5" customHeight="1" s="111">
      <c r="A1534" s="92">
        <f>IF(DATABASE!$X1532&lt;&gt;1,"",DATABASE!B1532)</f>
        <v/>
      </c>
      <c r="B1534" s="93">
        <f>IF(DATABASE!$X1532&lt;&gt;1,"",DATABASE!M1532)</f>
        <v/>
      </c>
      <c r="C1534" s="94">
        <f>IF(DATABASE!$X1532&lt;&gt;1,"",DATABASE!A1532)</f>
        <v/>
      </c>
      <c r="D1534" s="94">
        <f>IF(DATABASE!$X1532&lt;&gt;1,"",DATABASE!P1532)</f>
        <v/>
      </c>
      <c r="E1534" s="94">
        <f>IF(DATABASE!$X1532&lt;&gt;1,"",DATABASE!L1532)</f>
        <v/>
      </c>
      <c r="F1534" s="94">
        <f>IF(DATABASE!$X1532&lt;&gt;1,"",DATABASE!Q1532)</f>
        <v/>
      </c>
      <c r="G1534" s="94">
        <f>IF(DATABASE!$X1532&lt;&gt;1,"",DATABASE!C1532)</f>
        <v/>
      </c>
      <c r="H1534" s="94">
        <f>IF(DATABASE!$X1532&lt;&gt;1,"",DATABASE!D1532)</f>
        <v/>
      </c>
      <c r="I1534" s="93">
        <f>IF(DATABASE!$X1532&lt;&gt;1,"",DATABASE!S1532)</f>
        <v/>
      </c>
    </row>
    <row r="1535" ht="16.5" customHeight="1" s="111">
      <c r="A1535" s="92">
        <f>IF(DATABASE!$X1533&lt;&gt;1,"",DATABASE!B1533)</f>
        <v/>
      </c>
      <c r="B1535" s="93">
        <f>IF(DATABASE!$X1533&lt;&gt;1,"",DATABASE!M1533)</f>
        <v/>
      </c>
      <c r="C1535" s="94">
        <f>IF(DATABASE!$X1533&lt;&gt;1,"",DATABASE!A1533)</f>
        <v/>
      </c>
      <c r="D1535" s="94">
        <f>IF(DATABASE!$X1533&lt;&gt;1,"",DATABASE!P1533)</f>
        <v/>
      </c>
      <c r="E1535" s="94">
        <f>IF(DATABASE!$X1533&lt;&gt;1,"",DATABASE!L1533)</f>
        <v/>
      </c>
      <c r="F1535" s="94">
        <f>IF(DATABASE!$X1533&lt;&gt;1,"",DATABASE!Q1533)</f>
        <v/>
      </c>
      <c r="G1535" s="94">
        <f>IF(DATABASE!$X1533&lt;&gt;1,"",DATABASE!C1533)</f>
        <v/>
      </c>
      <c r="H1535" s="94">
        <f>IF(DATABASE!$X1533&lt;&gt;1,"",DATABASE!D1533)</f>
        <v/>
      </c>
      <c r="I1535" s="93">
        <f>IF(DATABASE!$X1533&lt;&gt;1,"",DATABASE!S1533)</f>
        <v/>
      </c>
    </row>
    <row r="1536" ht="16.5" customHeight="1" s="111">
      <c r="A1536" s="92">
        <f>IF(DATABASE!$X1534&lt;&gt;1,"",DATABASE!B1534)</f>
        <v/>
      </c>
      <c r="B1536" s="93">
        <f>IF(DATABASE!$X1534&lt;&gt;1,"",DATABASE!M1534)</f>
        <v/>
      </c>
      <c r="C1536" s="94">
        <f>IF(DATABASE!$X1534&lt;&gt;1,"",DATABASE!A1534)</f>
        <v/>
      </c>
      <c r="D1536" s="94">
        <f>IF(DATABASE!$X1534&lt;&gt;1,"",DATABASE!P1534)</f>
        <v/>
      </c>
      <c r="E1536" s="94">
        <f>IF(DATABASE!$X1534&lt;&gt;1,"",DATABASE!L1534)</f>
        <v/>
      </c>
      <c r="F1536" s="94">
        <f>IF(DATABASE!$X1534&lt;&gt;1,"",DATABASE!Q1534)</f>
        <v/>
      </c>
      <c r="G1536" s="94">
        <f>IF(DATABASE!$X1534&lt;&gt;1,"",DATABASE!C1534)</f>
        <v/>
      </c>
      <c r="H1536" s="94">
        <f>IF(DATABASE!$X1534&lt;&gt;1,"",DATABASE!D1534)</f>
        <v/>
      </c>
      <c r="I1536" s="93">
        <f>IF(DATABASE!$X1534&lt;&gt;1,"",DATABASE!S1534)</f>
        <v/>
      </c>
    </row>
    <row r="1537" ht="16.5" customHeight="1" s="111">
      <c r="A1537" s="92">
        <f>IF(DATABASE!$X1535&lt;&gt;1,"",DATABASE!B1535)</f>
        <v/>
      </c>
      <c r="B1537" s="93">
        <f>IF(DATABASE!$X1535&lt;&gt;1,"",DATABASE!M1535)</f>
        <v/>
      </c>
      <c r="C1537" s="94">
        <f>IF(DATABASE!$X1535&lt;&gt;1,"",DATABASE!A1535)</f>
        <v/>
      </c>
      <c r="D1537" s="94">
        <f>IF(DATABASE!$X1535&lt;&gt;1,"",DATABASE!P1535)</f>
        <v/>
      </c>
      <c r="E1537" s="94">
        <f>IF(DATABASE!$X1535&lt;&gt;1,"",DATABASE!L1535)</f>
        <v/>
      </c>
      <c r="F1537" s="94">
        <f>IF(DATABASE!$X1535&lt;&gt;1,"",DATABASE!Q1535)</f>
        <v/>
      </c>
      <c r="G1537" s="94">
        <f>IF(DATABASE!$X1535&lt;&gt;1,"",DATABASE!C1535)</f>
        <v/>
      </c>
      <c r="H1537" s="94">
        <f>IF(DATABASE!$X1535&lt;&gt;1,"",DATABASE!D1535)</f>
        <v/>
      </c>
      <c r="I1537" s="93">
        <f>IF(DATABASE!$X1535&lt;&gt;1,"",DATABASE!S1535)</f>
        <v/>
      </c>
    </row>
    <row r="1538" ht="16.5" customHeight="1" s="111">
      <c r="A1538" s="92">
        <f>IF(DATABASE!$X1536&lt;&gt;1,"",DATABASE!B1536)</f>
        <v/>
      </c>
      <c r="B1538" s="93">
        <f>IF(DATABASE!$X1536&lt;&gt;1,"",DATABASE!M1536)</f>
        <v/>
      </c>
      <c r="C1538" s="94">
        <f>IF(DATABASE!$X1536&lt;&gt;1,"",DATABASE!A1536)</f>
        <v/>
      </c>
      <c r="D1538" s="94">
        <f>IF(DATABASE!$X1536&lt;&gt;1,"",DATABASE!P1536)</f>
        <v/>
      </c>
      <c r="E1538" s="94">
        <f>IF(DATABASE!$X1536&lt;&gt;1,"",DATABASE!L1536)</f>
        <v/>
      </c>
      <c r="F1538" s="94">
        <f>IF(DATABASE!$X1536&lt;&gt;1,"",DATABASE!Q1536)</f>
        <v/>
      </c>
      <c r="G1538" s="94">
        <f>IF(DATABASE!$X1536&lt;&gt;1,"",DATABASE!C1536)</f>
        <v/>
      </c>
      <c r="H1538" s="94">
        <f>IF(DATABASE!$X1536&lt;&gt;1,"",DATABASE!D1536)</f>
        <v/>
      </c>
      <c r="I1538" s="93">
        <f>IF(DATABASE!$X1536&lt;&gt;1,"",DATABASE!S1536)</f>
        <v/>
      </c>
    </row>
    <row r="1539" ht="16.5" customHeight="1" s="111">
      <c r="A1539" s="92">
        <f>IF(DATABASE!$X1537&lt;&gt;1,"",DATABASE!B1537)</f>
        <v/>
      </c>
      <c r="B1539" s="93">
        <f>IF(DATABASE!$X1537&lt;&gt;1,"",DATABASE!M1537)</f>
        <v/>
      </c>
      <c r="C1539" s="94">
        <f>IF(DATABASE!$X1537&lt;&gt;1,"",DATABASE!A1537)</f>
        <v/>
      </c>
      <c r="D1539" s="94">
        <f>IF(DATABASE!$X1537&lt;&gt;1,"",DATABASE!P1537)</f>
        <v/>
      </c>
      <c r="E1539" s="94">
        <f>IF(DATABASE!$X1537&lt;&gt;1,"",DATABASE!L1537)</f>
        <v/>
      </c>
      <c r="F1539" s="94">
        <f>IF(DATABASE!$X1537&lt;&gt;1,"",DATABASE!Q1537)</f>
        <v/>
      </c>
      <c r="G1539" s="94">
        <f>IF(DATABASE!$X1537&lt;&gt;1,"",DATABASE!C1537)</f>
        <v/>
      </c>
      <c r="H1539" s="94">
        <f>IF(DATABASE!$X1537&lt;&gt;1,"",DATABASE!D1537)</f>
        <v/>
      </c>
      <c r="I1539" s="93">
        <f>IF(DATABASE!$X1537&lt;&gt;1,"",DATABASE!S1537)</f>
        <v/>
      </c>
    </row>
    <row r="1540" ht="16.5" customHeight="1" s="111">
      <c r="A1540" s="92">
        <f>IF(DATABASE!$X1538&lt;&gt;1,"",DATABASE!B1538)</f>
        <v/>
      </c>
      <c r="B1540" s="93">
        <f>IF(DATABASE!$X1538&lt;&gt;1,"",DATABASE!M1538)</f>
        <v/>
      </c>
      <c r="C1540" s="94">
        <f>IF(DATABASE!$X1538&lt;&gt;1,"",DATABASE!A1538)</f>
        <v/>
      </c>
      <c r="D1540" s="94">
        <f>IF(DATABASE!$X1538&lt;&gt;1,"",DATABASE!P1538)</f>
        <v/>
      </c>
      <c r="E1540" s="94">
        <f>IF(DATABASE!$X1538&lt;&gt;1,"",DATABASE!L1538)</f>
        <v/>
      </c>
      <c r="F1540" s="94">
        <f>IF(DATABASE!$X1538&lt;&gt;1,"",DATABASE!Q1538)</f>
        <v/>
      </c>
      <c r="G1540" s="94">
        <f>IF(DATABASE!$X1538&lt;&gt;1,"",DATABASE!C1538)</f>
        <v/>
      </c>
      <c r="H1540" s="94">
        <f>IF(DATABASE!$X1538&lt;&gt;1,"",DATABASE!D1538)</f>
        <v/>
      </c>
      <c r="I1540" s="93">
        <f>IF(DATABASE!$X1538&lt;&gt;1,"",DATABASE!S1538)</f>
        <v/>
      </c>
    </row>
    <row r="1541" ht="16.5" customHeight="1" s="111">
      <c r="A1541" s="92">
        <f>IF(DATABASE!$X1539&lt;&gt;1,"",DATABASE!B1539)</f>
        <v/>
      </c>
      <c r="B1541" s="93">
        <f>IF(DATABASE!$X1539&lt;&gt;1,"",DATABASE!M1539)</f>
        <v/>
      </c>
      <c r="C1541" s="94">
        <f>IF(DATABASE!$X1539&lt;&gt;1,"",DATABASE!A1539)</f>
        <v/>
      </c>
      <c r="D1541" s="94">
        <f>IF(DATABASE!$X1539&lt;&gt;1,"",DATABASE!P1539)</f>
        <v/>
      </c>
      <c r="E1541" s="94">
        <f>IF(DATABASE!$X1539&lt;&gt;1,"",DATABASE!L1539)</f>
        <v/>
      </c>
      <c r="F1541" s="94">
        <f>IF(DATABASE!$X1539&lt;&gt;1,"",DATABASE!Q1539)</f>
        <v/>
      </c>
      <c r="G1541" s="94">
        <f>IF(DATABASE!$X1539&lt;&gt;1,"",DATABASE!C1539)</f>
        <v/>
      </c>
      <c r="H1541" s="94">
        <f>IF(DATABASE!$X1539&lt;&gt;1,"",DATABASE!D1539)</f>
        <v/>
      </c>
      <c r="I1541" s="93">
        <f>IF(DATABASE!$X1539&lt;&gt;1,"",DATABASE!S1539)</f>
        <v/>
      </c>
    </row>
    <row r="1542" ht="16.5" customHeight="1" s="111">
      <c r="A1542" s="92">
        <f>IF(DATABASE!$X1540&lt;&gt;1,"",DATABASE!B1540)</f>
        <v/>
      </c>
      <c r="B1542" s="93">
        <f>IF(DATABASE!$X1540&lt;&gt;1,"",DATABASE!M1540)</f>
        <v/>
      </c>
      <c r="C1542" s="94">
        <f>IF(DATABASE!$X1540&lt;&gt;1,"",DATABASE!A1540)</f>
        <v/>
      </c>
      <c r="D1542" s="94">
        <f>IF(DATABASE!$X1540&lt;&gt;1,"",DATABASE!P1540)</f>
        <v/>
      </c>
      <c r="E1542" s="94">
        <f>IF(DATABASE!$X1540&lt;&gt;1,"",DATABASE!L1540)</f>
        <v/>
      </c>
      <c r="F1542" s="94">
        <f>IF(DATABASE!$X1540&lt;&gt;1,"",DATABASE!Q1540)</f>
        <v/>
      </c>
      <c r="G1542" s="94">
        <f>IF(DATABASE!$X1540&lt;&gt;1,"",DATABASE!C1540)</f>
        <v/>
      </c>
      <c r="H1542" s="94">
        <f>IF(DATABASE!$X1540&lt;&gt;1,"",DATABASE!D1540)</f>
        <v/>
      </c>
      <c r="I1542" s="93">
        <f>IF(DATABASE!$X1540&lt;&gt;1,"",DATABASE!S1540)</f>
        <v/>
      </c>
    </row>
    <row r="1543" ht="16.5" customHeight="1" s="111">
      <c r="A1543" s="92">
        <f>IF(DATABASE!$X1541&lt;&gt;1,"",DATABASE!B1541)</f>
        <v/>
      </c>
      <c r="B1543" s="93">
        <f>IF(DATABASE!$X1541&lt;&gt;1,"",DATABASE!M1541)</f>
        <v/>
      </c>
      <c r="C1543" s="94">
        <f>IF(DATABASE!$X1541&lt;&gt;1,"",DATABASE!A1541)</f>
        <v/>
      </c>
      <c r="D1543" s="94">
        <f>IF(DATABASE!$X1541&lt;&gt;1,"",DATABASE!P1541)</f>
        <v/>
      </c>
      <c r="E1543" s="94">
        <f>IF(DATABASE!$X1541&lt;&gt;1,"",DATABASE!L1541)</f>
        <v/>
      </c>
      <c r="F1543" s="94">
        <f>IF(DATABASE!$X1541&lt;&gt;1,"",DATABASE!Q1541)</f>
        <v/>
      </c>
      <c r="G1543" s="94">
        <f>IF(DATABASE!$X1541&lt;&gt;1,"",DATABASE!C1541)</f>
        <v/>
      </c>
      <c r="H1543" s="94">
        <f>IF(DATABASE!$X1541&lt;&gt;1,"",DATABASE!D1541)</f>
        <v/>
      </c>
      <c r="I1543" s="93">
        <f>IF(DATABASE!$X1541&lt;&gt;1,"",DATABASE!S1541)</f>
        <v/>
      </c>
    </row>
    <row r="1544" ht="16.5" customHeight="1" s="111">
      <c r="A1544" s="92">
        <f>IF(DATABASE!$X1542&lt;&gt;1,"",DATABASE!B1542)</f>
        <v/>
      </c>
      <c r="B1544" s="93">
        <f>IF(DATABASE!$X1542&lt;&gt;1,"",DATABASE!M1542)</f>
        <v/>
      </c>
      <c r="C1544" s="94">
        <f>IF(DATABASE!$X1542&lt;&gt;1,"",DATABASE!A1542)</f>
        <v/>
      </c>
      <c r="D1544" s="94">
        <f>IF(DATABASE!$X1542&lt;&gt;1,"",DATABASE!P1542)</f>
        <v/>
      </c>
      <c r="E1544" s="94">
        <f>IF(DATABASE!$X1542&lt;&gt;1,"",DATABASE!L1542)</f>
        <v/>
      </c>
      <c r="F1544" s="94">
        <f>IF(DATABASE!$X1542&lt;&gt;1,"",DATABASE!Q1542)</f>
        <v/>
      </c>
      <c r="G1544" s="94">
        <f>IF(DATABASE!$X1542&lt;&gt;1,"",DATABASE!C1542)</f>
        <v/>
      </c>
      <c r="H1544" s="94">
        <f>IF(DATABASE!$X1542&lt;&gt;1,"",DATABASE!D1542)</f>
        <v/>
      </c>
      <c r="I1544" s="93">
        <f>IF(DATABASE!$X1542&lt;&gt;1,"",DATABASE!S1542)</f>
        <v/>
      </c>
    </row>
    <row r="1545" ht="16.5" customHeight="1" s="111">
      <c r="A1545" s="92">
        <f>IF(DATABASE!$X1543&lt;&gt;1,"",DATABASE!B1543)</f>
        <v/>
      </c>
      <c r="B1545" s="93">
        <f>IF(DATABASE!$X1543&lt;&gt;1,"",DATABASE!M1543)</f>
        <v/>
      </c>
      <c r="C1545" s="94">
        <f>IF(DATABASE!$X1543&lt;&gt;1,"",DATABASE!A1543)</f>
        <v/>
      </c>
      <c r="D1545" s="94">
        <f>IF(DATABASE!$X1543&lt;&gt;1,"",DATABASE!P1543)</f>
        <v/>
      </c>
      <c r="E1545" s="94">
        <f>IF(DATABASE!$X1543&lt;&gt;1,"",DATABASE!L1543)</f>
        <v/>
      </c>
      <c r="F1545" s="94">
        <f>IF(DATABASE!$X1543&lt;&gt;1,"",DATABASE!Q1543)</f>
        <v/>
      </c>
      <c r="G1545" s="94">
        <f>IF(DATABASE!$X1543&lt;&gt;1,"",DATABASE!C1543)</f>
        <v/>
      </c>
      <c r="H1545" s="94">
        <f>IF(DATABASE!$X1543&lt;&gt;1,"",DATABASE!D1543)</f>
        <v/>
      </c>
      <c r="I1545" s="93">
        <f>IF(DATABASE!$X1543&lt;&gt;1,"",DATABASE!S1543)</f>
        <v/>
      </c>
    </row>
    <row r="1546" ht="16.5" customHeight="1" s="111">
      <c r="A1546" s="92">
        <f>IF(DATABASE!$X1544&lt;&gt;1,"",DATABASE!B1544)</f>
        <v/>
      </c>
      <c r="B1546" s="93">
        <f>IF(DATABASE!$X1544&lt;&gt;1,"",DATABASE!M1544)</f>
        <v/>
      </c>
      <c r="C1546" s="94">
        <f>IF(DATABASE!$X1544&lt;&gt;1,"",DATABASE!A1544)</f>
        <v/>
      </c>
      <c r="D1546" s="94">
        <f>IF(DATABASE!$X1544&lt;&gt;1,"",DATABASE!P1544)</f>
        <v/>
      </c>
      <c r="E1546" s="94">
        <f>IF(DATABASE!$X1544&lt;&gt;1,"",DATABASE!L1544)</f>
        <v/>
      </c>
      <c r="F1546" s="94">
        <f>IF(DATABASE!$X1544&lt;&gt;1,"",DATABASE!Q1544)</f>
        <v/>
      </c>
      <c r="G1546" s="94">
        <f>IF(DATABASE!$X1544&lt;&gt;1,"",DATABASE!C1544)</f>
        <v/>
      </c>
      <c r="H1546" s="94">
        <f>IF(DATABASE!$X1544&lt;&gt;1,"",DATABASE!D1544)</f>
        <v/>
      </c>
      <c r="I1546" s="93">
        <f>IF(DATABASE!$X1544&lt;&gt;1,"",DATABASE!S1544)</f>
        <v/>
      </c>
    </row>
    <row r="1547" ht="16.5" customHeight="1" s="111">
      <c r="A1547" s="92">
        <f>IF(DATABASE!$X1545&lt;&gt;1,"",DATABASE!B1545)</f>
        <v/>
      </c>
      <c r="B1547" s="93">
        <f>IF(DATABASE!$X1545&lt;&gt;1,"",DATABASE!M1545)</f>
        <v/>
      </c>
      <c r="C1547" s="94">
        <f>IF(DATABASE!$X1545&lt;&gt;1,"",DATABASE!A1545)</f>
        <v/>
      </c>
      <c r="D1547" s="94">
        <f>IF(DATABASE!$X1545&lt;&gt;1,"",DATABASE!P1545)</f>
        <v/>
      </c>
      <c r="E1547" s="94">
        <f>IF(DATABASE!$X1545&lt;&gt;1,"",DATABASE!L1545)</f>
        <v/>
      </c>
      <c r="F1547" s="94">
        <f>IF(DATABASE!$X1545&lt;&gt;1,"",DATABASE!Q1545)</f>
        <v/>
      </c>
      <c r="G1547" s="94">
        <f>IF(DATABASE!$X1545&lt;&gt;1,"",DATABASE!C1545)</f>
        <v/>
      </c>
      <c r="H1547" s="94">
        <f>IF(DATABASE!$X1545&lt;&gt;1,"",DATABASE!D1545)</f>
        <v/>
      </c>
      <c r="I1547" s="93">
        <f>IF(DATABASE!$X1545&lt;&gt;1,"",DATABASE!S1545)</f>
        <v/>
      </c>
    </row>
    <row r="1548" ht="16.5" customHeight="1" s="111">
      <c r="A1548" s="92">
        <f>IF(DATABASE!$X1546&lt;&gt;1,"",DATABASE!B1546)</f>
        <v/>
      </c>
      <c r="B1548" s="93">
        <f>IF(DATABASE!$X1546&lt;&gt;1,"",DATABASE!M1546)</f>
        <v/>
      </c>
      <c r="C1548" s="94">
        <f>IF(DATABASE!$X1546&lt;&gt;1,"",DATABASE!A1546)</f>
        <v/>
      </c>
      <c r="D1548" s="94">
        <f>IF(DATABASE!$X1546&lt;&gt;1,"",DATABASE!P1546)</f>
        <v/>
      </c>
      <c r="E1548" s="94">
        <f>IF(DATABASE!$X1546&lt;&gt;1,"",DATABASE!L1546)</f>
        <v/>
      </c>
      <c r="F1548" s="94">
        <f>IF(DATABASE!$X1546&lt;&gt;1,"",DATABASE!Q1546)</f>
        <v/>
      </c>
      <c r="G1548" s="94">
        <f>IF(DATABASE!$X1546&lt;&gt;1,"",DATABASE!C1546)</f>
        <v/>
      </c>
      <c r="H1548" s="94">
        <f>IF(DATABASE!$X1546&lt;&gt;1,"",DATABASE!D1546)</f>
        <v/>
      </c>
      <c r="I1548" s="93">
        <f>IF(DATABASE!$X1546&lt;&gt;1,"",DATABASE!S1546)</f>
        <v/>
      </c>
    </row>
    <row r="1549" ht="16.5" customHeight="1" s="111">
      <c r="A1549" s="92">
        <f>IF(DATABASE!$X1547&lt;&gt;1,"",DATABASE!B1547)</f>
        <v/>
      </c>
      <c r="B1549" s="93">
        <f>IF(DATABASE!$X1547&lt;&gt;1,"",DATABASE!M1547)</f>
        <v/>
      </c>
      <c r="C1549" s="94">
        <f>IF(DATABASE!$X1547&lt;&gt;1,"",DATABASE!A1547)</f>
        <v/>
      </c>
      <c r="D1549" s="94">
        <f>IF(DATABASE!$X1547&lt;&gt;1,"",DATABASE!P1547)</f>
        <v/>
      </c>
      <c r="E1549" s="94">
        <f>IF(DATABASE!$X1547&lt;&gt;1,"",DATABASE!L1547)</f>
        <v/>
      </c>
      <c r="F1549" s="94">
        <f>IF(DATABASE!$X1547&lt;&gt;1,"",DATABASE!Q1547)</f>
        <v/>
      </c>
      <c r="G1549" s="94">
        <f>IF(DATABASE!$X1547&lt;&gt;1,"",DATABASE!C1547)</f>
        <v/>
      </c>
      <c r="H1549" s="94">
        <f>IF(DATABASE!$X1547&lt;&gt;1,"",DATABASE!D1547)</f>
        <v/>
      </c>
      <c r="I1549" s="93">
        <f>IF(DATABASE!$X1547&lt;&gt;1,"",DATABASE!S1547)</f>
        <v/>
      </c>
    </row>
    <row r="1550" ht="16.5" customHeight="1" s="111">
      <c r="A1550" s="92">
        <f>IF(DATABASE!$X1548&lt;&gt;1,"",DATABASE!B1548)</f>
        <v/>
      </c>
      <c r="B1550" s="93">
        <f>IF(DATABASE!$X1548&lt;&gt;1,"",DATABASE!M1548)</f>
        <v/>
      </c>
      <c r="C1550" s="94">
        <f>IF(DATABASE!$X1548&lt;&gt;1,"",DATABASE!A1548)</f>
        <v/>
      </c>
      <c r="D1550" s="94">
        <f>IF(DATABASE!$X1548&lt;&gt;1,"",DATABASE!P1548)</f>
        <v/>
      </c>
      <c r="E1550" s="94">
        <f>IF(DATABASE!$X1548&lt;&gt;1,"",DATABASE!L1548)</f>
        <v/>
      </c>
      <c r="F1550" s="94">
        <f>IF(DATABASE!$X1548&lt;&gt;1,"",DATABASE!Q1548)</f>
        <v/>
      </c>
      <c r="G1550" s="94">
        <f>IF(DATABASE!$X1548&lt;&gt;1,"",DATABASE!C1548)</f>
        <v/>
      </c>
      <c r="H1550" s="94">
        <f>IF(DATABASE!$X1548&lt;&gt;1,"",DATABASE!D1548)</f>
        <v/>
      </c>
      <c r="I1550" s="93">
        <f>IF(DATABASE!$X1548&lt;&gt;1,"",DATABASE!S1548)</f>
        <v/>
      </c>
    </row>
    <row r="1551" ht="16.5" customHeight="1" s="111">
      <c r="A1551" s="92">
        <f>IF(DATABASE!$X1549&lt;&gt;1,"",DATABASE!B1549)</f>
        <v/>
      </c>
      <c r="B1551" s="93">
        <f>IF(DATABASE!$X1549&lt;&gt;1,"",DATABASE!M1549)</f>
        <v/>
      </c>
      <c r="C1551" s="94">
        <f>IF(DATABASE!$X1549&lt;&gt;1,"",DATABASE!A1549)</f>
        <v/>
      </c>
      <c r="D1551" s="94">
        <f>IF(DATABASE!$X1549&lt;&gt;1,"",DATABASE!P1549)</f>
        <v/>
      </c>
      <c r="E1551" s="94">
        <f>IF(DATABASE!$X1549&lt;&gt;1,"",DATABASE!L1549)</f>
        <v/>
      </c>
      <c r="F1551" s="94">
        <f>IF(DATABASE!$X1549&lt;&gt;1,"",DATABASE!Q1549)</f>
        <v/>
      </c>
      <c r="G1551" s="94">
        <f>IF(DATABASE!$X1549&lt;&gt;1,"",DATABASE!C1549)</f>
        <v/>
      </c>
      <c r="H1551" s="94">
        <f>IF(DATABASE!$X1549&lt;&gt;1,"",DATABASE!D1549)</f>
        <v/>
      </c>
      <c r="I1551" s="93">
        <f>IF(DATABASE!$X1549&lt;&gt;1,"",DATABASE!S1549)</f>
        <v/>
      </c>
    </row>
    <row r="1552" ht="16.5" customHeight="1" s="111">
      <c r="A1552" s="92">
        <f>IF(DATABASE!$X1550&lt;&gt;1,"",DATABASE!B1550)</f>
        <v/>
      </c>
      <c r="B1552" s="93">
        <f>IF(DATABASE!$X1550&lt;&gt;1,"",DATABASE!M1550)</f>
        <v/>
      </c>
      <c r="C1552" s="94">
        <f>IF(DATABASE!$X1550&lt;&gt;1,"",DATABASE!A1550)</f>
        <v/>
      </c>
      <c r="D1552" s="94">
        <f>IF(DATABASE!$X1550&lt;&gt;1,"",DATABASE!P1550)</f>
        <v/>
      </c>
      <c r="E1552" s="94">
        <f>IF(DATABASE!$X1550&lt;&gt;1,"",DATABASE!L1550)</f>
        <v/>
      </c>
      <c r="F1552" s="94">
        <f>IF(DATABASE!$X1550&lt;&gt;1,"",DATABASE!Q1550)</f>
        <v/>
      </c>
      <c r="G1552" s="94">
        <f>IF(DATABASE!$X1550&lt;&gt;1,"",DATABASE!C1550)</f>
        <v/>
      </c>
      <c r="H1552" s="94">
        <f>IF(DATABASE!$X1550&lt;&gt;1,"",DATABASE!D1550)</f>
        <v/>
      </c>
      <c r="I1552" s="93">
        <f>IF(DATABASE!$X1550&lt;&gt;1,"",DATABASE!S1550)</f>
        <v/>
      </c>
    </row>
    <row r="1553" ht="16.5" customHeight="1" s="111">
      <c r="A1553" s="92">
        <f>IF(DATABASE!$X1551&lt;&gt;1,"",DATABASE!B1551)</f>
        <v/>
      </c>
      <c r="B1553" s="93">
        <f>IF(DATABASE!$X1551&lt;&gt;1,"",DATABASE!M1551)</f>
        <v/>
      </c>
      <c r="C1553" s="94">
        <f>IF(DATABASE!$X1551&lt;&gt;1,"",DATABASE!A1551)</f>
        <v/>
      </c>
      <c r="D1553" s="94">
        <f>IF(DATABASE!$X1551&lt;&gt;1,"",DATABASE!P1551)</f>
        <v/>
      </c>
      <c r="E1553" s="94">
        <f>IF(DATABASE!$X1551&lt;&gt;1,"",DATABASE!L1551)</f>
        <v/>
      </c>
      <c r="F1553" s="94">
        <f>IF(DATABASE!$X1551&lt;&gt;1,"",DATABASE!Q1551)</f>
        <v/>
      </c>
      <c r="G1553" s="94">
        <f>IF(DATABASE!$X1551&lt;&gt;1,"",DATABASE!C1551)</f>
        <v/>
      </c>
      <c r="H1553" s="94">
        <f>IF(DATABASE!$X1551&lt;&gt;1,"",DATABASE!D1551)</f>
        <v/>
      </c>
      <c r="I1553" s="93">
        <f>IF(DATABASE!$X1551&lt;&gt;1,"",DATABASE!S1551)</f>
        <v/>
      </c>
    </row>
    <row r="1554" ht="16.5" customHeight="1" s="111">
      <c r="A1554" s="92">
        <f>IF(DATABASE!$X1552&lt;&gt;1,"",DATABASE!B1552)</f>
        <v/>
      </c>
      <c r="B1554" s="93">
        <f>IF(DATABASE!$X1552&lt;&gt;1,"",DATABASE!M1552)</f>
        <v/>
      </c>
      <c r="C1554" s="94">
        <f>IF(DATABASE!$X1552&lt;&gt;1,"",DATABASE!A1552)</f>
        <v/>
      </c>
      <c r="D1554" s="94">
        <f>IF(DATABASE!$X1552&lt;&gt;1,"",DATABASE!P1552)</f>
        <v/>
      </c>
      <c r="E1554" s="94">
        <f>IF(DATABASE!$X1552&lt;&gt;1,"",DATABASE!L1552)</f>
        <v/>
      </c>
      <c r="F1554" s="94">
        <f>IF(DATABASE!$X1552&lt;&gt;1,"",DATABASE!Q1552)</f>
        <v/>
      </c>
      <c r="G1554" s="94">
        <f>IF(DATABASE!$X1552&lt;&gt;1,"",DATABASE!C1552)</f>
        <v/>
      </c>
      <c r="H1554" s="94">
        <f>IF(DATABASE!$X1552&lt;&gt;1,"",DATABASE!D1552)</f>
        <v/>
      </c>
      <c r="I1554" s="93">
        <f>IF(DATABASE!$X1552&lt;&gt;1,"",DATABASE!S1552)</f>
        <v/>
      </c>
    </row>
    <row r="1555" ht="16.5" customHeight="1" s="111">
      <c r="A1555" s="92">
        <f>IF(DATABASE!$X1553&lt;&gt;1,"",DATABASE!B1553)</f>
        <v/>
      </c>
      <c r="B1555" s="93">
        <f>IF(DATABASE!$X1553&lt;&gt;1,"",DATABASE!M1553)</f>
        <v/>
      </c>
      <c r="C1555" s="94">
        <f>IF(DATABASE!$X1553&lt;&gt;1,"",DATABASE!A1553)</f>
        <v/>
      </c>
      <c r="D1555" s="94">
        <f>IF(DATABASE!$X1553&lt;&gt;1,"",DATABASE!P1553)</f>
        <v/>
      </c>
      <c r="E1555" s="94">
        <f>IF(DATABASE!$X1553&lt;&gt;1,"",DATABASE!L1553)</f>
        <v/>
      </c>
      <c r="F1555" s="94">
        <f>IF(DATABASE!$X1553&lt;&gt;1,"",DATABASE!Q1553)</f>
        <v/>
      </c>
      <c r="G1555" s="94">
        <f>IF(DATABASE!$X1553&lt;&gt;1,"",DATABASE!C1553)</f>
        <v/>
      </c>
      <c r="H1555" s="94">
        <f>IF(DATABASE!$X1553&lt;&gt;1,"",DATABASE!D1553)</f>
        <v/>
      </c>
      <c r="I1555" s="93">
        <f>IF(DATABASE!$X1553&lt;&gt;1,"",DATABASE!S1553)</f>
        <v/>
      </c>
    </row>
    <row r="1556" ht="16.5" customHeight="1" s="111">
      <c r="A1556" s="92">
        <f>IF(DATABASE!$X1554&lt;&gt;1,"",DATABASE!B1554)</f>
        <v/>
      </c>
      <c r="B1556" s="93">
        <f>IF(DATABASE!$X1554&lt;&gt;1,"",DATABASE!M1554)</f>
        <v/>
      </c>
      <c r="C1556" s="94">
        <f>IF(DATABASE!$X1554&lt;&gt;1,"",DATABASE!A1554)</f>
        <v/>
      </c>
      <c r="D1556" s="94">
        <f>IF(DATABASE!$X1554&lt;&gt;1,"",DATABASE!P1554)</f>
        <v/>
      </c>
      <c r="E1556" s="94">
        <f>IF(DATABASE!$X1554&lt;&gt;1,"",DATABASE!L1554)</f>
        <v/>
      </c>
      <c r="F1556" s="94">
        <f>IF(DATABASE!$X1554&lt;&gt;1,"",DATABASE!Q1554)</f>
        <v/>
      </c>
      <c r="G1556" s="94">
        <f>IF(DATABASE!$X1554&lt;&gt;1,"",DATABASE!C1554)</f>
        <v/>
      </c>
      <c r="H1556" s="94">
        <f>IF(DATABASE!$X1554&lt;&gt;1,"",DATABASE!D1554)</f>
        <v/>
      </c>
      <c r="I1556" s="93">
        <f>IF(DATABASE!$X1554&lt;&gt;1,"",DATABASE!S1554)</f>
        <v/>
      </c>
    </row>
    <row r="1557" ht="16.5" customHeight="1" s="111">
      <c r="A1557" s="92">
        <f>IF(DATABASE!$X1555&lt;&gt;1,"",DATABASE!B1555)</f>
        <v/>
      </c>
      <c r="B1557" s="93">
        <f>IF(DATABASE!$X1555&lt;&gt;1,"",DATABASE!M1555)</f>
        <v/>
      </c>
      <c r="C1557" s="94">
        <f>IF(DATABASE!$X1555&lt;&gt;1,"",DATABASE!A1555)</f>
        <v/>
      </c>
      <c r="D1557" s="94">
        <f>IF(DATABASE!$X1555&lt;&gt;1,"",DATABASE!P1555)</f>
        <v/>
      </c>
      <c r="E1557" s="94">
        <f>IF(DATABASE!$X1555&lt;&gt;1,"",DATABASE!L1555)</f>
        <v/>
      </c>
      <c r="F1557" s="94">
        <f>IF(DATABASE!$X1555&lt;&gt;1,"",DATABASE!Q1555)</f>
        <v/>
      </c>
      <c r="G1557" s="94">
        <f>IF(DATABASE!$X1555&lt;&gt;1,"",DATABASE!C1555)</f>
        <v/>
      </c>
      <c r="H1557" s="94">
        <f>IF(DATABASE!$X1555&lt;&gt;1,"",DATABASE!D1555)</f>
        <v/>
      </c>
      <c r="I1557" s="93">
        <f>IF(DATABASE!$X1555&lt;&gt;1,"",DATABASE!S1555)</f>
        <v/>
      </c>
    </row>
    <row r="1558" ht="16.5" customHeight="1" s="111">
      <c r="A1558" s="92">
        <f>IF(DATABASE!$X1556&lt;&gt;1,"",DATABASE!B1556)</f>
        <v/>
      </c>
      <c r="B1558" s="93">
        <f>IF(DATABASE!$X1556&lt;&gt;1,"",DATABASE!M1556)</f>
        <v/>
      </c>
      <c r="C1558" s="94">
        <f>IF(DATABASE!$X1556&lt;&gt;1,"",DATABASE!A1556)</f>
        <v/>
      </c>
      <c r="D1558" s="94">
        <f>IF(DATABASE!$X1556&lt;&gt;1,"",DATABASE!P1556)</f>
        <v/>
      </c>
      <c r="E1558" s="94">
        <f>IF(DATABASE!$X1556&lt;&gt;1,"",DATABASE!L1556)</f>
        <v/>
      </c>
      <c r="F1558" s="94">
        <f>IF(DATABASE!$X1556&lt;&gt;1,"",DATABASE!Q1556)</f>
        <v/>
      </c>
      <c r="G1558" s="94">
        <f>IF(DATABASE!$X1556&lt;&gt;1,"",DATABASE!C1556)</f>
        <v/>
      </c>
      <c r="H1558" s="94">
        <f>IF(DATABASE!$X1556&lt;&gt;1,"",DATABASE!D1556)</f>
        <v/>
      </c>
      <c r="I1558" s="93">
        <f>IF(DATABASE!$X1556&lt;&gt;1,"",DATABASE!S1556)</f>
        <v/>
      </c>
    </row>
    <row r="1559" ht="16.5" customHeight="1" s="111">
      <c r="A1559" s="92">
        <f>IF(DATABASE!$X1557&lt;&gt;1,"",DATABASE!B1557)</f>
        <v/>
      </c>
      <c r="B1559" s="93">
        <f>IF(DATABASE!$X1557&lt;&gt;1,"",DATABASE!M1557)</f>
        <v/>
      </c>
      <c r="C1559" s="94">
        <f>IF(DATABASE!$X1557&lt;&gt;1,"",DATABASE!A1557)</f>
        <v/>
      </c>
      <c r="D1559" s="94">
        <f>IF(DATABASE!$X1557&lt;&gt;1,"",DATABASE!P1557)</f>
        <v/>
      </c>
      <c r="E1559" s="94">
        <f>IF(DATABASE!$X1557&lt;&gt;1,"",DATABASE!L1557)</f>
        <v/>
      </c>
      <c r="F1559" s="94">
        <f>IF(DATABASE!$X1557&lt;&gt;1,"",DATABASE!Q1557)</f>
        <v/>
      </c>
      <c r="G1559" s="94">
        <f>IF(DATABASE!$X1557&lt;&gt;1,"",DATABASE!C1557)</f>
        <v/>
      </c>
      <c r="H1559" s="94">
        <f>IF(DATABASE!$X1557&lt;&gt;1,"",DATABASE!D1557)</f>
        <v/>
      </c>
      <c r="I1559" s="93">
        <f>IF(DATABASE!$X1557&lt;&gt;1,"",DATABASE!S1557)</f>
        <v/>
      </c>
    </row>
    <row r="1560" ht="16.5" customHeight="1" s="111">
      <c r="A1560" s="92">
        <f>IF(DATABASE!$X1558&lt;&gt;1,"",DATABASE!B1558)</f>
        <v/>
      </c>
      <c r="B1560" s="93">
        <f>IF(DATABASE!$X1558&lt;&gt;1,"",DATABASE!M1558)</f>
        <v/>
      </c>
      <c r="C1560" s="94">
        <f>IF(DATABASE!$X1558&lt;&gt;1,"",DATABASE!A1558)</f>
        <v/>
      </c>
      <c r="D1560" s="94">
        <f>IF(DATABASE!$X1558&lt;&gt;1,"",DATABASE!P1558)</f>
        <v/>
      </c>
      <c r="E1560" s="94">
        <f>IF(DATABASE!$X1558&lt;&gt;1,"",DATABASE!L1558)</f>
        <v/>
      </c>
      <c r="F1560" s="94">
        <f>IF(DATABASE!$X1558&lt;&gt;1,"",DATABASE!Q1558)</f>
        <v/>
      </c>
      <c r="G1560" s="94">
        <f>IF(DATABASE!$X1558&lt;&gt;1,"",DATABASE!C1558)</f>
        <v/>
      </c>
      <c r="H1560" s="94">
        <f>IF(DATABASE!$X1558&lt;&gt;1,"",DATABASE!D1558)</f>
        <v/>
      </c>
      <c r="I1560" s="93">
        <f>IF(DATABASE!$X1558&lt;&gt;1,"",DATABASE!S1558)</f>
        <v/>
      </c>
    </row>
    <row r="1561" ht="16.5" customHeight="1" s="111">
      <c r="A1561" s="92">
        <f>IF(DATABASE!$X1559&lt;&gt;1,"",DATABASE!B1559)</f>
        <v/>
      </c>
      <c r="B1561" s="93">
        <f>IF(DATABASE!$X1559&lt;&gt;1,"",DATABASE!M1559)</f>
        <v/>
      </c>
      <c r="C1561" s="94">
        <f>IF(DATABASE!$X1559&lt;&gt;1,"",DATABASE!A1559)</f>
        <v/>
      </c>
      <c r="D1561" s="94">
        <f>IF(DATABASE!$X1559&lt;&gt;1,"",DATABASE!P1559)</f>
        <v/>
      </c>
      <c r="E1561" s="94">
        <f>IF(DATABASE!$X1559&lt;&gt;1,"",DATABASE!L1559)</f>
        <v/>
      </c>
      <c r="F1561" s="94">
        <f>IF(DATABASE!$X1559&lt;&gt;1,"",DATABASE!Q1559)</f>
        <v/>
      </c>
      <c r="G1561" s="94">
        <f>IF(DATABASE!$X1559&lt;&gt;1,"",DATABASE!C1559)</f>
        <v/>
      </c>
      <c r="H1561" s="94">
        <f>IF(DATABASE!$X1559&lt;&gt;1,"",DATABASE!D1559)</f>
        <v/>
      </c>
      <c r="I1561" s="93">
        <f>IF(DATABASE!$X1559&lt;&gt;1,"",DATABASE!S1559)</f>
        <v/>
      </c>
    </row>
    <row r="1562" ht="16.5" customHeight="1" s="111">
      <c r="A1562" s="92">
        <f>IF(DATABASE!$X1560&lt;&gt;1,"",DATABASE!B1560)</f>
        <v/>
      </c>
      <c r="B1562" s="93">
        <f>IF(DATABASE!$X1560&lt;&gt;1,"",DATABASE!M1560)</f>
        <v/>
      </c>
      <c r="C1562" s="94">
        <f>IF(DATABASE!$X1560&lt;&gt;1,"",DATABASE!A1560)</f>
        <v/>
      </c>
      <c r="D1562" s="94">
        <f>IF(DATABASE!$X1560&lt;&gt;1,"",DATABASE!P1560)</f>
        <v/>
      </c>
      <c r="E1562" s="94">
        <f>IF(DATABASE!$X1560&lt;&gt;1,"",DATABASE!L1560)</f>
        <v/>
      </c>
      <c r="F1562" s="94">
        <f>IF(DATABASE!$X1560&lt;&gt;1,"",DATABASE!Q1560)</f>
        <v/>
      </c>
      <c r="G1562" s="94">
        <f>IF(DATABASE!$X1560&lt;&gt;1,"",DATABASE!C1560)</f>
        <v/>
      </c>
      <c r="H1562" s="94">
        <f>IF(DATABASE!$X1560&lt;&gt;1,"",DATABASE!D1560)</f>
        <v/>
      </c>
      <c r="I1562" s="93">
        <f>IF(DATABASE!$X1560&lt;&gt;1,"",DATABASE!S1560)</f>
        <v/>
      </c>
    </row>
    <row r="1563" ht="16.5" customHeight="1" s="111">
      <c r="A1563" s="92">
        <f>IF(DATABASE!$X1561&lt;&gt;1,"",DATABASE!B1561)</f>
        <v/>
      </c>
      <c r="B1563" s="93">
        <f>IF(DATABASE!$X1561&lt;&gt;1,"",DATABASE!M1561)</f>
        <v/>
      </c>
      <c r="C1563" s="94">
        <f>IF(DATABASE!$X1561&lt;&gt;1,"",DATABASE!A1561)</f>
        <v/>
      </c>
      <c r="D1563" s="94">
        <f>IF(DATABASE!$X1561&lt;&gt;1,"",DATABASE!P1561)</f>
        <v/>
      </c>
      <c r="E1563" s="94">
        <f>IF(DATABASE!$X1561&lt;&gt;1,"",DATABASE!L1561)</f>
        <v/>
      </c>
      <c r="F1563" s="94">
        <f>IF(DATABASE!$X1561&lt;&gt;1,"",DATABASE!Q1561)</f>
        <v/>
      </c>
      <c r="G1563" s="94">
        <f>IF(DATABASE!$X1561&lt;&gt;1,"",DATABASE!C1561)</f>
        <v/>
      </c>
      <c r="H1563" s="94">
        <f>IF(DATABASE!$X1561&lt;&gt;1,"",DATABASE!D1561)</f>
        <v/>
      </c>
      <c r="I1563" s="93">
        <f>IF(DATABASE!$X1561&lt;&gt;1,"",DATABASE!S1561)</f>
        <v/>
      </c>
    </row>
    <row r="1564" ht="16.5" customHeight="1" s="111">
      <c r="A1564" s="92">
        <f>IF(DATABASE!$X1562&lt;&gt;1,"",DATABASE!B1562)</f>
        <v/>
      </c>
      <c r="B1564" s="93">
        <f>IF(DATABASE!$X1562&lt;&gt;1,"",DATABASE!M1562)</f>
        <v/>
      </c>
      <c r="C1564" s="94">
        <f>IF(DATABASE!$X1562&lt;&gt;1,"",DATABASE!A1562)</f>
        <v/>
      </c>
      <c r="D1564" s="94">
        <f>IF(DATABASE!$X1562&lt;&gt;1,"",DATABASE!P1562)</f>
        <v/>
      </c>
      <c r="E1564" s="94">
        <f>IF(DATABASE!$X1562&lt;&gt;1,"",DATABASE!L1562)</f>
        <v/>
      </c>
      <c r="F1564" s="94">
        <f>IF(DATABASE!$X1562&lt;&gt;1,"",DATABASE!Q1562)</f>
        <v/>
      </c>
      <c r="G1564" s="94">
        <f>IF(DATABASE!$X1562&lt;&gt;1,"",DATABASE!C1562)</f>
        <v/>
      </c>
      <c r="H1564" s="94">
        <f>IF(DATABASE!$X1562&lt;&gt;1,"",DATABASE!D1562)</f>
        <v/>
      </c>
      <c r="I1564" s="93">
        <f>IF(DATABASE!$X1562&lt;&gt;1,"",DATABASE!S1562)</f>
        <v/>
      </c>
    </row>
    <row r="1565" ht="16.5" customHeight="1" s="111">
      <c r="A1565" s="92">
        <f>IF(DATABASE!$X1563&lt;&gt;1,"",DATABASE!B1563)</f>
        <v/>
      </c>
      <c r="B1565" s="93">
        <f>IF(DATABASE!$X1563&lt;&gt;1,"",DATABASE!M1563)</f>
        <v/>
      </c>
      <c r="C1565" s="94">
        <f>IF(DATABASE!$X1563&lt;&gt;1,"",DATABASE!A1563)</f>
        <v/>
      </c>
      <c r="D1565" s="94">
        <f>IF(DATABASE!$X1563&lt;&gt;1,"",DATABASE!P1563)</f>
        <v/>
      </c>
      <c r="E1565" s="94">
        <f>IF(DATABASE!$X1563&lt;&gt;1,"",DATABASE!L1563)</f>
        <v/>
      </c>
      <c r="F1565" s="94">
        <f>IF(DATABASE!$X1563&lt;&gt;1,"",DATABASE!Q1563)</f>
        <v/>
      </c>
      <c r="G1565" s="94">
        <f>IF(DATABASE!$X1563&lt;&gt;1,"",DATABASE!C1563)</f>
        <v/>
      </c>
      <c r="H1565" s="94">
        <f>IF(DATABASE!$X1563&lt;&gt;1,"",DATABASE!D1563)</f>
        <v/>
      </c>
      <c r="I1565" s="93">
        <f>IF(DATABASE!$X1563&lt;&gt;1,"",DATABASE!S1563)</f>
        <v/>
      </c>
    </row>
    <row r="1566" ht="16.5" customHeight="1" s="111">
      <c r="A1566" s="92">
        <f>IF(DATABASE!$X1564&lt;&gt;1,"",DATABASE!B1564)</f>
        <v/>
      </c>
      <c r="B1566" s="93">
        <f>IF(DATABASE!$X1564&lt;&gt;1,"",DATABASE!M1564)</f>
        <v/>
      </c>
      <c r="C1566" s="94">
        <f>IF(DATABASE!$X1564&lt;&gt;1,"",DATABASE!A1564)</f>
        <v/>
      </c>
      <c r="D1566" s="94">
        <f>IF(DATABASE!$X1564&lt;&gt;1,"",DATABASE!P1564)</f>
        <v/>
      </c>
      <c r="E1566" s="94">
        <f>IF(DATABASE!$X1564&lt;&gt;1,"",DATABASE!L1564)</f>
        <v/>
      </c>
      <c r="F1566" s="94">
        <f>IF(DATABASE!$X1564&lt;&gt;1,"",DATABASE!Q1564)</f>
        <v/>
      </c>
      <c r="G1566" s="94">
        <f>IF(DATABASE!$X1564&lt;&gt;1,"",DATABASE!C1564)</f>
        <v/>
      </c>
      <c r="H1566" s="94">
        <f>IF(DATABASE!$X1564&lt;&gt;1,"",DATABASE!D1564)</f>
        <v/>
      </c>
      <c r="I1566" s="93">
        <f>IF(DATABASE!$X1564&lt;&gt;1,"",DATABASE!S1564)</f>
        <v/>
      </c>
    </row>
    <row r="1567" ht="16.5" customHeight="1" s="111">
      <c r="A1567" s="92">
        <f>IF(DATABASE!$X1565&lt;&gt;1,"",DATABASE!B1565)</f>
        <v/>
      </c>
      <c r="B1567" s="93">
        <f>IF(DATABASE!$X1565&lt;&gt;1,"",DATABASE!M1565)</f>
        <v/>
      </c>
      <c r="C1567" s="94">
        <f>IF(DATABASE!$X1565&lt;&gt;1,"",DATABASE!A1565)</f>
        <v/>
      </c>
      <c r="D1567" s="94">
        <f>IF(DATABASE!$X1565&lt;&gt;1,"",DATABASE!P1565)</f>
        <v/>
      </c>
      <c r="E1567" s="94">
        <f>IF(DATABASE!$X1565&lt;&gt;1,"",DATABASE!L1565)</f>
        <v/>
      </c>
      <c r="F1567" s="94">
        <f>IF(DATABASE!$X1565&lt;&gt;1,"",DATABASE!Q1565)</f>
        <v/>
      </c>
      <c r="G1567" s="94">
        <f>IF(DATABASE!$X1565&lt;&gt;1,"",DATABASE!C1565)</f>
        <v/>
      </c>
      <c r="H1567" s="94">
        <f>IF(DATABASE!$X1565&lt;&gt;1,"",DATABASE!D1565)</f>
        <v/>
      </c>
      <c r="I1567" s="93">
        <f>IF(DATABASE!$X1565&lt;&gt;1,"",DATABASE!S1565)</f>
        <v/>
      </c>
    </row>
    <row r="1568" ht="16.5" customHeight="1" s="111">
      <c r="A1568" s="92">
        <f>IF(DATABASE!$X1566&lt;&gt;1,"",DATABASE!B1566)</f>
        <v/>
      </c>
      <c r="B1568" s="93">
        <f>IF(DATABASE!$X1566&lt;&gt;1,"",DATABASE!M1566)</f>
        <v/>
      </c>
      <c r="C1568" s="94">
        <f>IF(DATABASE!$X1566&lt;&gt;1,"",DATABASE!A1566)</f>
        <v/>
      </c>
      <c r="D1568" s="94">
        <f>IF(DATABASE!$X1566&lt;&gt;1,"",DATABASE!P1566)</f>
        <v/>
      </c>
      <c r="E1568" s="94">
        <f>IF(DATABASE!$X1566&lt;&gt;1,"",DATABASE!L1566)</f>
        <v/>
      </c>
      <c r="F1568" s="94">
        <f>IF(DATABASE!$X1566&lt;&gt;1,"",DATABASE!Q1566)</f>
        <v/>
      </c>
      <c r="G1568" s="94">
        <f>IF(DATABASE!$X1566&lt;&gt;1,"",DATABASE!C1566)</f>
        <v/>
      </c>
      <c r="H1568" s="94">
        <f>IF(DATABASE!$X1566&lt;&gt;1,"",DATABASE!D1566)</f>
        <v/>
      </c>
      <c r="I1568" s="93">
        <f>IF(DATABASE!$X1566&lt;&gt;1,"",DATABASE!S1566)</f>
        <v/>
      </c>
    </row>
    <row r="1569" ht="16.5" customHeight="1" s="111">
      <c r="A1569" s="92">
        <f>IF(DATABASE!$X1567&lt;&gt;1,"",DATABASE!B1567)</f>
        <v/>
      </c>
      <c r="B1569" s="93">
        <f>IF(DATABASE!$X1567&lt;&gt;1,"",DATABASE!M1567)</f>
        <v/>
      </c>
      <c r="C1569" s="94">
        <f>IF(DATABASE!$X1567&lt;&gt;1,"",DATABASE!A1567)</f>
        <v/>
      </c>
      <c r="D1569" s="94">
        <f>IF(DATABASE!$X1567&lt;&gt;1,"",DATABASE!P1567)</f>
        <v/>
      </c>
      <c r="E1569" s="94">
        <f>IF(DATABASE!$X1567&lt;&gt;1,"",DATABASE!L1567)</f>
        <v/>
      </c>
      <c r="F1569" s="94">
        <f>IF(DATABASE!$X1567&lt;&gt;1,"",DATABASE!Q1567)</f>
        <v/>
      </c>
      <c r="G1569" s="94">
        <f>IF(DATABASE!$X1567&lt;&gt;1,"",DATABASE!C1567)</f>
        <v/>
      </c>
      <c r="H1569" s="94">
        <f>IF(DATABASE!$X1567&lt;&gt;1,"",DATABASE!D1567)</f>
        <v/>
      </c>
      <c r="I1569" s="93">
        <f>IF(DATABASE!$X1567&lt;&gt;1,"",DATABASE!S1567)</f>
        <v/>
      </c>
    </row>
    <row r="1570" ht="16.5" customHeight="1" s="111">
      <c r="A1570" s="92">
        <f>IF(DATABASE!$X1568&lt;&gt;1,"",DATABASE!B1568)</f>
        <v/>
      </c>
      <c r="B1570" s="93">
        <f>IF(DATABASE!$X1568&lt;&gt;1,"",DATABASE!M1568)</f>
        <v/>
      </c>
      <c r="C1570" s="94">
        <f>IF(DATABASE!$X1568&lt;&gt;1,"",DATABASE!A1568)</f>
        <v/>
      </c>
      <c r="D1570" s="94">
        <f>IF(DATABASE!$X1568&lt;&gt;1,"",DATABASE!P1568)</f>
        <v/>
      </c>
      <c r="E1570" s="94">
        <f>IF(DATABASE!$X1568&lt;&gt;1,"",DATABASE!L1568)</f>
        <v/>
      </c>
      <c r="F1570" s="94">
        <f>IF(DATABASE!$X1568&lt;&gt;1,"",DATABASE!Q1568)</f>
        <v/>
      </c>
      <c r="G1570" s="94">
        <f>IF(DATABASE!$X1568&lt;&gt;1,"",DATABASE!C1568)</f>
        <v/>
      </c>
      <c r="H1570" s="94">
        <f>IF(DATABASE!$X1568&lt;&gt;1,"",DATABASE!D1568)</f>
        <v/>
      </c>
      <c r="I1570" s="93">
        <f>IF(DATABASE!$X1568&lt;&gt;1,"",DATABASE!S1568)</f>
        <v/>
      </c>
    </row>
    <row r="1571" ht="16.5" customHeight="1" s="111">
      <c r="A1571" s="92">
        <f>IF(DATABASE!$X1569&lt;&gt;1,"",DATABASE!B1569)</f>
        <v/>
      </c>
      <c r="B1571" s="93">
        <f>IF(DATABASE!$X1569&lt;&gt;1,"",DATABASE!M1569)</f>
        <v/>
      </c>
      <c r="C1571" s="94">
        <f>IF(DATABASE!$X1569&lt;&gt;1,"",DATABASE!A1569)</f>
        <v/>
      </c>
      <c r="D1571" s="94">
        <f>IF(DATABASE!$X1569&lt;&gt;1,"",DATABASE!P1569)</f>
        <v/>
      </c>
      <c r="E1571" s="94">
        <f>IF(DATABASE!$X1569&lt;&gt;1,"",DATABASE!L1569)</f>
        <v/>
      </c>
      <c r="F1571" s="94">
        <f>IF(DATABASE!$X1569&lt;&gt;1,"",DATABASE!Q1569)</f>
        <v/>
      </c>
      <c r="G1571" s="94">
        <f>IF(DATABASE!$X1569&lt;&gt;1,"",DATABASE!C1569)</f>
        <v/>
      </c>
      <c r="H1571" s="94">
        <f>IF(DATABASE!$X1569&lt;&gt;1,"",DATABASE!D1569)</f>
        <v/>
      </c>
      <c r="I1571" s="93">
        <f>IF(DATABASE!$X1569&lt;&gt;1,"",DATABASE!S1569)</f>
        <v/>
      </c>
    </row>
    <row r="1572" ht="16.5" customHeight="1" s="111">
      <c r="A1572" s="92">
        <f>IF(DATABASE!$X1570&lt;&gt;1,"",DATABASE!B1570)</f>
        <v/>
      </c>
      <c r="B1572" s="93">
        <f>IF(DATABASE!$X1570&lt;&gt;1,"",DATABASE!M1570)</f>
        <v/>
      </c>
      <c r="C1572" s="94">
        <f>IF(DATABASE!$X1570&lt;&gt;1,"",DATABASE!A1570)</f>
        <v/>
      </c>
      <c r="D1572" s="94">
        <f>IF(DATABASE!$X1570&lt;&gt;1,"",DATABASE!P1570)</f>
        <v/>
      </c>
      <c r="E1572" s="94">
        <f>IF(DATABASE!$X1570&lt;&gt;1,"",DATABASE!L1570)</f>
        <v/>
      </c>
      <c r="F1572" s="94">
        <f>IF(DATABASE!$X1570&lt;&gt;1,"",DATABASE!Q1570)</f>
        <v/>
      </c>
      <c r="G1572" s="94">
        <f>IF(DATABASE!$X1570&lt;&gt;1,"",DATABASE!C1570)</f>
        <v/>
      </c>
      <c r="H1572" s="94">
        <f>IF(DATABASE!$X1570&lt;&gt;1,"",DATABASE!D1570)</f>
        <v/>
      </c>
      <c r="I1572" s="93">
        <f>IF(DATABASE!$X1570&lt;&gt;1,"",DATABASE!S1570)</f>
        <v/>
      </c>
    </row>
    <row r="1573" ht="16.5" customHeight="1" s="111">
      <c r="A1573" s="92">
        <f>IF(DATABASE!$X1571&lt;&gt;1,"",DATABASE!B1571)</f>
        <v/>
      </c>
      <c r="B1573" s="93">
        <f>IF(DATABASE!$X1571&lt;&gt;1,"",DATABASE!M1571)</f>
        <v/>
      </c>
      <c r="C1573" s="94">
        <f>IF(DATABASE!$X1571&lt;&gt;1,"",DATABASE!A1571)</f>
        <v/>
      </c>
      <c r="D1573" s="94">
        <f>IF(DATABASE!$X1571&lt;&gt;1,"",DATABASE!P1571)</f>
        <v/>
      </c>
      <c r="E1573" s="94">
        <f>IF(DATABASE!$X1571&lt;&gt;1,"",DATABASE!L1571)</f>
        <v/>
      </c>
      <c r="F1573" s="94">
        <f>IF(DATABASE!$X1571&lt;&gt;1,"",DATABASE!Q1571)</f>
        <v/>
      </c>
      <c r="G1573" s="94">
        <f>IF(DATABASE!$X1571&lt;&gt;1,"",DATABASE!C1571)</f>
        <v/>
      </c>
      <c r="H1573" s="94">
        <f>IF(DATABASE!$X1571&lt;&gt;1,"",DATABASE!D1571)</f>
        <v/>
      </c>
      <c r="I1573" s="93">
        <f>IF(DATABASE!$X1571&lt;&gt;1,"",DATABASE!S1571)</f>
        <v/>
      </c>
    </row>
    <row r="1574" ht="16.5" customHeight="1" s="111">
      <c r="A1574" s="92">
        <f>IF(DATABASE!$X1572&lt;&gt;1,"",DATABASE!B1572)</f>
        <v/>
      </c>
      <c r="B1574" s="93">
        <f>IF(DATABASE!$X1572&lt;&gt;1,"",DATABASE!M1572)</f>
        <v/>
      </c>
      <c r="C1574" s="94">
        <f>IF(DATABASE!$X1572&lt;&gt;1,"",DATABASE!A1572)</f>
        <v/>
      </c>
      <c r="D1574" s="94">
        <f>IF(DATABASE!$X1572&lt;&gt;1,"",DATABASE!P1572)</f>
        <v/>
      </c>
      <c r="E1574" s="94">
        <f>IF(DATABASE!$X1572&lt;&gt;1,"",DATABASE!L1572)</f>
        <v/>
      </c>
      <c r="F1574" s="94">
        <f>IF(DATABASE!$X1572&lt;&gt;1,"",DATABASE!Q1572)</f>
        <v/>
      </c>
      <c r="G1574" s="94">
        <f>IF(DATABASE!$X1572&lt;&gt;1,"",DATABASE!C1572)</f>
        <v/>
      </c>
      <c r="H1574" s="94">
        <f>IF(DATABASE!$X1572&lt;&gt;1,"",DATABASE!D1572)</f>
        <v/>
      </c>
      <c r="I1574" s="93">
        <f>IF(DATABASE!$X1572&lt;&gt;1,"",DATABASE!S1572)</f>
        <v/>
      </c>
    </row>
    <row r="1575" ht="16.5" customHeight="1" s="111">
      <c r="A1575" s="92">
        <f>IF(DATABASE!$X1573&lt;&gt;1,"",DATABASE!B1573)</f>
        <v/>
      </c>
      <c r="B1575" s="93">
        <f>IF(DATABASE!$X1573&lt;&gt;1,"",DATABASE!M1573)</f>
        <v/>
      </c>
      <c r="C1575" s="94">
        <f>IF(DATABASE!$X1573&lt;&gt;1,"",DATABASE!A1573)</f>
        <v/>
      </c>
      <c r="D1575" s="94">
        <f>IF(DATABASE!$X1573&lt;&gt;1,"",DATABASE!P1573)</f>
        <v/>
      </c>
      <c r="E1575" s="94">
        <f>IF(DATABASE!$X1573&lt;&gt;1,"",DATABASE!L1573)</f>
        <v/>
      </c>
      <c r="F1575" s="94">
        <f>IF(DATABASE!$X1573&lt;&gt;1,"",DATABASE!Q1573)</f>
        <v/>
      </c>
      <c r="G1575" s="94">
        <f>IF(DATABASE!$X1573&lt;&gt;1,"",DATABASE!C1573)</f>
        <v/>
      </c>
      <c r="H1575" s="94">
        <f>IF(DATABASE!$X1573&lt;&gt;1,"",DATABASE!D1573)</f>
        <v/>
      </c>
      <c r="I1575" s="93">
        <f>IF(DATABASE!$X1573&lt;&gt;1,"",DATABASE!S1573)</f>
        <v/>
      </c>
    </row>
    <row r="1576" ht="16.5" customHeight="1" s="111">
      <c r="A1576" s="92">
        <f>IF(DATABASE!$X1574&lt;&gt;1,"",DATABASE!B1574)</f>
        <v/>
      </c>
      <c r="B1576" s="93">
        <f>IF(DATABASE!$X1574&lt;&gt;1,"",DATABASE!M1574)</f>
        <v/>
      </c>
      <c r="C1576" s="94">
        <f>IF(DATABASE!$X1574&lt;&gt;1,"",DATABASE!A1574)</f>
        <v/>
      </c>
      <c r="D1576" s="94">
        <f>IF(DATABASE!$X1574&lt;&gt;1,"",DATABASE!P1574)</f>
        <v/>
      </c>
      <c r="E1576" s="94">
        <f>IF(DATABASE!$X1574&lt;&gt;1,"",DATABASE!L1574)</f>
        <v/>
      </c>
      <c r="F1576" s="94">
        <f>IF(DATABASE!$X1574&lt;&gt;1,"",DATABASE!Q1574)</f>
        <v/>
      </c>
      <c r="G1576" s="94">
        <f>IF(DATABASE!$X1574&lt;&gt;1,"",DATABASE!C1574)</f>
        <v/>
      </c>
      <c r="H1576" s="94">
        <f>IF(DATABASE!$X1574&lt;&gt;1,"",DATABASE!D1574)</f>
        <v/>
      </c>
      <c r="I1576" s="93">
        <f>IF(DATABASE!$X1574&lt;&gt;1,"",DATABASE!S1574)</f>
        <v/>
      </c>
    </row>
    <row r="1577" ht="16.5" customHeight="1" s="111">
      <c r="A1577" s="92">
        <f>IF(DATABASE!$X1575&lt;&gt;1,"",DATABASE!B1575)</f>
        <v/>
      </c>
      <c r="B1577" s="93">
        <f>IF(DATABASE!$X1575&lt;&gt;1,"",DATABASE!M1575)</f>
        <v/>
      </c>
      <c r="C1577" s="94">
        <f>IF(DATABASE!$X1575&lt;&gt;1,"",DATABASE!A1575)</f>
        <v/>
      </c>
      <c r="D1577" s="94">
        <f>IF(DATABASE!$X1575&lt;&gt;1,"",DATABASE!P1575)</f>
        <v/>
      </c>
      <c r="E1577" s="94">
        <f>IF(DATABASE!$X1575&lt;&gt;1,"",DATABASE!L1575)</f>
        <v/>
      </c>
      <c r="F1577" s="94">
        <f>IF(DATABASE!$X1575&lt;&gt;1,"",DATABASE!Q1575)</f>
        <v/>
      </c>
      <c r="G1577" s="94">
        <f>IF(DATABASE!$X1575&lt;&gt;1,"",DATABASE!C1575)</f>
        <v/>
      </c>
      <c r="H1577" s="94">
        <f>IF(DATABASE!$X1575&lt;&gt;1,"",DATABASE!D1575)</f>
        <v/>
      </c>
      <c r="I1577" s="93">
        <f>IF(DATABASE!$X1575&lt;&gt;1,"",DATABASE!S1575)</f>
        <v/>
      </c>
    </row>
    <row r="1578" ht="16.5" customHeight="1" s="111">
      <c r="A1578" s="92">
        <f>IF(DATABASE!$X1576&lt;&gt;1,"",DATABASE!B1576)</f>
        <v/>
      </c>
      <c r="B1578" s="93">
        <f>IF(DATABASE!$X1576&lt;&gt;1,"",DATABASE!M1576)</f>
        <v/>
      </c>
      <c r="C1578" s="94">
        <f>IF(DATABASE!$X1576&lt;&gt;1,"",DATABASE!A1576)</f>
        <v/>
      </c>
      <c r="D1578" s="94">
        <f>IF(DATABASE!$X1576&lt;&gt;1,"",DATABASE!P1576)</f>
        <v/>
      </c>
      <c r="E1578" s="94">
        <f>IF(DATABASE!$X1576&lt;&gt;1,"",DATABASE!L1576)</f>
        <v/>
      </c>
      <c r="F1578" s="94">
        <f>IF(DATABASE!$X1576&lt;&gt;1,"",DATABASE!Q1576)</f>
        <v/>
      </c>
      <c r="G1578" s="94">
        <f>IF(DATABASE!$X1576&lt;&gt;1,"",DATABASE!C1576)</f>
        <v/>
      </c>
      <c r="H1578" s="94">
        <f>IF(DATABASE!$X1576&lt;&gt;1,"",DATABASE!D1576)</f>
        <v/>
      </c>
      <c r="I1578" s="93">
        <f>IF(DATABASE!$X1576&lt;&gt;1,"",DATABASE!S1576)</f>
        <v/>
      </c>
    </row>
    <row r="1579" ht="16.5" customHeight="1" s="111">
      <c r="A1579" s="92">
        <f>IF(DATABASE!$X1577&lt;&gt;1,"",DATABASE!B1577)</f>
        <v/>
      </c>
      <c r="B1579" s="93">
        <f>IF(DATABASE!$X1577&lt;&gt;1,"",DATABASE!M1577)</f>
        <v/>
      </c>
      <c r="C1579" s="94">
        <f>IF(DATABASE!$X1577&lt;&gt;1,"",DATABASE!A1577)</f>
        <v/>
      </c>
      <c r="D1579" s="94">
        <f>IF(DATABASE!$X1577&lt;&gt;1,"",DATABASE!P1577)</f>
        <v/>
      </c>
      <c r="E1579" s="94">
        <f>IF(DATABASE!$X1577&lt;&gt;1,"",DATABASE!L1577)</f>
        <v/>
      </c>
      <c r="F1579" s="94">
        <f>IF(DATABASE!$X1577&lt;&gt;1,"",DATABASE!Q1577)</f>
        <v/>
      </c>
      <c r="G1579" s="94">
        <f>IF(DATABASE!$X1577&lt;&gt;1,"",DATABASE!C1577)</f>
        <v/>
      </c>
      <c r="H1579" s="94">
        <f>IF(DATABASE!$X1577&lt;&gt;1,"",DATABASE!D1577)</f>
        <v/>
      </c>
      <c r="I1579" s="93">
        <f>IF(DATABASE!$X1577&lt;&gt;1,"",DATABASE!S1577)</f>
        <v/>
      </c>
    </row>
    <row r="1580" ht="16.5" customHeight="1" s="111">
      <c r="A1580" s="92">
        <f>IF(DATABASE!$X1578&lt;&gt;1,"",DATABASE!B1578)</f>
        <v/>
      </c>
      <c r="B1580" s="93">
        <f>IF(DATABASE!$X1578&lt;&gt;1,"",DATABASE!M1578)</f>
        <v/>
      </c>
      <c r="C1580" s="94">
        <f>IF(DATABASE!$X1578&lt;&gt;1,"",DATABASE!A1578)</f>
        <v/>
      </c>
      <c r="D1580" s="94">
        <f>IF(DATABASE!$X1578&lt;&gt;1,"",DATABASE!P1578)</f>
        <v/>
      </c>
      <c r="E1580" s="94">
        <f>IF(DATABASE!$X1578&lt;&gt;1,"",DATABASE!L1578)</f>
        <v/>
      </c>
      <c r="F1580" s="94">
        <f>IF(DATABASE!$X1578&lt;&gt;1,"",DATABASE!Q1578)</f>
        <v/>
      </c>
      <c r="G1580" s="94">
        <f>IF(DATABASE!$X1578&lt;&gt;1,"",DATABASE!C1578)</f>
        <v/>
      </c>
      <c r="H1580" s="94">
        <f>IF(DATABASE!$X1578&lt;&gt;1,"",DATABASE!D1578)</f>
        <v/>
      </c>
      <c r="I1580" s="93">
        <f>IF(DATABASE!$X1578&lt;&gt;1,"",DATABASE!S1578)</f>
        <v/>
      </c>
    </row>
    <row r="1581" ht="16.5" customHeight="1" s="111">
      <c r="A1581" s="92">
        <f>IF(DATABASE!$X1579&lt;&gt;1,"",DATABASE!B1579)</f>
        <v/>
      </c>
      <c r="B1581" s="93">
        <f>IF(DATABASE!$X1579&lt;&gt;1,"",DATABASE!M1579)</f>
        <v/>
      </c>
      <c r="C1581" s="94">
        <f>IF(DATABASE!$X1579&lt;&gt;1,"",DATABASE!A1579)</f>
        <v/>
      </c>
      <c r="D1581" s="94">
        <f>IF(DATABASE!$X1579&lt;&gt;1,"",DATABASE!P1579)</f>
        <v/>
      </c>
      <c r="E1581" s="94">
        <f>IF(DATABASE!$X1579&lt;&gt;1,"",DATABASE!L1579)</f>
        <v/>
      </c>
      <c r="F1581" s="94">
        <f>IF(DATABASE!$X1579&lt;&gt;1,"",DATABASE!Q1579)</f>
        <v/>
      </c>
      <c r="G1581" s="94">
        <f>IF(DATABASE!$X1579&lt;&gt;1,"",DATABASE!C1579)</f>
        <v/>
      </c>
      <c r="H1581" s="94">
        <f>IF(DATABASE!$X1579&lt;&gt;1,"",DATABASE!D1579)</f>
        <v/>
      </c>
      <c r="I1581" s="93">
        <f>IF(DATABASE!$X1579&lt;&gt;1,"",DATABASE!S1579)</f>
        <v/>
      </c>
    </row>
    <row r="1582" ht="16.5" customHeight="1" s="111">
      <c r="A1582" s="92">
        <f>IF(DATABASE!$X1580&lt;&gt;1,"",DATABASE!B1580)</f>
        <v/>
      </c>
      <c r="B1582" s="93">
        <f>IF(DATABASE!$X1580&lt;&gt;1,"",DATABASE!M1580)</f>
        <v/>
      </c>
      <c r="C1582" s="94">
        <f>IF(DATABASE!$X1580&lt;&gt;1,"",DATABASE!A1580)</f>
        <v/>
      </c>
      <c r="D1582" s="94">
        <f>IF(DATABASE!$X1580&lt;&gt;1,"",DATABASE!P1580)</f>
        <v/>
      </c>
      <c r="E1582" s="94">
        <f>IF(DATABASE!$X1580&lt;&gt;1,"",DATABASE!L1580)</f>
        <v/>
      </c>
      <c r="F1582" s="94">
        <f>IF(DATABASE!$X1580&lt;&gt;1,"",DATABASE!Q1580)</f>
        <v/>
      </c>
      <c r="G1582" s="94">
        <f>IF(DATABASE!$X1580&lt;&gt;1,"",DATABASE!C1580)</f>
        <v/>
      </c>
      <c r="H1582" s="94">
        <f>IF(DATABASE!$X1580&lt;&gt;1,"",DATABASE!D1580)</f>
        <v/>
      </c>
      <c r="I1582" s="93">
        <f>IF(DATABASE!$X1580&lt;&gt;1,"",DATABASE!S1580)</f>
        <v/>
      </c>
    </row>
    <row r="1583" ht="16.5" customHeight="1" s="111">
      <c r="A1583" s="92">
        <f>IF(DATABASE!$X1581&lt;&gt;1,"",DATABASE!B1581)</f>
        <v/>
      </c>
      <c r="B1583" s="93">
        <f>IF(DATABASE!$X1581&lt;&gt;1,"",DATABASE!M1581)</f>
        <v/>
      </c>
      <c r="C1583" s="94">
        <f>IF(DATABASE!$X1581&lt;&gt;1,"",DATABASE!A1581)</f>
        <v/>
      </c>
      <c r="D1583" s="94">
        <f>IF(DATABASE!$X1581&lt;&gt;1,"",DATABASE!P1581)</f>
        <v/>
      </c>
      <c r="E1583" s="94">
        <f>IF(DATABASE!$X1581&lt;&gt;1,"",DATABASE!L1581)</f>
        <v/>
      </c>
      <c r="F1583" s="94">
        <f>IF(DATABASE!$X1581&lt;&gt;1,"",DATABASE!Q1581)</f>
        <v/>
      </c>
      <c r="G1583" s="94">
        <f>IF(DATABASE!$X1581&lt;&gt;1,"",DATABASE!C1581)</f>
        <v/>
      </c>
      <c r="H1583" s="94">
        <f>IF(DATABASE!$X1581&lt;&gt;1,"",DATABASE!D1581)</f>
        <v/>
      </c>
      <c r="I1583" s="93">
        <f>IF(DATABASE!$X1581&lt;&gt;1,"",DATABASE!S1581)</f>
        <v/>
      </c>
    </row>
    <row r="1584" ht="16.5" customHeight="1" s="111">
      <c r="A1584" s="92">
        <f>IF(DATABASE!$X1582&lt;&gt;1,"",DATABASE!B1582)</f>
        <v/>
      </c>
      <c r="B1584" s="93">
        <f>IF(DATABASE!$X1582&lt;&gt;1,"",DATABASE!M1582)</f>
        <v/>
      </c>
      <c r="C1584" s="94">
        <f>IF(DATABASE!$X1582&lt;&gt;1,"",DATABASE!A1582)</f>
        <v/>
      </c>
      <c r="D1584" s="94">
        <f>IF(DATABASE!$X1582&lt;&gt;1,"",DATABASE!P1582)</f>
        <v/>
      </c>
      <c r="E1584" s="94">
        <f>IF(DATABASE!$X1582&lt;&gt;1,"",DATABASE!L1582)</f>
        <v/>
      </c>
      <c r="F1584" s="94">
        <f>IF(DATABASE!$X1582&lt;&gt;1,"",DATABASE!Q1582)</f>
        <v/>
      </c>
      <c r="G1584" s="94">
        <f>IF(DATABASE!$X1582&lt;&gt;1,"",DATABASE!C1582)</f>
        <v/>
      </c>
      <c r="H1584" s="94">
        <f>IF(DATABASE!$X1582&lt;&gt;1,"",DATABASE!D1582)</f>
        <v/>
      </c>
      <c r="I1584" s="93">
        <f>IF(DATABASE!$X1582&lt;&gt;1,"",DATABASE!S1582)</f>
        <v/>
      </c>
    </row>
    <row r="1585" ht="16.5" customHeight="1" s="111">
      <c r="A1585" s="92">
        <f>IF(DATABASE!$X1583&lt;&gt;1,"",DATABASE!B1583)</f>
        <v/>
      </c>
      <c r="B1585" s="93">
        <f>IF(DATABASE!$X1583&lt;&gt;1,"",DATABASE!M1583)</f>
        <v/>
      </c>
      <c r="C1585" s="94">
        <f>IF(DATABASE!$X1583&lt;&gt;1,"",DATABASE!A1583)</f>
        <v/>
      </c>
      <c r="D1585" s="94">
        <f>IF(DATABASE!$X1583&lt;&gt;1,"",DATABASE!P1583)</f>
        <v/>
      </c>
      <c r="E1585" s="94">
        <f>IF(DATABASE!$X1583&lt;&gt;1,"",DATABASE!L1583)</f>
        <v/>
      </c>
      <c r="F1585" s="94">
        <f>IF(DATABASE!$X1583&lt;&gt;1,"",DATABASE!Q1583)</f>
        <v/>
      </c>
      <c r="G1585" s="94">
        <f>IF(DATABASE!$X1583&lt;&gt;1,"",DATABASE!C1583)</f>
        <v/>
      </c>
      <c r="H1585" s="94">
        <f>IF(DATABASE!$X1583&lt;&gt;1,"",DATABASE!D1583)</f>
        <v/>
      </c>
      <c r="I1585" s="93">
        <f>IF(DATABASE!$X1583&lt;&gt;1,"",DATABASE!S1583)</f>
        <v/>
      </c>
    </row>
    <row r="1586" ht="16.5" customHeight="1" s="111">
      <c r="A1586" s="92">
        <f>IF(DATABASE!$X1584&lt;&gt;1,"",DATABASE!B1584)</f>
        <v/>
      </c>
      <c r="B1586" s="93">
        <f>IF(DATABASE!$X1584&lt;&gt;1,"",DATABASE!M1584)</f>
        <v/>
      </c>
      <c r="C1586" s="94">
        <f>IF(DATABASE!$X1584&lt;&gt;1,"",DATABASE!A1584)</f>
        <v/>
      </c>
      <c r="D1586" s="94">
        <f>IF(DATABASE!$X1584&lt;&gt;1,"",DATABASE!P1584)</f>
        <v/>
      </c>
      <c r="E1586" s="94">
        <f>IF(DATABASE!$X1584&lt;&gt;1,"",DATABASE!L1584)</f>
        <v/>
      </c>
      <c r="F1586" s="94">
        <f>IF(DATABASE!$X1584&lt;&gt;1,"",DATABASE!Q1584)</f>
        <v/>
      </c>
      <c r="G1586" s="94">
        <f>IF(DATABASE!$X1584&lt;&gt;1,"",DATABASE!C1584)</f>
        <v/>
      </c>
      <c r="H1586" s="94">
        <f>IF(DATABASE!$X1584&lt;&gt;1,"",DATABASE!D1584)</f>
        <v/>
      </c>
      <c r="I1586" s="93">
        <f>IF(DATABASE!$X1584&lt;&gt;1,"",DATABASE!S1584)</f>
        <v/>
      </c>
    </row>
    <row r="1587" ht="16.5" customHeight="1" s="111">
      <c r="A1587" s="92">
        <f>IF(DATABASE!$X1585&lt;&gt;1,"",DATABASE!B1585)</f>
        <v/>
      </c>
      <c r="B1587" s="93">
        <f>IF(DATABASE!$X1585&lt;&gt;1,"",DATABASE!M1585)</f>
        <v/>
      </c>
      <c r="C1587" s="94">
        <f>IF(DATABASE!$X1585&lt;&gt;1,"",DATABASE!A1585)</f>
        <v/>
      </c>
      <c r="D1587" s="94">
        <f>IF(DATABASE!$X1585&lt;&gt;1,"",DATABASE!P1585)</f>
        <v/>
      </c>
      <c r="E1587" s="94">
        <f>IF(DATABASE!$X1585&lt;&gt;1,"",DATABASE!L1585)</f>
        <v/>
      </c>
      <c r="F1587" s="94">
        <f>IF(DATABASE!$X1585&lt;&gt;1,"",DATABASE!Q1585)</f>
        <v/>
      </c>
      <c r="G1587" s="94">
        <f>IF(DATABASE!$X1585&lt;&gt;1,"",DATABASE!C1585)</f>
        <v/>
      </c>
      <c r="H1587" s="94">
        <f>IF(DATABASE!$X1585&lt;&gt;1,"",DATABASE!D1585)</f>
        <v/>
      </c>
      <c r="I1587" s="93">
        <f>IF(DATABASE!$X1585&lt;&gt;1,"",DATABASE!S1585)</f>
        <v/>
      </c>
    </row>
    <row r="1588" ht="16.5" customHeight="1" s="111">
      <c r="A1588" s="92">
        <f>IF(DATABASE!$X1586&lt;&gt;1,"",DATABASE!B1586)</f>
        <v/>
      </c>
      <c r="B1588" s="93">
        <f>IF(DATABASE!$X1586&lt;&gt;1,"",DATABASE!M1586)</f>
        <v/>
      </c>
      <c r="C1588" s="94">
        <f>IF(DATABASE!$X1586&lt;&gt;1,"",DATABASE!A1586)</f>
        <v/>
      </c>
      <c r="D1588" s="94">
        <f>IF(DATABASE!$X1586&lt;&gt;1,"",DATABASE!P1586)</f>
        <v/>
      </c>
      <c r="E1588" s="94">
        <f>IF(DATABASE!$X1586&lt;&gt;1,"",DATABASE!L1586)</f>
        <v/>
      </c>
      <c r="F1588" s="94">
        <f>IF(DATABASE!$X1586&lt;&gt;1,"",DATABASE!Q1586)</f>
        <v/>
      </c>
      <c r="G1588" s="94">
        <f>IF(DATABASE!$X1586&lt;&gt;1,"",DATABASE!C1586)</f>
        <v/>
      </c>
      <c r="H1588" s="94">
        <f>IF(DATABASE!$X1586&lt;&gt;1,"",DATABASE!D1586)</f>
        <v/>
      </c>
      <c r="I1588" s="93">
        <f>IF(DATABASE!$X1586&lt;&gt;1,"",DATABASE!S1586)</f>
        <v/>
      </c>
    </row>
    <row r="1589" ht="16.5" customHeight="1" s="111">
      <c r="A1589" s="92">
        <f>IF(DATABASE!$X1587&lt;&gt;1,"",DATABASE!B1587)</f>
        <v/>
      </c>
      <c r="B1589" s="93">
        <f>IF(DATABASE!$X1587&lt;&gt;1,"",DATABASE!M1587)</f>
        <v/>
      </c>
      <c r="C1589" s="94">
        <f>IF(DATABASE!$X1587&lt;&gt;1,"",DATABASE!A1587)</f>
        <v/>
      </c>
      <c r="D1589" s="94">
        <f>IF(DATABASE!$X1587&lt;&gt;1,"",DATABASE!P1587)</f>
        <v/>
      </c>
      <c r="E1589" s="94">
        <f>IF(DATABASE!$X1587&lt;&gt;1,"",DATABASE!L1587)</f>
        <v/>
      </c>
      <c r="F1589" s="94">
        <f>IF(DATABASE!$X1587&lt;&gt;1,"",DATABASE!Q1587)</f>
        <v/>
      </c>
      <c r="G1589" s="94">
        <f>IF(DATABASE!$X1587&lt;&gt;1,"",DATABASE!C1587)</f>
        <v/>
      </c>
      <c r="H1589" s="94">
        <f>IF(DATABASE!$X1587&lt;&gt;1,"",DATABASE!D1587)</f>
        <v/>
      </c>
      <c r="I1589" s="93">
        <f>IF(DATABASE!$X1587&lt;&gt;1,"",DATABASE!S1587)</f>
        <v/>
      </c>
    </row>
    <row r="1590" ht="16.5" customHeight="1" s="111">
      <c r="A1590" s="92">
        <f>IF(DATABASE!$X1588&lt;&gt;1,"",DATABASE!B1588)</f>
        <v/>
      </c>
      <c r="B1590" s="93">
        <f>IF(DATABASE!$X1588&lt;&gt;1,"",DATABASE!M1588)</f>
        <v/>
      </c>
      <c r="C1590" s="94">
        <f>IF(DATABASE!$X1588&lt;&gt;1,"",DATABASE!A1588)</f>
        <v/>
      </c>
      <c r="D1590" s="94">
        <f>IF(DATABASE!$X1588&lt;&gt;1,"",DATABASE!P1588)</f>
        <v/>
      </c>
      <c r="E1590" s="94">
        <f>IF(DATABASE!$X1588&lt;&gt;1,"",DATABASE!L1588)</f>
        <v/>
      </c>
      <c r="F1590" s="94">
        <f>IF(DATABASE!$X1588&lt;&gt;1,"",DATABASE!Q1588)</f>
        <v/>
      </c>
      <c r="G1590" s="94">
        <f>IF(DATABASE!$X1588&lt;&gt;1,"",DATABASE!C1588)</f>
        <v/>
      </c>
      <c r="H1590" s="94">
        <f>IF(DATABASE!$X1588&lt;&gt;1,"",DATABASE!D1588)</f>
        <v/>
      </c>
      <c r="I1590" s="93">
        <f>IF(DATABASE!$X1588&lt;&gt;1,"",DATABASE!S1588)</f>
        <v/>
      </c>
    </row>
    <row r="1591" ht="16.5" customHeight="1" s="111">
      <c r="A1591" s="92">
        <f>IF(DATABASE!$X1589&lt;&gt;1,"",DATABASE!B1589)</f>
        <v/>
      </c>
      <c r="B1591" s="93">
        <f>IF(DATABASE!$X1589&lt;&gt;1,"",DATABASE!M1589)</f>
        <v/>
      </c>
      <c r="C1591" s="94">
        <f>IF(DATABASE!$X1589&lt;&gt;1,"",DATABASE!A1589)</f>
        <v/>
      </c>
      <c r="D1591" s="94">
        <f>IF(DATABASE!$X1589&lt;&gt;1,"",DATABASE!P1589)</f>
        <v/>
      </c>
      <c r="E1591" s="94">
        <f>IF(DATABASE!$X1589&lt;&gt;1,"",DATABASE!L1589)</f>
        <v/>
      </c>
      <c r="F1591" s="94">
        <f>IF(DATABASE!$X1589&lt;&gt;1,"",DATABASE!Q1589)</f>
        <v/>
      </c>
      <c r="G1591" s="94">
        <f>IF(DATABASE!$X1589&lt;&gt;1,"",DATABASE!C1589)</f>
        <v/>
      </c>
      <c r="H1591" s="94">
        <f>IF(DATABASE!$X1589&lt;&gt;1,"",DATABASE!D1589)</f>
        <v/>
      </c>
      <c r="I1591" s="93">
        <f>IF(DATABASE!$X1589&lt;&gt;1,"",DATABASE!S1589)</f>
        <v/>
      </c>
    </row>
    <row r="1592" ht="16.5" customHeight="1" s="111">
      <c r="A1592" s="92">
        <f>IF(DATABASE!$X1590&lt;&gt;1,"",DATABASE!B1590)</f>
        <v/>
      </c>
      <c r="B1592" s="93">
        <f>IF(DATABASE!$X1590&lt;&gt;1,"",DATABASE!M1590)</f>
        <v/>
      </c>
      <c r="C1592" s="94">
        <f>IF(DATABASE!$X1590&lt;&gt;1,"",DATABASE!A1590)</f>
        <v/>
      </c>
      <c r="D1592" s="94">
        <f>IF(DATABASE!$X1590&lt;&gt;1,"",DATABASE!P1590)</f>
        <v/>
      </c>
      <c r="E1592" s="94">
        <f>IF(DATABASE!$X1590&lt;&gt;1,"",DATABASE!L1590)</f>
        <v/>
      </c>
      <c r="F1592" s="94">
        <f>IF(DATABASE!$X1590&lt;&gt;1,"",DATABASE!Q1590)</f>
        <v/>
      </c>
      <c r="G1592" s="94">
        <f>IF(DATABASE!$X1590&lt;&gt;1,"",DATABASE!C1590)</f>
        <v/>
      </c>
      <c r="H1592" s="94">
        <f>IF(DATABASE!$X1590&lt;&gt;1,"",DATABASE!D1590)</f>
        <v/>
      </c>
      <c r="I1592" s="93">
        <f>IF(DATABASE!$X1590&lt;&gt;1,"",DATABASE!S1590)</f>
        <v/>
      </c>
    </row>
    <row r="1593" ht="16.5" customHeight="1" s="111">
      <c r="A1593" s="92">
        <f>IF(DATABASE!$X1591&lt;&gt;1,"",DATABASE!B1591)</f>
        <v/>
      </c>
      <c r="B1593" s="93">
        <f>IF(DATABASE!$X1591&lt;&gt;1,"",DATABASE!M1591)</f>
        <v/>
      </c>
      <c r="C1593" s="94">
        <f>IF(DATABASE!$X1591&lt;&gt;1,"",DATABASE!A1591)</f>
        <v/>
      </c>
      <c r="D1593" s="94">
        <f>IF(DATABASE!$X1591&lt;&gt;1,"",DATABASE!P1591)</f>
        <v/>
      </c>
      <c r="E1593" s="94">
        <f>IF(DATABASE!$X1591&lt;&gt;1,"",DATABASE!L1591)</f>
        <v/>
      </c>
      <c r="F1593" s="94">
        <f>IF(DATABASE!$X1591&lt;&gt;1,"",DATABASE!Q1591)</f>
        <v/>
      </c>
      <c r="G1593" s="94">
        <f>IF(DATABASE!$X1591&lt;&gt;1,"",DATABASE!C1591)</f>
        <v/>
      </c>
      <c r="H1593" s="94">
        <f>IF(DATABASE!$X1591&lt;&gt;1,"",DATABASE!D1591)</f>
        <v/>
      </c>
      <c r="I1593" s="93">
        <f>IF(DATABASE!$X1591&lt;&gt;1,"",DATABASE!S1591)</f>
        <v/>
      </c>
    </row>
    <row r="1594" ht="16.5" customHeight="1" s="111">
      <c r="A1594" s="92">
        <f>IF(DATABASE!$X1592&lt;&gt;1,"",DATABASE!B1592)</f>
        <v/>
      </c>
      <c r="B1594" s="93">
        <f>IF(DATABASE!$X1592&lt;&gt;1,"",DATABASE!M1592)</f>
        <v/>
      </c>
      <c r="C1594" s="94">
        <f>IF(DATABASE!$X1592&lt;&gt;1,"",DATABASE!A1592)</f>
        <v/>
      </c>
      <c r="D1594" s="94">
        <f>IF(DATABASE!$X1592&lt;&gt;1,"",DATABASE!P1592)</f>
        <v/>
      </c>
      <c r="E1594" s="94">
        <f>IF(DATABASE!$X1592&lt;&gt;1,"",DATABASE!L1592)</f>
        <v/>
      </c>
      <c r="F1594" s="94">
        <f>IF(DATABASE!$X1592&lt;&gt;1,"",DATABASE!Q1592)</f>
        <v/>
      </c>
      <c r="G1594" s="94">
        <f>IF(DATABASE!$X1592&lt;&gt;1,"",DATABASE!C1592)</f>
        <v/>
      </c>
      <c r="H1594" s="94">
        <f>IF(DATABASE!$X1592&lt;&gt;1,"",DATABASE!D1592)</f>
        <v/>
      </c>
      <c r="I1594" s="93">
        <f>IF(DATABASE!$X1592&lt;&gt;1,"",DATABASE!S1592)</f>
        <v/>
      </c>
    </row>
    <row r="1595" ht="16.5" customHeight="1" s="111">
      <c r="A1595" s="92">
        <f>IF(DATABASE!$X1593&lt;&gt;1,"",DATABASE!B1593)</f>
        <v/>
      </c>
      <c r="B1595" s="93">
        <f>IF(DATABASE!$X1593&lt;&gt;1,"",DATABASE!M1593)</f>
        <v/>
      </c>
      <c r="C1595" s="94">
        <f>IF(DATABASE!$X1593&lt;&gt;1,"",DATABASE!A1593)</f>
        <v/>
      </c>
      <c r="D1595" s="94">
        <f>IF(DATABASE!$X1593&lt;&gt;1,"",DATABASE!P1593)</f>
        <v/>
      </c>
      <c r="E1595" s="94">
        <f>IF(DATABASE!$X1593&lt;&gt;1,"",DATABASE!L1593)</f>
        <v/>
      </c>
      <c r="F1595" s="94">
        <f>IF(DATABASE!$X1593&lt;&gt;1,"",DATABASE!Q1593)</f>
        <v/>
      </c>
      <c r="G1595" s="94">
        <f>IF(DATABASE!$X1593&lt;&gt;1,"",DATABASE!C1593)</f>
        <v/>
      </c>
      <c r="H1595" s="94">
        <f>IF(DATABASE!$X1593&lt;&gt;1,"",DATABASE!D1593)</f>
        <v/>
      </c>
      <c r="I1595" s="93">
        <f>IF(DATABASE!$X1593&lt;&gt;1,"",DATABASE!S1593)</f>
        <v/>
      </c>
    </row>
    <row r="1596" ht="16.5" customHeight="1" s="111">
      <c r="A1596" s="92">
        <f>IF(DATABASE!$X1594&lt;&gt;1,"",DATABASE!B1594)</f>
        <v/>
      </c>
      <c r="B1596" s="93">
        <f>IF(DATABASE!$X1594&lt;&gt;1,"",DATABASE!M1594)</f>
        <v/>
      </c>
      <c r="C1596" s="94">
        <f>IF(DATABASE!$X1594&lt;&gt;1,"",DATABASE!A1594)</f>
        <v/>
      </c>
      <c r="D1596" s="94">
        <f>IF(DATABASE!$X1594&lt;&gt;1,"",DATABASE!P1594)</f>
        <v/>
      </c>
      <c r="E1596" s="94">
        <f>IF(DATABASE!$X1594&lt;&gt;1,"",DATABASE!L1594)</f>
        <v/>
      </c>
      <c r="F1596" s="94">
        <f>IF(DATABASE!$X1594&lt;&gt;1,"",DATABASE!Q1594)</f>
        <v/>
      </c>
      <c r="G1596" s="94">
        <f>IF(DATABASE!$X1594&lt;&gt;1,"",DATABASE!C1594)</f>
        <v/>
      </c>
      <c r="H1596" s="94">
        <f>IF(DATABASE!$X1594&lt;&gt;1,"",DATABASE!D1594)</f>
        <v/>
      </c>
      <c r="I1596" s="93">
        <f>IF(DATABASE!$X1594&lt;&gt;1,"",DATABASE!S1594)</f>
        <v/>
      </c>
    </row>
    <row r="1597" ht="16.5" customHeight="1" s="111">
      <c r="A1597" s="92">
        <f>IF(DATABASE!$X1595&lt;&gt;1,"",DATABASE!B1595)</f>
        <v/>
      </c>
      <c r="B1597" s="93">
        <f>IF(DATABASE!$X1595&lt;&gt;1,"",DATABASE!M1595)</f>
        <v/>
      </c>
      <c r="C1597" s="94">
        <f>IF(DATABASE!$X1595&lt;&gt;1,"",DATABASE!A1595)</f>
        <v/>
      </c>
      <c r="D1597" s="94">
        <f>IF(DATABASE!$X1595&lt;&gt;1,"",DATABASE!P1595)</f>
        <v/>
      </c>
      <c r="E1597" s="94">
        <f>IF(DATABASE!$X1595&lt;&gt;1,"",DATABASE!L1595)</f>
        <v/>
      </c>
      <c r="F1597" s="94">
        <f>IF(DATABASE!$X1595&lt;&gt;1,"",DATABASE!Q1595)</f>
        <v/>
      </c>
      <c r="G1597" s="94">
        <f>IF(DATABASE!$X1595&lt;&gt;1,"",DATABASE!C1595)</f>
        <v/>
      </c>
      <c r="H1597" s="94">
        <f>IF(DATABASE!$X1595&lt;&gt;1,"",DATABASE!D1595)</f>
        <v/>
      </c>
      <c r="I1597" s="93">
        <f>IF(DATABASE!$X1595&lt;&gt;1,"",DATABASE!S1595)</f>
        <v/>
      </c>
    </row>
    <row r="1598" ht="16.5" customHeight="1" s="111">
      <c r="A1598" s="92">
        <f>IF(DATABASE!$X1596&lt;&gt;1,"",DATABASE!B1596)</f>
        <v/>
      </c>
      <c r="B1598" s="93">
        <f>IF(DATABASE!$X1596&lt;&gt;1,"",DATABASE!M1596)</f>
        <v/>
      </c>
      <c r="C1598" s="94">
        <f>IF(DATABASE!$X1596&lt;&gt;1,"",DATABASE!A1596)</f>
        <v/>
      </c>
      <c r="D1598" s="94">
        <f>IF(DATABASE!$X1596&lt;&gt;1,"",DATABASE!P1596)</f>
        <v/>
      </c>
      <c r="E1598" s="94">
        <f>IF(DATABASE!$X1596&lt;&gt;1,"",DATABASE!L1596)</f>
        <v/>
      </c>
      <c r="F1598" s="94">
        <f>IF(DATABASE!$X1596&lt;&gt;1,"",DATABASE!Q1596)</f>
        <v/>
      </c>
      <c r="G1598" s="94">
        <f>IF(DATABASE!$X1596&lt;&gt;1,"",DATABASE!C1596)</f>
        <v/>
      </c>
      <c r="H1598" s="94">
        <f>IF(DATABASE!$X1596&lt;&gt;1,"",DATABASE!D1596)</f>
        <v/>
      </c>
      <c r="I1598" s="93">
        <f>IF(DATABASE!$X1596&lt;&gt;1,"",DATABASE!S1596)</f>
        <v/>
      </c>
    </row>
    <row r="1599" ht="16.5" customHeight="1" s="111">
      <c r="A1599" s="92">
        <f>IF(DATABASE!$X1597&lt;&gt;1,"",DATABASE!B1597)</f>
        <v/>
      </c>
      <c r="B1599" s="93">
        <f>IF(DATABASE!$X1597&lt;&gt;1,"",DATABASE!M1597)</f>
        <v/>
      </c>
      <c r="C1599" s="94">
        <f>IF(DATABASE!$X1597&lt;&gt;1,"",DATABASE!A1597)</f>
        <v/>
      </c>
      <c r="D1599" s="94">
        <f>IF(DATABASE!$X1597&lt;&gt;1,"",DATABASE!P1597)</f>
        <v/>
      </c>
      <c r="E1599" s="94">
        <f>IF(DATABASE!$X1597&lt;&gt;1,"",DATABASE!L1597)</f>
        <v/>
      </c>
      <c r="F1599" s="94">
        <f>IF(DATABASE!$X1597&lt;&gt;1,"",DATABASE!Q1597)</f>
        <v/>
      </c>
      <c r="G1599" s="94">
        <f>IF(DATABASE!$X1597&lt;&gt;1,"",DATABASE!C1597)</f>
        <v/>
      </c>
      <c r="H1599" s="94">
        <f>IF(DATABASE!$X1597&lt;&gt;1,"",DATABASE!D1597)</f>
        <v/>
      </c>
      <c r="I1599" s="93">
        <f>IF(DATABASE!$X1597&lt;&gt;1,"",DATABASE!S1597)</f>
        <v/>
      </c>
    </row>
    <row r="1600" ht="16.5" customHeight="1" s="111">
      <c r="A1600" s="92">
        <f>IF(DATABASE!$X1598&lt;&gt;1,"",DATABASE!B1598)</f>
        <v/>
      </c>
      <c r="B1600" s="93">
        <f>IF(DATABASE!$X1598&lt;&gt;1,"",DATABASE!M1598)</f>
        <v/>
      </c>
      <c r="C1600" s="94">
        <f>IF(DATABASE!$X1598&lt;&gt;1,"",DATABASE!A1598)</f>
        <v/>
      </c>
      <c r="D1600" s="94">
        <f>IF(DATABASE!$X1598&lt;&gt;1,"",DATABASE!P1598)</f>
        <v/>
      </c>
      <c r="E1600" s="94">
        <f>IF(DATABASE!$X1598&lt;&gt;1,"",DATABASE!L1598)</f>
        <v/>
      </c>
      <c r="F1600" s="94">
        <f>IF(DATABASE!$X1598&lt;&gt;1,"",DATABASE!Q1598)</f>
        <v/>
      </c>
      <c r="G1600" s="94">
        <f>IF(DATABASE!$X1598&lt;&gt;1,"",DATABASE!C1598)</f>
        <v/>
      </c>
      <c r="H1600" s="94">
        <f>IF(DATABASE!$X1598&lt;&gt;1,"",DATABASE!D1598)</f>
        <v/>
      </c>
      <c r="I1600" s="93">
        <f>IF(DATABASE!$X1598&lt;&gt;1,"",DATABASE!S1598)</f>
        <v/>
      </c>
    </row>
    <row r="1601" ht="16.5" customHeight="1" s="111">
      <c r="A1601" s="92">
        <f>IF(DATABASE!$X1599&lt;&gt;1,"",DATABASE!B1599)</f>
        <v/>
      </c>
      <c r="B1601" s="93">
        <f>IF(DATABASE!$X1599&lt;&gt;1,"",DATABASE!M1599)</f>
        <v/>
      </c>
      <c r="C1601" s="94">
        <f>IF(DATABASE!$X1599&lt;&gt;1,"",DATABASE!A1599)</f>
        <v/>
      </c>
      <c r="D1601" s="94">
        <f>IF(DATABASE!$X1599&lt;&gt;1,"",DATABASE!P1599)</f>
        <v/>
      </c>
      <c r="E1601" s="94">
        <f>IF(DATABASE!$X1599&lt;&gt;1,"",DATABASE!L1599)</f>
        <v/>
      </c>
      <c r="F1601" s="94">
        <f>IF(DATABASE!$X1599&lt;&gt;1,"",DATABASE!Q1599)</f>
        <v/>
      </c>
      <c r="G1601" s="94">
        <f>IF(DATABASE!$X1599&lt;&gt;1,"",DATABASE!C1599)</f>
        <v/>
      </c>
      <c r="H1601" s="94">
        <f>IF(DATABASE!$X1599&lt;&gt;1,"",DATABASE!D1599)</f>
        <v/>
      </c>
      <c r="I1601" s="93">
        <f>IF(DATABASE!$X1599&lt;&gt;1,"",DATABASE!S1599)</f>
        <v/>
      </c>
    </row>
    <row r="1602" ht="16.5" customHeight="1" s="111">
      <c r="A1602" s="92">
        <f>IF(DATABASE!$X1600&lt;&gt;1,"",DATABASE!B1600)</f>
        <v/>
      </c>
      <c r="B1602" s="93">
        <f>IF(DATABASE!$X1600&lt;&gt;1,"",DATABASE!M1600)</f>
        <v/>
      </c>
      <c r="C1602" s="94">
        <f>IF(DATABASE!$X1600&lt;&gt;1,"",DATABASE!A1600)</f>
        <v/>
      </c>
      <c r="D1602" s="94">
        <f>IF(DATABASE!$X1600&lt;&gt;1,"",DATABASE!P1600)</f>
        <v/>
      </c>
      <c r="E1602" s="94">
        <f>IF(DATABASE!$X1600&lt;&gt;1,"",DATABASE!L1600)</f>
        <v/>
      </c>
      <c r="F1602" s="94">
        <f>IF(DATABASE!$X1600&lt;&gt;1,"",DATABASE!Q1600)</f>
        <v/>
      </c>
      <c r="G1602" s="94">
        <f>IF(DATABASE!$X1600&lt;&gt;1,"",DATABASE!C1600)</f>
        <v/>
      </c>
      <c r="H1602" s="94">
        <f>IF(DATABASE!$X1600&lt;&gt;1,"",DATABASE!D1600)</f>
        <v/>
      </c>
      <c r="I1602" s="93">
        <f>IF(DATABASE!$X1600&lt;&gt;1,"",DATABASE!S1600)</f>
        <v/>
      </c>
    </row>
    <row r="1603" ht="16.5" customHeight="1" s="111">
      <c r="A1603" s="92">
        <f>IF(DATABASE!$X1601&lt;&gt;1,"",DATABASE!B1601)</f>
        <v/>
      </c>
      <c r="B1603" s="93">
        <f>IF(DATABASE!$X1601&lt;&gt;1,"",DATABASE!M1601)</f>
        <v/>
      </c>
      <c r="C1603" s="94">
        <f>IF(DATABASE!$X1601&lt;&gt;1,"",DATABASE!A1601)</f>
        <v/>
      </c>
      <c r="D1603" s="94">
        <f>IF(DATABASE!$X1601&lt;&gt;1,"",DATABASE!P1601)</f>
        <v/>
      </c>
      <c r="E1603" s="94">
        <f>IF(DATABASE!$X1601&lt;&gt;1,"",DATABASE!L1601)</f>
        <v/>
      </c>
      <c r="F1603" s="94">
        <f>IF(DATABASE!$X1601&lt;&gt;1,"",DATABASE!Q1601)</f>
        <v/>
      </c>
      <c r="G1603" s="94">
        <f>IF(DATABASE!$X1601&lt;&gt;1,"",DATABASE!C1601)</f>
        <v/>
      </c>
      <c r="H1603" s="94">
        <f>IF(DATABASE!$X1601&lt;&gt;1,"",DATABASE!D1601)</f>
        <v/>
      </c>
      <c r="I1603" s="93">
        <f>IF(DATABASE!$X1601&lt;&gt;1,"",DATABASE!S1601)</f>
        <v/>
      </c>
    </row>
    <row r="1604" ht="16.5" customHeight="1" s="111">
      <c r="A1604" s="92">
        <f>IF(DATABASE!$X1602&lt;&gt;1,"",DATABASE!B1602)</f>
        <v/>
      </c>
      <c r="B1604" s="93">
        <f>IF(DATABASE!$X1602&lt;&gt;1,"",DATABASE!M1602)</f>
        <v/>
      </c>
      <c r="C1604" s="94">
        <f>IF(DATABASE!$X1602&lt;&gt;1,"",DATABASE!A1602)</f>
        <v/>
      </c>
      <c r="D1604" s="94">
        <f>IF(DATABASE!$X1602&lt;&gt;1,"",DATABASE!P1602)</f>
        <v/>
      </c>
      <c r="E1604" s="94">
        <f>IF(DATABASE!$X1602&lt;&gt;1,"",DATABASE!L1602)</f>
        <v/>
      </c>
      <c r="F1604" s="94">
        <f>IF(DATABASE!$X1602&lt;&gt;1,"",DATABASE!Q1602)</f>
        <v/>
      </c>
      <c r="G1604" s="94">
        <f>IF(DATABASE!$X1602&lt;&gt;1,"",DATABASE!C1602)</f>
        <v/>
      </c>
      <c r="H1604" s="94">
        <f>IF(DATABASE!$X1602&lt;&gt;1,"",DATABASE!D1602)</f>
        <v/>
      </c>
      <c r="I1604" s="93">
        <f>IF(DATABASE!$X1602&lt;&gt;1,"",DATABASE!S1602)</f>
        <v/>
      </c>
    </row>
    <row r="1605" ht="16.5" customHeight="1" s="111">
      <c r="A1605" s="92">
        <f>IF(DATABASE!$X1603&lt;&gt;1,"",DATABASE!B1603)</f>
        <v/>
      </c>
      <c r="B1605" s="93">
        <f>IF(DATABASE!$X1603&lt;&gt;1,"",DATABASE!M1603)</f>
        <v/>
      </c>
      <c r="C1605" s="94">
        <f>IF(DATABASE!$X1603&lt;&gt;1,"",DATABASE!A1603)</f>
        <v/>
      </c>
      <c r="D1605" s="94">
        <f>IF(DATABASE!$X1603&lt;&gt;1,"",DATABASE!P1603)</f>
        <v/>
      </c>
      <c r="E1605" s="94">
        <f>IF(DATABASE!$X1603&lt;&gt;1,"",DATABASE!L1603)</f>
        <v/>
      </c>
      <c r="F1605" s="94">
        <f>IF(DATABASE!$X1603&lt;&gt;1,"",DATABASE!Q1603)</f>
        <v/>
      </c>
      <c r="G1605" s="94">
        <f>IF(DATABASE!$X1603&lt;&gt;1,"",DATABASE!C1603)</f>
        <v/>
      </c>
      <c r="H1605" s="94">
        <f>IF(DATABASE!$X1603&lt;&gt;1,"",DATABASE!D1603)</f>
        <v/>
      </c>
      <c r="I1605" s="93">
        <f>IF(DATABASE!$X1603&lt;&gt;1,"",DATABASE!S1603)</f>
        <v/>
      </c>
    </row>
    <row r="1606" ht="16.5" customHeight="1" s="111">
      <c r="A1606" s="92">
        <f>IF(DATABASE!$X1604&lt;&gt;1,"",DATABASE!B1604)</f>
        <v/>
      </c>
      <c r="B1606" s="93">
        <f>IF(DATABASE!$X1604&lt;&gt;1,"",DATABASE!M1604)</f>
        <v/>
      </c>
      <c r="C1606" s="94">
        <f>IF(DATABASE!$X1604&lt;&gt;1,"",DATABASE!A1604)</f>
        <v/>
      </c>
      <c r="D1606" s="94">
        <f>IF(DATABASE!$X1604&lt;&gt;1,"",DATABASE!P1604)</f>
        <v/>
      </c>
      <c r="E1606" s="94">
        <f>IF(DATABASE!$X1604&lt;&gt;1,"",DATABASE!L1604)</f>
        <v/>
      </c>
      <c r="F1606" s="94">
        <f>IF(DATABASE!$X1604&lt;&gt;1,"",DATABASE!Q1604)</f>
        <v/>
      </c>
      <c r="G1606" s="94">
        <f>IF(DATABASE!$X1604&lt;&gt;1,"",DATABASE!C1604)</f>
        <v/>
      </c>
      <c r="H1606" s="94">
        <f>IF(DATABASE!$X1604&lt;&gt;1,"",DATABASE!D1604)</f>
        <v/>
      </c>
      <c r="I1606" s="93">
        <f>IF(DATABASE!$X1604&lt;&gt;1,"",DATABASE!S1604)</f>
        <v/>
      </c>
    </row>
    <row r="1607" ht="16.5" customHeight="1" s="111">
      <c r="A1607" s="92">
        <f>IF(DATABASE!$X1605&lt;&gt;1,"",DATABASE!B1605)</f>
        <v/>
      </c>
      <c r="B1607" s="93">
        <f>IF(DATABASE!$X1605&lt;&gt;1,"",DATABASE!M1605)</f>
        <v/>
      </c>
      <c r="C1607" s="94">
        <f>IF(DATABASE!$X1605&lt;&gt;1,"",DATABASE!A1605)</f>
        <v/>
      </c>
      <c r="D1607" s="94">
        <f>IF(DATABASE!$X1605&lt;&gt;1,"",DATABASE!P1605)</f>
        <v/>
      </c>
      <c r="E1607" s="94">
        <f>IF(DATABASE!$X1605&lt;&gt;1,"",DATABASE!L1605)</f>
        <v/>
      </c>
      <c r="F1607" s="94">
        <f>IF(DATABASE!$X1605&lt;&gt;1,"",DATABASE!Q1605)</f>
        <v/>
      </c>
      <c r="G1607" s="94">
        <f>IF(DATABASE!$X1605&lt;&gt;1,"",DATABASE!C1605)</f>
        <v/>
      </c>
      <c r="H1607" s="94">
        <f>IF(DATABASE!$X1605&lt;&gt;1,"",DATABASE!D1605)</f>
        <v/>
      </c>
      <c r="I1607" s="93">
        <f>IF(DATABASE!$X1605&lt;&gt;1,"",DATABASE!S1605)</f>
        <v/>
      </c>
    </row>
    <row r="1608" ht="16.5" customHeight="1" s="111">
      <c r="A1608" s="92">
        <f>IF(DATABASE!$X1606&lt;&gt;1,"",DATABASE!B1606)</f>
        <v/>
      </c>
      <c r="B1608" s="93">
        <f>IF(DATABASE!$X1606&lt;&gt;1,"",DATABASE!M1606)</f>
        <v/>
      </c>
      <c r="C1608" s="94">
        <f>IF(DATABASE!$X1606&lt;&gt;1,"",DATABASE!A1606)</f>
        <v/>
      </c>
      <c r="D1608" s="94">
        <f>IF(DATABASE!$X1606&lt;&gt;1,"",DATABASE!P1606)</f>
        <v/>
      </c>
      <c r="E1608" s="94">
        <f>IF(DATABASE!$X1606&lt;&gt;1,"",DATABASE!L1606)</f>
        <v/>
      </c>
      <c r="F1608" s="94">
        <f>IF(DATABASE!$X1606&lt;&gt;1,"",DATABASE!Q1606)</f>
        <v/>
      </c>
      <c r="G1608" s="94">
        <f>IF(DATABASE!$X1606&lt;&gt;1,"",DATABASE!C1606)</f>
        <v/>
      </c>
      <c r="H1608" s="94">
        <f>IF(DATABASE!$X1606&lt;&gt;1,"",DATABASE!D1606)</f>
        <v/>
      </c>
      <c r="I1608" s="93">
        <f>IF(DATABASE!$X1606&lt;&gt;1,"",DATABASE!S1606)</f>
        <v/>
      </c>
    </row>
    <row r="1609" ht="16.5" customHeight="1" s="111">
      <c r="A1609" s="92">
        <f>IF(DATABASE!$X1607&lt;&gt;1,"",DATABASE!B1607)</f>
        <v/>
      </c>
      <c r="B1609" s="93">
        <f>IF(DATABASE!$X1607&lt;&gt;1,"",DATABASE!M1607)</f>
        <v/>
      </c>
      <c r="C1609" s="94">
        <f>IF(DATABASE!$X1607&lt;&gt;1,"",DATABASE!A1607)</f>
        <v/>
      </c>
      <c r="D1609" s="94">
        <f>IF(DATABASE!$X1607&lt;&gt;1,"",DATABASE!P1607)</f>
        <v/>
      </c>
      <c r="E1609" s="94">
        <f>IF(DATABASE!$X1607&lt;&gt;1,"",DATABASE!L1607)</f>
        <v/>
      </c>
      <c r="F1609" s="94">
        <f>IF(DATABASE!$X1607&lt;&gt;1,"",DATABASE!Q1607)</f>
        <v/>
      </c>
      <c r="G1609" s="94">
        <f>IF(DATABASE!$X1607&lt;&gt;1,"",DATABASE!C1607)</f>
        <v/>
      </c>
      <c r="H1609" s="94">
        <f>IF(DATABASE!$X1607&lt;&gt;1,"",DATABASE!D1607)</f>
        <v/>
      </c>
      <c r="I1609" s="93">
        <f>IF(DATABASE!$X1607&lt;&gt;1,"",DATABASE!S1607)</f>
        <v/>
      </c>
    </row>
    <row r="1610" ht="16.5" customHeight="1" s="111">
      <c r="A1610" s="92">
        <f>IF(DATABASE!$X1608&lt;&gt;1,"",DATABASE!B1608)</f>
        <v/>
      </c>
      <c r="B1610" s="93">
        <f>IF(DATABASE!$X1608&lt;&gt;1,"",DATABASE!M1608)</f>
        <v/>
      </c>
      <c r="C1610" s="94">
        <f>IF(DATABASE!$X1608&lt;&gt;1,"",DATABASE!A1608)</f>
        <v/>
      </c>
      <c r="D1610" s="94">
        <f>IF(DATABASE!$X1608&lt;&gt;1,"",DATABASE!P1608)</f>
        <v/>
      </c>
      <c r="E1610" s="94">
        <f>IF(DATABASE!$X1608&lt;&gt;1,"",DATABASE!L1608)</f>
        <v/>
      </c>
      <c r="F1610" s="94">
        <f>IF(DATABASE!$X1608&lt;&gt;1,"",DATABASE!Q1608)</f>
        <v/>
      </c>
      <c r="G1610" s="94">
        <f>IF(DATABASE!$X1608&lt;&gt;1,"",DATABASE!C1608)</f>
        <v/>
      </c>
      <c r="H1610" s="94">
        <f>IF(DATABASE!$X1608&lt;&gt;1,"",DATABASE!D1608)</f>
        <v/>
      </c>
      <c r="I1610" s="93">
        <f>IF(DATABASE!$X1608&lt;&gt;1,"",DATABASE!S1608)</f>
        <v/>
      </c>
    </row>
    <row r="1611" ht="16.5" customHeight="1" s="111">
      <c r="A1611" s="92">
        <f>IF(DATABASE!$X1609&lt;&gt;1,"",DATABASE!B1609)</f>
        <v/>
      </c>
      <c r="B1611" s="93">
        <f>IF(DATABASE!$X1609&lt;&gt;1,"",DATABASE!M1609)</f>
        <v/>
      </c>
      <c r="C1611" s="94">
        <f>IF(DATABASE!$X1609&lt;&gt;1,"",DATABASE!A1609)</f>
        <v/>
      </c>
      <c r="D1611" s="94">
        <f>IF(DATABASE!$X1609&lt;&gt;1,"",DATABASE!P1609)</f>
        <v/>
      </c>
      <c r="E1611" s="94">
        <f>IF(DATABASE!$X1609&lt;&gt;1,"",DATABASE!L1609)</f>
        <v/>
      </c>
      <c r="F1611" s="94">
        <f>IF(DATABASE!$X1609&lt;&gt;1,"",DATABASE!Q1609)</f>
        <v/>
      </c>
      <c r="G1611" s="94">
        <f>IF(DATABASE!$X1609&lt;&gt;1,"",DATABASE!C1609)</f>
        <v/>
      </c>
      <c r="H1611" s="94">
        <f>IF(DATABASE!$X1609&lt;&gt;1,"",DATABASE!D1609)</f>
        <v/>
      </c>
      <c r="I1611" s="93">
        <f>IF(DATABASE!$X1609&lt;&gt;1,"",DATABASE!S1609)</f>
        <v/>
      </c>
    </row>
    <row r="1612" ht="16.5" customHeight="1" s="111">
      <c r="A1612" s="92">
        <f>IF(DATABASE!$X1610&lt;&gt;1,"",DATABASE!B1610)</f>
        <v/>
      </c>
      <c r="B1612" s="93">
        <f>IF(DATABASE!$X1610&lt;&gt;1,"",DATABASE!M1610)</f>
        <v/>
      </c>
      <c r="C1612" s="94">
        <f>IF(DATABASE!$X1610&lt;&gt;1,"",DATABASE!A1610)</f>
        <v/>
      </c>
      <c r="D1612" s="94">
        <f>IF(DATABASE!$X1610&lt;&gt;1,"",DATABASE!P1610)</f>
        <v/>
      </c>
      <c r="E1612" s="94">
        <f>IF(DATABASE!$X1610&lt;&gt;1,"",DATABASE!L1610)</f>
        <v/>
      </c>
      <c r="F1612" s="94">
        <f>IF(DATABASE!$X1610&lt;&gt;1,"",DATABASE!Q1610)</f>
        <v/>
      </c>
      <c r="G1612" s="94">
        <f>IF(DATABASE!$X1610&lt;&gt;1,"",DATABASE!C1610)</f>
        <v/>
      </c>
      <c r="H1612" s="94">
        <f>IF(DATABASE!$X1610&lt;&gt;1,"",DATABASE!D1610)</f>
        <v/>
      </c>
      <c r="I1612" s="93">
        <f>IF(DATABASE!$X1610&lt;&gt;1,"",DATABASE!S1610)</f>
        <v/>
      </c>
    </row>
    <row r="1613" ht="16.5" customHeight="1" s="111">
      <c r="A1613" s="92">
        <f>IF(DATABASE!$X1611&lt;&gt;1,"",DATABASE!B1611)</f>
        <v/>
      </c>
      <c r="B1613" s="93">
        <f>IF(DATABASE!$X1611&lt;&gt;1,"",DATABASE!M1611)</f>
        <v/>
      </c>
      <c r="C1613" s="94">
        <f>IF(DATABASE!$X1611&lt;&gt;1,"",DATABASE!A1611)</f>
        <v/>
      </c>
      <c r="D1613" s="94">
        <f>IF(DATABASE!$X1611&lt;&gt;1,"",DATABASE!P1611)</f>
        <v/>
      </c>
      <c r="E1613" s="94">
        <f>IF(DATABASE!$X1611&lt;&gt;1,"",DATABASE!L1611)</f>
        <v/>
      </c>
      <c r="F1613" s="94">
        <f>IF(DATABASE!$X1611&lt;&gt;1,"",DATABASE!Q1611)</f>
        <v/>
      </c>
      <c r="G1613" s="94">
        <f>IF(DATABASE!$X1611&lt;&gt;1,"",DATABASE!C1611)</f>
        <v/>
      </c>
      <c r="H1613" s="94">
        <f>IF(DATABASE!$X1611&lt;&gt;1,"",DATABASE!D1611)</f>
        <v/>
      </c>
      <c r="I1613" s="93">
        <f>IF(DATABASE!$X1611&lt;&gt;1,"",DATABASE!S1611)</f>
        <v/>
      </c>
    </row>
    <row r="1614" ht="16.5" customHeight="1" s="111">
      <c r="A1614" s="92">
        <f>IF(DATABASE!$X1612&lt;&gt;1,"",DATABASE!B1612)</f>
        <v/>
      </c>
      <c r="B1614" s="93">
        <f>IF(DATABASE!$X1612&lt;&gt;1,"",DATABASE!M1612)</f>
        <v/>
      </c>
      <c r="C1614" s="94">
        <f>IF(DATABASE!$X1612&lt;&gt;1,"",DATABASE!A1612)</f>
        <v/>
      </c>
      <c r="D1614" s="94">
        <f>IF(DATABASE!$X1612&lt;&gt;1,"",DATABASE!P1612)</f>
        <v/>
      </c>
      <c r="E1614" s="94">
        <f>IF(DATABASE!$X1612&lt;&gt;1,"",DATABASE!L1612)</f>
        <v/>
      </c>
      <c r="F1614" s="94">
        <f>IF(DATABASE!$X1612&lt;&gt;1,"",DATABASE!Q1612)</f>
        <v/>
      </c>
      <c r="G1614" s="94">
        <f>IF(DATABASE!$X1612&lt;&gt;1,"",DATABASE!C1612)</f>
        <v/>
      </c>
      <c r="H1614" s="94">
        <f>IF(DATABASE!$X1612&lt;&gt;1,"",DATABASE!D1612)</f>
        <v/>
      </c>
      <c r="I1614" s="93">
        <f>IF(DATABASE!$X1612&lt;&gt;1,"",DATABASE!S1612)</f>
        <v/>
      </c>
    </row>
    <row r="1615" ht="16.5" customHeight="1" s="111">
      <c r="A1615" s="92">
        <f>IF(DATABASE!$X1613&lt;&gt;1,"",DATABASE!B1613)</f>
        <v/>
      </c>
      <c r="B1615" s="93">
        <f>IF(DATABASE!$X1613&lt;&gt;1,"",DATABASE!M1613)</f>
        <v/>
      </c>
      <c r="C1615" s="94">
        <f>IF(DATABASE!$X1613&lt;&gt;1,"",DATABASE!A1613)</f>
        <v/>
      </c>
      <c r="D1615" s="94">
        <f>IF(DATABASE!$X1613&lt;&gt;1,"",DATABASE!P1613)</f>
        <v/>
      </c>
      <c r="E1615" s="94">
        <f>IF(DATABASE!$X1613&lt;&gt;1,"",DATABASE!L1613)</f>
        <v/>
      </c>
      <c r="F1615" s="94">
        <f>IF(DATABASE!$X1613&lt;&gt;1,"",DATABASE!Q1613)</f>
        <v/>
      </c>
      <c r="G1615" s="94">
        <f>IF(DATABASE!$X1613&lt;&gt;1,"",DATABASE!C1613)</f>
        <v/>
      </c>
      <c r="H1615" s="94">
        <f>IF(DATABASE!$X1613&lt;&gt;1,"",DATABASE!D1613)</f>
        <v/>
      </c>
      <c r="I1615" s="93">
        <f>IF(DATABASE!$X1613&lt;&gt;1,"",DATABASE!S1613)</f>
        <v/>
      </c>
    </row>
    <row r="1616" ht="16.5" customHeight="1" s="111">
      <c r="A1616" s="92">
        <f>IF(DATABASE!$X1614&lt;&gt;1,"",DATABASE!B1614)</f>
        <v/>
      </c>
      <c r="B1616" s="93">
        <f>IF(DATABASE!$X1614&lt;&gt;1,"",DATABASE!M1614)</f>
        <v/>
      </c>
      <c r="C1616" s="94">
        <f>IF(DATABASE!$X1614&lt;&gt;1,"",DATABASE!A1614)</f>
        <v/>
      </c>
      <c r="D1616" s="94">
        <f>IF(DATABASE!$X1614&lt;&gt;1,"",DATABASE!P1614)</f>
        <v/>
      </c>
      <c r="E1616" s="94">
        <f>IF(DATABASE!$X1614&lt;&gt;1,"",DATABASE!L1614)</f>
        <v/>
      </c>
      <c r="F1616" s="94">
        <f>IF(DATABASE!$X1614&lt;&gt;1,"",DATABASE!Q1614)</f>
        <v/>
      </c>
      <c r="G1616" s="94">
        <f>IF(DATABASE!$X1614&lt;&gt;1,"",DATABASE!C1614)</f>
        <v/>
      </c>
      <c r="H1616" s="94">
        <f>IF(DATABASE!$X1614&lt;&gt;1,"",DATABASE!D1614)</f>
        <v/>
      </c>
      <c r="I1616" s="93">
        <f>IF(DATABASE!$X1614&lt;&gt;1,"",DATABASE!S1614)</f>
        <v/>
      </c>
    </row>
    <row r="1617" ht="16.5" customHeight="1" s="111">
      <c r="A1617" s="92">
        <f>IF(DATABASE!$X1615&lt;&gt;1,"",DATABASE!B1615)</f>
        <v/>
      </c>
      <c r="B1617" s="93">
        <f>IF(DATABASE!$X1615&lt;&gt;1,"",DATABASE!M1615)</f>
        <v/>
      </c>
      <c r="C1617" s="94">
        <f>IF(DATABASE!$X1615&lt;&gt;1,"",DATABASE!A1615)</f>
        <v/>
      </c>
      <c r="D1617" s="94">
        <f>IF(DATABASE!$X1615&lt;&gt;1,"",DATABASE!P1615)</f>
        <v/>
      </c>
      <c r="E1617" s="94">
        <f>IF(DATABASE!$X1615&lt;&gt;1,"",DATABASE!L1615)</f>
        <v/>
      </c>
      <c r="F1617" s="94">
        <f>IF(DATABASE!$X1615&lt;&gt;1,"",DATABASE!Q1615)</f>
        <v/>
      </c>
      <c r="G1617" s="94">
        <f>IF(DATABASE!$X1615&lt;&gt;1,"",DATABASE!C1615)</f>
        <v/>
      </c>
      <c r="H1617" s="94">
        <f>IF(DATABASE!$X1615&lt;&gt;1,"",DATABASE!D1615)</f>
        <v/>
      </c>
      <c r="I1617" s="93">
        <f>IF(DATABASE!$X1615&lt;&gt;1,"",DATABASE!S1615)</f>
        <v/>
      </c>
    </row>
    <row r="1618" ht="16.5" customHeight="1" s="111">
      <c r="A1618" s="92">
        <f>IF(DATABASE!$X1616&lt;&gt;1,"",DATABASE!B1616)</f>
        <v/>
      </c>
      <c r="B1618" s="93">
        <f>IF(DATABASE!$X1616&lt;&gt;1,"",DATABASE!M1616)</f>
        <v/>
      </c>
      <c r="C1618" s="94">
        <f>IF(DATABASE!$X1616&lt;&gt;1,"",DATABASE!A1616)</f>
        <v/>
      </c>
      <c r="D1618" s="94">
        <f>IF(DATABASE!$X1616&lt;&gt;1,"",DATABASE!P1616)</f>
        <v/>
      </c>
      <c r="E1618" s="94">
        <f>IF(DATABASE!$X1616&lt;&gt;1,"",DATABASE!L1616)</f>
        <v/>
      </c>
      <c r="F1618" s="94">
        <f>IF(DATABASE!$X1616&lt;&gt;1,"",DATABASE!Q1616)</f>
        <v/>
      </c>
      <c r="G1618" s="94">
        <f>IF(DATABASE!$X1616&lt;&gt;1,"",DATABASE!C1616)</f>
        <v/>
      </c>
      <c r="H1618" s="94">
        <f>IF(DATABASE!$X1616&lt;&gt;1,"",DATABASE!D1616)</f>
        <v/>
      </c>
      <c r="I1618" s="93">
        <f>IF(DATABASE!$X1616&lt;&gt;1,"",DATABASE!S1616)</f>
        <v/>
      </c>
    </row>
    <row r="1619" ht="16.5" customHeight="1" s="111">
      <c r="A1619" s="92">
        <f>IF(DATABASE!$X1617&lt;&gt;1,"",DATABASE!B1617)</f>
        <v/>
      </c>
      <c r="B1619" s="93">
        <f>IF(DATABASE!$X1617&lt;&gt;1,"",DATABASE!M1617)</f>
        <v/>
      </c>
      <c r="C1619" s="94">
        <f>IF(DATABASE!$X1617&lt;&gt;1,"",DATABASE!A1617)</f>
        <v/>
      </c>
      <c r="D1619" s="94">
        <f>IF(DATABASE!$X1617&lt;&gt;1,"",DATABASE!P1617)</f>
        <v/>
      </c>
      <c r="E1619" s="94">
        <f>IF(DATABASE!$X1617&lt;&gt;1,"",DATABASE!L1617)</f>
        <v/>
      </c>
      <c r="F1619" s="94">
        <f>IF(DATABASE!$X1617&lt;&gt;1,"",DATABASE!Q1617)</f>
        <v/>
      </c>
      <c r="G1619" s="94">
        <f>IF(DATABASE!$X1617&lt;&gt;1,"",DATABASE!C1617)</f>
        <v/>
      </c>
      <c r="H1619" s="94">
        <f>IF(DATABASE!$X1617&lt;&gt;1,"",DATABASE!D1617)</f>
        <v/>
      </c>
      <c r="I1619" s="93">
        <f>IF(DATABASE!$X1617&lt;&gt;1,"",DATABASE!S1617)</f>
        <v/>
      </c>
    </row>
    <row r="1620" ht="16.5" customHeight="1" s="111">
      <c r="A1620" s="92">
        <f>IF(DATABASE!$X1618&lt;&gt;1,"",DATABASE!B1618)</f>
        <v/>
      </c>
      <c r="B1620" s="93">
        <f>IF(DATABASE!$X1618&lt;&gt;1,"",DATABASE!M1618)</f>
        <v/>
      </c>
      <c r="C1620" s="94">
        <f>IF(DATABASE!$X1618&lt;&gt;1,"",DATABASE!A1618)</f>
        <v/>
      </c>
      <c r="D1620" s="94">
        <f>IF(DATABASE!$X1618&lt;&gt;1,"",DATABASE!P1618)</f>
        <v/>
      </c>
      <c r="E1620" s="94">
        <f>IF(DATABASE!$X1618&lt;&gt;1,"",DATABASE!L1618)</f>
        <v/>
      </c>
      <c r="F1620" s="94">
        <f>IF(DATABASE!$X1618&lt;&gt;1,"",DATABASE!Q1618)</f>
        <v/>
      </c>
      <c r="G1620" s="94">
        <f>IF(DATABASE!$X1618&lt;&gt;1,"",DATABASE!C1618)</f>
        <v/>
      </c>
      <c r="H1620" s="94">
        <f>IF(DATABASE!$X1618&lt;&gt;1,"",DATABASE!D1618)</f>
        <v/>
      </c>
      <c r="I1620" s="93">
        <f>IF(DATABASE!$X1618&lt;&gt;1,"",DATABASE!S1618)</f>
        <v/>
      </c>
    </row>
    <row r="1621" ht="16.5" customHeight="1" s="111">
      <c r="A1621" s="92">
        <f>IF(DATABASE!$X1619&lt;&gt;1,"",DATABASE!B1619)</f>
        <v/>
      </c>
      <c r="B1621" s="93">
        <f>IF(DATABASE!$X1619&lt;&gt;1,"",DATABASE!M1619)</f>
        <v/>
      </c>
      <c r="C1621" s="94">
        <f>IF(DATABASE!$X1619&lt;&gt;1,"",DATABASE!A1619)</f>
        <v/>
      </c>
      <c r="D1621" s="94">
        <f>IF(DATABASE!$X1619&lt;&gt;1,"",DATABASE!P1619)</f>
        <v/>
      </c>
      <c r="E1621" s="94">
        <f>IF(DATABASE!$X1619&lt;&gt;1,"",DATABASE!L1619)</f>
        <v/>
      </c>
      <c r="F1621" s="94">
        <f>IF(DATABASE!$X1619&lt;&gt;1,"",DATABASE!Q1619)</f>
        <v/>
      </c>
      <c r="G1621" s="94">
        <f>IF(DATABASE!$X1619&lt;&gt;1,"",DATABASE!C1619)</f>
        <v/>
      </c>
      <c r="H1621" s="94">
        <f>IF(DATABASE!$X1619&lt;&gt;1,"",DATABASE!D1619)</f>
        <v/>
      </c>
      <c r="I1621" s="93">
        <f>IF(DATABASE!$X1619&lt;&gt;1,"",DATABASE!S1619)</f>
        <v/>
      </c>
    </row>
    <row r="1622" ht="16.5" customHeight="1" s="111">
      <c r="A1622" s="92">
        <f>IF(DATABASE!$X1620&lt;&gt;1,"",DATABASE!B1620)</f>
        <v/>
      </c>
      <c r="B1622" s="93">
        <f>IF(DATABASE!$X1620&lt;&gt;1,"",DATABASE!M1620)</f>
        <v/>
      </c>
      <c r="C1622" s="94">
        <f>IF(DATABASE!$X1620&lt;&gt;1,"",DATABASE!A1620)</f>
        <v/>
      </c>
      <c r="D1622" s="94">
        <f>IF(DATABASE!$X1620&lt;&gt;1,"",DATABASE!P1620)</f>
        <v/>
      </c>
      <c r="E1622" s="94">
        <f>IF(DATABASE!$X1620&lt;&gt;1,"",DATABASE!L1620)</f>
        <v/>
      </c>
      <c r="F1622" s="94">
        <f>IF(DATABASE!$X1620&lt;&gt;1,"",DATABASE!Q1620)</f>
        <v/>
      </c>
      <c r="G1622" s="94">
        <f>IF(DATABASE!$X1620&lt;&gt;1,"",DATABASE!C1620)</f>
        <v/>
      </c>
      <c r="H1622" s="94">
        <f>IF(DATABASE!$X1620&lt;&gt;1,"",DATABASE!D1620)</f>
        <v/>
      </c>
      <c r="I1622" s="93">
        <f>IF(DATABASE!$X1620&lt;&gt;1,"",DATABASE!S1620)</f>
        <v/>
      </c>
    </row>
    <row r="1623" ht="16.5" customHeight="1" s="111">
      <c r="A1623" s="92">
        <f>IF(DATABASE!$X1621&lt;&gt;1,"",DATABASE!B1621)</f>
        <v/>
      </c>
      <c r="B1623" s="93">
        <f>IF(DATABASE!$X1621&lt;&gt;1,"",DATABASE!M1621)</f>
        <v/>
      </c>
      <c r="C1623" s="94">
        <f>IF(DATABASE!$X1621&lt;&gt;1,"",DATABASE!A1621)</f>
        <v/>
      </c>
      <c r="D1623" s="94">
        <f>IF(DATABASE!$X1621&lt;&gt;1,"",DATABASE!P1621)</f>
        <v/>
      </c>
      <c r="E1623" s="94">
        <f>IF(DATABASE!$X1621&lt;&gt;1,"",DATABASE!L1621)</f>
        <v/>
      </c>
      <c r="F1623" s="94">
        <f>IF(DATABASE!$X1621&lt;&gt;1,"",DATABASE!Q1621)</f>
        <v/>
      </c>
      <c r="G1623" s="94">
        <f>IF(DATABASE!$X1621&lt;&gt;1,"",DATABASE!C1621)</f>
        <v/>
      </c>
      <c r="H1623" s="94">
        <f>IF(DATABASE!$X1621&lt;&gt;1,"",DATABASE!D1621)</f>
        <v/>
      </c>
      <c r="I1623" s="93">
        <f>IF(DATABASE!$X1621&lt;&gt;1,"",DATABASE!S1621)</f>
        <v/>
      </c>
    </row>
    <row r="1624" ht="16.5" customHeight="1" s="111">
      <c r="A1624" s="92">
        <f>IF(DATABASE!$X1622&lt;&gt;1,"",DATABASE!B1622)</f>
        <v/>
      </c>
      <c r="B1624" s="93">
        <f>IF(DATABASE!$X1622&lt;&gt;1,"",DATABASE!M1622)</f>
        <v/>
      </c>
      <c r="C1624" s="94">
        <f>IF(DATABASE!$X1622&lt;&gt;1,"",DATABASE!A1622)</f>
        <v/>
      </c>
      <c r="D1624" s="94">
        <f>IF(DATABASE!$X1622&lt;&gt;1,"",DATABASE!P1622)</f>
        <v/>
      </c>
      <c r="E1624" s="94">
        <f>IF(DATABASE!$X1622&lt;&gt;1,"",DATABASE!L1622)</f>
        <v/>
      </c>
      <c r="F1624" s="94">
        <f>IF(DATABASE!$X1622&lt;&gt;1,"",DATABASE!Q1622)</f>
        <v/>
      </c>
      <c r="G1624" s="94">
        <f>IF(DATABASE!$X1622&lt;&gt;1,"",DATABASE!C1622)</f>
        <v/>
      </c>
      <c r="H1624" s="94">
        <f>IF(DATABASE!$X1622&lt;&gt;1,"",DATABASE!D1622)</f>
        <v/>
      </c>
      <c r="I1624" s="93">
        <f>IF(DATABASE!$X1622&lt;&gt;1,"",DATABASE!S1622)</f>
        <v/>
      </c>
    </row>
    <row r="1625" ht="16.5" customHeight="1" s="111">
      <c r="A1625" s="92">
        <f>IF(DATABASE!$X1623&lt;&gt;1,"",DATABASE!B1623)</f>
        <v/>
      </c>
      <c r="B1625" s="93">
        <f>IF(DATABASE!$X1623&lt;&gt;1,"",DATABASE!M1623)</f>
        <v/>
      </c>
      <c r="C1625" s="94">
        <f>IF(DATABASE!$X1623&lt;&gt;1,"",DATABASE!A1623)</f>
        <v/>
      </c>
      <c r="D1625" s="94">
        <f>IF(DATABASE!$X1623&lt;&gt;1,"",DATABASE!P1623)</f>
        <v/>
      </c>
      <c r="E1625" s="94">
        <f>IF(DATABASE!$X1623&lt;&gt;1,"",DATABASE!L1623)</f>
        <v/>
      </c>
      <c r="F1625" s="94">
        <f>IF(DATABASE!$X1623&lt;&gt;1,"",DATABASE!Q1623)</f>
        <v/>
      </c>
      <c r="G1625" s="94">
        <f>IF(DATABASE!$X1623&lt;&gt;1,"",DATABASE!C1623)</f>
        <v/>
      </c>
      <c r="H1625" s="94">
        <f>IF(DATABASE!$X1623&lt;&gt;1,"",DATABASE!D1623)</f>
        <v/>
      </c>
      <c r="I1625" s="93">
        <f>IF(DATABASE!$X1623&lt;&gt;1,"",DATABASE!S1623)</f>
        <v/>
      </c>
    </row>
    <row r="1626" ht="16.5" customHeight="1" s="111">
      <c r="A1626" s="92">
        <f>IF(DATABASE!$X1624&lt;&gt;1,"",DATABASE!B1624)</f>
        <v/>
      </c>
      <c r="B1626" s="93">
        <f>IF(DATABASE!$X1624&lt;&gt;1,"",DATABASE!M1624)</f>
        <v/>
      </c>
      <c r="C1626" s="94">
        <f>IF(DATABASE!$X1624&lt;&gt;1,"",DATABASE!A1624)</f>
        <v/>
      </c>
      <c r="D1626" s="94">
        <f>IF(DATABASE!$X1624&lt;&gt;1,"",DATABASE!P1624)</f>
        <v/>
      </c>
      <c r="E1626" s="94">
        <f>IF(DATABASE!$X1624&lt;&gt;1,"",DATABASE!L1624)</f>
        <v/>
      </c>
      <c r="F1626" s="94">
        <f>IF(DATABASE!$X1624&lt;&gt;1,"",DATABASE!Q1624)</f>
        <v/>
      </c>
      <c r="G1626" s="94">
        <f>IF(DATABASE!$X1624&lt;&gt;1,"",DATABASE!C1624)</f>
        <v/>
      </c>
      <c r="H1626" s="94">
        <f>IF(DATABASE!$X1624&lt;&gt;1,"",DATABASE!D1624)</f>
        <v/>
      </c>
      <c r="I1626" s="93">
        <f>IF(DATABASE!$X1624&lt;&gt;1,"",DATABASE!S1624)</f>
        <v/>
      </c>
    </row>
    <row r="1627" ht="16.5" customHeight="1" s="111">
      <c r="A1627" s="92">
        <f>IF(DATABASE!$X1625&lt;&gt;1,"",DATABASE!B1625)</f>
        <v/>
      </c>
      <c r="B1627" s="93">
        <f>IF(DATABASE!$X1625&lt;&gt;1,"",DATABASE!M1625)</f>
        <v/>
      </c>
      <c r="C1627" s="94">
        <f>IF(DATABASE!$X1625&lt;&gt;1,"",DATABASE!A1625)</f>
        <v/>
      </c>
      <c r="D1627" s="94">
        <f>IF(DATABASE!$X1625&lt;&gt;1,"",DATABASE!P1625)</f>
        <v/>
      </c>
      <c r="E1627" s="94">
        <f>IF(DATABASE!$X1625&lt;&gt;1,"",DATABASE!L1625)</f>
        <v/>
      </c>
      <c r="F1627" s="94">
        <f>IF(DATABASE!$X1625&lt;&gt;1,"",DATABASE!Q1625)</f>
        <v/>
      </c>
      <c r="G1627" s="94">
        <f>IF(DATABASE!$X1625&lt;&gt;1,"",DATABASE!C1625)</f>
        <v/>
      </c>
      <c r="H1627" s="94">
        <f>IF(DATABASE!$X1625&lt;&gt;1,"",DATABASE!D1625)</f>
        <v/>
      </c>
      <c r="I1627" s="93">
        <f>IF(DATABASE!$X1625&lt;&gt;1,"",DATABASE!S1625)</f>
        <v/>
      </c>
    </row>
    <row r="1628" ht="16.5" customHeight="1" s="111">
      <c r="A1628" s="92">
        <f>IF(DATABASE!$X1626&lt;&gt;1,"",DATABASE!B1626)</f>
        <v/>
      </c>
      <c r="B1628" s="93">
        <f>IF(DATABASE!$X1626&lt;&gt;1,"",DATABASE!M1626)</f>
        <v/>
      </c>
      <c r="C1628" s="94">
        <f>IF(DATABASE!$X1626&lt;&gt;1,"",DATABASE!A1626)</f>
        <v/>
      </c>
      <c r="D1628" s="94">
        <f>IF(DATABASE!$X1626&lt;&gt;1,"",DATABASE!P1626)</f>
        <v/>
      </c>
      <c r="E1628" s="94">
        <f>IF(DATABASE!$X1626&lt;&gt;1,"",DATABASE!L1626)</f>
        <v/>
      </c>
      <c r="F1628" s="94">
        <f>IF(DATABASE!$X1626&lt;&gt;1,"",DATABASE!Q1626)</f>
        <v/>
      </c>
      <c r="G1628" s="94">
        <f>IF(DATABASE!$X1626&lt;&gt;1,"",DATABASE!C1626)</f>
        <v/>
      </c>
      <c r="H1628" s="94">
        <f>IF(DATABASE!$X1626&lt;&gt;1,"",DATABASE!D1626)</f>
        <v/>
      </c>
      <c r="I1628" s="93">
        <f>IF(DATABASE!$X1626&lt;&gt;1,"",DATABASE!S1626)</f>
        <v/>
      </c>
    </row>
    <row r="1629" ht="16.5" customHeight="1" s="111">
      <c r="A1629" s="92">
        <f>IF(DATABASE!$X1627&lt;&gt;1,"",DATABASE!B1627)</f>
        <v/>
      </c>
      <c r="B1629" s="93">
        <f>IF(DATABASE!$X1627&lt;&gt;1,"",DATABASE!M1627)</f>
        <v/>
      </c>
      <c r="C1629" s="94">
        <f>IF(DATABASE!$X1627&lt;&gt;1,"",DATABASE!A1627)</f>
        <v/>
      </c>
      <c r="D1629" s="94">
        <f>IF(DATABASE!$X1627&lt;&gt;1,"",DATABASE!P1627)</f>
        <v/>
      </c>
      <c r="E1629" s="94">
        <f>IF(DATABASE!$X1627&lt;&gt;1,"",DATABASE!L1627)</f>
        <v/>
      </c>
      <c r="F1629" s="94">
        <f>IF(DATABASE!$X1627&lt;&gt;1,"",DATABASE!Q1627)</f>
        <v/>
      </c>
      <c r="G1629" s="94">
        <f>IF(DATABASE!$X1627&lt;&gt;1,"",DATABASE!C1627)</f>
        <v/>
      </c>
      <c r="H1629" s="94">
        <f>IF(DATABASE!$X1627&lt;&gt;1,"",DATABASE!D1627)</f>
        <v/>
      </c>
      <c r="I1629" s="93">
        <f>IF(DATABASE!$X1627&lt;&gt;1,"",DATABASE!S1627)</f>
        <v/>
      </c>
    </row>
    <row r="1630" ht="16.5" customHeight="1" s="111">
      <c r="A1630" s="92">
        <f>IF(DATABASE!$X1628&lt;&gt;1,"",DATABASE!B1628)</f>
        <v/>
      </c>
      <c r="B1630" s="93">
        <f>IF(DATABASE!$X1628&lt;&gt;1,"",DATABASE!M1628)</f>
        <v/>
      </c>
      <c r="C1630" s="94">
        <f>IF(DATABASE!$X1628&lt;&gt;1,"",DATABASE!A1628)</f>
        <v/>
      </c>
      <c r="D1630" s="94">
        <f>IF(DATABASE!$X1628&lt;&gt;1,"",DATABASE!P1628)</f>
        <v/>
      </c>
      <c r="E1630" s="94">
        <f>IF(DATABASE!$X1628&lt;&gt;1,"",DATABASE!L1628)</f>
        <v/>
      </c>
      <c r="F1630" s="94">
        <f>IF(DATABASE!$X1628&lt;&gt;1,"",DATABASE!Q1628)</f>
        <v/>
      </c>
      <c r="G1630" s="94">
        <f>IF(DATABASE!$X1628&lt;&gt;1,"",DATABASE!C1628)</f>
        <v/>
      </c>
      <c r="H1630" s="94">
        <f>IF(DATABASE!$X1628&lt;&gt;1,"",DATABASE!D1628)</f>
        <v/>
      </c>
      <c r="I1630" s="93">
        <f>IF(DATABASE!$X1628&lt;&gt;1,"",DATABASE!S1628)</f>
        <v/>
      </c>
    </row>
    <row r="1631" ht="16.5" customHeight="1" s="111">
      <c r="A1631" s="92">
        <f>IF(DATABASE!$X1629&lt;&gt;1,"",DATABASE!B1629)</f>
        <v/>
      </c>
      <c r="B1631" s="93">
        <f>IF(DATABASE!$X1629&lt;&gt;1,"",DATABASE!M1629)</f>
        <v/>
      </c>
      <c r="C1631" s="94">
        <f>IF(DATABASE!$X1629&lt;&gt;1,"",DATABASE!A1629)</f>
        <v/>
      </c>
      <c r="D1631" s="94">
        <f>IF(DATABASE!$X1629&lt;&gt;1,"",DATABASE!P1629)</f>
        <v/>
      </c>
      <c r="E1631" s="94">
        <f>IF(DATABASE!$X1629&lt;&gt;1,"",DATABASE!L1629)</f>
        <v/>
      </c>
      <c r="F1631" s="94">
        <f>IF(DATABASE!$X1629&lt;&gt;1,"",DATABASE!Q1629)</f>
        <v/>
      </c>
      <c r="G1631" s="94">
        <f>IF(DATABASE!$X1629&lt;&gt;1,"",DATABASE!C1629)</f>
        <v/>
      </c>
      <c r="H1631" s="94">
        <f>IF(DATABASE!$X1629&lt;&gt;1,"",DATABASE!D1629)</f>
        <v/>
      </c>
      <c r="I1631" s="93">
        <f>IF(DATABASE!$X1629&lt;&gt;1,"",DATABASE!S1629)</f>
        <v/>
      </c>
    </row>
    <row r="1632" ht="16.5" customHeight="1" s="111">
      <c r="A1632" s="92">
        <f>IF(DATABASE!$X1630&lt;&gt;1,"",DATABASE!B1630)</f>
        <v/>
      </c>
      <c r="B1632" s="93">
        <f>IF(DATABASE!$X1630&lt;&gt;1,"",DATABASE!M1630)</f>
        <v/>
      </c>
      <c r="C1632" s="94">
        <f>IF(DATABASE!$X1630&lt;&gt;1,"",DATABASE!A1630)</f>
        <v/>
      </c>
      <c r="D1632" s="94">
        <f>IF(DATABASE!$X1630&lt;&gt;1,"",DATABASE!P1630)</f>
        <v/>
      </c>
      <c r="E1632" s="94">
        <f>IF(DATABASE!$X1630&lt;&gt;1,"",DATABASE!L1630)</f>
        <v/>
      </c>
      <c r="F1632" s="94">
        <f>IF(DATABASE!$X1630&lt;&gt;1,"",DATABASE!Q1630)</f>
        <v/>
      </c>
      <c r="G1632" s="94">
        <f>IF(DATABASE!$X1630&lt;&gt;1,"",DATABASE!C1630)</f>
        <v/>
      </c>
      <c r="H1632" s="94">
        <f>IF(DATABASE!$X1630&lt;&gt;1,"",DATABASE!D1630)</f>
        <v/>
      </c>
      <c r="I1632" s="93">
        <f>IF(DATABASE!$X1630&lt;&gt;1,"",DATABASE!S1630)</f>
        <v/>
      </c>
    </row>
    <row r="1633" ht="16.5" customHeight="1" s="111">
      <c r="A1633" s="92">
        <f>IF(DATABASE!$X1631&lt;&gt;1,"",DATABASE!B1631)</f>
        <v/>
      </c>
      <c r="B1633" s="93">
        <f>IF(DATABASE!$X1631&lt;&gt;1,"",DATABASE!M1631)</f>
        <v/>
      </c>
      <c r="C1633" s="94">
        <f>IF(DATABASE!$X1631&lt;&gt;1,"",DATABASE!A1631)</f>
        <v/>
      </c>
      <c r="D1633" s="94">
        <f>IF(DATABASE!$X1631&lt;&gt;1,"",DATABASE!P1631)</f>
        <v/>
      </c>
      <c r="E1633" s="94">
        <f>IF(DATABASE!$X1631&lt;&gt;1,"",DATABASE!L1631)</f>
        <v/>
      </c>
      <c r="F1633" s="94">
        <f>IF(DATABASE!$X1631&lt;&gt;1,"",DATABASE!Q1631)</f>
        <v/>
      </c>
      <c r="G1633" s="94">
        <f>IF(DATABASE!$X1631&lt;&gt;1,"",DATABASE!C1631)</f>
        <v/>
      </c>
      <c r="H1633" s="94">
        <f>IF(DATABASE!$X1631&lt;&gt;1,"",DATABASE!D1631)</f>
        <v/>
      </c>
      <c r="I1633" s="93">
        <f>IF(DATABASE!$X1631&lt;&gt;1,"",DATABASE!S1631)</f>
        <v/>
      </c>
    </row>
    <row r="1634" ht="16.5" customHeight="1" s="111">
      <c r="A1634" s="92">
        <f>IF(DATABASE!$X1632&lt;&gt;1,"",DATABASE!B1632)</f>
        <v/>
      </c>
      <c r="B1634" s="93">
        <f>IF(DATABASE!$X1632&lt;&gt;1,"",DATABASE!M1632)</f>
        <v/>
      </c>
      <c r="C1634" s="94">
        <f>IF(DATABASE!$X1632&lt;&gt;1,"",DATABASE!A1632)</f>
        <v/>
      </c>
      <c r="D1634" s="94">
        <f>IF(DATABASE!$X1632&lt;&gt;1,"",DATABASE!P1632)</f>
        <v/>
      </c>
      <c r="E1634" s="94">
        <f>IF(DATABASE!$X1632&lt;&gt;1,"",DATABASE!L1632)</f>
        <v/>
      </c>
      <c r="F1634" s="94">
        <f>IF(DATABASE!$X1632&lt;&gt;1,"",DATABASE!Q1632)</f>
        <v/>
      </c>
      <c r="G1634" s="94">
        <f>IF(DATABASE!$X1632&lt;&gt;1,"",DATABASE!C1632)</f>
        <v/>
      </c>
      <c r="H1634" s="94">
        <f>IF(DATABASE!$X1632&lt;&gt;1,"",DATABASE!D1632)</f>
        <v/>
      </c>
      <c r="I1634" s="93">
        <f>IF(DATABASE!$X1632&lt;&gt;1,"",DATABASE!S1632)</f>
        <v/>
      </c>
    </row>
    <row r="1635" ht="16.5" customHeight="1" s="111">
      <c r="A1635" s="92">
        <f>IF(DATABASE!$X1633&lt;&gt;1,"",DATABASE!B1633)</f>
        <v/>
      </c>
      <c r="B1635" s="93">
        <f>IF(DATABASE!$X1633&lt;&gt;1,"",DATABASE!M1633)</f>
        <v/>
      </c>
      <c r="C1635" s="94">
        <f>IF(DATABASE!$X1633&lt;&gt;1,"",DATABASE!A1633)</f>
        <v/>
      </c>
      <c r="D1635" s="94">
        <f>IF(DATABASE!$X1633&lt;&gt;1,"",DATABASE!P1633)</f>
        <v/>
      </c>
      <c r="E1635" s="94">
        <f>IF(DATABASE!$X1633&lt;&gt;1,"",DATABASE!L1633)</f>
        <v/>
      </c>
      <c r="F1635" s="94">
        <f>IF(DATABASE!$X1633&lt;&gt;1,"",DATABASE!Q1633)</f>
        <v/>
      </c>
      <c r="G1635" s="94">
        <f>IF(DATABASE!$X1633&lt;&gt;1,"",DATABASE!C1633)</f>
        <v/>
      </c>
      <c r="H1635" s="94">
        <f>IF(DATABASE!$X1633&lt;&gt;1,"",DATABASE!D1633)</f>
        <v/>
      </c>
      <c r="I1635" s="93">
        <f>IF(DATABASE!$X1633&lt;&gt;1,"",DATABASE!S1633)</f>
        <v/>
      </c>
    </row>
    <row r="1636" ht="16.5" customHeight="1" s="111">
      <c r="A1636" s="92">
        <f>IF(DATABASE!$X1634&lt;&gt;1,"",DATABASE!B1634)</f>
        <v/>
      </c>
      <c r="B1636" s="93">
        <f>IF(DATABASE!$X1634&lt;&gt;1,"",DATABASE!M1634)</f>
        <v/>
      </c>
      <c r="C1636" s="94">
        <f>IF(DATABASE!$X1634&lt;&gt;1,"",DATABASE!A1634)</f>
        <v/>
      </c>
      <c r="D1636" s="94">
        <f>IF(DATABASE!$X1634&lt;&gt;1,"",DATABASE!P1634)</f>
        <v/>
      </c>
      <c r="E1636" s="94">
        <f>IF(DATABASE!$X1634&lt;&gt;1,"",DATABASE!L1634)</f>
        <v/>
      </c>
      <c r="F1636" s="94">
        <f>IF(DATABASE!$X1634&lt;&gt;1,"",DATABASE!Q1634)</f>
        <v/>
      </c>
      <c r="G1636" s="94">
        <f>IF(DATABASE!$X1634&lt;&gt;1,"",DATABASE!C1634)</f>
        <v/>
      </c>
      <c r="H1636" s="94">
        <f>IF(DATABASE!$X1634&lt;&gt;1,"",DATABASE!D1634)</f>
        <v/>
      </c>
      <c r="I1636" s="93">
        <f>IF(DATABASE!$X1634&lt;&gt;1,"",DATABASE!S1634)</f>
        <v/>
      </c>
    </row>
    <row r="1637" ht="16.5" customHeight="1" s="111">
      <c r="A1637" s="92">
        <f>IF(DATABASE!$X1635&lt;&gt;1,"",DATABASE!B1635)</f>
        <v/>
      </c>
      <c r="B1637" s="93">
        <f>IF(DATABASE!$X1635&lt;&gt;1,"",DATABASE!M1635)</f>
        <v/>
      </c>
      <c r="C1637" s="94">
        <f>IF(DATABASE!$X1635&lt;&gt;1,"",DATABASE!A1635)</f>
        <v/>
      </c>
      <c r="D1637" s="94">
        <f>IF(DATABASE!$X1635&lt;&gt;1,"",DATABASE!P1635)</f>
        <v/>
      </c>
      <c r="E1637" s="94">
        <f>IF(DATABASE!$X1635&lt;&gt;1,"",DATABASE!L1635)</f>
        <v/>
      </c>
      <c r="F1637" s="94">
        <f>IF(DATABASE!$X1635&lt;&gt;1,"",DATABASE!Q1635)</f>
        <v/>
      </c>
      <c r="G1637" s="94">
        <f>IF(DATABASE!$X1635&lt;&gt;1,"",DATABASE!C1635)</f>
        <v/>
      </c>
      <c r="H1637" s="94">
        <f>IF(DATABASE!$X1635&lt;&gt;1,"",DATABASE!D1635)</f>
        <v/>
      </c>
      <c r="I1637" s="93">
        <f>IF(DATABASE!$X1635&lt;&gt;1,"",DATABASE!S1635)</f>
        <v/>
      </c>
    </row>
    <row r="1638" ht="16.5" customHeight="1" s="111">
      <c r="A1638" s="92">
        <f>IF(DATABASE!$X1636&lt;&gt;1,"",DATABASE!B1636)</f>
        <v/>
      </c>
      <c r="B1638" s="93">
        <f>IF(DATABASE!$X1636&lt;&gt;1,"",DATABASE!M1636)</f>
        <v/>
      </c>
      <c r="C1638" s="94">
        <f>IF(DATABASE!$X1636&lt;&gt;1,"",DATABASE!A1636)</f>
        <v/>
      </c>
      <c r="D1638" s="94">
        <f>IF(DATABASE!$X1636&lt;&gt;1,"",DATABASE!P1636)</f>
        <v/>
      </c>
      <c r="E1638" s="94">
        <f>IF(DATABASE!$X1636&lt;&gt;1,"",DATABASE!L1636)</f>
        <v/>
      </c>
      <c r="F1638" s="94">
        <f>IF(DATABASE!$X1636&lt;&gt;1,"",DATABASE!Q1636)</f>
        <v/>
      </c>
      <c r="G1638" s="94">
        <f>IF(DATABASE!$X1636&lt;&gt;1,"",DATABASE!C1636)</f>
        <v/>
      </c>
      <c r="H1638" s="94">
        <f>IF(DATABASE!$X1636&lt;&gt;1,"",DATABASE!D1636)</f>
        <v/>
      </c>
      <c r="I1638" s="93">
        <f>IF(DATABASE!$X1636&lt;&gt;1,"",DATABASE!S1636)</f>
        <v/>
      </c>
    </row>
    <row r="1639" ht="16.5" customHeight="1" s="111">
      <c r="A1639" s="92">
        <f>IF(DATABASE!$X1637&lt;&gt;1,"",DATABASE!B1637)</f>
        <v/>
      </c>
      <c r="B1639" s="93">
        <f>IF(DATABASE!$X1637&lt;&gt;1,"",DATABASE!M1637)</f>
        <v/>
      </c>
      <c r="C1639" s="94">
        <f>IF(DATABASE!$X1637&lt;&gt;1,"",DATABASE!A1637)</f>
        <v/>
      </c>
      <c r="D1639" s="94">
        <f>IF(DATABASE!$X1637&lt;&gt;1,"",DATABASE!P1637)</f>
        <v/>
      </c>
      <c r="E1639" s="94">
        <f>IF(DATABASE!$X1637&lt;&gt;1,"",DATABASE!L1637)</f>
        <v/>
      </c>
      <c r="F1639" s="94">
        <f>IF(DATABASE!$X1637&lt;&gt;1,"",DATABASE!Q1637)</f>
        <v/>
      </c>
      <c r="G1639" s="94">
        <f>IF(DATABASE!$X1637&lt;&gt;1,"",DATABASE!C1637)</f>
        <v/>
      </c>
      <c r="H1639" s="94">
        <f>IF(DATABASE!$X1637&lt;&gt;1,"",DATABASE!D1637)</f>
        <v/>
      </c>
      <c r="I1639" s="93">
        <f>IF(DATABASE!$X1637&lt;&gt;1,"",DATABASE!S1637)</f>
        <v/>
      </c>
    </row>
    <row r="1640" ht="16.5" customHeight="1" s="111">
      <c r="A1640" s="92">
        <f>IF(DATABASE!$X1638&lt;&gt;1,"",DATABASE!B1638)</f>
        <v/>
      </c>
      <c r="B1640" s="93">
        <f>IF(DATABASE!$X1638&lt;&gt;1,"",DATABASE!M1638)</f>
        <v/>
      </c>
      <c r="C1640" s="94">
        <f>IF(DATABASE!$X1638&lt;&gt;1,"",DATABASE!A1638)</f>
        <v/>
      </c>
      <c r="D1640" s="94">
        <f>IF(DATABASE!$X1638&lt;&gt;1,"",DATABASE!P1638)</f>
        <v/>
      </c>
      <c r="E1640" s="94">
        <f>IF(DATABASE!$X1638&lt;&gt;1,"",DATABASE!L1638)</f>
        <v/>
      </c>
      <c r="F1640" s="94">
        <f>IF(DATABASE!$X1638&lt;&gt;1,"",DATABASE!Q1638)</f>
        <v/>
      </c>
      <c r="G1640" s="94">
        <f>IF(DATABASE!$X1638&lt;&gt;1,"",DATABASE!C1638)</f>
        <v/>
      </c>
      <c r="H1640" s="94">
        <f>IF(DATABASE!$X1638&lt;&gt;1,"",DATABASE!D1638)</f>
        <v/>
      </c>
      <c r="I1640" s="93">
        <f>IF(DATABASE!$X1638&lt;&gt;1,"",DATABASE!S1638)</f>
        <v/>
      </c>
    </row>
    <row r="1641" ht="16.5" customHeight="1" s="111">
      <c r="A1641" s="92">
        <f>IF(DATABASE!$X1639&lt;&gt;1,"",DATABASE!B1639)</f>
        <v/>
      </c>
      <c r="B1641" s="93">
        <f>IF(DATABASE!$X1639&lt;&gt;1,"",DATABASE!M1639)</f>
        <v/>
      </c>
      <c r="C1641" s="94">
        <f>IF(DATABASE!$X1639&lt;&gt;1,"",DATABASE!A1639)</f>
        <v/>
      </c>
      <c r="D1641" s="94">
        <f>IF(DATABASE!$X1639&lt;&gt;1,"",DATABASE!P1639)</f>
        <v/>
      </c>
      <c r="E1641" s="94">
        <f>IF(DATABASE!$X1639&lt;&gt;1,"",DATABASE!L1639)</f>
        <v/>
      </c>
      <c r="F1641" s="94">
        <f>IF(DATABASE!$X1639&lt;&gt;1,"",DATABASE!Q1639)</f>
        <v/>
      </c>
      <c r="G1641" s="94">
        <f>IF(DATABASE!$X1639&lt;&gt;1,"",DATABASE!C1639)</f>
        <v/>
      </c>
      <c r="H1641" s="94">
        <f>IF(DATABASE!$X1639&lt;&gt;1,"",DATABASE!D1639)</f>
        <v/>
      </c>
      <c r="I1641" s="93">
        <f>IF(DATABASE!$X1639&lt;&gt;1,"",DATABASE!S1639)</f>
        <v/>
      </c>
    </row>
    <row r="1642" ht="16.5" customHeight="1" s="111">
      <c r="A1642" s="92">
        <f>IF(DATABASE!$X1640&lt;&gt;1,"",DATABASE!B1640)</f>
        <v/>
      </c>
      <c r="B1642" s="93">
        <f>IF(DATABASE!$X1640&lt;&gt;1,"",DATABASE!M1640)</f>
        <v/>
      </c>
      <c r="C1642" s="94">
        <f>IF(DATABASE!$X1640&lt;&gt;1,"",DATABASE!A1640)</f>
        <v/>
      </c>
      <c r="D1642" s="94">
        <f>IF(DATABASE!$X1640&lt;&gt;1,"",DATABASE!P1640)</f>
        <v/>
      </c>
      <c r="E1642" s="94">
        <f>IF(DATABASE!$X1640&lt;&gt;1,"",DATABASE!L1640)</f>
        <v/>
      </c>
      <c r="F1642" s="94">
        <f>IF(DATABASE!$X1640&lt;&gt;1,"",DATABASE!Q1640)</f>
        <v/>
      </c>
      <c r="G1642" s="94">
        <f>IF(DATABASE!$X1640&lt;&gt;1,"",DATABASE!C1640)</f>
        <v/>
      </c>
      <c r="H1642" s="94">
        <f>IF(DATABASE!$X1640&lt;&gt;1,"",DATABASE!D1640)</f>
        <v/>
      </c>
      <c r="I1642" s="93">
        <f>IF(DATABASE!$X1640&lt;&gt;1,"",DATABASE!S1640)</f>
        <v/>
      </c>
    </row>
    <row r="1643" ht="16.5" customHeight="1" s="111">
      <c r="A1643" s="92">
        <f>IF(DATABASE!$X1641&lt;&gt;1,"",DATABASE!B1641)</f>
        <v/>
      </c>
      <c r="B1643" s="93">
        <f>IF(DATABASE!$X1641&lt;&gt;1,"",DATABASE!M1641)</f>
        <v/>
      </c>
      <c r="C1643" s="94">
        <f>IF(DATABASE!$X1641&lt;&gt;1,"",DATABASE!A1641)</f>
        <v/>
      </c>
      <c r="D1643" s="94">
        <f>IF(DATABASE!$X1641&lt;&gt;1,"",DATABASE!P1641)</f>
        <v/>
      </c>
      <c r="E1643" s="94">
        <f>IF(DATABASE!$X1641&lt;&gt;1,"",DATABASE!L1641)</f>
        <v/>
      </c>
      <c r="F1643" s="94">
        <f>IF(DATABASE!$X1641&lt;&gt;1,"",DATABASE!Q1641)</f>
        <v/>
      </c>
      <c r="G1643" s="94">
        <f>IF(DATABASE!$X1641&lt;&gt;1,"",DATABASE!C1641)</f>
        <v/>
      </c>
      <c r="H1643" s="94">
        <f>IF(DATABASE!$X1641&lt;&gt;1,"",DATABASE!D1641)</f>
        <v/>
      </c>
      <c r="I1643" s="93">
        <f>IF(DATABASE!$X1641&lt;&gt;1,"",DATABASE!S1641)</f>
        <v/>
      </c>
    </row>
    <row r="1644" ht="16.5" customHeight="1" s="111">
      <c r="A1644" s="92">
        <f>IF(DATABASE!$X1642&lt;&gt;1,"",DATABASE!B1642)</f>
        <v/>
      </c>
      <c r="B1644" s="93">
        <f>IF(DATABASE!$X1642&lt;&gt;1,"",DATABASE!M1642)</f>
        <v/>
      </c>
      <c r="C1644" s="94">
        <f>IF(DATABASE!$X1642&lt;&gt;1,"",DATABASE!A1642)</f>
        <v/>
      </c>
      <c r="D1644" s="94">
        <f>IF(DATABASE!$X1642&lt;&gt;1,"",DATABASE!P1642)</f>
        <v/>
      </c>
      <c r="E1644" s="94">
        <f>IF(DATABASE!$X1642&lt;&gt;1,"",DATABASE!L1642)</f>
        <v/>
      </c>
      <c r="F1644" s="94">
        <f>IF(DATABASE!$X1642&lt;&gt;1,"",DATABASE!Q1642)</f>
        <v/>
      </c>
      <c r="G1644" s="94">
        <f>IF(DATABASE!$X1642&lt;&gt;1,"",DATABASE!C1642)</f>
        <v/>
      </c>
      <c r="H1644" s="94">
        <f>IF(DATABASE!$X1642&lt;&gt;1,"",DATABASE!D1642)</f>
        <v/>
      </c>
      <c r="I1644" s="93">
        <f>IF(DATABASE!$X1642&lt;&gt;1,"",DATABASE!S1642)</f>
        <v/>
      </c>
    </row>
    <row r="1645" ht="16.5" customHeight="1" s="111">
      <c r="A1645" s="92">
        <f>IF(DATABASE!$X1643&lt;&gt;1,"",DATABASE!B1643)</f>
        <v/>
      </c>
      <c r="B1645" s="93">
        <f>IF(DATABASE!$X1643&lt;&gt;1,"",DATABASE!M1643)</f>
        <v/>
      </c>
      <c r="C1645" s="94">
        <f>IF(DATABASE!$X1643&lt;&gt;1,"",DATABASE!A1643)</f>
        <v/>
      </c>
      <c r="D1645" s="94">
        <f>IF(DATABASE!$X1643&lt;&gt;1,"",DATABASE!P1643)</f>
        <v/>
      </c>
      <c r="E1645" s="94">
        <f>IF(DATABASE!$X1643&lt;&gt;1,"",DATABASE!L1643)</f>
        <v/>
      </c>
      <c r="F1645" s="94">
        <f>IF(DATABASE!$X1643&lt;&gt;1,"",DATABASE!Q1643)</f>
        <v/>
      </c>
      <c r="G1645" s="94">
        <f>IF(DATABASE!$X1643&lt;&gt;1,"",DATABASE!C1643)</f>
        <v/>
      </c>
      <c r="H1645" s="94">
        <f>IF(DATABASE!$X1643&lt;&gt;1,"",DATABASE!D1643)</f>
        <v/>
      </c>
      <c r="I1645" s="93">
        <f>IF(DATABASE!$X1643&lt;&gt;1,"",DATABASE!S1643)</f>
        <v/>
      </c>
    </row>
    <row r="1646" ht="16.5" customHeight="1" s="111">
      <c r="A1646" s="92">
        <f>IF(DATABASE!$X1644&lt;&gt;1,"",DATABASE!B1644)</f>
        <v/>
      </c>
      <c r="B1646" s="93">
        <f>IF(DATABASE!$X1644&lt;&gt;1,"",DATABASE!M1644)</f>
        <v/>
      </c>
      <c r="C1646" s="94">
        <f>IF(DATABASE!$X1644&lt;&gt;1,"",DATABASE!A1644)</f>
        <v/>
      </c>
      <c r="D1646" s="94">
        <f>IF(DATABASE!$X1644&lt;&gt;1,"",DATABASE!P1644)</f>
        <v/>
      </c>
      <c r="E1646" s="94">
        <f>IF(DATABASE!$X1644&lt;&gt;1,"",DATABASE!L1644)</f>
        <v/>
      </c>
      <c r="F1646" s="94">
        <f>IF(DATABASE!$X1644&lt;&gt;1,"",DATABASE!Q1644)</f>
        <v/>
      </c>
      <c r="G1646" s="94">
        <f>IF(DATABASE!$X1644&lt;&gt;1,"",DATABASE!C1644)</f>
        <v/>
      </c>
      <c r="H1646" s="94">
        <f>IF(DATABASE!$X1644&lt;&gt;1,"",DATABASE!D1644)</f>
        <v/>
      </c>
      <c r="I1646" s="93">
        <f>IF(DATABASE!$X1644&lt;&gt;1,"",DATABASE!S1644)</f>
        <v/>
      </c>
    </row>
    <row r="1647" ht="16.5" customHeight="1" s="111">
      <c r="A1647" s="92">
        <f>IF(DATABASE!$X1645&lt;&gt;1,"",DATABASE!B1645)</f>
        <v/>
      </c>
      <c r="B1647" s="93">
        <f>IF(DATABASE!$X1645&lt;&gt;1,"",DATABASE!M1645)</f>
        <v/>
      </c>
      <c r="C1647" s="94">
        <f>IF(DATABASE!$X1645&lt;&gt;1,"",DATABASE!A1645)</f>
        <v/>
      </c>
      <c r="D1647" s="94">
        <f>IF(DATABASE!$X1645&lt;&gt;1,"",DATABASE!P1645)</f>
        <v/>
      </c>
      <c r="E1647" s="94">
        <f>IF(DATABASE!$X1645&lt;&gt;1,"",DATABASE!L1645)</f>
        <v/>
      </c>
      <c r="F1647" s="94">
        <f>IF(DATABASE!$X1645&lt;&gt;1,"",DATABASE!Q1645)</f>
        <v/>
      </c>
      <c r="G1647" s="94">
        <f>IF(DATABASE!$X1645&lt;&gt;1,"",DATABASE!C1645)</f>
        <v/>
      </c>
      <c r="H1647" s="94">
        <f>IF(DATABASE!$X1645&lt;&gt;1,"",DATABASE!D1645)</f>
        <v/>
      </c>
      <c r="I1647" s="93">
        <f>IF(DATABASE!$X1645&lt;&gt;1,"",DATABASE!S1645)</f>
        <v/>
      </c>
    </row>
    <row r="1648" ht="16.5" customHeight="1" s="111">
      <c r="A1648" s="92">
        <f>IF(DATABASE!$X1646&lt;&gt;1,"",DATABASE!B1646)</f>
        <v/>
      </c>
      <c r="B1648" s="93">
        <f>IF(DATABASE!$X1646&lt;&gt;1,"",DATABASE!M1646)</f>
        <v/>
      </c>
      <c r="C1648" s="94">
        <f>IF(DATABASE!$X1646&lt;&gt;1,"",DATABASE!A1646)</f>
        <v/>
      </c>
      <c r="D1648" s="94">
        <f>IF(DATABASE!$X1646&lt;&gt;1,"",DATABASE!P1646)</f>
        <v/>
      </c>
      <c r="E1648" s="94">
        <f>IF(DATABASE!$X1646&lt;&gt;1,"",DATABASE!L1646)</f>
        <v/>
      </c>
      <c r="F1648" s="94">
        <f>IF(DATABASE!$X1646&lt;&gt;1,"",DATABASE!Q1646)</f>
        <v/>
      </c>
      <c r="G1648" s="94">
        <f>IF(DATABASE!$X1646&lt;&gt;1,"",DATABASE!C1646)</f>
        <v/>
      </c>
      <c r="H1648" s="94">
        <f>IF(DATABASE!$X1646&lt;&gt;1,"",DATABASE!D1646)</f>
        <v/>
      </c>
      <c r="I1648" s="93">
        <f>IF(DATABASE!$X1646&lt;&gt;1,"",DATABASE!S1646)</f>
        <v/>
      </c>
    </row>
    <row r="1649" ht="16.5" customHeight="1" s="111">
      <c r="A1649" s="92">
        <f>IF(DATABASE!$X1647&lt;&gt;1,"",DATABASE!B1647)</f>
        <v/>
      </c>
      <c r="B1649" s="93">
        <f>IF(DATABASE!$X1647&lt;&gt;1,"",DATABASE!M1647)</f>
        <v/>
      </c>
      <c r="C1649" s="94">
        <f>IF(DATABASE!$X1647&lt;&gt;1,"",DATABASE!A1647)</f>
        <v/>
      </c>
      <c r="D1649" s="94">
        <f>IF(DATABASE!$X1647&lt;&gt;1,"",DATABASE!P1647)</f>
        <v/>
      </c>
      <c r="E1649" s="94">
        <f>IF(DATABASE!$X1647&lt;&gt;1,"",DATABASE!L1647)</f>
        <v/>
      </c>
      <c r="F1649" s="94">
        <f>IF(DATABASE!$X1647&lt;&gt;1,"",DATABASE!Q1647)</f>
        <v/>
      </c>
      <c r="G1649" s="94">
        <f>IF(DATABASE!$X1647&lt;&gt;1,"",DATABASE!C1647)</f>
        <v/>
      </c>
      <c r="H1649" s="94">
        <f>IF(DATABASE!$X1647&lt;&gt;1,"",DATABASE!D1647)</f>
        <v/>
      </c>
      <c r="I1649" s="93">
        <f>IF(DATABASE!$X1647&lt;&gt;1,"",DATABASE!S1647)</f>
        <v/>
      </c>
    </row>
    <row r="1650" ht="16.5" customHeight="1" s="111">
      <c r="A1650" s="92">
        <f>IF(DATABASE!$X1648&lt;&gt;1,"",DATABASE!B1648)</f>
        <v/>
      </c>
      <c r="B1650" s="93">
        <f>IF(DATABASE!$X1648&lt;&gt;1,"",DATABASE!M1648)</f>
        <v/>
      </c>
      <c r="C1650" s="94">
        <f>IF(DATABASE!$X1648&lt;&gt;1,"",DATABASE!A1648)</f>
        <v/>
      </c>
      <c r="D1650" s="94">
        <f>IF(DATABASE!$X1648&lt;&gt;1,"",DATABASE!P1648)</f>
        <v/>
      </c>
      <c r="E1650" s="94">
        <f>IF(DATABASE!$X1648&lt;&gt;1,"",DATABASE!L1648)</f>
        <v/>
      </c>
      <c r="F1650" s="94">
        <f>IF(DATABASE!$X1648&lt;&gt;1,"",DATABASE!Q1648)</f>
        <v/>
      </c>
      <c r="G1650" s="94">
        <f>IF(DATABASE!$X1648&lt;&gt;1,"",DATABASE!C1648)</f>
        <v/>
      </c>
      <c r="H1650" s="94">
        <f>IF(DATABASE!$X1648&lt;&gt;1,"",DATABASE!D1648)</f>
        <v/>
      </c>
      <c r="I1650" s="93">
        <f>IF(DATABASE!$X1648&lt;&gt;1,"",DATABASE!S1648)</f>
        <v/>
      </c>
    </row>
    <row r="1651" ht="16.5" customHeight="1" s="111">
      <c r="A1651" s="92">
        <f>IF(DATABASE!$X1649&lt;&gt;1,"",DATABASE!B1649)</f>
        <v/>
      </c>
      <c r="B1651" s="93">
        <f>IF(DATABASE!$X1649&lt;&gt;1,"",DATABASE!M1649)</f>
        <v/>
      </c>
      <c r="C1651" s="94">
        <f>IF(DATABASE!$X1649&lt;&gt;1,"",DATABASE!A1649)</f>
        <v/>
      </c>
      <c r="D1651" s="94">
        <f>IF(DATABASE!$X1649&lt;&gt;1,"",DATABASE!P1649)</f>
        <v/>
      </c>
      <c r="E1651" s="94">
        <f>IF(DATABASE!$X1649&lt;&gt;1,"",DATABASE!L1649)</f>
        <v/>
      </c>
      <c r="F1651" s="94">
        <f>IF(DATABASE!$X1649&lt;&gt;1,"",DATABASE!Q1649)</f>
        <v/>
      </c>
      <c r="G1651" s="94">
        <f>IF(DATABASE!$X1649&lt;&gt;1,"",DATABASE!C1649)</f>
        <v/>
      </c>
      <c r="H1651" s="94">
        <f>IF(DATABASE!$X1649&lt;&gt;1,"",DATABASE!D1649)</f>
        <v/>
      </c>
      <c r="I1651" s="93">
        <f>IF(DATABASE!$X1649&lt;&gt;1,"",DATABASE!S1649)</f>
        <v/>
      </c>
    </row>
    <row r="1652" ht="16.5" customHeight="1" s="111">
      <c r="A1652" s="92">
        <f>IF(DATABASE!$X1650&lt;&gt;1,"",DATABASE!B1650)</f>
        <v/>
      </c>
      <c r="B1652" s="93">
        <f>IF(DATABASE!$X1650&lt;&gt;1,"",DATABASE!M1650)</f>
        <v/>
      </c>
      <c r="C1652" s="94">
        <f>IF(DATABASE!$X1650&lt;&gt;1,"",DATABASE!A1650)</f>
        <v/>
      </c>
      <c r="D1652" s="94">
        <f>IF(DATABASE!$X1650&lt;&gt;1,"",DATABASE!P1650)</f>
        <v/>
      </c>
      <c r="E1652" s="94">
        <f>IF(DATABASE!$X1650&lt;&gt;1,"",DATABASE!L1650)</f>
        <v/>
      </c>
      <c r="F1652" s="94">
        <f>IF(DATABASE!$X1650&lt;&gt;1,"",DATABASE!Q1650)</f>
        <v/>
      </c>
      <c r="G1652" s="94">
        <f>IF(DATABASE!$X1650&lt;&gt;1,"",DATABASE!C1650)</f>
        <v/>
      </c>
      <c r="H1652" s="94">
        <f>IF(DATABASE!$X1650&lt;&gt;1,"",DATABASE!D1650)</f>
        <v/>
      </c>
      <c r="I1652" s="93">
        <f>IF(DATABASE!$X1650&lt;&gt;1,"",DATABASE!S1650)</f>
        <v/>
      </c>
    </row>
    <row r="1653" ht="16.5" customHeight="1" s="111">
      <c r="A1653" s="92">
        <f>IF(DATABASE!$X1651&lt;&gt;1,"",DATABASE!B1651)</f>
        <v/>
      </c>
      <c r="B1653" s="93">
        <f>IF(DATABASE!$X1651&lt;&gt;1,"",DATABASE!M1651)</f>
        <v/>
      </c>
      <c r="C1653" s="94">
        <f>IF(DATABASE!$X1651&lt;&gt;1,"",DATABASE!A1651)</f>
        <v/>
      </c>
      <c r="D1653" s="94">
        <f>IF(DATABASE!$X1651&lt;&gt;1,"",DATABASE!P1651)</f>
        <v/>
      </c>
      <c r="E1653" s="94">
        <f>IF(DATABASE!$X1651&lt;&gt;1,"",DATABASE!L1651)</f>
        <v/>
      </c>
      <c r="F1653" s="94">
        <f>IF(DATABASE!$X1651&lt;&gt;1,"",DATABASE!Q1651)</f>
        <v/>
      </c>
      <c r="G1653" s="94">
        <f>IF(DATABASE!$X1651&lt;&gt;1,"",DATABASE!C1651)</f>
        <v/>
      </c>
      <c r="H1653" s="94">
        <f>IF(DATABASE!$X1651&lt;&gt;1,"",DATABASE!D1651)</f>
        <v/>
      </c>
      <c r="I1653" s="93">
        <f>IF(DATABASE!$X1651&lt;&gt;1,"",DATABASE!S1651)</f>
        <v/>
      </c>
    </row>
    <row r="1654" ht="16.5" customHeight="1" s="111">
      <c r="A1654" s="92">
        <f>IF(DATABASE!$X1652&lt;&gt;1,"",DATABASE!B1652)</f>
        <v/>
      </c>
      <c r="B1654" s="93">
        <f>IF(DATABASE!$X1652&lt;&gt;1,"",DATABASE!M1652)</f>
        <v/>
      </c>
      <c r="C1654" s="94">
        <f>IF(DATABASE!$X1652&lt;&gt;1,"",DATABASE!A1652)</f>
        <v/>
      </c>
      <c r="D1654" s="94">
        <f>IF(DATABASE!$X1652&lt;&gt;1,"",DATABASE!P1652)</f>
        <v/>
      </c>
      <c r="E1654" s="94">
        <f>IF(DATABASE!$X1652&lt;&gt;1,"",DATABASE!L1652)</f>
        <v/>
      </c>
      <c r="F1654" s="94">
        <f>IF(DATABASE!$X1652&lt;&gt;1,"",DATABASE!Q1652)</f>
        <v/>
      </c>
      <c r="G1654" s="94">
        <f>IF(DATABASE!$X1652&lt;&gt;1,"",DATABASE!C1652)</f>
        <v/>
      </c>
      <c r="H1654" s="94">
        <f>IF(DATABASE!$X1652&lt;&gt;1,"",DATABASE!D1652)</f>
        <v/>
      </c>
      <c r="I1654" s="93">
        <f>IF(DATABASE!$X1652&lt;&gt;1,"",DATABASE!S1652)</f>
        <v/>
      </c>
    </row>
    <row r="1655" ht="16.5" customHeight="1" s="111">
      <c r="A1655" s="92">
        <f>IF(DATABASE!$X1653&lt;&gt;1,"",DATABASE!B1653)</f>
        <v/>
      </c>
      <c r="B1655" s="93">
        <f>IF(DATABASE!$X1653&lt;&gt;1,"",DATABASE!M1653)</f>
        <v/>
      </c>
      <c r="C1655" s="94">
        <f>IF(DATABASE!$X1653&lt;&gt;1,"",DATABASE!A1653)</f>
        <v/>
      </c>
      <c r="D1655" s="94">
        <f>IF(DATABASE!$X1653&lt;&gt;1,"",DATABASE!P1653)</f>
        <v/>
      </c>
      <c r="E1655" s="94">
        <f>IF(DATABASE!$X1653&lt;&gt;1,"",DATABASE!L1653)</f>
        <v/>
      </c>
      <c r="F1655" s="94">
        <f>IF(DATABASE!$X1653&lt;&gt;1,"",DATABASE!Q1653)</f>
        <v/>
      </c>
      <c r="G1655" s="94">
        <f>IF(DATABASE!$X1653&lt;&gt;1,"",DATABASE!C1653)</f>
        <v/>
      </c>
      <c r="H1655" s="94">
        <f>IF(DATABASE!$X1653&lt;&gt;1,"",DATABASE!D1653)</f>
        <v/>
      </c>
      <c r="I1655" s="93">
        <f>IF(DATABASE!$X1653&lt;&gt;1,"",DATABASE!S1653)</f>
        <v/>
      </c>
    </row>
    <row r="1656" ht="16.5" customHeight="1" s="111">
      <c r="A1656" s="92">
        <f>IF(DATABASE!$X1654&lt;&gt;1,"",DATABASE!B1654)</f>
        <v/>
      </c>
      <c r="B1656" s="93">
        <f>IF(DATABASE!$X1654&lt;&gt;1,"",DATABASE!M1654)</f>
        <v/>
      </c>
      <c r="C1656" s="94">
        <f>IF(DATABASE!$X1654&lt;&gt;1,"",DATABASE!A1654)</f>
        <v/>
      </c>
      <c r="D1656" s="94">
        <f>IF(DATABASE!$X1654&lt;&gt;1,"",DATABASE!P1654)</f>
        <v/>
      </c>
      <c r="E1656" s="94">
        <f>IF(DATABASE!$X1654&lt;&gt;1,"",DATABASE!L1654)</f>
        <v/>
      </c>
      <c r="F1656" s="94">
        <f>IF(DATABASE!$X1654&lt;&gt;1,"",DATABASE!Q1654)</f>
        <v/>
      </c>
      <c r="G1656" s="94">
        <f>IF(DATABASE!$X1654&lt;&gt;1,"",DATABASE!C1654)</f>
        <v/>
      </c>
      <c r="H1656" s="94">
        <f>IF(DATABASE!$X1654&lt;&gt;1,"",DATABASE!D1654)</f>
        <v/>
      </c>
      <c r="I1656" s="93">
        <f>IF(DATABASE!$X1654&lt;&gt;1,"",DATABASE!S1654)</f>
        <v/>
      </c>
    </row>
    <row r="1657" ht="16.5" customHeight="1" s="111">
      <c r="A1657" s="92">
        <f>IF(DATABASE!$X1655&lt;&gt;1,"",DATABASE!B1655)</f>
        <v/>
      </c>
      <c r="B1657" s="93">
        <f>IF(DATABASE!$X1655&lt;&gt;1,"",DATABASE!M1655)</f>
        <v/>
      </c>
      <c r="C1657" s="94">
        <f>IF(DATABASE!$X1655&lt;&gt;1,"",DATABASE!A1655)</f>
        <v/>
      </c>
      <c r="D1657" s="94">
        <f>IF(DATABASE!$X1655&lt;&gt;1,"",DATABASE!P1655)</f>
        <v/>
      </c>
      <c r="E1657" s="94">
        <f>IF(DATABASE!$X1655&lt;&gt;1,"",DATABASE!L1655)</f>
        <v/>
      </c>
      <c r="F1657" s="94">
        <f>IF(DATABASE!$X1655&lt;&gt;1,"",DATABASE!Q1655)</f>
        <v/>
      </c>
      <c r="G1657" s="94">
        <f>IF(DATABASE!$X1655&lt;&gt;1,"",DATABASE!C1655)</f>
        <v/>
      </c>
      <c r="H1657" s="94">
        <f>IF(DATABASE!$X1655&lt;&gt;1,"",DATABASE!D1655)</f>
        <v/>
      </c>
      <c r="I1657" s="93">
        <f>IF(DATABASE!$X1655&lt;&gt;1,"",DATABASE!S1655)</f>
        <v/>
      </c>
    </row>
    <row r="1658" ht="16.5" customHeight="1" s="111">
      <c r="A1658" s="92">
        <f>IF(DATABASE!$X1656&lt;&gt;1,"",DATABASE!B1656)</f>
        <v/>
      </c>
      <c r="B1658" s="93">
        <f>IF(DATABASE!$X1656&lt;&gt;1,"",DATABASE!M1656)</f>
        <v/>
      </c>
      <c r="C1658" s="94">
        <f>IF(DATABASE!$X1656&lt;&gt;1,"",DATABASE!A1656)</f>
        <v/>
      </c>
      <c r="D1658" s="94">
        <f>IF(DATABASE!$X1656&lt;&gt;1,"",DATABASE!P1656)</f>
        <v/>
      </c>
      <c r="E1658" s="94">
        <f>IF(DATABASE!$X1656&lt;&gt;1,"",DATABASE!L1656)</f>
        <v/>
      </c>
      <c r="F1658" s="94">
        <f>IF(DATABASE!$X1656&lt;&gt;1,"",DATABASE!Q1656)</f>
        <v/>
      </c>
      <c r="G1658" s="94">
        <f>IF(DATABASE!$X1656&lt;&gt;1,"",DATABASE!C1656)</f>
        <v/>
      </c>
      <c r="H1658" s="94">
        <f>IF(DATABASE!$X1656&lt;&gt;1,"",DATABASE!D1656)</f>
        <v/>
      </c>
      <c r="I1658" s="93">
        <f>IF(DATABASE!$X1656&lt;&gt;1,"",DATABASE!S1656)</f>
        <v/>
      </c>
    </row>
    <row r="1659" ht="16.5" customHeight="1" s="111">
      <c r="A1659" s="92">
        <f>IF(DATABASE!$X1657&lt;&gt;1,"",DATABASE!B1657)</f>
        <v/>
      </c>
      <c r="B1659" s="93">
        <f>IF(DATABASE!$X1657&lt;&gt;1,"",DATABASE!M1657)</f>
        <v/>
      </c>
      <c r="C1659" s="94">
        <f>IF(DATABASE!$X1657&lt;&gt;1,"",DATABASE!A1657)</f>
        <v/>
      </c>
      <c r="D1659" s="94">
        <f>IF(DATABASE!$X1657&lt;&gt;1,"",DATABASE!P1657)</f>
        <v/>
      </c>
      <c r="E1659" s="94">
        <f>IF(DATABASE!$X1657&lt;&gt;1,"",DATABASE!L1657)</f>
        <v/>
      </c>
      <c r="F1659" s="94">
        <f>IF(DATABASE!$X1657&lt;&gt;1,"",DATABASE!Q1657)</f>
        <v/>
      </c>
      <c r="G1659" s="94">
        <f>IF(DATABASE!$X1657&lt;&gt;1,"",DATABASE!C1657)</f>
        <v/>
      </c>
      <c r="H1659" s="94">
        <f>IF(DATABASE!$X1657&lt;&gt;1,"",DATABASE!D1657)</f>
        <v/>
      </c>
      <c r="I1659" s="93">
        <f>IF(DATABASE!$X1657&lt;&gt;1,"",DATABASE!S1657)</f>
        <v/>
      </c>
    </row>
    <row r="1660" ht="16.5" customHeight="1" s="111">
      <c r="A1660" s="92">
        <f>IF(DATABASE!$X1658&lt;&gt;1,"",DATABASE!B1658)</f>
        <v/>
      </c>
      <c r="B1660" s="93">
        <f>IF(DATABASE!$X1658&lt;&gt;1,"",DATABASE!M1658)</f>
        <v/>
      </c>
      <c r="C1660" s="94">
        <f>IF(DATABASE!$X1658&lt;&gt;1,"",DATABASE!A1658)</f>
        <v/>
      </c>
      <c r="D1660" s="94">
        <f>IF(DATABASE!$X1658&lt;&gt;1,"",DATABASE!P1658)</f>
        <v/>
      </c>
      <c r="E1660" s="94">
        <f>IF(DATABASE!$X1658&lt;&gt;1,"",DATABASE!L1658)</f>
        <v/>
      </c>
      <c r="F1660" s="94">
        <f>IF(DATABASE!$X1658&lt;&gt;1,"",DATABASE!Q1658)</f>
        <v/>
      </c>
      <c r="G1660" s="94">
        <f>IF(DATABASE!$X1658&lt;&gt;1,"",DATABASE!C1658)</f>
        <v/>
      </c>
      <c r="H1660" s="94">
        <f>IF(DATABASE!$X1658&lt;&gt;1,"",DATABASE!D1658)</f>
        <v/>
      </c>
      <c r="I1660" s="93">
        <f>IF(DATABASE!$X1658&lt;&gt;1,"",DATABASE!S1658)</f>
        <v/>
      </c>
    </row>
    <row r="1661" ht="16.5" customHeight="1" s="111">
      <c r="A1661" s="92">
        <f>IF(DATABASE!$X1659&lt;&gt;1,"",DATABASE!B1659)</f>
        <v/>
      </c>
      <c r="B1661" s="93">
        <f>IF(DATABASE!$X1659&lt;&gt;1,"",DATABASE!M1659)</f>
        <v/>
      </c>
      <c r="C1661" s="94">
        <f>IF(DATABASE!$X1659&lt;&gt;1,"",DATABASE!A1659)</f>
        <v/>
      </c>
      <c r="D1661" s="94">
        <f>IF(DATABASE!$X1659&lt;&gt;1,"",DATABASE!P1659)</f>
        <v/>
      </c>
      <c r="E1661" s="94">
        <f>IF(DATABASE!$X1659&lt;&gt;1,"",DATABASE!L1659)</f>
        <v/>
      </c>
      <c r="F1661" s="94">
        <f>IF(DATABASE!$X1659&lt;&gt;1,"",DATABASE!Q1659)</f>
        <v/>
      </c>
      <c r="G1661" s="94">
        <f>IF(DATABASE!$X1659&lt;&gt;1,"",DATABASE!C1659)</f>
        <v/>
      </c>
      <c r="H1661" s="94">
        <f>IF(DATABASE!$X1659&lt;&gt;1,"",DATABASE!D1659)</f>
        <v/>
      </c>
      <c r="I1661" s="93">
        <f>IF(DATABASE!$X1659&lt;&gt;1,"",DATABASE!S1659)</f>
        <v/>
      </c>
    </row>
    <row r="1662" ht="16.5" customHeight="1" s="111">
      <c r="A1662" s="92">
        <f>IF(DATABASE!$X1660&lt;&gt;1,"",DATABASE!B1660)</f>
        <v/>
      </c>
      <c r="B1662" s="93">
        <f>IF(DATABASE!$X1660&lt;&gt;1,"",DATABASE!M1660)</f>
        <v/>
      </c>
      <c r="C1662" s="94">
        <f>IF(DATABASE!$X1660&lt;&gt;1,"",DATABASE!A1660)</f>
        <v/>
      </c>
      <c r="D1662" s="94">
        <f>IF(DATABASE!$X1660&lt;&gt;1,"",DATABASE!P1660)</f>
        <v/>
      </c>
      <c r="E1662" s="94">
        <f>IF(DATABASE!$X1660&lt;&gt;1,"",DATABASE!L1660)</f>
        <v/>
      </c>
      <c r="F1662" s="94">
        <f>IF(DATABASE!$X1660&lt;&gt;1,"",DATABASE!Q1660)</f>
        <v/>
      </c>
      <c r="G1662" s="94">
        <f>IF(DATABASE!$X1660&lt;&gt;1,"",DATABASE!C1660)</f>
        <v/>
      </c>
      <c r="H1662" s="94">
        <f>IF(DATABASE!$X1660&lt;&gt;1,"",DATABASE!D1660)</f>
        <v/>
      </c>
      <c r="I1662" s="93">
        <f>IF(DATABASE!$X1660&lt;&gt;1,"",DATABASE!S1660)</f>
        <v/>
      </c>
    </row>
    <row r="1663" ht="16.5" customHeight="1" s="111">
      <c r="A1663" s="92">
        <f>IF(DATABASE!$X1661&lt;&gt;1,"",DATABASE!B1661)</f>
        <v/>
      </c>
      <c r="B1663" s="93">
        <f>IF(DATABASE!$X1661&lt;&gt;1,"",DATABASE!M1661)</f>
        <v/>
      </c>
      <c r="C1663" s="94">
        <f>IF(DATABASE!$X1661&lt;&gt;1,"",DATABASE!A1661)</f>
        <v/>
      </c>
      <c r="D1663" s="94">
        <f>IF(DATABASE!$X1661&lt;&gt;1,"",DATABASE!P1661)</f>
        <v/>
      </c>
      <c r="E1663" s="94">
        <f>IF(DATABASE!$X1661&lt;&gt;1,"",DATABASE!L1661)</f>
        <v/>
      </c>
      <c r="F1663" s="94">
        <f>IF(DATABASE!$X1661&lt;&gt;1,"",DATABASE!Q1661)</f>
        <v/>
      </c>
      <c r="G1663" s="94">
        <f>IF(DATABASE!$X1661&lt;&gt;1,"",DATABASE!C1661)</f>
        <v/>
      </c>
      <c r="H1663" s="94">
        <f>IF(DATABASE!$X1661&lt;&gt;1,"",DATABASE!D1661)</f>
        <v/>
      </c>
      <c r="I1663" s="93">
        <f>IF(DATABASE!$X1661&lt;&gt;1,"",DATABASE!S1661)</f>
        <v/>
      </c>
    </row>
    <row r="1664" ht="16.5" customHeight="1" s="111">
      <c r="A1664" s="92">
        <f>IF(DATABASE!$X1662&lt;&gt;1,"",DATABASE!B1662)</f>
        <v/>
      </c>
      <c r="B1664" s="93">
        <f>IF(DATABASE!$X1662&lt;&gt;1,"",DATABASE!M1662)</f>
        <v/>
      </c>
      <c r="C1664" s="94">
        <f>IF(DATABASE!$X1662&lt;&gt;1,"",DATABASE!A1662)</f>
        <v/>
      </c>
      <c r="D1664" s="94">
        <f>IF(DATABASE!$X1662&lt;&gt;1,"",DATABASE!P1662)</f>
        <v/>
      </c>
      <c r="E1664" s="94">
        <f>IF(DATABASE!$X1662&lt;&gt;1,"",DATABASE!L1662)</f>
        <v/>
      </c>
      <c r="F1664" s="94">
        <f>IF(DATABASE!$X1662&lt;&gt;1,"",DATABASE!Q1662)</f>
        <v/>
      </c>
      <c r="G1664" s="94">
        <f>IF(DATABASE!$X1662&lt;&gt;1,"",DATABASE!C1662)</f>
        <v/>
      </c>
      <c r="H1664" s="94">
        <f>IF(DATABASE!$X1662&lt;&gt;1,"",DATABASE!D1662)</f>
        <v/>
      </c>
      <c r="I1664" s="93">
        <f>IF(DATABASE!$X1662&lt;&gt;1,"",DATABASE!S1662)</f>
        <v/>
      </c>
    </row>
    <row r="1665" ht="16.5" customHeight="1" s="111">
      <c r="A1665" s="92">
        <f>IF(DATABASE!$X1663&lt;&gt;1,"",DATABASE!B1663)</f>
        <v/>
      </c>
      <c r="B1665" s="93">
        <f>IF(DATABASE!$X1663&lt;&gt;1,"",DATABASE!M1663)</f>
        <v/>
      </c>
      <c r="C1665" s="94">
        <f>IF(DATABASE!$X1663&lt;&gt;1,"",DATABASE!A1663)</f>
        <v/>
      </c>
      <c r="D1665" s="94">
        <f>IF(DATABASE!$X1663&lt;&gt;1,"",DATABASE!P1663)</f>
        <v/>
      </c>
      <c r="E1665" s="94">
        <f>IF(DATABASE!$X1663&lt;&gt;1,"",DATABASE!L1663)</f>
        <v/>
      </c>
      <c r="F1665" s="94">
        <f>IF(DATABASE!$X1663&lt;&gt;1,"",DATABASE!Q1663)</f>
        <v/>
      </c>
      <c r="G1665" s="94">
        <f>IF(DATABASE!$X1663&lt;&gt;1,"",DATABASE!C1663)</f>
        <v/>
      </c>
      <c r="H1665" s="94">
        <f>IF(DATABASE!$X1663&lt;&gt;1,"",DATABASE!D1663)</f>
        <v/>
      </c>
      <c r="I1665" s="93">
        <f>IF(DATABASE!$X1663&lt;&gt;1,"",DATABASE!S1663)</f>
        <v/>
      </c>
    </row>
    <row r="1666" ht="16.5" customHeight="1" s="111">
      <c r="A1666" s="92">
        <f>IF(DATABASE!$X1664&lt;&gt;1,"",DATABASE!B1664)</f>
        <v/>
      </c>
      <c r="B1666" s="93">
        <f>IF(DATABASE!$X1664&lt;&gt;1,"",DATABASE!M1664)</f>
        <v/>
      </c>
      <c r="C1666" s="94">
        <f>IF(DATABASE!$X1664&lt;&gt;1,"",DATABASE!A1664)</f>
        <v/>
      </c>
      <c r="D1666" s="94">
        <f>IF(DATABASE!$X1664&lt;&gt;1,"",DATABASE!P1664)</f>
        <v/>
      </c>
      <c r="E1666" s="94">
        <f>IF(DATABASE!$X1664&lt;&gt;1,"",DATABASE!L1664)</f>
        <v/>
      </c>
      <c r="F1666" s="94">
        <f>IF(DATABASE!$X1664&lt;&gt;1,"",DATABASE!Q1664)</f>
        <v/>
      </c>
      <c r="G1666" s="94">
        <f>IF(DATABASE!$X1664&lt;&gt;1,"",DATABASE!C1664)</f>
        <v/>
      </c>
      <c r="H1666" s="94">
        <f>IF(DATABASE!$X1664&lt;&gt;1,"",DATABASE!D1664)</f>
        <v/>
      </c>
      <c r="I1666" s="93">
        <f>IF(DATABASE!$X1664&lt;&gt;1,"",DATABASE!S1664)</f>
        <v/>
      </c>
    </row>
    <row r="1667" ht="16.5" customHeight="1" s="111">
      <c r="A1667" s="92">
        <f>IF(DATABASE!$X1665&lt;&gt;1,"",DATABASE!B1665)</f>
        <v/>
      </c>
      <c r="B1667" s="93">
        <f>IF(DATABASE!$X1665&lt;&gt;1,"",DATABASE!M1665)</f>
        <v/>
      </c>
      <c r="C1667" s="94">
        <f>IF(DATABASE!$X1665&lt;&gt;1,"",DATABASE!A1665)</f>
        <v/>
      </c>
      <c r="D1667" s="94">
        <f>IF(DATABASE!$X1665&lt;&gt;1,"",DATABASE!P1665)</f>
        <v/>
      </c>
      <c r="E1667" s="94">
        <f>IF(DATABASE!$X1665&lt;&gt;1,"",DATABASE!L1665)</f>
        <v/>
      </c>
      <c r="F1667" s="94">
        <f>IF(DATABASE!$X1665&lt;&gt;1,"",DATABASE!Q1665)</f>
        <v/>
      </c>
      <c r="G1667" s="94">
        <f>IF(DATABASE!$X1665&lt;&gt;1,"",DATABASE!C1665)</f>
        <v/>
      </c>
      <c r="H1667" s="94">
        <f>IF(DATABASE!$X1665&lt;&gt;1,"",DATABASE!D1665)</f>
        <v/>
      </c>
      <c r="I1667" s="93">
        <f>IF(DATABASE!$X1665&lt;&gt;1,"",DATABASE!S1665)</f>
        <v/>
      </c>
    </row>
    <row r="1668" ht="16.5" customHeight="1" s="111">
      <c r="A1668" s="92">
        <f>IF(DATABASE!$X1666&lt;&gt;1,"",DATABASE!B1666)</f>
        <v/>
      </c>
      <c r="B1668" s="93">
        <f>IF(DATABASE!$X1666&lt;&gt;1,"",DATABASE!M1666)</f>
        <v/>
      </c>
      <c r="C1668" s="94">
        <f>IF(DATABASE!$X1666&lt;&gt;1,"",DATABASE!A1666)</f>
        <v/>
      </c>
      <c r="D1668" s="94">
        <f>IF(DATABASE!$X1666&lt;&gt;1,"",DATABASE!P1666)</f>
        <v/>
      </c>
      <c r="E1668" s="94">
        <f>IF(DATABASE!$X1666&lt;&gt;1,"",DATABASE!L1666)</f>
        <v/>
      </c>
      <c r="F1668" s="94">
        <f>IF(DATABASE!$X1666&lt;&gt;1,"",DATABASE!Q1666)</f>
        <v/>
      </c>
      <c r="G1668" s="94">
        <f>IF(DATABASE!$X1666&lt;&gt;1,"",DATABASE!C1666)</f>
        <v/>
      </c>
      <c r="H1668" s="94">
        <f>IF(DATABASE!$X1666&lt;&gt;1,"",DATABASE!D1666)</f>
        <v/>
      </c>
      <c r="I1668" s="93">
        <f>IF(DATABASE!$X1666&lt;&gt;1,"",DATABASE!S1666)</f>
        <v/>
      </c>
    </row>
    <row r="1669" ht="16.5" customHeight="1" s="111">
      <c r="A1669" s="92">
        <f>IF(DATABASE!$X1667&lt;&gt;1,"",DATABASE!B1667)</f>
        <v/>
      </c>
      <c r="B1669" s="93">
        <f>IF(DATABASE!$X1667&lt;&gt;1,"",DATABASE!M1667)</f>
        <v/>
      </c>
      <c r="C1669" s="94">
        <f>IF(DATABASE!$X1667&lt;&gt;1,"",DATABASE!A1667)</f>
        <v/>
      </c>
      <c r="D1669" s="94">
        <f>IF(DATABASE!$X1667&lt;&gt;1,"",DATABASE!P1667)</f>
        <v/>
      </c>
      <c r="E1669" s="94">
        <f>IF(DATABASE!$X1667&lt;&gt;1,"",DATABASE!L1667)</f>
        <v/>
      </c>
      <c r="F1669" s="94">
        <f>IF(DATABASE!$X1667&lt;&gt;1,"",DATABASE!Q1667)</f>
        <v/>
      </c>
      <c r="G1669" s="94">
        <f>IF(DATABASE!$X1667&lt;&gt;1,"",DATABASE!C1667)</f>
        <v/>
      </c>
      <c r="H1669" s="94">
        <f>IF(DATABASE!$X1667&lt;&gt;1,"",DATABASE!D1667)</f>
        <v/>
      </c>
      <c r="I1669" s="93">
        <f>IF(DATABASE!$X1667&lt;&gt;1,"",DATABASE!S1667)</f>
        <v/>
      </c>
    </row>
    <row r="1670" ht="16.5" customHeight="1" s="111">
      <c r="A1670" s="92">
        <f>IF(DATABASE!$X1668&lt;&gt;1,"",DATABASE!B1668)</f>
        <v/>
      </c>
      <c r="B1670" s="93">
        <f>IF(DATABASE!$X1668&lt;&gt;1,"",DATABASE!M1668)</f>
        <v/>
      </c>
      <c r="C1670" s="94">
        <f>IF(DATABASE!$X1668&lt;&gt;1,"",DATABASE!A1668)</f>
        <v/>
      </c>
      <c r="D1670" s="94">
        <f>IF(DATABASE!$X1668&lt;&gt;1,"",DATABASE!P1668)</f>
        <v/>
      </c>
      <c r="E1670" s="94">
        <f>IF(DATABASE!$X1668&lt;&gt;1,"",DATABASE!L1668)</f>
        <v/>
      </c>
      <c r="F1670" s="94">
        <f>IF(DATABASE!$X1668&lt;&gt;1,"",DATABASE!Q1668)</f>
        <v/>
      </c>
      <c r="G1670" s="94">
        <f>IF(DATABASE!$X1668&lt;&gt;1,"",DATABASE!C1668)</f>
        <v/>
      </c>
      <c r="H1670" s="94">
        <f>IF(DATABASE!$X1668&lt;&gt;1,"",DATABASE!D1668)</f>
        <v/>
      </c>
      <c r="I1670" s="93">
        <f>IF(DATABASE!$X1668&lt;&gt;1,"",DATABASE!S1668)</f>
        <v/>
      </c>
    </row>
    <row r="1671" ht="16.5" customHeight="1" s="111">
      <c r="A1671" s="92">
        <f>IF(DATABASE!$X1669&lt;&gt;1,"",DATABASE!B1669)</f>
        <v/>
      </c>
      <c r="B1671" s="93">
        <f>IF(DATABASE!$X1669&lt;&gt;1,"",DATABASE!M1669)</f>
        <v/>
      </c>
      <c r="C1671" s="94">
        <f>IF(DATABASE!$X1669&lt;&gt;1,"",DATABASE!A1669)</f>
        <v/>
      </c>
      <c r="D1671" s="94">
        <f>IF(DATABASE!$X1669&lt;&gt;1,"",DATABASE!P1669)</f>
        <v/>
      </c>
      <c r="E1671" s="94">
        <f>IF(DATABASE!$X1669&lt;&gt;1,"",DATABASE!L1669)</f>
        <v/>
      </c>
      <c r="F1671" s="94">
        <f>IF(DATABASE!$X1669&lt;&gt;1,"",DATABASE!Q1669)</f>
        <v/>
      </c>
      <c r="G1671" s="94">
        <f>IF(DATABASE!$X1669&lt;&gt;1,"",DATABASE!C1669)</f>
        <v/>
      </c>
      <c r="H1671" s="94">
        <f>IF(DATABASE!$X1669&lt;&gt;1,"",DATABASE!D1669)</f>
        <v/>
      </c>
      <c r="I1671" s="93">
        <f>IF(DATABASE!$X1669&lt;&gt;1,"",DATABASE!S1669)</f>
        <v/>
      </c>
    </row>
    <row r="1672" ht="16.5" customHeight="1" s="111">
      <c r="A1672" s="92">
        <f>IF(DATABASE!$X1670&lt;&gt;1,"",DATABASE!B1670)</f>
        <v/>
      </c>
      <c r="B1672" s="93">
        <f>IF(DATABASE!$X1670&lt;&gt;1,"",DATABASE!M1670)</f>
        <v/>
      </c>
      <c r="C1672" s="94">
        <f>IF(DATABASE!$X1670&lt;&gt;1,"",DATABASE!A1670)</f>
        <v/>
      </c>
      <c r="D1672" s="94">
        <f>IF(DATABASE!$X1670&lt;&gt;1,"",DATABASE!P1670)</f>
        <v/>
      </c>
      <c r="E1672" s="94">
        <f>IF(DATABASE!$X1670&lt;&gt;1,"",DATABASE!L1670)</f>
        <v/>
      </c>
      <c r="F1672" s="94">
        <f>IF(DATABASE!$X1670&lt;&gt;1,"",DATABASE!Q1670)</f>
        <v/>
      </c>
      <c r="G1672" s="94">
        <f>IF(DATABASE!$X1670&lt;&gt;1,"",DATABASE!C1670)</f>
        <v/>
      </c>
      <c r="H1672" s="94">
        <f>IF(DATABASE!$X1670&lt;&gt;1,"",DATABASE!D1670)</f>
        <v/>
      </c>
      <c r="I1672" s="93">
        <f>IF(DATABASE!$X1670&lt;&gt;1,"",DATABASE!S1670)</f>
        <v/>
      </c>
    </row>
    <row r="1673" ht="16.5" customHeight="1" s="111">
      <c r="A1673" s="92">
        <f>IF(DATABASE!$X1671&lt;&gt;1,"",DATABASE!B1671)</f>
        <v/>
      </c>
      <c r="B1673" s="93">
        <f>IF(DATABASE!$X1671&lt;&gt;1,"",DATABASE!M1671)</f>
        <v/>
      </c>
      <c r="C1673" s="94">
        <f>IF(DATABASE!$X1671&lt;&gt;1,"",DATABASE!A1671)</f>
        <v/>
      </c>
      <c r="D1673" s="94">
        <f>IF(DATABASE!$X1671&lt;&gt;1,"",DATABASE!P1671)</f>
        <v/>
      </c>
      <c r="E1673" s="94">
        <f>IF(DATABASE!$X1671&lt;&gt;1,"",DATABASE!L1671)</f>
        <v/>
      </c>
      <c r="F1673" s="94">
        <f>IF(DATABASE!$X1671&lt;&gt;1,"",DATABASE!Q1671)</f>
        <v/>
      </c>
      <c r="G1673" s="94">
        <f>IF(DATABASE!$X1671&lt;&gt;1,"",DATABASE!C1671)</f>
        <v/>
      </c>
      <c r="H1673" s="94">
        <f>IF(DATABASE!$X1671&lt;&gt;1,"",DATABASE!D1671)</f>
        <v/>
      </c>
      <c r="I1673" s="93">
        <f>IF(DATABASE!$X1671&lt;&gt;1,"",DATABASE!S1671)</f>
        <v/>
      </c>
    </row>
    <row r="1674" ht="16.5" customHeight="1" s="111">
      <c r="A1674" s="92">
        <f>IF(DATABASE!$X1672&lt;&gt;1,"",DATABASE!B1672)</f>
        <v/>
      </c>
      <c r="B1674" s="93">
        <f>IF(DATABASE!$X1672&lt;&gt;1,"",DATABASE!M1672)</f>
        <v/>
      </c>
      <c r="C1674" s="94">
        <f>IF(DATABASE!$X1672&lt;&gt;1,"",DATABASE!A1672)</f>
        <v/>
      </c>
      <c r="D1674" s="94">
        <f>IF(DATABASE!$X1672&lt;&gt;1,"",DATABASE!P1672)</f>
        <v/>
      </c>
      <c r="E1674" s="94">
        <f>IF(DATABASE!$X1672&lt;&gt;1,"",DATABASE!L1672)</f>
        <v/>
      </c>
      <c r="F1674" s="94">
        <f>IF(DATABASE!$X1672&lt;&gt;1,"",DATABASE!Q1672)</f>
        <v/>
      </c>
      <c r="G1674" s="94">
        <f>IF(DATABASE!$X1672&lt;&gt;1,"",DATABASE!C1672)</f>
        <v/>
      </c>
      <c r="H1674" s="94">
        <f>IF(DATABASE!$X1672&lt;&gt;1,"",DATABASE!D1672)</f>
        <v/>
      </c>
      <c r="I1674" s="93">
        <f>IF(DATABASE!$X1672&lt;&gt;1,"",DATABASE!S1672)</f>
        <v/>
      </c>
    </row>
    <row r="1675" ht="16.5" customHeight="1" s="111">
      <c r="A1675" s="92">
        <f>IF(DATABASE!$X1673&lt;&gt;1,"",DATABASE!B1673)</f>
        <v/>
      </c>
      <c r="B1675" s="93">
        <f>IF(DATABASE!$X1673&lt;&gt;1,"",DATABASE!M1673)</f>
        <v/>
      </c>
      <c r="C1675" s="94">
        <f>IF(DATABASE!$X1673&lt;&gt;1,"",DATABASE!A1673)</f>
        <v/>
      </c>
      <c r="D1675" s="94">
        <f>IF(DATABASE!$X1673&lt;&gt;1,"",DATABASE!P1673)</f>
        <v/>
      </c>
      <c r="E1675" s="94">
        <f>IF(DATABASE!$X1673&lt;&gt;1,"",DATABASE!L1673)</f>
        <v/>
      </c>
      <c r="F1675" s="94">
        <f>IF(DATABASE!$X1673&lt;&gt;1,"",DATABASE!Q1673)</f>
        <v/>
      </c>
      <c r="G1675" s="94">
        <f>IF(DATABASE!$X1673&lt;&gt;1,"",DATABASE!C1673)</f>
        <v/>
      </c>
      <c r="H1675" s="94">
        <f>IF(DATABASE!$X1673&lt;&gt;1,"",DATABASE!D1673)</f>
        <v/>
      </c>
      <c r="I1675" s="93">
        <f>IF(DATABASE!$X1673&lt;&gt;1,"",DATABASE!S1673)</f>
        <v/>
      </c>
    </row>
    <row r="1676" ht="16.5" customHeight="1" s="111">
      <c r="A1676" s="92">
        <f>IF(DATABASE!$X1674&lt;&gt;1,"",DATABASE!B1674)</f>
        <v/>
      </c>
      <c r="B1676" s="93">
        <f>IF(DATABASE!$X1674&lt;&gt;1,"",DATABASE!M1674)</f>
        <v/>
      </c>
      <c r="C1676" s="94">
        <f>IF(DATABASE!$X1674&lt;&gt;1,"",DATABASE!A1674)</f>
        <v/>
      </c>
      <c r="D1676" s="94">
        <f>IF(DATABASE!$X1674&lt;&gt;1,"",DATABASE!P1674)</f>
        <v/>
      </c>
      <c r="E1676" s="94">
        <f>IF(DATABASE!$X1674&lt;&gt;1,"",DATABASE!L1674)</f>
        <v/>
      </c>
      <c r="F1676" s="94">
        <f>IF(DATABASE!$X1674&lt;&gt;1,"",DATABASE!Q1674)</f>
        <v/>
      </c>
      <c r="G1676" s="94">
        <f>IF(DATABASE!$X1674&lt;&gt;1,"",DATABASE!C1674)</f>
        <v/>
      </c>
      <c r="H1676" s="94">
        <f>IF(DATABASE!$X1674&lt;&gt;1,"",DATABASE!D1674)</f>
        <v/>
      </c>
      <c r="I1676" s="93">
        <f>IF(DATABASE!$X1674&lt;&gt;1,"",DATABASE!S1674)</f>
        <v/>
      </c>
    </row>
    <row r="1677" ht="16.5" customHeight="1" s="111">
      <c r="A1677" s="92">
        <f>IF(DATABASE!$X1675&lt;&gt;1,"",DATABASE!B1675)</f>
        <v/>
      </c>
      <c r="B1677" s="93">
        <f>IF(DATABASE!$X1675&lt;&gt;1,"",DATABASE!M1675)</f>
        <v/>
      </c>
      <c r="C1677" s="94">
        <f>IF(DATABASE!$X1675&lt;&gt;1,"",DATABASE!A1675)</f>
        <v/>
      </c>
      <c r="D1677" s="94">
        <f>IF(DATABASE!$X1675&lt;&gt;1,"",DATABASE!P1675)</f>
        <v/>
      </c>
      <c r="E1677" s="94">
        <f>IF(DATABASE!$X1675&lt;&gt;1,"",DATABASE!L1675)</f>
        <v/>
      </c>
      <c r="F1677" s="94">
        <f>IF(DATABASE!$X1675&lt;&gt;1,"",DATABASE!Q1675)</f>
        <v/>
      </c>
      <c r="G1677" s="94">
        <f>IF(DATABASE!$X1675&lt;&gt;1,"",DATABASE!C1675)</f>
        <v/>
      </c>
      <c r="H1677" s="94">
        <f>IF(DATABASE!$X1675&lt;&gt;1,"",DATABASE!D1675)</f>
        <v/>
      </c>
      <c r="I1677" s="93">
        <f>IF(DATABASE!$X1675&lt;&gt;1,"",DATABASE!S1675)</f>
        <v/>
      </c>
    </row>
    <row r="1678" ht="16.5" customHeight="1" s="111">
      <c r="A1678" s="92">
        <f>IF(DATABASE!$X1676&lt;&gt;1,"",DATABASE!B1676)</f>
        <v/>
      </c>
      <c r="B1678" s="93">
        <f>IF(DATABASE!$X1676&lt;&gt;1,"",DATABASE!M1676)</f>
        <v/>
      </c>
      <c r="C1678" s="94">
        <f>IF(DATABASE!$X1676&lt;&gt;1,"",DATABASE!A1676)</f>
        <v/>
      </c>
      <c r="D1678" s="94">
        <f>IF(DATABASE!$X1676&lt;&gt;1,"",DATABASE!P1676)</f>
        <v/>
      </c>
      <c r="E1678" s="94">
        <f>IF(DATABASE!$X1676&lt;&gt;1,"",DATABASE!L1676)</f>
        <v/>
      </c>
      <c r="F1678" s="94">
        <f>IF(DATABASE!$X1676&lt;&gt;1,"",DATABASE!Q1676)</f>
        <v/>
      </c>
      <c r="G1678" s="94">
        <f>IF(DATABASE!$X1676&lt;&gt;1,"",DATABASE!C1676)</f>
        <v/>
      </c>
      <c r="H1678" s="94">
        <f>IF(DATABASE!$X1676&lt;&gt;1,"",DATABASE!D1676)</f>
        <v/>
      </c>
      <c r="I1678" s="93">
        <f>IF(DATABASE!$X1676&lt;&gt;1,"",DATABASE!S1676)</f>
        <v/>
      </c>
    </row>
    <row r="1679" ht="16.5" customHeight="1" s="111">
      <c r="A1679" s="92">
        <f>IF(DATABASE!$X1677&lt;&gt;1,"",DATABASE!B1677)</f>
        <v/>
      </c>
      <c r="B1679" s="93">
        <f>IF(DATABASE!$X1677&lt;&gt;1,"",DATABASE!M1677)</f>
        <v/>
      </c>
      <c r="C1679" s="94">
        <f>IF(DATABASE!$X1677&lt;&gt;1,"",DATABASE!A1677)</f>
        <v/>
      </c>
      <c r="D1679" s="94">
        <f>IF(DATABASE!$X1677&lt;&gt;1,"",DATABASE!P1677)</f>
        <v/>
      </c>
      <c r="E1679" s="94">
        <f>IF(DATABASE!$X1677&lt;&gt;1,"",DATABASE!L1677)</f>
        <v/>
      </c>
      <c r="F1679" s="94">
        <f>IF(DATABASE!$X1677&lt;&gt;1,"",DATABASE!Q1677)</f>
        <v/>
      </c>
      <c r="G1679" s="94">
        <f>IF(DATABASE!$X1677&lt;&gt;1,"",DATABASE!C1677)</f>
        <v/>
      </c>
      <c r="H1679" s="94">
        <f>IF(DATABASE!$X1677&lt;&gt;1,"",DATABASE!D1677)</f>
        <v/>
      </c>
      <c r="I1679" s="93">
        <f>IF(DATABASE!$X1677&lt;&gt;1,"",DATABASE!S1677)</f>
        <v/>
      </c>
    </row>
    <row r="1680" ht="16.5" customHeight="1" s="111">
      <c r="A1680" s="92">
        <f>IF(DATABASE!$X1678&lt;&gt;1,"",DATABASE!B1678)</f>
        <v/>
      </c>
      <c r="B1680" s="93">
        <f>IF(DATABASE!$X1678&lt;&gt;1,"",DATABASE!M1678)</f>
        <v/>
      </c>
      <c r="C1680" s="94">
        <f>IF(DATABASE!$X1678&lt;&gt;1,"",DATABASE!A1678)</f>
        <v/>
      </c>
      <c r="D1680" s="94">
        <f>IF(DATABASE!$X1678&lt;&gt;1,"",DATABASE!P1678)</f>
        <v/>
      </c>
      <c r="E1680" s="94">
        <f>IF(DATABASE!$X1678&lt;&gt;1,"",DATABASE!L1678)</f>
        <v/>
      </c>
      <c r="F1680" s="94">
        <f>IF(DATABASE!$X1678&lt;&gt;1,"",DATABASE!Q1678)</f>
        <v/>
      </c>
      <c r="G1680" s="94">
        <f>IF(DATABASE!$X1678&lt;&gt;1,"",DATABASE!C1678)</f>
        <v/>
      </c>
      <c r="H1680" s="94">
        <f>IF(DATABASE!$X1678&lt;&gt;1,"",DATABASE!D1678)</f>
        <v/>
      </c>
      <c r="I1680" s="93">
        <f>IF(DATABASE!$X1678&lt;&gt;1,"",DATABASE!S1678)</f>
        <v/>
      </c>
    </row>
    <row r="1681" ht="16.5" customHeight="1" s="111">
      <c r="A1681" s="92">
        <f>IF(DATABASE!$X1679&lt;&gt;1,"",DATABASE!B1679)</f>
        <v/>
      </c>
      <c r="B1681" s="93">
        <f>IF(DATABASE!$X1679&lt;&gt;1,"",DATABASE!M1679)</f>
        <v/>
      </c>
      <c r="C1681" s="94">
        <f>IF(DATABASE!$X1679&lt;&gt;1,"",DATABASE!A1679)</f>
        <v/>
      </c>
      <c r="D1681" s="94">
        <f>IF(DATABASE!$X1679&lt;&gt;1,"",DATABASE!P1679)</f>
        <v/>
      </c>
      <c r="E1681" s="94">
        <f>IF(DATABASE!$X1679&lt;&gt;1,"",DATABASE!L1679)</f>
        <v/>
      </c>
      <c r="F1681" s="94">
        <f>IF(DATABASE!$X1679&lt;&gt;1,"",DATABASE!Q1679)</f>
        <v/>
      </c>
      <c r="G1681" s="94">
        <f>IF(DATABASE!$X1679&lt;&gt;1,"",DATABASE!C1679)</f>
        <v/>
      </c>
      <c r="H1681" s="94">
        <f>IF(DATABASE!$X1679&lt;&gt;1,"",DATABASE!D1679)</f>
        <v/>
      </c>
      <c r="I1681" s="93">
        <f>IF(DATABASE!$X1679&lt;&gt;1,"",DATABASE!S1679)</f>
        <v/>
      </c>
    </row>
    <row r="1682" ht="16.5" customHeight="1" s="111">
      <c r="A1682" s="92">
        <f>IF(DATABASE!$X1680&lt;&gt;1,"",DATABASE!B1680)</f>
        <v/>
      </c>
      <c r="B1682" s="93">
        <f>IF(DATABASE!$X1680&lt;&gt;1,"",DATABASE!M1680)</f>
        <v/>
      </c>
      <c r="C1682" s="94">
        <f>IF(DATABASE!$X1680&lt;&gt;1,"",DATABASE!A1680)</f>
        <v/>
      </c>
      <c r="D1682" s="94">
        <f>IF(DATABASE!$X1680&lt;&gt;1,"",DATABASE!P1680)</f>
        <v/>
      </c>
      <c r="E1682" s="94">
        <f>IF(DATABASE!$X1680&lt;&gt;1,"",DATABASE!L1680)</f>
        <v/>
      </c>
      <c r="F1682" s="94">
        <f>IF(DATABASE!$X1680&lt;&gt;1,"",DATABASE!Q1680)</f>
        <v/>
      </c>
      <c r="G1682" s="94">
        <f>IF(DATABASE!$X1680&lt;&gt;1,"",DATABASE!C1680)</f>
        <v/>
      </c>
      <c r="H1682" s="94">
        <f>IF(DATABASE!$X1680&lt;&gt;1,"",DATABASE!D1680)</f>
        <v/>
      </c>
      <c r="I1682" s="93">
        <f>IF(DATABASE!$X1680&lt;&gt;1,"",DATABASE!S1680)</f>
        <v/>
      </c>
    </row>
    <row r="1683" ht="16.5" customHeight="1" s="111">
      <c r="A1683" s="92">
        <f>IF(DATABASE!$X1681&lt;&gt;1,"",DATABASE!B1681)</f>
        <v/>
      </c>
      <c r="B1683" s="93">
        <f>IF(DATABASE!$X1681&lt;&gt;1,"",DATABASE!M1681)</f>
        <v/>
      </c>
      <c r="C1683" s="94">
        <f>IF(DATABASE!$X1681&lt;&gt;1,"",DATABASE!A1681)</f>
        <v/>
      </c>
      <c r="D1683" s="94">
        <f>IF(DATABASE!$X1681&lt;&gt;1,"",DATABASE!P1681)</f>
        <v/>
      </c>
      <c r="E1683" s="94">
        <f>IF(DATABASE!$X1681&lt;&gt;1,"",DATABASE!L1681)</f>
        <v/>
      </c>
      <c r="F1683" s="94">
        <f>IF(DATABASE!$X1681&lt;&gt;1,"",DATABASE!Q1681)</f>
        <v/>
      </c>
      <c r="G1683" s="94">
        <f>IF(DATABASE!$X1681&lt;&gt;1,"",DATABASE!C1681)</f>
        <v/>
      </c>
      <c r="H1683" s="94">
        <f>IF(DATABASE!$X1681&lt;&gt;1,"",DATABASE!D1681)</f>
        <v/>
      </c>
      <c r="I1683" s="93">
        <f>IF(DATABASE!$X1681&lt;&gt;1,"",DATABASE!S1681)</f>
        <v/>
      </c>
    </row>
    <row r="1684" ht="16.5" customHeight="1" s="111">
      <c r="A1684" s="92">
        <f>IF(DATABASE!$X1682&lt;&gt;1,"",DATABASE!B1682)</f>
        <v/>
      </c>
      <c r="B1684" s="93">
        <f>IF(DATABASE!$X1682&lt;&gt;1,"",DATABASE!M1682)</f>
        <v/>
      </c>
      <c r="C1684" s="94">
        <f>IF(DATABASE!$X1682&lt;&gt;1,"",DATABASE!A1682)</f>
        <v/>
      </c>
      <c r="D1684" s="94">
        <f>IF(DATABASE!$X1682&lt;&gt;1,"",DATABASE!P1682)</f>
        <v/>
      </c>
      <c r="E1684" s="94">
        <f>IF(DATABASE!$X1682&lt;&gt;1,"",DATABASE!L1682)</f>
        <v/>
      </c>
      <c r="F1684" s="94">
        <f>IF(DATABASE!$X1682&lt;&gt;1,"",DATABASE!Q1682)</f>
        <v/>
      </c>
      <c r="G1684" s="94">
        <f>IF(DATABASE!$X1682&lt;&gt;1,"",DATABASE!C1682)</f>
        <v/>
      </c>
      <c r="H1684" s="94">
        <f>IF(DATABASE!$X1682&lt;&gt;1,"",DATABASE!D1682)</f>
        <v/>
      </c>
      <c r="I1684" s="93">
        <f>IF(DATABASE!$X1682&lt;&gt;1,"",DATABASE!S1682)</f>
        <v/>
      </c>
    </row>
    <row r="1685" ht="16.5" customHeight="1" s="111">
      <c r="A1685" s="92">
        <f>IF(DATABASE!$X1683&lt;&gt;1,"",DATABASE!B1683)</f>
        <v/>
      </c>
      <c r="B1685" s="93">
        <f>IF(DATABASE!$X1683&lt;&gt;1,"",DATABASE!M1683)</f>
        <v/>
      </c>
      <c r="C1685" s="94">
        <f>IF(DATABASE!$X1683&lt;&gt;1,"",DATABASE!A1683)</f>
        <v/>
      </c>
      <c r="D1685" s="94">
        <f>IF(DATABASE!$X1683&lt;&gt;1,"",DATABASE!P1683)</f>
        <v/>
      </c>
      <c r="E1685" s="94">
        <f>IF(DATABASE!$X1683&lt;&gt;1,"",DATABASE!L1683)</f>
        <v/>
      </c>
      <c r="F1685" s="94">
        <f>IF(DATABASE!$X1683&lt;&gt;1,"",DATABASE!Q1683)</f>
        <v/>
      </c>
      <c r="G1685" s="94">
        <f>IF(DATABASE!$X1683&lt;&gt;1,"",DATABASE!C1683)</f>
        <v/>
      </c>
      <c r="H1685" s="94">
        <f>IF(DATABASE!$X1683&lt;&gt;1,"",DATABASE!D1683)</f>
        <v/>
      </c>
      <c r="I1685" s="93">
        <f>IF(DATABASE!$X1683&lt;&gt;1,"",DATABASE!S1683)</f>
        <v/>
      </c>
    </row>
    <row r="1686" ht="16.5" customHeight="1" s="111">
      <c r="A1686" s="92">
        <f>IF(DATABASE!$X1684&lt;&gt;1,"",DATABASE!B1684)</f>
        <v/>
      </c>
      <c r="B1686" s="93">
        <f>IF(DATABASE!$X1684&lt;&gt;1,"",DATABASE!M1684)</f>
        <v/>
      </c>
      <c r="C1686" s="94">
        <f>IF(DATABASE!$X1684&lt;&gt;1,"",DATABASE!A1684)</f>
        <v/>
      </c>
      <c r="D1686" s="94">
        <f>IF(DATABASE!$X1684&lt;&gt;1,"",DATABASE!P1684)</f>
        <v/>
      </c>
      <c r="E1686" s="94">
        <f>IF(DATABASE!$X1684&lt;&gt;1,"",DATABASE!L1684)</f>
        <v/>
      </c>
      <c r="F1686" s="94">
        <f>IF(DATABASE!$X1684&lt;&gt;1,"",DATABASE!Q1684)</f>
        <v/>
      </c>
      <c r="G1686" s="94">
        <f>IF(DATABASE!$X1684&lt;&gt;1,"",DATABASE!C1684)</f>
        <v/>
      </c>
      <c r="H1686" s="94">
        <f>IF(DATABASE!$X1684&lt;&gt;1,"",DATABASE!D1684)</f>
        <v/>
      </c>
      <c r="I1686" s="93">
        <f>IF(DATABASE!$X1684&lt;&gt;1,"",DATABASE!S1684)</f>
        <v/>
      </c>
    </row>
    <row r="1687" ht="16.5" customHeight="1" s="111">
      <c r="A1687" s="92">
        <f>IF(DATABASE!$X1685&lt;&gt;1,"",DATABASE!B1685)</f>
        <v/>
      </c>
      <c r="B1687" s="93">
        <f>IF(DATABASE!$X1685&lt;&gt;1,"",DATABASE!M1685)</f>
        <v/>
      </c>
      <c r="C1687" s="94">
        <f>IF(DATABASE!$X1685&lt;&gt;1,"",DATABASE!A1685)</f>
        <v/>
      </c>
      <c r="D1687" s="94">
        <f>IF(DATABASE!$X1685&lt;&gt;1,"",DATABASE!P1685)</f>
        <v/>
      </c>
      <c r="E1687" s="94">
        <f>IF(DATABASE!$X1685&lt;&gt;1,"",DATABASE!L1685)</f>
        <v/>
      </c>
      <c r="F1687" s="94">
        <f>IF(DATABASE!$X1685&lt;&gt;1,"",DATABASE!Q1685)</f>
        <v/>
      </c>
      <c r="G1687" s="94">
        <f>IF(DATABASE!$X1685&lt;&gt;1,"",DATABASE!C1685)</f>
        <v/>
      </c>
      <c r="H1687" s="94">
        <f>IF(DATABASE!$X1685&lt;&gt;1,"",DATABASE!D1685)</f>
        <v/>
      </c>
      <c r="I1687" s="93">
        <f>IF(DATABASE!$X1685&lt;&gt;1,"",DATABASE!S1685)</f>
        <v/>
      </c>
    </row>
    <row r="1688" ht="16.5" customHeight="1" s="111">
      <c r="A1688" s="92">
        <f>IF(DATABASE!$X1686&lt;&gt;1,"",DATABASE!B1686)</f>
        <v/>
      </c>
      <c r="B1688" s="93">
        <f>IF(DATABASE!$X1686&lt;&gt;1,"",DATABASE!M1686)</f>
        <v/>
      </c>
      <c r="C1688" s="94">
        <f>IF(DATABASE!$X1686&lt;&gt;1,"",DATABASE!A1686)</f>
        <v/>
      </c>
      <c r="D1688" s="94">
        <f>IF(DATABASE!$X1686&lt;&gt;1,"",DATABASE!P1686)</f>
        <v/>
      </c>
      <c r="E1688" s="94">
        <f>IF(DATABASE!$X1686&lt;&gt;1,"",DATABASE!L1686)</f>
        <v/>
      </c>
      <c r="F1688" s="94">
        <f>IF(DATABASE!$X1686&lt;&gt;1,"",DATABASE!Q1686)</f>
        <v/>
      </c>
      <c r="G1688" s="94">
        <f>IF(DATABASE!$X1686&lt;&gt;1,"",DATABASE!C1686)</f>
        <v/>
      </c>
      <c r="H1688" s="94">
        <f>IF(DATABASE!$X1686&lt;&gt;1,"",DATABASE!D1686)</f>
        <v/>
      </c>
      <c r="I1688" s="93">
        <f>IF(DATABASE!$X1686&lt;&gt;1,"",DATABASE!S1686)</f>
        <v/>
      </c>
    </row>
    <row r="1689" ht="16.5" customHeight="1" s="111">
      <c r="A1689" s="92">
        <f>IF(DATABASE!$X1687&lt;&gt;1,"",DATABASE!B1687)</f>
        <v/>
      </c>
      <c r="B1689" s="93">
        <f>IF(DATABASE!$X1687&lt;&gt;1,"",DATABASE!M1687)</f>
        <v/>
      </c>
      <c r="C1689" s="94">
        <f>IF(DATABASE!$X1687&lt;&gt;1,"",DATABASE!A1687)</f>
        <v/>
      </c>
      <c r="D1689" s="94">
        <f>IF(DATABASE!$X1687&lt;&gt;1,"",DATABASE!P1687)</f>
        <v/>
      </c>
      <c r="E1689" s="94">
        <f>IF(DATABASE!$X1687&lt;&gt;1,"",DATABASE!L1687)</f>
        <v/>
      </c>
      <c r="F1689" s="94">
        <f>IF(DATABASE!$X1687&lt;&gt;1,"",DATABASE!Q1687)</f>
        <v/>
      </c>
      <c r="G1689" s="94">
        <f>IF(DATABASE!$X1687&lt;&gt;1,"",DATABASE!C1687)</f>
        <v/>
      </c>
      <c r="H1689" s="94">
        <f>IF(DATABASE!$X1687&lt;&gt;1,"",DATABASE!D1687)</f>
        <v/>
      </c>
      <c r="I1689" s="93">
        <f>IF(DATABASE!$X1687&lt;&gt;1,"",DATABASE!S1687)</f>
        <v/>
      </c>
    </row>
    <row r="1690" ht="16.5" customHeight="1" s="111">
      <c r="A1690" s="92">
        <f>IF(DATABASE!$X1688&lt;&gt;1,"",DATABASE!B1688)</f>
        <v/>
      </c>
      <c r="B1690" s="93">
        <f>IF(DATABASE!$X1688&lt;&gt;1,"",DATABASE!M1688)</f>
        <v/>
      </c>
      <c r="C1690" s="94">
        <f>IF(DATABASE!$X1688&lt;&gt;1,"",DATABASE!A1688)</f>
        <v/>
      </c>
      <c r="D1690" s="94">
        <f>IF(DATABASE!$X1688&lt;&gt;1,"",DATABASE!P1688)</f>
        <v/>
      </c>
      <c r="E1690" s="94">
        <f>IF(DATABASE!$X1688&lt;&gt;1,"",DATABASE!L1688)</f>
        <v/>
      </c>
      <c r="F1690" s="94">
        <f>IF(DATABASE!$X1688&lt;&gt;1,"",DATABASE!Q1688)</f>
        <v/>
      </c>
      <c r="G1690" s="94">
        <f>IF(DATABASE!$X1688&lt;&gt;1,"",DATABASE!C1688)</f>
        <v/>
      </c>
      <c r="H1690" s="94">
        <f>IF(DATABASE!$X1688&lt;&gt;1,"",DATABASE!D1688)</f>
        <v/>
      </c>
      <c r="I1690" s="93">
        <f>IF(DATABASE!$X1688&lt;&gt;1,"",DATABASE!S1688)</f>
        <v/>
      </c>
    </row>
    <row r="1691" ht="16.5" customHeight="1" s="111">
      <c r="A1691" s="92">
        <f>IF(DATABASE!$X1689&lt;&gt;1,"",DATABASE!B1689)</f>
        <v/>
      </c>
      <c r="B1691" s="93">
        <f>IF(DATABASE!$X1689&lt;&gt;1,"",DATABASE!M1689)</f>
        <v/>
      </c>
      <c r="C1691" s="94">
        <f>IF(DATABASE!$X1689&lt;&gt;1,"",DATABASE!A1689)</f>
        <v/>
      </c>
      <c r="D1691" s="94">
        <f>IF(DATABASE!$X1689&lt;&gt;1,"",DATABASE!P1689)</f>
        <v/>
      </c>
      <c r="E1691" s="94">
        <f>IF(DATABASE!$X1689&lt;&gt;1,"",DATABASE!L1689)</f>
        <v/>
      </c>
      <c r="F1691" s="94">
        <f>IF(DATABASE!$X1689&lt;&gt;1,"",DATABASE!Q1689)</f>
        <v/>
      </c>
      <c r="G1691" s="94">
        <f>IF(DATABASE!$X1689&lt;&gt;1,"",DATABASE!C1689)</f>
        <v/>
      </c>
      <c r="H1691" s="94">
        <f>IF(DATABASE!$X1689&lt;&gt;1,"",DATABASE!D1689)</f>
        <v/>
      </c>
      <c r="I1691" s="93">
        <f>IF(DATABASE!$X1689&lt;&gt;1,"",DATABASE!S1689)</f>
        <v/>
      </c>
    </row>
    <row r="1692" ht="16.5" customHeight="1" s="111">
      <c r="A1692" s="92">
        <f>IF(DATABASE!$X1690&lt;&gt;1,"",DATABASE!B1690)</f>
        <v/>
      </c>
      <c r="B1692" s="93">
        <f>IF(DATABASE!$X1690&lt;&gt;1,"",DATABASE!M1690)</f>
        <v/>
      </c>
      <c r="C1692" s="94">
        <f>IF(DATABASE!$X1690&lt;&gt;1,"",DATABASE!A1690)</f>
        <v/>
      </c>
      <c r="D1692" s="94">
        <f>IF(DATABASE!$X1690&lt;&gt;1,"",DATABASE!P1690)</f>
        <v/>
      </c>
      <c r="E1692" s="94">
        <f>IF(DATABASE!$X1690&lt;&gt;1,"",DATABASE!L1690)</f>
        <v/>
      </c>
      <c r="F1692" s="94">
        <f>IF(DATABASE!$X1690&lt;&gt;1,"",DATABASE!Q1690)</f>
        <v/>
      </c>
      <c r="G1692" s="94">
        <f>IF(DATABASE!$X1690&lt;&gt;1,"",DATABASE!C1690)</f>
        <v/>
      </c>
      <c r="H1692" s="94">
        <f>IF(DATABASE!$X1690&lt;&gt;1,"",DATABASE!D1690)</f>
        <v/>
      </c>
      <c r="I1692" s="93">
        <f>IF(DATABASE!$X1690&lt;&gt;1,"",DATABASE!S1690)</f>
        <v/>
      </c>
    </row>
    <row r="1693" ht="16.5" customHeight="1" s="111">
      <c r="A1693" s="92">
        <f>IF(DATABASE!$X1691&lt;&gt;1,"",DATABASE!B1691)</f>
        <v/>
      </c>
      <c r="B1693" s="93">
        <f>IF(DATABASE!$X1691&lt;&gt;1,"",DATABASE!M1691)</f>
        <v/>
      </c>
      <c r="C1693" s="94">
        <f>IF(DATABASE!$X1691&lt;&gt;1,"",DATABASE!A1691)</f>
        <v/>
      </c>
      <c r="D1693" s="94">
        <f>IF(DATABASE!$X1691&lt;&gt;1,"",DATABASE!P1691)</f>
        <v/>
      </c>
      <c r="E1693" s="94">
        <f>IF(DATABASE!$X1691&lt;&gt;1,"",DATABASE!L1691)</f>
        <v/>
      </c>
      <c r="F1693" s="94">
        <f>IF(DATABASE!$X1691&lt;&gt;1,"",DATABASE!Q1691)</f>
        <v/>
      </c>
      <c r="G1693" s="94">
        <f>IF(DATABASE!$X1691&lt;&gt;1,"",DATABASE!C1691)</f>
        <v/>
      </c>
      <c r="H1693" s="94">
        <f>IF(DATABASE!$X1691&lt;&gt;1,"",DATABASE!D1691)</f>
        <v/>
      </c>
      <c r="I1693" s="93">
        <f>IF(DATABASE!$X1691&lt;&gt;1,"",DATABASE!S1691)</f>
        <v/>
      </c>
    </row>
    <row r="1694" ht="16.5" customHeight="1" s="111">
      <c r="A1694" s="92">
        <f>IF(DATABASE!$X1692&lt;&gt;1,"",DATABASE!B1692)</f>
        <v/>
      </c>
      <c r="B1694" s="93">
        <f>IF(DATABASE!$X1692&lt;&gt;1,"",DATABASE!M1692)</f>
        <v/>
      </c>
      <c r="C1694" s="94">
        <f>IF(DATABASE!$X1692&lt;&gt;1,"",DATABASE!A1692)</f>
        <v/>
      </c>
      <c r="D1694" s="94">
        <f>IF(DATABASE!$X1692&lt;&gt;1,"",DATABASE!P1692)</f>
        <v/>
      </c>
      <c r="E1694" s="94">
        <f>IF(DATABASE!$X1692&lt;&gt;1,"",DATABASE!L1692)</f>
        <v/>
      </c>
      <c r="F1694" s="94">
        <f>IF(DATABASE!$X1692&lt;&gt;1,"",DATABASE!Q1692)</f>
        <v/>
      </c>
      <c r="G1694" s="94">
        <f>IF(DATABASE!$X1692&lt;&gt;1,"",DATABASE!C1692)</f>
        <v/>
      </c>
      <c r="H1694" s="94">
        <f>IF(DATABASE!$X1692&lt;&gt;1,"",DATABASE!D1692)</f>
        <v/>
      </c>
      <c r="I1694" s="93">
        <f>IF(DATABASE!$X1692&lt;&gt;1,"",DATABASE!S1692)</f>
        <v/>
      </c>
    </row>
    <row r="1695" ht="16.5" customHeight="1" s="111">
      <c r="A1695" s="92">
        <f>IF(DATABASE!$X1693&lt;&gt;1,"",DATABASE!B1693)</f>
        <v/>
      </c>
      <c r="B1695" s="93">
        <f>IF(DATABASE!$X1693&lt;&gt;1,"",DATABASE!M1693)</f>
        <v/>
      </c>
      <c r="C1695" s="94">
        <f>IF(DATABASE!$X1693&lt;&gt;1,"",DATABASE!A1693)</f>
        <v/>
      </c>
      <c r="D1695" s="94">
        <f>IF(DATABASE!$X1693&lt;&gt;1,"",DATABASE!P1693)</f>
        <v/>
      </c>
      <c r="E1695" s="94">
        <f>IF(DATABASE!$X1693&lt;&gt;1,"",DATABASE!L1693)</f>
        <v/>
      </c>
      <c r="F1695" s="94">
        <f>IF(DATABASE!$X1693&lt;&gt;1,"",DATABASE!Q1693)</f>
        <v/>
      </c>
      <c r="G1695" s="94">
        <f>IF(DATABASE!$X1693&lt;&gt;1,"",DATABASE!C1693)</f>
        <v/>
      </c>
      <c r="H1695" s="94">
        <f>IF(DATABASE!$X1693&lt;&gt;1,"",DATABASE!D1693)</f>
        <v/>
      </c>
      <c r="I1695" s="93">
        <f>IF(DATABASE!$X1693&lt;&gt;1,"",DATABASE!S1693)</f>
        <v/>
      </c>
    </row>
    <row r="1696" ht="16.5" customHeight="1" s="111">
      <c r="A1696" s="92">
        <f>IF(DATABASE!$X1694&lt;&gt;1,"",DATABASE!B1694)</f>
        <v/>
      </c>
      <c r="B1696" s="93">
        <f>IF(DATABASE!$X1694&lt;&gt;1,"",DATABASE!M1694)</f>
        <v/>
      </c>
      <c r="C1696" s="94">
        <f>IF(DATABASE!$X1694&lt;&gt;1,"",DATABASE!A1694)</f>
        <v/>
      </c>
      <c r="D1696" s="94">
        <f>IF(DATABASE!$X1694&lt;&gt;1,"",DATABASE!P1694)</f>
        <v/>
      </c>
      <c r="E1696" s="94">
        <f>IF(DATABASE!$X1694&lt;&gt;1,"",DATABASE!L1694)</f>
        <v/>
      </c>
      <c r="F1696" s="94">
        <f>IF(DATABASE!$X1694&lt;&gt;1,"",DATABASE!Q1694)</f>
        <v/>
      </c>
      <c r="G1696" s="94">
        <f>IF(DATABASE!$X1694&lt;&gt;1,"",DATABASE!C1694)</f>
        <v/>
      </c>
      <c r="H1696" s="94">
        <f>IF(DATABASE!$X1694&lt;&gt;1,"",DATABASE!D1694)</f>
        <v/>
      </c>
      <c r="I1696" s="93">
        <f>IF(DATABASE!$X1694&lt;&gt;1,"",DATABASE!S1694)</f>
        <v/>
      </c>
    </row>
    <row r="1697" ht="16.5" customHeight="1" s="111">
      <c r="A1697" s="92">
        <f>IF(DATABASE!$X1695&lt;&gt;1,"",DATABASE!B1695)</f>
        <v/>
      </c>
      <c r="B1697" s="93">
        <f>IF(DATABASE!$X1695&lt;&gt;1,"",DATABASE!M1695)</f>
        <v/>
      </c>
      <c r="C1697" s="94">
        <f>IF(DATABASE!$X1695&lt;&gt;1,"",DATABASE!A1695)</f>
        <v/>
      </c>
      <c r="D1697" s="94">
        <f>IF(DATABASE!$X1695&lt;&gt;1,"",DATABASE!P1695)</f>
        <v/>
      </c>
      <c r="E1697" s="94">
        <f>IF(DATABASE!$X1695&lt;&gt;1,"",DATABASE!L1695)</f>
        <v/>
      </c>
      <c r="F1697" s="94">
        <f>IF(DATABASE!$X1695&lt;&gt;1,"",DATABASE!Q1695)</f>
        <v/>
      </c>
      <c r="G1697" s="94">
        <f>IF(DATABASE!$X1695&lt;&gt;1,"",DATABASE!C1695)</f>
        <v/>
      </c>
      <c r="H1697" s="94">
        <f>IF(DATABASE!$X1695&lt;&gt;1,"",DATABASE!D1695)</f>
        <v/>
      </c>
      <c r="I1697" s="93">
        <f>IF(DATABASE!$X1695&lt;&gt;1,"",DATABASE!S1695)</f>
        <v/>
      </c>
    </row>
    <row r="1698" ht="16.5" customHeight="1" s="111">
      <c r="A1698" s="92">
        <f>IF(DATABASE!$X1696&lt;&gt;1,"",DATABASE!B1696)</f>
        <v/>
      </c>
      <c r="B1698" s="93">
        <f>IF(DATABASE!$X1696&lt;&gt;1,"",DATABASE!M1696)</f>
        <v/>
      </c>
      <c r="C1698" s="94">
        <f>IF(DATABASE!$X1696&lt;&gt;1,"",DATABASE!A1696)</f>
        <v/>
      </c>
      <c r="D1698" s="94">
        <f>IF(DATABASE!$X1696&lt;&gt;1,"",DATABASE!P1696)</f>
        <v/>
      </c>
      <c r="E1698" s="94">
        <f>IF(DATABASE!$X1696&lt;&gt;1,"",DATABASE!L1696)</f>
        <v/>
      </c>
      <c r="F1698" s="94">
        <f>IF(DATABASE!$X1696&lt;&gt;1,"",DATABASE!Q1696)</f>
        <v/>
      </c>
      <c r="G1698" s="94">
        <f>IF(DATABASE!$X1696&lt;&gt;1,"",DATABASE!C1696)</f>
        <v/>
      </c>
      <c r="H1698" s="94">
        <f>IF(DATABASE!$X1696&lt;&gt;1,"",DATABASE!D1696)</f>
        <v/>
      </c>
      <c r="I1698" s="93">
        <f>IF(DATABASE!$X1696&lt;&gt;1,"",DATABASE!S1696)</f>
        <v/>
      </c>
    </row>
    <row r="1699" ht="16.5" customHeight="1" s="111">
      <c r="A1699" s="92">
        <f>IF(DATABASE!$X1697&lt;&gt;1,"",DATABASE!B1697)</f>
        <v/>
      </c>
      <c r="B1699" s="93">
        <f>IF(DATABASE!$X1697&lt;&gt;1,"",DATABASE!M1697)</f>
        <v/>
      </c>
      <c r="C1699" s="94">
        <f>IF(DATABASE!$X1697&lt;&gt;1,"",DATABASE!A1697)</f>
        <v/>
      </c>
      <c r="D1699" s="94">
        <f>IF(DATABASE!$X1697&lt;&gt;1,"",DATABASE!P1697)</f>
        <v/>
      </c>
      <c r="E1699" s="94">
        <f>IF(DATABASE!$X1697&lt;&gt;1,"",DATABASE!L1697)</f>
        <v/>
      </c>
      <c r="F1699" s="94">
        <f>IF(DATABASE!$X1697&lt;&gt;1,"",DATABASE!Q1697)</f>
        <v/>
      </c>
      <c r="G1699" s="94">
        <f>IF(DATABASE!$X1697&lt;&gt;1,"",DATABASE!C1697)</f>
        <v/>
      </c>
      <c r="H1699" s="94">
        <f>IF(DATABASE!$X1697&lt;&gt;1,"",DATABASE!D1697)</f>
        <v/>
      </c>
      <c r="I1699" s="93">
        <f>IF(DATABASE!$X1697&lt;&gt;1,"",DATABASE!S1697)</f>
        <v/>
      </c>
    </row>
    <row r="1700" ht="16.5" customHeight="1" s="111">
      <c r="A1700" s="92">
        <f>IF(DATABASE!$X1698&lt;&gt;1,"",DATABASE!B1698)</f>
        <v/>
      </c>
      <c r="B1700" s="93">
        <f>IF(DATABASE!$X1698&lt;&gt;1,"",DATABASE!M1698)</f>
        <v/>
      </c>
      <c r="C1700" s="94">
        <f>IF(DATABASE!$X1698&lt;&gt;1,"",DATABASE!A1698)</f>
        <v/>
      </c>
      <c r="D1700" s="94">
        <f>IF(DATABASE!$X1698&lt;&gt;1,"",DATABASE!P1698)</f>
        <v/>
      </c>
      <c r="E1700" s="94">
        <f>IF(DATABASE!$X1698&lt;&gt;1,"",DATABASE!L1698)</f>
        <v/>
      </c>
      <c r="F1700" s="94">
        <f>IF(DATABASE!$X1698&lt;&gt;1,"",DATABASE!Q1698)</f>
        <v/>
      </c>
      <c r="G1700" s="94">
        <f>IF(DATABASE!$X1698&lt;&gt;1,"",DATABASE!C1698)</f>
        <v/>
      </c>
      <c r="H1700" s="94">
        <f>IF(DATABASE!$X1698&lt;&gt;1,"",DATABASE!D1698)</f>
        <v/>
      </c>
      <c r="I1700" s="93">
        <f>IF(DATABASE!$X1698&lt;&gt;1,"",DATABASE!S1698)</f>
        <v/>
      </c>
    </row>
    <row r="1701" ht="16.5" customHeight="1" s="111">
      <c r="A1701" s="92">
        <f>IF(DATABASE!$X1699&lt;&gt;1,"",DATABASE!B1699)</f>
        <v/>
      </c>
      <c r="B1701" s="93">
        <f>IF(DATABASE!$X1699&lt;&gt;1,"",DATABASE!M1699)</f>
        <v/>
      </c>
      <c r="C1701" s="94">
        <f>IF(DATABASE!$X1699&lt;&gt;1,"",DATABASE!A1699)</f>
        <v/>
      </c>
      <c r="D1701" s="94">
        <f>IF(DATABASE!$X1699&lt;&gt;1,"",DATABASE!P1699)</f>
        <v/>
      </c>
      <c r="E1701" s="94">
        <f>IF(DATABASE!$X1699&lt;&gt;1,"",DATABASE!L1699)</f>
        <v/>
      </c>
      <c r="F1701" s="94">
        <f>IF(DATABASE!$X1699&lt;&gt;1,"",DATABASE!Q1699)</f>
        <v/>
      </c>
      <c r="G1701" s="94">
        <f>IF(DATABASE!$X1699&lt;&gt;1,"",DATABASE!C1699)</f>
        <v/>
      </c>
      <c r="H1701" s="94">
        <f>IF(DATABASE!$X1699&lt;&gt;1,"",DATABASE!D1699)</f>
        <v/>
      </c>
      <c r="I1701" s="93">
        <f>IF(DATABASE!$X1699&lt;&gt;1,"",DATABASE!S1699)</f>
        <v/>
      </c>
    </row>
    <row r="1702" ht="16.5" customHeight="1" s="111">
      <c r="A1702" s="92">
        <f>IF(DATABASE!$X1700&lt;&gt;1,"",DATABASE!B1700)</f>
        <v/>
      </c>
      <c r="B1702" s="93">
        <f>IF(DATABASE!$X1700&lt;&gt;1,"",DATABASE!M1700)</f>
        <v/>
      </c>
      <c r="C1702" s="94">
        <f>IF(DATABASE!$X1700&lt;&gt;1,"",DATABASE!A1700)</f>
        <v/>
      </c>
      <c r="D1702" s="94">
        <f>IF(DATABASE!$X1700&lt;&gt;1,"",DATABASE!P1700)</f>
        <v/>
      </c>
      <c r="E1702" s="94">
        <f>IF(DATABASE!$X1700&lt;&gt;1,"",DATABASE!L1700)</f>
        <v/>
      </c>
      <c r="F1702" s="94">
        <f>IF(DATABASE!$X1700&lt;&gt;1,"",DATABASE!Q1700)</f>
        <v/>
      </c>
      <c r="G1702" s="94">
        <f>IF(DATABASE!$X1700&lt;&gt;1,"",DATABASE!C1700)</f>
        <v/>
      </c>
      <c r="H1702" s="94">
        <f>IF(DATABASE!$X1700&lt;&gt;1,"",DATABASE!D1700)</f>
        <v/>
      </c>
      <c r="I1702" s="93">
        <f>IF(DATABASE!$X1700&lt;&gt;1,"",DATABASE!S1700)</f>
        <v/>
      </c>
    </row>
    <row r="1703" ht="16.5" customHeight="1" s="111">
      <c r="A1703" s="92">
        <f>IF(DATABASE!$X1701&lt;&gt;1,"",DATABASE!B1701)</f>
        <v/>
      </c>
      <c r="B1703" s="93">
        <f>IF(DATABASE!$X1701&lt;&gt;1,"",DATABASE!M1701)</f>
        <v/>
      </c>
      <c r="C1703" s="94">
        <f>IF(DATABASE!$X1701&lt;&gt;1,"",DATABASE!A1701)</f>
        <v/>
      </c>
      <c r="D1703" s="94">
        <f>IF(DATABASE!$X1701&lt;&gt;1,"",DATABASE!P1701)</f>
        <v/>
      </c>
      <c r="E1703" s="94">
        <f>IF(DATABASE!$X1701&lt;&gt;1,"",DATABASE!L1701)</f>
        <v/>
      </c>
      <c r="F1703" s="94">
        <f>IF(DATABASE!$X1701&lt;&gt;1,"",DATABASE!Q1701)</f>
        <v/>
      </c>
      <c r="G1703" s="94">
        <f>IF(DATABASE!$X1701&lt;&gt;1,"",DATABASE!C1701)</f>
        <v/>
      </c>
      <c r="H1703" s="94">
        <f>IF(DATABASE!$X1701&lt;&gt;1,"",DATABASE!D1701)</f>
        <v/>
      </c>
      <c r="I1703" s="93">
        <f>IF(DATABASE!$X1701&lt;&gt;1,"",DATABASE!S1701)</f>
        <v/>
      </c>
    </row>
    <row r="1704" ht="16.5" customHeight="1" s="111">
      <c r="A1704" s="92">
        <f>IF(DATABASE!$X1702&lt;&gt;1,"",DATABASE!B1702)</f>
        <v/>
      </c>
      <c r="B1704" s="93">
        <f>IF(DATABASE!$X1702&lt;&gt;1,"",DATABASE!M1702)</f>
        <v/>
      </c>
      <c r="C1704" s="94">
        <f>IF(DATABASE!$X1702&lt;&gt;1,"",DATABASE!A1702)</f>
        <v/>
      </c>
      <c r="D1704" s="94">
        <f>IF(DATABASE!$X1702&lt;&gt;1,"",DATABASE!P1702)</f>
        <v/>
      </c>
      <c r="E1704" s="94">
        <f>IF(DATABASE!$X1702&lt;&gt;1,"",DATABASE!L1702)</f>
        <v/>
      </c>
      <c r="F1704" s="94">
        <f>IF(DATABASE!$X1702&lt;&gt;1,"",DATABASE!Q1702)</f>
        <v/>
      </c>
      <c r="G1704" s="94">
        <f>IF(DATABASE!$X1702&lt;&gt;1,"",DATABASE!C1702)</f>
        <v/>
      </c>
      <c r="H1704" s="94">
        <f>IF(DATABASE!$X1702&lt;&gt;1,"",DATABASE!D1702)</f>
        <v/>
      </c>
      <c r="I1704" s="93">
        <f>IF(DATABASE!$X1702&lt;&gt;1,"",DATABASE!S1702)</f>
        <v/>
      </c>
    </row>
    <row r="1705" ht="16.5" customHeight="1" s="111">
      <c r="A1705" s="92">
        <f>IF(DATABASE!$X1703&lt;&gt;1,"",DATABASE!B1703)</f>
        <v/>
      </c>
      <c r="B1705" s="93">
        <f>IF(DATABASE!$X1703&lt;&gt;1,"",DATABASE!M1703)</f>
        <v/>
      </c>
      <c r="C1705" s="94">
        <f>IF(DATABASE!$X1703&lt;&gt;1,"",DATABASE!A1703)</f>
        <v/>
      </c>
      <c r="D1705" s="94">
        <f>IF(DATABASE!$X1703&lt;&gt;1,"",DATABASE!P1703)</f>
        <v/>
      </c>
      <c r="E1705" s="94">
        <f>IF(DATABASE!$X1703&lt;&gt;1,"",DATABASE!L1703)</f>
        <v/>
      </c>
      <c r="F1705" s="94">
        <f>IF(DATABASE!$X1703&lt;&gt;1,"",DATABASE!Q1703)</f>
        <v/>
      </c>
      <c r="G1705" s="94">
        <f>IF(DATABASE!$X1703&lt;&gt;1,"",DATABASE!C1703)</f>
        <v/>
      </c>
      <c r="H1705" s="94">
        <f>IF(DATABASE!$X1703&lt;&gt;1,"",DATABASE!D1703)</f>
        <v/>
      </c>
      <c r="I1705" s="93">
        <f>IF(DATABASE!$X1703&lt;&gt;1,"",DATABASE!S1703)</f>
        <v/>
      </c>
    </row>
    <row r="1706" ht="16.5" customHeight="1" s="111">
      <c r="A1706" s="92">
        <f>IF(DATABASE!$X1704&lt;&gt;1,"",DATABASE!B1704)</f>
        <v/>
      </c>
      <c r="B1706" s="93">
        <f>IF(DATABASE!$X1704&lt;&gt;1,"",DATABASE!M1704)</f>
        <v/>
      </c>
      <c r="C1706" s="94">
        <f>IF(DATABASE!$X1704&lt;&gt;1,"",DATABASE!A1704)</f>
        <v/>
      </c>
      <c r="D1706" s="94">
        <f>IF(DATABASE!$X1704&lt;&gt;1,"",DATABASE!P1704)</f>
        <v/>
      </c>
      <c r="E1706" s="94">
        <f>IF(DATABASE!$X1704&lt;&gt;1,"",DATABASE!L1704)</f>
        <v/>
      </c>
      <c r="F1706" s="94">
        <f>IF(DATABASE!$X1704&lt;&gt;1,"",DATABASE!Q1704)</f>
        <v/>
      </c>
      <c r="G1706" s="94">
        <f>IF(DATABASE!$X1704&lt;&gt;1,"",DATABASE!C1704)</f>
        <v/>
      </c>
      <c r="H1706" s="94">
        <f>IF(DATABASE!$X1704&lt;&gt;1,"",DATABASE!D1704)</f>
        <v/>
      </c>
      <c r="I1706" s="93">
        <f>IF(DATABASE!$X1704&lt;&gt;1,"",DATABASE!S1704)</f>
        <v/>
      </c>
    </row>
    <row r="1707" ht="16.5" customHeight="1" s="111">
      <c r="A1707" s="92">
        <f>IF(DATABASE!$X1705&lt;&gt;1,"",DATABASE!B1705)</f>
        <v/>
      </c>
      <c r="B1707" s="93">
        <f>IF(DATABASE!$X1705&lt;&gt;1,"",DATABASE!M1705)</f>
        <v/>
      </c>
      <c r="C1707" s="94">
        <f>IF(DATABASE!$X1705&lt;&gt;1,"",DATABASE!A1705)</f>
        <v/>
      </c>
      <c r="D1707" s="94">
        <f>IF(DATABASE!$X1705&lt;&gt;1,"",DATABASE!P1705)</f>
        <v/>
      </c>
      <c r="E1707" s="94">
        <f>IF(DATABASE!$X1705&lt;&gt;1,"",DATABASE!L1705)</f>
        <v/>
      </c>
      <c r="F1707" s="94">
        <f>IF(DATABASE!$X1705&lt;&gt;1,"",DATABASE!Q1705)</f>
        <v/>
      </c>
      <c r="G1707" s="94">
        <f>IF(DATABASE!$X1705&lt;&gt;1,"",DATABASE!C1705)</f>
        <v/>
      </c>
      <c r="H1707" s="94">
        <f>IF(DATABASE!$X1705&lt;&gt;1,"",DATABASE!D1705)</f>
        <v/>
      </c>
      <c r="I1707" s="93">
        <f>IF(DATABASE!$X1705&lt;&gt;1,"",DATABASE!S1705)</f>
        <v/>
      </c>
    </row>
    <row r="1708" ht="16.5" customHeight="1" s="111">
      <c r="A1708" s="92">
        <f>IF(DATABASE!$X1706&lt;&gt;1,"",DATABASE!B1706)</f>
        <v/>
      </c>
      <c r="B1708" s="93">
        <f>IF(DATABASE!$X1706&lt;&gt;1,"",DATABASE!M1706)</f>
        <v/>
      </c>
      <c r="C1708" s="94">
        <f>IF(DATABASE!$X1706&lt;&gt;1,"",DATABASE!A1706)</f>
        <v/>
      </c>
      <c r="D1708" s="94">
        <f>IF(DATABASE!$X1706&lt;&gt;1,"",DATABASE!P1706)</f>
        <v/>
      </c>
      <c r="E1708" s="94">
        <f>IF(DATABASE!$X1706&lt;&gt;1,"",DATABASE!L1706)</f>
        <v/>
      </c>
      <c r="F1708" s="94">
        <f>IF(DATABASE!$X1706&lt;&gt;1,"",DATABASE!Q1706)</f>
        <v/>
      </c>
      <c r="G1708" s="94">
        <f>IF(DATABASE!$X1706&lt;&gt;1,"",DATABASE!C1706)</f>
        <v/>
      </c>
      <c r="H1708" s="94">
        <f>IF(DATABASE!$X1706&lt;&gt;1,"",DATABASE!D1706)</f>
        <v/>
      </c>
      <c r="I1708" s="93">
        <f>IF(DATABASE!$X1706&lt;&gt;1,"",DATABASE!S1706)</f>
        <v/>
      </c>
    </row>
    <row r="1709" ht="16.5" customHeight="1" s="111">
      <c r="A1709" s="92">
        <f>IF(DATABASE!$X1707&lt;&gt;1,"",DATABASE!B1707)</f>
        <v/>
      </c>
      <c r="B1709" s="93">
        <f>IF(DATABASE!$X1707&lt;&gt;1,"",DATABASE!M1707)</f>
        <v/>
      </c>
      <c r="C1709" s="94">
        <f>IF(DATABASE!$X1707&lt;&gt;1,"",DATABASE!A1707)</f>
        <v/>
      </c>
      <c r="D1709" s="94">
        <f>IF(DATABASE!$X1707&lt;&gt;1,"",DATABASE!P1707)</f>
        <v/>
      </c>
      <c r="E1709" s="94">
        <f>IF(DATABASE!$X1707&lt;&gt;1,"",DATABASE!L1707)</f>
        <v/>
      </c>
      <c r="F1709" s="94">
        <f>IF(DATABASE!$X1707&lt;&gt;1,"",DATABASE!Q1707)</f>
        <v/>
      </c>
      <c r="G1709" s="94">
        <f>IF(DATABASE!$X1707&lt;&gt;1,"",DATABASE!C1707)</f>
        <v/>
      </c>
      <c r="H1709" s="94">
        <f>IF(DATABASE!$X1707&lt;&gt;1,"",DATABASE!D1707)</f>
        <v/>
      </c>
      <c r="I1709" s="93">
        <f>IF(DATABASE!$X1707&lt;&gt;1,"",DATABASE!S1707)</f>
        <v/>
      </c>
    </row>
    <row r="1710" ht="16.5" customHeight="1" s="111">
      <c r="A1710" s="92">
        <f>IF(DATABASE!$X1708&lt;&gt;1,"",DATABASE!B1708)</f>
        <v/>
      </c>
      <c r="B1710" s="93">
        <f>IF(DATABASE!$X1708&lt;&gt;1,"",DATABASE!M1708)</f>
        <v/>
      </c>
      <c r="C1710" s="94">
        <f>IF(DATABASE!$X1708&lt;&gt;1,"",DATABASE!A1708)</f>
        <v/>
      </c>
      <c r="D1710" s="94">
        <f>IF(DATABASE!$X1708&lt;&gt;1,"",DATABASE!P1708)</f>
        <v/>
      </c>
      <c r="E1710" s="94">
        <f>IF(DATABASE!$X1708&lt;&gt;1,"",DATABASE!L1708)</f>
        <v/>
      </c>
      <c r="F1710" s="94">
        <f>IF(DATABASE!$X1708&lt;&gt;1,"",DATABASE!Q1708)</f>
        <v/>
      </c>
      <c r="G1710" s="94">
        <f>IF(DATABASE!$X1708&lt;&gt;1,"",DATABASE!C1708)</f>
        <v/>
      </c>
      <c r="H1710" s="94">
        <f>IF(DATABASE!$X1708&lt;&gt;1,"",DATABASE!D1708)</f>
        <v/>
      </c>
      <c r="I1710" s="93">
        <f>IF(DATABASE!$X1708&lt;&gt;1,"",DATABASE!S1708)</f>
        <v/>
      </c>
    </row>
    <row r="1711" ht="16.5" customHeight="1" s="111">
      <c r="A1711" s="92">
        <f>IF(DATABASE!$X1709&lt;&gt;1,"",DATABASE!B1709)</f>
        <v/>
      </c>
      <c r="B1711" s="93">
        <f>IF(DATABASE!$X1709&lt;&gt;1,"",DATABASE!M1709)</f>
        <v/>
      </c>
      <c r="C1711" s="94">
        <f>IF(DATABASE!$X1709&lt;&gt;1,"",DATABASE!A1709)</f>
        <v/>
      </c>
      <c r="D1711" s="94">
        <f>IF(DATABASE!$X1709&lt;&gt;1,"",DATABASE!P1709)</f>
        <v/>
      </c>
      <c r="E1711" s="94">
        <f>IF(DATABASE!$X1709&lt;&gt;1,"",DATABASE!L1709)</f>
        <v/>
      </c>
      <c r="F1711" s="94">
        <f>IF(DATABASE!$X1709&lt;&gt;1,"",DATABASE!Q1709)</f>
        <v/>
      </c>
      <c r="G1711" s="94">
        <f>IF(DATABASE!$X1709&lt;&gt;1,"",DATABASE!C1709)</f>
        <v/>
      </c>
      <c r="H1711" s="94">
        <f>IF(DATABASE!$X1709&lt;&gt;1,"",DATABASE!D1709)</f>
        <v/>
      </c>
      <c r="I1711" s="93">
        <f>IF(DATABASE!$X1709&lt;&gt;1,"",DATABASE!S1709)</f>
        <v/>
      </c>
    </row>
    <row r="1712" ht="16.5" customHeight="1" s="111">
      <c r="A1712" s="92">
        <f>IF(DATABASE!$X1710&lt;&gt;1,"",DATABASE!B1710)</f>
        <v/>
      </c>
      <c r="B1712" s="93">
        <f>IF(DATABASE!$X1710&lt;&gt;1,"",DATABASE!M1710)</f>
        <v/>
      </c>
      <c r="C1712" s="94">
        <f>IF(DATABASE!$X1710&lt;&gt;1,"",DATABASE!A1710)</f>
        <v/>
      </c>
      <c r="D1712" s="94">
        <f>IF(DATABASE!$X1710&lt;&gt;1,"",DATABASE!P1710)</f>
        <v/>
      </c>
      <c r="E1712" s="94">
        <f>IF(DATABASE!$X1710&lt;&gt;1,"",DATABASE!L1710)</f>
        <v/>
      </c>
      <c r="F1712" s="94">
        <f>IF(DATABASE!$X1710&lt;&gt;1,"",DATABASE!Q1710)</f>
        <v/>
      </c>
      <c r="G1712" s="94">
        <f>IF(DATABASE!$X1710&lt;&gt;1,"",DATABASE!C1710)</f>
        <v/>
      </c>
      <c r="H1712" s="94">
        <f>IF(DATABASE!$X1710&lt;&gt;1,"",DATABASE!D1710)</f>
        <v/>
      </c>
      <c r="I1712" s="93">
        <f>IF(DATABASE!$X1710&lt;&gt;1,"",DATABASE!S1710)</f>
        <v/>
      </c>
    </row>
    <row r="1713" ht="16.5" customHeight="1" s="111">
      <c r="A1713" s="92">
        <f>IF(DATABASE!$X1711&lt;&gt;1,"",DATABASE!B1711)</f>
        <v/>
      </c>
      <c r="B1713" s="93">
        <f>IF(DATABASE!$X1711&lt;&gt;1,"",DATABASE!M1711)</f>
        <v/>
      </c>
      <c r="C1713" s="94">
        <f>IF(DATABASE!$X1711&lt;&gt;1,"",DATABASE!A1711)</f>
        <v/>
      </c>
      <c r="D1713" s="94">
        <f>IF(DATABASE!$X1711&lt;&gt;1,"",DATABASE!P1711)</f>
        <v/>
      </c>
      <c r="E1713" s="94">
        <f>IF(DATABASE!$X1711&lt;&gt;1,"",DATABASE!L1711)</f>
        <v/>
      </c>
      <c r="F1713" s="94">
        <f>IF(DATABASE!$X1711&lt;&gt;1,"",DATABASE!Q1711)</f>
        <v/>
      </c>
      <c r="G1713" s="94">
        <f>IF(DATABASE!$X1711&lt;&gt;1,"",DATABASE!C1711)</f>
        <v/>
      </c>
      <c r="H1713" s="94">
        <f>IF(DATABASE!$X1711&lt;&gt;1,"",DATABASE!D1711)</f>
        <v/>
      </c>
      <c r="I1713" s="93">
        <f>IF(DATABASE!$X1711&lt;&gt;1,"",DATABASE!S1711)</f>
        <v/>
      </c>
    </row>
    <row r="1714" ht="16.5" customHeight="1" s="111">
      <c r="A1714" s="92">
        <f>IF(DATABASE!$X1712&lt;&gt;1,"",DATABASE!B1712)</f>
        <v/>
      </c>
      <c r="B1714" s="93">
        <f>IF(DATABASE!$X1712&lt;&gt;1,"",DATABASE!M1712)</f>
        <v/>
      </c>
      <c r="C1714" s="94">
        <f>IF(DATABASE!$X1712&lt;&gt;1,"",DATABASE!A1712)</f>
        <v/>
      </c>
      <c r="D1714" s="94">
        <f>IF(DATABASE!$X1712&lt;&gt;1,"",DATABASE!P1712)</f>
        <v/>
      </c>
      <c r="E1714" s="94">
        <f>IF(DATABASE!$X1712&lt;&gt;1,"",DATABASE!L1712)</f>
        <v/>
      </c>
      <c r="F1714" s="94">
        <f>IF(DATABASE!$X1712&lt;&gt;1,"",DATABASE!Q1712)</f>
        <v/>
      </c>
      <c r="G1714" s="94">
        <f>IF(DATABASE!$X1712&lt;&gt;1,"",DATABASE!C1712)</f>
        <v/>
      </c>
      <c r="H1714" s="94">
        <f>IF(DATABASE!$X1712&lt;&gt;1,"",DATABASE!D1712)</f>
        <v/>
      </c>
      <c r="I1714" s="93">
        <f>IF(DATABASE!$X1712&lt;&gt;1,"",DATABASE!S1712)</f>
        <v/>
      </c>
    </row>
    <row r="1715" ht="16.5" customHeight="1" s="111">
      <c r="A1715" s="92">
        <f>IF(DATABASE!$X1713&lt;&gt;1,"",DATABASE!B1713)</f>
        <v/>
      </c>
      <c r="B1715" s="93">
        <f>IF(DATABASE!$X1713&lt;&gt;1,"",DATABASE!M1713)</f>
        <v/>
      </c>
      <c r="C1715" s="94">
        <f>IF(DATABASE!$X1713&lt;&gt;1,"",DATABASE!A1713)</f>
        <v/>
      </c>
      <c r="D1715" s="94">
        <f>IF(DATABASE!$X1713&lt;&gt;1,"",DATABASE!P1713)</f>
        <v/>
      </c>
      <c r="E1715" s="94">
        <f>IF(DATABASE!$X1713&lt;&gt;1,"",DATABASE!L1713)</f>
        <v/>
      </c>
      <c r="F1715" s="94">
        <f>IF(DATABASE!$X1713&lt;&gt;1,"",DATABASE!Q1713)</f>
        <v/>
      </c>
      <c r="G1715" s="94">
        <f>IF(DATABASE!$X1713&lt;&gt;1,"",DATABASE!C1713)</f>
        <v/>
      </c>
      <c r="H1715" s="94">
        <f>IF(DATABASE!$X1713&lt;&gt;1,"",DATABASE!D1713)</f>
        <v/>
      </c>
      <c r="I1715" s="93">
        <f>IF(DATABASE!$X1713&lt;&gt;1,"",DATABASE!S1713)</f>
        <v/>
      </c>
    </row>
    <row r="1716" ht="16.5" customHeight="1" s="111">
      <c r="A1716" s="92">
        <f>IF(DATABASE!$X1714&lt;&gt;1,"",DATABASE!B1714)</f>
        <v/>
      </c>
      <c r="B1716" s="93">
        <f>IF(DATABASE!$X1714&lt;&gt;1,"",DATABASE!M1714)</f>
        <v/>
      </c>
      <c r="C1716" s="94">
        <f>IF(DATABASE!$X1714&lt;&gt;1,"",DATABASE!A1714)</f>
        <v/>
      </c>
      <c r="D1716" s="94">
        <f>IF(DATABASE!$X1714&lt;&gt;1,"",DATABASE!P1714)</f>
        <v/>
      </c>
      <c r="E1716" s="94">
        <f>IF(DATABASE!$X1714&lt;&gt;1,"",DATABASE!L1714)</f>
        <v/>
      </c>
      <c r="F1716" s="94">
        <f>IF(DATABASE!$X1714&lt;&gt;1,"",DATABASE!Q1714)</f>
        <v/>
      </c>
      <c r="G1716" s="94">
        <f>IF(DATABASE!$X1714&lt;&gt;1,"",DATABASE!C1714)</f>
        <v/>
      </c>
      <c r="H1716" s="94">
        <f>IF(DATABASE!$X1714&lt;&gt;1,"",DATABASE!D1714)</f>
        <v/>
      </c>
      <c r="I1716" s="93">
        <f>IF(DATABASE!$X1714&lt;&gt;1,"",DATABASE!S1714)</f>
        <v/>
      </c>
    </row>
    <row r="1717" ht="16.5" customHeight="1" s="111">
      <c r="A1717" s="92">
        <f>IF(DATABASE!$X1715&lt;&gt;1,"",DATABASE!B1715)</f>
        <v/>
      </c>
      <c r="B1717" s="93">
        <f>IF(DATABASE!$X1715&lt;&gt;1,"",DATABASE!M1715)</f>
        <v/>
      </c>
      <c r="C1717" s="94">
        <f>IF(DATABASE!$X1715&lt;&gt;1,"",DATABASE!A1715)</f>
        <v/>
      </c>
      <c r="D1717" s="94">
        <f>IF(DATABASE!$X1715&lt;&gt;1,"",DATABASE!P1715)</f>
        <v/>
      </c>
      <c r="E1717" s="94">
        <f>IF(DATABASE!$X1715&lt;&gt;1,"",DATABASE!L1715)</f>
        <v/>
      </c>
      <c r="F1717" s="94">
        <f>IF(DATABASE!$X1715&lt;&gt;1,"",DATABASE!Q1715)</f>
        <v/>
      </c>
      <c r="G1717" s="94">
        <f>IF(DATABASE!$X1715&lt;&gt;1,"",DATABASE!C1715)</f>
        <v/>
      </c>
      <c r="H1717" s="94">
        <f>IF(DATABASE!$X1715&lt;&gt;1,"",DATABASE!D1715)</f>
        <v/>
      </c>
      <c r="I1717" s="93">
        <f>IF(DATABASE!$X1715&lt;&gt;1,"",DATABASE!S1715)</f>
        <v/>
      </c>
    </row>
    <row r="1718" ht="16.5" customHeight="1" s="111">
      <c r="A1718" s="92">
        <f>IF(DATABASE!$X1716&lt;&gt;1,"",DATABASE!B1716)</f>
        <v/>
      </c>
      <c r="B1718" s="93">
        <f>IF(DATABASE!$X1716&lt;&gt;1,"",DATABASE!M1716)</f>
        <v/>
      </c>
      <c r="C1718" s="94">
        <f>IF(DATABASE!$X1716&lt;&gt;1,"",DATABASE!A1716)</f>
        <v/>
      </c>
      <c r="D1718" s="94">
        <f>IF(DATABASE!$X1716&lt;&gt;1,"",DATABASE!P1716)</f>
        <v/>
      </c>
      <c r="E1718" s="94">
        <f>IF(DATABASE!$X1716&lt;&gt;1,"",DATABASE!L1716)</f>
        <v/>
      </c>
      <c r="F1718" s="94">
        <f>IF(DATABASE!$X1716&lt;&gt;1,"",DATABASE!Q1716)</f>
        <v/>
      </c>
      <c r="G1718" s="94">
        <f>IF(DATABASE!$X1716&lt;&gt;1,"",DATABASE!C1716)</f>
        <v/>
      </c>
      <c r="H1718" s="94">
        <f>IF(DATABASE!$X1716&lt;&gt;1,"",DATABASE!D1716)</f>
        <v/>
      </c>
      <c r="I1718" s="93">
        <f>IF(DATABASE!$X1716&lt;&gt;1,"",DATABASE!S1716)</f>
        <v/>
      </c>
    </row>
    <row r="1719" ht="16.5" customHeight="1" s="111">
      <c r="A1719" s="92">
        <f>IF(DATABASE!$X1717&lt;&gt;1,"",DATABASE!B1717)</f>
        <v/>
      </c>
      <c r="B1719" s="93">
        <f>IF(DATABASE!$X1717&lt;&gt;1,"",DATABASE!M1717)</f>
        <v/>
      </c>
      <c r="C1719" s="94">
        <f>IF(DATABASE!$X1717&lt;&gt;1,"",DATABASE!A1717)</f>
        <v/>
      </c>
      <c r="D1719" s="94">
        <f>IF(DATABASE!$X1717&lt;&gt;1,"",DATABASE!P1717)</f>
        <v/>
      </c>
      <c r="E1719" s="94">
        <f>IF(DATABASE!$X1717&lt;&gt;1,"",DATABASE!L1717)</f>
        <v/>
      </c>
      <c r="F1719" s="94">
        <f>IF(DATABASE!$X1717&lt;&gt;1,"",DATABASE!Q1717)</f>
        <v/>
      </c>
      <c r="G1719" s="94">
        <f>IF(DATABASE!$X1717&lt;&gt;1,"",DATABASE!C1717)</f>
        <v/>
      </c>
      <c r="H1719" s="94">
        <f>IF(DATABASE!$X1717&lt;&gt;1,"",DATABASE!D1717)</f>
        <v/>
      </c>
      <c r="I1719" s="93">
        <f>IF(DATABASE!$X1717&lt;&gt;1,"",DATABASE!S1717)</f>
        <v/>
      </c>
    </row>
    <row r="1720" ht="16.5" customHeight="1" s="111">
      <c r="A1720" s="92">
        <f>IF(DATABASE!$X1718&lt;&gt;1,"",DATABASE!B1718)</f>
        <v/>
      </c>
      <c r="B1720" s="93">
        <f>IF(DATABASE!$X1718&lt;&gt;1,"",DATABASE!M1718)</f>
        <v/>
      </c>
      <c r="C1720" s="94">
        <f>IF(DATABASE!$X1718&lt;&gt;1,"",DATABASE!A1718)</f>
        <v/>
      </c>
      <c r="D1720" s="94">
        <f>IF(DATABASE!$X1718&lt;&gt;1,"",DATABASE!P1718)</f>
        <v/>
      </c>
      <c r="E1720" s="94">
        <f>IF(DATABASE!$X1718&lt;&gt;1,"",DATABASE!L1718)</f>
        <v/>
      </c>
      <c r="F1720" s="94">
        <f>IF(DATABASE!$X1718&lt;&gt;1,"",DATABASE!Q1718)</f>
        <v/>
      </c>
      <c r="G1720" s="94">
        <f>IF(DATABASE!$X1718&lt;&gt;1,"",DATABASE!C1718)</f>
        <v/>
      </c>
      <c r="H1720" s="94">
        <f>IF(DATABASE!$X1718&lt;&gt;1,"",DATABASE!D1718)</f>
        <v/>
      </c>
      <c r="I1720" s="93">
        <f>IF(DATABASE!$X1718&lt;&gt;1,"",DATABASE!S1718)</f>
        <v/>
      </c>
    </row>
    <row r="1721" ht="16.5" customHeight="1" s="111">
      <c r="A1721" s="92">
        <f>IF(DATABASE!$X1719&lt;&gt;1,"",DATABASE!B1719)</f>
        <v/>
      </c>
      <c r="B1721" s="93">
        <f>IF(DATABASE!$X1719&lt;&gt;1,"",DATABASE!M1719)</f>
        <v/>
      </c>
      <c r="C1721" s="94">
        <f>IF(DATABASE!$X1719&lt;&gt;1,"",DATABASE!A1719)</f>
        <v/>
      </c>
      <c r="D1721" s="94">
        <f>IF(DATABASE!$X1719&lt;&gt;1,"",DATABASE!P1719)</f>
        <v/>
      </c>
      <c r="E1721" s="94">
        <f>IF(DATABASE!$X1719&lt;&gt;1,"",DATABASE!L1719)</f>
        <v/>
      </c>
      <c r="F1721" s="94">
        <f>IF(DATABASE!$X1719&lt;&gt;1,"",DATABASE!Q1719)</f>
        <v/>
      </c>
      <c r="G1721" s="94">
        <f>IF(DATABASE!$X1719&lt;&gt;1,"",DATABASE!C1719)</f>
        <v/>
      </c>
      <c r="H1721" s="94">
        <f>IF(DATABASE!$X1719&lt;&gt;1,"",DATABASE!D1719)</f>
        <v/>
      </c>
      <c r="I1721" s="93">
        <f>IF(DATABASE!$X1719&lt;&gt;1,"",DATABASE!S1719)</f>
        <v/>
      </c>
    </row>
    <row r="1722" ht="16.5" customHeight="1" s="111">
      <c r="A1722" s="92">
        <f>IF(DATABASE!$X1720&lt;&gt;1,"",DATABASE!B1720)</f>
        <v/>
      </c>
      <c r="B1722" s="93">
        <f>IF(DATABASE!$X1720&lt;&gt;1,"",DATABASE!M1720)</f>
        <v/>
      </c>
      <c r="C1722" s="94">
        <f>IF(DATABASE!$X1720&lt;&gt;1,"",DATABASE!A1720)</f>
        <v/>
      </c>
      <c r="D1722" s="94">
        <f>IF(DATABASE!$X1720&lt;&gt;1,"",DATABASE!P1720)</f>
        <v/>
      </c>
      <c r="E1722" s="94">
        <f>IF(DATABASE!$X1720&lt;&gt;1,"",DATABASE!L1720)</f>
        <v/>
      </c>
      <c r="F1722" s="94">
        <f>IF(DATABASE!$X1720&lt;&gt;1,"",DATABASE!Q1720)</f>
        <v/>
      </c>
      <c r="G1722" s="94">
        <f>IF(DATABASE!$X1720&lt;&gt;1,"",DATABASE!C1720)</f>
        <v/>
      </c>
      <c r="H1722" s="94">
        <f>IF(DATABASE!$X1720&lt;&gt;1,"",DATABASE!D1720)</f>
        <v/>
      </c>
      <c r="I1722" s="93">
        <f>IF(DATABASE!$X1720&lt;&gt;1,"",DATABASE!S1720)</f>
        <v/>
      </c>
    </row>
    <row r="1723" ht="16.5" customHeight="1" s="111">
      <c r="A1723" s="92">
        <f>IF(DATABASE!$X1721&lt;&gt;1,"",DATABASE!B1721)</f>
        <v/>
      </c>
      <c r="B1723" s="93">
        <f>IF(DATABASE!$X1721&lt;&gt;1,"",DATABASE!M1721)</f>
        <v/>
      </c>
      <c r="C1723" s="94">
        <f>IF(DATABASE!$X1721&lt;&gt;1,"",DATABASE!A1721)</f>
        <v/>
      </c>
      <c r="D1723" s="94">
        <f>IF(DATABASE!$X1721&lt;&gt;1,"",DATABASE!P1721)</f>
        <v/>
      </c>
      <c r="E1723" s="94">
        <f>IF(DATABASE!$X1721&lt;&gt;1,"",DATABASE!L1721)</f>
        <v/>
      </c>
      <c r="F1723" s="94">
        <f>IF(DATABASE!$X1721&lt;&gt;1,"",DATABASE!Q1721)</f>
        <v/>
      </c>
      <c r="G1723" s="94">
        <f>IF(DATABASE!$X1721&lt;&gt;1,"",DATABASE!C1721)</f>
        <v/>
      </c>
      <c r="H1723" s="94">
        <f>IF(DATABASE!$X1721&lt;&gt;1,"",DATABASE!D1721)</f>
        <v/>
      </c>
      <c r="I1723" s="93">
        <f>IF(DATABASE!$X1721&lt;&gt;1,"",DATABASE!S1721)</f>
        <v/>
      </c>
    </row>
    <row r="1724" ht="16.5" customHeight="1" s="111">
      <c r="A1724" s="92">
        <f>IF(DATABASE!$X1722&lt;&gt;1,"",DATABASE!B1722)</f>
        <v/>
      </c>
      <c r="B1724" s="93">
        <f>IF(DATABASE!$X1722&lt;&gt;1,"",DATABASE!M1722)</f>
        <v/>
      </c>
      <c r="C1724" s="94">
        <f>IF(DATABASE!$X1722&lt;&gt;1,"",DATABASE!A1722)</f>
        <v/>
      </c>
      <c r="D1724" s="94">
        <f>IF(DATABASE!$X1722&lt;&gt;1,"",DATABASE!P1722)</f>
        <v/>
      </c>
      <c r="E1724" s="94">
        <f>IF(DATABASE!$X1722&lt;&gt;1,"",DATABASE!L1722)</f>
        <v/>
      </c>
      <c r="F1724" s="94">
        <f>IF(DATABASE!$X1722&lt;&gt;1,"",DATABASE!Q1722)</f>
        <v/>
      </c>
      <c r="G1724" s="94">
        <f>IF(DATABASE!$X1722&lt;&gt;1,"",DATABASE!C1722)</f>
        <v/>
      </c>
      <c r="H1724" s="94">
        <f>IF(DATABASE!$X1722&lt;&gt;1,"",DATABASE!D1722)</f>
        <v/>
      </c>
      <c r="I1724" s="93">
        <f>IF(DATABASE!$X1722&lt;&gt;1,"",DATABASE!S1722)</f>
        <v/>
      </c>
    </row>
    <row r="1725" ht="16.5" customHeight="1" s="111">
      <c r="A1725" s="92">
        <f>IF(DATABASE!$X1723&lt;&gt;1,"",DATABASE!B1723)</f>
        <v/>
      </c>
      <c r="B1725" s="93">
        <f>IF(DATABASE!$X1723&lt;&gt;1,"",DATABASE!M1723)</f>
        <v/>
      </c>
      <c r="C1725" s="94">
        <f>IF(DATABASE!$X1723&lt;&gt;1,"",DATABASE!A1723)</f>
        <v/>
      </c>
      <c r="D1725" s="94">
        <f>IF(DATABASE!$X1723&lt;&gt;1,"",DATABASE!P1723)</f>
        <v/>
      </c>
      <c r="E1725" s="94">
        <f>IF(DATABASE!$X1723&lt;&gt;1,"",DATABASE!L1723)</f>
        <v/>
      </c>
      <c r="F1725" s="94">
        <f>IF(DATABASE!$X1723&lt;&gt;1,"",DATABASE!Q1723)</f>
        <v/>
      </c>
      <c r="G1725" s="94">
        <f>IF(DATABASE!$X1723&lt;&gt;1,"",DATABASE!C1723)</f>
        <v/>
      </c>
      <c r="H1725" s="94">
        <f>IF(DATABASE!$X1723&lt;&gt;1,"",DATABASE!D1723)</f>
        <v/>
      </c>
      <c r="I1725" s="93">
        <f>IF(DATABASE!$X1723&lt;&gt;1,"",DATABASE!S1723)</f>
        <v/>
      </c>
    </row>
    <row r="1726" ht="16.5" customHeight="1" s="111">
      <c r="A1726" s="92">
        <f>IF(DATABASE!$X1724&lt;&gt;1,"",DATABASE!B1724)</f>
        <v/>
      </c>
      <c r="B1726" s="93">
        <f>IF(DATABASE!$X1724&lt;&gt;1,"",DATABASE!M1724)</f>
        <v/>
      </c>
      <c r="C1726" s="94">
        <f>IF(DATABASE!$X1724&lt;&gt;1,"",DATABASE!A1724)</f>
        <v/>
      </c>
      <c r="D1726" s="94">
        <f>IF(DATABASE!$X1724&lt;&gt;1,"",DATABASE!P1724)</f>
        <v/>
      </c>
      <c r="E1726" s="94">
        <f>IF(DATABASE!$X1724&lt;&gt;1,"",DATABASE!L1724)</f>
        <v/>
      </c>
      <c r="F1726" s="94">
        <f>IF(DATABASE!$X1724&lt;&gt;1,"",DATABASE!Q1724)</f>
        <v/>
      </c>
      <c r="G1726" s="94">
        <f>IF(DATABASE!$X1724&lt;&gt;1,"",DATABASE!C1724)</f>
        <v/>
      </c>
      <c r="H1726" s="94">
        <f>IF(DATABASE!$X1724&lt;&gt;1,"",DATABASE!D1724)</f>
        <v/>
      </c>
      <c r="I1726" s="93">
        <f>IF(DATABASE!$X1724&lt;&gt;1,"",DATABASE!S1724)</f>
        <v/>
      </c>
    </row>
    <row r="1727" ht="16.5" customHeight="1" s="111">
      <c r="A1727" s="92">
        <f>IF(DATABASE!$X1725&lt;&gt;1,"",DATABASE!B1725)</f>
        <v/>
      </c>
      <c r="B1727" s="93">
        <f>IF(DATABASE!$X1725&lt;&gt;1,"",DATABASE!M1725)</f>
        <v/>
      </c>
      <c r="C1727" s="94">
        <f>IF(DATABASE!$X1725&lt;&gt;1,"",DATABASE!A1725)</f>
        <v/>
      </c>
      <c r="D1727" s="94">
        <f>IF(DATABASE!$X1725&lt;&gt;1,"",DATABASE!P1725)</f>
        <v/>
      </c>
      <c r="E1727" s="94">
        <f>IF(DATABASE!$X1725&lt;&gt;1,"",DATABASE!L1725)</f>
        <v/>
      </c>
      <c r="F1727" s="94">
        <f>IF(DATABASE!$X1725&lt;&gt;1,"",DATABASE!Q1725)</f>
        <v/>
      </c>
      <c r="G1727" s="94">
        <f>IF(DATABASE!$X1725&lt;&gt;1,"",DATABASE!C1725)</f>
        <v/>
      </c>
      <c r="H1727" s="94">
        <f>IF(DATABASE!$X1725&lt;&gt;1,"",DATABASE!D1725)</f>
        <v/>
      </c>
      <c r="I1727" s="93">
        <f>IF(DATABASE!$X1725&lt;&gt;1,"",DATABASE!S1725)</f>
        <v/>
      </c>
    </row>
    <row r="1728" ht="16.5" customHeight="1" s="111">
      <c r="A1728" s="92">
        <f>IF(DATABASE!$X1726&lt;&gt;1,"",DATABASE!B1726)</f>
        <v/>
      </c>
      <c r="B1728" s="93">
        <f>IF(DATABASE!$X1726&lt;&gt;1,"",DATABASE!M1726)</f>
        <v/>
      </c>
      <c r="C1728" s="94">
        <f>IF(DATABASE!$X1726&lt;&gt;1,"",DATABASE!A1726)</f>
        <v/>
      </c>
      <c r="D1728" s="94">
        <f>IF(DATABASE!$X1726&lt;&gt;1,"",DATABASE!P1726)</f>
        <v/>
      </c>
      <c r="E1728" s="94">
        <f>IF(DATABASE!$X1726&lt;&gt;1,"",DATABASE!L1726)</f>
        <v/>
      </c>
      <c r="F1728" s="94">
        <f>IF(DATABASE!$X1726&lt;&gt;1,"",DATABASE!Q1726)</f>
        <v/>
      </c>
      <c r="G1728" s="94">
        <f>IF(DATABASE!$X1726&lt;&gt;1,"",DATABASE!C1726)</f>
        <v/>
      </c>
      <c r="H1728" s="94">
        <f>IF(DATABASE!$X1726&lt;&gt;1,"",DATABASE!D1726)</f>
        <v/>
      </c>
      <c r="I1728" s="93">
        <f>IF(DATABASE!$X1726&lt;&gt;1,"",DATABASE!S1726)</f>
        <v/>
      </c>
    </row>
    <row r="1729" ht="16.5" customHeight="1" s="111">
      <c r="A1729" s="92">
        <f>IF(DATABASE!$X1727&lt;&gt;1,"",DATABASE!B1727)</f>
        <v/>
      </c>
      <c r="B1729" s="93">
        <f>IF(DATABASE!$X1727&lt;&gt;1,"",DATABASE!M1727)</f>
        <v/>
      </c>
      <c r="C1729" s="94">
        <f>IF(DATABASE!$X1727&lt;&gt;1,"",DATABASE!A1727)</f>
        <v/>
      </c>
      <c r="D1729" s="94">
        <f>IF(DATABASE!$X1727&lt;&gt;1,"",DATABASE!P1727)</f>
        <v/>
      </c>
      <c r="E1729" s="94">
        <f>IF(DATABASE!$X1727&lt;&gt;1,"",DATABASE!L1727)</f>
        <v/>
      </c>
      <c r="F1729" s="94">
        <f>IF(DATABASE!$X1727&lt;&gt;1,"",DATABASE!Q1727)</f>
        <v/>
      </c>
      <c r="G1729" s="94">
        <f>IF(DATABASE!$X1727&lt;&gt;1,"",DATABASE!C1727)</f>
        <v/>
      </c>
      <c r="H1729" s="94">
        <f>IF(DATABASE!$X1727&lt;&gt;1,"",DATABASE!D1727)</f>
        <v/>
      </c>
      <c r="I1729" s="93">
        <f>IF(DATABASE!$X1727&lt;&gt;1,"",DATABASE!S1727)</f>
        <v/>
      </c>
    </row>
    <row r="1730" ht="16.5" customHeight="1" s="111">
      <c r="A1730" s="92">
        <f>IF(DATABASE!$X1728&lt;&gt;1,"",DATABASE!B1728)</f>
        <v/>
      </c>
      <c r="B1730" s="93">
        <f>IF(DATABASE!$X1728&lt;&gt;1,"",DATABASE!M1728)</f>
        <v/>
      </c>
      <c r="C1730" s="94">
        <f>IF(DATABASE!$X1728&lt;&gt;1,"",DATABASE!A1728)</f>
        <v/>
      </c>
      <c r="D1730" s="94">
        <f>IF(DATABASE!$X1728&lt;&gt;1,"",DATABASE!P1728)</f>
        <v/>
      </c>
      <c r="E1730" s="94">
        <f>IF(DATABASE!$X1728&lt;&gt;1,"",DATABASE!L1728)</f>
        <v/>
      </c>
      <c r="F1730" s="94">
        <f>IF(DATABASE!$X1728&lt;&gt;1,"",DATABASE!Q1728)</f>
        <v/>
      </c>
      <c r="G1730" s="94">
        <f>IF(DATABASE!$X1728&lt;&gt;1,"",DATABASE!C1728)</f>
        <v/>
      </c>
      <c r="H1730" s="94">
        <f>IF(DATABASE!$X1728&lt;&gt;1,"",DATABASE!D1728)</f>
        <v/>
      </c>
      <c r="I1730" s="93">
        <f>IF(DATABASE!$X1728&lt;&gt;1,"",DATABASE!S1728)</f>
        <v/>
      </c>
    </row>
    <row r="1731" ht="16.5" customHeight="1" s="111">
      <c r="A1731" s="92">
        <f>IF(DATABASE!$X1729&lt;&gt;1,"",DATABASE!B1729)</f>
        <v/>
      </c>
      <c r="B1731" s="93">
        <f>IF(DATABASE!$X1729&lt;&gt;1,"",DATABASE!M1729)</f>
        <v/>
      </c>
      <c r="C1731" s="94">
        <f>IF(DATABASE!$X1729&lt;&gt;1,"",DATABASE!A1729)</f>
        <v/>
      </c>
      <c r="D1731" s="94">
        <f>IF(DATABASE!$X1729&lt;&gt;1,"",DATABASE!P1729)</f>
        <v/>
      </c>
      <c r="E1731" s="94">
        <f>IF(DATABASE!$X1729&lt;&gt;1,"",DATABASE!L1729)</f>
        <v/>
      </c>
      <c r="F1731" s="94">
        <f>IF(DATABASE!$X1729&lt;&gt;1,"",DATABASE!Q1729)</f>
        <v/>
      </c>
      <c r="G1731" s="94">
        <f>IF(DATABASE!$X1729&lt;&gt;1,"",DATABASE!C1729)</f>
        <v/>
      </c>
      <c r="H1731" s="94">
        <f>IF(DATABASE!$X1729&lt;&gt;1,"",DATABASE!D1729)</f>
        <v/>
      </c>
      <c r="I1731" s="93">
        <f>IF(DATABASE!$X1729&lt;&gt;1,"",DATABASE!S1729)</f>
        <v/>
      </c>
    </row>
    <row r="1732" ht="16.5" customHeight="1" s="111">
      <c r="A1732" s="92">
        <f>IF(DATABASE!$X1730&lt;&gt;1,"",DATABASE!B1730)</f>
        <v/>
      </c>
      <c r="B1732" s="93">
        <f>IF(DATABASE!$X1730&lt;&gt;1,"",DATABASE!M1730)</f>
        <v/>
      </c>
      <c r="C1732" s="94">
        <f>IF(DATABASE!$X1730&lt;&gt;1,"",DATABASE!A1730)</f>
        <v/>
      </c>
      <c r="D1732" s="94">
        <f>IF(DATABASE!$X1730&lt;&gt;1,"",DATABASE!P1730)</f>
        <v/>
      </c>
      <c r="E1732" s="94">
        <f>IF(DATABASE!$X1730&lt;&gt;1,"",DATABASE!L1730)</f>
        <v/>
      </c>
      <c r="F1732" s="94">
        <f>IF(DATABASE!$X1730&lt;&gt;1,"",DATABASE!Q1730)</f>
        <v/>
      </c>
      <c r="G1732" s="94">
        <f>IF(DATABASE!$X1730&lt;&gt;1,"",DATABASE!C1730)</f>
        <v/>
      </c>
      <c r="H1732" s="94">
        <f>IF(DATABASE!$X1730&lt;&gt;1,"",DATABASE!D1730)</f>
        <v/>
      </c>
      <c r="I1732" s="93">
        <f>IF(DATABASE!$X1730&lt;&gt;1,"",DATABASE!S1730)</f>
        <v/>
      </c>
    </row>
    <row r="1733" ht="16.5" customHeight="1" s="111">
      <c r="A1733" s="92">
        <f>IF(DATABASE!$X1731&lt;&gt;1,"",DATABASE!B1731)</f>
        <v/>
      </c>
      <c r="B1733" s="93">
        <f>IF(DATABASE!$X1731&lt;&gt;1,"",DATABASE!M1731)</f>
        <v/>
      </c>
      <c r="C1733" s="94">
        <f>IF(DATABASE!$X1731&lt;&gt;1,"",DATABASE!A1731)</f>
        <v/>
      </c>
      <c r="D1733" s="94">
        <f>IF(DATABASE!$X1731&lt;&gt;1,"",DATABASE!P1731)</f>
        <v/>
      </c>
      <c r="E1733" s="94">
        <f>IF(DATABASE!$X1731&lt;&gt;1,"",DATABASE!L1731)</f>
        <v/>
      </c>
      <c r="F1733" s="94">
        <f>IF(DATABASE!$X1731&lt;&gt;1,"",DATABASE!Q1731)</f>
        <v/>
      </c>
      <c r="G1733" s="94">
        <f>IF(DATABASE!$X1731&lt;&gt;1,"",DATABASE!C1731)</f>
        <v/>
      </c>
      <c r="H1733" s="94">
        <f>IF(DATABASE!$X1731&lt;&gt;1,"",DATABASE!D1731)</f>
        <v/>
      </c>
      <c r="I1733" s="93">
        <f>IF(DATABASE!$X1731&lt;&gt;1,"",DATABASE!S1731)</f>
        <v/>
      </c>
    </row>
    <row r="1734" ht="16.5" customHeight="1" s="111">
      <c r="A1734" s="92">
        <f>IF(DATABASE!$X1732&lt;&gt;1,"",DATABASE!B1732)</f>
        <v/>
      </c>
      <c r="B1734" s="93">
        <f>IF(DATABASE!$X1732&lt;&gt;1,"",DATABASE!M1732)</f>
        <v/>
      </c>
      <c r="C1734" s="94">
        <f>IF(DATABASE!$X1732&lt;&gt;1,"",DATABASE!A1732)</f>
        <v/>
      </c>
      <c r="D1734" s="94">
        <f>IF(DATABASE!$X1732&lt;&gt;1,"",DATABASE!P1732)</f>
        <v/>
      </c>
      <c r="E1734" s="94">
        <f>IF(DATABASE!$X1732&lt;&gt;1,"",DATABASE!L1732)</f>
        <v/>
      </c>
      <c r="F1734" s="94">
        <f>IF(DATABASE!$X1732&lt;&gt;1,"",DATABASE!Q1732)</f>
        <v/>
      </c>
      <c r="G1734" s="94">
        <f>IF(DATABASE!$X1732&lt;&gt;1,"",DATABASE!C1732)</f>
        <v/>
      </c>
      <c r="H1734" s="94">
        <f>IF(DATABASE!$X1732&lt;&gt;1,"",DATABASE!D1732)</f>
        <v/>
      </c>
      <c r="I1734" s="93">
        <f>IF(DATABASE!$X1732&lt;&gt;1,"",DATABASE!S1732)</f>
        <v/>
      </c>
    </row>
    <row r="1735" ht="16.5" customHeight="1" s="111">
      <c r="A1735" s="92">
        <f>IF(DATABASE!$X1733&lt;&gt;1,"",DATABASE!B1733)</f>
        <v/>
      </c>
      <c r="B1735" s="93">
        <f>IF(DATABASE!$X1733&lt;&gt;1,"",DATABASE!M1733)</f>
        <v/>
      </c>
      <c r="C1735" s="94">
        <f>IF(DATABASE!$X1733&lt;&gt;1,"",DATABASE!A1733)</f>
        <v/>
      </c>
      <c r="D1735" s="94">
        <f>IF(DATABASE!$X1733&lt;&gt;1,"",DATABASE!P1733)</f>
        <v/>
      </c>
      <c r="E1735" s="94">
        <f>IF(DATABASE!$X1733&lt;&gt;1,"",DATABASE!L1733)</f>
        <v/>
      </c>
      <c r="F1735" s="94">
        <f>IF(DATABASE!$X1733&lt;&gt;1,"",DATABASE!Q1733)</f>
        <v/>
      </c>
      <c r="G1735" s="94">
        <f>IF(DATABASE!$X1733&lt;&gt;1,"",DATABASE!C1733)</f>
        <v/>
      </c>
      <c r="H1735" s="94">
        <f>IF(DATABASE!$X1733&lt;&gt;1,"",DATABASE!D1733)</f>
        <v/>
      </c>
      <c r="I1735" s="93">
        <f>IF(DATABASE!$X1733&lt;&gt;1,"",DATABASE!S1733)</f>
        <v/>
      </c>
    </row>
    <row r="1736" ht="16.5" customHeight="1" s="111">
      <c r="A1736" s="92">
        <f>IF(DATABASE!$X1734&lt;&gt;1,"",DATABASE!B1734)</f>
        <v/>
      </c>
      <c r="B1736" s="93">
        <f>IF(DATABASE!$X1734&lt;&gt;1,"",DATABASE!M1734)</f>
        <v/>
      </c>
      <c r="C1736" s="94">
        <f>IF(DATABASE!$X1734&lt;&gt;1,"",DATABASE!A1734)</f>
        <v/>
      </c>
      <c r="D1736" s="94">
        <f>IF(DATABASE!$X1734&lt;&gt;1,"",DATABASE!P1734)</f>
        <v/>
      </c>
      <c r="E1736" s="94">
        <f>IF(DATABASE!$X1734&lt;&gt;1,"",DATABASE!L1734)</f>
        <v/>
      </c>
      <c r="F1736" s="94">
        <f>IF(DATABASE!$X1734&lt;&gt;1,"",DATABASE!Q1734)</f>
        <v/>
      </c>
      <c r="G1736" s="94">
        <f>IF(DATABASE!$X1734&lt;&gt;1,"",DATABASE!C1734)</f>
        <v/>
      </c>
      <c r="H1736" s="94">
        <f>IF(DATABASE!$X1734&lt;&gt;1,"",DATABASE!D1734)</f>
        <v/>
      </c>
      <c r="I1736" s="93">
        <f>IF(DATABASE!$X1734&lt;&gt;1,"",DATABASE!S1734)</f>
        <v/>
      </c>
    </row>
    <row r="1737" ht="16.5" customHeight="1" s="111">
      <c r="A1737" s="92">
        <f>IF(DATABASE!$X1735&lt;&gt;1,"",DATABASE!B1735)</f>
        <v/>
      </c>
      <c r="B1737" s="93">
        <f>IF(DATABASE!$X1735&lt;&gt;1,"",DATABASE!M1735)</f>
        <v/>
      </c>
      <c r="C1737" s="94">
        <f>IF(DATABASE!$X1735&lt;&gt;1,"",DATABASE!A1735)</f>
        <v/>
      </c>
      <c r="D1737" s="94">
        <f>IF(DATABASE!$X1735&lt;&gt;1,"",DATABASE!P1735)</f>
        <v/>
      </c>
      <c r="E1737" s="94">
        <f>IF(DATABASE!$X1735&lt;&gt;1,"",DATABASE!L1735)</f>
        <v/>
      </c>
      <c r="F1737" s="94">
        <f>IF(DATABASE!$X1735&lt;&gt;1,"",DATABASE!Q1735)</f>
        <v/>
      </c>
      <c r="G1737" s="94">
        <f>IF(DATABASE!$X1735&lt;&gt;1,"",DATABASE!C1735)</f>
        <v/>
      </c>
      <c r="H1737" s="94">
        <f>IF(DATABASE!$X1735&lt;&gt;1,"",DATABASE!D1735)</f>
        <v/>
      </c>
      <c r="I1737" s="93">
        <f>IF(DATABASE!$X1735&lt;&gt;1,"",DATABASE!S1735)</f>
        <v/>
      </c>
    </row>
    <row r="1738" ht="16.5" customHeight="1" s="111">
      <c r="A1738" s="92">
        <f>IF(DATABASE!$X1736&lt;&gt;1,"",DATABASE!B1736)</f>
        <v/>
      </c>
      <c r="B1738" s="93">
        <f>IF(DATABASE!$X1736&lt;&gt;1,"",DATABASE!M1736)</f>
        <v/>
      </c>
      <c r="C1738" s="94">
        <f>IF(DATABASE!$X1736&lt;&gt;1,"",DATABASE!A1736)</f>
        <v/>
      </c>
      <c r="D1738" s="94">
        <f>IF(DATABASE!$X1736&lt;&gt;1,"",DATABASE!P1736)</f>
        <v/>
      </c>
      <c r="E1738" s="94">
        <f>IF(DATABASE!$X1736&lt;&gt;1,"",DATABASE!L1736)</f>
        <v/>
      </c>
      <c r="F1738" s="94">
        <f>IF(DATABASE!$X1736&lt;&gt;1,"",DATABASE!Q1736)</f>
        <v/>
      </c>
      <c r="G1738" s="94">
        <f>IF(DATABASE!$X1736&lt;&gt;1,"",DATABASE!C1736)</f>
        <v/>
      </c>
      <c r="H1738" s="94">
        <f>IF(DATABASE!$X1736&lt;&gt;1,"",DATABASE!D1736)</f>
        <v/>
      </c>
      <c r="I1738" s="93">
        <f>IF(DATABASE!$X1736&lt;&gt;1,"",DATABASE!S1736)</f>
        <v/>
      </c>
    </row>
    <row r="1739" ht="16.5" customHeight="1" s="111">
      <c r="A1739" s="92">
        <f>IF(DATABASE!$X1737&lt;&gt;1,"",DATABASE!B1737)</f>
        <v/>
      </c>
      <c r="B1739" s="93">
        <f>IF(DATABASE!$X1737&lt;&gt;1,"",DATABASE!M1737)</f>
        <v/>
      </c>
      <c r="C1739" s="94">
        <f>IF(DATABASE!$X1737&lt;&gt;1,"",DATABASE!A1737)</f>
        <v/>
      </c>
      <c r="D1739" s="94">
        <f>IF(DATABASE!$X1737&lt;&gt;1,"",DATABASE!P1737)</f>
        <v/>
      </c>
      <c r="E1739" s="94">
        <f>IF(DATABASE!$X1737&lt;&gt;1,"",DATABASE!L1737)</f>
        <v/>
      </c>
      <c r="F1739" s="94">
        <f>IF(DATABASE!$X1737&lt;&gt;1,"",DATABASE!Q1737)</f>
        <v/>
      </c>
      <c r="G1739" s="94">
        <f>IF(DATABASE!$X1737&lt;&gt;1,"",DATABASE!C1737)</f>
        <v/>
      </c>
      <c r="H1739" s="94">
        <f>IF(DATABASE!$X1737&lt;&gt;1,"",DATABASE!D1737)</f>
        <v/>
      </c>
      <c r="I1739" s="93">
        <f>IF(DATABASE!$X1737&lt;&gt;1,"",DATABASE!S1737)</f>
        <v/>
      </c>
    </row>
    <row r="1740" ht="16.5" customHeight="1" s="111">
      <c r="A1740" s="92">
        <f>IF(DATABASE!$X1738&lt;&gt;1,"",DATABASE!B1738)</f>
        <v/>
      </c>
      <c r="B1740" s="93">
        <f>IF(DATABASE!$X1738&lt;&gt;1,"",DATABASE!M1738)</f>
        <v/>
      </c>
      <c r="C1740" s="94">
        <f>IF(DATABASE!$X1738&lt;&gt;1,"",DATABASE!A1738)</f>
        <v/>
      </c>
      <c r="D1740" s="94">
        <f>IF(DATABASE!$X1738&lt;&gt;1,"",DATABASE!P1738)</f>
        <v/>
      </c>
      <c r="E1740" s="94">
        <f>IF(DATABASE!$X1738&lt;&gt;1,"",DATABASE!L1738)</f>
        <v/>
      </c>
      <c r="F1740" s="94">
        <f>IF(DATABASE!$X1738&lt;&gt;1,"",DATABASE!Q1738)</f>
        <v/>
      </c>
      <c r="G1740" s="94">
        <f>IF(DATABASE!$X1738&lt;&gt;1,"",DATABASE!C1738)</f>
        <v/>
      </c>
      <c r="H1740" s="94">
        <f>IF(DATABASE!$X1738&lt;&gt;1,"",DATABASE!D1738)</f>
        <v/>
      </c>
      <c r="I1740" s="93">
        <f>IF(DATABASE!$X1738&lt;&gt;1,"",DATABASE!S1738)</f>
        <v/>
      </c>
    </row>
    <row r="1741" ht="16.5" customHeight="1" s="111">
      <c r="A1741" s="92">
        <f>IF(DATABASE!$X1739&lt;&gt;1,"",DATABASE!B1739)</f>
        <v/>
      </c>
      <c r="B1741" s="93">
        <f>IF(DATABASE!$X1739&lt;&gt;1,"",DATABASE!M1739)</f>
        <v/>
      </c>
      <c r="C1741" s="94">
        <f>IF(DATABASE!$X1739&lt;&gt;1,"",DATABASE!A1739)</f>
        <v/>
      </c>
      <c r="D1741" s="94">
        <f>IF(DATABASE!$X1739&lt;&gt;1,"",DATABASE!P1739)</f>
        <v/>
      </c>
      <c r="E1741" s="94">
        <f>IF(DATABASE!$X1739&lt;&gt;1,"",DATABASE!L1739)</f>
        <v/>
      </c>
      <c r="F1741" s="94">
        <f>IF(DATABASE!$X1739&lt;&gt;1,"",DATABASE!Q1739)</f>
        <v/>
      </c>
      <c r="G1741" s="94">
        <f>IF(DATABASE!$X1739&lt;&gt;1,"",DATABASE!C1739)</f>
        <v/>
      </c>
      <c r="H1741" s="94">
        <f>IF(DATABASE!$X1739&lt;&gt;1,"",DATABASE!D1739)</f>
        <v/>
      </c>
      <c r="I1741" s="93">
        <f>IF(DATABASE!$X1739&lt;&gt;1,"",DATABASE!S1739)</f>
        <v/>
      </c>
    </row>
    <row r="1742" ht="16.5" customHeight="1" s="111">
      <c r="A1742" s="92">
        <f>IF(DATABASE!$X1740&lt;&gt;1,"",DATABASE!B1740)</f>
        <v/>
      </c>
      <c r="B1742" s="93">
        <f>IF(DATABASE!$X1740&lt;&gt;1,"",DATABASE!M1740)</f>
        <v/>
      </c>
      <c r="C1742" s="94">
        <f>IF(DATABASE!$X1740&lt;&gt;1,"",DATABASE!A1740)</f>
        <v/>
      </c>
      <c r="D1742" s="94">
        <f>IF(DATABASE!$X1740&lt;&gt;1,"",DATABASE!P1740)</f>
        <v/>
      </c>
      <c r="E1742" s="94">
        <f>IF(DATABASE!$X1740&lt;&gt;1,"",DATABASE!L1740)</f>
        <v/>
      </c>
      <c r="F1742" s="94">
        <f>IF(DATABASE!$X1740&lt;&gt;1,"",DATABASE!Q1740)</f>
        <v/>
      </c>
      <c r="G1742" s="94">
        <f>IF(DATABASE!$X1740&lt;&gt;1,"",DATABASE!C1740)</f>
        <v/>
      </c>
      <c r="H1742" s="94">
        <f>IF(DATABASE!$X1740&lt;&gt;1,"",DATABASE!D1740)</f>
        <v/>
      </c>
      <c r="I1742" s="93">
        <f>IF(DATABASE!$X1740&lt;&gt;1,"",DATABASE!S1740)</f>
        <v/>
      </c>
    </row>
    <row r="1743" ht="16.5" customHeight="1" s="111">
      <c r="A1743" s="92">
        <f>IF(DATABASE!$X1741&lt;&gt;1,"",DATABASE!B1741)</f>
        <v/>
      </c>
      <c r="B1743" s="93">
        <f>IF(DATABASE!$X1741&lt;&gt;1,"",DATABASE!M1741)</f>
        <v/>
      </c>
      <c r="C1743" s="94">
        <f>IF(DATABASE!$X1741&lt;&gt;1,"",DATABASE!A1741)</f>
        <v/>
      </c>
      <c r="D1743" s="94">
        <f>IF(DATABASE!$X1741&lt;&gt;1,"",DATABASE!P1741)</f>
        <v/>
      </c>
      <c r="E1743" s="94">
        <f>IF(DATABASE!$X1741&lt;&gt;1,"",DATABASE!L1741)</f>
        <v/>
      </c>
      <c r="F1743" s="94">
        <f>IF(DATABASE!$X1741&lt;&gt;1,"",DATABASE!Q1741)</f>
        <v/>
      </c>
      <c r="G1743" s="94">
        <f>IF(DATABASE!$X1741&lt;&gt;1,"",DATABASE!C1741)</f>
        <v/>
      </c>
      <c r="H1743" s="94">
        <f>IF(DATABASE!$X1741&lt;&gt;1,"",DATABASE!D1741)</f>
        <v/>
      </c>
      <c r="I1743" s="93">
        <f>IF(DATABASE!$X1741&lt;&gt;1,"",DATABASE!S1741)</f>
        <v/>
      </c>
    </row>
    <row r="1744" ht="16.5" customHeight="1" s="111">
      <c r="A1744" s="92">
        <f>IF(DATABASE!$X1742&lt;&gt;1,"",DATABASE!B1742)</f>
        <v/>
      </c>
      <c r="B1744" s="93">
        <f>IF(DATABASE!$X1742&lt;&gt;1,"",DATABASE!M1742)</f>
        <v/>
      </c>
      <c r="C1744" s="94">
        <f>IF(DATABASE!$X1742&lt;&gt;1,"",DATABASE!A1742)</f>
        <v/>
      </c>
      <c r="D1744" s="94">
        <f>IF(DATABASE!$X1742&lt;&gt;1,"",DATABASE!P1742)</f>
        <v/>
      </c>
      <c r="E1744" s="94">
        <f>IF(DATABASE!$X1742&lt;&gt;1,"",DATABASE!L1742)</f>
        <v/>
      </c>
      <c r="F1744" s="94">
        <f>IF(DATABASE!$X1742&lt;&gt;1,"",DATABASE!Q1742)</f>
        <v/>
      </c>
      <c r="G1744" s="94">
        <f>IF(DATABASE!$X1742&lt;&gt;1,"",DATABASE!C1742)</f>
        <v/>
      </c>
      <c r="H1744" s="94">
        <f>IF(DATABASE!$X1742&lt;&gt;1,"",DATABASE!D1742)</f>
        <v/>
      </c>
      <c r="I1744" s="93">
        <f>IF(DATABASE!$X1742&lt;&gt;1,"",DATABASE!S1742)</f>
        <v/>
      </c>
    </row>
    <row r="1745" ht="16.5" customHeight="1" s="111">
      <c r="A1745" s="92">
        <f>IF(DATABASE!$X1743&lt;&gt;1,"",DATABASE!B1743)</f>
        <v/>
      </c>
      <c r="B1745" s="93">
        <f>IF(DATABASE!$X1743&lt;&gt;1,"",DATABASE!M1743)</f>
        <v/>
      </c>
      <c r="C1745" s="94">
        <f>IF(DATABASE!$X1743&lt;&gt;1,"",DATABASE!A1743)</f>
        <v/>
      </c>
      <c r="D1745" s="94">
        <f>IF(DATABASE!$X1743&lt;&gt;1,"",DATABASE!P1743)</f>
        <v/>
      </c>
      <c r="E1745" s="94">
        <f>IF(DATABASE!$X1743&lt;&gt;1,"",DATABASE!L1743)</f>
        <v/>
      </c>
      <c r="F1745" s="94">
        <f>IF(DATABASE!$X1743&lt;&gt;1,"",DATABASE!Q1743)</f>
        <v/>
      </c>
      <c r="G1745" s="94">
        <f>IF(DATABASE!$X1743&lt;&gt;1,"",DATABASE!C1743)</f>
        <v/>
      </c>
      <c r="H1745" s="94">
        <f>IF(DATABASE!$X1743&lt;&gt;1,"",DATABASE!D1743)</f>
        <v/>
      </c>
      <c r="I1745" s="93">
        <f>IF(DATABASE!$X1743&lt;&gt;1,"",DATABASE!S1743)</f>
        <v/>
      </c>
    </row>
    <row r="1746" ht="16.5" customHeight="1" s="111">
      <c r="A1746" s="92">
        <f>IF(DATABASE!$X1744&lt;&gt;1,"",DATABASE!B1744)</f>
        <v/>
      </c>
      <c r="B1746" s="93">
        <f>IF(DATABASE!$X1744&lt;&gt;1,"",DATABASE!M1744)</f>
        <v/>
      </c>
      <c r="C1746" s="94">
        <f>IF(DATABASE!$X1744&lt;&gt;1,"",DATABASE!A1744)</f>
        <v/>
      </c>
      <c r="D1746" s="94">
        <f>IF(DATABASE!$X1744&lt;&gt;1,"",DATABASE!P1744)</f>
        <v/>
      </c>
      <c r="E1746" s="94">
        <f>IF(DATABASE!$X1744&lt;&gt;1,"",DATABASE!L1744)</f>
        <v/>
      </c>
      <c r="F1746" s="94">
        <f>IF(DATABASE!$X1744&lt;&gt;1,"",DATABASE!Q1744)</f>
        <v/>
      </c>
      <c r="G1746" s="94">
        <f>IF(DATABASE!$X1744&lt;&gt;1,"",DATABASE!C1744)</f>
        <v/>
      </c>
      <c r="H1746" s="94">
        <f>IF(DATABASE!$X1744&lt;&gt;1,"",DATABASE!D1744)</f>
        <v/>
      </c>
      <c r="I1746" s="93">
        <f>IF(DATABASE!$X1744&lt;&gt;1,"",DATABASE!S1744)</f>
        <v/>
      </c>
    </row>
    <row r="1747" ht="16.5" customHeight="1" s="111">
      <c r="A1747" s="92">
        <f>IF(DATABASE!$X1745&lt;&gt;1,"",DATABASE!B1745)</f>
        <v/>
      </c>
      <c r="B1747" s="93">
        <f>IF(DATABASE!$X1745&lt;&gt;1,"",DATABASE!M1745)</f>
        <v/>
      </c>
      <c r="C1747" s="94">
        <f>IF(DATABASE!$X1745&lt;&gt;1,"",DATABASE!A1745)</f>
        <v/>
      </c>
      <c r="D1747" s="94">
        <f>IF(DATABASE!$X1745&lt;&gt;1,"",DATABASE!P1745)</f>
        <v/>
      </c>
      <c r="E1747" s="94">
        <f>IF(DATABASE!$X1745&lt;&gt;1,"",DATABASE!L1745)</f>
        <v/>
      </c>
      <c r="F1747" s="94">
        <f>IF(DATABASE!$X1745&lt;&gt;1,"",DATABASE!Q1745)</f>
        <v/>
      </c>
      <c r="G1747" s="94">
        <f>IF(DATABASE!$X1745&lt;&gt;1,"",DATABASE!C1745)</f>
        <v/>
      </c>
      <c r="H1747" s="94">
        <f>IF(DATABASE!$X1745&lt;&gt;1,"",DATABASE!D1745)</f>
        <v/>
      </c>
      <c r="I1747" s="93">
        <f>IF(DATABASE!$X1745&lt;&gt;1,"",DATABASE!S1745)</f>
        <v/>
      </c>
    </row>
    <row r="1748" ht="16.5" customHeight="1" s="111">
      <c r="A1748" s="92">
        <f>IF(DATABASE!$X1746&lt;&gt;1,"",DATABASE!B1746)</f>
        <v/>
      </c>
      <c r="B1748" s="93">
        <f>IF(DATABASE!$X1746&lt;&gt;1,"",DATABASE!M1746)</f>
        <v/>
      </c>
      <c r="C1748" s="94">
        <f>IF(DATABASE!$X1746&lt;&gt;1,"",DATABASE!A1746)</f>
        <v/>
      </c>
      <c r="D1748" s="94">
        <f>IF(DATABASE!$X1746&lt;&gt;1,"",DATABASE!P1746)</f>
        <v/>
      </c>
      <c r="E1748" s="94">
        <f>IF(DATABASE!$X1746&lt;&gt;1,"",DATABASE!L1746)</f>
        <v/>
      </c>
      <c r="F1748" s="94">
        <f>IF(DATABASE!$X1746&lt;&gt;1,"",DATABASE!Q1746)</f>
        <v/>
      </c>
      <c r="G1748" s="94">
        <f>IF(DATABASE!$X1746&lt;&gt;1,"",DATABASE!C1746)</f>
        <v/>
      </c>
      <c r="H1748" s="94">
        <f>IF(DATABASE!$X1746&lt;&gt;1,"",DATABASE!D1746)</f>
        <v/>
      </c>
      <c r="I1748" s="93">
        <f>IF(DATABASE!$X1746&lt;&gt;1,"",DATABASE!S1746)</f>
        <v/>
      </c>
    </row>
    <row r="1749" ht="16.5" customHeight="1" s="111">
      <c r="A1749" s="92">
        <f>IF(DATABASE!$X1747&lt;&gt;1,"",DATABASE!B1747)</f>
        <v/>
      </c>
      <c r="B1749" s="93">
        <f>IF(DATABASE!$X1747&lt;&gt;1,"",DATABASE!M1747)</f>
        <v/>
      </c>
      <c r="C1749" s="94">
        <f>IF(DATABASE!$X1747&lt;&gt;1,"",DATABASE!A1747)</f>
        <v/>
      </c>
      <c r="D1749" s="94">
        <f>IF(DATABASE!$X1747&lt;&gt;1,"",DATABASE!P1747)</f>
        <v/>
      </c>
      <c r="E1749" s="94">
        <f>IF(DATABASE!$X1747&lt;&gt;1,"",DATABASE!L1747)</f>
        <v/>
      </c>
      <c r="F1749" s="94">
        <f>IF(DATABASE!$X1747&lt;&gt;1,"",DATABASE!Q1747)</f>
        <v/>
      </c>
      <c r="G1749" s="94">
        <f>IF(DATABASE!$X1747&lt;&gt;1,"",DATABASE!C1747)</f>
        <v/>
      </c>
      <c r="H1749" s="94">
        <f>IF(DATABASE!$X1747&lt;&gt;1,"",DATABASE!D1747)</f>
        <v/>
      </c>
      <c r="I1749" s="93">
        <f>IF(DATABASE!$X1747&lt;&gt;1,"",DATABASE!S1747)</f>
        <v/>
      </c>
    </row>
    <row r="1750" ht="16.5" customHeight="1" s="111">
      <c r="A1750" s="92">
        <f>IF(DATABASE!$X1748&lt;&gt;1,"",DATABASE!B1748)</f>
        <v/>
      </c>
      <c r="B1750" s="93">
        <f>IF(DATABASE!$X1748&lt;&gt;1,"",DATABASE!M1748)</f>
        <v/>
      </c>
      <c r="C1750" s="94">
        <f>IF(DATABASE!$X1748&lt;&gt;1,"",DATABASE!A1748)</f>
        <v/>
      </c>
      <c r="D1750" s="94">
        <f>IF(DATABASE!$X1748&lt;&gt;1,"",DATABASE!P1748)</f>
        <v/>
      </c>
      <c r="E1750" s="94">
        <f>IF(DATABASE!$X1748&lt;&gt;1,"",DATABASE!L1748)</f>
        <v/>
      </c>
      <c r="F1750" s="94">
        <f>IF(DATABASE!$X1748&lt;&gt;1,"",DATABASE!Q1748)</f>
        <v/>
      </c>
      <c r="G1750" s="94">
        <f>IF(DATABASE!$X1748&lt;&gt;1,"",DATABASE!C1748)</f>
        <v/>
      </c>
      <c r="H1750" s="94">
        <f>IF(DATABASE!$X1748&lt;&gt;1,"",DATABASE!D1748)</f>
        <v/>
      </c>
      <c r="I1750" s="93">
        <f>IF(DATABASE!$X1748&lt;&gt;1,"",DATABASE!S1748)</f>
        <v/>
      </c>
    </row>
    <row r="1751" ht="16.5" customHeight="1" s="111">
      <c r="A1751" s="92">
        <f>IF(DATABASE!$X1749&lt;&gt;1,"",DATABASE!B1749)</f>
        <v/>
      </c>
      <c r="B1751" s="93">
        <f>IF(DATABASE!$X1749&lt;&gt;1,"",DATABASE!M1749)</f>
        <v/>
      </c>
      <c r="C1751" s="94">
        <f>IF(DATABASE!$X1749&lt;&gt;1,"",DATABASE!A1749)</f>
        <v/>
      </c>
      <c r="D1751" s="94">
        <f>IF(DATABASE!$X1749&lt;&gt;1,"",DATABASE!P1749)</f>
        <v/>
      </c>
      <c r="E1751" s="94">
        <f>IF(DATABASE!$X1749&lt;&gt;1,"",DATABASE!L1749)</f>
        <v/>
      </c>
      <c r="F1751" s="94">
        <f>IF(DATABASE!$X1749&lt;&gt;1,"",DATABASE!Q1749)</f>
        <v/>
      </c>
      <c r="G1751" s="94">
        <f>IF(DATABASE!$X1749&lt;&gt;1,"",DATABASE!C1749)</f>
        <v/>
      </c>
      <c r="H1751" s="94">
        <f>IF(DATABASE!$X1749&lt;&gt;1,"",DATABASE!D1749)</f>
        <v/>
      </c>
      <c r="I1751" s="93">
        <f>IF(DATABASE!$X1749&lt;&gt;1,"",DATABASE!S1749)</f>
        <v/>
      </c>
    </row>
    <row r="1752" ht="16.5" customHeight="1" s="111">
      <c r="A1752" s="92">
        <f>IF(DATABASE!$X1750&lt;&gt;1,"",DATABASE!B1750)</f>
        <v/>
      </c>
      <c r="B1752" s="93">
        <f>IF(DATABASE!$X1750&lt;&gt;1,"",DATABASE!M1750)</f>
        <v/>
      </c>
      <c r="C1752" s="94">
        <f>IF(DATABASE!$X1750&lt;&gt;1,"",DATABASE!A1750)</f>
        <v/>
      </c>
      <c r="D1752" s="94">
        <f>IF(DATABASE!$X1750&lt;&gt;1,"",DATABASE!P1750)</f>
        <v/>
      </c>
      <c r="E1752" s="94">
        <f>IF(DATABASE!$X1750&lt;&gt;1,"",DATABASE!L1750)</f>
        <v/>
      </c>
      <c r="F1752" s="94">
        <f>IF(DATABASE!$X1750&lt;&gt;1,"",DATABASE!Q1750)</f>
        <v/>
      </c>
      <c r="G1752" s="94">
        <f>IF(DATABASE!$X1750&lt;&gt;1,"",DATABASE!C1750)</f>
        <v/>
      </c>
      <c r="H1752" s="94">
        <f>IF(DATABASE!$X1750&lt;&gt;1,"",DATABASE!D1750)</f>
        <v/>
      </c>
      <c r="I1752" s="93">
        <f>IF(DATABASE!$X1750&lt;&gt;1,"",DATABASE!S1750)</f>
        <v/>
      </c>
    </row>
    <row r="1753" ht="16.5" customHeight="1" s="111">
      <c r="A1753" s="92">
        <f>IF(DATABASE!$X1751&lt;&gt;1,"",DATABASE!B1751)</f>
        <v/>
      </c>
      <c r="B1753" s="93">
        <f>IF(DATABASE!$X1751&lt;&gt;1,"",DATABASE!M1751)</f>
        <v/>
      </c>
      <c r="C1753" s="94">
        <f>IF(DATABASE!$X1751&lt;&gt;1,"",DATABASE!A1751)</f>
        <v/>
      </c>
      <c r="D1753" s="94">
        <f>IF(DATABASE!$X1751&lt;&gt;1,"",DATABASE!P1751)</f>
        <v/>
      </c>
      <c r="E1753" s="94">
        <f>IF(DATABASE!$X1751&lt;&gt;1,"",DATABASE!L1751)</f>
        <v/>
      </c>
      <c r="F1753" s="94">
        <f>IF(DATABASE!$X1751&lt;&gt;1,"",DATABASE!Q1751)</f>
        <v/>
      </c>
      <c r="G1753" s="94">
        <f>IF(DATABASE!$X1751&lt;&gt;1,"",DATABASE!C1751)</f>
        <v/>
      </c>
      <c r="H1753" s="94">
        <f>IF(DATABASE!$X1751&lt;&gt;1,"",DATABASE!D1751)</f>
        <v/>
      </c>
      <c r="I1753" s="93">
        <f>IF(DATABASE!$X1751&lt;&gt;1,"",DATABASE!S1751)</f>
        <v/>
      </c>
    </row>
    <row r="1754" ht="16.5" customHeight="1" s="111">
      <c r="A1754" s="92">
        <f>IF(DATABASE!$X1752&lt;&gt;1,"",DATABASE!B1752)</f>
        <v/>
      </c>
      <c r="B1754" s="93">
        <f>IF(DATABASE!$X1752&lt;&gt;1,"",DATABASE!M1752)</f>
        <v/>
      </c>
      <c r="C1754" s="94">
        <f>IF(DATABASE!$X1752&lt;&gt;1,"",DATABASE!A1752)</f>
        <v/>
      </c>
      <c r="D1754" s="94">
        <f>IF(DATABASE!$X1752&lt;&gt;1,"",DATABASE!P1752)</f>
        <v/>
      </c>
      <c r="E1754" s="94">
        <f>IF(DATABASE!$X1752&lt;&gt;1,"",DATABASE!L1752)</f>
        <v/>
      </c>
      <c r="F1754" s="94">
        <f>IF(DATABASE!$X1752&lt;&gt;1,"",DATABASE!Q1752)</f>
        <v/>
      </c>
      <c r="G1754" s="94">
        <f>IF(DATABASE!$X1752&lt;&gt;1,"",DATABASE!C1752)</f>
        <v/>
      </c>
      <c r="H1754" s="94">
        <f>IF(DATABASE!$X1752&lt;&gt;1,"",DATABASE!D1752)</f>
        <v/>
      </c>
      <c r="I1754" s="93">
        <f>IF(DATABASE!$X1752&lt;&gt;1,"",DATABASE!S1752)</f>
        <v/>
      </c>
    </row>
    <row r="1755" ht="16.5" customHeight="1" s="111">
      <c r="A1755" s="92">
        <f>IF(DATABASE!$X1753&lt;&gt;1,"",DATABASE!B1753)</f>
        <v/>
      </c>
      <c r="B1755" s="93">
        <f>IF(DATABASE!$X1753&lt;&gt;1,"",DATABASE!M1753)</f>
        <v/>
      </c>
      <c r="C1755" s="94">
        <f>IF(DATABASE!$X1753&lt;&gt;1,"",DATABASE!A1753)</f>
        <v/>
      </c>
      <c r="D1755" s="94">
        <f>IF(DATABASE!$X1753&lt;&gt;1,"",DATABASE!P1753)</f>
        <v/>
      </c>
      <c r="E1755" s="94">
        <f>IF(DATABASE!$X1753&lt;&gt;1,"",DATABASE!L1753)</f>
        <v/>
      </c>
      <c r="F1755" s="94">
        <f>IF(DATABASE!$X1753&lt;&gt;1,"",DATABASE!Q1753)</f>
        <v/>
      </c>
      <c r="G1755" s="94">
        <f>IF(DATABASE!$X1753&lt;&gt;1,"",DATABASE!C1753)</f>
        <v/>
      </c>
      <c r="H1755" s="94">
        <f>IF(DATABASE!$X1753&lt;&gt;1,"",DATABASE!D1753)</f>
        <v/>
      </c>
      <c r="I1755" s="93">
        <f>IF(DATABASE!$X1753&lt;&gt;1,"",DATABASE!S1753)</f>
        <v/>
      </c>
    </row>
    <row r="1756" ht="16.5" customHeight="1" s="111">
      <c r="A1756" s="92">
        <f>IF(DATABASE!$X1754&lt;&gt;1,"",DATABASE!B1754)</f>
        <v/>
      </c>
      <c r="B1756" s="93">
        <f>IF(DATABASE!$X1754&lt;&gt;1,"",DATABASE!M1754)</f>
        <v/>
      </c>
      <c r="C1756" s="94">
        <f>IF(DATABASE!$X1754&lt;&gt;1,"",DATABASE!A1754)</f>
        <v/>
      </c>
      <c r="D1756" s="94">
        <f>IF(DATABASE!$X1754&lt;&gt;1,"",DATABASE!P1754)</f>
        <v/>
      </c>
      <c r="E1756" s="94">
        <f>IF(DATABASE!$X1754&lt;&gt;1,"",DATABASE!L1754)</f>
        <v/>
      </c>
      <c r="F1756" s="94">
        <f>IF(DATABASE!$X1754&lt;&gt;1,"",DATABASE!Q1754)</f>
        <v/>
      </c>
      <c r="G1756" s="94">
        <f>IF(DATABASE!$X1754&lt;&gt;1,"",DATABASE!C1754)</f>
        <v/>
      </c>
      <c r="H1756" s="94">
        <f>IF(DATABASE!$X1754&lt;&gt;1,"",DATABASE!D1754)</f>
        <v/>
      </c>
      <c r="I1756" s="93">
        <f>IF(DATABASE!$X1754&lt;&gt;1,"",DATABASE!S1754)</f>
        <v/>
      </c>
    </row>
    <row r="1757" ht="16.5" customHeight="1" s="111">
      <c r="A1757" s="92">
        <f>IF(DATABASE!$X1755&lt;&gt;1,"",DATABASE!B1755)</f>
        <v/>
      </c>
      <c r="B1757" s="93">
        <f>IF(DATABASE!$X1755&lt;&gt;1,"",DATABASE!M1755)</f>
        <v/>
      </c>
      <c r="C1757" s="94">
        <f>IF(DATABASE!$X1755&lt;&gt;1,"",DATABASE!A1755)</f>
        <v/>
      </c>
      <c r="D1757" s="94">
        <f>IF(DATABASE!$X1755&lt;&gt;1,"",DATABASE!P1755)</f>
        <v/>
      </c>
      <c r="E1757" s="94">
        <f>IF(DATABASE!$X1755&lt;&gt;1,"",DATABASE!L1755)</f>
        <v/>
      </c>
      <c r="F1757" s="94">
        <f>IF(DATABASE!$X1755&lt;&gt;1,"",DATABASE!Q1755)</f>
        <v/>
      </c>
      <c r="G1757" s="94">
        <f>IF(DATABASE!$X1755&lt;&gt;1,"",DATABASE!C1755)</f>
        <v/>
      </c>
      <c r="H1757" s="94">
        <f>IF(DATABASE!$X1755&lt;&gt;1,"",DATABASE!D1755)</f>
        <v/>
      </c>
      <c r="I1757" s="93">
        <f>IF(DATABASE!$X1755&lt;&gt;1,"",DATABASE!S1755)</f>
        <v/>
      </c>
    </row>
    <row r="1758" ht="16.5" customHeight="1" s="111">
      <c r="A1758" s="92">
        <f>IF(DATABASE!$X1756&lt;&gt;1,"",DATABASE!B1756)</f>
        <v/>
      </c>
      <c r="B1758" s="93">
        <f>IF(DATABASE!$X1756&lt;&gt;1,"",DATABASE!M1756)</f>
        <v/>
      </c>
      <c r="C1758" s="94">
        <f>IF(DATABASE!$X1756&lt;&gt;1,"",DATABASE!A1756)</f>
        <v/>
      </c>
      <c r="D1758" s="94">
        <f>IF(DATABASE!$X1756&lt;&gt;1,"",DATABASE!P1756)</f>
        <v/>
      </c>
      <c r="E1758" s="94">
        <f>IF(DATABASE!$X1756&lt;&gt;1,"",DATABASE!L1756)</f>
        <v/>
      </c>
      <c r="F1758" s="94">
        <f>IF(DATABASE!$X1756&lt;&gt;1,"",DATABASE!Q1756)</f>
        <v/>
      </c>
      <c r="G1758" s="94">
        <f>IF(DATABASE!$X1756&lt;&gt;1,"",DATABASE!C1756)</f>
        <v/>
      </c>
      <c r="H1758" s="94">
        <f>IF(DATABASE!$X1756&lt;&gt;1,"",DATABASE!D1756)</f>
        <v/>
      </c>
      <c r="I1758" s="93">
        <f>IF(DATABASE!$X1756&lt;&gt;1,"",DATABASE!S1756)</f>
        <v/>
      </c>
    </row>
    <row r="1759" ht="16.5" customHeight="1" s="111">
      <c r="A1759" s="92">
        <f>IF(DATABASE!$X1757&lt;&gt;1,"",DATABASE!B1757)</f>
        <v/>
      </c>
      <c r="B1759" s="93">
        <f>IF(DATABASE!$X1757&lt;&gt;1,"",DATABASE!M1757)</f>
        <v/>
      </c>
      <c r="C1759" s="94">
        <f>IF(DATABASE!$X1757&lt;&gt;1,"",DATABASE!A1757)</f>
        <v/>
      </c>
      <c r="D1759" s="94">
        <f>IF(DATABASE!$X1757&lt;&gt;1,"",DATABASE!P1757)</f>
        <v/>
      </c>
      <c r="E1759" s="94">
        <f>IF(DATABASE!$X1757&lt;&gt;1,"",DATABASE!L1757)</f>
        <v/>
      </c>
      <c r="F1759" s="94">
        <f>IF(DATABASE!$X1757&lt;&gt;1,"",DATABASE!Q1757)</f>
        <v/>
      </c>
      <c r="G1759" s="94">
        <f>IF(DATABASE!$X1757&lt;&gt;1,"",DATABASE!C1757)</f>
        <v/>
      </c>
      <c r="H1759" s="94">
        <f>IF(DATABASE!$X1757&lt;&gt;1,"",DATABASE!D1757)</f>
        <v/>
      </c>
      <c r="I1759" s="93">
        <f>IF(DATABASE!$X1757&lt;&gt;1,"",DATABASE!S1757)</f>
        <v/>
      </c>
    </row>
    <row r="1760" ht="16.5" customHeight="1" s="111">
      <c r="A1760" s="92">
        <f>IF(DATABASE!$X1758&lt;&gt;1,"",DATABASE!B1758)</f>
        <v/>
      </c>
      <c r="B1760" s="93">
        <f>IF(DATABASE!$X1758&lt;&gt;1,"",DATABASE!M1758)</f>
        <v/>
      </c>
      <c r="C1760" s="94">
        <f>IF(DATABASE!$X1758&lt;&gt;1,"",DATABASE!A1758)</f>
        <v/>
      </c>
      <c r="D1760" s="94">
        <f>IF(DATABASE!$X1758&lt;&gt;1,"",DATABASE!P1758)</f>
        <v/>
      </c>
      <c r="E1760" s="94">
        <f>IF(DATABASE!$X1758&lt;&gt;1,"",DATABASE!L1758)</f>
        <v/>
      </c>
      <c r="F1760" s="94">
        <f>IF(DATABASE!$X1758&lt;&gt;1,"",DATABASE!Q1758)</f>
        <v/>
      </c>
      <c r="G1760" s="94">
        <f>IF(DATABASE!$X1758&lt;&gt;1,"",DATABASE!C1758)</f>
        <v/>
      </c>
      <c r="H1760" s="94">
        <f>IF(DATABASE!$X1758&lt;&gt;1,"",DATABASE!D1758)</f>
        <v/>
      </c>
      <c r="I1760" s="93">
        <f>IF(DATABASE!$X1758&lt;&gt;1,"",DATABASE!S1758)</f>
        <v/>
      </c>
    </row>
    <row r="1761" ht="16.5" customHeight="1" s="111">
      <c r="A1761" s="92">
        <f>IF(DATABASE!$X1759&lt;&gt;1,"",DATABASE!B1759)</f>
        <v/>
      </c>
      <c r="B1761" s="93">
        <f>IF(DATABASE!$X1759&lt;&gt;1,"",DATABASE!M1759)</f>
        <v/>
      </c>
      <c r="C1761" s="94">
        <f>IF(DATABASE!$X1759&lt;&gt;1,"",DATABASE!A1759)</f>
        <v/>
      </c>
      <c r="D1761" s="94">
        <f>IF(DATABASE!$X1759&lt;&gt;1,"",DATABASE!P1759)</f>
        <v/>
      </c>
      <c r="E1761" s="94">
        <f>IF(DATABASE!$X1759&lt;&gt;1,"",DATABASE!L1759)</f>
        <v/>
      </c>
      <c r="F1761" s="94">
        <f>IF(DATABASE!$X1759&lt;&gt;1,"",DATABASE!Q1759)</f>
        <v/>
      </c>
      <c r="G1761" s="94">
        <f>IF(DATABASE!$X1759&lt;&gt;1,"",DATABASE!C1759)</f>
        <v/>
      </c>
      <c r="H1761" s="94">
        <f>IF(DATABASE!$X1759&lt;&gt;1,"",DATABASE!D1759)</f>
        <v/>
      </c>
      <c r="I1761" s="93">
        <f>IF(DATABASE!$X1759&lt;&gt;1,"",DATABASE!S1759)</f>
        <v/>
      </c>
    </row>
    <row r="1762" ht="16.5" customHeight="1" s="111">
      <c r="A1762" s="92">
        <f>IF(DATABASE!$X1760&lt;&gt;1,"",DATABASE!B1760)</f>
        <v/>
      </c>
      <c r="B1762" s="93">
        <f>IF(DATABASE!$X1760&lt;&gt;1,"",DATABASE!M1760)</f>
        <v/>
      </c>
      <c r="C1762" s="94">
        <f>IF(DATABASE!$X1760&lt;&gt;1,"",DATABASE!A1760)</f>
        <v/>
      </c>
      <c r="D1762" s="94">
        <f>IF(DATABASE!$X1760&lt;&gt;1,"",DATABASE!P1760)</f>
        <v/>
      </c>
      <c r="E1762" s="94">
        <f>IF(DATABASE!$X1760&lt;&gt;1,"",DATABASE!L1760)</f>
        <v/>
      </c>
      <c r="F1762" s="94">
        <f>IF(DATABASE!$X1760&lt;&gt;1,"",DATABASE!Q1760)</f>
        <v/>
      </c>
      <c r="G1762" s="94">
        <f>IF(DATABASE!$X1760&lt;&gt;1,"",DATABASE!C1760)</f>
        <v/>
      </c>
      <c r="H1762" s="94">
        <f>IF(DATABASE!$X1760&lt;&gt;1,"",DATABASE!D1760)</f>
        <v/>
      </c>
      <c r="I1762" s="93">
        <f>IF(DATABASE!$X1760&lt;&gt;1,"",DATABASE!S1760)</f>
        <v/>
      </c>
    </row>
    <row r="1763" ht="16.5" customHeight="1" s="111">
      <c r="A1763" s="92">
        <f>IF(DATABASE!$X1761&lt;&gt;1,"",DATABASE!B1761)</f>
        <v/>
      </c>
      <c r="B1763" s="93">
        <f>IF(DATABASE!$X1761&lt;&gt;1,"",DATABASE!M1761)</f>
        <v/>
      </c>
      <c r="C1763" s="94">
        <f>IF(DATABASE!$X1761&lt;&gt;1,"",DATABASE!A1761)</f>
        <v/>
      </c>
      <c r="D1763" s="94">
        <f>IF(DATABASE!$X1761&lt;&gt;1,"",DATABASE!P1761)</f>
        <v/>
      </c>
      <c r="E1763" s="94">
        <f>IF(DATABASE!$X1761&lt;&gt;1,"",DATABASE!L1761)</f>
        <v/>
      </c>
      <c r="F1763" s="94">
        <f>IF(DATABASE!$X1761&lt;&gt;1,"",DATABASE!Q1761)</f>
        <v/>
      </c>
      <c r="G1763" s="94">
        <f>IF(DATABASE!$X1761&lt;&gt;1,"",DATABASE!C1761)</f>
        <v/>
      </c>
      <c r="H1763" s="94">
        <f>IF(DATABASE!$X1761&lt;&gt;1,"",DATABASE!D1761)</f>
        <v/>
      </c>
      <c r="I1763" s="93">
        <f>IF(DATABASE!$X1761&lt;&gt;1,"",DATABASE!S1761)</f>
        <v/>
      </c>
    </row>
    <row r="1764" ht="16.5" customHeight="1" s="111">
      <c r="A1764" s="92">
        <f>IF(DATABASE!$X1762&lt;&gt;1,"",DATABASE!B1762)</f>
        <v/>
      </c>
      <c r="B1764" s="93">
        <f>IF(DATABASE!$X1762&lt;&gt;1,"",DATABASE!M1762)</f>
        <v/>
      </c>
      <c r="C1764" s="94">
        <f>IF(DATABASE!$X1762&lt;&gt;1,"",DATABASE!A1762)</f>
        <v/>
      </c>
      <c r="D1764" s="94">
        <f>IF(DATABASE!$X1762&lt;&gt;1,"",DATABASE!P1762)</f>
        <v/>
      </c>
      <c r="E1764" s="94">
        <f>IF(DATABASE!$X1762&lt;&gt;1,"",DATABASE!L1762)</f>
        <v/>
      </c>
      <c r="F1764" s="94">
        <f>IF(DATABASE!$X1762&lt;&gt;1,"",DATABASE!Q1762)</f>
        <v/>
      </c>
      <c r="G1764" s="94">
        <f>IF(DATABASE!$X1762&lt;&gt;1,"",DATABASE!C1762)</f>
        <v/>
      </c>
      <c r="H1764" s="94">
        <f>IF(DATABASE!$X1762&lt;&gt;1,"",DATABASE!D1762)</f>
        <v/>
      </c>
      <c r="I1764" s="93">
        <f>IF(DATABASE!$X1762&lt;&gt;1,"",DATABASE!S1762)</f>
        <v/>
      </c>
    </row>
    <row r="1765" ht="16.5" customHeight="1" s="111">
      <c r="A1765" s="92">
        <f>IF(DATABASE!$X1763&lt;&gt;1,"",DATABASE!B1763)</f>
        <v/>
      </c>
      <c r="B1765" s="93">
        <f>IF(DATABASE!$X1763&lt;&gt;1,"",DATABASE!M1763)</f>
        <v/>
      </c>
      <c r="C1765" s="94">
        <f>IF(DATABASE!$X1763&lt;&gt;1,"",DATABASE!A1763)</f>
        <v/>
      </c>
      <c r="D1765" s="94">
        <f>IF(DATABASE!$X1763&lt;&gt;1,"",DATABASE!P1763)</f>
        <v/>
      </c>
      <c r="E1765" s="94">
        <f>IF(DATABASE!$X1763&lt;&gt;1,"",DATABASE!L1763)</f>
        <v/>
      </c>
      <c r="F1765" s="94">
        <f>IF(DATABASE!$X1763&lt;&gt;1,"",DATABASE!Q1763)</f>
        <v/>
      </c>
      <c r="G1765" s="94">
        <f>IF(DATABASE!$X1763&lt;&gt;1,"",DATABASE!C1763)</f>
        <v/>
      </c>
      <c r="H1765" s="94">
        <f>IF(DATABASE!$X1763&lt;&gt;1,"",DATABASE!D1763)</f>
        <v/>
      </c>
      <c r="I1765" s="93">
        <f>IF(DATABASE!$X1763&lt;&gt;1,"",DATABASE!S1763)</f>
        <v/>
      </c>
    </row>
    <row r="1766" ht="16.5" customHeight="1" s="111">
      <c r="A1766" s="92">
        <f>IF(DATABASE!$X1764&lt;&gt;1,"",DATABASE!B1764)</f>
        <v/>
      </c>
      <c r="B1766" s="93">
        <f>IF(DATABASE!$X1764&lt;&gt;1,"",DATABASE!M1764)</f>
        <v/>
      </c>
      <c r="C1766" s="94">
        <f>IF(DATABASE!$X1764&lt;&gt;1,"",DATABASE!A1764)</f>
        <v/>
      </c>
      <c r="D1766" s="94">
        <f>IF(DATABASE!$X1764&lt;&gt;1,"",DATABASE!P1764)</f>
        <v/>
      </c>
      <c r="E1766" s="94">
        <f>IF(DATABASE!$X1764&lt;&gt;1,"",DATABASE!L1764)</f>
        <v/>
      </c>
      <c r="F1766" s="94">
        <f>IF(DATABASE!$X1764&lt;&gt;1,"",DATABASE!Q1764)</f>
        <v/>
      </c>
      <c r="G1766" s="94">
        <f>IF(DATABASE!$X1764&lt;&gt;1,"",DATABASE!C1764)</f>
        <v/>
      </c>
      <c r="H1766" s="94">
        <f>IF(DATABASE!$X1764&lt;&gt;1,"",DATABASE!D1764)</f>
        <v/>
      </c>
      <c r="I1766" s="93">
        <f>IF(DATABASE!$X1764&lt;&gt;1,"",DATABASE!S1764)</f>
        <v/>
      </c>
    </row>
    <row r="1767" ht="16.5" customHeight="1" s="111">
      <c r="A1767" s="92">
        <f>IF(DATABASE!$X1765&lt;&gt;1,"",DATABASE!B1765)</f>
        <v/>
      </c>
      <c r="B1767" s="93">
        <f>IF(DATABASE!$X1765&lt;&gt;1,"",DATABASE!M1765)</f>
        <v/>
      </c>
      <c r="C1767" s="94">
        <f>IF(DATABASE!$X1765&lt;&gt;1,"",DATABASE!A1765)</f>
        <v/>
      </c>
      <c r="D1767" s="94">
        <f>IF(DATABASE!$X1765&lt;&gt;1,"",DATABASE!P1765)</f>
        <v/>
      </c>
      <c r="E1767" s="94">
        <f>IF(DATABASE!$X1765&lt;&gt;1,"",DATABASE!L1765)</f>
        <v/>
      </c>
      <c r="F1767" s="94">
        <f>IF(DATABASE!$X1765&lt;&gt;1,"",DATABASE!Q1765)</f>
        <v/>
      </c>
      <c r="G1767" s="94">
        <f>IF(DATABASE!$X1765&lt;&gt;1,"",DATABASE!C1765)</f>
        <v/>
      </c>
      <c r="H1767" s="94">
        <f>IF(DATABASE!$X1765&lt;&gt;1,"",DATABASE!D1765)</f>
        <v/>
      </c>
      <c r="I1767" s="93">
        <f>IF(DATABASE!$X1765&lt;&gt;1,"",DATABASE!S1765)</f>
        <v/>
      </c>
    </row>
    <row r="1768" ht="16.5" customHeight="1" s="111">
      <c r="A1768" s="92">
        <f>IF(DATABASE!$X1766&lt;&gt;1,"",DATABASE!B1766)</f>
        <v/>
      </c>
      <c r="B1768" s="93">
        <f>IF(DATABASE!$X1766&lt;&gt;1,"",DATABASE!M1766)</f>
        <v/>
      </c>
      <c r="C1768" s="94">
        <f>IF(DATABASE!$X1766&lt;&gt;1,"",DATABASE!A1766)</f>
        <v/>
      </c>
      <c r="D1768" s="94">
        <f>IF(DATABASE!$X1766&lt;&gt;1,"",DATABASE!P1766)</f>
        <v/>
      </c>
      <c r="E1768" s="94">
        <f>IF(DATABASE!$X1766&lt;&gt;1,"",DATABASE!L1766)</f>
        <v/>
      </c>
      <c r="F1768" s="94">
        <f>IF(DATABASE!$X1766&lt;&gt;1,"",DATABASE!Q1766)</f>
        <v/>
      </c>
      <c r="G1768" s="94">
        <f>IF(DATABASE!$X1766&lt;&gt;1,"",DATABASE!C1766)</f>
        <v/>
      </c>
      <c r="H1768" s="94">
        <f>IF(DATABASE!$X1766&lt;&gt;1,"",DATABASE!D1766)</f>
        <v/>
      </c>
      <c r="I1768" s="93">
        <f>IF(DATABASE!$X1766&lt;&gt;1,"",DATABASE!S1766)</f>
        <v/>
      </c>
    </row>
    <row r="1769" ht="16.5" customHeight="1" s="111">
      <c r="A1769" s="92">
        <f>IF(DATABASE!$X1767&lt;&gt;1,"",DATABASE!B1767)</f>
        <v/>
      </c>
      <c r="B1769" s="93">
        <f>IF(DATABASE!$X1767&lt;&gt;1,"",DATABASE!M1767)</f>
        <v/>
      </c>
      <c r="C1769" s="94">
        <f>IF(DATABASE!$X1767&lt;&gt;1,"",DATABASE!A1767)</f>
        <v/>
      </c>
      <c r="D1769" s="94">
        <f>IF(DATABASE!$X1767&lt;&gt;1,"",DATABASE!P1767)</f>
        <v/>
      </c>
      <c r="E1769" s="94">
        <f>IF(DATABASE!$X1767&lt;&gt;1,"",DATABASE!L1767)</f>
        <v/>
      </c>
      <c r="F1769" s="94">
        <f>IF(DATABASE!$X1767&lt;&gt;1,"",DATABASE!Q1767)</f>
        <v/>
      </c>
      <c r="G1769" s="94">
        <f>IF(DATABASE!$X1767&lt;&gt;1,"",DATABASE!C1767)</f>
        <v/>
      </c>
      <c r="H1769" s="94">
        <f>IF(DATABASE!$X1767&lt;&gt;1,"",DATABASE!D1767)</f>
        <v/>
      </c>
      <c r="I1769" s="93">
        <f>IF(DATABASE!$X1767&lt;&gt;1,"",DATABASE!S1767)</f>
        <v/>
      </c>
    </row>
    <row r="1770" ht="16.5" customHeight="1" s="111">
      <c r="A1770" s="92">
        <f>IF(DATABASE!$X1768&lt;&gt;1,"",DATABASE!B1768)</f>
        <v/>
      </c>
      <c r="B1770" s="93">
        <f>IF(DATABASE!$X1768&lt;&gt;1,"",DATABASE!M1768)</f>
        <v/>
      </c>
      <c r="C1770" s="94">
        <f>IF(DATABASE!$X1768&lt;&gt;1,"",DATABASE!A1768)</f>
        <v/>
      </c>
      <c r="D1770" s="94">
        <f>IF(DATABASE!$X1768&lt;&gt;1,"",DATABASE!P1768)</f>
        <v/>
      </c>
      <c r="E1770" s="94">
        <f>IF(DATABASE!$X1768&lt;&gt;1,"",DATABASE!L1768)</f>
        <v/>
      </c>
      <c r="F1770" s="94">
        <f>IF(DATABASE!$X1768&lt;&gt;1,"",DATABASE!Q1768)</f>
        <v/>
      </c>
      <c r="G1770" s="94">
        <f>IF(DATABASE!$X1768&lt;&gt;1,"",DATABASE!C1768)</f>
        <v/>
      </c>
      <c r="H1770" s="94">
        <f>IF(DATABASE!$X1768&lt;&gt;1,"",DATABASE!D1768)</f>
        <v/>
      </c>
      <c r="I1770" s="93">
        <f>IF(DATABASE!$X1768&lt;&gt;1,"",DATABASE!S1768)</f>
        <v/>
      </c>
    </row>
    <row r="1771" ht="16.5" customHeight="1" s="111">
      <c r="A1771" s="92">
        <f>IF(DATABASE!$X1769&lt;&gt;1,"",DATABASE!B1769)</f>
        <v/>
      </c>
      <c r="B1771" s="93">
        <f>IF(DATABASE!$X1769&lt;&gt;1,"",DATABASE!M1769)</f>
        <v/>
      </c>
      <c r="C1771" s="94">
        <f>IF(DATABASE!$X1769&lt;&gt;1,"",DATABASE!A1769)</f>
        <v/>
      </c>
      <c r="D1771" s="94">
        <f>IF(DATABASE!$X1769&lt;&gt;1,"",DATABASE!P1769)</f>
        <v/>
      </c>
      <c r="E1771" s="94">
        <f>IF(DATABASE!$X1769&lt;&gt;1,"",DATABASE!L1769)</f>
        <v/>
      </c>
      <c r="F1771" s="94">
        <f>IF(DATABASE!$X1769&lt;&gt;1,"",DATABASE!Q1769)</f>
        <v/>
      </c>
      <c r="G1771" s="94">
        <f>IF(DATABASE!$X1769&lt;&gt;1,"",DATABASE!C1769)</f>
        <v/>
      </c>
      <c r="H1771" s="94">
        <f>IF(DATABASE!$X1769&lt;&gt;1,"",DATABASE!D1769)</f>
        <v/>
      </c>
      <c r="I1771" s="93">
        <f>IF(DATABASE!$X1769&lt;&gt;1,"",DATABASE!S1769)</f>
        <v/>
      </c>
    </row>
    <row r="1772" ht="16.5" customHeight="1" s="111">
      <c r="A1772" s="92">
        <f>IF(DATABASE!$X1770&lt;&gt;1,"",DATABASE!B1770)</f>
        <v/>
      </c>
      <c r="B1772" s="93">
        <f>IF(DATABASE!$X1770&lt;&gt;1,"",DATABASE!M1770)</f>
        <v/>
      </c>
      <c r="C1772" s="94">
        <f>IF(DATABASE!$X1770&lt;&gt;1,"",DATABASE!A1770)</f>
        <v/>
      </c>
      <c r="D1772" s="94">
        <f>IF(DATABASE!$X1770&lt;&gt;1,"",DATABASE!P1770)</f>
        <v/>
      </c>
      <c r="E1772" s="94">
        <f>IF(DATABASE!$X1770&lt;&gt;1,"",DATABASE!L1770)</f>
        <v/>
      </c>
      <c r="F1772" s="94">
        <f>IF(DATABASE!$X1770&lt;&gt;1,"",DATABASE!Q1770)</f>
        <v/>
      </c>
      <c r="G1772" s="94">
        <f>IF(DATABASE!$X1770&lt;&gt;1,"",DATABASE!C1770)</f>
        <v/>
      </c>
      <c r="H1772" s="94">
        <f>IF(DATABASE!$X1770&lt;&gt;1,"",DATABASE!D1770)</f>
        <v/>
      </c>
      <c r="I1772" s="93">
        <f>IF(DATABASE!$X1770&lt;&gt;1,"",DATABASE!S1770)</f>
        <v/>
      </c>
    </row>
    <row r="1773" ht="16.5" customHeight="1" s="111">
      <c r="A1773" s="92">
        <f>IF(DATABASE!$X1771&lt;&gt;1,"",DATABASE!B1771)</f>
        <v/>
      </c>
      <c r="B1773" s="93">
        <f>IF(DATABASE!$X1771&lt;&gt;1,"",DATABASE!M1771)</f>
        <v/>
      </c>
      <c r="C1773" s="94">
        <f>IF(DATABASE!$X1771&lt;&gt;1,"",DATABASE!A1771)</f>
        <v/>
      </c>
      <c r="D1773" s="94">
        <f>IF(DATABASE!$X1771&lt;&gt;1,"",DATABASE!P1771)</f>
        <v/>
      </c>
      <c r="E1773" s="94">
        <f>IF(DATABASE!$X1771&lt;&gt;1,"",DATABASE!L1771)</f>
        <v/>
      </c>
      <c r="F1773" s="94">
        <f>IF(DATABASE!$X1771&lt;&gt;1,"",DATABASE!Q1771)</f>
        <v/>
      </c>
      <c r="G1773" s="94">
        <f>IF(DATABASE!$X1771&lt;&gt;1,"",DATABASE!C1771)</f>
        <v/>
      </c>
      <c r="H1773" s="94">
        <f>IF(DATABASE!$X1771&lt;&gt;1,"",DATABASE!D1771)</f>
        <v/>
      </c>
      <c r="I1773" s="93">
        <f>IF(DATABASE!$X1771&lt;&gt;1,"",DATABASE!S1771)</f>
        <v/>
      </c>
    </row>
    <row r="1774" ht="16.5" customHeight="1" s="111">
      <c r="A1774" s="92">
        <f>IF(DATABASE!$X1772&lt;&gt;1,"",DATABASE!B1772)</f>
        <v/>
      </c>
      <c r="B1774" s="93">
        <f>IF(DATABASE!$X1772&lt;&gt;1,"",DATABASE!M1772)</f>
        <v/>
      </c>
      <c r="C1774" s="94">
        <f>IF(DATABASE!$X1772&lt;&gt;1,"",DATABASE!A1772)</f>
        <v/>
      </c>
      <c r="D1774" s="94">
        <f>IF(DATABASE!$X1772&lt;&gt;1,"",DATABASE!P1772)</f>
        <v/>
      </c>
      <c r="E1774" s="94">
        <f>IF(DATABASE!$X1772&lt;&gt;1,"",DATABASE!L1772)</f>
        <v/>
      </c>
      <c r="F1774" s="94">
        <f>IF(DATABASE!$X1772&lt;&gt;1,"",DATABASE!Q1772)</f>
        <v/>
      </c>
      <c r="G1774" s="94">
        <f>IF(DATABASE!$X1772&lt;&gt;1,"",DATABASE!C1772)</f>
        <v/>
      </c>
      <c r="H1774" s="94">
        <f>IF(DATABASE!$X1772&lt;&gt;1,"",DATABASE!D1772)</f>
        <v/>
      </c>
      <c r="I1774" s="93">
        <f>IF(DATABASE!$X1772&lt;&gt;1,"",DATABASE!S1772)</f>
        <v/>
      </c>
    </row>
    <row r="1775" ht="16.5" customHeight="1" s="111">
      <c r="A1775" s="92">
        <f>IF(DATABASE!$X1773&lt;&gt;1,"",DATABASE!B1773)</f>
        <v/>
      </c>
      <c r="B1775" s="93">
        <f>IF(DATABASE!$X1773&lt;&gt;1,"",DATABASE!M1773)</f>
        <v/>
      </c>
      <c r="C1775" s="94">
        <f>IF(DATABASE!$X1773&lt;&gt;1,"",DATABASE!A1773)</f>
        <v/>
      </c>
      <c r="D1775" s="94">
        <f>IF(DATABASE!$X1773&lt;&gt;1,"",DATABASE!P1773)</f>
        <v/>
      </c>
      <c r="E1775" s="94">
        <f>IF(DATABASE!$X1773&lt;&gt;1,"",DATABASE!L1773)</f>
        <v/>
      </c>
      <c r="F1775" s="94">
        <f>IF(DATABASE!$X1773&lt;&gt;1,"",DATABASE!Q1773)</f>
        <v/>
      </c>
      <c r="G1775" s="94">
        <f>IF(DATABASE!$X1773&lt;&gt;1,"",DATABASE!C1773)</f>
        <v/>
      </c>
      <c r="H1775" s="94">
        <f>IF(DATABASE!$X1773&lt;&gt;1,"",DATABASE!D1773)</f>
        <v/>
      </c>
      <c r="I1775" s="93">
        <f>IF(DATABASE!$X1773&lt;&gt;1,"",DATABASE!S1773)</f>
        <v/>
      </c>
    </row>
    <row r="1776" ht="16.5" customHeight="1" s="111">
      <c r="A1776" s="92">
        <f>IF(DATABASE!$X1774&lt;&gt;1,"",DATABASE!B1774)</f>
        <v/>
      </c>
      <c r="B1776" s="93">
        <f>IF(DATABASE!$X1774&lt;&gt;1,"",DATABASE!M1774)</f>
        <v/>
      </c>
      <c r="C1776" s="94">
        <f>IF(DATABASE!$X1774&lt;&gt;1,"",DATABASE!A1774)</f>
        <v/>
      </c>
      <c r="D1776" s="94">
        <f>IF(DATABASE!$X1774&lt;&gt;1,"",DATABASE!P1774)</f>
        <v/>
      </c>
      <c r="E1776" s="94">
        <f>IF(DATABASE!$X1774&lt;&gt;1,"",DATABASE!L1774)</f>
        <v/>
      </c>
      <c r="F1776" s="94">
        <f>IF(DATABASE!$X1774&lt;&gt;1,"",DATABASE!Q1774)</f>
        <v/>
      </c>
      <c r="G1776" s="94">
        <f>IF(DATABASE!$X1774&lt;&gt;1,"",DATABASE!C1774)</f>
        <v/>
      </c>
      <c r="H1776" s="94">
        <f>IF(DATABASE!$X1774&lt;&gt;1,"",DATABASE!D1774)</f>
        <v/>
      </c>
      <c r="I1776" s="93">
        <f>IF(DATABASE!$X1774&lt;&gt;1,"",DATABASE!S1774)</f>
        <v/>
      </c>
    </row>
    <row r="1777" ht="16.5" customHeight="1" s="111">
      <c r="A1777" s="92">
        <f>IF(DATABASE!$X1775&lt;&gt;1,"",DATABASE!B1775)</f>
        <v/>
      </c>
      <c r="B1777" s="93">
        <f>IF(DATABASE!$X1775&lt;&gt;1,"",DATABASE!M1775)</f>
        <v/>
      </c>
      <c r="C1777" s="94">
        <f>IF(DATABASE!$X1775&lt;&gt;1,"",DATABASE!A1775)</f>
        <v/>
      </c>
      <c r="D1777" s="94">
        <f>IF(DATABASE!$X1775&lt;&gt;1,"",DATABASE!P1775)</f>
        <v/>
      </c>
      <c r="E1777" s="94">
        <f>IF(DATABASE!$X1775&lt;&gt;1,"",DATABASE!L1775)</f>
        <v/>
      </c>
      <c r="F1777" s="94">
        <f>IF(DATABASE!$X1775&lt;&gt;1,"",DATABASE!Q1775)</f>
        <v/>
      </c>
      <c r="G1777" s="94">
        <f>IF(DATABASE!$X1775&lt;&gt;1,"",DATABASE!C1775)</f>
        <v/>
      </c>
      <c r="H1777" s="94">
        <f>IF(DATABASE!$X1775&lt;&gt;1,"",DATABASE!D1775)</f>
        <v/>
      </c>
      <c r="I1777" s="93">
        <f>IF(DATABASE!$X1775&lt;&gt;1,"",DATABASE!S1775)</f>
        <v/>
      </c>
    </row>
    <row r="1778" ht="16.5" customHeight="1" s="111">
      <c r="A1778" s="92">
        <f>IF(DATABASE!$X1776&lt;&gt;1,"",DATABASE!B1776)</f>
        <v/>
      </c>
      <c r="B1778" s="93">
        <f>IF(DATABASE!$X1776&lt;&gt;1,"",DATABASE!M1776)</f>
        <v/>
      </c>
      <c r="C1778" s="94">
        <f>IF(DATABASE!$X1776&lt;&gt;1,"",DATABASE!A1776)</f>
        <v/>
      </c>
      <c r="D1778" s="94">
        <f>IF(DATABASE!$X1776&lt;&gt;1,"",DATABASE!P1776)</f>
        <v/>
      </c>
      <c r="E1778" s="94">
        <f>IF(DATABASE!$X1776&lt;&gt;1,"",DATABASE!L1776)</f>
        <v/>
      </c>
      <c r="F1778" s="94">
        <f>IF(DATABASE!$X1776&lt;&gt;1,"",DATABASE!Q1776)</f>
        <v/>
      </c>
      <c r="G1778" s="94">
        <f>IF(DATABASE!$X1776&lt;&gt;1,"",DATABASE!C1776)</f>
        <v/>
      </c>
      <c r="H1778" s="94">
        <f>IF(DATABASE!$X1776&lt;&gt;1,"",DATABASE!D1776)</f>
        <v/>
      </c>
      <c r="I1778" s="93">
        <f>IF(DATABASE!$X1776&lt;&gt;1,"",DATABASE!S1776)</f>
        <v/>
      </c>
    </row>
    <row r="1779" ht="16.5" customHeight="1" s="111">
      <c r="A1779" s="92">
        <f>IF(DATABASE!$X1777&lt;&gt;1,"",DATABASE!B1777)</f>
        <v/>
      </c>
      <c r="B1779" s="93">
        <f>IF(DATABASE!$X1777&lt;&gt;1,"",DATABASE!M1777)</f>
        <v/>
      </c>
      <c r="C1779" s="94">
        <f>IF(DATABASE!$X1777&lt;&gt;1,"",DATABASE!A1777)</f>
        <v/>
      </c>
      <c r="D1779" s="94">
        <f>IF(DATABASE!$X1777&lt;&gt;1,"",DATABASE!P1777)</f>
        <v/>
      </c>
      <c r="E1779" s="94">
        <f>IF(DATABASE!$X1777&lt;&gt;1,"",DATABASE!L1777)</f>
        <v/>
      </c>
      <c r="F1779" s="94">
        <f>IF(DATABASE!$X1777&lt;&gt;1,"",DATABASE!Q1777)</f>
        <v/>
      </c>
      <c r="G1779" s="94">
        <f>IF(DATABASE!$X1777&lt;&gt;1,"",DATABASE!C1777)</f>
        <v/>
      </c>
      <c r="H1779" s="94">
        <f>IF(DATABASE!$X1777&lt;&gt;1,"",DATABASE!D1777)</f>
        <v/>
      </c>
      <c r="I1779" s="93">
        <f>IF(DATABASE!$X1777&lt;&gt;1,"",DATABASE!S1777)</f>
        <v/>
      </c>
    </row>
    <row r="1780" ht="16.5" customHeight="1" s="111">
      <c r="A1780" s="92">
        <f>IF(DATABASE!$X1778&lt;&gt;1,"",DATABASE!B1778)</f>
        <v/>
      </c>
      <c r="B1780" s="93">
        <f>IF(DATABASE!$X1778&lt;&gt;1,"",DATABASE!M1778)</f>
        <v/>
      </c>
      <c r="C1780" s="94">
        <f>IF(DATABASE!$X1778&lt;&gt;1,"",DATABASE!A1778)</f>
        <v/>
      </c>
      <c r="D1780" s="94">
        <f>IF(DATABASE!$X1778&lt;&gt;1,"",DATABASE!P1778)</f>
        <v/>
      </c>
      <c r="E1780" s="94">
        <f>IF(DATABASE!$X1778&lt;&gt;1,"",DATABASE!L1778)</f>
        <v/>
      </c>
      <c r="F1780" s="94">
        <f>IF(DATABASE!$X1778&lt;&gt;1,"",DATABASE!Q1778)</f>
        <v/>
      </c>
      <c r="G1780" s="94">
        <f>IF(DATABASE!$X1778&lt;&gt;1,"",DATABASE!C1778)</f>
        <v/>
      </c>
      <c r="H1780" s="94">
        <f>IF(DATABASE!$X1778&lt;&gt;1,"",DATABASE!D1778)</f>
        <v/>
      </c>
      <c r="I1780" s="93">
        <f>IF(DATABASE!$X1778&lt;&gt;1,"",DATABASE!S1778)</f>
        <v/>
      </c>
    </row>
    <row r="1781" ht="16.5" customHeight="1" s="111">
      <c r="A1781" s="92">
        <f>IF(DATABASE!$X1779&lt;&gt;1,"",DATABASE!B1779)</f>
        <v/>
      </c>
      <c r="B1781" s="93">
        <f>IF(DATABASE!$X1779&lt;&gt;1,"",DATABASE!M1779)</f>
        <v/>
      </c>
      <c r="C1781" s="94">
        <f>IF(DATABASE!$X1779&lt;&gt;1,"",DATABASE!A1779)</f>
        <v/>
      </c>
      <c r="D1781" s="94">
        <f>IF(DATABASE!$X1779&lt;&gt;1,"",DATABASE!P1779)</f>
        <v/>
      </c>
      <c r="E1781" s="94">
        <f>IF(DATABASE!$X1779&lt;&gt;1,"",DATABASE!L1779)</f>
        <v/>
      </c>
      <c r="F1781" s="94">
        <f>IF(DATABASE!$X1779&lt;&gt;1,"",DATABASE!Q1779)</f>
        <v/>
      </c>
      <c r="G1781" s="94">
        <f>IF(DATABASE!$X1779&lt;&gt;1,"",DATABASE!C1779)</f>
        <v/>
      </c>
      <c r="H1781" s="94">
        <f>IF(DATABASE!$X1779&lt;&gt;1,"",DATABASE!D1779)</f>
        <v/>
      </c>
      <c r="I1781" s="93">
        <f>IF(DATABASE!$X1779&lt;&gt;1,"",DATABASE!S1779)</f>
        <v/>
      </c>
    </row>
    <row r="1782" ht="16.5" customHeight="1" s="111">
      <c r="A1782" s="92">
        <f>IF(DATABASE!$X1780&lt;&gt;1,"",DATABASE!B1780)</f>
        <v/>
      </c>
      <c r="B1782" s="93">
        <f>IF(DATABASE!$X1780&lt;&gt;1,"",DATABASE!M1780)</f>
        <v/>
      </c>
      <c r="C1782" s="94">
        <f>IF(DATABASE!$X1780&lt;&gt;1,"",DATABASE!A1780)</f>
        <v/>
      </c>
      <c r="D1782" s="94">
        <f>IF(DATABASE!$X1780&lt;&gt;1,"",DATABASE!P1780)</f>
        <v/>
      </c>
      <c r="E1782" s="94">
        <f>IF(DATABASE!$X1780&lt;&gt;1,"",DATABASE!L1780)</f>
        <v/>
      </c>
      <c r="F1782" s="94">
        <f>IF(DATABASE!$X1780&lt;&gt;1,"",DATABASE!Q1780)</f>
        <v/>
      </c>
      <c r="G1782" s="94">
        <f>IF(DATABASE!$X1780&lt;&gt;1,"",DATABASE!C1780)</f>
        <v/>
      </c>
      <c r="H1782" s="94">
        <f>IF(DATABASE!$X1780&lt;&gt;1,"",DATABASE!D1780)</f>
        <v/>
      </c>
      <c r="I1782" s="93">
        <f>IF(DATABASE!$X1780&lt;&gt;1,"",DATABASE!S1780)</f>
        <v/>
      </c>
    </row>
    <row r="1783" ht="16.5" customHeight="1" s="111">
      <c r="A1783" s="92">
        <f>IF(DATABASE!$X1781&lt;&gt;1,"",DATABASE!B1781)</f>
        <v/>
      </c>
      <c r="B1783" s="93">
        <f>IF(DATABASE!$X1781&lt;&gt;1,"",DATABASE!M1781)</f>
        <v/>
      </c>
      <c r="C1783" s="94">
        <f>IF(DATABASE!$X1781&lt;&gt;1,"",DATABASE!A1781)</f>
        <v/>
      </c>
      <c r="D1783" s="94">
        <f>IF(DATABASE!$X1781&lt;&gt;1,"",DATABASE!P1781)</f>
        <v/>
      </c>
      <c r="E1783" s="94">
        <f>IF(DATABASE!$X1781&lt;&gt;1,"",DATABASE!L1781)</f>
        <v/>
      </c>
      <c r="F1783" s="94">
        <f>IF(DATABASE!$X1781&lt;&gt;1,"",DATABASE!Q1781)</f>
        <v/>
      </c>
      <c r="G1783" s="94">
        <f>IF(DATABASE!$X1781&lt;&gt;1,"",DATABASE!C1781)</f>
        <v/>
      </c>
      <c r="H1783" s="94">
        <f>IF(DATABASE!$X1781&lt;&gt;1,"",DATABASE!D1781)</f>
        <v/>
      </c>
      <c r="I1783" s="93">
        <f>IF(DATABASE!$X1781&lt;&gt;1,"",DATABASE!S1781)</f>
        <v/>
      </c>
    </row>
    <row r="1784" ht="16.5" customHeight="1" s="111">
      <c r="A1784" s="92">
        <f>IF(DATABASE!$X1782&lt;&gt;1,"",DATABASE!B1782)</f>
        <v/>
      </c>
      <c r="B1784" s="93">
        <f>IF(DATABASE!$X1782&lt;&gt;1,"",DATABASE!M1782)</f>
        <v/>
      </c>
      <c r="C1784" s="94">
        <f>IF(DATABASE!$X1782&lt;&gt;1,"",DATABASE!A1782)</f>
        <v/>
      </c>
      <c r="D1784" s="94">
        <f>IF(DATABASE!$X1782&lt;&gt;1,"",DATABASE!P1782)</f>
        <v/>
      </c>
      <c r="E1784" s="94">
        <f>IF(DATABASE!$X1782&lt;&gt;1,"",DATABASE!L1782)</f>
        <v/>
      </c>
      <c r="F1784" s="94">
        <f>IF(DATABASE!$X1782&lt;&gt;1,"",DATABASE!Q1782)</f>
        <v/>
      </c>
      <c r="G1784" s="94">
        <f>IF(DATABASE!$X1782&lt;&gt;1,"",DATABASE!C1782)</f>
        <v/>
      </c>
      <c r="H1784" s="94">
        <f>IF(DATABASE!$X1782&lt;&gt;1,"",DATABASE!D1782)</f>
        <v/>
      </c>
      <c r="I1784" s="93">
        <f>IF(DATABASE!$X1782&lt;&gt;1,"",DATABASE!S1782)</f>
        <v/>
      </c>
    </row>
    <row r="1785" ht="16.5" customHeight="1" s="111">
      <c r="A1785" s="92">
        <f>IF(DATABASE!$X1783&lt;&gt;1,"",DATABASE!B1783)</f>
        <v/>
      </c>
      <c r="B1785" s="93">
        <f>IF(DATABASE!$X1783&lt;&gt;1,"",DATABASE!M1783)</f>
        <v/>
      </c>
      <c r="C1785" s="94">
        <f>IF(DATABASE!$X1783&lt;&gt;1,"",DATABASE!A1783)</f>
        <v/>
      </c>
      <c r="D1785" s="94">
        <f>IF(DATABASE!$X1783&lt;&gt;1,"",DATABASE!P1783)</f>
        <v/>
      </c>
      <c r="E1785" s="94">
        <f>IF(DATABASE!$X1783&lt;&gt;1,"",DATABASE!L1783)</f>
        <v/>
      </c>
      <c r="F1785" s="94">
        <f>IF(DATABASE!$X1783&lt;&gt;1,"",DATABASE!Q1783)</f>
        <v/>
      </c>
      <c r="G1785" s="94">
        <f>IF(DATABASE!$X1783&lt;&gt;1,"",DATABASE!C1783)</f>
        <v/>
      </c>
      <c r="H1785" s="94">
        <f>IF(DATABASE!$X1783&lt;&gt;1,"",DATABASE!D1783)</f>
        <v/>
      </c>
      <c r="I1785" s="93">
        <f>IF(DATABASE!$X1783&lt;&gt;1,"",DATABASE!S1783)</f>
        <v/>
      </c>
    </row>
    <row r="1786" ht="16.5" customHeight="1" s="111">
      <c r="A1786" s="92">
        <f>IF(DATABASE!$X1784&lt;&gt;1,"",DATABASE!B1784)</f>
        <v/>
      </c>
      <c r="B1786" s="93">
        <f>IF(DATABASE!$X1784&lt;&gt;1,"",DATABASE!M1784)</f>
        <v/>
      </c>
      <c r="C1786" s="94">
        <f>IF(DATABASE!$X1784&lt;&gt;1,"",DATABASE!A1784)</f>
        <v/>
      </c>
      <c r="D1786" s="94">
        <f>IF(DATABASE!$X1784&lt;&gt;1,"",DATABASE!P1784)</f>
        <v/>
      </c>
      <c r="E1786" s="94">
        <f>IF(DATABASE!$X1784&lt;&gt;1,"",DATABASE!L1784)</f>
        <v/>
      </c>
      <c r="F1786" s="94">
        <f>IF(DATABASE!$X1784&lt;&gt;1,"",DATABASE!Q1784)</f>
        <v/>
      </c>
      <c r="G1786" s="94">
        <f>IF(DATABASE!$X1784&lt;&gt;1,"",DATABASE!C1784)</f>
        <v/>
      </c>
      <c r="H1786" s="94">
        <f>IF(DATABASE!$X1784&lt;&gt;1,"",DATABASE!D1784)</f>
        <v/>
      </c>
      <c r="I1786" s="93">
        <f>IF(DATABASE!$X1784&lt;&gt;1,"",DATABASE!S1784)</f>
        <v/>
      </c>
    </row>
    <row r="1787" ht="16.5" customHeight="1" s="111">
      <c r="A1787" s="92">
        <f>IF(DATABASE!$X1785&lt;&gt;1,"",DATABASE!B1785)</f>
        <v/>
      </c>
      <c r="B1787" s="93">
        <f>IF(DATABASE!$X1785&lt;&gt;1,"",DATABASE!M1785)</f>
        <v/>
      </c>
      <c r="C1787" s="94">
        <f>IF(DATABASE!$X1785&lt;&gt;1,"",DATABASE!A1785)</f>
        <v/>
      </c>
      <c r="D1787" s="94">
        <f>IF(DATABASE!$X1785&lt;&gt;1,"",DATABASE!P1785)</f>
        <v/>
      </c>
      <c r="E1787" s="94">
        <f>IF(DATABASE!$X1785&lt;&gt;1,"",DATABASE!L1785)</f>
        <v/>
      </c>
      <c r="F1787" s="94">
        <f>IF(DATABASE!$X1785&lt;&gt;1,"",DATABASE!Q1785)</f>
        <v/>
      </c>
      <c r="G1787" s="94">
        <f>IF(DATABASE!$X1785&lt;&gt;1,"",DATABASE!C1785)</f>
        <v/>
      </c>
      <c r="H1787" s="94">
        <f>IF(DATABASE!$X1785&lt;&gt;1,"",DATABASE!D1785)</f>
        <v/>
      </c>
      <c r="I1787" s="93">
        <f>IF(DATABASE!$X1785&lt;&gt;1,"",DATABASE!S1785)</f>
        <v/>
      </c>
    </row>
    <row r="1788" ht="16.5" customHeight="1" s="111">
      <c r="A1788" s="92">
        <f>IF(DATABASE!$X1786&lt;&gt;1,"",DATABASE!B1786)</f>
        <v/>
      </c>
      <c r="B1788" s="93">
        <f>IF(DATABASE!$X1786&lt;&gt;1,"",DATABASE!M1786)</f>
        <v/>
      </c>
      <c r="C1788" s="94">
        <f>IF(DATABASE!$X1786&lt;&gt;1,"",DATABASE!A1786)</f>
        <v/>
      </c>
      <c r="D1788" s="94">
        <f>IF(DATABASE!$X1786&lt;&gt;1,"",DATABASE!P1786)</f>
        <v/>
      </c>
      <c r="E1788" s="94">
        <f>IF(DATABASE!$X1786&lt;&gt;1,"",DATABASE!L1786)</f>
        <v/>
      </c>
      <c r="F1788" s="94">
        <f>IF(DATABASE!$X1786&lt;&gt;1,"",DATABASE!Q1786)</f>
        <v/>
      </c>
      <c r="G1788" s="94">
        <f>IF(DATABASE!$X1786&lt;&gt;1,"",DATABASE!C1786)</f>
        <v/>
      </c>
      <c r="H1788" s="94">
        <f>IF(DATABASE!$X1786&lt;&gt;1,"",DATABASE!D1786)</f>
        <v/>
      </c>
      <c r="I1788" s="93">
        <f>IF(DATABASE!$X1786&lt;&gt;1,"",DATABASE!S1786)</f>
        <v/>
      </c>
    </row>
    <row r="1789" ht="16.5" customHeight="1" s="111">
      <c r="A1789" s="92">
        <f>IF(DATABASE!$X1787&lt;&gt;1,"",DATABASE!B1787)</f>
        <v/>
      </c>
      <c r="B1789" s="93">
        <f>IF(DATABASE!$X1787&lt;&gt;1,"",DATABASE!M1787)</f>
        <v/>
      </c>
      <c r="C1789" s="94">
        <f>IF(DATABASE!$X1787&lt;&gt;1,"",DATABASE!A1787)</f>
        <v/>
      </c>
      <c r="D1789" s="94">
        <f>IF(DATABASE!$X1787&lt;&gt;1,"",DATABASE!P1787)</f>
        <v/>
      </c>
      <c r="E1789" s="94">
        <f>IF(DATABASE!$X1787&lt;&gt;1,"",DATABASE!L1787)</f>
        <v/>
      </c>
      <c r="F1789" s="94">
        <f>IF(DATABASE!$X1787&lt;&gt;1,"",DATABASE!Q1787)</f>
        <v/>
      </c>
      <c r="G1789" s="94">
        <f>IF(DATABASE!$X1787&lt;&gt;1,"",DATABASE!C1787)</f>
        <v/>
      </c>
      <c r="H1789" s="94">
        <f>IF(DATABASE!$X1787&lt;&gt;1,"",DATABASE!D1787)</f>
        <v/>
      </c>
      <c r="I1789" s="93">
        <f>IF(DATABASE!$X1787&lt;&gt;1,"",DATABASE!S1787)</f>
        <v/>
      </c>
    </row>
    <row r="1790" ht="16.5" customHeight="1" s="111">
      <c r="A1790" s="92">
        <f>IF(DATABASE!$X1788&lt;&gt;1,"",DATABASE!B1788)</f>
        <v/>
      </c>
      <c r="B1790" s="93">
        <f>IF(DATABASE!$X1788&lt;&gt;1,"",DATABASE!M1788)</f>
        <v/>
      </c>
      <c r="C1790" s="94">
        <f>IF(DATABASE!$X1788&lt;&gt;1,"",DATABASE!A1788)</f>
        <v/>
      </c>
      <c r="D1790" s="94">
        <f>IF(DATABASE!$X1788&lt;&gt;1,"",DATABASE!P1788)</f>
        <v/>
      </c>
      <c r="E1790" s="94">
        <f>IF(DATABASE!$X1788&lt;&gt;1,"",DATABASE!L1788)</f>
        <v/>
      </c>
      <c r="F1790" s="94">
        <f>IF(DATABASE!$X1788&lt;&gt;1,"",DATABASE!Q1788)</f>
        <v/>
      </c>
      <c r="G1790" s="94">
        <f>IF(DATABASE!$X1788&lt;&gt;1,"",DATABASE!C1788)</f>
        <v/>
      </c>
      <c r="H1790" s="94">
        <f>IF(DATABASE!$X1788&lt;&gt;1,"",DATABASE!D1788)</f>
        <v/>
      </c>
      <c r="I1790" s="93">
        <f>IF(DATABASE!$X1788&lt;&gt;1,"",DATABASE!S1788)</f>
        <v/>
      </c>
    </row>
    <row r="1791" ht="16.5" customHeight="1" s="111">
      <c r="A1791" s="92">
        <f>IF(DATABASE!$X1789&lt;&gt;1,"",DATABASE!B1789)</f>
        <v/>
      </c>
      <c r="B1791" s="93">
        <f>IF(DATABASE!$X1789&lt;&gt;1,"",DATABASE!M1789)</f>
        <v/>
      </c>
      <c r="C1791" s="94">
        <f>IF(DATABASE!$X1789&lt;&gt;1,"",DATABASE!A1789)</f>
        <v/>
      </c>
      <c r="D1791" s="94">
        <f>IF(DATABASE!$X1789&lt;&gt;1,"",DATABASE!P1789)</f>
        <v/>
      </c>
      <c r="E1791" s="94">
        <f>IF(DATABASE!$X1789&lt;&gt;1,"",DATABASE!L1789)</f>
        <v/>
      </c>
      <c r="F1791" s="94">
        <f>IF(DATABASE!$X1789&lt;&gt;1,"",DATABASE!Q1789)</f>
        <v/>
      </c>
      <c r="G1791" s="94">
        <f>IF(DATABASE!$X1789&lt;&gt;1,"",DATABASE!C1789)</f>
        <v/>
      </c>
      <c r="H1791" s="94">
        <f>IF(DATABASE!$X1789&lt;&gt;1,"",DATABASE!D1789)</f>
        <v/>
      </c>
      <c r="I1791" s="93">
        <f>IF(DATABASE!$X1789&lt;&gt;1,"",DATABASE!S1789)</f>
        <v/>
      </c>
    </row>
    <row r="1792" ht="16.5" customHeight="1" s="111">
      <c r="A1792" s="92">
        <f>IF(DATABASE!$X1790&lt;&gt;1,"",DATABASE!B1790)</f>
        <v/>
      </c>
      <c r="B1792" s="93">
        <f>IF(DATABASE!$X1790&lt;&gt;1,"",DATABASE!M1790)</f>
        <v/>
      </c>
      <c r="C1792" s="94">
        <f>IF(DATABASE!$X1790&lt;&gt;1,"",DATABASE!A1790)</f>
        <v/>
      </c>
      <c r="D1792" s="94">
        <f>IF(DATABASE!$X1790&lt;&gt;1,"",DATABASE!P1790)</f>
        <v/>
      </c>
      <c r="E1792" s="94">
        <f>IF(DATABASE!$X1790&lt;&gt;1,"",DATABASE!L1790)</f>
        <v/>
      </c>
      <c r="F1792" s="94">
        <f>IF(DATABASE!$X1790&lt;&gt;1,"",DATABASE!Q1790)</f>
        <v/>
      </c>
      <c r="G1792" s="94">
        <f>IF(DATABASE!$X1790&lt;&gt;1,"",DATABASE!C1790)</f>
        <v/>
      </c>
      <c r="H1792" s="94">
        <f>IF(DATABASE!$X1790&lt;&gt;1,"",DATABASE!D1790)</f>
        <v/>
      </c>
      <c r="I1792" s="93">
        <f>IF(DATABASE!$X1790&lt;&gt;1,"",DATABASE!S1790)</f>
        <v/>
      </c>
    </row>
    <row r="1793" ht="16.5" customHeight="1" s="111">
      <c r="A1793" s="92">
        <f>IF(DATABASE!$X1791&lt;&gt;1,"",DATABASE!B1791)</f>
        <v/>
      </c>
      <c r="B1793" s="93">
        <f>IF(DATABASE!$X1791&lt;&gt;1,"",DATABASE!M1791)</f>
        <v/>
      </c>
      <c r="C1793" s="94">
        <f>IF(DATABASE!$X1791&lt;&gt;1,"",DATABASE!A1791)</f>
        <v/>
      </c>
      <c r="D1793" s="94">
        <f>IF(DATABASE!$X1791&lt;&gt;1,"",DATABASE!P1791)</f>
        <v/>
      </c>
      <c r="E1793" s="94">
        <f>IF(DATABASE!$X1791&lt;&gt;1,"",DATABASE!L1791)</f>
        <v/>
      </c>
      <c r="F1793" s="94">
        <f>IF(DATABASE!$X1791&lt;&gt;1,"",DATABASE!Q1791)</f>
        <v/>
      </c>
      <c r="G1793" s="94">
        <f>IF(DATABASE!$X1791&lt;&gt;1,"",DATABASE!C1791)</f>
        <v/>
      </c>
      <c r="H1793" s="94">
        <f>IF(DATABASE!$X1791&lt;&gt;1,"",DATABASE!D1791)</f>
        <v/>
      </c>
      <c r="I1793" s="93">
        <f>IF(DATABASE!$X1791&lt;&gt;1,"",DATABASE!S1791)</f>
        <v/>
      </c>
    </row>
    <row r="1794" ht="16.5" customHeight="1" s="111">
      <c r="A1794" s="92">
        <f>IF(DATABASE!$X1792&lt;&gt;1,"",DATABASE!B1792)</f>
        <v/>
      </c>
      <c r="B1794" s="93">
        <f>IF(DATABASE!$X1792&lt;&gt;1,"",DATABASE!M1792)</f>
        <v/>
      </c>
      <c r="C1794" s="94">
        <f>IF(DATABASE!$X1792&lt;&gt;1,"",DATABASE!A1792)</f>
        <v/>
      </c>
      <c r="D1794" s="94">
        <f>IF(DATABASE!$X1792&lt;&gt;1,"",DATABASE!P1792)</f>
        <v/>
      </c>
      <c r="E1794" s="94">
        <f>IF(DATABASE!$X1792&lt;&gt;1,"",DATABASE!L1792)</f>
        <v/>
      </c>
      <c r="F1794" s="94">
        <f>IF(DATABASE!$X1792&lt;&gt;1,"",DATABASE!Q1792)</f>
        <v/>
      </c>
      <c r="G1794" s="94">
        <f>IF(DATABASE!$X1792&lt;&gt;1,"",DATABASE!C1792)</f>
        <v/>
      </c>
      <c r="H1794" s="94">
        <f>IF(DATABASE!$X1792&lt;&gt;1,"",DATABASE!D1792)</f>
        <v/>
      </c>
      <c r="I1794" s="93">
        <f>IF(DATABASE!$X1792&lt;&gt;1,"",DATABASE!S1792)</f>
        <v/>
      </c>
    </row>
    <row r="1795" ht="16.5" customHeight="1" s="111">
      <c r="A1795" s="92">
        <f>IF(DATABASE!$X1793&lt;&gt;1,"",DATABASE!B1793)</f>
        <v/>
      </c>
      <c r="B1795" s="93">
        <f>IF(DATABASE!$X1793&lt;&gt;1,"",DATABASE!M1793)</f>
        <v/>
      </c>
      <c r="C1795" s="94">
        <f>IF(DATABASE!$X1793&lt;&gt;1,"",DATABASE!A1793)</f>
        <v/>
      </c>
      <c r="D1795" s="94">
        <f>IF(DATABASE!$X1793&lt;&gt;1,"",DATABASE!P1793)</f>
        <v/>
      </c>
      <c r="E1795" s="94">
        <f>IF(DATABASE!$X1793&lt;&gt;1,"",DATABASE!L1793)</f>
        <v/>
      </c>
      <c r="F1795" s="94">
        <f>IF(DATABASE!$X1793&lt;&gt;1,"",DATABASE!Q1793)</f>
        <v/>
      </c>
      <c r="G1795" s="94">
        <f>IF(DATABASE!$X1793&lt;&gt;1,"",DATABASE!C1793)</f>
        <v/>
      </c>
      <c r="H1795" s="94">
        <f>IF(DATABASE!$X1793&lt;&gt;1,"",DATABASE!D1793)</f>
        <v/>
      </c>
      <c r="I1795" s="93">
        <f>IF(DATABASE!$X1793&lt;&gt;1,"",DATABASE!S1793)</f>
        <v/>
      </c>
    </row>
    <row r="1796" ht="16.5" customHeight="1" s="111">
      <c r="A1796" s="92">
        <f>IF(DATABASE!$X1794&lt;&gt;1,"",DATABASE!B1794)</f>
        <v/>
      </c>
      <c r="B1796" s="93">
        <f>IF(DATABASE!$X1794&lt;&gt;1,"",DATABASE!M1794)</f>
        <v/>
      </c>
      <c r="C1796" s="94">
        <f>IF(DATABASE!$X1794&lt;&gt;1,"",DATABASE!A1794)</f>
        <v/>
      </c>
      <c r="D1796" s="94">
        <f>IF(DATABASE!$X1794&lt;&gt;1,"",DATABASE!P1794)</f>
        <v/>
      </c>
      <c r="E1796" s="94">
        <f>IF(DATABASE!$X1794&lt;&gt;1,"",DATABASE!L1794)</f>
        <v/>
      </c>
      <c r="F1796" s="94">
        <f>IF(DATABASE!$X1794&lt;&gt;1,"",DATABASE!Q1794)</f>
        <v/>
      </c>
      <c r="G1796" s="94">
        <f>IF(DATABASE!$X1794&lt;&gt;1,"",DATABASE!C1794)</f>
        <v/>
      </c>
      <c r="H1796" s="94">
        <f>IF(DATABASE!$X1794&lt;&gt;1,"",DATABASE!D1794)</f>
        <v/>
      </c>
      <c r="I1796" s="93">
        <f>IF(DATABASE!$X1794&lt;&gt;1,"",DATABASE!S1794)</f>
        <v/>
      </c>
    </row>
    <row r="1797" ht="16.5" customHeight="1" s="111">
      <c r="A1797" s="92">
        <f>IF(DATABASE!$X1795&lt;&gt;1,"",DATABASE!B1795)</f>
        <v/>
      </c>
      <c r="B1797" s="93">
        <f>IF(DATABASE!$X1795&lt;&gt;1,"",DATABASE!M1795)</f>
        <v/>
      </c>
      <c r="C1797" s="94">
        <f>IF(DATABASE!$X1795&lt;&gt;1,"",DATABASE!A1795)</f>
        <v/>
      </c>
      <c r="D1797" s="94">
        <f>IF(DATABASE!$X1795&lt;&gt;1,"",DATABASE!P1795)</f>
        <v/>
      </c>
      <c r="E1797" s="94">
        <f>IF(DATABASE!$X1795&lt;&gt;1,"",DATABASE!L1795)</f>
        <v/>
      </c>
      <c r="F1797" s="94">
        <f>IF(DATABASE!$X1795&lt;&gt;1,"",DATABASE!Q1795)</f>
        <v/>
      </c>
      <c r="G1797" s="94">
        <f>IF(DATABASE!$X1795&lt;&gt;1,"",DATABASE!C1795)</f>
        <v/>
      </c>
      <c r="H1797" s="94">
        <f>IF(DATABASE!$X1795&lt;&gt;1,"",DATABASE!D1795)</f>
        <v/>
      </c>
      <c r="I1797" s="93">
        <f>IF(DATABASE!$X1795&lt;&gt;1,"",DATABASE!S1795)</f>
        <v/>
      </c>
    </row>
    <row r="1798" ht="16.5" customHeight="1" s="111">
      <c r="A1798" s="92">
        <f>IF(DATABASE!$X1796&lt;&gt;1,"",DATABASE!B1796)</f>
        <v/>
      </c>
      <c r="B1798" s="93">
        <f>IF(DATABASE!$X1796&lt;&gt;1,"",DATABASE!M1796)</f>
        <v/>
      </c>
      <c r="C1798" s="94">
        <f>IF(DATABASE!$X1796&lt;&gt;1,"",DATABASE!A1796)</f>
        <v/>
      </c>
      <c r="D1798" s="94">
        <f>IF(DATABASE!$X1796&lt;&gt;1,"",DATABASE!P1796)</f>
        <v/>
      </c>
      <c r="E1798" s="94">
        <f>IF(DATABASE!$X1796&lt;&gt;1,"",DATABASE!L1796)</f>
        <v/>
      </c>
      <c r="F1798" s="94">
        <f>IF(DATABASE!$X1796&lt;&gt;1,"",DATABASE!Q1796)</f>
        <v/>
      </c>
      <c r="G1798" s="94">
        <f>IF(DATABASE!$X1796&lt;&gt;1,"",DATABASE!C1796)</f>
        <v/>
      </c>
      <c r="H1798" s="94">
        <f>IF(DATABASE!$X1796&lt;&gt;1,"",DATABASE!D1796)</f>
        <v/>
      </c>
      <c r="I1798" s="93">
        <f>IF(DATABASE!$X1796&lt;&gt;1,"",DATABASE!S1796)</f>
        <v/>
      </c>
    </row>
    <row r="1799" ht="16.5" customHeight="1" s="111">
      <c r="A1799" s="92">
        <f>IF(DATABASE!$X1797&lt;&gt;1,"",DATABASE!B1797)</f>
        <v/>
      </c>
      <c r="B1799" s="93">
        <f>IF(DATABASE!$X1797&lt;&gt;1,"",DATABASE!M1797)</f>
        <v/>
      </c>
      <c r="C1799" s="94">
        <f>IF(DATABASE!$X1797&lt;&gt;1,"",DATABASE!A1797)</f>
        <v/>
      </c>
      <c r="D1799" s="94">
        <f>IF(DATABASE!$X1797&lt;&gt;1,"",DATABASE!P1797)</f>
        <v/>
      </c>
      <c r="E1799" s="94">
        <f>IF(DATABASE!$X1797&lt;&gt;1,"",DATABASE!L1797)</f>
        <v/>
      </c>
      <c r="F1799" s="94">
        <f>IF(DATABASE!$X1797&lt;&gt;1,"",DATABASE!Q1797)</f>
        <v/>
      </c>
      <c r="G1799" s="94">
        <f>IF(DATABASE!$X1797&lt;&gt;1,"",DATABASE!C1797)</f>
        <v/>
      </c>
      <c r="H1799" s="94">
        <f>IF(DATABASE!$X1797&lt;&gt;1,"",DATABASE!D1797)</f>
        <v/>
      </c>
      <c r="I1799" s="93">
        <f>IF(DATABASE!$X1797&lt;&gt;1,"",DATABASE!S1797)</f>
        <v/>
      </c>
    </row>
    <row r="1800" ht="16.5" customHeight="1" s="111">
      <c r="A1800" s="92">
        <f>IF(DATABASE!$X1798&lt;&gt;1,"",DATABASE!B1798)</f>
        <v/>
      </c>
      <c r="B1800" s="93">
        <f>IF(DATABASE!$X1798&lt;&gt;1,"",DATABASE!M1798)</f>
        <v/>
      </c>
      <c r="C1800" s="94">
        <f>IF(DATABASE!$X1798&lt;&gt;1,"",DATABASE!A1798)</f>
        <v/>
      </c>
      <c r="D1800" s="94">
        <f>IF(DATABASE!$X1798&lt;&gt;1,"",DATABASE!P1798)</f>
        <v/>
      </c>
      <c r="E1800" s="94">
        <f>IF(DATABASE!$X1798&lt;&gt;1,"",DATABASE!L1798)</f>
        <v/>
      </c>
      <c r="F1800" s="94">
        <f>IF(DATABASE!$X1798&lt;&gt;1,"",DATABASE!Q1798)</f>
        <v/>
      </c>
      <c r="G1800" s="94">
        <f>IF(DATABASE!$X1798&lt;&gt;1,"",DATABASE!C1798)</f>
        <v/>
      </c>
      <c r="H1800" s="94">
        <f>IF(DATABASE!$X1798&lt;&gt;1,"",DATABASE!D1798)</f>
        <v/>
      </c>
      <c r="I1800" s="93">
        <f>IF(DATABASE!$X1798&lt;&gt;1,"",DATABASE!S1798)</f>
        <v/>
      </c>
    </row>
    <row r="1801" ht="16.5" customHeight="1" s="111">
      <c r="A1801" s="92">
        <f>IF(DATABASE!$X1799&lt;&gt;1,"",DATABASE!B1799)</f>
        <v/>
      </c>
      <c r="B1801" s="93">
        <f>IF(DATABASE!$X1799&lt;&gt;1,"",DATABASE!M1799)</f>
        <v/>
      </c>
      <c r="C1801" s="94">
        <f>IF(DATABASE!$X1799&lt;&gt;1,"",DATABASE!A1799)</f>
        <v/>
      </c>
      <c r="D1801" s="94">
        <f>IF(DATABASE!$X1799&lt;&gt;1,"",DATABASE!P1799)</f>
        <v/>
      </c>
      <c r="E1801" s="94">
        <f>IF(DATABASE!$X1799&lt;&gt;1,"",DATABASE!L1799)</f>
        <v/>
      </c>
      <c r="F1801" s="94">
        <f>IF(DATABASE!$X1799&lt;&gt;1,"",DATABASE!Q1799)</f>
        <v/>
      </c>
      <c r="G1801" s="94">
        <f>IF(DATABASE!$X1799&lt;&gt;1,"",DATABASE!C1799)</f>
        <v/>
      </c>
      <c r="H1801" s="94">
        <f>IF(DATABASE!$X1799&lt;&gt;1,"",DATABASE!D1799)</f>
        <v/>
      </c>
      <c r="I1801" s="93">
        <f>IF(DATABASE!$X1799&lt;&gt;1,"",DATABASE!S1799)</f>
        <v/>
      </c>
    </row>
    <row r="1802" ht="16.5" customHeight="1" s="111">
      <c r="A1802" s="92">
        <f>IF(DATABASE!$X1800&lt;&gt;1,"",DATABASE!B1800)</f>
        <v/>
      </c>
      <c r="B1802" s="93">
        <f>IF(DATABASE!$X1800&lt;&gt;1,"",DATABASE!M1800)</f>
        <v/>
      </c>
      <c r="C1802" s="94">
        <f>IF(DATABASE!$X1800&lt;&gt;1,"",DATABASE!A1800)</f>
        <v/>
      </c>
      <c r="D1802" s="94">
        <f>IF(DATABASE!$X1800&lt;&gt;1,"",DATABASE!P1800)</f>
        <v/>
      </c>
      <c r="E1802" s="94">
        <f>IF(DATABASE!$X1800&lt;&gt;1,"",DATABASE!L1800)</f>
        <v/>
      </c>
      <c r="F1802" s="94">
        <f>IF(DATABASE!$X1800&lt;&gt;1,"",DATABASE!Q1800)</f>
        <v/>
      </c>
      <c r="G1802" s="94">
        <f>IF(DATABASE!$X1800&lt;&gt;1,"",DATABASE!C1800)</f>
        <v/>
      </c>
      <c r="H1802" s="94">
        <f>IF(DATABASE!$X1800&lt;&gt;1,"",DATABASE!D1800)</f>
        <v/>
      </c>
      <c r="I1802" s="93">
        <f>IF(DATABASE!$X1800&lt;&gt;1,"",DATABASE!S1800)</f>
        <v/>
      </c>
    </row>
    <row r="1803" ht="16.5" customHeight="1" s="111">
      <c r="A1803" s="92">
        <f>IF(DATABASE!$X1801&lt;&gt;1,"",DATABASE!B1801)</f>
        <v/>
      </c>
      <c r="B1803" s="93">
        <f>IF(DATABASE!$X1801&lt;&gt;1,"",DATABASE!M1801)</f>
        <v/>
      </c>
      <c r="C1803" s="94">
        <f>IF(DATABASE!$X1801&lt;&gt;1,"",DATABASE!A1801)</f>
        <v/>
      </c>
      <c r="D1803" s="94">
        <f>IF(DATABASE!$X1801&lt;&gt;1,"",DATABASE!P1801)</f>
        <v/>
      </c>
      <c r="E1803" s="94">
        <f>IF(DATABASE!$X1801&lt;&gt;1,"",DATABASE!L1801)</f>
        <v/>
      </c>
      <c r="F1803" s="94">
        <f>IF(DATABASE!$X1801&lt;&gt;1,"",DATABASE!Q1801)</f>
        <v/>
      </c>
      <c r="G1803" s="94">
        <f>IF(DATABASE!$X1801&lt;&gt;1,"",DATABASE!C1801)</f>
        <v/>
      </c>
      <c r="H1803" s="94">
        <f>IF(DATABASE!$X1801&lt;&gt;1,"",DATABASE!D1801)</f>
        <v/>
      </c>
      <c r="I1803" s="93">
        <f>IF(DATABASE!$X1801&lt;&gt;1,"",DATABASE!S1801)</f>
        <v/>
      </c>
    </row>
    <row r="1804" ht="16.5" customHeight="1" s="111">
      <c r="A1804" s="92">
        <f>IF(DATABASE!$X1802&lt;&gt;1,"",DATABASE!B1802)</f>
        <v/>
      </c>
      <c r="B1804" s="93">
        <f>IF(DATABASE!$X1802&lt;&gt;1,"",DATABASE!M1802)</f>
        <v/>
      </c>
      <c r="C1804" s="94">
        <f>IF(DATABASE!$X1802&lt;&gt;1,"",DATABASE!A1802)</f>
        <v/>
      </c>
      <c r="D1804" s="94">
        <f>IF(DATABASE!$X1802&lt;&gt;1,"",DATABASE!P1802)</f>
        <v/>
      </c>
      <c r="E1804" s="94">
        <f>IF(DATABASE!$X1802&lt;&gt;1,"",DATABASE!L1802)</f>
        <v/>
      </c>
      <c r="F1804" s="94">
        <f>IF(DATABASE!$X1802&lt;&gt;1,"",DATABASE!Q1802)</f>
        <v/>
      </c>
      <c r="G1804" s="94">
        <f>IF(DATABASE!$X1802&lt;&gt;1,"",DATABASE!C1802)</f>
        <v/>
      </c>
      <c r="H1804" s="94">
        <f>IF(DATABASE!$X1802&lt;&gt;1,"",DATABASE!D1802)</f>
        <v/>
      </c>
      <c r="I1804" s="93">
        <f>IF(DATABASE!$X1802&lt;&gt;1,"",DATABASE!S1802)</f>
        <v/>
      </c>
    </row>
    <row r="1805" ht="16.5" customHeight="1" s="111">
      <c r="A1805" s="92">
        <f>IF(DATABASE!$X1803&lt;&gt;1,"",DATABASE!B1803)</f>
        <v/>
      </c>
      <c r="B1805" s="93">
        <f>IF(DATABASE!$X1803&lt;&gt;1,"",DATABASE!M1803)</f>
        <v/>
      </c>
      <c r="C1805" s="94">
        <f>IF(DATABASE!$X1803&lt;&gt;1,"",DATABASE!A1803)</f>
        <v/>
      </c>
      <c r="D1805" s="94">
        <f>IF(DATABASE!$X1803&lt;&gt;1,"",DATABASE!P1803)</f>
        <v/>
      </c>
      <c r="E1805" s="94">
        <f>IF(DATABASE!$X1803&lt;&gt;1,"",DATABASE!L1803)</f>
        <v/>
      </c>
      <c r="F1805" s="94">
        <f>IF(DATABASE!$X1803&lt;&gt;1,"",DATABASE!Q1803)</f>
        <v/>
      </c>
      <c r="G1805" s="94">
        <f>IF(DATABASE!$X1803&lt;&gt;1,"",DATABASE!C1803)</f>
        <v/>
      </c>
      <c r="H1805" s="94">
        <f>IF(DATABASE!$X1803&lt;&gt;1,"",DATABASE!D1803)</f>
        <v/>
      </c>
      <c r="I1805" s="93">
        <f>IF(DATABASE!$X1803&lt;&gt;1,"",DATABASE!S1803)</f>
        <v/>
      </c>
    </row>
    <row r="1806" ht="16.5" customHeight="1" s="111">
      <c r="A1806" s="92">
        <f>IF(DATABASE!$X1804&lt;&gt;1,"",DATABASE!B1804)</f>
        <v/>
      </c>
      <c r="B1806" s="93">
        <f>IF(DATABASE!$X1804&lt;&gt;1,"",DATABASE!M1804)</f>
        <v/>
      </c>
      <c r="C1806" s="94">
        <f>IF(DATABASE!$X1804&lt;&gt;1,"",DATABASE!A1804)</f>
        <v/>
      </c>
      <c r="D1806" s="94">
        <f>IF(DATABASE!$X1804&lt;&gt;1,"",DATABASE!P1804)</f>
        <v/>
      </c>
      <c r="E1806" s="94">
        <f>IF(DATABASE!$X1804&lt;&gt;1,"",DATABASE!L1804)</f>
        <v/>
      </c>
      <c r="F1806" s="94">
        <f>IF(DATABASE!$X1804&lt;&gt;1,"",DATABASE!Q1804)</f>
        <v/>
      </c>
      <c r="G1806" s="94">
        <f>IF(DATABASE!$X1804&lt;&gt;1,"",DATABASE!C1804)</f>
        <v/>
      </c>
      <c r="H1806" s="94">
        <f>IF(DATABASE!$X1804&lt;&gt;1,"",DATABASE!D1804)</f>
        <v/>
      </c>
      <c r="I1806" s="93">
        <f>IF(DATABASE!$X1804&lt;&gt;1,"",DATABASE!S1804)</f>
        <v/>
      </c>
    </row>
    <row r="1807" ht="16.5" customHeight="1" s="111">
      <c r="A1807" s="92">
        <f>IF(DATABASE!$X1805&lt;&gt;1,"",DATABASE!B1805)</f>
        <v/>
      </c>
      <c r="B1807" s="93">
        <f>IF(DATABASE!$X1805&lt;&gt;1,"",DATABASE!M1805)</f>
        <v/>
      </c>
      <c r="C1807" s="94">
        <f>IF(DATABASE!$X1805&lt;&gt;1,"",DATABASE!A1805)</f>
        <v/>
      </c>
      <c r="D1807" s="94">
        <f>IF(DATABASE!$X1805&lt;&gt;1,"",DATABASE!P1805)</f>
        <v/>
      </c>
      <c r="E1807" s="94">
        <f>IF(DATABASE!$X1805&lt;&gt;1,"",DATABASE!L1805)</f>
        <v/>
      </c>
      <c r="F1807" s="94">
        <f>IF(DATABASE!$X1805&lt;&gt;1,"",DATABASE!Q1805)</f>
        <v/>
      </c>
      <c r="G1807" s="94">
        <f>IF(DATABASE!$X1805&lt;&gt;1,"",DATABASE!C1805)</f>
        <v/>
      </c>
      <c r="H1807" s="94">
        <f>IF(DATABASE!$X1805&lt;&gt;1,"",DATABASE!D1805)</f>
        <v/>
      </c>
      <c r="I1807" s="93">
        <f>IF(DATABASE!$X1805&lt;&gt;1,"",DATABASE!S1805)</f>
        <v/>
      </c>
    </row>
    <row r="1808" ht="16.5" customHeight="1" s="111">
      <c r="A1808" s="92">
        <f>IF(DATABASE!$X1806&lt;&gt;1,"",DATABASE!B1806)</f>
        <v/>
      </c>
      <c r="B1808" s="93">
        <f>IF(DATABASE!$X1806&lt;&gt;1,"",DATABASE!M1806)</f>
        <v/>
      </c>
      <c r="C1808" s="94">
        <f>IF(DATABASE!$X1806&lt;&gt;1,"",DATABASE!A1806)</f>
        <v/>
      </c>
      <c r="D1808" s="94">
        <f>IF(DATABASE!$X1806&lt;&gt;1,"",DATABASE!P1806)</f>
        <v/>
      </c>
      <c r="E1808" s="94">
        <f>IF(DATABASE!$X1806&lt;&gt;1,"",DATABASE!L1806)</f>
        <v/>
      </c>
      <c r="F1808" s="94">
        <f>IF(DATABASE!$X1806&lt;&gt;1,"",DATABASE!Q1806)</f>
        <v/>
      </c>
      <c r="G1808" s="94">
        <f>IF(DATABASE!$X1806&lt;&gt;1,"",DATABASE!C1806)</f>
        <v/>
      </c>
      <c r="H1808" s="94">
        <f>IF(DATABASE!$X1806&lt;&gt;1,"",DATABASE!D1806)</f>
        <v/>
      </c>
      <c r="I1808" s="93">
        <f>IF(DATABASE!$X1806&lt;&gt;1,"",DATABASE!S1806)</f>
        <v/>
      </c>
    </row>
    <row r="1809" ht="16.5" customHeight="1" s="111">
      <c r="A1809" s="92">
        <f>IF(DATABASE!$X1807&lt;&gt;1,"",DATABASE!B1807)</f>
        <v/>
      </c>
      <c r="B1809" s="93">
        <f>IF(DATABASE!$X1807&lt;&gt;1,"",DATABASE!M1807)</f>
        <v/>
      </c>
      <c r="C1809" s="94">
        <f>IF(DATABASE!$X1807&lt;&gt;1,"",DATABASE!A1807)</f>
        <v/>
      </c>
      <c r="D1809" s="94">
        <f>IF(DATABASE!$X1807&lt;&gt;1,"",DATABASE!P1807)</f>
        <v/>
      </c>
      <c r="E1809" s="94">
        <f>IF(DATABASE!$X1807&lt;&gt;1,"",DATABASE!L1807)</f>
        <v/>
      </c>
      <c r="F1809" s="94">
        <f>IF(DATABASE!$X1807&lt;&gt;1,"",DATABASE!Q1807)</f>
        <v/>
      </c>
      <c r="G1809" s="94">
        <f>IF(DATABASE!$X1807&lt;&gt;1,"",DATABASE!C1807)</f>
        <v/>
      </c>
      <c r="H1809" s="94">
        <f>IF(DATABASE!$X1807&lt;&gt;1,"",DATABASE!D1807)</f>
        <v/>
      </c>
      <c r="I1809" s="93">
        <f>IF(DATABASE!$X1807&lt;&gt;1,"",DATABASE!S1807)</f>
        <v/>
      </c>
    </row>
    <row r="1810" ht="16.5" customHeight="1" s="111">
      <c r="A1810" s="92">
        <f>IF(DATABASE!$X1808&lt;&gt;1,"",DATABASE!B1808)</f>
        <v/>
      </c>
      <c r="B1810" s="93">
        <f>IF(DATABASE!$X1808&lt;&gt;1,"",DATABASE!M1808)</f>
        <v/>
      </c>
      <c r="C1810" s="94">
        <f>IF(DATABASE!$X1808&lt;&gt;1,"",DATABASE!A1808)</f>
        <v/>
      </c>
      <c r="D1810" s="94">
        <f>IF(DATABASE!$X1808&lt;&gt;1,"",DATABASE!P1808)</f>
        <v/>
      </c>
      <c r="E1810" s="94">
        <f>IF(DATABASE!$X1808&lt;&gt;1,"",DATABASE!L1808)</f>
        <v/>
      </c>
      <c r="F1810" s="94">
        <f>IF(DATABASE!$X1808&lt;&gt;1,"",DATABASE!Q1808)</f>
        <v/>
      </c>
      <c r="G1810" s="94">
        <f>IF(DATABASE!$X1808&lt;&gt;1,"",DATABASE!C1808)</f>
        <v/>
      </c>
      <c r="H1810" s="94">
        <f>IF(DATABASE!$X1808&lt;&gt;1,"",DATABASE!D1808)</f>
        <v/>
      </c>
      <c r="I1810" s="93">
        <f>IF(DATABASE!$X1808&lt;&gt;1,"",DATABASE!S1808)</f>
        <v/>
      </c>
    </row>
    <row r="1811" ht="16.5" customHeight="1" s="111">
      <c r="A1811" s="92">
        <f>IF(DATABASE!$X1809&lt;&gt;1,"",DATABASE!B1809)</f>
        <v/>
      </c>
      <c r="B1811" s="93">
        <f>IF(DATABASE!$X1809&lt;&gt;1,"",DATABASE!M1809)</f>
        <v/>
      </c>
      <c r="C1811" s="94">
        <f>IF(DATABASE!$X1809&lt;&gt;1,"",DATABASE!A1809)</f>
        <v/>
      </c>
      <c r="D1811" s="94">
        <f>IF(DATABASE!$X1809&lt;&gt;1,"",DATABASE!P1809)</f>
        <v/>
      </c>
      <c r="E1811" s="94">
        <f>IF(DATABASE!$X1809&lt;&gt;1,"",DATABASE!L1809)</f>
        <v/>
      </c>
      <c r="F1811" s="94">
        <f>IF(DATABASE!$X1809&lt;&gt;1,"",DATABASE!Q1809)</f>
        <v/>
      </c>
      <c r="G1811" s="94">
        <f>IF(DATABASE!$X1809&lt;&gt;1,"",DATABASE!C1809)</f>
        <v/>
      </c>
      <c r="H1811" s="94">
        <f>IF(DATABASE!$X1809&lt;&gt;1,"",DATABASE!D1809)</f>
        <v/>
      </c>
      <c r="I1811" s="93">
        <f>IF(DATABASE!$X1809&lt;&gt;1,"",DATABASE!S1809)</f>
        <v/>
      </c>
    </row>
    <row r="1812" ht="16.5" customHeight="1" s="111">
      <c r="A1812" s="92">
        <f>IF(DATABASE!$X1810&lt;&gt;1,"",DATABASE!B1810)</f>
        <v/>
      </c>
      <c r="B1812" s="93">
        <f>IF(DATABASE!$X1810&lt;&gt;1,"",DATABASE!M1810)</f>
        <v/>
      </c>
      <c r="C1812" s="94">
        <f>IF(DATABASE!$X1810&lt;&gt;1,"",DATABASE!A1810)</f>
        <v/>
      </c>
      <c r="D1812" s="94">
        <f>IF(DATABASE!$X1810&lt;&gt;1,"",DATABASE!P1810)</f>
        <v/>
      </c>
      <c r="E1812" s="94">
        <f>IF(DATABASE!$X1810&lt;&gt;1,"",DATABASE!L1810)</f>
        <v/>
      </c>
      <c r="F1812" s="94">
        <f>IF(DATABASE!$X1810&lt;&gt;1,"",DATABASE!Q1810)</f>
        <v/>
      </c>
      <c r="G1812" s="94">
        <f>IF(DATABASE!$X1810&lt;&gt;1,"",DATABASE!C1810)</f>
        <v/>
      </c>
      <c r="H1812" s="94">
        <f>IF(DATABASE!$X1810&lt;&gt;1,"",DATABASE!D1810)</f>
        <v/>
      </c>
      <c r="I1812" s="93">
        <f>IF(DATABASE!$X1810&lt;&gt;1,"",DATABASE!S1810)</f>
        <v/>
      </c>
    </row>
    <row r="1813" ht="16.5" customHeight="1" s="111">
      <c r="A1813" s="92">
        <f>IF(DATABASE!$X1811&lt;&gt;1,"",DATABASE!B1811)</f>
        <v/>
      </c>
      <c r="B1813" s="93">
        <f>IF(DATABASE!$X1811&lt;&gt;1,"",DATABASE!M1811)</f>
        <v/>
      </c>
      <c r="C1813" s="94">
        <f>IF(DATABASE!$X1811&lt;&gt;1,"",DATABASE!A1811)</f>
        <v/>
      </c>
      <c r="D1813" s="94">
        <f>IF(DATABASE!$X1811&lt;&gt;1,"",DATABASE!P1811)</f>
        <v/>
      </c>
      <c r="E1813" s="94">
        <f>IF(DATABASE!$X1811&lt;&gt;1,"",DATABASE!L1811)</f>
        <v/>
      </c>
      <c r="F1813" s="94">
        <f>IF(DATABASE!$X1811&lt;&gt;1,"",DATABASE!Q1811)</f>
        <v/>
      </c>
      <c r="G1813" s="94">
        <f>IF(DATABASE!$X1811&lt;&gt;1,"",DATABASE!C1811)</f>
        <v/>
      </c>
      <c r="H1813" s="94">
        <f>IF(DATABASE!$X1811&lt;&gt;1,"",DATABASE!D1811)</f>
        <v/>
      </c>
      <c r="I1813" s="93">
        <f>IF(DATABASE!$X1811&lt;&gt;1,"",DATABASE!S1811)</f>
        <v/>
      </c>
    </row>
    <row r="1814" ht="16.5" customHeight="1" s="111">
      <c r="A1814" s="92">
        <f>IF(DATABASE!$X1812&lt;&gt;1,"",DATABASE!B1812)</f>
        <v/>
      </c>
      <c r="B1814" s="93">
        <f>IF(DATABASE!$X1812&lt;&gt;1,"",DATABASE!M1812)</f>
        <v/>
      </c>
      <c r="C1814" s="94">
        <f>IF(DATABASE!$X1812&lt;&gt;1,"",DATABASE!A1812)</f>
        <v/>
      </c>
      <c r="D1814" s="94">
        <f>IF(DATABASE!$X1812&lt;&gt;1,"",DATABASE!P1812)</f>
        <v/>
      </c>
      <c r="E1814" s="94">
        <f>IF(DATABASE!$X1812&lt;&gt;1,"",DATABASE!L1812)</f>
        <v/>
      </c>
      <c r="F1814" s="94">
        <f>IF(DATABASE!$X1812&lt;&gt;1,"",DATABASE!Q1812)</f>
        <v/>
      </c>
      <c r="G1814" s="94">
        <f>IF(DATABASE!$X1812&lt;&gt;1,"",DATABASE!C1812)</f>
        <v/>
      </c>
      <c r="H1814" s="94">
        <f>IF(DATABASE!$X1812&lt;&gt;1,"",DATABASE!D1812)</f>
        <v/>
      </c>
      <c r="I1814" s="93">
        <f>IF(DATABASE!$X1812&lt;&gt;1,"",DATABASE!S1812)</f>
        <v/>
      </c>
    </row>
    <row r="1815" ht="16.5" customHeight="1" s="111">
      <c r="A1815" s="92">
        <f>IF(DATABASE!$X1813&lt;&gt;1,"",DATABASE!B1813)</f>
        <v/>
      </c>
      <c r="B1815" s="93">
        <f>IF(DATABASE!$X1813&lt;&gt;1,"",DATABASE!M1813)</f>
        <v/>
      </c>
      <c r="C1815" s="94">
        <f>IF(DATABASE!$X1813&lt;&gt;1,"",DATABASE!A1813)</f>
        <v/>
      </c>
      <c r="D1815" s="94">
        <f>IF(DATABASE!$X1813&lt;&gt;1,"",DATABASE!P1813)</f>
        <v/>
      </c>
      <c r="E1815" s="94">
        <f>IF(DATABASE!$X1813&lt;&gt;1,"",DATABASE!L1813)</f>
        <v/>
      </c>
      <c r="F1815" s="94">
        <f>IF(DATABASE!$X1813&lt;&gt;1,"",DATABASE!Q1813)</f>
        <v/>
      </c>
      <c r="G1815" s="94">
        <f>IF(DATABASE!$X1813&lt;&gt;1,"",DATABASE!C1813)</f>
        <v/>
      </c>
      <c r="H1815" s="94">
        <f>IF(DATABASE!$X1813&lt;&gt;1,"",DATABASE!D1813)</f>
        <v/>
      </c>
      <c r="I1815" s="93">
        <f>IF(DATABASE!$X1813&lt;&gt;1,"",DATABASE!S1813)</f>
        <v/>
      </c>
    </row>
    <row r="1816" ht="16.5" customHeight="1" s="111">
      <c r="A1816" s="92">
        <f>IF(DATABASE!$X1814&lt;&gt;1,"",DATABASE!B1814)</f>
        <v/>
      </c>
      <c r="B1816" s="93">
        <f>IF(DATABASE!$X1814&lt;&gt;1,"",DATABASE!M1814)</f>
        <v/>
      </c>
      <c r="C1816" s="94">
        <f>IF(DATABASE!$X1814&lt;&gt;1,"",DATABASE!A1814)</f>
        <v/>
      </c>
      <c r="D1816" s="94">
        <f>IF(DATABASE!$X1814&lt;&gt;1,"",DATABASE!P1814)</f>
        <v/>
      </c>
      <c r="E1816" s="94">
        <f>IF(DATABASE!$X1814&lt;&gt;1,"",DATABASE!L1814)</f>
        <v/>
      </c>
      <c r="F1816" s="94">
        <f>IF(DATABASE!$X1814&lt;&gt;1,"",DATABASE!Q1814)</f>
        <v/>
      </c>
      <c r="G1816" s="94">
        <f>IF(DATABASE!$X1814&lt;&gt;1,"",DATABASE!C1814)</f>
        <v/>
      </c>
      <c r="H1816" s="94">
        <f>IF(DATABASE!$X1814&lt;&gt;1,"",DATABASE!D1814)</f>
        <v/>
      </c>
      <c r="I1816" s="93">
        <f>IF(DATABASE!$X1814&lt;&gt;1,"",DATABASE!S1814)</f>
        <v/>
      </c>
    </row>
    <row r="1817" ht="16.5" customHeight="1" s="111">
      <c r="A1817" s="92">
        <f>IF(DATABASE!$X1815&lt;&gt;1,"",DATABASE!B1815)</f>
        <v/>
      </c>
      <c r="B1817" s="93">
        <f>IF(DATABASE!$X1815&lt;&gt;1,"",DATABASE!M1815)</f>
        <v/>
      </c>
      <c r="C1817" s="94">
        <f>IF(DATABASE!$X1815&lt;&gt;1,"",DATABASE!A1815)</f>
        <v/>
      </c>
      <c r="D1817" s="94">
        <f>IF(DATABASE!$X1815&lt;&gt;1,"",DATABASE!P1815)</f>
        <v/>
      </c>
      <c r="E1817" s="94">
        <f>IF(DATABASE!$X1815&lt;&gt;1,"",DATABASE!L1815)</f>
        <v/>
      </c>
      <c r="F1817" s="94">
        <f>IF(DATABASE!$X1815&lt;&gt;1,"",DATABASE!Q1815)</f>
        <v/>
      </c>
      <c r="G1817" s="94">
        <f>IF(DATABASE!$X1815&lt;&gt;1,"",DATABASE!C1815)</f>
        <v/>
      </c>
      <c r="H1817" s="94">
        <f>IF(DATABASE!$X1815&lt;&gt;1,"",DATABASE!D1815)</f>
        <v/>
      </c>
      <c r="I1817" s="93">
        <f>IF(DATABASE!$X1815&lt;&gt;1,"",DATABASE!S1815)</f>
        <v/>
      </c>
    </row>
    <row r="1818" ht="16.5" customHeight="1" s="111">
      <c r="A1818" s="92">
        <f>IF(DATABASE!$X1816&lt;&gt;1,"",DATABASE!B1816)</f>
        <v/>
      </c>
      <c r="B1818" s="93">
        <f>IF(DATABASE!$X1816&lt;&gt;1,"",DATABASE!M1816)</f>
        <v/>
      </c>
      <c r="C1818" s="94">
        <f>IF(DATABASE!$X1816&lt;&gt;1,"",DATABASE!A1816)</f>
        <v/>
      </c>
      <c r="D1818" s="94">
        <f>IF(DATABASE!$X1816&lt;&gt;1,"",DATABASE!P1816)</f>
        <v/>
      </c>
      <c r="E1818" s="94">
        <f>IF(DATABASE!$X1816&lt;&gt;1,"",DATABASE!L1816)</f>
        <v/>
      </c>
      <c r="F1818" s="94">
        <f>IF(DATABASE!$X1816&lt;&gt;1,"",DATABASE!Q1816)</f>
        <v/>
      </c>
      <c r="G1818" s="94">
        <f>IF(DATABASE!$X1816&lt;&gt;1,"",DATABASE!C1816)</f>
        <v/>
      </c>
      <c r="H1818" s="94">
        <f>IF(DATABASE!$X1816&lt;&gt;1,"",DATABASE!D1816)</f>
        <v/>
      </c>
      <c r="I1818" s="93">
        <f>IF(DATABASE!$X1816&lt;&gt;1,"",DATABASE!S1816)</f>
        <v/>
      </c>
    </row>
    <row r="1819" ht="16.5" customHeight="1" s="111">
      <c r="A1819" s="92">
        <f>IF(DATABASE!$X1817&lt;&gt;1,"",DATABASE!B1817)</f>
        <v/>
      </c>
      <c r="B1819" s="93">
        <f>IF(DATABASE!$X1817&lt;&gt;1,"",DATABASE!M1817)</f>
        <v/>
      </c>
      <c r="C1819" s="94">
        <f>IF(DATABASE!$X1817&lt;&gt;1,"",DATABASE!A1817)</f>
        <v/>
      </c>
      <c r="D1819" s="94">
        <f>IF(DATABASE!$X1817&lt;&gt;1,"",DATABASE!P1817)</f>
        <v/>
      </c>
      <c r="E1819" s="94">
        <f>IF(DATABASE!$X1817&lt;&gt;1,"",DATABASE!L1817)</f>
        <v/>
      </c>
      <c r="F1819" s="94">
        <f>IF(DATABASE!$X1817&lt;&gt;1,"",DATABASE!Q1817)</f>
        <v/>
      </c>
      <c r="G1819" s="94">
        <f>IF(DATABASE!$X1817&lt;&gt;1,"",DATABASE!C1817)</f>
        <v/>
      </c>
      <c r="H1819" s="94">
        <f>IF(DATABASE!$X1817&lt;&gt;1,"",DATABASE!D1817)</f>
        <v/>
      </c>
      <c r="I1819" s="93">
        <f>IF(DATABASE!$X1817&lt;&gt;1,"",DATABASE!S1817)</f>
        <v/>
      </c>
    </row>
    <row r="1820" ht="16.5" customHeight="1" s="111">
      <c r="A1820" s="92">
        <f>IF(DATABASE!$X1818&lt;&gt;1,"",DATABASE!B1818)</f>
        <v/>
      </c>
      <c r="B1820" s="93">
        <f>IF(DATABASE!$X1818&lt;&gt;1,"",DATABASE!M1818)</f>
        <v/>
      </c>
      <c r="C1820" s="94">
        <f>IF(DATABASE!$X1818&lt;&gt;1,"",DATABASE!A1818)</f>
        <v/>
      </c>
      <c r="D1820" s="94">
        <f>IF(DATABASE!$X1818&lt;&gt;1,"",DATABASE!P1818)</f>
        <v/>
      </c>
      <c r="E1820" s="94">
        <f>IF(DATABASE!$X1818&lt;&gt;1,"",DATABASE!L1818)</f>
        <v/>
      </c>
      <c r="F1820" s="94">
        <f>IF(DATABASE!$X1818&lt;&gt;1,"",DATABASE!Q1818)</f>
        <v/>
      </c>
      <c r="G1820" s="94">
        <f>IF(DATABASE!$X1818&lt;&gt;1,"",DATABASE!C1818)</f>
        <v/>
      </c>
      <c r="H1820" s="94">
        <f>IF(DATABASE!$X1818&lt;&gt;1,"",DATABASE!D1818)</f>
        <v/>
      </c>
      <c r="I1820" s="93">
        <f>IF(DATABASE!$X1818&lt;&gt;1,"",DATABASE!S1818)</f>
        <v/>
      </c>
    </row>
    <row r="1821" ht="16.5" customHeight="1" s="111">
      <c r="A1821" s="92">
        <f>IF(DATABASE!$X1819&lt;&gt;1,"",DATABASE!B1819)</f>
        <v/>
      </c>
      <c r="B1821" s="93">
        <f>IF(DATABASE!$X1819&lt;&gt;1,"",DATABASE!M1819)</f>
        <v/>
      </c>
      <c r="C1821" s="94">
        <f>IF(DATABASE!$X1819&lt;&gt;1,"",DATABASE!A1819)</f>
        <v/>
      </c>
      <c r="D1821" s="94">
        <f>IF(DATABASE!$X1819&lt;&gt;1,"",DATABASE!P1819)</f>
        <v/>
      </c>
      <c r="E1821" s="94">
        <f>IF(DATABASE!$X1819&lt;&gt;1,"",DATABASE!L1819)</f>
        <v/>
      </c>
      <c r="F1821" s="94">
        <f>IF(DATABASE!$X1819&lt;&gt;1,"",DATABASE!Q1819)</f>
        <v/>
      </c>
      <c r="G1821" s="94">
        <f>IF(DATABASE!$X1819&lt;&gt;1,"",DATABASE!C1819)</f>
        <v/>
      </c>
      <c r="H1821" s="94">
        <f>IF(DATABASE!$X1819&lt;&gt;1,"",DATABASE!D1819)</f>
        <v/>
      </c>
      <c r="I1821" s="93">
        <f>IF(DATABASE!$X1819&lt;&gt;1,"",DATABASE!S1819)</f>
        <v/>
      </c>
    </row>
    <row r="1822" ht="16.5" customHeight="1" s="111">
      <c r="A1822" s="92">
        <f>IF(DATABASE!$X1820&lt;&gt;1,"",DATABASE!B1820)</f>
        <v/>
      </c>
      <c r="B1822" s="93">
        <f>IF(DATABASE!$X1820&lt;&gt;1,"",DATABASE!M1820)</f>
        <v/>
      </c>
      <c r="C1822" s="94">
        <f>IF(DATABASE!$X1820&lt;&gt;1,"",DATABASE!A1820)</f>
        <v/>
      </c>
      <c r="D1822" s="94">
        <f>IF(DATABASE!$X1820&lt;&gt;1,"",DATABASE!P1820)</f>
        <v/>
      </c>
      <c r="E1822" s="94">
        <f>IF(DATABASE!$X1820&lt;&gt;1,"",DATABASE!L1820)</f>
        <v/>
      </c>
      <c r="F1822" s="94">
        <f>IF(DATABASE!$X1820&lt;&gt;1,"",DATABASE!Q1820)</f>
        <v/>
      </c>
      <c r="G1822" s="94">
        <f>IF(DATABASE!$X1820&lt;&gt;1,"",DATABASE!C1820)</f>
        <v/>
      </c>
      <c r="H1822" s="94">
        <f>IF(DATABASE!$X1820&lt;&gt;1,"",DATABASE!D1820)</f>
        <v/>
      </c>
      <c r="I1822" s="93">
        <f>IF(DATABASE!$X1820&lt;&gt;1,"",DATABASE!S1820)</f>
        <v/>
      </c>
    </row>
    <row r="1823" ht="16.5" customHeight="1" s="111">
      <c r="A1823" s="92">
        <f>IF(DATABASE!$X1821&lt;&gt;1,"",DATABASE!B1821)</f>
        <v/>
      </c>
      <c r="B1823" s="93">
        <f>IF(DATABASE!$X1821&lt;&gt;1,"",DATABASE!M1821)</f>
        <v/>
      </c>
      <c r="C1823" s="94">
        <f>IF(DATABASE!$X1821&lt;&gt;1,"",DATABASE!A1821)</f>
        <v/>
      </c>
      <c r="D1823" s="94">
        <f>IF(DATABASE!$X1821&lt;&gt;1,"",DATABASE!P1821)</f>
        <v/>
      </c>
      <c r="E1823" s="94">
        <f>IF(DATABASE!$X1821&lt;&gt;1,"",DATABASE!L1821)</f>
        <v/>
      </c>
      <c r="F1823" s="94">
        <f>IF(DATABASE!$X1821&lt;&gt;1,"",DATABASE!Q1821)</f>
        <v/>
      </c>
      <c r="G1823" s="94">
        <f>IF(DATABASE!$X1821&lt;&gt;1,"",DATABASE!C1821)</f>
        <v/>
      </c>
      <c r="H1823" s="94">
        <f>IF(DATABASE!$X1821&lt;&gt;1,"",DATABASE!D1821)</f>
        <v/>
      </c>
      <c r="I1823" s="93">
        <f>IF(DATABASE!$X1821&lt;&gt;1,"",DATABASE!S1821)</f>
        <v/>
      </c>
    </row>
    <row r="1824" ht="16.5" customHeight="1" s="111">
      <c r="A1824" s="92">
        <f>IF(DATABASE!$X1822&lt;&gt;1,"",DATABASE!B1822)</f>
        <v/>
      </c>
      <c r="B1824" s="93">
        <f>IF(DATABASE!$X1822&lt;&gt;1,"",DATABASE!M1822)</f>
        <v/>
      </c>
      <c r="C1824" s="94">
        <f>IF(DATABASE!$X1822&lt;&gt;1,"",DATABASE!A1822)</f>
        <v/>
      </c>
      <c r="D1824" s="94">
        <f>IF(DATABASE!$X1822&lt;&gt;1,"",DATABASE!P1822)</f>
        <v/>
      </c>
      <c r="E1824" s="94">
        <f>IF(DATABASE!$X1822&lt;&gt;1,"",DATABASE!L1822)</f>
        <v/>
      </c>
      <c r="F1824" s="94">
        <f>IF(DATABASE!$X1822&lt;&gt;1,"",DATABASE!Q1822)</f>
        <v/>
      </c>
      <c r="G1824" s="94">
        <f>IF(DATABASE!$X1822&lt;&gt;1,"",DATABASE!C1822)</f>
        <v/>
      </c>
      <c r="H1824" s="94">
        <f>IF(DATABASE!$X1822&lt;&gt;1,"",DATABASE!D1822)</f>
        <v/>
      </c>
      <c r="I1824" s="93">
        <f>IF(DATABASE!$X1822&lt;&gt;1,"",DATABASE!S1822)</f>
        <v/>
      </c>
    </row>
    <row r="1825" ht="16.5" customHeight="1" s="111">
      <c r="A1825" s="92">
        <f>IF(DATABASE!$X1823&lt;&gt;1,"",DATABASE!B1823)</f>
        <v/>
      </c>
      <c r="B1825" s="93">
        <f>IF(DATABASE!$X1823&lt;&gt;1,"",DATABASE!M1823)</f>
        <v/>
      </c>
      <c r="C1825" s="94">
        <f>IF(DATABASE!$X1823&lt;&gt;1,"",DATABASE!A1823)</f>
        <v/>
      </c>
      <c r="D1825" s="94">
        <f>IF(DATABASE!$X1823&lt;&gt;1,"",DATABASE!P1823)</f>
        <v/>
      </c>
      <c r="E1825" s="94">
        <f>IF(DATABASE!$X1823&lt;&gt;1,"",DATABASE!L1823)</f>
        <v/>
      </c>
      <c r="F1825" s="94">
        <f>IF(DATABASE!$X1823&lt;&gt;1,"",DATABASE!Q1823)</f>
        <v/>
      </c>
      <c r="G1825" s="94">
        <f>IF(DATABASE!$X1823&lt;&gt;1,"",DATABASE!C1823)</f>
        <v/>
      </c>
      <c r="H1825" s="94">
        <f>IF(DATABASE!$X1823&lt;&gt;1,"",DATABASE!D1823)</f>
        <v/>
      </c>
      <c r="I1825" s="93">
        <f>IF(DATABASE!$X1823&lt;&gt;1,"",DATABASE!S1823)</f>
        <v/>
      </c>
    </row>
    <row r="1826" ht="16.5" customHeight="1" s="111">
      <c r="A1826" s="92">
        <f>IF(DATABASE!$X1824&lt;&gt;1,"",DATABASE!B1824)</f>
        <v/>
      </c>
      <c r="B1826" s="93">
        <f>IF(DATABASE!$X1824&lt;&gt;1,"",DATABASE!M1824)</f>
        <v/>
      </c>
      <c r="C1826" s="94">
        <f>IF(DATABASE!$X1824&lt;&gt;1,"",DATABASE!A1824)</f>
        <v/>
      </c>
      <c r="D1826" s="94">
        <f>IF(DATABASE!$X1824&lt;&gt;1,"",DATABASE!P1824)</f>
        <v/>
      </c>
      <c r="E1826" s="94">
        <f>IF(DATABASE!$X1824&lt;&gt;1,"",DATABASE!L1824)</f>
        <v/>
      </c>
      <c r="F1826" s="94">
        <f>IF(DATABASE!$X1824&lt;&gt;1,"",DATABASE!Q1824)</f>
        <v/>
      </c>
      <c r="G1826" s="94">
        <f>IF(DATABASE!$X1824&lt;&gt;1,"",DATABASE!C1824)</f>
        <v/>
      </c>
      <c r="H1826" s="94">
        <f>IF(DATABASE!$X1824&lt;&gt;1,"",DATABASE!D1824)</f>
        <v/>
      </c>
      <c r="I1826" s="93">
        <f>IF(DATABASE!$X1824&lt;&gt;1,"",DATABASE!S1824)</f>
        <v/>
      </c>
    </row>
    <row r="1827" ht="16.5" customHeight="1" s="111">
      <c r="A1827" s="92">
        <f>IF(DATABASE!$X1825&lt;&gt;1,"",DATABASE!B1825)</f>
        <v/>
      </c>
      <c r="B1827" s="93">
        <f>IF(DATABASE!$X1825&lt;&gt;1,"",DATABASE!M1825)</f>
        <v/>
      </c>
      <c r="C1827" s="94">
        <f>IF(DATABASE!$X1825&lt;&gt;1,"",DATABASE!A1825)</f>
        <v/>
      </c>
      <c r="D1827" s="94">
        <f>IF(DATABASE!$X1825&lt;&gt;1,"",DATABASE!P1825)</f>
        <v/>
      </c>
      <c r="E1827" s="94">
        <f>IF(DATABASE!$X1825&lt;&gt;1,"",DATABASE!L1825)</f>
        <v/>
      </c>
      <c r="F1827" s="94">
        <f>IF(DATABASE!$X1825&lt;&gt;1,"",DATABASE!Q1825)</f>
        <v/>
      </c>
      <c r="G1827" s="94">
        <f>IF(DATABASE!$X1825&lt;&gt;1,"",DATABASE!C1825)</f>
        <v/>
      </c>
      <c r="H1827" s="94">
        <f>IF(DATABASE!$X1825&lt;&gt;1,"",DATABASE!D1825)</f>
        <v/>
      </c>
      <c r="I1827" s="93">
        <f>IF(DATABASE!$X1825&lt;&gt;1,"",DATABASE!S1825)</f>
        <v/>
      </c>
    </row>
    <row r="1828" ht="16.5" customHeight="1" s="111">
      <c r="A1828" s="92">
        <f>IF(DATABASE!$X1826&lt;&gt;1,"",DATABASE!B1826)</f>
        <v/>
      </c>
      <c r="B1828" s="93">
        <f>IF(DATABASE!$X1826&lt;&gt;1,"",DATABASE!M1826)</f>
        <v/>
      </c>
      <c r="C1828" s="94">
        <f>IF(DATABASE!$X1826&lt;&gt;1,"",DATABASE!A1826)</f>
        <v/>
      </c>
      <c r="D1828" s="94">
        <f>IF(DATABASE!$X1826&lt;&gt;1,"",DATABASE!P1826)</f>
        <v/>
      </c>
      <c r="E1828" s="94">
        <f>IF(DATABASE!$X1826&lt;&gt;1,"",DATABASE!L1826)</f>
        <v/>
      </c>
      <c r="F1828" s="94">
        <f>IF(DATABASE!$X1826&lt;&gt;1,"",DATABASE!Q1826)</f>
        <v/>
      </c>
      <c r="G1828" s="94">
        <f>IF(DATABASE!$X1826&lt;&gt;1,"",DATABASE!C1826)</f>
        <v/>
      </c>
      <c r="H1828" s="94">
        <f>IF(DATABASE!$X1826&lt;&gt;1,"",DATABASE!D1826)</f>
        <v/>
      </c>
      <c r="I1828" s="93">
        <f>IF(DATABASE!$X1826&lt;&gt;1,"",DATABASE!S1826)</f>
        <v/>
      </c>
    </row>
    <row r="1829" ht="16.5" customHeight="1" s="111">
      <c r="A1829" s="92">
        <f>IF(DATABASE!$X1827&lt;&gt;1,"",DATABASE!B1827)</f>
        <v/>
      </c>
      <c r="B1829" s="93">
        <f>IF(DATABASE!$X1827&lt;&gt;1,"",DATABASE!M1827)</f>
        <v/>
      </c>
      <c r="C1829" s="94">
        <f>IF(DATABASE!$X1827&lt;&gt;1,"",DATABASE!A1827)</f>
        <v/>
      </c>
      <c r="D1829" s="94">
        <f>IF(DATABASE!$X1827&lt;&gt;1,"",DATABASE!P1827)</f>
        <v/>
      </c>
      <c r="E1829" s="94">
        <f>IF(DATABASE!$X1827&lt;&gt;1,"",DATABASE!L1827)</f>
        <v/>
      </c>
      <c r="F1829" s="94">
        <f>IF(DATABASE!$X1827&lt;&gt;1,"",DATABASE!Q1827)</f>
        <v/>
      </c>
      <c r="G1829" s="94">
        <f>IF(DATABASE!$X1827&lt;&gt;1,"",DATABASE!C1827)</f>
        <v/>
      </c>
      <c r="H1829" s="94">
        <f>IF(DATABASE!$X1827&lt;&gt;1,"",DATABASE!D1827)</f>
        <v/>
      </c>
      <c r="I1829" s="93">
        <f>IF(DATABASE!$X1827&lt;&gt;1,"",DATABASE!S1827)</f>
        <v/>
      </c>
    </row>
    <row r="1830" ht="16.5" customHeight="1" s="111">
      <c r="A1830" s="92">
        <f>IF(DATABASE!$X1828&lt;&gt;1,"",DATABASE!B1828)</f>
        <v/>
      </c>
      <c r="B1830" s="93">
        <f>IF(DATABASE!$X1828&lt;&gt;1,"",DATABASE!M1828)</f>
        <v/>
      </c>
      <c r="C1830" s="94">
        <f>IF(DATABASE!$X1828&lt;&gt;1,"",DATABASE!A1828)</f>
        <v/>
      </c>
      <c r="D1830" s="94">
        <f>IF(DATABASE!$X1828&lt;&gt;1,"",DATABASE!P1828)</f>
        <v/>
      </c>
      <c r="E1830" s="94">
        <f>IF(DATABASE!$X1828&lt;&gt;1,"",DATABASE!L1828)</f>
        <v/>
      </c>
      <c r="F1830" s="94">
        <f>IF(DATABASE!$X1828&lt;&gt;1,"",DATABASE!Q1828)</f>
        <v/>
      </c>
      <c r="G1830" s="94">
        <f>IF(DATABASE!$X1828&lt;&gt;1,"",DATABASE!C1828)</f>
        <v/>
      </c>
      <c r="H1830" s="94">
        <f>IF(DATABASE!$X1828&lt;&gt;1,"",DATABASE!D1828)</f>
        <v/>
      </c>
      <c r="I1830" s="93">
        <f>IF(DATABASE!$X1828&lt;&gt;1,"",DATABASE!S1828)</f>
        <v/>
      </c>
    </row>
    <row r="1831" ht="16.5" customHeight="1" s="111">
      <c r="A1831" s="92">
        <f>IF(DATABASE!$X1829&lt;&gt;1,"",DATABASE!B1829)</f>
        <v/>
      </c>
      <c r="B1831" s="93">
        <f>IF(DATABASE!$X1829&lt;&gt;1,"",DATABASE!M1829)</f>
        <v/>
      </c>
      <c r="C1831" s="94">
        <f>IF(DATABASE!$X1829&lt;&gt;1,"",DATABASE!A1829)</f>
        <v/>
      </c>
      <c r="D1831" s="94">
        <f>IF(DATABASE!$X1829&lt;&gt;1,"",DATABASE!P1829)</f>
        <v/>
      </c>
      <c r="E1831" s="94">
        <f>IF(DATABASE!$X1829&lt;&gt;1,"",DATABASE!L1829)</f>
        <v/>
      </c>
      <c r="F1831" s="94">
        <f>IF(DATABASE!$X1829&lt;&gt;1,"",DATABASE!Q1829)</f>
        <v/>
      </c>
      <c r="G1831" s="94">
        <f>IF(DATABASE!$X1829&lt;&gt;1,"",DATABASE!C1829)</f>
        <v/>
      </c>
      <c r="H1831" s="94">
        <f>IF(DATABASE!$X1829&lt;&gt;1,"",DATABASE!D1829)</f>
        <v/>
      </c>
      <c r="I1831" s="93">
        <f>IF(DATABASE!$X1829&lt;&gt;1,"",DATABASE!S1829)</f>
        <v/>
      </c>
    </row>
    <row r="1832" ht="16.5" customHeight="1" s="111">
      <c r="A1832" s="92">
        <f>IF(DATABASE!$X1830&lt;&gt;1,"",DATABASE!B1830)</f>
        <v/>
      </c>
      <c r="B1832" s="93">
        <f>IF(DATABASE!$X1830&lt;&gt;1,"",DATABASE!M1830)</f>
        <v/>
      </c>
      <c r="C1832" s="94">
        <f>IF(DATABASE!$X1830&lt;&gt;1,"",DATABASE!A1830)</f>
        <v/>
      </c>
      <c r="D1832" s="94">
        <f>IF(DATABASE!$X1830&lt;&gt;1,"",DATABASE!P1830)</f>
        <v/>
      </c>
      <c r="E1832" s="94">
        <f>IF(DATABASE!$X1830&lt;&gt;1,"",DATABASE!L1830)</f>
        <v/>
      </c>
      <c r="F1832" s="94">
        <f>IF(DATABASE!$X1830&lt;&gt;1,"",DATABASE!Q1830)</f>
        <v/>
      </c>
      <c r="G1832" s="94">
        <f>IF(DATABASE!$X1830&lt;&gt;1,"",DATABASE!C1830)</f>
        <v/>
      </c>
      <c r="H1832" s="94">
        <f>IF(DATABASE!$X1830&lt;&gt;1,"",DATABASE!D1830)</f>
        <v/>
      </c>
      <c r="I1832" s="93">
        <f>IF(DATABASE!$X1830&lt;&gt;1,"",DATABASE!S1830)</f>
        <v/>
      </c>
    </row>
    <row r="1833" ht="16.5" customHeight="1" s="111">
      <c r="A1833" s="92">
        <f>IF(DATABASE!$X1831&lt;&gt;1,"",DATABASE!B1831)</f>
        <v/>
      </c>
      <c r="B1833" s="93">
        <f>IF(DATABASE!$X1831&lt;&gt;1,"",DATABASE!M1831)</f>
        <v/>
      </c>
      <c r="C1833" s="94">
        <f>IF(DATABASE!$X1831&lt;&gt;1,"",DATABASE!A1831)</f>
        <v/>
      </c>
      <c r="D1833" s="94">
        <f>IF(DATABASE!$X1831&lt;&gt;1,"",DATABASE!P1831)</f>
        <v/>
      </c>
      <c r="E1833" s="94">
        <f>IF(DATABASE!$X1831&lt;&gt;1,"",DATABASE!L1831)</f>
        <v/>
      </c>
      <c r="F1833" s="94">
        <f>IF(DATABASE!$X1831&lt;&gt;1,"",DATABASE!Q1831)</f>
        <v/>
      </c>
      <c r="G1833" s="94">
        <f>IF(DATABASE!$X1831&lt;&gt;1,"",DATABASE!C1831)</f>
        <v/>
      </c>
      <c r="H1833" s="94">
        <f>IF(DATABASE!$X1831&lt;&gt;1,"",DATABASE!D1831)</f>
        <v/>
      </c>
      <c r="I1833" s="93">
        <f>IF(DATABASE!$X1831&lt;&gt;1,"",DATABASE!S1831)</f>
        <v/>
      </c>
    </row>
    <row r="1834" ht="16.5" customHeight="1" s="111">
      <c r="A1834" s="92">
        <f>IF(DATABASE!$X1832&lt;&gt;1,"",DATABASE!B1832)</f>
        <v/>
      </c>
      <c r="B1834" s="93">
        <f>IF(DATABASE!$X1832&lt;&gt;1,"",DATABASE!M1832)</f>
        <v/>
      </c>
      <c r="C1834" s="94">
        <f>IF(DATABASE!$X1832&lt;&gt;1,"",DATABASE!A1832)</f>
        <v/>
      </c>
      <c r="D1834" s="94">
        <f>IF(DATABASE!$X1832&lt;&gt;1,"",DATABASE!P1832)</f>
        <v/>
      </c>
      <c r="E1834" s="94">
        <f>IF(DATABASE!$X1832&lt;&gt;1,"",DATABASE!L1832)</f>
        <v/>
      </c>
      <c r="F1834" s="94">
        <f>IF(DATABASE!$X1832&lt;&gt;1,"",DATABASE!Q1832)</f>
        <v/>
      </c>
      <c r="G1834" s="94">
        <f>IF(DATABASE!$X1832&lt;&gt;1,"",DATABASE!C1832)</f>
        <v/>
      </c>
      <c r="H1834" s="94">
        <f>IF(DATABASE!$X1832&lt;&gt;1,"",DATABASE!D1832)</f>
        <v/>
      </c>
      <c r="I1834" s="93">
        <f>IF(DATABASE!$X1832&lt;&gt;1,"",DATABASE!S1832)</f>
        <v/>
      </c>
    </row>
    <row r="1835" ht="16.5" customHeight="1" s="111">
      <c r="A1835" s="92">
        <f>IF(DATABASE!$X1833&lt;&gt;1,"",DATABASE!B1833)</f>
        <v/>
      </c>
      <c r="B1835" s="93">
        <f>IF(DATABASE!$X1833&lt;&gt;1,"",DATABASE!M1833)</f>
        <v/>
      </c>
      <c r="C1835" s="94">
        <f>IF(DATABASE!$X1833&lt;&gt;1,"",DATABASE!A1833)</f>
        <v/>
      </c>
      <c r="D1835" s="94">
        <f>IF(DATABASE!$X1833&lt;&gt;1,"",DATABASE!P1833)</f>
        <v/>
      </c>
      <c r="E1835" s="94">
        <f>IF(DATABASE!$X1833&lt;&gt;1,"",DATABASE!L1833)</f>
        <v/>
      </c>
      <c r="F1835" s="94">
        <f>IF(DATABASE!$X1833&lt;&gt;1,"",DATABASE!Q1833)</f>
        <v/>
      </c>
      <c r="G1835" s="94">
        <f>IF(DATABASE!$X1833&lt;&gt;1,"",DATABASE!C1833)</f>
        <v/>
      </c>
      <c r="H1835" s="94">
        <f>IF(DATABASE!$X1833&lt;&gt;1,"",DATABASE!D1833)</f>
        <v/>
      </c>
      <c r="I1835" s="93">
        <f>IF(DATABASE!$X1833&lt;&gt;1,"",DATABASE!S1833)</f>
        <v/>
      </c>
    </row>
    <row r="1836" ht="16.5" customHeight="1" s="111">
      <c r="A1836" s="92">
        <f>IF(DATABASE!$X1834&lt;&gt;1,"",DATABASE!B1834)</f>
        <v/>
      </c>
      <c r="B1836" s="93">
        <f>IF(DATABASE!$X1834&lt;&gt;1,"",DATABASE!M1834)</f>
        <v/>
      </c>
      <c r="C1836" s="94">
        <f>IF(DATABASE!$X1834&lt;&gt;1,"",DATABASE!A1834)</f>
        <v/>
      </c>
      <c r="D1836" s="94">
        <f>IF(DATABASE!$X1834&lt;&gt;1,"",DATABASE!P1834)</f>
        <v/>
      </c>
      <c r="E1836" s="94">
        <f>IF(DATABASE!$X1834&lt;&gt;1,"",DATABASE!L1834)</f>
        <v/>
      </c>
      <c r="F1836" s="94">
        <f>IF(DATABASE!$X1834&lt;&gt;1,"",DATABASE!Q1834)</f>
        <v/>
      </c>
      <c r="G1836" s="94">
        <f>IF(DATABASE!$X1834&lt;&gt;1,"",DATABASE!C1834)</f>
        <v/>
      </c>
      <c r="H1836" s="94">
        <f>IF(DATABASE!$X1834&lt;&gt;1,"",DATABASE!D1834)</f>
        <v/>
      </c>
      <c r="I1836" s="93">
        <f>IF(DATABASE!$X1834&lt;&gt;1,"",DATABASE!S1834)</f>
        <v/>
      </c>
    </row>
    <row r="1837" ht="16.5" customHeight="1" s="111">
      <c r="A1837" s="92">
        <f>IF(DATABASE!$X1835&lt;&gt;1,"",DATABASE!B1835)</f>
        <v/>
      </c>
      <c r="B1837" s="93">
        <f>IF(DATABASE!$X1835&lt;&gt;1,"",DATABASE!M1835)</f>
        <v/>
      </c>
      <c r="C1837" s="94">
        <f>IF(DATABASE!$X1835&lt;&gt;1,"",DATABASE!A1835)</f>
        <v/>
      </c>
      <c r="D1837" s="94">
        <f>IF(DATABASE!$X1835&lt;&gt;1,"",DATABASE!P1835)</f>
        <v/>
      </c>
      <c r="E1837" s="94">
        <f>IF(DATABASE!$X1835&lt;&gt;1,"",DATABASE!L1835)</f>
        <v/>
      </c>
      <c r="F1837" s="94">
        <f>IF(DATABASE!$X1835&lt;&gt;1,"",DATABASE!Q1835)</f>
        <v/>
      </c>
      <c r="G1837" s="94">
        <f>IF(DATABASE!$X1835&lt;&gt;1,"",DATABASE!C1835)</f>
        <v/>
      </c>
      <c r="H1837" s="94">
        <f>IF(DATABASE!$X1835&lt;&gt;1,"",DATABASE!D1835)</f>
        <v/>
      </c>
      <c r="I1837" s="93">
        <f>IF(DATABASE!$X1835&lt;&gt;1,"",DATABASE!S1835)</f>
        <v/>
      </c>
    </row>
    <row r="1838" ht="16.5" customHeight="1" s="111">
      <c r="A1838" s="92">
        <f>IF(DATABASE!$X1836&lt;&gt;1,"",DATABASE!B1836)</f>
        <v/>
      </c>
      <c r="B1838" s="93">
        <f>IF(DATABASE!$X1836&lt;&gt;1,"",DATABASE!M1836)</f>
        <v/>
      </c>
      <c r="C1838" s="94">
        <f>IF(DATABASE!$X1836&lt;&gt;1,"",DATABASE!A1836)</f>
        <v/>
      </c>
      <c r="D1838" s="94">
        <f>IF(DATABASE!$X1836&lt;&gt;1,"",DATABASE!P1836)</f>
        <v/>
      </c>
      <c r="E1838" s="94">
        <f>IF(DATABASE!$X1836&lt;&gt;1,"",DATABASE!L1836)</f>
        <v/>
      </c>
      <c r="F1838" s="94">
        <f>IF(DATABASE!$X1836&lt;&gt;1,"",DATABASE!Q1836)</f>
        <v/>
      </c>
      <c r="G1838" s="94">
        <f>IF(DATABASE!$X1836&lt;&gt;1,"",DATABASE!C1836)</f>
        <v/>
      </c>
      <c r="H1838" s="94">
        <f>IF(DATABASE!$X1836&lt;&gt;1,"",DATABASE!D1836)</f>
        <v/>
      </c>
      <c r="I1838" s="93">
        <f>IF(DATABASE!$X1836&lt;&gt;1,"",DATABASE!S1836)</f>
        <v/>
      </c>
    </row>
    <row r="1839" ht="16.5" customHeight="1" s="111">
      <c r="A1839" s="92">
        <f>IF(DATABASE!$X1837&lt;&gt;1,"",DATABASE!B1837)</f>
        <v/>
      </c>
      <c r="B1839" s="93">
        <f>IF(DATABASE!$X1837&lt;&gt;1,"",DATABASE!M1837)</f>
        <v/>
      </c>
      <c r="C1839" s="94">
        <f>IF(DATABASE!$X1837&lt;&gt;1,"",DATABASE!A1837)</f>
        <v/>
      </c>
      <c r="D1839" s="94">
        <f>IF(DATABASE!$X1837&lt;&gt;1,"",DATABASE!P1837)</f>
        <v/>
      </c>
      <c r="E1839" s="94">
        <f>IF(DATABASE!$X1837&lt;&gt;1,"",DATABASE!L1837)</f>
        <v/>
      </c>
      <c r="F1839" s="94">
        <f>IF(DATABASE!$X1837&lt;&gt;1,"",DATABASE!Q1837)</f>
        <v/>
      </c>
      <c r="G1839" s="94">
        <f>IF(DATABASE!$X1837&lt;&gt;1,"",DATABASE!C1837)</f>
        <v/>
      </c>
      <c r="H1839" s="94">
        <f>IF(DATABASE!$X1837&lt;&gt;1,"",DATABASE!D1837)</f>
        <v/>
      </c>
      <c r="I1839" s="93">
        <f>IF(DATABASE!$X1837&lt;&gt;1,"",DATABASE!S1837)</f>
        <v/>
      </c>
    </row>
    <row r="1840" ht="16.5" customHeight="1" s="111">
      <c r="A1840" s="92">
        <f>IF(DATABASE!$X1838&lt;&gt;1,"",DATABASE!B1838)</f>
        <v/>
      </c>
      <c r="B1840" s="93">
        <f>IF(DATABASE!$X1838&lt;&gt;1,"",DATABASE!M1838)</f>
        <v/>
      </c>
      <c r="C1840" s="94">
        <f>IF(DATABASE!$X1838&lt;&gt;1,"",DATABASE!A1838)</f>
        <v/>
      </c>
      <c r="D1840" s="94">
        <f>IF(DATABASE!$X1838&lt;&gt;1,"",DATABASE!P1838)</f>
        <v/>
      </c>
      <c r="E1840" s="94">
        <f>IF(DATABASE!$X1838&lt;&gt;1,"",DATABASE!L1838)</f>
        <v/>
      </c>
      <c r="F1840" s="94">
        <f>IF(DATABASE!$X1838&lt;&gt;1,"",DATABASE!Q1838)</f>
        <v/>
      </c>
      <c r="G1840" s="94">
        <f>IF(DATABASE!$X1838&lt;&gt;1,"",DATABASE!C1838)</f>
        <v/>
      </c>
      <c r="H1840" s="94">
        <f>IF(DATABASE!$X1838&lt;&gt;1,"",DATABASE!D1838)</f>
        <v/>
      </c>
      <c r="I1840" s="93">
        <f>IF(DATABASE!$X1838&lt;&gt;1,"",DATABASE!S1838)</f>
        <v/>
      </c>
    </row>
    <row r="1841" ht="16.5" customHeight="1" s="111">
      <c r="A1841" s="92">
        <f>IF(DATABASE!$X1839&lt;&gt;1,"",DATABASE!B1839)</f>
        <v/>
      </c>
      <c r="B1841" s="93">
        <f>IF(DATABASE!$X1839&lt;&gt;1,"",DATABASE!M1839)</f>
        <v/>
      </c>
      <c r="C1841" s="94">
        <f>IF(DATABASE!$X1839&lt;&gt;1,"",DATABASE!A1839)</f>
        <v/>
      </c>
      <c r="D1841" s="94">
        <f>IF(DATABASE!$X1839&lt;&gt;1,"",DATABASE!P1839)</f>
        <v/>
      </c>
      <c r="E1841" s="94">
        <f>IF(DATABASE!$X1839&lt;&gt;1,"",DATABASE!L1839)</f>
        <v/>
      </c>
      <c r="F1841" s="94">
        <f>IF(DATABASE!$X1839&lt;&gt;1,"",DATABASE!Q1839)</f>
        <v/>
      </c>
      <c r="G1841" s="94">
        <f>IF(DATABASE!$X1839&lt;&gt;1,"",DATABASE!C1839)</f>
        <v/>
      </c>
      <c r="H1841" s="94">
        <f>IF(DATABASE!$X1839&lt;&gt;1,"",DATABASE!D1839)</f>
        <v/>
      </c>
      <c r="I1841" s="93">
        <f>IF(DATABASE!$X1839&lt;&gt;1,"",DATABASE!S1839)</f>
        <v/>
      </c>
    </row>
    <row r="1842" ht="16.5" customHeight="1" s="111">
      <c r="A1842" s="92">
        <f>IF(DATABASE!$X1840&lt;&gt;1,"",DATABASE!B1840)</f>
        <v/>
      </c>
      <c r="B1842" s="93">
        <f>IF(DATABASE!$X1840&lt;&gt;1,"",DATABASE!M1840)</f>
        <v/>
      </c>
      <c r="C1842" s="94">
        <f>IF(DATABASE!$X1840&lt;&gt;1,"",DATABASE!A1840)</f>
        <v/>
      </c>
      <c r="D1842" s="94">
        <f>IF(DATABASE!$X1840&lt;&gt;1,"",DATABASE!P1840)</f>
        <v/>
      </c>
      <c r="E1842" s="94">
        <f>IF(DATABASE!$X1840&lt;&gt;1,"",DATABASE!L1840)</f>
        <v/>
      </c>
      <c r="F1842" s="94">
        <f>IF(DATABASE!$X1840&lt;&gt;1,"",DATABASE!Q1840)</f>
        <v/>
      </c>
      <c r="G1842" s="94">
        <f>IF(DATABASE!$X1840&lt;&gt;1,"",DATABASE!C1840)</f>
        <v/>
      </c>
      <c r="H1842" s="94">
        <f>IF(DATABASE!$X1840&lt;&gt;1,"",DATABASE!D1840)</f>
        <v/>
      </c>
      <c r="I1842" s="93">
        <f>IF(DATABASE!$X1840&lt;&gt;1,"",DATABASE!S1840)</f>
        <v/>
      </c>
    </row>
    <row r="1843" ht="16.5" customHeight="1" s="111">
      <c r="A1843" s="92">
        <f>IF(DATABASE!$X1841&lt;&gt;1,"",DATABASE!B1841)</f>
        <v/>
      </c>
      <c r="B1843" s="93">
        <f>IF(DATABASE!$X1841&lt;&gt;1,"",DATABASE!M1841)</f>
        <v/>
      </c>
      <c r="C1843" s="94">
        <f>IF(DATABASE!$X1841&lt;&gt;1,"",DATABASE!A1841)</f>
        <v/>
      </c>
      <c r="D1843" s="94">
        <f>IF(DATABASE!$X1841&lt;&gt;1,"",DATABASE!P1841)</f>
        <v/>
      </c>
      <c r="E1843" s="94">
        <f>IF(DATABASE!$X1841&lt;&gt;1,"",DATABASE!L1841)</f>
        <v/>
      </c>
      <c r="F1843" s="94">
        <f>IF(DATABASE!$X1841&lt;&gt;1,"",DATABASE!Q1841)</f>
        <v/>
      </c>
      <c r="G1843" s="94">
        <f>IF(DATABASE!$X1841&lt;&gt;1,"",DATABASE!C1841)</f>
        <v/>
      </c>
      <c r="H1843" s="94">
        <f>IF(DATABASE!$X1841&lt;&gt;1,"",DATABASE!D1841)</f>
        <v/>
      </c>
      <c r="I1843" s="93">
        <f>IF(DATABASE!$X1841&lt;&gt;1,"",DATABASE!S1841)</f>
        <v/>
      </c>
    </row>
    <row r="1844" ht="16.5" customHeight="1" s="111">
      <c r="A1844" s="92">
        <f>IF(DATABASE!$X1842&lt;&gt;1,"",DATABASE!B1842)</f>
        <v/>
      </c>
      <c r="B1844" s="93">
        <f>IF(DATABASE!$X1842&lt;&gt;1,"",DATABASE!M1842)</f>
        <v/>
      </c>
      <c r="C1844" s="94">
        <f>IF(DATABASE!$X1842&lt;&gt;1,"",DATABASE!A1842)</f>
        <v/>
      </c>
      <c r="D1844" s="94">
        <f>IF(DATABASE!$X1842&lt;&gt;1,"",DATABASE!P1842)</f>
        <v/>
      </c>
      <c r="E1844" s="94">
        <f>IF(DATABASE!$X1842&lt;&gt;1,"",DATABASE!L1842)</f>
        <v/>
      </c>
      <c r="F1844" s="94">
        <f>IF(DATABASE!$X1842&lt;&gt;1,"",DATABASE!Q1842)</f>
        <v/>
      </c>
      <c r="G1844" s="94">
        <f>IF(DATABASE!$X1842&lt;&gt;1,"",DATABASE!C1842)</f>
        <v/>
      </c>
      <c r="H1844" s="94">
        <f>IF(DATABASE!$X1842&lt;&gt;1,"",DATABASE!D1842)</f>
        <v/>
      </c>
      <c r="I1844" s="93">
        <f>IF(DATABASE!$X1842&lt;&gt;1,"",DATABASE!S1842)</f>
        <v/>
      </c>
    </row>
    <row r="1845" ht="16.5" customHeight="1" s="111">
      <c r="A1845" s="92">
        <f>IF(DATABASE!$X1843&lt;&gt;1,"",DATABASE!B1843)</f>
        <v/>
      </c>
      <c r="B1845" s="93">
        <f>IF(DATABASE!$X1843&lt;&gt;1,"",DATABASE!M1843)</f>
        <v/>
      </c>
      <c r="C1845" s="94">
        <f>IF(DATABASE!$X1843&lt;&gt;1,"",DATABASE!A1843)</f>
        <v/>
      </c>
      <c r="D1845" s="94">
        <f>IF(DATABASE!$X1843&lt;&gt;1,"",DATABASE!P1843)</f>
        <v/>
      </c>
      <c r="E1845" s="94">
        <f>IF(DATABASE!$X1843&lt;&gt;1,"",DATABASE!L1843)</f>
        <v/>
      </c>
      <c r="F1845" s="94">
        <f>IF(DATABASE!$X1843&lt;&gt;1,"",DATABASE!Q1843)</f>
        <v/>
      </c>
      <c r="G1845" s="94">
        <f>IF(DATABASE!$X1843&lt;&gt;1,"",DATABASE!C1843)</f>
        <v/>
      </c>
      <c r="H1845" s="94">
        <f>IF(DATABASE!$X1843&lt;&gt;1,"",DATABASE!D1843)</f>
        <v/>
      </c>
      <c r="I1845" s="93">
        <f>IF(DATABASE!$X1843&lt;&gt;1,"",DATABASE!S1843)</f>
        <v/>
      </c>
    </row>
    <row r="1846" ht="16.5" customHeight="1" s="111">
      <c r="A1846" s="92">
        <f>IF(DATABASE!$X1844&lt;&gt;1,"",DATABASE!B1844)</f>
        <v/>
      </c>
      <c r="B1846" s="93">
        <f>IF(DATABASE!$X1844&lt;&gt;1,"",DATABASE!M1844)</f>
        <v/>
      </c>
      <c r="C1846" s="94">
        <f>IF(DATABASE!$X1844&lt;&gt;1,"",DATABASE!A1844)</f>
        <v/>
      </c>
      <c r="D1846" s="94">
        <f>IF(DATABASE!$X1844&lt;&gt;1,"",DATABASE!P1844)</f>
        <v/>
      </c>
      <c r="E1846" s="94">
        <f>IF(DATABASE!$X1844&lt;&gt;1,"",DATABASE!L1844)</f>
        <v/>
      </c>
      <c r="F1846" s="94">
        <f>IF(DATABASE!$X1844&lt;&gt;1,"",DATABASE!Q1844)</f>
        <v/>
      </c>
      <c r="G1846" s="94">
        <f>IF(DATABASE!$X1844&lt;&gt;1,"",DATABASE!C1844)</f>
        <v/>
      </c>
      <c r="H1846" s="94">
        <f>IF(DATABASE!$X1844&lt;&gt;1,"",DATABASE!D1844)</f>
        <v/>
      </c>
      <c r="I1846" s="93">
        <f>IF(DATABASE!$X1844&lt;&gt;1,"",DATABASE!S1844)</f>
        <v/>
      </c>
    </row>
    <row r="1847" ht="16.5" customHeight="1" s="111">
      <c r="A1847" s="92">
        <f>IF(DATABASE!$X1845&lt;&gt;1,"",DATABASE!B1845)</f>
        <v/>
      </c>
      <c r="B1847" s="93">
        <f>IF(DATABASE!$X1845&lt;&gt;1,"",DATABASE!M1845)</f>
        <v/>
      </c>
      <c r="C1847" s="94">
        <f>IF(DATABASE!$X1845&lt;&gt;1,"",DATABASE!A1845)</f>
        <v/>
      </c>
      <c r="D1847" s="94">
        <f>IF(DATABASE!$X1845&lt;&gt;1,"",DATABASE!P1845)</f>
        <v/>
      </c>
      <c r="E1847" s="94">
        <f>IF(DATABASE!$X1845&lt;&gt;1,"",DATABASE!L1845)</f>
        <v/>
      </c>
      <c r="F1847" s="94">
        <f>IF(DATABASE!$X1845&lt;&gt;1,"",DATABASE!Q1845)</f>
        <v/>
      </c>
      <c r="G1847" s="94">
        <f>IF(DATABASE!$X1845&lt;&gt;1,"",DATABASE!C1845)</f>
        <v/>
      </c>
      <c r="H1847" s="94">
        <f>IF(DATABASE!$X1845&lt;&gt;1,"",DATABASE!D1845)</f>
        <v/>
      </c>
      <c r="I1847" s="93">
        <f>IF(DATABASE!$X1845&lt;&gt;1,"",DATABASE!S1845)</f>
        <v/>
      </c>
    </row>
    <row r="1848" ht="16.5" customHeight="1" s="111">
      <c r="A1848" s="92">
        <f>IF(DATABASE!$X1846&lt;&gt;1,"",DATABASE!B1846)</f>
        <v/>
      </c>
      <c r="B1848" s="93">
        <f>IF(DATABASE!$X1846&lt;&gt;1,"",DATABASE!M1846)</f>
        <v/>
      </c>
      <c r="C1848" s="94">
        <f>IF(DATABASE!$X1846&lt;&gt;1,"",DATABASE!A1846)</f>
        <v/>
      </c>
      <c r="D1848" s="94">
        <f>IF(DATABASE!$X1846&lt;&gt;1,"",DATABASE!P1846)</f>
        <v/>
      </c>
      <c r="E1848" s="94">
        <f>IF(DATABASE!$X1846&lt;&gt;1,"",DATABASE!L1846)</f>
        <v/>
      </c>
      <c r="F1848" s="94">
        <f>IF(DATABASE!$X1846&lt;&gt;1,"",DATABASE!Q1846)</f>
        <v/>
      </c>
      <c r="G1848" s="94">
        <f>IF(DATABASE!$X1846&lt;&gt;1,"",DATABASE!C1846)</f>
        <v/>
      </c>
      <c r="H1848" s="94">
        <f>IF(DATABASE!$X1846&lt;&gt;1,"",DATABASE!D1846)</f>
        <v/>
      </c>
      <c r="I1848" s="93">
        <f>IF(DATABASE!$X1846&lt;&gt;1,"",DATABASE!S1846)</f>
        <v/>
      </c>
    </row>
    <row r="1849" ht="16.5" customHeight="1" s="111">
      <c r="A1849" s="92">
        <f>IF(DATABASE!$X1847&lt;&gt;1,"",DATABASE!B1847)</f>
        <v/>
      </c>
      <c r="B1849" s="93">
        <f>IF(DATABASE!$X1847&lt;&gt;1,"",DATABASE!M1847)</f>
        <v/>
      </c>
      <c r="C1849" s="94">
        <f>IF(DATABASE!$X1847&lt;&gt;1,"",DATABASE!A1847)</f>
        <v/>
      </c>
      <c r="D1849" s="94">
        <f>IF(DATABASE!$X1847&lt;&gt;1,"",DATABASE!P1847)</f>
        <v/>
      </c>
      <c r="E1849" s="94">
        <f>IF(DATABASE!$X1847&lt;&gt;1,"",DATABASE!L1847)</f>
        <v/>
      </c>
      <c r="F1849" s="94">
        <f>IF(DATABASE!$X1847&lt;&gt;1,"",DATABASE!Q1847)</f>
        <v/>
      </c>
      <c r="G1849" s="94">
        <f>IF(DATABASE!$X1847&lt;&gt;1,"",DATABASE!C1847)</f>
        <v/>
      </c>
      <c r="H1849" s="94">
        <f>IF(DATABASE!$X1847&lt;&gt;1,"",DATABASE!D1847)</f>
        <v/>
      </c>
      <c r="I1849" s="93">
        <f>IF(DATABASE!$X1847&lt;&gt;1,"",DATABASE!S1847)</f>
        <v/>
      </c>
    </row>
    <row r="1850" ht="16.5" customHeight="1" s="111">
      <c r="A1850" s="92">
        <f>IF(DATABASE!$X1848&lt;&gt;1,"",DATABASE!B1848)</f>
        <v/>
      </c>
      <c r="B1850" s="93">
        <f>IF(DATABASE!$X1848&lt;&gt;1,"",DATABASE!M1848)</f>
        <v/>
      </c>
      <c r="C1850" s="94">
        <f>IF(DATABASE!$X1848&lt;&gt;1,"",DATABASE!A1848)</f>
        <v/>
      </c>
      <c r="D1850" s="94">
        <f>IF(DATABASE!$X1848&lt;&gt;1,"",DATABASE!P1848)</f>
        <v/>
      </c>
      <c r="E1850" s="94">
        <f>IF(DATABASE!$X1848&lt;&gt;1,"",DATABASE!L1848)</f>
        <v/>
      </c>
      <c r="F1850" s="94">
        <f>IF(DATABASE!$X1848&lt;&gt;1,"",DATABASE!Q1848)</f>
        <v/>
      </c>
      <c r="G1850" s="94">
        <f>IF(DATABASE!$X1848&lt;&gt;1,"",DATABASE!C1848)</f>
        <v/>
      </c>
      <c r="H1850" s="94">
        <f>IF(DATABASE!$X1848&lt;&gt;1,"",DATABASE!D1848)</f>
        <v/>
      </c>
      <c r="I1850" s="93">
        <f>IF(DATABASE!$X1848&lt;&gt;1,"",DATABASE!S1848)</f>
        <v/>
      </c>
    </row>
    <row r="1851" ht="16.5" customHeight="1" s="111">
      <c r="A1851" s="92">
        <f>IF(DATABASE!$X1849&lt;&gt;1,"",DATABASE!B1849)</f>
        <v/>
      </c>
      <c r="B1851" s="93">
        <f>IF(DATABASE!$X1849&lt;&gt;1,"",DATABASE!M1849)</f>
        <v/>
      </c>
      <c r="C1851" s="94">
        <f>IF(DATABASE!$X1849&lt;&gt;1,"",DATABASE!A1849)</f>
        <v/>
      </c>
      <c r="D1851" s="94">
        <f>IF(DATABASE!$X1849&lt;&gt;1,"",DATABASE!P1849)</f>
        <v/>
      </c>
      <c r="E1851" s="94">
        <f>IF(DATABASE!$X1849&lt;&gt;1,"",DATABASE!L1849)</f>
        <v/>
      </c>
      <c r="F1851" s="94">
        <f>IF(DATABASE!$X1849&lt;&gt;1,"",DATABASE!Q1849)</f>
        <v/>
      </c>
      <c r="G1851" s="94">
        <f>IF(DATABASE!$X1849&lt;&gt;1,"",DATABASE!C1849)</f>
        <v/>
      </c>
      <c r="H1851" s="94">
        <f>IF(DATABASE!$X1849&lt;&gt;1,"",DATABASE!D1849)</f>
        <v/>
      </c>
      <c r="I1851" s="93">
        <f>IF(DATABASE!$X1849&lt;&gt;1,"",DATABASE!S1849)</f>
        <v/>
      </c>
    </row>
    <row r="1852" ht="16.5" customHeight="1" s="111">
      <c r="A1852" s="92">
        <f>IF(DATABASE!$X1850&lt;&gt;1,"",DATABASE!B1850)</f>
        <v/>
      </c>
      <c r="B1852" s="93">
        <f>IF(DATABASE!$X1850&lt;&gt;1,"",DATABASE!M1850)</f>
        <v/>
      </c>
      <c r="C1852" s="94">
        <f>IF(DATABASE!$X1850&lt;&gt;1,"",DATABASE!A1850)</f>
        <v/>
      </c>
      <c r="D1852" s="94">
        <f>IF(DATABASE!$X1850&lt;&gt;1,"",DATABASE!P1850)</f>
        <v/>
      </c>
      <c r="E1852" s="94">
        <f>IF(DATABASE!$X1850&lt;&gt;1,"",DATABASE!L1850)</f>
        <v/>
      </c>
      <c r="F1852" s="94">
        <f>IF(DATABASE!$X1850&lt;&gt;1,"",DATABASE!Q1850)</f>
        <v/>
      </c>
      <c r="G1852" s="94">
        <f>IF(DATABASE!$X1850&lt;&gt;1,"",DATABASE!C1850)</f>
        <v/>
      </c>
      <c r="H1852" s="94">
        <f>IF(DATABASE!$X1850&lt;&gt;1,"",DATABASE!D1850)</f>
        <v/>
      </c>
      <c r="I1852" s="93">
        <f>IF(DATABASE!$X1850&lt;&gt;1,"",DATABASE!S1850)</f>
        <v/>
      </c>
    </row>
    <row r="1853" ht="16.5" customHeight="1" s="111">
      <c r="A1853" s="92">
        <f>IF(DATABASE!$X1851&lt;&gt;1,"",DATABASE!B1851)</f>
        <v/>
      </c>
      <c r="B1853" s="93">
        <f>IF(DATABASE!$X1851&lt;&gt;1,"",DATABASE!M1851)</f>
        <v/>
      </c>
      <c r="C1853" s="94">
        <f>IF(DATABASE!$X1851&lt;&gt;1,"",DATABASE!A1851)</f>
        <v/>
      </c>
      <c r="D1853" s="94">
        <f>IF(DATABASE!$X1851&lt;&gt;1,"",DATABASE!P1851)</f>
        <v/>
      </c>
      <c r="E1853" s="94">
        <f>IF(DATABASE!$X1851&lt;&gt;1,"",DATABASE!L1851)</f>
        <v/>
      </c>
      <c r="F1853" s="94">
        <f>IF(DATABASE!$X1851&lt;&gt;1,"",DATABASE!Q1851)</f>
        <v/>
      </c>
      <c r="G1853" s="94">
        <f>IF(DATABASE!$X1851&lt;&gt;1,"",DATABASE!C1851)</f>
        <v/>
      </c>
      <c r="H1853" s="94">
        <f>IF(DATABASE!$X1851&lt;&gt;1,"",DATABASE!D1851)</f>
        <v/>
      </c>
      <c r="I1853" s="93">
        <f>IF(DATABASE!$X1851&lt;&gt;1,"",DATABASE!S1851)</f>
        <v/>
      </c>
    </row>
    <row r="1854" ht="16.5" customHeight="1" s="111">
      <c r="A1854" s="92">
        <f>IF(DATABASE!$X1852&lt;&gt;1,"",DATABASE!B1852)</f>
        <v/>
      </c>
      <c r="B1854" s="93">
        <f>IF(DATABASE!$X1852&lt;&gt;1,"",DATABASE!M1852)</f>
        <v/>
      </c>
      <c r="C1854" s="94">
        <f>IF(DATABASE!$X1852&lt;&gt;1,"",DATABASE!A1852)</f>
        <v/>
      </c>
      <c r="D1854" s="94">
        <f>IF(DATABASE!$X1852&lt;&gt;1,"",DATABASE!P1852)</f>
        <v/>
      </c>
      <c r="E1854" s="94">
        <f>IF(DATABASE!$X1852&lt;&gt;1,"",DATABASE!L1852)</f>
        <v/>
      </c>
      <c r="F1854" s="94">
        <f>IF(DATABASE!$X1852&lt;&gt;1,"",DATABASE!Q1852)</f>
        <v/>
      </c>
      <c r="G1854" s="94">
        <f>IF(DATABASE!$X1852&lt;&gt;1,"",DATABASE!C1852)</f>
        <v/>
      </c>
      <c r="H1854" s="94">
        <f>IF(DATABASE!$X1852&lt;&gt;1,"",DATABASE!D1852)</f>
        <v/>
      </c>
      <c r="I1854" s="93">
        <f>IF(DATABASE!$X1852&lt;&gt;1,"",DATABASE!S1852)</f>
        <v/>
      </c>
    </row>
    <row r="1855" ht="16.5" customHeight="1" s="111">
      <c r="A1855" s="92">
        <f>IF(DATABASE!$X1853&lt;&gt;1,"",DATABASE!B1853)</f>
        <v/>
      </c>
      <c r="B1855" s="93">
        <f>IF(DATABASE!$X1853&lt;&gt;1,"",DATABASE!M1853)</f>
        <v/>
      </c>
      <c r="C1855" s="94">
        <f>IF(DATABASE!$X1853&lt;&gt;1,"",DATABASE!A1853)</f>
        <v/>
      </c>
      <c r="D1855" s="94">
        <f>IF(DATABASE!$X1853&lt;&gt;1,"",DATABASE!P1853)</f>
        <v/>
      </c>
      <c r="E1855" s="94">
        <f>IF(DATABASE!$X1853&lt;&gt;1,"",DATABASE!L1853)</f>
        <v/>
      </c>
      <c r="F1855" s="94">
        <f>IF(DATABASE!$X1853&lt;&gt;1,"",DATABASE!Q1853)</f>
        <v/>
      </c>
      <c r="G1855" s="94">
        <f>IF(DATABASE!$X1853&lt;&gt;1,"",DATABASE!C1853)</f>
        <v/>
      </c>
      <c r="H1855" s="94">
        <f>IF(DATABASE!$X1853&lt;&gt;1,"",DATABASE!D1853)</f>
        <v/>
      </c>
      <c r="I1855" s="93">
        <f>IF(DATABASE!$X1853&lt;&gt;1,"",DATABASE!S1853)</f>
        <v/>
      </c>
    </row>
    <row r="1856" ht="16.5" customHeight="1" s="111">
      <c r="A1856" s="92">
        <f>IF(DATABASE!$X1854&lt;&gt;1,"",DATABASE!B1854)</f>
        <v/>
      </c>
      <c r="B1856" s="93">
        <f>IF(DATABASE!$X1854&lt;&gt;1,"",DATABASE!M1854)</f>
        <v/>
      </c>
      <c r="C1856" s="94">
        <f>IF(DATABASE!$X1854&lt;&gt;1,"",DATABASE!A1854)</f>
        <v/>
      </c>
      <c r="D1856" s="94">
        <f>IF(DATABASE!$X1854&lt;&gt;1,"",DATABASE!P1854)</f>
        <v/>
      </c>
      <c r="E1856" s="94">
        <f>IF(DATABASE!$X1854&lt;&gt;1,"",DATABASE!L1854)</f>
        <v/>
      </c>
      <c r="F1856" s="94">
        <f>IF(DATABASE!$X1854&lt;&gt;1,"",DATABASE!Q1854)</f>
        <v/>
      </c>
      <c r="G1856" s="94">
        <f>IF(DATABASE!$X1854&lt;&gt;1,"",DATABASE!C1854)</f>
        <v/>
      </c>
      <c r="H1856" s="94">
        <f>IF(DATABASE!$X1854&lt;&gt;1,"",DATABASE!D1854)</f>
        <v/>
      </c>
      <c r="I1856" s="93">
        <f>IF(DATABASE!$X1854&lt;&gt;1,"",DATABASE!S1854)</f>
        <v/>
      </c>
    </row>
    <row r="1857" ht="16.5" customHeight="1" s="111">
      <c r="A1857" s="92">
        <f>IF(DATABASE!$X1855&lt;&gt;1,"",DATABASE!B1855)</f>
        <v/>
      </c>
      <c r="B1857" s="93">
        <f>IF(DATABASE!$X1855&lt;&gt;1,"",DATABASE!M1855)</f>
        <v/>
      </c>
      <c r="C1857" s="94">
        <f>IF(DATABASE!$X1855&lt;&gt;1,"",DATABASE!A1855)</f>
        <v/>
      </c>
      <c r="D1857" s="94">
        <f>IF(DATABASE!$X1855&lt;&gt;1,"",DATABASE!P1855)</f>
        <v/>
      </c>
      <c r="E1857" s="94">
        <f>IF(DATABASE!$X1855&lt;&gt;1,"",DATABASE!L1855)</f>
        <v/>
      </c>
      <c r="F1857" s="94">
        <f>IF(DATABASE!$X1855&lt;&gt;1,"",DATABASE!Q1855)</f>
        <v/>
      </c>
      <c r="G1857" s="94">
        <f>IF(DATABASE!$X1855&lt;&gt;1,"",DATABASE!C1855)</f>
        <v/>
      </c>
      <c r="H1857" s="94">
        <f>IF(DATABASE!$X1855&lt;&gt;1,"",DATABASE!D1855)</f>
        <v/>
      </c>
      <c r="I1857" s="93">
        <f>IF(DATABASE!$X1855&lt;&gt;1,"",DATABASE!S1855)</f>
        <v/>
      </c>
    </row>
    <row r="1858" ht="16.5" customHeight="1" s="111">
      <c r="A1858" s="92">
        <f>IF(DATABASE!$X1856&lt;&gt;1,"",DATABASE!B1856)</f>
        <v/>
      </c>
      <c r="B1858" s="93">
        <f>IF(DATABASE!$X1856&lt;&gt;1,"",DATABASE!M1856)</f>
        <v/>
      </c>
      <c r="C1858" s="94">
        <f>IF(DATABASE!$X1856&lt;&gt;1,"",DATABASE!A1856)</f>
        <v/>
      </c>
      <c r="D1858" s="94">
        <f>IF(DATABASE!$X1856&lt;&gt;1,"",DATABASE!P1856)</f>
        <v/>
      </c>
      <c r="E1858" s="94">
        <f>IF(DATABASE!$X1856&lt;&gt;1,"",DATABASE!L1856)</f>
        <v/>
      </c>
      <c r="F1858" s="94">
        <f>IF(DATABASE!$X1856&lt;&gt;1,"",DATABASE!Q1856)</f>
        <v/>
      </c>
      <c r="G1858" s="94">
        <f>IF(DATABASE!$X1856&lt;&gt;1,"",DATABASE!C1856)</f>
        <v/>
      </c>
      <c r="H1858" s="94">
        <f>IF(DATABASE!$X1856&lt;&gt;1,"",DATABASE!D1856)</f>
        <v/>
      </c>
      <c r="I1858" s="93">
        <f>IF(DATABASE!$X1856&lt;&gt;1,"",DATABASE!S1856)</f>
        <v/>
      </c>
    </row>
    <row r="1859" ht="16.5" customHeight="1" s="111">
      <c r="A1859" s="92">
        <f>IF(DATABASE!$X1857&lt;&gt;1,"",DATABASE!B1857)</f>
        <v/>
      </c>
      <c r="B1859" s="93">
        <f>IF(DATABASE!$X1857&lt;&gt;1,"",DATABASE!M1857)</f>
        <v/>
      </c>
      <c r="C1859" s="94">
        <f>IF(DATABASE!$X1857&lt;&gt;1,"",DATABASE!A1857)</f>
        <v/>
      </c>
      <c r="D1859" s="94">
        <f>IF(DATABASE!$X1857&lt;&gt;1,"",DATABASE!P1857)</f>
        <v/>
      </c>
      <c r="E1859" s="94">
        <f>IF(DATABASE!$X1857&lt;&gt;1,"",DATABASE!L1857)</f>
        <v/>
      </c>
      <c r="F1859" s="94">
        <f>IF(DATABASE!$X1857&lt;&gt;1,"",DATABASE!Q1857)</f>
        <v/>
      </c>
      <c r="G1859" s="94">
        <f>IF(DATABASE!$X1857&lt;&gt;1,"",DATABASE!C1857)</f>
        <v/>
      </c>
      <c r="H1859" s="94">
        <f>IF(DATABASE!$X1857&lt;&gt;1,"",DATABASE!D1857)</f>
        <v/>
      </c>
      <c r="I1859" s="93">
        <f>IF(DATABASE!$X1857&lt;&gt;1,"",DATABASE!S1857)</f>
        <v/>
      </c>
    </row>
    <row r="1860" ht="16.5" customHeight="1" s="111">
      <c r="A1860" s="92">
        <f>IF(DATABASE!$X1858&lt;&gt;1,"",DATABASE!B1858)</f>
        <v/>
      </c>
      <c r="B1860" s="93">
        <f>IF(DATABASE!$X1858&lt;&gt;1,"",DATABASE!M1858)</f>
        <v/>
      </c>
      <c r="C1860" s="94">
        <f>IF(DATABASE!$X1858&lt;&gt;1,"",DATABASE!A1858)</f>
        <v/>
      </c>
      <c r="D1860" s="94">
        <f>IF(DATABASE!$X1858&lt;&gt;1,"",DATABASE!P1858)</f>
        <v/>
      </c>
      <c r="E1860" s="94">
        <f>IF(DATABASE!$X1858&lt;&gt;1,"",DATABASE!L1858)</f>
        <v/>
      </c>
      <c r="F1860" s="94">
        <f>IF(DATABASE!$X1858&lt;&gt;1,"",DATABASE!Q1858)</f>
        <v/>
      </c>
      <c r="G1860" s="94">
        <f>IF(DATABASE!$X1858&lt;&gt;1,"",DATABASE!C1858)</f>
        <v/>
      </c>
      <c r="H1860" s="94">
        <f>IF(DATABASE!$X1858&lt;&gt;1,"",DATABASE!D1858)</f>
        <v/>
      </c>
      <c r="I1860" s="93">
        <f>IF(DATABASE!$X1858&lt;&gt;1,"",DATABASE!S1858)</f>
        <v/>
      </c>
    </row>
    <row r="1861" ht="16.5" customHeight="1" s="111">
      <c r="A1861" s="92">
        <f>IF(DATABASE!$X1859&lt;&gt;1,"",DATABASE!B1859)</f>
        <v/>
      </c>
      <c r="B1861" s="93">
        <f>IF(DATABASE!$X1859&lt;&gt;1,"",DATABASE!M1859)</f>
        <v/>
      </c>
      <c r="C1861" s="94">
        <f>IF(DATABASE!$X1859&lt;&gt;1,"",DATABASE!A1859)</f>
        <v/>
      </c>
      <c r="D1861" s="94">
        <f>IF(DATABASE!$X1859&lt;&gt;1,"",DATABASE!P1859)</f>
        <v/>
      </c>
      <c r="E1861" s="94">
        <f>IF(DATABASE!$X1859&lt;&gt;1,"",DATABASE!L1859)</f>
        <v/>
      </c>
      <c r="F1861" s="94">
        <f>IF(DATABASE!$X1859&lt;&gt;1,"",DATABASE!Q1859)</f>
        <v/>
      </c>
      <c r="G1861" s="94">
        <f>IF(DATABASE!$X1859&lt;&gt;1,"",DATABASE!C1859)</f>
        <v/>
      </c>
      <c r="H1861" s="94">
        <f>IF(DATABASE!$X1859&lt;&gt;1,"",DATABASE!D1859)</f>
        <v/>
      </c>
      <c r="I1861" s="93">
        <f>IF(DATABASE!$X1859&lt;&gt;1,"",DATABASE!S1859)</f>
        <v/>
      </c>
    </row>
    <row r="1862" ht="16.5" customHeight="1" s="111">
      <c r="A1862" s="92">
        <f>IF(DATABASE!$X1860&lt;&gt;1,"",DATABASE!B1860)</f>
        <v/>
      </c>
      <c r="B1862" s="93">
        <f>IF(DATABASE!$X1860&lt;&gt;1,"",DATABASE!M1860)</f>
        <v/>
      </c>
      <c r="C1862" s="94">
        <f>IF(DATABASE!$X1860&lt;&gt;1,"",DATABASE!A1860)</f>
        <v/>
      </c>
      <c r="D1862" s="94">
        <f>IF(DATABASE!$X1860&lt;&gt;1,"",DATABASE!P1860)</f>
        <v/>
      </c>
      <c r="E1862" s="94">
        <f>IF(DATABASE!$X1860&lt;&gt;1,"",DATABASE!L1860)</f>
        <v/>
      </c>
      <c r="F1862" s="94">
        <f>IF(DATABASE!$X1860&lt;&gt;1,"",DATABASE!Q1860)</f>
        <v/>
      </c>
      <c r="G1862" s="94">
        <f>IF(DATABASE!$X1860&lt;&gt;1,"",DATABASE!C1860)</f>
        <v/>
      </c>
      <c r="H1862" s="94">
        <f>IF(DATABASE!$X1860&lt;&gt;1,"",DATABASE!D1860)</f>
        <v/>
      </c>
      <c r="I1862" s="93">
        <f>IF(DATABASE!$X1860&lt;&gt;1,"",DATABASE!S1860)</f>
        <v/>
      </c>
    </row>
    <row r="1863" ht="16.5" customHeight="1" s="111">
      <c r="A1863" s="92">
        <f>IF(DATABASE!$X1861&lt;&gt;1,"",DATABASE!B1861)</f>
        <v/>
      </c>
      <c r="B1863" s="93">
        <f>IF(DATABASE!$X1861&lt;&gt;1,"",DATABASE!M1861)</f>
        <v/>
      </c>
      <c r="C1863" s="94">
        <f>IF(DATABASE!$X1861&lt;&gt;1,"",DATABASE!A1861)</f>
        <v/>
      </c>
      <c r="D1863" s="94">
        <f>IF(DATABASE!$X1861&lt;&gt;1,"",DATABASE!P1861)</f>
        <v/>
      </c>
      <c r="E1863" s="94">
        <f>IF(DATABASE!$X1861&lt;&gt;1,"",DATABASE!L1861)</f>
        <v/>
      </c>
      <c r="F1863" s="94">
        <f>IF(DATABASE!$X1861&lt;&gt;1,"",DATABASE!Q1861)</f>
        <v/>
      </c>
      <c r="G1863" s="94">
        <f>IF(DATABASE!$X1861&lt;&gt;1,"",DATABASE!C1861)</f>
        <v/>
      </c>
      <c r="H1863" s="94">
        <f>IF(DATABASE!$X1861&lt;&gt;1,"",DATABASE!D1861)</f>
        <v/>
      </c>
      <c r="I1863" s="93">
        <f>IF(DATABASE!$X1861&lt;&gt;1,"",DATABASE!S1861)</f>
        <v/>
      </c>
    </row>
    <row r="1864" ht="16.5" customHeight="1" s="111">
      <c r="A1864" s="92">
        <f>IF(DATABASE!$X1862&lt;&gt;1,"",DATABASE!B1862)</f>
        <v/>
      </c>
      <c r="B1864" s="93">
        <f>IF(DATABASE!$X1862&lt;&gt;1,"",DATABASE!M1862)</f>
        <v/>
      </c>
      <c r="C1864" s="94">
        <f>IF(DATABASE!$X1862&lt;&gt;1,"",DATABASE!A1862)</f>
        <v/>
      </c>
      <c r="D1864" s="94">
        <f>IF(DATABASE!$X1862&lt;&gt;1,"",DATABASE!P1862)</f>
        <v/>
      </c>
      <c r="E1864" s="94">
        <f>IF(DATABASE!$X1862&lt;&gt;1,"",DATABASE!L1862)</f>
        <v/>
      </c>
      <c r="F1864" s="94">
        <f>IF(DATABASE!$X1862&lt;&gt;1,"",DATABASE!Q1862)</f>
        <v/>
      </c>
      <c r="G1864" s="94">
        <f>IF(DATABASE!$X1862&lt;&gt;1,"",DATABASE!C1862)</f>
        <v/>
      </c>
      <c r="H1864" s="94">
        <f>IF(DATABASE!$X1862&lt;&gt;1,"",DATABASE!D1862)</f>
        <v/>
      </c>
      <c r="I1864" s="93">
        <f>IF(DATABASE!$X1862&lt;&gt;1,"",DATABASE!S1862)</f>
        <v/>
      </c>
    </row>
    <row r="1865" ht="16.5" customHeight="1" s="111">
      <c r="A1865" s="92">
        <f>IF(DATABASE!$X1863&lt;&gt;1,"",DATABASE!B1863)</f>
        <v/>
      </c>
      <c r="B1865" s="93">
        <f>IF(DATABASE!$X1863&lt;&gt;1,"",DATABASE!M1863)</f>
        <v/>
      </c>
      <c r="C1865" s="94">
        <f>IF(DATABASE!$X1863&lt;&gt;1,"",DATABASE!A1863)</f>
        <v/>
      </c>
      <c r="D1865" s="94">
        <f>IF(DATABASE!$X1863&lt;&gt;1,"",DATABASE!P1863)</f>
        <v/>
      </c>
      <c r="E1865" s="94">
        <f>IF(DATABASE!$X1863&lt;&gt;1,"",DATABASE!L1863)</f>
        <v/>
      </c>
      <c r="F1865" s="94">
        <f>IF(DATABASE!$X1863&lt;&gt;1,"",DATABASE!Q1863)</f>
        <v/>
      </c>
      <c r="G1865" s="94">
        <f>IF(DATABASE!$X1863&lt;&gt;1,"",DATABASE!C1863)</f>
        <v/>
      </c>
      <c r="H1865" s="94">
        <f>IF(DATABASE!$X1863&lt;&gt;1,"",DATABASE!D1863)</f>
        <v/>
      </c>
      <c r="I1865" s="93">
        <f>IF(DATABASE!$X1863&lt;&gt;1,"",DATABASE!S1863)</f>
        <v/>
      </c>
    </row>
    <row r="1866" ht="16.5" customHeight="1" s="111">
      <c r="A1866" s="92">
        <f>IF(DATABASE!$X1864&lt;&gt;1,"",DATABASE!B1864)</f>
        <v/>
      </c>
      <c r="B1866" s="93">
        <f>IF(DATABASE!$X1864&lt;&gt;1,"",DATABASE!M1864)</f>
        <v/>
      </c>
      <c r="C1866" s="94">
        <f>IF(DATABASE!$X1864&lt;&gt;1,"",DATABASE!A1864)</f>
        <v/>
      </c>
      <c r="D1866" s="94">
        <f>IF(DATABASE!$X1864&lt;&gt;1,"",DATABASE!P1864)</f>
        <v/>
      </c>
      <c r="E1866" s="94">
        <f>IF(DATABASE!$X1864&lt;&gt;1,"",DATABASE!L1864)</f>
        <v/>
      </c>
      <c r="F1866" s="94">
        <f>IF(DATABASE!$X1864&lt;&gt;1,"",DATABASE!Q1864)</f>
        <v/>
      </c>
      <c r="G1866" s="94">
        <f>IF(DATABASE!$X1864&lt;&gt;1,"",DATABASE!C1864)</f>
        <v/>
      </c>
      <c r="H1866" s="94">
        <f>IF(DATABASE!$X1864&lt;&gt;1,"",DATABASE!D1864)</f>
        <v/>
      </c>
      <c r="I1866" s="93">
        <f>IF(DATABASE!$X1864&lt;&gt;1,"",DATABASE!S1864)</f>
        <v/>
      </c>
    </row>
    <row r="1867" ht="16.5" customHeight="1" s="111">
      <c r="A1867" s="92">
        <f>IF(DATABASE!$X1865&lt;&gt;1,"",DATABASE!B1865)</f>
        <v/>
      </c>
      <c r="B1867" s="93">
        <f>IF(DATABASE!$X1865&lt;&gt;1,"",DATABASE!M1865)</f>
        <v/>
      </c>
      <c r="C1867" s="94">
        <f>IF(DATABASE!$X1865&lt;&gt;1,"",DATABASE!A1865)</f>
        <v/>
      </c>
      <c r="D1867" s="94">
        <f>IF(DATABASE!$X1865&lt;&gt;1,"",DATABASE!P1865)</f>
        <v/>
      </c>
      <c r="E1867" s="94">
        <f>IF(DATABASE!$X1865&lt;&gt;1,"",DATABASE!L1865)</f>
        <v/>
      </c>
      <c r="F1867" s="94">
        <f>IF(DATABASE!$X1865&lt;&gt;1,"",DATABASE!Q1865)</f>
        <v/>
      </c>
      <c r="G1867" s="94">
        <f>IF(DATABASE!$X1865&lt;&gt;1,"",DATABASE!C1865)</f>
        <v/>
      </c>
      <c r="H1867" s="94">
        <f>IF(DATABASE!$X1865&lt;&gt;1,"",DATABASE!D1865)</f>
        <v/>
      </c>
      <c r="I1867" s="93">
        <f>IF(DATABASE!$X1865&lt;&gt;1,"",DATABASE!S1865)</f>
        <v/>
      </c>
    </row>
    <row r="1868" ht="16.5" customHeight="1" s="111">
      <c r="A1868" s="92">
        <f>IF(DATABASE!$X1866&lt;&gt;1,"",DATABASE!B1866)</f>
        <v/>
      </c>
      <c r="B1868" s="93">
        <f>IF(DATABASE!$X1866&lt;&gt;1,"",DATABASE!M1866)</f>
        <v/>
      </c>
      <c r="C1868" s="94">
        <f>IF(DATABASE!$X1866&lt;&gt;1,"",DATABASE!A1866)</f>
        <v/>
      </c>
      <c r="D1868" s="94">
        <f>IF(DATABASE!$X1866&lt;&gt;1,"",DATABASE!P1866)</f>
        <v/>
      </c>
      <c r="E1868" s="94">
        <f>IF(DATABASE!$X1866&lt;&gt;1,"",DATABASE!L1866)</f>
        <v/>
      </c>
      <c r="F1868" s="94">
        <f>IF(DATABASE!$X1866&lt;&gt;1,"",DATABASE!Q1866)</f>
        <v/>
      </c>
      <c r="G1868" s="94">
        <f>IF(DATABASE!$X1866&lt;&gt;1,"",DATABASE!C1866)</f>
        <v/>
      </c>
      <c r="H1868" s="94">
        <f>IF(DATABASE!$X1866&lt;&gt;1,"",DATABASE!D1866)</f>
        <v/>
      </c>
      <c r="I1868" s="93">
        <f>IF(DATABASE!$X1866&lt;&gt;1,"",DATABASE!S1866)</f>
        <v/>
      </c>
    </row>
    <row r="1869" ht="16.5" customHeight="1" s="111">
      <c r="A1869" s="92">
        <f>IF(DATABASE!$X1867&lt;&gt;1,"",DATABASE!B1867)</f>
        <v/>
      </c>
      <c r="B1869" s="93">
        <f>IF(DATABASE!$X1867&lt;&gt;1,"",DATABASE!M1867)</f>
        <v/>
      </c>
      <c r="C1869" s="94">
        <f>IF(DATABASE!$X1867&lt;&gt;1,"",DATABASE!A1867)</f>
        <v/>
      </c>
      <c r="D1869" s="94">
        <f>IF(DATABASE!$X1867&lt;&gt;1,"",DATABASE!P1867)</f>
        <v/>
      </c>
      <c r="E1869" s="94">
        <f>IF(DATABASE!$X1867&lt;&gt;1,"",DATABASE!L1867)</f>
        <v/>
      </c>
      <c r="F1869" s="94">
        <f>IF(DATABASE!$X1867&lt;&gt;1,"",DATABASE!Q1867)</f>
        <v/>
      </c>
      <c r="G1869" s="94">
        <f>IF(DATABASE!$X1867&lt;&gt;1,"",DATABASE!C1867)</f>
        <v/>
      </c>
      <c r="H1869" s="94">
        <f>IF(DATABASE!$X1867&lt;&gt;1,"",DATABASE!D1867)</f>
        <v/>
      </c>
      <c r="I1869" s="93">
        <f>IF(DATABASE!$X1867&lt;&gt;1,"",DATABASE!S1867)</f>
        <v/>
      </c>
    </row>
    <row r="1870" ht="16.5" customHeight="1" s="111">
      <c r="A1870" s="92">
        <f>IF(DATABASE!$X1868&lt;&gt;1,"",DATABASE!B1868)</f>
        <v/>
      </c>
      <c r="B1870" s="93">
        <f>IF(DATABASE!$X1868&lt;&gt;1,"",DATABASE!M1868)</f>
        <v/>
      </c>
      <c r="C1870" s="94">
        <f>IF(DATABASE!$X1868&lt;&gt;1,"",DATABASE!A1868)</f>
        <v/>
      </c>
      <c r="D1870" s="94">
        <f>IF(DATABASE!$X1868&lt;&gt;1,"",DATABASE!P1868)</f>
        <v/>
      </c>
      <c r="E1870" s="94">
        <f>IF(DATABASE!$X1868&lt;&gt;1,"",DATABASE!L1868)</f>
        <v/>
      </c>
      <c r="F1870" s="94">
        <f>IF(DATABASE!$X1868&lt;&gt;1,"",DATABASE!Q1868)</f>
        <v/>
      </c>
      <c r="G1870" s="94">
        <f>IF(DATABASE!$X1868&lt;&gt;1,"",DATABASE!C1868)</f>
        <v/>
      </c>
      <c r="H1870" s="94">
        <f>IF(DATABASE!$X1868&lt;&gt;1,"",DATABASE!D1868)</f>
        <v/>
      </c>
      <c r="I1870" s="93">
        <f>IF(DATABASE!$X1868&lt;&gt;1,"",DATABASE!S1868)</f>
        <v/>
      </c>
    </row>
    <row r="1871" ht="16.5" customHeight="1" s="111">
      <c r="A1871" s="92">
        <f>IF(DATABASE!$X1869&lt;&gt;1,"",DATABASE!B1869)</f>
        <v/>
      </c>
      <c r="B1871" s="93">
        <f>IF(DATABASE!$X1869&lt;&gt;1,"",DATABASE!M1869)</f>
        <v/>
      </c>
      <c r="C1871" s="94">
        <f>IF(DATABASE!$X1869&lt;&gt;1,"",DATABASE!A1869)</f>
        <v/>
      </c>
      <c r="D1871" s="94">
        <f>IF(DATABASE!$X1869&lt;&gt;1,"",DATABASE!P1869)</f>
        <v/>
      </c>
      <c r="E1871" s="94">
        <f>IF(DATABASE!$X1869&lt;&gt;1,"",DATABASE!L1869)</f>
        <v/>
      </c>
      <c r="F1871" s="94">
        <f>IF(DATABASE!$X1869&lt;&gt;1,"",DATABASE!Q1869)</f>
        <v/>
      </c>
      <c r="G1871" s="94">
        <f>IF(DATABASE!$X1869&lt;&gt;1,"",DATABASE!C1869)</f>
        <v/>
      </c>
      <c r="H1871" s="94">
        <f>IF(DATABASE!$X1869&lt;&gt;1,"",DATABASE!D1869)</f>
        <v/>
      </c>
      <c r="I1871" s="93">
        <f>IF(DATABASE!$X1869&lt;&gt;1,"",DATABASE!S1869)</f>
        <v/>
      </c>
    </row>
    <row r="1872" ht="16.5" customHeight="1" s="111">
      <c r="A1872" s="92">
        <f>IF(DATABASE!$X1870&lt;&gt;1,"",DATABASE!B1870)</f>
        <v/>
      </c>
      <c r="B1872" s="93">
        <f>IF(DATABASE!$X1870&lt;&gt;1,"",DATABASE!M1870)</f>
        <v/>
      </c>
      <c r="C1872" s="94">
        <f>IF(DATABASE!$X1870&lt;&gt;1,"",DATABASE!A1870)</f>
        <v/>
      </c>
      <c r="D1872" s="94">
        <f>IF(DATABASE!$X1870&lt;&gt;1,"",DATABASE!P1870)</f>
        <v/>
      </c>
      <c r="E1872" s="94">
        <f>IF(DATABASE!$X1870&lt;&gt;1,"",DATABASE!L1870)</f>
        <v/>
      </c>
      <c r="F1872" s="94">
        <f>IF(DATABASE!$X1870&lt;&gt;1,"",DATABASE!Q1870)</f>
        <v/>
      </c>
      <c r="G1872" s="94">
        <f>IF(DATABASE!$X1870&lt;&gt;1,"",DATABASE!C1870)</f>
        <v/>
      </c>
      <c r="H1872" s="94">
        <f>IF(DATABASE!$X1870&lt;&gt;1,"",DATABASE!D1870)</f>
        <v/>
      </c>
      <c r="I1872" s="93">
        <f>IF(DATABASE!$X1870&lt;&gt;1,"",DATABASE!S1870)</f>
        <v/>
      </c>
    </row>
    <row r="1873" ht="16.5" customHeight="1" s="111">
      <c r="A1873" s="92">
        <f>IF(DATABASE!$X1871&lt;&gt;1,"",DATABASE!B1871)</f>
        <v/>
      </c>
      <c r="B1873" s="93">
        <f>IF(DATABASE!$X1871&lt;&gt;1,"",DATABASE!M1871)</f>
        <v/>
      </c>
      <c r="C1873" s="94">
        <f>IF(DATABASE!$X1871&lt;&gt;1,"",DATABASE!A1871)</f>
        <v/>
      </c>
      <c r="D1873" s="94">
        <f>IF(DATABASE!$X1871&lt;&gt;1,"",DATABASE!P1871)</f>
        <v/>
      </c>
      <c r="E1873" s="94">
        <f>IF(DATABASE!$X1871&lt;&gt;1,"",DATABASE!L1871)</f>
        <v/>
      </c>
      <c r="F1873" s="94">
        <f>IF(DATABASE!$X1871&lt;&gt;1,"",DATABASE!Q1871)</f>
        <v/>
      </c>
      <c r="G1873" s="94">
        <f>IF(DATABASE!$X1871&lt;&gt;1,"",DATABASE!C1871)</f>
        <v/>
      </c>
      <c r="H1873" s="94">
        <f>IF(DATABASE!$X1871&lt;&gt;1,"",DATABASE!D1871)</f>
        <v/>
      </c>
      <c r="I1873" s="93">
        <f>IF(DATABASE!$X1871&lt;&gt;1,"",DATABASE!S1871)</f>
        <v/>
      </c>
    </row>
    <row r="1874" ht="16.5" customHeight="1" s="111">
      <c r="A1874" s="92">
        <f>IF(DATABASE!$X1872&lt;&gt;1,"",DATABASE!B1872)</f>
        <v/>
      </c>
      <c r="B1874" s="93">
        <f>IF(DATABASE!$X1872&lt;&gt;1,"",DATABASE!M1872)</f>
        <v/>
      </c>
      <c r="C1874" s="94">
        <f>IF(DATABASE!$X1872&lt;&gt;1,"",DATABASE!A1872)</f>
        <v/>
      </c>
      <c r="D1874" s="94">
        <f>IF(DATABASE!$X1872&lt;&gt;1,"",DATABASE!P1872)</f>
        <v/>
      </c>
      <c r="E1874" s="94">
        <f>IF(DATABASE!$X1872&lt;&gt;1,"",DATABASE!L1872)</f>
        <v/>
      </c>
      <c r="F1874" s="94">
        <f>IF(DATABASE!$X1872&lt;&gt;1,"",DATABASE!Q1872)</f>
        <v/>
      </c>
      <c r="G1874" s="94">
        <f>IF(DATABASE!$X1872&lt;&gt;1,"",DATABASE!C1872)</f>
        <v/>
      </c>
      <c r="H1874" s="94">
        <f>IF(DATABASE!$X1872&lt;&gt;1,"",DATABASE!D1872)</f>
        <v/>
      </c>
      <c r="I1874" s="93">
        <f>IF(DATABASE!$X1872&lt;&gt;1,"",DATABASE!S1872)</f>
        <v/>
      </c>
    </row>
    <row r="1875" ht="16.5" customHeight="1" s="111">
      <c r="A1875" s="92">
        <f>IF(DATABASE!$X1873&lt;&gt;1,"",DATABASE!B1873)</f>
        <v/>
      </c>
      <c r="B1875" s="93">
        <f>IF(DATABASE!$X1873&lt;&gt;1,"",DATABASE!M1873)</f>
        <v/>
      </c>
      <c r="C1875" s="94">
        <f>IF(DATABASE!$X1873&lt;&gt;1,"",DATABASE!A1873)</f>
        <v/>
      </c>
      <c r="D1875" s="94">
        <f>IF(DATABASE!$X1873&lt;&gt;1,"",DATABASE!P1873)</f>
        <v/>
      </c>
      <c r="E1875" s="94">
        <f>IF(DATABASE!$X1873&lt;&gt;1,"",DATABASE!L1873)</f>
        <v/>
      </c>
      <c r="F1875" s="94">
        <f>IF(DATABASE!$X1873&lt;&gt;1,"",DATABASE!Q1873)</f>
        <v/>
      </c>
      <c r="G1875" s="94">
        <f>IF(DATABASE!$X1873&lt;&gt;1,"",DATABASE!C1873)</f>
        <v/>
      </c>
      <c r="H1875" s="94">
        <f>IF(DATABASE!$X1873&lt;&gt;1,"",DATABASE!D1873)</f>
        <v/>
      </c>
      <c r="I1875" s="93">
        <f>IF(DATABASE!$X1873&lt;&gt;1,"",DATABASE!S1873)</f>
        <v/>
      </c>
    </row>
    <row r="1876" ht="16.5" customHeight="1" s="111">
      <c r="A1876" s="92">
        <f>IF(DATABASE!$X1874&lt;&gt;1,"",DATABASE!B1874)</f>
        <v/>
      </c>
      <c r="B1876" s="93">
        <f>IF(DATABASE!$X1874&lt;&gt;1,"",DATABASE!M1874)</f>
        <v/>
      </c>
      <c r="C1876" s="94">
        <f>IF(DATABASE!$X1874&lt;&gt;1,"",DATABASE!A1874)</f>
        <v/>
      </c>
      <c r="D1876" s="94">
        <f>IF(DATABASE!$X1874&lt;&gt;1,"",DATABASE!P1874)</f>
        <v/>
      </c>
      <c r="E1876" s="94">
        <f>IF(DATABASE!$X1874&lt;&gt;1,"",DATABASE!L1874)</f>
        <v/>
      </c>
      <c r="F1876" s="94">
        <f>IF(DATABASE!$X1874&lt;&gt;1,"",DATABASE!Q1874)</f>
        <v/>
      </c>
      <c r="G1876" s="94">
        <f>IF(DATABASE!$X1874&lt;&gt;1,"",DATABASE!C1874)</f>
        <v/>
      </c>
      <c r="H1876" s="94">
        <f>IF(DATABASE!$X1874&lt;&gt;1,"",DATABASE!D1874)</f>
        <v/>
      </c>
      <c r="I1876" s="93">
        <f>IF(DATABASE!$X1874&lt;&gt;1,"",DATABASE!S1874)</f>
        <v/>
      </c>
    </row>
    <row r="1877" ht="16.5" customHeight="1" s="111">
      <c r="A1877" s="92">
        <f>IF(DATABASE!$X1875&lt;&gt;1,"",DATABASE!B1875)</f>
        <v/>
      </c>
      <c r="B1877" s="93">
        <f>IF(DATABASE!$X1875&lt;&gt;1,"",DATABASE!M1875)</f>
        <v/>
      </c>
      <c r="C1877" s="94">
        <f>IF(DATABASE!$X1875&lt;&gt;1,"",DATABASE!A1875)</f>
        <v/>
      </c>
      <c r="D1877" s="94">
        <f>IF(DATABASE!$X1875&lt;&gt;1,"",DATABASE!P1875)</f>
        <v/>
      </c>
      <c r="E1877" s="94">
        <f>IF(DATABASE!$X1875&lt;&gt;1,"",DATABASE!L1875)</f>
        <v/>
      </c>
      <c r="F1877" s="94">
        <f>IF(DATABASE!$X1875&lt;&gt;1,"",DATABASE!Q1875)</f>
        <v/>
      </c>
      <c r="G1877" s="94">
        <f>IF(DATABASE!$X1875&lt;&gt;1,"",DATABASE!C1875)</f>
        <v/>
      </c>
      <c r="H1877" s="94">
        <f>IF(DATABASE!$X1875&lt;&gt;1,"",DATABASE!D1875)</f>
        <v/>
      </c>
      <c r="I1877" s="93">
        <f>IF(DATABASE!$X1875&lt;&gt;1,"",DATABASE!S1875)</f>
        <v/>
      </c>
    </row>
    <row r="1878" ht="16.5" customHeight="1" s="111">
      <c r="A1878" s="92">
        <f>IF(DATABASE!$X1876&lt;&gt;1,"",DATABASE!B1876)</f>
        <v/>
      </c>
      <c r="B1878" s="93">
        <f>IF(DATABASE!$X1876&lt;&gt;1,"",DATABASE!M1876)</f>
        <v/>
      </c>
      <c r="C1878" s="94">
        <f>IF(DATABASE!$X1876&lt;&gt;1,"",DATABASE!A1876)</f>
        <v/>
      </c>
      <c r="D1878" s="94">
        <f>IF(DATABASE!$X1876&lt;&gt;1,"",DATABASE!P1876)</f>
        <v/>
      </c>
      <c r="E1878" s="94">
        <f>IF(DATABASE!$X1876&lt;&gt;1,"",DATABASE!L1876)</f>
        <v/>
      </c>
      <c r="F1878" s="94">
        <f>IF(DATABASE!$X1876&lt;&gt;1,"",DATABASE!Q1876)</f>
        <v/>
      </c>
      <c r="G1878" s="94">
        <f>IF(DATABASE!$X1876&lt;&gt;1,"",DATABASE!C1876)</f>
        <v/>
      </c>
      <c r="H1878" s="94">
        <f>IF(DATABASE!$X1876&lt;&gt;1,"",DATABASE!D1876)</f>
        <v/>
      </c>
      <c r="I1878" s="93">
        <f>IF(DATABASE!$X1876&lt;&gt;1,"",DATABASE!S1876)</f>
        <v/>
      </c>
    </row>
    <row r="1879" ht="16.5" customHeight="1" s="111">
      <c r="A1879" s="92">
        <f>IF(DATABASE!$X1877&lt;&gt;1,"",DATABASE!B1877)</f>
        <v/>
      </c>
      <c r="B1879" s="93">
        <f>IF(DATABASE!$X1877&lt;&gt;1,"",DATABASE!M1877)</f>
        <v/>
      </c>
      <c r="C1879" s="94">
        <f>IF(DATABASE!$X1877&lt;&gt;1,"",DATABASE!A1877)</f>
        <v/>
      </c>
      <c r="D1879" s="94">
        <f>IF(DATABASE!$X1877&lt;&gt;1,"",DATABASE!P1877)</f>
        <v/>
      </c>
      <c r="E1879" s="94">
        <f>IF(DATABASE!$X1877&lt;&gt;1,"",DATABASE!L1877)</f>
        <v/>
      </c>
      <c r="F1879" s="94">
        <f>IF(DATABASE!$X1877&lt;&gt;1,"",DATABASE!Q1877)</f>
        <v/>
      </c>
      <c r="G1879" s="94">
        <f>IF(DATABASE!$X1877&lt;&gt;1,"",DATABASE!C1877)</f>
        <v/>
      </c>
      <c r="H1879" s="94">
        <f>IF(DATABASE!$X1877&lt;&gt;1,"",DATABASE!D1877)</f>
        <v/>
      </c>
      <c r="I1879" s="93">
        <f>IF(DATABASE!$X1877&lt;&gt;1,"",DATABASE!S1877)</f>
        <v/>
      </c>
    </row>
    <row r="1880" ht="16.5" customHeight="1" s="111">
      <c r="A1880" s="92">
        <f>IF(DATABASE!$X1878&lt;&gt;1,"",DATABASE!B1878)</f>
        <v/>
      </c>
      <c r="B1880" s="93">
        <f>IF(DATABASE!$X1878&lt;&gt;1,"",DATABASE!M1878)</f>
        <v/>
      </c>
      <c r="C1880" s="94">
        <f>IF(DATABASE!$X1878&lt;&gt;1,"",DATABASE!A1878)</f>
        <v/>
      </c>
      <c r="D1880" s="94">
        <f>IF(DATABASE!$X1878&lt;&gt;1,"",DATABASE!P1878)</f>
        <v/>
      </c>
      <c r="E1880" s="94">
        <f>IF(DATABASE!$X1878&lt;&gt;1,"",DATABASE!L1878)</f>
        <v/>
      </c>
      <c r="F1880" s="94">
        <f>IF(DATABASE!$X1878&lt;&gt;1,"",DATABASE!Q1878)</f>
        <v/>
      </c>
      <c r="G1880" s="94">
        <f>IF(DATABASE!$X1878&lt;&gt;1,"",DATABASE!C1878)</f>
        <v/>
      </c>
      <c r="H1880" s="94">
        <f>IF(DATABASE!$X1878&lt;&gt;1,"",DATABASE!D1878)</f>
        <v/>
      </c>
      <c r="I1880" s="93">
        <f>IF(DATABASE!$X1878&lt;&gt;1,"",DATABASE!S1878)</f>
        <v/>
      </c>
    </row>
    <row r="1881" ht="16.5" customHeight="1" s="111">
      <c r="A1881" s="92">
        <f>IF(DATABASE!$X1879&lt;&gt;1,"",DATABASE!B1879)</f>
        <v/>
      </c>
      <c r="B1881" s="93">
        <f>IF(DATABASE!$X1879&lt;&gt;1,"",DATABASE!M1879)</f>
        <v/>
      </c>
      <c r="C1881" s="94">
        <f>IF(DATABASE!$X1879&lt;&gt;1,"",DATABASE!A1879)</f>
        <v/>
      </c>
      <c r="D1881" s="94">
        <f>IF(DATABASE!$X1879&lt;&gt;1,"",DATABASE!P1879)</f>
        <v/>
      </c>
      <c r="E1881" s="94">
        <f>IF(DATABASE!$X1879&lt;&gt;1,"",DATABASE!L1879)</f>
        <v/>
      </c>
      <c r="F1881" s="94">
        <f>IF(DATABASE!$X1879&lt;&gt;1,"",DATABASE!Q1879)</f>
        <v/>
      </c>
      <c r="G1881" s="94">
        <f>IF(DATABASE!$X1879&lt;&gt;1,"",DATABASE!C1879)</f>
        <v/>
      </c>
      <c r="H1881" s="94">
        <f>IF(DATABASE!$X1879&lt;&gt;1,"",DATABASE!D1879)</f>
        <v/>
      </c>
      <c r="I1881" s="93">
        <f>IF(DATABASE!$X1879&lt;&gt;1,"",DATABASE!S1879)</f>
        <v/>
      </c>
    </row>
    <row r="1882" ht="16.5" customHeight="1" s="111">
      <c r="A1882" s="92">
        <f>IF(DATABASE!$X1880&lt;&gt;1,"",DATABASE!B1880)</f>
        <v/>
      </c>
      <c r="B1882" s="93">
        <f>IF(DATABASE!$X1880&lt;&gt;1,"",DATABASE!M1880)</f>
        <v/>
      </c>
      <c r="C1882" s="94">
        <f>IF(DATABASE!$X1880&lt;&gt;1,"",DATABASE!A1880)</f>
        <v/>
      </c>
      <c r="D1882" s="94">
        <f>IF(DATABASE!$X1880&lt;&gt;1,"",DATABASE!P1880)</f>
        <v/>
      </c>
      <c r="E1882" s="94">
        <f>IF(DATABASE!$X1880&lt;&gt;1,"",DATABASE!L1880)</f>
        <v/>
      </c>
      <c r="F1882" s="94">
        <f>IF(DATABASE!$X1880&lt;&gt;1,"",DATABASE!Q1880)</f>
        <v/>
      </c>
      <c r="G1882" s="94">
        <f>IF(DATABASE!$X1880&lt;&gt;1,"",DATABASE!C1880)</f>
        <v/>
      </c>
      <c r="H1882" s="94">
        <f>IF(DATABASE!$X1880&lt;&gt;1,"",DATABASE!D1880)</f>
        <v/>
      </c>
      <c r="I1882" s="93">
        <f>IF(DATABASE!$X1880&lt;&gt;1,"",DATABASE!S1880)</f>
        <v/>
      </c>
    </row>
    <row r="1883" ht="16.5" customHeight="1" s="111">
      <c r="A1883" s="92">
        <f>IF(DATABASE!$X1881&lt;&gt;1,"",DATABASE!B1881)</f>
        <v/>
      </c>
      <c r="B1883" s="93">
        <f>IF(DATABASE!$X1881&lt;&gt;1,"",DATABASE!M1881)</f>
        <v/>
      </c>
      <c r="C1883" s="94">
        <f>IF(DATABASE!$X1881&lt;&gt;1,"",DATABASE!A1881)</f>
        <v/>
      </c>
      <c r="D1883" s="94">
        <f>IF(DATABASE!$X1881&lt;&gt;1,"",DATABASE!P1881)</f>
        <v/>
      </c>
      <c r="E1883" s="94">
        <f>IF(DATABASE!$X1881&lt;&gt;1,"",DATABASE!L1881)</f>
        <v/>
      </c>
      <c r="F1883" s="94">
        <f>IF(DATABASE!$X1881&lt;&gt;1,"",DATABASE!Q1881)</f>
        <v/>
      </c>
      <c r="G1883" s="94">
        <f>IF(DATABASE!$X1881&lt;&gt;1,"",DATABASE!C1881)</f>
        <v/>
      </c>
      <c r="H1883" s="94">
        <f>IF(DATABASE!$X1881&lt;&gt;1,"",DATABASE!D1881)</f>
        <v/>
      </c>
      <c r="I1883" s="93">
        <f>IF(DATABASE!$X1881&lt;&gt;1,"",DATABASE!S1881)</f>
        <v/>
      </c>
    </row>
    <row r="1884" ht="16.5" customHeight="1" s="111">
      <c r="A1884" s="92">
        <f>IF(DATABASE!$X1882&lt;&gt;1,"",DATABASE!B1882)</f>
        <v/>
      </c>
      <c r="B1884" s="93">
        <f>IF(DATABASE!$X1882&lt;&gt;1,"",DATABASE!M1882)</f>
        <v/>
      </c>
      <c r="C1884" s="94">
        <f>IF(DATABASE!$X1882&lt;&gt;1,"",DATABASE!A1882)</f>
        <v/>
      </c>
      <c r="D1884" s="94">
        <f>IF(DATABASE!$X1882&lt;&gt;1,"",DATABASE!P1882)</f>
        <v/>
      </c>
      <c r="E1884" s="94">
        <f>IF(DATABASE!$X1882&lt;&gt;1,"",DATABASE!L1882)</f>
        <v/>
      </c>
      <c r="F1884" s="94">
        <f>IF(DATABASE!$X1882&lt;&gt;1,"",DATABASE!Q1882)</f>
        <v/>
      </c>
      <c r="G1884" s="94">
        <f>IF(DATABASE!$X1882&lt;&gt;1,"",DATABASE!C1882)</f>
        <v/>
      </c>
      <c r="H1884" s="94">
        <f>IF(DATABASE!$X1882&lt;&gt;1,"",DATABASE!D1882)</f>
        <v/>
      </c>
      <c r="I1884" s="93">
        <f>IF(DATABASE!$X1882&lt;&gt;1,"",DATABASE!S1882)</f>
        <v/>
      </c>
    </row>
    <row r="1885" ht="16.5" customHeight="1" s="111">
      <c r="A1885" s="92">
        <f>IF(DATABASE!$X1883&lt;&gt;1,"",DATABASE!B1883)</f>
        <v/>
      </c>
      <c r="B1885" s="93">
        <f>IF(DATABASE!$X1883&lt;&gt;1,"",DATABASE!M1883)</f>
        <v/>
      </c>
      <c r="C1885" s="94">
        <f>IF(DATABASE!$X1883&lt;&gt;1,"",DATABASE!A1883)</f>
        <v/>
      </c>
      <c r="D1885" s="94">
        <f>IF(DATABASE!$X1883&lt;&gt;1,"",DATABASE!P1883)</f>
        <v/>
      </c>
      <c r="E1885" s="94">
        <f>IF(DATABASE!$X1883&lt;&gt;1,"",DATABASE!L1883)</f>
        <v/>
      </c>
      <c r="F1885" s="94">
        <f>IF(DATABASE!$X1883&lt;&gt;1,"",DATABASE!Q1883)</f>
        <v/>
      </c>
      <c r="G1885" s="94">
        <f>IF(DATABASE!$X1883&lt;&gt;1,"",DATABASE!C1883)</f>
        <v/>
      </c>
      <c r="H1885" s="94">
        <f>IF(DATABASE!$X1883&lt;&gt;1,"",DATABASE!D1883)</f>
        <v/>
      </c>
      <c r="I1885" s="93">
        <f>IF(DATABASE!$X1883&lt;&gt;1,"",DATABASE!S1883)</f>
        <v/>
      </c>
    </row>
    <row r="1886" ht="16.5" customHeight="1" s="111">
      <c r="A1886" s="92">
        <f>IF(DATABASE!$X1884&lt;&gt;1,"",DATABASE!B1884)</f>
        <v/>
      </c>
      <c r="B1886" s="93">
        <f>IF(DATABASE!$X1884&lt;&gt;1,"",DATABASE!M1884)</f>
        <v/>
      </c>
      <c r="C1886" s="94">
        <f>IF(DATABASE!$X1884&lt;&gt;1,"",DATABASE!A1884)</f>
        <v/>
      </c>
      <c r="D1886" s="94">
        <f>IF(DATABASE!$X1884&lt;&gt;1,"",DATABASE!P1884)</f>
        <v/>
      </c>
      <c r="E1886" s="94">
        <f>IF(DATABASE!$X1884&lt;&gt;1,"",DATABASE!L1884)</f>
        <v/>
      </c>
      <c r="F1886" s="94">
        <f>IF(DATABASE!$X1884&lt;&gt;1,"",DATABASE!Q1884)</f>
        <v/>
      </c>
      <c r="G1886" s="94">
        <f>IF(DATABASE!$X1884&lt;&gt;1,"",DATABASE!C1884)</f>
        <v/>
      </c>
      <c r="H1886" s="94">
        <f>IF(DATABASE!$X1884&lt;&gt;1,"",DATABASE!D1884)</f>
        <v/>
      </c>
      <c r="I1886" s="93">
        <f>IF(DATABASE!$X1884&lt;&gt;1,"",DATABASE!S1884)</f>
        <v/>
      </c>
    </row>
    <row r="1887" ht="16.5" customHeight="1" s="111">
      <c r="A1887" s="92">
        <f>IF(DATABASE!$X1885&lt;&gt;1,"",DATABASE!B1885)</f>
        <v/>
      </c>
      <c r="B1887" s="93">
        <f>IF(DATABASE!$X1885&lt;&gt;1,"",DATABASE!M1885)</f>
        <v/>
      </c>
      <c r="C1887" s="94">
        <f>IF(DATABASE!$X1885&lt;&gt;1,"",DATABASE!A1885)</f>
        <v/>
      </c>
      <c r="D1887" s="94">
        <f>IF(DATABASE!$X1885&lt;&gt;1,"",DATABASE!P1885)</f>
        <v/>
      </c>
      <c r="E1887" s="94">
        <f>IF(DATABASE!$X1885&lt;&gt;1,"",DATABASE!L1885)</f>
        <v/>
      </c>
      <c r="F1887" s="94">
        <f>IF(DATABASE!$X1885&lt;&gt;1,"",DATABASE!Q1885)</f>
        <v/>
      </c>
      <c r="G1887" s="94">
        <f>IF(DATABASE!$X1885&lt;&gt;1,"",DATABASE!C1885)</f>
        <v/>
      </c>
      <c r="H1887" s="94">
        <f>IF(DATABASE!$X1885&lt;&gt;1,"",DATABASE!D1885)</f>
        <v/>
      </c>
      <c r="I1887" s="93">
        <f>IF(DATABASE!$X1885&lt;&gt;1,"",DATABASE!S1885)</f>
        <v/>
      </c>
    </row>
    <row r="1888" ht="16.5" customHeight="1" s="111">
      <c r="A1888" s="92">
        <f>IF(DATABASE!$X1886&lt;&gt;1,"",DATABASE!B1886)</f>
        <v/>
      </c>
      <c r="B1888" s="93">
        <f>IF(DATABASE!$X1886&lt;&gt;1,"",DATABASE!M1886)</f>
        <v/>
      </c>
      <c r="C1888" s="94">
        <f>IF(DATABASE!$X1886&lt;&gt;1,"",DATABASE!A1886)</f>
        <v/>
      </c>
      <c r="D1888" s="94">
        <f>IF(DATABASE!$X1886&lt;&gt;1,"",DATABASE!P1886)</f>
        <v/>
      </c>
      <c r="E1888" s="94">
        <f>IF(DATABASE!$X1886&lt;&gt;1,"",DATABASE!L1886)</f>
        <v/>
      </c>
      <c r="F1888" s="94">
        <f>IF(DATABASE!$X1886&lt;&gt;1,"",DATABASE!Q1886)</f>
        <v/>
      </c>
      <c r="G1888" s="94">
        <f>IF(DATABASE!$X1886&lt;&gt;1,"",DATABASE!C1886)</f>
        <v/>
      </c>
      <c r="H1888" s="94">
        <f>IF(DATABASE!$X1886&lt;&gt;1,"",DATABASE!D1886)</f>
        <v/>
      </c>
      <c r="I1888" s="93">
        <f>IF(DATABASE!$X1886&lt;&gt;1,"",DATABASE!S1886)</f>
        <v/>
      </c>
    </row>
    <row r="1889" ht="16.5" customHeight="1" s="111">
      <c r="A1889" s="92">
        <f>IF(DATABASE!$X1887&lt;&gt;1,"",DATABASE!B1887)</f>
        <v/>
      </c>
      <c r="B1889" s="93">
        <f>IF(DATABASE!$X1887&lt;&gt;1,"",DATABASE!M1887)</f>
        <v/>
      </c>
      <c r="C1889" s="94">
        <f>IF(DATABASE!$X1887&lt;&gt;1,"",DATABASE!A1887)</f>
        <v/>
      </c>
      <c r="D1889" s="94">
        <f>IF(DATABASE!$X1887&lt;&gt;1,"",DATABASE!P1887)</f>
        <v/>
      </c>
      <c r="E1889" s="94">
        <f>IF(DATABASE!$X1887&lt;&gt;1,"",DATABASE!L1887)</f>
        <v/>
      </c>
      <c r="F1889" s="94">
        <f>IF(DATABASE!$X1887&lt;&gt;1,"",DATABASE!Q1887)</f>
        <v/>
      </c>
      <c r="G1889" s="94">
        <f>IF(DATABASE!$X1887&lt;&gt;1,"",DATABASE!C1887)</f>
        <v/>
      </c>
      <c r="H1889" s="94">
        <f>IF(DATABASE!$X1887&lt;&gt;1,"",DATABASE!D1887)</f>
        <v/>
      </c>
      <c r="I1889" s="93">
        <f>IF(DATABASE!$X1887&lt;&gt;1,"",DATABASE!S1887)</f>
        <v/>
      </c>
    </row>
    <row r="1890" ht="16.5" customHeight="1" s="111">
      <c r="A1890" s="92">
        <f>IF(DATABASE!$X1888&lt;&gt;1,"",DATABASE!B1888)</f>
        <v/>
      </c>
      <c r="B1890" s="93">
        <f>IF(DATABASE!$X1888&lt;&gt;1,"",DATABASE!M1888)</f>
        <v/>
      </c>
      <c r="C1890" s="94">
        <f>IF(DATABASE!$X1888&lt;&gt;1,"",DATABASE!A1888)</f>
        <v/>
      </c>
      <c r="D1890" s="94">
        <f>IF(DATABASE!$X1888&lt;&gt;1,"",DATABASE!P1888)</f>
        <v/>
      </c>
      <c r="E1890" s="94">
        <f>IF(DATABASE!$X1888&lt;&gt;1,"",DATABASE!L1888)</f>
        <v/>
      </c>
      <c r="F1890" s="94">
        <f>IF(DATABASE!$X1888&lt;&gt;1,"",DATABASE!Q1888)</f>
        <v/>
      </c>
      <c r="G1890" s="94">
        <f>IF(DATABASE!$X1888&lt;&gt;1,"",DATABASE!C1888)</f>
        <v/>
      </c>
      <c r="H1890" s="94">
        <f>IF(DATABASE!$X1888&lt;&gt;1,"",DATABASE!D1888)</f>
        <v/>
      </c>
      <c r="I1890" s="93">
        <f>IF(DATABASE!$X1888&lt;&gt;1,"",DATABASE!S1888)</f>
        <v/>
      </c>
    </row>
    <row r="1891" ht="16.5" customHeight="1" s="111">
      <c r="A1891" s="92">
        <f>IF(DATABASE!$X1889&lt;&gt;1,"",DATABASE!B1889)</f>
        <v/>
      </c>
      <c r="B1891" s="93">
        <f>IF(DATABASE!$X1889&lt;&gt;1,"",DATABASE!M1889)</f>
        <v/>
      </c>
      <c r="C1891" s="94">
        <f>IF(DATABASE!$X1889&lt;&gt;1,"",DATABASE!A1889)</f>
        <v/>
      </c>
      <c r="D1891" s="94">
        <f>IF(DATABASE!$X1889&lt;&gt;1,"",DATABASE!P1889)</f>
        <v/>
      </c>
      <c r="E1891" s="94">
        <f>IF(DATABASE!$X1889&lt;&gt;1,"",DATABASE!L1889)</f>
        <v/>
      </c>
      <c r="F1891" s="94">
        <f>IF(DATABASE!$X1889&lt;&gt;1,"",DATABASE!Q1889)</f>
        <v/>
      </c>
      <c r="G1891" s="94">
        <f>IF(DATABASE!$X1889&lt;&gt;1,"",DATABASE!C1889)</f>
        <v/>
      </c>
      <c r="H1891" s="94">
        <f>IF(DATABASE!$X1889&lt;&gt;1,"",DATABASE!D1889)</f>
        <v/>
      </c>
      <c r="I1891" s="93">
        <f>IF(DATABASE!$X1889&lt;&gt;1,"",DATABASE!S1889)</f>
        <v/>
      </c>
    </row>
    <row r="1892" ht="16.5" customHeight="1" s="111">
      <c r="A1892" s="92">
        <f>IF(DATABASE!$X1890&lt;&gt;1,"",DATABASE!B1890)</f>
        <v/>
      </c>
      <c r="B1892" s="93">
        <f>IF(DATABASE!$X1890&lt;&gt;1,"",DATABASE!M1890)</f>
        <v/>
      </c>
      <c r="C1892" s="94">
        <f>IF(DATABASE!$X1890&lt;&gt;1,"",DATABASE!A1890)</f>
        <v/>
      </c>
      <c r="D1892" s="94">
        <f>IF(DATABASE!$X1890&lt;&gt;1,"",DATABASE!P1890)</f>
        <v/>
      </c>
      <c r="E1892" s="94">
        <f>IF(DATABASE!$X1890&lt;&gt;1,"",DATABASE!L1890)</f>
        <v/>
      </c>
      <c r="F1892" s="94">
        <f>IF(DATABASE!$X1890&lt;&gt;1,"",DATABASE!Q1890)</f>
        <v/>
      </c>
      <c r="G1892" s="94">
        <f>IF(DATABASE!$X1890&lt;&gt;1,"",DATABASE!C1890)</f>
        <v/>
      </c>
      <c r="H1892" s="94">
        <f>IF(DATABASE!$X1890&lt;&gt;1,"",DATABASE!D1890)</f>
        <v/>
      </c>
      <c r="I1892" s="93">
        <f>IF(DATABASE!$X1890&lt;&gt;1,"",DATABASE!S1890)</f>
        <v/>
      </c>
    </row>
    <row r="1893" ht="16.5" customHeight="1" s="111">
      <c r="A1893" s="92">
        <f>IF(DATABASE!$X1891&lt;&gt;1,"",DATABASE!B1891)</f>
        <v/>
      </c>
      <c r="B1893" s="93">
        <f>IF(DATABASE!$X1891&lt;&gt;1,"",DATABASE!M1891)</f>
        <v/>
      </c>
      <c r="C1893" s="94">
        <f>IF(DATABASE!$X1891&lt;&gt;1,"",DATABASE!A1891)</f>
        <v/>
      </c>
      <c r="D1893" s="94">
        <f>IF(DATABASE!$X1891&lt;&gt;1,"",DATABASE!P1891)</f>
        <v/>
      </c>
      <c r="E1893" s="94">
        <f>IF(DATABASE!$X1891&lt;&gt;1,"",DATABASE!L1891)</f>
        <v/>
      </c>
      <c r="F1893" s="94">
        <f>IF(DATABASE!$X1891&lt;&gt;1,"",DATABASE!Q1891)</f>
        <v/>
      </c>
      <c r="G1893" s="94">
        <f>IF(DATABASE!$X1891&lt;&gt;1,"",DATABASE!C1891)</f>
        <v/>
      </c>
      <c r="H1893" s="94">
        <f>IF(DATABASE!$X1891&lt;&gt;1,"",DATABASE!D1891)</f>
        <v/>
      </c>
      <c r="I1893" s="93">
        <f>IF(DATABASE!$X1891&lt;&gt;1,"",DATABASE!S1891)</f>
        <v/>
      </c>
    </row>
    <row r="1894" ht="16.5" customHeight="1" s="111">
      <c r="A1894" s="92">
        <f>IF(DATABASE!$X1892&lt;&gt;1,"",DATABASE!B1892)</f>
        <v/>
      </c>
      <c r="B1894" s="93">
        <f>IF(DATABASE!$X1892&lt;&gt;1,"",DATABASE!M1892)</f>
        <v/>
      </c>
      <c r="C1894" s="94">
        <f>IF(DATABASE!$X1892&lt;&gt;1,"",DATABASE!A1892)</f>
        <v/>
      </c>
      <c r="D1894" s="94">
        <f>IF(DATABASE!$X1892&lt;&gt;1,"",DATABASE!P1892)</f>
        <v/>
      </c>
      <c r="E1894" s="94">
        <f>IF(DATABASE!$X1892&lt;&gt;1,"",DATABASE!L1892)</f>
        <v/>
      </c>
      <c r="F1894" s="94">
        <f>IF(DATABASE!$X1892&lt;&gt;1,"",DATABASE!Q1892)</f>
        <v/>
      </c>
      <c r="G1894" s="94">
        <f>IF(DATABASE!$X1892&lt;&gt;1,"",DATABASE!C1892)</f>
        <v/>
      </c>
      <c r="H1894" s="94">
        <f>IF(DATABASE!$X1892&lt;&gt;1,"",DATABASE!D1892)</f>
        <v/>
      </c>
      <c r="I1894" s="93">
        <f>IF(DATABASE!$X1892&lt;&gt;1,"",DATABASE!S1892)</f>
        <v/>
      </c>
    </row>
    <row r="1895" ht="16.5" customHeight="1" s="111">
      <c r="A1895" s="92">
        <f>IF(DATABASE!$X1893&lt;&gt;1,"",DATABASE!B1893)</f>
        <v/>
      </c>
      <c r="B1895" s="93">
        <f>IF(DATABASE!$X1893&lt;&gt;1,"",DATABASE!M1893)</f>
        <v/>
      </c>
      <c r="C1895" s="94">
        <f>IF(DATABASE!$X1893&lt;&gt;1,"",DATABASE!A1893)</f>
        <v/>
      </c>
      <c r="D1895" s="94">
        <f>IF(DATABASE!$X1893&lt;&gt;1,"",DATABASE!P1893)</f>
        <v/>
      </c>
      <c r="E1895" s="94">
        <f>IF(DATABASE!$X1893&lt;&gt;1,"",DATABASE!L1893)</f>
        <v/>
      </c>
      <c r="F1895" s="94">
        <f>IF(DATABASE!$X1893&lt;&gt;1,"",DATABASE!Q1893)</f>
        <v/>
      </c>
      <c r="G1895" s="94">
        <f>IF(DATABASE!$X1893&lt;&gt;1,"",DATABASE!C1893)</f>
        <v/>
      </c>
      <c r="H1895" s="94">
        <f>IF(DATABASE!$X1893&lt;&gt;1,"",DATABASE!D1893)</f>
        <v/>
      </c>
      <c r="I1895" s="93">
        <f>IF(DATABASE!$X1893&lt;&gt;1,"",DATABASE!S1893)</f>
        <v/>
      </c>
    </row>
    <row r="1896" ht="16.5" customHeight="1" s="111">
      <c r="A1896" s="92">
        <f>IF(DATABASE!$X1894&lt;&gt;1,"",DATABASE!B1894)</f>
        <v/>
      </c>
      <c r="B1896" s="93">
        <f>IF(DATABASE!$X1894&lt;&gt;1,"",DATABASE!M1894)</f>
        <v/>
      </c>
      <c r="C1896" s="94">
        <f>IF(DATABASE!$X1894&lt;&gt;1,"",DATABASE!A1894)</f>
        <v/>
      </c>
      <c r="D1896" s="94">
        <f>IF(DATABASE!$X1894&lt;&gt;1,"",DATABASE!P1894)</f>
        <v/>
      </c>
      <c r="E1896" s="94">
        <f>IF(DATABASE!$X1894&lt;&gt;1,"",DATABASE!L1894)</f>
        <v/>
      </c>
      <c r="F1896" s="94">
        <f>IF(DATABASE!$X1894&lt;&gt;1,"",DATABASE!Q1894)</f>
        <v/>
      </c>
      <c r="G1896" s="94">
        <f>IF(DATABASE!$X1894&lt;&gt;1,"",DATABASE!C1894)</f>
        <v/>
      </c>
      <c r="H1896" s="94">
        <f>IF(DATABASE!$X1894&lt;&gt;1,"",DATABASE!D1894)</f>
        <v/>
      </c>
      <c r="I1896" s="93">
        <f>IF(DATABASE!$X1894&lt;&gt;1,"",DATABASE!S1894)</f>
        <v/>
      </c>
    </row>
    <row r="1897" ht="16.5" customHeight="1" s="111">
      <c r="A1897" s="92">
        <f>IF(DATABASE!$X1895&lt;&gt;1,"",DATABASE!B1895)</f>
        <v/>
      </c>
      <c r="B1897" s="93">
        <f>IF(DATABASE!$X1895&lt;&gt;1,"",DATABASE!M1895)</f>
        <v/>
      </c>
      <c r="C1897" s="94">
        <f>IF(DATABASE!$X1895&lt;&gt;1,"",DATABASE!A1895)</f>
        <v/>
      </c>
      <c r="D1897" s="94">
        <f>IF(DATABASE!$X1895&lt;&gt;1,"",DATABASE!P1895)</f>
        <v/>
      </c>
      <c r="E1897" s="94">
        <f>IF(DATABASE!$X1895&lt;&gt;1,"",DATABASE!L1895)</f>
        <v/>
      </c>
      <c r="F1897" s="94">
        <f>IF(DATABASE!$X1895&lt;&gt;1,"",DATABASE!Q1895)</f>
        <v/>
      </c>
      <c r="G1897" s="94">
        <f>IF(DATABASE!$X1895&lt;&gt;1,"",DATABASE!C1895)</f>
        <v/>
      </c>
      <c r="H1897" s="94">
        <f>IF(DATABASE!$X1895&lt;&gt;1,"",DATABASE!D1895)</f>
        <v/>
      </c>
      <c r="I1897" s="93">
        <f>IF(DATABASE!$X1895&lt;&gt;1,"",DATABASE!S1895)</f>
        <v/>
      </c>
    </row>
    <row r="1898" ht="16.5" customHeight="1" s="111">
      <c r="A1898" s="92">
        <f>IF(DATABASE!$X1896&lt;&gt;1,"",DATABASE!B1896)</f>
        <v/>
      </c>
      <c r="B1898" s="93">
        <f>IF(DATABASE!$X1896&lt;&gt;1,"",DATABASE!M1896)</f>
        <v/>
      </c>
      <c r="C1898" s="94">
        <f>IF(DATABASE!$X1896&lt;&gt;1,"",DATABASE!A1896)</f>
        <v/>
      </c>
      <c r="D1898" s="94">
        <f>IF(DATABASE!$X1896&lt;&gt;1,"",DATABASE!P1896)</f>
        <v/>
      </c>
      <c r="E1898" s="94">
        <f>IF(DATABASE!$X1896&lt;&gt;1,"",DATABASE!L1896)</f>
        <v/>
      </c>
      <c r="F1898" s="94">
        <f>IF(DATABASE!$X1896&lt;&gt;1,"",DATABASE!Q1896)</f>
        <v/>
      </c>
      <c r="G1898" s="94">
        <f>IF(DATABASE!$X1896&lt;&gt;1,"",DATABASE!C1896)</f>
        <v/>
      </c>
      <c r="H1898" s="94">
        <f>IF(DATABASE!$X1896&lt;&gt;1,"",DATABASE!D1896)</f>
        <v/>
      </c>
      <c r="I1898" s="93">
        <f>IF(DATABASE!$X1896&lt;&gt;1,"",DATABASE!S1896)</f>
        <v/>
      </c>
    </row>
    <row r="1899" ht="16.5" customHeight="1" s="111">
      <c r="A1899" s="92">
        <f>IF(DATABASE!$X1897&lt;&gt;1,"",DATABASE!B1897)</f>
        <v/>
      </c>
      <c r="B1899" s="93">
        <f>IF(DATABASE!$X1897&lt;&gt;1,"",DATABASE!M1897)</f>
        <v/>
      </c>
      <c r="C1899" s="94">
        <f>IF(DATABASE!$X1897&lt;&gt;1,"",DATABASE!A1897)</f>
        <v/>
      </c>
      <c r="D1899" s="94">
        <f>IF(DATABASE!$X1897&lt;&gt;1,"",DATABASE!P1897)</f>
        <v/>
      </c>
      <c r="E1899" s="94">
        <f>IF(DATABASE!$X1897&lt;&gt;1,"",DATABASE!L1897)</f>
        <v/>
      </c>
      <c r="F1899" s="94">
        <f>IF(DATABASE!$X1897&lt;&gt;1,"",DATABASE!Q1897)</f>
        <v/>
      </c>
      <c r="G1899" s="94">
        <f>IF(DATABASE!$X1897&lt;&gt;1,"",DATABASE!C1897)</f>
        <v/>
      </c>
      <c r="H1899" s="94">
        <f>IF(DATABASE!$X1897&lt;&gt;1,"",DATABASE!D1897)</f>
        <v/>
      </c>
      <c r="I1899" s="93">
        <f>IF(DATABASE!$X1897&lt;&gt;1,"",DATABASE!S1897)</f>
        <v/>
      </c>
    </row>
    <row r="1900" ht="16.5" customHeight="1" s="111">
      <c r="A1900" s="92">
        <f>IF(DATABASE!$X1898&lt;&gt;1,"",DATABASE!B1898)</f>
        <v/>
      </c>
      <c r="B1900" s="93">
        <f>IF(DATABASE!$X1898&lt;&gt;1,"",DATABASE!M1898)</f>
        <v/>
      </c>
      <c r="C1900" s="94">
        <f>IF(DATABASE!$X1898&lt;&gt;1,"",DATABASE!A1898)</f>
        <v/>
      </c>
      <c r="D1900" s="94">
        <f>IF(DATABASE!$X1898&lt;&gt;1,"",DATABASE!P1898)</f>
        <v/>
      </c>
      <c r="E1900" s="94">
        <f>IF(DATABASE!$X1898&lt;&gt;1,"",DATABASE!L1898)</f>
        <v/>
      </c>
      <c r="F1900" s="94">
        <f>IF(DATABASE!$X1898&lt;&gt;1,"",DATABASE!Q1898)</f>
        <v/>
      </c>
      <c r="G1900" s="94">
        <f>IF(DATABASE!$X1898&lt;&gt;1,"",DATABASE!C1898)</f>
        <v/>
      </c>
      <c r="H1900" s="94">
        <f>IF(DATABASE!$X1898&lt;&gt;1,"",DATABASE!D1898)</f>
        <v/>
      </c>
      <c r="I1900" s="93">
        <f>IF(DATABASE!$X1898&lt;&gt;1,"",DATABASE!S1898)</f>
        <v/>
      </c>
    </row>
    <row r="1901" ht="16.5" customHeight="1" s="111">
      <c r="A1901" s="92">
        <f>IF(DATABASE!$X1899&lt;&gt;1,"",DATABASE!B1899)</f>
        <v/>
      </c>
      <c r="B1901" s="93">
        <f>IF(DATABASE!$X1899&lt;&gt;1,"",DATABASE!M1899)</f>
        <v/>
      </c>
      <c r="C1901" s="94">
        <f>IF(DATABASE!$X1899&lt;&gt;1,"",DATABASE!A1899)</f>
        <v/>
      </c>
      <c r="D1901" s="94">
        <f>IF(DATABASE!$X1899&lt;&gt;1,"",DATABASE!P1899)</f>
        <v/>
      </c>
      <c r="E1901" s="94">
        <f>IF(DATABASE!$X1899&lt;&gt;1,"",DATABASE!L1899)</f>
        <v/>
      </c>
      <c r="F1901" s="94">
        <f>IF(DATABASE!$X1899&lt;&gt;1,"",DATABASE!Q1899)</f>
        <v/>
      </c>
      <c r="G1901" s="94">
        <f>IF(DATABASE!$X1899&lt;&gt;1,"",DATABASE!C1899)</f>
        <v/>
      </c>
      <c r="H1901" s="94">
        <f>IF(DATABASE!$X1899&lt;&gt;1,"",DATABASE!D1899)</f>
        <v/>
      </c>
      <c r="I1901" s="93">
        <f>IF(DATABASE!$X1899&lt;&gt;1,"",DATABASE!S1899)</f>
        <v/>
      </c>
    </row>
    <row r="1902" ht="16.5" customHeight="1" s="111">
      <c r="A1902" s="92">
        <f>IF(DATABASE!$X1900&lt;&gt;1,"",DATABASE!B1900)</f>
        <v/>
      </c>
      <c r="B1902" s="93">
        <f>IF(DATABASE!$X1900&lt;&gt;1,"",DATABASE!M1900)</f>
        <v/>
      </c>
      <c r="C1902" s="94">
        <f>IF(DATABASE!$X1900&lt;&gt;1,"",DATABASE!A1900)</f>
        <v/>
      </c>
      <c r="D1902" s="94">
        <f>IF(DATABASE!$X1900&lt;&gt;1,"",DATABASE!P1900)</f>
        <v/>
      </c>
      <c r="E1902" s="94">
        <f>IF(DATABASE!$X1900&lt;&gt;1,"",DATABASE!L1900)</f>
        <v/>
      </c>
      <c r="F1902" s="94">
        <f>IF(DATABASE!$X1900&lt;&gt;1,"",DATABASE!Q1900)</f>
        <v/>
      </c>
      <c r="G1902" s="94">
        <f>IF(DATABASE!$X1900&lt;&gt;1,"",DATABASE!C1900)</f>
        <v/>
      </c>
      <c r="H1902" s="94">
        <f>IF(DATABASE!$X1900&lt;&gt;1,"",DATABASE!D1900)</f>
        <v/>
      </c>
      <c r="I1902" s="93">
        <f>IF(DATABASE!$X1900&lt;&gt;1,"",DATABASE!S1900)</f>
        <v/>
      </c>
    </row>
    <row r="1903" ht="16.5" customHeight="1" s="111">
      <c r="A1903" s="92">
        <f>IF(DATABASE!$X1901&lt;&gt;1,"",DATABASE!B1901)</f>
        <v/>
      </c>
      <c r="B1903" s="93">
        <f>IF(DATABASE!$X1901&lt;&gt;1,"",DATABASE!M1901)</f>
        <v/>
      </c>
      <c r="C1903" s="94">
        <f>IF(DATABASE!$X1901&lt;&gt;1,"",DATABASE!A1901)</f>
        <v/>
      </c>
      <c r="D1903" s="94">
        <f>IF(DATABASE!$X1901&lt;&gt;1,"",DATABASE!P1901)</f>
        <v/>
      </c>
      <c r="E1903" s="94">
        <f>IF(DATABASE!$X1901&lt;&gt;1,"",DATABASE!L1901)</f>
        <v/>
      </c>
      <c r="F1903" s="94">
        <f>IF(DATABASE!$X1901&lt;&gt;1,"",DATABASE!Q1901)</f>
        <v/>
      </c>
      <c r="G1903" s="94">
        <f>IF(DATABASE!$X1901&lt;&gt;1,"",DATABASE!C1901)</f>
        <v/>
      </c>
      <c r="H1903" s="94">
        <f>IF(DATABASE!$X1901&lt;&gt;1,"",DATABASE!D1901)</f>
        <v/>
      </c>
      <c r="I1903" s="93">
        <f>IF(DATABASE!$X1901&lt;&gt;1,"",DATABASE!S1901)</f>
        <v/>
      </c>
    </row>
    <row r="1904" ht="16.5" customHeight="1" s="111">
      <c r="A1904" s="92">
        <f>IF(DATABASE!$X1902&lt;&gt;1,"",DATABASE!B1902)</f>
        <v/>
      </c>
      <c r="B1904" s="93">
        <f>IF(DATABASE!$X1902&lt;&gt;1,"",DATABASE!M1902)</f>
        <v/>
      </c>
      <c r="C1904" s="94">
        <f>IF(DATABASE!$X1902&lt;&gt;1,"",DATABASE!A1902)</f>
        <v/>
      </c>
      <c r="D1904" s="94">
        <f>IF(DATABASE!$X1902&lt;&gt;1,"",DATABASE!P1902)</f>
        <v/>
      </c>
      <c r="E1904" s="94">
        <f>IF(DATABASE!$X1902&lt;&gt;1,"",DATABASE!L1902)</f>
        <v/>
      </c>
      <c r="F1904" s="94">
        <f>IF(DATABASE!$X1902&lt;&gt;1,"",DATABASE!Q1902)</f>
        <v/>
      </c>
      <c r="G1904" s="94">
        <f>IF(DATABASE!$X1902&lt;&gt;1,"",DATABASE!C1902)</f>
        <v/>
      </c>
      <c r="H1904" s="94">
        <f>IF(DATABASE!$X1902&lt;&gt;1,"",DATABASE!D1902)</f>
        <v/>
      </c>
      <c r="I1904" s="93">
        <f>IF(DATABASE!$X1902&lt;&gt;1,"",DATABASE!S1902)</f>
        <v/>
      </c>
    </row>
    <row r="1905" ht="16.5" customHeight="1" s="111">
      <c r="A1905" s="92">
        <f>IF(DATABASE!$X1903&lt;&gt;1,"",DATABASE!B1903)</f>
        <v/>
      </c>
      <c r="B1905" s="93">
        <f>IF(DATABASE!$X1903&lt;&gt;1,"",DATABASE!M1903)</f>
        <v/>
      </c>
      <c r="C1905" s="94">
        <f>IF(DATABASE!$X1903&lt;&gt;1,"",DATABASE!A1903)</f>
        <v/>
      </c>
      <c r="D1905" s="94">
        <f>IF(DATABASE!$X1903&lt;&gt;1,"",DATABASE!P1903)</f>
        <v/>
      </c>
      <c r="E1905" s="94">
        <f>IF(DATABASE!$X1903&lt;&gt;1,"",DATABASE!L1903)</f>
        <v/>
      </c>
      <c r="F1905" s="94">
        <f>IF(DATABASE!$X1903&lt;&gt;1,"",DATABASE!Q1903)</f>
        <v/>
      </c>
      <c r="G1905" s="94">
        <f>IF(DATABASE!$X1903&lt;&gt;1,"",DATABASE!C1903)</f>
        <v/>
      </c>
      <c r="H1905" s="94">
        <f>IF(DATABASE!$X1903&lt;&gt;1,"",DATABASE!D1903)</f>
        <v/>
      </c>
      <c r="I1905" s="93">
        <f>IF(DATABASE!$X1903&lt;&gt;1,"",DATABASE!S1903)</f>
        <v/>
      </c>
    </row>
    <row r="1906" ht="16.5" customHeight="1" s="111">
      <c r="A1906" s="92">
        <f>IF(DATABASE!$X1904&lt;&gt;1,"",DATABASE!B1904)</f>
        <v/>
      </c>
      <c r="B1906" s="93">
        <f>IF(DATABASE!$X1904&lt;&gt;1,"",DATABASE!M1904)</f>
        <v/>
      </c>
      <c r="C1906" s="94">
        <f>IF(DATABASE!$X1904&lt;&gt;1,"",DATABASE!A1904)</f>
        <v/>
      </c>
      <c r="D1906" s="94">
        <f>IF(DATABASE!$X1904&lt;&gt;1,"",DATABASE!P1904)</f>
        <v/>
      </c>
      <c r="E1906" s="94">
        <f>IF(DATABASE!$X1904&lt;&gt;1,"",DATABASE!L1904)</f>
        <v/>
      </c>
      <c r="F1906" s="94">
        <f>IF(DATABASE!$X1904&lt;&gt;1,"",DATABASE!Q1904)</f>
        <v/>
      </c>
      <c r="G1906" s="94">
        <f>IF(DATABASE!$X1904&lt;&gt;1,"",DATABASE!C1904)</f>
        <v/>
      </c>
      <c r="H1906" s="94">
        <f>IF(DATABASE!$X1904&lt;&gt;1,"",DATABASE!D1904)</f>
        <v/>
      </c>
      <c r="I1906" s="93">
        <f>IF(DATABASE!$X1904&lt;&gt;1,"",DATABASE!S1904)</f>
        <v/>
      </c>
    </row>
    <row r="1907" ht="16.5" customHeight="1" s="111">
      <c r="A1907" s="92">
        <f>IF(DATABASE!$X1905&lt;&gt;1,"",DATABASE!B1905)</f>
        <v/>
      </c>
      <c r="B1907" s="93">
        <f>IF(DATABASE!$X1905&lt;&gt;1,"",DATABASE!M1905)</f>
        <v/>
      </c>
      <c r="C1907" s="94">
        <f>IF(DATABASE!$X1905&lt;&gt;1,"",DATABASE!A1905)</f>
        <v/>
      </c>
      <c r="D1907" s="94">
        <f>IF(DATABASE!$X1905&lt;&gt;1,"",DATABASE!P1905)</f>
        <v/>
      </c>
      <c r="E1907" s="94">
        <f>IF(DATABASE!$X1905&lt;&gt;1,"",DATABASE!L1905)</f>
        <v/>
      </c>
      <c r="F1907" s="94">
        <f>IF(DATABASE!$X1905&lt;&gt;1,"",DATABASE!Q1905)</f>
        <v/>
      </c>
      <c r="G1907" s="94">
        <f>IF(DATABASE!$X1905&lt;&gt;1,"",DATABASE!C1905)</f>
        <v/>
      </c>
      <c r="H1907" s="94">
        <f>IF(DATABASE!$X1905&lt;&gt;1,"",DATABASE!D1905)</f>
        <v/>
      </c>
      <c r="I1907" s="93">
        <f>IF(DATABASE!$X1905&lt;&gt;1,"",DATABASE!S1905)</f>
        <v/>
      </c>
    </row>
    <row r="1908" ht="16.5" customHeight="1" s="111">
      <c r="A1908" s="92">
        <f>IF(DATABASE!$X1906&lt;&gt;1,"",DATABASE!B1906)</f>
        <v/>
      </c>
      <c r="B1908" s="93">
        <f>IF(DATABASE!$X1906&lt;&gt;1,"",DATABASE!M1906)</f>
        <v/>
      </c>
      <c r="C1908" s="94">
        <f>IF(DATABASE!$X1906&lt;&gt;1,"",DATABASE!A1906)</f>
        <v/>
      </c>
      <c r="D1908" s="94">
        <f>IF(DATABASE!$X1906&lt;&gt;1,"",DATABASE!P1906)</f>
        <v/>
      </c>
      <c r="E1908" s="94">
        <f>IF(DATABASE!$X1906&lt;&gt;1,"",DATABASE!L1906)</f>
        <v/>
      </c>
      <c r="F1908" s="94">
        <f>IF(DATABASE!$X1906&lt;&gt;1,"",DATABASE!Q1906)</f>
        <v/>
      </c>
      <c r="G1908" s="94">
        <f>IF(DATABASE!$X1906&lt;&gt;1,"",DATABASE!C1906)</f>
        <v/>
      </c>
      <c r="H1908" s="94">
        <f>IF(DATABASE!$X1906&lt;&gt;1,"",DATABASE!D1906)</f>
        <v/>
      </c>
      <c r="I1908" s="93">
        <f>IF(DATABASE!$X1906&lt;&gt;1,"",DATABASE!S1906)</f>
        <v/>
      </c>
    </row>
    <row r="1909" ht="16.5" customHeight="1" s="111">
      <c r="A1909" s="92">
        <f>IF(DATABASE!$X1907&lt;&gt;1,"",DATABASE!B1907)</f>
        <v/>
      </c>
      <c r="B1909" s="93">
        <f>IF(DATABASE!$X1907&lt;&gt;1,"",DATABASE!M1907)</f>
        <v/>
      </c>
      <c r="C1909" s="94">
        <f>IF(DATABASE!$X1907&lt;&gt;1,"",DATABASE!A1907)</f>
        <v/>
      </c>
      <c r="D1909" s="94">
        <f>IF(DATABASE!$X1907&lt;&gt;1,"",DATABASE!P1907)</f>
        <v/>
      </c>
      <c r="E1909" s="94">
        <f>IF(DATABASE!$X1907&lt;&gt;1,"",DATABASE!L1907)</f>
        <v/>
      </c>
      <c r="F1909" s="94">
        <f>IF(DATABASE!$X1907&lt;&gt;1,"",DATABASE!Q1907)</f>
        <v/>
      </c>
      <c r="G1909" s="94">
        <f>IF(DATABASE!$X1907&lt;&gt;1,"",DATABASE!C1907)</f>
        <v/>
      </c>
      <c r="H1909" s="94">
        <f>IF(DATABASE!$X1907&lt;&gt;1,"",DATABASE!D1907)</f>
        <v/>
      </c>
      <c r="I1909" s="93">
        <f>IF(DATABASE!$X1907&lt;&gt;1,"",DATABASE!S1907)</f>
        <v/>
      </c>
    </row>
    <row r="1910" ht="16.5" customHeight="1" s="111">
      <c r="A1910" s="92">
        <f>IF(DATABASE!$X1908&lt;&gt;1,"",DATABASE!B1908)</f>
        <v/>
      </c>
      <c r="B1910" s="93">
        <f>IF(DATABASE!$X1908&lt;&gt;1,"",DATABASE!M1908)</f>
        <v/>
      </c>
      <c r="C1910" s="94">
        <f>IF(DATABASE!$X1908&lt;&gt;1,"",DATABASE!A1908)</f>
        <v/>
      </c>
      <c r="D1910" s="94">
        <f>IF(DATABASE!$X1908&lt;&gt;1,"",DATABASE!P1908)</f>
        <v/>
      </c>
      <c r="E1910" s="94">
        <f>IF(DATABASE!$X1908&lt;&gt;1,"",DATABASE!L1908)</f>
        <v/>
      </c>
      <c r="F1910" s="94">
        <f>IF(DATABASE!$X1908&lt;&gt;1,"",DATABASE!Q1908)</f>
        <v/>
      </c>
      <c r="G1910" s="94">
        <f>IF(DATABASE!$X1908&lt;&gt;1,"",DATABASE!C1908)</f>
        <v/>
      </c>
      <c r="H1910" s="94">
        <f>IF(DATABASE!$X1908&lt;&gt;1,"",DATABASE!D1908)</f>
        <v/>
      </c>
      <c r="I1910" s="93">
        <f>IF(DATABASE!$X1908&lt;&gt;1,"",DATABASE!S1908)</f>
        <v/>
      </c>
    </row>
    <row r="1911" ht="16.5" customHeight="1" s="111">
      <c r="A1911" s="92">
        <f>IF(DATABASE!$X1909&lt;&gt;1,"",DATABASE!B1909)</f>
        <v/>
      </c>
      <c r="B1911" s="93">
        <f>IF(DATABASE!$X1909&lt;&gt;1,"",DATABASE!M1909)</f>
        <v/>
      </c>
      <c r="C1911" s="94">
        <f>IF(DATABASE!$X1909&lt;&gt;1,"",DATABASE!A1909)</f>
        <v/>
      </c>
      <c r="D1911" s="94">
        <f>IF(DATABASE!$X1909&lt;&gt;1,"",DATABASE!P1909)</f>
        <v/>
      </c>
      <c r="E1911" s="94">
        <f>IF(DATABASE!$X1909&lt;&gt;1,"",DATABASE!L1909)</f>
        <v/>
      </c>
      <c r="F1911" s="94">
        <f>IF(DATABASE!$X1909&lt;&gt;1,"",DATABASE!Q1909)</f>
        <v/>
      </c>
      <c r="G1911" s="94">
        <f>IF(DATABASE!$X1909&lt;&gt;1,"",DATABASE!C1909)</f>
        <v/>
      </c>
      <c r="H1911" s="94">
        <f>IF(DATABASE!$X1909&lt;&gt;1,"",DATABASE!D1909)</f>
        <v/>
      </c>
      <c r="I1911" s="93">
        <f>IF(DATABASE!$X1909&lt;&gt;1,"",DATABASE!S1909)</f>
        <v/>
      </c>
    </row>
    <row r="1912" ht="16.5" customHeight="1" s="111">
      <c r="A1912" s="92">
        <f>IF(DATABASE!$X1910&lt;&gt;1,"",DATABASE!B1910)</f>
        <v/>
      </c>
      <c r="B1912" s="93">
        <f>IF(DATABASE!$X1910&lt;&gt;1,"",DATABASE!M1910)</f>
        <v/>
      </c>
      <c r="C1912" s="94">
        <f>IF(DATABASE!$X1910&lt;&gt;1,"",DATABASE!A1910)</f>
        <v/>
      </c>
      <c r="D1912" s="94">
        <f>IF(DATABASE!$X1910&lt;&gt;1,"",DATABASE!P1910)</f>
        <v/>
      </c>
      <c r="E1912" s="94">
        <f>IF(DATABASE!$X1910&lt;&gt;1,"",DATABASE!L1910)</f>
        <v/>
      </c>
      <c r="F1912" s="94">
        <f>IF(DATABASE!$X1910&lt;&gt;1,"",DATABASE!Q1910)</f>
        <v/>
      </c>
      <c r="G1912" s="94">
        <f>IF(DATABASE!$X1910&lt;&gt;1,"",DATABASE!C1910)</f>
        <v/>
      </c>
      <c r="H1912" s="94">
        <f>IF(DATABASE!$X1910&lt;&gt;1,"",DATABASE!D1910)</f>
        <v/>
      </c>
      <c r="I1912" s="93">
        <f>IF(DATABASE!$X1910&lt;&gt;1,"",DATABASE!S1910)</f>
        <v/>
      </c>
    </row>
    <row r="1913" ht="16.5" customHeight="1" s="111">
      <c r="A1913" s="92">
        <f>IF(DATABASE!$X1911&lt;&gt;1,"",DATABASE!B1911)</f>
        <v/>
      </c>
      <c r="B1913" s="93">
        <f>IF(DATABASE!$X1911&lt;&gt;1,"",DATABASE!M1911)</f>
        <v/>
      </c>
      <c r="C1913" s="94">
        <f>IF(DATABASE!$X1911&lt;&gt;1,"",DATABASE!A1911)</f>
        <v/>
      </c>
      <c r="D1913" s="94">
        <f>IF(DATABASE!$X1911&lt;&gt;1,"",DATABASE!P1911)</f>
        <v/>
      </c>
      <c r="E1913" s="94">
        <f>IF(DATABASE!$X1911&lt;&gt;1,"",DATABASE!L1911)</f>
        <v/>
      </c>
      <c r="F1913" s="94">
        <f>IF(DATABASE!$X1911&lt;&gt;1,"",DATABASE!Q1911)</f>
        <v/>
      </c>
      <c r="G1913" s="94">
        <f>IF(DATABASE!$X1911&lt;&gt;1,"",DATABASE!C1911)</f>
        <v/>
      </c>
      <c r="H1913" s="94">
        <f>IF(DATABASE!$X1911&lt;&gt;1,"",DATABASE!D1911)</f>
        <v/>
      </c>
      <c r="I1913" s="93">
        <f>IF(DATABASE!$X1911&lt;&gt;1,"",DATABASE!S1911)</f>
        <v/>
      </c>
    </row>
    <row r="1914" ht="16.5" customHeight="1" s="111">
      <c r="A1914" s="92">
        <f>IF(DATABASE!$X1912&lt;&gt;1,"",DATABASE!B1912)</f>
        <v/>
      </c>
      <c r="B1914" s="93">
        <f>IF(DATABASE!$X1912&lt;&gt;1,"",DATABASE!M1912)</f>
        <v/>
      </c>
      <c r="C1914" s="94">
        <f>IF(DATABASE!$X1912&lt;&gt;1,"",DATABASE!A1912)</f>
        <v/>
      </c>
      <c r="D1914" s="94">
        <f>IF(DATABASE!$X1912&lt;&gt;1,"",DATABASE!P1912)</f>
        <v/>
      </c>
      <c r="E1914" s="94">
        <f>IF(DATABASE!$X1912&lt;&gt;1,"",DATABASE!L1912)</f>
        <v/>
      </c>
      <c r="F1914" s="94">
        <f>IF(DATABASE!$X1912&lt;&gt;1,"",DATABASE!Q1912)</f>
        <v/>
      </c>
      <c r="G1914" s="94">
        <f>IF(DATABASE!$X1912&lt;&gt;1,"",DATABASE!C1912)</f>
        <v/>
      </c>
      <c r="H1914" s="94">
        <f>IF(DATABASE!$X1912&lt;&gt;1,"",DATABASE!D1912)</f>
        <v/>
      </c>
      <c r="I1914" s="93">
        <f>IF(DATABASE!$X1912&lt;&gt;1,"",DATABASE!S1912)</f>
        <v/>
      </c>
    </row>
    <row r="1915" ht="16.5" customHeight="1" s="111">
      <c r="A1915" s="92">
        <f>IF(DATABASE!$X1913&lt;&gt;1,"",DATABASE!B1913)</f>
        <v/>
      </c>
      <c r="B1915" s="93">
        <f>IF(DATABASE!$X1913&lt;&gt;1,"",DATABASE!M1913)</f>
        <v/>
      </c>
      <c r="C1915" s="94">
        <f>IF(DATABASE!$X1913&lt;&gt;1,"",DATABASE!A1913)</f>
        <v/>
      </c>
      <c r="D1915" s="94">
        <f>IF(DATABASE!$X1913&lt;&gt;1,"",DATABASE!P1913)</f>
        <v/>
      </c>
      <c r="E1915" s="94">
        <f>IF(DATABASE!$X1913&lt;&gt;1,"",DATABASE!L1913)</f>
        <v/>
      </c>
      <c r="F1915" s="94">
        <f>IF(DATABASE!$X1913&lt;&gt;1,"",DATABASE!Q1913)</f>
        <v/>
      </c>
      <c r="G1915" s="94">
        <f>IF(DATABASE!$X1913&lt;&gt;1,"",DATABASE!C1913)</f>
        <v/>
      </c>
      <c r="H1915" s="94">
        <f>IF(DATABASE!$X1913&lt;&gt;1,"",DATABASE!D1913)</f>
        <v/>
      </c>
      <c r="I1915" s="93">
        <f>IF(DATABASE!$X1913&lt;&gt;1,"",DATABASE!S1913)</f>
        <v/>
      </c>
    </row>
    <row r="1916" ht="16.5" customHeight="1" s="111">
      <c r="A1916" s="92">
        <f>IF(DATABASE!$X1914&lt;&gt;1,"",DATABASE!B1914)</f>
        <v/>
      </c>
      <c r="B1916" s="93">
        <f>IF(DATABASE!$X1914&lt;&gt;1,"",DATABASE!M1914)</f>
        <v/>
      </c>
      <c r="C1916" s="94">
        <f>IF(DATABASE!$X1914&lt;&gt;1,"",DATABASE!A1914)</f>
        <v/>
      </c>
      <c r="D1916" s="94">
        <f>IF(DATABASE!$X1914&lt;&gt;1,"",DATABASE!P1914)</f>
        <v/>
      </c>
      <c r="E1916" s="94">
        <f>IF(DATABASE!$X1914&lt;&gt;1,"",DATABASE!L1914)</f>
        <v/>
      </c>
      <c r="F1916" s="94">
        <f>IF(DATABASE!$X1914&lt;&gt;1,"",DATABASE!Q1914)</f>
        <v/>
      </c>
      <c r="G1916" s="94">
        <f>IF(DATABASE!$X1914&lt;&gt;1,"",DATABASE!C1914)</f>
        <v/>
      </c>
      <c r="H1916" s="94">
        <f>IF(DATABASE!$X1914&lt;&gt;1,"",DATABASE!D1914)</f>
        <v/>
      </c>
      <c r="I1916" s="93">
        <f>IF(DATABASE!$X1914&lt;&gt;1,"",DATABASE!S1914)</f>
        <v/>
      </c>
    </row>
    <row r="1917" ht="16.5" customHeight="1" s="111">
      <c r="A1917" s="92">
        <f>IF(DATABASE!$X1915&lt;&gt;1,"",DATABASE!B1915)</f>
        <v/>
      </c>
      <c r="B1917" s="93">
        <f>IF(DATABASE!$X1915&lt;&gt;1,"",DATABASE!M1915)</f>
        <v/>
      </c>
      <c r="C1917" s="94">
        <f>IF(DATABASE!$X1915&lt;&gt;1,"",DATABASE!A1915)</f>
        <v/>
      </c>
      <c r="D1917" s="94">
        <f>IF(DATABASE!$X1915&lt;&gt;1,"",DATABASE!P1915)</f>
        <v/>
      </c>
      <c r="E1917" s="94">
        <f>IF(DATABASE!$X1915&lt;&gt;1,"",DATABASE!L1915)</f>
        <v/>
      </c>
      <c r="F1917" s="94">
        <f>IF(DATABASE!$X1915&lt;&gt;1,"",DATABASE!Q1915)</f>
        <v/>
      </c>
      <c r="G1917" s="94">
        <f>IF(DATABASE!$X1915&lt;&gt;1,"",DATABASE!C1915)</f>
        <v/>
      </c>
      <c r="H1917" s="94">
        <f>IF(DATABASE!$X1915&lt;&gt;1,"",DATABASE!D1915)</f>
        <v/>
      </c>
      <c r="I1917" s="93">
        <f>IF(DATABASE!$X1915&lt;&gt;1,"",DATABASE!S1915)</f>
        <v/>
      </c>
    </row>
    <row r="1918" ht="16.5" customHeight="1" s="111">
      <c r="A1918" s="92">
        <f>IF(DATABASE!$X1916&lt;&gt;1,"",DATABASE!B1916)</f>
        <v/>
      </c>
      <c r="B1918" s="93">
        <f>IF(DATABASE!$X1916&lt;&gt;1,"",DATABASE!M1916)</f>
        <v/>
      </c>
      <c r="C1918" s="94">
        <f>IF(DATABASE!$X1916&lt;&gt;1,"",DATABASE!A1916)</f>
        <v/>
      </c>
      <c r="D1918" s="94">
        <f>IF(DATABASE!$X1916&lt;&gt;1,"",DATABASE!P1916)</f>
        <v/>
      </c>
      <c r="E1918" s="94">
        <f>IF(DATABASE!$X1916&lt;&gt;1,"",DATABASE!L1916)</f>
        <v/>
      </c>
      <c r="F1918" s="94">
        <f>IF(DATABASE!$X1916&lt;&gt;1,"",DATABASE!Q1916)</f>
        <v/>
      </c>
      <c r="G1918" s="94">
        <f>IF(DATABASE!$X1916&lt;&gt;1,"",DATABASE!C1916)</f>
        <v/>
      </c>
      <c r="H1918" s="94">
        <f>IF(DATABASE!$X1916&lt;&gt;1,"",DATABASE!D1916)</f>
        <v/>
      </c>
      <c r="I1918" s="93">
        <f>IF(DATABASE!$X1916&lt;&gt;1,"",DATABASE!S1916)</f>
        <v/>
      </c>
    </row>
    <row r="1919" ht="16.5" customHeight="1" s="111">
      <c r="A1919" s="92">
        <f>IF(DATABASE!$X1917&lt;&gt;1,"",DATABASE!B1917)</f>
        <v/>
      </c>
      <c r="B1919" s="93">
        <f>IF(DATABASE!$X1917&lt;&gt;1,"",DATABASE!M1917)</f>
        <v/>
      </c>
      <c r="C1919" s="94">
        <f>IF(DATABASE!$X1917&lt;&gt;1,"",DATABASE!A1917)</f>
        <v/>
      </c>
      <c r="D1919" s="94">
        <f>IF(DATABASE!$X1917&lt;&gt;1,"",DATABASE!P1917)</f>
        <v/>
      </c>
      <c r="E1919" s="94">
        <f>IF(DATABASE!$X1917&lt;&gt;1,"",DATABASE!L1917)</f>
        <v/>
      </c>
      <c r="F1919" s="94">
        <f>IF(DATABASE!$X1917&lt;&gt;1,"",DATABASE!Q1917)</f>
        <v/>
      </c>
      <c r="G1919" s="94">
        <f>IF(DATABASE!$X1917&lt;&gt;1,"",DATABASE!C1917)</f>
        <v/>
      </c>
      <c r="H1919" s="94">
        <f>IF(DATABASE!$X1917&lt;&gt;1,"",DATABASE!D1917)</f>
        <v/>
      </c>
      <c r="I1919" s="93">
        <f>IF(DATABASE!$X1917&lt;&gt;1,"",DATABASE!S1917)</f>
        <v/>
      </c>
    </row>
    <row r="1920" ht="16.5" customHeight="1" s="111">
      <c r="A1920" s="92">
        <f>IF(DATABASE!$X1918&lt;&gt;1,"",DATABASE!B1918)</f>
        <v/>
      </c>
      <c r="B1920" s="93">
        <f>IF(DATABASE!$X1918&lt;&gt;1,"",DATABASE!M1918)</f>
        <v/>
      </c>
      <c r="C1920" s="94">
        <f>IF(DATABASE!$X1918&lt;&gt;1,"",DATABASE!A1918)</f>
        <v/>
      </c>
      <c r="D1920" s="94">
        <f>IF(DATABASE!$X1918&lt;&gt;1,"",DATABASE!P1918)</f>
        <v/>
      </c>
      <c r="E1920" s="94">
        <f>IF(DATABASE!$X1918&lt;&gt;1,"",DATABASE!L1918)</f>
        <v/>
      </c>
      <c r="F1920" s="94">
        <f>IF(DATABASE!$X1918&lt;&gt;1,"",DATABASE!Q1918)</f>
        <v/>
      </c>
      <c r="G1920" s="94">
        <f>IF(DATABASE!$X1918&lt;&gt;1,"",DATABASE!C1918)</f>
        <v/>
      </c>
      <c r="H1920" s="94">
        <f>IF(DATABASE!$X1918&lt;&gt;1,"",DATABASE!D1918)</f>
        <v/>
      </c>
      <c r="I1920" s="93">
        <f>IF(DATABASE!$X1918&lt;&gt;1,"",DATABASE!S1918)</f>
        <v/>
      </c>
    </row>
    <row r="1921" ht="16.5" customHeight="1" s="111">
      <c r="A1921" s="92">
        <f>IF(DATABASE!$X1919&lt;&gt;1,"",DATABASE!B1919)</f>
        <v/>
      </c>
      <c r="B1921" s="93">
        <f>IF(DATABASE!$X1919&lt;&gt;1,"",DATABASE!M1919)</f>
        <v/>
      </c>
      <c r="C1921" s="94">
        <f>IF(DATABASE!$X1919&lt;&gt;1,"",DATABASE!A1919)</f>
        <v/>
      </c>
      <c r="D1921" s="94">
        <f>IF(DATABASE!$X1919&lt;&gt;1,"",DATABASE!P1919)</f>
        <v/>
      </c>
      <c r="E1921" s="94">
        <f>IF(DATABASE!$X1919&lt;&gt;1,"",DATABASE!L1919)</f>
        <v/>
      </c>
      <c r="F1921" s="94">
        <f>IF(DATABASE!$X1919&lt;&gt;1,"",DATABASE!Q1919)</f>
        <v/>
      </c>
      <c r="G1921" s="94">
        <f>IF(DATABASE!$X1919&lt;&gt;1,"",DATABASE!C1919)</f>
        <v/>
      </c>
      <c r="H1921" s="94">
        <f>IF(DATABASE!$X1919&lt;&gt;1,"",DATABASE!D1919)</f>
        <v/>
      </c>
      <c r="I1921" s="93">
        <f>IF(DATABASE!$X1919&lt;&gt;1,"",DATABASE!S1919)</f>
        <v/>
      </c>
    </row>
    <row r="1922" ht="16.5" customHeight="1" s="111">
      <c r="A1922" s="92">
        <f>IF(DATABASE!$X1920&lt;&gt;1,"",DATABASE!B1920)</f>
        <v/>
      </c>
      <c r="B1922" s="93">
        <f>IF(DATABASE!$X1920&lt;&gt;1,"",DATABASE!M1920)</f>
        <v/>
      </c>
      <c r="C1922" s="94">
        <f>IF(DATABASE!$X1920&lt;&gt;1,"",DATABASE!A1920)</f>
        <v/>
      </c>
      <c r="D1922" s="94">
        <f>IF(DATABASE!$X1920&lt;&gt;1,"",DATABASE!P1920)</f>
        <v/>
      </c>
      <c r="E1922" s="94">
        <f>IF(DATABASE!$X1920&lt;&gt;1,"",DATABASE!L1920)</f>
        <v/>
      </c>
      <c r="F1922" s="94">
        <f>IF(DATABASE!$X1920&lt;&gt;1,"",DATABASE!Q1920)</f>
        <v/>
      </c>
      <c r="G1922" s="94">
        <f>IF(DATABASE!$X1920&lt;&gt;1,"",DATABASE!C1920)</f>
        <v/>
      </c>
      <c r="H1922" s="94">
        <f>IF(DATABASE!$X1920&lt;&gt;1,"",DATABASE!D1920)</f>
        <v/>
      </c>
      <c r="I1922" s="93">
        <f>IF(DATABASE!$X1920&lt;&gt;1,"",DATABASE!S1920)</f>
        <v/>
      </c>
    </row>
    <row r="1923" ht="16.5" customHeight="1" s="111">
      <c r="A1923" s="92">
        <f>IF(DATABASE!$X1921&lt;&gt;1,"",DATABASE!B1921)</f>
        <v/>
      </c>
      <c r="B1923" s="93">
        <f>IF(DATABASE!$X1921&lt;&gt;1,"",DATABASE!M1921)</f>
        <v/>
      </c>
      <c r="C1923" s="94">
        <f>IF(DATABASE!$X1921&lt;&gt;1,"",DATABASE!A1921)</f>
        <v/>
      </c>
      <c r="D1923" s="94">
        <f>IF(DATABASE!$X1921&lt;&gt;1,"",DATABASE!P1921)</f>
        <v/>
      </c>
      <c r="E1923" s="94">
        <f>IF(DATABASE!$X1921&lt;&gt;1,"",DATABASE!L1921)</f>
        <v/>
      </c>
      <c r="F1923" s="94">
        <f>IF(DATABASE!$X1921&lt;&gt;1,"",DATABASE!Q1921)</f>
        <v/>
      </c>
      <c r="G1923" s="94">
        <f>IF(DATABASE!$X1921&lt;&gt;1,"",DATABASE!C1921)</f>
        <v/>
      </c>
      <c r="H1923" s="94">
        <f>IF(DATABASE!$X1921&lt;&gt;1,"",DATABASE!D1921)</f>
        <v/>
      </c>
      <c r="I1923" s="93">
        <f>IF(DATABASE!$X1921&lt;&gt;1,"",DATABASE!S1921)</f>
        <v/>
      </c>
    </row>
    <row r="1924" ht="16.5" customHeight="1" s="111">
      <c r="A1924" s="92">
        <f>IF(DATABASE!$X1922&lt;&gt;1,"",DATABASE!B1922)</f>
        <v/>
      </c>
      <c r="B1924" s="93">
        <f>IF(DATABASE!$X1922&lt;&gt;1,"",DATABASE!M1922)</f>
        <v/>
      </c>
      <c r="C1924" s="94">
        <f>IF(DATABASE!$X1922&lt;&gt;1,"",DATABASE!A1922)</f>
        <v/>
      </c>
      <c r="D1924" s="94">
        <f>IF(DATABASE!$X1922&lt;&gt;1,"",DATABASE!P1922)</f>
        <v/>
      </c>
      <c r="E1924" s="94">
        <f>IF(DATABASE!$X1922&lt;&gt;1,"",DATABASE!L1922)</f>
        <v/>
      </c>
      <c r="F1924" s="94">
        <f>IF(DATABASE!$X1922&lt;&gt;1,"",DATABASE!Q1922)</f>
        <v/>
      </c>
      <c r="G1924" s="94">
        <f>IF(DATABASE!$X1922&lt;&gt;1,"",DATABASE!C1922)</f>
        <v/>
      </c>
      <c r="H1924" s="94">
        <f>IF(DATABASE!$X1922&lt;&gt;1,"",DATABASE!D1922)</f>
        <v/>
      </c>
      <c r="I1924" s="93">
        <f>IF(DATABASE!$X1922&lt;&gt;1,"",DATABASE!S1922)</f>
        <v/>
      </c>
    </row>
    <row r="1925" ht="16.5" customHeight="1" s="111">
      <c r="A1925" s="92">
        <f>IF(DATABASE!$X1923&lt;&gt;1,"",DATABASE!B1923)</f>
        <v/>
      </c>
      <c r="B1925" s="93">
        <f>IF(DATABASE!$X1923&lt;&gt;1,"",DATABASE!M1923)</f>
        <v/>
      </c>
      <c r="C1925" s="94">
        <f>IF(DATABASE!$X1923&lt;&gt;1,"",DATABASE!A1923)</f>
        <v/>
      </c>
      <c r="D1925" s="94">
        <f>IF(DATABASE!$X1923&lt;&gt;1,"",DATABASE!P1923)</f>
        <v/>
      </c>
      <c r="E1925" s="94">
        <f>IF(DATABASE!$X1923&lt;&gt;1,"",DATABASE!L1923)</f>
        <v/>
      </c>
      <c r="F1925" s="94">
        <f>IF(DATABASE!$X1923&lt;&gt;1,"",DATABASE!Q1923)</f>
        <v/>
      </c>
      <c r="G1925" s="94">
        <f>IF(DATABASE!$X1923&lt;&gt;1,"",DATABASE!C1923)</f>
        <v/>
      </c>
      <c r="H1925" s="94">
        <f>IF(DATABASE!$X1923&lt;&gt;1,"",DATABASE!D1923)</f>
        <v/>
      </c>
      <c r="I1925" s="93">
        <f>IF(DATABASE!$X1923&lt;&gt;1,"",DATABASE!S1923)</f>
        <v/>
      </c>
    </row>
    <row r="1926" ht="16.5" customHeight="1" s="111">
      <c r="A1926" s="92">
        <f>IF(DATABASE!$X1924&lt;&gt;1,"",DATABASE!B1924)</f>
        <v/>
      </c>
      <c r="B1926" s="93">
        <f>IF(DATABASE!$X1924&lt;&gt;1,"",DATABASE!M1924)</f>
        <v/>
      </c>
      <c r="C1926" s="94">
        <f>IF(DATABASE!$X1924&lt;&gt;1,"",DATABASE!A1924)</f>
        <v/>
      </c>
      <c r="D1926" s="94">
        <f>IF(DATABASE!$X1924&lt;&gt;1,"",DATABASE!P1924)</f>
        <v/>
      </c>
      <c r="E1926" s="94">
        <f>IF(DATABASE!$X1924&lt;&gt;1,"",DATABASE!L1924)</f>
        <v/>
      </c>
      <c r="F1926" s="94">
        <f>IF(DATABASE!$X1924&lt;&gt;1,"",DATABASE!Q1924)</f>
        <v/>
      </c>
      <c r="G1926" s="94">
        <f>IF(DATABASE!$X1924&lt;&gt;1,"",DATABASE!C1924)</f>
        <v/>
      </c>
      <c r="H1926" s="94">
        <f>IF(DATABASE!$X1924&lt;&gt;1,"",DATABASE!D1924)</f>
        <v/>
      </c>
      <c r="I1926" s="93">
        <f>IF(DATABASE!$X1924&lt;&gt;1,"",DATABASE!S1924)</f>
        <v/>
      </c>
    </row>
    <row r="1927" ht="16.5" customHeight="1" s="111">
      <c r="A1927" s="92">
        <f>IF(DATABASE!$X1925&lt;&gt;1,"",DATABASE!B1925)</f>
        <v/>
      </c>
      <c r="B1927" s="93">
        <f>IF(DATABASE!$X1925&lt;&gt;1,"",DATABASE!M1925)</f>
        <v/>
      </c>
      <c r="C1927" s="94">
        <f>IF(DATABASE!$X1925&lt;&gt;1,"",DATABASE!A1925)</f>
        <v/>
      </c>
      <c r="D1927" s="94">
        <f>IF(DATABASE!$X1925&lt;&gt;1,"",DATABASE!P1925)</f>
        <v/>
      </c>
      <c r="E1927" s="94">
        <f>IF(DATABASE!$X1925&lt;&gt;1,"",DATABASE!L1925)</f>
        <v/>
      </c>
      <c r="F1927" s="94">
        <f>IF(DATABASE!$X1925&lt;&gt;1,"",DATABASE!Q1925)</f>
        <v/>
      </c>
      <c r="G1927" s="94">
        <f>IF(DATABASE!$X1925&lt;&gt;1,"",DATABASE!C1925)</f>
        <v/>
      </c>
      <c r="H1927" s="94">
        <f>IF(DATABASE!$X1925&lt;&gt;1,"",DATABASE!D1925)</f>
        <v/>
      </c>
      <c r="I1927" s="93">
        <f>IF(DATABASE!$X1925&lt;&gt;1,"",DATABASE!S1925)</f>
        <v/>
      </c>
    </row>
    <row r="1928" ht="16.5" customHeight="1" s="111">
      <c r="A1928" s="92">
        <f>IF(DATABASE!$X1926&lt;&gt;1,"",DATABASE!B1926)</f>
        <v/>
      </c>
      <c r="B1928" s="93">
        <f>IF(DATABASE!$X1926&lt;&gt;1,"",DATABASE!M1926)</f>
        <v/>
      </c>
      <c r="C1928" s="94">
        <f>IF(DATABASE!$X1926&lt;&gt;1,"",DATABASE!A1926)</f>
        <v/>
      </c>
      <c r="D1928" s="94">
        <f>IF(DATABASE!$X1926&lt;&gt;1,"",DATABASE!P1926)</f>
        <v/>
      </c>
      <c r="E1928" s="94">
        <f>IF(DATABASE!$X1926&lt;&gt;1,"",DATABASE!L1926)</f>
        <v/>
      </c>
      <c r="F1928" s="94">
        <f>IF(DATABASE!$X1926&lt;&gt;1,"",DATABASE!Q1926)</f>
        <v/>
      </c>
      <c r="G1928" s="94">
        <f>IF(DATABASE!$X1926&lt;&gt;1,"",DATABASE!C1926)</f>
        <v/>
      </c>
      <c r="H1928" s="94">
        <f>IF(DATABASE!$X1926&lt;&gt;1,"",DATABASE!D1926)</f>
        <v/>
      </c>
      <c r="I1928" s="93">
        <f>IF(DATABASE!$X1926&lt;&gt;1,"",DATABASE!S1926)</f>
        <v/>
      </c>
    </row>
    <row r="1929" ht="16.5" customHeight="1" s="111">
      <c r="A1929" s="92">
        <f>IF(DATABASE!$X1927&lt;&gt;1,"",DATABASE!B1927)</f>
        <v/>
      </c>
      <c r="B1929" s="93">
        <f>IF(DATABASE!$X1927&lt;&gt;1,"",DATABASE!M1927)</f>
        <v/>
      </c>
      <c r="C1929" s="94">
        <f>IF(DATABASE!$X1927&lt;&gt;1,"",DATABASE!A1927)</f>
        <v/>
      </c>
      <c r="D1929" s="94">
        <f>IF(DATABASE!$X1927&lt;&gt;1,"",DATABASE!P1927)</f>
        <v/>
      </c>
      <c r="E1929" s="94">
        <f>IF(DATABASE!$X1927&lt;&gt;1,"",DATABASE!L1927)</f>
        <v/>
      </c>
      <c r="F1929" s="94">
        <f>IF(DATABASE!$X1927&lt;&gt;1,"",DATABASE!Q1927)</f>
        <v/>
      </c>
      <c r="G1929" s="94">
        <f>IF(DATABASE!$X1927&lt;&gt;1,"",DATABASE!C1927)</f>
        <v/>
      </c>
      <c r="H1929" s="94">
        <f>IF(DATABASE!$X1927&lt;&gt;1,"",DATABASE!D1927)</f>
        <v/>
      </c>
      <c r="I1929" s="93">
        <f>IF(DATABASE!$X1927&lt;&gt;1,"",DATABASE!S1927)</f>
        <v/>
      </c>
    </row>
    <row r="1930" ht="16.5" customHeight="1" s="111">
      <c r="A1930" s="92">
        <f>IF(DATABASE!$X1928&lt;&gt;1,"",DATABASE!B1928)</f>
        <v/>
      </c>
      <c r="B1930" s="93">
        <f>IF(DATABASE!$X1928&lt;&gt;1,"",DATABASE!M1928)</f>
        <v/>
      </c>
      <c r="C1930" s="94">
        <f>IF(DATABASE!$X1928&lt;&gt;1,"",DATABASE!A1928)</f>
        <v/>
      </c>
      <c r="D1930" s="94">
        <f>IF(DATABASE!$X1928&lt;&gt;1,"",DATABASE!P1928)</f>
        <v/>
      </c>
      <c r="E1930" s="94">
        <f>IF(DATABASE!$X1928&lt;&gt;1,"",DATABASE!L1928)</f>
        <v/>
      </c>
      <c r="F1930" s="94">
        <f>IF(DATABASE!$X1928&lt;&gt;1,"",DATABASE!Q1928)</f>
        <v/>
      </c>
      <c r="G1930" s="94">
        <f>IF(DATABASE!$X1928&lt;&gt;1,"",DATABASE!C1928)</f>
        <v/>
      </c>
      <c r="H1930" s="94">
        <f>IF(DATABASE!$X1928&lt;&gt;1,"",DATABASE!D1928)</f>
        <v/>
      </c>
      <c r="I1930" s="93">
        <f>IF(DATABASE!$X1928&lt;&gt;1,"",DATABASE!S1928)</f>
        <v/>
      </c>
    </row>
    <row r="1931" ht="16.5" customHeight="1" s="111">
      <c r="A1931" s="92">
        <f>IF(DATABASE!$X1929&lt;&gt;1,"",DATABASE!B1929)</f>
        <v/>
      </c>
      <c r="B1931" s="93">
        <f>IF(DATABASE!$X1929&lt;&gt;1,"",DATABASE!M1929)</f>
        <v/>
      </c>
      <c r="C1931" s="94">
        <f>IF(DATABASE!$X1929&lt;&gt;1,"",DATABASE!A1929)</f>
        <v/>
      </c>
      <c r="D1931" s="94">
        <f>IF(DATABASE!$X1929&lt;&gt;1,"",DATABASE!P1929)</f>
        <v/>
      </c>
      <c r="E1931" s="94">
        <f>IF(DATABASE!$X1929&lt;&gt;1,"",DATABASE!L1929)</f>
        <v/>
      </c>
      <c r="F1931" s="94">
        <f>IF(DATABASE!$X1929&lt;&gt;1,"",DATABASE!Q1929)</f>
        <v/>
      </c>
      <c r="G1931" s="94">
        <f>IF(DATABASE!$X1929&lt;&gt;1,"",DATABASE!C1929)</f>
        <v/>
      </c>
      <c r="H1931" s="94">
        <f>IF(DATABASE!$X1929&lt;&gt;1,"",DATABASE!D1929)</f>
        <v/>
      </c>
      <c r="I1931" s="93">
        <f>IF(DATABASE!$X1929&lt;&gt;1,"",DATABASE!S1929)</f>
        <v/>
      </c>
    </row>
    <row r="1932" ht="16.5" customHeight="1" s="111">
      <c r="A1932" s="92">
        <f>IF(DATABASE!$X1930&lt;&gt;1,"",DATABASE!B1930)</f>
        <v/>
      </c>
      <c r="B1932" s="93">
        <f>IF(DATABASE!$X1930&lt;&gt;1,"",DATABASE!M1930)</f>
        <v/>
      </c>
      <c r="C1932" s="94">
        <f>IF(DATABASE!$X1930&lt;&gt;1,"",DATABASE!A1930)</f>
        <v/>
      </c>
      <c r="D1932" s="94">
        <f>IF(DATABASE!$X1930&lt;&gt;1,"",DATABASE!P1930)</f>
        <v/>
      </c>
      <c r="E1932" s="94">
        <f>IF(DATABASE!$X1930&lt;&gt;1,"",DATABASE!L1930)</f>
        <v/>
      </c>
      <c r="F1932" s="94">
        <f>IF(DATABASE!$X1930&lt;&gt;1,"",DATABASE!Q1930)</f>
        <v/>
      </c>
      <c r="G1932" s="94">
        <f>IF(DATABASE!$X1930&lt;&gt;1,"",DATABASE!C1930)</f>
        <v/>
      </c>
      <c r="H1932" s="94">
        <f>IF(DATABASE!$X1930&lt;&gt;1,"",DATABASE!D1930)</f>
        <v/>
      </c>
      <c r="I1932" s="93">
        <f>IF(DATABASE!$X1930&lt;&gt;1,"",DATABASE!S1930)</f>
        <v/>
      </c>
    </row>
    <row r="1933" ht="16.5" customHeight="1" s="111">
      <c r="A1933" s="92">
        <f>IF(DATABASE!$X1931&lt;&gt;1,"",DATABASE!B1931)</f>
        <v/>
      </c>
      <c r="B1933" s="93">
        <f>IF(DATABASE!$X1931&lt;&gt;1,"",DATABASE!M1931)</f>
        <v/>
      </c>
      <c r="C1933" s="94">
        <f>IF(DATABASE!$X1931&lt;&gt;1,"",DATABASE!A1931)</f>
        <v/>
      </c>
      <c r="D1933" s="94">
        <f>IF(DATABASE!$X1931&lt;&gt;1,"",DATABASE!P1931)</f>
        <v/>
      </c>
      <c r="E1933" s="94">
        <f>IF(DATABASE!$X1931&lt;&gt;1,"",DATABASE!L1931)</f>
        <v/>
      </c>
      <c r="F1933" s="94">
        <f>IF(DATABASE!$X1931&lt;&gt;1,"",DATABASE!Q1931)</f>
        <v/>
      </c>
      <c r="G1933" s="94">
        <f>IF(DATABASE!$X1931&lt;&gt;1,"",DATABASE!C1931)</f>
        <v/>
      </c>
      <c r="H1933" s="94">
        <f>IF(DATABASE!$X1931&lt;&gt;1,"",DATABASE!D1931)</f>
        <v/>
      </c>
      <c r="I1933" s="93">
        <f>IF(DATABASE!$X1931&lt;&gt;1,"",DATABASE!S1931)</f>
        <v/>
      </c>
    </row>
    <row r="1934" ht="16.5" customHeight="1" s="111">
      <c r="A1934" s="92">
        <f>IF(DATABASE!$X1932&lt;&gt;1,"",DATABASE!B1932)</f>
        <v/>
      </c>
      <c r="B1934" s="93">
        <f>IF(DATABASE!$X1932&lt;&gt;1,"",DATABASE!M1932)</f>
        <v/>
      </c>
      <c r="C1934" s="94">
        <f>IF(DATABASE!$X1932&lt;&gt;1,"",DATABASE!A1932)</f>
        <v/>
      </c>
      <c r="D1934" s="94">
        <f>IF(DATABASE!$X1932&lt;&gt;1,"",DATABASE!P1932)</f>
        <v/>
      </c>
      <c r="E1934" s="94">
        <f>IF(DATABASE!$X1932&lt;&gt;1,"",DATABASE!L1932)</f>
        <v/>
      </c>
      <c r="F1934" s="94">
        <f>IF(DATABASE!$X1932&lt;&gt;1,"",DATABASE!Q1932)</f>
        <v/>
      </c>
      <c r="G1934" s="94">
        <f>IF(DATABASE!$X1932&lt;&gt;1,"",DATABASE!C1932)</f>
        <v/>
      </c>
      <c r="H1934" s="94">
        <f>IF(DATABASE!$X1932&lt;&gt;1,"",DATABASE!D1932)</f>
        <v/>
      </c>
      <c r="I1934" s="93">
        <f>IF(DATABASE!$X1932&lt;&gt;1,"",DATABASE!S1932)</f>
        <v/>
      </c>
    </row>
    <row r="1935" ht="16.5" customHeight="1" s="111">
      <c r="A1935" s="92">
        <f>IF(DATABASE!$X1933&lt;&gt;1,"",DATABASE!B1933)</f>
        <v/>
      </c>
      <c r="B1935" s="93">
        <f>IF(DATABASE!$X1933&lt;&gt;1,"",DATABASE!M1933)</f>
        <v/>
      </c>
      <c r="C1935" s="94">
        <f>IF(DATABASE!$X1933&lt;&gt;1,"",DATABASE!A1933)</f>
        <v/>
      </c>
      <c r="D1935" s="94">
        <f>IF(DATABASE!$X1933&lt;&gt;1,"",DATABASE!P1933)</f>
        <v/>
      </c>
      <c r="E1935" s="94">
        <f>IF(DATABASE!$X1933&lt;&gt;1,"",DATABASE!L1933)</f>
        <v/>
      </c>
      <c r="F1935" s="94">
        <f>IF(DATABASE!$X1933&lt;&gt;1,"",DATABASE!Q1933)</f>
        <v/>
      </c>
      <c r="G1935" s="94">
        <f>IF(DATABASE!$X1933&lt;&gt;1,"",DATABASE!C1933)</f>
        <v/>
      </c>
      <c r="H1935" s="94">
        <f>IF(DATABASE!$X1933&lt;&gt;1,"",DATABASE!D1933)</f>
        <v/>
      </c>
      <c r="I1935" s="93">
        <f>IF(DATABASE!$X1933&lt;&gt;1,"",DATABASE!S1933)</f>
        <v/>
      </c>
    </row>
    <row r="1936" ht="16.5" customHeight="1" s="111">
      <c r="A1936" s="92">
        <f>IF(DATABASE!$X1934&lt;&gt;1,"",DATABASE!B1934)</f>
        <v/>
      </c>
      <c r="B1936" s="93">
        <f>IF(DATABASE!$X1934&lt;&gt;1,"",DATABASE!M1934)</f>
        <v/>
      </c>
      <c r="C1936" s="94">
        <f>IF(DATABASE!$X1934&lt;&gt;1,"",DATABASE!A1934)</f>
        <v/>
      </c>
      <c r="D1936" s="94">
        <f>IF(DATABASE!$X1934&lt;&gt;1,"",DATABASE!P1934)</f>
        <v/>
      </c>
      <c r="E1936" s="94">
        <f>IF(DATABASE!$X1934&lt;&gt;1,"",DATABASE!L1934)</f>
        <v/>
      </c>
      <c r="F1936" s="94">
        <f>IF(DATABASE!$X1934&lt;&gt;1,"",DATABASE!Q1934)</f>
        <v/>
      </c>
      <c r="G1936" s="94">
        <f>IF(DATABASE!$X1934&lt;&gt;1,"",DATABASE!C1934)</f>
        <v/>
      </c>
      <c r="H1936" s="94">
        <f>IF(DATABASE!$X1934&lt;&gt;1,"",DATABASE!D1934)</f>
        <v/>
      </c>
      <c r="I1936" s="93">
        <f>IF(DATABASE!$X1934&lt;&gt;1,"",DATABASE!S1934)</f>
        <v/>
      </c>
    </row>
    <row r="1937" ht="16.5" customHeight="1" s="111">
      <c r="A1937" s="92">
        <f>IF(DATABASE!$X1935&lt;&gt;1,"",DATABASE!B1935)</f>
        <v/>
      </c>
      <c r="B1937" s="93">
        <f>IF(DATABASE!$X1935&lt;&gt;1,"",DATABASE!M1935)</f>
        <v/>
      </c>
      <c r="C1937" s="94">
        <f>IF(DATABASE!$X1935&lt;&gt;1,"",DATABASE!A1935)</f>
        <v/>
      </c>
      <c r="D1937" s="94">
        <f>IF(DATABASE!$X1935&lt;&gt;1,"",DATABASE!P1935)</f>
        <v/>
      </c>
      <c r="E1937" s="94">
        <f>IF(DATABASE!$X1935&lt;&gt;1,"",DATABASE!L1935)</f>
        <v/>
      </c>
      <c r="F1937" s="94">
        <f>IF(DATABASE!$X1935&lt;&gt;1,"",DATABASE!Q1935)</f>
        <v/>
      </c>
      <c r="G1937" s="94">
        <f>IF(DATABASE!$X1935&lt;&gt;1,"",DATABASE!C1935)</f>
        <v/>
      </c>
      <c r="H1937" s="94">
        <f>IF(DATABASE!$X1935&lt;&gt;1,"",DATABASE!D1935)</f>
        <v/>
      </c>
      <c r="I1937" s="93">
        <f>IF(DATABASE!$X1935&lt;&gt;1,"",DATABASE!S1935)</f>
        <v/>
      </c>
    </row>
    <row r="1938" ht="16.5" customHeight="1" s="111">
      <c r="A1938" s="92">
        <f>IF(DATABASE!$X1936&lt;&gt;1,"",DATABASE!B1936)</f>
        <v/>
      </c>
      <c r="B1938" s="93">
        <f>IF(DATABASE!$X1936&lt;&gt;1,"",DATABASE!M1936)</f>
        <v/>
      </c>
      <c r="C1938" s="94">
        <f>IF(DATABASE!$X1936&lt;&gt;1,"",DATABASE!A1936)</f>
        <v/>
      </c>
      <c r="D1938" s="94">
        <f>IF(DATABASE!$X1936&lt;&gt;1,"",DATABASE!P1936)</f>
        <v/>
      </c>
      <c r="E1938" s="94">
        <f>IF(DATABASE!$X1936&lt;&gt;1,"",DATABASE!L1936)</f>
        <v/>
      </c>
      <c r="F1938" s="94">
        <f>IF(DATABASE!$X1936&lt;&gt;1,"",DATABASE!Q1936)</f>
        <v/>
      </c>
      <c r="G1938" s="94">
        <f>IF(DATABASE!$X1936&lt;&gt;1,"",DATABASE!C1936)</f>
        <v/>
      </c>
      <c r="H1938" s="94">
        <f>IF(DATABASE!$X1936&lt;&gt;1,"",DATABASE!D1936)</f>
        <v/>
      </c>
      <c r="I1938" s="93">
        <f>IF(DATABASE!$X1936&lt;&gt;1,"",DATABASE!S1936)</f>
        <v/>
      </c>
    </row>
    <row r="1939" ht="16.5" customHeight="1" s="111">
      <c r="A1939" s="92">
        <f>IF(DATABASE!$X1937&lt;&gt;1,"",DATABASE!B1937)</f>
        <v/>
      </c>
      <c r="B1939" s="93">
        <f>IF(DATABASE!$X1937&lt;&gt;1,"",DATABASE!M1937)</f>
        <v/>
      </c>
      <c r="C1939" s="94">
        <f>IF(DATABASE!$X1937&lt;&gt;1,"",DATABASE!A1937)</f>
        <v/>
      </c>
      <c r="D1939" s="94">
        <f>IF(DATABASE!$X1937&lt;&gt;1,"",DATABASE!P1937)</f>
        <v/>
      </c>
      <c r="E1939" s="94">
        <f>IF(DATABASE!$X1937&lt;&gt;1,"",DATABASE!L1937)</f>
        <v/>
      </c>
      <c r="F1939" s="94">
        <f>IF(DATABASE!$X1937&lt;&gt;1,"",DATABASE!Q1937)</f>
        <v/>
      </c>
      <c r="G1939" s="94">
        <f>IF(DATABASE!$X1937&lt;&gt;1,"",DATABASE!C1937)</f>
        <v/>
      </c>
      <c r="H1939" s="94">
        <f>IF(DATABASE!$X1937&lt;&gt;1,"",DATABASE!D1937)</f>
        <v/>
      </c>
      <c r="I1939" s="93">
        <f>IF(DATABASE!$X1937&lt;&gt;1,"",DATABASE!S1937)</f>
        <v/>
      </c>
    </row>
    <row r="1940" ht="16.5" customHeight="1" s="111">
      <c r="A1940" s="92">
        <f>IF(DATABASE!$X1938&lt;&gt;1,"",DATABASE!B1938)</f>
        <v/>
      </c>
      <c r="B1940" s="93">
        <f>IF(DATABASE!$X1938&lt;&gt;1,"",DATABASE!M1938)</f>
        <v/>
      </c>
      <c r="C1940" s="94">
        <f>IF(DATABASE!$X1938&lt;&gt;1,"",DATABASE!A1938)</f>
        <v/>
      </c>
      <c r="D1940" s="94">
        <f>IF(DATABASE!$X1938&lt;&gt;1,"",DATABASE!P1938)</f>
        <v/>
      </c>
      <c r="E1940" s="94">
        <f>IF(DATABASE!$X1938&lt;&gt;1,"",DATABASE!L1938)</f>
        <v/>
      </c>
      <c r="F1940" s="94">
        <f>IF(DATABASE!$X1938&lt;&gt;1,"",DATABASE!Q1938)</f>
        <v/>
      </c>
      <c r="G1940" s="94">
        <f>IF(DATABASE!$X1938&lt;&gt;1,"",DATABASE!C1938)</f>
        <v/>
      </c>
      <c r="H1940" s="94">
        <f>IF(DATABASE!$X1938&lt;&gt;1,"",DATABASE!D1938)</f>
        <v/>
      </c>
      <c r="I1940" s="93">
        <f>IF(DATABASE!$X1938&lt;&gt;1,"",DATABASE!S1938)</f>
        <v/>
      </c>
    </row>
    <row r="1941" ht="16.5" customHeight="1" s="111">
      <c r="A1941" s="92">
        <f>IF(DATABASE!$X1939&lt;&gt;1,"",DATABASE!B1939)</f>
        <v/>
      </c>
      <c r="B1941" s="93">
        <f>IF(DATABASE!$X1939&lt;&gt;1,"",DATABASE!M1939)</f>
        <v/>
      </c>
      <c r="C1941" s="94">
        <f>IF(DATABASE!$X1939&lt;&gt;1,"",DATABASE!A1939)</f>
        <v/>
      </c>
      <c r="D1941" s="94">
        <f>IF(DATABASE!$X1939&lt;&gt;1,"",DATABASE!P1939)</f>
        <v/>
      </c>
      <c r="E1941" s="94">
        <f>IF(DATABASE!$X1939&lt;&gt;1,"",DATABASE!L1939)</f>
        <v/>
      </c>
      <c r="F1941" s="94">
        <f>IF(DATABASE!$X1939&lt;&gt;1,"",DATABASE!Q1939)</f>
        <v/>
      </c>
      <c r="G1941" s="94">
        <f>IF(DATABASE!$X1939&lt;&gt;1,"",DATABASE!C1939)</f>
        <v/>
      </c>
      <c r="H1941" s="94">
        <f>IF(DATABASE!$X1939&lt;&gt;1,"",DATABASE!D1939)</f>
        <v/>
      </c>
      <c r="I1941" s="93">
        <f>IF(DATABASE!$X1939&lt;&gt;1,"",DATABASE!S1939)</f>
        <v/>
      </c>
    </row>
    <row r="1942" ht="16.5" customHeight="1" s="111">
      <c r="A1942" s="92">
        <f>IF(DATABASE!$X1940&lt;&gt;1,"",DATABASE!B1940)</f>
        <v/>
      </c>
      <c r="B1942" s="93">
        <f>IF(DATABASE!$X1940&lt;&gt;1,"",DATABASE!M1940)</f>
        <v/>
      </c>
      <c r="C1942" s="94">
        <f>IF(DATABASE!$X1940&lt;&gt;1,"",DATABASE!A1940)</f>
        <v/>
      </c>
      <c r="D1942" s="94">
        <f>IF(DATABASE!$X1940&lt;&gt;1,"",DATABASE!P1940)</f>
        <v/>
      </c>
      <c r="E1942" s="94">
        <f>IF(DATABASE!$X1940&lt;&gt;1,"",DATABASE!L1940)</f>
        <v/>
      </c>
      <c r="F1942" s="94">
        <f>IF(DATABASE!$X1940&lt;&gt;1,"",DATABASE!Q1940)</f>
        <v/>
      </c>
      <c r="G1942" s="94">
        <f>IF(DATABASE!$X1940&lt;&gt;1,"",DATABASE!C1940)</f>
        <v/>
      </c>
      <c r="H1942" s="94">
        <f>IF(DATABASE!$X1940&lt;&gt;1,"",DATABASE!D1940)</f>
        <v/>
      </c>
      <c r="I1942" s="93">
        <f>IF(DATABASE!$X1940&lt;&gt;1,"",DATABASE!S1940)</f>
        <v/>
      </c>
    </row>
    <row r="1943" ht="16.5" customHeight="1" s="111">
      <c r="A1943" s="92">
        <f>IF(DATABASE!$X1941&lt;&gt;1,"",DATABASE!B1941)</f>
        <v/>
      </c>
      <c r="B1943" s="93">
        <f>IF(DATABASE!$X1941&lt;&gt;1,"",DATABASE!M1941)</f>
        <v/>
      </c>
      <c r="C1943" s="94">
        <f>IF(DATABASE!$X1941&lt;&gt;1,"",DATABASE!A1941)</f>
        <v/>
      </c>
      <c r="D1943" s="94">
        <f>IF(DATABASE!$X1941&lt;&gt;1,"",DATABASE!P1941)</f>
        <v/>
      </c>
      <c r="E1943" s="94">
        <f>IF(DATABASE!$X1941&lt;&gt;1,"",DATABASE!L1941)</f>
        <v/>
      </c>
      <c r="F1943" s="94">
        <f>IF(DATABASE!$X1941&lt;&gt;1,"",DATABASE!Q1941)</f>
        <v/>
      </c>
      <c r="G1943" s="94">
        <f>IF(DATABASE!$X1941&lt;&gt;1,"",DATABASE!C1941)</f>
        <v/>
      </c>
      <c r="H1943" s="94">
        <f>IF(DATABASE!$X1941&lt;&gt;1,"",DATABASE!D1941)</f>
        <v/>
      </c>
      <c r="I1943" s="93">
        <f>IF(DATABASE!$X1941&lt;&gt;1,"",DATABASE!S1941)</f>
        <v/>
      </c>
    </row>
    <row r="1944" ht="16.5" customHeight="1" s="111">
      <c r="A1944" s="92">
        <f>IF(DATABASE!$X1942&lt;&gt;1,"",DATABASE!B1942)</f>
        <v/>
      </c>
      <c r="B1944" s="93">
        <f>IF(DATABASE!$X1942&lt;&gt;1,"",DATABASE!M1942)</f>
        <v/>
      </c>
      <c r="C1944" s="94">
        <f>IF(DATABASE!$X1942&lt;&gt;1,"",DATABASE!A1942)</f>
        <v/>
      </c>
      <c r="D1944" s="94">
        <f>IF(DATABASE!$X1942&lt;&gt;1,"",DATABASE!P1942)</f>
        <v/>
      </c>
      <c r="E1944" s="94">
        <f>IF(DATABASE!$X1942&lt;&gt;1,"",DATABASE!L1942)</f>
        <v/>
      </c>
      <c r="F1944" s="94">
        <f>IF(DATABASE!$X1942&lt;&gt;1,"",DATABASE!Q1942)</f>
        <v/>
      </c>
      <c r="G1944" s="94">
        <f>IF(DATABASE!$X1942&lt;&gt;1,"",DATABASE!C1942)</f>
        <v/>
      </c>
      <c r="H1944" s="94">
        <f>IF(DATABASE!$X1942&lt;&gt;1,"",DATABASE!D1942)</f>
        <v/>
      </c>
      <c r="I1944" s="93">
        <f>IF(DATABASE!$X1942&lt;&gt;1,"",DATABASE!S1942)</f>
        <v/>
      </c>
    </row>
    <row r="1945" ht="16.5" customHeight="1" s="111">
      <c r="A1945" s="92">
        <f>IF(DATABASE!$X1943&lt;&gt;1,"",DATABASE!B1943)</f>
        <v/>
      </c>
      <c r="B1945" s="93">
        <f>IF(DATABASE!$X1943&lt;&gt;1,"",DATABASE!M1943)</f>
        <v/>
      </c>
      <c r="C1945" s="94">
        <f>IF(DATABASE!$X1943&lt;&gt;1,"",DATABASE!A1943)</f>
        <v/>
      </c>
      <c r="D1945" s="94">
        <f>IF(DATABASE!$X1943&lt;&gt;1,"",DATABASE!P1943)</f>
        <v/>
      </c>
      <c r="E1945" s="94">
        <f>IF(DATABASE!$X1943&lt;&gt;1,"",DATABASE!L1943)</f>
        <v/>
      </c>
      <c r="F1945" s="94">
        <f>IF(DATABASE!$X1943&lt;&gt;1,"",DATABASE!Q1943)</f>
        <v/>
      </c>
      <c r="G1945" s="94">
        <f>IF(DATABASE!$X1943&lt;&gt;1,"",DATABASE!C1943)</f>
        <v/>
      </c>
      <c r="H1945" s="94">
        <f>IF(DATABASE!$X1943&lt;&gt;1,"",DATABASE!D1943)</f>
        <v/>
      </c>
      <c r="I1945" s="93">
        <f>IF(DATABASE!$X1943&lt;&gt;1,"",DATABASE!S1943)</f>
        <v/>
      </c>
    </row>
    <row r="1946" ht="16.5" customHeight="1" s="111">
      <c r="A1946" s="92">
        <f>IF(DATABASE!$X1944&lt;&gt;1,"",DATABASE!B1944)</f>
        <v/>
      </c>
      <c r="B1946" s="93">
        <f>IF(DATABASE!$X1944&lt;&gt;1,"",DATABASE!M1944)</f>
        <v/>
      </c>
      <c r="C1946" s="94">
        <f>IF(DATABASE!$X1944&lt;&gt;1,"",DATABASE!A1944)</f>
        <v/>
      </c>
      <c r="D1946" s="94">
        <f>IF(DATABASE!$X1944&lt;&gt;1,"",DATABASE!P1944)</f>
        <v/>
      </c>
      <c r="E1946" s="94">
        <f>IF(DATABASE!$X1944&lt;&gt;1,"",DATABASE!L1944)</f>
        <v/>
      </c>
      <c r="F1946" s="94">
        <f>IF(DATABASE!$X1944&lt;&gt;1,"",DATABASE!Q1944)</f>
        <v/>
      </c>
      <c r="G1946" s="94">
        <f>IF(DATABASE!$X1944&lt;&gt;1,"",DATABASE!C1944)</f>
        <v/>
      </c>
      <c r="H1946" s="94">
        <f>IF(DATABASE!$X1944&lt;&gt;1,"",DATABASE!D1944)</f>
        <v/>
      </c>
      <c r="I1946" s="93">
        <f>IF(DATABASE!$X1944&lt;&gt;1,"",DATABASE!S1944)</f>
        <v/>
      </c>
    </row>
    <row r="1947" ht="16.5" customHeight="1" s="111">
      <c r="A1947" s="92">
        <f>IF(DATABASE!$X1945&lt;&gt;1,"",DATABASE!B1945)</f>
        <v/>
      </c>
      <c r="B1947" s="93">
        <f>IF(DATABASE!$X1945&lt;&gt;1,"",DATABASE!M1945)</f>
        <v/>
      </c>
      <c r="C1947" s="94">
        <f>IF(DATABASE!$X1945&lt;&gt;1,"",DATABASE!A1945)</f>
        <v/>
      </c>
      <c r="D1947" s="94">
        <f>IF(DATABASE!$X1945&lt;&gt;1,"",DATABASE!P1945)</f>
        <v/>
      </c>
      <c r="E1947" s="94">
        <f>IF(DATABASE!$X1945&lt;&gt;1,"",DATABASE!L1945)</f>
        <v/>
      </c>
      <c r="F1947" s="94">
        <f>IF(DATABASE!$X1945&lt;&gt;1,"",DATABASE!Q1945)</f>
        <v/>
      </c>
      <c r="G1947" s="94">
        <f>IF(DATABASE!$X1945&lt;&gt;1,"",DATABASE!C1945)</f>
        <v/>
      </c>
      <c r="H1947" s="94">
        <f>IF(DATABASE!$X1945&lt;&gt;1,"",DATABASE!D1945)</f>
        <v/>
      </c>
      <c r="I1947" s="93">
        <f>IF(DATABASE!$X1945&lt;&gt;1,"",DATABASE!S1945)</f>
        <v/>
      </c>
    </row>
    <row r="1948" ht="16.5" customHeight="1" s="111">
      <c r="A1948" s="92">
        <f>IF(DATABASE!$X1946&lt;&gt;1,"",DATABASE!B1946)</f>
        <v/>
      </c>
      <c r="B1948" s="93">
        <f>IF(DATABASE!$X1946&lt;&gt;1,"",DATABASE!M1946)</f>
        <v/>
      </c>
      <c r="C1948" s="94">
        <f>IF(DATABASE!$X1946&lt;&gt;1,"",DATABASE!A1946)</f>
        <v/>
      </c>
      <c r="D1948" s="94">
        <f>IF(DATABASE!$X1946&lt;&gt;1,"",DATABASE!P1946)</f>
        <v/>
      </c>
      <c r="E1948" s="94">
        <f>IF(DATABASE!$X1946&lt;&gt;1,"",DATABASE!L1946)</f>
        <v/>
      </c>
      <c r="F1948" s="94">
        <f>IF(DATABASE!$X1946&lt;&gt;1,"",DATABASE!Q1946)</f>
        <v/>
      </c>
      <c r="G1948" s="94">
        <f>IF(DATABASE!$X1946&lt;&gt;1,"",DATABASE!C1946)</f>
        <v/>
      </c>
      <c r="H1948" s="94">
        <f>IF(DATABASE!$X1946&lt;&gt;1,"",DATABASE!D1946)</f>
        <v/>
      </c>
      <c r="I1948" s="93">
        <f>IF(DATABASE!$X1946&lt;&gt;1,"",DATABASE!S1946)</f>
        <v/>
      </c>
    </row>
    <row r="1949" ht="16.5" customHeight="1" s="111">
      <c r="A1949" s="92">
        <f>IF(DATABASE!$X1947&lt;&gt;1,"",DATABASE!B1947)</f>
        <v/>
      </c>
      <c r="B1949" s="93">
        <f>IF(DATABASE!$X1947&lt;&gt;1,"",DATABASE!M1947)</f>
        <v/>
      </c>
      <c r="C1949" s="94">
        <f>IF(DATABASE!$X1947&lt;&gt;1,"",DATABASE!A1947)</f>
        <v/>
      </c>
      <c r="D1949" s="94">
        <f>IF(DATABASE!$X1947&lt;&gt;1,"",DATABASE!P1947)</f>
        <v/>
      </c>
      <c r="E1949" s="94">
        <f>IF(DATABASE!$X1947&lt;&gt;1,"",DATABASE!L1947)</f>
        <v/>
      </c>
      <c r="F1949" s="94">
        <f>IF(DATABASE!$X1947&lt;&gt;1,"",DATABASE!Q1947)</f>
        <v/>
      </c>
      <c r="G1949" s="94">
        <f>IF(DATABASE!$X1947&lt;&gt;1,"",DATABASE!C1947)</f>
        <v/>
      </c>
      <c r="H1949" s="94">
        <f>IF(DATABASE!$X1947&lt;&gt;1,"",DATABASE!D1947)</f>
        <v/>
      </c>
      <c r="I1949" s="93">
        <f>IF(DATABASE!$X1947&lt;&gt;1,"",DATABASE!S1947)</f>
        <v/>
      </c>
    </row>
    <row r="1950" ht="16.5" customHeight="1" s="111">
      <c r="A1950" s="92">
        <f>IF(DATABASE!$X1948&lt;&gt;1,"",DATABASE!B1948)</f>
        <v/>
      </c>
      <c r="B1950" s="93">
        <f>IF(DATABASE!$X1948&lt;&gt;1,"",DATABASE!M1948)</f>
        <v/>
      </c>
      <c r="C1950" s="94">
        <f>IF(DATABASE!$X1948&lt;&gt;1,"",DATABASE!A1948)</f>
        <v/>
      </c>
      <c r="D1950" s="94">
        <f>IF(DATABASE!$X1948&lt;&gt;1,"",DATABASE!P1948)</f>
        <v/>
      </c>
      <c r="E1950" s="94">
        <f>IF(DATABASE!$X1948&lt;&gt;1,"",DATABASE!L1948)</f>
        <v/>
      </c>
      <c r="F1950" s="94">
        <f>IF(DATABASE!$X1948&lt;&gt;1,"",DATABASE!Q1948)</f>
        <v/>
      </c>
      <c r="G1950" s="94">
        <f>IF(DATABASE!$X1948&lt;&gt;1,"",DATABASE!C1948)</f>
        <v/>
      </c>
      <c r="H1950" s="94">
        <f>IF(DATABASE!$X1948&lt;&gt;1,"",DATABASE!D1948)</f>
        <v/>
      </c>
      <c r="I1950" s="93">
        <f>IF(DATABASE!$X1948&lt;&gt;1,"",DATABASE!S1948)</f>
        <v/>
      </c>
    </row>
    <row r="1951" ht="16.5" customHeight="1" s="111">
      <c r="A1951" s="92">
        <f>IF(DATABASE!$X1949&lt;&gt;1,"",DATABASE!B1949)</f>
        <v/>
      </c>
      <c r="B1951" s="93">
        <f>IF(DATABASE!$X1949&lt;&gt;1,"",DATABASE!M1949)</f>
        <v/>
      </c>
      <c r="C1951" s="94">
        <f>IF(DATABASE!$X1949&lt;&gt;1,"",DATABASE!A1949)</f>
        <v/>
      </c>
      <c r="D1951" s="94">
        <f>IF(DATABASE!$X1949&lt;&gt;1,"",DATABASE!P1949)</f>
        <v/>
      </c>
      <c r="E1951" s="94">
        <f>IF(DATABASE!$X1949&lt;&gt;1,"",DATABASE!L1949)</f>
        <v/>
      </c>
      <c r="F1951" s="94">
        <f>IF(DATABASE!$X1949&lt;&gt;1,"",DATABASE!Q1949)</f>
        <v/>
      </c>
      <c r="G1951" s="94">
        <f>IF(DATABASE!$X1949&lt;&gt;1,"",DATABASE!C1949)</f>
        <v/>
      </c>
      <c r="H1951" s="94">
        <f>IF(DATABASE!$X1949&lt;&gt;1,"",DATABASE!D1949)</f>
        <v/>
      </c>
      <c r="I1951" s="93">
        <f>IF(DATABASE!$X1949&lt;&gt;1,"",DATABASE!S1949)</f>
        <v/>
      </c>
    </row>
    <row r="1952" ht="16.5" customHeight="1" s="111">
      <c r="A1952" s="92">
        <f>IF(DATABASE!$X1950&lt;&gt;1,"",DATABASE!B1950)</f>
        <v/>
      </c>
      <c r="B1952" s="93">
        <f>IF(DATABASE!$X1950&lt;&gt;1,"",DATABASE!M1950)</f>
        <v/>
      </c>
      <c r="C1952" s="94">
        <f>IF(DATABASE!$X1950&lt;&gt;1,"",DATABASE!A1950)</f>
        <v/>
      </c>
      <c r="D1952" s="94">
        <f>IF(DATABASE!$X1950&lt;&gt;1,"",DATABASE!P1950)</f>
        <v/>
      </c>
      <c r="E1952" s="94">
        <f>IF(DATABASE!$X1950&lt;&gt;1,"",DATABASE!L1950)</f>
        <v/>
      </c>
      <c r="F1952" s="94">
        <f>IF(DATABASE!$X1950&lt;&gt;1,"",DATABASE!Q1950)</f>
        <v/>
      </c>
      <c r="G1952" s="94">
        <f>IF(DATABASE!$X1950&lt;&gt;1,"",DATABASE!C1950)</f>
        <v/>
      </c>
      <c r="H1952" s="94">
        <f>IF(DATABASE!$X1950&lt;&gt;1,"",DATABASE!D1950)</f>
        <v/>
      </c>
      <c r="I1952" s="93">
        <f>IF(DATABASE!$X1950&lt;&gt;1,"",DATABASE!S1950)</f>
        <v/>
      </c>
    </row>
    <row r="1953" ht="16.5" customHeight="1" s="111">
      <c r="A1953" s="92">
        <f>IF(DATABASE!$X1951&lt;&gt;1,"",DATABASE!B1951)</f>
        <v/>
      </c>
      <c r="B1953" s="93">
        <f>IF(DATABASE!$X1951&lt;&gt;1,"",DATABASE!M1951)</f>
        <v/>
      </c>
      <c r="C1953" s="94">
        <f>IF(DATABASE!$X1951&lt;&gt;1,"",DATABASE!A1951)</f>
        <v/>
      </c>
      <c r="D1953" s="94">
        <f>IF(DATABASE!$X1951&lt;&gt;1,"",DATABASE!P1951)</f>
        <v/>
      </c>
      <c r="E1953" s="94">
        <f>IF(DATABASE!$X1951&lt;&gt;1,"",DATABASE!L1951)</f>
        <v/>
      </c>
      <c r="F1953" s="94">
        <f>IF(DATABASE!$X1951&lt;&gt;1,"",DATABASE!Q1951)</f>
        <v/>
      </c>
      <c r="G1953" s="94">
        <f>IF(DATABASE!$X1951&lt;&gt;1,"",DATABASE!C1951)</f>
        <v/>
      </c>
      <c r="H1953" s="94">
        <f>IF(DATABASE!$X1951&lt;&gt;1,"",DATABASE!D1951)</f>
        <v/>
      </c>
      <c r="I1953" s="93">
        <f>IF(DATABASE!$X1951&lt;&gt;1,"",DATABASE!S1951)</f>
        <v/>
      </c>
    </row>
    <row r="1954" ht="16.5" customHeight="1" s="111">
      <c r="A1954" s="92">
        <f>IF(DATABASE!$X1952&lt;&gt;1,"",DATABASE!B1952)</f>
        <v/>
      </c>
      <c r="B1954" s="93">
        <f>IF(DATABASE!$X1952&lt;&gt;1,"",DATABASE!M1952)</f>
        <v/>
      </c>
      <c r="C1954" s="94">
        <f>IF(DATABASE!$X1952&lt;&gt;1,"",DATABASE!A1952)</f>
        <v/>
      </c>
      <c r="D1954" s="94">
        <f>IF(DATABASE!$X1952&lt;&gt;1,"",DATABASE!P1952)</f>
        <v/>
      </c>
      <c r="E1954" s="94">
        <f>IF(DATABASE!$X1952&lt;&gt;1,"",DATABASE!L1952)</f>
        <v/>
      </c>
      <c r="F1954" s="94">
        <f>IF(DATABASE!$X1952&lt;&gt;1,"",DATABASE!Q1952)</f>
        <v/>
      </c>
      <c r="G1954" s="94">
        <f>IF(DATABASE!$X1952&lt;&gt;1,"",DATABASE!C1952)</f>
        <v/>
      </c>
      <c r="H1954" s="94">
        <f>IF(DATABASE!$X1952&lt;&gt;1,"",DATABASE!D1952)</f>
        <v/>
      </c>
      <c r="I1954" s="93">
        <f>IF(DATABASE!$X1952&lt;&gt;1,"",DATABASE!S1952)</f>
        <v/>
      </c>
    </row>
    <row r="1955" ht="16.5" customHeight="1" s="111">
      <c r="A1955" s="92">
        <f>IF(DATABASE!$X1953&lt;&gt;1,"",DATABASE!B1953)</f>
        <v/>
      </c>
      <c r="B1955" s="93">
        <f>IF(DATABASE!$X1953&lt;&gt;1,"",DATABASE!M1953)</f>
        <v/>
      </c>
      <c r="C1955" s="94">
        <f>IF(DATABASE!$X1953&lt;&gt;1,"",DATABASE!A1953)</f>
        <v/>
      </c>
      <c r="D1955" s="94">
        <f>IF(DATABASE!$X1953&lt;&gt;1,"",DATABASE!P1953)</f>
        <v/>
      </c>
      <c r="E1955" s="94">
        <f>IF(DATABASE!$X1953&lt;&gt;1,"",DATABASE!L1953)</f>
        <v/>
      </c>
      <c r="F1955" s="94">
        <f>IF(DATABASE!$X1953&lt;&gt;1,"",DATABASE!Q1953)</f>
        <v/>
      </c>
      <c r="G1955" s="94">
        <f>IF(DATABASE!$X1953&lt;&gt;1,"",DATABASE!C1953)</f>
        <v/>
      </c>
      <c r="H1955" s="94">
        <f>IF(DATABASE!$X1953&lt;&gt;1,"",DATABASE!D1953)</f>
        <v/>
      </c>
      <c r="I1955" s="93">
        <f>IF(DATABASE!$X1953&lt;&gt;1,"",DATABASE!S1953)</f>
        <v/>
      </c>
    </row>
    <row r="1956" ht="16.5" customHeight="1" s="111">
      <c r="A1956" s="92">
        <f>IF(DATABASE!$X1954&lt;&gt;1,"",DATABASE!B1954)</f>
        <v/>
      </c>
      <c r="B1956" s="93">
        <f>IF(DATABASE!$X1954&lt;&gt;1,"",DATABASE!M1954)</f>
        <v/>
      </c>
      <c r="C1956" s="94">
        <f>IF(DATABASE!$X1954&lt;&gt;1,"",DATABASE!A1954)</f>
        <v/>
      </c>
      <c r="D1956" s="94">
        <f>IF(DATABASE!$X1954&lt;&gt;1,"",DATABASE!P1954)</f>
        <v/>
      </c>
      <c r="E1956" s="94">
        <f>IF(DATABASE!$X1954&lt;&gt;1,"",DATABASE!L1954)</f>
        <v/>
      </c>
      <c r="F1956" s="94">
        <f>IF(DATABASE!$X1954&lt;&gt;1,"",DATABASE!Q1954)</f>
        <v/>
      </c>
      <c r="G1956" s="94">
        <f>IF(DATABASE!$X1954&lt;&gt;1,"",DATABASE!C1954)</f>
        <v/>
      </c>
      <c r="H1956" s="94">
        <f>IF(DATABASE!$X1954&lt;&gt;1,"",DATABASE!D1954)</f>
        <v/>
      </c>
      <c r="I1956" s="93">
        <f>IF(DATABASE!$X1954&lt;&gt;1,"",DATABASE!S1954)</f>
        <v/>
      </c>
    </row>
    <row r="1957" ht="16.5" customHeight="1" s="111">
      <c r="A1957" s="92">
        <f>IF(DATABASE!$X1955&lt;&gt;1,"",DATABASE!B1955)</f>
        <v/>
      </c>
      <c r="B1957" s="93">
        <f>IF(DATABASE!$X1955&lt;&gt;1,"",DATABASE!M1955)</f>
        <v/>
      </c>
      <c r="C1957" s="94">
        <f>IF(DATABASE!$X1955&lt;&gt;1,"",DATABASE!A1955)</f>
        <v/>
      </c>
      <c r="D1957" s="94">
        <f>IF(DATABASE!$X1955&lt;&gt;1,"",DATABASE!P1955)</f>
        <v/>
      </c>
      <c r="E1957" s="94">
        <f>IF(DATABASE!$X1955&lt;&gt;1,"",DATABASE!L1955)</f>
        <v/>
      </c>
      <c r="F1957" s="94">
        <f>IF(DATABASE!$X1955&lt;&gt;1,"",DATABASE!Q1955)</f>
        <v/>
      </c>
      <c r="G1957" s="94">
        <f>IF(DATABASE!$X1955&lt;&gt;1,"",DATABASE!C1955)</f>
        <v/>
      </c>
      <c r="H1957" s="94">
        <f>IF(DATABASE!$X1955&lt;&gt;1,"",DATABASE!D1955)</f>
        <v/>
      </c>
      <c r="I1957" s="93">
        <f>IF(DATABASE!$X1955&lt;&gt;1,"",DATABASE!S1955)</f>
        <v/>
      </c>
    </row>
    <row r="1958" ht="16.5" customHeight="1" s="111">
      <c r="A1958" s="92">
        <f>IF(DATABASE!$X1956&lt;&gt;1,"",DATABASE!B1956)</f>
        <v/>
      </c>
      <c r="B1958" s="93">
        <f>IF(DATABASE!$X1956&lt;&gt;1,"",DATABASE!M1956)</f>
        <v/>
      </c>
      <c r="C1958" s="94">
        <f>IF(DATABASE!$X1956&lt;&gt;1,"",DATABASE!A1956)</f>
        <v/>
      </c>
      <c r="D1958" s="94">
        <f>IF(DATABASE!$X1956&lt;&gt;1,"",DATABASE!P1956)</f>
        <v/>
      </c>
      <c r="E1958" s="94">
        <f>IF(DATABASE!$X1956&lt;&gt;1,"",DATABASE!L1956)</f>
        <v/>
      </c>
      <c r="F1958" s="94">
        <f>IF(DATABASE!$X1956&lt;&gt;1,"",DATABASE!Q1956)</f>
        <v/>
      </c>
      <c r="G1958" s="94">
        <f>IF(DATABASE!$X1956&lt;&gt;1,"",DATABASE!C1956)</f>
        <v/>
      </c>
      <c r="H1958" s="94">
        <f>IF(DATABASE!$X1956&lt;&gt;1,"",DATABASE!D1956)</f>
        <v/>
      </c>
      <c r="I1958" s="93">
        <f>IF(DATABASE!$X1956&lt;&gt;1,"",DATABASE!S1956)</f>
        <v/>
      </c>
    </row>
    <row r="1959" ht="16.5" customHeight="1" s="111">
      <c r="A1959" s="92">
        <f>IF(DATABASE!$X1957&lt;&gt;1,"",DATABASE!B1957)</f>
        <v/>
      </c>
      <c r="B1959" s="93">
        <f>IF(DATABASE!$X1957&lt;&gt;1,"",DATABASE!M1957)</f>
        <v/>
      </c>
      <c r="C1959" s="94">
        <f>IF(DATABASE!$X1957&lt;&gt;1,"",DATABASE!A1957)</f>
        <v/>
      </c>
      <c r="D1959" s="94">
        <f>IF(DATABASE!$X1957&lt;&gt;1,"",DATABASE!P1957)</f>
        <v/>
      </c>
      <c r="E1959" s="94">
        <f>IF(DATABASE!$X1957&lt;&gt;1,"",DATABASE!L1957)</f>
        <v/>
      </c>
      <c r="F1959" s="94">
        <f>IF(DATABASE!$X1957&lt;&gt;1,"",DATABASE!Q1957)</f>
        <v/>
      </c>
      <c r="G1959" s="94">
        <f>IF(DATABASE!$X1957&lt;&gt;1,"",DATABASE!C1957)</f>
        <v/>
      </c>
      <c r="H1959" s="94">
        <f>IF(DATABASE!$X1957&lt;&gt;1,"",DATABASE!D1957)</f>
        <v/>
      </c>
      <c r="I1959" s="93">
        <f>IF(DATABASE!$X1957&lt;&gt;1,"",DATABASE!S1957)</f>
        <v/>
      </c>
    </row>
    <row r="1960" ht="16.5" customHeight="1" s="111">
      <c r="A1960" s="92">
        <f>IF(DATABASE!$X1958&lt;&gt;1,"",DATABASE!B1958)</f>
        <v/>
      </c>
      <c r="B1960" s="93">
        <f>IF(DATABASE!$X1958&lt;&gt;1,"",DATABASE!M1958)</f>
        <v/>
      </c>
      <c r="C1960" s="94">
        <f>IF(DATABASE!$X1958&lt;&gt;1,"",DATABASE!A1958)</f>
        <v/>
      </c>
      <c r="D1960" s="94">
        <f>IF(DATABASE!$X1958&lt;&gt;1,"",DATABASE!P1958)</f>
        <v/>
      </c>
      <c r="E1960" s="94">
        <f>IF(DATABASE!$X1958&lt;&gt;1,"",DATABASE!L1958)</f>
        <v/>
      </c>
      <c r="F1960" s="94">
        <f>IF(DATABASE!$X1958&lt;&gt;1,"",DATABASE!Q1958)</f>
        <v/>
      </c>
      <c r="G1960" s="94">
        <f>IF(DATABASE!$X1958&lt;&gt;1,"",DATABASE!C1958)</f>
        <v/>
      </c>
      <c r="H1960" s="94">
        <f>IF(DATABASE!$X1958&lt;&gt;1,"",DATABASE!D1958)</f>
        <v/>
      </c>
      <c r="I1960" s="93">
        <f>IF(DATABASE!$X1958&lt;&gt;1,"",DATABASE!S1958)</f>
        <v/>
      </c>
    </row>
    <row r="1961" ht="16.5" customHeight="1" s="111">
      <c r="A1961" s="92">
        <f>IF(DATABASE!$X1959&lt;&gt;1,"",DATABASE!B1959)</f>
        <v/>
      </c>
      <c r="B1961" s="93">
        <f>IF(DATABASE!$X1959&lt;&gt;1,"",DATABASE!M1959)</f>
        <v/>
      </c>
      <c r="C1961" s="94">
        <f>IF(DATABASE!$X1959&lt;&gt;1,"",DATABASE!A1959)</f>
        <v/>
      </c>
      <c r="D1961" s="94">
        <f>IF(DATABASE!$X1959&lt;&gt;1,"",DATABASE!P1959)</f>
        <v/>
      </c>
      <c r="E1961" s="94">
        <f>IF(DATABASE!$X1959&lt;&gt;1,"",DATABASE!L1959)</f>
        <v/>
      </c>
      <c r="F1961" s="94">
        <f>IF(DATABASE!$X1959&lt;&gt;1,"",DATABASE!Q1959)</f>
        <v/>
      </c>
      <c r="G1961" s="94">
        <f>IF(DATABASE!$X1959&lt;&gt;1,"",DATABASE!C1959)</f>
        <v/>
      </c>
      <c r="H1961" s="94">
        <f>IF(DATABASE!$X1959&lt;&gt;1,"",DATABASE!D1959)</f>
        <v/>
      </c>
      <c r="I1961" s="93">
        <f>IF(DATABASE!$X1959&lt;&gt;1,"",DATABASE!S1959)</f>
        <v/>
      </c>
    </row>
    <row r="1962" ht="16.5" customHeight="1" s="111">
      <c r="A1962" s="92">
        <f>IF(DATABASE!$X1960&lt;&gt;1,"",DATABASE!B1960)</f>
        <v/>
      </c>
      <c r="B1962" s="93">
        <f>IF(DATABASE!$X1960&lt;&gt;1,"",DATABASE!M1960)</f>
        <v/>
      </c>
      <c r="C1962" s="94">
        <f>IF(DATABASE!$X1960&lt;&gt;1,"",DATABASE!A1960)</f>
        <v/>
      </c>
      <c r="D1962" s="94">
        <f>IF(DATABASE!$X1960&lt;&gt;1,"",DATABASE!P1960)</f>
        <v/>
      </c>
      <c r="E1962" s="94">
        <f>IF(DATABASE!$X1960&lt;&gt;1,"",DATABASE!L1960)</f>
        <v/>
      </c>
      <c r="F1962" s="94">
        <f>IF(DATABASE!$X1960&lt;&gt;1,"",DATABASE!Q1960)</f>
        <v/>
      </c>
      <c r="G1962" s="94">
        <f>IF(DATABASE!$X1960&lt;&gt;1,"",DATABASE!C1960)</f>
        <v/>
      </c>
      <c r="H1962" s="94">
        <f>IF(DATABASE!$X1960&lt;&gt;1,"",DATABASE!D1960)</f>
        <v/>
      </c>
      <c r="I1962" s="93">
        <f>IF(DATABASE!$X1960&lt;&gt;1,"",DATABASE!S1960)</f>
        <v/>
      </c>
    </row>
    <row r="1963" ht="16.5" customHeight="1" s="111">
      <c r="A1963" s="92">
        <f>IF(DATABASE!$X1961&lt;&gt;1,"",DATABASE!B1961)</f>
        <v/>
      </c>
      <c r="B1963" s="93">
        <f>IF(DATABASE!$X1961&lt;&gt;1,"",DATABASE!M1961)</f>
        <v/>
      </c>
      <c r="C1963" s="94">
        <f>IF(DATABASE!$X1961&lt;&gt;1,"",DATABASE!A1961)</f>
        <v/>
      </c>
      <c r="D1963" s="94">
        <f>IF(DATABASE!$X1961&lt;&gt;1,"",DATABASE!P1961)</f>
        <v/>
      </c>
      <c r="E1963" s="94">
        <f>IF(DATABASE!$X1961&lt;&gt;1,"",DATABASE!L1961)</f>
        <v/>
      </c>
      <c r="F1963" s="94">
        <f>IF(DATABASE!$X1961&lt;&gt;1,"",DATABASE!Q1961)</f>
        <v/>
      </c>
      <c r="G1963" s="94">
        <f>IF(DATABASE!$X1961&lt;&gt;1,"",DATABASE!C1961)</f>
        <v/>
      </c>
      <c r="H1963" s="94">
        <f>IF(DATABASE!$X1961&lt;&gt;1,"",DATABASE!D1961)</f>
        <v/>
      </c>
      <c r="I1963" s="93">
        <f>IF(DATABASE!$X1961&lt;&gt;1,"",DATABASE!S1961)</f>
        <v/>
      </c>
    </row>
    <row r="1964" ht="16.5" customHeight="1" s="111">
      <c r="A1964" s="92">
        <f>IF(DATABASE!$X1962&lt;&gt;1,"",DATABASE!B1962)</f>
        <v/>
      </c>
      <c r="B1964" s="93">
        <f>IF(DATABASE!$X1962&lt;&gt;1,"",DATABASE!M1962)</f>
        <v/>
      </c>
      <c r="C1964" s="94">
        <f>IF(DATABASE!$X1962&lt;&gt;1,"",DATABASE!A1962)</f>
        <v/>
      </c>
      <c r="D1964" s="94">
        <f>IF(DATABASE!$X1962&lt;&gt;1,"",DATABASE!P1962)</f>
        <v/>
      </c>
      <c r="E1964" s="94">
        <f>IF(DATABASE!$X1962&lt;&gt;1,"",DATABASE!L1962)</f>
        <v/>
      </c>
      <c r="F1964" s="94">
        <f>IF(DATABASE!$X1962&lt;&gt;1,"",DATABASE!Q1962)</f>
        <v/>
      </c>
      <c r="G1964" s="94">
        <f>IF(DATABASE!$X1962&lt;&gt;1,"",DATABASE!C1962)</f>
        <v/>
      </c>
      <c r="H1964" s="94">
        <f>IF(DATABASE!$X1962&lt;&gt;1,"",DATABASE!D1962)</f>
        <v/>
      </c>
      <c r="I1964" s="93">
        <f>IF(DATABASE!$X1962&lt;&gt;1,"",DATABASE!S1962)</f>
        <v/>
      </c>
    </row>
    <row r="1965" ht="16.5" customHeight="1" s="111">
      <c r="A1965" s="92">
        <f>IF(DATABASE!$X1963&lt;&gt;1,"",DATABASE!B1963)</f>
        <v/>
      </c>
      <c r="B1965" s="93">
        <f>IF(DATABASE!$X1963&lt;&gt;1,"",DATABASE!M1963)</f>
        <v/>
      </c>
      <c r="C1965" s="94">
        <f>IF(DATABASE!$X1963&lt;&gt;1,"",DATABASE!A1963)</f>
        <v/>
      </c>
      <c r="D1965" s="94">
        <f>IF(DATABASE!$X1963&lt;&gt;1,"",DATABASE!P1963)</f>
        <v/>
      </c>
      <c r="E1965" s="94">
        <f>IF(DATABASE!$X1963&lt;&gt;1,"",DATABASE!L1963)</f>
        <v/>
      </c>
      <c r="F1965" s="94">
        <f>IF(DATABASE!$X1963&lt;&gt;1,"",DATABASE!Q1963)</f>
        <v/>
      </c>
      <c r="G1965" s="94">
        <f>IF(DATABASE!$X1963&lt;&gt;1,"",DATABASE!C1963)</f>
        <v/>
      </c>
      <c r="H1965" s="94">
        <f>IF(DATABASE!$X1963&lt;&gt;1,"",DATABASE!D1963)</f>
        <v/>
      </c>
      <c r="I1965" s="93">
        <f>IF(DATABASE!$X1963&lt;&gt;1,"",DATABASE!S1963)</f>
        <v/>
      </c>
    </row>
    <row r="1966" ht="16.5" customHeight="1" s="111">
      <c r="A1966" s="92">
        <f>IF(DATABASE!$X1964&lt;&gt;1,"",DATABASE!B1964)</f>
        <v/>
      </c>
      <c r="B1966" s="93">
        <f>IF(DATABASE!$X1964&lt;&gt;1,"",DATABASE!M1964)</f>
        <v/>
      </c>
      <c r="C1966" s="94">
        <f>IF(DATABASE!$X1964&lt;&gt;1,"",DATABASE!A1964)</f>
        <v/>
      </c>
      <c r="D1966" s="94">
        <f>IF(DATABASE!$X1964&lt;&gt;1,"",DATABASE!P1964)</f>
        <v/>
      </c>
      <c r="E1966" s="94">
        <f>IF(DATABASE!$X1964&lt;&gt;1,"",DATABASE!L1964)</f>
        <v/>
      </c>
      <c r="F1966" s="94">
        <f>IF(DATABASE!$X1964&lt;&gt;1,"",DATABASE!Q1964)</f>
        <v/>
      </c>
      <c r="G1966" s="94">
        <f>IF(DATABASE!$X1964&lt;&gt;1,"",DATABASE!C1964)</f>
        <v/>
      </c>
      <c r="H1966" s="94">
        <f>IF(DATABASE!$X1964&lt;&gt;1,"",DATABASE!D1964)</f>
        <v/>
      </c>
      <c r="I1966" s="93">
        <f>IF(DATABASE!$X1964&lt;&gt;1,"",DATABASE!S1964)</f>
        <v/>
      </c>
    </row>
    <row r="1967" ht="16.5" customHeight="1" s="111">
      <c r="A1967" s="92">
        <f>IF(DATABASE!$X1965&lt;&gt;1,"",DATABASE!B1965)</f>
        <v/>
      </c>
      <c r="B1967" s="93">
        <f>IF(DATABASE!$X1965&lt;&gt;1,"",DATABASE!M1965)</f>
        <v/>
      </c>
      <c r="C1967" s="94">
        <f>IF(DATABASE!$X1965&lt;&gt;1,"",DATABASE!A1965)</f>
        <v/>
      </c>
      <c r="D1967" s="94">
        <f>IF(DATABASE!$X1965&lt;&gt;1,"",DATABASE!P1965)</f>
        <v/>
      </c>
      <c r="E1967" s="94">
        <f>IF(DATABASE!$X1965&lt;&gt;1,"",DATABASE!L1965)</f>
        <v/>
      </c>
      <c r="F1967" s="94">
        <f>IF(DATABASE!$X1965&lt;&gt;1,"",DATABASE!Q1965)</f>
        <v/>
      </c>
      <c r="G1967" s="94">
        <f>IF(DATABASE!$X1965&lt;&gt;1,"",DATABASE!C1965)</f>
        <v/>
      </c>
      <c r="H1967" s="94">
        <f>IF(DATABASE!$X1965&lt;&gt;1,"",DATABASE!D1965)</f>
        <v/>
      </c>
      <c r="I1967" s="93">
        <f>IF(DATABASE!$X1965&lt;&gt;1,"",DATABASE!S1965)</f>
        <v/>
      </c>
    </row>
    <row r="1968" ht="16.5" customHeight="1" s="111">
      <c r="A1968" s="92">
        <f>IF(DATABASE!$X1966&lt;&gt;1,"",DATABASE!B1966)</f>
        <v/>
      </c>
      <c r="B1968" s="93">
        <f>IF(DATABASE!$X1966&lt;&gt;1,"",DATABASE!M1966)</f>
        <v/>
      </c>
      <c r="C1968" s="94">
        <f>IF(DATABASE!$X1966&lt;&gt;1,"",DATABASE!A1966)</f>
        <v/>
      </c>
      <c r="D1968" s="94">
        <f>IF(DATABASE!$X1966&lt;&gt;1,"",DATABASE!P1966)</f>
        <v/>
      </c>
      <c r="E1968" s="94">
        <f>IF(DATABASE!$X1966&lt;&gt;1,"",DATABASE!L1966)</f>
        <v/>
      </c>
      <c r="F1968" s="94">
        <f>IF(DATABASE!$X1966&lt;&gt;1,"",DATABASE!Q1966)</f>
        <v/>
      </c>
      <c r="G1968" s="94">
        <f>IF(DATABASE!$X1966&lt;&gt;1,"",DATABASE!C1966)</f>
        <v/>
      </c>
      <c r="H1968" s="94">
        <f>IF(DATABASE!$X1966&lt;&gt;1,"",DATABASE!D1966)</f>
        <v/>
      </c>
      <c r="I1968" s="93">
        <f>IF(DATABASE!$X1966&lt;&gt;1,"",DATABASE!S1966)</f>
        <v/>
      </c>
    </row>
    <row r="1969" ht="16.5" customHeight="1" s="111">
      <c r="A1969" s="92">
        <f>IF(DATABASE!$X1967&lt;&gt;1,"",DATABASE!B1967)</f>
        <v/>
      </c>
      <c r="B1969" s="93">
        <f>IF(DATABASE!$X1967&lt;&gt;1,"",DATABASE!M1967)</f>
        <v/>
      </c>
      <c r="C1969" s="94">
        <f>IF(DATABASE!$X1967&lt;&gt;1,"",DATABASE!A1967)</f>
        <v/>
      </c>
      <c r="D1969" s="94">
        <f>IF(DATABASE!$X1967&lt;&gt;1,"",DATABASE!P1967)</f>
        <v/>
      </c>
      <c r="E1969" s="94">
        <f>IF(DATABASE!$X1967&lt;&gt;1,"",DATABASE!L1967)</f>
        <v/>
      </c>
      <c r="F1969" s="94">
        <f>IF(DATABASE!$X1967&lt;&gt;1,"",DATABASE!Q1967)</f>
        <v/>
      </c>
      <c r="G1969" s="94">
        <f>IF(DATABASE!$X1967&lt;&gt;1,"",DATABASE!C1967)</f>
        <v/>
      </c>
      <c r="H1969" s="94">
        <f>IF(DATABASE!$X1967&lt;&gt;1,"",DATABASE!D1967)</f>
        <v/>
      </c>
      <c r="I1969" s="93">
        <f>IF(DATABASE!$X1967&lt;&gt;1,"",DATABASE!S1967)</f>
        <v/>
      </c>
    </row>
    <row r="1970" ht="16.5" customHeight="1" s="111">
      <c r="A1970" s="92">
        <f>IF(DATABASE!$X1968&lt;&gt;1,"",DATABASE!B1968)</f>
        <v/>
      </c>
      <c r="B1970" s="93">
        <f>IF(DATABASE!$X1968&lt;&gt;1,"",DATABASE!M1968)</f>
        <v/>
      </c>
      <c r="C1970" s="94">
        <f>IF(DATABASE!$X1968&lt;&gt;1,"",DATABASE!A1968)</f>
        <v/>
      </c>
      <c r="D1970" s="94">
        <f>IF(DATABASE!$X1968&lt;&gt;1,"",DATABASE!P1968)</f>
        <v/>
      </c>
      <c r="E1970" s="94">
        <f>IF(DATABASE!$X1968&lt;&gt;1,"",DATABASE!L1968)</f>
        <v/>
      </c>
      <c r="F1970" s="94">
        <f>IF(DATABASE!$X1968&lt;&gt;1,"",DATABASE!Q1968)</f>
        <v/>
      </c>
      <c r="G1970" s="94">
        <f>IF(DATABASE!$X1968&lt;&gt;1,"",DATABASE!C1968)</f>
        <v/>
      </c>
      <c r="H1970" s="94">
        <f>IF(DATABASE!$X1968&lt;&gt;1,"",DATABASE!D1968)</f>
        <v/>
      </c>
      <c r="I1970" s="93">
        <f>IF(DATABASE!$X1968&lt;&gt;1,"",DATABASE!S1968)</f>
        <v/>
      </c>
    </row>
    <row r="1971" ht="16.5" customHeight="1" s="111">
      <c r="A1971" s="92">
        <f>IF(DATABASE!$X1969&lt;&gt;1,"",DATABASE!B1969)</f>
        <v/>
      </c>
      <c r="B1971" s="93">
        <f>IF(DATABASE!$X1969&lt;&gt;1,"",DATABASE!M1969)</f>
        <v/>
      </c>
      <c r="C1971" s="94">
        <f>IF(DATABASE!$X1969&lt;&gt;1,"",DATABASE!A1969)</f>
        <v/>
      </c>
      <c r="D1971" s="94">
        <f>IF(DATABASE!$X1969&lt;&gt;1,"",DATABASE!P1969)</f>
        <v/>
      </c>
      <c r="E1971" s="94">
        <f>IF(DATABASE!$X1969&lt;&gt;1,"",DATABASE!L1969)</f>
        <v/>
      </c>
      <c r="F1971" s="94">
        <f>IF(DATABASE!$X1969&lt;&gt;1,"",DATABASE!Q1969)</f>
        <v/>
      </c>
      <c r="G1971" s="94">
        <f>IF(DATABASE!$X1969&lt;&gt;1,"",DATABASE!C1969)</f>
        <v/>
      </c>
      <c r="H1971" s="94">
        <f>IF(DATABASE!$X1969&lt;&gt;1,"",DATABASE!D1969)</f>
        <v/>
      </c>
      <c r="I1971" s="93">
        <f>IF(DATABASE!$X1969&lt;&gt;1,"",DATABASE!S1969)</f>
        <v/>
      </c>
    </row>
    <row r="1972" ht="16.5" customHeight="1" s="111">
      <c r="A1972" s="92">
        <f>IF(DATABASE!$X1970&lt;&gt;1,"",DATABASE!B1970)</f>
        <v/>
      </c>
      <c r="B1972" s="93">
        <f>IF(DATABASE!$X1970&lt;&gt;1,"",DATABASE!M1970)</f>
        <v/>
      </c>
      <c r="C1972" s="94">
        <f>IF(DATABASE!$X1970&lt;&gt;1,"",DATABASE!A1970)</f>
        <v/>
      </c>
      <c r="D1972" s="94">
        <f>IF(DATABASE!$X1970&lt;&gt;1,"",DATABASE!P1970)</f>
        <v/>
      </c>
      <c r="E1972" s="94">
        <f>IF(DATABASE!$X1970&lt;&gt;1,"",DATABASE!L1970)</f>
        <v/>
      </c>
      <c r="F1972" s="94">
        <f>IF(DATABASE!$X1970&lt;&gt;1,"",DATABASE!Q1970)</f>
        <v/>
      </c>
      <c r="G1972" s="94">
        <f>IF(DATABASE!$X1970&lt;&gt;1,"",DATABASE!C1970)</f>
        <v/>
      </c>
      <c r="H1972" s="94">
        <f>IF(DATABASE!$X1970&lt;&gt;1,"",DATABASE!D1970)</f>
        <v/>
      </c>
      <c r="I1972" s="93">
        <f>IF(DATABASE!$X1970&lt;&gt;1,"",DATABASE!S1970)</f>
        <v/>
      </c>
    </row>
    <row r="1973" ht="16.5" customHeight="1" s="111">
      <c r="A1973" s="92">
        <f>IF(DATABASE!$X1971&lt;&gt;1,"",DATABASE!B1971)</f>
        <v/>
      </c>
      <c r="B1973" s="93">
        <f>IF(DATABASE!$X1971&lt;&gt;1,"",DATABASE!M1971)</f>
        <v/>
      </c>
      <c r="C1973" s="94">
        <f>IF(DATABASE!$X1971&lt;&gt;1,"",DATABASE!A1971)</f>
        <v/>
      </c>
      <c r="D1973" s="94">
        <f>IF(DATABASE!$X1971&lt;&gt;1,"",DATABASE!P1971)</f>
        <v/>
      </c>
      <c r="E1973" s="94">
        <f>IF(DATABASE!$X1971&lt;&gt;1,"",DATABASE!L1971)</f>
        <v/>
      </c>
      <c r="F1973" s="94">
        <f>IF(DATABASE!$X1971&lt;&gt;1,"",DATABASE!Q1971)</f>
        <v/>
      </c>
      <c r="G1973" s="94">
        <f>IF(DATABASE!$X1971&lt;&gt;1,"",DATABASE!C1971)</f>
        <v/>
      </c>
      <c r="H1973" s="94">
        <f>IF(DATABASE!$X1971&lt;&gt;1,"",DATABASE!D1971)</f>
        <v/>
      </c>
      <c r="I1973" s="93">
        <f>IF(DATABASE!$X1971&lt;&gt;1,"",DATABASE!S1971)</f>
        <v/>
      </c>
    </row>
    <row r="1974" ht="16.5" customHeight="1" s="111">
      <c r="A1974" s="92">
        <f>IF(DATABASE!$X1972&lt;&gt;1,"",DATABASE!B1972)</f>
        <v/>
      </c>
      <c r="B1974" s="93">
        <f>IF(DATABASE!$X1972&lt;&gt;1,"",DATABASE!M1972)</f>
        <v/>
      </c>
      <c r="C1974" s="94">
        <f>IF(DATABASE!$X1972&lt;&gt;1,"",DATABASE!A1972)</f>
        <v/>
      </c>
      <c r="D1974" s="94">
        <f>IF(DATABASE!$X1972&lt;&gt;1,"",DATABASE!P1972)</f>
        <v/>
      </c>
      <c r="E1974" s="94">
        <f>IF(DATABASE!$X1972&lt;&gt;1,"",DATABASE!L1972)</f>
        <v/>
      </c>
      <c r="F1974" s="94">
        <f>IF(DATABASE!$X1972&lt;&gt;1,"",DATABASE!Q1972)</f>
        <v/>
      </c>
      <c r="G1974" s="94">
        <f>IF(DATABASE!$X1972&lt;&gt;1,"",DATABASE!C1972)</f>
        <v/>
      </c>
      <c r="H1974" s="94">
        <f>IF(DATABASE!$X1972&lt;&gt;1,"",DATABASE!D1972)</f>
        <v/>
      </c>
      <c r="I1974" s="93">
        <f>IF(DATABASE!$X1972&lt;&gt;1,"",DATABASE!S1972)</f>
        <v/>
      </c>
    </row>
    <row r="1975" ht="16.5" customHeight="1" s="111">
      <c r="A1975" s="92">
        <f>IF(DATABASE!$X1973&lt;&gt;1,"",DATABASE!B1973)</f>
        <v/>
      </c>
      <c r="B1975" s="93">
        <f>IF(DATABASE!$X1973&lt;&gt;1,"",DATABASE!M1973)</f>
        <v/>
      </c>
      <c r="C1975" s="94">
        <f>IF(DATABASE!$X1973&lt;&gt;1,"",DATABASE!A1973)</f>
        <v/>
      </c>
      <c r="D1975" s="94">
        <f>IF(DATABASE!$X1973&lt;&gt;1,"",DATABASE!P1973)</f>
        <v/>
      </c>
      <c r="E1975" s="94">
        <f>IF(DATABASE!$X1973&lt;&gt;1,"",DATABASE!L1973)</f>
        <v/>
      </c>
      <c r="F1975" s="94">
        <f>IF(DATABASE!$X1973&lt;&gt;1,"",DATABASE!Q1973)</f>
        <v/>
      </c>
      <c r="G1975" s="94">
        <f>IF(DATABASE!$X1973&lt;&gt;1,"",DATABASE!C1973)</f>
        <v/>
      </c>
      <c r="H1975" s="94">
        <f>IF(DATABASE!$X1973&lt;&gt;1,"",DATABASE!D1973)</f>
        <v/>
      </c>
      <c r="I1975" s="93">
        <f>IF(DATABASE!$X1973&lt;&gt;1,"",DATABASE!S1973)</f>
        <v/>
      </c>
    </row>
    <row r="1976" ht="16.5" customHeight="1" s="111">
      <c r="A1976" s="92">
        <f>IF(DATABASE!$X1974&lt;&gt;1,"",DATABASE!B1974)</f>
        <v/>
      </c>
      <c r="B1976" s="93">
        <f>IF(DATABASE!$X1974&lt;&gt;1,"",DATABASE!M1974)</f>
        <v/>
      </c>
      <c r="C1976" s="94">
        <f>IF(DATABASE!$X1974&lt;&gt;1,"",DATABASE!A1974)</f>
        <v/>
      </c>
      <c r="D1976" s="94">
        <f>IF(DATABASE!$X1974&lt;&gt;1,"",DATABASE!P1974)</f>
        <v/>
      </c>
      <c r="E1976" s="94">
        <f>IF(DATABASE!$X1974&lt;&gt;1,"",DATABASE!L1974)</f>
        <v/>
      </c>
      <c r="F1976" s="94">
        <f>IF(DATABASE!$X1974&lt;&gt;1,"",DATABASE!Q1974)</f>
        <v/>
      </c>
      <c r="G1976" s="94">
        <f>IF(DATABASE!$X1974&lt;&gt;1,"",DATABASE!C1974)</f>
        <v/>
      </c>
      <c r="H1976" s="94">
        <f>IF(DATABASE!$X1974&lt;&gt;1,"",DATABASE!D1974)</f>
        <v/>
      </c>
      <c r="I1976" s="93">
        <f>IF(DATABASE!$X1974&lt;&gt;1,"",DATABASE!S1974)</f>
        <v/>
      </c>
    </row>
    <row r="1977" ht="16.5" customHeight="1" s="111">
      <c r="A1977" s="92">
        <f>IF(DATABASE!$X1975&lt;&gt;1,"",DATABASE!B1975)</f>
        <v/>
      </c>
      <c r="B1977" s="93">
        <f>IF(DATABASE!$X1975&lt;&gt;1,"",DATABASE!M1975)</f>
        <v/>
      </c>
      <c r="C1977" s="94">
        <f>IF(DATABASE!$X1975&lt;&gt;1,"",DATABASE!A1975)</f>
        <v/>
      </c>
      <c r="D1977" s="94">
        <f>IF(DATABASE!$X1975&lt;&gt;1,"",DATABASE!P1975)</f>
        <v/>
      </c>
      <c r="E1977" s="94">
        <f>IF(DATABASE!$X1975&lt;&gt;1,"",DATABASE!L1975)</f>
        <v/>
      </c>
      <c r="F1977" s="94">
        <f>IF(DATABASE!$X1975&lt;&gt;1,"",DATABASE!Q1975)</f>
        <v/>
      </c>
      <c r="G1977" s="94">
        <f>IF(DATABASE!$X1975&lt;&gt;1,"",DATABASE!C1975)</f>
        <v/>
      </c>
      <c r="H1977" s="94">
        <f>IF(DATABASE!$X1975&lt;&gt;1,"",DATABASE!D1975)</f>
        <v/>
      </c>
      <c r="I1977" s="93">
        <f>IF(DATABASE!$X1975&lt;&gt;1,"",DATABASE!S1975)</f>
        <v/>
      </c>
    </row>
    <row r="1978" ht="16.5" customHeight="1" s="111">
      <c r="A1978" s="92">
        <f>IF(DATABASE!$X1976&lt;&gt;1,"",DATABASE!B1976)</f>
        <v/>
      </c>
      <c r="B1978" s="93">
        <f>IF(DATABASE!$X1976&lt;&gt;1,"",DATABASE!M1976)</f>
        <v/>
      </c>
      <c r="C1978" s="94">
        <f>IF(DATABASE!$X1976&lt;&gt;1,"",DATABASE!A1976)</f>
        <v/>
      </c>
      <c r="D1978" s="94">
        <f>IF(DATABASE!$X1976&lt;&gt;1,"",DATABASE!P1976)</f>
        <v/>
      </c>
      <c r="E1978" s="94">
        <f>IF(DATABASE!$X1976&lt;&gt;1,"",DATABASE!L1976)</f>
        <v/>
      </c>
      <c r="F1978" s="94">
        <f>IF(DATABASE!$X1976&lt;&gt;1,"",DATABASE!Q1976)</f>
        <v/>
      </c>
      <c r="G1978" s="94">
        <f>IF(DATABASE!$X1976&lt;&gt;1,"",DATABASE!C1976)</f>
        <v/>
      </c>
      <c r="H1978" s="94">
        <f>IF(DATABASE!$X1976&lt;&gt;1,"",DATABASE!D1976)</f>
        <v/>
      </c>
      <c r="I1978" s="93">
        <f>IF(DATABASE!$X1976&lt;&gt;1,"",DATABASE!S1976)</f>
        <v/>
      </c>
    </row>
    <row r="1979" ht="16.5" customHeight="1" s="111">
      <c r="A1979" s="92">
        <f>IF(DATABASE!$X1977&lt;&gt;1,"",DATABASE!B1977)</f>
        <v/>
      </c>
      <c r="B1979" s="93">
        <f>IF(DATABASE!$X1977&lt;&gt;1,"",DATABASE!M1977)</f>
        <v/>
      </c>
      <c r="C1979" s="94">
        <f>IF(DATABASE!$X1977&lt;&gt;1,"",DATABASE!A1977)</f>
        <v/>
      </c>
      <c r="D1979" s="94">
        <f>IF(DATABASE!$X1977&lt;&gt;1,"",DATABASE!P1977)</f>
        <v/>
      </c>
      <c r="E1979" s="94">
        <f>IF(DATABASE!$X1977&lt;&gt;1,"",DATABASE!L1977)</f>
        <v/>
      </c>
      <c r="F1979" s="94">
        <f>IF(DATABASE!$X1977&lt;&gt;1,"",DATABASE!Q1977)</f>
        <v/>
      </c>
      <c r="G1979" s="94">
        <f>IF(DATABASE!$X1977&lt;&gt;1,"",DATABASE!C1977)</f>
        <v/>
      </c>
      <c r="H1979" s="94">
        <f>IF(DATABASE!$X1977&lt;&gt;1,"",DATABASE!D1977)</f>
        <v/>
      </c>
      <c r="I1979" s="93">
        <f>IF(DATABASE!$X1977&lt;&gt;1,"",DATABASE!S1977)</f>
        <v/>
      </c>
    </row>
    <row r="1980" ht="16.5" customHeight="1" s="111">
      <c r="A1980" s="92">
        <f>IF(DATABASE!$X1978&lt;&gt;1,"",DATABASE!B1978)</f>
        <v/>
      </c>
      <c r="B1980" s="93">
        <f>IF(DATABASE!$X1978&lt;&gt;1,"",DATABASE!M1978)</f>
        <v/>
      </c>
      <c r="C1980" s="94">
        <f>IF(DATABASE!$X1978&lt;&gt;1,"",DATABASE!A1978)</f>
        <v/>
      </c>
      <c r="D1980" s="94">
        <f>IF(DATABASE!$X1978&lt;&gt;1,"",DATABASE!P1978)</f>
        <v/>
      </c>
      <c r="E1980" s="94">
        <f>IF(DATABASE!$X1978&lt;&gt;1,"",DATABASE!L1978)</f>
        <v/>
      </c>
      <c r="F1980" s="94">
        <f>IF(DATABASE!$X1978&lt;&gt;1,"",DATABASE!Q1978)</f>
        <v/>
      </c>
      <c r="G1980" s="94">
        <f>IF(DATABASE!$X1978&lt;&gt;1,"",DATABASE!C1978)</f>
        <v/>
      </c>
      <c r="H1980" s="94">
        <f>IF(DATABASE!$X1978&lt;&gt;1,"",DATABASE!D1978)</f>
        <v/>
      </c>
      <c r="I1980" s="93">
        <f>IF(DATABASE!$X1978&lt;&gt;1,"",DATABASE!S1978)</f>
        <v/>
      </c>
    </row>
    <row r="1981" ht="16.5" customHeight="1" s="111">
      <c r="A1981" s="92">
        <f>IF(DATABASE!$X1979&lt;&gt;1,"",DATABASE!B1979)</f>
        <v/>
      </c>
      <c r="B1981" s="93">
        <f>IF(DATABASE!$X1979&lt;&gt;1,"",DATABASE!M1979)</f>
        <v/>
      </c>
      <c r="C1981" s="94">
        <f>IF(DATABASE!$X1979&lt;&gt;1,"",DATABASE!A1979)</f>
        <v/>
      </c>
      <c r="D1981" s="94">
        <f>IF(DATABASE!$X1979&lt;&gt;1,"",DATABASE!P1979)</f>
        <v/>
      </c>
      <c r="E1981" s="94">
        <f>IF(DATABASE!$X1979&lt;&gt;1,"",DATABASE!L1979)</f>
        <v/>
      </c>
      <c r="F1981" s="94">
        <f>IF(DATABASE!$X1979&lt;&gt;1,"",DATABASE!Q1979)</f>
        <v/>
      </c>
      <c r="G1981" s="94">
        <f>IF(DATABASE!$X1979&lt;&gt;1,"",DATABASE!C1979)</f>
        <v/>
      </c>
      <c r="H1981" s="94">
        <f>IF(DATABASE!$X1979&lt;&gt;1,"",DATABASE!D1979)</f>
        <v/>
      </c>
      <c r="I1981" s="93">
        <f>IF(DATABASE!$X1979&lt;&gt;1,"",DATABASE!S1979)</f>
        <v/>
      </c>
    </row>
    <row r="1982" ht="16.5" customHeight="1" s="111">
      <c r="A1982" s="92">
        <f>IF(DATABASE!$X1980&lt;&gt;1,"",DATABASE!B1980)</f>
        <v/>
      </c>
      <c r="B1982" s="93">
        <f>IF(DATABASE!$X1980&lt;&gt;1,"",DATABASE!M1980)</f>
        <v/>
      </c>
      <c r="C1982" s="94">
        <f>IF(DATABASE!$X1980&lt;&gt;1,"",DATABASE!A1980)</f>
        <v/>
      </c>
      <c r="D1982" s="94">
        <f>IF(DATABASE!$X1980&lt;&gt;1,"",DATABASE!P1980)</f>
        <v/>
      </c>
      <c r="E1982" s="94">
        <f>IF(DATABASE!$X1980&lt;&gt;1,"",DATABASE!L1980)</f>
        <v/>
      </c>
      <c r="F1982" s="94">
        <f>IF(DATABASE!$X1980&lt;&gt;1,"",DATABASE!Q1980)</f>
        <v/>
      </c>
      <c r="G1982" s="94">
        <f>IF(DATABASE!$X1980&lt;&gt;1,"",DATABASE!C1980)</f>
        <v/>
      </c>
      <c r="H1982" s="94">
        <f>IF(DATABASE!$X1980&lt;&gt;1,"",DATABASE!D1980)</f>
        <v/>
      </c>
      <c r="I1982" s="93">
        <f>IF(DATABASE!$X1980&lt;&gt;1,"",DATABASE!S1980)</f>
        <v/>
      </c>
    </row>
    <row r="1983" ht="16.5" customHeight="1" s="111">
      <c r="A1983" s="92">
        <f>IF(DATABASE!$X1981&lt;&gt;1,"",DATABASE!B1981)</f>
        <v/>
      </c>
      <c r="B1983" s="93">
        <f>IF(DATABASE!$X1981&lt;&gt;1,"",DATABASE!M1981)</f>
        <v/>
      </c>
      <c r="C1983" s="94">
        <f>IF(DATABASE!$X1981&lt;&gt;1,"",DATABASE!A1981)</f>
        <v/>
      </c>
      <c r="D1983" s="94">
        <f>IF(DATABASE!$X1981&lt;&gt;1,"",DATABASE!P1981)</f>
        <v/>
      </c>
      <c r="E1983" s="94">
        <f>IF(DATABASE!$X1981&lt;&gt;1,"",DATABASE!L1981)</f>
        <v/>
      </c>
      <c r="F1983" s="94">
        <f>IF(DATABASE!$X1981&lt;&gt;1,"",DATABASE!Q1981)</f>
        <v/>
      </c>
      <c r="G1983" s="94">
        <f>IF(DATABASE!$X1981&lt;&gt;1,"",DATABASE!C1981)</f>
        <v/>
      </c>
      <c r="H1983" s="94">
        <f>IF(DATABASE!$X1981&lt;&gt;1,"",DATABASE!D1981)</f>
        <v/>
      </c>
      <c r="I1983" s="93">
        <f>IF(DATABASE!$X1981&lt;&gt;1,"",DATABASE!S1981)</f>
        <v/>
      </c>
    </row>
    <row r="1984" ht="16.5" customHeight="1" s="111">
      <c r="A1984" s="92">
        <f>IF(DATABASE!$X1982&lt;&gt;1,"",DATABASE!B1982)</f>
        <v/>
      </c>
      <c r="B1984" s="93">
        <f>IF(DATABASE!$X1982&lt;&gt;1,"",DATABASE!M1982)</f>
        <v/>
      </c>
      <c r="C1984" s="94">
        <f>IF(DATABASE!$X1982&lt;&gt;1,"",DATABASE!A1982)</f>
        <v/>
      </c>
      <c r="D1984" s="94">
        <f>IF(DATABASE!$X1982&lt;&gt;1,"",DATABASE!P1982)</f>
        <v/>
      </c>
      <c r="E1984" s="94">
        <f>IF(DATABASE!$X1982&lt;&gt;1,"",DATABASE!L1982)</f>
        <v/>
      </c>
      <c r="F1984" s="94">
        <f>IF(DATABASE!$X1982&lt;&gt;1,"",DATABASE!Q1982)</f>
        <v/>
      </c>
      <c r="G1984" s="94">
        <f>IF(DATABASE!$X1982&lt;&gt;1,"",DATABASE!C1982)</f>
        <v/>
      </c>
      <c r="H1984" s="94">
        <f>IF(DATABASE!$X1982&lt;&gt;1,"",DATABASE!D1982)</f>
        <v/>
      </c>
      <c r="I1984" s="93">
        <f>IF(DATABASE!$X1982&lt;&gt;1,"",DATABASE!S1982)</f>
        <v/>
      </c>
    </row>
    <row r="1985" ht="16.5" customHeight="1" s="111">
      <c r="A1985" s="92">
        <f>IF(DATABASE!$X1983&lt;&gt;1,"",DATABASE!B1983)</f>
        <v/>
      </c>
      <c r="B1985" s="93">
        <f>IF(DATABASE!$X1983&lt;&gt;1,"",DATABASE!M1983)</f>
        <v/>
      </c>
      <c r="C1985" s="94">
        <f>IF(DATABASE!$X1983&lt;&gt;1,"",DATABASE!A1983)</f>
        <v/>
      </c>
      <c r="D1985" s="94">
        <f>IF(DATABASE!$X1983&lt;&gt;1,"",DATABASE!P1983)</f>
        <v/>
      </c>
      <c r="E1985" s="94">
        <f>IF(DATABASE!$X1983&lt;&gt;1,"",DATABASE!L1983)</f>
        <v/>
      </c>
      <c r="F1985" s="94">
        <f>IF(DATABASE!$X1983&lt;&gt;1,"",DATABASE!Q1983)</f>
        <v/>
      </c>
      <c r="G1985" s="94">
        <f>IF(DATABASE!$X1983&lt;&gt;1,"",DATABASE!C1983)</f>
        <v/>
      </c>
      <c r="H1985" s="94">
        <f>IF(DATABASE!$X1983&lt;&gt;1,"",DATABASE!D1983)</f>
        <v/>
      </c>
      <c r="I1985" s="93">
        <f>IF(DATABASE!$X1983&lt;&gt;1,"",DATABASE!S1983)</f>
        <v/>
      </c>
    </row>
    <row r="1986" ht="16.5" customHeight="1" s="111">
      <c r="A1986" s="92">
        <f>IF(DATABASE!$X1984&lt;&gt;1,"",DATABASE!B1984)</f>
        <v/>
      </c>
      <c r="B1986" s="93">
        <f>IF(DATABASE!$X1984&lt;&gt;1,"",DATABASE!M1984)</f>
        <v/>
      </c>
      <c r="C1986" s="94">
        <f>IF(DATABASE!$X1984&lt;&gt;1,"",DATABASE!A1984)</f>
        <v/>
      </c>
      <c r="D1986" s="94">
        <f>IF(DATABASE!$X1984&lt;&gt;1,"",DATABASE!P1984)</f>
        <v/>
      </c>
      <c r="E1986" s="94">
        <f>IF(DATABASE!$X1984&lt;&gt;1,"",DATABASE!L1984)</f>
        <v/>
      </c>
      <c r="F1986" s="94">
        <f>IF(DATABASE!$X1984&lt;&gt;1,"",DATABASE!Q1984)</f>
        <v/>
      </c>
      <c r="G1986" s="94">
        <f>IF(DATABASE!$X1984&lt;&gt;1,"",DATABASE!C1984)</f>
        <v/>
      </c>
      <c r="H1986" s="94">
        <f>IF(DATABASE!$X1984&lt;&gt;1,"",DATABASE!D1984)</f>
        <v/>
      </c>
      <c r="I1986" s="93">
        <f>IF(DATABASE!$X1984&lt;&gt;1,"",DATABASE!S1984)</f>
        <v/>
      </c>
    </row>
    <row r="1987" ht="16.5" customHeight="1" s="111">
      <c r="A1987" s="92">
        <f>IF(DATABASE!$X1985&lt;&gt;1,"",DATABASE!B1985)</f>
        <v/>
      </c>
      <c r="B1987" s="93">
        <f>IF(DATABASE!$X1985&lt;&gt;1,"",DATABASE!M1985)</f>
        <v/>
      </c>
      <c r="C1987" s="94">
        <f>IF(DATABASE!$X1985&lt;&gt;1,"",DATABASE!A1985)</f>
        <v/>
      </c>
      <c r="D1987" s="94">
        <f>IF(DATABASE!$X1985&lt;&gt;1,"",DATABASE!P1985)</f>
        <v/>
      </c>
      <c r="E1987" s="94">
        <f>IF(DATABASE!$X1985&lt;&gt;1,"",DATABASE!L1985)</f>
        <v/>
      </c>
      <c r="F1987" s="94">
        <f>IF(DATABASE!$X1985&lt;&gt;1,"",DATABASE!Q1985)</f>
        <v/>
      </c>
      <c r="G1987" s="94">
        <f>IF(DATABASE!$X1985&lt;&gt;1,"",DATABASE!C1985)</f>
        <v/>
      </c>
      <c r="H1987" s="94">
        <f>IF(DATABASE!$X1985&lt;&gt;1,"",DATABASE!D1985)</f>
        <v/>
      </c>
      <c r="I1987" s="93">
        <f>IF(DATABASE!$X1985&lt;&gt;1,"",DATABASE!S1985)</f>
        <v/>
      </c>
    </row>
    <row r="1988" ht="16.5" customHeight="1" s="111">
      <c r="A1988" s="92">
        <f>IF(DATABASE!$X1986&lt;&gt;1,"",DATABASE!B1986)</f>
        <v/>
      </c>
      <c r="B1988" s="93">
        <f>IF(DATABASE!$X1986&lt;&gt;1,"",DATABASE!M1986)</f>
        <v/>
      </c>
      <c r="C1988" s="94">
        <f>IF(DATABASE!$X1986&lt;&gt;1,"",DATABASE!A1986)</f>
        <v/>
      </c>
      <c r="D1988" s="94">
        <f>IF(DATABASE!$X1986&lt;&gt;1,"",DATABASE!P1986)</f>
        <v/>
      </c>
      <c r="E1988" s="94">
        <f>IF(DATABASE!$X1986&lt;&gt;1,"",DATABASE!L1986)</f>
        <v/>
      </c>
      <c r="F1988" s="94">
        <f>IF(DATABASE!$X1986&lt;&gt;1,"",DATABASE!Q1986)</f>
        <v/>
      </c>
      <c r="G1988" s="94">
        <f>IF(DATABASE!$X1986&lt;&gt;1,"",DATABASE!C1986)</f>
        <v/>
      </c>
      <c r="H1988" s="94">
        <f>IF(DATABASE!$X1986&lt;&gt;1,"",DATABASE!D1986)</f>
        <v/>
      </c>
      <c r="I1988" s="93">
        <f>IF(DATABASE!$X1986&lt;&gt;1,"",DATABASE!S1986)</f>
        <v/>
      </c>
    </row>
    <row r="1989" ht="16.5" customHeight="1" s="111">
      <c r="A1989" s="92">
        <f>IF(DATABASE!$X1987&lt;&gt;1,"",DATABASE!B1987)</f>
        <v/>
      </c>
      <c r="B1989" s="93">
        <f>IF(DATABASE!$X1987&lt;&gt;1,"",DATABASE!M1987)</f>
        <v/>
      </c>
      <c r="C1989" s="94">
        <f>IF(DATABASE!$X1987&lt;&gt;1,"",DATABASE!A1987)</f>
        <v/>
      </c>
      <c r="D1989" s="94">
        <f>IF(DATABASE!$X1987&lt;&gt;1,"",DATABASE!P1987)</f>
        <v/>
      </c>
      <c r="E1989" s="94">
        <f>IF(DATABASE!$X1987&lt;&gt;1,"",DATABASE!L1987)</f>
        <v/>
      </c>
      <c r="F1989" s="94">
        <f>IF(DATABASE!$X1987&lt;&gt;1,"",DATABASE!Q1987)</f>
        <v/>
      </c>
      <c r="G1989" s="94">
        <f>IF(DATABASE!$X1987&lt;&gt;1,"",DATABASE!C1987)</f>
        <v/>
      </c>
      <c r="H1989" s="94">
        <f>IF(DATABASE!$X1987&lt;&gt;1,"",DATABASE!D1987)</f>
        <v/>
      </c>
      <c r="I1989" s="93">
        <f>IF(DATABASE!$X1987&lt;&gt;1,"",DATABASE!S1987)</f>
        <v/>
      </c>
    </row>
    <row r="1990" ht="16.5" customHeight="1" s="111">
      <c r="A1990" s="92">
        <f>IF(DATABASE!$X1988&lt;&gt;1,"",DATABASE!B1988)</f>
        <v/>
      </c>
      <c r="B1990" s="93">
        <f>IF(DATABASE!$X1988&lt;&gt;1,"",DATABASE!M1988)</f>
        <v/>
      </c>
      <c r="C1990" s="94">
        <f>IF(DATABASE!$X1988&lt;&gt;1,"",DATABASE!A1988)</f>
        <v/>
      </c>
      <c r="D1990" s="94">
        <f>IF(DATABASE!$X1988&lt;&gt;1,"",DATABASE!P1988)</f>
        <v/>
      </c>
      <c r="E1990" s="94">
        <f>IF(DATABASE!$X1988&lt;&gt;1,"",DATABASE!L1988)</f>
        <v/>
      </c>
      <c r="F1990" s="94">
        <f>IF(DATABASE!$X1988&lt;&gt;1,"",DATABASE!Q1988)</f>
        <v/>
      </c>
      <c r="G1990" s="94">
        <f>IF(DATABASE!$X1988&lt;&gt;1,"",DATABASE!C1988)</f>
        <v/>
      </c>
      <c r="H1990" s="94">
        <f>IF(DATABASE!$X1988&lt;&gt;1,"",DATABASE!D1988)</f>
        <v/>
      </c>
      <c r="I1990" s="93">
        <f>IF(DATABASE!$X1988&lt;&gt;1,"",DATABASE!S1988)</f>
        <v/>
      </c>
    </row>
    <row r="1991" ht="16.5" customHeight="1" s="111">
      <c r="A1991" s="92">
        <f>IF(DATABASE!$X1989&lt;&gt;1,"",DATABASE!B1989)</f>
        <v/>
      </c>
      <c r="B1991" s="93">
        <f>IF(DATABASE!$X1989&lt;&gt;1,"",DATABASE!M1989)</f>
        <v/>
      </c>
      <c r="C1991" s="94">
        <f>IF(DATABASE!$X1989&lt;&gt;1,"",DATABASE!A1989)</f>
        <v/>
      </c>
      <c r="D1991" s="94">
        <f>IF(DATABASE!$X1989&lt;&gt;1,"",DATABASE!P1989)</f>
        <v/>
      </c>
      <c r="E1991" s="94">
        <f>IF(DATABASE!$X1989&lt;&gt;1,"",DATABASE!L1989)</f>
        <v/>
      </c>
      <c r="F1991" s="94">
        <f>IF(DATABASE!$X1989&lt;&gt;1,"",DATABASE!Q1989)</f>
        <v/>
      </c>
      <c r="G1991" s="94">
        <f>IF(DATABASE!$X1989&lt;&gt;1,"",DATABASE!C1989)</f>
        <v/>
      </c>
      <c r="H1991" s="94">
        <f>IF(DATABASE!$X1989&lt;&gt;1,"",DATABASE!D1989)</f>
        <v/>
      </c>
      <c r="I1991" s="93">
        <f>IF(DATABASE!$X1989&lt;&gt;1,"",DATABASE!S1989)</f>
        <v/>
      </c>
    </row>
    <row r="1992" ht="16.5" customHeight="1" s="111">
      <c r="A1992" s="92">
        <f>IF(DATABASE!$X1990&lt;&gt;1,"",DATABASE!B1990)</f>
        <v/>
      </c>
      <c r="B1992" s="93">
        <f>IF(DATABASE!$X1990&lt;&gt;1,"",DATABASE!M1990)</f>
        <v/>
      </c>
      <c r="C1992" s="94">
        <f>IF(DATABASE!$X1990&lt;&gt;1,"",DATABASE!A1990)</f>
        <v/>
      </c>
      <c r="D1992" s="94">
        <f>IF(DATABASE!$X1990&lt;&gt;1,"",DATABASE!P1990)</f>
        <v/>
      </c>
      <c r="E1992" s="94">
        <f>IF(DATABASE!$X1990&lt;&gt;1,"",DATABASE!L1990)</f>
        <v/>
      </c>
      <c r="F1992" s="94">
        <f>IF(DATABASE!$X1990&lt;&gt;1,"",DATABASE!Q1990)</f>
        <v/>
      </c>
      <c r="G1992" s="94">
        <f>IF(DATABASE!$X1990&lt;&gt;1,"",DATABASE!C1990)</f>
        <v/>
      </c>
      <c r="H1992" s="94">
        <f>IF(DATABASE!$X1990&lt;&gt;1,"",DATABASE!D1990)</f>
        <v/>
      </c>
      <c r="I1992" s="93">
        <f>IF(DATABASE!$X1990&lt;&gt;1,"",DATABASE!S1990)</f>
        <v/>
      </c>
    </row>
    <row r="1993" ht="16.5" customHeight="1" s="111">
      <c r="A1993" s="92">
        <f>IF(DATABASE!$X1991&lt;&gt;1,"",DATABASE!B1991)</f>
        <v/>
      </c>
      <c r="B1993" s="93">
        <f>IF(DATABASE!$X1991&lt;&gt;1,"",DATABASE!M1991)</f>
        <v/>
      </c>
      <c r="C1993" s="94">
        <f>IF(DATABASE!$X1991&lt;&gt;1,"",DATABASE!A1991)</f>
        <v/>
      </c>
      <c r="D1993" s="94">
        <f>IF(DATABASE!$X1991&lt;&gt;1,"",DATABASE!P1991)</f>
        <v/>
      </c>
      <c r="E1993" s="94">
        <f>IF(DATABASE!$X1991&lt;&gt;1,"",DATABASE!L1991)</f>
        <v/>
      </c>
      <c r="F1993" s="94">
        <f>IF(DATABASE!$X1991&lt;&gt;1,"",DATABASE!Q1991)</f>
        <v/>
      </c>
      <c r="G1993" s="94">
        <f>IF(DATABASE!$X1991&lt;&gt;1,"",DATABASE!C1991)</f>
        <v/>
      </c>
      <c r="H1993" s="94">
        <f>IF(DATABASE!$X1991&lt;&gt;1,"",DATABASE!D1991)</f>
        <v/>
      </c>
      <c r="I1993" s="93">
        <f>IF(DATABASE!$X1991&lt;&gt;1,"",DATABASE!S1991)</f>
        <v/>
      </c>
    </row>
    <row r="1994" ht="16.5" customHeight="1" s="111">
      <c r="A1994" s="92">
        <f>IF(DATABASE!$X1992&lt;&gt;1,"",DATABASE!B1992)</f>
        <v/>
      </c>
      <c r="B1994" s="93">
        <f>IF(DATABASE!$X1992&lt;&gt;1,"",DATABASE!M1992)</f>
        <v/>
      </c>
      <c r="C1994" s="94">
        <f>IF(DATABASE!$X1992&lt;&gt;1,"",DATABASE!A1992)</f>
        <v/>
      </c>
      <c r="D1994" s="94">
        <f>IF(DATABASE!$X1992&lt;&gt;1,"",DATABASE!P1992)</f>
        <v/>
      </c>
      <c r="E1994" s="94">
        <f>IF(DATABASE!$X1992&lt;&gt;1,"",DATABASE!L1992)</f>
        <v/>
      </c>
      <c r="F1994" s="94">
        <f>IF(DATABASE!$X1992&lt;&gt;1,"",DATABASE!Q1992)</f>
        <v/>
      </c>
      <c r="G1994" s="94">
        <f>IF(DATABASE!$X1992&lt;&gt;1,"",DATABASE!C1992)</f>
        <v/>
      </c>
      <c r="H1994" s="94">
        <f>IF(DATABASE!$X1992&lt;&gt;1,"",DATABASE!D1992)</f>
        <v/>
      </c>
      <c r="I1994" s="93">
        <f>IF(DATABASE!$X1992&lt;&gt;1,"",DATABASE!S1992)</f>
        <v/>
      </c>
    </row>
    <row r="1995" ht="16.5" customHeight="1" s="111">
      <c r="A1995" s="92">
        <f>IF(DATABASE!$X1993&lt;&gt;1,"",DATABASE!B1993)</f>
        <v/>
      </c>
      <c r="B1995" s="93">
        <f>IF(DATABASE!$X1993&lt;&gt;1,"",DATABASE!M1993)</f>
        <v/>
      </c>
      <c r="C1995" s="94">
        <f>IF(DATABASE!$X1993&lt;&gt;1,"",DATABASE!A1993)</f>
        <v/>
      </c>
      <c r="D1995" s="94">
        <f>IF(DATABASE!$X1993&lt;&gt;1,"",DATABASE!P1993)</f>
        <v/>
      </c>
      <c r="E1995" s="94">
        <f>IF(DATABASE!$X1993&lt;&gt;1,"",DATABASE!L1993)</f>
        <v/>
      </c>
      <c r="F1995" s="94">
        <f>IF(DATABASE!$X1993&lt;&gt;1,"",DATABASE!Q1993)</f>
        <v/>
      </c>
      <c r="G1995" s="94">
        <f>IF(DATABASE!$X1993&lt;&gt;1,"",DATABASE!C1993)</f>
        <v/>
      </c>
      <c r="H1995" s="94">
        <f>IF(DATABASE!$X1993&lt;&gt;1,"",DATABASE!D1993)</f>
        <v/>
      </c>
      <c r="I1995" s="93">
        <f>IF(DATABASE!$X1993&lt;&gt;1,"",DATABASE!S1993)</f>
        <v/>
      </c>
    </row>
    <row r="1996" ht="16.5" customHeight="1" s="111">
      <c r="A1996" s="92">
        <f>IF(DATABASE!$X1994&lt;&gt;1,"",DATABASE!B1994)</f>
        <v/>
      </c>
      <c r="B1996" s="93">
        <f>IF(DATABASE!$X1994&lt;&gt;1,"",DATABASE!M1994)</f>
        <v/>
      </c>
      <c r="C1996" s="94">
        <f>IF(DATABASE!$X1994&lt;&gt;1,"",DATABASE!A1994)</f>
        <v/>
      </c>
      <c r="D1996" s="94">
        <f>IF(DATABASE!$X1994&lt;&gt;1,"",DATABASE!P1994)</f>
        <v/>
      </c>
      <c r="E1996" s="94">
        <f>IF(DATABASE!$X1994&lt;&gt;1,"",DATABASE!L1994)</f>
        <v/>
      </c>
      <c r="F1996" s="94">
        <f>IF(DATABASE!$X1994&lt;&gt;1,"",DATABASE!Q1994)</f>
        <v/>
      </c>
      <c r="G1996" s="94">
        <f>IF(DATABASE!$X1994&lt;&gt;1,"",DATABASE!C1994)</f>
        <v/>
      </c>
      <c r="H1996" s="94">
        <f>IF(DATABASE!$X1994&lt;&gt;1,"",DATABASE!D1994)</f>
        <v/>
      </c>
      <c r="I1996" s="93">
        <f>IF(DATABASE!$X1994&lt;&gt;1,"",DATABASE!S1994)</f>
        <v/>
      </c>
    </row>
    <row r="1997" ht="16.5" customHeight="1" s="111">
      <c r="A1997" s="92">
        <f>IF(DATABASE!$X1995&lt;&gt;1,"",DATABASE!B1995)</f>
        <v/>
      </c>
      <c r="B1997" s="93">
        <f>IF(DATABASE!$X1995&lt;&gt;1,"",DATABASE!M1995)</f>
        <v/>
      </c>
      <c r="C1997" s="94">
        <f>IF(DATABASE!$X1995&lt;&gt;1,"",DATABASE!A1995)</f>
        <v/>
      </c>
      <c r="D1997" s="94">
        <f>IF(DATABASE!$X1995&lt;&gt;1,"",DATABASE!P1995)</f>
        <v/>
      </c>
      <c r="E1997" s="94">
        <f>IF(DATABASE!$X1995&lt;&gt;1,"",DATABASE!L1995)</f>
        <v/>
      </c>
      <c r="F1997" s="94">
        <f>IF(DATABASE!$X1995&lt;&gt;1,"",DATABASE!Q1995)</f>
        <v/>
      </c>
      <c r="G1997" s="94">
        <f>IF(DATABASE!$X1995&lt;&gt;1,"",DATABASE!C1995)</f>
        <v/>
      </c>
      <c r="H1997" s="94">
        <f>IF(DATABASE!$X1995&lt;&gt;1,"",DATABASE!D1995)</f>
        <v/>
      </c>
      <c r="I1997" s="93">
        <f>IF(DATABASE!$X1995&lt;&gt;1,"",DATABASE!S1995)</f>
        <v/>
      </c>
    </row>
    <row r="1998" ht="16.5" customHeight="1" s="111">
      <c r="A1998" s="92">
        <f>IF(DATABASE!$X1996&lt;&gt;1,"",DATABASE!B1996)</f>
        <v/>
      </c>
      <c r="B1998" s="93">
        <f>IF(DATABASE!$X1996&lt;&gt;1,"",DATABASE!M1996)</f>
        <v/>
      </c>
      <c r="C1998" s="94">
        <f>IF(DATABASE!$X1996&lt;&gt;1,"",DATABASE!A1996)</f>
        <v/>
      </c>
      <c r="D1998" s="94">
        <f>IF(DATABASE!$X1996&lt;&gt;1,"",DATABASE!P1996)</f>
        <v/>
      </c>
      <c r="E1998" s="94">
        <f>IF(DATABASE!$X1996&lt;&gt;1,"",DATABASE!L1996)</f>
        <v/>
      </c>
      <c r="F1998" s="94">
        <f>IF(DATABASE!$X1996&lt;&gt;1,"",DATABASE!Q1996)</f>
        <v/>
      </c>
      <c r="G1998" s="94">
        <f>IF(DATABASE!$X1996&lt;&gt;1,"",DATABASE!C1996)</f>
        <v/>
      </c>
      <c r="H1998" s="94">
        <f>IF(DATABASE!$X1996&lt;&gt;1,"",DATABASE!D1996)</f>
        <v/>
      </c>
      <c r="I1998" s="93">
        <f>IF(DATABASE!$X1996&lt;&gt;1,"",DATABASE!S1996)</f>
        <v/>
      </c>
    </row>
    <row r="1999" ht="16.5" customHeight="1" s="111">
      <c r="A1999" s="92">
        <f>IF(DATABASE!$X1997&lt;&gt;1,"",DATABASE!B1997)</f>
        <v/>
      </c>
      <c r="B1999" s="93">
        <f>IF(DATABASE!$X1997&lt;&gt;1,"",DATABASE!M1997)</f>
        <v/>
      </c>
      <c r="C1999" s="94">
        <f>IF(DATABASE!$X1997&lt;&gt;1,"",DATABASE!A1997)</f>
        <v/>
      </c>
      <c r="D1999" s="94">
        <f>IF(DATABASE!$X1997&lt;&gt;1,"",DATABASE!P1997)</f>
        <v/>
      </c>
      <c r="E1999" s="94">
        <f>IF(DATABASE!$X1997&lt;&gt;1,"",DATABASE!L1997)</f>
        <v/>
      </c>
      <c r="F1999" s="94">
        <f>IF(DATABASE!$X1997&lt;&gt;1,"",DATABASE!Q1997)</f>
        <v/>
      </c>
      <c r="G1999" s="94">
        <f>IF(DATABASE!$X1997&lt;&gt;1,"",DATABASE!C1997)</f>
        <v/>
      </c>
      <c r="H1999" s="94">
        <f>IF(DATABASE!$X1997&lt;&gt;1,"",DATABASE!D1997)</f>
        <v/>
      </c>
      <c r="I1999" s="93">
        <f>IF(DATABASE!$X1997&lt;&gt;1,"",DATABASE!S1997)</f>
        <v/>
      </c>
    </row>
    <row r="2000" ht="16.5" customHeight="1" s="111">
      <c r="A2000" s="92">
        <f>IF(DATABASE!$X1998&lt;&gt;1,"",DATABASE!B1998)</f>
        <v/>
      </c>
      <c r="B2000" s="93">
        <f>IF(DATABASE!$X1998&lt;&gt;1,"",DATABASE!M1998)</f>
        <v/>
      </c>
      <c r="C2000" s="94">
        <f>IF(DATABASE!$X1998&lt;&gt;1,"",DATABASE!A1998)</f>
        <v/>
      </c>
      <c r="D2000" s="94">
        <f>IF(DATABASE!$X1998&lt;&gt;1,"",DATABASE!P1998)</f>
        <v/>
      </c>
      <c r="E2000" s="94">
        <f>IF(DATABASE!$X1998&lt;&gt;1,"",DATABASE!L1998)</f>
        <v/>
      </c>
      <c r="F2000" s="94">
        <f>IF(DATABASE!$X1998&lt;&gt;1,"",DATABASE!Q1998)</f>
        <v/>
      </c>
      <c r="G2000" s="94">
        <f>IF(DATABASE!$X1998&lt;&gt;1,"",DATABASE!C1998)</f>
        <v/>
      </c>
      <c r="H2000" s="94">
        <f>IF(DATABASE!$X1998&lt;&gt;1,"",DATABASE!D1998)</f>
        <v/>
      </c>
      <c r="I2000" s="93">
        <f>IF(DATABASE!$X1998&lt;&gt;1,"",DATABASE!S1998)</f>
        <v/>
      </c>
    </row>
    <row r="2001" ht="16.5" customHeight="1" s="111">
      <c r="A2001" s="92">
        <f>IF(DATABASE!$X1999&lt;&gt;1,"",DATABASE!B1999)</f>
        <v/>
      </c>
      <c r="B2001" s="93">
        <f>IF(DATABASE!$X1999&lt;&gt;1,"",DATABASE!M1999)</f>
        <v/>
      </c>
      <c r="C2001" s="94">
        <f>IF(DATABASE!$X1999&lt;&gt;1,"",DATABASE!A1999)</f>
        <v/>
      </c>
      <c r="D2001" s="94">
        <f>IF(DATABASE!$X1999&lt;&gt;1,"",DATABASE!P1999)</f>
        <v/>
      </c>
      <c r="E2001" s="94">
        <f>IF(DATABASE!$X1999&lt;&gt;1,"",DATABASE!L1999)</f>
        <v/>
      </c>
      <c r="F2001" s="94">
        <f>IF(DATABASE!$X1999&lt;&gt;1,"",DATABASE!Q1999)</f>
        <v/>
      </c>
      <c r="G2001" s="94">
        <f>IF(DATABASE!$X1999&lt;&gt;1,"",DATABASE!C1999)</f>
        <v/>
      </c>
      <c r="H2001" s="94">
        <f>IF(DATABASE!$X1999&lt;&gt;1,"",DATABASE!D1999)</f>
        <v/>
      </c>
      <c r="I2001" s="93">
        <f>IF(DATABASE!$X1999&lt;&gt;1,"",DATABASE!S1999)</f>
        <v/>
      </c>
    </row>
    <row r="2002" ht="16.5" customHeight="1" s="111">
      <c r="A2002" s="92">
        <f>IF(DATABASE!$X2000&lt;&gt;1,"",DATABASE!B2000)</f>
        <v/>
      </c>
      <c r="B2002" s="93">
        <f>IF(DATABASE!$X2000&lt;&gt;1,"",DATABASE!M2000)</f>
        <v/>
      </c>
      <c r="C2002" s="94">
        <f>IF(DATABASE!$X2000&lt;&gt;1,"",DATABASE!A2000)</f>
        <v/>
      </c>
      <c r="D2002" s="94">
        <f>IF(DATABASE!$X2000&lt;&gt;1,"",DATABASE!P2000)</f>
        <v/>
      </c>
      <c r="E2002" s="94">
        <f>IF(DATABASE!$X2000&lt;&gt;1,"",DATABASE!L2000)</f>
        <v/>
      </c>
      <c r="F2002" s="94">
        <f>IF(DATABASE!$X2000&lt;&gt;1,"",DATABASE!Q2000)</f>
        <v/>
      </c>
      <c r="G2002" s="94">
        <f>IF(DATABASE!$X2000&lt;&gt;1,"",DATABASE!C2000)</f>
        <v/>
      </c>
      <c r="H2002" s="94">
        <f>IF(DATABASE!$X2000&lt;&gt;1,"",DATABASE!D2000)</f>
        <v/>
      </c>
      <c r="I2002" s="93">
        <f>IF(DATABASE!$X2000&lt;&gt;1,"",DATABASE!S2000)</f>
        <v/>
      </c>
    </row>
    <row r="2003" ht="16.5" customHeight="1" s="111">
      <c r="A2003" s="92">
        <f>IF(DATABASE!$X2001&lt;&gt;1,"",DATABASE!B2001)</f>
        <v/>
      </c>
      <c r="B2003" s="93">
        <f>IF(DATABASE!$X2001&lt;&gt;1,"",DATABASE!M2001)</f>
        <v/>
      </c>
      <c r="C2003" s="94">
        <f>IF(DATABASE!$X2001&lt;&gt;1,"",DATABASE!A2001)</f>
        <v/>
      </c>
      <c r="D2003" s="94">
        <f>IF(DATABASE!$X2001&lt;&gt;1,"",DATABASE!P2001)</f>
        <v/>
      </c>
      <c r="E2003" s="94">
        <f>IF(DATABASE!$X2001&lt;&gt;1,"",DATABASE!L2001)</f>
        <v/>
      </c>
      <c r="F2003" s="94">
        <f>IF(DATABASE!$X2001&lt;&gt;1,"",DATABASE!Q2001)</f>
        <v/>
      </c>
      <c r="G2003" s="94">
        <f>IF(DATABASE!$X2001&lt;&gt;1,"",DATABASE!C2001)</f>
        <v/>
      </c>
      <c r="H2003" s="94">
        <f>IF(DATABASE!$X2001&lt;&gt;1,"",DATABASE!D2001)</f>
        <v/>
      </c>
      <c r="I2003" s="93">
        <f>IF(DATABASE!$X2001&lt;&gt;1,"",DATABASE!S2001)</f>
        <v/>
      </c>
    </row>
    <row r="2004" ht="16.5" customHeight="1" s="111">
      <c r="A2004" s="92">
        <f>IF(DATABASE!$X2002&lt;&gt;1,"",DATABASE!B2002)</f>
        <v/>
      </c>
      <c r="B2004" s="93">
        <f>IF(DATABASE!$X2002&lt;&gt;1,"",DATABASE!M2002)</f>
        <v/>
      </c>
      <c r="C2004" s="94">
        <f>IF(DATABASE!$X2002&lt;&gt;1,"",DATABASE!A2002)</f>
        <v/>
      </c>
      <c r="D2004" s="94">
        <f>IF(DATABASE!$X2002&lt;&gt;1,"",DATABASE!P2002)</f>
        <v/>
      </c>
      <c r="E2004" s="94">
        <f>IF(DATABASE!$X2002&lt;&gt;1,"",DATABASE!L2002)</f>
        <v/>
      </c>
      <c r="F2004" s="94">
        <f>IF(DATABASE!$X2002&lt;&gt;1,"",DATABASE!Q2002)</f>
        <v/>
      </c>
      <c r="G2004" s="94">
        <f>IF(DATABASE!$X2002&lt;&gt;1,"",DATABASE!C2002)</f>
        <v/>
      </c>
      <c r="H2004" s="94">
        <f>IF(DATABASE!$X2002&lt;&gt;1,"",DATABASE!D2002)</f>
        <v/>
      </c>
      <c r="I2004" s="93">
        <f>IF(DATABASE!$X2002&lt;&gt;1,"",DATABASE!S2002)</f>
        <v/>
      </c>
    </row>
    <row r="2005" ht="16.5" customHeight="1" s="111">
      <c r="A2005" s="92">
        <f>IF(DATABASE!$X2003&lt;&gt;1,"",DATABASE!B2003)</f>
        <v/>
      </c>
      <c r="B2005" s="93">
        <f>IF(DATABASE!$X2003&lt;&gt;1,"",DATABASE!M2003)</f>
        <v/>
      </c>
      <c r="C2005" s="94">
        <f>IF(DATABASE!$X2003&lt;&gt;1,"",DATABASE!A2003)</f>
        <v/>
      </c>
      <c r="D2005" s="94">
        <f>IF(DATABASE!$X2003&lt;&gt;1,"",DATABASE!P2003)</f>
        <v/>
      </c>
      <c r="E2005" s="94">
        <f>IF(DATABASE!$X2003&lt;&gt;1,"",DATABASE!L2003)</f>
        <v/>
      </c>
      <c r="F2005" s="94">
        <f>IF(DATABASE!$X2003&lt;&gt;1,"",DATABASE!Q2003)</f>
        <v/>
      </c>
      <c r="G2005" s="94">
        <f>IF(DATABASE!$X2003&lt;&gt;1,"",DATABASE!C2003)</f>
        <v/>
      </c>
      <c r="H2005" s="94">
        <f>IF(DATABASE!$X2003&lt;&gt;1,"",DATABASE!D2003)</f>
        <v/>
      </c>
      <c r="I2005" s="93">
        <f>IF(DATABASE!$X2003&lt;&gt;1,"",DATABASE!S2003)</f>
        <v/>
      </c>
    </row>
    <row r="2006" ht="16.5" customHeight="1" s="111">
      <c r="A2006" s="92">
        <f>IF(DATABASE!$X2004&lt;&gt;1,"",DATABASE!B2004)</f>
        <v/>
      </c>
      <c r="B2006" s="93">
        <f>IF(DATABASE!$X2004&lt;&gt;1,"",DATABASE!M2004)</f>
        <v/>
      </c>
      <c r="C2006" s="94">
        <f>IF(DATABASE!$X2004&lt;&gt;1,"",DATABASE!A2004)</f>
        <v/>
      </c>
      <c r="D2006" s="94">
        <f>IF(DATABASE!$X2004&lt;&gt;1,"",DATABASE!P2004)</f>
        <v/>
      </c>
      <c r="E2006" s="94">
        <f>IF(DATABASE!$X2004&lt;&gt;1,"",DATABASE!L2004)</f>
        <v/>
      </c>
      <c r="F2006" s="94">
        <f>IF(DATABASE!$X2004&lt;&gt;1,"",DATABASE!Q2004)</f>
        <v/>
      </c>
      <c r="G2006" s="94">
        <f>IF(DATABASE!$X2004&lt;&gt;1,"",DATABASE!C2004)</f>
        <v/>
      </c>
      <c r="H2006" s="94">
        <f>IF(DATABASE!$X2004&lt;&gt;1,"",DATABASE!D2004)</f>
        <v/>
      </c>
      <c r="I2006" s="93">
        <f>IF(DATABASE!$X2004&lt;&gt;1,"",DATABASE!S2004)</f>
        <v/>
      </c>
    </row>
    <row r="2007" ht="16.5" customHeight="1" s="111">
      <c r="A2007" s="92">
        <f>IF(DATABASE!$X2005&lt;&gt;1,"",DATABASE!B2005)</f>
        <v/>
      </c>
      <c r="B2007" s="93">
        <f>IF(DATABASE!$X2005&lt;&gt;1,"",DATABASE!M2005)</f>
        <v/>
      </c>
      <c r="C2007" s="94">
        <f>IF(DATABASE!$X2005&lt;&gt;1,"",DATABASE!A2005)</f>
        <v/>
      </c>
      <c r="D2007" s="94">
        <f>IF(DATABASE!$X2005&lt;&gt;1,"",DATABASE!P2005)</f>
        <v/>
      </c>
      <c r="E2007" s="94">
        <f>IF(DATABASE!$X2005&lt;&gt;1,"",DATABASE!L2005)</f>
        <v/>
      </c>
      <c r="F2007" s="94">
        <f>IF(DATABASE!$X2005&lt;&gt;1,"",DATABASE!Q2005)</f>
        <v/>
      </c>
      <c r="G2007" s="94">
        <f>IF(DATABASE!$X2005&lt;&gt;1,"",DATABASE!C2005)</f>
        <v/>
      </c>
      <c r="H2007" s="94">
        <f>IF(DATABASE!$X2005&lt;&gt;1,"",DATABASE!D2005)</f>
        <v/>
      </c>
      <c r="I2007" s="93">
        <f>IF(DATABASE!$X2005&lt;&gt;1,"",DATABASE!S2005)</f>
        <v/>
      </c>
    </row>
    <row r="2008" ht="16.5" customHeight="1" s="111">
      <c r="A2008" s="92">
        <f>IF(DATABASE!$X2006&lt;&gt;1,"",DATABASE!B2006)</f>
        <v/>
      </c>
      <c r="B2008" s="93">
        <f>IF(DATABASE!$X2006&lt;&gt;1,"",DATABASE!M2006)</f>
        <v/>
      </c>
      <c r="C2008" s="94">
        <f>IF(DATABASE!$X2006&lt;&gt;1,"",DATABASE!A2006)</f>
        <v/>
      </c>
      <c r="D2008" s="94">
        <f>IF(DATABASE!$X2006&lt;&gt;1,"",DATABASE!P2006)</f>
        <v/>
      </c>
      <c r="E2008" s="94">
        <f>IF(DATABASE!$X2006&lt;&gt;1,"",DATABASE!L2006)</f>
        <v/>
      </c>
      <c r="F2008" s="94">
        <f>IF(DATABASE!$X2006&lt;&gt;1,"",DATABASE!Q2006)</f>
        <v/>
      </c>
      <c r="G2008" s="94">
        <f>IF(DATABASE!$X2006&lt;&gt;1,"",DATABASE!C2006)</f>
        <v/>
      </c>
      <c r="H2008" s="94">
        <f>IF(DATABASE!$X2006&lt;&gt;1,"",DATABASE!D2006)</f>
        <v/>
      </c>
      <c r="I2008" s="93">
        <f>IF(DATABASE!$X2006&lt;&gt;1,"",DATABASE!S2006)</f>
        <v/>
      </c>
    </row>
    <row r="2009" ht="16.5" customHeight="1" s="111">
      <c r="A2009" s="92">
        <f>IF(DATABASE!$X2007&lt;&gt;1,"",DATABASE!B2007)</f>
        <v/>
      </c>
      <c r="B2009" s="93">
        <f>IF(DATABASE!$X2007&lt;&gt;1,"",DATABASE!M2007)</f>
        <v/>
      </c>
      <c r="C2009" s="94">
        <f>IF(DATABASE!$X2007&lt;&gt;1,"",DATABASE!A2007)</f>
        <v/>
      </c>
      <c r="D2009" s="94">
        <f>IF(DATABASE!$X2007&lt;&gt;1,"",DATABASE!P2007)</f>
        <v/>
      </c>
      <c r="E2009" s="94">
        <f>IF(DATABASE!$X2007&lt;&gt;1,"",DATABASE!L2007)</f>
        <v/>
      </c>
      <c r="F2009" s="94">
        <f>IF(DATABASE!$X2007&lt;&gt;1,"",DATABASE!Q2007)</f>
        <v/>
      </c>
      <c r="G2009" s="94">
        <f>IF(DATABASE!$X2007&lt;&gt;1,"",DATABASE!C2007)</f>
        <v/>
      </c>
      <c r="H2009" s="94">
        <f>IF(DATABASE!$X2007&lt;&gt;1,"",DATABASE!D2007)</f>
        <v/>
      </c>
      <c r="I2009" s="93">
        <f>IF(DATABASE!$X2007&lt;&gt;1,"",DATABASE!S2007)</f>
        <v/>
      </c>
    </row>
    <row r="2010" ht="16.5" customHeight="1" s="111">
      <c r="A2010" s="92">
        <f>IF(DATABASE!$X2008&lt;&gt;1,"",DATABASE!B2008)</f>
        <v/>
      </c>
      <c r="B2010" s="93">
        <f>IF(DATABASE!$X2008&lt;&gt;1,"",DATABASE!M2008)</f>
        <v/>
      </c>
      <c r="C2010" s="94">
        <f>IF(DATABASE!$X2008&lt;&gt;1,"",DATABASE!A2008)</f>
        <v/>
      </c>
      <c r="D2010" s="94">
        <f>IF(DATABASE!$X2008&lt;&gt;1,"",DATABASE!P2008)</f>
        <v/>
      </c>
      <c r="E2010" s="94">
        <f>IF(DATABASE!$X2008&lt;&gt;1,"",DATABASE!L2008)</f>
        <v/>
      </c>
      <c r="F2010" s="94">
        <f>IF(DATABASE!$X2008&lt;&gt;1,"",DATABASE!Q2008)</f>
        <v/>
      </c>
      <c r="G2010" s="94">
        <f>IF(DATABASE!$X2008&lt;&gt;1,"",DATABASE!C2008)</f>
        <v/>
      </c>
      <c r="H2010" s="94">
        <f>IF(DATABASE!$X2008&lt;&gt;1,"",DATABASE!D2008)</f>
        <v/>
      </c>
      <c r="I2010" s="93">
        <f>IF(DATABASE!$X2008&lt;&gt;1,"",DATABASE!S2008)</f>
        <v/>
      </c>
    </row>
    <row r="2011" ht="16.5" customHeight="1" s="111">
      <c r="A2011" s="92">
        <f>IF(DATABASE!$X2009&lt;&gt;1,"",DATABASE!B2009)</f>
        <v/>
      </c>
      <c r="B2011" s="93">
        <f>IF(DATABASE!$X2009&lt;&gt;1,"",DATABASE!M2009)</f>
        <v/>
      </c>
      <c r="C2011" s="94">
        <f>IF(DATABASE!$X2009&lt;&gt;1,"",DATABASE!A2009)</f>
        <v/>
      </c>
      <c r="D2011" s="94">
        <f>IF(DATABASE!$X2009&lt;&gt;1,"",DATABASE!P2009)</f>
        <v/>
      </c>
      <c r="E2011" s="94">
        <f>IF(DATABASE!$X2009&lt;&gt;1,"",DATABASE!L2009)</f>
        <v/>
      </c>
      <c r="F2011" s="94">
        <f>IF(DATABASE!$X2009&lt;&gt;1,"",DATABASE!Q2009)</f>
        <v/>
      </c>
      <c r="G2011" s="94">
        <f>IF(DATABASE!$X2009&lt;&gt;1,"",DATABASE!C2009)</f>
        <v/>
      </c>
      <c r="H2011" s="94">
        <f>IF(DATABASE!$X2009&lt;&gt;1,"",DATABASE!D2009)</f>
        <v/>
      </c>
      <c r="I2011" s="93">
        <f>IF(DATABASE!$X2009&lt;&gt;1,"",DATABASE!S2009)</f>
        <v/>
      </c>
    </row>
    <row r="2012" ht="16.5" customHeight="1" s="111">
      <c r="A2012" s="92">
        <f>IF(DATABASE!$X2010&lt;&gt;1,"",DATABASE!B2010)</f>
        <v/>
      </c>
      <c r="B2012" s="93">
        <f>IF(DATABASE!$X2010&lt;&gt;1,"",DATABASE!M2010)</f>
        <v/>
      </c>
      <c r="C2012" s="94">
        <f>IF(DATABASE!$X2010&lt;&gt;1,"",DATABASE!A2010)</f>
        <v/>
      </c>
      <c r="D2012" s="94">
        <f>IF(DATABASE!$X2010&lt;&gt;1,"",DATABASE!P2010)</f>
        <v/>
      </c>
      <c r="E2012" s="94">
        <f>IF(DATABASE!$X2010&lt;&gt;1,"",DATABASE!L2010)</f>
        <v/>
      </c>
      <c r="F2012" s="94">
        <f>IF(DATABASE!$X2010&lt;&gt;1,"",DATABASE!Q2010)</f>
        <v/>
      </c>
      <c r="G2012" s="94">
        <f>IF(DATABASE!$X2010&lt;&gt;1,"",DATABASE!C2010)</f>
        <v/>
      </c>
      <c r="H2012" s="94">
        <f>IF(DATABASE!$X2010&lt;&gt;1,"",DATABASE!D2010)</f>
        <v/>
      </c>
      <c r="I2012" s="93">
        <f>IF(DATABASE!$X2010&lt;&gt;1,"",DATABASE!S2010)</f>
        <v/>
      </c>
    </row>
    <row r="2013" ht="16.5" customHeight="1" s="111">
      <c r="A2013" s="92">
        <f>IF(DATABASE!$X2011&lt;&gt;1,"",DATABASE!B2011)</f>
        <v/>
      </c>
      <c r="B2013" s="93">
        <f>IF(DATABASE!$X2011&lt;&gt;1,"",DATABASE!M2011)</f>
        <v/>
      </c>
      <c r="C2013" s="94">
        <f>IF(DATABASE!$X2011&lt;&gt;1,"",DATABASE!A2011)</f>
        <v/>
      </c>
      <c r="D2013" s="94">
        <f>IF(DATABASE!$X2011&lt;&gt;1,"",DATABASE!P2011)</f>
        <v/>
      </c>
      <c r="E2013" s="94">
        <f>IF(DATABASE!$X2011&lt;&gt;1,"",DATABASE!L2011)</f>
        <v/>
      </c>
      <c r="F2013" s="94">
        <f>IF(DATABASE!$X2011&lt;&gt;1,"",DATABASE!Q2011)</f>
        <v/>
      </c>
      <c r="G2013" s="94">
        <f>IF(DATABASE!$X2011&lt;&gt;1,"",DATABASE!C2011)</f>
        <v/>
      </c>
      <c r="H2013" s="94">
        <f>IF(DATABASE!$X2011&lt;&gt;1,"",DATABASE!D2011)</f>
        <v/>
      </c>
      <c r="I2013" s="93">
        <f>IF(DATABASE!$X2011&lt;&gt;1,"",DATABASE!S2011)</f>
        <v/>
      </c>
    </row>
    <row r="2014" ht="16.5" customHeight="1" s="111">
      <c r="A2014" s="92">
        <f>IF(DATABASE!$X2012&lt;&gt;1,"",DATABASE!B2012)</f>
        <v/>
      </c>
      <c r="B2014" s="93">
        <f>IF(DATABASE!$X2012&lt;&gt;1,"",DATABASE!M2012)</f>
        <v/>
      </c>
      <c r="C2014" s="94">
        <f>IF(DATABASE!$X2012&lt;&gt;1,"",DATABASE!A2012)</f>
        <v/>
      </c>
      <c r="D2014" s="94">
        <f>IF(DATABASE!$X2012&lt;&gt;1,"",DATABASE!P2012)</f>
        <v/>
      </c>
      <c r="E2014" s="94">
        <f>IF(DATABASE!$X2012&lt;&gt;1,"",DATABASE!L2012)</f>
        <v/>
      </c>
      <c r="F2014" s="94">
        <f>IF(DATABASE!$X2012&lt;&gt;1,"",DATABASE!Q2012)</f>
        <v/>
      </c>
      <c r="G2014" s="94">
        <f>IF(DATABASE!$X2012&lt;&gt;1,"",DATABASE!C2012)</f>
        <v/>
      </c>
      <c r="H2014" s="94">
        <f>IF(DATABASE!$X2012&lt;&gt;1,"",DATABASE!D2012)</f>
        <v/>
      </c>
      <c r="I2014" s="93">
        <f>IF(DATABASE!$X2012&lt;&gt;1,"",DATABASE!S2012)</f>
        <v/>
      </c>
    </row>
    <row r="2015" ht="16.5" customHeight="1" s="111">
      <c r="A2015" s="92">
        <f>IF(DATABASE!$X2013&lt;&gt;1,"",DATABASE!B2013)</f>
        <v/>
      </c>
      <c r="B2015" s="93">
        <f>IF(DATABASE!$X2013&lt;&gt;1,"",DATABASE!M2013)</f>
        <v/>
      </c>
      <c r="C2015" s="94">
        <f>IF(DATABASE!$X2013&lt;&gt;1,"",DATABASE!A2013)</f>
        <v/>
      </c>
      <c r="D2015" s="94">
        <f>IF(DATABASE!$X2013&lt;&gt;1,"",DATABASE!P2013)</f>
        <v/>
      </c>
      <c r="E2015" s="94">
        <f>IF(DATABASE!$X2013&lt;&gt;1,"",DATABASE!L2013)</f>
        <v/>
      </c>
      <c r="F2015" s="94">
        <f>IF(DATABASE!$X2013&lt;&gt;1,"",DATABASE!Q2013)</f>
        <v/>
      </c>
      <c r="G2015" s="94">
        <f>IF(DATABASE!$X2013&lt;&gt;1,"",DATABASE!C2013)</f>
        <v/>
      </c>
      <c r="H2015" s="94">
        <f>IF(DATABASE!$X2013&lt;&gt;1,"",DATABASE!D2013)</f>
        <v/>
      </c>
      <c r="I2015" s="93">
        <f>IF(DATABASE!$X2013&lt;&gt;1,"",DATABASE!S2013)</f>
        <v/>
      </c>
    </row>
    <row r="2016" ht="16.5" customHeight="1" s="111">
      <c r="A2016" s="92">
        <f>IF(DATABASE!$X2014&lt;&gt;1,"",DATABASE!B2014)</f>
        <v/>
      </c>
      <c r="B2016" s="93">
        <f>IF(DATABASE!$X2014&lt;&gt;1,"",DATABASE!M2014)</f>
        <v/>
      </c>
      <c r="C2016" s="94">
        <f>IF(DATABASE!$X2014&lt;&gt;1,"",DATABASE!A2014)</f>
        <v/>
      </c>
      <c r="D2016" s="94">
        <f>IF(DATABASE!$X2014&lt;&gt;1,"",DATABASE!P2014)</f>
        <v/>
      </c>
      <c r="E2016" s="94">
        <f>IF(DATABASE!$X2014&lt;&gt;1,"",DATABASE!L2014)</f>
        <v/>
      </c>
      <c r="F2016" s="94">
        <f>IF(DATABASE!$X2014&lt;&gt;1,"",DATABASE!Q2014)</f>
        <v/>
      </c>
      <c r="G2016" s="94">
        <f>IF(DATABASE!$X2014&lt;&gt;1,"",DATABASE!C2014)</f>
        <v/>
      </c>
      <c r="H2016" s="94">
        <f>IF(DATABASE!$X2014&lt;&gt;1,"",DATABASE!D2014)</f>
        <v/>
      </c>
      <c r="I2016" s="93">
        <f>IF(DATABASE!$X2014&lt;&gt;1,"",DATABASE!S2014)</f>
        <v/>
      </c>
    </row>
    <row r="2017" ht="16.5" customHeight="1" s="111">
      <c r="A2017" s="92">
        <f>IF(DATABASE!$X2015&lt;&gt;1,"",DATABASE!B2015)</f>
        <v/>
      </c>
      <c r="B2017" s="93">
        <f>IF(DATABASE!$X2015&lt;&gt;1,"",DATABASE!M2015)</f>
        <v/>
      </c>
      <c r="C2017" s="94">
        <f>IF(DATABASE!$X2015&lt;&gt;1,"",DATABASE!A2015)</f>
        <v/>
      </c>
      <c r="D2017" s="94">
        <f>IF(DATABASE!$X2015&lt;&gt;1,"",DATABASE!P2015)</f>
        <v/>
      </c>
      <c r="E2017" s="94">
        <f>IF(DATABASE!$X2015&lt;&gt;1,"",DATABASE!L2015)</f>
        <v/>
      </c>
      <c r="F2017" s="94">
        <f>IF(DATABASE!$X2015&lt;&gt;1,"",DATABASE!Q2015)</f>
        <v/>
      </c>
      <c r="G2017" s="94">
        <f>IF(DATABASE!$X2015&lt;&gt;1,"",DATABASE!C2015)</f>
        <v/>
      </c>
      <c r="H2017" s="94">
        <f>IF(DATABASE!$X2015&lt;&gt;1,"",DATABASE!D2015)</f>
        <v/>
      </c>
      <c r="I2017" s="93">
        <f>IF(DATABASE!$X2015&lt;&gt;1,"",DATABASE!S2015)</f>
        <v/>
      </c>
    </row>
    <row r="2018" ht="16.5" customHeight="1" s="111">
      <c r="A2018" s="92">
        <f>IF(DATABASE!$X2016&lt;&gt;1,"",DATABASE!B2016)</f>
        <v/>
      </c>
      <c r="B2018" s="93">
        <f>IF(DATABASE!$X2016&lt;&gt;1,"",DATABASE!M2016)</f>
        <v/>
      </c>
      <c r="C2018" s="94">
        <f>IF(DATABASE!$X2016&lt;&gt;1,"",DATABASE!A2016)</f>
        <v/>
      </c>
      <c r="D2018" s="94">
        <f>IF(DATABASE!$X2016&lt;&gt;1,"",DATABASE!P2016)</f>
        <v/>
      </c>
      <c r="E2018" s="94">
        <f>IF(DATABASE!$X2016&lt;&gt;1,"",DATABASE!L2016)</f>
        <v/>
      </c>
      <c r="F2018" s="94">
        <f>IF(DATABASE!$X2016&lt;&gt;1,"",DATABASE!Q2016)</f>
        <v/>
      </c>
      <c r="G2018" s="94">
        <f>IF(DATABASE!$X2016&lt;&gt;1,"",DATABASE!C2016)</f>
        <v/>
      </c>
      <c r="H2018" s="94">
        <f>IF(DATABASE!$X2016&lt;&gt;1,"",DATABASE!D2016)</f>
        <v/>
      </c>
      <c r="I2018" s="93">
        <f>IF(DATABASE!$X2016&lt;&gt;1,"",DATABASE!S2016)</f>
        <v/>
      </c>
    </row>
    <row r="2019" ht="16.5" customHeight="1" s="111">
      <c r="A2019" s="92">
        <f>IF(DATABASE!$X2017&lt;&gt;1,"",DATABASE!B2017)</f>
        <v/>
      </c>
      <c r="B2019" s="93">
        <f>IF(DATABASE!$X2017&lt;&gt;1,"",DATABASE!M2017)</f>
        <v/>
      </c>
      <c r="C2019" s="94">
        <f>IF(DATABASE!$X2017&lt;&gt;1,"",DATABASE!A2017)</f>
        <v/>
      </c>
      <c r="D2019" s="94">
        <f>IF(DATABASE!$X2017&lt;&gt;1,"",DATABASE!P2017)</f>
        <v/>
      </c>
      <c r="E2019" s="94">
        <f>IF(DATABASE!$X2017&lt;&gt;1,"",DATABASE!L2017)</f>
        <v/>
      </c>
      <c r="F2019" s="94">
        <f>IF(DATABASE!$X2017&lt;&gt;1,"",DATABASE!Q2017)</f>
        <v/>
      </c>
      <c r="G2019" s="94">
        <f>IF(DATABASE!$X2017&lt;&gt;1,"",DATABASE!C2017)</f>
        <v/>
      </c>
      <c r="H2019" s="94">
        <f>IF(DATABASE!$X2017&lt;&gt;1,"",DATABASE!D2017)</f>
        <v/>
      </c>
      <c r="I2019" s="93">
        <f>IF(DATABASE!$X2017&lt;&gt;1,"",DATABASE!S2017)</f>
        <v/>
      </c>
    </row>
    <row r="2020" ht="16.5" customHeight="1" s="111">
      <c r="A2020" s="92">
        <f>IF(DATABASE!$X2018&lt;&gt;1,"",DATABASE!B2018)</f>
        <v/>
      </c>
      <c r="B2020" s="93">
        <f>IF(DATABASE!$X2018&lt;&gt;1,"",DATABASE!M2018)</f>
        <v/>
      </c>
      <c r="C2020" s="94">
        <f>IF(DATABASE!$X2018&lt;&gt;1,"",DATABASE!A2018)</f>
        <v/>
      </c>
      <c r="D2020" s="94">
        <f>IF(DATABASE!$X2018&lt;&gt;1,"",DATABASE!P2018)</f>
        <v/>
      </c>
      <c r="E2020" s="94">
        <f>IF(DATABASE!$X2018&lt;&gt;1,"",DATABASE!L2018)</f>
        <v/>
      </c>
      <c r="F2020" s="94">
        <f>IF(DATABASE!$X2018&lt;&gt;1,"",DATABASE!Q2018)</f>
        <v/>
      </c>
      <c r="G2020" s="94">
        <f>IF(DATABASE!$X2018&lt;&gt;1,"",DATABASE!C2018)</f>
        <v/>
      </c>
      <c r="H2020" s="94">
        <f>IF(DATABASE!$X2018&lt;&gt;1,"",DATABASE!D2018)</f>
        <v/>
      </c>
      <c r="I2020" s="93">
        <f>IF(DATABASE!$X2018&lt;&gt;1,"",DATABASE!S2018)</f>
        <v/>
      </c>
    </row>
    <row r="2021" ht="16.5" customHeight="1" s="111">
      <c r="A2021" s="92">
        <f>IF(DATABASE!$X2019&lt;&gt;1,"",DATABASE!B2019)</f>
        <v/>
      </c>
      <c r="B2021" s="93">
        <f>IF(DATABASE!$X2019&lt;&gt;1,"",DATABASE!M2019)</f>
        <v/>
      </c>
      <c r="C2021" s="94">
        <f>IF(DATABASE!$X2019&lt;&gt;1,"",DATABASE!A2019)</f>
        <v/>
      </c>
      <c r="D2021" s="94">
        <f>IF(DATABASE!$X2019&lt;&gt;1,"",DATABASE!P2019)</f>
        <v/>
      </c>
      <c r="E2021" s="94">
        <f>IF(DATABASE!$X2019&lt;&gt;1,"",DATABASE!L2019)</f>
        <v/>
      </c>
      <c r="F2021" s="94">
        <f>IF(DATABASE!$X2019&lt;&gt;1,"",DATABASE!Q2019)</f>
        <v/>
      </c>
      <c r="G2021" s="94">
        <f>IF(DATABASE!$X2019&lt;&gt;1,"",DATABASE!C2019)</f>
        <v/>
      </c>
      <c r="H2021" s="94">
        <f>IF(DATABASE!$X2019&lt;&gt;1,"",DATABASE!D2019)</f>
        <v/>
      </c>
      <c r="I2021" s="93">
        <f>IF(DATABASE!$X2019&lt;&gt;1,"",DATABASE!S2019)</f>
        <v/>
      </c>
    </row>
    <row r="2022" ht="16.5" customHeight="1" s="111">
      <c r="A2022" s="92">
        <f>IF(DATABASE!$X2020&lt;&gt;1,"",DATABASE!B2020)</f>
        <v/>
      </c>
      <c r="B2022" s="93">
        <f>IF(DATABASE!$X2020&lt;&gt;1,"",DATABASE!M2020)</f>
        <v/>
      </c>
      <c r="C2022" s="94">
        <f>IF(DATABASE!$X2020&lt;&gt;1,"",DATABASE!A2020)</f>
        <v/>
      </c>
      <c r="D2022" s="94">
        <f>IF(DATABASE!$X2020&lt;&gt;1,"",DATABASE!P2020)</f>
        <v/>
      </c>
      <c r="E2022" s="94">
        <f>IF(DATABASE!$X2020&lt;&gt;1,"",DATABASE!L2020)</f>
        <v/>
      </c>
      <c r="F2022" s="94">
        <f>IF(DATABASE!$X2020&lt;&gt;1,"",DATABASE!Q2020)</f>
        <v/>
      </c>
      <c r="G2022" s="94">
        <f>IF(DATABASE!$X2020&lt;&gt;1,"",DATABASE!C2020)</f>
        <v/>
      </c>
      <c r="H2022" s="94">
        <f>IF(DATABASE!$X2020&lt;&gt;1,"",DATABASE!D2020)</f>
        <v/>
      </c>
      <c r="I2022" s="93">
        <f>IF(DATABASE!$X2020&lt;&gt;1,"",DATABASE!S2020)</f>
        <v/>
      </c>
    </row>
    <row r="2023" ht="16.5" customHeight="1" s="111">
      <c r="A2023" s="92">
        <f>IF(DATABASE!$X2021&lt;&gt;1,"",DATABASE!B2021)</f>
        <v/>
      </c>
      <c r="B2023" s="93">
        <f>IF(DATABASE!$X2021&lt;&gt;1,"",DATABASE!M2021)</f>
        <v/>
      </c>
      <c r="C2023" s="94">
        <f>IF(DATABASE!$X2021&lt;&gt;1,"",DATABASE!A2021)</f>
        <v/>
      </c>
      <c r="D2023" s="94">
        <f>IF(DATABASE!$X2021&lt;&gt;1,"",DATABASE!P2021)</f>
        <v/>
      </c>
      <c r="E2023" s="94">
        <f>IF(DATABASE!$X2021&lt;&gt;1,"",DATABASE!L2021)</f>
        <v/>
      </c>
      <c r="F2023" s="94">
        <f>IF(DATABASE!$X2021&lt;&gt;1,"",DATABASE!Q2021)</f>
        <v/>
      </c>
      <c r="G2023" s="94">
        <f>IF(DATABASE!$X2021&lt;&gt;1,"",DATABASE!C2021)</f>
        <v/>
      </c>
      <c r="H2023" s="94">
        <f>IF(DATABASE!$X2021&lt;&gt;1,"",DATABASE!D2021)</f>
        <v/>
      </c>
      <c r="I2023" s="93">
        <f>IF(DATABASE!$X2021&lt;&gt;1,"",DATABASE!S2021)</f>
        <v/>
      </c>
    </row>
    <row r="2024" ht="16.5" customHeight="1" s="111">
      <c r="A2024" s="92">
        <f>IF(DATABASE!$X2022&lt;&gt;1,"",DATABASE!B2022)</f>
        <v/>
      </c>
      <c r="B2024" s="93">
        <f>IF(DATABASE!$X2022&lt;&gt;1,"",DATABASE!M2022)</f>
        <v/>
      </c>
      <c r="C2024" s="94">
        <f>IF(DATABASE!$X2022&lt;&gt;1,"",DATABASE!A2022)</f>
        <v/>
      </c>
      <c r="D2024" s="94">
        <f>IF(DATABASE!$X2022&lt;&gt;1,"",DATABASE!P2022)</f>
        <v/>
      </c>
      <c r="E2024" s="94">
        <f>IF(DATABASE!$X2022&lt;&gt;1,"",DATABASE!L2022)</f>
        <v/>
      </c>
      <c r="F2024" s="94">
        <f>IF(DATABASE!$X2022&lt;&gt;1,"",DATABASE!Q2022)</f>
        <v/>
      </c>
      <c r="G2024" s="94">
        <f>IF(DATABASE!$X2022&lt;&gt;1,"",DATABASE!C2022)</f>
        <v/>
      </c>
      <c r="H2024" s="94">
        <f>IF(DATABASE!$X2022&lt;&gt;1,"",DATABASE!D2022)</f>
        <v/>
      </c>
      <c r="I2024" s="93">
        <f>IF(DATABASE!$X2022&lt;&gt;1,"",DATABASE!S2022)</f>
        <v/>
      </c>
    </row>
    <row r="2025" ht="16.5" customHeight="1" s="111">
      <c r="A2025" s="92">
        <f>IF(DATABASE!$X2023&lt;&gt;1,"",DATABASE!B2023)</f>
        <v/>
      </c>
      <c r="B2025" s="93">
        <f>IF(DATABASE!$X2023&lt;&gt;1,"",DATABASE!M2023)</f>
        <v/>
      </c>
      <c r="C2025" s="94">
        <f>IF(DATABASE!$X2023&lt;&gt;1,"",DATABASE!A2023)</f>
        <v/>
      </c>
      <c r="D2025" s="94">
        <f>IF(DATABASE!$X2023&lt;&gt;1,"",DATABASE!P2023)</f>
        <v/>
      </c>
      <c r="E2025" s="94">
        <f>IF(DATABASE!$X2023&lt;&gt;1,"",DATABASE!L2023)</f>
        <v/>
      </c>
      <c r="F2025" s="94">
        <f>IF(DATABASE!$X2023&lt;&gt;1,"",DATABASE!Q2023)</f>
        <v/>
      </c>
      <c r="G2025" s="94">
        <f>IF(DATABASE!$X2023&lt;&gt;1,"",DATABASE!C2023)</f>
        <v/>
      </c>
      <c r="H2025" s="94">
        <f>IF(DATABASE!$X2023&lt;&gt;1,"",DATABASE!D2023)</f>
        <v/>
      </c>
      <c r="I2025" s="93">
        <f>IF(DATABASE!$X2023&lt;&gt;1,"",DATABASE!S2023)</f>
        <v/>
      </c>
    </row>
    <row r="2026" ht="16.5" customHeight="1" s="111">
      <c r="A2026" s="92">
        <f>IF(DATABASE!$X2024&lt;&gt;1,"",DATABASE!B2024)</f>
        <v/>
      </c>
      <c r="B2026" s="93">
        <f>IF(DATABASE!$X2024&lt;&gt;1,"",DATABASE!M2024)</f>
        <v/>
      </c>
      <c r="C2026" s="94">
        <f>IF(DATABASE!$X2024&lt;&gt;1,"",DATABASE!A2024)</f>
        <v/>
      </c>
      <c r="D2026" s="94">
        <f>IF(DATABASE!$X2024&lt;&gt;1,"",DATABASE!P2024)</f>
        <v/>
      </c>
      <c r="E2026" s="94">
        <f>IF(DATABASE!$X2024&lt;&gt;1,"",DATABASE!L2024)</f>
        <v/>
      </c>
      <c r="F2026" s="94">
        <f>IF(DATABASE!$X2024&lt;&gt;1,"",DATABASE!Q2024)</f>
        <v/>
      </c>
      <c r="G2026" s="94">
        <f>IF(DATABASE!$X2024&lt;&gt;1,"",DATABASE!C2024)</f>
        <v/>
      </c>
      <c r="H2026" s="94">
        <f>IF(DATABASE!$X2024&lt;&gt;1,"",DATABASE!D2024)</f>
        <v/>
      </c>
      <c r="I2026" s="93">
        <f>IF(DATABASE!$X2024&lt;&gt;1,"",DATABASE!S2024)</f>
        <v/>
      </c>
    </row>
    <row r="2027" ht="16.5" customHeight="1" s="111">
      <c r="A2027" s="92">
        <f>IF(DATABASE!$X2025&lt;&gt;1,"",DATABASE!B2025)</f>
        <v/>
      </c>
      <c r="B2027" s="93">
        <f>IF(DATABASE!$X2025&lt;&gt;1,"",DATABASE!M2025)</f>
        <v/>
      </c>
      <c r="C2027" s="94">
        <f>IF(DATABASE!$X2025&lt;&gt;1,"",DATABASE!A2025)</f>
        <v/>
      </c>
      <c r="D2027" s="94">
        <f>IF(DATABASE!$X2025&lt;&gt;1,"",DATABASE!P2025)</f>
        <v/>
      </c>
      <c r="E2027" s="94">
        <f>IF(DATABASE!$X2025&lt;&gt;1,"",DATABASE!L2025)</f>
        <v/>
      </c>
      <c r="F2027" s="94">
        <f>IF(DATABASE!$X2025&lt;&gt;1,"",DATABASE!Q2025)</f>
        <v/>
      </c>
      <c r="G2027" s="94">
        <f>IF(DATABASE!$X2025&lt;&gt;1,"",DATABASE!C2025)</f>
        <v/>
      </c>
      <c r="H2027" s="94">
        <f>IF(DATABASE!$X2025&lt;&gt;1,"",DATABASE!D2025)</f>
        <v/>
      </c>
      <c r="I2027" s="93">
        <f>IF(DATABASE!$X2025&lt;&gt;1,"",DATABASE!S2025)</f>
        <v/>
      </c>
    </row>
    <row r="2028" ht="16.5" customHeight="1" s="111">
      <c r="A2028" s="92">
        <f>IF(DATABASE!$X2026&lt;&gt;1,"",DATABASE!B2026)</f>
        <v/>
      </c>
      <c r="B2028" s="93">
        <f>IF(DATABASE!$X2026&lt;&gt;1,"",DATABASE!M2026)</f>
        <v/>
      </c>
      <c r="C2028" s="94">
        <f>IF(DATABASE!$X2026&lt;&gt;1,"",DATABASE!A2026)</f>
        <v/>
      </c>
      <c r="D2028" s="94">
        <f>IF(DATABASE!$X2026&lt;&gt;1,"",DATABASE!P2026)</f>
        <v/>
      </c>
      <c r="E2028" s="94">
        <f>IF(DATABASE!$X2026&lt;&gt;1,"",DATABASE!L2026)</f>
        <v/>
      </c>
      <c r="F2028" s="94">
        <f>IF(DATABASE!$X2026&lt;&gt;1,"",DATABASE!Q2026)</f>
        <v/>
      </c>
      <c r="G2028" s="94">
        <f>IF(DATABASE!$X2026&lt;&gt;1,"",DATABASE!C2026)</f>
        <v/>
      </c>
      <c r="H2028" s="94">
        <f>IF(DATABASE!$X2026&lt;&gt;1,"",DATABASE!D2026)</f>
        <v/>
      </c>
      <c r="I2028" s="93">
        <f>IF(DATABASE!$X2026&lt;&gt;1,"",DATABASE!S2026)</f>
        <v/>
      </c>
    </row>
    <row r="2029" ht="16.5" customHeight="1" s="111">
      <c r="A2029" s="92">
        <f>IF(DATABASE!$X2027&lt;&gt;1,"",DATABASE!B2027)</f>
        <v/>
      </c>
      <c r="B2029" s="93">
        <f>IF(DATABASE!$X2027&lt;&gt;1,"",DATABASE!M2027)</f>
        <v/>
      </c>
      <c r="C2029" s="94">
        <f>IF(DATABASE!$X2027&lt;&gt;1,"",DATABASE!A2027)</f>
        <v/>
      </c>
      <c r="D2029" s="94">
        <f>IF(DATABASE!$X2027&lt;&gt;1,"",DATABASE!P2027)</f>
        <v/>
      </c>
      <c r="E2029" s="94">
        <f>IF(DATABASE!$X2027&lt;&gt;1,"",DATABASE!L2027)</f>
        <v/>
      </c>
      <c r="F2029" s="94">
        <f>IF(DATABASE!$X2027&lt;&gt;1,"",DATABASE!Q2027)</f>
        <v/>
      </c>
      <c r="G2029" s="94">
        <f>IF(DATABASE!$X2027&lt;&gt;1,"",DATABASE!C2027)</f>
        <v/>
      </c>
      <c r="H2029" s="94">
        <f>IF(DATABASE!$X2027&lt;&gt;1,"",DATABASE!D2027)</f>
        <v/>
      </c>
      <c r="I2029" s="93">
        <f>IF(DATABASE!$X2027&lt;&gt;1,"",DATABASE!S2027)</f>
        <v/>
      </c>
    </row>
    <row r="2030" ht="16.5" customHeight="1" s="111">
      <c r="A2030" s="92">
        <f>IF(DATABASE!$X2028&lt;&gt;1,"",DATABASE!B2028)</f>
        <v/>
      </c>
      <c r="B2030" s="93">
        <f>IF(DATABASE!$X2028&lt;&gt;1,"",DATABASE!M2028)</f>
        <v/>
      </c>
      <c r="C2030" s="94">
        <f>IF(DATABASE!$X2028&lt;&gt;1,"",DATABASE!A2028)</f>
        <v/>
      </c>
      <c r="D2030" s="94">
        <f>IF(DATABASE!$X2028&lt;&gt;1,"",DATABASE!P2028)</f>
        <v/>
      </c>
      <c r="E2030" s="94">
        <f>IF(DATABASE!$X2028&lt;&gt;1,"",DATABASE!L2028)</f>
        <v/>
      </c>
      <c r="F2030" s="94">
        <f>IF(DATABASE!$X2028&lt;&gt;1,"",DATABASE!Q2028)</f>
        <v/>
      </c>
      <c r="G2030" s="94">
        <f>IF(DATABASE!$X2028&lt;&gt;1,"",DATABASE!C2028)</f>
        <v/>
      </c>
      <c r="H2030" s="94">
        <f>IF(DATABASE!$X2028&lt;&gt;1,"",DATABASE!D2028)</f>
        <v/>
      </c>
      <c r="I2030" s="93">
        <f>IF(DATABASE!$X2028&lt;&gt;1,"",DATABASE!S2028)</f>
        <v/>
      </c>
    </row>
    <row r="2031" ht="16.5" customHeight="1" s="111">
      <c r="A2031" s="92">
        <f>IF(DATABASE!$X2029&lt;&gt;1,"",DATABASE!B2029)</f>
        <v/>
      </c>
      <c r="B2031" s="93">
        <f>IF(DATABASE!$X2029&lt;&gt;1,"",DATABASE!M2029)</f>
        <v/>
      </c>
      <c r="C2031" s="94">
        <f>IF(DATABASE!$X2029&lt;&gt;1,"",DATABASE!A2029)</f>
        <v/>
      </c>
      <c r="D2031" s="94">
        <f>IF(DATABASE!$X2029&lt;&gt;1,"",DATABASE!P2029)</f>
        <v/>
      </c>
      <c r="E2031" s="94">
        <f>IF(DATABASE!$X2029&lt;&gt;1,"",DATABASE!L2029)</f>
        <v/>
      </c>
      <c r="F2031" s="94">
        <f>IF(DATABASE!$X2029&lt;&gt;1,"",DATABASE!Q2029)</f>
        <v/>
      </c>
      <c r="G2031" s="94">
        <f>IF(DATABASE!$X2029&lt;&gt;1,"",DATABASE!C2029)</f>
        <v/>
      </c>
      <c r="H2031" s="94">
        <f>IF(DATABASE!$X2029&lt;&gt;1,"",DATABASE!D2029)</f>
        <v/>
      </c>
      <c r="I2031" s="93">
        <f>IF(DATABASE!$X2029&lt;&gt;1,"",DATABASE!S2029)</f>
        <v/>
      </c>
    </row>
    <row r="2032" ht="16.5" customHeight="1" s="111">
      <c r="A2032" s="92">
        <f>IF(DATABASE!$X2030&lt;&gt;1,"",DATABASE!B2030)</f>
        <v/>
      </c>
      <c r="B2032" s="93">
        <f>IF(DATABASE!$X2030&lt;&gt;1,"",DATABASE!M2030)</f>
        <v/>
      </c>
      <c r="C2032" s="94">
        <f>IF(DATABASE!$X2030&lt;&gt;1,"",DATABASE!A2030)</f>
        <v/>
      </c>
      <c r="D2032" s="94">
        <f>IF(DATABASE!$X2030&lt;&gt;1,"",DATABASE!P2030)</f>
        <v/>
      </c>
      <c r="E2032" s="94">
        <f>IF(DATABASE!$X2030&lt;&gt;1,"",DATABASE!L2030)</f>
        <v/>
      </c>
      <c r="F2032" s="94">
        <f>IF(DATABASE!$X2030&lt;&gt;1,"",DATABASE!Q2030)</f>
        <v/>
      </c>
      <c r="G2032" s="94">
        <f>IF(DATABASE!$X2030&lt;&gt;1,"",DATABASE!C2030)</f>
        <v/>
      </c>
      <c r="H2032" s="94">
        <f>IF(DATABASE!$X2030&lt;&gt;1,"",DATABASE!D2030)</f>
        <v/>
      </c>
      <c r="I2032" s="93">
        <f>IF(DATABASE!$X2030&lt;&gt;1,"",DATABASE!S2030)</f>
        <v/>
      </c>
    </row>
    <row r="2033" ht="16.5" customHeight="1" s="111">
      <c r="A2033" s="92">
        <f>IF(DATABASE!$X2031&lt;&gt;1,"",DATABASE!B2031)</f>
        <v/>
      </c>
      <c r="B2033" s="93">
        <f>IF(DATABASE!$X2031&lt;&gt;1,"",DATABASE!M2031)</f>
        <v/>
      </c>
      <c r="C2033" s="94">
        <f>IF(DATABASE!$X2031&lt;&gt;1,"",DATABASE!A2031)</f>
        <v/>
      </c>
      <c r="D2033" s="94">
        <f>IF(DATABASE!$X2031&lt;&gt;1,"",DATABASE!P2031)</f>
        <v/>
      </c>
      <c r="E2033" s="94">
        <f>IF(DATABASE!$X2031&lt;&gt;1,"",DATABASE!L2031)</f>
        <v/>
      </c>
      <c r="F2033" s="94">
        <f>IF(DATABASE!$X2031&lt;&gt;1,"",DATABASE!Q2031)</f>
        <v/>
      </c>
      <c r="G2033" s="94">
        <f>IF(DATABASE!$X2031&lt;&gt;1,"",DATABASE!C2031)</f>
        <v/>
      </c>
      <c r="H2033" s="94">
        <f>IF(DATABASE!$X2031&lt;&gt;1,"",DATABASE!D2031)</f>
        <v/>
      </c>
      <c r="I2033" s="93">
        <f>IF(DATABASE!$X2031&lt;&gt;1,"",DATABASE!S2031)</f>
        <v/>
      </c>
    </row>
    <row r="2034" ht="16.5" customHeight="1" s="111">
      <c r="A2034" s="92">
        <f>IF(DATABASE!$X2032&lt;&gt;1,"",DATABASE!B2032)</f>
        <v/>
      </c>
      <c r="B2034" s="93">
        <f>IF(DATABASE!$X2032&lt;&gt;1,"",DATABASE!M2032)</f>
        <v/>
      </c>
      <c r="C2034" s="94">
        <f>IF(DATABASE!$X2032&lt;&gt;1,"",DATABASE!A2032)</f>
        <v/>
      </c>
      <c r="D2034" s="94">
        <f>IF(DATABASE!$X2032&lt;&gt;1,"",DATABASE!P2032)</f>
        <v/>
      </c>
      <c r="E2034" s="94">
        <f>IF(DATABASE!$X2032&lt;&gt;1,"",DATABASE!L2032)</f>
        <v/>
      </c>
      <c r="F2034" s="94">
        <f>IF(DATABASE!$X2032&lt;&gt;1,"",DATABASE!Q2032)</f>
        <v/>
      </c>
      <c r="G2034" s="94">
        <f>IF(DATABASE!$X2032&lt;&gt;1,"",DATABASE!C2032)</f>
        <v/>
      </c>
      <c r="H2034" s="94">
        <f>IF(DATABASE!$X2032&lt;&gt;1,"",DATABASE!D2032)</f>
        <v/>
      </c>
      <c r="I2034" s="93">
        <f>IF(DATABASE!$X2032&lt;&gt;1,"",DATABASE!S2032)</f>
        <v/>
      </c>
    </row>
    <row r="2035" ht="16.5" customHeight="1" s="111">
      <c r="A2035" s="92">
        <f>IF(DATABASE!$X2033&lt;&gt;1,"",DATABASE!B2033)</f>
        <v/>
      </c>
      <c r="B2035" s="93">
        <f>IF(DATABASE!$X2033&lt;&gt;1,"",DATABASE!M2033)</f>
        <v/>
      </c>
      <c r="C2035" s="94">
        <f>IF(DATABASE!$X2033&lt;&gt;1,"",DATABASE!A2033)</f>
        <v/>
      </c>
      <c r="D2035" s="94">
        <f>IF(DATABASE!$X2033&lt;&gt;1,"",DATABASE!P2033)</f>
        <v/>
      </c>
      <c r="E2035" s="94">
        <f>IF(DATABASE!$X2033&lt;&gt;1,"",DATABASE!L2033)</f>
        <v/>
      </c>
      <c r="F2035" s="94">
        <f>IF(DATABASE!$X2033&lt;&gt;1,"",DATABASE!Q2033)</f>
        <v/>
      </c>
      <c r="G2035" s="94">
        <f>IF(DATABASE!$X2033&lt;&gt;1,"",DATABASE!C2033)</f>
        <v/>
      </c>
      <c r="H2035" s="94">
        <f>IF(DATABASE!$X2033&lt;&gt;1,"",DATABASE!D2033)</f>
        <v/>
      </c>
      <c r="I2035" s="93">
        <f>IF(DATABASE!$X2033&lt;&gt;1,"",DATABASE!S2033)</f>
        <v/>
      </c>
    </row>
    <row r="2036" ht="16.5" customHeight="1" s="111">
      <c r="A2036" s="92">
        <f>IF(DATABASE!$X2034&lt;&gt;1,"",DATABASE!B2034)</f>
        <v/>
      </c>
      <c r="B2036" s="93">
        <f>IF(DATABASE!$X2034&lt;&gt;1,"",DATABASE!M2034)</f>
        <v/>
      </c>
      <c r="C2036" s="94">
        <f>IF(DATABASE!$X2034&lt;&gt;1,"",DATABASE!A2034)</f>
        <v/>
      </c>
      <c r="D2036" s="94">
        <f>IF(DATABASE!$X2034&lt;&gt;1,"",DATABASE!P2034)</f>
        <v/>
      </c>
      <c r="E2036" s="94">
        <f>IF(DATABASE!$X2034&lt;&gt;1,"",DATABASE!L2034)</f>
        <v/>
      </c>
      <c r="F2036" s="94">
        <f>IF(DATABASE!$X2034&lt;&gt;1,"",DATABASE!Q2034)</f>
        <v/>
      </c>
      <c r="G2036" s="94">
        <f>IF(DATABASE!$X2034&lt;&gt;1,"",DATABASE!C2034)</f>
        <v/>
      </c>
      <c r="H2036" s="94">
        <f>IF(DATABASE!$X2034&lt;&gt;1,"",DATABASE!D2034)</f>
        <v/>
      </c>
      <c r="I2036" s="93">
        <f>IF(DATABASE!$X2034&lt;&gt;1,"",DATABASE!S2034)</f>
        <v/>
      </c>
    </row>
    <row r="2037" ht="16.5" customHeight="1" s="111">
      <c r="A2037" s="92">
        <f>IF(DATABASE!$X2035&lt;&gt;1,"",DATABASE!B2035)</f>
        <v/>
      </c>
      <c r="B2037" s="93">
        <f>IF(DATABASE!$X2035&lt;&gt;1,"",DATABASE!M2035)</f>
        <v/>
      </c>
      <c r="C2037" s="94">
        <f>IF(DATABASE!$X2035&lt;&gt;1,"",DATABASE!A2035)</f>
        <v/>
      </c>
      <c r="D2037" s="94">
        <f>IF(DATABASE!$X2035&lt;&gt;1,"",DATABASE!P2035)</f>
        <v/>
      </c>
      <c r="E2037" s="94">
        <f>IF(DATABASE!$X2035&lt;&gt;1,"",DATABASE!L2035)</f>
        <v/>
      </c>
      <c r="F2037" s="94">
        <f>IF(DATABASE!$X2035&lt;&gt;1,"",DATABASE!Q2035)</f>
        <v/>
      </c>
      <c r="G2037" s="94">
        <f>IF(DATABASE!$X2035&lt;&gt;1,"",DATABASE!C2035)</f>
        <v/>
      </c>
      <c r="H2037" s="94">
        <f>IF(DATABASE!$X2035&lt;&gt;1,"",DATABASE!D2035)</f>
        <v/>
      </c>
      <c r="I2037" s="93">
        <f>IF(DATABASE!$X2035&lt;&gt;1,"",DATABASE!S2035)</f>
        <v/>
      </c>
    </row>
    <row r="2038" ht="16.5" customHeight="1" s="111">
      <c r="A2038" s="92">
        <f>IF(DATABASE!$X2036&lt;&gt;1,"",DATABASE!B2036)</f>
        <v/>
      </c>
      <c r="B2038" s="93">
        <f>IF(DATABASE!$X2036&lt;&gt;1,"",DATABASE!M2036)</f>
        <v/>
      </c>
      <c r="C2038" s="94">
        <f>IF(DATABASE!$X2036&lt;&gt;1,"",DATABASE!A2036)</f>
        <v/>
      </c>
      <c r="D2038" s="94">
        <f>IF(DATABASE!$X2036&lt;&gt;1,"",DATABASE!P2036)</f>
        <v/>
      </c>
      <c r="E2038" s="94">
        <f>IF(DATABASE!$X2036&lt;&gt;1,"",DATABASE!L2036)</f>
        <v/>
      </c>
      <c r="F2038" s="94">
        <f>IF(DATABASE!$X2036&lt;&gt;1,"",DATABASE!Q2036)</f>
        <v/>
      </c>
      <c r="G2038" s="94">
        <f>IF(DATABASE!$X2036&lt;&gt;1,"",DATABASE!C2036)</f>
        <v/>
      </c>
      <c r="H2038" s="94">
        <f>IF(DATABASE!$X2036&lt;&gt;1,"",DATABASE!D2036)</f>
        <v/>
      </c>
      <c r="I2038" s="93">
        <f>IF(DATABASE!$X2036&lt;&gt;1,"",DATABASE!S2036)</f>
        <v/>
      </c>
    </row>
    <row r="2039" ht="16.5" customHeight="1" s="111">
      <c r="A2039" s="92">
        <f>IF(DATABASE!$X2037&lt;&gt;1,"",DATABASE!B2037)</f>
        <v/>
      </c>
      <c r="B2039" s="93">
        <f>IF(DATABASE!$X2037&lt;&gt;1,"",DATABASE!M2037)</f>
        <v/>
      </c>
      <c r="C2039" s="94">
        <f>IF(DATABASE!$X2037&lt;&gt;1,"",DATABASE!A2037)</f>
        <v/>
      </c>
      <c r="D2039" s="94">
        <f>IF(DATABASE!$X2037&lt;&gt;1,"",DATABASE!P2037)</f>
        <v/>
      </c>
      <c r="E2039" s="94">
        <f>IF(DATABASE!$X2037&lt;&gt;1,"",DATABASE!L2037)</f>
        <v/>
      </c>
      <c r="F2039" s="94">
        <f>IF(DATABASE!$X2037&lt;&gt;1,"",DATABASE!Q2037)</f>
        <v/>
      </c>
      <c r="G2039" s="94">
        <f>IF(DATABASE!$X2037&lt;&gt;1,"",DATABASE!C2037)</f>
        <v/>
      </c>
      <c r="H2039" s="94">
        <f>IF(DATABASE!$X2037&lt;&gt;1,"",DATABASE!D2037)</f>
        <v/>
      </c>
      <c r="I2039" s="93">
        <f>IF(DATABASE!$X2037&lt;&gt;1,"",DATABASE!S2037)</f>
        <v/>
      </c>
    </row>
    <row r="2040" ht="16.5" customHeight="1" s="111">
      <c r="A2040" s="92">
        <f>IF(DATABASE!$X2038&lt;&gt;1,"",DATABASE!B2038)</f>
        <v/>
      </c>
      <c r="B2040" s="93">
        <f>IF(DATABASE!$X2038&lt;&gt;1,"",DATABASE!M2038)</f>
        <v/>
      </c>
      <c r="C2040" s="94">
        <f>IF(DATABASE!$X2038&lt;&gt;1,"",DATABASE!A2038)</f>
        <v/>
      </c>
      <c r="D2040" s="94">
        <f>IF(DATABASE!$X2038&lt;&gt;1,"",DATABASE!P2038)</f>
        <v/>
      </c>
      <c r="E2040" s="94">
        <f>IF(DATABASE!$X2038&lt;&gt;1,"",DATABASE!L2038)</f>
        <v/>
      </c>
      <c r="F2040" s="94">
        <f>IF(DATABASE!$X2038&lt;&gt;1,"",DATABASE!Q2038)</f>
        <v/>
      </c>
      <c r="G2040" s="94">
        <f>IF(DATABASE!$X2038&lt;&gt;1,"",DATABASE!C2038)</f>
        <v/>
      </c>
      <c r="H2040" s="94">
        <f>IF(DATABASE!$X2038&lt;&gt;1,"",DATABASE!D2038)</f>
        <v/>
      </c>
      <c r="I2040" s="93">
        <f>IF(DATABASE!$X2038&lt;&gt;1,"",DATABASE!S2038)</f>
        <v/>
      </c>
    </row>
    <row r="2041" ht="16.5" customHeight="1" s="111">
      <c r="A2041" s="92">
        <f>IF(DATABASE!$X2039&lt;&gt;1,"",DATABASE!B2039)</f>
        <v/>
      </c>
      <c r="B2041" s="93">
        <f>IF(DATABASE!$X2039&lt;&gt;1,"",DATABASE!M2039)</f>
        <v/>
      </c>
      <c r="C2041" s="94">
        <f>IF(DATABASE!$X2039&lt;&gt;1,"",DATABASE!A2039)</f>
        <v/>
      </c>
      <c r="D2041" s="94">
        <f>IF(DATABASE!$X2039&lt;&gt;1,"",DATABASE!P2039)</f>
        <v/>
      </c>
      <c r="E2041" s="94">
        <f>IF(DATABASE!$X2039&lt;&gt;1,"",DATABASE!L2039)</f>
        <v/>
      </c>
      <c r="F2041" s="94">
        <f>IF(DATABASE!$X2039&lt;&gt;1,"",DATABASE!Q2039)</f>
        <v/>
      </c>
      <c r="G2041" s="94">
        <f>IF(DATABASE!$X2039&lt;&gt;1,"",DATABASE!C2039)</f>
        <v/>
      </c>
      <c r="H2041" s="94">
        <f>IF(DATABASE!$X2039&lt;&gt;1,"",DATABASE!D2039)</f>
        <v/>
      </c>
      <c r="I2041" s="93">
        <f>IF(DATABASE!$X2039&lt;&gt;1,"",DATABASE!S2039)</f>
        <v/>
      </c>
    </row>
    <row r="2042" ht="16.5" customHeight="1" s="111">
      <c r="A2042" s="92">
        <f>IF(DATABASE!$X2040&lt;&gt;1,"",DATABASE!B2040)</f>
        <v/>
      </c>
      <c r="B2042" s="93">
        <f>IF(DATABASE!$X2040&lt;&gt;1,"",DATABASE!M2040)</f>
        <v/>
      </c>
      <c r="C2042" s="94">
        <f>IF(DATABASE!$X2040&lt;&gt;1,"",DATABASE!A2040)</f>
        <v/>
      </c>
      <c r="D2042" s="94">
        <f>IF(DATABASE!$X2040&lt;&gt;1,"",DATABASE!P2040)</f>
        <v/>
      </c>
      <c r="E2042" s="94">
        <f>IF(DATABASE!$X2040&lt;&gt;1,"",DATABASE!L2040)</f>
        <v/>
      </c>
      <c r="F2042" s="94">
        <f>IF(DATABASE!$X2040&lt;&gt;1,"",DATABASE!Q2040)</f>
        <v/>
      </c>
      <c r="G2042" s="94">
        <f>IF(DATABASE!$X2040&lt;&gt;1,"",DATABASE!C2040)</f>
        <v/>
      </c>
      <c r="H2042" s="94">
        <f>IF(DATABASE!$X2040&lt;&gt;1,"",DATABASE!D2040)</f>
        <v/>
      </c>
      <c r="I2042" s="93">
        <f>IF(DATABASE!$X2040&lt;&gt;1,"",DATABASE!S2040)</f>
        <v/>
      </c>
    </row>
    <row r="2043" ht="16.5" customHeight="1" s="111">
      <c r="A2043" s="92">
        <f>IF(DATABASE!$X2041&lt;&gt;1,"",DATABASE!B2041)</f>
        <v/>
      </c>
      <c r="B2043" s="93">
        <f>IF(DATABASE!$X2041&lt;&gt;1,"",DATABASE!M2041)</f>
        <v/>
      </c>
      <c r="C2043" s="94">
        <f>IF(DATABASE!$X2041&lt;&gt;1,"",DATABASE!A2041)</f>
        <v/>
      </c>
      <c r="D2043" s="94">
        <f>IF(DATABASE!$X2041&lt;&gt;1,"",DATABASE!P2041)</f>
        <v/>
      </c>
      <c r="E2043" s="94">
        <f>IF(DATABASE!$X2041&lt;&gt;1,"",DATABASE!L2041)</f>
        <v/>
      </c>
      <c r="F2043" s="94">
        <f>IF(DATABASE!$X2041&lt;&gt;1,"",DATABASE!Q2041)</f>
        <v/>
      </c>
      <c r="G2043" s="94">
        <f>IF(DATABASE!$X2041&lt;&gt;1,"",DATABASE!C2041)</f>
        <v/>
      </c>
      <c r="H2043" s="94">
        <f>IF(DATABASE!$X2041&lt;&gt;1,"",DATABASE!D2041)</f>
        <v/>
      </c>
      <c r="I2043" s="93">
        <f>IF(DATABASE!$X2041&lt;&gt;1,"",DATABASE!S2041)</f>
        <v/>
      </c>
    </row>
    <row r="2044" ht="16.5" customHeight="1" s="111">
      <c r="A2044" s="92">
        <f>IF(DATABASE!$X2042&lt;&gt;1,"",DATABASE!B2042)</f>
        <v/>
      </c>
      <c r="B2044" s="93">
        <f>IF(DATABASE!$X2042&lt;&gt;1,"",DATABASE!M2042)</f>
        <v/>
      </c>
      <c r="C2044" s="94">
        <f>IF(DATABASE!$X2042&lt;&gt;1,"",DATABASE!A2042)</f>
        <v/>
      </c>
      <c r="D2044" s="94">
        <f>IF(DATABASE!$X2042&lt;&gt;1,"",DATABASE!P2042)</f>
        <v/>
      </c>
      <c r="E2044" s="94">
        <f>IF(DATABASE!$X2042&lt;&gt;1,"",DATABASE!L2042)</f>
        <v/>
      </c>
      <c r="F2044" s="94">
        <f>IF(DATABASE!$X2042&lt;&gt;1,"",DATABASE!Q2042)</f>
        <v/>
      </c>
      <c r="G2044" s="94">
        <f>IF(DATABASE!$X2042&lt;&gt;1,"",DATABASE!C2042)</f>
        <v/>
      </c>
      <c r="H2044" s="94">
        <f>IF(DATABASE!$X2042&lt;&gt;1,"",DATABASE!D2042)</f>
        <v/>
      </c>
      <c r="I2044" s="93">
        <f>IF(DATABASE!$X2042&lt;&gt;1,"",DATABASE!S2042)</f>
        <v/>
      </c>
    </row>
    <row r="2045" ht="16.5" customHeight="1" s="111">
      <c r="A2045" s="92">
        <f>IF(DATABASE!$X2043&lt;&gt;1,"",DATABASE!B2043)</f>
        <v/>
      </c>
      <c r="B2045" s="93">
        <f>IF(DATABASE!$X2043&lt;&gt;1,"",DATABASE!M2043)</f>
        <v/>
      </c>
      <c r="C2045" s="94">
        <f>IF(DATABASE!$X2043&lt;&gt;1,"",DATABASE!A2043)</f>
        <v/>
      </c>
      <c r="D2045" s="94">
        <f>IF(DATABASE!$X2043&lt;&gt;1,"",DATABASE!P2043)</f>
        <v/>
      </c>
      <c r="E2045" s="94">
        <f>IF(DATABASE!$X2043&lt;&gt;1,"",DATABASE!L2043)</f>
        <v/>
      </c>
      <c r="F2045" s="94">
        <f>IF(DATABASE!$X2043&lt;&gt;1,"",DATABASE!Q2043)</f>
        <v/>
      </c>
      <c r="G2045" s="94">
        <f>IF(DATABASE!$X2043&lt;&gt;1,"",DATABASE!C2043)</f>
        <v/>
      </c>
      <c r="H2045" s="94">
        <f>IF(DATABASE!$X2043&lt;&gt;1,"",DATABASE!D2043)</f>
        <v/>
      </c>
      <c r="I2045" s="93">
        <f>IF(DATABASE!$X2043&lt;&gt;1,"",DATABASE!S2043)</f>
        <v/>
      </c>
    </row>
    <row r="2046" ht="16.5" customHeight="1" s="111">
      <c r="A2046" s="92">
        <f>IF(DATABASE!$X2044&lt;&gt;1,"",DATABASE!B2044)</f>
        <v/>
      </c>
      <c r="B2046" s="93">
        <f>IF(DATABASE!$X2044&lt;&gt;1,"",DATABASE!M2044)</f>
        <v/>
      </c>
      <c r="C2046" s="94">
        <f>IF(DATABASE!$X2044&lt;&gt;1,"",DATABASE!A2044)</f>
        <v/>
      </c>
      <c r="D2046" s="94">
        <f>IF(DATABASE!$X2044&lt;&gt;1,"",DATABASE!P2044)</f>
        <v/>
      </c>
      <c r="E2046" s="94">
        <f>IF(DATABASE!$X2044&lt;&gt;1,"",DATABASE!L2044)</f>
        <v/>
      </c>
      <c r="F2046" s="94">
        <f>IF(DATABASE!$X2044&lt;&gt;1,"",DATABASE!Q2044)</f>
        <v/>
      </c>
      <c r="G2046" s="94">
        <f>IF(DATABASE!$X2044&lt;&gt;1,"",DATABASE!C2044)</f>
        <v/>
      </c>
      <c r="H2046" s="94">
        <f>IF(DATABASE!$X2044&lt;&gt;1,"",DATABASE!D2044)</f>
        <v/>
      </c>
      <c r="I2046" s="93">
        <f>IF(DATABASE!$X2044&lt;&gt;1,"",DATABASE!S2044)</f>
        <v/>
      </c>
    </row>
    <row r="2047" ht="16.5" customHeight="1" s="111">
      <c r="A2047" s="92">
        <f>IF(DATABASE!$X2045&lt;&gt;1,"",DATABASE!B2045)</f>
        <v/>
      </c>
      <c r="B2047" s="93">
        <f>IF(DATABASE!$X2045&lt;&gt;1,"",DATABASE!M2045)</f>
        <v/>
      </c>
      <c r="C2047" s="94">
        <f>IF(DATABASE!$X2045&lt;&gt;1,"",DATABASE!A2045)</f>
        <v/>
      </c>
      <c r="D2047" s="94">
        <f>IF(DATABASE!$X2045&lt;&gt;1,"",DATABASE!P2045)</f>
        <v/>
      </c>
      <c r="E2047" s="94">
        <f>IF(DATABASE!$X2045&lt;&gt;1,"",DATABASE!L2045)</f>
        <v/>
      </c>
      <c r="F2047" s="94">
        <f>IF(DATABASE!$X2045&lt;&gt;1,"",DATABASE!Q2045)</f>
        <v/>
      </c>
      <c r="G2047" s="94">
        <f>IF(DATABASE!$X2045&lt;&gt;1,"",DATABASE!C2045)</f>
        <v/>
      </c>
      <c r="H2047" s="94">
        <f>IF(DATABASE!$X2045&lt;&gt;1,"",DATABASE!D2045)</f>
        <v/>
      </c>
      <c r="I2047" s="93">
        <f>IF(DATABASE!$X2045&lt;&gt;1,"",DATABASE!S2045)</f>
        <v/>
      </c>
    </row>
    <row r="2048" ht="16.5" customHeight="1" s="111">
      <c r="A2048" s="92">
        <f>IF(DATABASE!$X2046&lt;&gt;1,"",DATABASE!B2046)</f>
        <v/>
      </c>
      <c r="B2048" s="93">
        <f>IF(DATABASE!$X2046&lt;&gt;1,"",DATABASE!M2046)</f>
        <v/>
      </c>
      <c r="C2048" s="94">
        <f>IF(DATABASE!$X2046&lt;&gt;1,"",DATABASE!A2046)</f>
        <v/>
      </c>
      <c r="D2048" s="94">
        <f>IF(DATABASE!$X2046&lt;&gt;1,"",DATABASE!P2046)</f>
        <v/>
      </c>
      <c r="E2048" s="94">
        <f>IF(DATABASE!$X2046&lt;&gt;1,"",DATABASE!L2046)</f>
        <v/>
      </c>
      <c r="F2048" s="94">
        <f>IF(DATABASE!$X2046&lt;&gt;1,"",DATABASE!Q2046)</f>
        <v/>
      </c>
      <c r="G2048" s="94">
        <f>IF(DATABASE!$X2046&lt;&gt;1,"",DATABASE!C2046)</f>
        <v/>
      </c>
      <c r="H2048" s="94">
        <f>IF(DATABASE!$X2046&lt;&gt;1,"",DATABASE!D2046)</f>
        <v/>
      </c>
      <c r="I2048" s="93">
        <f>IF(DATABASE!$X2046&lt;&gt;1,"",DATABASE!S2046)</f>
        <v/>
      </c>
    </row>
    <row r="2049" ht="16.5" customHeight="1" s="111">
      <c r="A2049" s="92">
        <f>IF(DATABASE!$X2047&lt;&gt;1,"",DATABASE!B2047)</f>
        <v/>
      </c>
      <c r="B2049" s="93">
        <f>IF(DATABASE!$X2047&lt;&gt;1,"",DATABASE!M2047)</f>
        <v/>
      </c>
      <c r="C2049" s="94">
        <f>IF(DATABASE!$X2047&lt;&gt;1,"",DATABASE!A2047)</f>
        <v/>
      </c>
      <c r="D2049" s="94">
        <f>IF(DATABASE!$X2047&lt;&gt;1,"",DATABASE!P2047)</f>
        <v/>
      </c>
      <c r="E2049" s="94">
        <f>IF(DATABASE!$X2047&lt;&gt;1,"",DATABASE!L2047)</f>
        <v/>
      </c>
      <c r="F2049" s="94">
        <f>IF(DATABASE!$X2047&lt;&gt;1,"",DATABASE!Q2047)</f>
        <v/>
      </c>
      <c r="G2049" s="94">
        <f>IF(DATABASE!$X2047&lt;&gt;1,"",DATABASE!C2047)</f>
        <v/>
      </c>
      <c r="H2049" s="94">
        <f>IF(DATABASE!$X2047&lt;&gt;1,"",DATABASE!D2047)</f>
        <v/>
      </c>
      <c r="I2049" s="93">
        <f>IF(DATABASE!$X2047&lt;&gt;1,"",DATABASE!S2047)</f>
        <v/>
      </c>
    </row>
    <row r="2050" ht="16.5" customHeight="1" s="111">
      <c r="A2050" s="92">
        <f>IF(DATABASE!$X2048&lt;&gt;1,"",DATABASE!B2048)</f>
        <v/>
      </c>
      <c r="B2050" s="93">
        <f>IF(DATABASE!$X2048&lt;&gt;1,"",DATABASE!M2048)</f>
        <v/>
      </c>
      <c r="C2050" s="94">
        <f>IF(DATABASE!$X2048&lt;&gt;1,"",DATABASE!A2048)</f>
        <v/>
      </c>
      <c r="D2050" s="94">
        <f>IF(DATABASE!$X2048&lt;&gt;1,"",DATABASE!P2048)</f>
        <v/>
      </c>
      <c r="E2050" s="94">
        <f>IF(DATABASE!$X2048&lt;&gt;1,"",DATABASE!L2048)</f>
        <v/>
      </c>
      <c r="F2050" s="94">
        <f>IF(DATABASE!$X2048&lt;&gt;1,"",DATABASE!Q2048)</f>
        <v/>
      </c>
      <c r="G2050" s="94">
        <f>IF(DATABASE!$X2048&lt;&gt;1,"",DATABASE!C2048)</f>
        <v/>
      </c>
      <c r="H2050" s="94">
        <f>IF(DATABASE!$X2048&lt;&gt;1,"",DATABASE!D2048)</f>
        <v/>
      </c>
      <c r="I2050" s="93">
        <f>IF(DATABASE!$X2048&lt;&gt;1,"",DATABASE!S2048)</f>
        <v/>
      </c>
    </row>
    <row r="2051" ht="16.5" customHeight="1" s="111">
      <c r="A2051" s="92">
        <f>IF(DATABASE!$X2049&lt;&gt;1,"",DATABASE!B2049)</f>
        <v/>
      </c>
      <c r="B2051" s="93">
        <f>IF(DATABASE!$X2049&lt;&gt;1,"",DATABASE!M2049)</f>
        <v/>
      </c>
      <c r="C2051" s="94">
        <f>IF(DATABASE!$X2049&lt;&gt;1,"",DATABASE!A2049)</f>
        <v/>
      </c>
      <c r="D2051" s="94">
        <f>IF(DATABASE!$X2049&lt;&gt;1,"",DATABASE!P2049)</f>
        <v/>
      </c>
      <c r="E2051" s="94">
        <f>IF(DATABASE!$X2049&lt;&gt;1,"",DATABASE!L2049)</f>
        <v/>
      </c>
      <c r="F2051" s="94">
        <f>IF(DATABASE!$X2049&lt;&gt;1,"",DATABASE!Q2049)</f>
        <v/>
      </c>
      <c r="G2051" s="94">
        <f>IF(DATABASE!$X2049&lt;&gt;1,"",DATABASE!C2049)</f>
        <v/>
      </c>
      <c r="H2051" s="94">
        <f>IF(DATABASE!$X2049&lt;&gt;1,"",DATABASE!D2049)</f>
        <v/>
      </c>
      <c r="I2051" s="93">
        <f>IF(DATABASE!$X2049&lt;&gt;1,"",DATABASE!S2049)</f>
        <v/>
      </c>
    </row>
    <row r="2052" ht="16.5" customHeight="1" s="111">
      <c r="A2052" s="92">
        <f>IF(DATABASE!$X2050&lt;&gt;1,"",DATABASE!B2050)</f>
        <v/>
      </c>
      <c r="B2052" s="93">
        <f>IF(DATABASE!$X2050&lt;&gt;1,"",DATABASE!M2050)</f>
        <v/>
      </c>
      <c r="C2052" s="94">
        <f>IF(DATABASE!$X2050&lt;&gt;1,"",DATABASE!A2050)</f>
        <v/>
      </c>
      <c r="D2052" s="94">
        <f>IF(DATABASE!$X2050&lt;&gt;1,"",DATABASE!P2050)</f>
        <v/>
      </c>
      <c r="E2052" s="94">
        <f>IF(DATABASE!$X2050&lt;&gt;1,"",DATABASE!L2050)</f>
        <v/>
      </c>
      <c r="F2052" s="94">
        <f>IF(DATABASE!$X2050&lt;&gt;1,"",DATABASE!Q2050)</f>
        <v/>
      </c>
      <c r="G2052" s="94">
        <f>IF(DATABASE!$X2050&lt;&gt;1,"",DATABASE!C2050)</f>
        <v/>
      </c>
      <c r="H2052" s="94">
        <f>IF(DATABASE!$X2050&lt;&gt;1,"",DATABASE!D2050)</f>
        <v/>
      </c>
      <c r="I2052" s="93">
        <f>IF(DATABASE!$X2050&lt;&gt;1,"",DATABASE!S2050)</f>
        <v/>
      </c>
    </row>
    <row r="2053" ht="16.5" customHeight="1" s="111">
      <c r="A2053" s="92">
        <f>IF(DATABASE!$X2051&lt;&gt;1,"",DATABASE!B2051)</f>
        <v/>
      </c>
      <c r="B2053" s="93">
        <f>IF(DATABASE!$X2051&lt;&gt;1,"",DATABASE!M2051)</f>
        <v/>
      </c>
      <c r="C2053" s="94">
        <f>IF(DATABASE!$X2051&lt;&gt;1,"",DATABASE!A2051)</f>
        <v/>
      </c>
      <c r="D2053" s="94">
        <f>IF(DATABASE!$X2051&lt;&gt;1,"",DATABASE!P2051)</f>
        <v/>
      </c>
      <c r="E2053" s="94">
        <f>IF(DATABASE!$X2051&lt;&gt;1,"",DATABASE!L2051)</f>
        <v/>
      </c>
      <c r="F2053" s="94">
        <f>IF(DATABASE!$X2051&lt;&gt;1,"",DATABASE!Q2051)</f>
        <v/>
      </c>
      <c r="G2053" s="94">
        <f>IF(DATABASE!$X2051&lt;&gt;1,"",DATABASE!C2051)</f>
        <v/>
      </c>
      <c r="H2053" s="94">
        <f>IF(DATABASE!$X2051&lt;&gt;1,"",DATABASE!D2051)</f>
        <v/>
      </c>
      <c r="I2053" s="93">
        <f>IF(DATABASE!$X2051&lt;&gt;1,"",DATABASE!S2051)</f>
        <v/>
      </c>
    </row>
    <row r="2054" ht="16.5" customHeight="1" s="111">
      <c r="A2054" s="92">
        <f>IF(DATABASE!$X2052&lt;&gt;1,"",DATABASE!B2052)</f>
        <v/>
      </c>
      <c r="B2054" s="93">
        <f>IF(DATABASE!$X2052&lt;&gt;1,"",DATABASE!M2052)</f>
        <v/>
      </c>
      <c r="C2054" s="94">
        <f>IF(DATABASE!$X2052&lt;&gt;1,"",DATABASE!A2052)</f>
        <v/>
      </c>
      <c r="D2054" s="94">
        <f>IF(DATABASE!$X2052&lt;&gt;1,"",DATABASE!P2052)</f>
        <v/>
      </c>
      <c r="E2054" s="94">
        <f>IF(DATABASE!$X2052&lt;&gt;1,"",DATABASE!L2052)</f>
        <v/>
      </c>
      <c r="F2054" s="94">
        <f>IF(DATABASE!$X2052&lt;&gt;1,"",DATABASE!Q2052)</f>
        <v/>
      </c>
      <c r="G2054" s="94">
        <f>IF(DATABASE!$X2052&lt;&gt;1,"",DATABASE!C2052)</f>
        <v/>
      </c>
      <c r="H2054" s="94">
        <f>IF(DATABASE!$X2052&lt;&gt;1,"",DATABASE!D2052)</f>
        <v/>
      </c>
      <c r="I2054" s="93">
        <f>IF(DATABASE!$X2052&lt;&gt;1,"",DATABASE!S2052)</f>
        <v/>
      </c>
    </row>
    <row r="2055" ht="16.5" customHeight="1" s="111">
      <c r="A2055" s="92">
        <f>IF(DATABASE!$X2053&lt;&gt;1,"",DATABASE!B2053)</f>
        <v/>
      </c>
      <c r="B2055" s="93">
        <f>IF(DATABASE!$X2053&lt;&gt;1,"",DATABASE!M2053)</f>
        <v/>
      </c>
      <c r="C2055" s="94">
        <f>IF(DATABASE!$X2053&lt;&gt;1,"",DATABASE!A2053)</f>
        <v/>
      </c>
      <c r="D2055" s="94">
        <f>IF(DATABASE!$X2053&lt;&gt;1,"",DATABASE!P2053)</f>
        <v/>
      </c>
      <c r="E2055" s="94">
        <f>IF(DATABASE!$X2053&lt;&gt;1,"",DATABASE!L2053)</f>
        <v/>
      </c>
      <c r="F2055" s="94">
        <f>IF(DATABASE!$X2053&lt;&gt;1,"",DATABASE!Q2053)</f>
        <v/>
      </c>
      <c r="G2055" s="94">
        <f>IF(DATABASE!$X2053&lt;&gt;1,"",DATABASE!C2053)</f>
        <v/>
      </c>
      <c r="H2055" s="94">
        <f>IF(DATABASE!$X2053&lt;&gt;1,"",DATABASE!D2053)</f>
        <v/>
      </c>
      <c r="I2055" s="93">
        <f>IF(DATABASE!$X2053&lt;&gt;1,"",DATABASE!S2053)</f>
        <v/>
      </c>
    </row>
    <row r="2056" ht="16.5" customHeight="1" s="111">
      <c r="A2056" s="92">
        <f>IF(DATABASE!$X2054&lt;&gt;1,"",DATABASE!B2054)</f>
        <v/>
      </c>
      <c r="B2056" s="93">
        <f>IF(DATABASE!$X2054&lt;&gt;1,"",DATABASE!M2054)</f>
        <v/>
      </c>
      <c r="C2056" s="94">
        <f>IF(DATABASE!$X2054&lt;&gt;1,"",DATABASE!A2054)</f>
        <v/>
      </c>
      <c r="D2056" s="94">
        <f>IF(DATABASE!$X2054&lt;&gt;1,"",DATABASE!P2054)</f>
        <v/>
      </c>
      <c r="E2056" s="94">
        <f>IF(DATABASE!$X2054&lt;&gt;1,"",DATABASE!L2054)</f>
        <v/>
      </c>
      <c r="F2056" s="94">
        <f>IF(DATABASE!$X2054&lt;&gt;1,"",DATABASE!Q2054)</f>
        <v/>
      </c>
      <c r="G2056" s="94">
        <f>IF(DATABASE!$X2054&lt;&gt;1,"",DATABASE!C2054)</f>
        <v/>
      </c>
      <c r="H2056" s="94">
        <f>IF(DATABASE!$X2054&lt;&gt;1,"",DATABASE!D2054)</f>
        <v/>
      </c>
      <c r="I2056" s="93">
        <f>IF(DATABASE!$X2054&lt;&gt;1,"",DATABASE!S2054)</f>
        <v/>
      </c>
    </row>
    <row r="2057" ht="16.5" customHeight="1" s="111">
      <c r="A2057" s="92">
        <f>IF(DATABASE!$X2055&lt;&gt;1,"",DATABASE!B2055)</f>
        <v/>
      </c>
      <c r="B2057" s="93">
        <f>IF(DATABASE!$X2055&lt;&gt;1,"",DATABASE!M2055)</f>
        <v/>
      </c>
      <c r="C2057" s="94">
        <f>IF(DATABASE!$X2055&lt;&gt;1,"",DATABASE!A2055)</f>
        <v/>
      </c>
      <c r="D2057" s="94">
        <f>IF(DATABASE!$X2055&lt;&gt;1,"",DATABASE!P2055)</f>
        <v/>
      </c>
      <c r="E2057" s="94">
        <f>IF(DATABASE!$X2055&lt;&gt;1,"",DATABASE!L2055)</f>
        <v/>
      </c>
      <c r="F2057" s="94">
        <f>IF(DATABASE!$X2055&lt;&gt;1,"",DATABASE!Q2055)</f>
        <v/>
      </c>
      <c r="G2057" s="94">
        <f>IF(DATABASE!$X2055&lt;&gt;1,"",DATABASE!C2055)</f>
        <v/>
      </c>
      <c r="H2057" s="94">
        <f>IF(DATABASE!$X2055&lt;&gt;1,"",DATABASE!D2055)</f>
        <v/>
      </c>
      <c r="I2057" s="93">
        <f>IF(DATABASE!$X2055&lt;&gt;1,"",DATABASE!S2055)</f>
        <v/>
      </c>
    </row>
    <row r="2058" ht="16.5" customHeight="1" s="111">
      <c r="A2058" s="92">
        <f>IF(DATABASE!$X2056&lt;&gt;1,"",DATABASE!B2056)</f>
        <v/>
      </c>
      <c r="B2058" s="93">
        <f>IF(DATABASE!$X2056&lt;&gt;1,"",DATABASE!M2056)</f>
        <v/>
      </c>
      <c r="C2058" s="94">
        <f>IF(DATABASE!$X2056&lt;&gt;1,"",DATABASE!A2056)</f>
        <v/>
      </c>
      <c r="D2058" s="94">
        <f>IF(DATABASE!$X2056&lt;&gt;1,"",DATABASE!P2056)</f>
        <v/>
      </c>
      <c r="E2058" s="94">
        <f>IF(DATABASE!$X2056&lt;&gt;1,"",DATABASE!L2056)</f>
        <v/>
      </c>
      <c r="F2058" s="94">
        <f>IF(DATABASE!$X2056&lt;&gt;1,"",DATABASE!Q2056)</f>
        <v/>
      </c>
      <c r="G2058" s="94">
        <f>IF(DATABASE!$X2056&lt;&gt;1,"",DATABASE!C2056)</f>
        <v/>
      </c>
      <c r="H2058" s="94">
        <f>IF(DATABASE!$X2056&lt;&gt;1,"",DATABASE!D2056)</f>
        <v/>
      </c>
      <c r="I2058" s="93">
        <f>IF(DATABASE!$X2056&lt;&gt;1,"",DATABASE!S2056)</f>
        <v/>
      </c>
    </row>
    <row r="2059" ht="16.5" customHeight="1" s="111">
      <c r="A2059" s="92">
        <f>IF(DATABASE!$X2057&lt;&gt;1,"",DATABASE!B2057)</f>
        <v/>
      </c>
      <c r="B2059" s="93">
        <f>IF(DATABASE!$X2057&lt;&gt;1,"",DATABASE!M2057)</f>
        <v/>
      </c>
      <c r="C2059" s="94">
        <f>IF(DATABASE!$X2057&lt;&gt;1,"",DATABASE!A2057)</f>
        <v/>
      </c>
      <c r="D2059" s="94">
        <f>IF(DATABASE!$X2057&lt;&gt;1,"",DATABASE!P2057)</f>
        <v/>
      </c>
      <c r="E2059" s="94">
        <f>IF(DATABASE!$X2057&lt;&gt;1,"",DATABASE!L2057)</f>
        <v/>
      </c>
      <c r="F2059" s="94">
        <f>IF(DATABASE!$X2057&lt;&gt;1,"",DATABASE!Q2057)</f>
        <v/>
      </c>
      <c r="G2059" s="94">
        <f>IF(DATABASE!$X2057&lt;&gt;1,"",DATABASE!C2057)</f>
        <v/>
      </c>
      <c r="H2059" s="94">
        <f>IF(DATABASE!$X2057&lt;&gt;1,"",DATABASE!D2057)</f>
        <v/>
      </c>
      <c r="I2059" s="93">
        <f>IF(DATABASE!$X2057&lt;&gt;1,"",DATABASE!S2057)</f>
        <v/>
      </c>
    </row>
    <row r="2060" ht="16.5" customHeight="1" s="111">
      <c r="A2060" s="92">
        <f>IF(DATABASE!$X2058&lt;&gt;1,"",DATABASE!B2058)</f>
        <v/>
      </c>
      <c r="B2060" s="93">
        <f>IF(DATABASE!$X2058&lt;&gt;1,"",DATABASE!M2058)</f>
        <v/>
      </c>
      <c r="C2060" s="94">
        <f>IF(DATABASE!$X2058&lt;&gt;1,"",DATABASE!A2058)</f>
        <v/>
      </c>
      <c r="D2060" s="94">
        <f>IF(DATABASE!$X2058&lt;&gt;1,"",DATABASE!P2058)</f>
        <v/>
      </c>
      <c r="E2060" s="94">
        <f>IF(DATABASE!$X2058&lt;&gt;1,"",DATABASE!L2058)</f>
        <v/>
      </c>
      <c r="F2060" s="94">
        <f>IF(DATABASE!$X2058&lt;&gt;1,"",DATABASE!Q2058)</f>
        <v/>
      </c>
      <c r="G2060" s="94">
        <f>IF(DATABASE!$X2058&lt;&gt;1,"",DATABASE!C2058)</f>
        <v/>
      </c>
      <c r="H2060" s="94">
        <f>IF(DATABASE!$X2058&lt;&gt;1,"",DATABASE!D2058)</f>
        <v/>
      </c>
      <c r="I2060" s="93">
        <f>IF(DATABASE!$X2058&lt;&gt;1,"",DATABASE!S2058)</f>
        <v/>
      </c>
    </row>
    <row r="2061" ht="16.5" customHeight="1" s="111">
      <c r="A2061" s="92">
        <f>IF(DATABASE!$X2059&lt;&gt;1,"",DATABASE!B2059)</f>
        <v/>
      </c>
      <c r="B2061" s="93">
        <f>IF(DATABASE!$X2059&lt;&gt;1,"",DATABASE!M2059)</f>
        <v/>
      </c>
      <c r="C2061" s="94">
        <f>IF(DATABASE!$X2059&lt;&gt;1,"",DATABASE!A2059)</f>
        <v/>
      </c>
      <c r="D2061" s="94">
        <f>IF(DATABASE!$X2059&lt;&gt;1,"",DATABASE!P2059)</f>
        <v/>
      </c>
      <c r="E2061" s="94">
        <f>IF(DATABASE!$X2059&lt;&gt;1,"",DATABASE!L2059)</f>
        <v/>
      </c>
      <c r="F2061" s="94">
        <f>IF(DATABASE!$X2059&lt;&gt;1,"",DATABASE!Q2059)</f>
        <v/>
      </c>
      <c r="G2061" s="94">
        <f>IF(DATABASE!$X2059&lt;&gt;1,"",DATABASE!C2059)</f>
        <v/>
      </c>
      <c r="H2061" s="94">
        <f>IF(DATABASE!$X2059&lt;&gt;1,"",DATABASE!D2059)</f>
        <v/>
      </c>
      <c r="I2061" s="93">
        <f>IF(DATABASE!$X2059&lt;&gt;1,"",DATABASE!S2059)</f>
        <v/>
      </c>
    </row>
    <row r="2062" ht="16.5" customHeight="1" s="111">
      <c r="A2062" s="92">
        <f>IF(DATABASE!$X2060&lt;&gt;1,"",DATABASE!B2060)</f>
        <v/>
      </c>
      <c r="B2062" s="93">
        <f>IF(DATABASE!$X2060&lt;&gt;1,"",DATABASE!M2060)</f>
        <v/>
      </c>
      <c r="C2062" s="94">
        <f>IF(DATABASE!$X2060&lt;&gt;1,"",DATABASE!A2060)</f>
        <v/>
      </c>
      <c r="D2062" s="94">
        <f>IF(DATABASE!$X2060&lt;&gt;1,"",DATABASE!P2060)</f>
        <v/>
      </c>
      <c r="E2062" s="94">
        <f>IF(DATABASE!$X2060&lt;&gt;1,"",DATABASE!L2060)</f>
        <v/>
      </c>
      <c r="F2062" s="94">
        <f>IF(DATABASE!$X2060&lt;&gt;1,"",DATABASE!Q2060)</f>
        <v/>
      </c>
      <c r="G2062" s="94">
        <f>IF(DATABASE!$X2060&lt;&gt;1,"",DATABASE!C2060)</f>
        <v/>
      </c>
      <c r="H2062" s="94">
        <f>IF(DATABASE!$X2060&lt;&gt;1,"",DATABASE!D2060)</f>
        <v/>
      </c>
      <c r="I2062" s="93">
        <f>IF(DATABASE!$X2060&lt;&gt;1,"",DATABASE!S2060)</f>
        <v/>
      </c>
    </row>
    <row r="2063" ht="16.5" customHeight="1" s="111">
      <c r="A2063" s="92">
        <f>IF(DATABASE!$X2061&lt;&gt;1,"",DATABASE!B2061)</f>
        <v/>
      </c>
      <c r="B2063" s="93">
        <f>IF(DATABASE!$X2061&lt;&gt;1,"",DATABASE!M2061)</f>
        <v/>
      </c>
      <c r="C2063" s="94">
        <f>IF(DATABASE!$X2061&lt;&gt;1,"",DATABASE!A2061)</f>
        <v/>
      </c>
      <c r="D2063" s="94">
        <f>IF(DATABASE!$X2061&lt;&gt;1,"",DATABASE!P2061)</f>
        <v/>
      </c>
      <c r="E2063" s="94">
        <f>IF(DATABASE!$X2061&lt;&gt;1,"",DATABASE!L2061)</f>
        <v/>
      </c>
      <c r="F2063" s="94">
        <f>IF(DATABASE!$X2061&lt;&gt;1,"",DATABASE!Q2061)</f>
        <v/>
      </c>
      <c r="G2063" s="94">
        <f>IF(DATABASE!$X2061&lt;&gt;1,"",DATABASE!C2061)</f>
        <v/>
      </c>
      <c r="H2063" s="94">
        <f>IF(DATABASE!$X2061&lt;&gt;1,"",DATABASE!D2061)</f>
        <v/>
      </c>
      <c r="I2063" s="93">
        <f>IF(DATABASE!$X2061&lt;&gt;1,"",DATABASE!S2061)</f>
        <v/>
      </c>
    </row>
    <row r="2064" ht="16.5" customHeight="1" s="111">
      <c r="A2064" s="92">
        <f>IF(DATABASE!$X2062&lt;&gt;1,"",DATABASE!B2062)</f>
        <v/>
      </c>
      <c r="B2064" s="93">
        <f>IF(DATABASE!$X2062&lt;&gt;1,"",DATABASE!M2062)</f>
        <v/>
      </c>
      <c r="C2064" s="94">
        <f>IF(DATABASE!$X2062&lt;&gt;1,"",DATABASE!A2062)</f>
        <v/>
      </c>
      <c r="D2064" s="94">
        <f>IF(DATABASE!$X2062&lt;&gt;1,"",DATABASE!P2062)</f>
        <v/>
      </c>
      <c r="E2064" s="94">
        <f>IF(DATABASE!$X2062&lt;&gt;1,"",DATABASE!L2062)</f>
        <v/>
      </c>
      <c r="F2064" s="94">
        <f>IF(DATABASE!$X2062&lt;&gt;1,"",DATABASE!Q2062)</f>
        <v/>
      </c>
      <c r="G2064" s="94">
        <f>IF(DATABASE!$X2062&lt;&gt;1,"",DATABASE!C2062)</f>
        <v/>
      </c>
      <c r="H2064" s="94">
        <f>IF(DATABASE!$X2062&lt;&gt;1,"",DATABASE!D2062)</f>
        <v/>
      </c>
      <c r="I2064" s="93">
        <f>IF(DATABASE!$X2062&lt;&gt;1,"",DATABASE!S2062)</f>
        <v/>
      </c>
    </row>
    <row r="2065" ht="16.5" customHeight="1" s="111">
      <c r="A2065" s="92">
        <f>IF(DATABASE!$X2063&lt;&gt;1,"",DATABASE!B2063)</f>
        <v/>
      </c>
      <c r="B2065" s="93">
        <f>IF(DATABASE!$X2063&lt;&gt;1,"",DATABASE!M2063)</f>
        <v/>
      </c>
      <c r="C2065" s="94">
        <f>IF(DATABASE!$X2063&lt;&gt;1,"",DATABASE!A2063)</f>
        <v/>
      </c>
      <c r="D2065" s="94">
        <f>IF(DATABASE!$X2063&lt;&gt;1,"",DATABASE!P2063)</f>
        <v/>
      </c>
      <c r="E2065" s="94">
        <f>IF(DATABASE!$X2063&lt;&gt;1,"",DATABASE!L2063)</f>
        <v/>
      </c>
      <c r="F2065" s="94">
        <f>IF(DATABASE!$X2063&lt;&gt;1,"",DATABASE!Q2063)</f>
        <v/>
      </c>
      <c r="G2065" s="94">
        <f>IF(DATABASE!$X2063&lt;&gt;1,"",DATABASE!C2063)</f>
        <v/>
      </c>
      <c r="H2065" s="94">
        <f>IF(DATABASE!$X2063&lt;&gt;1,"",DATABASE!D2063)</f>
        <v/>
      </c>
      <c r="I2065" s="93">
        <f>IF(DATABASE!$X2063&lt;&gt;1,"",DATABASE!S2063)</f>
        <v/>
      </c>
    </row>
    <row r="2066" ht="16.5" customHeight="1" s="111">
      <c r="A2066" s="92">
        <f>IF(DATABASE!$X2064&lt;&gt;1,"",DATABASE!B2064)</f>
        <v/>
      </c>
      <c r="B2066" s="93">
        <f>IF(DATABASE!$X2064&lt;&gt;1,"",DATABASE!M2064)</f>
        <v/>
      </c>
      <c r="C2066" s="94">
        <f>IF(DATABASE!$X2064&lt;&gt;1,"",DATABASE!A2064)</f>
        <v/>
      </c>
      <c r="D2066" s="94">
        <f>IF(DATABASE!$X2064&lt;&gt;1,"",DATABASE!P2064)</f>
        <v/>
      </c>
      <c r="E2066" s="94">
        <f>IF(DATABASE!$X2064&lt;&gt;1,"",DATABASE!L2064)</f>
        <v/>
      </c>
      <c r="F2066" s="94">
        <f>IF(DATABASE!$X2064&lt;&gt;1,"",DATABASE!Q2064)</f>
        <v/>
      </c>
      <c r="G2066" s="94">
        <f>IF(DATABASE!$X2064&lt;&gt;1,"",DATABASE!C2064)</f>
        <v/>
      </c>
      <c r="H2066" s="94">
        <f>IF(DATABASE!$X2064&lt;&gt;1,"",DATABASE!D2064)</f>
        <v/>
      </c>
      <c r="I2066" s="93">
        <f>IF(DATABASE!$X2064&lt;&gt;1,"",DATABASE!S2064)</f>
        <v/>
      </c>
    </row>
    <row r="2067" ht="16.5" customHeight="1" s="111">
      <c r="A2067" s="92">
        <f>IF(DATABASE!$X2065&lt;&gt;1,"",DATABASE!B2065)</f>
        <v/>
      </c>
      <c r="B2067" s="93">
        <f>IF(DATABASE!$X2065&lt;&gt;1,"",DATABASE!M2065)</f>
        <v/>
      </c>
      <c r="C2067" s="94">
        <f>IF(DATABASE!$X2065&lt;&gt;1,"",DATABASE!A2065)</f>
        <v/>
      </c>
      <c r="D2067" s="94">
        <f>IF(DATABASE!$X2065&lt;&gt;1,"",DATABASE!P2065)</f>
        <v/>
      </c>
      <c r="E2067" s="94">
        <f>IF(DATABASE!$X2065&lt;&gt;1,"",DATABASE!L2065)</f>
        <v/>
      </c>
      <c r="F2067" s="94">
        <f>IF(DATABASE!$X2065&lt;&gt;1,"",DATABASE!Q2065)</f>
        <v/>
      </c>
      <c r="G2067" s="94">
        <f>IF(DATABASE!$X2065&lt;&gt;1,"",DATABASE!C2065)</f>
        <v/>
      </c>
      <c r="H2067" s="94">
        <f>IF(DATABASE!$X2065&lt;&gt;1,"",DATABASE!D2065)</f>
        <v/>
      </c>
      <c r="I2067" s="93">
        <f>IF(DATABASE!$X2065&lt;&gt;1,"",DATABASE!S2065)</f>
        <v/>
      </c>
    </row>
    <row r="2068" ht="16.5" customHeight="1" s="111">
      <c r="A2068" s="92">
        <f>IF(DATABASE!$X2066&lt;&gt;1,"",DATABASE!B2066)</f>
        <v/>
      </c>
      <c r="B2068" s="93">
        <f>IF(DATABASE!$X2066&lt;&gt;1,"",DATABASE!M2066)</f>
        <v/>
      </c>
      <c r="C2068" s="94">
        <f>IF(DATABASE!$X2066&lt;&gt;1,"",DATABASE!A2066)</f>
        <v/>
      </c>
      <c r="D2068" s="94">
        <f>IF(DATABASE!$X2066&lt;&gt;1,"",DATABASE!P2066)</f>
        <v/>
      </c>
      <c r="E2068" s="94">
        <f>IF(DATABASE!$X2066&lt;&gt;1,"",DATABASE!L2066)</f>
        <v/>
      </c>
      <c r="F2068" s="94">
        <f>IF(DATABASE!$X2066&lt;&gt;1,"",DATABASE!Q2066)</f>
        <v/>
      </c>
      <c r="G2068" s="94">
        <f>IF(DATABASE!$X2066&lt;&gt;1,"",DATABASE!C2066)</f>
        <v/>
      </c>
      <c r="H2068" s="94">
        <f>IF(DATABASE!$X2066&lt;&gt;1,"",DATABASE!D2066)</f>
        <v/>
      </c>
      <c r="I2068" s="93">
        <f>IF(DATABASE!$X2066&lt;&gt;1,"",DATABASE!S2066)</f>
        <v/>
      </c>
    </row>
    <row r="2069" ht="16.5" customHeight="1" s="111">
      <c r="A2069" s="92">
        <f>IF(DATABASE!$X2067&lt;&gt;1,"",DATABASE!B2067)</f>
        <v/>
      </c>
      <c r="B2069" s="93">
        <f>IF(DATABASE!$X2067&lt;&gt;1,"",DATABASE!M2067)</f>
        <v/>
      </c>
      <c r="C2069" s="94">
        <f>IF(DATABASE!$X2067&lt;&gt;1,"",DATABASE!A2067)</f>
        <v/>
      </c>
      <c r="D2069" s="94">
        <f>IF(DATABASE!$X2067&lt;&gt;1,"",DATABASE!P2067)</f>
        <v/>
      </c>
      <c r="E2069" s="94">
        <f>IF(DATABASE!$X2067&lt;&gt;1,"",DATABASE!L2067)</f>
        <v/>
      </c>
      <c r="F2069" s="94">
        <f>IF(DATABASE!$X2067&lt;&gt;1,"",DATABASE!Q2067)</f>
        <v/>
      </c>
      <c r="G2069" s="94">
        <f>IF(DATABASE!$X2067&lt;&gt;1,"",DATABASE!C2067)</f>
        <v/>
      </c>
      <c r="H2069" s="94">
        <f>IF(DATABASE!$X2067&lt;&gt;1,"",DATABASE!D2067)</f>
        <v/>
      </c>
      <c r="I2069" s="93">
        <f>IF(DATABASE!$X2067&lt;&gt;1,"",DATABASE!S2067)</f>
        <v/>
      </c>
    </row>
    <row r="2070" ht="16.5" customHeight="1" s="111">
      <c r="A2070" s="92">
        <f>IF(DATABASE!$X2068&lt;&gt;1,"",DATABASE!B2068)</f>
        <v/>
      </c>
      <c r="B2070" s="93">
        <f>IF(DATABASE!$X2068&lt;&gt;1,"",DATABASE!M2068)</f>
        <v/>
      </c>
      <c r="C2070" s="94">
        <f>IF(DATABASE!$X2068&lt;&gt;1,"",DATABASE!A2068)</f>
        <v/>
      </c>
      <c r="D2070" s="94">
        <f>IF(DATABASE!$X2068&lt;&gt;1,"",DATABASE!P2068)</f>
        <v/>
      </c>
      <c r="E2070" s="94">
        <f>IF(DATABASE!$X2068&lt;&gt;1,"",DATABASE!L2068)</f>
        <v/>
      </c>
      <c r="F2070" s="94">
        <f>IF(DATABASE!$X2068&lt;&gt;1,"",DATABASE!Q2068)</f>
        <v/>
      </c>
      <c r="G2070" s="94">
        <f>IF(DATABASE!$X2068&lt;&gt;1,"",DATABASE!C2068)</f>
        <v/>
      </c>
      <c r="H2070" s="94">
        <f>IF(DATABASE!$X2068&lt;&gt;1,"",DATABASE!D2068)</f>
        <v/>
      </c>
      <c r="I2070" s="93">
        <f>IF(DATABASE!$X2068&lt;&gt;1,"",DATABASE!S2068)</f>
        <v/>
      </c>
    </row>
    <row r="2071" ht="16.5" customHeight="1" s="111">
      <c r="A2071" s="92">
        <f>IF(DATABASE!$X2069&lt;&gt;1,"",DATABASE!B2069)</f>
        <v/>
      </c>
      <c r="B2071" s="93">
        <f>IF(DATABASE!$X2069&lt;&gt;1,"",DATABASE!M2069)</f>
        <v/>
      </c>
      <c r="C2071" s="94">
        <f>IF(DATABASE!$X2069&lt;&gt;1,"",DATABASE!A2069)</f>
        <v/>
      </c>
      <c r="D2071" s="94">
        <f>IF(DATABASE!$X2069&lt;&gt;1,"",DATABASE!P2069)</f>
        <v/>
      </c>
      <c r="E2071" s="94">
        <f>IF(DATABASE!$X2069&lt;&gt;1,"",DATABASE!L2069)</f>
        <v/>
      </c>
      <c r="F2071" s="94">
        <f>IF(DATABASE!$X2069&lt;&gt;1,"",DATABASE!Q2069)</f>
        <v/>
      </c>
      <c r="G2071" s="94">
        <f>IF(DATABASE!$X2069&lt;&gt;1,"",DATABASE!C2069)</f>
        <v/>
      </c>
      <c r="H2071" s="94">
        <f>IF(DATABASE!$X2069&lt;&gt;1,"",DATABASE!D2069)</f>
        <v/>
      </c>
      <c r="I2071" s="93">
        <f>IF(DATABASE!$X2069&lt;&gt;1,"",DATABASE!S2069)</f>
        <v/>
      </c>
    </row>
    <row r="2072" ht="16.5" customHeight="1" s="111">
      <c r="A2072" s="92">
        <f>IF(DATABASE!$X2070&lt;&gt;1,"",DATABASE!B2070)</f>
        <v/>
      </c>
      <c r="B2072" s="93">
        <f>IF(DATABASE!$X2070&lt;&gt;1,"",DATABASE!M2070)</f>
        <v/>
      </c>
      <c r="C2072" s="94">
        <f>IF(DATABASE!$X2070&lt;&gt;1,"",DATABASE!A2070)</f>
        <v/>
      </c>
      <c r="D2072" s="94">
        <f>IF(DATABASE!$X2070&lt;&gt;1,"",DATABASE!P2070)</f>
        <v/>
      </c>
      <c r="E2072" s="94">
        <f>IF(DATABASE!$X2070&lt;&gt;1,"",DATABASE!L2070)</f>
        <v/>
      </c>
      <c r="F2072" s="94">
        <f>IF(DATABASE!$X2070&lt;&gt;1,"",DATABASE!Q2070)</f>
        <v/>
      </c>
      <c r="G2072" s="94">
        <f>IF(DATABASE!$X2070&lt;&gt;1,"",DATABASE!C2070)</f>
        <v/>
      </c>
      <c r="H2072" s="94">
        <f>IF(DATABASE!$X2070&lt;&gt;1,"",DATABASE!D2070)</f>
        <v/>
      </c>
      <c r="I2072" s="93">
        <f>IF(DATABASE!$X2070&lt;&gt;1,"",DATABASE!S2070)</f>
        <v/>
      </c>
    </row>
    <row r="2073" ht="16.5" customHeight="1" s="111">
      <c r="A2073" s="92">
        <f>IF(DATABASE!$X2071&lt;&gt;1,"",DATABASE!B2071)</f>
        <v/>
      </c>
      <c r="B2073" s="93">
        <f>IF(DATABASE!$X2071&lt;&gt;1,"",DATABASE!M2071)</f>
        <v/>
      </c>
      <c r="C2073" s="94">
        <f>IF(DATABASE!$X2071&lt;&gt;1,"",DATABASE!A2071)</f>
        <v/>
      </c>
      <c r="D2073" s="94">
        <f>IF(DATABASE!$X2071&lt;&gt;1,"",DATABASE!P2071)</f>
        <v/>
      </c>
      <c r="E2073" s="94">
        <f>IF(DATABASE!$X2071&lt;&gt;1,"",DATABASE!L2071)</f>
        <v/>
      </c>
      <c r="F2073" s="94">
        <f>IF(DATABASE!$X2071&lt;&gt;1,"",DATABASE!Q2071)</f>
        <v/>
      </c>
      <c r="G2073" s="94">
        <f>IF(DATABASE!$X2071&lt;&gt;1,"",DATABASE!C2071)</f>
        <v/>
      </c>
      <c r="H2073" s="94">
        <f>IF(DATABASE!$X2071&lt;&gt;1,"",DATABASE!D2071)</f>
        <v/>
      </c>
      <c r="I2073" s="93">
        <f>IF(DATABASE!$X2071&lt;&gt;1,"",DATABASE!S2071)</f>
        <v/>
      </c>
    </row>
    <row r="2074" ht="16.5" customHeight="1" s="111">
      <c r="A2074" s="92">
        <f>IF(DATABASE!$X2072&lt;&gt;1,"",DATABASE!B2072)</f>
        <v/>
      </c>
      <c r="B2074" s="93">
        <f>IF(DATABASE!$X2072&lt;&gt;1,"",DATABASE!M2072)</f>
        <v/>
      </c>
      <c r="C2074" s="94">
        <f>IF(DATABASE!$X2072&lt;&gt;1,"",DATABASE!A2072)</f>
        <v/>
      </c>
      <c r="D2074" s="94">
        <f>IF(DATABASE!$X2072&lt;&gt;1,"",DATABASE!P2072)</f>
        <v/>
      </c>
      <c r="E2074" s="94">
        <f>IF(DATABASE!$X2072&lt;&gt;1,"",DATABASE!L2072)</f>
        <v/>
      </c>
      <c r="F2074" s="94">
        <f>IF(DATABASE!$X2072&lt;&gt;1,"",DATABASE!Q2072)</f>
        <v/>
      </c>
      <c r="G2074" s="94">
        <f>IF(DATABASE!$X2072&lt;&gt;1,"",DATABASE!C2072)</f>
        <v/>
      </c>
      <c r="H2074" s="94">
        <f>IF(DATABASE!$X2072&lt;&gt;1,"",DATABASE!D2072)</f>
        <v/>
      </c>
      <c r="I2074" s="93">
        <f>IF(DATABASE!$X2072&lt;&gt;1,"",DATABASE!S2072)</f>
        <v/>
      </c>
    </row>
    <row r="2075" ht="16.5" customHeight="1" s="111">
      <c r="A2075" s="92">
        <f>IF(DATABASE!$X2073&lt;&gt;1,"",DATABASE!B2073)</f>
        <v/>
      </c>
      <c r="B2075" s="93">
        <f>IF(DATABASE!$X2073&lt;&gt;1,"",DATABASE!M2073)</f>
        <v/>
      </c>
      <c r="C2075" s="94">
        <f>IF(DATABASE!$X2073&lt;&gt;1,"",DATABASE!A2073)</f>
        <v/>
      </c>
      <c r="D2075" s="94">
        <f>IF(DATABASE!$X2073&lt;&gt;1,"",DATABASE!P2073)</f>
        <v/>
      </c>
      <c r="E2075" s="94">
        <f>IF(DATABASE!$X2073&lt;&gt;1,"",DATABASE!L2073)</f>
        <v/>
      </c>
      <c r="F2075" s="94">
        <f>IF(DATABASE!$X2073&lt;&gt;1,"",DATABASE!Q2073)</f>
        <v/>
      </c>
      <c r="G2075" s="94">
        <f>IF(DATABASE!$X2073&lt;&gt;1,"",DATABASE!C2073)</f>
        <v/>
      </c>
      <c r="H2075" s="94">
        <f>IF(DATABASE!$X2073&lt;&gt;1,"",DATABASE!D2073)</f>
        <v/>
      </c>
      <c r="I2075" s="93">
        <f>IF(DATABASE!$X2073&lt;&gt;1,"",DATABASE!S2073)</f>
        <v/>
      </c>
    </row>
    <row r="2076" ht="16.5" customHeight="1" s="111">
      <c r="A2076" s="92">
        <f>IF(DATABASE!$X2074&lt;&gt;1,"",DATABASE!B2074)</f>
        <v/>
      </c>
      <c r="B2076" s="93">
        <f>IF(DATABASE!$X2074&lt;&gt;1,"",DATABASE!M2074)</f>
        <v/>
      </c>
      <c r="C2076" s="94">
        <f>IF(DATABASE!$X2074&lt;&gt;1,"",DATABASE!A2074)</f>
        <v/>
      </c>
      <c r="D2076" s="94">
        <f>IF(DATABASE!$X2074&lt;&gt;1,"",DATABASE!P2074)</f>
        <v/>
      </c>
      <c r="E2076" s="94">
        <f>IF(DATABASE!$X2074&lt;&gt;1,"",DATABASE!L2074)</f>
        <v/>
      </c>
      <c r="F2076" s="94">
        <f>IF(DATABASE!$X2074&lt;&gt;1,"",DATABASE!Q2074)</f>
        <v/>
      </c>
      <c r="G2076" s="94">
        <f>IF(DATABASE!$X2074&lt;&gt;1,"",DATABASE!C2074)</f>
        <v/>
      </c>
      <c r="H2076" s="94">
        <f>IF(DATABASE!$X2074&lt;&gt;1,"",DATABASE!D2074)</f>
        <v/>
      </c>
      <c r="I2076" s="93">
        <f>IF(DATABASE!$X2074&lt;&gt;1,"",DATABASE!S2074)</f>
        <v/>
      </c>
    </row>
    <row r="2077" ht="16.5" customHeight="1" s="111">
      <c r="A2077" s="92">
        <f>IF(DATABASE!$X2075&lt;&gt;1,"",DATABASE!B2075)</f>
        <v/>
      </c>
      <c r="B2077" s="93">
        <f>IF(DATABASE!$X2075&lt;&gt;1,"",DATABASE!M2075)</f>
        <v/>
      </c>
      <c r="C2077" s="94">
        <f>IF(DATABASE!$X2075&lt;&gt;1,"",DATABASE!A2075)</f>
        <v/>
      </c>
      <c r="D2077" s="94">
        <f>IF(DATABASE!$X2075&lt;&gt;1,"",DATABASE!P2075)</f>
        <v/>
      </c>
      <c r="E2077" s="94">
        <f>IF(DATABASE!$X2075&lt;&gt;1,"",DATABASE!L2075)</f>
        <v/>
      </c>
      <c r="F2077" s="94">
        <f>IF(DATABASE!$X2075&lt;&gt;1,"",DATABASE!Q2075)</f>
        <v/>
      </c>
      <c r="G2077" s="94">
        <f>IF(DATABASE!$X2075&lt;&gt;1,"",DATABASE!C2075)</f>
        <v/>
      </c>
      <c r="H2077" s="94">
        <f>IF(DATABASE!$X2075&lt;&gt;1,"",DATABASE!D2075)</f>
        <v/>
      </c>
      <c r="I2077" s="93">
        <f>IF(DATABASE!$X2075&lt;&gt;1,"",DATABASE!S2075)</f>
        <v/>
      </c>
    </row>
    <row r="2078" ht="16.5" customHeight="1" s="111">
      <c r="A2078" s="92">
        <f>IF(DATABASE!$X2076&lt;&gt;1,"",DATABASE!B2076)</f>
        <v/>
      </c>
      <c r="B2078" s="93">
        <f>IF(DATABASE!$X2076&lt;&gt;1,"",DATABASE!M2076)</f>
        <v/>
      </c>
      <c r="C2078" s="94">
        <f>IF(DATABASE!$X2076&lt;&gt;1,"",DATABASE!A2076)</f>
        <v/>
      </c>
      <c r="D2078" s="94">
        <f>IF(DATABASE!$X2076&lt;&gt;1,"",DATABASE!P2076)</f>
        <v/>
      </c>
      <c r="E2078" s="94">
        <f>IF(DATABASE!$X2076&lt;&gt;1,"",DATABASE!L2076)</f>
        <v/>
      </c>
      <c r="F2078" s="94">
        <f>IF(DATABASE!$X2076&lt;&gt;1,"",DATABASE!Q2076)</f>
        <v/>
      </c>
      <c r="G2078" s="94">
        <f>IF(DATABASE!$X2076&lt;&gt;1,"",DATABASE!C2076)</f>
        <v/>
      </c>
      <c r="H2078" s="94">
        <f>IF(DATABASE!$X2076&lt;&gt;1,"",DATABASE!D2076)</f>
        <v/>
      </c>
      <c r="I2078" s="93">
        <f>IF(DATABASE!$X2076&lt;&gt;1,"",DATABASE!S2076)</f>
        <v/>
      </c>
    </row>
    <row r="2079" ht="16.5" customHeight="1" s="111">
      <c r="A2079" s="92">
        <f>IF(DATABASE!$X2077&lt;&gt;1,"",DATABASE!B2077)</f>
        <v/>
      </c>
      <c r="B2079" s="93">
        <f>IF(DATABASE!$X2077&lt;&gt;1,"",DATABASE!M2077)</f>
        <v/>
      </c>
      <c r="C2079" s="94">
        <f>IF(DATABASE!$X2077&lt;&gt;1,"",DATABASE!A2077)</f>
        <v/>
      </c>
      <c r="D2079" s="94">
        <f>IF(DATABASE!$X2077&lt;&gt;1,"",DATABASE!P2077)</f>
        <v/>
      </c>
      <c r="E2079" s="94">
        <f>IF(DATABASE!$X2077&lt;&gt;1,"",DATABASE!L2077)</f>
        <v/>
      </c>
      <c r="F2079" s="94">
        <f>IF(DATABASE!$X2077&lt;&gt;1,"",DATABASE!Q2077)</f>
        <v/>
      </c>
      <c r="G2079" s="94">
        <f>IF(DATABASE!$X2077&lt;&gt;1,"",DATABASE!C2077)</f>
        <v/>
      </c>
      <c r="H2079" s="94">
        <f>IF(DATABASE!$X2077&lt;&gt;1,"",DATABASE!D2077)</f>
        <v/>
      </c>
      <c r="I2079" s="93">
        <f>IF(DATABASE!$X2077&lt;&gt;1,"",DATABASE!S2077)</f>
        <v/>
      </c>
    </row>
    <row r="2080" ht="16.5" customHeight="1" s="111">
      <c r="A2080" s="92">
        <f>IF(DATABASE!$X2078&lt;&gt;1,"",DATABASE!B2078)</f>
        <v/>
      </c>
      <c r="B2080" s="93">
        <f>IF(DATABASE!$X2078&lt;&gt;1,"",DATABASE!M2078)</f>
        <v/>
      </c>
      <c r="C2080" s="94">
        <f>IF(DATABASE!$X2078&lt;&gt;1,"",DATABASE!A2078)</f>
        <v/>
      </c>
      <c r="D2080" s="94">
        <f>IF(DATABASE!$X2078&lt;&gt;1,"",DATABASE!P2078)</f>
        <v/>
      </c>
      <c r="E2080" s="94">
        <f>IF(DATABASE!$X2078&lt;&gt;1,"",DATABASE!L2078)</f>
        <v/>
      </c>
      <c r="F2080" s="94">
        <f>IF(DATABASE!$X2078&lt;&gt;1,"",DATABASE!Q2078)</f>
        <v/>
      </c>
      <c r="G2080" s="94">
        <f>IF(DATABASE!$X2078&lt;&gt;1,"",DATABASE!C2078)</f>
        <v/>
      </c>
      <c r="H2080" s="94">
        <f>IF(DATABASE!$X2078&lt;&gt;1,"",DATABASE!D2078)</f>
        <v/>
      </c>
      <c r="I2080" s="93">
        <f>IF(DATABASE!$X2078&lt;&gt;1,"",DATABASE!S2078)</f>
        <v/>
      </c>
    </row>
    <row r="2081" ht="16.5" customHeight="1" s="111">
      <c r="A2081" s="92">
        <f>IF(DATABASE!$X2079&lt;&gt;1,"",DATABASE!B2079)</f>
        <v/>
      </c>
      <c r="B2081" s="93">
        <f>IF(DATABASE!$X2079&lt;&gt;1,"",DATABASE!M2079)</f>
        <v/>
      </c>
      <c r="C2081" s="94">
        <f>IF(DATABASE!$X2079&lt;&gt;1,"",DATABASE!A2079)</f>
        <v/>
      </c>
      <c r="D2081" s="94">
        <f>IF(DATABASE!$X2079&lt;&gt;1,"",DATABASE!P2079)</f>
        <v/>
      </c>
      <c r="E2081" s="94">
        <f>IF(DATABASE!$X2079&lt;&gt;1,"",DATABASE!L2079)</f>
        <v/>
      </c>
      <c r="F2081" s="94">
        <f>IF(DATABASE!$X2079&lt;&gt;1,"",DATABASE!Q2079)</f>
        <v/>
      </c>
      <c r="G2081" s="94">
        <f>IF(DATABASE!$X2079&lt;&gt;1,"",DATABASE!C2079)</f>
        <v/>
      </c>
      <c r="H2081" s="94">
        <f>IF(DATABASE!$X2079&lt;&gt;1,"",DATABASE!D2079)</f>
        <v/>
      </c>
      <c r="I2081" s="93">
        <f>IF(DATABASE!$X2079&lt;&gt;1,"",DATABASE!S2079)</f>
        <v/>
      </c>
    </row>
    <row r="2082" ht="16.5" customHeight="1" s="111">
      <c r="A2082" s="92">
        <f>IF(DATABASE!$X2080&lt;&gt;1,"",DATABASE!B2080)</f>
        <v/>
      </c>
      <c r="B2082" s="93">
        <f>IF(DATABASE!$X2080&lt;&gt;1,"",DATABASE!M2080)</f>
        <v/>
      </c>
      <c r="C2082" s="94">
        <f>IF(DATABASE!$X2080&lt;&gt;1,"",DATABASE!A2080)</f>
        <v/>
      </c>
      <c r="D2082" s="94">
        <f>IF(DATABASE!$X2080&lt;&gt;1,"",DATABASE!P2080)</f>
        <v/>
      </c>
      <c r="E2082" s="94">
        <f>IF(DATABASE!$X2080&lt;&gt;1,"",DATABASE!L2080)</f>
        <v/>
      </c>
      <c r="F2082" s="94">
        <f>IF(DATABASE!$X2080&lt;&gt;1,"",DATABASE!Q2080)</f>
        <v/>
      </c>
      <c r="G2082" s="94">
        <f>IF(DATABASE!$X2080&lt;&gt;1,"",DATABASE!C2080)</f>
        <v/>
      </c>
      <c r="H2082" s="94">
        <f>IF(DATABASE!$X2080&lt;&gt;1,"",DATABASE!D2080)</f>
        <v/>
      </c>
      <c r="I2082" s="93">
        <f>IF(DATABASE!$X2080&lt;&gt;1,"",DATABASE!S2080)</f>
        <v/>
      </c>
    </row>
    <row r="2083" ht="16.5" customHeight="1" s="111">
      <c r="A2083" s="92">
        <f>IF(DATABASE!$X2081&lt;&gt;1,"",DATABASE!B2081)</f>
        <v/>
      </c>
      <c r="B2083" s="93">
        <f>IF(DATABASE!$X2081&lt;&gt;1,"",DATABASE!M2081)</f>
        <v/>
      </c>
      <c r="C2083" s="94">
        <f>IF(DATABASE!$X2081&lt;&gt;1,"",DATABASE!A2081)</f>
        <v/>
      </c>
      <c r="D2083" s="94">
        <f>IF(DATABASE!$X2081&lt;&gt;1,"",DATABASE!P2081)</f>
        <v/>
      </c>
      <c r="E2083" s="94">
        <f>IF(DATABASE!$X2081&lt;&gt;1,"",DATABASE!L2081)</f>
        <v/>
      </c>
      <c r="F2083" s="94">
        <f>IF(DATABASE!$X2081&lt;&gt;1,"",DATABASE!Q2081)</f>
        <v/>
      </c>
      <c r="G2083" s="94">
        <f>IF(DATABASE!$X2081&lt;&gt;1,"",DATABASE!C2081)</f>
        <v/>
      </c>
      <c r="H2083" s="94">
        <f>IF(DATABASE!$X2081&lt;&gt;1,"",DATABASE!D2081)</f>
        <v/>
      </c>
      <c r="I2083" s="93">
        <f>IF(DATABASE!$X2081&lt;&gt;1,"",DATABASE!S2081)</f>
        <v/>
      </c>
    </row>
    <row r="2084" ht="16.5" customHeight="1" s="111">
      <c r="A2084" s="92">
        <f>IF(DATABASE!$X2082&lt;&gt;1,"",DATABASE!B2082)</f>
        <v/>
      </c>
      <c r="B2084" s="93">
        <f>IF(DATABASE!$X2082&lt;&gt;1,"",DATABASE!M2082)</f>
        <v/>
      </c>
      <c r="C2084" s="94">
        <f>IF(DATABASE!$X2082&lt;&gt;1,"",DATABASE!A2082)</f>
        <v/>
      </c>
      <c r="D2084" s="94">
        <f>IF(DATABASE!$X2082&lt;&gt;1,"",DATABASE!P2082)</f>
        <v/>
      </c>
      <c r="E2084" s="94">
        <f>IF(DATABASE!$X2082&lt;&gt;1,"",DATABASE!L2082)</f>
        <v/>
      </c>
      <c r="F2084" s="94">
        <f>IF(DATABASE!$X2082&lt;&gt;1,"",DATABASE!Q2082)</f>
        <v/>
      </c>
      <c r="G2084" s="94">
        <f>IF(DATABASE!$X2082&lt;&gt;1,"",DATABASE!C2082)</f>
        <v/>
      </c>
      <c r="H2084" s="94">
        <f>IF(DATABASE!$X2082&lt;&gt;1,"",DATABASE!D2082)</f>
        <v/>
      </c>
      <c r="I2084" s="93">
        <f>IF(DATABASE!$X2082&lt;&gt;1,"",DATABASE!S2082)</f>
        <v/>
      </c>
    </row>
    <row r="2085" ht="16.5" customHeight="1" s="111">
      <c r="A2085" s="92">
        <f>IF(DATABASE!$X2083&lt;&gt;1,"",DATABASE!B2083)</f>
        <v/>
      </c>
      <c r="B2085" s="93">
        <f>IF(DATABASE!$X2083&lt;&gt;1,"",DATABASE!M2083)</f>
        <v/>
      </c>
      <c r="C2085" s="94">
        <f>IF(DATABASE!$X2083&lt;&gt;1,"",DATABASE!A2083)</f>
        <v/>
      </c>
      <c r="D2085" s="94">
        <f>IF(DATABASE!$X2083&lt;&gt;1,"",DATABASE!P2083)</f>
        <v/>
      </c>
      <c r="E2085" s="94">
        <f>IF(DATABASE!$X2083&lt;&gt;1,"",DATABASE!L2083)</f>
        <v/>
      </c>
      <c r="F2085" s="94">
        <f>IF(DATABASE!$X2083&lt;&gt;1,"",DATABASE!Q2083)</f>
        <v/>
      </c>
      <c r="G2085" s="94">
        <f>IF(DATABASE!$X2083&lt;&gt;1,"",DATABASE!C2083)</f>
        <v/>
      </c>
      <c r="H2085" s="94">
        <f>IF(DATABASE!$X2083&lt;&gt;1,"",DATABASE!D2083)</f>
        <v/>
      </c>
      <c r="I2085" s="93">
        <f>IF(DATABASE!$X2083&lt;&gt;1,"",DATABASE!S2083)</f>
        <v/>
      </c>
    </row>
    <row r="2086" ht="16.5" customHeight="1" s="111">
      <c r="A2086" s="92">
        <f>IF(DATABASE!$X2084&lt;&gt;1,"",DATABASE!B2084)</f>
        <v/>
      </c>
      <c r="B2086" s="93">
        <f>IF(DATABASE!$X2084&lt;&gt;1,"",DATABASE!M2084)</f>
        <v/>
      </c>
      <c r="C2086" s="94">
        <f>IF(DATABASE!$X2084&lt;&gt;1,"",DATABASE!A2084)</f>
        <v/>
      </c>
      <c r="D2086" s="94">
        <f>IF(DATABASE!$X2084&lt;&gt;1,"",DATABASE!P2084)</f>
        <v/>
      </c>
      <c r="E2086" s="94">
        <f>IF(DATABASE!$X2084&lt;&gt;1,"",DATABASE!L2084)</f>
        <v/>
      </c>
      <c r="F2086" s="94">
        <f>IF(DATABASE!$X2084&lt;&gt;1,"",DATABASE!Q2084)</f>
        <v/>
      </c>
      <c r="G2086" s="94">
        <f>IF(DATABASE!$X2084&lt;&gt;1,"",DATABASE!C2084)</f>
        <v/>
      </c>
      <c r="H2086" s="94">
        <f>IF(DATABASE!$X2084&lt;&gt;1,"",DATABASE!D2084)</f>
        <v/>
      </c>
      <c r="I2086" s="93">
        <f>IF(DATABASE!$X2084&lt;&gt;1,"",DATABASE!S2084)</f>
        <v/>
      </c>
    </row>
    <row r="2087" ht="16.5" customHeight="1" s="111">
      <c r="A2087" s="92">
        <f>IF(DATABASE!$X2085&lt;&gt;1,"",DATABASE!B2085)</f>
        <v/>
      </c>
      <c r="B2087" s="93">
        <f>IF(DATABASE!$X2085&lt;&gt;1,"",DATABASE!M2085)</f>
        <v/>
      </c>
      <c r="C2087" s="94">
        <f>IF(DATABASE!$X2085&lt;&gt;1,"",DATABASE!A2085)</f>
        <v/>
      </c>
      <c r="D2087" s="94">
        <f>IF(DATABASE!$X2085&lt;&gt;1,"",DATABASE!P2085)</f>
        <v/>
      </c>
      <c r="E2087" s="94">
        <f>IF(DATABASE!$X2085&lt;&gt;1,"",DATABASE!L2085)</f>
        <v/>
      </c>
      <c r="F2087" s="94">
        <f>IF(DATABASE!$X2085&lt;&gt;1,"",DATABASE!Q2085)</f>
        <v/>
      </c>
      <c r="G2087" s="94">
        <f>IF(DATABASE!$X2085&lt;&gt;1,"",DATABASE!C2085)</f>
        <v/>
      </c>
      <c r="H2087" s="94">
        <f>IF(DATABASE!$X2085&lt;&gt;1,"",DATABASE!D2085)</f>
        <v/>
      </c>
      <c r="I2087" s="93">
        <f>IF(DATABASE!$X2085&lt;&gt;1,"",DATABASE!S2085)</f>
        <v/>
      </c>
    </row>
    <row r="2088" ht="16.5" customHeight="1" s="111">
      <c r="A2088" s="92">
        <f>IF(DATABASE!$X2086&lt;&gt;1,"",DATABASE!B2086)</f>
        <v/>
      </c>
      <c r="B2088" s="93">
        <f>IF(DATABASE!$X2086&lt;&gt;1,"",DATABASE!M2086)</f>
        <v/>
      </c>
      <c r="C2088" s="94">
        <f>IF(DATABASE!$X2086&lt;&gt;1,"",DATABASE!A2086)</f>
        <v/>
      </c>
      <c r="D2088" s="94">
        <f>IF(DATABASE!$X2086&lt;&gt;1,"",DATABASE!P2086)</f>
        <v/>
      </c>
      <c r="E2088" s="94">
        <f>IF(DATABASE!$X2086&lt;&gt;1,"",DATABASE!L2086)</f>
        <v/>
      </c>
      <c r="F2088" s="94">
        <f>IF(DATABASE!$X2086&lt;&gt;1,"",DATABASE!Q2086)</f>
        <v/>
      </c>
      <c r="G2088" s="94">
        <f>IF(DATABASE!$X2086&lt;&gt;1,"",DATABASE!C2086)</f>
        <v/>
      </c>
      <c r="H2088" s="94">
        <f>IF(DATABASE!$X2086&lt;&gt;1,"",DATABASE!D2086)</f>
        <v/>
      </c>
      <c r="I2088" s="93">
        <f>IF(DATABASE!$X2086&lt;&gt;1,"",DATABASE!S2086)</f>
        <v/>
      </c>
    </row>
    <row r="2089" ht="16.5" customHeight="1" s="111">
      <c r="A2089" s="92">
        <f>IF(DATABASE!$X2087&lt;&gt;1,"",DATABASE!B2087)</f>
        <v/>
      </c>
      <c r="B2089" s="93">
        <f>IF(DATABASE!$X2087&lt;&gt;1,"",DATABASE!M2087)</f>
        <v/>
      </c>
      <c r="C2089" s="94">
        <f>IF(DATABASE!$X2087&lt;&gt;1,"",DATABASE!A2087)</f>
        <v/>
      </c>
      <c r="D2089" s="94">
        <f>IF(DATABASE!$X2087&lt;&gt;1,"",DATABASE!P2087)</f>
        <v/>
      </c>
      <c r="E2089" s="94">
        <f>IF(DATABASE!$X2087&lt;&gt;1,"",DATABASE!L2087)</f>
        <v/>
      </c>
      <c r="F2089" s="94">
        <f>IF(DATABASE!$X2087&lt;&gt;1,"",DATABASE!Q2087)</f>
        <v/>
      </c>
      <c r="G2089" s="94">
        <f>IF(DATABASE!$X2087&lt;&gt;1,"",DATABASE!C2087)</f>
        <v/>
      </c>
      <c r="H2089" s="94">
        <f>IF(DATABASE!$X2087&lt;&gt;1,"",DATABASE!D2087)</f>
        <v/>
      </c>
      <c r="I2089" s="93">
        <f>IF(DATABASE!$X2087&lt;&gt;1,"",DATABASE!S2087)</f>
        <v/>
      </c>
    </row>
    <row r="2090" ht="16.5" customHeight="1" s="111">
      <c r="A2090" s="92">
        <f>IF(DATABASE!$X2088&lt;&gt;1,"",DATABASE!B2088)</f>
        <v/>
      </c>
      <c r="B2090" s="93">
        <f>IF(DATABASE!$X2088&lt;&gt;1,"",DATABASE!M2088)</f>
        <v/>
      </c>
      <c r="C2090" s="94">
        <f>IF(DATABASE!$X2088&lt;&gt;1,"",DATABASE!A2088)</f>
        <v/>
      </c>
      <c r="D2090" s="94">
        <f>IF(DATABASE!$X2088&lt;&gt;1,"",DATABASE!P2088)</f>
        <v/>
      </c>
      <c r="E2090" s="94">
        <f>IF(DATABASE!$X2088&lt;&gt;1,"",DATABASE!L2088)</f>
        <v/>
      </c>
      <c r="F2090" s="94">
        <f>IF(DATABASE!$X2088&lt;&gt;1,"",DATABASE!Q2088)</f>
        <v/>
      </c>
      <c r="G2090" s="94">
        <f>IF(DATABASE!$X2088&lt;&gt;1,"",DATABASE!C2088)</f>
        <v/>
      </c>
      <c r="H2090" s="94">
        <f>IF(DATABASE!$X2088&lt;&gt;1,"",DATABASE!D2088)</f>
        <v/>
      </c>
      <c r="I2090" s="93">
        <f>IF(DATABASE!$X2088&lt;&gt;1,"",DATABASE!S2088)</f>
        <v/>
      </c>
    </row>
    <row r="2091" ht="16.5" customHeight="1" s="111">
      <c r="A2091" s="92">
        <f>IF(DATABASE!$X2089&lt;&gt;1,"",DATABASE!B2089)</f>
        <v/>
      </c>
      <c r="B2091" s="93">
        <f>IF(DATABASE!$X2089&lt;&gt;1,"",DATABASE!M2089)</f>
        <v/>
      </c>
      <c r="C2091" s="94">
        <f>IF(DATABASE!$X2089&lt;&gt;1,"",DATABASE!A2089)</f>
        <v/>
      </c>
      <c r="D2091" s="94">
        <f>IF(DATABASE!$X2089&lt;&gt;1,"",DATABASE!P2089)</f>
        <v/>
      </c>
      <c r="E2091" s="94">
        <f>IF(DATABASE!$X2089&lt;&gt;1,"",DATABASE!L2089)</f>
        <v/>
      </c>
      <c r="F2091" s="94">
        <f>IF(DATABASE!$X2089&lt;&gt;1,"",DATABASE!Q2089)</f>
        <v/>
      </c>
      <c r="G2091" s="94">
        <f>IF(DATABASE!$X2089&lt;&gt;1,"",DATABASE!C2089)</f>
        <v/>
      </c>
      <c r="H2091" s="94">
        <f>IF(DATABASE!$X2089&lt;&gt;1,"",DATABASE!D2089)</f>
        <v/>
      </c>
      <c r="I2091" s="93">
        <f>IF(DATABASE!$X2089&lt;&gt;1,"",DATABASE!S2089)</f>
        <v/>
      </c>
    </row>
    <row r="2092" ht="16.5" customHeight="1" s="111">
      <c r="A2092" s="92">
        <f>IF(DATABASE!$X2090&lt;&gt;1,"",DATABASE!B2090)</f>
        <v/>
      </c>
      <c r="B2092" s="93">
        <f>IF(DATABASE!$X2090&lt;&gt;1,"",DATABASE!M2090)</f>
        <v/>
      </c>
      <c r="C2092" s="94">
        <f>IF(DATABASE!$X2090&lt;&gt;1,"",DATABASE!A2090)</f>
        <v/>
      </c>
      <c r="D2092" s="94">
        <f>IF(DATABASE!$X2090&lt;&gt;1,"",DATABASE!P2090)</f>
        <v/>
      </c>
      <c r="E2092" s="94">
        <f>IF(DATABASE!$X2090&lt;&gt;1,"",DATABASE!L2090)</f>
        <v/>
      </c>
      <c r="F2092" s="94">
        <f>IF(DATABASE!$X2090&lt;&gt;1,"",DATABASE!Q2090)</f>
        <v/>
      </c>
      <c r="G2092" s="94">
        <f>IF(DATABASE!$X2090&lt;&gt;1,"",DATABASE!C2090)</f>
        <v/>
      </c>
      <c r="H2092" s="94">
        <f>IF(DATABASE!$X2090&lt;&gt;1,"",DATABASE!D2090)</f>
        <v/>
      </c>
      <c r="I2092" s="93">
        <f>IF(DATABASE!$X2090&lt;&gt;1,"",DATABASE!S2090)</f>
        <v/>
      </c>
    </row>
    <row r="2093" ht="16.5" customHeight="1" s="111">
      <c r="A2093" s="92">
        <f>IF(DATABASE!$X2091&lt;&gt;1,"",DATABASE!B2091)</f>
        <v/>
      </c>
      <c r="B2093" s="93">
        <f>IF(DATABASE!$X2091&lt;&gt;1,"",DATABASE!M2091)</f>
        <v/>
      </c>
      <c r="C2093" s="94">
        <f>IF(DATABASE!$X2091&lt;&gt;1,"",DATABASE!A2091)</f>
        <v/>
      </c>
      <c r="D2093" s="94">
        <f>IF(DATABASE!$X2091&lt;&gt;1,"",DATABASE!P2091)</f>
        <v/>
      </c>
      <c r="E2093" s="94">
        <f>IF(DATABASE!$X2091&lt;&gt;1,"",DATABASE!L2091)</f>
        <v/>
      </c>
      <c r="F2093" s="94">
        <f>IF(DATABASE!$X2091&lt;&gt;1,"",DATABASE!Q2091)</f>
        <v/>
      </c>
      <c r="G2093" s="94">
        <f>IF(DATABASE!$X2091&lt;&gt;1,"",DATABASE!C2091)</f>
        <v/>
      </c>
      <c r="H2093" s="94">
        <f>IF(DATABASE!$X2091&lt;&gt;1,"",DATABASE!D2091)</f>
        <v/>
      </c>
      <c r="I2093" s="93">
        <f>IF(DATABASE!$X2091&lt;&gt;1,"",DATABASE!S2091)</f>
        <v/>
      </c>
    </row>
    <row r="2094" ht="16.5" customHeight="1" s="111">
      <c r="A2094" s="92">
        <f>IF(DATABASE!$X2092&lt;&gt;1,"",DATABASE!B2092)</f>
        <v/>
      </c>
      <c r="B2094" s="93">
        <f>IF(DATABASE!$X2092&lt;&gt;1,"",DATABASE!M2092)</f>
        <v/>
      </c>
      <c r="C2094" s="94">
        <f>IF(DATABASE!$X2092&lt;&gt;1,"",DATABASE!A2092)</f>
        <v/>
      </c>
      <c r="D2094" s="94">
        <f>IF(DATABASE!$X2092&lt;&gt;1,"",DATABASE!P2092)</f>
        <v/>
      </c>
      <c r="E2094" s="94">
        <f>IF(DATABASE!$X2092&lt;&gt;1,"",DATABASE!L2092)</f>
        <v/>
      </c>
      <c r="F2094" s="94">
        <f>IF(DATABASE!$X2092&lt;&gt;1,"",DATABASE!Q2092)</f>
        <v/>
      </c>
      <c r="G2094" s="94">
        <f>IF(DATABASE!$X2092&lt;&gt;1,"",DATABASE!C2092)</f>
        <v/>
      </c>
      <c r="H2094" s="94">
        <f>IF(DATABASE!$X2092&lt;&gt;1,"",DATABASE!D2092)</f>
        <v/>
      </c>
      <c r="I2094" s="93">
        <f>IF(DATABASE!$X2092&lt;&gt;1,"",DATABASE!S2092)</f>
        <v/>
      </c>
    </row>
    <row r="2095" ht="16.5" customHeight="1" s="111">
      <c r="A2095" s="92">
        <f>IF(DATABASE!$X2093&lt;&gt;1,"",DATABASE!B2093)</f>
        <v/>
      </c>
      <c r="B2095" s="93">
        <f>IF(DATABASE!$X2093&lt;&gt;1,"",DATABASE!M2093)</f>
        <v/>
      </c>
      <c r="C2095" s="94">
        <f>IF(DATABASE!$X2093&lt;&gt;1,"",DATABASE!A2093)</f>
        <v/>
      </c>
      <c r="D2095" s="94">
        <f>IF(DATABASE!$X2093&lt;&gt;1,"",DATABASE!P2093)</f>
        <v/>
      </c>
      <c r="E2095" s="94">
        <f>IF(DATABASE!$X2093&lt;&gt;1,"",DATABASE!L2093)</f>
        <v/>
      </c>
      <c r="F2095" s="94">
        <f>IF(DATABASE!$X2093&lt;&gt;1,"",DATABASE!Q2093)</f>
        <v/>
      </c>
      <c r="G2095" s="94">
        <f>IF(DATABASE!$X2093&lt;&gt;1,"",DATABASE!C2093)</f>
        <v/>
      </c>
      <c r="H2095" s="94">
        <f>IF(DATABASE!$X2093&lt;&gt;1,"",DATABASE!D2093)</f>
        <v/>
      </c>
      <c r="I2095" s="93">
        <f>IF(DATABASE!$X2093&lt;&gt;1,"",DATABASE!S2093)</f>
        <v/>
      </c>
    </row>
    <row r="2096" ht="16.5" customHeight="1" s="111">
      <c r="A2096" s="92">
        <f>IF(DATABASE!$X2094&lt;&gt;1,"",DATABASE!B2094)</f>
        <v/>
      </c>
      <c r="B2096" s="93">
        <f>IF(DATABASE!$X2094&lt;&gt;1,"",DATABASE!M2094)</f>
        <v/>
      </c>
      <c r="C2096" s="94">
        <f>IF(DATABASE!$X2094&lt;&gt;1,"",DATABASE!A2094)</f>
        <v/>
      </c>
      <c r="D2096" s="94">
        <f>IF(DATABASE!$X2094&lt;&gt;1,"",DATABASE!P2094)</f>
        <v/>
      </c>
      <c r="E2096" s="94">
        <f>IF(DATABASE!$X2094&lt;&gt;1,"",DATABASE!L2094)</f>
        <v/>
      </c>
      <c r="F2096" s="94">
        <f>IF(DATABASE!$X2094&lt;&gt;1,"",DATABASE!Q2094)</f>
        <v/>
      </c>
      <c r="G2096" s="94">
        <f>IF(DATABASE!$X2094&lt;&gt;1,"",DATABASE!C2094)</f>
        <v/>
      </c>
      <c r="H2096" s="94">
        <f>IF(DATABASE!$X2094&lt;&gt;1,"",DATABASE!D2094)</f>
        <v/>
      </c>
      <c r="I2096" s="93">
        <f>IF(DATABASE!$X2094&lt;&gt;1,"",DATABASE!S2094)</f>
        <v/>
      </c>
    </row>
    <row r="2097" ht="16.5" customHeight="1" s="111">
      <c r="A2097" s="92">
        <f>IF(DATABASE!$X2095&lt;&gt;1,"",DATABASE!B2095)</f>
        <v/>
      </c>
      <c r="B2097" s="93">
        <f>IF(DATABASE!$X2095&lt;&gt;1,"",DATABASE!M2095)</f>
        <v/>
      </c>
      <c r="C2097" s="94">
        <f>IF(DATABASE!$X2095&lt;&gt;1,"",DATABASE!A2095)</f>
        <v/>
      </c>
      <c r="D2097" s="94">
        <f>IF(DATABASE!$X2095&lt;&gt;1,"",DATABASE!P2095)</f>
        <v/>
      </c>
      <c r="E2097" s="94">
        <f>IF(DATABASE!$X2095&lt;&gt;1,"",DATABASE!L2095)</f>
        <v/>
      </c>
      <c r="F2097" s="94">
        <f>IF(DATABASE!$X2095&lt;&gt;1,"",DATABASE!Q2095)</f>
        <v/>
      </c>
      <c r="G2097" s="94">
        <f>IF(DATABASE!$X2095&lt;&gt;1,"",DATABASE!C2095)</f>
        <v/>
      </c>
      <c r="H2097" s="94">
        <f>IF(DATABASE!$X2095&lt;&gt;1,"",DATABASE!D2095)</f>
        <v/>
      </c>
      <c r="I2097" s="93">
        <f>IF(DATABASE!$X2095&lt;&gt;1,"",DATABASE!S2095)</f>
        <v/>
      </c>
    </row>
    <row r="2098" ht="16.5" customHeight="1" s="111">
      <c r="A2098" s="92">
        <f>IF(DATABASE!$X2096&lt;&gt;1,"",DATABASE!B2096)</f>
        <v/>
      </c>
      <c r="B2098" s="93">
        <f>IF(DATABASE!$X2096&lt;&gt;1,"",DATABASE!M2096)</f>
        <v/>
      </c>
      <c r="C2098" s="94">
        <f>IF(DATABASE!$X2096&lt;&gt;1,"",DATABASE!A2096)</f>
        <v/>
      </c>
      <c r="D2098" s="94">
        <f>IF(DATABASE!$X2096&lt;&gt;1,"",DATABASE!P2096)</f>
        <v/>
      </c>
      <c r="E2098" s="94">
        <f>IF(DATABASE!$X2096&lt;&gt;1,"",DATABASE!L2096)</f>
        <v/>
      </c>
      <c r="F2098" s="94">
        <f>IF(DATABASE!$X2096&lt;&gt;1,"",DATABASE!Q2096)</f>
        <v/>
      </c>
      <c r="G2098" s="94">
        <f>IF(DATABASE!$X2096&lt;&gt;1,"",DATABASE!C2096)</f>
        <v/>
      </c>
      <c r="H2098" s="94">
        <f>IF(DATABASE!$X2096&lt;&gt;1,"",DATABASE!D2096)</f>
        <v/>
      </c>
      <c r="I2098" s="93">
        <f>IF(DATABASE!$X2096&lt;&gt;1,"",DATABASE!S2096)</f>
        <v/>
      </c>
    </row>
    <row r="2099" ht="16.5" customHeight="1" s="111">
      <c r="A2099" s="92">
        <f>IF(DATABASE!$X2097&lt;&gt;1,"",DATABASE!B2097)</f>
        <v/>
      </c>
      <c r="B2099" s="93">
        <f>IF(DATABASE!$X2097&lt;&gt;1,"",DATABASE!M2097)</f>
        <v/>
      </c>
      <c r="C2099" s="94">
        <f>IF(DATABASE!$X2097&lt;&gt;1,"",DATABASE!A2097)</f>
        <v/>
      </c>
      <c r="D2099" s="94">
        <f>IF(DATABASE!$X2097&lt;&gt;1,"",DATABASE!P2097)</f>
        <v/>
      </c>
      <c r="E2099" s="94">
        <f>IF(DATABASE!$X2097&lt;&gt;1,"",DATABASE!L2097)</f>
        <v/>
      </c>
      <c r="F2099" s="94">
        <f>IF(DATABASE!$X2097&lt;&gt;1,"",DATABASE!Q2097)</f>
        <v/>
      </c>
      <c r="G2099" s="94">
        <f>IF(DATABASE!$X2097&lt;&gt;1,"",DATABASE!C2097)</f>
        <v/>
      </c>
      <c r="H2099" s="94">
        <f>IF(DATABASE!$X2097&lt;&gt;1,"",DATABASE!D2097)</f>
        <v/>
      </c>
      <c r="I2099" s="93">
        <f>IF(DATABASE!$X2097&lt;&gt;1,"",DATABASE!S2097)</f>
        <v/>
      </c>
    </row>
    <row r="2100" ht="16.5" customHeight="1" s="111">
      <c r="A2100" s="92">
        <f>IF(DATABASE!$X2098&lt;&gt;1,"",DATABASE!B2098)</f>
        <v/>
      </c>
      <c r="B2100" s="93">
        <f>IF(DATABASE!$X2098&lt;&gt;1,"",DATABASE!M2098)</f>
        <v/>
      </c>
      <c r="C2100" s="94">
        <f>IF(DATABASE!$X2098&lt;&gt;1,"",DATABASE!A2098)</f>
        <v/>
      </c>
      <c r="D2100" s="94">
        <f>IF(DATABASE!$X2098&lt;&gt;1,"",DATABASE!P2098)</f>
        <v/>
      </c>
      <c r="E2100" s="94">
        <f>IF(DATABASE!$X2098&lt;&gt;1,"",DATABASE!L2098)</f>
        <v/>
      </c>
      <c r="F2100" s="94">
        <f>IF(DATABASE!$X2098&lt;&gt;1,"",DATABASE!Q2098)</f>
        <v/>
      </c>
      <c r="G2100" s="94">
        <f>IF(DATABASE!$X2098&lt;&gt;1,"",DATABASE!C2098)</f>
        <v/>
      </c>
      <c r="H2100" s="94">
        <f>IF(DATABASE!$X2098&lt;&gt;1,"",DATABASE!D2098)</f>
        <v/>
      </c>
      <c r="I2100" s="93">
        <f>IF(DATABASE!$X2098&lt;&gt;1,"",DATABASE!S2098)</f>
        <v/>
      </c>
    </row>
    <row r="2101" ht="16.5" customHeight="1" s="111">
      <c r="A2101" s="92">
        <f>IF(DATABASE!$X2099&lt;&gt;1,"",DATABASE!B2099)</f>
        <v/>
      </c>
      <c r="B2101" s="93">
        <f>IF(DATABASE!$X2099&lt;&gt;1,"",DATABASE!M2099)</f>
        <v/>
      </c>
      <c r="C2101" s="94">
        <f>IF(DATABASE!$X2099&lt;&gt;1,"",DATABASE!A2099)</f>
        <v/>
      </c>
      <c r="D2101" s="94">
        <f>IF(DATABASE!$X2099&lt;&gt;1,"",DATABASE!P2099)</f>
        <v/>
      </c>
      <c r="E2101" s="94">
        <f>IF(DATABASE!$X2099&lt;&gt;1,"",DATABASE!L2099)</f>
        <v/>
      </c>
      <c r="F2101" s="94">
        <f>IF(DATABASE!$X2099&lt;&gt;1,"",DATABASE!Q2099)</f>
        <v/>
      </c>
      <c r="G2101" s="94">
        <f>IF(DATABASE!$X2099&lt;&gt;1,"",DATABASE!C2099)</f>
        <v/>
      </c>
      <c r="H2101" s="94">
        <f>IF(DATABASE!$X2099&lt;&gt;1,"",DATABASE!D2099)</f>
        <v/>
      </c>
      <c r="I2101" s="93">
        <f>IF(DATABASE!$X2099&lt;&gt;1,"",DATABASE!S2099)</f>
        <v/>
      </c>
    </row>
    <row r="2102" ht="16.5" customHeight="1" s="111">
      <c r="A2102" s="92">
        <f>IF(DATABASE!$X2100&lt;&gt;1,"",DATABASE!B2100)</f>
        <v/>
      </c>
      <c r="B2102" s="93">
        <f>IF(DATABASE!$X2100&lt;&gt;1,"",DATABASE!M2100)</f>
        <v/>
      </c>
      <c r="C2102" s="94">
        <f>IF(DATABASE!$X2100&lt;&gt;1,"",DATABASE!A2100)</f>
        <v/>
      </c>
      <c r="D2102" s="94">
        <f>IF(DATABASE!$X2100&lt;&gt;1,"",DATABASE!P2100)</f>
        <v/>
      </c>
      <c r="E2102" s="94">
        <f>IF(DATABASE!$X2100&lt;&gt;1,"",DATABASE!L2100)</f>
        <v/>
      </c>
      <c r="F2102" s="94">
        <f>IF(DATABASE!$X2100&lt;&gt;1,"",DATABASE!Q2100)</f>
        <v/>
      </c>
      <c r="G2102" s="94">
        <f>IF(DATABASE!$X2100&lt;&gt;1,"",DATABASE!C2100)</f>
        <v/>
      </c>
      <c r="H2102" s="94">
        <f>IF(DATABASE!$X2100&lt;&gt;1,"",DATABASE!D2100)</f>
        <v/>
      </c>
      <c r="I2102" s="93">
        <f>IF(DATABASE!$X2100&lt;&gt;1,"",DATABASE!S2100)</f>
        <v/>
      </c>
    </row>
    <row r="2103" ht="16.5" customHeight="1" s="111">
      <c r="A2103" s="92">
        <f>IF(DATABASE!$X2101&lt;&gt;1,"",DATABASE!B2101)</f>
        <v/>
      </c>
      <c r="B2103" s="93">
        <f>IF(DATABASE!$X2101&lt;&gt;1,"",DATABASE!M2101)</f>
        <v/>
      </c>
      <c r="C2103" s="94">
        <f>IF(DATABASE!$X2101&lt;&gt;1,"",DATABASE!A2101)</f>
        <v/>
      </c>
      <c r="D2103" s="94">
        <f>IF(DATABASE!$X2101&lt;&gt;1,"",DATABASE!P2101)</f>
        <v/>
      </c>
      <c r="E2103" s="94">
        <f>IF(DATABASE!$X2101&lt;&gt;1,"",DATABASE!L2101)</f>
        <v/>
      </c>
      <c r="F2103" s="94">
        <f>IF(DATABASE!$X2101&lt;&gt;1,"",DATABASE!Q2101)</f>
        <v/>
      </c>
      <c r="G2103" s="94">
        <f>IF(DATABASE!$X2101&lt;&gt;1,"",DATABASE!C2101)</f>
        <v/>
      </c>
      <c r="H2103" s="94">
        <f>IF(DATABASE!$X2101&lt;&gt;1,"",DATABASE!D2101)</f>
        <v/>
      </c>
      <c r="I2103" s="93">
        <f>IF(DATABASE!$X2101&lt;&gt;1,"",DATABASE!S2101)</f>
        <v/>
      </c>
    </row>
    <row r="2104" ht="16.5" customHeight="1" s="111">
      <c r="A2104" s="92">
        <f>IF(DATABASE!$X2102&lt;&gt;1,"",DATABASE!B2102)</f>
        <v/>
      </c>
      <c r="B2104" s="93">
        <f>IF(DATABASE!$X2102&lt;&gt;1,"",DATABASE!M2102)</f>
        <v/>
      </c>
      <c r="C2104" s="94">
        <f>IF(DATABASE!$X2102&lt;&gt;1,"",DATABASE!A2102)</f>
        <v/>
      </c>
      <c r="D2104" s="94">
        <f>IF(DATABASE!$X2102&lt;&gt;1,"",DATABASE!P2102)</f>
        <v/>
      </c>
      <c r="E2104" s="94">
        <f>IF(DATABASE!$X2102&lt;&gt;1,"",DATABASE!L2102)</f>
        <v/>
      </c>
      <c r="F2104" s="94">
        <f>IF(DATABASE!$X2102&lt;&gt;1,"",DATABASE!Q2102)</f>
        <v/>
      </c>
      <c r="G2104" s="94">
        <f>IF(DATABASE!$X2102&lt;&gt;1,"",DATABASE!C2102)</f>
        <v/>
      </c>
      <c r="H2104" s="94">
        <f>IF(DATABASE!$X2102&lt;&gt;1,"",DATABASE!D2102)</f>
        <v/>
      </c>
      <c r="I2104" s="93">
        <f>IF(DATABASE!$X2102&lt;&gt;1,"",DATABASE!S2102)</f>
        <v/>
      </c>
    </row>
    <row r="2105" ht="16.5" customHeight="1" s="111">
      <c r="A2105" s="92">
        <f>IF(DATABASE!$X2103&lt;&gt;1,"",DATABASE!B2103)</f>
        <v/>
      </c>
      <c r="B2105" s="93">
        <f>IF(DATABASE!$X2103&lt;&gt;1,"",DATABASE!M2103)</f>
        <v/>
      </c>
      <c r="C2105" s="94">
        <f>IF(DATABASE!$X2103&lt;&gt;1,"",DATABASE!A2103)</f>
        <v/>
      </c>
      <c r="D2105" s="94">
        <f>IF(DATABASE!$X2103&lt;&gt;1,"",DATABASE!P2103)</f>
        <v/>
      </c>
      <c r="E2105" s="94">
        <f>IF(DATABASE!$X2103&lt;&gt;1,"",DATABASE!L2103)</f>
        <v/>
      </c>
      <c r="F2105" s="94">
        <f>IF(DATABASE!$X2103&lt;&gt;1,"",DATABASE!Q2103)</f>
        <v/>
      </c>
      <c r="G2105" s="94">
        <f>IF(DATABASE!$X2103&lt;&gt;1,"",DATABASE!C2103)</f>
        <v/>
      </c>
      <c r="H2105" s="94">
        <f>IF(DATABASE!$X2103&lt;&gt;1,"",DATABASE!D2103)</f>
        <v/>
      </c>
      <c r="I2105" s="93">
        <f>IF(DATABASE!$X2103&lt;&gt;1,"",DATABASE!S2103)</f>
        <v/>
      </c>
    </row>
    <row r="2106" ht="16.5" customHeight="1" s="111">
      <c r="A2106" s="92">
        <f>IF(DATABASE!$X2104&lt;&gt;1,"",DATABASE!B2104)</f>
        <v/>
      </c>
      <c r="B2106" s="93">
        <f>IF(DATABASE!$X2104&lt;&gt;1,"",DATABASE!M2104)</f>
        <v/>
      </c>
      <c r="C2106" s="94">
        <f>IF(DATABASE!$X2104&lt;&gt;1,"",DATABASE!A2104)</f>
        <v/>
      </c>
      <c r="D2106" s="94">
        <f>IF(DATABASE!$X2104&lt;&gt;1,"",DATABASE!P2104)</f>
        <v/>
      </c>
      <c r="E2106" s="94">
        <f>IF(DATABASE!$X2104&lt;&gt;1,"",DATABASE!L2104)</f>
        <v/>
      </c>
      <c r="F2106" s="94">
        <f>IF(DATABASE!$X2104&lt;&gt;1,"",DATABASE!Q2104)</f>
        <v/>
      </c>
      <c r="G2106" s="94">
        <f>IF(DATABASE!$X2104&lt;&gt;1,"",DATABASE!C2104)</f>
        <v/>
      </c>
      <c r="H2106" s="94">
        <f>IF(DATABASE!$X2104&lt;&gt;1,"",DATABASE!D2104)</f>
        <v/>
      </c>
      <c r="I2106" s="93">
        <f>IF(DATABASE!$X2104&lt;&gt;1,"",DATABASE!S2104)</f>
        <v/>
      </c>
    </row>
    <row r="2107" ht="16.5" customHeight="1" s="111">
      <c r="A2107" s="92">
        <f>IF(DATABASE!$X2105&lt;&gt;1,"",DATABASE!B2105)</f>
        <v/>
      </c>
      <c r="B2107" s="93">
        <f>IF(DATABASE!$X2105&lt;&gt;1,"",DATABASE!M2105)</f>
        <v/>
      </c>
      <c r="C2107" s="94">
        <f>IF(DATABASE!$X2105&lt;&gt;1,"",DATABASE!A2105)</f>
        <v/>
      </c>
      <c r="D2107" s="94">
        <f>IF(DATABASE!$X2105&lt;&gt;1,"",DATABASE!P2105)</f>
        <v/>
      </c>
      <c r="E2107" s="94">
        <f>IF(DATABASE!$X2105&lt;&gt;1,"",DATABASE!L2105)</f>
        <v/>
      </c>
      <c r="F2107" s="94">
        <f>IF(DATABASE!$X2105&lt;&gt;1,"",DATABASE!Q2105)</f>
        <v/>
      </c>
      <c r="G2107" s="94">
        <f>IF(DATABASE!$X2105&lt;&gt;1,"",DATABASE!C2105)</f>
        <v/>
      </c>
      <c r="H2107" s="94">
        <f>IF(DATABASE!$X2105&lt;&gt;1,"",DATABASE!D2105)</f>
        <v/>
      </c>
      <c r="I2107" s="93">
        <f>IF(DATABASE!$X2105&lt;&gt;1,"",DATABASE!S2105)</f>
        <v/>
      </c>
    </row>
    <row r="2108" ht="16.5" customHeight="1" s="111">
      <c r="A2108" s="92">
        <f>IF(DATABASE!$X2106&lt;&gt;1,"",DATABASE!B2106)</f>
        <v/>
      </c>
      <c r="B2108" s="93">
        <f>IF(DATABASE!$X2106&lt;&gt;1,"",DATABASE!M2106)</f>
        <v/>
      </c>
      <c r="C2108" s="94">
        <f>IF(DATABASE!$X2106&lt;&gt;1,"",DATABASE!A2106)</f>
        <v/>
      </c>
      <c r="D2108" s="94">
        <f>IF(DATABASE!$X2106&lt;&gt;1,"",DATABASE!P2106)</f>
        <v/>
      </c>
      <c r="E2108" s="94">
        <f>IF(DATABASE!$X2106&lt;&gt;1,"",DATABASE!L2106)</f>
        <v/>
      </c>
      <c r="F2108" s="94">
        <f>IF(DATABASE!$X2106&lt;&gt;1,"",DATABASE!Q2106)</f>
        <v/>
      </c>
      <c r="G2108" s="94">
        <f>IF(DATABASE!$X2106&lt;&gt;1,"",DATABASE!C2106)</f>
        <v/>
      </c>
      <c r="H2108" s="94">
        <f>IF(DATABASE!$X2106&lt;&gt;1,"",DATABASE!D2106)</f>
        <v/>
      </c>
      <c r="I2108" s="93">
        <f>IF(DATABASE!$X2106&lt;&gt;1,"",DATABASE!S2106)</f>
        <v/>
      </c>
    </row>
    <row r="2109" ht="16.5" customHeight="1" s="111">
      <c r="A2109" s="92">
        <f>IF(DATABASE!$X2107&lt;&gt;1,"",DATABASE!B2107)</f>
        <v/>
      </c>
      <c r="B2109" s="93">
        <f>IF(DATABASE!$X2107&lt;&gt;1,"",DATABASE!M2107)</f>
        <v/>
      </c>
      <c r="C2109" s="94">
        <f>IF(DATABASE!$X2107&lt;&gt;1,"",DATABASE!A2107)</f>
        <v/>
      </c>
      <c r="D2109" s="94">
        <f>IF(DATABASE!$X2107&lt;&gt;1,"",DATABASE!P2107)</f>
        <v/>
      </c>
      <c r="E2109" s="94">
        <f>IF(DATABASE!$X2107&lt;&gt;1,"",DATABASE!L2107)</f>
        <v/>
      </c>
      <c r="F2109" s="94">
        <f>IF(DATABASE!$X2107&lt;&gt;1,"",DATABASE!Q2107)</f>
        <v/>
      </c>
      <c r="G2109" s="94">
        <f>IF(DATABASE!$X2107&lt;&gt;1,"",DATABASE!C2107)</f>
        <v/>
      </c>
      <c r="H2109" s="94">
        <f>IF(DATABASE!$X2107&lt;&gt;1,"",DATABASE!D2107)</f>
        <v/>
      </c>
      <c r="I2109" s="93">
        <f>IF(DATABASE!$X2107&lt;&gt;1,"",DATABASE!S2107)</f>
        <v/>
      </c>
    </row>
    <row r="2110" ht="16.5" customHeight="1" s="111">
      <c r="A2110" s="92">
        <f>IF(DATABASE!$X2108&lt;&gt;1,"",DATABASE!B2108)</f>
        <v/>
      </c>
      <c r="B2110" s="93">
        <f>IF(DATABASE!$X2108&lt;&gt;1,"",DATABASE!M2108)</f>
        <v/>
      </c>
      <c r="C2110" s="94">
        <f>IF(DATABASE!$X2108&lt;&gt;1,"",DATABASE!A2108)</f>
        <v/>
      </c>
      <c r="D2110" s="94">
        <f>IF(DATABASE!$X2108&lt;&gt;1,"",DATABASE!P2108)</f>
        <v/>
      </c>
      <c r="E2110" s="94">
        <f>IF(DATABASE!$X2108&lt;&gt;1,"",DATABASE!L2108)</f>
        <v/>
      </c>
      <c r="F2110" s="94">
        <f>IF(DATABASE!$X2108&lt;&gt;1,"",DATABASE!Q2108)</f>
        <v/>
      </c>
      <c r="G2110" s="94">
        <f>IF(DATABASE!$X2108&lt;&gt;1,"",DATABASE!C2108)</f>
        <v/>
      </c>
      <c r="H2110" s="94">
        <f>IF(DATABASE!$X2108&lt;&gt;1,"",DATABASE!D2108)</f>
        <v/>
      </c>
      <c r="I2110" s="93">
        <f>IF(DATABASE!$X2108&lt;&gt;1,"",DATABASE!S2108)</f>
        <v/>
      </c>
    </row>
    <row r="2111" ht="16.5" customHeight="1" s="111">
      <c r="A2111" s="92">
        <f>IF(DATABASE!$X2109&lt;&gt;1,"",DATABASE!B2109)</f>
        <v/>
      </c>
      <c r="B2111" s="93">
        <f>IF(DATABASE!$X2109&lt;&gt;1,"",DATABASE!M2109)</f>
        <v/>
      </c>
      <c r="C2111" s="94">
        <f>IF(DATABASE!$X2109&lt;&gt;1,"",DATABASE!A2109)</f>
        <v/>
      </c>
      <c r="D2111" s="94">
        <f>IF(DATABASE!$X2109&lt;&gt;1,"",DATABASE!P2109)</f>
        <v/>
      </c>
      <c r="E2111" s="94">
        <f>IF(DATABASE!$X2109&lt;&gt;1,"",DATABASE!L2109)</f>
        <v/>
      </c>
      <c r="F2111" s="94">
        <f>IF(DATABASE!$X2109&lt;&gt;1,"",DATABASE!Q2109)</f>
        <v/>
      </c>
      <c r="G2111" s="94">
        <f>IF(DATABASE!$X2109&lt;&gt;1,"",DATABASE!C2109)</f>
        <v/>
      </c>
      <c r="H2111" s="94">
        <f>IF(DATABASE!$X2109&lt;&gt;1,"",DATABASE!D2109)</f>
        <v/>
      </c>
      <c r="I2111" s="93">
        <f>IF(DATABASE!$X2109&lt;&gt;1,"",DATABASE!S2109)</f>
        <v/>
      </c>
    </row>
    <row r="2112" ht="16.5" customHeight="1" s="111">
      <c r="A2112" s="92">
        <f>IF(DATABASE!$X2110&lt;&gt;1,"",DATABASE!B2110)</f>
        <v/>
      </c>
      <c r="B2112" s="93">
        <f>IF(DATABASE!$X2110&lt;&gt;1,"",DATABASE!M2110)</f>
        <v/>
      </c>
      <c r="C2112" s="94">
        <f>IF(DATABASE!$X2110&lt;&gt;1,"",DATABASE!A2110)</f>
        <v/>
      </c>
      <c r="D2112" s="94">
        <f>IF(DATABASE!$X2110&lt;&gt;1,"",DATABASE!P2110)</f>
        <v/>
      </c>
      <c r="E2112" s="94">
        <f>IF(DATABASE!$X2110&lt;&gt;1,"",DATABASE!L2110)</f>
        <v/>
      </c>
      <c r="F2112" s="94">
        <f>IF(DATABASE!$X2110&lt;&gt;1,"",DATABASE!Q2110)</f>
        <v/>
      </c>
      <c r="G2112" s="94">
        <f>IF(DATABASE!$X2110&lt;&gt;1,"",DATABASE!C2110)</f>
        <v/>
      </c>
      <c r="H2112" s="94">
        <f>IF(DATABASE!$X2110&lt;&gt;1,"",DATABASE!D2110)</f>
        <v/>
      </c>
      <c r="I2112" s="93">
        <f>IF(DATABASE!$X2110&lt;&gt;1,"",DATABASE!S2110)</f>
        <v/>
      </c>
    </row>
    <row r="2113" ht="16.5" customHeight="1" s="111">
      <c r="A2113" s="92">
        <f>IF(DATABASE!$X2111&lt;&gt;1,"",DATABASE!B2111)</f>
        <v/>
      </c>
      <c r="B2113" s="93">
        <f>IF(DATABASE!$X2111&lt;&gt;1,"",DATABASE!M2111)</f>
        <v/>
      </c>
      <c r="C2113" s="94">
        <f>IF(DATABASE!$X2111&lt;&gt;1,"",DATABASE!A2111)</f>
        <v/>
      </c>
      <c r="D2113" s="94">
        <f>IF(DATABASE!$X2111&lt;&gt;1,"",DATABASE!P2111)</f>
        <v/>
      </c>
      <c r="E2113" s="94">
        <f>IF(DATABASE!$X2111&lt;&gt;1,"",DATABASE!L2111)</f>
        <v/>
      </c>
      <c r="F2113" s="94">
        <f>IF(DATABASE!$X2111&lt;&gt;1,"",DATABASE!Q2111)</f>
        <v/>
      </c>
      <c r="G2113" s="94">
        <f>IF(DATABASE!$X2111&lt;&gt;1,"",DATABASE!C2111)</f>
        <v/>
      </c>
      <c r="H2113" s="94">
        <f>IF(DATABASE!$X2111&lt;&gt;1,"",DATABASE!D2111)</f>
        <v/>
      </c>
      <c r="I2113" s="93">
        <f>IF(DATABASE!$X2111&lt;&gt;1,"",DATABASE!S2111)</f>
        <v/>
      </c>
    </row>
    <row r="2114" ht="16.5" customHeight="1" s="111">
      <c r="A2114" s="92">
        <f>IF(DATABASE!$X2112&lt;&gt;1,"",DATABASE!B2112)</f>
        <v/>
      </c>
      <c r="B2114" s="93">
        <f>IF(DATABASE!$X2112&lt;&gt;1,"",DATABASE!M2112)</f>
        <v/>
      </c>
      <c r="C2114" s="94">
        <f>IF(DATABASE!$X2112&lt;&gt;1,"",DATABASE!A2112)</f>
        <v/>
      </c>
      <c r="D2114" s="94">
        <f>IF(DATABASE!$X2112&lt;&gt;1,"",DATABASE!P2112)</f>
        <v/>
      </c>
      <c r="E2114" s="94">
        <f>IF(DATABASE!$X2112&lt;&gt;1,"",DATABASE!L2112)</f>
        <v/>
      </c>
      <c r="F2114" s="94">
        <f>IF(DATABASE!$X2112&lt;&gt;1,"",DATABASE!Q2112)</f>
        <v/>
      </c>
      <c r="G2114" s="94">
        <f>IF(DATABASE!$X2112&lt;&gt;1,"",DATABASE!C2112)</f>
        <v/>
      </c>
      <c r="H2114" s="94">
        <f>IF(DATABASE!$X2112&lt;&gt;1,"",DATABASE!D2112)</f>
        <v/>
      </c>
      <c r="I2114" s="93">
        <f>IF(DATABASE!$X2112&lt;&gt;1,"",DATABASE!S2112)</f>
        <v/>
      </c>
    </row>
    <row r="2115" ht="16.5" customHeight="1" s="111">
      <c r="A2115" s="92">
        <f>IF(DATABASE!$X2113&lt;&gt;1,"",DATABASE!B2113)</f>
        <v/>
      </c>
      <c r="B2115" s="93">
        <f>IF(DATABASE!$X2113&lt;&gt;1,"",DATABASE!M2113)</f>
        <v/>
      </c>
      <c r="C2115" s="94">
        <f>IF(DATABASE!$X2113&lt;&gt;1,"",DATABASE!A2113)</f>
        <v/>
      </c>
      <c r="D2115" s="94">
        <f>IF(DATABASE!$X2113&lt;&gt;1,"",DATABASE!P2113)</f>
        <v/>
      </c>
      <c r="E2115" s="94">
        <f>IF(DATABASE!$X2113&lt;&gt;1,"",DATABASE!L2113)</f>
        <v/>
      </c>
      <c r="F2115" s="94">
        <f>IF(DATABASE!$X2113&lt;&gt;1,"",DATABASE!Q2113)</f>
        <v/>
      </c>
      <c r="G2115" s="94">
        <f>IF(DATABASE!$X2113&lt;&gt;1,"",DATABASE!C2113)</f>
        <v/>
      </c>
      <c r="H2115" s="94">
        <f>IF(DATABASE!$X2113&lt;&gt;1,"",DATABASE!D2113)</f>
        <v/>
      </c>
      <c r="I2115" s="93">
        <f>IF(DATABASE!$X2113&lt;&gt;1,"",DATABASE!S2113)</f>
        <v/>
      </c>
    </row>
    <row r="2116" ht="16.5" customHeight="1" s="111">
      <c r="A2116" s="92">
        <f>IF(DATABASE!$X2114&lt;&gt;1,"",DATABASE!B2114)</f>
        <v/>
      </c>
      <c r="B2116" s="93">
        <f>IF(DATABASE!$X2114&lt;&gt;1,"",DATABASE!M2114)</f>
        <v/>
      </c>
      <c r="C2116" s="94">
        <f>IF(DATABASE!$X2114&lt;&gt;1,"",DATABASE!A2114)</f>
        <v/>
      </c>
      <c r="D2116" s="94">
        <f>IF(DATABASE!$X2114&lt;&gt;1,"",DATABASE!P2114)</f>
        <v/>
      </c>
      <c r="E2116" s="94">
        <f>IF(DATABASE!$X2114&lt;&gt;1,"",DATABASE!L2114)</f>
        <v/>
      </c>
      <c r="F2116" s="94">
        <f>IF(DATABASE!$X2114&lt;&gt;1,"",DATABASE!Q2114)</f>
        <v/>
      </c>
      <c r="G2116" s="94">
        <f>IF(DATABASE!$X2114&lt;&gt;1,"",DATABASE!C2114)</f>
        <v/>
      </c>
      <c r="H2116" s="94">
        <f>IF(DATABASE!$X2114&lt;&gt;1,"",DATABASE!D2114)</f>
        <v/>
      </c>
      <c r="I2116" s="93">
        <f>IF(DATABASE!$X2114&lt;&gt;1,"",DATABASE!S2114)</f>
        <v/>
      </c>
    </row>
    <row r="2117" ht="16.5" customHeight="1" s="111">
      <c r="A2117" s="92">
        <f>IF(DATABASE!$X2115&lt;&gt;1,"",DATABASE!B2115)</f>
        <v/>
      </c>
      <c r="B2117" s="93">
        <f>IF(DATABASE!$X2115&lt;&gt;1,"",DATABASE!M2115)</f>
        <v/>
      </c>
      <c r="C2117" s="94">
        <f>IF(DATABASE!$X2115&lt;&gt;1,"",DATABASE!A2115)</f>
        <v/>
      </c>
      <c r="D2117" s="94">
        <f>IF(DATABASE!$X2115&lt;&gt;1,"",DATABASE!P2115)</f>
        <v/>
      </c>
      <c r="E2117" s="94">
        <f>IF(DATABASE!$X2115&lt;&gt;1,"",DATABASE!L2115)</f>
        <v/>
      </c>
      <c r="F2117" s="94">
        <f>IF(DATABASE!$X2115&lt;&gt;1,"",DATABASE!Q2115)</f>
        <v/>
      </c>
      <c r="G2117" s="94">
        <f>IF(DATABASE!$X2115&lt;&gt;1,"",DATABASE!C2115)</f>
        <v/>
      </c>
      <c r="H2117" s="94">
        <f>IF(DATABASE!$X2115&lt;&gt;1,"",DATABASE!D2115)</f>
        <v/>
      </c>
      <c r="I2117" s="93">
        <f>IF(DATABASE!$X2115&lt;&gt;1,"",DATABASE!S2115)</f>
        <v/>
      </c>
    </row>
    <row r="2118" ht="16.5" customHeight="1" s="111">
      <c r="A2118" s="92">
        <f>IF(DATABASE!$X2116&lt;&gt;1,"",DATABASE!B2116)</f>
        <v/>
      </c>
      <c r="B2118" s="93">
        <f>IF(DATABASE!$X2116&lt;&gt;1,"",DATABASE!M2116)</f>
        <v/>
      </c>
      <c r="C2118" s="94">
        <f>IF(DATABASE!$X2116&lt;&gt;1,"",DATABASE!A2116)</f>
        <v/>
      </c>
      <c r="D2118" s="94">
        <f>IF(DATABASE!$X2116&lt;&gt;1,"",DATABASE!P2116)</f>
        <v/>
      </c>
      <c r="E2118" s="94">
        <f>IF(DATABASE!$X2116&lt;&gt;1,"",DATABASE!L2116)</f>
        <v/>
      </c>
      <c r="F2118" s="94">
        <f>IF(DATABASE!$X2116&lt;&gt;1,"",DATABASE!Q2116)</f>
        <v/>
      </c>
      <c r="G2118" s="94">
        <f>IF(DATABASE!$X2116&lt;&gt;1,"",DATABASE!C2116)</f>
        <v/>
      </c>
      <c r="H2118" s="94">
        <f>IF(DATABASE!$X2116&lt;&gt;1,"",DATABASE!D2116)</f>
        <v/>
      </c>
      <c r="I2118" s="93">
        <f>IF(DATABASE!$X2116&lt;&gt;1,"",DATABASE!S2116)</f>
        <v/>
      </c>
    </row>
    <row r="2119" ht="16.5" customHeight="1" s="111">
      <c r="A2119" s="92">
        <f>IF(DATABASE!$X2117&lt;&gt;1,"",DATABASE!B2117)</f>
        <v/>
      </c>
      <c r="B2119" s="93">
        <f>IF(DATABASE!$X2117&lt;&gt;1,"",DATABASE!M2117)</f>
        <v/>
      </c>
      <c r="C2119" s="94">
        <f>IF(DATABASE!$X2117&lt;&gt;1,"",DATABASE!A2117)</f>
        <v/>
      </c>
      <c r="D2119" s="94">
        <f>IF(DATABASE!$X2117&lt;&gt;1,"",DATABASE!P2117)</f>
        <v/>
      </c>
      <c r="E2119" s="94">
        <f>IF(DATABASE!$X2117&lt;&gt;1,"",DATABASE!L2117)</f>
        <v/>
      </c>
      <c r="F2119" s="94">
        <f>IF(DATABASE!$X2117&lt;&gt;1,"",DATABASE!Q2117)</f>
        <v/>
      </c>
      <c r="G2119" s="94">
        <f>IF(DATABASE!$X2117&lt;&gt;1,"",DATABASE!C2117)</f>
        <v/>
      </c>
      <c r="H2119" s="94">
        <f>IF(DATABASE!$X2117&lt;&gt;1,"",DATABASE!D2117)</f>
        <v/>
      </c>
      <c r="I2119" s="93">
        <f>IF(DATABASE!$X2117&lt;&gt;1,"",DATABASE!S2117)</f>
        <v/>
      </c>
    </row>
    <row r="2120" ht="16.5" customHeight="1" s="111">
      <c r="A2120" s="92">
        <f>IF(DATABASE!$X2118&lt;&gt;1,"",DATABASE!B2118)</f>
        <v/>
      </c>
      <c r="B2120" s="93">
        <f>IF(DATABASE!$X2118&lt;&gt;1,"",DATABASE!M2118)</f>
        <v/>
      </c>
      <c r="C2120" s="94">
        <f>IF(DATABASE!$X2118&lt;&gt;1,"",DATABASE!A2118)</f>
        <v/>
      </c>
      <c r="D2120" s="94">
        <f>IF(DATABASE!$X2118&lt;&gt;1,"",DATABASE!P2118)</f>
        <v/>
      </c>
      <c r="E2120" s="94">
        <f>IF(DATABASE!$X2118&lt;&gt;1,"",DATABASE!L2118)</f>
        <v/>
      </c>
      <c r="F2120" s="94">
        <f>IF(DATABASE!$X2118&lt;&gt;1,"",DATABASE!Q2118)</f>
        <v/>
      </c>
      <c r="G2120" s="94">
        <f>IF(DATABASE!$X2118&lt;&gt;1,"",DATABASE!C2118)</f>
        <v/>
      </c>
      <c r="H2120" s="94">
        <f>IF(DATABASE!$X2118&lt;&gt;1,"",DATABASE!D2118)</f>
        <v/>
      </c>
      <c r="I2120" s="93">
        <f>IF(DATABASE!$X2118&lt;&gt;1,"",DATABASE!S2118)</f>
        <v/>
      </c>
    </row>
    <row r="2121" ht="16.5" customHeight="1" s="111">
      <c r="A2121" s="92">
        <f>IF(DATABASE!$X2119&lt;&gt;1,"",DATABASE!B2119)</f>
        <v/>
      </c>
      <c r="B2121" s="93">
        <f>IF(DATABASE!$X2119&lt;&gt;1,"",DATABASE!M2119)</f>
        <v/>
      </c>
      <c r="C2121" s="94">
        <f>IF(DATABASE!$X2119&lt;&gt;1,"",DATABASE!A2119)</f>
        <v/>
      </c>
      <c r="D2121" s="94">
        <f>IF(DATABASE!$X2119&lt;&gt;1,"",DATABASE!P2119)</f>
        <v/>
      </c>
      <c r="E2121" s="94">
        <f>IF(DATABASE!$X2119&lt;&gt;1,"",DATABASE!L2119)</f>
        <v/>
      </c>
      <c r="F2121" s="94">
        <f>IF(DATABASE!$X2119&lt;&gt;1,"",DATABASE!Q2119)</f>
        <v/>
      </c>
      <c r="G2121" s="94">
        <f>IF(DATABASE!$X2119&lt;&gt;1,"",DATABASE!C2119)</f>
        <v/>
      </c>
      <c r="H2121" s="94">
        <f>IF(DATABASE!$X2119&lt;&gt;1,"",DATABASE!D2119)</f>
        <v/>
      </c>
      <c r="I2121" s="93">
        <f>IF(DATABASE!$X2119&lt;&gt;1,"",DATABASE!S2119)</f>
        <v/>
      </c>
    </row>
    <row r="2122" ht="16.5" customHeight="1" s="111">
      <c r="A2122" s="92">
        <f>IF(DATABASE!$X2120&lt;&gt;1,"",DATABASE!B2120)</f>
        <v/>
      </c>
      <c r="B2122" s="93">
        <f>IF(DATABASE!$X2120&lt;&gt;1,"",DATABASE!M2120)</f>
        <v/>
      </c>
      <c r="C2122" s="94">
        <f>IF(DATABASE!$X2120&lt;&gt;1,"",DATABASE!A2120)</f>
        <v/>
      </c>
      <c r="D2122" s="94">
        <f>IF(DATABASE!$X2120&lt;&gt;1,"",DATABASE!P2120)</f>
        <v/>
      </c>
      <c r="E2122" s="94">
        <f>IF(DATABASE!$X2120&lt;&gt;1,"",DATABASE!L2120)</f>
        <v/>
      </c>
      <c r="F2122" s="94">
        <f>IF(DATABASE!$X2120&lt;&gt;1,"",DATABASE!Q2120)</f>
        <v/>
      </c>
      <c r="G2122" s="94">
        <f>IF(DATABASE!$X2120&lt;&gt;1,"",DATABASE!C2120)</f>
        <v/>
      </c>
      <c r="H2122" s="94">
        <f>IF(DATABASE!$X2120&lt;&gt;1,"",DATABASE!D2120)</f>
        <v/>
      </c>
      <c r="I2122" s="93">
        <f>IF(DATABASE!$X2120&lt;&gt;1,"",DATABASE!S2120)</f>
        <v/>
      </c>
    </row>
    <row r="2123" ht="16.5" customHeight="1" s="111">
      <c r="A2123" s="92">
        <f>IF(DATABASE!$X2121&lt;&gt;1,"",DATABASE!B2121)</f>
        <v/>
      </c>
      <c r="B2123" s="93">
        <f>IF(DATABASE!$X2121&lt;&gt;1,"",DATABASE!M2121)</f>
        <v/>
      </c>
      <c r="C2123" s="94">
        <f>IF(DATABASE!$X2121&lt;&gt;1,"",DATABASE!A2121)</f>
        <v/>
      </c>
      <c r="D2123" s="94">
        <f>IF(DATABASE!$X2121&lt;&gt;1,"",DATABASE!P2121)</f>
        <v/>
      </c>
      <c r="E2123" s="94">
        <f>IF(DATABASE!$X2121&lt;&gt;1,"",DATABASE!L2121)</f>
        <v/>
      </c>
      <c r="F2123" s="94">
        <f>IF(DATABASE!$X2121&lt;&gt;1,"",DATABASE!Q2121)</f>
        <v/>
      </c>
      <c r="G2123" s="94">
        <f>IF(DATABASE!$X2121&lt;&gt;1,"",DATABASE!C2121)</f>
        <v/>
      </c>
      <c r="H2123" s="94">
        <f>IF(DATABASE!$X2121&lt;&gt;1,"",DATABASE!D2121)</f>
        <v/>
      </c>
      <c r="I2123" s="93">
        <f>IF(DATABASE!$X2121&lt;&gt;1,"",DATABASE!S2121)</f>
        <v/>
      </c>
    </row>
    <row r="2124" ht="16.5" customHeight="1" s="111">
      <c r="A2124" s="92">
        <f>IF(DATABASE!$X2122&lt;&gt;1,"",DATABASE!B2122)</f>
        <v/>
      </c>
      <c r="B2124" s="93">
        <f>IF(DATABASE!$X2122&lt;&gt;1,"",DATABASE!M2122)</f>
        <v/>
      </c>
      <c r="C2124" s="94">
        <f>IF(DATABASE!$X2122&lt;&gt;1,"",DATABASE!A2122)</f>
        <v/>
      </c>
      <c r="D2124" s="94">
        <f>IF(DATABASE!$X2122&lt;&gt;1,"",DATABASE!P2122)</f>
        <v/>
      </c>
      <c r="E2124" s="94">
        <f>IF(DATABASE!$X2122&lt;&gt;1,"",DATABASE!L2122)</f>
        <v/>
      </c>
      <c r="F2124" s="94">
        <f>IF(DATABASE!$X2122&lt;&gt;1,"",DATABASE!Q2122)</f>
        <v/>
      </c>
      <c r="G2124" s="94">
        <f>IF(DATABASE!$X2122&lt;&gt;1,"",DATABASE!C2122)</f>
        <v/>
      </c>
      <c r="H2124" s="94">
        <f>IF(DATABASE!$X2122&lt;&gt;1,"",DATABASE!D2122)</f>
        <v/>
      </c>
      <c r="I2124" s="93">
        <f>IF(DATABASE!$X2122&lt;&gt;1,"",DATABASE!S2122)</f>
        <v/>
      </c>
    </row>
    <row r="2125" ht="16.5" customHeight="1" s="111">
      <c r="A2125" s="92">
        <f>IF(DATABASE!$X2123&lt;&gt;1,"",DATABASE!B2123)</f>
        <v/>
      </c>
      <c r="B2125" s="93">
        <f>IF(DATABASE!$X2123&lt;&gt;1,"",DATABASE!M2123)</f>
        <v/>
      </c>
      <c r="C2125" s="94">
        <f>IF(DATABASE!$X2123&lt;&gt;1,"",DATABASE!A2123)</f>
        <v/>
      </c>
      <c r="D2125" s="94">
        <f>IF(DATABASE!$X2123&lt;&gt;1,"",DATABASE!P2123)</f>
        <v/>
      </c>
      <c r="E2125" s="94">
        <f>IF(DATABASE!$X2123&lt;&gt;1,"",DATABASE!L2123)</f>
        <v/>
      </c>
      <c r="F2125" s="94">
        <f>IF(DATABASE!$X2123&lt;&gt;1,"",DATABASE!Q2123)</f>
        <v/>
      </c>
      <c r="G2125" s="94">
        <f>IF(DATABASE!$X2123&lt;&gt;1,"",DATABASE!C2123)</f>
        <v/>
      </c>
      <c r="H2125" s="94">
        <f>IF(DATABASE!$X2123&lt;&gt;1,"",DATABASE!D2123)</f>
        <v/>
      </c>
      <c r="I2125" s="93">
        <f>IF(DATABASE!$X2123&lt;&gt;1,"",DATABASE!S2123)</f>
        <v/>
      </c>
    </row>
    <row r="2126" ht="16.5" customHeight="1" s="111">
      <c r="A2126" s="92">
        <f>IF(DATABASE!$X2124&lt;&gt;1,"",DATABASE!B2124)</f>
        <v/>
      </c>
      <c r="B2126" s="93">
        <f>IF(DATABASE!$X2124&lt;&gt;1,"",DATABASE!M2124)</f>
        <v/>
      </c>
      <c r="C2126" s="94">
        <f>IF(DATABASE!$X2124&lt;&gt;1,"",DATABASE!A2124)</f>
        <v/>
      </c>
      <c r="D2126" s="94">
        <f>IF(DATABASE!$X2124&lt;&gt;1,"",DATABASE!P2124)</f>
        <v/>
      </c>
      <c r="E2126" s="94">
        <f>IF(DATABASE!$X2124&lt;&gt;1,"",DATABASE!L2124)</f>
        <v/>
      </c>
      <c r="F2126" s="94">
        <f>IF(DATABASE!$X2124&lt;&gt;1,"",DATABASE!Q2124)</f>
        <v/>
      </c>
      <c r="G2126" s="94">
        <f>IF(DATABASE!$X2124&lt;&gt;1,"",DATABASE!C2124)</f>
        <v/>
      </c>
      <c r="H2126" s="94">
        <f>IF(DATABASE!$X2124&lt;&gt;1,"",DATABASE!D2124)</f>
        <v/>
      </c>
      <c r="I2126" s="93">
        <f>IF(DATABASE!$X2124&lt;&gt;1,"",DATABASE!S2124)</f>
        <v/>
      </c>
    </row>
    <row r="2127" ht="16.5" customHeight="1" s="111">
      <c r="A2127" s="92">
        <f>IF(DATABASE!$X2125&lt;&gt;1,"",DATABASE!B2125)</f>
        <v/>
      </c>
      <c r="B2127" s="93">
        <f>IF(DATABASE!$X2125&lt;&gt;1,"",DATABASE!M2125)</f>
        <v/>
      </c>
      <c r="C2127" s="94">
        <f>IF(DATABASE!$X2125&lt;&gt;1,"",DATABASE!A2125)</f>
        <v/>
      </c>
      <c r="D2127" s="94">
        <f>IF(DATABASE!$X2125&lt;&gt;1,"",DATABASE!P2125)</f>
        <v/>
      </c>
      <c r="E2127" s="94">
        <f>IF(DATABASE!$X2125&lt;&gt;1,"",DATABASE!L2125)</f>
        <v/>
      </c>
      <c r="F2127" s="94">
        <f>IF(DATABASE!$X2125&lt;&gt;1,"",DATABASE!Q2125)</f>
        <v/>
      </c>
      <c r="G2127" s="94">
        <f>IF(DATABASE!$X2125&lt;&gt;1,"",DATABASE!C2125)</f>
        <v/>
      </c>
      <c r="H2127" s="94">
        <f>IF(DATABASE!$X2125&lt;&gt;1,"",DATABASE!D2125)</f>
        <v/>
      </c>
      <c r="I2127" s="93">
        <f>IF(DATABASE!$X2125&lt;&gt;1,"",DATABASE!S2125)</f>
        <v/>
      </c>
    </row>
    <row r="2128" ht="16.5" customHeight="1" s="111">
      <c r="A2128" s="92">
        <f>IF(DATABASE!$X2126&lt;&gt;1,"",DATABASE!B2126)</f>
        <v/>
      </c>
      <c r="B2128" s="93">
        <f>IF(DATABASE!$X2126&lt;&gt;1,"",DATABASE!M2126)</f>
        <v/>
      </c>
      <c r="C2128" s="94">
        <f>IF(DATABASE!$X2126&lt;&gt;1,"",DATABASE!A2126)</f>
        <v/>
      </c>
      <c r="D2128" s="94">
        <f>IF(DATABASE!$X2126&lt;&gt;1,"",DATABASE!P2126)</f>
        <v/>
      </c>
      <c r="E2128" s="94">
        <f>IF(DATABASE!$X2126&lt;&gt;1,"",DATABASE!L2126)</f>
        <v/>
      </c>
      <c r="F2128" s="94">
        <f>IF(DATABASE!$X2126&lt;&gt;1,"",DATABASE!Q2126)</f>
        <v/>
      </c>
      <c r="G2128" s="94">
        <f>IF(DATABASE!$X2126&lt;&gt;1,"",DATABASE!C2126)</f>
        <v/>
      </c>
      <c r="H2128" s="94">
        <f>IF(DATABASE!$X2126&lt;&gt;1,"",DATABASE!D2126)</f>
        <v/>
      </c>
      <c r="I2128" s="93">
        <f>IF(DATABASE!$X2126&lt;&gt;1,"",DATABASE!S2126)</f>
        <v/>
      </c>
    </row>
    <row r="2129" ht="16.5" customHeight="1" s="111">
      <c r="A2129" s="92">
        <f>IF(DATABASE!$X2127&lt;&gt;1,"",DATABASE!B2127)</f>
        <v/>
      </c>
      <c r="B2129" s="93">
        <f>IF(DATABASE!$X2127&lt;&gt;1,"",DATABASE!M2127)</f>
        <v/>
      </c>
      <c r="C2129" s="94">
        <f>IF(DATABASE!$X2127&lt;&gt;1,"",DATABASE!A2127)</f>
        <v/>
      </c>
      <c r="D2129" s="94">
        <f>IF(DATABASE!$X2127&lt;&gt;1,"",DATABASE!P2127)</f>
        <v/>
      </c>
      <c r="E2129" s="94">
        <f>IF(DATABASE!$X2127&lt;&gt;1,"",DATABASE!L2127)</f>
        <v/>
      </c>
      <c r="F2129" s="94">
        <f>IF(DATABASE!$X2127&lt;&gt;1,"",DATABASE!Q2127)</f>
        <v/>
      </c>
      <c r="G2129" s="94">
        <f>IF(DATABASE!$X2127&lt;&gt;1,"",DATABASE!C2127)</f>
        <v/>
      </c>
      <c r="H2129" s="94">
        <f>IF(DATABASE!$X2127&lt;&gt;1,"",DATABASE!D2127)</f>
        <v/>
      </c>
      <c r="I2129" s="93">
        <f>IF(DATABASE!$X2127&lt;&gt;1,"",DATABASE!S2127)</f>
        <v/>
      </c>
    </row>
    <row r="2130" ht="16.5" customHeight="1" s="111">
      <c r="A2130" s="92">
        <f>IF(DATABASE!$X2128&lt;&gt;1,"",DATABASE!B2128)</f>
        <v/>
      </c>
      <c r="B2130" s="93">
        <f>IF(DATABASE!$X2128&lt;&gt;1,"",DATABASE!M2128)</f>
        <v/>
      </c>
      <c r="C2130" s="94">
        <f>IF(DATABASE!$X2128&lt;&gt;1,"",DATABASE!A2128)</f>
        <v/>
      </c>
      <c r="D2130" s="94">
        <f>IF(DATABASE!$X2128&lt;&gt;1,"",DATABASE!P2128)</f>
        <v/>
      </c>
      <c r="E2130" s="94">
        <f>IF(DATABASE!$X2128&lt;&gt;1,"",DATABASE!L2128)</f>
        <v/>
      </c>
      <c r="F2130" s="94">
        <f>IF(DATABASE!$X2128&lt;&gt;1,"",DATABASE!Q2128)</f>
        <v/>
      </c>
      <c r="G2130" s="94">
        <f>IF(DATABASE!$X2128&lt;&gt;1,"",DATABASE!C2128)</f>
        <v/>
      </c>
      <c r="H2130" s="94">
        <f>IF(DATABASE!$X2128&lt;&gt;1,"",DATABASE!D2128)</f>
        <v/>
      </c>
      <c r="I2130" s="93">
        <f>IF(DATABASE!$X2128&lt;&gt;1,"",DATABASE!S2128)</f>
        <v/>
      </c>
    </row>
    <row r="2131" ht="16.5" customHeight="1" s="111">
      <c r="A2131" s="92">
        <f>IF(DATABASE!$X2129&lt;&gt;1,"",DATABASE!B2129)</f>
        <v/>
      </c>
      <c r="B2131" s="93">
        <f>IF(DATABASE!$X2129&lt;&gt;1,"",DATABASE!M2129)</f>
        <v/>
      </c>
      <c r="C2131" s="94">
        <f>IF(DATABASE!$X2129&lt;&gt;1,"",DATABASE!A2129)</f>
        <v/>
      </c>
      <c r="D2131" s="94">
        <f>IF(DATABASE!$X2129&lt;&gt;1,"",DATABASE!P2129)</f>
        <v/>
      </c>
      <c r="E2131" s="94">
        <f>IF(DATABASE!$X2129&lt;&gt;1,"",DATABASE!L2129)</f>
        <v/>
      </c>
      <c r="F2131" s="94">
        <f>IF(DATABASE!$X2129&lt;&gt;1,"",DATABASE!Q2129)</f>
        <v/>
      </c>
      <c r="G2131" s="94">
        <f>IF(DATABASE!$X2129&lt;&gt;1,"",DATABASE!C2129)</f>
        <v/>
      </c>
      <c r="H2131" s="94">
        <f>IF(DATABASE!$X2129&lt;&gt;1,"",DATABASE!D2129)</f>
        <v/>
      </c>
      <c r="I2131" s="93">
        <f>IF(DATABASE!$X2129&lt;&gt;1,"",DATABASE!S2129)</f>
        <v/>
      </c>
    </row>
    <row r="2132" ht="16.5" customHeight="1" s="111">
      <c r="A2132" s="92">
        <f>IF(DATABASE!$X2130&lt;&gt;1,"",DATABASE!B2130)</f>
        <v/>
      </c>
      <c r="B2132" s="93">
        <f>IF(DATABASE!$X2130&lt;&gt;1,"",DATABASE!M2130)</f>
        <v/>
      </c>
      <c r="C2132" s="94">
        <f>IF(DATABASE!$X2130&lt;&gt;1,"",DATABASE!A2130)</f>
        <v/>
      </c>
      <c r="D2132" s="94">
        <f>IF(DATABASE!$X2130&lt;&gt;1,"",DATABASE!P2130)</f>
        <v/>
      </c>
      <c r="E2132" s="94">
        <f>IF(DATABASE!$X2130&lt;&gt;1,"",DATABASE!L2130)</f>
        <v/>
      </c>
      <c r="F2132" s="94">
        <f>IF(DATABASE!$X2130&lt;&gt;1,"",DATABASE!Q2130)</f>
        <v/>
      </c>
      <c r="G2132" s="94">
        <f>IF(DATABASE!$X2130&lt;&gt;1,"",DATABASE!C2130)</f>
        <v/>
      </c>
      <c r="H2132" s="94">
        <f>IF(DATABASE!$X2130&lt;&gt;1,"",DATABASE!D2130)</f>
        <v/>
      </c>
      <c r="I2132" s="93">
        <f>IF(DATABASE!$X2130&lt;&gt;1,"",DATABASE!S2130)</f>
        <v/>
      </c>
    </row>
    <row r="2133" ht="16.5" customHeight="1" s="111">
      <c r="A2133" s="92">
        <f>IF(DATABASE!$X2131&lt;&gt;1,"",DATABASE!B2131)</f>
        <v/>
      </c>
      <c r="B2133" s="93">
        <f>IF(DATABASE!$X2131&lt;&gt;1,"",DATABASE!M2131)</f>
        <v/>
      </c>
      <c r="C2133" s="94">
        <f>IF(DATABASE!$X2131&lt;&gt;1,"",DATABASE!A2131)</f>
        <v/>
      </c>
      <c r="D2133" s="94">
        <f>IF(DATABASE!$X2131&lt;&gt;1,"",DATABASE!P2131)</f>
        <v/>
      </c>
      <c r="E2133" s="94">
        <f>IF(DATABASE!$X2131&lt;&gt;1,"",DATABASE!L2131)</f>
        <v/>
      </c>
      <c r="F2133" s="94">
        <f>IF(DATABASE!$X2131&lt;&gt;1,"",DATABASE!Q2131)</f>
        <v/>
      </c>
      <c r="G2133" s="94">
        <f>IF(DATABASE!$X2131&lt;&gt;1,"",DATABASE!C2131)</f>
        <v/>
      </c>
      <c r="H2133" s="94">
        <f>IF(DATABASE!$X2131&lt;&gt;1,"",DATABASE!D2131)</f>
        <v/>
      </c>
      <c r="I2133" s="93">
        <f>IF(DATABASE!$X2131&lt;&gt;1,"",DATABASE!S2131)</f>
        <v/>
      </c>
    </row>
    <row r="2134" ht="16.5" customHeight="1" s="111">
      <c r="A2134" s="92">
        <f>IF(DATABASE!$X2132&lt;&gt;1,"",DATABASE!B2132)</f>
        <v/>
      </c>
      <c r="B2134" s="93">
        <f>IF(DATABASE!$X2132&lt;&gt;1,"",DATABASE!M2132)</f>
        <v/>
      </c>
      <c r="C2134" s="94">
        <f>IF(DATABASE!$X2132&lt;&gt;1,"",DATABASE!A2132)</f>
        <v/>
      </c>
      <c r="D2134" s="94">
        <f>IF(DATABASE!$X2132&lt;&gt;1,"",DATABASE!P2132)</f>
        <v/>
      </c>
      <c r="E2134" s="94">
        <f>IF(DATABASE!$X2132&lt;&gt;1,"",DATABASE!L2132)</f>
        <v/>
      </c>
      <c r="F2134" s="94">
        <f>IF(DATABASE!$X2132&lt;&gt;1,"",DATABASE!Q2132)</f>
        <v/>
      </c>
      <c r="G2134" s="94">
        <f>IF(DATABASE!$X2132&lt;&gt;1,"",DATABASE!C2132)</f>
        <v/>
      </c>
      <c r="H2134" s="94">
        <f>IF(DATABASE!$X2132&lt;&gt;1,"",DATABASE!D2132)</f>
        <v/>
      </c>
      <c r="I2134" s="93">
        <f>IF(DATABASE!$X2132&lt;&gt;1,"",DATABASE!S2132)</f>
        <v/>
      </c>
    </row>
    <row r="2135" ht="16.5" customHeight="1" s="111">
      <c r="A2135" s="92">
        <f>IF(DATABASE!$X2133&lt;&gt;1,"",DATABASE!B2133)</f>
        <v/>
      </c>
      <c r="B2135" s="93">
        <f>IF(DATABASE!$X2133&lt;&gt;1,"",DATABASE!M2133)</f>
        <v/>
      </c>
      <c r="C2135" s="94">
        <f>IF(DATABASE!$X2133&lt;&gt;1,"",DATABASE!A2133)</f>
        <v/>
      </c>
      <c r="D2135" s="94">
        <f>IF(DATABASE!$X2133&lt;&gt;1,"",DATABASE!P2133)</f>
        <v/>
      </c>
      <c r="E2135" s="94">
        <f>IF(DATABASE!$X2133&lt;&gt;1,"",DATABASE!L2133)</f>
        <v/>
      </c>
      <c r="F2135" s="94">
        <f>IF(DATABASE!$X2133&lt;&gt;1,"",DATABASE!Q2133)</f>
        <v/>
      </c>
      <c r="G2135" s="94">
        <f>IF(DATABASE!$X2133&lt;&gt;1,"",DATABASE!C2133)</f>
        <v/>
      </c>
      <c r="H2135" s="94">
        <f>IF(DATABASE!$X2133&lt;&gt;1,"",DATABASE!D2133)</f>
        <v/>
      </c>
      <c r="I2135" s="93">
        <f>IF(DATABASE!$X2133&lt;&gt;1,"",DATABASE!S2133)</f>
        <v/>
      </c>
    </row>
    <row r="2136" ht="16.5" customHeight="1" s="111">
      <c r="A2136" s="92">
        <f>IF(DATABASE!$X2134&lt;&gt;1,"",DATABASE!B2134)</f>
        <v/>
      </c>
      <c r="B2136" s="93">
        <f>IF(DATABASE!$X2134&lt;&gt;1,"",DATABASE!M2134)</f>
        <v/>
      </c>
      <c r="C2136" s="94">
        <f>IF(DATABASE!$X2134&lt;&gt;1,"",DATABASE!A2134)</f>
        <v/>
      </c>
      <c r="D2136" s="94">
        <f>IF(DATABASE!$X2134&lt;&gt;1,"",DATABASE!P2134)</f>
        <v/>
      </c>
      <c r="E2136" s="94">
        <f>IF(DATABASE!$X2134&lt;&gt;1,"",DATABASE!L2134)</f>
        <v/>
      </c>
      <c r="F2136" s="94">
        <f>IF(DATABASE!$X2134&lt;&gt;1,"",DATABASE!Q2134)</f>
        <v/>
      </c>
      <c r="G2136" s="94">
        <f>IF(DATABASE!$X2134&lt;&gt;1,"",DATABASE!C2134)</f>
        <v/>
      </c>
      <c r="H2136" s="94">
        <f>IF(DATABASE!$X2134&lt;&gt;1,"",DATABASE!D2134)</f>
        <v/>
      </c>
      <c r="I2136" s="93">
        <f>IF(DATABASE!$X2134&lt;&gt;1,"",DATABASE!S2134)</f>
        <v/>
      </c>
    </row>
    <row r="2137" ht="16.5" customHeight="1" s="111">
      <c r="A2137" s="92">
        <f>IF(DATABASE!$X2135&lt;&gt;1,"",DATABASE!B2135)</f>
        <v/>
      </c>
      <c r="B2137" s="93">
        <f>IF(DATABASE!$X2135&lt;&gt;1,"",DATABASE!M2135)</f>
        <v/>
      </c>
      <c r="C2137" s="94">
        <f>IF(DATABASE!$X2135&lt;&gt;1,"",DATABASE!A2135)</f>
        <v/>
      </c>
      <c r="D2137" s="94">
        <f>IF(DATABASE!$X2135&lt;&gt;1,"",DATABASE!P2135)</f>
        <v/>
      </c>
      <c r="E2137" s="94">
        <f>IF(DATABASE!$X2135&lt;&gt;1,"",DATABASE!L2135)</f>
        <v/>
      </c>
      <c r="F2137" s="94">
        <f>IF(DATABASE!$X2135&lt;&gt;1,"",DATABASE!Q2135)</f>
        <v/>
      </c>
      <c r="G2137" s="94">
        <f>IF(DATABASE!$X2135&lt;&gt;1,"",DATABASE!C2135)</f>
        <v/>
      </c>
      <c r="H2137" s="94">
        <f>IF(DATABASE!$X2135&lt;&gt;1,"",DATABASE!D2135)</f>
        <v/>
      </c>
      <c r="I2137" s="93">
        <f>IF(DATABASE!$X2135&lt;&gt;1,"",DATABASE!S2135)</f>
        <v/>
      </c>
    </row>
    <row r="2138" ht="16.5" customHeight="1" s="111">
      <c r="A2138" s="92">
        <f>IF(DATABASE!$X2136&lt;&gt;1,"",DATABASE!B2136)</f>
        <v/>
      </c>
      <c r="B2138" s="93">
        <f>IF(DATABASE!$X2136&lt;&gt;1,"",DATABASE!M2136)</f>
        <v/>
      </c>
      <c r="C2138" s="94">
        <f>IF(DATABASE!$X2136&lt;&gt;1,"",DATABASE!A2136)</f>
        <v/>
      </c>
      <c r="D2138" s="94">
        <f>IF(DATABASE!$X2136&lt;&gt;1,"",DATABASE!P2136)</f>
        <v/>
      </c>
      <c r="E2138" s="94">
        <f>IF(DATABASE!$X2136&lt;&gt;1,"",DATABASE!L2136)</f>
        <v/>
      </c>
      <c r="F2138" s="94">
        <f>IF(DATABASE!$X2136&lt;&gt;1,"",DATABASE!Q2136)</f>
        <v/>
      </c>
      <c r="G2138" s="94">
        <f>IF(DATABASE!$X2136&lt;&gt;1,"",DATABASE!C2136)</f>
        <v/>
      </c>
      <c r="H2138" s="94">
        <f>IF(DATABASE!$X2136&lt;&gt;1,"",DATABASE!D2136)</f>
        <v/>
      </c>
      <c r="I2138" s="93">
        <f>IF(DATABASE!$X2136&lt;&gt;1,"",DATABASE!S2136)</f>
        <v/>
      </c>
    </row>
    <row r="2139" ht="16.5" customHeight="1" s="111">
      <c r="A2139" s="92">
        <f>IF(DATABASE!$X2137&lt;&gt;1,"",DATABASE!B2137)</f>
        <v/>
      </c>
      <c r="B2139" s="93">
        <f>IF(DATABASE!$X2137&lt;&gt;1,"",DATABASE!M2137)</f>
        <v/>
      </c>
      <c r="C2139" s="94">
        <f>IF(DATABASE!$X2137&lt;&gt;1,"",DATABASE!A2137)</f>
        <v/>
      </c>
      <c r="D2139" s="94">
        <f>IF(DATABASE!$X2137&lt;&gt;1,"",DATABASE!P2137)</f>
        <v/>
      </c>
      <c r="E2139" s="94">
        <f>IF(DATABASE!$X2137&lt;&gt;1,"",DATABASE!L2137)</f>
        <v/>
      </c>
      <c r="F2139" s="94">
        <f>IF(DATABASE!$X2137&lt;&gt;1,"",DATABASE!Q2137)</f>
        <v/>
      </c>
      <c r="G2139" s="94">
        <f>IF(DATABASE!$X2137&lt;&gt;1,"",DATABASE!C2137)</f>
        <v/>
      </c>
      <c r="H2139" s="94">
        <f>IF(DATABASE!$X2137&lt;&gt;1,"",DATABASE!D2137)</f>
        <v/>
      </c>
      <c r="I2139" s="93">
        <f>IF(DATABASE!$X2137&lt;&gt;1,"",DATABASE!S2137)</f>
        <v/>
      </c>
    </row>
    <row r="2140" ht="16.5" customHeight="1" s="111">
      <c r="A2140" s="92">
        <f>IF(DATABASE!$X2138&lt;&gt;1,"",DATABASE!B2138)</f>
        <v/>
      </c>
      <c r="B2140" s="93">
        <f>IF(DATABASE!$X2138&lt;&gt;1,"",DATABASE!M2138)</f>
        <v/>
      </c>
      <c r="C2140" s="94">
        <f>IF(DATABASE!$X2138&lt;&gt;1,"",DATABASE!A2138)</f>
        <v/>
      </c>
      <c r="D2140" s="94">
        <f>IF(DATABASE!$X2138&lt;&gt;1,"",DATABASE!P2138)</f>
        <v/>
      </c>
      <c r="E2140" s="94">
        <f>IF(DATABASE!$X2138&lt;&gt;1,"",DATABASE!L2138)</f>
        <v/>
      </c>
      <c r="F2140" s="94">
        <f>IF(DATABASE!$X2138&lt;&gt;1,"",DATABASE!Q2138)</f>
        <v/>
      </c>
      <c r="G2140" s="94">
        <f>IF(DATABASE!$X2138&lt;&gt;1,"",DATABASE!C2138)</f>
        <v/>
      </c>
      <c r="H2140" s="94">
        <f>IF(DATABASE!$X2138&lt;&gt;1,"",DATABASE!D2138)</f>
        <v/>
      </c>
      <c r="I2140" s="93">
        <f>IF(DATABASE!$X2138&lt;&gt;1,"",DATABASE!S2138)</f>
        <v/>
      </c>
    </row>
    <row r="2141" ht="16.5" customHeight="1" s="111">
      <c r="A2141" s="92">
        <f>IF(DATABASE!$X2139&lt;&gt;1,"",DATABASE!B2139)</f>
        <v/>
      </c>
      <c r="B2141" s="93">
        <f>IF(DATABASE!$X2139&lt;&gt;1,"",DATABASE!M2139)</f>
        <v/>
      </c>
      <c r="C2141" s="94">
        <f>IF(DATABASE!$X2139&lt;&gt;1,"",DATABASE!A2139)</f>
        <v/>
      </c>
      <c r="D2141" s="94">
        <f>IF(DATABASE!$X2139&lt;&gt;1,"",DATABASE!P2139)</f>
        <v/>
      </c>
      <c r="E2141" s="94">
        <f>IF(DATABASE!$X2139&lt;&gt;1,"",DATABASE!L2139)</f>
        <v/>
      </c>
      <c r="F2141" s="94">
        <f>IF(DATABASE!$X2139&lt;&gt;1,"",DATABASE!Q2139)</f>
        <v/>
      </c>
      <c r="G2141" s="94">
        <f>IF(DATABASE!$X2139&lt;&gt;1,"",DATABASE!C2139)</f>
        <v/>
      </c>
      <c r="H2141" s="94">
        <f>IF(DATABASE!$X2139&lt;&gt;1,"",DATABASE!D2139)</f>
        <v/>
      </c>
      <c r="I2141" s="93">
        <f>IF(DATABASE!$X2139&lt;&gt;1,"",DATABASE!S2139)</f>
        <v/>
      </c>
    </row>
    <row r="2142" ht="16.5" customHeight="1" s="111">
      <c r="A2142" s="92">
        <f>IF(DATABASE!$X2140&lt;&gt;1,"",DATABASE!B2140)</f>
        <v/>
      </c>
      <c r="B2142" s="93">
        <f>IF(DATABASE!$X2140&lt;&gt;1,"",DATABASE!M2140)</f>
        <v/>
      </c>
      <c r="C2142" s="94">
        <f>IF(DATABASE!$X2140&lt;&gt;1,"",DATABASE!A2140)</f>
        <v/>
      </c>
      <c r="D2142" s="94">
        <f>IF(DATABASE!$X2140&lt;&gt;1,"",DATABASE!P2140)</f>
        <v/>
      </c>
      <c r="E2142" s="94">
        <f>IF(DATABASE!$X2140&lt;&gt;1,"",DATABASE!L2140)</f>
        <v/>
      </c>
      <c r="F2142" s="94">
        <f>IF(DATABASE!$X2140&lt;&gt;1,"",DATABASE!Q2140)</f>
        <v/>
      </c>
      <c r="G2142" s="94">
        <f>IF(DATABASE!$X2140&lt;&gt;1,"",DATABASE!C2140)</f>
        <v/>
      </c>
      <c r="H2142" s="94">
        <f>IF(DATABASE!$X2140&lt;&gt;1,"",DATABASE!D2140)</f>
        <v/>
      </c>
      <c r="I2142" s="93">
        <f>IF(DATABASE!$X2140&lt;&gt;1,"",DATABASE!S2140)</f>
        <v/>
      </c>
    </row>
    <row r="2143" ht="16.5" customHeight="1" s="111">
      <c r="A2143" s="92">
        <f>IF(DATABASE!$X2141&lt;&gt;1,"",DATABASE!B2141)</f>
        <v/>
      </c>
      <c r="B2143" s="93">
        <f>IF(DATABASE!$X2141&lt;&gt;1,"",DATABASE!M2141)</f>
        <v/>
      </c>
      <c r="C2143" s="94">
        <f>IF(DATABASE!$X2141&lt;&gt;1,"",DATABASE!A2141)</f>
        <v/>
      </c>
      <c r="D2143" s="94">
        <f>IF(DATABASE!$X2141&lt;&gt;1,"",DATABASE!P2141)</f>
        <v/>
      </c>
      <c r="E2143" s="94">
        <f>IF(DATABASE!$X2141&lt;&gt;1,"",DATABASE!L2141)</f>
        <v/>
      </c>
      <c r="F2143" s="94">
        <f>IF(DATABASE!$X2141&lt;&gt;1,"",DATABASE!Q2141)</f>
        <v/>
      </c>
      <c r="G2143" s="94">
        <f>IF(DATABASE!$X2141&lt;&gt;1,"",DATABASE!C2141)</f>
        <v/>
      </c>
      <c r="H2143" s="94">
        <f>IF(DATABASE!$X2141&lt;&gt;1,"",DATABASE!D2141)</f>
        <v/>
      </c>
      <c r="I2143" s="93">
        <f>IF(DATABASE!$X2141&lt;&gt;1,"",DATABASE!S2141)</f>
        <v/>
      </c>
    </row>
    <row r="2144" ht="16.5" customHeight="1" s="111">
      <c r="A2144" s="92">
        <f>IF(DATABASE!$X2142&lt;&gt;1,"",DATABASE!B2142)</f>
        <v/>
      </c>
      <c r="B2144" s="93">
        <f>IF(DATABASE!$X2142&lt;&gt;1,"",DATABASE!M2142)</f>
        <v/>
      </c>
      <c r="C2144" s="94">
        <f>IF(DATABASE!$X2142&lt;&gt;1,"",DATABASE!A2142)</f>
        <v/>
      </c>
      <c r="D2144" s="94">
        <f>IF(DATABASE!$X2142&lt;&gt;1,"",DATABASE!P2142)</f>
        <v/>
      </c>
      <c r="E2144" s="94">
        <f>IF(DATABASE!$X2142&lt;&gt;1,"",DATABASE!L2142)</f>
        <v/>
      </c>
      <c r="F2144" s="94">
        <f>IF(DATABASE!$X2142&lt;&gt;1,"",DATABASE!Q2142)</f>
        <v/>
      </c>
      <c r="G2144" s="94">
        <f>IF(DATABASE!$X2142&lt;&gt;1,"",DATABASE!C2142)</f>
        <v/>
      </c>
      <c r="H2144" s="94">
        <f>IF(DATABASE!$X2142&lt;&gt;1,"",DATABASE!D2142)</f>
        <v/>
      </c>
      <c r="I2144" s="93">
        <f>IF(DATABASE!$X2142&lt;&gt;1,"",DATABASE!S2142)</f>
        <v/>
      </c>
    </row>
    <row r="2145" ht="16.5" customHeight="1" s="111">
      <c r="A2145" s="92">
        <f>IF(DATABASE!$X2143&lt;&gt;1,"",DATABASE!B2143)</f>
        <v/>
      </c>
      <c r="B2145" s="93">
        <f>IF(DATABASE!$X2143&lt;&gt;1,"",DATABASE!M2143)</f>
        <v/>
      </c>
      <c r="C2145" s="94">
        <f>IF(DATABASE!$X2143&lt;&gt;1,"",DATABASE!A2143)</f>
        <v/>
      </c>
      <c r="D2145" s="94">
        <f>IF(DATABASE!$X2143&lt;&gt;1,"",DATABASE!P2143)</f>
        <v/>
      </c>
      <c r="E2145" s="94">
        <f>IF(DATABASE!$X2143&lt;&gt;1,"",DATABASE!L2143)</f>
        <v/>
      </c>
      <c r="F2145" s="94">
        <f>IF(DATABASE!$X2143&lt;&gt;1,"",DATABASE!Q2143)</f>
        <v/>
      </c>
      <c r="G2145" s="94">
        <f>IF(DATABASE!$X2143&lt;&gt;1,"",DATABASE!C2143)</f>
        <v/>
      </c>
      <c r="H2145" s="94">
        <f>IF(DATABASE!$X2143&lt;&gt;1,"",DATABASE!D2143)</f>
        <v/>
      </c>
      <c r="I2145" s="93">
        <f>IF(DATABASE!$X2143&lt;&gt;1,"",DATABASE!S2143)</f>
        <v/>
      </c>
    </row>
    <row r="2146" ht="16.5" customHeight="1" s="111">
      <c r="A2146" s="92">
        <f>IF(DATABASE!$X2144&lt;&gt;1,"",DATABASE!B2144)</f>
        <v/>
      </c>
      <c r="B2146" s="93">
        <f>IF(DATABASE!$X2144&lt;&gt;1,"",DATABASE!M2144)</f>
        <v/>
      </c>
      <c r="C2146" s="94">
        <f>IF(DATABASE!$X2144&lt;&gt;1,"",DATABASE!A2144)</f>
        <v/>
      </c>
      <c r="D2146" s="94">
        <f>IF(DATABASE!$X2144&lt;&gt;1,"",DATABASE!P2144)</f>
        <v/>
      </c>
      <c r="E2146" s="94">
        <f>IF(DATABASE!$X2144&lt;&gt;1,"",DATABASE!L2144)</f>
        <v/>
      </c>
      <c r="F2146" s="94">
        <f>IF(DATABASE!$X2144&lt;&gt;1,"",DATABASE!Q2144)</f>
        <v/>
      </c>
      <c r="G2146" s="94">
        <f>IF(DATABASE!$X2144&lt;&gt;1,"",DATABASE!C2144)</f>
        <v/>
      </c>
      <c r="H2146" s="94">
        <f>IF(DATABASE!$X2144&lt;&gt;1,"",DATABASE!D2144)</f>
        <v/>
      </c>
      <c r="I2146" s="93">
        <f>IF(DATABASE!$X2144&lt;&gt;1,"",DATABASE!S2144)</f>
        <v/>
      </c>
    </row>
    <row r="2147" ht="16.5" customHeight="1" s="111">
      <c r="A2147" s="92">
        <f>IF(DATABASE!$X2145&lt;&gt;1,"",DATABASE!B2145)</f>
        <v/>
      </c>
      <c r="B2147" s="93">
        <f>IF(DATABASE!$X2145&lt;&gt;1,"",DATABASE!M2145)</f>
        <v/>
      </c>
      <c r="C2147" s="94">
        <f>IF(DATABASE!$X2145&lt;&gt;1,"",DATABASE!A2145)</f>
        <v/>
      </c>
      <c r="D2147" s="94">
        <f>IF(DATABASE!$X2145&lt;&gt;1,"",DATABASE!P2145)</f>
        <v/>
      </c>
      <c r="E2147" s="94">
        <f>IF(DATABASE!$X2145&lt;&gt;1,"",DATABASE!L2145)</f>
        <v/>
      </c>
      <c r="F2147" s="94">
        <f>IF(DATABASE!$X2145&lt;&gt;1,"",DATABASE!Q2145)</f>
        <v/>
      </c>
      <c r="G2147" s="94">
        <f>IF(DATABASE!$X2145&lt;&gt;1,"",DATABASE!C2145)</f>
        <v/>
      </c>
      <c r="H2147" s="94">
        <f>IF(DATABASE!$X2145&lt;&gt;1,"",DATABASE!D2145)</f>
        <v/>
      </c>
      <c r="I2147" s="93">
        <f>IF(DATABASE!$X2145&lt;&gt;1,"",DATABASE!S2145)</f>
        <v/>
      </c>
    </row>
    <row r="2148" ht="16.5" customHeight="1" s="111">
      <c r="A2148" s="92">
        <f>IF(DATABASE!$X2146&lt;&gt;1,"",DATABASE!B2146)</f>
        <v/>
      </c>
      <c r="B2148" s="93">
        <f>IF(DATABASE!$X2146&lt;&gt;1,"",DATABASE!M2146)</f>
        <v/>
      </c>
      <c r="C2148" s="94">
        <f>IF(DATABASE!$X2146&lt;&gt;1,"",DATABASE!A2146)</f>
        <v/>
      </c>
      <c r="D2148" s="94">
        <f>IF(DATABASE!$X2146&lt;&gt;1,"",DATABASE!P2146)</f>
        <v/>
      </c>
      <c r="E2148" s="94">
        <f>IF(DATABASE!$X2146&lt;&gt;1,"",DATABASE!L2146)</f>
        <v/>
      </c>
      <c r="F2148" s="94">
        <f>IF(DATABASE!$X2146&lt;&gt;1,"",DATABASE!Q2146)</f>
        <v/>
      </c>
      <c r="G2148" s="94">
        <f>IF(DATABASE!$X2146&lt;&gt;1,"",DATABASE!C2146)</f>
        <v/>
      </c>
      <c r="H2148" s="94">
        <f>IF(DATABASE!$X2146&lt;&gt;1,"",DATABASE!D2146)</f>
        <v/>
      </c>
      <c r="I2148" s="93">
        <f>IF(DATABASE!$X2146&lt;&gt;1,"",DATABASE!S2146)</f>
        <v/>
      </c>
    </row>
    <row r="2149" ht="16.5" customHeight="1" s="111">
      <c r="A2149" s="92">
        <f>IF(DATABASE!$X2147&lt;&gt;1,"",DATABASE!B2147)</f>
        <v/>
      </c>
      <c r="B2149" s="93">
        <f>IF(DATABASE!$X2147&lt;&gt;1,"",DATABASE!M2147)</f>
        <v/>
      </c>
      <c r="C2149" s="94">
        <f>IF(DATABASE!$X2147&lt;&gt;1,"",DATABASE!A2147)</f>
        <v/>
      </c>
      <c r="D2149" s="94">
        <f>IF(DATABASE!$X2147&lt;&gt;1,"",DATABASE!P2147)</f>
        <v/>
      </c>
      <c r="E2149" s="94">
        <f>IF(DATABASE!$X2147&lt;&gt;1,"",DATABASE!L2147)</f>
        <v/>
      </c>
      <c r="F2149" s="94">
        <f>IF(DATABASE!$X2147&lt;&gt;1,"",DATABASE!Q2147)</f>
        <v/>
      </c>
      <c r="G2149" s="94">
        <f>IF(DATABASE!$X2147&lt;&gt;1,"",DATABASE!C2147)</f>
        <v/>
      </c>
      <c r="H2149" s="94">
        <f>IF(DATABASE!$X2147&lt;&gt;1,"",DATABASE!D2147)</f>
        <v/>
      </c>
      <c r="I2149" s="93">
        <f>IF(DATABASE!$X2147&lt;&gt;1,"",DATABASE!S2147)</f>
        <v/>
      </c>
    </row>
    <row r="2150" ht="16.5" customHeight="1" s="111">
      <c r="A2150" s="92">
        <f>IF(DATABASE!$X2148&lt;&gt;1,"",DATABASE!B2148)</f>
        <v/>
      </c>
      <c r="B2150" s="93">
        <f>IF(DATABASE!$X2148&lt;&gt;1,"",DATABASE!M2148)</f>
        <v/>
      </c>
      <c r="C2150" s="94">
        <f>IF(DATABASE!$X2148&lt;&gt;1,"",DATABASE!A2148)</f>
        <v/>
      </c>
      <c r="D2150" s="94">
        <f>IF(DATABASE!$X2148&lt;&gt;1,"",DATABASE!P2148)</f>
        <v/>
      </c>
      <c r="E2150" s="94">
        <f>IF(DATABASE!$X2148&lt;&gt;1,"",DATABASE!L2148)</f>
        <v/>
      </c>
      <c r="F2150" s="94">
        <f>IF(DATABASE!$X2148&lt;&gt;1,"",DATABASE!Q2148)</f>
        <v/>
      </c>
      <c r="G2150" s="94">
        <f>IF(DATABASE!$X2148&lt;&gt;1,"",DATABASE!C2148)</f>
        <v/>
      </c>
      <c r="H2150" s="94">
        <f>IF(DATABASE!$X2148&lt;&gt;1,"",DATABASE!D2148)</f>
        <v/>
      </c>
      <c r="I2150" s="93">
        <f>IF(DATABASE!$X2148&lt;&gt;1,"",DATABASE!S2148)</f>
        <v/>
      </c>
    </row>
    <row r="2151" ht="16.5" customHeight="1" s="111">
      <c r="A2151" s="92">
        <f>IF(DATABASE!$X2149&lt;&gt;1,"",DATABASE!B2149)</f>
        <v/>
      </c>
      <c r="B2151" s="93">
        <f>IF(DATABASE!$X2149&lt;&gt;1,"",DATABASE!M2149)</f>
        <v/>
      </c>
      <c r="C2151" s="94">
        <f>IF(DATABASE!$X2149&lt;&gt;1,"",DATABASE!A2149)</f>
        <v/>
      </c>
      <c r="D2151" s="94">
        <f>IF(DATABASE!$X2149&lt;&gt;1,"",DATABASE!P2149)</f>
        <v/>
      </c>
      <c r="E2151" s="94">
        <f>IF(DATABASE!$X2149&lt;&gt;1,"",DATABASE!L2149)</f>
        <v/>
      </c>
      <c r="F2151" s="94">
        <f>IF(DATABASE!$X2149&lt;&gt;1,"",DATABASE!Q2149)</f>
        <v/>
      </c>
      <c r="G2151" s="94">
        <f>IF(DATABASE!$X2149&lt;&gt;1,"",DATABASE!C2149)</f>
        <v/>
      </c>
      <c r="H2151" s="94">
        <f>IF(DATABASE!$X2149&lt;&gt;1,"",DATABASE!D2149)</f>
        <v/>
      </c>
      <c r="I2151" s="93">
        <f>IF(DATABASE!$X2149&lt;&gt;1,"",DATABASE!S2149)</f>
        <v/>
      </c>
    </row>
    <row r="2152" ht="16.5" customHeight="1" s="111">
      <c r="A2152" s="92">
        <f>IF(DATABASE!$X2150&lt;&gt;1,"",DATABASE!B2150)</f>
        <v/>
      </c>
      <c r="B2152" s="93">
        <f>IF(DATABASE!$X2150&lt;&gt;1,"",DATABASE!M2150)</f>
        <v/>
      </c>
      <c r="C2152" s="94">
        <f>IF(DATABASE!$X2150&lt;&gt;1,"",DATABASE!A2150)</f>
        <v/>
      </c>
      <c r="D2152" s="94">
        <f>IF(DATABASE!$X2150&lt;&gt;1,"",DATABASE!P2150)</f>
        <v/>
      </c>
      <c r="E2152" s="94">
        <f>IF(DATABASE!$X2150&lt;&gt;1,"",DATABASE!L2150)</f>
        <v/>
      </c>
      <c r="F2152" s="94">
        <f>IF(DATABASE!$X2150&lt;&gt;1,"",DATABASE!Q2150)</f>
        <v/>
      </c>
      <c r="G2152" s="94">
        <f>IF(DATABASE!$X2150&lt;&gt;1,"",DATABASE!C2150)</f>
        <v/>
      </c>
      <c r="H2152" s="94">
        <f>IF(DATABASE!$X2150&lt;&gt;1,"",DATABASE!D2150)</f>
        <v/>
      </c>
      <c r="I2152" s="93">
        <f>IF(DATABASE!$X2150&lt;&gt;1,"",DATABASE!S2150)</f>
        <v/>
      </c>
    </row>
    <row r="2153" ht="16.5" customHeight="1" s="111">
      <c r="A2153" s="92">
        <f>IF(DATABASE!$X2151&lt;&gt;1,"",DATABASE!B2151)</f>
        <v/>
      </c>
      <c r="B2153" s="93">
        <f>IF(DATABASE!$X2151&lt;&gt;1,"",DATABASE!M2151)</f>
        <v/>
      </c>
      <c r="C2153" s="94">
        <f>IF(DATABASE!$X2151&lt;&gt;1,"",DATABASE!A2151)</f>
        <v/>
      </c>
      <c r="D2153" s="94">
        <f>IF(DATABASE!$X2151&lt;&gt;1,"",DATABASE!P2151)</f>
        <v/>
      </c>
      <c r="E2153" s="94">
        <f>IF(DATABASE!$X2151&lt;&gt;1,"",DATABASE!L2151)</f>
        <v/>
      </c>
      <c r="F2153" s="94">
        <f>IF(DATABASE!$X2151&lt;&gt;1,"",DATABASE!Q2151)</f>
        <v/>
      </c>
      <c r="G2153" s="94">
        <f>IF(DATABASE!$X2151&lt;&gt;1,"",DATABASE!C2151)</f>
        <v/>
      </c>
      <c r="H2153" s="94">
        <f>IF(DATABASE!$X2151&lt;&gt;1,"",DATABASE!D2151)</f>
        <v/>
      </c>
      <c r="I2153" s="93">
        <f>IF(DATABASE!$X2151&lt;&gt;1,"",DATABASE!S2151)</f>
        <v/>
      </c>
    </row>
    <row r="2154" ht="16.5" customHeight="1" s="111">
      <c r="A2154" s="92">
        <f>IF(DATABASE!$X2152&lt;&gt;1,"",DATABASE!B2152)</f>
        <v/>
      </c>
      <c r="B2154" s="93">
        <f>IF(DATABASE!$X2152&lt;&gt;1,"",DATABASE!M2152)</f>
        <v/>
      </c>
      <c r="C2154" s="94">
        <f>IF(DATABASE!$X2152&lt;&gt;1,"",DATABASE!A2152)</f>
        <v/>
      </c>
      <c r="D2154" s="94">
        <f>IF(DATABASE!$X2152&lt;&gt;1,"",DATABASE!P2152)</f>
        <v/>
      </c>
      <c r="E2154" s="94">
        <f>IF(DATABASE!$X2152&lt;&gt;1,"",DATABASE!L2152)</f>
        <v/>
      </c>
      <c r="F2154" s="94">
        <f>IF(DATABASE!$X2152&lt;&gt;1,"",DATABASE!Q2152)</f>
        <v/>
      </c>
      <c r="G2154" s="94">
        <f>IF(DATABASE!$X2152&lt;&gt;1,"",DATABASE!C2152)</f>
        <v/>
      </c>
      <c r="H2154" s="94">
        <f>IF(DATABASE!$X2152&lt;&gt;1,"",DATABASE!D2152)</f>
        <v/>
      </c>
      <c r="I2154" s="93">
        <f>IF(DATABASE!$X2152&lt;&gt;1,"",DATABASE!S2152)</f>
        <v/>
      </c>
    </row>
    <row r="2155" ht="16.5" customHeight="1" s="111">
      <c r="A2155" s="92">
        <f>IF(DATABASE!$X2153&lt;&gt;1,"",DATABASE!B2153)</f>
        <v/>
      </c>
      <c r="B2155" s="93">
        <f>IF(DATABASE!$X2153&lt;&gt;1,"",DATABASE!M2153)</f>
        <v/>
      </c>
      <c r="C2155" s="94">
        <f>IF(DATABASE!$X2153&lt;&gt;1,"",DATABASE!A2153)</f>
        <v/>
      </c>
      <c r="D2155" s="94">
        <f>IF(DATABASE!$X2153&lt;&gt;1,"",DATABASE!P2153)</f>
        <v/>
      </c>
      <c r="E2155" s="94">
        <f>IF(DATABASE!$X2153&lt;&gt;1,"",DATABASE!L2153)</f>
        <v/>
      </c>
      <c r="F2155" s="94">
        <f>IF(DATABASE!$X2153&lt;&gt;1,"",DATABASE!Q2153)</f>
        <v/>
      </c>
      <c r="G2155" s="94">
        <f>IF(DATABASE!$X2153&lt;&gt;1,"",DATABASE!C2153)</f>
        <v/>
      </c>
      <c r="H2155" s="94">
        <f>IF(DATABASE!$X2153&lt;&gt;1,"",DATABASE!D2153)</f>
        <v/>
      </c>
      <c r="I2155" s="93">
        <f>IF(DATABASE!$X2153&lt;&gt;1,"",DATABASE!S2153)</f>
        <v/>
      </c>
    </row>
    <row r="2156" ht="16.5" customHeight="1" s="111">
      <c r="A2156" s="92">
        <f>IF(DATABASE!$X2154&lt;&gt;1,"",DATABASE!B2154)</f>
        <v/>
      </c>
      <c r="B2156" s="93">
        <f>IF(DATABASE!$X2154&lt;&gt;1,"",DATABASE!M2154)</f>
        <v/>
      </c>
      <c r="C2156" s="94">
        <f>IF(DATABASE!$X2154&lt;&gt;1,"",DATABASE!A2154)</f>
        <v/>
      </c>
      <c r="D2156" s="94">
        <f>IF(DATABASE!$X2154&lt;&gt;1,"",DATABASE!P2154)</f>
        <v/>
      </c>
      <c r="E2156" s="94">
        <f>IF(DATABASE!$X2154&lt;&gt;1,"",DATABASE!L2154)</f>
        <v/>
      </c>
      <c r="F2156" s="94">
        <f>IF(DATABASE!$X2154&lt;&gt;1,"",DATABASE!Q2154)</f>
        <v/>
      </c>
      <c r="G2156" s="94">
        <f>IF(DATABASE!$X2154&lt;&gt;1,"",DATABASE!C2154)</f>
        <v/>
      </c>
      <c r="H2156" s="94">
        <f>IF(DATABASE!$X2154&lt;&gt;1,"",DATABASE!D2154)</f>
        <v/>
      </c>
      <c r="I2156" s="93">
        <f>IF(DATABASE!$X2154&lt;&gt;1,"",DATABASE!S2154)</f>
        <v/>
      </c>
    </row>
    <row r="2157" ht="16.5" customHeight="1" s="111">
      <c r="A2157" s="92">
        <f>IF(DATABASE!$X2155&lt;&gt;1,"",DATABASE!B2155)</f>
        <v/>
      </c>
      <c r="B2157" s="93">
        <f>IF(DATABASE!$X2155&lt;&gt;1,"",DATABASE!M2155)</f>
        <v/>
      </c>
      <c r="C2157" s="94">
        <f>IF(DATABASE!$X2155&lt;&gt;1,"",DATABASE!A2155)</f>
        <v/>
      </c>
      <c r="D2157" s="94">
        <f>IF(DATABASE!$X2155&lt;&gt;1,"",DATABASE!P2155)</f>
        <v/>
      </c>
      <c r="E2157" s="94">
        <f>IF(DATABASE!$X2155&lt;&gt;1,"",DATABASE!L2155)</f>
        <v/>
      </c>
      <c r="F2157" s="94">
        <f>IF(DATABASE!$X2155&lt;&gt;1,"",DATABASE!Q2155)</f>
        <v/>
      </c>
      <c r="G2157" s="94">
        <f>IF(DATABASE!$X2155&lt;&gt;1,"",DATABASE!C2155)</f>
        <v/>
      </c>
      <c r="H2157" s="94">
        <f>IF(DATABASE!$X2155&lt;&gt;1,"",DATABASE!D2155)</f>
        <v/>
      </c>
      <c r="I2157" s="93">
        <f>IF(DATABASE!$X2155&lt;&gt;1,"",DATABASE!S2155)</f>
        <v/>
      </c>
    </row>
    <row r="2158" ht="16.5" customHeight="1" s="111">
      <c r="A2158" s="92">
        <f>IF(DATABASE!$X2156&lt;&gt;1,"",DATABASE!B2156)</f>
        <v/>
      </c>
      <c r="B2158" s="93">
        <f>IF(DATABASE!$X2156&lt;&gt;1,"",DATABASE!M2156)</f>
        <v/>
      </c>
      <c r="C2158" s="94">
        <f>IF(DATABASE!$X2156&lt;&gt;1,"",DATABASE!A2156)</f>
        <v/>
      </c>
      <c r="D2158" s="94">
        <f>IF(DATABASE!$X2156&lt;&gt;1,"",DATABASE!P2156)</f>
        <v/>
      </c>
      <c r="E2158" s="94">
        <f>IF(DATABASE!$X2156&lt;&gt;1,"",DATABASE!L2156)</f>
        <v/>
      </c>
      <c r="F2158" s="94">
        <f>IF(DATABASE!$X2156&lt;&gt;1,"",DATABASE!Q2156)</f>
        <v/>
      </c>
      <c r="G2158" s="94">
        <f>IF(DATABASE!$X2156&lt;&gt;1,"",DATABASE!C2156)</f>
        <v/>
      </c>
      <c r="H2158" s="94">
        <f>IF(DATABASE!$X2156&lt;&gt;1,"",DATABASE!D2156)</f>
        <v/>
      </c>
      <c r="I2158" s="93">
        <f>IF(DATABASE!$X2156&lt;&gt;1,"",DATABASE!S2156)</f>
        <v/>
      </c>
    </row>
    <row r="2159" ht="16.5" customHeight="1" s="111">
      <c r="A2159" s="92">
        <f>IF(DATABASE!$X2157&lt;&gt;1,"",DATABASE!B2157)</f>
        <v/>
      </c>
      <c r="B2159" s="93">
        <f>IF(DATABASE!$X2157&lt;&gt;1,"",DATABASE!M2157)</f>
        <v/>
      </c>
      <c r="C2159" s="94">
        <f>IF(DATABASE!$X2157&lt;&gt;1,"",DATABASE!A2157)</f>
        <v/>
      </c>
      <c r="D2159" s="94">
        <f>IF(DATABASE!$X2157&lt;&gt;1,"",DATABASE!P2157)</f>
        <v/>
      </c>
      <c r="E2159" s="94">
        <f>IF(DATABASE!$X2157&lt;&gt;1,"",DATABASE!L2157)</f>
        <v/>
      </c>
      <c r="F2159" s="94">
        <f>IF(DATABASE!$X2157&lt;&gt;1,"",DATABASE!Q2157)</f>
        <v/>
      </c>
      <c r="G2159" s="94">
        <f>IF(DATABASE!$X2157&lt;&gt;1,"",DATABASE!C2157)</f>
        <v/>
      </c>
      <c r="H2159" s="94">
        <f>IF(DATABASE!$X2157&lt;&gt;1,"",DATABASE!D2157)</f>
        <v/>
      </c>
      <c r="I2159" s="93">
        <f>IF(DATABASE!$X2157&lt;&gt;1,"",DATABASE!S2157)</f>
        <v/>
      </c>
    </row>
    <row r="2160" ht="16.5" customHeight="1" s="111">
      <c r="A2160" s="92">
        <f>IF(DATABASE!$X2158&lt;&gt;1,"",DATABASE!B2158)</f>
        <v/>
      </c>
      <c r="B2160" s="93">
        <f>IF(DATABASE!$X2158&lt;&gt;1,"",DATABASE!M2158)</f>
        <v/>
      </c>
      <c r="C2160" s="94">
        <f>IF(DATABASE!$X2158&lt;&gt;1,"",DATABASE!A2158)</f>
        <v/>
      </c>
      <c r="D2160" s="94">
        <f>IF(DATABASE!$X2158&lt;&gt;1,"",DATABASE!P2158)</f>
        <v/>
      </c>
      <c r="E2160" s="94">
        <f>IF(DATABASE!$X2158&lt;&gt;1,"",DATABASE!L2158)</f>
        <v/>
      </c>
      <c r="F2160" s="94">
        <f>IF(DATABASE!$X2158&lt;&gt;1,"",DATABASE!Q2158)</f>
        <v/>
      </c>
      <c r="G2160" s="94">
        <f>IF(DATABASE!$X2158&lt;&gt;1,"",DATABASE!C2158)</f>
        <v/>
      </c>
      <c r="H2160" s="94">
        <f>IF(DATABASE!$X2158&lt;&gt;1,"",DATABASE!D2158)</f>
        <v/>
      </c>
      <c r="I2160" s="93">
        <f>IF(DATABASE!$X2158&lt;&gt;1,"",DATABASE!S2158)</f>
        <v/>
      </c>
    </row>
    <row r="2161" ht="16.5" customHeight="1" s="111">
      <c r="A2161" s="92">
        <f>IF(DATABASE!$X2159&lt;&gt;1,"",DATABASE!B2159)</f>
        <v/>
      </c>
      <c r="B2161" s="93">
        <f>IF(DATABASE!$X2159&lt;&gt;1,"",DATABASE!M2159)</f>
        <v/>
      </c>
      <c r="C2161" s="94">
        <f>IF(DATABASE!$X2159&lt;&gt;1,"",DATABASE!A2159)</f>
        <v/>
      </c>
      <c r="D2161" s="94">
        <f>IF(DATABASE!$X2159&lt;&gt;1,"",DATABASE!P2159)</f>
        <v/>
      </c>
      <c r="E2161" s="94">
        <f>IF(DATABASE!$X2159&lt;&gt;1,"",DATABASE!L2159)</f>
        <v/>
      </c>
      <c r="F2161" s="94">
        <f>IF(DATABASE!$X2159&lt;&gt;1,"",DATABASE!Q2159)</f>
        <v/>
      </c>
      <c r="G2161" s="94">
        <f>IF(DATABASE!$X2159&lt;&gt;1,"",DATABASE!C2159)</f>
        <v/>
      </c>
      <c r="H2161" s="94">
        <f>IF(DATABASE!$X2159&lt;&gt;1,"",DATABASE!D2159)</f>
        <v/>
      </c>
      <c r="I2161" s="93">
        <f>IF(DATABASE!$X2159&lt;&gt;1,"",DATABASE!S2159)</f>
        <v/>
      </c>
    </row>
    <row r="2162" ht="16.5" customHeight="1" s="111">
      <c r="A2162" s="92">
        <f>IF(DATABASE!$X2160&lt;&gt;1,"",DATABASE!B2160)</f>
        <v/>
      </c>
      <c r="B2162" s="93">
        <f>IF(DATABASE!$X2160&lt;&gt;1,"",DATABASE!M2160)</f>
        <v/>
      </c>
      <c r="C2162" s="94">
        <f>IF(DATABASE!$X2160&lt;&gt;1,"",DATABASE!A2160)</f>
        <v/>
      </c>
      <c r="D2162" s="94">
        <f>IF(DATABASE!$X2160&lt;&gt;1,"",DATABASE!P2160)</f>
        <v/>
      </c>
      <c r="E2162" s="94">
        <f>IF(DATABASE!$X2160&lt;&gt;1,"",DATABASE!L2160)</f>
        <v/>
      </c>
      <c r="F2162" s="94">
        <f>IF(DATABASE!$X2160&lt;&gt;1,"",DATABASE!Q2160)</f>
        <v/>
      </c>
      <c r="G2162" s="94">
        <f>IF(DATABASE!$X2160&lt;&gt;1,"",DATABASE!C2160)</f>
        <v/>
      </c>
      <c r="H2162" s="94">
        <f>IF(DATABASE!$X2160&lt;&gt;1,"",DATABASE!D2160)</f>
        <v/>
      </c>
      <c r="I2162" s="93">
        <f>IF(DATABASE!$X2160&lt;&gt;1,"",DATABASE!S2160)</f>
        <v/>
      </c>
    </row>
    <row r="2163" ht="16.5" customHeight="1" s="111">
      <c r="A2163" s="92">
        <f>IF(DATABASE!$X2161&lt;&gt;1,"",DATABASE!B2161)</f>
        <v/>
      </c>
      <c r="B2163" s="93">
        <f>IF(DATABASE!$X2161&lt;&gt;1,"",DATABASE!M2161)</f>
        <v/>
      </c>
      <c r="C2163" s="94">
        <f>IF(DATABASE!$X2161&lt;&gt;1,"",DATABASE!A2161)</f>
        <v/>
      </c>
      <c r="D2163" s="94">
        <f>IF(DATABASE!$X2161&lt;&gt;1,"",DATABASE!P2161)</f>
        <v/>
      </c>
      <c r="E2163" s="94">
        <f>IF(DATABASE!$X2161&lt;&gt;1,"",DATABASE!L2161)</f>
        <v/>
      </c>
      <c r="F2163" s="94">
        <f>IF(DATABASE!$X2161&lt;&gt;1,"",DATABASE!Q2161)</f>
        <v/>
      </c>
      <c r="G2163" s="94">
        <f>IF(DATABASE!$X2161&lt;&gt;1,"",DATABASE!C2161)</f>
        <v/>
      </c>
      <c r="H2163" s="94">
        <f>IF(DATABASE!$X2161&lt;&gt;1,"",DATABASE!D2161)</f>
        <v/>
      </c>
      <c r="I2163" s="93">
        <f>IF(DATABASE!$X2161&lt;&gt;1,"",DATABASE!S2161)</f>
        <v/>
      </c>
    </row>
    <row r="2164" ht="16.5" customHeight="1" s="111">
      <c r="A2164" s="92">
        <f>IF(DATABASE!$X2162&lt;&gt;1,"",DATABASE!B2162)</f>
        <v/>
      </c>
      <c r="B2164" s="93">
        <f>IF(DATABASE!$X2162&lt;&gt;1,"",DATABASE!M2162)</f>
        <v/>
      </c>
      <c r="C2164" s="94">
        <f>IF(DATABASE!$X2162&lt;&gt;1,"",DATABASE!A2162)</f>
        <v/>
      </c>
      <c r="D2164" s="94">
        <f>IF(DATABASE!$X2162&lt;&gt;1,"",DATABASE!P2162)</f>
        <v/>
      </c>
      <c r="E2164" s="94">
        <f>IF(DATABASE!$X2162&lt;&gt;1,"",DATABASE!L2162)</f>
        <v/>
      </c>
      <c r="F2164" s="94">
        <f>IF(DATABASE!$X2162&lt;&gt;1,"",DATABASE!Q2162)</f>
        <v/>
      </c>
      <c r="G2164" s="94">
        <f>IF(DATABASE!$X2162&lt;&gt;1,"",DATABASE!C2162)</f>
        <v/>
      </c>
      <c r="H2164" s="94">
        <f>IF(DATABASE!$X2162&lt;&gt;1,"",DATABASE!D2162)</f>
        <v/>
      </c>
      <c r="I2164" s="93">
        <f>IF(DATABASE!$X2162&lt;&gt;1,"",DATABASE!S2162)</f>
        <v/>
      </c>
    </row>
    <row r="2165" ht="16.5" customHeight="1" s="111">
      <c r="A2165" s="92">
        <f>IF(DATABASE!$X2163&lt;&gt;1,"",DATABASE!B2163)</f>
        <v/>
      </c>
      <c r="B2165" s="93">
        <f>IF(DATABASE!$X2163&lt;&gt;1,"",DATABASE!M2163)</f>
        <v/>
      </c>
      <c r="C2165" s="94">
        <f>IF(DATABASE!$X2163&lt;&gt;1,"",DATABASE!A2163)</f>
        <v/>
      </c>
      <c r="D2165" s="94">
        <f>IF(DATABASE!$X2163&lt;&gt;1,"",DATABASE!P2163)</f>
        <v/>
      </c>
      <c r="E2165" s="94">
        <f>IF(DATABASE!$X2163&lt;&gt;1,"",DATABASE!L2163)</f>
        <v/>
      </c>
      <c r="F2165" s="94">
        <f>IF(DATABASE!$X2163&lt;&gt;1,"",DATABASE!Q2163)</f>
        <v/>
      </c>
      <c r="G2165" s="94">
        <f>IF(DATABASE!$X2163&lt;&gt;1,"",DATABASE!C2163)</f>
        <v/>
      </c>
      <c r="H2165" s="94">
        <f>IF(DATABASE!$X2163&lt;&gt;1,"",DATABASE!D2163)</f>
        <v/>
      </c>
      <c r="I2165" s="93">
        <f>IF(DATABASE!$X2163&lt;&gt;1,"",DATABASE!S2163)</f>
        <v/>
      </c>
    </row>
    <row r="2166" ht="16.5" customHeight="1" s="111">
      <c r="A2166" s="92">
        <f>IF(DATABASE!$X2164&lt;&gt;1,"",DATABASE!B2164)</f>
        <v/>
      </c>
      <c r="B2166" s="93">
        <f>IF(DATABASE!$X2164&lt;&gt;1,"",DATABASE!M2164)</f>
        <v/>
      </c>
      <c r="C2166" s="94">
        <f>IF(DATABASE!$X2164&lt;&gt;1,"",DATABASE!A2164)</f>
        <v/>
      </c>
      <c r="D2166" s="94">
        <f>IF(DATABASE!$X2164&lt;&gt;1,"",DATABASE!P2164)</f>
        <v/>
      </c>
      <c r="E2166" s="94">
        <f>IF(DATABASE!$X2164&lt;&gt;1,"",DATABASE!L2164)</f>
        <v/>
      </c>
      <c r="F2166" s="94">
        <f>IF(DATABASE!$X2164&lt;&gt;1,"",DATABASE!Q2164)</f>
        <v/>
      </c>
      <c r="G2166" s="94">
        <f>IF(DATABASE!$X2164&lt;&gt;1,"",DATABASE!C2164)</f>
        <v/>
      </c>
      <c r="H2166" s="94">
        <f>IF(DATABASE!$X2164&lt;&gt;1,"",DATABASE!D2164)</f>
        <v/>
      </c>
      <c r="I2166" s="93">
        <f>IF(DATABASE!$X2164&lt;&gt;1,"",DATABASE!S2164)</f>
        <v/>
      </c>
    </row>
    <row r="2167" ht="16.5" customHeight="1" s="111">
      <c r="A2167" s="92">
        <f>IF(DATABASE!$X2165&lt;&gt;1,"",DATABASE!B2165)</f>
        <v/>
      </c>
      <c r="B2167" s="93">
        <f>IF(DATABASE!$X2165&lt;&gt;1,"",DATABASE!M2165)</f>
        <v/>
      </c>
      <c r="C2167" s="94">
        <f>IF(DATABASE!$X2165&lt;&gt;1,"",DATABASE!A2165)</f>
        <v/>
      </c>
      <c r="D2167" s="94">
        <f>IF(DATABASE!$X2165&lt;&gt;1,"",DATABASE!P2165)</f>
        <v/>
      </c>
      <c r="E2167" s="94">
        <f>IF(DATABASE!$X2165&lt;&gt;1,"",DATABASE!L2165)</f>
        <v/>
      </c>
      <c r="F2167" s="94">
        <f>IF(DATABASE!$X2165&lt;&gt;1,"",DATABASE!Q2165)</f>
        <v/>
      </c>
      <c r="G2167" s="94">
        <f>IF(DATABASE!$X2165&lt;&gt;1,"",DATABASE!C2165)</f>
        <v/>
      </c>
      <c r="H2167" s="94">
        <f>IF(DATABASE!$X2165&lt;&gt;1,"",DATABASE!D2165)</f>
        <v/>
      </c>
      <c r="I2167" s="93">
        <f>IF(DATABASE!$X2165&lt;&gt;1,"",DATABASE!S2165)</f>
        <v/>
      </c>
    </row>
    <row r="2168" ht="16.5" customHeight="1" s="111">
      <c r="A2168" s="92">
        <f>IF(DATABASE!$X2166&lt;&gt;1,"",DATABASE!B2166)</f>
        <v/>
      </c>
      <c r="B2168" s="93">
        <f>IF(DATABASE!$X2166&lt;&gt;1,"",DATABASE!M2166)</f>
        <v/>
      </c>
      <c r="C2168" s="94">
        <f>IF(DATABASE!$X2166&lt;&gt;1,"",DATABASE!A2166)</f>
        <v/>
      </c>
      <c r="D2168" s="94">
        <f>IF(DATABASE!$X2166&lt;&gt;1,"",DATABASE!P2166)</f>
        <v/>
      </c>
      <c r="E2168" s="94">
        <f>IF(DATABASE!$X2166&lt;&gt;1,"",DATABASE!L2166)</f>
        <v/>
      </c>
      <c r="F2168" s="94">
        <f>IF(DATABASE!$X2166&lt;&gt;1,"",DATABASE!Q2166)</f>
        <v/>
      </c>
      <c r="G2168" s="94">
        <f>IF(DATABASE!$X2166&lt;&gt;1,"",DATABASE!C2166)</f>
        <v/>
      </c>
      <c r="H2168" s="94">
        <f>IF(DATABASE!$X2166&lt;&gt;1,"",DATABASE!D2166)</f>
        <v/>
      </c>
      <c r="I2168" s="93">
        <f>IF(DATABASE!$X2166&lt;&gt;1,"",DATABASE!S2166)</f>
        <v/>
      </c>
    </row>
    <row r="2169" ht="16.5" customHeight="1" s="111">
      <c r="A2169" s="92">
        <f>IF(DATABASE!$X2167&lt;&gt;1,"",DATABASE!B2167)</f>
        <v/>
      </c>
      <c r="B2169" s="93">
        <f>IF(DATABASE!$X2167&lt;&gt;1,"",DATABASE!M2167)</f>
        <v/>
      </c>
      <c r="C2169" s="94">
        <f>IF(DATABASE!$X2167&lt;&gt;1,"",DATABASE!A2167)</f>
        <v/>
      </c>
      <c r="D2169" s="94">
        <f>IF(DATABASE!$X2167&lt;&gt;1,"",DATABASE!P2167)</f>
        <v/>
      </c>
      <c r="E2169" s="94">
        <f>IF(DATABASE!$X2167&lt;&gt;1,"",DATABASE!L2167)</f>
        <v/>
      </c>
      <c r="F2169" s="94">
        <f>IF(DATABASE!$X2167&lt;&gt;1,"",DATABASE!Q2167)</f>
        <v/>
      </c>
      <c r="G2169" s="94">
        <f>IF(DATABASE!$X2167&lt;&gt;1,"",DATABASE!C2167)</f>
        <v/>
      </c>
      <c r="H2169" s="94">
        <f>IF(DATABASE!$X2167&lt;&gt;1,"",DATABASE!D2167)</f>
        <v/>
      </c>
      <c r="I2169" s="93">
        <f>IF(DATABASE!$X2167&lt;&gt;1,"",DATABASE!S2167)</f>
        <v/>
      </c>
    </row>
    <row r="2170" ht="16.5" customHeight="1" s="111">
      <c r="A2170" s="92">
        <f>IF(DATABASE!$X2168&lt;&gt;1,"",DATABASE!B2168)</f>
        <v/>
      </c>
      <c r="B2170" s="93">
        <f>IF(DATABASE!$X2168&lt;&gt;1,"",DATABASE!M2168)</f>
        <v/>
      </c>
      <c r="C2170" s="94">
        <f>IF(DATABASE!$X2168&lt;&gt;1,"",DATABASE!A2168)</f>
        <v/>
      </c>
      <c r="D2170" s="94">
        <f>IF(DATABASE!$X2168&lt;&gt;1,"",DATABASE!P2168)</f>
        <v/>
      </c>
      <c r="E2170" s="94">
        <f>IF(DATABASE!$X2168&lt;&gt;1,"",DATABASE!L2168)</f>
        <v/>
      </c>
      <c r="F2170" s="94">
        <f>IF(DATABASE!$X2168&lt;&gt;1,"",DATABASE!Q2168)</f>
        <v/>
      </c>
      <c r="G2170" s="94">
        <f>IF(DATABASE!$X2168&lt;&gt;1,"",DATABASE!C2168)</f>
        <v/>
      </c>
      <c r="H2170" s="94">
        <f>IF(DATABASE!$X2168&lt;&gt;1,"",DATABASE!D2168)</f>
        <v/>
      </c>
      <c r="I2170" s="93">
        <f>IF(DATABASE!$X2168&lt;&gt;1,"",DATABASE!S2168)</f>
        <v/>
      </c>
    </row>
    <row r="2171" ht="16.5" customHeight="1" s="111">
      <c r="A2171" s="92">
        <f>IF(DATABASE!$X2169&lt;&gt;1,"",DATABASE!B2169)</f>
        <v/>
      </c>
      <c r="B2171" s="93">
        <f>IF(DATABASE!$X2169&lt;&gt;1,"",DATABASE!M2169)</f>
        <v/>
      </c>
      <c r="C2171" s="94">
        <f>IF(DATABASE!$X2169&lt;&gt;1,"",DATABASE!A2169)</f>
        <v/>
      </c>
      <c r="D2171" s="94">
        <f>IF(DATABASE!$X2169&lt;&gt;1,"",DATABASE!P2169)</f>
        <v/>
      </c>
      <c r="E2171" s="94">
        <f>IF(DATABASE!$X2169&lt;&gt;1,"",DATABASE!L2169)</f>
        <v/>
      </c>
      <c r="F2171" s="94">
        <f>IF(DATABASE!$X2169&lt;&gt;1,"",DATABASE!Q2169)</f>
        <v/>
      </c>
      <c r="G2171" s="94">
        <f>IF(DATABASE!$X2169&lt;&gt;1,"",DATABASE!C2169)</f>
        <v/>
      </c>
      <c r="H2171" s="94">
        <f>IF(DATABASE!$X2169&lt;&gt;1,"",DATABASE!D2169)</f>
        <v/>
      </c>
      <c r="I2171" s="93">
        <f>IF(DATABASE!$X2169&lt;&gt;1,"",DATABASE!S2169)</f>
        <v/>
      </c>
    </row>
    <row r="2172" ht="16.5" customHeight="1" s="111">
      <c r="A2172" s="92">
        <f>IF(DATABASE!$X2170&lt;&gt;1,"",DATABASE!B2170)</f>
        <v/>
      </c>
      <c r="B2172" s="93">
        <f>IF(DATABASE!$X2170&lt;&gt;1,"",DATABASE!M2170)</f>
        <v/>
      </c>
      <c r="C2172" s="94">
        <f>IF(DATABASE!$X2170&lt;&gt;1,"",DATABASE!A2170)</f>
        <v/>
      </c>
      <c r="D2172" s="94">
        <f>IF(DATABASE!$X2170&lt;&gt;1,"",DATABASE!P2170)</f>
        <v/>
      </c>
      <c r="E2172" s="94">
        <f>IF(DATABASE!$X2170&lt;&gt;1,"",DATABASE!L2170)</f>
        <v/>
      </c>
      <c r="F2172" s="94">
        <f>IF(DATABASE!$X2170&lt;&gt;1,"",DATABASE!Q2170)</f>
        <v/>
      </c>
      <c r="G2172" s="94">
        <f>IF(DATABASE!$X2170&lt;&gt;1,"",DATABASE!C2170)</f>
        <v/>
      </c>
      <c r="H2172" s="94">
        <f>IF(DATABASE!$X2170&lt;&gt;1,"",DATABASE!D2170)</f>
        <v/>
      </c>
      <c r="I2172" s="93">
        <f>IF(DATABASE!$X2170&lt;&gt;1,"",DATABASE!S2170)</f>
        <v/>
      </c>
    </row>
    <row r="2173" ht="16.5" customHeight="1" s="111">
      <c r="A2173" s="92">
        <f>IF(DATABASE!$X2171&lt;&gt;1,"",DATABASE!B2171)</f>
        <v/>
      </c>
      <c r="B2173" s="93">
        <f>IF(DATABASE!$X2171&lt;&gt;1,"",DATABASE!M2171)</f>
        <v/>
      </c>
      <c r="C2173" s="94">
        <f>IF(DATABASE!$X2171&lt;&gt;1,"",DATABASE!A2171)</f>
        <v/>
      </c>
      <c r="D2173" s="94">
        <f>IF(DATABASE!$X2171&lt;&gt;1,"",DATABASE!P2171)</f>
        <v/>
      </c>
      <c r="E2173" s="94">
        <f>IF(DATABASE!$X2171&lt;&gt;1,"",DATABASE!L2171)</f>
        <v/>
      </c>
      <c r="F2173" s="94">
        <f>IF(DATABASE!$X2171&lt;&gt;1,"",DATABASE!Q2171)</f>
        <v/>
      </c>
      <c r="G2173" s="94">
        <f>IF(DATABASE!$X2171&lt;&gt;1,"",DATABASE!C2171)</f>
        <v/>
      </c>
      <c r="H2173" s="94">
        <f>IF(DATABASE!$X2171&lt;&gt;1,"",DATABASE!D2171)</f>
        <v/>
      </c>
      <c r="I2173" s="93">
        <f>IF(DATABASE!$X2171&lt;&gt;1,"",DATABASE!S2171)</f>
        <v/>
      </c>
    </row>
    <row r="2174" ht="16.5" customHeight="1" s="111">
      <c r="A2174" s="92">
        <f>IF(DATABASE!$X2172&lt;&gt;1,"",DATABASE!B2172)</f>
        <v/>
      </c>
      <c r="B2174" s="93">
        <f>IF(DATABASE!$X2172&lt;&gt;1,"",DATABASE!M2172)</f>
        <v/>
      </c>
      <c r="C2174" s="94">
        <f>IF(DATABASE!$X2172&lt;&gt;1,"",DATABASE!A2172)</f>
        <v/>
      </c>
      <c r="D2174" s="94">
        <f>IF(DATABASE!$X2172&lt;&gt;1,"",DATABASE!P2172)</f>
        <v/>
      </c>
      <c r="E2174" s="94">
        <f>IF(DATABASE!$X2172&lt;&gt;1,"",DATABASE!L2172)</f>
        <v/>
      </c>
      <c r="F2174" s="94">
        <f>IF(DATABASE!$X2172&lt;&gt;1,"",DATABASE!Q2172)</f>
        <v/>
      </c>
      <c r="G2174" s="94">
        <f>IF(DATABASE!$X2172&lt;&gt;1,"",DATABASE!C2172)</f>
        <v/>
      </c>
      <c r="H2174" s="94">
        <f>IF(DATABASE!$X2172&lt;&gt;1,"",DATABASE!D2172)</f>
        <v/>
      </c>
      <c r="I2174" s="93">
        <f>IF(DATABASE!$X2172&lt;&gt;1,"",DATABASE!S2172)</f>
        <v/>
      </c>
    </row>
    <row r="2175" ht="16.5" customHeight="1" s="111">
      <c r="A2175" s="92">
        <f>IF(DATABASE!$X2173&lt;&gt;1,"",DATABASE!B2173)</f>
        <v/>
      </c>
      <c r="B2175" s="93">
        <f>IF(DATABASE!$X2173&lt;&gt;1,"",DATABASE!M2173)</f>
        <v/>
      </c>
      <c r="C2175" s="94">
        <f>IF(DATABASE!$X2173&lt;&gt;1,"",DATABASE!A2173)</f>
        <v/>
      </c>
      <c r="D2175" s="94">
        <f>IF(DATABASE!$X2173&lt;&gt;1,"",DATABASE!P2173)</f>
        <v/>
      </c>
      <c r="E2175" s="94">
        <f>IF(DATABASE!$X2173&lt;&gt;1,"",DATABASE!L2173)</f>
        <v/>
      </c>
      <c r="F2175" s="94">
        <f>IF(DATABASE!$X2173&lt;&gt;1,"",DATABASE!Q2173)</f>
        <v/>
      </c>
      <c r="G2175" s="94">
        <f>IF(DATABASE!$X2173&lt;&gt;1,"",DATABASE!C2173)</f>
        <v/>
      </c>
      <c r="H2175" s="94">
        <f>IF(DATABASE!$X2173&lt;&gt;1,"",DATABASE!D2173)</f>
        <v/>
      </c>
      <c r="I2175" s="93">
        <f>IF(DATABASE!$X2173&lt;&gt;1,"",DATABASE!S2173)</f>
        <v/>
      </c>
    </row>
    <row r="2176" ht="16.5" customHeight="1" s="111">
      <c r="A2176" s="92">
        <f>IF(DATABASE!$X2174&lt;&gt;1,"",DATABASE!B2174)</f>
        <v/>
      </c>
      <c r="B2176" s="93">
        <f>IF(DATABASE!$X2174&lt;&gt;1,"",DATABASE!M2174)</f>
        <v/>
      </c>
      <c r="C2176" s="94">
        <f>IF(DATABASE!$X2174&lt;&gt;1,"",DATABASE!A2174)</f>
        <v/>
      </c>
      <c r="D2176" s="94">
        <f>IF(DATABASE!$X2174&lt;&gt;1,"",DATABASE!P2174)</f>
        <v/>
      </c>
      <c r="E2176" s="94">
        <f>IF(DATABASE!$X2174&lt;&gt;1,"",DATABASE!L2174)</f>
        <v/>
      </c>
      <c r="F2176" s="94">
        <f>IF(DATABASE!$X2174&lt;&gt;1,"",DATABASE!Q2174)</f>
        <v/>
      </c>
      <c r="G2176" s="94">
        <f>IF(DATABASE!$X2174&lt;&gt;1,"",DATABASE!C2174)</f>
        <v/>
      </c>
      <c r="H2176" s="94">
        <f>IF(DATABASE!$X2174&lt;&gt;1,"",DATABASE!D2174)</f>
        <v/>
      </c>
      <c r="I2176" s="93">
        <f>IF(DATABASE!$X2174&lt;&gt;1,"",DATABASE!S2174)</f>
        <v/>
      </c>
    </row>
    <row r="2177" ht="16.5" customHeight="1" s="111">
      <c r="A2177" s="92">
        <f>IF(DATABASE!$X2175&lt;&gt;1,"",DATABASE!B2175)</f>
        <v/>
      </c>
      <c r="B2177" s="93">
        <f>IF(DATABASE!$X2175&lt;&gt;1,"",DATABASE!M2175)</f>
        <v/>
      </c>
      <c r="C2177" s="94">
        <f>IF(DATABASE!$X2175&lt;&gt;1,"",DATABASE!A2175)</f>
        <v/>
      </c>
      <c r="D2177" s="94">
        <f>IF(DATABASE!$X2175&lt;&gt;1,"",DATABASE!P2175)</f>
        <v/>
      </c>
      <c r="E2177" s="94">
        <f>IF(DATABASE!$X2175&lt;&gt;1,"",DATABASE!L2175)</f>
        <v/>
      </c>
      <c r="F2177" s="94">
        <f>IF(DATABASE!$X2175&lt;&gt;1,"",DATABASE!Q2175)</f>
        <v/>
      </c>
      <c r="G2177" s="94">
        <f>IF(DATABASE!$X2175&lt;&gt;1,"",DATABASE!C2175)</f>
        <v/>
      </c>
      <c r="H2177" s="94">
        <f>IF(DATABASE!$X2175&lt;&gt;1,"",DATABASE!D2175)</f>
        <v/>
      </c>
      <c r="I2177" s="93">
        <f>IF(DATABASE!$X2175&lt;&gt;1,"",DATABASE!S2175)</f>
        <v/>
      </c>
    </row>
    <row r="2178" ht="16.5" customHeight="1" s="111">
      <c r="A2178" s="92">
        <f>IF(DATABASE!$X2176&lt;&gt;1,"",DATABASE!B2176)</f>
        <v/>
      </c>
      <c r="B2178" s="93">
        <f>IF(DATABASE!$X2176&lt;&gt;1,"",DATABASE!M2176)</f>
        <v/>
      </c>
      <c r="C2178" s="94">
        <f>IF(DATABASE!$X2176&lt;&gt;1,"",DATABASE!A2176)</f>
        <v/>
      </c>
      <c r="D2178" s="94">
        <f>IF(DATABASE!$X2176&lt;&gt;1,"",DATABASE!P2176)</f>
        <v/>
      </c>
      <c r="E2178" s="94">
        <f>IF(DATABASE!$X2176&lt;&gt;1,"",DATABASE!L2176)</f>
        <v/>
      </c>
      <c r="F2178" s="94">
        <f>IF(DATABASE!$X2176&lt;&gt;1,"",DATABASE!Q2176)</f>
        <v/>
      </c>
      <c r="G2178" s="94">
        <f>IF(DATABASE!$X2176&lt;&gt;1,"",DATABASE!C2176)</f>
        <v/>
      </c>
      <c r="H2178" s="94">
        <f>IF(DATABASE!$X2176&lt;&gt;1,"",DATABASE!D2176)</f>
        <v/>
      </c>
      <c r="I2178" s="93">
        <f>IF(DATABASE!$X2176&lt;&gt;1,"",DATABASE!S2176)</f>
        <v/>
      </c>
    </row>
    <row r="2179" ht="16.5" customHeight="1" s="111">
      <c r="A2179" s="92">
        <f>IF(DATABASE!$X2177&lt;&gt;1,"",DATABASE!B2177)</f>
        <v/>
      </c>
      <c r="B2179" s="93">
        <f>IF(DATABASE!$X2177&lt;&gt;1,"",DATABASE!M2177)</f>
        <v/>
      </c>
      <c r="C2179" s="94">
        <f>IF(DATABASE!$X2177&lt;&gt;1,"",DATABASE!A2177)</f>
        <v/>
      </c>
      <c r="D2179" s="94">
        <f>IF(DATABASE!$X2177&lt;&gt;1,"",DATABASE!P2177)</f>
        <v/>
      </c>
      <c r="E2179" s="94">
        <f>IF(DATABASE!$X2177&lt;&gt;1,"",DATABASE!L2177)</f>
        <v/>
      </c>
      <c r="F2179" s="94">
        <f>IF(DATABASE!$X2177&lt;&gt;1,"",DATABASE!Q2177)</f>
        <v/>
      </c>
      <c r="G2179" s="94">
        <f>IF(DATABASE!$X2177&lt;&gt;1,"",DATABASE!C2177)</f>
        <v/>
      </c>
      <c r="H2179" s="94">
        <f>IF(DATABASE!$X2177&lt;&gt;1,"",DATABASE!D2177)</f>
        <v/>
      </c>
      <c r="I2179" s="93">
        <f>IF(DATABASE!$X2177&lt;&gt;1,"",DATABASE!S2177)</f>
        <v/>
      </c>
    </row>
    <row r="2180" ht="16.5" customHeight="1" s="111">
      <c r="A2180" s="92">
        <f>IF(DATABASE!$X2178&lt;&gt;1,"",DATABASE!B2178)</f>
        <v/>
      </c>
      <c r="B2180" s="93">
        <f>IF(DATABASE!$X2178&lt;&gt;1,"",DATABASE!M2178)</f>
        <v/>
      </c>
      <c r="C2180" s="94">
        <f>IF(DATABASE!$X2178&lt;&gt;1,"",DATABASE!A2178)</f>
        <v/>
      </c>
      <c r="D2180" s="94">
        <f>IF(DATABASE!$X2178&lt;&gt;1,"",DATABASE!P2178)</f>
        <v/>
      </c>
      <c r="E2180" s="94">
        <f>IF(DATABASE!$X2178&lt;&gt;1,"",DATABASE!L2178)</f>
        <v/>
      </c>
      <c r="F2180" s="94">
        <f>IF(DATABASE!$X2178&lt;&gt;1,"",DATABASE!Q2178)</f>
        <v/>
      </c>
      <c r="G2180" s="94">
        <f>IF(DATABASE!$X2178&lt;&gt;1,"",DATABASE!C2178)</f>
        <v/>
      </c>
      <c r="H2180" s="94">
        <f>IF(DATABASE!$X2178&lt;&gt;1,"",DATABASE!D2178)</f>
        <v/>
      </c>
      <c r="I2180" s="93">
        <f>IF(DATABASE!$X2178&lt;&gt;1,"",DATABASE!S2178)</f>
        <v/>
      </c>
    </row>
    <row r="2181" ht="16.5" customHeight="1" s="111">
      <c r="A2181" s="92">
        <f>IF(DATABASE!$X2179&lt;&gt;1,"",DATABASE!B2179)</f>
        <v/>
      </c>
      <c r="B2181" s="93">
        <f>IF(DATABASE!$X2179&lt;&gt;1,"",DATABASE!M2179)</f>
        <v/>
      </c>
      <c r="C2181" s="94">
        <f>IF(DATABASE!$X2179&lt;&gt;1,"",DATABASE!A2179)</f>
        <v/>
      </c>
      <c r="D2181" s="94">
        <f>IF(DATABASE!$X2179&lt;&gt;1,"",DATABASE!P2179)</f>
        <v/>
      </c>
      <c r="E2181" s="94">
        <f>IF(DATABASE!$X2179&lt;&gt;1,"",DATABASE!L2179)</f>
        <v/>
      </c>
      <c r="F2181" s="94">
        <f>IF(DATABASE!$X2179&lt;&gt;1,"",DATABASE!Q2179)</f>
        <v/>
      </c>
      <c r="G2181" s="94">
        <f>IF(DATABASE!$X2179&lt;&gt;1,"",DATABASE!C2179)</f>
        <v/>
      </c>
      <c r="H2181" s="94">
        <f>IF(DATABASE!$X2179&lt;&gt;1,"",DATABASE!D2179)</f>
        <v/>
      </c>
      <c r="I2181" s="93">
        <f>IF(DATABASE!$X2179&lt;&gt;1,"",DATABASE!S2179)</f>
        <v/>
      </c>
    </row>
    <row r="2182" ht="16.5" customHeight="1" s="111">
      <c r="A2182" s="92">
        <f>IF(DATABASE!$X2180&lt;&gt;1,"",DATABASE!B2180)</f>
        <v/>
      </c>
      <c r="B2182" s="93">
        <f>IF(DATABASE!$X2180&lt;&gt;1,"",DATABASE!M2180)</f>
        <v/>
      </c>
      <c r="C2182" s="94">
        <f>IF(DATABASE!$X2180&lt;&gt;1,"",DATABASE!A2180)</f>
        <v/>
      </c>
      <c r="D2182" s="94">
        <f>IF(DATABASE!$X2180&lt;&gt;1,"",DATABASE!P2180)</f>
        <v/>
      </c>
      <c r="E2182" s="94">
        <f>IF(DATABASE!$X2180&lt;&gt;1,"",DATABASE!L2180)</f>
        <v/>
      </c>
      <c r="F2182" s="94">
        <f>IF(DATABASE!$X2180&lt;&gt;1,"",DATABASE!Q2180)</f>
        <v/>
      </c>
      <c r="G2182" s="94">
        <f>IF(DATABASE!$X2180&lt;&gt;1,"",DATABASE!C2180)</f>
        <v/>
      </c>
      <c r="H2182" s="94">
        <f>IF(DATABASE!$X2180&lt;&gt;1,"",DATABASE!D2180)</f>
        <v/>
      </c>
      <c r="I2182" s="93">
        <f>IF(DATABASE!$X2180&lt;&gt;1,"",DATABASE!S2180)</f>
        <v/>
      </c>
    </row>
    <row r="2183" ht="16.5" customHeight="1" s="111">
      <c r="A2183" s="92">
        <f>IF(DATABASE!$X2181&lt;&gt;1,"",DATABASE!B2181)</f>
        <v/>
      </c>
      <c r="B2183" s="93">
        <f>IF(DATABASE!$X2181&lt;&gt;1,"",DATABASE!M2181)</f>
        <v/>
      </c>
      <c r="C2183" s="94">
        <f>IF(DATABASE!$X2181&lt;&gt;1,"",DATABASE!A2181)</f>
        <v/>
      </c>
      <c r="D2183" s="94">
        <f>IF(DATABASE!$X2181&lt;&gt;1,"",DATABASE!P2181)</f>
        <v/>
      </c>
      <c r="E2183" s="94">
        <f>IF(DATABASE!$X2181&lt;&gt;1,"",DATABASE!L2181)</f>
        <v/>
      </c>
      <c r="F2183" s="94">
        <f>IF(DATABASE!$X2181&lt;&gt;1,"",DATABASE!Q2181)</f>
        <v/>
      </c>
      <c r="G2183" s="94">
        <f>IF(DATABASE!$X2181&lt;&gt;1,"",DATABASE!C2181)</f>
        <v/>
      </c>
      <c r="H2183" s="94">
        <f>IF(DATABASE!$X2181&lt;&gt;1,"",DATABASE!D2181)</f>
        <v/>
      </c>
      <c r="I2183" s="93">
        <f>IF(DATABASE!$X2181&lt;&gt;1,"",DATABASE!S2181)</f>
        <v/>
      </c>
    </row>
    <row r="2184" ht="16.5" customHeight="1" s="111">
      <c r="A2184" s="92">
        <f>IF(DATABASE!$X2182&lt;&gt;1,"",DATABASE!B2182)</f>
        <v/>
      </c>
      <c r="B2184" s="93">
        <f>IF(DATABASE!$X2182&lt;&gt;1,"",DATABASE!M2182)</f>
        <v/>
      </c>
      <c r="C2184" s="94">
        <f>IF(DATABASE!$X2182&lt;&gt;1,"",DATABASE!A2182)</f>
        <v/>
      </c>
      <c r="D2184" s="94">
        <f>IF(DATABASE!$X2182&lt;&gt;1,"",DATABASE!P2182)</f>
        <v/>
      </c>
      <c r="E2184" s="94">
        <f>IF(DATABASE!$X2182&lt;&gt;1,"",DATABASE!L2182)</f>
        <v/>
      </c>
      <c r="F2184" s="94">
        <f>IF(DATABASE!$X2182&lt;&gt;1,"",DATABASE!Q2182)</f>
        <v/>
      </c>
      <c r="G2184" s="94">
        <f>IF(DATABASE!$X2182&lt;&gt;1,"",DATABASE!C2182)</f>
        <v/>
      </c>
      <c r="H2184" s="94">
        <f>IF(DATABASE!$X2182&lt;&gt;1,"",DATABASE!D2182)</f>
        <v/>
      </c>
      <c r="I2184" s="93">
        <f>IF(DATABASE!$X2182&lt;&gt;1,"",DATABASE!S2182)</f>
        <v/>
      </c>
    </row>
    <row r="2185" ht="16.5" customHeight="1" s="111">
      <c r="A2185" s="92">
        <f>IF(DATABASE!$X2183&lt;&gt;1,"",DATABASE!B2183)</f>
        <v/>
      </c>
      <c r="B2185" s="93">
        <f>IF(DATABASE!$X2183&lt;&gt;1,"",DATABASE!M2183)</f>
        <v/>
      </c>
      <c r="C2185" s="94">
        <f>IF(DATABASE!$X2183&lt;&gt;1,"",DATABASE!A2183)</f>
        <v/>
      </c>
      <c r="D2185" s="94">
        <f>IF(DATABASE!$X2183&lt;&gt;1,"",DATABASE!P2183)</f>
        <v/>
      </c>
      <c r="E2185" s="94">
        <f>IF(DATABASE!$X2183&lt;&gt;1,"",DATABASE!L2183)</f>
        <v/>
      </c>
      <c r="F2185" s="94">
        <f>IF(DATABASE!$X2183&lt;&gt;1,"",DATABASE!Q2183)</f>
        <v/>
      </c>
      <c r="G2185" s="94">
        <f>IF(DATABASE!$X2183&lt;&gt;1,"",DATABASE!C2183)</f>
        <v/>
      </c>
      <c r="H2185" s="94">
        <f>IF(DATABASE!$X2183&lt;&gt;1,"",DATABASE!D2183)</f>
        <v/>
      </c>
      <c r="I2185" s="93">
        <f>IF(DATABASE!$X2183&lt;&gt;1,"",DATABASE!S2183)</f>
        <v/>
      </c>
    </row>
    <row r="2186" ht="16.5" customHeight="1" s="111">
      <c r="A2186" s="92">
        <f>IF(DATABASE!$X2184&lt;&gt;1,"",DATABASE!B2184)</f>
        <v/>
      </c>
      <c r="B2186" s="93">
        <f>IF(DATABASE!$X2184&lt;&gt;1,"",DATABASE!M2184)</f>
        <v/>
      </c>
      <c r="C2186" s="94">
        <f>IF(DATABASE!$X2184&lt;&gt;1,"",DATABASE!A2184)</f>
        <v/>
      </c>
      <c r="D2186" s="94">
        <f>IF(DATABASE!$X2184&lt;&gt;1,"",DATABASE!P2184)</f>
        <v/>
      </c>
      <c r="E2186" s="94">
        <f>IF(DATABASE!$X2184&lt;&gt;1,"",DATABASE!L2184)</f>
        <v/>
      </c>
      <c r="F2186" s="94">
        <f>IF(DATABASE!$X2184&lt;&gt;1,"",DATABASE!Q2184)</f>
        <v/>
      </c>
      <c r="G2186" s="94">
        <f>IF(DATABASE!$X2184&lt;&gt;1,"",DATABASE!C2184)</f>
        <v/>
      </c>
      <c r="H2186" s="94">
        <f>IF(DATABASE!$X2184&lt;&gt;1,"",DATABASE!D2184)</f>
        <v/>
      </c>
      <c r="I2186" s="93">
        <f>IF(DATABASE!$X2184&lt;&gt;1,"",DATABASE!S2184)</f>
        <v/>
      </c>
    </row>
    <row r="2187" ht="16.5" customHeight="1" s="111">
      <c r="A2187" s="92">
        <f>IF(DATABASE!$X2185&lt;&gt;1,"",DATABASE!B2185)</f>
        <v/>
      </c>
      <c r="B2187" s="93">
        <f>IF(DATABASE!$X2185&lt;&gt;1,"",DATABASE!M2185)</f>
        <v/>
      </c>
      <c r="C2187" s="94">
        <f>IF(DATABASE!$X2185&lt;&gt;1,"",DATABASE!A2185)</f>
        <v/>
      </c>
      <c r="D2187" s="94">
        <f>IF(DATABASE!$X2185&lt;&gt;1,"",DATABASE!P2185)</f>
        <v/>
      </c>
      <c r="E2187" s="94">
        <f>IF(DATABASE!$X2185&lt;&gt;1,"",DATABASE!L2185)</f>
        <v/>
      </c>
      <c r="F2187" s="94">
        <f>IF(DATABASE!$X2185&lt;&gt;1,"",DATABASE!Q2185)</f>
        <v/>
      </c>
      <c r="G2187" s="94">
        <f>IF(DATABASE!$X2185&lt;&gt;1,"",DATABASE!C2185)</f>
        <v/>
      </c>
      <c r="H2187" s="94">
        <f>IF(DATABASE!$X2185&lt;&gt;1,"",DATABASE!D2185)</f>
        <v/>
      </c>
      <c r="I2187" s="93">
        <f>IF(DATABASE!$X2185&lt;&gt;1,"",DATABASE!S2185)</f>
        <v/>
      </c>
    </row>
    <row r="2188" ht="16.5" customHeight="1" s="111">
      <c r="A2188" s="92">
        <f>IF(DATABASE!$X2186&lt;&gt;1,"",DATABASE!B2186)</f>
        <v/>
      </c>
      <c r="B2188" s="93">
        <f>IF(DATABASE!$X2186&lt;&gt;1,"",DATABASE!M2186)</f>
        <v/>
      </c>
      <c r="C2188" s="94">
        <f>IF(DATABASE!$X2186&lt;&gt;1,"",DATABASE!A2186)</f>
        <v/>
      </c>
      <c r="D2188" s="94">
        <f>IF(DATABASE!$X2186&lt;&gt;1,"",DATABASE!P2186)</f>
        <v/>
      </c>
      <c r="E2188" s="94">
        <f>IF(DATABASE!$X2186&lt;&gt;1,"",DATABASE!L2186)</f>
        <v/>
      </c>
      <c r="F2188" s="94">
        <f>IF(DATABASE!$X2186&lt;&gt;1,"",DATABASE!Q2186)</f>
        <v/>
      </c>
      <c r="G2188" s="94">
        <f>IF(DATABASE!$X2186&lt;&gt;1,"",DATABASE!C2186)</f>
        <v/>
      </c>
      <c r="H2188" s="94">
        <f>IF(DATABASE!$X2186&lt;&gt;1,"",DATABASE!D2186)</f>
        <v/>
      </c>
      <c r="I2188" s="93">
        <f>IF(DATABASE!$X2186&lt;&gt;1,"",DATABASE!S2186)</f>
        <v/>
      </c>
    </row>
    <row r="2189" ht="16.5" customHeight="1" s="111">
      <c r="A2189" s="92">
        <f>IF(DATABASE!$X2187&lt;&gt;1,"",DATABASE!B2187)</f>
        <v/>
      </c>
      <c r="B2189" s="93">
        <f>IF(DATABASE!$X2187&lt;&gt;1,"",DATABASE!M2187)</f>
        <v/>
      </c>
      <c r="C2189" s="94">
        <f>IF(DATABASE!$X2187&lt;&gt;1,"",DATABASE!A2187)</f>
        <v/>
      </c>
      <c r="D2189" s="94">
        <f>IF(DATABASE!$X2187&lt;&gt;1,"",DATABASE!P2187)</f>
        <v/>
      </c>
      <c r="E2189" s="94">
        <f>IF(DATABASE!$X2187&lt;&gt;1,"",DATABASE!L2187)</f>
        <v/>
      </c>
      <c r="F2189" s="94">
        <f>IF(DATABASE!$X2187&lt;&gt;1,"",DATABASE!Q2187)</f>
        <v/>
      </c>
      <c r="G2189" s="94">
        <f>IF(DATABASE!$X2187&lt;&gt;1,"",DATABASE!C2187)</f>
        <v/>
      </c>
      <c r="H2189" s="94">
        <f>IF(DATABASE!$X2187&lt;&gt;1,"",DATABASE!D2187)</f>
        <v/>
      </c>
      <c r="I2189" s="93">
        <f>IF(DATABASE!$X2187&lt;&gt;1,"",DATABASE!S2187)</f>
        <v/>
      </c>
    </row>
    <row r="2190" ht="16.5" customHeight="1" s="111">
      <c r="A2190" s="92">
        <f>IF(DATABASE!$X2188&lt;&gt;1,"",DATABASE!B2188)</f>
        <v/>
      </c>
      <c r="B2190" s="93">
        <f>IF(DATABASE!$X2188&lt;&gt;1,"",DATABASE!M2188)</f>
        <v/>
      </c>
      <c r="C2190" s="94">
        <f>IF(DATABASE!$X2188&lt;&gt;1,"",DATABASE!A2188)</f>
        <v/>
      </c>
      <c r="D2190" s="94">
        <f>IF(DATABASE!$X2188&lt;&gt;1,"",DATABASE!P2188)</f>
        <v/>
      </c>
      <c r="E2190" s="94">
        <f>IF(DATABASE!$X2188&lt;&gt;1,"",DATABASE!L2188)</f>
        <v/>
      </c>
      <c r="F2190" s="94">
        <f>IF(DATABASE!$X2188&lt;&gt;1,"",DATABASE!Q2188)</f>
        <v/>
      </c>
      <c r="G2190" s="94">
        <f>IF(DATABASE!$X2188&lt;&gt;1,"",DATABASE!C2188)</f>
        <v/>
      </c>
      <c r="H2190" s="94">
        <f>IF(DATABASE!$X2188&lt;&gt;1,"",DATABASE!D2188)</f>
        <v/>
      </c>
      <c r="I2190" s="93">
        <f>IF(DATABASE!$X2188&lt;&gt;1,"",DATABASE!S2188)</f>
        <v/>
      </c>
    </row>
    <row r="2191" ht="16.5" customHeight="1" s="111">
      <c r="A2191" s="92">
        <f>IF(DATABASE!$X2189&lt;&gt;1,"",DATABASE!B2189)</f>
        <v/>
      </c>
      <c r="B2191" s="93">
        <f>IF(DATABASE!$X2189&lt;&gt;1,"",DATABASE!M2189)</f>
        <v/>
      </c>
      <c r="C2191" s="94">
        <f>IF(DATABASE!$X2189&lt;&gt;1,"",DATABASE!A2189)</f>
        <v/>
      </c>
      <c r="D2191" s="94">
        <f>IF(DATABASE!$X2189&lt;&gt;1,"",DATABASE!P2189)</f>
        <v/>
      </c>
      <c r="E2191" s="94">
        <f>IF(DATABASE!$X2189&lt;&gt;1,"",DATABASE!L2189)</f>
        <v/>
      </c>
      <c r="F2191" s="94">
        <f>IF(DATABASE!$X2189&lt;&gt;1,"",DATABASE!Q2189)</f>
        <v/>
      </c>
      <c r="G2191" s="94">
        <f>IF(DATABASE!$X2189&lt;&gt;1,"",DATABASE!C2189)</f>
        <v/>
      </c>
      <c r="H2191" s="94">
        <f>IF(DATABASE!$X2189&lt;&gt;1,"",DATABASE!D2189)</f>
        <v/>
      </c>
      <c r="I2191" s="93">
        <f>IF(DATABASE!$X2189&lt;&gt;1,"",DATABASE!S2189)</f>
        <v/>
      </c>
    </row>
    <row r="2192" ht="16.5" customHeight="1" s="111">
      <c r="A2192" s="92">
        <f>IF(DATABASE!$X2190&lt;&gt;1,"",DATABASE!B2190)</f>
        <v/>
      </c>
      <c r="B2192" s="93">
        <f>IF(DATABASE!$X2190&lt;&gt;1,"",DATABASE!M2190)</f>
        <v/>
      </c>
      <c r="C2192" s="94">
        <f>IF(DATABASE!$X2190&lt;&gt;1,"",DATABASE!A2190)</f>
        <v/>
      </c>
      <c r="D2192" s="94">
        <f>IF(DATABASE!$X2190&lt;&gt;1,"",DATABASE!P2190)</f>
        <v/>
      </c>
      <c r="E2192" s="94">
        <f>IF(DATABASE!$X2190&lt;&gt;1,"",DATABASE!L2190)</f>
        <v/>
      </c>
      <c r="F2192" s="94">
        <f>IF(DATABASE!$X2190&lt;&gt;1,"",DATABASE!Q2190)</f>
        <v/>
      </c>
      <c r="G2192" s="94">
        <f>IF(DATABASE!$X2190&lt;&gt;1,"",DATABASE!C2190)</f>
        <v/>
      </c>
      <c r="H2192" s="94">
        <f>IF(DATABASE!$X2190&lt;&gt;1,"",DATABASE!D2190)</f>
        <v/>
      </c>
      <c r="I2192" s="93">
        <f>IF(DATABASE!$X2190&lt;&gt;1,"",DATABASE!S2190)</f>
        <v/>
      </c>
    </row>
    <row r="2193" ht="16.5" customHeight="1" s="111">
      <c r="A2193" s="92">
        <f>IF(DATABASE!$X2191&lt;&gt;1,"",DATABASE!B2191)</f>
        <v/>
      </c>
      <c r="B2193" s="93">
        <f>IF(DATABASE!$X2191&lt;&gt;1,"",DATABASE!M2191)</f>
        <v/>
      </c>
      <c r="C2193" s="94">
        <f>IF(DATABASE!$X2191&lt;&gt;1,"",DATABASE!A2191)</f>
        <v/>
      </c>
      <c r="D2193" s="94">
        <f>IF(DATABASE!$X2191&lt;&gt;1,"",DATABASE!P2191)</f>
        <v/>
      </c>
      <c r="E2193" s="94">
        <f>IF(DATABASE!$X2191&lt;&gt;1,"",DATABASE!L2191)</f>
        <v/>
      </c>
      <c r="F2193" s="94">
        <f>IF(DATABASE!$X2191&lt;&gt;1,"",DATABASE!Q2191)</f>
        <v/>
      </c>
      <c r="G2193" s="94">
        <f>IF(DATABASE!$X2191&lt;&gt;1,"",DATABASE!C2191)</f>
        <v/>
      </c>
      <c r="H2193" s="94">
        <f>IF(DATABASE!$X2191&lt;&gt;1,"",DATABASE!D2191)</f>
        <v/>
      </c>
      <c r="I2193" s="93">
        <f>IF(DATABASE!$X2191&lt;&gt;1,"",DATABASE!S2191)</f>
        <v/>
      </c>
    </row>
    <row r="2194" ht="16.5" customHeight="1" s="111">
      <c r="A2194" s="92">
        <f>IF(DATABASE!$X2192&lt;&gt;1,"",DATABASE!B2192)</f>
        <v/>
      </c>
      <c r="B2194" s="93">
        <f>IF(DATABASE!$X2192&lt;&gt;1,"",DATABASE!M2192)</f>
        <v/>
      </c>
      <c r="C2194" s="94">
        <f>IF(DATABASE!$X2192&lt;&gt;1,"",DATABASE!A2192)</f>
        <v/>
      </c>
      <c r="D2194" s="94">
        <f>IF(DATABASE!$X2192&lt;&gt;1,"",DATABASE!P2192)</f>
        <v/>
      </c>
      <c r="E2194" s="94">
        <f>IF(DATABASE!$X2192&lt;&gt;1,"",DATABASE!L2192)</f>
        <v/>
      </c>
      <c r="F2194" s="94">
        <f>IF(DATABASE!$X2192&lt;&gt;1,"",DATABASE!Q2192)</f>
        <v/>
      </c>
      <c r="G2194" s="94">
        <f>IF(DATABASE!$X2192&lt;&gt;1,"",DATABASE!C2192)</f>
        <v/>
      </c>
      <c r="H2194" s="94">
        <f>IF(DATABASE!$X2192&lt;&gt;1,"",DATABASE!D2192)</f>
        <v/>
      </c>
      <c r="I2194" s="93">
        <f>IF(DATABASE!$X2192&lt;&gt;1,"",DATABASE!S2192)</f>
        <v/>
      </c>
    </row>
    <row r="2195" ht="16.5" customHeight="1" s="111">
      <c r="A2195" s="92">
        <f>IF(DATABASE!$X2193&lt;&gt;1,"",DATABASE!B2193)</f>
        <v/>
      </c>
      <c r="B2195" s="93">
        <f>IF(DATABASE!$X2193&lt;&gt;1,"",DATABASE!M2193)</f>
        <v/>
      </c>
      <c r="C2195" s="94">
        <f>IF(DATABASE!$X2193&lt;&gt;1,"",DATABASE!A2193)</f>
        <v/>
      </c>
      <c r="D2195" s="94">
        <f>IF(DATABASE!$X2193&lt;&gt;1,"",DATABASE!P2193)</f>
        <v/>
      </c>
      <c r="E2195" s="94">
        <f>IF(DATABASE!$X2193&lt;&gt;1,"",DATABASE!L2193)</f>
        <v/>
      </c>
      <c r="F2195" s="94">
        <f>IF(DATABASE!$X2193&lt;&gt;1,"",DATABASE!Q2193)</f>
        <v/>
      </c>
      <c r="G2195" s="94">
        <f>IF(DATABASE!$X2193&lt;&gt;1,"",DATABASE!C2193)</f>
        <v/>
      </c>
      <c r="H2195" s="94">
        <f>IF(DATABASE!$X2193&lt;&gt;1,"",DATABASE!D2193)</f>
        <v/>
      </c>
      <c r="I2195" s="93">
        <f>IF(DATABASE!$X2193&lt;&gt;1,"",DATABASE!S2193)</f>
        <v/>
      </c>
    </row>
    <row r="2196" ht="16.5" customHeight="1" s="111">
      <c r="A2196" s="92">
        <f>IF(DATABASE!$X2194&lt;&gt;1,"",DATABASE!B2194)</f>
        <v/>
      </c>
      <c r="B2196" s="93">
        <f>IF(DATABASE!$X2194&lt;&gt;1,"",DATABASE!M2194)</f>
        <v/>
      </c>
      <c r="C2196" s="94">
        <f>IF(DATABASE!$X2194&lt;&gt;1,"",DATABASE!A2194)</f>
        <v/>
      </c>
      <c r="D2196" s="94">
        <f>IF(DATABASE!$X2194&lt;&gt;1,"",DATABASE!P2194)</f>
        <v/>
      </c>
      <c r="E2196" s="94">
        <f>IF(DATABASE!$X2194&lt;&gt;1,"",DATABASE!L2194)</f>
        <v/>
      </c>
      <c r="F2196" s="94">
        <f>IF(DATABASE!$X2194&lt;&gt;1,"",DATABASE!Q2194)</f>
        <v/>
      </c>
      <c r="G2196" s="94">
        <f>IF(DATABASE!$X2194&lt;&gt;1,"",DATABASE!C2194)</f>
        <v/>
      </c>
      <c r="H2196" s="94">
        <f>IF(DATABASE!$X2194&lt;&gt;1,"",DATABASE!D2194)</f>
        <v/>
      </c>
      <c r="I2196" s="93">
        <f>IF(DATABASE!$X2194&lt;&gt;1,"",DATABASE!S2194)</f>
        <v/>
      </c>
    </row>
    <row r="2197" ht="16.5" customHeight="1" s="111">
      <c r="A2197" s="92">
        <f>IF(DATABASE!$X2195&lt;&gt;1,"",DATABASE!B2195)</f>
        <v/>
      </c>
      <c r="B2197" s="93">
        <f>IF(DATABASE!$X2195&lt;&gt;1,"",DATABASE!M2195)</f>
        <v/>
      </c>
      <c r="C2197" s="94">
        <f>IF(DATABASE!$X2195&lt;&gt;1,"",DATABASE!A2195)</f>
        <v/>
      </c>
      <c r="D2197" s="94">
        <f>IF(DATABASE!$X2195&lt;&gt;1,"",DATABASE!P2195)</f>
        <v/>
      </c>
      <c r="E2197" s="94">
        <f>IF(DATABASE!$X2195&lt;&gt;1,"",DATABASE!L2195)</f>
        <v/>
      </c>
      <c r="F2197" s="94">
        <f>IF(DATABASE!$X2195&lt;&gt;1,"",DATABASE!Q2195)</f>
        <v/>
      </c>
      <c r="G2197" s="94">
        <f>IF(DATABASE!$X2195&lt;&gt;1,"",DATABASE!C2195)</f>
        <v/>
      </c>
      <c r="H2197" s="94">
        <f>IF(DATABASE!$X2195&lt;&gt;1,"",DATABASE!D2195)</f>
        <v/>
      </c>
      <c r="I2197" s="93">
        <f>IF(DATABASE!$X2195&lt;&gt;1,"",DATABASE!S2195)</f>
        <v/>
      </c>
    </row>
    <row r="2198" ht="16.5" customHeight="1" s="111">
      <c r="A2198" s="92">
        <f>IF(DATABASE!$X2196&lt;&gt;1,"",DATABASE!B2196)</f>
        <v/>
      </c>
      <c r="B2198" s="93">
        <f>IF(DATABASE!$X2196&lt;&gt;1,"",DATABASE!M2196)</f>
        <v/>
      </c>
      <c r="C2198" s="94">
        <f>IF(DATABASE!$X2196&lt;&gt;1,"",DATABASE!A2196)</f>
        <v/>
      </c>
      <c r="D2198" s="94">
        <f>IF(DATABASE!$X2196&lt;&gt;1,"",DATABASE!P2196)</f>
        <v/>
      </c>
      <c r="E2198" s="94">
        <f>IF(DATABASE!$X2196&lt;&gt;1,"",DATABASE!L2196)</f>
        <v/>
      </c>
      <c r="F2198" s="94">
        <f>IF(DATABASE!$X2196&lt;&gt;1,"",DATABASE!Q2196)</f>
        <v/>
      </c>
      <c r="G2198" s="94">
        <f>IF(DATABASE!$X2196&lt;&gt;1,"",DATABASE!C2196)</f>
        <v/>
      </c>
      <c r="H2198" s="94">
        <f>IF(DATABASE!$X2196&lt;&gt;1,"",DATABASE!D2196)</f>
        <v/>
      </c>
      <c r="I2198" s="93">
        <f>IF(DATABASE!$X2196&lt;&gt;1,"",DATABASE!S2196)</f>
        <v/>
      </c>
    </row>
    <row r="2199" ht="16.5" customHeight="1" s="111">
      <c r="A2199" s="92">
        <f>IF(DATABASE!$X2197&lt;&gt;1,"",DATABASE!B2197)</f>
        <v/>
      </c>
      <c r="B2199" s="93">
        <f>IF(DATABASE!$X2197&lt;&gt;1,"",DATABASE!M2197)</f>
        <v/>
      </c>
      <c r="C2199" s="94">
        <f>IF(DATABASE!$X2197&lt;&gt;1,"",DATABASE!A2197)</f>
        <v/>
      </c>
      <c r="D2199" s="94">
        <f>IF(DATABASE!$X2197&lt;&gt;1,"",DATABASE!P2197)</f>
        <v/>
      </c>
      <c r="E2199" s="94">
        <f>IF(DATABASE!$X2197&lt;&gt;1,"",DATABASE!L2197)</f>
        <v/>
      </c>
      <c r="F2199" s="94">
        <f>IF(DATABASE!$X2197&lt;&gt;1,"",DATABASE!Q2197)</f>
        <v/>
      </c>
      <c r="G2199" s="94">
        <f>IF(DATABASE!$X2197&lt;&gt;1,"",DATABASE!C2197)</f>
        <v/>
      </c>
      <c r="H2199" s="94">
        <f>IF(DATABASE!$X2197&lt;&gt;1,"",DATABASE!D2197)</f>
        <v/>
      </c>
      <c r="I2199" s="93">
        <f>IF(DATABASE!$X2197&lt;&gt;1,"",DATABASE!S2197)</f>
        <v/>
      </c>
    </row>
    <row r="2200" ht="16.5" customHeight="1" s="111">
      <c r="A2200" s="92">
        <f>IF(DATABASE!$X2198&lt;&gt;1,"",DATABASE!B2198)</f>
        <v/>
      </c>
      <c r="B2200" s="93">
        <f>IF(DATABASE!$X2198&lt;&gt;1,"",DATABASE!M2198)</f>
        <v/>
      </c>
      <c r="C2200" s="94">
        <f>IF(DATABASE!$X2198&lt;&gt;1,"",DATABASE!A2198)</f>
        <v/>
      </c>
      <c r="D2200" s="94">
        <f>IF(DATABASE!$X2198&lt;&gt;1,"",DATABASE!P2198)</f>
        <v/>
      </c>
      <c r="E2200" s="94">
        <f>IF(DATABASE!$X2198&lt;&gt;1,"",DATABASE!L2198)</f>
        <v/>
      </c>
      <c r="F2200" s="94">
        <f>IF(DATABASE!$X2198&lt;&gt;1,"",DATABASE!Q2198)</f>
        <v/>
      </c>
      <c r="G2200" s="94">
        <f>IF(DATABASE!$X2198&lt;&gt;1,"",DATABASE!C2198)</f>
        <v/>
      </c>
      <c r="H2200" s="94">
        <f>IF(DATABASE!$X2198&lt;&gt;1,"",DATABASE!D2198)</f>
        <v/>
      </c>
      <c r="I2200" s="93">
        <f>IF(DATABASE!$X2198&lt;&gt;1,"",DATABASE!S2198)</f>
        <v/>
      </c>
    </row>
    <row r="2201" ht="16.5" customHeight="1" s="111">
      <c r="A2201" s="92">
        <f>IF(DATABASE!$X2199&lt;&gt;1,"",DATABASE!B2199)</f>
        <v/>
      </c>
      <c r="B2201" s="93">
        <f>IF(DATABASE!$X2199&lt;&gt;1,"",DATABASE!M2199)</f>
        <v/>
      </c>
      <c r="C2201" s="94">
        <f>IF(DATABASE!$X2199&lt;&gt;1,"",DATABASE!A2199)</f>
        <v/>
      </c>
      <c r="D2201" s="94">
        <f>IF(DATABASE!$X2199&lt;&gt;1,"",DATABASE!P2199)</f>
        <v/>
      </c>
      <c r="E2201" s="94">
        <f>IF(DATABASE!$X2199&lt;&gt;1,"",DATABASE!L2199)</f>
        <v/>
      </c>
      <c r="F2201" s="94">
        <f>IF(DATABASE!$X2199&lt;&gt;1,"",DATABASE!Q2199)</f>
        <v/>
      </c>
      <c r="G2201" s="94">
        <f>IF(DATABASE!$X2199&lt;&gt;1,"",DATABASE!C2199)</f>
        <v/>
      </c>
      <c r="H2201" s="94">
        <f>IF(DATABASE!$X2199&lt;&gt;1,"",DATABASE!D2199)</f>
        <v/>
      </c>
      <c r="I2201" s="93">
        <f>IF(DATABASE!$X2199&lt;&gt;1,"",DATABASE!S2199)</f>
        <v/>
      </c>
    </row>
    <row r="2202" ht="16.5" customHeight="1" s="111">
      <c r="A2202" s="92">
        <f>IF(DATABASE!$X2200&lt;&gt;1,"",DATABASE!B2200)</f>
        <v/>
      </c>
      <c r="B2202" s="93">
        <f>IF(DATABASE!$X2200&lt;&gt;1,"",DATABASE!M2200)</f>
        <v/>
      </c>
      <c r="C2202" s="94">
        <f>IF(DATABASE!$X2200&lt;&gt;1,"",DATABASE!A2200)</f>
        <v/>
      </c>
      <c r="D2202" s="94">
        <f>IF(DATABASE!$X2200&lt;&gt;1,"",DATABASE!P2200)</f>
        <v/>
      </c>
      <c r="E2202" s="94">
        <f>IF(DATABASE!$X2200&lt;&gt;1,"",DATABASE!L2200)</f>
        <v/>
      </c>
      <c r="F2202" s="94">
        <f>IF(DATABASE!$X2200&lt;&gt;1,"",DATABASE!Q2200)</f>
        <v/>
      </c>
      <c r="G2202" s="94">
        <f>IF(DATABASE!$X2200&lt;&gt;1,"",DATABASE!C2200)</f>
        <v/>
      </c>
      <c r="H2202" s="94">
        <f>IF(DATABASE!$X2200&lt;&gt;1,"",DATABASE!D2200)</f>
        <v/>
      </c>
      <c r="I2202" s="93">
        <f>IF(DATABASE!$X2200&lt;&gt;1,"",DATABASE!S2200)</f>
        <v/>
      </c>
    </row>
    <row r="2203" ht="16.5" customHeight="1" s="111">
      <c r="A2203" s="92">
        <f>IF(DATABASE!$X2201&lt;&gt;1,"",DATABASE!B2201)</f>
        <v/>
      </c>
      <c r="B2203" s="93">
        <f>IF(DATABASE!$X2201&lt;&gt;1,"",DATABASE!M2201)</f>
        <v/>
      </c>
      <c r="C2203" s="94">
        <f>IF(DATABASE!$X2201&lt;&gt;1,"",DATABASE!A2201)</f>
        <v/>
      </c>
      <c r="D2203" s="94">
        <f>IF(DATABASE!$X2201&lt;&gt;1,"",DATABASE!P2201)</f>
        <v/>
      </c>
      <c r="E2203" s="94">
        <f>IF(DATABASE!$X2201&lt;&gt;1,"",DATABASE!L2201)</f>
        <v/>
      </c>
      <c r="F2203" s="94">
        <f>IF(DATABASE!$X2201&lt;&gt;1,"",DATABASE!Q2201)</f>
        <v/>
      </c>
      <c r="G2203" s="94">
        <f>IF(DATABASE!$X2201&lt;&gt;1,"",DATABASE!C2201)</f>
        <v/>
      </c>
      <c r="H2203" s="94">
        <f>IF(DATABASE!$X2201&lt;&gt;1,"",DATABASE!D2201)</f>
        <v/>
      </c>
      <c r="I2203" s="93">
        <f>IF(DATABASE!$X2201&lt;&gt;1,"",DATABASE!S2201)</f>
        <v/>
      </c>
    </row>
    <row r="2204" ht="16.5" customHeight="1" s="111">
      <c r="A2204" s="92">
        <f>IF(DATABASE!$X2202&lt;&gt;1,"",DATABASE!B2202)</f>
        <v/>
      </c>
      <c r="B2204" s="93">
        <f>IF(DATABASE!$X2202&lt;&gt;1,"",DATABASE!M2202)</f>
        <v/>
      </c>
      <c r="C2204" s="94">
        <f>IF(DATABASE!$X2202&lt;&gt;1,"",DATABASE!A2202)</f>
        <v/>
      </c>
      <c r="D2204" s="94">
        <f>IF(DATABASE!$X2202&lt;&gt;1,"",DATABASE!P2202)</f>
        <v/>
      </c>
      <c r="E2204" s="94">
        <f>IF(DATABASE!$X2202&lt;&gt;1,"",DATABASE!L2202)</f>
        <v/>
      </c>
      <c r="F2204" s="94">
        <f>IF(DATABASE!$X2202&lt;&gt;1,"",DATABASE!Q2202)</f>
        <v/>
      </c>
      <c r="G2204" s="94">
        <f>IF(DATABASE!$X2202&lt;&gt;1,"",DATABASE!C2202)</f>
        <v/>
      </c>
      <c r="H2204" s="94">
        <f>IF(DATABASE!$X2202&lt;&gt;1,"",DATABASE!D2202)</f>
        <v/>
      </c>
      <c r="I2204" s="93">
        <f>IF(DATABASE!$X2202&lt;&gt;1,"",DATABASE!S2202)</f>
        <v/>
      </c>
    </row>
    <row r="2205" ht="16.5" customHeight="1" s="111">
      <c r="A2205" s="92">
        <f>IF(DATABASE!$X2203&lt;&gt;1,"",DATABASE!B2203)</f>
        <v/>
      </c>
      <c r="B2205" s="93">
        <f>IF(DATABASE!$X2203&lt;&gt;1,"",DATABASE!M2203)</f>
        <v/>
      </c>
      <c r="C2205" s="94">
        <f>IF(DATABASE!$X2203&lt;&gt;1,"",DATABASE!A2203)</f>
        <v/>
      </c>
      <c r="D2205" s="94">
        <f>IF(DATABASE!$X2203&lt;&gt;1,"",DATABASE!P2203)</f>
        <v/>
      </c>
      <c r="E2205" s="94">
        <f>IF(DATABASE!$X2203&lt;&gt;1,"",DATABASE!L2203)</f>
        <v/>
      </c>
      <c r="F2205" s="94">
        <f>IF(DATABASE!$X2203&lt;&gt;1,"",DATABASE!Q2203)</f>
        <v/>
      </c>
      <c r="G2205" s="94">
        <f>IF(DATABASE!$X2203&lt;&gt;1,"",DATABASE!C2203)</f>
        <v/>
      </c>
      <c r="H2205" s="94">
        <f>IF(DATABASE!$X2203&lt;&gt;1,"",DATABASE!D2203)</f>
        <v/>
      </c>
      <c r="I2205" s="93">
        <f>IF(DATABASE!$X2203&lt;&gt;1,"",DATABASE!S2203)</f>
        <v/>
      </c>
    </row>
    <row r="2206" ht="16.5" customHeight="1" s="111">
      <c r="A2206" s="92">
        <f>IF(DATABASE!$X2204&lt;&gt;1,"",DATABASE!B2204)</f>
        <v/>
      </c>
      <c r="B2206" s="93">
        <f>IF(DATABASE!$X2204&lt;&gt;1,"",DATABASE!M2204)</f>
        <v/>
      </c>
      <c r="C2206" s="94">
        <f>IF(DATABASE!$X2204&lt;&gt;1,"",DATABASE!A2204)</f>
        <v/>
      </c>
      <c r="D2206" s="94">
        <f>IF(DATABASE!$X2204&lt;&gt;1,"",DATABASE!P2204)</f>
        <v/>
      </c>
      <c r="E2206" s="94">
        <f>IF(DATABASE!$X2204&lt;&gt;1,"",DATABASE!L2204)</f>
        <v/>
      </c>
      <c r="F2206" s="94">
        <f>IF(DATABASE!$X2204&lt;&gt;1,"",DATABASE!Q2204)</f>
        <v/>
      </c>
      <c r="G2206" s="94">
        <f>IF(DATABASE!$X2204&lt;&gt;1,"",DATABASE!C2204)</f>
        <v/>
      </c>
      <c r="H2206" s="94">
        <f>IF(DATABASE!$X2204&lt;&gt;1,"",DATABASE!D2204)</f>
        <v/>
      </c>
      <c r="I2206" s="93">
        <f>IF(DATABASE!$X2204&lt;&gt;1,"",DATABASE!S2204)</f>
        <v/>
      </c>
    </row>
    <row r="2207" ht="16.5" customHeight="1" s="111">
      <c r="A2207" s="92">
        <f>IF(DATABASE!$X2205&lt;&gt;1,"",DATABASE!B2205)</f>
        <v/>
      </c>
      <c r="B2207" s="93">
        <f>IF(DATABASE!$X2205&lt;&gt;1,"",DATABASE!M2205)</f>
        <v/>
      </c>
      <c r="C2207" s="94">
        <f>IF(DATABASE!$X2205&lt;&gt;1,"",DATABASE!A2205)</f>
        <v/>
      </c>
      <c r="D2207" s="94">
        <f>IF(DATABASE!$X2205&lt;&gt;1,"",DATABASE!P2205)</f>
        <v/>
      </c>
      <c r="E2207" s="94">
        <f>IF(DATABASE!$X2205&lt;&gt;1,"",DATABASE!L2205)</f>
        <v/>
      </c>
      <c r="F2207" s="94">
        <f>IF(DATABASE!$X2205&lt;&gt;1,"",DATABASE!Q2205)</f>
        <v/>
      </c>
      <c r="G2207" s="94">
        <f>IF(DATABASE!$X2205&lt;&gt;1,"",DATABASE!C2205)</f>
        <v/>
      </c>
      <c r="H2207" s="94">
        <f>IF(DATABASE!$X2205&lt;&gt;1,"",DATABASE!D2205)</f>
        <v/>
      </c>
      <c r="I2207" s="93">
        <f>IF(DATABASE!$X2205&lt;&gt;1,"",DATABASE!S2205)</f>
        <v/>
      </c>
    </row>
    <row r="2208" ht="16.5" customHeight="1" s="111">
      <c r="A2208" s="92">
        <f>IF(DATABASE!$X2206&lt;&gt;1,"",DATABASE!B2206)</f>
        <v/>
      </c>
      <c r="B2208" s="93">
        <f>IF(DATABASE!$X2206&lt;&gt;1,"",DATABASE!M2206)</f>
        <v/>
      </c>
      <c r="C2208" s="94">
        <f>IF(DATABASE!$X2206&lt;&gt;1,"",DATABASE!A2206)</f>
        <v/>
      </c>
      <c r="D2208" s="94">
        <f>IF(DATABASE!$X2206&lt;&gt;1,"",DATABASE!P2206)</f>
        <v/>
      </c>
      <c r="E2208" s="94">
        <f>IF(DATABASE!$X2206&lt;&gt;1,"",DATABASE!L2206)</f>
        <v/>
      </c>
      <c r="F2208" s="94">
        <f>IF(DATABASE!$X2206&lt;&gt;1,"",DATABASE!Q2206)</f>
        <v/>
      </c>
      <c r="G2208" s="94">
        <f>IF(DATABASE!$X2206&lt;&gt;1,"",DATABASE!C2206)</f>
        <v/>
      </c>
      <c r="H2208" s="94">
        <f>IF(DATABASE!$X2206&lt;&gt;1,"",DATABASE!D2206)</f>
        <v/>
      </c>
      <c r="I2208" s="93">
        <f>IF(DATABASE!$X2206&lt;&gt;1,"",DATABASE!S2206)</f>
        <v/>
      </c>
    </row>
    <row r="2209" ht="16.5" customHeight="1" s="111">
      <c r="A2209" s="92">
        <f>IF(DATABASE!$X2207&lt;&gt;1,"",DATABASE!B2207)</f>
        <v/>
      </c>
      <c r="B2209" s="93">
        <f>IF(DATABASE!$X2207&lt;&gt;1,"",DATABASE!M2207)</f>
        <v/>
      </c>
      <c r="C2209" s="94">
        <f>IF(DATABASE!$X2207&lt;&gt;1,"",DATABASE!A2207)</f>
        <v/>
      </c>
      <c r="D2209" s="94">
        <f>IF(DATABASE!$X2207&lt;&gt;1,"",DATABASE!P2207)</f>
        <v/>
      </c>
      <c r="E2209" s="94">
        <f>IF(DATABASE!$X2207&lt;&gt;1,"",DATABASE!L2207)</f>
        <v/>
      </c>
      <c r="F2209" s="94">
        <f>IF(DATABASE!$X2207&lt;&gt;1,"",DATABASE!Q2207)</f>
        <v/>
      </c>
      <c r="G2209" s="94">
        <f>IF(DATABASE!$X2207&lt;&gt;1,"",DATABASE!C2207)</f>
        <v/>
      </c>
      <c r="H2209" s="94">
        <f>IF(DATABASE!$X2207&lt;&gt;1,"",DATABASE!D2207)</f>
        <v/>
      </c>
      <c r="I2209" s="93">
        <f>IF(DATABASE!$X2207&lt;&gt;1,"",DATABASE!S2207)</f>
        <v/>
      </c>
    </row>
    <row r="2210" ht="16.5" customHeight="1" s="111">
      <c r="A2210" s="92">
        <f>IF(DATABASE!$X2208&lt;&gt;1,"",DATABASE!B2208)</f>
        <v/>
      </c>
      <c r="B2210" s="93">
        <f>IF(DATABASE!$X2208&lt;&gt;1,"",DATABASE!M2208)</f>
        <v/>
      </c>
      <c r="C2210" s="94">
        <f>IF(DATABASE!$X2208&lt;&gt;1,"",DATABASE!A2208)</f>
        <v/>
      </c>
      <c r="D2210" s="94">
        <f>IF(DATABASE!$X2208&lt;&gt;1,"",DATABASE!P2208)</f>
        <v/>
      </c>
      <c r="E2210" s="94">
        <f>IF(DATABASE!$X2208&lt;&gt;1,"",DATABASE!L2208)</f>
        <v/>
      </c>
      <c r="F2210" s="94">
        <f>IF(DATABASE!$X2208&lt;&gt;1,"",DATABASE!Q2208)</f>
        <v/>
      </c>
      <c r="G2210" s="94">
        <f>IF(DATABASE!$X2208&lt;&gt;1,"",DATABASE!C2208)</f>
        <v/>
      </c>
      <c r="H2210" s="94">
        <f>IF(DATABASE!$X2208&lt;&gt;1,"",DATABASE!D2208)</f>
        <v/>
      </c>
      <c r="I2210" s="93">
        <f>IF(DATABASE!$X2208&lt;&gt;1,"",DATABASE!S2208)</f>
        <v/>
      </c>
    </row>
    <row r="2211" ht="16.5" customHeight="1" s="111">
      <c r="A2211" s="92">
        <f>IF(DATABASE!$X2209&lt;&gt;1,"",DATABASE!B2209)</f>
        <v/>
      </c>
      <c r="B2211" s="93">
        <f>IF(DATABASE!$X2209&lt;&gt;1,"",DATABASE!M2209)</f>
        <v/>
      </c>
      <c r="C2211" s="94">
        <f>IF(DATABASE!$X2209&lt;&gt;1,"",DATABASE!A2209)</f>
        <v/>
      </c>
      <c r="D2211" s="94">
        <f>IF(DATABASE!$X2209&lt;&gt;1,"",DATABASE!P2209)</f>
        <v/>
      </c>
      <c r="E2211" s="94">
        <f>IF(DATABASE!$X2209&lt;&gt;1,"",DATABASE!L2209)</f>
        <v/>
      </c>
      <c r="F2211" s="94">
        <f>IF(DATABASE!$X2209&lt;&gt;1,"",DATABASE!Q2209)</f>
        <v/>
      </c>
      <c r="G2211" s="94">
        <f>IF(DATABASE!$X2209&lt;&gt;1,"",DATABASE!C2209)</f>
        <v/>
      </c>
      <c r="H2211" s="94">
        <f>IF(DATABASE!$X2209&lt;&gt;1,"",DATABASE!D2209)</f>
        <v/>
      </c>
      <c r="I2211" s="93">
        <f>IF(DATABASE!$X2209&lt;&gt;1,"",DATABASE!S2209)</f>
        <v/>
      </c>
    </row>
    <row r="2212" ht="16.5" customHeight="1" s="111">
      <c r="A2212" s="92">
        <f>IF(DATABASE!$X2210&lt;&gt;1,"",DATABASE!B2210)</f>
        <v/>
      </c>
      <c r="B2212" s="93">
        <f>IF(DATABASE!$X2210&lt;&gt;1,"",DATABASE!M2210)</f>
        <v/>
      </c>
      <c r="C2212" s="94">
        <f>IF(DATABASE!$X2210&lt;&gt;1,"",DATABASE!A2210)</f>
        <v/>
      </c>
      <c r="D2212" s="94">
        <f>IF(DATABASE!$X2210&lt;&gt;1,"",DATABASE!P2210)</f>
        <v/>
      </c>
      <c r="E2212" s="94">
        <f>IF(DATABASE!$X2210&lt;&gt;1,"",DATABASE!L2210)</f>
        <v/>
      </c>
      <c r="F2212" s="94">
        <f>IF(DATABASE!$X2210&lt;&gt;1,"",DATABASE!Q2210)</f>
        <v/>
      </c>
      <c r="G2212" s="94">
        <f>IF(DATABASE!$X2210&lt;&gt;1,"",DATABASE!C2210)</f>
        <v/>
      </c>
      <c r="H2212" s="94">
        <f>IF(DATABASE!$X2210&lt;&gt;1,"",DATABASE!D2210)</f>
        <v/>
      </c>
      <c r="I2212" s="93">
        <f>IF(DATABASE!$X2210&lt;&gt;1,"",DATABASE!S2210)</f>
        <v/>
      </c>
    </row>
    <row r="2213" ht="16.5" customHeight="1" s="111">
      <c r="A2213" s="92">
        <f>IF(DATABASE!$X2211&lt;&gt;1,"",DATABASE!B2211)</f>
        <v/>
      </c>
      <c r="B2213" s="93">
        <f>IF(DATABASE!$X2211&lt;&gt;1,"",DATABASE!M2211)</f>
        <v/>
      </c>
      <c r="C2213" s="94">
        <f>IF(DATABASE!$X2211&lt;&gt;1,"",DATABASE!A2211)</f>
        <v/>
      </c>
      <c r="D2213" s="94">
        <f>IF(DATABASE!$X2211&lt;&gt;1,"",DATABASE!P2211)</f>
        <v/>
      </c>
      <c r="E2213" s="94">
        <f>IF(DATABASE!$X2211&lt;&gt;1,"",DATABASE!L2211)</f>
        <v/>
      </c>
      <c r="F2213" s="94">
        <f>IF(DATABASE!$X2211&lt;&gt;1,"",DATABASE!Q2211)</f>
        <v/>
      </c>
      <c r="G2213" s="94">
        <f>IF(DATABASE!$X2211&lt;&gt;1,"",DATABASE!C2211)</f>
        <v/>
      </c>
      <c r="H2213" s="94">
        <f>IF(DATABASE!$X2211&lt;&gt;1,"",DATABASE!D2211)</f>
        <v/>
      </c>
      <c r="I2213" s="93">
        <f>IF(DATABASE!$X2211&lt;&gt;1,"",DATABASE!S2211)</f>
        <v/>
      </c>
    </row>
    <row r="2214" ht="16.5" customHeight="1" s="111">
      <c r="A2214" s="92">
        <f>IF(DATABASE!$X2212&lt;&gt;1,"",DATABASE!B2212)</f>
        <v/>
      </c>
      <c r="B2214" s="93">
        <f>IF(DATABASE!$X2212&lt;&gt;1,"",DATABASE!M2212)</f>
        <v/>
      </c>
      <c r="C2214" s="94">
        <f>IF(DATABASE!$X2212&lt;&gt;1,"",DATABASE!A2212)</f>
        <v/>
      </c>
      <c r="D2214" s="94">
        <f>IF(DATABASE!$X2212&lt;&gt;1,"",DATABASE!P2212)</f>
        <v/>
      </c>
      <c r="E2214" s="94">
        <f>IF(DATABASE!$X2212&lt;&gt;1,"",DATABASE!L2212)</f>
        <v/>
      </c>
      <c r="F2214" s="94">
        <f>IF(DATABASE!$X2212&lt;&gt;1,"",DATABASE!Q2212)</f>
        <v/>
      </c>
      <c r="G2214" s="94">
        <f>IF(DATABASE!$X2212&lt;&gt;1,"",DATABASE!C2212)</f>
        <v/>
      </c>
      <c r="H2214" s="94">
        <f>IF(DATABASE!$X2212&lt;&gt;1,"",DATABASE!D2212)</f>
        <v/>
      </c>
      <c r="I2214" s="93">
        <f>IF(DATABASE!$X2212&lt;&gt;1,"",DATABASE!S2212)</f>
        <v/>
      </c>
    </row>
    <row r="2215" ht="16.5" customHeight="1" s="111">
      <c r="A2215" s="92">
        <f>IF(DATABASE!$X2213&lt;&gt;1,"",DATABASE!B2213)</f>
        <v/>
      </c>
      <c r="B2215" s="93">
        <f>IF(DATABASE!$X2213&lt;&gt;1,"",DATABASE!M2213)</f>
        <v/>
      </c>
      <c r="C2215" s="94">
        <f>IF(DATABASE!$X2213&lt;&gt;1,"",DATABASE!A2213)</f>
        <v/>
      </c>
      <c r="D2215" s="94">
        <f>IF(DATABASE!$X2213&lt;&gt;1,"",DATABASE!P2213)</f>
        <v/>
      </c>
      <c r="E2215" s="94">
        <f>IF(DATABASE!$X2213&lt;&gt;1,"",DATABASE!L2213)</f>
        <v/>
      </c>
      <c r="F2215" s="94">
        <f>IF(DATABASE!$X2213&lt;&gt;1,"",DATABASE!Q2213)</f>
        <v/>
      </c>
      <c r="G2215" s="94">
        <f>IF(DATABASE!$X2213&lt;&gt;1,"",DATABASE!C2213)</f>
        <v/>
      </c>
      <c r="H2215" s="94">
        <f>IF(DATABASE!$X2213&lt;&gt;1,"",DATABASE!D2213)</f>
        <v/>
      </c>
      <c r="I2215" s="93">
        <f>IF(DATABASE!$X2213&lt;&gt;1,"",DATABASE!S2213)</f>
        <v/>
      </c>
    </row>
    <row r="2216" ht="16.5" customHeight="1" s="111">
      <c r="A2216" s="92">
        <f>IF(DATABASE!$X2214&lt;&gt;1,"",DATABASE!B2214)</f>
        <v/>
      </c>
      <c r="B2216" s="93">
        <f>IF(DATABASE!$X2214&lt;&gt;1,"",DATABASE!M2214)</f>
        <v/>
      </c>
      <c r="C2216" s="94">
        <f>IF(DATABASE!$X2214&lt;&gt;1,"",DATABASE!A2214)</f>
        <v/>
      </c>
      <c r="D2216" s="94">
        <f>IF(DATABASE!$X2214&lt;&gt;1,"",DATABASE!P2214)</f>
        <v/>
      </c>
      <c r="E2216" s="94">
        <f>IF(DATABASE!$X2214&lt;&gt;1,"",DATABASE!L2214)</f>
        <v/>
      </c>
      <c r="F2216" s="94">
        <f>IF(DATABASE!$X2214&lt;&gt;1,"",DATABASE!Q2214)</f>
        <v/>
      </c>
      <c r="G2216" s="94">
        <f>IF(DATABASE!$X2214&lt;&gt;1,"",DATABASE!C2214)</f>
        <v/>
      </c>
      <c r="H2216" s="94">
        <f>IF(DATABASE!$X2214&lt;&gt;1,"",DATABASE!D2214)</f>
        <v/>
      </c>
      <c r="I2216" s="93">
        <f>IF(DATABASE!$X2214&lt;&gt;1,"",DATABASE!S2214)</f>
        <v/>
      </c>
    </row>
    <row r="2217" ht="16.5" customHeight="1" s="111">
      <c r="A2217" s="92">
        <f>IF(DATABASE!$X2215&lt;&gt;1,"",DATABASE!B2215)</f>
        <v/>
      </c>
      <c r="B2217" s="93">
        <f>IF(DATABASE!$X2215&lt;&gt;1,"",DATABASE!M2215)</f>
        <v/>
      </c>
      <c r="C2217" s="94">
        <f>IF(DATABASE!$X2215&lt;&gt;1,"",DATABASE!A2215)</f>
        <v/>
      </c>
      <c r="D2217" s="94">
        <f>IF(DATABASE!$X2215&lt;&gt;1,"",DATABASE!P2215)</f>
        <v/>
      </c>
      <c r="E2217" s="94">
        <f>IF(DATABASE!$X2215&lt;&gt;1,"",DATABASE!L2215)</f>
        <v/>
      </c>
      <c r="F2217" s="94">
        <f>IF(DATABASE!$X2215&lt;&gt;1,"",DATABASE!Q2215)</f>
        <v/>
      </c>
      <c r="G2217" s="94">
        <f>IF(DATABASE!$X2215&lt;&gt;1,"",DATABASE!C2215)</f>
        <v/>
      </c>
      <c r="H2217" s="94">
        <f>IF(DATABASE!$X2215&lt;&gt;1,"",DATABASE!D2215)</f>
        <v/>
      </c>
      <c r="I2217" s="93">
        <f>IF(DATABASE!$X2215&lt;&gt;1,"",DATABASE!S2215)</f>
        <v/>
      </c>
    </row>
    <row r="2218" ht="16.5" customHeight="1" s="111">
      <c r="A2218" s="92">
        <f>IF(DATABASE!$X2216&lt;&gt;1,"",DATABASE!B2216)</f>
        <v/>
      </c>
      <c r="B2218" s="93">
        <f>IF(DATABASE!$X2216&lt;&gt;1,"",DATABASE!M2216)</f>
        <v/>
      </c>
      <c r="C2218" s="94">
        <f>IF(DATABASE!$X2216&lt;&gt;1,"",DATABASE!A2216)</f>
        <v/>
      </c>
      <c r="D2218" s="94">
        <f>IF(DATABASE!$X2216&lt;&gt;1,"",DATABASE!P2216)</f>
        <v/>
      </c>
      <c r="E2218" s="94">
        <f>IF(DATABASE!$X2216&lt;&gt;1,"",DATABASE!L2216)</f>
        <v/>
      </c>
      <c r="F2218" s="94">
        <f>IF(DATABASE!$X2216&lt;&gt;1,"",DATABASE!Q2216)</f>
        <v/>
      </c>
      <c r="G2218" s="94">
        <f>IF(DATABASE!$X2216&lt;&gt;1,"",DATABASE!C2216)</f>
        <v/>
      </c>
      <c r="H2218" s="94">
        <f>IF(DATABASE!$X2216&lt;&gt;1,"",DATABASE!D2216)</f>
        <v/>
      </c>
      <c r="I2218" s="93">
        <f>IF(DATABASE!$X2216&lt;&gt;1,"",DATABASE!S2216)</f>
        <v/>
      </c>
    </row>
    <row r="2219" ht="16.5" customHeight="1" s="111">
      <c r="A2219" s="92">
        <f>IF(DATABASE!$X2217&lt;&gt;1,"",DATABASE!B2217)</f>
        <v/>
      </c>
      <c r="B2219" s="93">
        <f>IF(DATABASE!$X2217&lt;&gt;1,"",DATABASE!M2217)</f>
        <v/>
      </c>
      <c r="C2219" s="94">
        <f>IF(DATABASE!$X2217&lt;&gt;1,"",DATABASE!A2217)</f>
        <v/>
      </c>
      <c r="D2219" s="94">
        <f>IF(DATABASE!$X2217&lt;&gt;1,"",DATABASE!P2217)</f>
        <v/>
      </c>
      <c r="E2219" s="94">
        <f>IF(DATABASE!$X2217&lt;&gt;1,"",DATABASE!L2217)</f>
        <v/>
      </c>
      <c r="F2219" s="94">
        <f>IF(DATABASE!$X2217&lt;&gt;1,"",DATABASE!Q2217)</f>
        <v/>
      </c>
      <c r="G2219" s="94">
        <f>IF(DATABASE!$X2217&lt;&gt;1,"",DATABASE!C2217)</f>
        <v/>
      </c>
      <c r="H2219" s="94">
        <f>IF(DATABASE!$X2217&lt;&gt;1,"",DATABASE!D2217)</f>
        <v/>
      </c>
      <c r="I2219" s="93">
        <f>IF(DATABASE!$X2217&lt;&gt;1,"",DATABASE!S2217)</f>
        <v/>
      </c>
    </row>
    <row r="2220" ht="16.5" customHeight="1" s="111">
      <c r="A2220" s="92">
        <f>IF(DATABASE!$X2218&lt;&gt;1,"",DATABASE!B2218)</f>
        <v/>
      </c>
      <c r="B2220" s="93">
        <f>IF(DATABASE!$X2218&lt;&gt;1,"",DATABASE!M2218)</f>
        <v/>
      </c>
      <c r="C2220" s="94">
        <f>IF(DATABASE!$X2218&lt;&gt;1,"",DATABASE!A2218)</f>
        <v/>
      </c>
      <c r="D2220" s="94">
        <f>IF(DATABASE!$X2218&lt;&gt;1,"",DATABASE!P2218)</f>
        <v/>
      </c>
      <c r="E2220" s="94">
        <f>IF(DATABASE!$X2218&lt;&gt;1,"",DATABASE!L2218)</f>
        <v/>
      </c>
      <c r="F2220" s="94">
        <f>IF(DATABASE!$X2218&lt;&gt;1,"",DATABASE!Q2218)</f>
        <v/>
      </c>
      <c r="G2220" s="94">
        <f>IF(DATABASE!$X2218&lt;&gt;1,"",DATABASE!C2218)</f>
        <v/>
      </c>
      <c r="H2220" s="94">
        <f>IF(DATABASE!$X2218&lt;&gt;1,"",DATABASE!D2218)</f>
        <v/>
      </c>
      <c r="I2220" s="93">
        <f>IF(DATABASE!$X2218&lt;&gt;1,"",DATABASE!S2218)</f>
        <v/>
      </c>
    </row>
    <row r="2221" ht="16.5" customHeight="1" s="111">
      <c r="A2221" s="92">
        <f>IF(DATABASE!$X2219&lt;&gt;1,"",DATABASE!B2219)</f>
        <v/>
      </c>
      <c r="B2221" s="93">
        <f>IF(DATABASE!$X2219&lt;&gt;1,"",DATABASE!M2219)</f>
        <v/>
      </c>
      <c r="C2221" s="94">
        <f>IF(DATABASE!$X2219&lt;&gt;1,"",DATABASE!A2219)</f>
        <v/>
      </c>
      <c r="D2221" s="94">
        <f>IF(DATABASE!$X2219&lt;&gt;1,"",DATABASE!P2219)</f>
        <v/>
      </c>
      <c r="E2221" s="94">
        <f>IF(DATABASE!$X2219&lt;&gt;1,"",DATABASE!L2219)</f>
        <v/>
      </c>
      <c r="F2221" s="94">
        <f>IF(DATABASE!$X2219&lt;&gt;1,"",DATABASE!Q2219)</f>
        <v/>
      </c>
      <c r="G2221" s="94">
        <f>IF(DATABASE!$X2219&lt;&gt;1,"",DATABASE!C2219)</f>
        <v/>
      </c>
      <c r="H2221" s="94">
        <f>IF(DATABASE!$X2219&lt;&gt;1,"",DATABASE!D2219)</f>
        <v/>
      </c>
      <c r="I2221" s="93">
        <f>IF(DATABASE!$X2219&lt;&gt;1,"",DATABASE!S2219)</f>
        <v/>
      </c>
    </row>
    <row r="2222" ht="16.5" customHeight="1" s="111">
      <c r="A2222" s="92">
        <f>IF(DATABASE!$X2220&lt;&gt;1,"",DATABASE!B2220)</f>
        <v/>
      </c>
      <c r="B2222" s="93">
        <f>IF(DATABASE!$X2220&lt;&gt;1,"",DATABASE!M2220)</f>
        <v/>
      </c>
      <c r="C2222" s="94">
        <f>IF(DATABASE!$X2220&lt;&gt;1,"",DATABASE!A2220)</f>
        <v/>
      </c>
      <c r="D2222" s="94">
        <f>IF(DATABASE!$X2220&lt;&gt;1,"",DATABASE!P2220)</f>
        <v/>
      </c>
      <c r="E2222" s="94">
        <f>IF(DATABASE!$X2220&lt;&gt;1,"",DATABASE!L2220)</f>
        <v/>
      </c>
      <c r="F2222" s="94">
        <f>IF(DATABASE!$X2220&lt;&gt;1,"",DATABASE!Q2220)</f>
        <v/>
      </c>
      <c r="G2222" s="94">
        <f>IF(DATABASE!$X2220&lt;&gt;1,"",DATABASE!C2220)</f>
        <v/>
      </c>
      <c r="H2222" s="94">
        <f>IF(DATABASE!$X2220&lt;&gt;1,"",DATABASE!D2220)</f>
        <v/>
      </c>
      <c r="I2222" s="93">
        <f>IF(DATABASE!$X2220&lt;&gt;1,"",DATABASE!S2220)</f>
        <v/>
      </c>
    </row>
    <row r="2223" ht="16.5" customHeight="1" s="111">
      <c r="A2223" s="92">
        <f>IF(DATABASE!$X2221&lt;&gt;1,"",DATABASE!B2221)</f>
        <v/>
      </c>
      <c r="B2223" s="93">
        <f>IF(DATABASE!$X2221&lt;&gt;1,"",DATABASE!M2221)</f>
        <v/>
      </c>
      <c r="C2223" s="94">
        <f>IF(DATABASE!$X2221&lt;&gt;1,"",DATABASE!A2221)</f>
        <v/>
      </c>
      <c r="D2223" s="94">
        <f>IF(DATABASE!$X2221&lt;&gt;1,"",DATABASE!P2221)</f>
        <v/>
      </c>
      <c r="E2223" s="94">
        <f>IF(DATABASE!$X2221&lt;&gt;1,"",DATABASE!L2221)</f>
        <v/>
      </c>
      <c r="F2223" s="94">
        <f>IF(DATABASE!$X2221&lt;&gt;1,"",DATABASE!Q2221)</f>
        <v/>
      </c>
      <c r="G2223" s="94">
        <f>IF(DATABASE!$X2221&lt;&gt;1,"",DATABASE!C2221)</f>
        <v/>
      </c>
      <c r="H2223" s="94">
        <f>IF(DATABASE!$X2221&lt;&gt;1,"",DATABASE!D2221)</f>
        <v/>
      </c>
      <c r="I2223" s="93">
        <f>IF(DATABASE!$X2221&lt;&gt;1,"",DATABASE!S2221)</f>
        <v/>
      </c>
    </row>
    <row r="2224" ht="16.5" customHeight="1" s="111">
      <c r="A2224" s="92">
        <f>IF(DATABASE!$X2222&lt;&gt;1,"",DATABASE!B2222)</f>
        <v/>
      </c>
      <c r="B2224" s="93">
        <f>IF(DATABASE!$X2222&lt;&gt;1,"",DATABASE!M2222)</f>
        <v/>
      </c>
      <c r="C2224" s="94">
        <f>IF(DATABASE!$X2222&lt;&gt;1,"",DATABASE!A2222)</f>
        <v/>
      </c>
      <c r="D2224" s="94">
        <f>IF(DATABASE!$X2222&lt;&gt;1,"",DATABASE!P2222)</f>
        <v/>
      </c>
      <c r="E2224" s="94">
        <f>IF(DATABASE!$X2222&lt;&gt;1,"",DATABASE!L2222)</f>
        <v/>
      </c>
      <c r="F2224" s="94">
        <f>IF(DATABASE!$X2222&lt;&gt;1,"",DATABASE!Q2222)</f>
        <v/>
      </c>
      <c r="G2224" s="94">
        <f>IF(DATABASE!$X2222&lt;&gt;1,"",DATABASE!C2222)</f>
        <v/>
      </c>
      <c r="H2224" s="94">
        <f>IF(DATABASE!$X2222&lt;&gt;1,"",DATABASE!D2222)</f>
        <v/>
      </c>
      <c r="I2224" s="93">
        <f>IF(DATABASE!$X2222&lt;&gt;1,"",DATABASE!S2222)</f>
        <v/>
      </c>
    </row>
    <row r="2225" ht="16.5" customHeight="1" s="111">
      <c r="A2225" s="92">
        <f>IF(DATABASE!$X2223&lt;&gt;1,"",DATABASE!B2223)</f>
        <v/>
      </c>
      <c r="B2225" s="93">
        <f>IF(DATABASE!$X2223&lt;&gt;1,"",DATABASE!M2223)</f>
        <v/>
      </c>
      <c r="C2225" s="94">
        <f>IF(DATABASE!$X2223&lt;&gt;1,"",DATABASE!A2223)</f>
        <v/>
      </c>
      <c r="D2225" s="94">
        <f>IF(DATABASE!$X2223&lt;&gt;1,"",DATABASE!P2223)</f>
        <v/>
      </c>
      <c r="E2225" s="94">
        <f>IF(DATABASE!$X2223&lt;&gt;1,"",DATABASE!L2223)</f>
        <v/>
      </c>
      <c r="F2225" s="94">
        <f>IF(DATABASE!$X2223&lt;&gt;1,"",DATABASE!Q2223)</f>
        <v/>
      </c>
      <c r="G2225" s="94">
        <f>IF(DATABASE!$X2223&lt;&gt;1,"",DATABASE!C2223)</f>
        <v/>
      </c>
      <c r="H2225" s="94">
        <f>IF(DATABASE!$X2223&lt;&gt;1,"",DATABASE!D2223)</f>
        <v/>
      </c>
      <c r="I2225" s="93">
        <f>IF(DATABASE!$X2223&lt;&gt;1,"",DATABASE!S2223)</f>
        <v/>
      </c>
    </row>
    <row r="2226" ht="16.5" customHeight="1" s="111">
      <c r="A2226" s="92">
        <f>IF(DATABASE!$X2224&lt;&gt;1,"",DATABASE!B2224)</f>
        <v/>
      </c>
      <c r="B2226" s="93">
        <f>IF(DATABASE!$X2224&lt;&gt;1,"",DATABASE!M2224)</f>
        <v/>
      </c>
      <c r="C2226" s="94">
        <f>IF(DATABASE!$X2224&lt;&gt;1,"",DATABASE!A2224)</f>
        <v/>
      </c>
      <c r="D2226" s="94">
        <f>IF(DATABASE!$X2224&lt;&gt;1,"",DATABASE!P2224)</f>
        <v/>
      </c>
      <c r="E2226" s="94">
        <f>IF(DATABASE!$X2224&lt;&gt;1,"",DATABASE!L2224)</f>
        <v/>
      </c>
      <c r="F2226" s="94">
        <f>IF(DATABASE!$X2224&lt;&gt;1,"",DATABASE!Q2224)</f>
        <v/>
      </c>
      <c r="G2226" s="94">
        <f>IF(DATABASE!$X2224&lt;&gt;1,"",DATABASE!C2224)</f>
        <v/>
      </c>
      <c r="H2226" s="94">
        <f>IF(DATABASE!$X2224&lt;&gt;1,"",DATABASE!D2224)</f>
        <v/>
      </c>
      <c r="I2226" s="93">
        <f>IF(DATABASE!$X2224&lt;&gt;1,"",DATABASE!S2224)</f>
        <v/>
      </c>
    </row>
    <row r="2227" ht="16.5" customHeight="1" s="111">
      <c r="A2227" s="92">
        <f>IF(DATABASE!$X2225&lt;&gt;1,"",DATABASE!B2225)</f>
        <v/>
      </c>
      <c r="B2227" s="93">
        <f>IF(DATABASE!$X2225&lt;&gt;1,"",DATABASE!M2225)</f>
        <v/>
      </c>
      <c r="C2227" s="94">
        <f>IF(DATABASE!$X2225&lt;&gt;1,"",DATABASE!A2225)</f>
        <v/>
      </c>
      <c r="D2227" s="94">
        <f>IF(DATABASE!$X2225&lt;&gt;1,"",DATABASE!P2225)</f>
        <v/>
      </c>
      <c r="E2227" s="94">
        <f>IF(DATABASE!$X2225&lt;&gt;1,"",DATABASE!L2225)</f>
        <v/>
      </c>
      <c r="F2227" s="94">
        <f>IF(DATABASE!$X2225&lt;&gt;1,"",DATABASE!Q2225)</f>
        <v/>
      </c>
      <c r="G2227" s="94">
        <f>IF(DATABASE!$X2225&lt;&gt;1,"",DATABASE!C2225)</f>
        <v/>
      </c>
      <c r="H2227" s="94">
        <f>IF(DATABASE!$X2225&lt;&gt;1,"",DATABASE!D2225)</f>
        <v/>
      </c>
      <c r="I2227" s="93">
        <f>IF(DATABASE!$X2225&lt;&gt;1,"",DATABASE!S2225)</f>
        <v/>
      </c>
    </row>
    <row r="2228" ht="16.5" customHeight="1" s="111">
      <c r="A2228" s="92">
        <f>IF(DATABASE!$X2226&lt;&gt;1,"",DATABASE!B2226)</f>
        <v/>
      </c>
      <c r="B2228" s="93">
        <f>IF(DATABASE!$X2226&lt;&gt;1,"",DATABASE!M2226)</f>
        <v/>
      </c>
      <c r="C2228" s="94">
        <f>IF(DATABASE!$X2226&lt;&gt;1,"",DATABASE!A2226)</f>
        <v/>
      </c>
      <c r="D2228" s="94">
        <f>IF(DATABASE!$X2226&lt;&gt;1,"",DATABASE!P2226)</f>
        <v/>
      </c>
      <c r="E2228" s="94">
        <f>IF(DATABASE!$X2226&lt;&gt;1,"",DATABASE!L2226)</f>
        <v/>
      </c>
      <c r="F2228" s="94">
        <f>IF(DATABASE!$X2226&lt;&gt;1,"",DATABASE!Q2226)</f>
        <v/>
      </c>
      <c r="G2228" s="94">
        <f>IF(DATABASE!$X2226&lt;&gt;1,"",DATABASE!C2226)</f>
        <v/>
      </c>
      <c r="H2228" s="94">
        <f>IF(DATABASE!$X2226&lt;&gt;1,"",DATABASE!D2226)</f>
        <v/>
      </c>
      <c r="I2228" s="93">
        <f>IF(DATABASE!$X2226&lt;&gt;1,"",DATABASE!S2226)</f>
        <v/>
      </c>
    </row>
    <row r="2229" ht="16.5" customHeight="1" s="111">
      <c r="A2229" s="92">
        <f>IF(DATABASE!$X2227&lt;&gt;1,"",DATABASE!B2227)</f>
        <v/>
      </c>
      <c r="B2229" s="93">
        <f>IF(DATABASE!$X2227&lt;&gt;1,"",DATABASE!M2227)</f>
        <v/>
      </c>
      <c r="C2229" s="94">
        <f>IF(DATABASE!$X2227&lt;&gt;1,"",DATABASE!A2227)</f>
        <v/>
      </c>
      <c r="D2229" s="94">
        <f>IF(DATABASE!$X2227&lt;&gt;1,"",DATABASE!P2227)</f>
        <v/>
      </c>
      <c r="E2229" s="94">
        <f>IF(DATABASE!$X2227&lt;&gt;1,"",DATABASE!L2227)</f>
        <v/>
      </c>
      <c r="F2229" s="94">
        <f>IF(DATABASE!$X2227&lt;&gt;1,"",DATABASE!Q2227)</f>
        <v/>
      </c>
      <c r="G2229" s="94">
        <f>IF(DATABASE!$X2227&lt;&gt;1,"",DATABASE!C2227)</f>
        <v/>
      </c>
      <c r="H2229" s="94">
        <f>IF(DATABASE!$X2227&lt;&gt;1,"",DATABASE!D2227)</f>
        <v/>
      </c>
      <c r="I2229" s="93">
        <f>IF(DATABASE!$X2227&lt;&gt;1,"",DATABASE!S2227)</f>
        <v/>
      </c>
    </row>
    <row r="2230" ht="16.5" customHeight="1" s="111">
      <c r="A2230" s="92">
        <f>IF(DATABASE!$X2228&lt;&gt;1,"",DATABASE!B2228)</f>
        <v/>
      </c>
      <c r="B2230" s="93">
        <f>IF(DATABASE!$X2228&lt;&gt;1,"",DATABASE!M2228)</f>
        <v/>
      </c>
      <c r="C2230" s="94">
        <f>IF(DATABASE!$X2228&lt;&gt;1,"",DATABASE!A2228)</f>
        <v/>
      </c>
      <c r="D2230" s="94">
        <f>IF(DATABASE!$X2228&lt;&gt;1,"",DATABASE!P2228)</f>
        <v/>
      </c>
      <c r="E2230" s="94">
        <f>IF(DATABASE!$X2228&lt;&gt;1,"",DATABASE!L2228)</f>
        <v/>
      </c>
      <c r="F2230" s="94">
        <f>IF(DATABASE!$X2228&lt;&gt;1,"",DATABASE!Q2228)</f>
        <v/>
      </c>
      <c r="G2230" s="94">
        <f>IF(DATABASE!$X2228&lt;&gt;1,"",DATABASE!C2228)</f>
        <v/>
      </c>
      <c r="H2230" s="94">
        <f>IF(DATABASE!$X2228&lt;&gt;1,"",DATABASE!D2228)</f>
        <v/>
      </c>
      <c r="I2230" s="93">
        <f>IF(DATABASE!$X2228&lt;&gt;1,"",DATABASE!S2228)</f>
        <v/>
      </c>
    </row>
    <row r="2231" ht="16.5" customHeight="1" s="111">
      <c r="A2231" s="92">
        <f>IF(DATABASE!$X2229&lt;&gt;1,"",DATABASE!B2229)</f>
        <v/>
      </c>
      <c r="B2231" s="93">
        <f>IF(DATABASE!$X2229&lt;&gt;1,"",DATABASE!M2229)</f>
        <v/>
      </c>
      <c r="C2231" s="94">
        <f>IF(DATABASE!$X2229&lt;&gt;1,"",DATABASE!A2229)</f>
        <v/>
      </c>
      <c r="D2231" s="94">
        <f>IF(DATABASE!$X2229&lt;&gt;1,"",DATABASE!P2229)</f>
        <v/>
      </c>
      <c r="E2231" s="94">
        <f>IF(DATABASE!$X2229&lt;&gt;1,"",DATABASE!L2229)</f>
        <v/>
      </c>
      <c r="F2231" s="94">
        <f>IF(DATABASE!$X2229&lt;&gt;1,"",DATABASE!Q2229)</f>
        <v/>
      </c>
      <c r="G2231" s="94">
        <f>IF(DATABASE!$X2229&lt;&gt;1,"",DATABASE!C2229)</f>
        <v/>
      </c>
      <c r="H2231" s="94">
        <f>IF(DATABASE!$X2229&lt;&gt;1,"",DATABASE!D2229)</f>
        <v/>
      </c>
      <c r="I2231" s="93">
        <f>IF(DATABASE!$X2229&lt;&gt;1,"",DATABASE!S2229)</f>
        <v/>
      </c>
    </row>
    <row r="2232" ht="16.5" customHeight="1" s="111">
      <c r="A2232" s="92">
        <f>IF(DATABASE!$X2230&lt;&gt;1,"",DATABASE!B2230)</f>
        <v/>
      </c>
      <c r="B2232" s="93">
        <f>IF(DATABASE!$X2230&lt;&gt;1,"",DATABASE!M2230)</f>
        <v/>
      </c>
      <c r="C2232" s="94">
        <f>IF(DATABASE!$X2230&lt;&gt;1,"",DATABASE!A2230)</f>
        <v/>
      </c>
      <c r="D2232" s="94">
        <f>IF(DATABASE!$X2230&lt;&gt;1,"",DATABASE!P2230)</f>
        <v/>
      </c>
      <c r="E2232" s="94">
        <f>IF(DATABASE!$X2230&lt;&gt;1,"",DATABASE!L2230)</f>
        <v/>
      </c>
      <c r="F2232" s="94">
        <f>IF(DATABASE!$X2230&lt;&gt;1,"",DATABASE!Q2230)</f>
        <v/>
      </c>
      <c r="G2232" s="94">
        <f>IF(DATABASE!$X2230&lt;&gt;1,"",DATABASE!C2230)</f>
        <v/>
      </c>
      <c r="H2232" s="94">
        <f>IF(DATABASE!$X2230&lt;&gt;1,"",DATABASE!D2230)</f>
        <v/>
      </c>
      <c r="I2232" s="93">
        <f>IF(DATABASE!$X2230&lt;&gt;1,"",DATABASE!S2230)</f>
        <v/>
      </c>
    </row>
    <row r="2233" ht="16.5" customHeight="1" s="111">
      <c r="A2233" s="92">
        <f>IF(DATABASE!$X2231&lt;&gt;1,"",DATABASE!B2231)</f>
        <v/>
      </c>
      <c r="B2233" s="93">
        <f>IF(DATABASE!$X2231&lt;&gt;1,"",DATABASE!M2231)</f>
        <v/>
      </c>
      <c r="C2233" s="94">
        <f>IF(DATABASE!$X2231&lt;&gt;1,"",DATABASE!A2231)</f>
        <v/>
      </c>
      <c r="D2233" s="94">
        <f>IF(DATABASE!$X2231&lt;&gt;1,"",DATABASE!P2231)</f>
        <v/>
      </c>
      <c r="E2233" s="94">
        <f>IF(DATABASE!$X2231&lt;&gt;1,"",DATABASE!L2231)</f>
        <v/>
      </c>
      <c r="F2233" s="94">
        <f>IF(DATABASE!$X2231&lt;&gt;1,"",DATABASE!Q2231)</f>
        <v/>
      </c>
      <c r="G2233" s="94">
        <f>IF(DATABASE!$X2231&lt;&gt;1,"",DATABASE!C2231)</f>
        <v/>
      </c>
      <c r="H2233" s="94">
        <f>IF(DATABASE!$X2231&lt;&gt;1,"",DATABASE!D2231)</f>
        <v/>
      </c>
      <c r="I2233" s="93">
        <f>IF(DATABASE!$X2231&lt;&gt;1,"",DATABASE!S2231)</f>
        <v/>
      </c>
    </row>
    <row r="2234" ht="16.5" customHeight="1" s="111">
      <c r="A2234" s="92">
        <f>IF(DATABASE!$X2232&lt;&gt;1,"",DATABASE!B2232)</f>
        <v/>
      </c>
      <c r="B2234" s="93">
        <f>IF(DATABASE!$X2232&lt;&gt;1,"",DATABASE!M2232)</f>
        <v/>
      </c>
      <c r="C2234" s="94">
        <f>IF(DATABASE!$X2232&lt;&gt;1,"",DATABASE!A2232)</f>
        <v/>
      </c>
      <c r="D2234" s="94">
        <f>IF(DATABASE!$X2232&lt;&gt;1,"",DATABASE!P2232)</f>
        <v/>
      </c>
      <c r="E2234" s="94">
        <f>IF(DATABASE!$X2232&lt;&gt;1,"",DATABASE!L2232)</f>
        <v/>
      </c>
      <c r="F2234" s="94">
        <f>IF(DATABASE!$X2232&lt;&gt;1,"",DATABASE!Q2232)</f>
        <v/>
      </c>
      <c r="G2234" s="94">
        <f>IF(DATABASE!$X2232&lt;&gt;1,"",DATABASE!C2232)</f>
        <v/>
      </c>
      <c r="H2234" s="94">
        <f>IF(DATABASE!$X2232&lt;&gt;1,"",DATABASE!D2232)</f>
        <v/>
      </c>
      <c r="I2234" s="93">
        <f>IF(DATABASE!$X2232&lt;&gt;1,"",DATABASE!S2232)</f>
        <v/>
      </c>
    </row>
    <row r="2235" ht="16.5" customHeight="1" s="111">
      <c r="A2235" s="92">
        <f>IF(DATABASE!$X2233&lt;&gt;1,"",DATABASE!B2233)</f>
        <v/>
      </c>
      <c r="B2235" s="93">
        <f>IF(DATABASE!$X2233&lt;&gt;1,"",DATABASE!M2233)</f>
        <v/>
      </c>
      <c r="C2235" s="94">
        <f>IF(DATABASE!$X2233&lt;&gt;1,"",DATABASE!A2233)</f>
        <v/>
      </c>
      <c r="D2235" s="94">
        <f>IF(DATABASE!$X2233&lt;&gt;1,"",DATABASE!P2233)</f>
        <v/>
      </c>
      <c r="E2235" s="94">
        <f>IF(DATABASE!$X2233&lt;&gt;1,"",DATABASE!L2233)</f>
        <v/>
      </c>
      <c r="F2235" s="94">
        <f>IF(DATABASE!$X2233&lt;&gt;1,"",DATABASE!Q2233)</f>
        <v/>
      </c>
      <c r="G2235" s="94">
        <f>IF(DATABASE!$X2233&lt;&gt;1,"",DATABASE!C2233)</f>
        <v/>
      </c>
      <c r="H2235" s="94">
        <f>IF(DATABASE!$X2233&lt;&gt;1,"",DATABASE!D2233)</f>
        <v/>
      </c>
      <c r="I2235" s="93">
        <f>IF(DATABASE!$X2233&lt;&gt;1,"",DATABASE!S2233)</f>
        <v/>
      </c>
    </row>
    <row r="2236" ht="16.5" customHeight="1" s="111">
      <c r="A2236" s="92">
        <f>IF(DATABASE!$X2234&lt;&gt;1,"",DATABASE!B2234)</f>
        <v/>
      </c>
      <c r="B2236" s="93">
        <f>IF(DATABASE!$X2234&lt;&gt;1,"",DATABASE!M2234)</f>
        <v/>
      </c>
      <c r="C2236" s="94">
        <f>IF(DATABASE!$X2234&lt;&gt;1,"",DATABASE!A2234)</f>
        <v/>
      </c>
      <c r="D2236" s="94">
        <f>IF(DATABASE!$X2234&lt;&gt;1,"",DATABASE!P2234)</f>
        <v/>
      </c>
      <c r="E2236" s="94">
        <f>IF(DATABASE!$X2234&lt;&gt;1,"",DATABASE!L2234)</f>
        <v/>
      </c>
      <c r="F2236" s="94">
        <f>IF(DATABASE!$X2234&lt;&gt;1,"",DATABASE!Q2234)</f>
        <v/>
      </c>
      <c r="G2236" s="94">
        <f>IF(DATABASE!$X2234&lt;&gt;1,"",DATABASE!C2234)</f>
        <v/>
      </c>
      <c r="H2236" s="94">
        <f>IF(DATABASE!$X2234&lt;&gt;1,"",DATABASE!D2234)</f>
        <v/>
      </c>
      <c r="I2236" s="93">
        <f>IF(DATABASE!$X2234&lt;&gt;1,"",DATABASE!S2234)</f>
        <v/>
      </c>
    </row>
    <row r="2237" ht="16.5" customHeight="1" s="111">
      <c r="A2237" s="92">
        <f>IF(DATABASE!$X2235&lt;&gt;1,"",DATABASE!B2235)</f>
        <v/>
      </c>
      <c r="B2237" s="93">
        <f>IF(DATABASE!$X2235&lt;&gt;1,"",DATABASE!M2235)</f>
        <v/>
      </c>
      <c r="C2237" s="94">
        <f>IF(DATABASE!$X2235&lt;&gt;1,"",DATABASE!A2235)</f>
        <v/>
      </c>
      <c r="D2237" s="94">
        <f>IF(DATABASE!$X2235&lt;&gt;1,"",DATABASE!P2235)</f>
        <v/>
      </c>
      <c r="E2237" s="94">
        <f>IF(DATABASE!$X2235&lt;&gt;1,"",DATABASE!L2235)</f>
        <v/>
      </c>
      <c r="F2237" s="94">
        <f>IF(DATABASE!$X2235&lt;&gt;1,"",DATABASE!Q2235)</f>
        <v/>
      </c>
      <c r="G2237" s="94">
        <f>IF(DATABASE!$X2235&lt;&gt;1,"",DATABASE!C2235)</f>
        <v/>
      </c>
      <c r="H2237" s="94">
        <f>IF(DATABASE!$X2235&lt;&gt;1,"",DATABASE!D2235)</f>
        <v/>
      </c>
      <c r="I2237" s="93">
        <f>IF(DATABASE!$X2235&lt;&gt;1,"",DATABASE!S2235)</f>
        <v/>
      </c>
    </row>
    <row r="2238" ht="16.5" customHeight="1" s="111">
      <c r="A2238" s="92">
        <f>IF(DATABASE!$X2236&lt;&gt;1,"",DATABASE!B2236)</f>
        <v/>
      </c>
      <c r="B2238" s="93">
        <f>IF(DATABASE!$X2236&lt;&gt;1,"",DATABASE!M2236)</f>
        <v/>
      </c>
      <c r="C2238" s="94">
        <f>IF(DATABASE!$X2236&lt;&gt;1,"",DATABASE!A2236)</f>
        <v/>
      </c>
      <c r="D2238" s="94">
        <f>IF(DATABASE!$X2236&lt;&gt;1,"",DATABASE!P2236)</f>
        <v/>
      </c>
      <c r="E2238" s="94">
        <f>IF(DATABASE!$X2236&lt;&gt;1,"",DATABASE!L2236)</f>
        <v/>
      </c>
      <c r="F2238" s="94">
        <f>IF(DATABASE!$X2236&lt;&gt;1,"",DATABASE!Q2236)</f>
        <v/>
      </c>
      <c r="G2238" s="94">
        <f>IF(DATABASE!$X2236&lt;&gt;1,"",DATABASE!C2236)</f>
        <v/>
      </c>
      <c r="H2238" s="94">
        <f>IF(DATABASE!$X2236&lt;&gt;1,"",DATABASE!D2236)</f>
        <v/>
      </c>
      <c r="I2238" s="93">
        <f>IF(DATABASE!$X2236&lt;&gt;1,"",DATABASE!S2236)</f>
        <v/>
      </c>
    </row>
    <row r="2239" ht="16.5" customHeight="1" s="111">
      <c r="A2239" s="92">
        <f>IF(DATABASE!$X2237&lt;&gt;1,"",DATABASE!B2237)</f>
        <v/>
      </c>
      <c r="B2239" s="93">
        <f>IF(DATABASE!$X2237&lt;&gt;1,"",DATABASE!M2237)</f>
        <v/>
      </c>
      <c r="C2239" s="94">
        <f>IF(DATABASE!$X2237&lt;&gt;1,"",DATABASE!A2237)</f>
        <v/>
      </c>
      <c r="D2239" s="94">
        <f>IF(DATABASE!$X2237&lt;&gt;1,"",DATABASE!P2237)</f>
        <v/>
      </c>
      <c r="E2239" s="94">
        <f>IF(DATABASE!$X2237&lt;&gt;1,"",DATABASE!L2237)</f>
        <v/>
      </c>
      <c r="F2239" s="94">
        <f>IF(DATABASE!$X2237&lt;&gt;1,"",DATABASE!Q2237)</f>
        <v/>
      </c>
      <c r="G2239" s="94">
        <f>IF(DATABASE!$X2237&lt;&gt;1,"",DATABASE!C2237)</f>
        <v/>
      </c>
      <c r="H2239" s="94">
        <f>IF(DATABASE!$X2237&lt;&gt;1,"",DATABASE!D2237)</f>
        <v/>
      </c>
      <c r="I2239" s="93">
        <f>IF(DATABASE!$X2237&lt;&gt;1,"",DATABASE!S2237)</f>
        <v/>
      </c>
    </row>
    <row r="2240" ht="16.5" customHeight="1" s="111">
      <c r="A2240" s="92">
        <f>IF(DATABASE!$X2238&lt;&gt;1,"",DATABASE!B2238)</f>
        <v/>
      </c>
      <c r="B2240" s="93">
        <f>IF(DATABASE!$X2238&lt;&gt;1,"",DATABASE!M2238)</f>
        <v/>
      </c>
      <c r="C2240" s="94">
        <f>IF(DATABASE!$X2238&lt;&gt;1,"",DATABASE!A2238)</f>
        <v/>
      </c>
      <c r="D2240" s="94">
        <f>IF(DATABASE!$X2238&lt;&gt;1,"",DATABASE!P2238)</f>
        <v/>
      </c>
      <c r="E2240" s="94">
        <f>IF(DATABASE!$X2238&lt;&gt;1,"",DATABASE!L2238)</f>
        <v/>
      </c>
      <c r="F2240" s="94">
        <f>IF(DATABASE!$X2238&lt;&gt;1,"",DATABASE!Q2238)</f>
        <v/>
      </c>
      <c r="G2240" s="94">
        <f>IF(DATABASE!$X2238&lt;&gt;1,"",DATABASE!C2238)</f>
        <v/>
      </c>
      <c r="H2240" s="94">
        <f>IF(DATABASE!$X2238&lt;&gt;1,"",DATABASE!D2238)</f>
        <v/>
      </c>
      <c r="I2240" s="93">
        <f>IF(DATABASE!$X2238&lt;&gt;1,"",DATABASE!S2238)</f>
        <v/>
      </c>
    </row>
    <row r="2241" ht="16.5" customHeight="1" s="111">
      <c r="A2241" s="92">
        <f>IF(DATABASE!$X2239&lt;&gt;1,"",DATABASE!B2239)</f>
        <v/>
      </c>
      <c r="B2241" s="93">
        <f>IF(DATABASE!$X2239&lt;&gt;1,"",DATABASE!M2239)</f>
        <v/>
      </c>
      <c r="C2241" s="94">
        <f>IF(DATABASE!$X2239&lt;&gt;1,"",DATABASE!A2239)</f>
        <v/>
      </c>
      <c r="D2241" s="94">
        <f>IF(DATABASE!$X2239&lt;&gt;1,"",DATABASE!P2239)</f>
        <v/>
      </c>
      <c r="E2241" s="94">
        <f>IF(DATABASE!$X2239&lt;&gt;1,"",DATABASE!L2239)</f>
        <v/>
      </c>
      <c r="F2241" s="94">
        <f>IF(DATABASE!$X2239&lt;&gt;1,"",DATABASE!Q2239)</f>
        <v/>
      </c>
      <c r="G2241" s="94">
        <f>IF(DATABASE!$X2239&lt;&gt;1,"",DATABASE!C2239)</f>
        <v/>
      </c>
      <c r="H2241" s="94">
        <f>IF(DATABASE!$X2239&lt;&gt;1,"",DATABASE!D2239)</f>
        <v/>
      </c>
      <c r="I2241" s="93">
        <f>IF(DATABASE!$X2239&lt;&gt;1,"",DATABASE!S2239)</f>
        <v/>
      </c>
    </row>
    <row r="2242" ht="16.5" customHeight="1" s="111">
      <c r="A2242" s="92">
        <f>IF(DATABASE!$X2240&lt;&gt;1,"",DATABASE!B2240)</f>
        <v/>
      </c>
      <c r="B2242" s="93">
        <f>IF(DATABASE!$X2240&lt;&gt;1,"",DATABASE!M2240)</f>
        <v/>
      </c>
      <c r="C2242" s="94">
        <f>IF(DATABASE!$X2240&lt;&gt;1,"",DATABASE!A2240)</f>
        <v/>
      </c>
      <c r="D2242" s="94">
        <f>IF(DATABASE!$X2240&lt;&gt;1,"",DATABASE!P2240)</f>
        <v/>
      </c>
      <c r="E2242" s="94">
        <f>IF(DATABASE!$X2240&lt;&gt;1,"",DATABASE!L2240)</f>
        <v/>
      </c>
      <c r="F2242" s="94">
        <f>IF(DATABASE!$X2240&lt;&gt;1,"",DATABASE!Q2240)</f>
        <v/>
      </c>
      <c r="G2242" s="94">
        <f>IF(DATABASE!$X2240&lt;&gt;1,"",DATABASE!C2240)</f>
        <v/>
      </c>
      <c r="H2242" s="94">
        <f>IF(DATABASE!$X2240&lt;&gt;1,"",DATABASE!D2240)</f>
        <v/>
      </c>
      <c r="I2242" s="93">
        <f>IF(DATABASE!$X2240&lt;&gt;1,"",DATABASE!S2240)</f>
        <v/>
      </c>
    </row>
    <row r="2243" ht="16.5" customHeight="1" s="111">
      <c r="A2243" s="92">
        <f>IF(DATABASE!$X2241&lt;&gt;1,"",DATABASE!B2241)</f>
        <v/>
      </c>
      <c r="B2243" s="93">
        <f>IF(DATABASE!$X2241&lt;&gt;1,"",DATABASE!M2241)</f>
        <v/>
      </c>
      <c r="C2243" s="94">
        <f>IF(DATABASE!$X2241&lt;&gt;1,"",DATABASE!A2241)</f>
        <v/>
      </c>
      <c r="D2243" s="94">
        <f>IF(DATABASE!$X2241&lt;&gt;1,"",DATABASE!P2241)</f>
        <v/>
      </c>
      <c r="E2243" s="94">
        <f>IF(DATABASE!$X2241&lt;&gt;1,"",DATABASE!L2241)</f>
        <v/>
      </c>
      <c r="F2243" s="94">
        <f>IF(DATABASE!$X2241&lt;&gt;1,"",DATABASE!Q2241)</f>
        <v/>
      </c>
      <c r="G2243" s="94">
        <f>IF(DATABASE!$X2241&lt;&gt;1,"",DATABASE!C2241)</f>
        <v/>
      </c>
      <c r="H2243" s="94">
        <f>IF(DATABASE!$X2241&lt;&gt;1,"",DATABASE!D2241)</f>
        <v/>
      </c>
      <c r="I2243" s="93">
        <f>IF(DATABASE!$X2241&lt;&gt;1,"",DATABASE!S2241)</f>
        <v/>
      </c>
    </row>
    <row r="2244" ht="16.5" customHeight="1" s="111">
      <c r="A2244" s="92">
        <f>IF(DATABASE!$X2242&lt;&gt;1,"",DATABASE!B2242)</f>
        <v/>
      </c>
      <c r="B2244" s="93">
        <f>IF(DATABASE!$X2242&lt;&gt;1,"",DATABASE!M2242)</f>
        <v/>
      </c>
      <c r="C2244" s="94">
        <f>IF(DATABASE!$X2242&lt;&gt;1,"",DATABASE!A2242)</f>
        <v/>
      </c>
      <c r="D2244" s="94">
        <f>IF(DATABASE!$X2242&lt;&gt;1,"",DATABASE!P2242)</f>
        <v/>
      </c>
      <c r="E2244" s="94">
        <f>IF(DATABASE!$X2242&lt;&gt;1,"",DATABASE!L2242)</f>
        <v/>
      </c>
      <c r="F2244" s="94">
        <f>IF(DATABASE!$X2242&lt;&gt;1,"",DATABASE!Q2242)</f>
        <v/>
      </c>
      <c r="G2244" s="94">
        <f>IF(DATABASE!$X2242&lt;&gt;1,"",DATABASE!C2242)</f>
        <v/>
      </c>
      <c r="H2244" s="94">
        <f>IF(DATABASE!$X2242&lt;&gt;1,"",DATABASE!D2242)</f>
        <v/>
      </c>
      <c r="I2244" s="93">
        <f>IF(DATABASE!$X2242&lt;&gt;1,"",DATABASE!S2242)</f>
        <v/>
      </c>
    </row>
    <row r="2245" ht="16.5" customHeight="1" s="111">
      <c r="A2245" s="92">
        <f>IF(DATABASE!$X2243&lt;&gt;1,"",DATABASE!B2243)</f>
        <v/>
      </c>
      <c r="B2245" s="93">
        <f>IF(DATABASE!$X2243&lt;&gt;1,"",DATABASE!M2243)</f>
        <v/>
      </c>
      <c r="C2245" s="94">
        <f>IF(DATABASE!$X2243&lt;&gt;1,"",DATABASE!A2243)</f>
        <v/>
      </c>
      <c r="D2245" s="94">
        <f>IF(DATABASE!$X2243&lt;&gt;1,"",DATABASE!P2243)</f>
        <v/>
      </c>
      <c r="E2245" s="94">
        <f>IF(DATABASE!$X2243&lt;&gt;1,"",DATABASE!L2243)</f>
        <v/>
      </c>
      <c r="F2245" s="94">
        <f>IF(DATABASE!$X2243&lt;&gt;1,"",DATABASE!Q2243)</f>
        <v/>
      </c>
      <c r="G2245" s="94">
        <f>IF(DATABASE!$X2243&lt;&gt;1,"",DATABASE!C2243)</f>
        <v/>
      </c>
      <c r="H2245" s="94">
        <f>IF(DATABASE!$X2243&lt;&gt;1,"",DATABASE!D2243)</f>
        <v/>
      </c>
      <c r="I2245" s="93">
        <f>IF(DATABASE!$X2243&lt;&gt;1,"",DATABASE!S2243)</f>
        <v/>
      </c>
    </row>
    <row r="2246" ht="16.5" customHeight="1" s="111">
      <c r="A2246" s="92">
        <f>IF(DATABASE!$X2244&lt;&gt;1,"",DATABASE!B2244)</f>
        <v/>
      </c>
      <c r="B2246" s="93">
        <f>IF(DATABASE!$X2244&lt;&gt;1,"",DATABASE!M2244)</f>
        <v/>
      </c>
      <c r="C2246" s="94">
        <f>IF(DATABASE!$X2244&lt;&gt;1,"",DATABASE!A2244)</f>
        <v/>
      </c>
      <c r="D2246" s="94">
        <f>IF(DATABASE!$X2244&lt;&gt;1,"",DATABASE!P2244)</f>
        <v/>
      </c>
      <c r="E2246" s="94">
        <f>IF(DATABASE!$X2244&lt;&gt;1,"",DATABASE!L2244)</f>
        <v/>
      </c>
      <c r="F2246" s="94">
        <f>IF(DATABASE!$X2244&lt;&gt;1,"",DATABASE!Q2244)</f>
        <v/>
      </c>
      <c r="G2246" s="94">
        <f>IF(DATABASE!$X2244&lt;&gt;1,"",DATABASE!C2244)</f>
        <v/>
      </c>
      <c r="H2246" s="94">
        <f>IF(DATABASE!$X2244&lt;&gt;1,"",DATABASE!D2244)</f>
        <v/>
      </c>
      <c r="I2246" s="93">
        <f>IF(DATABASE!$X2244&lt;&gt;1,"",DATABASE!S2244)</f>
        <v/>
      </c>
    </row>
    <row r="2247" ht="16.5" customHeight="1" s="111">
      <c r="A2247" s="92">
        <f>IF(DATABASE!$X2245&lt;&gt;1,"",DATABASE!B2245)</f>
        <v/>
      </c>
      <c r="B2247" s="93">
        <f>IF(DATABASE!$X2245&lt;&gt;1,"",DATABASE!M2245)</f>
        <v/>
      </c>
      <c r="C2247" s="94">
        <f>IF(DATABASE!$X2245&lt;&gt;1,"",DATABASE!A2245)</f>
        <v/>
      </c>
      <c r="D2247" s="94">
        <f>IF(DATABASE!$X2245&lt;&gt;1,"",DATABASE!P2245)</f>
        <v/>
      </c>
      <c r="E2247" s="94">
        <f>IF(DATABASE!$X2245&lt;&gt;1,"",DATABASE!L2245)</f>
        <v/>
      </c>
      <c r="F2247" s="94">
        <f>IF(DATABASE!$X2245&lt;&gt;1,"",DATABASE!Q2245)</f>
        <v/>
      </c>
      <c r="G2247" s="94">
        <f>IF(DATABASE!$X2245&lt;&gt;1,"",DATABASE!C2245)</f>
        <v/>
      </c>
      <c r="H2247" s="94">
        <f>IF(DATABASE!$X2245&lt;&gt;1,"",DATABASE!D2245)</f>
        <v/>
      </c>
      <c r="I2247" s="93">
        <f>IF(DATABASE!$X2245&lt;&gt;1,"",DATABASE!S2245)</f>
        <v/>
      </c>
    </row>
    <row r="2248" ht="16.5" customHeight="1" s="111">
      <c r="A2248" s="92">
        <f>IF(DATABASE!$X2246&lt;&gt;1,"",DATABASE!B2246)</f>
        <v/>
      </c>
      <c r="B2248" s="93">
        <f>IF(DATABASE!$X2246&lt;&gt;1,"",DATABASE!M2246)</f>
        <v/>
      </c>
      <c r="C2248" s="94">
        <f>IF(DATABASE!$X2246&lt;&gt;1,"",DATABASE!A2246)</f>
        <v/>
      </c>
      <c r="D2248" s="94">
        <f>IF(DATABASE!$X2246&lt;&gt;1,"",DATABASE!P2246)</f>
        <v/>
      </c>
      <c r="E2248" s="94">
        <f>IF(DATABASE!$X2246&lt;&gt;1,"",DATABASE!L2246)</f>
        <v/>
      </c>
      <c r="F2248" s="94">
        <f>IF(DATABASE!$X2246&lt;&gt;1,"",DATABASE!Q2246)</f>
        <v/>
      </c>
      <c r="G2248" s="94">
        <f>IF(DATABASE!$X2246&lt;&gt;1,"",DATABASE!C2246)</f>
        <v/>
      </c>
      <c r="H2248" s="94">
        <f>IF(DATABASE!$X2246&lt;&gt;1,"",DATABASE!D2246)</f>
        <v/>
      </c>
      <c r="I2248" s="93">
        <f>IF(DATABASE!$X2246&lt;&gt;1,"",DATABASE!S2246)</f>
        <v/>
      </c>
    </row>
    <row r="2249" ht="16.5" customHeight="1" s="111">
      <c r="A2249" s="92">
        <f>IF(DATABASE!$X2247&lt;&gt;1,"",DATABASE!B2247)</f>
        <v/>
      </c>
      <c r="B2249" s="93">
        <f>IF(DATABASE!$X2247&lt;&gt;1,"",DATABASE!M2247)</f>
        <v/>
      </c>
      <c r="C2249" s="94">
        <f>IF(DATABASE!$X2247&lt;&gt;1,"",DATABASE!A2247)</f>
        <v/>
      </c>
      <c r="D2249" s="94">
        <f>IF(DATABASE!$X2247&lt;&gt;1,"",DATABASE!P2247)</f>
        <v/>
      </c>
      <c r="E2249" s="94">
        <f>IF(DATABASE!$X2247&lt;&gt;1,"",DATABASE!L2247)</f>
        <v/>
      </c>
      <c r="F2249" s="94">
        <f>IF(DATABASE!$X2247&lt;&gt;1,"",DATABASE!Q2247)</f>
        <v/>
      </c>
      <c r="G2249" s="94">
        <f>IF(DATABASE!$X2247&lt;&gt;1,"",DATABASE!C2247)</f>
        <v/>
      </c>
      <c r="H2249" s="94">
        <f>IF(DATABASE!$X2247&lt;&gt;1,"",DATABASE!D2247)</f>
        <v/>
      </c>
      <c r="I2249" s="93">
        <f>IF(DATABASE!$X2247&lt;&gt;1,"",DATABASE!S2247)</f>
        <v/>
      </c>
    </row>
    <row r="2250" ht="16.5" customHeight="1" s="111">
      <c r="A2250" s="92">
        <f>IF(DATABASE!$X2248&lt;&gt;1,"",DATABASE!B2248)</f>
        <v/>
      </c>
      <c r="B2250" s="93">
        <f>IF(DATABASE!$X2248&lt;&gt;1,"",DATABASE!M2248)</f>
        <v/>
      </c>
      <c r="C2250" s="94">
        <f>IF(DATABASE!$X2248&lt;&gt;1,"",DATABASE!A2248)</f>
        <v/>
      </c>
      <c r="D2250" s="94">
        <f>IF(DATABASE!$X2248&lt;&gt;1,"",DATABASE!P2248)</f>
        <v/>
      </c>
      <c r="E2250" s="94">
        <f>IF(DATABASE!$X2248&lt;&gt;1,"",DATABASE!L2248)</f>
        <v/>
      </c>
      <c r="F2250" s="94">
        <f>IF(DATABASE!$X2248&lt;&gt;1,"",DATABASE!Q2248)</f>
        <v/>
      </c>
      <c r="G2250" s="94">
        <f>IF(DATABASE!$X2248&lt;&gt;1,"",DATABASE!C2248)</f>
        <v/>
      </c>
      <c r="H2250" s="94">
        <f>IF(DATABASE!$X2248&lt;&gt;1,"",DATABASE!D2248)</f>
        <v/>
      </c>
      <c r="I2250" s="93">
        <f>IF(DATABASE!$X2248&lt;&gt;1,"",DATABASE!S2248)</f>
        <v/>
      </c>
    </row>
    <row r="2251" ht="16.5" customHeight="1" s="111">
      <c r="A2251" s="92">
        <f>IF(DATABASE!$X2249&lt;&gt;1,"",DATABASE!B2249)</f>
        <v/>
      </c>
      <c r="B2251" s="93">
        <f>IF(DATABASE!$X2249&lt;&gt;1,"",DATABASE!M2249)</f>
        <v/>
      </c>
      <c r="C2251" s="94">
        <f>IF(DATABASE!$X2249&lt;&gt;1,"",DATABASE!A2249)</f>
        <v/>
      </c>
      <c r="D2251" s="94">
        <f>IF(DATABASE!$X2249&lt;&gt;1,"",DATABASE!P2249)</f>
        <v/>
      </c>
      <c r="E2251" s="94">
        <f>IF(DATABASE!$X2249&lt;&gt;1,"",DATABASE!L2249)</f>
        <v/>
      </c>
      <c r="F2251" s="94">
        <f>IF(DATABASE!$X2249&lt;&gt;1,"",DATABASE!Q2249)</f>
        <v/>
      </c>
      <c r="G2251" s="94">
        <f>IF(DATABASE!$X2249&lt;&gt;1,"",DATABASE!C2249)</f>
        <v/>
      </c>
      <c r="H2251" s="94">
        <f>IF(DATABASE!$X2249&lt;&gt;1,"",DATABASE!D2249)</f>
        <v/>
      </c>
      <c r="I2251" s="93">
        <f>IF(DATABASE!$X2249&lt;&gt;1,"",DATABASE!S2249)</f>
        <v/>
      </c>
    </row>
    <row r="2252" ht="16.5" customHeight="1" s="111">
      <c r="A2252" s="92">
        <f>IF(DATABASE!$X2250&lt;&gt;1,"",DATABASE!B2250)</f>
        <v/>
      </c>
      <c r="B2252" s="93">
        <f>IF(DATABASE!$X2250&lt;&gt;1,"",DATABASE!M2250)</f>
        <v/>
      </c>
      <c r="C2252" s="94">
        <f>IF(DATABASE!$X2250&lt;&gt;1,"",DATABASE!A2250)</f>
        <v/>
      </c>
      <c r="D2252" s="94">
        <f>IF(DATABASE!$X2250&lt;&gt;1,"",DATABASE!P2250)</f>
        <v/>
      </c>
      <c r="E2252" s="94">
        <f>IF(DATABASE!$X2250&lt;&gt;1,"",DATABASE!L2250)</f>
        <v/>
      </c>
      <c r="F2252" s="94">
        <f>IF(DATABASE!$X2250&lt;&gt;1,"",DATABASE!Q2250)</f>
        <v/>
      </c>
      <c r="G2252" s="94">
        <f>IF(DATABASE!$X2250&lt;&gt;1,"",DATABASE!C2250)</f>
        <v/>
      </c>
      <c r="H2252" s="94">
        <f>IF(DATABASE!$X2250&lt;&gt;1,"",DATABASE!D2250)</f>
        <v/>
      </c>
      <c r="I2252" s="93">
        <f>IF(DATABASE!$X2250&lt;&gt;1,"",DATABASE!S2250)</f>
        <v/>
      </c>
    </row>
    <row r="2253" ht="16.5" customHeight="1" s="111">
      <c r="A2253" s="92">
        <f>IF(DATABASE!$X2251&lt;&gt;1,"",DATABASE!B2251)</f>
        <v/>
      </c>
      <c r="B2253" s="93">
        <f>IF(DATABASE!$X2251&lt;&gt;1,"",DATABASE!M2251)</f>
        <v/>
      </c>
      <c r="C2253" s="94">
        <f>IF(DATABASE!$X2251&lt;&gt;1,"",DATABASE!A2251)</f>
        <v/>
      </c>
      <c r="D2253" s="94">
        <f>IF(DATABASE!$X2251&lt;&gt;1,"",DATABASE!P2251)</f>
        <v/>
      </c>
      <c r="E2253" s="94">
        <f>IF(DATABASE!$X2251&lt;&gt;1,"",DATABASE!L2251)</f>
        <v/>
      </c>
      <c r="F2253" s="94">
        <f>IF(DATABASE!$X2251&lt;&gt;1,"",DATABASE!Q2251)</f>
        <v/>
      </c>
      <c r="G2253" s="94">
        <f>IF(DATABASE!$X2251&lt;&gt;1,"",DATABASE!C2251)</f>
        <v/>
      </c>
      <c r="H2253" s="94">
        <f>IF(DATABASE!$X2251&lt;&gt;1,"",DATABASE!D2251)</f>
        <v/>
      </c>
      <c r="I2253" s="93">
        <f>IF(DATABASE!$X2251&lt;&gt;1,"",DATABASE!S2251)</f>
        <v/>
      </c>
    </row>
    <row r="2254" ht="16.5" customHeight="1" s="111">
      <c r="A2254" s="92">
        <f>IF(DATABASE!$X2252&lt;&gt;1,"",DATABASE!B2252)</f>
        <v/>
      </c>
      <c r="B2254" s="93">
        <f>IF(DATABASE!$X2252&lt;&gt;1,"",DATABASE!M2252)</f>
        <v/>
      </c>
      <c r="C2254" s="94">
        <f>IF(DATABASE!$X2252&lt;&gt;1,"",DATABASE!A2252)</f>
        <v/>
      </c>
      <c r="D2254" s="94">
        <f>IF(DATABASE!$X2252&lt;&gt;1,"",DATABASE!P2252)</f>
        <v/>
      </c>
      <c r="E2254" s="94">
        <f>IF(DATABASE!$X2252&lt;&gt;1,"",DATABASE!L2252)</f>
        <v/>
      </c>
      <c r="F2254" s="94">
        <f>IF(DATABASE!$X2252&lt;&gt;1,"",DATABASE!Q2252)</f>
        <v/>
      </c>
      <c r="G2254" s="94">
        <f>IF(DATABASE!$X2252&lt;&gt;1,"",DATABASE!C2252)</f>
        <v/>
      </c>
      <c r="H2254" s="94">
        <f>IF(DATABASE!$X2252&lt;&gt;1,"",DATABASE!D2252)</f>
        <v/>
      </c>
      <c r="I2254" s="93">
        <f>IF(DATABASE!$X2252&lt;&gt;1,"",DATABASE!S2252)</f>
        <v/>
      </c>
    </row>
    <row r="2255" ht="16.5" customHeight="1" s="111">
      <c r="A2255" s="92">
        <f>IF(DATABASE!$X2253&lt;&gt;1,"",DATABASE!B2253)</f>
        <v/>
      </c>
      <c r="B2255" s="93">
        <f>IF(DATABASE!$X2253&lt;&gt;1,"",DATABASE!M2253)</f>
        <v/>
      </c>
      <c r="C2255" s="94">
        <f>IF(DATABASE!$X2253&lt;&gt;1,"",DATABASE!A2253)</f>
        <v/>
      </c>
      <c r="D2255" s="94">
        <f>IF(DATABASE!$X2253&lt;&gt;1,"",DATABASE!P2253)</f>
        <v/>
      </c>
      <c r="E2255" s="94">
        <f>IF(DATABASE!$X2253&lt;&gt;1,"",DATABASE!L2253)</f>
        <v/>
      </c>
      <c r="F2255" s="94">
        <f>IF(DATABASE!$X2253&lt;&gt;1,"",DATABASE!Q2253)</f>
        <v/>
      </c>
      <c r="G2255" s="94">
        <f>IF(DATABASE!$X2253&lt;&gt;1,"",DATABASE!C2253)</f>
        <v/>
      </c>
      <c r="H2255" s="94">
        <f>IF(DATABASE!$X2253&lt;&gt;1,"",DATABASE!D2253)</f>
        <v/>
      </c>
      <c r="I2255" s="93">
        <f>IF(DATABASE!$X2253&lt;&gt;1,"",DATABASE!S2253)</f>
        <v/>
      </c>
    </row>
    <row r="2256" ht="16.5" customHeight="1" s="111">
      <c r="A2256" s="92">
        <f>IF(DATABASE!$X2254&lt;&gt;1,"",DATABASE!B2254)</f>
        <v/>
      </c>
      <c r="B2256" s="93">
        <f>IF(DATABASE!$X2254&lt;&gt;1,"",DATABASE!M2254)</f>
        <v/>
      </c>
      <c r="C2256" s="94">
        <f>IF(DATABASE!$X2254&lt;&gt;1,"",DATABASE!A2254)</f>
        <v/>
      </c>
      <c r="D2256" s="94">
        <f>IF(DATABASE!$X2254&lt;&gt;1,"",DATABASE!P2254)</f>
        <v/>
      </c>
      <c r="E2256" s="94">
        <f>IF(DATABASE!$X2254&lt;&gt;1,"",DATABASE!L2254)</f>
        <v/>
      </c>
      <c r="F2256" s="94">
        <f>IF(DATABASE!$X2254&lt;&gt;1,"",DATABASE!Q2254)</f>
        <v/>
      </c>
      <c r="G2256" s="94">
        <f>IF(DATABASE!$X2254&lt;&gt;1,"",DATABASE!C2254)</f>
        <v/>
      </c>
      <c r="H2256" s="94">
        <f>IF(DATABASE!$X2254&lt;&gt;1,"",DATABASE!D2254)</f>
        <v/>
      </c>
      <c r="I2256" s="93">
        <f>IF(DATABASE!$X2254&lt;&gt;1,"",DATABASE!S2254)</f>
        <v/>
      </c>
    </row>
    <row r="2257" ht="16.5" customHeight="1" s="111">
      <c r="A2257" s="92">
        <f>IF(DATABASE!$X2255&lt;&gt;1,"",DATABASE!B2255)</f>
        <v/>
      </c>
      <c r="B2257" s="93">
        <f>IF(DATABASE!$X2255&lt;&gt;1,"",DATABASE!M2255)</f>
        <v/>
      </c>
      <c r="C2257" s="94">
        <f>IF(DATABASE!$X2255&lt;&gt;1,"",DATABASE!A2255)</f>
        <v/>
      </c>
      <c r="D2257" s="94">
        <f>IF(DATABASE!$X2255&lt;&gt;1,"",DATABASE!P2255)</f>
        <v/>
      </c>
      <c r="E2257" s="94">
        <f>IF(DATABASE!$X2255&lt;&gt;1,"",DATABASE!L2255)</f>
        <v/>
      </c>
      <c r="F2257" s="94">
        <f>IF(DATABASE!$X2255&lt;&gt;1,"",DATABASE!Q2255)</f>
        <v/>
      </c>
      <c r="G2257" s="94">
        <f>IF(DATABASE!$X2255&lt;&gt;1,"",DATABASE!C2255)</f>
        <v/>
      </c>
      <c r="H2257" s="94">
        <f>IF(DATABASE!$X2255&lt;&gt;1,"",DATABASE!D2255)</f>
        <v/>
      </c>
      <c r="I2257" s="93">
        <f>IF(DATABASE!$X2255&lt;&gt;1,"",DATABASE!S2255)</f>
        <v/>
      </c>
    </row>
    <row r="2258" ht="16.5" customHeight="1" s="111">
      <c r="A2258" s="92">
        <f>IF(DATABASE!$X2256&lt;&gt;1,"",DATABASE!B2256)</f>
        <v/>
      </c>
      <c r="B2258" s="93">
        <f>IF(DATABASE!$X2256&lt;&gt;1,"",DATABASE!M2256)</f>
        <v/>
      </c>
      <c r="C2258" s="94">
        <f>IF(DATABASE!$X2256&lt;&gt;1,"",DATABASE!A2256)</f>
        <v/>
      </c>
      <c r="D2258" s="94">
        <f>IF(DATABASE!$X2256&lt;&gt;1,"",DATABASE!P2256)</f>
        <v/>
      </c>
      <c r="E2258" s="94">
        <f>IF(DATABASE!$X2256&lt;&gt;1,"",DATABASE!L2256)</f>
        <v/>
      </c>
      <c r="F2258" s="94">
        <f>IF(DATABASE!$X2256&lt;&gt;1,"",DATABASE!Q2256)</f>
        <v/>
      </c>
      <c r="G2258" s="94">
        <f>IF(DATABASE!$X2256&lt;&gt;1,"",DATABASE!C2256)</f>
        <v/>
      </c>
      <c r="H2258" s="94">
        <f>IF(DATABASE!$X2256&lt;&gt;1,"",DATABASE!D2256)</f>
        <v/>
      </c>
      <c r="I2258" s="93">
        <f>IF(DATABASE!$X2256&lt;&gt;1,"",DATABASE!S2256)</f>
        <v/>
      </c>
    </row>
    <row r="2259" ht="16.5" customHeight="1" s="111">
      <c r="A2259" s="92">
        <f>IF(DATABASE!$X2257&lt;&gt;1,"",DATABASE!B2257)</f>
        <v/>
      </c>
      <c r="B2259" s="93">
        <f>IF(DATABASE!$X2257&lt;&gt;1,"",DATABASE!M2257)</f>
        <v/>
      </c>
      <c r="C2259" s="94">
        <f>IF(DATABASE!$X2257&lt;&gt;1,"",DATABASE!A2257)</f>
        <v/>
      </c>
      <c r="D2259" s="94">
        <f>IF(DATABASE!$X2257&lt;&gt;1,"",DATABASE!P2257)</f>
        <v/>
      </c>
      <c r="E2259" s="94">
        <f>IF(DATABASE!$X2257&lt;&gt;1,"",DATABASE!L2257)</f>
        <v/>
      </c>
      <c r="F2259" s="94">
        <f>IF(DATABASE!$X2257&lt;&gt;1,"",DATABASE!Q2257)</f>
        <v/>
      </c>
      <c r="G2259" s="94">
        <f>IF(DATABASE!$X2257&lt;&gt;1,"",DATABASE!C2257)</f>
        <v/>
      </c>
      <c r="H2259" s="94">
        <f>IF(DATABASE!$X2257&lt;&gt;1,"",DATABASE!D2257)</f>
        <v/>
      </c>
      <c r="I2259" s="93">
        <f>IF(DATABASE!$X2257&lt;&gt;1,"",DATABASE!S2257)</f>
        <v/>
      </c>
    </row>
    <row r="2260" ht="16.5" customHeight="1" s="111">
      <c r="A2260" s="92">
        <f>IF(DATABASE!$X2258&lt;&gt;1,"",DATABASE!B2258)</f>
        <v/>
      </c>
      <c r="B2260" s="93">
        <f>IF(DATABASE!$X2258&lt;&gt;1,"",DATABASE!M2258)</f>
        <v/>
      </c>
      <c r="C2260" s="94">
        <f>IF(DATABASE!$X2258&lt;&gt;1,"",DATABASE!A2258)</f>
        <v/>
      </c>
      <c r="D2260" s="94">
        <f>IF(DATABASE!$X2258&lt;&gt;1,"",DATABASE!P2258)</f>
        <v/>
      </c>
      <c r="E2260" s="94">
        <f>IF(DATABASE!$X2258&lt;&gt;1,"",DATABASE!L2258)</f>
        <v/>
      </c>
      <c r="F2260" s="94">
        <f>IF(DATABASE!$X2258&lt;&gt;1,"",DATABASE!Q2258)</f>
        <v/>
      </c>
      <c r="G2260" s="94">
        <f>IF(DATABASE!$X2258&lt;&gt;1,"",DATABASE!C2258)</f>
        <v/>
      </c>
      <c r="H2260" s="94">
        <f>IF(DATABASE!$X2258&lt;&gt;1,"",DATABASE!D2258)</f>
        <v/>
      </c>
      <c r="I2260" s="93">
        <f>IF(DATABASE!$X2258&lt;&gt;1,"",DATABASE!S2258)</f>
        <v/>
      </c>
    </row>
    <row r="2261" ht="16.5" customHeight="1" s="111">
      <c r="A2261" s="92">
        <f>IF(DATABASE!$X2259&lt;&gt;1,"",DATABASE!B2259)</f>
        <v/>
      </c>
      <c r="B2261" s="93">
        <f>IF(DATABASE!$X2259&lt;&gt;1,"",DATABASE!M2259)</f>
        <v/>
      </c>
      <c r="C2261" s="94">
        <f>IF(DATABASE!$X2259&lt;&gt;1,"",DATABASE!A2259)</f>
        <v/>
      </c>
      <c r="D2261" s="94">
        <f>IF(DATABASE!$X2259&lt;&gt;1,"",DATABASE!P2259)</f>
        <v/>
      </c>
      <c r="E2261" s="94">
        <f>IF(DATABASE!$X2259&lt;&gt;1,"",DATABASE!L2259)</f>
        <v/>
      </c>
      <c r="F2261" s="94">
        <f>IF(DATABASE!$X2259&lt;&gt;1,"",DATABASE!Q2259)</f>
        <v/>
      </c>
      <c r="G2261" s="94">
        <f>IF(DATABASE!$X2259&lt;&gt;1,"",DATABASE!C2259)</f>
        <v/>
      </c>
      <c r="H2261" s="94">
        <f>IF(DATABASE!$X2259&lt;&gt;1,"",DATABASE!D2259)</f>
        <v/>
      </c>
      <c r="I2261" s="93">
        <f>IF(DATABASE!$X2259&lt;&gt;1,"",DATABASE!S2259)</f>
        <v/>
      </c>
    </row>
    <row r="2262" ht="16.5" customHeight="1" s="111">
      <c r="A2262" s="92">
        <f>IF(DATABASE!$X2260&lt;&gt;1,"",DATABASE!B2260)</f>
        <v/>
      </c>
      <c r="B2262" s="93">
        <f>IF(DATABASE!$X2260&lt;&gt;1,"",DATABASE!M2260)</f>
        <v/>
      </c>
      <c r="C2262" s="94">
        <f>IF(DATABASE!$X2260&lt;&gt;1,"",DATABASE!A2260)</f>
        <v/>
      </c>
      <c r="D2262" s="94">
        <f>IF(DATABASE!$X2260&lt;&gt;1,"",DATABASE!P2260)</f>
        <v/>
      </c>
      <c r="E2262" s="94">
        <f>IF(DATABASE!$X2260&lt;&gt;1,"",DATABASE!L2260)</f>
        <v/>
      </c>
      <c r="F2262" s="94">
        <f>IF(DATABASE!$X2260&lt;&gt;1,"",DATABASE!Q2260)</f>
        <v/>
      </c>
      <c r="G2262" s="94">
        <f>IF(DATABASE!$X2260&lt;&gt;1,"",DATABASE!C2260)</f>
        <v/>
      </c>
      <c r="H2262" s="94">
        <f>IF(DATABASE!$X2260&lt;&gt;1,"",DATABASE!D2260)</f>
        <v/>
      </c>
      <c r="I2262" s="93">
        <f>IF(DATABASE!$X2260&lt;&gt;1,"",DATABASE!S2260)</f>
        <v/>
      </c>
    </row>
    <row r="2263" ht="16.5" customHeight="1" s="111">
      <c r="A2263" s="92">
        <f>IF(DATABASE!$X2261&lt;&gt;1,"",DATABASE!B2261)</f>
        <v/>
      </c>
      <c r="B2263" s="93">
        <f>IF(DATABASE!$X2261&lt;&gt;1,"",DATABASE!M2261)</f>
        <v/>
      </c>
      <c r="C2263" s="94">
        <f>IF(DATABASE!$X2261&lt;&gt;1,"",DATABASE!A2261)</f>
        <v/>
      </c>
      <c r="D2263" s="94">
        <f>IF(DATABASE!$X2261&lt;&gt;1,"",DATABASE!P2261)</f>
        <v/>
      </c>
      <c r="E2263" s="94">
        <f>IF(DATABASE!$X2261&lt;&gt;1,"",DATABASE!L2261)</f>
        <v/>
      </c>
      <c r="F2263" s="94">
        <f>IF(DATABASE!$X2261&lt;&gt;1,"",DATABASE!Q2261)</f>
        <v/>
      </c>
      <c r="G2263" s="94">
        <f>IF(DATABASE!$X2261&lt;&gt;1,"",DATABASE!C2261)</f>
        <v/>
      </c>
      <c r="H2263" s="94">
        <f>IF(DATABASE!$X2261&lt;&gt;1,"",DATABASE!D2261)</f>
        <v/>
      </c>
      <c r="I2263" s="93">
        <f>IF(DATABASE!$X2261&lt;&gt;1,"",DATABASE!S2261)</f>
        <v/>
      </c>
    </row>
    <row r="2264" ht="16.5" customHeight="1" s="111">
      <c r="A2264" s="92">
        <f>IF(DATABASE!$X2262&lt;&gt;1,"",DATABASE!B2262)</f>
        <v/>
      </c>
      <c r="B2264" s="93">
        <f>IF(DATABASE!$X2262&lt;&gt;1,"",DATABASE!M2262)</f>
        <v/>
      </c>
      <c r="C2264" s="94">
        <f>IF(DATABASE!$X2262&lt;&gt;1,"",DATABASE!A2262)</f>
        <v/>
      </c>
      <c r="D2264" s="94">
        <f>IF(DATABASE!$X2262&lt;&gt;1,"",DATABASE!P2262)</f>
        <v/>
      </c>
      <c r="E2264" s="94">
        <f>IF(DATABASE!$X2262&lt;&gt;1,"",DATABASE!L2262)</f>
        <v/>
      </c>
      <c r="F2264" s="94">
        <f>IF(DATABASE!$X2262&lt;&gt;1,"",DATABASE!Q2262)</f>
        <v/>
      </c>
      <c r="G2264" s="94">
        <f>IF(DATABASE!$X2262&lt;&gt;1,"",DATABASE!C2262)</f>
        <v/>
      </c>
      <c r="H2264" s="94">
        <f>IF(DATABASE!$X2262&lt;&gt;1,"",DATABASE!D2262)</f>
        <v/>
      </c>
      <c r="I2264" s="93">
        <f>IF(DATABASE!$X2262&lt;&gt;1,"",DATABASE!S2262)</f>
        <v/>
      </c>
    </row>
    <row r="2265" ht="16.5" customHeight="1" s="111">
      <c r="A2265" s="92">
        <f>IF(DATABASE!$X2263&lt;&gt;1,"",DATABASE!B2263)</f>
        <v/>
      </c>
      <c r="B2265" s="93">
        <f>IF(DATABASE!$X2263&lt;&gt;1,"",DATABASE!M2263)</f>
        <v/>
      </c>
      <c r="C2265" s="94">
        <f>IF(DATABASE!$X2263&lt;&gt;1,"",DATABASE!A2263)</f>
        <v/>
      </c>
      <c r="D2265" s="94">
        <f>IF(DATABASE!$X2263&lt;&gt;1,"",DATABASE!P2263)</f>
        <v/>
      </c>
      <c r="E2265" s="94">
        <f>IF(DATABASE!$X2263&lt;&gt;1,"",DATABASE!L2263)</f>
        <v/>
      </c>
      <c r="F2265" s="94">
        <f>IF(DATABASE!$X2263&lt;&gt;1,"",DATABASE!Q2263)</f>
        <v/>
      </c>
      <c r="G2265" s="94">
        <f>IF(DATABASE!$X2263&lt;&gt;1,"",DATABASE!C2263)</f>
        <v/>
      </c>
      <c r="H2265" s="94">
        <f>IF(DATABASE!$X2263&lt;&gt;1,"",DATABASE!D2263)</f>
        <v/>
      </c>
      <c r="I2265" s="93">
        <f>IF(DATABASE!$X2263&lt;&gt;1,"",DATABASE!S2263)</f>
        <v/>
      </c>
    </row>
    <row r="2266" ht="16.5" customHeight="1" s="111">
      <c r="A2266" s="92">
        <f>IF(DATABASE!$X2264&lt;&gt;1,"",DATABASE!B2264)</f>
        <v/>
      </c>
      <c r="B2266" s="93">
        <f>IF(DATABASE!$X2264&lt;&gt;1,"",DATABASE!M2264)</f>
        <v/>
      </c>
      <c r="C2266" s="94">
        <f>IF(DATABASE!$X2264&lt;&gt;1,"",DATABASE!A2264)</f>
        <v/>
      </c>
      <c r="D2266" s="94">
        <f>IF(DATABASE!$X2264&lt;&gt;1,"",DATABASE!P2264)</f>
        <v/>
      </c>
      <c r="E2266" s="94">
        <f>IF(DATABASE!$X2264&lt;&gt;1,"",DATABASE!L2264)</f>
        <v/>
      </c>
      <c r="F2266" s="94">
        <f>IF(DATABASE!$X2264&lt;&gt;1,"",DATABASE!Q2264)</f>
        <v/>
      </c>
      <c r="G2266" s="94">
        <f>IF(DATABASE!$X2264&lt;&gt;1,"",DATABASE!C2264)</f>
        <v/>
      </c>
      <c r="H2266" s="94">
        <f>IF(DATABASE!$X2264&lt;&gt;1,"",DATABASE!D2264)</f>
        <v/>
      </c>
      <c r="I2266" s="93">
        <f>IF(DATABASE!$X2264&lt;&gt;1,"",DATABASE!S2264)</f>
        <v/>
      </c>
    </row>
    <row r="2267" ht="16.5" customHeight="1" s="111">
      <c r="A2267" s="92">
        <f>IF(DATABASE!$X2265&lt;&gt;1,"",DATABASE!B2265)</f>
        <v/>
      </c>
      <c r="B2267" s="93">
        <f>IF(DATABASE!$X2265&lt;&gt;1,"",DATABASE!M2265)</f>
        <v/>
      </c>
      <c r="C2267" s="94">
        <f>IF(DATABASE!$X2265&lt;&gt;1,"",DATABASE!A2265)</f>
        <v/>
      </c>
      <c r="D2267" s="94">
        <f>IF(DATABASE!$X2265&lt;&gt;1,"",DATABASE!P2265)</f>
        <v/>
      </c>
      <c r="E2267" s="94">
        <f>IF(DATABASE!$X2265&lt;&gt;1,"",DATABASE!L2265)</f>
        <v/>
      </c>
      <c r="F2267" s="94">
        <f>IF(DATABASE!$X2265&lt;&gt;1,"",DATABASE!Q2265)</f>
        <v/>
      </c>
      <c r="G2267" s="94">
        <f>IF(DATABASE!$X2265&lt;&gt;1,"",DATABASE!C2265)</f>
        <v/>
      </c>
      <c r="H2267" s="94">
        <f>IF(DATABASE!$X2265&lt;&gt;1,"",DATABASE!D2265)</f>
        <v/>
      </c>
      <c r="I2267" s="93">
        <f>IF(DATABASE!$X2265&lt;&gt;1,"",DATABASE!S2265)</f>
        <v/>
      </c>
    </row>
    <row r="2268" ht="16.5" customHeight="1" s="111">
      <c r="A2268" s="92">
        <f>IF(DATABASE!$X2266&lt;&gt;1,"",DATABASE!B2266)</f>
        <v/>
      </c>
      <c r="B2268" s="93">
        <f>IF(DATABASE!$X2266&lt;&gt;1,"",DATABASE!M2266)</f>
        <v/>
      </c>
      <c r="C2268" s="94">
        <f>IF(DATABASE!$X2266&lt;&gt;1,"",DATABASE!A2266)</f>
        <v/>
      </c>
      <c r="D2268" s="94">
        <f>IF(DATABASE!$X2266&lt;&gt;1,"",DATABASE!P2266)</f>
        <v/>
      </c>
      <c r="E2268" s="94">
        <f>IF(DATABASE!$X2266&lt;&gt;1,"",DATABASE!L2266)</f>
        <v/>
      </c>
      <c r="F2268" s="94">
        <f>IF(DATABASE!$X2266&lt;&gt;1,"",DATABASE!Q2266)</f>
        <v/>
      </c>
      <c r="G2268" s="94">
        <f>IF(DATABASE!$X2266&lt;&gt;1,"",DATABASE!C2266)</f>
        <v/>
      </c>
      <c r="H2268" s="94">
        <f>IF(DATABASE!$X2266&lt;&gt;1,"",DATABASE!D2266)</f>
        <v/>
      </c>
      <c r="I2268" s="93">
        <f>IF(DATABASE!$X2266&lt;&gt;1,"",DATABASE!S2266)</f>
        <v/>
      </c>
    </row>
    <row r="2269" ht="16.5" customHeight="1" s="111">
      <c r="A2269" s="92">
        <f>IF(DATABASE!$X2267&lt;&gt;1,"",DATABASE!B2267)</f>
        <v/>
      </c>
      <c r="B2269" s="93">
        <f>IF(DATABASE!$X2267&lt;&gt;1,"",DATABASE!M2267)</f>
        <v/>
      </c>
      <c r="C2269" s="94">
        <f>IF(DATABASE!$X2267&lt;&gt;1,"",DATABASE!A2267)</f>
        <v/>
      </c>
      <c r="D2269" s="94">
        <f>IF(DATABASE!$X2267&lt;&gt;1,"",DATABASE!P2267)</f>
        <v/>
      </c>
      <c r="E2269" s="94">
        <f>IF(DATABASE!$X2267&lt;&gt;1,"",DATABASE!L2267)</f>
        <v/>
      </c>
      <c r="F2269" s="94">
        <f>IF(DATABASE!$X2267&lt;&gt;1,"",DATABASE!Q2267)</f>
        <v/>
      </c>
      <c r="G2269" s="94">
        <f>IF(DATABASE!$X2267&lt;&gt;1,"",DATABASE!C2267)</f>
        <v/>
      </c>
      <c r="H2269" s="94">
        <f>IF(DATABASE!$X2267&lt;&gt;1,"",DATABASE!D2267)</f>
        <v/>
      </c>
      <c r="I2269" s="93">
        <f>IF(DATABASE!$X2267&lt;&gt;1,"",DATABASE!S2267)</f>
        <v/>
      </c>
    </row>
    <row r="2270" ht="16.5" customHeight="1" s="111">
      <c r="A2270" s="92">
        <f>IF(DATABASE!$X2268&lt;&gt;1,"",DATABASE!B2268)</f>
        <v/>
      </c>
      <c r="B2270" s="93">
        <f>IF(DATABASE!$X2268&lt;&gt;1,"",DATABASE!M2268)</f>
        <v/>
      </c>
      <c r="C2270" s="94">
        <f>IF(DATABASE!$X2268&lt;&gt;1,"",DATABASE!A2268)</f>
        <v/>
      </c>
      <c r="D2270" s="94">
        <f>IF(DATABASE!$X2268&lt;&gt;1,"",DATABASE!P2268)</f>
        <v/>
      </c>
      <c r="E2270" s="94">
        <f>IF(DATABASE!$X2268&lt;&gt;1,"",DATABASE!L2268)</f>
        <v/>
      </c>
      <c r="F2270" s="94">
        <f>IF(DATABASE!$X2268&lt;&gt;1,"",DATABASE!Q2268)</f>
        <v/>
      </c>
      <c r="G2270" s="94">
        <f>IF(DATABASE!$X2268&lt;&gt;1,"",DATABASE!C2268)</f>
        <v/>
      </c>
      <c r="H2270" s="94">
        <f>IF(DATABASE!$X2268&lt;&gt;1,"",DATABASE!D2268)</f>
        <v/>
      </c>
      <c r="I2270" s="93">
        <f>IF(DATABASE!$X2268&lt;&gt;1,"",DATABASE!S2268)</f>
        <v/>
      </c>
    </row>
    <row r="2271" ht="16.5" customHeight="1" s="111">
      <c r="A2271" s="92">
        <f>IF(DATABASE!$X2269&lt;&gt;1,"",DATABASE!B2269)</f>
        <v/>
      </c>
      <c r="B2271" s="93">
        <f>IF(DATABASE!$X2269&lt;&gt;1,"",DATABASE!M2269)</f>
        <v/>
      </c>
      <c r="C2271" s="94">
        <f>IF(DATABASE!$X2269&lt;&gt;1,"",DATABASE!A2269)</f>
        <v/>
      </c>
      <c r="D2271" s="94">
        <f>IF(DATABASE!$X2269&lt;&gt;1,"",DATABASE!P2269)</f>
        <v/>
      </c>
      <c r="E2271" s="94">
        <f>IF(DATABASE!$X2269&lt;&gt;1,"",DATABASE!L2269)</f>
        <v/>
      </c>
      <c r="F2271" s="94">
        <f>IF(DATABASE!$X2269&lt;&gt;1,"",DATABASE!Q2269)</f>
        <v/>
      </c>
      <c r="G2271" s="94">
        <f>IF(DATABASE!$X2269&lt;&gt;1,"",DATABASE!C2269)</f>
        <v/>
      </c>
      <c r="H2271" s="94">
        <f>IF(DATABASE!$X2269&lt;&gt;1,"",DATABASE!D2269)</f>
        <v/>
      </c>
      <c r="I2271" s="93">
        <f>IF(DATABASE!$X2269&lt;&gt;1,"",DATABASE!S2269)</f>
        <v/>
      </c>
    </row>
    <row r="2272" ht="16.5" customHeight="1" s="111">
      <c r="A2272" s="92">
        <f>IF(DATABASE!$X2270&lt;&gt;1,"",DATABASE!B2270)</f>
        <v/>
      </c>
      <c r="B2272" s="93">
        <f>IF(DATABASE!$X2270&lt;&gt;1,"",DATABASE!M2270)</f>
        <v/>
      </c>
      <c r="C2272" s="94">
        <f>IF(DATABASE!$X2270&lt;&gt;1,"",DATABASE!A2270)</f>
        <v/>
      </c>
      <c r="D2272" s="94">
        <f>IF(DATABASE!$X2270&lt;&gt;1,"",DATABASE!P2270)</f>
        <v/>
      </c>
      <c r="E2272" s="94">
        <f>IF(DATABASE!$X2270&lt;&gt;1,"",DATABASE!L2270)</f>
        <v/>
      </c>
      <c r="F2272" s="94">
        <f>IF(DATABASE!$X2270&lt;&gt;1,"",DATABASE!Q2270)</f>
        <v/>
      </c>
      <c r="G2272" s="94">
        <f>IF(DATABASE!$X2270&lt;&gt;1,"",DATABASE!C2270)</f>
        <v/>
      </c>
      <c r="H2272" s="94">
        <f>IF(DATABASE!$X2270&lt;&gt;1,"",DATABASE!D2270)</f>
        <v/>
      </c>
      <c r="I2272" s="93">
        <f>IF(DATABASE!$X2270&lt;&gt;1,"",DATABASE!S2270)</f>
        <v/>
      </c>
    </row>
    <row r="2273" ht="16.5" customHeight="1" s="111">
      <c r="A2273" s="92">
        <f>IF(DATABASE!$X2271&lt;&gt;1,"",DATABASE!B2271)</f>
        <v/>
      </c>
      <c r="B2273" s="93">
        <f>IF(DATABASE!$X2271&lt;&gt;1,"",DATABASE!M2271)</f>
        <v/>
      </c>
      <c r="C2273" s="94">
        <f>IF(DATABASE!$X2271&lt;&gt;1,"",DATABASE!A2271)</f>
        <v/>
      </c>
      <c r="D2273" s="94">
        <f>IF(DATABASE!$X2271&lt;&gt;1,"",DATABASE!P2271)</f>
        <v/>
      </c>
      <c r="E2273" s="94">
        <f>IF(DATABASE!$X2271&lt;&gt;1,"",DATABASE!L2271)</f>
        <v/>
      </c>
      <c r="F2273" s="94">
        <f>IF(DATABASE!$X2271&lt;&gt;1,"",DATABASE!Q2271)</f>
        <v/>
      </c>
      <c r="G2273" s="94">
        <f>IF(DATABASE!$X2271&lt;&gt;1,"",DATABASE!C2271)</f>
        <v/>
      </c>
      <c r="H2273" s="94">
        <f>IF(DATABASE!$X2271&lt;&gt;1,"",DATABASE!D2271)</f>
        <v/>
      </c>
      <c r="I2273" s="93">
        <f>IF(DATABASE!$X2271&lt;&gt;1,"",DATABASE!S2271)</f>
        <v/>
      </c>
    </row>
    <row r="2274" ht="16.5" customHeight="1" s="111">
      <c r="A2274" s="92">
        <f>IF(DATABASE!$X2272&lt;&gt;1,"",DATABASE!B2272)</f>
        <v/>
      </c>
      <c r="B2274" s="93">
        <f>IF(DATABASE!$X2272&lt;&gt;1,"",DATABASE!M2272)</f>
        <v/>
      </c>
      <c r="C2274" s="94">
        <f>IF(DATABASE!$X2272&lt;&gt;1,"",DATABASE!A2272)</f>
        <v/>
      </c>
      <c r="D2274" s="94">
        <f>IF(DATABASE!$X2272&lt;&gt;1,"",DATABASE!P2272)</f>
        <v/>
      </c>
      <c r="E2274" s="94">
        <f>IF(DATABASE!$X2272&lt;&gt;1,"",DATABASE!L2272)</f>
        <v/>
      </c>
      <c r="F2274" s="94">
        <f>IF(DATABASE!$X2272&lt;&gt;1,"",DATABASE!Q2272)</f>
        <v/>
      </c>
      <c r="G2274" s="94">
        <f>IF(DATABASE!$X2272&lt;&gt;1,"",DATABASE!C2272)</f>
        <v/>
      </c>
      <c r="H2274" s="94">
        <f>IF(DATABASE!$X2272&lt;&gt;1,"",DATABASE!D2272)</f>
        <v/>
      </c>
      <c r="I2274" s="93">
        <f>IF(DATABASE!$X2272&lt;&gt;1,"",DATABASE!S2272)</f>
        <v/>
      </c>
    </row>
    <row r="2275" ht="16.5" customHeight="1" s="111">
      <c r="A2275" s="92">
        <f>IF(DATABASE!$X2273&lt;&gt;1,"",DATABASE!B2273)</f>
        <v/>
      </c>
      <c r="B2275" s="93">
        <f>IF(DATABASE!$X2273&lt;&gt;1,"",DATABASE!M2273)</f>
        <v/>
      </c>
      <c r="C2275" s="94">
        <f>IF(DATABASE!$X2273&lt;&gt;1,"",DATABASE!A2273)</f>
        <v/>
      </c>
      <c r="D2275" s="94">
        <f>IF(DATABASE!$X2273&lt;&gt;1,"",DATABASE!P2273)</f>
        <v/>
      </c>
      <c r="E2275" s="94">
        <f>IF(DATABASE!$X2273&lt;&gt;1,"",DATABASE!L2273)</f>
        <v/>
      </c>
      <c r="F2275" s="94">
        <f>IF(DATABASE!$X2273&lt;&gt;1,"",DATABASE!Q2273)</f>
        <v/>
      </c>
      <c r="G2275" s="94">
        <f>IF(DATABASE!$X2273&lt;&gt;1,"",DATABASE!C2273)</f>
        <v/>
      </c>
      <c r="H2275" s="94">
        <f>IF(DATABASE!$X2273&lt;&gt;1,"",DATABASE!D2273)</f>
        <v/>
      </c>
      <c r="I2275" s="93">
        <f>IF(DATABASE!$X2273&lt;&gt;1,"",DATABASE!S2273)</f>
        <v/>
      </c>
    </row>
    <row r="2276" ht="16.5" customHeight="1" s="111">
      <c r="A2276" s="92">
        <f>IF(DATABASE!$X2274&lt;&gt;1,"",DATABASE!B2274)</f>
        <v/>
      </c>
      <c r="B2276" s="93">
        <f>IF(DATABASE!$X2274&lt;&gt;1,"",DATABASE!M2274)</f>
        <v/>
      </c>
      <c r="C2276" s="94">
        <f>IF(DATABASE!$X2274&lt;&gt;1,"",DATABASE!A2274)</f>
        <v/>
      </c>
      <c r="D2276" s="94">
        <f>IF(DATABASE!$X2274&lt;&gt;1,"",DATABASE!P2274)</f>
        <v/>
      </c>
      <c r="E2276" s="94">
        <f>IF(DATABASE!$X2274&lt;&gt;1,"",DATABASE!L2274)</f>
        <v/>
      </c>
      <c r="F2276" s="94">
        <f>IF(DATABASE!$X2274&lt;&gt;1,"",DATABASE!Q2274)</f>
        <v/>
      </c>
      <c r="G2276" s="94">
        <f>IF(DATABASE!$X2274&lt;&gt;1,"",DATABASE!C2274)</f>
        <v/>
      </c>
      <c r="H2276" s="94">
        <f>IF(DATABASE!$X2274&lt;&gt;1,"",DATABASE!D2274)</f>
        <v/>
      </c>
      <c r="I2276" s="93">
        <f>IF(DATABASE!$X2274&lt;&gt;1,"",DATABASE!S2274)</f>
        <v/>
      </c>
    </row>
    <row r="2277" ht="16.5" customHeight="1" s="111">
      <c r="A2277" s="92">
        <f>IF(DATABASE!$X2275&lt;&gt;1,"",DATABASE!B2275)</f>
        <v/>
      </c>
      <c r="B2277" s="93">
        <f>IF(DATABASE!$X2275&lt;&gt;1,"",DATABASE!M2275)</f>
        <v/>
      </c>
      <c r="C2277" s="94">
        <f>IF(DATABASE!$X2275&lt;&gt;1,"",DATABASE!A2275)</f>
        <v/>
      </c>
      <c r="D2277" s="94">
        <f>IF(DATABASE!$X2275&lt;&gt;1,"",DATABASE!P2275)</f>
        <v/>
      </c>
      <c r="E2277" s="94">
        <f>IF(DATABASE!$X2275&lt;&gt;1,"",DATABASE!L2275)</f>
        <v/>
      </c>
      <c r="F2277" s="94">
        <f>IF(DATABASE!$X2275&lt;&gt;1,"",DATABASE!Q2275)</f>
        <v/>
      </c>
      <c r="G2277" s="94">
        <f>IF(DATABASE!$X2275&lt;&gt;1,"",DATABASE!C2275)</f>
        <v/>
      </c>
      <c r="H2277" s="94">
        <f>IF(DATABASE!$X2275&lt;&gt;1,"",DATABASE!D2275)</f>
        <v/>
      </c>
      <c r="I2277" s="93">
        <f>IF(DATABASE!$X2275&lt;&gt;1,"",DATABASE!S2275)</f>
        <v/>
      </c>
    </row>
    <row r="2278" ht="16.5" customHeight="1" s="111">
      <c r="A2278" s="92">
        <f>IF(DATABASE!$X2276&lt;&gt;1,"",DATABASE!B2276)</f>
        <v/>
      </c>
      <c r="B2278" s="93">
        <f>IF(DATABASE!$X2276&lt;&gt;1,"",DATABASE!M2276)</f>
        <v/>
      </c>
      <c r="C2278" s="94">
        <f>IF(DATABASE!$X2276&lt;&gt;1,"",DATABASE!A2276)</f>
        <v/>
      </c>
      <c r="D2278" s="94">
        <f>IF(DATABASE!$X2276&lt;&gt;1,"",DATABASE!P2276)</f>
        <v/>
      </c>
      <c r="E2278" s="94">
        <f>IF(DATABASE!$X2276&lt;&gt;1,"",DATABASE!L2276)</f>
        <v/>
      </c>
      <c r="F2278" s="94">
        <f>IF(DATABASE!$X2276&lt;&gt;1,"",DATABASE!Q2276)</f>
        <v/>
      </c>
      <c r="G2278" s="94">
        <f>IF(DATABASE!$X2276&lt;&gt;1,"",DATABASE!C2276)</f>
        <v/>
      </c>
      <c r="H2278" s="94">
        <f>IF(DATABASE!$X2276&lt;&gt;1,"",DATABASE!D2276)</f>
        <v/>
      </c>
      <c r="I2278" s="93">
        <f>IF(DATABASE!$X2276&lt;&gt;1,"",DATABASE!S2276)</f>
        <v/>
      </c>
    </row>
    <row r="2279" ht="16.5" customHeight="1" s="111">
      <c r="A2279" s="92">
        <f>IF(DATABASE!$X2277&lt;&gt;1,"",DATABASE!B2277)</f>
        <v/>
      </c>
      <c r="B2279" s="93">
        <f>IF(DATABASE!$X2277&lt;&gt;1,"",DATABASE!M2277)</f>
        <v/>
      </c>
      <c r="C2279" s="94">
        <f>IF(DATABASE!$X2277&lt;&gt;1,"",DATABASE!A2277)</f>
        <v/>
      </c>
      <c r="D2279" s="94">
        <f>IF(DATABASE!$X2277&lt;&gt;1,"",DATABASE!P2277)</f>
        <v/>
      </c>
      <c r="E2279" s="94">
        <f>IF(DATABASE!$X2277&lt;&gt;1,"",DATABASE!L2277)</f>
        <v/>
      </c>
      <c r="F2279" s="94">
        <f>IF(DATABASE!$X2277&lt;&gt;1,"",DATABASE!Q2277)</f>
        <v/>
      </c>
      <c r="G2279" s="94">
        <f>IF(DATABASE!$X2277&lt;&gt;1,"",DATABASE!C2277)</f>
        <v/>
      </c>
      <c r="H2279" s="94">
        <f>IF(DATABASE!$X2277&lt;&gt;1,"",DATABASE!D2277)</f>
        <v/>
      </c>
      <c r="I2279" s="93">
        <f>IF(DATABASE!$X2277&lt;&gt;1,"",DATABASE!S2277)</f>
        <v/>
      </c>
    </row>
    <row r="2280" ht="16.5" customHeight="1" s="111">
      <c r="A2280" s="92">
        <f>IF(DATABASE!$X2278&lt;&gt;1,"",DATABASE!B2278)</f>
        <v/>
      </c>
      <c r="B2280" s="93">
        <f>IF(DATABASE!$X2278&lt;&gt;1,"",DATABASE!M2278)</f>
        <v/>
      </c>
      <c r="C2280" s="94">
        <f>IF(DATABASE!$X2278&lt;&gt;1,"",DATABASE!A2278)</f>
        <v/>
      </c>
      <c r="D2280" s="94">
        <f>IF(DATABASE!$X2278&lt;&gt;1,"",DATABASE!P2278)</f>
        <v/>
      </c>
      <c r="E2280" s="94">
        <f>IF(DATABASE!$X2278&lt;&gt;1,"",DATABASE!L2278)</f>
        <v/>
      </c>
      <c r="F2280" s="94">
        <f>IF(DATABASE!$X2278&lt;&gt;1,"",DATABASE!Q2278)</f>
        <v/>
      </c>
      <c r="G2280" s="94">
        <f>IF(DATABASE!$X2278&lt;&gt;1,"",DATABASE!C2278)</f>
        <v/>
      </c>
      <c r="H2280" s="94">
        <f>IF(DATABASE!$X2278&lt;&gt;1,"",DATABASE!D2278)</f>
        <v/>
      </c>
      <c r="I2280" s="93">
        <f>IF(DATABASE!$X2278&lt;&gt;1,"",DATABASE!S2278)</f>
        <v/>
      </c>
    </row>
    <row r="2281" ht="16.5" customHeight="1" s="111">
      <c r="A2281" s="92">
        <f>IF(DATABASE!$X2279&lt;&gt;1,"",DATABASE!B2279)</f>
        <v/>
      </c>
      <c r="B2281" s="93">
        <f>IF(DATABASE!$X2279&lt;&gt;1,"",DATABASE!M2279)</f>
        <v/>
      </c>
      <c r="C2281" s="94">
        <f>IF(DATABASE!$X2279&lt;&gt;1,"",DATABASE!A2279)</f>
        <v/>
      </c>
      <c r="D2281" s="94">
        <f>IF(DATABASE!$X2279&lt;&gt;1,"",DATABASE!P2279)</f>
        <v/>
      </c>
      <c r="E2281" s="94">
        <f>IF(DATABASE!$X2279&lt;&gt;1,"",DATABASE!L2279)</f>
        <v/>
      </c>
      <c r="F2281" s="94">
        <f>IF(DATABASE!$X2279&lt;&gt;1,"",DATABASE!Q2279)</f>
        <v/>
      </c>
      <c r="G2281" s="94">
        <f>IF(DATABASE!$X2279&lt;&gt;1,"",DATABASE!C2279)</f>
        <v/>
      </c>
      <c r="H2281" s="94">
        <f>IF(DATABASE!$X2279&lt;&gt;1,"",DATABASE!D2279)</f>
        <v/>
      </c>
      <c r="I2281" s="93">
        <f>IF(DATABASE!$X2279&lt;&gt;1,"",DATABASE!S2279)</f>
        <v/>
      </c>
    </row>
    <row r="2282" ht="16.5" customHeight="1" s="111">
      <c r="A2282" s="92">
        <f>IF(DATABASE!$X2280&lt;&gt;1,"",DATABASE!B2280)</f>
        <v/>
      </c>
      <c r="B2282" s="93">
        <f>IF(DATABASE!$X2280&lt;&gt;1,"",DATABASE!M2280)</f>
        <v/>
      </c>
      <c r="C2282" s="94">
        <f>IF(DATABASE!$X2280&lt;&gt;1,"",DATABASE!A2280)</f>
        <v/>
      </c>
      <c r="D2282" s="94">
        <f>IF(DATABASE!$X2280&lt;&gt;1,"",DATABASE!P2280)</f>
        <v/>
      </c>
      <c r="E2282" s="94">
        <f>IF(DATABASE!$X2280&lt;&gt;1,"",DATABASE!L2280)</f>
        <v/>
      </c>
      <c r="F2282" s="94">
        <f>IF(DATABASE!$X2280&lt;&gt;1,"",DATABASE!Q2280)</f>
        <v/>
      </c>
      <c r="G2282" s="94">
        <f>IF(DATABASE!$X2280&lt;&gt;1,"",DATABASE!C2280)</f>
        <v/>
      </c>
      <c r="H2282" s="94">
        <f>IF(DATABASE!$X2280&lt;&gt;1,"",DATABASE!D2280)</f>
        <v/>
      </c>
      <c r="I2282" s="93">
        <f>IF(DATABASE!$X2280&lt;&gt;1,"",DATABASE!S2280)</f>
        <v/>
      </c>
    </row>
    <row r="2283" ht="16.5" customHeight="1" s="111">
      <c r="A2283" s="92">
        <f>IF(DATABASE!$X2281&lt;&gt;1,"",DATABASE!B2281)</f>
        <v/>
      </c>
      <c r="B2283" s="93">
        <f>IF(DATABASE!$X2281&lt;&gt;1,"",DATABASE!M2281)</f>
        <v/>
      </c>
      <c r="C2283" s="94">
        <f>IF(DATABASE!$X2281&lt;&gt;1,"",DATABASE!A2281)</f>
        <v/>
      </c>
      <c r="D2283" s="94">
        <f>IF(DATABASE!$X2281&lt;&gt;1,"",DATABASE!P2281)</f>
        <v/>
      </c>
      <c r="E2283" s="94">
        <f>IF(DATABASE!$X2281&lt;&gt;1,"",DATABASE!L2281)</f>
        <v/>
      </c>
      <c r="F2283" s="94">
        <f>IF(DATABASE!$X2281&lt;&gt;1,"",DATABASE!Q2281)</f>
        <v/>
      </c>
      <c r="G2283" s="94">
        <f>IF(DATABASE!$X2281&lt;&gt;1,"",DATABASE!C2281)</f>
        <v/>
      </c>
      <c r="H2283" s="94">
        <f>IF(DATABASE!$X2281&lt;&gt;1,"",DATABASE!D2281)</f>
        <v/>
      </c>
      <c r="I2283" s="93">
        <f>IF(DATABASE!$X2281&lt;&gt;1,"",DATABASE!S2281)</f>
        <v/>
      </c>
    </row>
    <row r="2284" ht="16.5" customHeight="1" s="111">
      <c r="A2284" s="92">
        <f>IF(DATABASE!$X2282&lt;&gt;1,"",DATABASE!B2282)</f>
        <v/>
      </c>
      <c r="B2284" s="93">
        <f>IF(DATABASE!$X2282&lt;&gt;1,"",DATABASE!M2282)</f>
        <v/>
      </c>
      <c r="C2284" s="94">
        <f>IF(DATABASE!$X2282&lt;&gt;1,"",DATABASE!A2282)</f>
        <v/>
      </c>
      <c r="D2284" s="94">
        <f>IF(DATABASE!$X2282&lt;&gt;1,"",DATABASE!P2282)</f>
        <v/>
      </c>
      <c r="E2284" s="94">
        <f>IF(DATABASE!$X2282&lt;&gt;1,"",DATABASE!L2282)</f>
        <v/>
      </c>
      <c r="F2284" s="94">
        <f>IF(DATABASE!$X2282&lt;&gt;1,"",DATABASE!Q2282)</f>
        <v/>
      </c>
      <c r="G2284" s="94">
        <f>IF(DATABASE!$X2282&lt;&gt;1,"",DATABASE!C2282)</f>
        <v/>
      </c>
      <c r="H2284" s="94">
        <f>IF(DATABASE!$X2282&lt;&gt;1,"",DATABASE!D2282)</f>
        <v/>
      </c>
      <c r="I2284" s="93">
        <f>IF(DATABASE!$X2282&lt;&gt;1,"",DATABASE!S2282)</f>
        <v/>
      </c>
    </row>
    <row r="2285" ht="16.5" customHeight="1" s="111">
      <c r="A2285" s="92">
        <f>IF(DATABASE!$X2283&lt;&gt;1,"",DATABASE!B2283)</f>
        <v/>
      </c>
      <c r="B2285" s="93">
        <f>IF(DATABASE!$X2283&lt;&gt;1,"",DATABASE!M2283)</f>
        <v/>
      </c>
      <c r="C2285" s="94">
        <f>IF(DATABASE!$X2283&lt;&gt;1,"",DATABASE!A2283)</f>
        <v/>
      </c>
      <c r="D2285" s="94">
        <f>IF(DATABASE!$X2283&lt;&gt;1,"",DATABASE!P2283)</f>
        <v/>
      </c>
      <c r="E2285" s="94">
        <f>IF(DATABASE!$X2283&lt;&gt;1,"",DATABASE!L2283)</f>
        <v/>
      </c>
      <c r="F2285" s="94">
        <f>IF(DATABASE!$X2283&lt;&gt;1,"",DATABASE!Q2283)</f>
        <v/>
      </c>
      <c r="G2285" s="94">
        <f>IF(DATABASE!$X2283&lt;&gt;1,"",DATABASE!C2283)</f>
        <v/>
      </c>
      <c r="H2285" s="94">
        <f>IF(DATABASE!$X2283&lt;&gt;1,"",DATABASE!D2283)</f>
        <v/>
      </c>
      <c r="I2285" s="93">
        <f>IF(DATABASE!$X2283&lt;&gt;1,"",DATABASE!S2283)</f>
        <v/>
      </c>
    </row>
    <row r="2286" ht="16.5" customHeight="1" s="111">
      <c r="A2286" s="92">
        <f>IF(DATABASE!$X2284&lt;&gt;1,"",DATABASE!B2284)</f>
        <v/>
      </c>
      <c r="B2286" s="93">
        <f>IF(DATABASE!$X2284&lt;&gt;1,"",DATABASE!M2284)</f>
        <v/>
      </c>
      <c r="C2286" s="94">
        <f>IF(DATABASE!$X2284&lt;&gt;1,"",DATABASE!A2284)</f>
        <v/>
      </c>
      <c r="D2286" s="94">
        <f>IF(DATABASE!$X2284&lt;&gt;1,"",DATABASE!P2284)</f>
        <v/>
      </c>
      <c r="E2286" s="94">
        <f>IF(DATABASE!$X2284&lt;&gt;1,"",DATABASE!L2284)</f>
        <v/>
      </c>
      <c r="F2286" s="94">
        <f>IF(DATABASE!$X2284&lt;&gt;1,"",DATABASE!Q2284)</f>
        <v/>
      </c>
      <c r="G2286" s="94">
        <f>IF(DATABASE!$X2284&lt;&gt;1,"",DATABASE!C2284)</f>
        <v/>
      </c>
      <c r="H2286" s="94">
        <f>IF(DATABASE!$X2284&lt;&gt;1,"",DATABASE!D2284)</f>
        <v/>
      </c>
      <c r="I2286" s="93">
        <f>IF(DATABASE!$X2284&lt;&gt;1,"",DATABASE!S2284)</f>
        <v/>
      </c>
    </row>
    <row r="2287" ht="16.5" customHeight="1" s="111">
      <c r="A2287" s="92">
        <f>IF(DATABASE!$X2285&lt;&gt;1,"",DATABASE!B2285)</f>
        <v/>
      </c>
      <c r="B2287" s="93">
        <f>IF(DATABASE!$X2285&lt;&gt;1,"",DATABASE!M2285)</f>
        <v/>
      </c>
      <c r="C2287" s="94">
        <f>IF(DATABASE!$X2285&lt;&gt;1,"",DATABASE!A2285)</f>
        <v/>
      </c>
      <c r="D2287" s="94">
        <f>IF(DATABASE!$X2285&lt;&gt;1,"",DATABASE!P2285)</f>
        <v/>
      </c>
      <c r="E2287" s="94">
        <f>IF(DATABASE!$X2285&lt;&gt;1,"",DATABASE!L2285)</f>
        <v/>
      </c>
      <c r="F2287" s="94">
        <f>IF(DATABASE!$X2285&lt;&gt;1,"",DATABASE!Q2285)</f>
        <v/>
      </c>
      <c r="G2287" s="94">
        <f>IF(DATABASE!$X2285&lt;&gt;1,"",DATABASE!C2285)</f>
        <v/>
      </c>
      <c r="H2287" s="94">
        <f>IF(DATABASE!$X2285&lt;&gt;1,"",DATABASE!D2285)</f>
        <v/>
      </c>
      <c r="I2287" s="93">
        <f>IF(DATABASE!$X2285&lt;&gt;1,"",DATABASE!S2285)</f>
        <v/>
      </c>
    </row>
    <row r="2288" ht="16.5" customHeight="1" s="111">
      <c r="A2288" s="92">
        <f>IF(DATABASE!$X2286&lt;&gt;1,"",DATABASE!B2286)</f>
        <v/>
      </c>
      <c r="B2288" s="93">
        <f>IF(DATABASE!$X2286&lt;&gt;1,"",DATABASE!M2286)</f>
        <v/>
      </c>
      <c r="C2288" s="94">
        <f>IF(DATABASE!$X2286&lt;&gt;1,"",DATABASE!A2286)</f>
        <v/>
      </c>
      <c r="D2288" s="94">
        <f>IF(DATABASE!$X2286&lt;&gt;1,"",DATABASE!P2286)</f>
        <v/>
      </c>
      <c r="E2288" s="94">
        <f>IF(DATABASE!$X2286&lt;&gt;1,"",DATABASE!L2286)</f>
        <v/>
      </c>
      <c r="F2288" s="94">
        <f>IF(DATABASE!$X2286&lt;&gt;1,"",DATABASE!Q2286)</f>
        <v/>
      </c>
      <c r="G2288" s="94">
        <f>IF(DATABASE!$X2286&lt;&gt;1,"",DATABASE!C2286)</f>
        <v/>
      </c>
      <c r="H2288" s="94">
        <f>IF(DATABASE!$X2286&lt;&gt;1,"",DATABASE!D2286)</f>
        <v/>
      </c>
      <c r="I2288" s="93">
        <f>IF(DATABASE!$X2286&lt;&gt;1,"",DATABASE!S2286)</f>
        <v/>
      </c>
    </row>
    <row r="2289" ht="16.5" customHeight="1" s="111">
      <c r="A2289" s="92">
        <f>IF(DATABASE!$X2287&lt;&gt;1,"",DATABASE!B2287)</f>
        <v/>
      </c>
      <c r="B2289" s="93">
        <f>IF(DATABASE!$X2287&lt;&gt;1,"",DATABASE!M2287)</f>
        <v/>
      </c>
      <c r="C2289" s="94">
        <f>IF(DATABASE!$X2287&lt;&gt;1,"",DATABASE!A2287)</f>
        <v/>
      </c>
      <c r="D2289" s="94">
        <f>IF(DATABASE!$X2287&lt;&gt;1,"",DATABASE!P2287)</f>
        <v/>
      </c>
      <c r="E2289" s="94">
        <f>IF(DATABASE!$X2287&lt;&gt;1,"",DATABASE!L2287)</f>
        <v/>
      </c>
      <c r="F2289" s="94">
        <f>IF(DATABASE!$X2287&lt;&gt;1,"",DATABASE!Q2287)</f>
        <v/>
      </c>
      <c r="G2289" s="94">
        <f>IF(DATABASE!$X2287&lt;&gt;1,"",DATABASE!C2287)</f>
        <v/>
      </c>
      <c r="H2289" s="94">
        <f>IF(DATABASE!$X2287&lt;&gt;1,"",DATABASE!D2287)</f>
        <v/>
      </c>
      <c r="I2289" s="93">
        <f>IF(DATABASE!$X2287&lt;&gt;1,"",DATABASE!S2287)</f>
        <v/>
      </c>
    </row>
    <row r="2290" ht="16.5" customHeight="1" s="111">
      <c r="A2290" s="92">
        <f>IF(DATABASE!$X2288&lt;&gt;1,"",DATABASE!B2288)</f>
        <v/>
      </c>
      <c r="B2290" s="93">
        <f>IF(DATABASE!$X2288&lt;&gt;1,"",DATABASE!M2288)</f>
        <v/>
      </c>
      <c r="C2290" s="94">
        <f>IF(DATABASE!$X2288&lt;&gt;1,"",DATABASE!A2288)</f>
        <v/>
      </c>
      <c r="D2290" s="94">
        <f>IF(DATABASE!$X2288&lt;&gt;1,"",DATABASE!P2288)</f>
        <v/>
      </c>
      <c r="E2290" s="94">
        <f>IF(DATABASE!$X2288&lt;&gt;1,"",DATABASE!L2288)</f>
        <v/>
      </c>
      <c r="F2290" s="94">
        <f>IF(DATABASE!$X2288&lt;&gt;1,"",DATABASE!Q2288)</f>
        <v/>
      </c>
      <c r="G2290" s="94">
        <f>IF(DATABASE!$X2288&lt;&gt;1,"",DATABASE!C2288)</f>
        <v/>
      </c>
      <c r="H2290" s="94">
        <f>IF(DATABASE!$X2288&lt;&gt;1,"",DATABASE!D2288)</f>
        <v/>
      </c>
      <c r="I2290" s="93">
        <f>IF(DATABASE!$X2288&lt;&gt;1,"",DATABASE!S2288)</f>
        <v/>
      </c>
    </row>
    <row r="2291" ht="16.5" customHeight="1" s="111">
      <c r="A2291" s="92">
        <f>IF(DATABASE!$X2289&lt;&gt;1,"",DATABASE!B2289)</f>
        <v/>
      </c>
      <c r="B2291" s="93">
        <f>IF(DATABASE!$X2289&lt;&gt;1,"",DATABASE!M2289)</f>
        <v/>
      </c>
      <c r="C2291" s="94">
        <f>IF(DATABASE!$X2289&lt;&gt;1,"",DATABASE!A2289)</f>
        <v/>
      </c>
      <c r="D2291" s="94">
        <f>IF(DATABASE!$X2289&lt;&gt;1,"",DATABASE!P2289)</f>
        <v/>
      </c>
      <c r="E2291" s="94">
        <f>IF(DATABASE!$X2289&lt;&gt;1,"",DATABASE!L2289)</f>
        <v/>
      </c>
      <c r="F2291" s="94">
        <f>IF(DATABASE!$X2289&lt;&gt;1,"",DATABASE!Q2289)</f>
        <v/>
      </c>
      <c r="G2291" s="94">
        <f>IF(DATABASE!$X2289&lt;&gt;1,"",DATABASE!C2289)</f>
        <v/>
      </c>
      <c r="H2291" s="94">
        <f>IF(DATABASE!$X2289&lt;&gt;1,"",DATABASE!D2289)</f>
        <v/>
      </c>
      <c r="I2291" s="93">
        <f>IF(DATABASE!$X2289&lt;&gt;1,"",DATABASE!S2289)</f>
        <v/>
      </c>
    </row>
    <row r="2292" ht="16.5" customHeight="1" s="111">
      <c r="A2292" s="92">
        <f>IF(DATABASE!$X2290&lt;&gt;1,"",DATABASE!B2290)</f>
        <v/>
      </c>
      <c r="B2292" s="93">
        <f>IF(DATABASE!$X2290&lt;&gt;1,"",DATABASE!M2290)</f>
        <v/>
      </c>
      <c r="C2292" s="94">
        <f>IF(DATABASE!$X2290&lt;&gt;1,"",DATABASE!A2290)</f>
        <v/>
      </c>
      <c r="D2292" s="94">
        <f>IF(DATABASE!$X2290&lt;&gt;1,"",DATABASE!P2290)</f>
        <v/>
      </c>
      <c r="E2292" s="94">
        <f>IF(DATABASE!$X2290&lt;&gt;1,"",DATABASE!L2290)</f>
        <v/>
      </c>
      <c r="F2292" s="94">
        <f>IF(DATABASE!$X2290&lt;&gt;1,"",DATABASE!Q2290)</f>
        <v/>
      </c>
      <c r="G2292" s="94">
        <f>IF(DATABASE!$X2290&lt;&gt;1,"",DATABASE!C2290)</f>
        <v/>
      </c>
      <c r="H2292" s="94">
        <f>IF(DATABASE!$X2290&lt;&gt;1,"",DATABASE!D2290)</f>
        <v/>
      </c>
      <c r="I2292" s="93">
        <f>IF(DATABASE!$X2290&lt;&gt;1,"",DATABASE!S2290)</f>
        <v/>
      </c>
    </row>
    <row r="2293" ht="16.5" customHeight="1" s="111">
      <c r="A2293" s="92">
        <f>IF(DATABASE!$X2291&lt;&gt;1,"",DATABASE!B2291)</f>
        <v/>
      </c>
      <c r="B2293" s="93">
        <f>IF(DATABASE!$X2291&lt;&gt;1,"",DATABASE!M2291)</f>
        <v/>
      </c>
      <c r="C2293" s="94">
        <f>IF(DATABASE!$X2291&lt;&gt;1,"",DATABASE!A2291)</f>
        <v/>
      </c>
      <c r="D2293" s="94">
        <f>IF(DATABASE!$X2291&lt;&gt;1,"",DATABASE!P2291)</f>
        <v/>
      </c>
      <c r="E2293" s="94">
        <f>IF(DATABASE!$X2291&lt;&gt;1,"",DATABASE!L2291)</f>
        <v/>
      </c>
      <c r="F2293" s="94">
        <f>IF(DATABASE!$X2291&lt;&gt;1,"",DATABASE!Q2291)</f>
        <v/>
      </c>
      <c r="G2293" s="94">
        <f>IF(DATABASE!$X2291&lt;&gt;1,"",DATABASE!C2291)</f>
        <v/>
      </c>
      <c r="H2293" s="94">
        <f>IF(DATABASE!$X2291&lt;&gt;1,"",DATABASE!D2291)</f>
        <v/>
      </c>
      <c r="I2293" s="93">
        <f>IF(DATABASE!$X2291&lt;&gt;1,"",DATABASE!S2291)</f>
        <v/>
      </c>
    </row>
    <row r="2294" ht="16.5" customHeight="1" s="111">
      <c r="A2294" s="92">
        <f>IF(DATABASE!$X2292&lt;&gt;1,"",DATABASE!B2292)</f>
        <v/>
      </c>
      <c r="B2294" s="93">
        <f>IF(DATABASE!$X2292&lt;&gt;1,"",DATABASE!M2292)</f>
        <v/>
      </c>
      <c r="C2294" s="94">
        <f>IF(DATABASE!$X2292&lt;&gt;1,"",DATABASE!A2292)</f>
        <v/>
      </c>
      <c r="D2294" s="94">
        <f>IF(DATABASE!$X2292&lt;&gt;1,"",DATABASE!P2292)</f>
        <v/>
      </c>
      <c r="E2294" s="94">
        <f>IF(DATABASE!$X2292&lt;&gt;1,"",DATABASE!L2292)</f>
        <v/>
      </c>
      <c r="F2294" s="94">
        <f>IF(DATABASE!$X2292&lt;&gt;1,"",DATABASE!Q2292)</f>
        <v/>
      </c>
      <c r="G2294" s="94">
        <f>IF(DATABASE!$X2292&lt;&gt;1,"",DATABASE!C2292)</f>
        <v/>
      </c>
      <c r="H2294" s="94">
        <f>IF(DATABASE!$X2292&lt;&gt;1,"",DATABASE!D2292)</f>
        <v/>
      </c>
      <c r="I2294" s="93">
        <f>IF(DATABASE!$X2292&lt;&gt;1,"",DATABASE!S2292)</f>
        <v/>
      </c>
    </row>
    <row r="2295" ht="16.5" customHeight="1" s="111">
      <c r="A2295" s="92">
        <f>IF(DATABASE!$X2293&lt;&gt;1,"",DATABASE!B2293)</f>
        <v/>
      </c>
      <c r="B2295" s="93">
        <f>IF(DATABASE!$X2293&lt;&gt;1,"",DATABASE!M2293)</f>
        <v/>
      </c>
      <c r="C2295" s="94">
        <f>IF(DATABASE!$X2293&lt;&gt;1,"",DATABASE!A2293)</f>
        <v/>
      </c>
      <c r="D2295" s="94">
        <f>IF(DATABASE!$X2293&lt;&gt;1,"",DATABASE!P2293)</f>
        <v/>
      </c>
      <c r="E2295" s="94">
        <f>IF(DATABASE!$X2293&lt;&gt;1,"",DATABASE!L2293)</f>
        <v/>
      </c>
      <c r="F2295" s="94">
        <f>IF(DATABASE!$X2293&lt;&gt;1,"",DATABASE!Q2293)</f>
        <v/>
      </c>
      <c r="G2295" s="94">
        <f>IF(DATABASE!$X2293&lt;&gt;1,"",DATABASE!C2293)</f>
        <v/>
      </c>
      <c r="H2295" s="94">
        <f>IF(DATABASE!$X2293&lt;&gt;1,"",DATABASE!D2293)</f>
        <v/>
      </c>
      <c r="I2295" s="93">
        <f>IF(DATABASE!$X2293&lt;&gt;1,"",DATABASE!S2293)</f>
        <v/>
      </c>
    </row>
    <row r="2296" ht="16.5" customHeight="1" s="111">
      <c r="A2296" s="92">
        <f>IF(DATABASE!$X2294&lt;&gt;1,"",DATABASE!B2294)</f>
        <v/>
      </c>
      <c r="B2296" s="93">
        <f>IF(DATABASE!$X2294&lt;&gt;1,"",DATABASE!M2294)</f>
        <v/>
      </c>
      <c r="C2296" s="94">
        <f>IF(DATABASE!$X2294&lt;&gt;1,"",DATABASE!A2294)</f>
        <v/>
      </c>
      <c r="D2296" s="94">
        <f>IF(DATABASE!$X2294&lt;&gt;1,"",DATABASE!P2294)</f>
        <v/>
      </c>
      <c r="E2296" s="94">
        <f>IF(DATABASE!$X2294&lt;&gt;1,"",DATABASE!L2294)</f>
        <v/>
      </c>
      <c r="F2296" s="94">
        <f>IF(DATABASE!$X2294&lt;&gt;1,"",DATABASE!Q2294)</f>
        <v/>
      </c>
      <c r="G2296" s="94">
        <f>IF(DATABASE!$X2294&lt;&gt;1,"",DATABASE!C2294)</f>
        <v/>
      </c>
      <c r="H2296" s="94">
        <f>IF(DATABASE!$X2294&lt;&gt;1,"",DATABASE!D2294)</f>
        <v/>
      </c>
      <c r="I2296" s="93">
        <f>IF(DATABASE!$X2294&lt;&gt;1,"",DATABASE!S2294)</f>
        <v/>
      </c>
    </row>
    <row r="2297" ht="16.5" customHeight="1" s="111">
      <c r="A2297" s="92">
        <f>IF(DATABASE!$X2295&lt;&gt;1,"",DATABASE!B2295)</f>
        <v/>
      </c>
      <c r="B2297" s="93">
        <f>IF(DATABASE!$X2295&lt;&gt;1,"",DATABASE!M2295)</f>
        <v/>
      </c>
      <c r="C2297" s="94">
        <f>IF(DATABASE!$X2295&lt;&gt;1,"",DATABASE!A2295)</f>
        <v/>
      </c>
      <c r="D2297" s="94">
        <f>IF(DATABASE!$X2295&lt;&gt;1,"",DATABASE!P2295)</f>
        <v/>
      </c>
      <c r="E2297" s="94">
        <f>IF(DATABASE!$X2295&lt;&gt;1,"",DATABASE!L2295)</f>
        <v/>
      </c>
      <c r="F2297" s="94">
        <f>IF(DATABASE!$X2295&lt;&gt;1,"",DATABASE!Q2295)</f>
        <v/>
      </c>
      <c r="G2297" s="94">
        <f>IF(DATABASE!$X2295&lt;&gt;1,"",DATABASE!C2295)</f>
        <v/>
      </c>
      <c r="H2297" s="94">
        <f>IF(DATABASE!$X2295&lt;&gt;1,"",DATABASE!D2295)</f>
        <v/>
      </c>
      <c r="I2297" s="93">
        <f>IF(DATABASE!$X2295&lt;&gt;1,"",DATABASE!S2295)</f>
        <v/>
      </c>
    </row>
    <row r="2298" ht="16.5" customHeight="1" s="111">
      <c r="A2298" s="92">
        <f>IF(DATABASE!$X2296&lt;&gt;1,"",DATABASE!B2296)</f>
        <v/>
      </c>
      <c r="B2298" s="93">
        <f>IF(DATABASE!$X2296&lt;&gt;1,"",DATABASE!M2296)</f>
        <v/>
      </c>
      <c r="C2298" s="94">
        <f>IF(DATABASE!$X2296&lt;&gt;1,"",DATABASE!A2296)</f>
        <v/>
      </c>
      <c r="D2298" s="94">
        <f>IF(DATABASE!$X2296&lt;&gt;1,"",DATABASE!P2296)</f>
        <v/>
      </c>
      <c r="E2298" s="94">
        <f>IF(DATABASE!$X2296&lt;&gt;1,"",DATABASE!L2296)</f>
        <v/>
      </c>
      <c r="F2298" s="94">
        <f>IF(DATABASE!$X2296&lt;&gt;1,"",DATABASE!Q2296)</f>
        <v/>
      </c>
      <c r="G2298" s="94">
        <f>IF(DATABASE!$X2296&lt;&gt;1,"",DATABASE!C2296)</f>
        <v/>
      </c>
      <c r="H2298" s="94">
        <f>IF(DATABASE!$X2296&lt;&gt;1,"",DATABASE!D2296)</f>
        <v/>
      </c>
      <c r="I2298" s="93">
        <f>IF(DATABASE!$X2296&lt;&gt;1,"",DATABASE!S2296)</f>
        <v/>
      </c>
    </row>
    <row r="2299" ht="16.5" customHeight="1" s="111">
      <c r="A2299" s="92">
        <f>IF(DATABASE!$X2297&lt;&gt;1,"",DATABASE!B2297)</f>
        <v/>
      </c>
      <c r="B2299" s="93">
        <f>IF(DATABASE!$X2297&lt;&gt;1,"",DATABASE!M2297)</f>
        <v/>
      </c>
      <c r="C2299" s="94">
        <f>IF(DATABASE!$X2297&lt;&gt;1,"",DATABASE!A2297)</f>
        <v/>
      </c>
      <c r="D2299" s="94">
        <f>IF(DATABASE!$X2297&lt;&gt;1,"",DATABASE!P2297)</f>
        <v/>
      </c>
      <c r="E2299" s="94">
        <f>IF(DATABASE!$X2297&lt;&gt;1,"",DATABASE!L2297)</f>
        <v/>
      </c>
      <c r="F2299" s="94">
        <f>IF(DATABASE!$X2297&lt;&gt;1,"",DATABASE!Q2297)</f>
        <v/>
      </c>
      <c r="G2299" s="94">
        <f>IF(DATABASE!$X2297&lt;&gt;1,"",DATABASE!C2297)</f>
        <v/>
      </c>
      <c r="H2299" s="94">
        <f>IF(DATABASE!$X2297&lt;&gt;1,"",DATABASE!D2297)</f>
        <v/>
      </c>
      <c r="I2299" s="93">
        <f>IF(DATABASE!$X2297&lt;&gt;1,"",DATABASE!S2297)</f>
        <v/>
      </c>
    </row>
    <row r="2300" ht="16.5" customHeight="1" s="111">
      <c r="A2300" s="92">
        <f>IF(DATABASE!$X2298&lt;&gt;1,"",DATABASE!B2298)</f>
        <v/>
      </c>
      <c r="B2300" s="93">
        <f>IF(DATABASE!$X2298&lt;&gt;1,"",DATABASE!M2298)</f>
        <v/>
      </c>
      <c r="C2300" s="94">
        <f>IF(DATABASE!$X2298&lt;&gt;1,"",DATABASE!A2298)</f>
        <v/>
      </c>
      <c r="D2300" s="94">
        <f>IF(DATABASE!$X2298&lt;&gt;1,"",DATABASE!P2298)</f>
        <v/>
      </c>
      <c r="E2300" s="94">
        <f>IF(DATABASE!$X2298&lt;&gt;1,"",DATABASE!L2298)</f>
        <v/>
      </c>
      <c r="F2300" s="94">
        <f>IF(DATABASE!$X2298&lt;&gt;1,"",DATABASE!Q2298)</f>
        <v/>
      </c>
      <c r="G2300" s="94">
        <f>IF(DATABASE!$X2298&lt;&gt;1,"",DATABASE!C2298)</f>
        <v/>
      </c>
      <c r="H2300" s="94">
        <f>IF(DATABASE!$X2298&lt;&gt;1,"",DATABASE!D2298)</f>
        <v/>
      </c>
      <c r="I2300" s="93">
        <f>IF(DATABASE!$X2298&lt;&gt;1,"",DATABASE!S2298)</f>
        <v/>
      </c>
    </row>
    <row r="2301" ht="16.5" customHeight="1" s="111">
      <c r="A2301" s="92">
        <f>IF(DATABASE!$X2299&lt;&gt;1,"",DATABASE!B2299)</f>
        <v/>
      </c>
      <c r="B2301" s="93">
        <f>IF(DATABASE!$X2299&lt;&gt;1,"",DATABASE!M2299)</f>
        <v/>
      </c>
      <c r="C2301" s="94">
        <f>IF(DATABASE!$X2299&lt;&gt;1,"",DATABASE!A2299)</f>
        <v/>
      </c>
      <c r="D2301" s="94">
        <f>IF(DATABASE!$X2299&lt;&gt;1,"",DATABASE!P2299)</f>
        <v/>
      </c>
      <c r="E2301" s="94">
        <f>IF(DATABASE!$X2299&lt;&gt;1,"",DATABASE!L2299)</f>
        <v/>
      </c>
      <c r="F2301" s="94">
        <f>IF(DATABASE!$X2299&lt;&gt;1,"",DATABASE!Q2299)</f>
        <v/>
      </c>
      <c r="G2301" s="94">
        <f>IF(DATABASE!$X2299&lt;&gt;1,"",DATABASE!C2299)</f>
        <v/>
      </c>
      <c r="H2301" s="94">
        <f>IF(DATABASE!$X2299&lt;&gt;1,"",DATABASE!D2299)</f>
        <v/>
      </c>
      <c r="I2301" s="93">
        <f>IF(DATABASE!$X2299&lt;&gt;1,"",DATABASE!S2299)</f>
        <v/>
      </c>
    </row>
    <row r="2302" ht="16.5" customHeight="1" s="111">
      <c r="A2302" s="92">
        <f>IF(DATABASE!$X2300&lt;&gt;1,"",DATABASE!B2300)</f>
        <v/>
      </c>
      <c r="B2302" s="93">
        <f>IF(DATABASE!$X2300&lt;&gt;1,"",DATABASE!M2300)</f>
        <v/>
      </c>
      <c r="C2302" s="94">
        <f>IF(DATABASE!$X2300&lt;&gt;1,"",DATABASE!A2300)</f>
        <v/>
      </c>
      <c r="D2302" s="94">
        <f>IF(DATABASE!$X2300&lt;&gt;1,"",DATABASE!P2300)</f>
        <v/>
      </c>
      <c r="E2302" s="94">
        <f>IF(DATABASE!$X2300&lt;&gt;1,"",DATABASE!L2300)</f>
        <v/>
      </c>
      <c r="F2302" s="94">
        <f>IF(DATABASE!$X2300&lt;&gt;1,"",DATABASE!Q2300)</f>
        <v/>
      </c>
      <c r="G2302" s="94">
        <f>IF(DATABASE!$X2300&lt;&gt;1,"",DATABASE!C2300)</f>
        <v/>
      </c>
      <c r="H2302" s="94">
        <f>IF(DATABASE!$X2300&lt;&gt;1,"",DATABASE!D2300)</f>
        <v/>
      </c>
      <c r="I2302" s="93">
        <f>IF(DATABASE!$X2300&lt;&gt;1,"",DATABASE!S2300)</f>
        <v/>
      </c>
    </row>
    <row r="2303" ht="16.5" customHeight="1" s="111">
      <c r="A2303" s="92">
        <f>IF(DATABASE!$X2301&lt;&gt;1,"",DATABASE!B2301)</f>
        <v/>
      </c>
      <c r="B2303" s="93">
        <f>IF(DATABASE!$X2301&lt;&gt;1,"",DATABASE!M2301)</f>
        <v/>
      </c>
      <c r="C2303" s="94">
        <f>IF(DATABASE!$X2301&lt;&gt;1,"",DATABASE!A2301)</f>
        <v/>
      </c>
      <c r="D2303" s="94">
        <f>IF(DATABASE!$X2301&lt;&gt;1,"",DATABASE!P2301)</f>
        <v/>
      </c>
      <c r="E2303" s="94">
        <f>IF(DATABASE!$X2301&lt;&gt;1,"",DATABASE!L2301)</f>
        <v/>
      </c>
      <c r="F2303" s="94">
        <f>IF(DATABASE!$X2301&lt;&gt;1,"",DATABASE!Q2301)</f>
        <v/>
      </c>
      <c r="G2303" s="94">
        <f>IF(DATABASE!$X2301&lt;&gt;1,"",DATABASE!C2301)</f>
        <v/>
      </c>
      <c r="H2303" s="94">
        <f>IF(DATABASE!$X2301&lt;&gt;1,"",DATABASE!D2301)</f>
        <v/>
      </c>
      <c r="I2303" s="93">
        <f>IF(DATABASE!$X2301&lt;&gt;1,"",DATABASE!S2301)</f>
        <v/>
      </c>
    </row>
    <row r="2304" ht="16.5" customHeight="1" s="111">
      <c r="A2304" s="92">
        <f>IF(DATABASE!$X2302&lt;&gt;1,"",DATABASE!B2302)</f>
        <v/>
      </c>
      <c r="B2304" s="93">
        <f>IF(DATABASE!$X2302&lt;&gt;1,"",DATABASE!M2302)</f>
        <v/>
      </c>
      <c r="C2304" s="94">
        <f>IF(DATABASE!$X2302&lt;&gt;1,"",DATABASE!A2302)</f>
        <v/>
      </c>
      <c r="D2304" s="94">
        <f>IF(DATABASE!$X2302&lt;&gt;1,"",DATABASE!P2302)</f>
        <v/>
      </c>
      <c r="E2304" s="94">
        <f>IF(DATABASE!$X2302&lt;&gt;1,"",DATABASE!L2302)</f>
        <v/>
      </c>
      <c r="F2304" s="94">
        <f>IF(DATABASE!$X2302&lt;&gt;1,"",DATABASE!Q2302)</f>
        <v/>
      </c>
      <c r="G2304" s="94">
        <f>IF(DATABASE!$X2302&lt;&gt;1,"",DATABASE!C2302)</f>
        <v/>
      </c>
      <c r="H2304" s="94">
        <f>IF(DATABASE!$X2302&lt;&gt;1,"",DATABASE!D2302)</f>
        <v/>
      </c>
      <c r="I2304" s="93">
        <f>IF(DATABASE!$X2302&lt;&gt;1,"",DATABASE!S2302)</f>
        <v/>
      </c>
    </row>
    <row r="2305" ht="16.5" customHeight="1" s="111">
      <c r="A2305" s="92">
        <f>IF(DATABASE!$X2303&lt;&gt;1,"",DATABASE!B2303)</f>
        <v/>
      </c>
      <c r="B2305" s="93">
        <f>IF(DATABASE!$X2303&lt;&gt;1,"",DATABASE!M2303)</f>
        <v/>
      </c>
      <c r="C2305" s="94">
        <f>IF(DATABASE!$X2303&lt;&gt;1,"",DATABASE!A2303)</f>
        <v/>
      </c>
      <c r="D2305" s="94">
        <f>IF(DATABASE!$X2303&lt;&gt;1,"",DATABASE!P2303)</f>
        <v/>
      </c>
      <c r="E2305" s="94">
        <f>IF(DATABASE!$X2303&lt;&gt;1,"",DATABASE!L2303)</f>
        <v/>
      </c>
      <c r="F2305" s="94">
        <f>IF(DATABASE!$X2303&lt;&gt;1,"",DATABASE!Q2303)</f>
        <v/>
      </c>
      <c r="G2305" s="94">
        <f>IF(DATABASE!$X2303&lt;&gt;1,"",DATABASE!C2303)</f>
        <v/>
      </c>
      <c r="H2305" s="94">
        <f>IF(DATABASE!$X2303&lt;&gt;1,"",DATABASE!D2303)</f>
        <v/>
      </c>
      <c r="I2305" s="93">
        <f>IF(DATABASE!$X2303&lt;&gt;1,"",DATABASE!S2303)</f>
        <v/>
      </c>
    </row>
    <row r="2306" ht="16.5" customHeight="1" s="111">
      <c r="A2306" s="92">
        <f>IF(DATABASE!$X2304&lt;&gt;1,"",DATABASE!B2304)</f>
        <v/>
      </c>
      <c r="B2306" s="93">
        <f>IF(DATABASE!$X2304&lt;&gt;1,"",DATABASE!M2304)</f>
        <v/>
      </c>
      <c r="C2306" s="94">
        <f>IF(DATABASE!$X2304&lt;&gt;1,"",DATABASE!A2304)</f>
        <v/>
      </c>
      <c r="D2306" s="94">
        <f>IF(DATABASE!$X2304&lt;&gt;1,"",DATABASE!P2304)</f>
        <v/>
      </c>
      <c r="E2306" s="94">
        <f>IF(DATABASE!$X2304&lt;&gt;1,"",DATABASE!L2304)</f>
        <v/>
      </c>
      <c r="F2306" s="94">
        <f>IF(DATABASE!$X2304&lt;&gt;1,"",DATABASE!Q2304)</f>
        <v/>
      </c>
      <c r="G2306" s="94">
        <f>IF(DATABASE!$X2304&lt;&gt;1,"",DATABASE!C2304)</f>
        <v/>
      </c>
      <c r="H2306" s="94">
        <f>IF(DATABASE!$X2304&lt;&gt;1,"",DATABASE!D2304)</f>
        <v/>
      </c>
      <c r="I2306" s="93">
        <f>IF(DATABASE!$X2304&lt;&gt;1,"",DATABASE!S2304)</f>
        <v/>
      </c>
    </row>
    <row r="2307" ht="16.5" customHeight="1" s="111">
      <c r="A2307" s="92">
        <f>IF(DATABASE!$X2305&lt;&gt;1,"",DATABASE!B2305)</f>
        <v/>
      </c>
      <c r="B2307" s="93">
        <f>IF(DATABASE!$X2305&lt;&gt;1,"",DATABASE!M2305)</f>
        <v/>
      </c>
      <c r="C2307" s="94">
        <f>IF(DATABASE!$X2305&lt;&gt;1,"",DATABASE!A2305)</f>
        <v/>
      </c>
      <c r="D2307" s="94">
        <f>IF(DATABASE!$X2305&lt;&gt;1,"",DATABASE!P2305)</f>
        <v/>
      </c>
      <c r="E2307" s="94">
        <f>IF(DATABASE!$X2305&lt;&gt;1,"",DATABASE!L2305)</f>
        <v/>
      </c>
      <c r="F2307" s="94">
        <f>IF(DATABASE!$X2305&lt;&gt;1,"",DATABASE!Q2305)</f>
        <v/>
      </c>
      <c r="G2307" s="94">
        <f>IF(DATABASE!$X2305&lt;&gt;1,"",DATABASE!C2305)</f>
        <v/>
      </c>
      <c r="H2307" s="94">
        <f>IF(DATABASE!$X2305&lt;&gt;1,"",DATABASE!D2305)</f>
        <v/>
      </c>
      <c r="I2307" s="93">
        <f>IF(DATABASE!$X2305&lt;&gt;1,"",DATABASE!S2305)</f>
        <v/>
      </c>
    </row>
    <row r="2308" ht="16.5" customHeight="1" s="111">
      <c r="A2308" s="92">
        <f>IF(DATABASE!$X2306&lt;&gt;1,"",DATABASE!B2306)</f>
        <v/>
      </c>
      <c r="B2308" s="93">
        <f>IF(DATABASE!$X2306&lt;&gt;1,"",DATABASE!M2306)</f>
        <v/>
      </c>
      <c r="C2308" s="94">
        <f>IF(DATABASE!$X2306&lt;&gt;1,"",DATABASE!A2306)</f>
        <v/>
      </c>
      <c r="D2308" s="94">
        <f>IF(DATABASE!$X2306&lt;&gt;1,"",DATABASE!P2306)</f>
        <v/>
      </c>
      <c r="E2308" s="94">
        <f>IF(DATABASE!$X2306&lt;&gt;1,"",DATABASE!L2306)</f>
        <v/>
      </c>
      <c r="F2308" s="94">
        <f>IF(DATABASE!$X2306&lt;&gt;1,"",DATABASE!Q2306)</f>
        <v/>
      </c>
      <c r="G2308" s="94">
        <f>IF(DATABASE!$X2306&lt;&gt;1,"",DATABASE!C2306)</f>
        <v/>
      </c>
      <c r="H2308" s="94">
        <f>IF(DATABASE!$X2306&lt;&gt;1,"",DATABASE!D2306)</f>
        <v/>
      </c>
      <c r="I2308" s="93">
        <f>IF(DATABASE!$X2306&lt;&gt;1,"",DATABASE!S2306)</f>
        <v/>
      </c>
    </row>
    <row r="2309" ht="16.5" customHeight="1" s="111">
      <c r="A2309" s="92">
        <f>IF(DATABASE!$X2307&lt;&gt;1,"",DATABASE!B2307)</f>
        <v/>
      </c>
      <c r="B2309" s="93">
        <f>IF(DATABASE!$X2307&lt;&gt;1,"",DATABASE!M2307)</f>
        <v/>
      </c>
      <c r="C2309" s="94">
        <f>IF(DATABASE!$X2307&lt;&gt;1,"",DATABASE!A2307)</f>
        <v/>
      </c>
      <c r="D2309" s="94">
        <f>IF(DATABASE!$X2307&lt;&gt;1,"",DATABASE!P2307)</f>
        <v/>
      </c>
      <c r="E2309" s="94">
        <f>IF(DATABASE!$X2307&lt;&gt;1,"",DATABASE!L2307)</f>
        <v/>
      </c>
      <c r="F2309" s="94">
        <f>IF(DATABASE!$X2307&lt;&gt;1,"",DATABASE!Q2307)</f>
        <v/>
      </c>
      <c r="G2309" s="94">
        <f>IF(DATABASE!$X2307&lt;&gt;1,"",DATABASE!C2307)</f>
        <v/>
      </c>
      <c r="H2309" s="94">
        <f>IF(DATABASE!$X2307&lt;&gt;1,"",DATABASE!D2307)</f>
        <v/>
      </c>
      <c r="I2309" s="93">
        <f>IF(DATABASE!$X2307&lt;&gt;1,"",DATABASE!S2307)</f>
        <v/>
      </c>
    </row>
    <row r="2310" ht="16.5" customHeight="1" s="111">
      <c r="A2310" s="92">
        <f>IF(DATABASE!$X2308&lt;&gt;1,"",DATABASE!B2308)</f>
        <v/>
      </c>
      <c r="B2310" s="93">
        <f>IF(DATABASE!$X2308&lt;&gt;1,"",DATABASE!M2308)</f>
        <v/>
      </c>
      <c r="C2310" s="94">
        <f>IF(DATABASE!$X2308&lt;&gt;1,"",DATABASE!A2308)</f>
        <v/>
      </c>
      <c r="D2310" s="94">
        <f>IF(DATABASE!$X2308&lt;&gt;1,"",DATABASE!P2308)</f>
        <v/>
      </c>
      <c r="E2310" s="94">
        <f>IF(DATABASE!$X2308&lt;&gt;1,"",DATABASE!L2308)</f>
        <v/>
      </c>
      <c r="F2310" s="94">
        <f>IF(DATABASE!$X2308&lt;&gt;1,"",DATABASE!Q2308)</f>
        <v/>
      </c>
      <c r="G2310" s="94">
        <f>IF(DATABASE!$X2308&lt;&gt;1,"",DATABASE!C2308)</f>
        <v/>
      </c>
      <c r="H2310" s="94">
        <f>IF(DATABASE!$X2308&lt;&gt;1,"",DATABASE!D2308)</f>
        <v/>
      </c>
      <c r="I2310" s="93">
        <f>IF(DATABASE!$X2308&lt;&gt;1,"",DATABASE!S2308)</f>
        <v/>
      </c>
    </row>
    <row r="2311" ht="16.5" customHeight="1" s="111">
      <c r="A2311" s="92">
        <f>IF(DATABASE!$X2309&lt;&gt;1,"",DATABASE!B2309)</f>
        <v/>
      </c>
      <c r="B2311" s="93">
        <f>IF(DATABASE!$X2309&lt;&gt;1,"",DATABASE!M2309)</f>
        <v/>
      </c>
      <c r="C2311" s="94">
        <f>IF(DATABASE!$X2309&lt;&gt;1,"",DATABASE!A2309)</f>
        <v/>
      </c>
      <c r="D2311" s="94">
        <f>IF(DATABASE!$X2309&lt;&gt;1,"",DATABASE!P2309)</f>
        <v/>
      </c>
      <c r="E2311" s="94">
        <f>IF(DATABASE!$X2309&lt;&gt;1,"",DATABASE!L2309)</f>
        <v/>
      </c>
      <c r="F2311" s="94">
        <f>IF(DATABASE!$X2309&lt;&gt;1,"",DATABASE!Q2309)</f>
        <v/>
      </c>
      <c r="G2311" s="94">
        <f>IF(DATABASE!$X2309&lt;&gt;1,"",DATABASE!C2309)</f>
        <v/>
      </c>
      <c r="H2311" s="94">
        <f>IF(DATABASE!$X2309&lt;&gt;1,"",DATABASE!D2309)</f>
        <v/>
      </c>
      <c r="I2311" s="93">
        <f>IF(DATABASE!$X2309&lt;&gt;1,"",DATABASE!S2309)</f>
        <v/>
      </c>
    </row>
    <row r="2312" ht="16.5" customHeight="1" s="111">
      <c r="A2312" s="92">
        <f>IF(DATABASE!$X2310&lt;&gt;1,"",DATABASE!B2310)</f>
        <v/>
      </c>
      <c r="B2312" s="93">
        <f>IF(DATABASE!$X2310&lt;&gt;1,"",DATABASE!M2310)</f>
        <v/>
      </c>
      <c r="C2312" s="94">
        <f>IF(DATABASE!$X2310&lt;&gt;1,"",DATABASE!A2310)</f>
        <v/>
      </c>
      <c r="D2312" s="94">
        <f>IF(DATABASE!$X2310&lt;&gt;1,"",DATABASE!P2310)</f>
        <v/>
      </c>
      <c r="E2312" s="94">
        <f>IF(DATABASE!$X2310&lt;&gt;1,"",DATABASE!L2310)</f>
        <v/>
      </c>
      <c r="F2312" s="94">
        <f>IF(DATABASE!$X2310&lt;&gt;1,"",DATABASE!Q2310)</f>
        <v/>
      </c>
      <c r="G2312" s="94">
        <f>IF(DATABASE!$X2310&lt;&gt;1,"",DATABASE!C2310)</f>
        <v/>
      </c>
      <c r="H2312" s="94">
        <f>IF(DATABASE!$X2310&lt;&gt;1,"",DATABASE!D2310)</f>
        <v/>
      </c>
      <c r="I2312" s="93">
        <f>IF(DATABASE!$X2310&lt;&gt;1,"",DATABASE!S2310)</f>
        <v/>
      </c>
    </row>
    <row r="2313" ht="16.5" customHeight="1" s="111">
      <c r="A2313" s="92">
        <f>IF(DATABASE!$X2311&lt;&gt;1,"",DATABASE!B2311)</f>
        <v/>
      </c>
      <c r="B2313" s="93">
        <f>IF(DATABASE!$X2311&lt;&gt;1,"",DATABASE!M2311)</f>
        <v/>
      </c>
      <c r="C2313" s="94">
        <f>IF(DATABASE!$X2311&lt;&gt;1,"",DATABASE!A2311)</f>
        <v/>
      </c>
      <c r="D2313" s="94">
        <f>IF(DATABASE!$X2311&lt;&gt;1,"",DATABASE!P2311)</f>
        <v/>
      </c>
      <c r="E2313" s="94">
        <f>IF(DATABASE!$X2311&lt;&gt;1,"",DATABASE!L2311)</f>
        <v/>
      </c>
      <c r="F2313" s="94">
        <f>IF(DATABASE!$X2311&lt;&gt;1,"",DATABASE!Q2311)</f>
        <v/>
      </c>
      <c r="G2313" s="94">
        <f>IF(DATABASE!$X2311&lt;&gt;1,"",DATABASE!C2311)</f>
        <v/>
      </c>
      <c r="H2313" s="94">
        <f>IF(DATABASE!$X2311&lt;&gt;1,"",DATABASE!D2311)</f>
        <v/>
      </c>
      <c r="I2313" s="93">
        <f>IF(DATABASE!$X2311&lt;&gt;1,"",DATABASE!S2311)</f>
        <v/>
      </c>
    </row>
    <row r="2314" ht="16.5" customHeight="1" s="111">
      <c r="A2314" s="92">
        <f>IF(DATABASE!$X2312&lt;&gt;1,"",DATABASE!B2312)</f>
        <v/>
      </c>
      <c r="B2314" s="93">
        <f>IF(DATABASE!$X2312&lt;&gt;1,"",DATABASE!M2312)</f>
        <v/>
      </c>
      <c r="C2314" s="94">
        <f>IF(DATABASE!$X2312&lt;&gt;1,"",DATABASE!A2312)</f>
        <v/>
      </c>
      <c r="D2314" s="94">
        <f>IF(DATABASE!$X2312&lt;&gt;1,"",DATABASE!P2312)</f>
        <v/>
      </c>
      <c r="E2314" s="94">
        <f>IF(DATABASE!$X2312&lt;&gt;1,"",DATABASE!L2312)</f>
        <v/>
      </c>
      <c r="F2314" s="94">
        <f>IF(DATABASE!$X2312&lt;&gt;1,"",DATABASE!Q2312)</f>
        <v/>
      </c>
      <c r="G2314" s="94">
        <f>IF(DATABASE!$X2312&lt;&gt;1,"",DATABASE!C2312)</f>
        <v/>
      </c>
      <c r="H2314" s="94">
        <f>IF(DATABASE!$X2312&lt;&gt;1,"",DATABASE!D2312)</f>
        <v/>
      </c>
      <c r="I2314" s="93">
        <f>IF(DATABASE!$X2312&lt;&gt;1,"",DATABASE!S2312)</f>
        <v/>
      </c>
    </row>
    <row r="2315" ht="16.5" customHeight="1" s="111">
      <c r="A2315" s="92">
        <f>IF(DATABASE!$X2313&lt;&gt;1,"",DATABASE!B2313)</f>
        <v/>
      </c>
      <c r="B2315" s="93">
        <f>IF(DATABASE!$X2313&lt;&gt;1,"",DATABASE!M2313)</f>
        <v/>
      </c>
      <c r="C2315" s="94">
        <f>IF(DATABASE!$X2313&lt;&gt;1,"",DATABASE!A2313)</f>
        <v/>
      </c>
      <c r="D2315" s="94">
        <f>IF(DATABASE!$X2313&lt;&gt;1,"",DATABASE!P2313)</f>
        <v/>
      </c>
      <c r="E2315" s="94">
        <f>IF(DATABASE!$X2313&lt;&gt;1,"",DATABASE!L2313)</f>
        <v/>
      </c>
      <c r="F2315" s="94">
        <f>IF(DATABASE!$X2313&lt;&gt;1,"",DATABASE!Q2313)</f>
        <v/>
      </c>
      <c r="G2315" s="94">
        <f>IF(DATABASE!$X2313&lt;&gt;1,"",DATABASE!C2313)</f>
        <v/>
      </c>
      <c r="H2315" s="94">
        <f>IF(DATABASE!$X2313&lt;&gt;1,"",DATABASE!D2313)</f>
        <v/>
      </c>
      <c r="I2315" s="93">
        <f>IF(DATABASE!$X2313&lt;&gt;1,"",DATABASE!S2313)</f>
        <v/>
      </c>
    </row>
    <row r="2316" ht="16.5" customHeight="1" s="111">
      <c r="A2316" s="92">
        <f>IF(DATABASE!$X2314&lt;&gt;1,"",DATABASE!B2314)</f>
        <v/>
      </c>
      <c r="B2316" s="93">
        <f>IF(DATABASE!$X2314&lt;&gt;1,"",DATABASE!M2314)</f>
        <v/>
      </c>
      <c r="C2316" s="94">
        <f>IF(DATABASE!$X2314&lt;&gt;1,"",DATABASE!A2314)</f>
        <v/>
      </c>
      <c r="D2316" s="94">
        <f>IF(DATABASE!$X2314&lt;&gt;1,"",DATABASE!P2314)</f>
        <v/>
      </c>
      <c r="E2316" s="94">
        <f>IF(DATABASE!$X2314&lt;&gt;1,"",DATABASE!L2314)</f>
        <v/>
      </c>
      <c r="F2316" s="94">
        <f>IF(DATABASE!$X2314&lt;&gt;1,"",DATABASE!Q2314)</f>
        <v/>
      </c>
      <c r="G2316" s="94">
        <f>IF(DATABASE!$X2314&lt;&gt;1,"",DATABASE!C2314)</f>
        <v/>
      </c>
      <c r="H2316" s="94">
        <f>IF(DATABASE!$X2314&lt;&gt;1,"",DATABASE!D2314)</f>
        <v/>
      </c>
      <c r="I2316" s="93">
        <f>IF(DATABASE!$X2314&lt;&gt;1,"",DATABASE!S2314)</f>
        <v/>
      </c>
    </row>
    <row r="2317" ht="16.5" customHeight="1" s="111">
      <c r="A2317" s="92">
        <f>IF(DATABASE!$X2315&lt;&gt;1,"",DATABASE!B2315)</f>
        <v/>
      </c>
      <c r="B2317" s="93">
        <f>IF(DATABASE!$X2315&lt;&gt;1,"",DATABASE!M2315)</f>
        <v/>
      </c>
      <c r="C2317" s="94">
        <f>IF(DATABASE!$X2315&lt;&gt;1,"",DATABASE!A2315)</f>
        <v/>
      </c>
      <c r="D2317" s="94">
        <f>IF(DATABASE!$X2315&lt;&gt;1,"",DATABASE!P2315)</f>
        <v/>
      </c>
      <c r="E2317" s="94">
        <f>IF(DATABASE!$X2315&lt;&gt;1,"",DATABASE!L2315)</f>
        <v/>
      </c>
      <c r="F2317" s="94">
        <f>IF(DATABASE!$X2315&lt;&gt;1,"",DATABASE!Q2315)</f>
        <v/>
      </c>
      <c r="G2317" s="94">
        <f>IF(DATABASE!$X2315&lt;&gt;1,"",DATABASE!C2315)</f>
        <v/>
      </c>
      <c r="H2317" s="94">
        <f>IF(DATABASE!$X2315&lt;&gt;1,"",DATABASE!D2315)</f>
        <v/>
      </c>
      <c r="I2317" s="93">
        <f>IF(DATABASE!$X2315&lt;&gt;1,"",DATABASE!S2315)</f>
        <v/>
      </c>
    </row>
    <row r="2318" ht="16.5" customHeight="1" s="111">
      <c r="A2318" s="92">
        <f>IF(DATABASE!$X2316&lt;&gt;1,"",DATABASE!B2316)</f>
        <v/>
      </c>
      <c r="B2318" s="93">
        <f>IF(DATABASE!$X2316&lt;&gt;1,"",DATABASE!M2316)</f>
        <v/>
      </c>
      <c r="C2318" s="94">
        <f>IF(DATABASE!$X2316&lt;&gt;1,"",DATABASE!A2316)</f>
        <v/>
      </c>
      <c r="D2318" s="94">
        <f>IF(DATABASE!$X2316&lt;&gt;1,"",DATABASE!P2316)</f>
        <v/>
      </c>
      <c r="E2318" s="94">
        <f>IF(DATABASE!$X2316&lt;&gt;1,"",DATABASE!L2316)</f>
        <v/>
      </c>
      <c r="F2318" s="94">
        <f>IF(DATABASE!$X2316&lt;&gt;1,"",DATABASE!Q2316)</f>
        <v/>
      </c>
      <c r="G2318" s="94">
        <f>IF(DATABASE!$X2316&lt;&gt;1,"",DATABASE!C2316)</f>
        <v/>
      </c>
      <c r="H2318" s="94">
        <f>IF(DATABASE!$X2316&lt;&gt;1,"",DATABASE!D2316)</f>
        <v/>
      </c>
      <c r="I2318" s="93">
        <f>IF(DATABASE!$X2316&lt;&gt;1,"",DATABASE!S2316)</f>
        <v/>
      </c>
    </row>
    <row r="2319" ht="16.5" customHeight="1" s="111">
      <c r="A2319" s="92">
        <f>IF(DATABASE!$X2317&lt;&gt;1,"",DATABASE!B2317)</f>
        <v/>
      </c>
      <c r="B2319" s="93">
        <f>IF(DATABASE!$X2317&lt;&gt;1,"",DATABASE!M2317)</f>
        <v/>
      </c>
      <c r="C2319" s="94">
        <f>IF(DATABASE!$X2317&lt;&gt;1,"",DATABASE!A2317)</f>
        <v/>
      </c>
      <c r="D2319" s="94">
        <f>IF(DATABASE!$X2317&lt;&gt;1,"",DATABASE!P2317)</f>
        <v/>
      </c>
      <c r="E2319" s="94">
        <f>IF(DATABASE!$X2317&lt;&gt;1,"",DATABASE!L2317)</f>
        <v/>
      </c>
      <c r="F2319" s="94">
        <f>IF(DATABASE!$X2317&lt;&gt;1,"",DATABASE!Q2317)</f>
        <v/>
      </c>
      <c r="G2319" s="94">
        <f>IF(DATABASE!$X2317&lt;&gt;1,"",DATABASE!C2317)</f>
        <v/>
      </c>
      <c r="H2319" s="94">
        <f>IF(DATABASE!$X2317&lt;&gt;1,"",DATABASE!D2317)</f>
        <v/>
      </c>
      <c r="I2319" s="93">
        <f>IF(DATABASE!$X2317&lt;&gt;1,"",DATABASE!S2317)</f>
        <v/>
      </c>
    </row>
    <row r="2320" ht="16.5" customHeight="1" s="111">
      <c r="A2320" s="92">
        <f>IF(DATABASE!$X2318&lt;&gt;1,"",DATABASE!B2318)</f>
        <v/>
      </c>
      <c r="B2320" s="93">
        <f>IF(DATABASE!$X2318&lt;&gt;1,"",DATABASE!M2318)</f>
        <v/>
      </c>
      <c r="C2320" s="94">
        <f>IF(DATABASE!$X2318&lt;&gt;1,"",DATABASE!A2318)</f>
        <v/>
      </c>
      <c r="D2320" s="94">
        <f>IF(DATABASE!$X2318&lt;&gt;1,"",DATABASE!P2318)</f>
        <v/>
      </c>
      <c r="E2320" s="94">
        <f>IF(DATABASE!$X2318&lt;&gt;1,"",DATABASE!L2318)</f>
        <v/>
      </c>
      <c r="F2320" s="94">
        <f>IF(DATABASE!$X2318&lt;&gt;1,"",DATABASE!Q2318)</f>
        <v/>
      </c>
      <c r="G2320" s="94">
        <f>IF(DATABASE!$X2318&lt;&gt;1,"",DATABASE!C2318)</f>
        <v/>
      </c>
      <c r="H2320" s="94">
        <f>IF(DATABASE!$X2318&lt;&gt;1,"",DATABASE!D2318)</f>
        <v/>
      </c>
      <c r="I2320" s="93">
        <f>IF(DATABASE!$X2318&lt;&gt;1,"",DATABASE!S2318)</f>
        <v/>
      </c>
    </row>
    <row r="2321" ht="16.5" customHeight="1" s="111">
      <c r="A2321" s="92">
        <f>IF(DATABASE!$X2319&lt;&gt;1,"",DATABASE!B2319)</f>
        <v/>
      </c>
      <c r="B2321" s="93">
        <f>IF(DATABASE!$X2319&lt;&gt;1,"",DATABASE!M2319)</f>
        <v/>
      </c>
      <c r="C2321" s="94">
        <f>IF(DATABASE!$X2319&lt;&gt;1,"",DATABASE!A2319)</f>
        <v/>
      </c>
      <c r="D2321" s="94">
        <f>IF(DATABASE!$X2319&lt;&gt;1,"",DATABASE!P2319)</f>
        <v/>
      </c>
      <c r="E2321" s="94">
        <f>IF(DATABASE!$X2319&lt;&gt;1,"",DATABASE!L2319)</f>
        <v/>
      </c>
      <c r="F2321" s="94">
        <f>IF(DATABASE!$X2319&lt;&gt;1,"",DATABASE!Q2319)</f>
        <v/>
      </c>
      <c r="G2321" s="94">
        <f>IF(DATABASE!$X2319&lt;&gt;1,"",DATABASE!C2319)</f>
        <v/>
      </c>
      <c r="H2321" s="94">
        <f>IF(DATABASE!$X2319&lt;&gt;1,"",DATABASE!D2319)</f>
        <v/>
      </c>
      <c r="I2321" s="93">
        <f>IF(DATABASE!$X2319&lt;&gt;1,"",DATABASE!S2319)</f>
        <v/>
      </c>
    </row>
    <row r="2322" ht="16.5" customHeight="1" s="111">
      <c r="A2322" s="92">
        <f>IF(DATABASE!$X2320&lt;&gt;1,"",DATABASE!B2320)</f>
        <v/>
      </c>
      <c r="B2322" s="93">
        <f>IF(DATABASE!$X2320&lt;&gt;1,"",DATABASE!M2320)</f>
        <v/>
      </c>
      <c r="C2322" s="94">
        <f>IF(DATABASE!$X2320&lt;&gt;1,"",DATABASE!A2320)</f>
        <v/>
      </c>
      <c r="D2322" s="94">
        <f>IF(DATABASE!$X2320&lt;&gt;1,"",DATABASE!P2320)</f>
        <v/>
      </c>
      <c r="E2322" s="94">
        <f>IF(DATABASE!$X2320&lt;&gt;1,"",DATABASE!L2320)</f>
        <v/>
      </c>
      <c r="F2322" s="94">
        <f>IF(DATABASE!$X2320&lt;&gt;1,"",DATABASE!Q2320)</f>
        <v/>
      </c>
      <c r="G2322" s="94">
        <f>IF(DATABASE!$X2320&lt;&gt;1,"",DATABASE!C2320)</f>
        <v/>
      </c>
      <c r="H2322" s="94">
        <f>IF(DATABASE!$X2320&lt;&gt;1,"",DATABASE!D2320)</f>
        <v/>
      </c>
      <c r="I2322" s="93">
        <f>IF(DATABASE!$X2320&lt;&gt;1,"",DATABASE!S2320)</f>
        <v/>
      </c>
    </row>
    <row r="2323" ht="16.5" customHeight="1" s="111">
      <c r="A2323" s="92">
        <f>IF(DATABASE!$X2321&lt;&gt;1,"",DATABASE!B2321)</f>
        <v/>
      </c>
      <c r="B2323" s="93">
        <f>IF(DATABASE!$X2321&lt;&gt;1,"",DATABASE!M2321)</f>
        <v/>
      </c>
      <c r="C2323" s="94">
        <f>IF(DATABASE!$X2321&lt;&gt;1,"",DATABASE!A2321)</f>
        <v/>
      </c>
      <c r="D2323" s="94">
        <f>IF(DATABASE!$X2321&lt;&gt;1,"",DATABASE!P2321)</f>
        <v/>
      </c>
      <c r="E2323" s="94">
        <f>IF(DATABASE!$X2321&lt;&gt;1,"",DATABASE!L2321)</f>
        <v/>
      </c>
      <c r="F2323" s="94">
        <f>IF(DATABASE!$X2321&lt;&gt;1,"",DATABASE!Q2321)</f>
        <v/>
      </c>
      <c r="G2323" s="94">
        <f>IF(DATABASE!$X2321&lt;&gt;1,"",DATABASE!C2321)</f>
        <v/>
      </c>
      <c r="H2323" s="94">
        <f>IF(DATABASE!$X2321&lt;&gt;1,"",DATABASE!D2321)</f>
        <v/>
      </c>
      <c r="I2323" s="93">
        <f>IF(DATABASE!$X2321&lt;&gt;1,"",DATABASE!S2321)</f>
        <v/>
      </c>
    </row>
    <row r="2324" ht="16.5" customHeight="1" s="111">
      <c r="A2324" s="92">
        <f>IF(DATABASE!$X2322&lt;&gt;1,"",DATABASE!B2322)</f>
        <v/>
      </c>
      <c r="B2324" s="93">
        <f>IF(DATABASE!$X2322&lt;&gt;1,"",DATABASE!M2322)</f>
        <v/>
      </c>
      <c r="C2324" s="94">
        <f>IF(DATABASE!$X2322&lt;&gt;1,"",DATABASE!A2322)</f>
        <v/>
      </c>
      <c r="D2324" s="94">
        <f>IF(DATABASE!$X2322&lt;&gt;1,"",DATABASE!P2322)</f>
        <v/>
      </c>
      <c r="E2324" s="94">
        <f>IF(DATABASE!$X2322&lt;&gt;1,"",DATABASE!L2322)</f>
        <v/>
      </c>
      <c r="F2324" s="94">
        <f>IF(DATABASE!$X2322&lt;&gt;1,"",DATABASE!Q2322)</f>
        <v/>
      </c>
      <c r="G2324" s="94">
        <f>IF(DATABASE!$X2322&lt;&gt;1,"",DATABASE!C2322)</f>
        <v/>
      </c>
      <c r="H2324" s="94">
        <f>IF(DATABASE!$X2322&lt;&gt;1,"",DATABASE!D2322)</f>
        <v/>
      </c>
      <c r="I2324" s="93">
        <f>IF(DATABASE!$X2322&lt;&gt;1,"",DATABASE!S2322)</f>
        <v/>
      </c>
    </row>
    <row r="2325" ht="16.5" customHeight="1" s="111">
      <c r="A2325" s="92">
        <f>IF(DATABASE!$X2323&lt;&gt;1,"",DATABASE!B2323)</f>
        <v/>
      </c>
      <c r="B2325" s="93">
        <f>IF(DATABASE!$X2323&lt;&gt;1,"",DATABASE!M2323)</f>
        <v/>
      </c>
      <c r="C2325" s="94">
        <f>IF(DATABASE!$X2323&lt;&gt;1,"",DATABASE!A2323)</f>
        <v/>
      </c>
      <c r="D2325" s="94">
        <f>IF(DATABASE!$X2323&lt;&gt;1,"",DATABASE!P2323)</f>
        <v/>
      </c>
      <c r="E2325" s="94">
        <f>IF(DATABASE!$X2323&lt;&gt;1,"",DATABASE!L2323)</f>
        <v/>
      </c>
      <c r="F2325" s="94">
        <f>IF(DATABASE!$X2323&lt;&gt;1,"",DATABASE!Q2323)</f>
        <v/>
      </c>
      <c r="G2325" s="94">
        <f>IF(DATABASE!$X2323&lt;&gt;1,"",DATABASE!C2323)</f>
        <v/>
      </c>
      <c r="H2325" s="94">
        <f>IF(DATABASE!$X2323&lt;&gt;1,"",DATABASE!D2323)</f>
        <v/>
      </c>
      <c r="I2325" s="93">
        <f>IF(DATABASE!$X2323&lt;&gt;1,"",DATABASE!S2323)</f>
        <v/>
      </c>
    </row>
    <row r="2326" ht="16.5" customHeight="1" s="111">
      <c r="A2326" s="92">
        <f>IF(DATABASE!$X2324&lt;&gt;1,"",DATABASE!B2324)</f>
        <v/>
      </c>
      <c r="B2326" s="93">
        <f>IF(DATABASE!$X2324&lt;&gt;1,"",DATABASE!M2324)</f>
        <v/>
      </c>
      <c r="C2326" s="94">
        <f>IF(DATABASE!$X2324&lt;&gt;1,"",DATABASE!A2324)</f>
        <v/>
      </c>
      <c r="D2326" s="94">
        <f>IF(DATABASE!$X2324&lt;&gt;1,"",DATABASE!P2324)</f>
        <v/>
      </c>
      <c r="E2326" s="94">
        <f>IF(DATABASE!$X2324&lt;&gt;1,"",DATABASE!L2324)</f>
        <v/>
      </c>
      <c r="F2326" s="94">
        <f>IF(DATABASE!$X2324&lt;&gt;1,"",DATABASE!Q2324)</f>
        <v/>
      </c>
      <c r="G2326" s="94">
        <f>IF(DATABASE!$X2324&lt;&gt;1,"",DATABASE!C2324)</f>
        <v/>
      </c>
      <c r="H2326" s="94">
        <f>IF(DATABASE!$X2324&lt;&gt;1,"",DATABASE!D2324)</f>
        <v/>
      </c>
      <c r="I2326" s="93">
        <f>IF(DATABASE!$X2324&lt;&gt;1,"",DATABASE!S2324)</f>
        <v/>
      </c>
    </row>
    <row r="2327" ht="16.5" customHeight="1" s="111">
      <c r="A2327" s="92">
        <f>IF(DATABASE!$X2325&lt;&gt;1,"",DATABASE!B2325)</f>
        <v/>
      </c>
      <c r="B2327" s="93">
        <f>IF(DATABASE!$X2325&lt;&gt;1,"",DATABASE!M2325)</f>
        <v/>
      </c>
      <c r="C2327" s="94">
        <f>IF(DATABASE!$X2325&lt;&gt;1,"",DATABASE!A2325)</f>
        <v/>
      </c>
      <c r="D2327" s="94">
        <f>IF(DATABASE!$X2325&lt;&gt;1,"",DATABASE!P2325)</f>
        <v/>
      </c>
      <c r="E2327" s="94">
        <f>IF(DATABASE!$X2325&lt;&gt;1,"",DATABASE!L2325)</f>
        <v/>
      </c>
      <c r="F2327" s="94">
        <f>IF(DATABASE!$X2325&lt;&gt;1,"",DATABASE!Q2325)</f>
        <v/>
      </c>
      <c r="G2327" s="94">
        <f>IF(DATABASE!$X2325&lt;&gt;1,"",DATABASE!C2325)</f>
        <v/>
      </c>
      <c r="H2327" s="94">
        <f>IF(DATABASE!$X2325&lt;&gt;1,"",DATABASE!D2325)</f>
        <v/>
      </c>
      <c r="I2327" s="93">
        <f>IF(DATABASE!$X2325&lt;&gt;1,"",DATABASE!S2325)</f>
        <v/>
      </c>
    </row>
    <row r="2328" ht="16.5" customHeight="1" s="111">
      <c r="A2328" s="92">
        <f>IF(DATABASE!$X2326&lt;&gt;1,"",DATABASE!B2326)</f>
        <v/>
      </c>
      <c r="B2328" s="93">
        <f>IF(DATABASE!$X2326&lt;&gt;1,"",DATABASE!M2326)</f>
        <v/>
      </c>
      <c r="C2328" s="94">
        <f>IF(DATABASE!$X2326&lt;&gt;1,"",DATABASE!A2326)</f>
        <v/>
      </c>
      <c r="D2328" s="94">
        <f>IF(DATABASE!$X2326&lt;&gt;1,"",DATABASE!P2326)</f>
        <v/>
      </c>
      <c r="E2328" s="94">
        <f>IF(DATABASE!$X2326&lt;&gt;1,"",DATABASE!L2326)</f>
        <v/>
      </c>
      <c r="F2328" s="94">
        <f>IF(DATABASE!$X2326&lt;&gt;1,"",DATABASE!Q2326)</f>
        <v/>
      </c>
      <c r="G2328" s="94">
        <f>IF(DATABASE!$X2326&lt;&gt;1,"",DATABASE!C2326)</f>
        <v/>
      </c>
      <c r="H2328" s="94">
        <f>IF(DATABASE!$X2326&lt;&gt;1,"",DATABASE!D2326)</f>
        <v/>
      </c>
      <c r="I2328" s="93">
        <f>IF(DATABASE!$X2326&lt;&gt;1,"",DATABASE!S2326)</f>
        <v/>
      </c>
    </row>
    <row r="2329" ht="16.5" customHeight="1" s="111">
      <c r="A2329" s="92">
        <f>IF(DATABASE!$X2327&lt;&gt;1,"",DATABASE!B2327)</f>
        <v/>
      </c>
      <c r="B2329" s="93">
        <f>IF(DATABASE!$X2327&lt;&gt;1,"",DATABASE!M2327)</f>
        <v/>
      </c>
      <c r="C2329" s="94">
        <f>IF(DATABASE!$X2327&lt;&gt;1,"",DATABASE!A2327)</f>
        <v/>
      </c>
      <c r="D2329" s="94">
        <f>IF(DATABASE!$X2327&lt;&gt;1,"",DATABASE!P2327)</f>
        <v/>
      </c>
      <c r="E2329" s="94">
        <f>IF(DATABASE!$X2327&lt;&gt;1,"",DATABASE!L2327)</f>
        <v/>
      </c>
      <c r="F2329" s="94">
        <f>IF(DATABASE!$X2327&lt;&gt;1,"",DATABASE!Q2327)</f>
        <v/>
      </c>
      <c r="G2329" s="94">
        <f>IF(DATABASE!$X2327&lt;&gt;1,"",DATABASE!C2327)</f>
        <v/>
      </c>
      <c r="H2329" s="94">
        <f>IF(DATABASE!$X2327&lt;&gt;1,"",DATABASE!D2327)</f>
        <v/>
      </c>
      <c r="I2329" s="93">
        <f>IF(DATABASE!$X2327&lt;&gt;1,"",DATABASE!S2327)</f>
        <v/>
      </c>
    </row>
    <row r="2330" ht="16.5" customHeight="1" s="111">
      <c r="A2330" s="92">
        <f>IF(DATABASE!$X2328&lt;&gt;1,"",DATABASE!B2328)</f>
        <v/>
      </c>
      <c r="B2330" s="93">
        <f>IF(DATABASE!$X2328&lt;&gt;1,"",DATABASE!M2328)</f>
        <v/>
      </c>
      <c r="C2330" s="94">
        <f>IF(DATABASE!$X2328&lt;&gt;1,"",DATABASE!A2328)</f>
        <v/>
      </c>
      <c r="D2330" s="94">
        <f>IF(DATABASE!$X2328&lt;&gt;1,"",DATABASE!P2328)</f>
        <v/>
      </c>
      <c r="E2330" s="94">
        <f>IF(DATABASE!$X2328&lt;&gt;1,"",DATABASE!L2328)</f>
        <v/>
      </c>
      <c r="F2330" s="94">
        <f>IF(DATABASE!$X2328&lt;&gt;1,"",DATABASE!Q2328)</f>
        <v/>
      </c>
      <c r="G2330" s="94">
        <f>IF(DATABASE!$X2328&lt;&gt;1,"",DATABASE!C2328)</f>
        <v/>
      </c>
      <c r="H2330" s="94">
        <f>IF(DATABASE!$X2328&lt;&gt;1,"",DATABASE!D2328)</f>
        <v/>
      </c>
      <c r="I2330" s="93">
        <f>IF(DATABASE!$X2328&lt;&gt;1,"",DATABASE!S2328)</f>
        <v/>
      </c>
    </row>
    <row r="2331" ht="16.5" customHeight="1" s="111">
      <c r="A2331" s="92">
        <f>IF(DATABASE!$X2329&lt;&gt;1,"",DATABASE!B2329)</f>
        <v/>
      </c>
      <c r="B2331" s="93">
        <f>IF(DATABASE!$X2329&lt;&gt;1,"",DATABASE!M2329)</f>
        <v/>
      </c>
      <c r="C2331" s="94">
        <f>IF(DATABASE!$X2329&lt;&gt;1,"",DATABASE!A2329)</f>
        <v/>
      </c>
      <c r="D2331" s="94">
        <f>IF(DATABASE!$X2329&lt;&gt;1,"",DATABASE!P2329)</f>
        <v/>
      </c>
      <c r="E2331" s="94">
        <f>IF(DATABASE!$X2329&lt;&gt;1,"",DATABASE!L2329)</f>
        <v/>
      </c>
      <c r="F2331" s="94">
        <f>IF(DATABASE!$X2329&lt;&gt;1,"",DATABASE!Q2329)</f>
        <v/>
      </c>
      <c r="G2331" s="94">
        <f>IF(DATABASE!$X2329&lt;&gt;1,"",DATABASE!C2329)</f>
        <v/>
      </c>
      <c r="H2331" s="94">
        <f>IF(DATABASE!$X2329&lt;&gt;1,"",DATABASE!D2329)</f>
        <v/>
      </c>
      <c r="I2331" s="93">
        <f>IF(DATABASE!$X2329&lt;&gt;1,"",DATABASE!S2329)</f>
        <v/>
      </c>
    </row>
    <row r="2332" ht="16.5" customHeight="1" s="111">
      <c r="A2332" s="92">
        <f>IF(DATABASE!$X2330&lt;&gt;1,"",DATABASE!B2330)</f>
        <v/>
      </c>
      <c r="B2332" s="93">
        <f>IF(DATABASE!$X2330&lt;&gt;1,"",DATABASE!M2330)</f>
        <v/>
      </c>
      <c r="C2332" s="94">
        <f>IF(DATABASE!$X2330&lt;&gt;1,"",DATABASE!A2330)</f>
        <v/>
      </c>
      <c r="D2332" s="94">
        <f>IF(DATABASE!$X2330&lt;&gt;1,"",DATABASE!P2330)</f>
        <v/>
      </c>
      <c r="E2332" s="94">
        <f>IF(DATABASE!$X2330&lt;&gt;1,"",DATABASE!L2330)</f>
        <v/>
      </c>
      <c r="F2332" s="94">
        <f>IF(DATABASE!$X2330&lt;&gt;1,"",DATABASE!Q2330)</f>
        <v/>
      </c>
      <c r="G2332" s="94">
        <f>IF(DATABASE!$X2330&lt;&gt;1,"",DATABASE!C2330)</f>
        <v/>
      </c>
      <c r="H2332" s="94">
        <f>IF(DATABASE!$X2330&lt;&gt;1,"",DATABASE!D2330)</f>
        <v/>
      </c>
      <c r="I2332" s="93">
        <f>IF(DATABASE!$X2330&lt;&gt;1,"",DATABASE!S2330)</f>
        <v/>
      </c>
    </row>
    <row r="2333" ht="16.5" customHeight="1" s="111">
      <c r="A2333" s="92">
        <f>IF(DATABASE!$X2331&lt;&gt;1,"",DATABASE!B2331)</f>
        <v/>
      </c>
      <c r="B2333" s="93">
        <f>IF(DATABASE!$X2331&lt;&gt;1,"",DATABASE!M2331)</f>
        <v/>
      </c>
      <c r="C2333" s="94">
        <f>IF(DATABASE!$X2331&lt;&gt;1,"",DATABASE!A2331)</f>
        <v/>
      </c>
      <c r="D2333" s="94">
        <f>IF(DATABASE!$X2331&lt;&gt;1,"",DATABASE!P2331)</f>
        <v/>
      </c>
      <c r="E2333" s="94">
        <f>IF(DATABASE!$X2331&lt;&gt;1,"",DATABASE!L2331)</f>
        <v/>
      </c>
      <c r="F2333" s="94">
        <f>IF(DATABASE!$X2331&lt;&gt;1,"",DATABASE!Q2331)</f>
        <v/>
      </c>
      <c r="G2333" s="94">
        <f>IF(DATABASE!$X2331&lt;&gt;1,"",DATABASE!C2331)</f>
        <v/>
      </c>
      <c r="H2333" s="94">
        <f>IF(DATABASE!$X2331&lt;&gt;1,"",DATABASE!D2331)</f>
        <v/>
      </c>
      <c r="I2333" s="93">
        <f>IF(DATABASE!$X2331&lt;&gt;1,"",DATABASE!S2331)</f>
        <v/>
      </c>
    </row>
    <row r="2334" ht="16.5" customHeight="1" s="111">
      <c r="A2334" s="92">
        <f>IF(DATABASE!$X2332&lt;&gt;1,"",DATABASE!B2332)</f>
        <v/>
      </c>
      <c r="B2334" s="93">
        <f>IF(DATABASE!$X2332&lt;&gt;1,"",DATABASE!M2332)</f>
        <v/>
      </c>
      <c r="C2334" s="94">
        <f>IF(DATABASE!$X2332&lt;&gt;1,"",DATABASE!A2332)</f>
        <v/>
      </c>
      <c r="D2334" s="94">
        <f>IF(DATABASE!$X2332&lt;&gt;1,"",DATABASE!P2332)</f>
        <v/>
      </c>
      <c r="E2334" s="94">
        <f>IF(DATABASE!$X2332&lt;&gt;1,"",DATABASE!L2332)</f>
        <v/>
      </c>
      <c r="F2334" s="94">
        <f>IF(DATABASE!$X2332&lt;&gt;1,"",DATABASE!Q2332)</f>
        <v/>
      </c>
      <c r="G2334" s="94">
        <f>IF(DATABASE!$X2332&lt;&gt;1,"",DATABASE!C2332)</f>
        <v/>
      </c>
      <c r="H2334" s="94">
        <f>IF(DATABASE!$X2332&lt;&gt;1,"",DATABASE!D2332)</f>
        <v/>
      </c>
      <c r="I2334" s="93">
        <f>IF(DATABASE!$X2332&lt;&gt;1,"",DATABASE!S2332)</f>
        <v/>
      </c>
    </row>
    <row r="2335" ht="16.5" customHeight="1" s="111">
      <c r="A2335" s="92">
        <f>IF(DATABASE!$X2333&lt;&gt;1,"",DATABASE!B2333)</f>
        <v/>
      </c>
      <c r="B2335" s="93">
        <f>IF(DATABASE!$X2333&lt;&gt;1,"",DATABASE!M2333)</f>
        <v/>
      </c>
      <c r="C2335" s="94">
        <f>IF(DATABASE!$X2333&lt;&gt;1,"",DATABASE!A2333)</f>
        <v/>
      </c>
      <c r="D2335" s="94">
        <f>IF(DATABASE!$X2333&lt;&gt;1,"",DATABASE!P2333)</f>
        <v/>
      </c>
      <c r="E2335" s="94">
        <f>IF(DATABASE!$X2333&lt;&gt;1,"",DATABASE!L2333)</f>
        <v/>
      </c>
      <c r="F2335" s="94">
        <f>IF(DATABASE!$X2333&lt;&gt;1,"",DATABASE!Q2333)</f>
        <v/>
      </c>
      <c r="G2335" s="94">
        <f>IF(DATABASE!$X2333&lt;&gt;1,"",DATABASE!C2333)</f>
        <v/>
      </c>
      <c r="H2335" s="94">
        <f>IF(DATABASE!$X2333&lt;&gt;1,"",DATABASE!D2333)</f>
        <v/>
      </c>
      <c r="I2335" s="93">
        <f>IF(DATABASE!$X2333&lt;&gt;1,"",DATABASE!S2333)</f>
        <v/>
      </c>
    </row>
    <row r="2336" ht="16.5" customHeight="1" s="111">
      <c r="A2336" s="92">
        <f>IF(DATABASE!$X2334&lt;&gt;1,"",DATABASE!B2334)</f>
        <v/>
      </c>
      <c r="B2336" s="93">
        <f>IF(DATABASE!$X2334&lt;&gt;1,"",DATABASE!M2334)</f>
        <v/>
      </c>
      <c r="C2336" s="94">
        <f>IF(DATABASE!$X2334&lt;&gt;1,"",DATABASE!A2334)</f>
        <v/>
      </c>
      <c r="D2336" s="94">
        <f>IF(DATABASE!$X2334&lt;&gt;1,"",DATABASE!P2334)</f>
        <v/>
      </c>
      <c r="E2336" s="94">
        <f>IF(DATABASE!$X2334&lt;&gt;1,"",DATABASE!L2334)</f>
        <v/>
      </c>
      <c r="F2336" s="94">
        <f>IF(DATABASE!$X2334&lt;&gt;1,"",DATABASE!Q2334)</f>
        <v/>
      </c>
      <c r="G2336" s="94">
        <f>IF(DATABASE!$X2334&lt;&gt;1,"",DATABASE!C2334)</f>
        <v/>
      </c>
      <c r="H2336" s="94">
        <f>IF(DATABASE!$X2334&lt;&gt;1,"",DATABASE!D2334)</f>
        <v/>
      </c>
      <c r="I2336" s="93">
        <f>IF(DATABASE!$X2334&lt;&gt;1,"",DATABASE!S2334)</f>
        <v/>
      </c>
    </row>
    <row r="2337" ht="16.5" customHeight="1" s="111">
      <c r="A2337" s="92">
        <f>IF(DATABASE!$X2335&lt;&gt;1,"",DATABASE!B2335)</f>
        <v/>
      </c>
      <c r="B2337" s="93">
        <f>IF(DATABASE!$X2335&lt;&gt;1,"",DATABASE!M2335)</f>
        <v/>
      </c>
      <c r="C2337" s="94">
        <f>IF(DATABASE!$X2335&lt;&gt;1,"",DATABASE!A2335)</f>
        <v/>
      </c>
      <c r="D2337" s="94">
        <f>IF(DATABASE!$X2335&lt;&gt;1,"",DATABASE!P2335)</f>
        <v/>
      </c>
      <c r="E2337" s="94">
        <f>IF(DATABASE!$X2335&lt;&gt;1,"",DATABASE!L2335)</f>
        <v/>
      </c>
      <c r="F2337" s="94">
        <f>IF(DATABASE!$X2335&lt;&gt;1,"",DATABASE!Q2335)</f>
        <v/>
      </c>
      <c r="G2337" s="94">
        <f>IF(DATABASE!$X2335&lt;&gt;1,"",DATABASE!C2335)</f>
        <v/>
      </c>
      <c r="H2337" s="94">
        <f>IF(DATABASE!$X2335&lt;&gt;1,"",DATABASE!D2335)</f>
        <v/>
      </c>
      <c r="I2337" s="93">
        <f>IF(DATABASE!$X2335&lt;&gt;1,"",DATABASE!S2335)</f>
        <v/>
      </c>
    </row>
    <row r="2338" ht="16.5" customHeight="1" s="111">
      <c r="A2338" s="92">
        <f>IF(DATABASE!$X2336&lt;&gt;1,"",DATABASE!B2336)</f>
        <v/>
      </c>
      <c r="B2338" s="93">
        <f>IF(DATABASE!$X2336&lt;&gt;1,"",DATABASE!M2336)</f>
        <v/>
      </c>
      <c r="C2338" s="94">
        <f>IF(DATABASE!$X2336&lt;&gt;1,"",DATABASE!A2336)</f>
        <v/>
      </c>
      <c r="D2338" s="94">
        <f>IF(DATABASE!$X2336&lt;&gt;1,"",DATABASE!P2336)</f>
        <v/>
      </c>
      <c r="E2338" s="94">
        <f>IF(DATABASE!$X2336&lt;&gt;1,"",DATABASE!L2336)</f>
        <v/>
      </c>
      <c r="F2338" s="94">
        <f>IF(DATABASE!$X2336&lt;&gt;1,"",DATABASE!Q2336)</f>
        <v/>
      </c>
      <c r="G2338" s="94">
        <f>IF(DATABASE!$X2336&lt;&gt;1,"",DATABASE!C2336)</f>
        <v/>
      </c>
      <c r="H2338" s="94">
        <f>IF(DATABASE!$X2336&lt;&gt;1,"",DATABASE!D2336)</f>
        <v/>
      </c>
      <c r="I2338" s="93">
        <f>IF(DATABASE!$X2336&lt;&gt;1,"",DATABASE!S2336)</f>
        <v/>
      </c>
    </row>
    <row r="2339" ht="16.5" customHeight="1" s="111">
      <c r="A2339" s="92">
        <f>IF(DATABASE!$X2337&lt;&gt;1,"",DATABASE!B2337)</f>
        <v/>
      </c>
      <c r="B2339" s="93">
        <f>IF(DATABASE!$X2337&lt;&gt;1,"",DATABASE!M2337)</f>
        <v/>
      </c>
      <c r="C2339" s="94">
        <f>IF(DATABASE!$X2337&lt;&gt;1,"",DATABASE!A2337)</f>
        <v/>
      </c>
      <c r="D2339" s="94">
        <f>IF(DATABASE!$X2337&lt;&gt;1,"",DATABASE!P2337)</f>
        <v/>
      </c>
      <c r="E2339" s="94">
        <f>IF(DATABASE!$X2337&lt;&gt;1,"",DATABASE!L2337)</f>
        <v/>
      </c>
      <c r="F2339" s="94">
        <f>IF(DATABASE!$X2337&lt;&gt;1,"",DATABASE!Q2337)</f>
        <v/>
      </c>
      <c r="G2339" s="94">
        <f>IF(DATABASE!$X2337&lt;&gt;1,"",DATABASE!C2337)</f>
        <v/>
      </c>
      <c r="H2339" s="94">
        <f>IF(DATABASE!$X2337&lt;&gt;1,"",DATABASE!D2337)</f>
        <v/>
      </c>
      <c r="I2339" s="93">
        <f>IF(DATABASE!$X2337&lt;&gt;1,"",DATABASE!S2337)</f>
        <v/>
      </c>
    </row>
    <row r="2340" ht="16.5" customHeight="1" s="111">
      <c r="A2340" s="92">
        <f>IF(DATABASE!$X2338&lt;&gt;1,"",DATABASE!B2338)</f>
        <v/>
      </c>
      <c r="B2340" s="93">
        <f>IF(DATABASE!$X2338&lt;&gt;1,"",DATABASE!M2338)</f>
        <v/>
      </c>
      <c r="C2340" s="94">
        <f>IF(DATABASE!$X2338&lt;&gt;1,"",DATABASE!A2338)</f>
        <v/>
      </c>
      <c r="D2340" s="94">
        <f>IF(DATABASE!$X2338&lt;&gt;1,"",DATABASE!P2338)</f>
        <v/>
      </c>
      <c r="E2340" s="94">
        <f>IF(DATABASE!$X2338&lt;&gt;1,"",DATABASE!L2338)</f>
        <v/>
      </c>
      <c r="F2340" s="94">
        <f>IF(DATABASE!$X2338&lt;&gt;1,"",DATABASE!Q2338)</f>
        <v/>
      </c>
      <c r="G2340" s="94">
        <f>IF(DATABASE!$X2338&lt;&gt;1,"",DATABASE!C2338)</f>
        <v/>
      </c>
      <c r="H2340" s="94">
        <f>IF(DATABASE!$X2338&lt;&gt;1,"",DATABASE!D2338)</f>
        <v/>
      </c>
      <c r="I2340" s="93">
        <f>IF(DATABASE!$X2338&lt;&gt;1,"",DATABASE!S2338)</f>
        <v/>
      </c>
    </row>
    <row r="2341" ht="16.5" customHeight="1" s="111">
      <c r="A2341" s="92">
        <f>IF(DATABASE!$X2339&lt;&gt;1,"",DATABASE!B2339)</f>
        <v/>
      </c>
      <c r="B2341" s="93">
        <f>IF(DATABASE!$X2339&lt;&gt;1,"",DATABASE!M2339)</f>
        <v/>
      </c>
      <c r="C2341" s="94">
        <f>IF(DATABASE!$X2339&lt;&gt;1,"",DATABASE!A2339)</f>
        <v/>
      </c>
      <c r="D2341" s="94">
        <f>IF(DATABASE!$X2339&lt;&gt;1,"",DATABASE!P2339)</f>
        <v/>
      </c>
      <c r="E2341" s="94">
        <f>IF(DATABASE!$X2339&lt;&gt;1,"",DATABASE!L2339)</f>
        <v/>
      </c>
      <c r="F2341" s="94">
        <f>IF(DATABASE!$X2339&lt;&gt;1,"",DATABASE!Q2339)</f>
        <v/>
      </c>
      <c r="G2341" s="94">
        <f>IF(DATABASE!$X2339&lt;&gt;1,"",DATABASE!C2339)</f>
        <v/>
      </c>
      <c r="H2341" s="94">
        <f>IF(DATABASE!$X2339&lt;&gt;1,"",DATABASE!D2339)</f>
        <v/>
      </c>
      <c r="I2341" s="93">
        <f>IF(DATABASE!$X2339&lt;&gt;1,"",DATABASE!S2339)</f>
        <v/>
      </c>
    </row>
    <row r="2342" ht="16.5" customHeight="1" s="111">
      <c r="A2342" s="92">
        <f>IF(DATABASE!$X2340&lt;&gt;1,"",DATABASE!B2340)</f>
        <v/>
      </c>
      <c r="B2342" s="93">
        <f>IF(DATABASE!$X2340&lt;&gt;1,"",DATABASE!M2340)</f>
        <v/>
      </c>
      <c r="C2342" s="94">
        <f>IF(DATABASE!$X2340&lt;&gt;1,"",DATABASE!A2340)</f>
        <v/>
      </c>
      <c r="D2342" s="94">
        <f>IF(DATABASE!$X2340&lt;&gt;1,"",DATABASE!P2340)</f>
        <v/>
      </c>
      <c r="E2342" s="94">
        <f>IF(DATABASE!$X2340&lt;&gt;1,"",DATABASE!L2340)</f>
        <v/>
      </c>
      <c r="F2342" s="94">
        <f>IF(DATABASE!$X2340&lt;&gt;1,"",DATABASE!Q2340)</f>
        <v/>
      </c>
      <c r="G2342" s="94">
        <f>IF(DATABASE!$X2340&lt;&gt;1,"",DATABASE!C2340)</f>
        <v/>
      </c>
      <c r="H2342" s="94">
        <f>IF(DATABASE!$X2340&lt;&gt;1,"",DATABASE!D2340)</f>
        <v/>
      </c>
      <c r="I2342" s="93">
        <f>IF(DATABASE!$X2340&lt;&gt;1,"",DATABASE!S2340)</f>
        <v/>
      </c>
    </row>
    <row r="2343" ht="16.5" customHeight="1" s="111">
      <c r="A2343" s="92">
        <f>IF(DATABASE!$X2341&lt;&gt;1,"",DATABASE!B2341)</f>
        <v/>
      </c>
      <c r="B2343" s="93">
        <f>IF(DATABASE!$X2341&lt;&gt;1,"",DATABASE!M2341)</f>
        <v/>
      </c>
      <c r="C2343" s="94">
        <f>IF(DATABASE!$X2341&lt;&gt;1,"",DATABASE!A2341)</f>
        <v/>
      </c>
      <c r="D2343" s="94">
        <f>IF(DATABASE!$X2341&lt;&gt;1,"",DATABASE!P2341)</f>
        <v/>
      </c>
      <c r="E2343" s="94">
        <f>IF(DATABASE!$X2341&lt;&gt;1,"",DATABASE!L2341)</f>
        <v/>
      </c>
      <c r="F2343" s="94">
        <f>IF(DATABASE!$X2341&lt;&gt;1,"",DATABASE!Q2341)</f>
        <v/>
      </c>
      <c r="G2343" s="94">
        <f>IF(DATABASE!$X2341&lt;&gt;1,"",DATABASE!C2341)</f>
        <v/>
      </c>
      <c r="H2343" s="94">
        <f>IF(DATABASE!$X2341&lt;&gt;1,"",DATABASE!D2341)</f>
        <v/>
      </c>
      <c r="I2343" s="93">
        <f>IF(DATABASE!$X2341&lt;&gt;1,"",DATABASE!S2341)</f>
        <v/>
      </c>
    </row>
    <row r="2344" ht="16.5" customHeight="1" s="111">
      <c r="A2344" s="92">
        <f>IF(DATABASE!$X2342&lt;&gt;1,"",DATABASE!B2342)</f>
        <v/>
      </c>
      <c r="B2344" s="93">
        <f>IF(DATABASE!$X2342&lt;&gt;1,"",DATABASE!M2342)</f>
        <v/>
      </c>
      <c r="C2344" s="94">
        <f>IF(DATABASE!$X2342&lt;&gt;1,"",DATABASE!A2342)</f>
        <v/>
      </c>
      <c r="D2344" s="94">
        <f>IF(DATABASE!$X2342&lt;&gt;1,"",DATABASE!P2342)</f>
        <v/>
      </c>
      <c r="E2344" s="94">
        <f>IF(DATABASE!$X2342&lt;&gt;1,"",DATABASE!L2342)</f>
        <v/>
      </c>
      <c r="F2344" s="94">
        <f>IF(DATABASE!$X2342&lt;&gt;1,"",DATABASE!Q2342)</f>
        <v/>
      </c>
      <c r="G2344" s="94">
        <f>IF(DATABASE!$X2342&lt;&gt;1,"",DATABASE!C2342)</f>
        <v/>
      </c>
      <c r="H2344" s="94">
        <f>IF(DATABASE!$X2342&lt;&gt;1,"",DATABASE!D2342)</f>
        <v/>
      </c>
      <c r="I2344" s="93">
        <f>IF(DATABASE!$X2342&lt;&gt;1,"",DATABASE!S2342)</f>
        <v/>
      </c>
    </row>
    <row r="2345" ht="16.5" customHeight="1" s="111">
      <c r="A2345" s="92">
        <f>IF(DATABASE!$X2343&lt;&gt;1,"",DATABASE!B2343)</f>
        <v/>
      </c>
      <c r="B2345" s="93">
        <f>IF(DATABASE!$X2343&lt;&gt;1,"",DATABASE!M2343)</f>
        <v/>
      </c>
      <c r="C2345" s="94">
        <f>IF(DATABASE!$X2343&lt;&gt;1,"",DATABASE!A2343)</f>
        <v/>
      </c>
      <c r="D2345" s="94">
        <f>IF(DATABASE!$X2343&lt;&gt;1,"",DATABASE!P2343)</f>
        <v/>
      </c>
      <c r="E2345" s="94">
        <f>IF(DATABASE!$X2343&lt;&gt;1,"",DATABASE!L2343)</f>
        <v/>
      </c>
      <c r="F2345" s="94">
        <f>IF(DATABASE!$X2343&lt;&gt;1,"",DATABASE!Q2343)</f>
        <v/>
      </c>
      <c r="G2345" s="94">
        <f>IF(DATABASE!$X2343&lt;&gt;1,"",DATABASE!C2343)</f>
        <v/>
      </c>
      <c r="H2345" s="94">
        <f>IF(DATABASE!$X2343&lt;&gt;1,"",DATABASE!D2343)</f>
        <v/>
      </c>
      <c r="I2345" s="93">
        <f>IF(DATABASE!$X2343&lt;&gt;1,"",DATABASE!S2343)</f>
        <v/>
      </c>
    </row>
    <row r="2346" ht="16.5" customHeight="1" s="111">
      <c r="A2346" s="92">
        <f>IF(DATABASE!$X2344&lt;&gt;1,"",DATABASE!B2344)</f>
        <v/>
      </c>
      <c r="B2346" s="93">
        <f>IF(DATABASE!$X2344&lt;&gt;1,"",DATABASE!M2344)</f>
        <v/>
      </c>
      <c r="C2346" s="94">
        <f>IF(DATABASE!$X2344&lt;&gt;1,"",DATABASE!A2344)</f>
        <v/>
      </c>
      <c r="D2346" s="94">
        <f>IF(DATABASE!$X2344&lt;&gt;1,"",DATABASE!P2344)</f>
        <v/>
      </c>
      <c r="E2346" s="94">
        <f>IF(DATABASE!$X2344&lt;&gt;1,"",DATABASE!L2344)</f>
        <v/>
      </c>
      <c r="F2346" s="94">
        <f>IF(DATABASE!$X2344&lt;&gt;1,"",DATABASE!Q2344)</f>
        <v/>
      </c>
      <c r="G2346" s="94">
        <f>IF(DATABASE!$X2344&lt;&gt;1,"",DATABASE!C2344)</f>
        <v/>
      </c>
      <c r="H2346" s="94">
        <f>IF(DATABASE!$X2344&lt;&gt;1,"",DATABASE!D2344)</f>
        <v/>
      </c>
      <c r="I2346" s="93">
        <f>IF(DATABASE!$X2344&lt;&gt;1,"",DATABASE!S2344)</f>
        <v/>
      </c>
    </row>
    <row r="2347" ht="16.5" customHeight="1" s="111">
      <c r="A2347" s="92">
        <f>IF(DATABASE!$X2345&lt;&gt;1,"",DATABASE!B2345)</f>
        <v/>
      </c>
      <c r="B2347" s="93">
        <f>IF(DATABASE!$X2345&lt;&gt;1,"",DATABASE!M2345)</f>
        <v/>
      </c>
      <c r="C2347" s="94">
        <f>IF(DATABASE!$X2345&lt;&gt;1,"",DATABASE!A2345)</f>
        <v/>
      </c>
      <c r="D2347" s="94">
        <f>IF(DATABASE!$X2345&lt;&gt;1,"",DATABASE!P2345)</f>
        <v/>
      </c>
      <c r="E2347" s="94">
        <f>IF(DATABASE!$X2345&lt;&gt;1,"",DATABASE!L2345)</f>
        <v/>
      </c>
      <c r="F2347" s="94">
        <f>IF(DATABASE!$X2345&lt;&gt;1,"",DATABASE!Q2345)</f>
        <v/>
      </c>
      <c r="G2347" s="94">
        <f>IF(DATABASE!$X2345&lt;&gt;1,"",DATABASE!C2345)</f>
        <v/>
      </c>
      <c r="H2347" s="94">
        <f>IF(DATABASE!$X2345&lt;&gt;1,"",DATABASE!D2345)</f>
        <v/>
      </c>
      <c r="I2347" s="93">
        <f>IF(DATABASE!$X2345&lt;&gt;1,"",DATABASE!S2345)</f>
        <v/>
      </c>
    </row>
    <row r="2348" ht="16.5" customHeight="1" s="111">
      <c r="A2348" s="92">
        <f>IF(DATABASE!$X2346&lt;&gt;1,"",DATABASE!B2346)</f>
        <v/>
      </c>
      <c r="B2348" s="93">
        <f>IF(DATABASE!$X2346&lt;&gt;1,"",DATABASE!M2346)</f>
        <v/>
      </c>
      <c r="C2348" s="94">
        <f>IF(DATABASE!$X2346&lt;&gt;1,"",DATABASE!A2346)</f>
        <v/>
      </c>
      <c r="D2348" s="94">
        <f>IF(DATABASE!$X2346&lt;&gt;1,"",DATABASE!P2346)</f>
        <v/>
      </c>
      <c r="E2348" s="94">
        <f>IF(DATABASE!$X2346&lt;&gt;1,"",DATABASE!L2346)</f>
        <v/>
      </c>
      <c r="F2348" s="94">
        <f>IF(DATABASE!$X2346&lt;&gt;1,"",DATABASE!Q2346)</f>
        <v/>
      </c>
      <c r="G2348" s="94">
        <f>IF(DATABASE!$X2346&lt;&gt;1,"",DATABASE!C2346)</f>
        <v/>
      </c>
      <c r="H2348" s="94">
        <f>IF(DATABASE!$X2346&lt;&gt;1,"",DATABASE!D2346)</f>
        <v/>
      </c>
      <c r="I2348" s="93">
        <f>IF(DATABASE!$X2346&lt;&gt;1,"",DATABASE!S2346)</f>
        <v/>
      </c>
    </row>
    <row r="2349" ht="16.5" customHeight="1" s="111">
      <c r="A2349" s="92">
        <f>IF(DATABASE!$X2347&lt;&gt;1,"",DATABASE!B2347)</f>
        <v/>
      </c>
      <c r="B2349" s="93">
        <f>IF(DATABASE!$X2347&lt;&gt;1,"",DATABASE!M2347)</f>
        <v/>
      </c>
      <c r="C2349" s="94">
        <f>IF(DATABASE!$X2347&lt;&gt;1,"",DATABASE!A2347)</f>
        <v/>
      </c>
      <c r="D2349" s="94">
        <f>IF(DATABASE!$X2347&lt;&gt;1,"",DATABASE!P2347)</f>
        <v/>
      </c>
      <c r="E2349" s="94">
        <f>IF(DATABASE!$X2347&lt;&gt;1,"",DATABASE!L2347)</f>
        <v/>
      </c>
      <c r="F2349" s="94">
        <f>IF(DATABASE!$X2347&lt;&gt;1,"",DATABASE!Q2347)</f>
        <v/>
      </c>
      <c r="G2349" s="94">
        <f>IF(DATABASE!$X2347&lt;&gt;1,"",DATABASE!C2347)</f>
        <v/>
      </c>
      <c r="H2349" s="94">
        <f>IF(DATABASE!$X2347&lt;&gt;1,"",DATABASE!D2347)</f>
        <v/>
      </c>
      <c r="I2349" s="93">
        <f>IF(DATABASE!$X2347&lt;&gt;1,"",DATABASE!S2347)</f>
        <v/>
      </c>
    </row>
    <row r="2350" ht="16.5" customHeight="1" s="111">
      <c r="A2350" s="92">
        <f>IF(DATABASE!$X2348&lt;&gt;1,"",DATABASE!B2348)</f>
        <v/>
      </c>
      <c r="B2350" s="93">
        <f>IF(DATABASE!$X2348&lt;&gt;1,"",DATABASE!M2348)</f>
        <v/>
      </c>
      <c r="C2350" s="94">
        <f>IF(DATABASE!$X2348&lt;&gt;1,"",DATABASE!A2348)</f>
        <v/>
      </c>
      <c r="D2350" s="94">
        <f>IF(DATABASE!$X2348&lt;&gt;1,"",DATABASE!P2348)</f>
        <v/>
      </c>
      <c r="E2350" s="94">
        <f>IF(DATABASE!$X2348&lt;&gt;1,"",DATABASE!L2348)</f>
        <v/>
      </c>
      <c r="F2350" s="94">
        <f>IF(DATABASE!$X2348&lt;&gt;1,"",DATABASE!Q2348)</f>
        <v/>
      </c>
      <c r="G2350" s="94">
        <f>IF(DATABASE!$X2348&lt;&gt;1,"",DATABASE!C2348)</f>
        <v/>
      </c>
      <c r="H2350" s="94">
        <f>IF(DATABASE!$X2348&lt;&gt;1,"",DATABASE!D2348)</f>
        <v/>
      </c>
      <c r="I2350" s="93">
        <f>IF(DATABASE!$X2348&lt;&gt;1,"",DATABASE!S2348)</f>
        <v/>
      </c>
    </row>
    <row r="2351" ht="16.5" customHeight="1" s="111">
      <c r="A2351" s="92">
        <f>IF(DATABASE!$X2349&lt;&gt;1,"",DATABASE!B2349)</f>
        <v/>
      </c>
      <c r="B2351" s="93">
        <f>IF(DATABASE!$X2349&lt;&gt;1,"",DATABASE!M2349)</f>
        <v/>
      </c>
      <c r="C2351" s="94">
        <f>IF(DATABASE!$X2349&lt;&gt;1,"",DATABASE!A2349)</f>
        <v/>
      </c>
      <c r="D2351" s="94">
        <f>IF(DATABASE!$X2349&lt;&gt;1,"",DATABASE!P2349)</f>
        <v/>
      </c>
      <c r="E2351" s="94">
        <f>IF(DATABASE!$X2349&lt;&gt;1,"",DATABASE!L2349)</f>
        <v/>
      </c>
      <c r="F2351" s="94">
        <f>IF(DATABASE!$X2349&lt;&gt;1,"",DATABASE!Q2349)</f>
        <v/>
      </c>
      <c r="G2351" s="94">
        <f>IF(DATABASE!$X2349&lt;&gt;1,"",DATABASE!C2349)</f>
        <v/>
      </c>
      <c r="H2351" s="94">
        <f>IF(DATABASE!$X2349&lt;&gt;1,"",DATABASE!D2349)</f>
        <v/>
      </c>
      <c r="I2351" s="93">
        <f>IF(DATABASE!$X2349&lt;&gt;1,"",DATABASE!S2349)</f>
        <v/>
      </c>
    </row>
    <row r="2352" ht="16.5" customHeight="1" s="111">
      <c r="A2352" s="92">
        <f>IF(DATABASE!$X2350&lt;&gt;1,"",DATABASE!B2350)</f>
        <v/>
      </c>
      <c r="B2352" s="93">
        <f>IF(DATABASE!$X2350&lt;&gt;1,"",DATABASE!M2350)</f>
        <v/>
      </c>
      <c r="C2352" s="94">
        <f>IF(DATABASE!$X2350&lt;&gt;1,"",DATABASE!A2350)</f>
        <v/>
      </c>
      <c r="D2352" s="94">
        <f>IF(DATABASE!$X2350&lt;&gt;1,"",DATABASE!P2350)</f>
        <v/>
      </c>
      <c r="E2352" s="94">
        <f>IF(DATABASE!$X2350&lt;&gt;1,"",DATABASE!L2350)</f>
        <v/>
      </c>
      <c r="F2352" s="94">
        <f>IF(DATABASE!$X2350&lt;&gt;1,"",DATABASE!Q2350)</f>
        <v/>
      </c>
      <c r="G2352" s="94">
        <f>IF(DATABASE!$X2350&lt;&gt;1,"",DATABASE!C2350)</f>
        <v/>
      </c>
      <c r="H2352" s="94">
        <f>IF(DATABASE!$X2350&lt;&gt;1,"",DATABASE!D2350)</f>
        <v/>
      </c>
      <c r="I2352" s="93">
        <f>IF(DATABASE!$X2350&lt;&gt;1,"",DATABASE!S2350)</f>
        <v/>
      </c>
    </row>
    <row r="2353" ht="16.5" customHeight="1" s="111">
      <c r="A2353" s="92">
        <f>IF(DATABASE!$X2351&lt;&gt;1,"",DATABASE!B2351)</f>
        <v/>
      </c>
      <c r="B2353" s="93">
        <f>IF(DATABASE!$X2351&lt;&gt;1,"",DATABASE!M2351)</f>
        <v/>
      </c>
      <c r="C2353" s="94">
        <f>IF(DATABASE!$X2351&lt;&gt;1,"",DATABASE!A2351)</f>
        <v/>
      </c>
      <c r="D2353" s="94">
        <f>IF(DATABASE!$X2351&lt;&gt;1,"",DATABASE!P2351)</f>
        <v/>
      </c>
      <c r="E2353" s="94">
        <f>IF(DATABASE!$X2351&lt;&gt;1,"",DATABASE!L2351)</f>
        <v/>
      </c>
      <c r="F2353" s="94">
        <f>IF(DATABASE!$X2351&lt;&gt;1,"",DATABASE!Q2351)</f>
        <v/>
      </c>
      <c r="G2353" s="94">
        <f>IF(DATABASE!$X2351&lt;&gt;1,"",DATABASE!C2351)</f>
        <v/>
      </c>
      <c r="H2353" s="94">
        <f>IF(DATABASE!$X2351&lt;&gt;1,"",DATABASE!D2351)</f>
        <v/>
      </c>
      <c r="I2353" s="93">
        <f>IF(DATABASE!$X2351&lt;&gt;1,"",DATABASE!S2351)</f>
        <v/>
      </c>
    </row>
    <row r="2354" ht="16.5" customHeight="1" s="111">
      <c r="A2354" s="92">
        <f>IF(DATABASE!$X2352&lt;&gt;1,"",DATABASE!B2352)</f>
        <v/>
      </c>
      <c r="B2354" s="93">
        <f>IF(DATABASE!$X2352&lt;&gt;1,"",DATABASE!M2352)</f>
        <v/>
      </c>
      <c r="C2354" s="94">
        <f>IF(DATABASE!$X2352&lt;&gt;1,"",DATABASE!A2352)</f>
        <v/>
      </c>
      <c r="D2354" s="94">
        <f>IF(DATABASE!$X2352&lt;&gt;1,"",DATABASE!P2352)</f>
        <v/>
      </c>
      <c r="E2354" s="94">
        <f>IF(DATABASE!$X2352&lt;&gt;1,"",DATABASE!L2352)</f>
        <v/>
      </c>
      <c r="F2354" s="94">
        <f>IF(DATABASE!$X2352&lt;&gt;1,"",DATABASE!Q2352)</f>
        <v/>
      </c>
      <c r="G2354" s="94">
        <f>IF(DATABASE!$X2352&lt;&gt;1,"",DATABASE!C2352)</f>
        <v/>
      </c>
      <c r="H2354" s="94">
        <f>IF(DATABASE!$X2352&lt;&gt;1,"",DATABASE!D2352)</f>
        <v/>
      </c>
      <c r="I2354" s="93">
        <f>IF(DATABASE!$X2352&lt;&gt;1,"",DATABASE!S2352)</f>
        <v/>
      </c>
    </row>
    <row r="2355" ht="16.5" customHeight="1" s="111">
      <c r="A2355" s="92">
        <f>IF(DATABASE!$X2353&lt;&gt;1,"",DATABASE!B2353)</f>
        <v/>
      </c>
      <c r="B2355" s="93">
        <f>IF(DATABASE!$X2353&lt;&gt;1,"",DATABASE!M2353)</f>
        <v/>
      </c>
      <c r="C2355" s="94">
        <f>IF(DATABASE!$X2353&lt;&gt;1,"",DATABASE!A2353)</f>
        <v/>
      </c>
      <c r="D2355" s="94">
        <f>IF(DATABASE!$X2353&lt;&gt;1,"",DATABASE!P2353)</f>
        <v/>
      </c>
      <c r="E2355" s="94">
        <f>IF(DATABASE!$X2353&lt;&gt;1,"",DATABASE!L2353)</f>
        <v/>
      </c>
      <c r="F2355" s="94">
        <f>IF(DATABASE!$X2353&lt;&gt;1,"",DATABASE!Q2353)</f>
        <v/>
      </c>
      <c r="G2355" s="94">
        <f>IF(DATABASE!$X2353&lt;&gt;1,"",DATABASE!C2353)</f>
        <v/>
      </c>
      <c r="H2355" s="94">
        <f>IF(DATABASE!$X2353&lt;&gt;1,"",DATABASE!D2353)</f>
        <v/>
      </c>
      <c r="I2355" s="93">
        <f>IF(DATABASE!$X2353&lt;&gt;1,"",DATABASE!S2353)</f>
        <v/>
      </c>
    </row>
    <row r="2356" ht="16.5" customHeight="1" s="111">
      <c r="A2356" s="92">
        <f>IF(DATABASE!$X2354&lt;&gt;1,"",DATABASE!B2354)</f>
        <v/>
      </c>
      <c r="B2356" s="93">
        <f>IF(DATABASE!$X2354&lt;&gt;1,"",DATABASE!M2354)</f>
        <v/>
      </c>
      <c r="C2356" s="94">
        <f>IF(DATABASE!$X2354&lt;&gt;1,"",DATABASE!A2354)</f>
        <v/>
      </c>
      <c r="D2356" s="94">
        <f>IF(DATABASE!$X2354&lt;&gt;1,"",DATABASE!P2354)</f>
        <v/>
      </c>
      <c r="E2356" s="94">
        <f>IF(DATABASE!$X2354&lt;&gt;1,"",DATABASE!L2354)</f>
        <v/>
      </c>
      <c r="F2356" s="94">
        <f>IF(DATABASE!$X2354&lt;&gt;1,"",DATABASE!Q2354)</f>
        <v/>
      </c>
      <c r="G2356" s="94">
        <f>IF(DATABASE!$X2354&lt;&gt;1,"",DATABASE!C2354)</f>
        <v/>
      </c>
      <c r="H2356" s="94">
        <f>IF(DATABASE!$X2354&lt;&gt;1,"",DATABASE!D2354)</f>
        <v/>
      </c>
      <c r="I2356" s="93">
        <f>IF(DATABASE!$X2354&lt;&gt;1,"",DATABASE!S2354)</f>
        <v/>
      </c>
    </row>
    <row r="2357" ht="16.5" customHeight="1" s="111">
      <c r="A2357" s="92">
        <f>IF(DATABASE!$X2355&lt;&gt;1,"",DATABASE!B2355)</f>
        <v/>
      </c>
      <c r="B2357" s="93">
        <f>IF(DATABASE!$X2355&lt;&gt;1,"",DATABASE!M2355)</f>
        <v/>
      </c>
      <c r="C2357" s="94">
        <f>IF(DATABASE!$X2355&lt;&gt;1,"",DATABASE!A2355)</f>
        <v/>
      </c>
      <c r="D2357" s="94">
        <f>IF(DATABASE!$X2355&lt;&gt;1,"",DATABASE!P2355)</f>
        <v/>
      </c>
      <c r="E2357" s="94">
        <f>IF(DATABASE!$X2355&lt;&gt;1,"",DATABASE!L2355)</f>
        <v/>
      </c>
      <c r="F2357" s="94">
        <f>IF(DATABASE!$X2355&lt;&gt;1,"",DATABASE!Q2355)</f>
        <v/>
      </c>
      <c r="G2357" s="94">
        <f>IF(DATABASE!$X2355&lt;&gt;1,"",DATABASE!C2355)</f>
        <v/>
      </c>
      <c r="H2357" s="94">
        <f>IF(DATABASE!$X2355&lt;&gt;1,"",DATABASE!D2355)</f>
        <v/>
      </c>
      <c r="I2357" s="93">
        <f>IF(DATABASE!$X2355&lt;&gt;1,"",DATABASE!S2355)</f>
        <v/>
      </c>
    </row>
    <row r="2358" ht="16.5" customHeight="1" s="111">
      <c r="A2358" s="92">
        <f>IF(DATABASE!$X2356&lt;&gt;1,"",DATABASE!B2356)</f>
        <v/>
      </c>
      <c r="B2358" s="93">
        <f>IF(DATABASE!$X2356&lt;&gt;1,"",DATABASE!M2356)</f>
        <v/>
      </c>
      <c r="C2358" s="94">
        <f>IF(DATABASE!$X2356&lt;&gt;1,"",DATABASE!A2356)</f>
        <v/>
      </c>
      <c r="D2358" s="94">
        <f>IF(DATABASE!$X2356&lt;&gt;1,"",DATABASE!P2356)</f>
        <v/>
      </c>
      <c r="E2358" s="94">
        <f>IF(DATABASE!$X2356&lt;&gt;1,"",DATABASE!L2356)</f>
        <v/>
      </c>
      <c r="F2358" s="94">
        <f>IF(DATABASE!$X2356&lt;&gt;1,"",DATABASE!Q2356)</f>
        <v/>
      </c>
      <c r="G2358" s="94">
        <f>IF(DATABASE!$X2356&lt;&gt;1,"",DATABASE!C2356)</f>
        <v/>
      </c>
      <c r="H2358" s="94">
        <f>IF(DATABASE!$X2356&lt;&gt;1,"",DATABASE!D2356)</f>
        <v/>
      </c>
      <c r="I2358" s="93">
        <f>IF(DATABASE!$X2356&lt;&gt;1,"",DATABASE!S2356)</f>
        <v/>
      </c>
    </row>
    <row r="2359" ht="16.5" customHeight="1" s="111">
      <c r="A2359" s="92">
        <f>IF(DATABASE!$X2357&lt;&gt;1,"",DATABASE!B2357)</f>
        <v/>
      </c>
      <c r="B2359" s="93">
        <f>IF(DATABASE!$X2357&lt;&gt;1,"",DATABASE!M2357)</f>
        <v/>
      </c>
      <c r="C2359" s="94">
        <f>IF(DATABASE!$X2357&lt;&gt;1,"",DATABASE!A2357)</f>
        <v/>
      </c>
      <c r="D2359" s="94">
        <f>IF(DATABASE!$X2357&lt;&gt;1,"",DATABASE!P2357)</f>
        <v/>
      </c>
      <c r="E2359" s="94">
        <f>IF(DATABASE!$X2357&lt;&gt;1,"",DATABASE!L2357)</f>
        <v/>
      </c>
      <c r="F2359" s="94">
        <f>IF(DATABASE!$X2357&lt;&gt;1,"",DATABASE!Q2357)</f>
        <v/>
      </c>
      <c r="G2359" s="94">
        <f>IF(DATABASE!$X2357&lt;&gt;1,"",DATABASE!C2357)</f>
        <v/>
      </c>
      <c r="H2359" s="94">
        <f>IF(DATABASE!$X2357&lt;&gt;1,"",DATABASE!D2357)</f>
        <v/>
      </c>
      <c r="I2359" s="93">
        <f>IF(DATABASE!$X2357&lt;&gt;1,"",DATABASE!S2357)</f>
        <v/>
      </c>
    </row>
    <row r="2360" ht="16.5" customHeight="1" s="111">
      <c r="A2360" s="92">
        <f>IF(DATABASE!$X2358&lt;&gt;1,"",DATABASE!B2358)</f>
        <v/>
      </c>
      <c r="B2360" s="93">
        <f>IF(DATABASE!$X2358&lt;&gt;1,"",DATABASE!M2358)</f>
        <v/>
      </c>
      <c r="C2360" s="94">
        <f>IF(DATABASE!$X2358&lt;&gt;1,"",DATABASE!A2358)</f>
        <v/>
      </c>
      <c r="D2360" s="94">
        <f>IF(DATABASE!$X2358&lt;&gt;1,"",DATABASE!P2358)</f>
        <v/>
      </c>
      <c r="E2360" s="94">
        <f>IF(DATABASE!$X2358&lt;&gt;1,"",DATABASE!L2358)</f>
        <v/>
      </c>
      <c r="F2360" s="94">
        <f>IF(DATABASE!$X2358&lt;&gt;1,"",DATABASE!Q2358)</f>
        <v/>
      </c>
      <c r="G2360" s="94">
        <f>IF(DATABASE!$X2358&lt;&gt;1,"",DATABASE!C2358)</f>
        <v/>
      </c>
      <c r="H2360" s="94">
        <f>IF(DATABASE!$X2358&lt;&gt;1,"",DATABASE!D2358)</f>
        <v/>
      </c>
      <c r="I2360" s="93">
        <f>IF(DATABASE!$X2358&lt;&gt;1,"",DATABASE!S2358)</f>
        <v/>
      </c>
    </row>
    <row r="2361" ht="16.5" customHeight="1" s="111">
      <c r="A2361" s="92">
        <f>IF(DATABASE!$X2359&lt;&gt;1,"",DATABASE!B2359)</f>
        <v/>
      </c>
      <c r="B2361" s="93">
        <f>IF(DATABASE!$X2359&lt;&gt;1,"",DATABASE!M2359)</f>
        <v/>
      </c>
      <c r="C2361" s="94">
        <f>IF(DATABASE!$X2359&lt;&gt;1,"",DATABASE!A2359)</f>
        <v/>
      </c>
      <c r="D2361" s="94">
        <f>IF(DATABASE!$X2359&lt;&gt;1,"",DATABASE!P2359)</f>
        <v/>
      </c>
      <c r="E2361" s="94">
        <f>IF(DATABASE!$X2359&lt;&gt;1,"",DATABASE!L2359)</f>
        <v/>
      </c>
      <c r="F2361" s="94">
        <f>IF(DATABASE!$X2359&lt;&gt;1,"",DATABASE!Q2359)</f>
        <v/>
      </c>
      <c r="G2361" s="94">
        <f>IF(DATABASE!$X2359&lt;&gt;1,"",DATABASE!C2359)</f>
        <v/>
      </c>
      <c r="H2361" s="94">
        <f>IF(DATABASE!$X2359&lt;&gt;1,"",DATABASE!D2359)</f>
        <v/>
      </c>
      <c r="I2361" s="93">
        <f>IF(DATABASE!$X2359&lt;&gt;1,"",DATABASE!S2359)</f>
        <v/>
      </c>
    </row>
    <row r="2362" ht="16.5" customHeight="1" s="111">
      <c r="A2362" s="92">
        <f>IF(DATABASE!$X2360&lt;&gt;1,"",DATABASE!B2360)</f>
        <v/>
      </c>
      <c r="B2362" s="93">
        <f>IF(DATABASE!$X2360&lt;&gt;1,"",DATABASE!M2360)</f>
        <v/>
      </c>
      <c r="C2362" s="94">
        <f>IF(DATABASE!$X2360&lt;&gt;1,"",DATABASE!A2360)</f>
        <v/>
      </c>
      <c r="D2362" s="94">
        <f>IF(DATABASE!$X2360&lt;&gt;1,"",DATABASE!P2360)</f>
        <v/>
      </c>
      <c r="E2362" s="94">
        <f>IF(DATABASE!$X2360&lt;&gt;1,"",DATABASE!L2360)</f>
        <v/>
      </c>
      <c r="F2362" s="94">
        <f>IF(DATABASE!$X2360&lt;&gt;1,"",DATABASE!Q2360)</f>
        <v/>
      </c>
      <c r="G2362" s="94">
        <f>IF(DATABASE!$X2360&lt;&gt;1,"",DATABASE!C2360)</f>
        <v/>
      </c>
      <c r="H2362" s="94">
        <f>IF(DATABASE!$X2360&lt;&gt;1,"",DATABASE!D2360)</f>
        <v/>
      </c>
      <c r="I2362" s="93">
        <f>IF(DATABASE!$X2360&lt;&gt;1,"",DATABASE!S2360)</f>
        <v/>
      </c>
    </row>
    <row r="2363" ht="16.5" customHeight="1" s="111">
      <c r="A2363" s="92">
        <f>IF(DATABASE!$X2361&lt;&gt;1,"",DATABASE!B2361)</f>
        <v/>
      </c>
      <c r="B2363" s="93">
        <f>IF(DATABASE!$X2361&lt;&gt;1,"",DATABASE!M2361)</f>
        <v/>
      </c>
      <c r="C2363" s="94">
        <f>IF(DATABASE!$X2361&lt;&gt;1,"",DATABASE!A2361)</f>
        <v/>
      </c>
      <c r="D2363" s="94">
        <f>IF(DATABASE!$X2361&lt;&gt;1,"",DATABASE!P2361)</f>
        <v/>
      </c>
      <c r="E2363" s="94">
        <f>IF(DATABASE!$X2361&lt;&gt;1,"",DATABASE!L2361)</f>
        <v/>
      </c>
      <c r="F2363" s="94">
        <f>IF(DATABASE!$X2361&lt;&gt;1,"",DATABASE!Q2361)</f>
        <v/>
      </c>
      <c r="G2363" s="94">
        <f>IF(DATABASE!$X2361&lt;&gt;1,"",DATABASE!C2361)</f>
        <v/>
      </c>
      <c r="H2363" s="94">
        <f>IF(DATABASE!$X2361&lt;&gt;1,"",DATABASE!D2361)</f>
        <v/>
      </c>
      <c r="I2363" s="93">
        <f>IF(DATABASE!$X2361&lt;&gt;1,"",DATABASE!S2361)</f>
        <v/>
      </c>
    </row>
    <row r="2364" ht="16.5" customHeight="1" s="111">
      <c r="A2364" s="92">
        <f>IF(DATABASE!$X2362&lt;&gt;1,"",DATABASE!B2362)</f>
        <v/>
      </c>
      <c r="B2364" s="93">
        <f>IF(DATABASE!$X2362&lt;&gt;1,"",DATABASE!M2362)</f>
        <v/>
      </c>
      <c r="C2364" s="94">
        <f>IF(DATABASE!$X2362&lt;&gt;1,"",DATABASE!A2362)</f>
        <v/>
      </c>
      <c r="D2364" s="94">
        <f>IF(DATABASE!$X2362&lt;&gt;1,"",DATABASE!P2362)</f>
        <v/>
      </c>
      <c r="E2364" s="94">
        <f>IF(DATABASE!$X2362&lt;&gt;1,"",DATABASE!L2362)</f>
        <v/>
      </c>
      <c r="F2364" s="94">
        <f>IF(DATABASE!$X2362&lt;&gt;1,"",DATABASE!Q2362)</f>
        <v/>
      </c>
      <c r="G2364" s="94">
        <f>IF(DATABASE!$X2362&lt;&gt;1,"",DATABASE!C2362)</f>
        <v/>
      </c>
      <c r="H2364" s="94">
        <f>IF(DATABASE!$X2362&lt;&gt;1,"",DATABASE!D2362)</f>
        <v/>
      </c>
      <c r="I2364" s="93">
        <f>IF(DATABASE!$X2362&lt;&gt;1,"",DATABASE!S2362)</f>
        <v/>
      </c>
    </row>
    <row r="2365" ht="16.5" customHeight="1" s="111">
      <c r="A2365" s="92">
        <f>IF(DATABASE!$X2363&lt;&gt;1,"",DATABASE!B2363)</f>
        <v/>
      </c>
      <c r="B2365" s="93">
        <f>IF(DATABASE!$X2363&lt;&gt;1,"",DATABASE!M2363)</f>
        <v/>
      </c>
      <c r="C2365" s="94">
        <f>IF(DATABASE!$X2363&lt;&gt;1,"",DATABASE!A2363)</f>
        <v/>
      </c>
      <c r="D2365" s="94">
        <f>IF(DATABASE!$X2363&lt;&gt;1,"",DATABASE!P2363)</f>
        <v/>
      </c>
      <c r="E2365" s="94">
        <f>IF(DATABASE!$X2363&lt;&gt;1,"",DATABASE!L2363)</f>
        <v/>
      </c>
      <c r="F2365" s="94">
        <f>IF(DATABASE!$X2363&lt;&gt;1,"",DATABASE!Q2363)</f>
        <v/>
      </c>
      <c r="G2365" s="94">
        <f>IF(DATABASE!$X2363&lt;&gt;1,"",DATABASE!C2363)</f>
        <v/>
      </c>
      <c r="H2365" s="94">
        <f>IF(DATABASE!$X2363&lt;&gt;1,"",DATABASE!D2363)</f>
        <v/>
      </c>
      <c r="I2365" s="93">
        <f>IF(DATABASE!$X2363&lt;&gt;1,"",DATABASE!S2363)</f>
        <v/>
      </c>
    </row>
    <row r="2366" ht="16.5" customHeight="1" s="111">
      <c r="A2366" s="92">
        <f>IF(DATABASE!$X2364&lt;&gt;1,"",DATABASE!B2364)</f>
        <v/>
      </c>
      <c r="B2366" s="93">
        <f>IF(DATABASE!$X2364&lt;&gt;1,"",DATABASE!M2364)</f>
        <v/>
      </c>
      <c r="C2366" s="94">
        <f>IF(DATABASE!$X2364&lt;&gt;1,"",DATABASE!A2364)</f>
        <v/>
      </c>
      <c r="D2366" s="94">
        <f>IF(DATABASE!$X2364&lt;&gt;1,"",DATABASE!P2364)</f>
        <v/>
      </c>
      <c r="E2366" s="94">
        <f>IF(DATABASE!$X2364&lt;&gt;1,"",DATABASE!L2364)</f>
        <v/>
      </c>
      <c r="F2366" s="94">
        <f>IF(DATABASE!$X2364&lt;&gt;1,"",DATABASE!Q2364)</f>
        <v/>
      </c>
      <c r="G2366" s="94">
        <f>IF(DATABASE!$X2364&lt;&gt;1,"",DATABASE!C2364)</f>
        <v/>
      </c>
      <c r="H2366" s="94">
        <f>IF(DATABASE!$X2364&lt;&gt;1,"",DATABASE!D2364)</f>
        <v/>
      </c>
      <c r="I2366" s="93">
        <f>IF(DATABASE!$X2364&lt;&gt;1,"",DATABASE!S2364)</f>
        <v/>
      </c>
    </row>
    <row r="2367" ht="16.5" customHeight="1" s="111">
      <c r="A2367" s="92">
        <f>IF(DATABASE!$X2365&lt;&gt;1,"",DATABASE!B2365)</f>
        <v/>
      </c>
      <c r="B2367" s="93">
        <f>IF(DATABASE!$X2365&lt;&gt;1,"",DATABASE!M2365)</f>
        <v/>
      </c>
      <c r="C2367" s="94">
        <f>IF(DATABASE!$X2365&lt;&gt;1,"",DATABASE!A2365)</f>
        <v/>
      </c>
      <c r="D2367" s="94">
        <f>IF(DATABASE!$X2365&lt;&gt;1,"",DATABASE!P2365)</f>
        <v/>
      </c>
      <c r="E2367" s="94">
        <f>IF(DATABASE!$X2365&lt;&gt;1,"",DATABASE!L2365)</f>
        <v/>
      </c>
      <c r="F2367" s="94">
        <f>IF(DATABASE!$X2365&lt;&gt;1,"",DATABASE!Q2365)</f>
        <v/>
      </c>
      <c r="G2367" s="94">
        <f>IF(DATABASE!$X2365&lt;&gt;1,"",DATABASE!C2365)</f>
        <v/>
      </c>
      <c r="H2367" s="94">
        <f>IF(DATABASE!$X2365&lt;&gt;1,"",DATABASE!D2365)</f>
        <v/>
      </c>
      <c r="I2367" s="93">
        <f>IF(DATABASE!$X2365&lt;&gt;1,"",DATABASE!S2365)</f>
        <v/>
      </c>
    </row>
    <row r="2368" ht="16.5" customHeight="1" s="111">
      <c r="A2368" s="92">
        <f>IF(DATABASE!$X2366&lt;&gt;1,"",DATABASE!B2366)</f>
        <v/>
      </c>
      <c r="B2368" s="93">
        <f>IF(DATABASE!$X2366&lt;&gt;1,"",DATABASE!M2366)</f>
        <v/>
      </c>
      <c r="C2368" s="94">
        <f>IF(DATABASE!$X2366&lt;&gt;1,"",DATABASE!A2366)</f>
        <v/>
      </c>
      <c r="D2368" s="94">
        <f>IF(DATABASE!$X2366&lt;&gt;1,"",DATABASE!P2366)</f>
        <v/>
      </c>
      <c r="E2368" s="94">
        <f>IF(DATABASE!$X2366&lt;&gt;1,"",DATABASE!L2366)</f>
        <v/>
      </c>
      <c r="F2368" s="94">
        <f>IF(DATABASE!$X2366&lt;&gt;1,"",DATABASE!Q2366)</f>
        <v/>
      </c>
      <c r="G2368" s="94">
        <f>IF(DATABASE!$X2366&lt;&gt;1,"",DATABASE!C2366)</f>
        <v/>
      </c>
      <c r="H2368" s="94">
        <f>IF(DATABASE!$X2366&lt;&gt;1,"",DATABASE!D2366)</f>
        <v/>
      </c>
      <c r="I2368" s="93">
        <f>IF(DATABASE!$X2366&lt;&gt;1,"",DATABASE!S2366)</f>
        <v/>
      </c>
    </row>
    <row r="2369" ht="16.5" customHeight="1" s="111">
      <c r="A2369" s="92">
        <f>IF(DATABASE!$X2367&lt;&gt;1,"",DATABASE!B2367)</f>
        <v/>
      </c>
      <c r="B2369" s="93">
        <f>IF(DATABASE!$X2367&lt;&gt;1,"",DATABASE!M2367)</f>
        <v/>
      </c>
      <c r="C2369" s="94">
        <f>IF(DATABASE!$X2367&lt;&gt;1,"",DATABASE!A2367)</f>
        <v/>
      </c>
      <c r="D2369" s="94">
        <f>IF(DATABASE!$X2367&lt;&gt;1,"",DATABASE!P2367)</f>
        <v/>
      </c>
      <c r="E2369" s="94">
        <f>IF(DATABASE!$X2367&lt;&gt;1,"",DATABASE!L2367)</f>
        <v/>
      </c>
      <c r="F2369" s="94">
        <f>IF(DATABASE!$X2367&lt;&gt;1,"",DATABASE!Q2367)</f>
        <v/>
      </c>
      <c r="G2369" s="94">
        <f>IF(DATABASE!$X2367&lt;&gt;1,"",DATABASE!C2367)</f>
        <v/>
      </c>
      <c r="H2369" s="94">
        <f>IF(DATABASE!$X2367&lt;&gt;1,"",DATABASE!D2367)</f>
        <v/>
      </c>
      <c r="I2369" s="93">
        <f>IF(DATABASE!$X2367&lt;&gt;1,"",DATABASE!S2367)</f>
        <v/>
      </c>
    </row>
    <row r="2370" ht="16.5" customHeight="1" s="111">
      <c r="A2370" s="92">
        <f>IF(DATABASE!$X2368&lt;&gt;1,"",DATABASE!B2368)</f>
        <v/>
      </c>
      <c r="B2370" s="93">
        <f>IF(DATABASE!$X2368&lt;&gt;1,"",DATABASE!M2368)</f>
        <v/>
      </c>
      <c r="C2370" s="94">
        <f>IF(DATABASE!$X2368&lt;&gt;1,"",DATABASE!A2368)</f>
        <v/>
      </c>
      <c r="D2370" s="94">
        <f>IF(DATABASE!$X2368&lt;&gt;1,"",DATABASE!P2368)</f>
        <v/>
      </c>
      <c r="E2370" s="94">
        <f>IF(DATABASE!$X2368&lt;&gt;1,"",DATABASE!L2368)</f>
        <v/>
      </c>
      <c r="F2370" s="94">
        <f>IF(DATABASE!$X2368&lt;&gt;1,"",DATABASE!Q2368)</f>
        <v/>
      </c>
      <c r="G2370" s="94">
        <f>IF(DATABASE!$X2368&lt;&gt;1,"",DATABASE!C2368)</f>
        <v/>
      </c>
      <c r="H2370" s="94">
        <f>IF(DATABASE!$X2368&lt;&gt;1,"",DATABASE!D2368)</f>
        <v/>
      </c>
      <c r="I2370" s="93">
        <f>IF(DATABASE!$X2368&lt;&gt;1,"",DATABASE!S2368)</f>
        <v/>
      </c>
    </row>
    <row r="2371" ht="16.5" customHeight="1" s="111">
      <c r="A2371" s="92">
        <f>IF(DATABASE!$X2369&lt;&gt;1,"",DATABASE!B2369)</f>
        <v/>
      </c>
      <c r="B2371" s="93">
        <f>IF(DATABASE!$X2369&lt;&gt;1,"",DATABASE!M2369)</f>
        <v/>
      </c>
      <c r="C2371" s="94">
        <f>IF(DATABASE!$X2369&lt;&gt;1,"",DATABASE!A2369)</f>
        <v/>
      </c>
      <c r="D2371" s="94">
        <f>IF(DATABASE!$X2369&lt;&gt;1,"",DATABASE!P2369)</f>
        <v/>
      </c>
      <c r="E2371" s="94">
        <f>IF(DATABASE!$X2369&lt;&gt;1,"",DATABASE!L2369)</f>
        <v/>
      </c>
      <c r="F2371" s="94">
        <f>IF(DATABASE!$X2369&lt;&gt;1,"",DATABASE!Q2369)</f>
        <v/>
      </c>
      <c r="G2371" s="94">
        <f>IF(DATABASE!$X2369&lt;&gt;1,"",DATABASE!C2369)</f>
        <v/>
      </c>
      <c r="H2371" s="94">
        <f>IF(DATABASE!$X2369&lt;&gt;1,"",DATABASE!D2369)</f>
        <v/>
      </c>
      <c r="I2371" s="93">
        <f>IF(DATABASE!$X2369&lt;&gt;1,"",DATABASE!S2369)</f>
        <v/>
      </c>
    </row>
    <row r="2372" ht="16.5" customHeight="1" s="111">
      <c r="A2372" s="92">
        <f>IF(DATABASE!$X2370&lt;&gt;1,"",DATABASE!B2370)</f>
        <v/>
      </c>
      <c r="B2372" s="93">
        <f>IF(DATABASE!$X2370&lt;&gt;1,"",DATABASE!M2370)</f>
        <v/>
      </c>
      <c r="C2372" s="94">
        <f>IF(DATABASE!$X2370&lt;&gt;1,"",DATABASE!A2370)</f>
        <v/>
      </c>
      <c r="D2372" s="94">
        <f>IF(DATABASE!$X2370&lt;&gt;1,"",DATABASE!P2370)</f>
        <v/>
      </c>
      <c r="E2372" s="94">
        <f>IF(DATABASE!$X2370&lt;&gt;1,"",DATABASE!L2370)</f>
        <v/>
      </c>
      <c r="F2372" s="94">
        <f>IF(DATABASE!$X2370&lt;&gt;1,"",DATABASE!Q2370)</f>
        <v/>
      </c>
      <c r="G2372" s="94">
        <f>IF(DATABASE!$X2370&lt;&gt;1,"",DATABASE!C2370)</f>
        <v/>
      </c>
      <c r="H2372" s="94">
        <f>IF(DATABASE!$X2370&lt;&gt;1,"",DATABASE!D2370)</f>
        <v/>
      </c>
      <c r="I2372" s="93">
        <f>IF(DATABASE!$X2370&lt;&gt;1,"",DATABASE!S2370)</f>
        <v/>
      </c>
    </row>
    <row r="2373" ht="16.5" customHeight="1" s="111">
      <c r="A2373" s="92">
        <f>IF(DATABASE!$X2371&lt;&gt;1,"",DATABASE!B2371)</f>
        <v/>
      </c>
      <c r="B2373" s="93">
        <f>IF(DATABASE!$X2371&lt;&gt;1,"",DATABASE!M2371)</f>
        <v/>
      </c>
      <c r="C2373" s="94">
        <f>IF(DATABASE!$X2371&lt;&gt;1,"",DATABASE!A2371)</f>
        <v/>
      </c>
      <c r="D2373" s="94">
        <f>IF(DATABASE!$X2371&lt;&gt;1,"",DATABASE!P2371)</f>
        <v/>
      </c>
      <c r="E2373" s="94">
        <f>IF(DATABASE!$X2371&lt;&gt;1,"",DATABASE!L2371)</f>
        <v/>
      </c>
      <c r="F2373" s="94">
        <f>IF(DATABASE!$X2371&lt;&gt;1,"",DATABASE!Q2371)</f>
        <v/>
      </c>
      <c r="G2373" s="94">
        <f>IF(DATABASE!$X2371&lt;&gt;1,"",DATABASE!C2371)</f>
        <v/>
      </c>
      <c r="H2373" s="94">
        <f>IF(DATABASE!$X2371&lt;&gt;1,"",DATABASE!D2371)</f>
        <v/>
      </c>
      <c r="I2373" s="93">
        <f>IF(DATABASE!$X2371&lt;&gt;1,"",DATABASE!S2371)</f>
        <v/>
      </c>
    </row>
    <row r="2374" ht="16.5" customHeight="1" s="111">
      <c r="A2374" s="92">
        <f>IF(DATABASE!$X2372&lt;&gt;1,"",DATABASE!B2372)</f>
        <v/>
      </c>
      <c r="B2374" s="93">
        <f>IF(DATABASE!$X2372&lt;&gt;1,"",DATABASE!M2372)</f>
        <v/>
      </c>
      <c r="C2374" s="94">
        <f>IF(DATABASE!$X2372&lt;&gt;1,"",DATABASE!A2372)</f>
        <v/>
      </c>
      <c r="D2374" s="94">
        <f>IF(DATABASE!$X2372&lt;&gt;1,"",DATABASE!P2372)</f>
        <v/>
      </c>
      <c r="E2374" s="94">
        <f>IF(DATABASE!$X2372&lt;&gt;1,"",DATABASE!L2372)</f>
        <v/>
      </c>
      <c r="F2374" s="94">
        <f>IF(DATABASE!$X2372&lt;&gt;1,"",DATABASE!Q2372)</f>
        <v/>
      </c>
      <c r="G2374" s="94">
        <f>IF(DATABASE!$X2372&lt;&gt;1,"",DATABASE!C2372)</f>
        <v/>
      </c>
      <c r="H2374" s="94">
        <f>IF(DATABASE!$X2372&lt;&gt;1,"",DATABASE!D2372)</f>
        <v/>
      </c>
      <c r="I2374" s="93">
        <f>IF(DATABASE!$X2372&lt;&gt;1,"",DATABASE!S2372)</f>
        <v/>
      </c>
    </row>
    <row r="2375" ht="16.5" customHeight="1" s="111">
      <c r="A2375" s="92">
        <f>IF(DATABASE!$X2373&lt;&gt;1,"",DATABASE!B2373)</f>
        <v/>
      </c>
      <c r="B2375" s="93">
        <f>IF(DATABASE!$X2373&lt;&gt;1,"",DATABASE!M2373)</f>
        <v/>
      </c>
      <c r="C2375" s="94">
        <f>IF(DATABASE!$X2373&lt;&gt;1,"",DATABASE!A2373)</f>
        <v/>
      </c>
      <c r="D2375" s="94">
        <f>IF(DATABASE!$X2373&lt;&gt;1,"",DATABASE!P2373)</f>
        <v/>
      </c>
      <c r="E2375" s="94">
        <f>IF(DATABASE!$X2373&lt;&gt;1,"",DATABASE!L2373)</f>
        <v/>
      </c>
      <c r="F2375" s="94">
        <f>IF(DATABASE!$X2373&lt;&gt;1,"",DATABASE!Q2373)</f>
        <v/>
      </c>
      <c r="G2375" s="94">
        <f>IF(DATABASE!$X2373&lt;&gt;1,"",DATABASE!C2373)</f>
        <v/>
      </c>
      <c r="H2375" s="94">
        <f>IF(DATABASE!$X2373&lt;&gt;1,"",DATABASE!D2373)</f>
        <v/>
      </c>
      <c r="I2375" s="93">
        <f>IF(DATABASE!$X2373&lt;&gt;1,"",DATABASE!S2373)</f>
        <v/>
      </c>
    </row>
    <row r="2376" ht="16.5" customHeight="1" s="111">
      <c r="A2376" s="92">
        <f>IF(DATABASE!$X2374&lt;&gt;1,"",DATABASE!B2374)</f>
        <v/>
      </c>
      <c r="B2376" s="93">
        <f>IF(DATABASE!$X2374&lt;&gt;1,"",DATABASE!M2374)</f>
        <v/>
      </c>
      <c r="C2376" s="94">
        <f>IF(DATABASE!$X2374&lt;&gt;1,"",DATABASE!A2374)</f>
        <v/>
      </c>
      <c r="D2376" s="94">
        <f>IF(DATABASE!$X2374&lt;&gt;1,"",DATABASE!P2374)</f>
        <v/>
      </c>
      <c r="E2376" s="94">
        <f>IF(DATABASE!$X2374&lt;&gt;1,"",DATABASE!L2374)</f>
        <v/>
      </c>
      <c r="F2376" s="94">
        <f>IF(DATABASE!$X2374&lt;&gt;1,"",DATABASE!Q2374)</f>
        <v/>
      </c>
      <c r="G2376" s="94">
        <f>IF(DATABASE!$X2374&lt;&gt;1,"",DATABASE!C2374)</f>
        <v/>
      </c>
      <c r="H2376" s="94">
        <f>IF(DATABASE!$X2374&lt;&gt;1,"",DATABASE!D2374)</f>
        <v/>
      </c>
      <c r="I2376" s="93">
        <f>IF(DATABASE!$X2374&lt;&gt;1,"",DATABASE!S2374)</f>
        <v/>
      </c>
    </row>
    <row r="2377" ht="16.5" customHeight="1" s="111">
      <c r="A2377" s="92">
        <f>IF(DATABASE!$X2375&lt;&gt;1,"",DATABASE!B2375)</f>
        <v/>
      </c>
      <c r="B2377" s="93">
        <f>IF(DATABASE!$X2375&lt;&gt;1,"",DATABASE!M2375)</f>
        <v/>
      </c>
      <c r="C2377" s="94">
        <f>IF(DATABASE!$X2375&lt;&gt;1,"",DATABASE!A2375)</f>
        <v/>
      </c>
      <c r="D2377" s="94">
        <f>IF(DATABASE!$X2375&lt;&gt;1,"",DATABASE!P2375)</f>
        <v/>
      </c>
      <c r="E2377" s="94">
        <f>IF(DATABASE!$X2375&lt;&gt;1,"",DATABASE!L2375)</f>
        <v/>
      </c>
      <c r="F2377" s="94">
        <f>IF(DATABASE!$X2375&lt;&gt;1,"",DATABASE!Q2375)</f>
        <v/>
      </c>
      <c r="G2377" s="94">
        <f>IF(DATABASE!$X2375&lt;&gt;1,"",DATABASE!C2375)</f>
        <v/>
      </c>
      <c r="H2377" s="94">
        <f>IF(DATABASE!$X2375&lt;&gt;1,"",DATABASE!D2375)</f>
        <v/>
      </c>
      <c r="I2377" s="93">
        <f>IF(DATABASE!$X2375&lt;&gt;1,"",DATABASE!S2375)</f>
        <v/>
      </c>
    </row>
    <row r="2378" ht="16.5" customHeight="1" s="111">
      <c r="A2378" s="92">
        <f>IF(DATABASE!$X2376&lt;&gt;1,"",DATABASE!B2376)</f>
        <v/>
      </c>
      <c r="B2378" s="93">
        <f>IF(DATABASE!$X2376&lt;&gt;1,"",DATABASE!M2376)</f>
        <v/>
      </c>
      <c r="C2378" s="94">
        <f>IF(DATABASE!$X2376&lt;&gt;1,"",DATABASE!A2376)</f>
        <v/>
      </c>
      <c r="D2378" s="94">
        <f>IF(DATABASE!$X2376&lt;&gt;1,"",DATABASE!P2376)</f>
        <v/>
      </c>
      <c r="E2378" s="94">
        <f>IF(DATABASE!$X2376&lt;&gt;1,"",DATABASE!L2376)</f>
        <v/>
      </c>
      <c r="F2378" s="94">
        <f>IF(DATABASE!$X2376&lt;&gt;1,"",DATABASE!Q2376)</f>
        <v/>
      </c>
      <c r="G2378" s="94">
        <f>IF(DATABASE!$X2376&lt;&gt;1,"",DATABASE!C2376)</f>
        <v/>
      </c>
      <c r="H2378" s="94">
        <f>IF(DATABASE!$X2376&lt;&gt;1,"",DATABASE!D2376)</f>
        <v/>
      </c>
      <c r="I2378" s="93">
        <f>IF(DATABASE!$X2376&lt;&gt;1,"",DATABASE!S2376)</f>
        <v/>
      </c>
    </row>
    <row r="2379" ht="16.5" customHeight="1" s="111">
      <c r="A2379" s="92">
        <f>IF(DATABASE!$X2377&lt;&gt;1,"",DATABASE!B2377)</f>
        <v/>
      </c>
      <c r="B2379" s="93">
        <f>IF(DATABASE!$X2377&lt;&gt;1,"",DATABASE!M2377)</f>
        <v/>
      </c>
      <c r="C2379" s="94">
        <f>IF(DATABASE!$X2377&lt;&gt;1,"",DATABASE!A2377)</f>
        <v/>
      </c>
      <c r="D2379" s="94">
        <f>IF(DATABASE!$X2377&lt;&gt;1,"",DATABASE!P2377)</f>
        <v/>
      </c>
      <c r="E2379" s="94">
        <f>IF(DATABASE!$X2377&lt;&gt;1,"",DATABASE!L2377)</f>
        <v/>
      </c>
      <c r="F2379" s="94">
        <f>IF(DATABASE!$X2377&lt;&gt;1,"",DATABASE!Q2377)</f>
        <v/>
      </c>
      <c r="G2379" s="94">
        <f>IF(DATABASE!$X2377&lt;&gt;1,"",DATABASE!C2377)</f>
        <v/>
      </c>
      <c r="H2379" s="94">
        <f>IF(DATABASE!$X2377&lt;&gt;1,"",DATABASE!D2377)</f>
        <v/>
      </c>
      <c r="I2379" s="93">
        <f>IF(DATABASE!$X2377&lt;&gt;1,"",DATABASE!S2377)</f>
        <v/>
      </c>
    </row>
    <row r="2380" ht="16.5" customHeight="1" s="111">
      <c r="A2380" s="92">
        <f>IF(DATABASE!$X2378&lt;&gt;1,"",DATABASE!B2378)</f>
        <v/>
      </c>
      <c r="B2380" s="93">
        <f>IF(DATABASE!$X2378&lt;&gt;1,"",DATABASE!M2378)</f>
        <v/>
      </c>
      <c r="C2380" s="94">
        <f>IF(DATABASE!$X2378&lt;&gt;1,"",DATABASE!A2378)</f>
        <v/>
      </c>
      <c r="D2380" s="94">
        <f>IF(DATABASE!$X2378&lt;&gt;1,"",DATABASE!P2378)</f>
        <v/>
      </c>
      <c r="E2380" s="94">
        <f>IF(DATABASE!$X2378&lt;&gt;1,"",DATABASE!L2378)</f>
        <v/>
      </c>
      <c r="F2380" s="94">
        <f>IF(DATABASE!$X2378&lt;&gt;1,"",DATABASE!Q2378)</f>
        <v/>
      </c>
      <c r="G2380" s="94">
        <f>IF(DATABASE!$X2378&lt;&gt;1,"",DATABASE!C2378)</f>
        <v/>
      </c>
      <c r="H2380" s="94">
        <f>IF(DATABASE!$X2378&lt;&gt;1,"",DATABASE!D2378)</f>
        <v/>
      </c>
      <c r="I2380" s="93">
        <f>IF(DATABASE!$X2378&lt;&gt;1,"",DATABASE!S2378)</f>
        <v/>
      </c>
    </row>
    <row r="2381" ht="16.5" customHeight="1" s="111">
      <c r="A2381" s="92">
        <f>IF(DATABASE!$X2379&lt;&gt;1,"",DATABASE!B2379)</f>
        <v/>
      </c>
      <c r="B2381" s="93">
        <f>IF(DATABASE!$X2379&lt;&gt;1,"",DATABASE!M2379)</f>
        <v/>
      </c>
      <c r="C2381" s="94">
        <f>IF(DATABASE!$X2379&lt;&gt;1,"",DATABASE!A2379)</f>
        <v/>
      </c>
      <c r="D2381" s="94">
        <f>IF(DATABASE!$X2379&lt;&gt;1,"",DATABASE!P2379)</f>
        <v/>
      </c>
      <c r="E2381" s="94">
        <f>IF(DATABASE!$X2379&lt;&gt;1,"",DATABASE!L2379)</f>
        <v/>
      </c>
      <c r="F2381" s="94">
        <f>IF(DATABASE!$X2379&lt;&gt;1,"",DATABASE!Q2379)</f>
        <v/>
      </c>
      <c r="G2381" s="94">
        <f>IF(DATABASE!$X2379&lt;&gt;1,"",DATABASE!C2379)</f>
        <v/>
      </c>
      <c r="H2381" s="94">
        <f>IF(DATABASE!$X2379&lt;&gt;1,"",DATABASE!D2379)</f>
        <v/>
      </c>
      <c r="I2381" s="93">
        <f>IF(DATABASE!$X2379&lt;&gt;1,"",DATABASE!S2379)</f>
        <v/>
      </c>
    </row>
    <row r="2382" ht="16.5" customHeight="1" s="111">
      <c r="A2382" s="92">
        <f>IF(DATABASE!$X2380&lt;&gt;1,"",DATABASE!B2380)</f>
        <v/>
      </c>
      <c r="B2382" s="93">
        <f>IF(DATABASE!$X2380&lt;&gt;1,"",DATABASE!M2380)</f>
        <v/>
      </c>
      <c r="C2382" s="94">
        <f>IF(DATABASE!$X2380&lt;&gt;1,"",DATABASE!A2380)</f>
        <v/>
      </c>
      <c r="D2382" s="94">
        <f>IF(DATABASE!$X2380&lt;&gt;1,"",DATABASE!P2380)</f>
        <v/>
      </c>
      <c r="E2382" s="94">
        <f>IF(DATABASE!$X2380&lt;&gt;1,"",DATABASE!L2380)</f>
        <v/>
      </c>
      <c r="F2382" s="94">
        <f>IF(DATABASE!$X2380&lt;&gt;1,"",DATABASE!Q2380)</f>
        <v/>
      </c>
      <c r="G2382" s="94">
        <f>IF(DATABASE!$X2380&lt;&gt;1,"",DATABASE!C2380)</f>
        <v/>
      </c>
      <c r="H2382" s="94">
        <f>IF(DATABASE!$X2380&lt;&gt;1,"",DATABASE!D2380)</f>
        <v/>
      </c>
      <c r="I2382" s="93">
        <f>IF(DATABASE!$X2380&lt;&gt;1,"",DATABASE!S2380)</f>
        <v/>
      </c>
    </row>
    <row r="2383" ht="16.5" customHeight="1" s="111">
      <c r="A2383" s="92">
        <f>IF(DATABASE!$X2381&lt;&gt;1,"",DATABASE!B2381)</f>
        <v/>
      </c>
      <c r="B2383" s="93">
        <f>IF(DATABASE!$X2381&lt;&gt;1,"",DATABASE!M2381)</f>
        <v/>
      </c>
      <c r="C2383" s="94">
        <f>IF(DATABASE!$X2381&lt;&gt;1,"",DATABASE!A2381)</f>
        <v/>
      </c>
      <c r="D2383" s="94">
        <f>IF(DATABASE!$X2381&lt;&gt;1,"",DATABASE!P2381)</f>
        <v/>
      </c>
      <c r="E2383" s="94">
        <f>IF(DATABASE!$X2381&lt;&gt;1,"",DATABASE!L2381)</f>
        <v/>
      </c>
      <c r="F2383" s="94">
        <f>IF(DATABASE!$X2381&lt;&gt;1,"",DATABASE!Q2381)</f>
        <v/>
      </c>
      <c r="G2383" s="94">
        <f>IF(DATABASE!$X2381&lt;&gt;1,"",DATABASE!C2381)</f>
        <v/>
      </c>
      <c r="H2383" s="94">
        <f>IF(DATABASE!$X2381&lt;&gt;1,"",DATABASE!D2381)</f>
        <v/>
      </c>
      <c r="I2383" s="93">
        <f>IF(DATABASE!$X2381&lt;&gt;1,"",DATABASE!S2381)</f>
        <v/>
      </c>
    </row>
    <row r="2384" ht="16.5" customHeight="1" s="111">
      <c r="A2384" s="92">
        <f>IF(DATABASE!$X2382&lt;&gt;1,"",DATABASE!B2382)</f>
        <v/>
      </c>
      <c r="B2384" s="93">
        <f>IF(DATABASE!$X2382&lt;&gt;1,"",DATABASE!M2382)</f>
        <v/>
      </c>
      <c r="C2384" s="94">
        <f>IF(DATABASE!$X2382&lt;&gt;1,"",DATABASE!A2382)</f>
        <v/>
      </c>
      <c r="D2384" s="94">
        <f>IF(DATABASE!$X2382&lt;&gt;1,"",DATABASE!P2382)</f>
        <v/>
      </c>
      <c r="E2384" s="94">
        <f>IF(DATABASE!$X2382&lt;&gt;1,"",DATABASE!L2382)</f>
        <v/>
      </c>
      <c r="F2384" s="94">
        <f>IF(DATABASE!$X2382&lt;&gt;1,"",DATABASE!Q2382)</f>
        <v/>
      </c>
      <c r="G2384" s="94">
        <f>IF(DATABASE!$X2382&lt;&gt;1,"",DATABASE!C2382)</f>
        <v/>
      </c>
      <c r="H2384" s="94">
        <f>IF(DATABASE!$X2382&lt;&gt;1,"",DATABASE!D2382)</f>
        <v/>
      </c>
      <c r="I2384" s="93">
        <f>IF(DATABASE!$X2382&lt;&gt;1,"",DATABASE!S2382)</f>
        <v/>
      </c>
    </row>
    <row r="2385" ht="16.5" customHeight="1" s="111">
      <c r="A2385" s="92">
        <f>IF(DATABASE!$X2383&lt;&gt;1,"",DATABASE!B2383)</f>
        <v/>
      </c>
      <c r="B2385" s="93">
        <f>IF(DATABASE!$X2383&lt;&gt;1,"",DATABASE!M2383)</f>
        <v/>
      </c>
      <c r="C2385" s="94">
        <f>IF(DATABASE!$X2383&lt;&gt;1,"",DATABASE!A2383)</f>
        <v/>
      </c>
      <c r="D2385" s="94">
        <f>IF(DATABASE!$X2383&lt;&gt;1,"",DATABASE!P2383)</f>
        <v/>
      </c>
      <c r="E2385" s="94">
        <f>IF(DATABASE!$X2383&lt;&gt;1,"",DATABASE!L2383)</f>
        <v/>
      </c>
      <c r="F2385" s="94">
        <f>IF(DATABASE!$X2383&lt;&gt;1,"",DATABASE!Q2383)</f>
        <v/>
      </c>
      <c r="G2385" s="94">
        <f>IF(DATABASE!$X2383&lt;&gt;1,"",DATABASE!C2383)</f>
        <v/>
      </c>
      <c r="H2385" s="94">
        <f>IF(DATABASE!$X2383&lt;&gt;1,"",DATABASE!D2383)</f>
        <v/>
      </c>
      <c r="I2385" s="93">
        <f>IF(DATABASE!$X2383&lt;&gt;1,"",DATABASE!S2383)</f>
        <v/>
      </c>
    </row>
    <row r="2386" ht="16.5" customHeight="1" s="111">
      <c r="A2386" s="92">
        <f>IF(DATABASE!$X2384&lt;&gt;1,"",DATABASE!B2384)</f>
        <v/>
      </c>
      <c r="B2386" s="93">
        <f>IF(DATABASE!$X2384&lt;&gt;1,"",DATABASE!M2384)</f>
        <v/>
      </c>
      <c r="C2386" s="94">
        <f>IF(DATABASE!$X2384&lt;&gt;1,"",DATABASE!A2384)</f>
        <v/>
      </c>
      <c r="D2386" s="94">
        <f>IF(DATABASE!$X2384&lt;&gt;1,"",DATABASE!P2384)</f>
        <v/>
      </c>
      <c r="E2386" s="94">
        <f>IF(DATABASE!$X2384&lt;&gt;1,"",DATABASE!L2384)</f>
        <v/>
      </c>
      <c r="F2386" s="94">
        <f>IF(DATABASE!$X2384&lt;&gt;1,"",DATABASE!Q2384)</f>
        <v/>
      </c>
      <c r="G2386" s="94">
        <f>IF(DATABASE!$X2384&lt;&gt;1,"",DATABASE!C2384)</f>
        <v/>
      </c>
      <c r="H2386" s="94">
        <f>IF(DATABASE!$X2384&lt;&gt;1,"",DATABASE!D2384)</f>
        <v/>
      </c>
      <c r="I2386" s="93">
        <f>IF(DATABASE!$X2384&lt;&gt;1,"",DATABASE!S2384)</f>
        <v/>
      </c>
    </row>
    <row r="2387" ht="16.5" customHeight="1" s="111">
      <c r="A2387" s="92">
        <f>IF(DATABASE!$X2385&lt;&gt;1,"",DATABASE!B2385)</f>
        <v/>
      </c>
      <c r="B2387" s="93">
        <f>IF(DATABASE!$X2385&lt;&gt;1,"",DATABASE!M2385)</f>
        <v/>
      </c>
      <c r="C2387" s="94">
        <f>IF(DATABASE!$X2385&lt;&gt;1,"",DATABASE!A2385)</f>
        <v/>
      </c>
      <c r="D2387" s="94">
        <f>IF(DATABASE!$X2385&lt;&gt;1,"",DATABASE!P2385)</f>
        <v/>
      </c>
      <c r="E2387" s="94">
        <f>IF(DATABASE!$X2385&lt;&gt;1,"",DATABASE!L2385)</f>
        <v/>
      </c>
      <c r="F2387" s="94">
        <f>IF(DATABASE!$X2385&lt;&gt;1,"",DATABASE!Q2385)</f>
        <v/>
      </c>
      <c r="G2387" s="94">
        <f>IF(DATABASE!$X2385&lt;&gt;1,"",DATABASE!C2385)</f>
        <v/>
      </c>
      <c r="H2387" s="94">
        <f>IF(DATABASE!$X2385&lt;&gt;1,"",DATABASE!D2385)</f>
        <v/>
      </c>
      <c r="I2387" s="93">
        <f>IF(DATABASE!$X2385&lt;&gt;1,"",DATABASE!S2385)</f>
        <v/>
      </c>
    </row>
    <row r="2388" ht="16.5" customHeight="1" s="111">
      <c r="A2388" s="92">
        <f>IF(DATABASE!$X2386&lt;&gt;1,"",DATABASE!B2386)</f>
        <v/>
      </c>
      <c r="B2388" s="93">
        <f>IF(DATABASE!$X2386&lt;&gt;1,"",DATABASE!M2386)</f>
        <v/>
      </c>
      <c r="C2388" s="94">
        <f>IF(DATABASE!$X2386&lt;&gt;1,"",DATABASE!A2386)</f>
        <v/>
      </c>
      <c r="D2388" s="94">
        <f>IF(DATABASE!$X2386&lt;&gt;1,"",DATABASE!P2386)</f>
        <v/>
      </c>
      <c r="E2388" s="94">
        <f>IF(DATABASE!$X2386&lt;&gt;1,"",DATABASE!L2386)</f>
        <v/>
      </c>
      <c r="F2388" s="94">
        <f>IF(DATABASE!$X2386&lt;&gt;1,"",DATABASE!Q2386)</f>
        <v/>
      </c>
      <c r="G2388" s="94">
        <f>IF(DATABASE!$X2386&lt;&gt;1,"",DATABASE!C2386)</f>
        <v/>
      </c>
      <c r="H2388" s="94">
        <f>IF(DATABASE!$X2386&lt;&gt;1,"",DATABASE!D2386)</f>
        <v/>
      </c>
      <c r="I2388" s="93">
        <f>IF(DATABASE!$X2386&lt;&gt;1,"",DATABASE!S2386)</f>
        <v/>
      </c>
    </row>
    <row r="2389" ht="16.5" customHeight="1" s="111">
      <c r="A2389" s="92">
        <f>IF(DATABASE!$X2387&lt;&gt;1,"",DATABASE!B2387)</f>
        <v/>
      </c>
      <c r="B2389" s="93">
        <f>IF(DATABASE!$X2387&lt;&gt;1,"",DATABASE!M2387)</f>
        <v/>
      </c>
      <c r="C2389" s="94">
        <f>IF(DATABASE!$X2387&lt;&gt;1,"",DATABASE!A2387)</f>
        <v/>
      </c>
      <c r="D2389" s="94">
        <f>IF(DATABASE!$X2387&lt;&gt;1,"",DATABASE!P2387)</f>
        <v/>
      </c>
      <c r="E2389" s="94">
        <f>IF(DATABASE!$X2387&lt;&gt;1,"",DATABASE!L2387)</f>
        <v/>
      </c>
      <c r="F2389" s="94">
        <f>IF(DATABASE!$X2387&lt;&gt;1,"",DATABASE!Q2387)</f>
        <v/>
      </c>
      <c r="G2389" s="94">
        <f>IF(DATABASE!$X2387&lt;&gt;1,"",DATABASE!C2387)</f>
        <v/>
      </c>
      <c r="H2389" s="94">
        <f>IF(DATABASE!$X2387&lt;&gt;1,"",DATABASE!D2387)</f>
        <v/>
      </c>
      <c r="I2389" s="93">
        <f>IF(DATABASE!$X2387&lt;&gt;1,"",DATABASE!S2387)</f>
        <v/>
      </c>
    </row>
    <row r="2390" ht="16.5" customHeight="1" s="111">
      <c r="A2390" s="92">
        <f>IF(DATABASE!$X2388&lt;&gt;1,"",DATABASE!B2388)</f>
        <v/>
      </c>
      <c r="B2390" s="93">
        <f>IF(DATABASE!$X2388&lt;&gt;1,"",DATABASE!M2388)</f>
        <v/>
      </c>
      <c r="C2390" s="94">
        <f>IF(DATABASE!$X2388&lt;&gt;1,"",DATABASE!A2388)</f>
        <v/>
      </c>
      <c r="D2390" s="94">
        <f>IF(DATABASE!$X2388&lt;&gt;1,"",DATABASE!P2388)</f>
        <v/>
      </c>
      <c r="E2390" s="94">
        <f>IF(DATABASE!$X2388&lt;&gt;1,"",DATABASE!L2388)</f>
        <v/>
      </c>
      <c r="F2390" s="94">
        <f>IF(DATABASE!$X2388&lt;&gt;1,"",DATABASE!Q2388)</f>
        <v/>
      </c>
      <c r="G2390" s="94">
        <f>IF(DATABASE!$X2388&lt;&gt;1,"",DATABASE!C2388)</f>
        <v/>
      </c>
      <c r="H2390" s="94">
        <f>IF(DATABASE!$X2388&lt;&gt;1,"",DATABASE!D2388)</f>
        <v/>
      </c>
      <c r="I2390" s="93">
        <f>IF(DATABASE!$X2388&lt;&gt;1,"",DATABASE!S2388)</f>
        <v/>
      </c>
    </row>
    <row r="2391" ht="16.5" customHeight="1" s="111">
      <c r="A2391" s="92">
        <f>IF(DATABASE!$X2389&lt;&gt;1,"",DATABASE!B2389)</f>
        <v/>
      </c>
      <c r="B2391" s="93">
        <f>IF(DATABASE!$X2389&lt;&gt;1,"",DATABASE!M2389)</f>
        <v/>
      </c>
      <c r="C2391" s="94">
        <f>IF(DATABASE!$X2389&lt;&gt;1,"",DATABASE!A2389)</f>
        <v/>
      </c>
      <c r="D2391" s="94">
        <f>IF(DATABASE!$X2389&lt;&gt;1,"",DATABASE!P2389)</f>
        <v/>
      </c>
      <c r="E2391" s="94">
        <f>IF(DATABASE!$X2389&lt;&gt;1,"",DATABASE!L2389)</f>
        <v/>
      </c>
      <c r="F2391" s="94">
        <f>IF(DATABASE!$X2389&lt;&gt;1,"",DATABASE!Q2389)</f>
        <v/>
      </c>
      <c r="G2391" s="94">
        <f>IF(DATABASE!$X2389&lt;&gt;1,"",DATABASE!C2389)</f>
        <v/>
      </c>
      <c r="H2391" s="94">
        <f>IF(DATABASE!$X2389&lt;&gt;1,"",DATABASE!D2389)</f>
        <v/>
      </c>
      <c r="I2391" s="93">
        <f>IF(DATABASE!$X2389&lt;&gt;1,"",DATABASE!S2389)</f>
        <v/>
      </c>
    </row>
    <row r="2392" ht="16.5" customHeight="1" s="111">
      <c r="A2392" s="92">
        <f>IF(DATABASE!$X2390&lt;&gt;1,"",DATABASE!B2390)</f>
        <v/>
      </c>
      <c r="B2392" s="93">
        <f>IF(DATABASE!$X2390&lt;&gt;1,"",DATABASE!M2390)</f>
        <v/>
      </c>
      <c r="C2392" s="94">
        <f>IF(DATABASE!$X2390&lt;&gt;1,"",DATABASE!A2390)</f>
        <v/>
      </c>
      <c r="D2392" s="94">
        <f>IF(DATABASE!$X2390&lt;&gt;1,"",DATABASE!P2390)</f>
        <v/>
      </c>
      <c r="E2392" s="94">
        <f>IF(DATABASE!$X2390&lt;&gt;1,"",DATABASE!L2390)</f>
        <v/>
      </c>
      <c r="F2392" s="94">
        <f>IF(DATABASE!$X2390&lt;&gt;1,"",DATABASE!Q2390)</f>
        <v/>
      </c>
      <c r="G2392" s="94">
        <f>IF(DATABASE!$X2390&lt;&gt;1,"",DATABASE!C2390)</f>
        <v/>
      </c>
      <c r="H2392" s="94">
        <f>IF(DATABASE!$X2390&lt;&gt;1,"",DATABASE!D2390)</f>
        <v/>
      </c>
      <c r="I2392" s="93">
        <f>IF(DATABASE!$X2390&lt;&gt;1,"",DATABASE!S2390)</f>
        <v/>
      </c>
    </row>
    <row r="2393" ht="16.5" customHeight="1" s="111">
      <c r="A2393" s="92">
        <f>IF(DATABASE!$X2391&lt;&gt;1,"",DATABASE!B2391)</f>
        <v/>
      </c>
      <c r="B2393" s="93">
        <f>IF(DATABASE!$X2391&lt;&gt;1,"",DATABASE!M2391)</f>
        <v/>
      </c>
      <c r="C2393" s="94">
        <f>IF(DATABASE!$X2391&lt;&gt;1,"",DATABASE!A2391)</f>
        <v/>
      </c>
      <c r="D2393" s="94">
        <f>IF(DATABASE!$X2391&lt;&gt;1,"",DATABASE!P2391)</f>
        <v/>
      </c>
      <c r="E2393" s="94">
        <f>IF(DATABASE!$X2391&lt;&gt;1,"",DATABASE!L2391)</f>
        <v/>
      </c>
      <c r="F2393" s="94">
        <f>IF(DATABASE!$X2391&lt;&gt;1,"",DATABASE!Q2391)</f>
        <v/>
      </c>
      <c r="G2393" s="94">
        <f>IF(DATABASE!$X2391&lt;&gt;1,"",DATABASE!C2391)</f>
        <v/>
      </c>
      <c r="H2393" s="94">
        <f>IF(DATABASE!$X2391&lt;&gt;1,"",DATABASE!D2391)</f>
        <v/>
      </c>
      <c r="I2393" s="93">
        <f>IF(DATABASE!$X2391&lt;&gt;1,"",DATABASE!S2391)</f>
        <v/>
      </c>
    </row>
    <row r="2394" ht="16.5" customHeight="1" s="111">
      <c r="A2394" s="92">
        <f>IF(DATABASE!$X2392&lt;&gt;1,"",DATABASE!B2392)</f>
        <v/>
      </c>
      <c r="B2394" s="93">
        <f>IF(DATABASE!$X2392&lt;&gt;1,"",DATABASE!M2392)</f>
        <v/>
      </c>
      <c r="C2394" s="94">
        <f>IF(DATABASE!$X2392&lt;&gt;1,"",DATABASE!A2392)</f>
        <v/>
      </c>
      <c r="D2394" s="94">
        <f>IF(DATABASE!$X2392&lt;&gt;1,"",DATABASE!P2392)</f>
        <v/>
      </c>
      <c r="E2394" s="94">
        <f>IF(DATABASE!$X2392&lt;&gt;1,"",DATABASE!L2392)</f>
        <v/>
      </c>
      <c r="F2394" s="94">
        <f>IF(DATABASE!$X2392&lt;&gt;1,"",DATABASE!Q2392)</f>
        <v/>
      </c>
      <c r="G2394" s="94">
        <f>IF(DATABASE!$X2392&lt;&gt;1,"",DATABASE!C2392)</f>
        <v/>
      </c>
      <c r="H2394" s="94">
        <f>IF(DATABASE!$X2392&lt;&gt;1,"",DATABASE!D2392)</f>
        <v/>
      </c>
      <c r="I2394" s="93">
        <f>IF(DATABASE!$X2392&lt;&gt;1,"",DATABASE!S2392)</f>
        <v/>
      </c>
    </row>
    <row r="2395" ht="16.5" customHeight="1" s="111">
      <c r="A2395" s="92">
        <f>IF(DATABASE!$X2393&lt;&gt;1,"",DATABASE!B2393)</f>
        <v/>
      </c>
      <c r="B2395" s="93">
        <f>IF(DATABASE!$X2393&lt;&gt;1,"",DATABASE!M2393)</f>
        <v/>
      </c>
      <c r="C2395" s="94">
        <f>IF(DATABASE!$X2393&lt;&gt;1,"",DATABASE!A2393)</f>
        <v/>
      </c>
      <c r="D2395" s="94">
        <f>IF(DATABASE!$X2393&lt;&gt;1,"",DATABASE!P2393)</f>
        <v/>
      </c>
      <c r="E2395" s="94">
        <f>IF(DATABASE!$X2393&lt;&gt;1,"",DATABASE!L2393)</f>
        <v/>
      </c>
      <c r="F2395" s="94">
        <f>IF(DATABASE!$X2393&lt;&gt;1,"",DATABASE!Q2393)</f>
        <v/>
      </c>
      <c r="G2395" s="94">
        <f>IF(DATABASE!$X2393&lt;&gt;1,"",DATABASE!C2393)</f>
        <v/>
      </c>
      <c r="H2395" s="94">
        <f>IF(DATABASE!$X2393&lt;&gt;1,"",DATABASE!D2393)</f>
        <v/>
      </c>
      <c r="I2395" s="93">
        <f>IF(DATABASE!$X2393&lt;&gt;1,"",DATABASE!S2393)</f>
        <v/>
      </c>
    </row>
    <row r="2396" ht="16.5" customHeight="1" s="111">
      <c r="A2396" s="92">
        <f>IF(DATABASE!$X2394&lt;&gt;1,"",DATABASE!B2394)</f>
        <v/>
      </c>
      <c r="B2396" s="93">
        <f>IF(DATABASE!$X2394&lt;&gt;1,"",DATABASE!M2394)</f>
        <v/>
      </c>
      <c r="C2396" s="94">
        <f>IF(DATABASE!$X2394&lt;&gt;1,"",DATABASE!A2394)</f>
        <v/>
      </c>
      <c r="D2396" s="94">
        <f>IF(DATABASE!$X2394&lt;&gt;1,"",DATABASE!P2394)</f>
        <v/>
      </c>
      <c r="E2396" s="94">
        <f>IF(DATABASE!$X2394&lt;&gt;1,"",DATABASE!L2394)</f>
        <v/>
      </c>
      <c r="F2396" s="94">
        <f>IF(DATABASE!$X2394&lt;&gt;1,"",DATABASE!Q2394)</f>
        <v/>
      </c>
      <c r="G2396" s="94">
        <f>IF(DATABASE!$X2394&lt;&gt;1,"",DATABASE!C2394)</f>
        <v/>
      </c>
      <c r="H2396" s="94">
        <f>IF(DATABASE!$X2394&lt;&gt;1,"",DATABASE!D2394)</f>
        <v/>
      </c>
      <c r="I2396" s="93">
        <f>IF(DATABASE!$X2394&lt;&gt;1,"",DATABASE!S2394)</f>
        <v/>
      </c>
    </row>
    <row r="2397" ht="16.5" customHeight="1" s="111">
      <c r="A2397" s="92">
        <f>IF(DATABASE!$X2395&lt;&gt;1,"",DATABASE!B2395)</f>
        <v/>
      </c>
      <c r="B2397" s="93">
        <f>IF(DATABASE!$X2395&lt;&gt;1,"",DATABASE!M2395)</f>
        <v/>
      </c>
      <c r="C2397" s="94">
        <f>IF(DATABASE!$X2395&lt;&gt;1,"",DATABASE!A2395)</f>
        <v/>
      </c>
      <c r="D2397" s="94">
        <f>IF(DATABASE!$X2395&lt;&gt;1,"",DATABASE!P2395)</f>
        <v/>
      </c>
      <c r="E2397" s="94">
        <f>IF(DATABASE!$X2395&lt;&gt;1,"",DATABASE!L2395)</f>
        <v/>
      </c>
      <c r="F2397" s="94">
        <f>IF(DATABASE!$X2395&lt;&gt;1,"",DATABASE!Q2395)</f>
        <v/>
      </c>
      <c r="G2397" s="94">
        <f>IF(DATABASE!$X2395&lt;&gt;1,"",DATABASE!C2395)</f>
        <v/>
      </c>
      <c r="H2397" s="94">
        <f>IF(DATABASE!$X2395&lt;&gt;1,"",DATABASE!D2395)</f>
        <v/>
      </c>
      <c r="I2397" s="93">
        <f>IF(DATABASE!$X2395&lt;&gt;1,"",DATABASE!S2395)</f>
        <v/>
      </c>
    </row>
    <row r="2398" ht="16.5" customHeight="1" s="111">
      <c r="A2398" s="92">
        <f>IF(DATABASE!$X2396&lt;&gt;1,"",DATABASE!B2396)</f>
        <v/>
      </c>
      <c r="B2398" s="93">
        <f>IF(DATABASE!$X2396&lt;&gt;1,"",DATABASE!M2396)</f>
        <v/>
      </c>
      <c r="C2398" s="94">
        <f>IF(DATABASE!$X2396&lt;&gt;1,"",DATABASE!A2396)</f>
        <v/>
      </c>
      <c r="D2398" s="94">
        <f>IF(DATABASE!$X2396&lt;&gt;1,"",DATABASE!P2396)</f>
        <v/>
      </c>
      <c r="E2398" s="94">
        <f>IF(DATABASE!$X2396&lt;&gt;1,"",DATABASE!L2396)</f>
        <v/>
      </c>
      <c r="F2398" s="94">
        <f>IF(DATABASE!$X2396&lt;&gt;1,"",DATABASE!Q2396)</f>
        <v/>
      </c>
      <c r="G2398" s="94">
        <f>IF(DATABASE!$X2396&lt;&gt;1,"",DATABASE!C2396)</f>
        <v/>
      </c>
      <c r="H2398" s="94">
        <f>IF(DATABASE!$X2396&lt;&gt;1,"",DATABASE!D2396)</f>
        <v/>
      </c>
      <c r="I2398" s="93">
        <f>IF(DATABASE!$X2396&lt;&gt;1,"",DATABASE!S2396)</f>
        <v/>
      </c>
    </row>
    <row r="2399" ht="16.5" customHeight="1" s="111">
      <c r="A2399" s="92">
        <f>IF(DATABASE!$X2397&lt;&gt;1,"",DATABASE!B2397)</f>
        <v/>
      </c>
      <c r="B2399" s="93">
        <f>IF(DATABASE!$X2397&lt;&gt;1,"",DATABASE!M2397)</f>
        <v/>
      </c>
      <c r="C2399" s="94">
        <f>IF(DATABASE!$X2397&lt;&gt;1,"",DATABASE!A2397)</f>
        <v/>
      </c>
      <c r="D2399" s="94">
        <f>IF(DATABASE!$X2397&lt;&gt;1,"",DATABASE!P2397)</f>
        <v/>
      </c>
      <c r="E2399" s="94">
        <f>IF(DATABASE!$X2397&lt;&gt;1,"",DATABASE!L2397)</f>
        <v/>
      </c>
      <c r="F2399" s="94">
        <f>IF(DATABASE!$X2397&lt;&gt;1,"",DATABASE!Q2397)</f>
        <v/>
      </c>
      <c r="G2399" s="94">
        <f>IF(DATABASE!$X2397&lt;&gt;1,"",DATABASE!C2397)</f>
        <v/>
      </c>
      <c r="H2399" s="94">
        <f>IF(DATABASE!$X2397&lt;&gt;1,"",DATABASE!D2397)</f>
        <v/>
      </c>
      <c r="I2399" s="93">
        <f>IF(DATABASE!$X2397&lt;&gt;1,"",DATABASE!S2397)</f>
        <v/>
      </c>
    </row>
    <row r="2400" ht="16.5" customHeight="1" s="111">
      <c r="A2400" s="92">
        <f>IF(DATABASE!$X2398&lt;&gt;1,"",DATABASE!B2398)</f>
        <v/>
      </c>
      <c r="B2400" s="93">
        <f>IF(DATABASE!$X2398&lt;&gt;1,"",DATABASE!M2398)</f>
        <v/>
      </c>
      <c r="C2400" s="94">
        <f>IF(DATABASE!$X2398&lt;&gt;1,"",DATABASE!A2398)</f>
        <v/>
      </c>
      <c r="D2400" s="94">
        <f>IF(DATABASE!$X2398&lt;&gt;1,"",DATABASE!P2398)</f>
        <v/>
      </c>
      <c r="E2400" s="94">
        <f>IF(DATABASE!$X2398&lt;&gt;1,"",DATABASE!L2398)</f>
        <v/>
      </c>
      <c r="F2400" s="94">
        <f>IF(DATABASE!$X2398&lt;&gt;1,"",DATABASE!Q2398)</f>
        <v/>
      </c>
      <c r="G2400" s="94">
        <f>IF(DATABASE!$X2398&lt;&gt;1,"",DATABASE!C2398)</f>
        <v/>
      </c>
      <c r="H2400" s="94">
        <f>IF(DATABASE!$X2398&lt;&gt;1,"",DATABASE!D2398)</f>
        <v/>
      </c>
      <c r="I2400" s="93">
        <f>IF(DATABASE!$X2398&lt;&gt;1,"",DATABASE!S2398)</f>
        <v/>
      </c>
    </row>
    <row r="2401" ht="16.5" customHeight="1" s="111">
      <c r="A2401" s="92">
        <f>IF(DATABASE!$X2399&lt;&gt;1,"",DATABASE!B2399)</f>
        <v/>
      </c>
      <c r="B2401" s="93">
        <f>IF(DATABASE!$X2399&lt;&gt;1,"",DATABASE!M2399)</f>
        <v/>
      </c>
      <c r="C2401" s="94">
        <f>IF(DATABASE!$X2399&lt;&gt;1,"",DATABASE!A2399)</f>
        <v/>
      </c>
      <c r="D2401" s="94">
        <f>IF(DATABASE!$X2399&lt;&gt;1,"",DATABASE!P2399)</f>
        <v/>
      </c>
      <c r="E2401" s="94">
        <f>IF(DATABASE!$X2399&lt;&gt;1,"",DATABASE!L2399)</f>
        <v/>
      </c>
      <c r="F2401" s="94">
        <f>IF(DATABASE!$X2399&lt;&gt;1,"",DATABASE!Q2399)</f>
        <v/>
      </c>
      <c r="G2401" s="94">
        <f>IF(DATABASE!$X2399&lt;&gt;1,"",DATABASE!C2399)</f>
        <v/>
      </c>
      <c r="H2401" s="94">
        <f>IF(DATABASE!$X2399&lt;&gt;1,"",DATABASE!D2399)</f>
        <v/>
      </c>
      <c r="I2401" s="93">
        <f>IF(DATABASE!$X2399&lt;&gt;1,"",DATABASE!S2399)</f>
        <v/>
      </c>
    </row>
    <row r="2402" ht="16.5" customHeight="1" s="111">
      <c r="A2402" s="92">
        <f>IF(DATABASE!$X2400&lt;&gt;1,"",DATABASE!B2400)</f>
        <v/>
      </c>
      <c r="B2402" s="93">
        <f>IF(DATABASE!$X2400&lt;&gt;1,"",DATABASE!M2400)</f>
        <v/>
      </c>
      <c r="C2402" s="94">
        <f>IF(DATABASE!$X2400&lt;&gt;1,"",DATABASE!A2400)</f>
        <v/>
      </c>
      <c r="D2402" s="94">
        <f>IF(DATABASE!$X2400&lt;&gt;1,"",DATABASE!P2400)</f>
        <v/>
      </c>
      <c r="E2402" s="94">
        <f>IF(DATABASE!$X2400&lt;&gt;1,"",DATABASE!L2400)</f>
        <v/>
      </c>
      <c r="F2402" s="94">
        <f>IF(DATABASE!$X2400&lt;&gt;1,"",DATABASE!Q2400)</f>
        <v/>
      </c>
      <c r="G2402" s="94">
        <f>IF(DATABASE!$X2400&lt;&gt;1,"",DATABASE!C2400)</f>
        <v/>
      </c>
      <c r="H2402" s="94">
        <f>IF(DATABASE!$X2400&lt;&gt;1,"",DATABASE!D2400)</f>
        <v/>
      </c>
      <c r="I2402" s="93">
        <f>IF(DATABASE!$X2400&lt;&gt;1,"",DATABASE!S2400)</f>
        <v/>
      </c>
    </row>
    <row r="2403" ht="16.5" customHeight="1" s="111">
      <c r="A2403" s="92">
        <f>IF(DATABASE!$X2401&lt;&gt;1,"",DATABASE!B2401)</f>
        <v/>
      </c>
      <c r="B2403" s="93">
        <f>IF(DATABASE!$X2401&lt;&gt;1,"",DATABASE!M2401)</f>
        <v/>
      </c>
      <c r="C2403" s="94">
        <f>IF(DATABASE!$X2401&lt;&gt;1,"",DATABASE!A2401)</f>
        <v/>
      </c>
      <c r="D2403" s="94">
        <f>IF(DATABASE!$X2401&lt;&gt;1,"",DATABASE!P2401)</f>
        <v/>
      </c>
      <c r="E2403" s="94">
        <f>IF(DATABASE!$X2401&lt;&gt;1,"",DATABASE!L2401)</f>
        <v/>
      </c>
      <c r="F2403" s="94">
        <f>IF(DATABASE!$X2401&lt;&gt;1,"",DATABASE!Q2401)</f>
        <v/>
      </c>
      <c r="G2403" s="94">
        <f>IF(DATABASE!$X2401&lt;&gt;1,"",DATABASE!C2401)</f>
        <v/>
      </c>
      <c r="H2403" s="94">
        <f>IF(DATABASE!$X2401&lt;&gt;1,"",DATABASE!D2401)</f>
        <v/>
      </c>
      <c r="I2403" s="93">
        <f>IF(DATABASE!$X2401&lt;&gt;1,"",DATABASE!S2401)</f>
        <v/>
      </c>
    </row>
    <row r="2404" ht="16.5" customHeight="1" s="111">
      <c r="A2404" s="92">
        <f>IF(DATABASE!$X2402&lt;&gt;1,"",DATABASE!B2402)</f>
        <v/>
      </c>
      <c r="B2404" s="93">
        <f>IF(DATABASE!$X2402&lt;&gt;1,"",DATABASE!M2402)</f>
        <v/>
      </c>
      <c r="C2404" s="94">
        <f>IF(DATABASE!$X2402&lt;&gt;1,"",DATABASE!A2402)</f>
        <v/>
      </c>
      <c r="D2404" s="94">
        <f>IF(DATABASE!$X2402&lt;&gt;1,"",DATABASE!P2402)</f>
        <v/>
      </c>
      <c r="E2404" s="94">
        <f>IF(DATABASE!$X2402&lt;&gt;1,"",DATABASE!L2402)</f>
        <v/>
      </c>
      <c r="F2404" s="94">
        <f>IF(DATABASE!$X2402&lt;&gt;1,"",DATABASE!Q2402)</f>
        <v/>
      </c>
      <c r="G2404" s="94">
        <f>IF(DATABASE!$X2402&lt;&gt;1,"",DATABASE!C2402)</f>
        <v/>
      </c>
      <c r="H2404" s="94">
        <f>IF(DATABASE!$X2402&lt;&gt;1,"",DATABASE!D2402)</f>
        <v/>
      </c>
      <c r="I2404" s="93">
        <f>IF(DATABASE!$X2402&lt;&gt;1,"",DATABASE!S2402)</f>
        <v/>
      </c>
    </row>
    <row r="2405" ht="16.5" customHeight="1" s="111">
      <c r="A2405" s="92">
        <f>IF(DATABASE!$X2403&lt;&gt;1,"",DATABASE!B2403)</f>
        <v/>
      </c>
      <c r="B2405" s="93">
        <f>IF(DATABASE!$X2403&lt;&gt;1,"",DATABASE!M2403)</f>
        <v/>
      </c>
      <c r="C2405" s="94">
        <f>IF(DATABASE!$X2403&lt;&gt;1,"",DATABASE!A2403)</f>
        <v/>
      </c>
      <c r="D2405" s="94">
        <f>IF(DATABASE!$X2403&lt;&gt;1,"",DATABASE!P2403)</f>
        <v/>
      </c>
      <c r="E2405" s="94">
        <f>IF(DATABASE!$X2403&lt;&gt;1,"",DATABASE!L2403)</f>
        <v/>
      </c>
      <c r="F2405" s="94">
        <f>IF(DATABASE!$X2403&lt;&gt;1,"",DATABASE!Q2403)</f>
        <v/>
      </c>
      <c r="G2405" s="94">
        <f>IF(DATABASE!$X2403&lt;&gt;1,"",DATABASE!C2403)</f>
        <v/>
      </c>
      <c r="H2405" s="94">
        <f>IF(DATABASE!$X2403&lt;&gt;1,"",DATABASE!D2403)</f>
        <v/>
      </c>
      <c r="I2405" s="93">
        <f>IF(DATABASE!$X2403&lt;&gt;1,"",DATABASE!S2403)</f>
        <v/>
      </c>
    </row>
    <row r="2406" ht="16.5" customHeight="1" s="111">
      <c r="A2406" s="92">
        <f>IF(DATABASE!$X2404&lt;&gt;1,"",DATABASE!B2404)</f>
        <v/>
      </c>
      <c r="B2406" s="93">
        <f>IF(DATABASE!$X2404&lt;&gt;1,"",DATABASE!M2404)</f>
        <v/>
      </c>
      <c r="C2406" s="94">
        <f>IF(DATABASE!$X2404&lt;&gt;1,"",DATABASE!A2404)</f>
        <v/>
      </c>
      <c r="D2406" s="94">
        <f>IF(DATABASE!$X2404&lt;&gt;1,"",DATABASE!P2404)</f>
        <v/>
      </c>
      <c r="E2406" s="94">
        <f>IF(DATABASE!$X2404&lt;&gt;1,"",DATABASE!L2404)</f>
        <v/>
      </c>
      <c r="F2406" s="94">
        <f>IF(DATABASE!$X2404&lt;&gt;1,"",DATABASE!Q2404)</f>
        <v/>
      </c>
      <c r="G2406" s="94">
        <f>IF(DATABASE!$X2404&lt;&gt;1,"",DATABASE!C2404)</f>
        <v/>
      </c>
      <c r="H2406" s="94">
        <f>IF(DATABASE!$X2404&lt;&gt;1,"",DATABASE!D2404)</f>
        <v/>
      </c>
      <c r="I2406" s="93">
        <f>IF(DATABASE!$X2404&lt;&gt;1,"",DATABASE!S2404)</f>
        <v/>
      </c>
    </row>
    <row r="2407" ht="16.5" customHeight="1" s="111">
      <c r="A2407" s="92">
        <f>IF(DATABASE!$X2405&lt;&gt;1,"",DATABASE!B2405)</f>
        <v/>
      </c>
      <c r="B2407" s="93">
        <f>IF(DATABASE!$X2405&lt;&gt;1,"",DATABASE!M2405)</f>
        <v/>
      </c>
      <c r="C2407" s="94">
        <f>IF(DATABASE!$X2405&lt;&gt;1,"",DATABASE!A2405)</f>
        <v/>
      </c>
      <c r="D2407" s="94">
        <f>IF(DATABASE!$X2405&lt;&gt;1,"",DATABASE!P2405)</f>
        <v/>
      </c>
      <c r="E2407" s="94">
        <f>IF(DATABASE!$X2405&lt;&gt;1,"",DATABASE!L2405)</f>
        <v/>
      </c>
      <c r="F2407" s="94">
        <f>IF(DATABASE!$X2405&lt;&gt;1,"",DATABASE!Q2405)</f>
        <v/>
      </c>
      <c r="G2407" s="94">
        <f>IF(DATABASE!$X2405&lt;&gt;1,"",DATABASE!C2405)</f>
        <v/>
      </c>
      <c r="H2407" s="94">
        <f>IF(DATABASE!$X2405&lt;&gt;1,"",DATABASE!D2405)</f>
        <v/>
      </c>
      <c r="I2407" s="93">
        <f>IF(DATABASE!$X2405&lt;&gt;1,"",DATABASE!S2405)</f>
        <v/>
      </c>
    </row>
    <row r="2408" ht="16.5" customHeight="1" s="111">
      <c r="A2408" s="92">
        <f>IF(DATABASE!$X2406&lt;&gt;1,"",DATABASE!B2406)</f>
        <v/>
      </c>
      <c r="B2408" s="93">
        <f>IF(DATABASE!$X2406&lt;&gt;1,"",DATABASE!M2406)</f>
        <v/>
      </c>
      <c r="C2408" s="94">
        <f>IF(DATABASE!$X2406&lt;&gt;1,"",DATABASE!A2406)</f>
        <v/>
      </c>
      <c r="D2408" s="94">
        <f>IF(DATABASE!$X2406&lt;&gt;1,"",DATABASE!P2406)</f>
        <v/>
      </c>
      <c r="E2408" s="94">
        <f>IF(DATABASE!$X2406&lt;&gt;1,"",DATABASE!L2406)</f>
        <v/>
      </c>
      <c r="F2408" s="94">
        <f>IF(DATABASE!$X2406&lt;&gt;1,"",DATABASE!Q2406)</f>
        <v/>
      </c>
      <c r="G2408" s="94">
        <f>IF(DATABASE!$X2406&lt;&gt;1,"",DATABASE!C2406)</f>
        <v/>
      </c>
      <c r="H2408" s="94">
        <f>IF(DATABASE!$X2406&lt;&gt;1,"",DATABASE!D2406)</f>
        <v/>
      </c>
      <c r="I2408" s="93">
        <f>IF(DATABASE!$X2406&lt;&gt;1,"",DATABASE!S2406)</f>
        <v/>
      </c>
    </row>
    <row r="2409" ht="16.5" customHeight="1" s="111">
      <c r="A2409" s="92">
        <f>IF(DATABASE!$X2407&lt;&gt;1,"",DATABASE!B2407)</f>
        <v/>
      </c>
      <c r="B2409" s="93">
        <f>IF(DATABASE!$X2407&lt;&gt;1,"",DATABASE!M2407)</f>
        <v/>
      </c>
      <c r="C2409" s="94">
        <f>IF(DATABASE!$X2407&lt;&gt;1,"",DATABASE!A2407)</f>
        <v/>
      </c>
      <c r="D2409" s="94">
        <f>IF(DATABASE!$X2407&lt;&gt;1,"",DATABASE!P2407)</f>
        <v/>
      </c>
      <c r="E2409" s="94">
        <f>IF(DATABASE!$X2407&lt;&gt;1,"",DATABASE!L2407)</f>
        <v/>
      </c>
      <c r="F2409" s="94">
        <f>IF(DATABASE!$X2407&lt;&gt;1,"",DATABASE!Q2407)</f>
        <v/>
      </c>
      <c r="G2409" s="94">
        <f>IF(DATABASE!$X2407&lt;&gt;1,"",DATABASE!C2407)</f>
        <v/>
      </c>
      <c r="H2409" s="94">
        <f>IF(DATABASE!$X2407&lt;&gt;1,"",DATABASE!D2407)</f>
        <v/>
      </c>
      <c r="I2409" s="93">
        <f>IF(DATABASE!$X2407&lt;&gt;1,"",DATABASE!S2407)</f>
        <v/>
      </c>
    </row>
    <row r="2410" ht="16.5" customHeight="1" s="111">
      <c r="A2410" s="92">
        <f>IF(DATABASE!$X2408&lt;&gt;1,"",DATABASE!B2408)</f>
        <v/>
      </c>
      <c r="B2410" s="93">
        <f>IF(DATABASE!$X2408&lt;&gt;1,"",DATABASE!M2408)</f>
        <v/>
      </c>
      <c r="C2410" s="94">
        <f>IF(DATABASE!$X2408&lt;&gt;1,"",DATABASE!A2408)</f>
        <v/>
      </c>
      <c r="D2410" s="94">
        <f>IF(DATABASE!$X2408&lt;&gt;1,"",DATABASE!P2408)</f>
        <v/>
      </c>
      <c r="E2410" s="94">
        <f>IF(DATABASE!$X2408&lt;&gt;1,"",DATABASE!L2408)</f>
        <v/>
      </c>
      <c r="F2410" s="94">
        <f>IF(DATABASE!$X2408&lt;&gt;1,"",DATABASE!Q2408)</f>
        <v/>
      </c>
      <c r="G2410" s="94">
        <f>IF(DATABASE!$X2408&lt;&gt;1,"",DATABASE!C2408)</f>
        <v/>
      </c>
      <c r="H2410" s="94">
        <f>IF(DATABASE!$X2408&lt;&gt;1,"",DATABASE!D2408)</f>
        <v/>
      </c>
      <c r="I2410" s="93">
        <f>IF(DATABASE!$X2408&lt;&gt;1,"",DATABASE!S2408)</f>
        <v/>
      </c>
    </row>
    <row r="2411" ht="16.5" customHeight="1" s="111">
      <c r="A2411" s="92">
        <f>IF(DATABASE!$X2409&lt;&gt;1,"",DATABASE!B2409)</f>
        <v/>
      </c>
      <c r="B2411" s="93">
        <f>IF(DATABASE!$X2409&lt;&gt;1,"",DATABASE!M2409)</f>
        <v/>
      </c>
      <c r="C2411" s="94">
        <f>IF(DATABASE!$X2409&lt;&gt;1,"",DATABASE!A2409)</f>
        <v/>
      </c>
      <c r="D2411" s="94">
        <f>IF(DATABASE!$X2409&lt;&gt;1,"",DATABASE!P2409)</f>
        <v/>
      </c>
      <c r="E2411" s="94">
        <f>IF(DATABASE!$X2409&lt;&gt;1,"",DATABASE!L2409)</f>
        <v/>
      </c>
      <c r="F2411" s="94">
        <f>IF(DATABASE!$X2409&lt;&gt;1,"",DATABASE!Q2409)</f>
        <v/>
      </c>
      <c r="G2411" s="94">
        <f>IF(DATABASE!$X2409&lt;&gt;1,"",DATABASE!C2409)</f>
        <v/>
      </c>
      <c r="H2411" s="94">
        <f>IF(DATABASE!$X2409&lt;&gt;1,"",DATABASE!D2409)</f>
        <v/>
      </c>
      <c r="I2411" s="93">
        <f>IF(DATABASE!$X2409&lt;&gt;1,"",DATABASE!S2409)</f>
        <v/>
      </c>
    </row>
    <row r="2412" ht="16.5" customHeight="1" s="111">
      <c r="A2412" s="92">
        <f>IF(DATABASE!$X2410&lt;&gt;1,"",DATABASE!B2410)</f>
        <v/>
      </c>
      <c r="B2412" s="93">
        <f>IF(DATABASE!$X2410&lt;&gt;1,"",DATABASE!M2410)</f>
        <v/>
      </c>
      <c r="C2412" s="94">
        <f>IF(DATABASE!$X2410&lt;&gt;1,"",DATABASE!A2410)</f>
        <v/>
      </c>
      <c r="D2412" s="94">
        <f>IF(DATABASE!$X2410&lt;&gt;1,"",DATABASE!P2410)</f>
        <v/>
      </c>
      <c r="E2412" s="94">
        <f>IF(DATABASE!$X2410&lt;&gt;1,"",DATABASE!L2410)</f>
        <v/>
      </c>
      <c r="F2412" s="94">
        <f>IF(DATABASE!$X2410&lt;&gt;1,"",DATABASE!Q2410)</f>
        <v/>
      </c>
      <c r="G2412" s="94">
        <f>IF(DATABASE!$X2410&lt;&gt;1,"",DATABASE!C2410)</f>
        <v/>
      </c>
      <c r="H2412" s="94">
        <f>IF(DATABASE!$X2410&lt;&gt;1,"",DATABASE!D2410)</f>
        <v/>
      </c>
      <c r="I2412" s="93">
        <f>IF(DATABASE!$X2410&lt;&gt;1,"",DATABASE!S2410)</f>
        <v/>
      </c>
    </row>
    <row r="2413" ht="16.5" customHeight="1" s="111">
      <c r="A2413" s="92">
        <f>IF(DATABASE!$X2411&lt;&gt;1,"",DATABASE!B2411)</f>
        <v/>
      </c>
      <c r="B2413" s="93">
        <f>IF(DATABASE!$X2411&lt;&gt;1,"",DATABASE!M2411)</f>
        <v/>
      </c>
      <c r="C2413" s="94">
        <f>IF(DATABASE!$X2411&lt;&gt;1,"",DATABASE!A2411)</f>
        <v/>
      </c>
      <c r="D2413" s="94">
        <f>IF(DATABASE!$X2411&lt;&gt;1,"",DATABASE!P2411)</f>
        <v/>
      </c>
      <c r="E2413" s="94">
        <f>IF(DATABASE!$X2411&lt;&gt;1,"",DATABASE!L2411)</f>
        <v/>
      </c>
      <c r="F2413" s="94">
        <f>IF(DATABASE!$X2411&lt;&gt;1,"",DATABASE!Q2411)</f>
        <v/>
      </c>
      <c r="G2413" s="94">
        <f>IF(DATABASE!$X2411&lt;&gt;1,"",DATABASE!C2411)</f>
        <v/>
      </c>
      <c r="H2413" s="94">
        <f>IF(DATABASE!$X2411&lt;&gt;1,"",DATABASE!D2411)</f>
        <v/>
      </c>
      <c r="I2413" s="93">
        <f>IF(DATABASE!$X2411&lt;&gt;1,"",DATABASE!S2411)</f>
        <v/>
      </c>
    </row>
    <row r="2414" ht="16.5" customHeight="1" s="111">
      <c r="A2414" s="92">
        <f>IF(DATABASE!$X2412&lt;&gt;1,"",DATABASE!B2412)</f>
        <v/>
      </c>
      <c r="B2414" s="93">
        <f>IF(DATABASE!$X2412&lt;&gt;1,"",DATABASE!M2412)</f>
        <v/>
      </c>
      <c r="C2414" s="94">
        <f>IF(DATABASE!$X2412&lt;&gt;1,"",DATABASE!A2412)</f>
        <v/>
      </c>
      <c r="D2414" s="94">
        <f>IF(DATABASE!$X2412&lt;&gt;1,"",DATABASE!P2412)</f>
        <v/>
      </c>
      <c r="E2414" s="94">
        <f>IF(DATABASE!$X2412&lt;&gt;1,"",DATABASE!L2412)</f>
        <v/>
      </c>
      <c r="F2414" s="94">
        <f>IF(DATABASE!$X2412&lt;&gt;1,"",DATABASE!Q2412)</f>
        <v/>
      </c>
      <c r="G2414" s="94">
        <f>IF(DATABASE!$X2412&lt;&gt;1,"",DATABASE!C2412)</f>
        <v/>
      </c>
      <c r="H2414" s="94">
        <f>IF(DATABASE!$X2412&lt;&gt;1,"",DATABASE!D2412)</f>
        <v/>
      </c>
      <c r="I2414" s="93">
        <f>IF(DATABASE!$X2412&lt;&gt;1,"",DATABASE!S2412)</f>
        <v/>
      </c>
    </row>
    <row r="2415" ht="16.5" customHeight="1" s="111">
      <c r="A2415" s="92">
        <f>IF(DATABASE!$X2413&lt;&gt;1,"",DATABASE!B2413)</f>
        <v/>
      </c>
      <c r="B2415" s="93">
        <f>IF(DATABASE!$X2413&lt;&gt;1,"",DATABASE!M2413)</f>
        <v/>
      </c>
      <c r="C2415" s="94">
        <f>IF(DATABASE!$X2413&lt;&gt;1,"",DATABASE!A2413)</f>
        <v/>
      </c>
      <c r="D2415" s="94">
        <f>IF(DATABASE!$X2413&lt;&gt;1,"",DATABASE!P2413)</f>
        <v/>
      </c>
      <c r="E2415" s="94">
        <f>IF(DATABASE!$X2413&lt;&gt;1,"",DATABASE!L2413)</f>
        <v/>
      </c>
      <c r="F2415" s="94">
        <f>IF(DATABASE!$X2413&lt;&gt;1,"",DATABASE!Q2413)</f>
        <v/>
      </c>
      <c r="G2415" s="94">
        <f>IF(DATABASE!$X2413&lt;&gt;1,"",DATABASE!C2413)</f>
        <v/>
      </c>
      <c r="H2415" s="94">
        <f>IF(DATABASE!$X2413&lt;&gt;1,"",DATABASE!D2413)</f>
        <v/>
      </c>
      <c r="I2415" s="93">
        <f>IF(DATABASE!$X2413&lt;&gt;1,"",DATABASE!S2413)</f>
        <v/>
      </c>
    </row>
    <row r="2416" ht="16.5" customHeight="1" s="111">
      <c r="A2416" s="92">
        <f>IF(DATABASE!$X2414&lt;&gt;1,"",DATABASE!B2414)</f>
        <v/>
      </c>
      <c r="B2416" s="93">
        <f>IF(DATABASE!$X2414&lt;&gt;1,"",DATABASE!M2414)</f>
        <v/>
      </c>
      <c r="C2416" s="94">
        <f>IF(DATABASE!$X2414&lt;&gt;1,"",DATABASE!A2414)</f>
        <v/>
      </c>
      <c r="D2416" s="94">
        <f>IF(DATABASE!$X2414&lt;&gt;1,"",DATABASE!P2414)</f>
        <v/>
      </c>
      <c r="E2416" s="94">
        <f>IF(DATABASE!$X2414&lt;&gt;1,"",DATABASE!L2414)</f>
        <v/>
      </c>
      <c r="F2416" s="94">
        <f>IF(DATABASE!$X2414&lt;&gt;1,"",DATABASE!Q2414)</f>
        <v/>
      </c>
      <c r="G2416" s="94">
        <f>IF(DATABASE!$X2414&lt;&gt;1,"",DATABASE!C2414)</f>
        <v/>
      </c>
      <c r="H2416" s="94">
        <f>IF(DATABASE!$X2414&lt;&gt;1,"",DATABASE!D2414)</f>
        <v/>
      </c>
      <c r="I2416" s="93">
        <f>IF(DATABASE!$X2414&lt;&gt;1,"",DATABASE!S2414)</f>
        <v/>
      </c>
    </row>
    <row r="2417" ht="16.5" customHeight="1" s="111">
      <c r="A2417" s="92">
        <f>IF(DATABASE!$X2415&lt;&gt;1,"",DATABASE!B2415)</f>
        <v/>
      </c>
      <c r="B2417" s="93">
        <f>IF(DATABASE!$X2415&lt;&gt;1,"",DATABASE!M2415)</f>
        <v/>
      </c>
      <c r="C2417" s="94">
        <f>IF(DATABASE!$X2415&lt;&gt;1,"",DATABASE!A2415)</f>
        <v/>
      </c>
      <c r="D2417" s="94">
        <f>IF(DATABASE!$X2415&lt;&gt;1,"",DATABASE!P2415)</f>
        <v/>
      </c>
      <c r="E2417" s="94">
        <f>IF(DATABASE!$X2415&lt;&gt;1,"",DATABASE!L2415)</f>
        <v/>
      </c>
      <c r="F2417" s="94">
        <f>IF(DATABASE!$X2415&lt;&gt;1,"",DATABASE!Q2415)</f>
        <v/>
      </c>
      <c r="G2417" s="94">
        <f>IF(DATABASE!$X2415&lt;&gt;1,"",DATABASE!C2415)</f>
        <v/>
      </c>
      <c r="H2417" s="94">
        <f>IF(DATABASE!$X2415&lt;&gt;1,"",DATABASE!D2415)</f>
        <v/>
      </c>
      <c r="I2417" s="93">
        <f>IF(DATABASE!$X2415&lt;&gt;1,"",DATABASE!S2415)</f>
        <v/>
      </c>
    </row>
    <row r="2418" ht="16.5" customHeight="1" s="111">
      <c r="A2418" s="92">
        <f>IF(DATABASE!$X2416&lt;&gt;1,"",DATABASE!B2416)</f>
        <v/>
      </c>
      <c r="B2418" s="93">
        <f>IF(DATABASE!$X2416&lt;&gt;1,"",DATABASE!M2416)</f>
        <v/>
      </c>
      <c r="C2418" s="94">
        <f>IF(DATABASE!$X2416&lt;&gt;1,"",DATABASE!A2416)</f>
        <v/>
      </c>
      <c r="D2418" s="94">
        <f>IF(DATABASE!$X2416&lt;&gt;1,"",DATABASE!P2416)</f>
        <v/>
      </c>
      <c r="E2418" s="94">
        <f>IF(DATABASE!$X2416&lt;&gt;1,"",DATABASE!L2416)</f>
        <v/>
      </c>
      <c r="F2418" s="94">
        <f>IF(DATABASE!$X2416&lt;&gt;1,"",DATABASE!Q2416)</f>
        <v/>
      </c>
      <c r="G2418" s="94">
        <f>IF(DATABASE!$X2416&lt;&gt;1,"",DATABASE!C2416)</f>
        <v/>
      </c>
      <c r="H2418" s="94">
        <f>IF(DATABASE!$X2416&lt;&gt;1,"",DATABASE!D2416)</f>
        <v/>
      </c>
      <c r="I2418" s="93">
        <f>IF(DATABASE!$X2416&lt;&gt;1,"",DATABASE!S2416)</f>
        <v/>
      </c>
    </row>
    <row r="2419" ht="16.5" customHeight="1" s="111">
      <c r="A2419" s="92">
        <f>IF(DATABASE!$X2417&lt;&gt;1,"",DATABASE!B2417)</f>
        <v/>
      </c>
      <c r="B2419" s="93">
        <f>IF(DATABASE!$X2417&lt;&gt;1,"",DATABASE!M2417)</f>
        <v/>
      </c>
      <c r="C2419" s="94">
        <f>IF(DATABASE!$X2417&lt;&gt;1,"",DATABASE!A2417)</f>
        <v/>
      </c>
      <c r="D2419" s="94">
        <f>IF(DATABASE!$X2417&lt;&gt;1,"",DATABASE!P2417)</f>
        <v/>
      </c>
      <c r="E2419" s="94">
        <f>IF(DATABASE!$X2417&lt;&gt;1,"",DATABASE!L2417)</f>
        <v/>
      </c>
      <c r="F2419" s="94">
        <f>IF(DATABASE!$X2417&lt;&gt;1,"",DATABASE!Q2417)</f>
        <v/>
      </c>
      <c r="G2419" s="94">
        <f>IF(DATABASE!$X2417&lt;&gt;1,"",DATABASE!C2417)</f>
        <v/>
      </c>
      <c r="H2419" s="94">
        <f>IF(DATABASE!$X2417&lt;&gt;1,"",DATABASE!D2417)</f>
        <v/>
      </c>
      <c r="I2419" s="93">
        <f>IF(DATABASE!$X2417&lt;&gt;1,"",DATABASE!S2417)</f>
        <v/>
      </c>
    </row>
    <row r="2420" ht="16.5" customHeight="1" s="111">
      <c r="A2420" s="92">
        <f>IF(DATABASE!$X2418&lt;&gt;1,"",DATABASE!B2418)</f>
        <v/>
      </c>
      <c r="B2420" s="93">
        <f>IF(DATABASE!$X2418&lt;&gt;1,"",DATABASE!M2418)</f>
        <v/>
      </c>
      <c r="C2420" s="94">
        <f>IF(DATABASE!$X2418&lt;&gt;1,"",DATABASE!A2418)</f>
        <v/>
      </c>
      <c r="D2420" s="94">
        <f>IF(DATABASE!$X2418&lt;&gt;1,"",DATABASE!P2418)</f>
        <v/>
      </c>
      <c r="E2420" s="94">
        <f>IF(DATABASE!$X2418&lt;&gt;1,"",DATABASE!L2418)</f>
        <v/>
      </c>
      <c r="F2420" s="94">
        <f>IF(DATABASE!$X2418&lt;&gt;1,"",DATABASE!Q2418)</f>
        <v/>
      </c>
      <c r="G2420" s="94">
        <f>IF(DATABASE!$X2418&lt;&gt;1,"",DATABASE!C2418)</f>
        <v/>
      </c>
      <c r="H2420" s="94">
        <f>IF(DATABASE!$X2418&lt;&gt;1,"",DATABASE!D2418)</f>
        <v/>
      </c>
      <c r="I2420" s="93">
        <f>IF(DATABASE!$X2418&lt;&gt;1,"",DATABASE!S2418)</f>
        <v/>
      </c>
    </row>
    <row r="2421" ht="16.5" customHeight="1" s="111">
      <c r="A2421" s="92">
        <f>IF(DATABASE!$X2419&lt;&gt;1,"",DATABASE!B2419)</f>
        <v/>
      </c>
      <c r="B2421" s="93">
        <f>IF(DATABASE!$X2419&lt;&gt;1,"",DATABASE!M2419)</f>
        <v/>
      </c>
      <c r="C2421" s="94">
        <f>IF(DATABASE!$X2419&lt;&gt;1,"",DATABASE!A2419)</f>
        <v/>
      </c>
      <c r="D2421" s="94">
        <f>IF(DATABASE!$X2419&lt;&gt;1,"",DATABASE!P2419)</f>
        <v/>
      </c>
      <c r="E2421" s="94">
        <f>IF(DATABASE!$X2419&lt;&gt;1,"",DATABASE!L2419)</f>
        <v/>
      </c>
      <c r="F2421" s="94">
        <f>IF(DATABASE!$X2419&lt;&gt;1,"",DATABASE!Q2419)</f>
        <v/>
      </c>
      <c r="G2421" s="94">
        <f>IF(DATABASE!$X2419&lt;&gt;1,"",DATABASE!C2419)</f>
        <v/>
      </c>
      <c r="H2421" s="94">
        <f>IF(DATABASE!$X2419&lt;&gt;1,"",DATABASE!D2419)</f>
        <v/>
      </c>
      <c r="I2421" s="93">
        <f>IF(DATABASE!$X2419&lt;&gt;1,"",DATABASE!S2419)</f>
        <v/>
      </c>
    </row>
    <row r="2422" ht="16.5" customHeight="1" s="111">
      <c r="A2422" s="92">
        <f>IF(DATABASE!$X2420&lt;&gt;1,"",DATABASE!B2420)</f>
        <v/>
      </c>
      <c r="B2422" s="93">
        <f>IF(DATABASE!$X2420&lt;&gt;1,"",DATABASE!M2420)</f>
        <v/>
      </c>
      <c r="C2422" s="94">
        <f>IF(DATABASE!$X2420&lt;&gt;1,"",DATABASE!A2420)</f>
        <v/>
      </c>
      <c r="D2422" s="94">
        <f>IF(DATABASE!$X2420&lt;&gt;1,"",DATABASE!P2420)</f>
        <v/>
      </c>
      <c r="E2422" s="94">
        <f>IF(DATABASE!$X2420&lt;&gt;1,"",DATABASE!L2420)</f>
        <v/>
      </c>
      <c r="F2422" s="94">
        <f>IF(DATABASE!$X2420&lt;&gt;1,"",DATABASE!Q2420)</f>
        <v/>
      </c>
      <c r="G2422" s="94">
        <f>IF(DATABASE!$X2420&lt;&gt;1,"",DATABASE!C2420)</f>
        <v/>
      </c>
      <c r="H2422" s="94">
        <f>IF(DATABASE!$X2420&lt;&gt;1,"",DATABASE!D2420)</f>
        <v/>
      </c>
      <c r="I2422" s="93">
        <f>IF(DATABASE!$X2420&lt;&gt;1,"",DATABASE!S2420)</f>
        <v/>
      </c>
    </row>
    <row r="2423" ht="16.5" customHeight="1" s="111">
      <c r="A2423" s="92">
        <f>IF(DATABASE!$X2421&lt;&gt;1,"",DATABASE!B2421)</f>
        <v/>
      </c>
      <c r="B2423" s="93">
        <f>IF(DATABASE!$X2421&lt;&gt;1,"",DATABASE!M2421)</f>
        <v/>
      </c>
      <c r="C2423" s="94">
        <f>IF(DATABASE!$X2421&lt;&gt;1,"",DATABASE!A2421)</f>
        <v/>
      </c>
      <c r="D2423" s="94">
        <f>IF(DATABASE!$X2421&lt;&gt;1,"",DATABASE!P2421)</f>
        <v/>
      </c>
      <c r="E2423" s="94">
        <f>IF(DATABASE!$X2421&lt;&gt;1,"",DATABASE!L2421)</f>
        <v/>
      </c>
      <c r="F2423" s="94">
        <f>IF(DATABASE!$X2421&lt;&gt;1,"",DATABASE!Q2421)</f>
        <v/>
      </c>
      <c r="G2423" s="94">
        <f>IF(DATABASE!$X2421&lt;&gt;1,"",DATABASE!C2421)</f>
        <v/>
      </c>
      <c r="H2423" s="94">
        <f>IF(DATABASE!$X2421&lt;&gt;1,"",DATABASE!D2421)</f>
        <v/>
      </c>
      <c r="I2423" s="93">
        <f>IF(DATABASE!$X2421&lt;&gt;1,"",DATABASE!S2421)</f>
        <v/>
      </c>
    </row>
    <row r="2424" ht="16.5" customHeight="1" s="111">
      <c r="A2424" s="92">
        <f>IF(DATABASE!$X2422&lt;&gt;1,"",DATABASE!B2422)</f>
        <v/>
      </c>
      <c r="B2424" s="93">
        <f>IF(DATABASE!$X2422&lt;&gt;1,"",DATABASE!M2422)</f>
        <v/>
      </c>
      <c r="C2424" s="94">
        <f>IF(DATABASE!$X2422&lt;&gt;1,"",DATABASE!A2422)</f>
        <v/>
      </c>
      <c r="D2424" s="94">
        <f>IF(DATABASE!$X2422&lt;&gt;1,"",DATABASE!P2422)</f>
        <v/>
      </c>
      <c r="E2424" s="94">
        <f>IF(DATABASE!$X2422&lt;&gt;1,"",DATABASE!L2422)</f>
        <v/>
      </c>
      <c r="F2424" s="94">
        <f>IF(DATABASE!$X2422&lt;&gt;1,"",DATABASE!Q2422)</f>
        <v/>
      </c>
      <c r="G2424" s="94">
        <f>IF(DATABASE!$X2422&lt;&gt;1,"",DATABASE!C2422)</f>
        <v/>
      </c>
      <c r="H2424" s="94">
        <f>IF(DATABASE!$X2422&lt;&gt;1,"",DATABASE!D2422)</f>
        <v/>
      </c>
      <c r="I2424" s="93">
        <f>IF(DATABASE!$X2422&lt;&gt;1,"",DATABASE!S2422)</f>
        <v/>
      </c>
    </row>
    <row r="2425" ht="16.5" customHeight="1" s="111">
      <c r="A2425" s="92">
        <f>IF(DATABASE!$X2423&lt;&gt;1,"",DATABASE!B2423)</f>
        <v/>
      </c>
      <c r="B2425" s="93">
        <f>IF(DATABASE!$X2423&lt;&gt;1,"",DATABASE!M2423)</f>
        <v/>
      </c>
      <c r="C2425" s="94">
        <f>IF(DATABASE!$X2423&lt;&gt;1,"",DATABASE!A2423)</f>
        <v/>
      </c>
      <c r="D2425" s="94">
        <f>IF(DATABASE!$X2423&lt;&gt;1,"",DATABASE!P2423)</f>
        <v/>
      </c>
      <c r="E2425" s="94">
        <f>IF(DATABASE!$X2423&lt;&gt;1,"",DATABASE!L2423)</f>
        <v/>
      </c>
      <c r="F2425" s="94">
        <f>IF(DATABASE!$X2423&lt;&gt;1,"",DATABASE!Q2423)</f>
        <v/>
      </c>
      <c r="G2425" s="94">
        <f>IF(DATABASE!$X2423&lt;&gt;1,"",DATABASE!C2423)</f>
        <v/>
      </c>
      <c r="H2425" s="94">
        <f>IF(DATABASE!$X2423&lt;&gt;1,"",DATABASE!D2423)</f>
        <v/>
      </c>
      <c r="I2425" s="93">
        <f>IF(DATABASE!$X2423&lt;&gt;1,"",DATABASE!S2423)</f>
        <v/>
      </c>
    </row>
    <row r="2426" ht="16.5" customHeight="1" s="111">
      <c r="A2426" s="92">
        <f>IF(DATABASE!$X2424&lt;&gt;1,"",DATABASE!B2424)</f>
        <v/>
      </c>
      <c r="B2426" s="93">
        <f>IF(DATABASE!$X2424&lt;&gt;1,"",DATABASE!M2424)</f>
        <v/>
      </c>
      <c r="C2426" s="94">
        <f>IF(DATABASE!$X2424&lt;&gt;1,"",DATABASE!A2424)</f>
        <v/>
      </c>
      <c r="D2426" s="94">
        <f>IF(DATABASE!$X2424&lt;&gt;1,"",DATABASE!P2424)</f>
        <v/>
      </c>
      <c r="E2426" s="94">
        <f>IF(DATABASE!$X2424&lt;&gt;1,"",DATABASE!L2424)</f>
        <v/>
      </c>
      <c r="F2426" s="94">
        <f>IF(DATABASE!$X2424&lt;&gt;1,"",DATABASE!Q2424)</f>
        <v/>
      </c>
      <c r="G2426" s="94">
        <f>IF(DATABASE!$X2424&lt;&gt;1,"",DATABASE!C2424)</f>
        <v/>
      </c>
      <c r="H2426" s="94">
        <f>IF(DATABASE!$X2424&lt;&gt;1,"",DATABASE!D2424)</f>
        <v/>
      </c>
      <c r="I2426" s="93">
        <f>IF(DATABASE!$X2424&lt;&gt;1,"",DATABASE!S2424)</f>
        <v/>
      </c>
    </row>
    <row r="2427" ht="16.5" customHeight="1" s="111">
      <c r="A2427" s="92">
        <f>IF(DATABASE!$X2425&lt;&gt;1,"",DATABASE!B2425)</f>
        <v/>
      </c>
      <c r="B2427" s="93">
        <f>IF(DATABASE!$X2425&lt;&gt;1,"",DATABASE!M2425)</f>
        <v/>
      </c>
      <c r="C2427" s="94">
        <f>IF(DATABASE!$X2425&lt;&gt;1,"",DATABASE!A2425)</f>
        <v/>
      </c>
      <c r="D2427" s="94">
        <f>IF(DATABASE!$X2425&lt;&gt;1,"",DATABASE!P2425)</f>
        <v/>
      </c>
      <c r="E2427" s="94">
        <f>IF(DATABASE!$X2425&lt;&gt;1,"",DATABASE!L2425)</f>
        <v/>
      </c>
      <c r="F2427" s="94">
        <f>IF(DATABASE!$X2425&lt;&gt;1,"",DATABASE!Q2425)</f>
        <v/>
      </c>
      <c r="G2427" s="94">
        <f>IF(DATABASE!$X2425&lt;&gt;1,"",DATABASE!C2425)</f>
        <v/>
      </c>
      <c r="H2427" s="94">
        <f>IF(DATABASE!$X2425&lt;&gt;1,"",DATABASE!D2425)</f>
        <v/>
      </c>
      <c r="I2427" s="93">
        <f>IF(DATABASE!$X2425&lt;&gt;1,"",DATABASE!S2425)</f>
        <v/>
      </c>
    </row>
    <row r="2428" ht="16.5" customHeight="1" s="111">
      <c r="A2428" s="92">
        <f>IF(DATABASE!$X2426&lt;&gt;1,"",DATABASE!B2426)</f>
        <v/>
      </c>
      <c r="B2428" s="93">
        <f>IF(DATABASE!$X2426&lt;&gt;1,"",DATABASE!M2426)</f>
        <v/>
      </c>
      <c r="C2428" s="94">
        <f>IF(DATABASE!$X2426&lt;&gt;1,"",DATABASE!A2426)</f>
        <v/>
      </c>
      <c r="D2428" s="94">
        <f>IF(DATABASE!$X2426&lt;&gt;1,"",DATABASE!P2426)</f>
        <v/>
      </c>
      <c r="E2428" s="94">
        <f>IF(DATABASE!$X2426&lt;&gt;1,"",DATABASE!L2426)</f>
        <v/>
      </c>
      <c r="F2428" s="94">
        <f>IF(DATABASE!$X2426&lt;&gt;1,"",DATABASE!Q2426)</f>
        <v/>
      </c>
      <c r="G2428" s="94">
        <f>IF(DATABASE!$X2426&lt;&gt;1,"",DATABASE!C2426)</f>
        <v/>
      </c>
      <c r="H2428" s="94">
        <f>IF(DATABASE!$X2426&lt;&gt;1,"",DATABASE!D2426)</f>
        <v/>
      </c>
      <c r="I2428" s="93">
        <f>IF(DATABASE!$X2426&lt;&gt;1,"",DATABASE!S2426)</f>
        <v/>
      </c>
    </row>
    <row r="2429" ht="16.5" customHeight="1" s="111">
      <c r="A2429" s="92">
        <f>IF(DATABASE!$X2427&lt;&gt;1,"",DATABASE!B2427)</f>
        <v/>
      </c>
      <c r="B2429" s="93">
        <f>IF(DATABASE!$X2427&lt;&gt;1,"",DATABASE!M2427)</f>
        <v/>
      </c>
      <c r="C2429" s="94">
        <f>IF(DATABASE!$X2427&lt;&gt;1,"",DATABASE!A2427)</f>
        <v/>
      </c>
      <c r="D2429" s="94">
        <f>IF(DATABASE!$X2427&lt;&gt;1,"",DATABASE!P2427)</f>
        <v/>
      </c>
      <c r="E2429" s="94">
        <f>IF(DATABASE!$X2427&lt;&gt;1,"",DATABASE!L2427)</f>
        <v/>
      </c>
      <c r="F2429" s="94">
        <f>IF(DATABASE!$X2427&lt;&gt;1,"",DATABASE!Q2427)</f>
        <v/>
      </c>
      <c r="G2429" s="94">
        <f>IF(DATABASE!$X2427&lt;&gt;1,"",DATABASE!C2427)</f>
        <v/>
      </c>
      <c r="H2429" s="94">
        <f>IF(DATABASE!$X2427&lt;&gt;1,"",DATABASE!D2427)</f>
        <v/>
      </c>
      <c r="I2429" s="93">
        <f>IF(DATABASE!$X2427&lt;&gt;1,"",DATABASE!S2427)</f>
        <v/>
      </c>
    </row>
    <row r="2430" ht="16.5" customHeight="1" s="111">
      <c r="A2430" s="92">
        <f>IF(DATABASE!$X2428&lt;&gt;1,"",DATABASE!B2428)</f>
        <v/>
      </c>
      <c r="B2430" s="93">
        <f>IF(DATABASE!$X2428&lt;&gt;1,"",DATABASE!M2428)</f>
        <v/>
      </c>
      <c r="C2430" s="94">
        <f>IF(DATABASE!$X2428&lt;&gt;1,"",DATABASE!A2428)</f>
        <v/>
      </c>
      <c r="D2430" s="94">
        <f>IF(DATABASE!$X2428&lt;&gt;1,"",DATABASE!P2428)</f>
        <v/>
      </c>
      <c r="E2430" s="94">
        <f>IF(DATABASE!$X2428&lt;&gt;1,"",DATABASE!L2428)</f>
        <v/>
      </c>
      <c r="F2430" s="94">
        <f>IF(DATABASE!$X2428&lt;&gt;1,"",DATABASE!Q2428)</f>
        <v/>
      </c>
      <c r="G2430" s="94">
        <f>IF(DATABASE!$X2428&lt;&gt;1,"",DATABASE!C2428)</f>
        <v/>
      </c>
      <c r="H2430" s="94">
        <f>IF(DATABASE!$X2428&lt;&gt;1,"",DATABASE!D2428)</f>
        <v/>
      </c>
      <c r="I2430" s="93">
        <f>IF(DATABASE!$X2428&lt;&gt;1,"",DATABASE!S2428)</f>
        <v/>
      </c>
    </row>
    <row r="2431" ht="16.5" customHeight="1" s="111">
      <c r="A2431" s="92">
        <f>IF(DATABASE!$X2429&lt;&gt;1,"",DATABASE!B2429)</f>
        <v/>
      </c>
      <c r="B2431" s="93">
        <f>IF(DATABASE!$X2429&lt;&gt;1,"",DATABASE!M2429)</f>
        <v/>
      </c>
      <c r="C2431" s="94">
        <f>IF(DATABASE!$X2429&lt;&gt;1,"",DATABASE!A2429)</f>
        <v/>
      </c>
      <c r="D2431" s="94">
        <f>IF(DATABASE!$X2429&lt;&gt;1,"",DATABASE!P2429)</f>
        <v/>
      </c>
      <c r="E2431" s="94">
        <f>IF(DATABASE!$X2429&lt;&gt;1,"",DATABASE!L2429)</f>
        <v/>
      </c>
      <c r="F2431" s="94">
        <f>IF(DATABASE!$X2429&lt;&gt;1,"",DATABASE!Q2429)</f>
        <v/>
      </c>
      <c r="G2431" s="94">
        <f>IF(DATABASE!$X2429&lt;&gt;1,"",DATABASE!C2429)</f>
        <v/>
      </c>
      <c r="H2431" s="94">
        <f>IF(DATABASE!$X2429&lt;&gt;1,"",DATABASE!D2429)</f>
        <v/>
      </c>
      <c r="I2431" s="93">
        <f>IF(DATABASE!$X2429&lt;&gt;1,"",DATABASE!S2429)</f>
        <v/>
      </c>
    </row>
    <row r="2432" ht="16.5" customHeight="1" s="111">
      <c r="A2432" s="92">
        <f>IF(DATABASE!$X2430&lt;&gt;1,"",DATABASE!B2430)</f>
        <v/>
      </c>
      <c r="B2432" s="93">
        <f>IF(DATABASE!$X2430&lt;&gt;1,"",DATABASE!M2430)</f>
        <v/>
      </c>
      <c r="C2432" s="94">
        <f>IF(DATABASE!$X2430&lt;&gt;1,"",DATABASE!A2430)</f>
        <v/>
      </c>
      <c r="D2432" s="94">
        <f>IF(DATABASE!$X2430&lt;&gt;1,"",DATABASE!P2430)</f>
        <v/>
      </c>
      <c r="E2432" s="94">
        <f>IF(DATABASE!$X2430&lt;&gt;1,"",DATABASE!L2430)</f>
        <v/>
      </c>
      <c r="F2432" s="94">
        <f>IF(DATABASE!$X2430&lt;&gt;1,"",DATABASE!Q2430)</f>
        <v/>
      </c>
      <c r="G2432" s="94">
        <f>IF(DATABASE!$X2430&lt;&gt;1,"",DATABASE!C2430)</f>
        <v/>
      </c>
      <c r="H2432" s="94">
        <f>IF(DATABASE!$X2430&lt;&gt;1,"",DATABASE!D2430)</f>
        <v/>
      </c>
      <c r="I2432" s="93">
        <f>IF(DATABASE!$X2430&lt;&gt;1,"",DATABASE!S2430)</f>
        <v/>
      </c>
    </row>
    <row r="2433" ht="16.5" customHeight="1" s="111">
      <c r="A2433" s="92">
        <f>IF(DATABASE!$X2431&lt;&gt;1,"",DATABASE!B2431)</f>
        <v/>
      </c>
      <c r="B2433" s="93">
        <f>IF(DATABASE!$X2431&lt;&gt;1,"",DATABASE!M2431)</f>
        <v/>
      </c>
      <c r="C2433" s="94">
        <f>IF(DATABASE!$X2431&lt;&gt;1,"",DATABASE!A2431)</f>
        <v/>
      </c>
      <c r="D2433" s="94">
        <f>IF(DATABASE!$X2431&lt;&gt;1,"",DATABASE!P2431)</f>
        <v/>
      </c>
      <c r="E2433" s="94">
        <f>IF(DATABASE!$X2431&lt;&gt;1,"",DATABASE!L2431)</f>
        <v/>
      </c>
      <c r="F2433" s="94">
        <f>IF(DATABASE!$X2431&lt;&gt;1,"",DATABASE!Q2431)</f>
        <v/>
      </c>
      <c r="G2433" s="94">
        <f>IF(DATABASE!$X2431&lt;&gt;1,"",DATABASE!C2431)</f>
        <v/>
      </c>
      <c r="H2433" s="94">
        <f>IF(DATABASE!$X2431&lt;&gt;1,"",DATABASE!D2431)</f>
        <v/>
      </c>
      <c r="I2433" s="93">
        <f>IF(DATABASE!$X2431&lt;&gt;1,"",DATABASE!S2431)</f>
        <v/>
      </c>
    </row>
    <row r="2434" ht="16.5" customHeight="1" s="111">
      <c r="A2434" s="92">
        <f>IF(DATABASE!$X2432&lt;&gt;1,"",DATABASE!B2432)</f>
        <v/>
      </c>
      <c r="B2434" s="93">
        <f>IF(DATABASE!$X2432&lt;&gt;1,"",DATABASE!M2432)</f>
        <v/>
      </c>
      <c r="C2434" s="94">
        <f>IF(DATABASE!$X2432&lt;&gt;1,"",DATABASE!A2432)</f>
        <v/>
      </c>
      <c r="D2434" s="94">
        <f>IF(DATABASE!$X2432&lt;&gt;1,"",DATABASE!P2432)</f>
        <v/>
      </c>
      <c r="E2434" s="94">
        <f>IF(DATABASE!$X2432&lt;&gt;1,"",DATABASE!L2432)</f>
        <v/>
      </c>
      <c r="F2434" s="94">
        <f>IF(DATABASE!$X2432&lt;&gt;1,"",DATABASE!Q2432)</f>
        <v/>
      </c>
      <c r="G2434" s="94">
        <f>IF(DATABASE!$X2432&lt;&gt;1,"",DATABASE!C2432)</f>
        <v/>
      </c>
      <c r="H2434" s="94">
        <f>IF(DATABASE!$X2432&lt;&gt;1,"",DATABASE!D2432)</f>
        <v/>
      </c>
      <c r="I2434" s="93">
        <f>IF(DATABASE!$X2432&lt;&gt;1,"",DATABASE!S2432)</f>
        <v/>
      </c>
    </row>
    <row r="2435" ht="16.5" customHeight="1" s="111">
      <c r="A2435" s="92">
        <f>IF(DATABASE!$X2433&lt;&gt;1,"",DATABASE!B2433)</f>
        <v/>
      </c>
      <c r="B2435" s="93">
        <f>IF(DATABASE!$X2433&lt;&gt;1,"",DATABASE!M2433)</f>
        <v/>
      </c>
      <c r="C2435" s="94">
        <f>IF(DATABASE!$X2433&lt;&gt;1,"",DATABASE!A2433)</f>
        <v/>
      </c>
      <c r="D2435" s="94">
        <f>IF(DATABASE!$X2433&lt;&gt;1,"",DATABASE!P2433)</f>
        <v/>
      </c>
      <c r="E2435" s="94">
        <f>IF(DATABASE!$X2433&lt;&gt;1,"",DATABASE!L2433)</f>
        <v/>
      </c>
      <c r="F2435" s="94">
        <f>IF(DATABASE!$X2433&lt;&gt;1,"",DATABASE!Q2433)</f>
        <v/>
      </c>
      <c r="G2435" s="94">
        <f>IF(DATABASE!$X2433&lt;&gt;1,"",DATABASE!C2433)</f>
        <v/>
      </c>
      <c r="H2435" s="94">
        <f>IF(DATABASE!$X2433&lt;&gt;1,"",DATABASE!D2433)</f>
        <v/>
      </c>
      <c r="I2435" s="93">
        <f>IF(DATABASE!$X2433&lt;&gt;1,"",DATABASE!S2433)</f>
        <v/>
      </c>
    </row>
    <row r="2436" ht="16.5" customHeight="1" s="111">
      <c r="A2436" s="92">
        <f>IF(DATABASE!$X2434&lt;&gt;1,"",DATABASE!B2434)</f>
        <v/>
      </c>
      <c r="B2436" s="93">
        <f>IF(DATABASE!$X2434&lt;&gt;1,"",DATABASE!M2434)</f>
        <v/>
      </c>
      <c r="C2436" s="94">
        <f>IF(DATABASE!$X2434&lt;&gt;1,"",DATABASE!A2434)</f>
        <v/>
      </c>
      <c r="D2436" s="94">
        <f>IF(DATABASE!$X2434&lt;&gt;1,"",DATABASE!P2434)</f>
        <v/>
      </c>
      <c r="E2436" s="94">
        <f>IF(DATABASE!$X2434&lt;&gt;1,"",DATABASE!L2434)</f>
        <v/>
      </c>
      <c r="F2436" s="94">
        <f>IF(DATABASE!$X2434&lt;&gt;1,"",DATABASE!Q2434)</f>
        <v/>
      </c>
      <c r="G2436" s="94">
        <f>IF(DATABASE!$X2434&lt;&gt;1,"",DATABASE!C2434)</f>
        <v/>
      </c>
      <c r="H2436" s="94">
        <f>IF(DATABASE!$X2434&lt;&gt;1,"",DATABASE!D2434)</f>
        <v/>
      </c>
      <c r="I2436" s="93">
        <f>IF(DATABASE!$X2434&lt;&gt;1,"",DATABASE!S2434)</f>
        <v/>
      </c>
    </row>
    <row r="2437" ht="16.5" customHeight="1" s="111">
      <c r="A2437" s="92">
        <f>IF(DATABASE!$X2435&lt;&gt;1,"",DATABASE!B2435)</f>
        <v/>
      </c>
      <c r="B2437" s="93">
        <f>IF(DATABASE!$X2435&lt;&gt;1,"",DATABASE!M2435)</f>
        <v/>
      </c>
      <c r="C2437" s="94">
        <f>IF(DATABASE!$X2435&lt;&gt;1,"",DATABASE!A2435)</f>
        <v/>
      </c>
      <c r="D2437" s="94">
        <f>IF(DATABASE!$X2435&lt;&gt;1,"",DATABASE!P2435)</f>
        <v/>
      </c>
      <c r="E2437" s="94">
        <f>IF(DATABASE!$X2435&lt;&gt;1,"",DATABASE!L2435)</f>
        <v/>
      </c>
      <c r="F2437" s="94">
        <f>IF(DATABASE!$X2435&lt;&gt;1,"",DATABASE!Q2435)</f>
        <v/>
      </c>
      <c r="G2437" s="94">
        <f>IF(DATABASE!$X2435&lt;&gt;1,"",DATABASE!C2435)</f>
        <v/>
      </c>
      <c r="H2437" s="94">
        <f>IF(DATABASE!$X2435&lt;&gt;1,"",DATABASE!D2435)</f>
        <v/>
      </c>
      <c r="I2437" s="93">
        <f>IF(DATABASE!$X2435&lt;&gt;1,"",DATABASE!S2435)</f>
        <v/>
      </c>
    </row>
    <row r="2438" ht="16.5" customHeight="1" s="111">
      <c r="A2438" s="92">
        <f>IF(DATABASE!$X2436&lt;&gt;1,"",DATABASE!B2436)</f>
        <v/>
      </c>
      <c r="B2438" s="93">
        <f>IF(DATABASE!$X2436&lt;&gt;1,"",DATABASE!M2436)</f>
        <v/>
      </c>
      <c r="C2438" s="94">
        <f>IF(DATABASE!$X2436&lt;&gt;1,"",DATABASE!A2436)</f>
        <v/>
      </c>
      <c r="D2438" s="94">
        <f>IF(DATABASE!$X2436&lt;&gt;1,"",DATABASE!P2436)</f>
        <v/>
      </c>
      <c r="E2438" s="94">
        <f>IF(DATABASE!$X2436&lt;&gt;1,"",DATABASE!L2436)</f>
        <v/>
      </c>
      <c r="F2438" s="94">
        <f>IF(DATABASE!$X2436&lt;&gt;1,"",DATABASE!Q2436)</f>
        <v/>
      </c>
      <c r="G2438" s="94">
        <f>IF(DATABASE!$X2436&lt;&gt;1,"",DATABASE!C2436)</f>
        <v/>
      </c>
      <c r="H2438" s="94">
        <f>IF(DATABASE!$X2436&lt;&gt;1,"",DATABASE!D2436)</f>
        <v/>
      </c>
      <c r="I2438" s="93">
        <f>IF(DATABASE!$X2436&lt;&gt;1,"",DATABASE!S2436)</f>
        <v/>
      </c>
    </row>
    <row r="2439" ht="16.5" customHeight="1" s="111">
      <c r="A2439" s="92">
        <f>IF(DATABASE!$X2437&lt;&gt;1,"",DATABASE!B2437)</f>
        <v/>
      </c>
      <c r="B2439" s="93">
        <f>IF(DATABASE!$X2437&lt;&gt;1,"",DATABASE!M2437)</f>
        <v/>
      </c>
      <c r="C2439" s="94">
        <f>IF(DATABASE!$X2437&lt;&gt;1,"",DATABASE!A2437)</f>
        <v/>
      </c>
      <c r="D2439" s="94">
        <f>IF(DATABASE!$X2437&lt;&gt;1,"",DATABASE!P2437)</f>
        <v/>
      </c>
      <c r="E2439" s="94">
        <f>IF(DATABASE!$X2437&lt;&gt;1,"",DATABASE!L2437)</f>
        <v/>
      </c>
      <c r="F2439" s="94">
        <f>IF(DATABASE!$X2437&lt;&gt;1,"",DATABASE!Q2437)</f>
        <v/>
      </c>
      <c r="G2439" s="94">
        <f>IF(DATABASE!$X2437&lt;&gt;1,"",DATABASE!C2437)</f>
        <v/>
      </c>
      <c r="H2439" s="94">
        <f>IF(DATABASE!$X2437&lt;&gt;1,"",DATABASE!D2437)</f>
        <v/>
      </c>
      <c r="I2439" s="93">
        <f>IF(DATABASE!$X2437&lt;&gt;1,"",DATABASE!S2437)</f>
        <v/>
      </c>
    </row>
    <row r="2440" ht="16.5" customHeight="1" s="111">
      <c r="A2440" s="92">
        <f>IF(DATABASE!$X2438&lt;&gt;1,"",DATABASE!B2438)</f>
        <v/>
      </c>
      <c r="B2440" s="93">
        <f>IF(DATABASE!$X2438&lt;&gt;1,"",DATABASE!M2438)</f>
        <v/>
      </c>
      <c r="C2440" s="94">
        <f>IF(DATABASE!$X2438&lt;&gt;1,"",DATABASE!A2438)</f>
        <v/>
      </c>
      <c r="D2440" s="94">
        <f>IF(DATABASE!$X2438&lt;&gt;1,"",DATABASE!P2438)</f>
        <v/>
      </c>
      <c r="E2440" s="94">
        <f>IF(DATABASE!$X2438&lt;&gt;1,"",DATABASE!L2438)</f>
        <v/>
      </c>
      <c r="F2440" s="94">
        <f>IF(DATABASE!$X2438&lt;&gt;1,"",DATABASE!Q2438)</f>
        <v/>
      </c>
      <c r="G2440" s="94">
        <f>IF(DATABASE!$X2438&lt;&gt;1,"",DATABASE!C2438)</f>
        <v/>
      </c>
      <c r="H2440" s="94">
        <f>IF(DATABASE!$X2438&lt;&gt;1,"",DATABASE!D2438)</f>
        <v/>
      </c>
      <c r="I2440" s="93">
        <f>IF(DATABASE!$X2438&lt;&gt;1,"",DATABASE!S2438)</f>
        <v/>
      </c>
    </row>
    <row r="2441" ht="16.5" customHeight="1" s="111">
      <c r="A2441" s="92">
        <f>IF(DATABASE!$X2439&lt;&gt;1,"",DATABASE!B2439)</f>
        <v/>
      </c>
      <c r="B2441" s="93">
        <f>IF(DATABASE!$X2439&lt;&gt;1,"",DATABASE!M2439)</f>
        <v/>
      </c>
      <c r="C2441" s="94">
        <f>IF(DATABASE!$X2439&lt;&gt;1,"",DATABASE!A2439)</f>
        <v/>
      </c>
      <c r="D2441" s="94">
        <f>IF(DATABASE!$X2439&lt;&gt;1,"",DATABASE!P2439)</f>
        <v/>
      </c>
      <c r="E2441" s="94">
        <f>IF(DATABASE!$X2439&lt;&gt;1,"",DATABASE!L2439)</f>
        <v/>
      </c>
      <c r="F2441" s="94">
        <f>IF(DATABASE!$X2439&lt;&gt;1,"",DATABASE!Q2439)</f>
        <v/>
      </c>
      <c r="G2441" s="94">
        <f>IF(DATABASE!$X2439&lt;&gt;1,"",DATABASE!C2439)</f>
        <v/>
      </c>
      <c r="H2441" s="94">
        <f>IF(DATABASE!$X2439&lt;&gt;1,"",DATABASE!D2439)</f>
        <v/>
      </c>
      <c r="I2441" s="93">
        <f>IF(DATABASE!$X2439&lt;&gt;1,"",DATABASE!S2439)</f>
        <v/>
      </c>
    </row>
    <row r="2442" ht="16.5" customHeight="1" s="111">
      <c r="A2442" s="92">
        <f>IF(DATABASE!$X2440&lt;&gt;1,"",DATABASE!B2440)</f>
        <v/>
      </c>
      <c r="B2442" s="93">
        <f>IF(DATABASE!$X2440&lt;&gt;1,"",DATABASE!M2440)</f>
        <v/>
      </c>
      <c r="C2442" s="94">
        <f>IF(DATABASE!$X2440&lt;&gt;1,"",DATABASE!A2440)</f>
        <v/>
      </c>
      <c r="D2442" s="94">
        <f>IF(DATABASE!$X2440&lt;&gt;1,"",DATABASE!P2440)</f>
        <v/>
      </c>
      <c r="E2442" s="94">
        <f>IF(DATABASE!$X2440&lt;&gt;1,"",DATABASE!L2440)</f>
        <v/>
      </c>
      <c r="F2442" s="94">
        <f>IF(DATABASE!$X2440&lt;&gt;1,"",DATABASE!Q2440)</f>
        <v/>
      </c>
      <c r="G2442" s="94">
        <f>IF(DATABASE!$X2440&lt;&gt;1,"",DATABASE!C2440)</f>
        <v/>
      </c>
      <c r="H2442" s="94">
        <f>IF(DATABASE!$X2440&lt;&gt;1,"",DATABASE!D2440)</f>
        <v/>
      </c>
      <c r="I2442" s="93">
        <f>IF(DATABASE!$X2440&lt;&gt;1,"",DATABASE!S2440)</f>
        <v/>
      </c>
    </row>
    <row r="2443" ht="16.5" customHeight="1" s="111">
      <c r="A2443" s="92">
        <f>IF(DATABASE!$X2441&lt;&gt;1,"",DATABASE!B2441)</f>
        <v/>
      </c>
      <c r="B2443" s="93">
        <f>IF(DATABASE!$X2441&lt;&gt;1,"",DATABASE!M2441)</f>
        <v/>
      </c>
      <c r="C2443" s="94">
        <f>IF(DATABASE!$X2441&lt;&gt;1,"",DATABASE!A2441)</f>
        <v/>
      </c>
      <c r="D2443" s="94">
        <f>IF(DATABASE!$X2441&lt;&gt;1,"",DATABASE!P2441)</f>
        <v/>
      </c>
      <c r="E2443" s="94">
        <f>IF(DATABASE!$X2441&lt;&gt;1,"",DATABASE!L2441)</f>
        <v/>
      </c>
      <c r="F2443" s="94">
        <f>IF(DATABASE!$X2441&lt;&gt;1,"",DATABASE!Q2441)</f>
        <v/>
      </c>
      <c r="G2443" s="94">
        <f>IF(DATABASE!$X2441&lt;&gt;1,"",DATABASE!C2441)</f>
        <v/>
      </c>
      <c r="H2443" s="94">
        <f>IF(DATABASE!$X2441&lt;&gt;1,"",DATABASE!D2441)</f>
        <v/>
      </c>
      <c r="I2443" s="93">
        <f>IF(DATABASE!$X2441&lt;&gt;1,"",DATABASE!S2441)</f>
        <v/>
      </c>
    </row>
    <row r="2444" ht="16.5" customHeight="1" s="111">
      <c r="A2444" s="92">
        <f>IF(DATABASE!$X2442&lt;&gt;1,"",DATABASE!B2442)</f>
        <v/>
      </c>
      <c r="B2444" s="93">
        <f>IF(DATABASE!$X2442&lt;&gt;1,"",DATABASE!M2442)</f>
        <v/>
      </c>
      <c r="C2444" s="94">
        <f>IF(DATABASE!$X2442&lt;&gt;1,"",DATABASE!A2442)</f>
        <v/>
      </c>
      <c r="D2444" s="94">
        <f>IF(DATABASE!$X2442&lt;&gt;1,"",DATABASE!P2442)</f>
        <v/>
      </c>
      <c r="E2444" s="94">
        <f>IF(DATABASE!$X2442&lt;&gt;1,"",DATABASE!L2442)</f>
        <v/>
      </c>
      <c r="F2444" s="94">
        <f>IF(DATABASE!$X2442&lt;&gt;1,"",DATABASE!Q2442)</f>
        <v/>
      </c>
      <c r="G2444" s="94">
        <f>IF(DATABASE!$X2442&lt;&gt;1,"",DATABASE!C2442)</f>
        <v/>
      </c>
      <c r="H2444" s="94">
        <f>IF(DATABASE!$X2442&lt;&gt;1,"",DATABASE!D2442)</f>
        <v/>
      </c>
      <c r="I2444" s="93">
        <f>IF(DATABASE!$X2442&lt;&gt;1,"",DATABASE!S2442)</f>
        <v/>
      </c>
    </row>
    <row r="2445" ht="16.5" customHeight="1" s="111">
      <c r="A2445" s="92">
        <f>IF(DATABASE!$X2443&lt;&gt;1,"",DATABASE!B2443)</f>
        <v/>
      </c>
      <c r="B2445" s="93">
        <f>IF(DATABASE!$X2443&lt;&gt;1,"",DATABASE!M2443)</f>
        <v/>
      </c>
      <c r="C2445" s="94">
        <f>IF(DATABASE!$X2443&lt;&gt;1,"",DATABASE!A2443)</f>
        <v/>
      </c>
      <c r="D2445" s="94">
        <f>IF(DATABASE!$X2443&lt;&gt;1,"",DATABASE!P2443)</f>
        <v/>
      </c>
      <c r="E2445" s="94">
        <f>IF(DATABASE!$X2443&lt;&gt;1,"",DATABASE!L2443)</f>
        <v/>
      </c>
      <c r="F2445" s="94">
        <f>IF(DATABASE!$X2443&lt;&gt;1,"",DATABASE!Q2443)</f>
        <v/>
      </c>
      <c r="G2445" s="94">
        <f>IF(DATABASE!$X2443&lt;&gt;1,"",DATABASE!C2443)</f>
        <v/>
      </c>
      <c r="H2445" s="94">
        <f>IF(DATABASE!$X2443&lt;&gt;1,"",DATABASE!D2443)</f>
        <v/>
      </c>
      <c r="I2445" s="93">
        <f>IF(DATABASE!$X2443&lt;&gt;1,"",DATABASE!S2443)</f>
        <v/>
      </c>
    </row>
    <row r="2446" ht="16.5" customHeight="1" s="111">
      <c r="A2446" s="92">
        <f>IF(DATABASE!$X2444&lt;&gt;1,"",DATABASE!B2444)</f>
        <v/>
      </c>
      <c r="B2446" s="93">
        <f>IF(DATABASE!$X2444&lt;&gt;1,"",DATABASE!M2444)</f>
        <v/>
      </c>
      <c r="C2446" s="94">
        <f>IF(DATABASE!$X2444&lt;&gt;1,"",DATABASE!A2444)</f>
        <v/>
      </c>
      <c r="D2446" s="94">
        <f>IF(DATABASE!$X2444&lt;&gt;1,"",DATABASE!P2444)</f>
        <v/>
      </c>
      <c r="E2446" s="94">
        <f>IF(DATABASE!$X2444&lt;&gt;1,"",DATABASE!L2444)</f>
        <v/>
      </c>
      <c r="F2446" s="94">
        <f>IF(DATABASE!$X2444&lt;&gt;1,"",DATABASE!Q2444)</f>
        <v/>
      </c>
      <c r="G2446" s="94">
        <f>IF(DATABASE!$X2444&lt;&gt;1,"",DATABASE!C2444)</f>
        <v/>
      </c>
      <c r="H2446" s="94">
        <f>IF(DATABASE!$X2444&lt;&gt;1,"",DATABASE!D2444)</f>
        <v/>
      </c>
      <c r="I2446" s="93">
        <f>IF(DATABASE!$X2444&lt;&gt;1,"",DATABASE!S2444)</f>
        <v/>
      </c>
    </row>
    <row r="2447" ht="16.5" customHeight="1" s="111">
      <c r="A2447" s="92">
        <f>IF(DATABASE!$X2445&lt;&gt;1,"",DATABASE!B2445)</f>
        <v/>
      </c>
      <c r="B2447" s="93">
        <f>IF(DATABASE!$X2445&lt;&gt;1,"",DATABASE!M2445)</f>
        <v/>
      </c>
      <c r="C2447" s="94">
        <f>IF(DATABASE!$X2445&lt;&gt;1,"",DATABASE!A2445)</f>
        <v/>
      </c>
      <c r="D2447" s="94">
        <f>IF(DATABASE!$X2445&lt;&gt;1,"",DATABASE!P2445)</f>
        <v/>
      </c>
      <c r="E2447" s="94">
        <f>IF(DATABASE!$X2445&lt;&gt;1,"",DATABASE!L2445)</f>
        <v/>
      </c>
      <c r="F2447" s="94">
        <f>IF(DATABASE!$X2445&lt;&gt;1,"",DATABASE!Q2445)</f>
        <v/>
      </c>
      <c r="G2447" s="94">
        <f>IF(DATABASE!$X2445&lt;&gt;1,"",DATABASE!C2445)</f>
        <v/>
      </c>
      <c r="H2447" s="94">
        <f>IF(DATABASE!$X2445&lt;&gt;1,"",DATABASE!D2445)</f>
        <v/>
      </c>
      <c r="I2447" s="93">
        <f>IF(DATABASE!$X2445&lt;&gt;1,"",DATABASE!S2445)</f>
        <v/>
      </c>
    </row>
    <row r="2448" ht="16.5" customHeight="1" s="111">
      <c r="A2448" s="92">
        <f>IF(DATABASE!$X2446&lt;&gt;1,"",DATABASE!B2446)</f>
        <v/>
      </c>
      <c r="B2448" s="93">
        <f>IF(DATABASE!$X2446&lt;&gt;1,"",DATABASE!M2446)</f>
        <v/>
      </c>
      <c r="C2448" s="94">
        <f>IF(DATABASE!$X2446&lt;&gt;1,"",DATABASE!A2446)</f>
        <v/>
      </c>
      <c r="D2448" s="94">
        <f>IF(DATABASE!$X2446&lt;&gt;1,"",DATABASE!P2446)</f>
        <v/>
      </c>
      <c r="E2448" s="94">
        <f>IF(DATABASE!$X2446&lt;&gt;1,"",DATABASE!L2446)</f>
        <v/>
      </c>
      <c r="F2448" s="94">
        <f>IF(DATABASE!$X2446&lt;&gt;1,"",DATABASE!Q2446)</f>
        <v/>
      </c>
      <c r="G2448" s="94">
        <f>IF(DATABASE!$X2446&lt;&gt;1,"",DATABASE!C2446)</f>
        <v/>
      </c>
      <c r="H2448" s="94">
        <f>IF(DATABASE!$X2446&lt;&gt;1,"",DATABASE!D2446)</f>
        <v/>
      </c>
      <c r="I2448" s="93">
        <f>IF(DATABASE!$X2446&lt;&gt;1,"",DATABASE!S2446)</f>
        <v/>
      </c>
    </row>
    <row r="2449" ht="16.5" customHeight="1" s="111">
      <c r="A2449" s="92">
        <f>IF(DATABASE!$X2447&lt;&gt;1,"",DATABASE!B2447)</f>
        <v/>
      </c>
      <c r="B2449" s="93">
        <f>IF(DATABASE!$X2447&lt;&gt;1,"",DATABASE!M2447)</f>
        <v/>
      </c>
      <c r="C2449" s="94">
        <f>IF(DATABASE!$X2447&lt;&gt;1,"",DATABASE!A2447)</f>
        <v/>
      </c>
      <c r="D2449" s="94">
        <f>IF(DATABASE!$X2447&lt;&gt;1,"",DATABASE!P2447)</f>
        <v/>
      </c>
      <c r="E2449" s="94">
        <f>IF(DATABASE!$X2447&lt;&gt;1,"",DATABASE!L2447)</f>
        <v/>
      </c>
      <c r="F2449" s="94">
        <f>IF(DATABASE!$X2447&lt;&gt;1,"",DATABASE!Q2447)</f>
        <v/>
      </c>
      <c r="G2449" s="94">
        <f>IF(DATABASE!$X2447&lt;&gt;1,"",DATABASE!C2447)</f>
        <v/>
      </c>
      <c r="H2449" s="94">
        <f>IF(DATABASE!$X2447&lt;&gt;1,"",DATABASE!D2447)</f>
        <v/>
      </c>
      <c r="I2449" s="93">
        <f>IF(DATABASE!$X2447&lt;&gt;1,"",DATABASE!S2447)</f>
        <v/>
      </c>
    </row>
    <row r="2450" ht="16.5" customHeight="1" s="111">
      <c r="A2450" s="92">
        <f>IF(DATABASE!$X2448&lt;&gt;1,"",DATABASE!B2448)</f>
        <v/>
      </c>
      <c r="B2450" s="93">
        <f>IF(DATABASE!$X2448&lt;&gt;1,"",DATABASE!M2448)</f>
        <v/>
      </c>
      <c r="C2450" s="94">
        <f>IF(DATABASE!$X2448&lt;&gt;1,"",DATABASE!A2448)</f>
        <v/>
      </c>
      <c r="D2450" s="94">
        <f>IF(DATABASE!$X2448&lt;&gt;1,"",DATABASE!P2448)</f>
        <v/>
      </c>
      <c r="E2450" s="94">
        <f>IF(DATABASE!$X2448&lt;&gt;1,"",DATABASE!L2448)</f>
        <v/>
      </c>
      <c r="F2450" s="94">
        <f>IF(DATABASE!$X2448&lt;&gt;1,"",DATABASE!Q2448)</f>
        <v/>
      </c>
      <c r="G2450" s="94">
        <f>IF(DATABASE!$X2448&lt;&gt;1,"",DATABASE!C2448)</f>
        <v/>
      </c>
      <c r="H2450" s="94">
        <f>IF(DATABASE!$X2448&lt;&gt;1,"",DATABASE!D2448)</f>
        <v/>
      </c>
      <c r="I2450" s="93">
        <f>IF(DATABASE!$X2448&lt;&gt;1,"",DATABASE!S2448)</f>
        <v/>
      </c>
    </row>
    <row r="2451" ht="16.5" customHeight="1" s="111">
      <c r="A2451" s="92">
        <f>IF(DATABASE!$X2449&lt;&gt;1,"",DATABASE!B2449)</f>
        <v/>
      </c>
      <c r="B2451" s="93">
        <f>IF(DATABASE!$X2449&lt;&gt;1,"",DATABASE!M2449)</f>
        <v/>
      </c>
      <c r="C2451" s="94">
        <f>IF(DATABASE!$X2449&lt;&gt;1,"",DATABASE!A2449)</f>
        <v/>
      </c>
      <c r="D2451" s="94">
        <f>IF(DATABASE!$X2449&lt;&gt;1,"",DATABASE!P2449)</f>
        <v/>
      </c>
      <c r="E2451" s="94">
        <f>IF(DATABASE!$X2449&lt;&gt;1,"",DATABASE!L2449)</f>
        <v/>
      </c>
      <c r="F2451" s="94">
        <f>IF(DATABASE!$X2449&lt;&gt;1,"",DATABASE!Q2449)</f>
        <v/>
      </c>
      <c r="G2451" s="94">
        <f>IF(DATABASE!$X2449&lt;&gt;1,"",DATABASE!C2449)</f>
        <v/>
      </c>
      <c r="H2451" s="94">
        <f>IF(DATABASE!$X2449&lt;&gt;1,"",DATABASE!D2449)</f>
        <v/>
      </c>
      <c r="I2451" s="93">
        <f>IF(DATABASE!$X2449&lt;&gt;1,"",DATABASE!S2449)</f>
        <v/>
      </c>
    </row>
    <row r="2452" ht="16.5" customHeight="1" s="111">
      <c r="A2452" s="92">
        <f>IF(DATABASE!$X2450&lt;&gt;1,"",DATABASE!B2450)</f>
        <v/>
      </c>
      <c r="B2452" s="93">
        <f>IF(DATABASE!$X2450&lt;&gt;1,"",DATABASE!M2450)</f>
        <v/>
      </c>
      <c r="C2452" s="94">
        <f>IF(DATABASE!$X2450&lt;&gt;1,"",DATABASE!A2450)</f>
        <v/>
      </c>
      <c r="D2452" s="94">
        <f>IF(DATABASE!$X2450&lt;&gt;1,"",DATABASE!P2450)</f>
        <v/>
      </c>
      <c r="E2452" s="94">
        <f>IF(DATABASE!$X2450&lt;&gt;1,"",DATABASE!L2450)</f>
        <v/>
      </c>
      <c r="F2452" s="94">
        <f>IF(DATABASE!$X2450&lt;&gt;1,"",DATABASE!Q2450)</f>
        <v/>
      </c>
      <c r="G2452" s="94">
        <f>IF(DATABASE!$X2450&lt;&gt;1,"",DATABASE!C2450)</f>
        <v/>
      </c>
      <c r="H2452" s="94">
        <f>IF(DATABASE!$X2450&lt;&gt;1,"",DATABASE!D2450)</f>
        <v/>
      </c>
      <c r="I2452" s="93">
        <f>IF(DATABASE!$X2450&lt;&gt;1,"",DATABASE!S2450)</f>
        <v/>
      </c>
    </row>
    <row r="2453" ht="16.5" customHeight="1" s="111">
      <c r="A2453" s="92">
        <f>IF(DATABASE!$X2451&lt;&gt;1,"",DATABASE!B2451)</f>
        <v/>
      </c>
      <c r="B2453" s="93">
        <f>IF(DATABASE!$X2451&lt;&gt;1,"",DATABASE!M2451)</f>
        <v/>
      </c>
      <c r="C2453" s="94">
        <f>IF(DATABASE!$X2451&lt;&gt;1,"",DATABASE!A2451)</f>
        <v/>
      </c>
      <c r="D2453" s="94">
        <f>IF(DATABASE!$X2451&lt;&gt;1,"",DATABASE!P2451)</f>
        <v/>
      </c>
      <c r="E2453" s="94">
        <f>IF(DATABASE!$X2451&lt;&gt;1,"",DATABASE!L2451)</f>
        <v/>
      </c>
      <c r="F2453" s="94">
        <f>IF(DATABASE!$X2451&lt;&gt;1,"",DATABASE!Q2451)</f>
        <v/>
      </c>
      <c r="G2453" s="94">
        <f>IF(DATABASE!$X2451&lt;&gt;1,"",DATABASE!C2451)</f>
        <v/>
      </c>
      <c r="H2453" s="94">
        <f>IF(DATABASE!$X2451&lt;&gt;1,"",DATABASE!D2451)</f>
        <v/>
      </c>
      <c r="I2453" s="93">
        <f>IF(DATABASE!$X2451&lt;&gt;1,"",DATABASE!S2451)</f>
        <v/>
      </c>
    </row>
    <row r="2454" ht="16.5" customHeight="1" s="111">
      <c r="A2454" s="92">
        <f>IF(DATABASE!$X2452&lt;&gt;1,"",DATABASE!B2452)</f>
        <v/>
      </c>
      <c r="B2454" s="93">
        <f>IF(DATABASE!$X2452&lt;&gt;1,"",DATABASE!M2452)</f>
        <v/>
      </c>
      <c r="C2454" s="94">
        <f>IF(DATABASE!$X2452&lt;&gt;1,"",DATABASE!A2452)</f>
        <v/>
      </c>
      <c r="D2454" s="94">
        <f>IF(DATABASE!$X2452&lt;&gt;1,"",DATABASE!P2452)</f>
        <v/>
      </c>
      <c r="E2454" s="94">
        <f>IF(DATABASE!$X2452&lt;&gt;1,"",DATABASE!L2452)</f>
        <v/>
      </c>
      <c r="F2454" s="94">
        <f>IF(DATABASE!$X2452&lt;&gt;1,"",DATABASE!Q2452)</f>
        <v/>
      </c>
      <c r="G2454" s="94">
        <f>IF(DATABASE!$X2452&lt;&gt;1,"",DATABASE!C2452)</f>
        <v/>
      </c>
      <c r="H2454" s="94">
        <f>IF(DATABASE!$X2452&lt;&gt;1,"",DATABASE!D2452)</f>
        <v/>
      </c>
      <c r="I2454" s="93">
        <f>IF(DATABASE!$X2452&lt;&gt;1,"",DATABASE!S2452)</f>
        <v/>
      </c>
    </row>
    <row r="2455" ht="16.5" customHeight="1" s="111">
      <c r="A2455" s="92">
        <f>IF(DATABASE!$X2453&lt;&gt;1,"",DATABASE!B2453)</f>
        <v/>
      </c>
      <c r="B2455" s="93">
        <f>IF(DATABASE!$X2453&lt;&gt;1,"",DATABASE!M2453)</f>
        <v/>
      </c>
      <c r="C2455" s="94">
        <f>IF(DATABASE!$X2453&lt;&gt;1,"",DATABASE!A2453)</f>
        <v/>
      </c>
      <c r="D2455" s="94">
        <f>IF(DATABASE!$X2453&lt;&gt;1,"",DATABASE!P2453)</f>
        <v/>
      </c>
      <c r="E2455" s="94">
        <f>IF(DATABASE!$X2453&lt;&gt;1,"",DATABASE!L2453)</f>
        <v/>
      </c>
      <c r="F2455" s="94">
        <f>IF(DATABASE!$X2453&lt;&gt;1,"",DATABASE!Q2453)</f>
        <v/>
      </c>
      <c r="G2455" s="94">
        <f>IF(DATABASE!$X2453&lt;&gt;1,"",DATABASE!C2453)</f>
        <v/>
      </c>
      <c r="H2455" s="94">
        <f>IF(DATABASE!$X2453&lt;&gt;1,"",DATABASE!D2453)</f>
        <v/>
      </c>
      <c r="I2455" s="93">
        <f>IF(DATABASE!$X2453&lt;&gt;1,"",DATABASE!S2453)</f>
        <v/>
      </c>
    </row>
    <row r="2456" ht="16.5" customHeight="1" s="111">
      <c r="A2456" s="92">
        <f>IF(DATABASE!$X2454&lt;&gt;1,"",DATABASE!B2454)</f>
        <v/>
      </c>
      <c r="B2456" s="93">
        <f>IF(DATABASE!$X2454&lt;&gt;1,"",DATABASE!M2454)</f>
        <v/>
      </c>
      <c r="C2456" s="94">
        <f>IF(DATABASE!$X2454&lt;&gt;1,"",DATABASE!A2454)</f>
        <v/>
      </c>
      <c r="D2456" s="94">
        <f>IF(DATABASE!$X2454&lt;&gt;1,"",DATABASE!P2454)</f>
        <v/>
      </c>
      <c r="E2456" s="94">
        <f>IF(DATABASE!$X2454&lt;&gt;1,"",DATABASE!L2454)</f>
        <v/>
      </c>
      <c r="F2456" s="94">
        <f>IF(DATABASE!$X2454&lt;&gt;1,"",DATABASE!Q2454)</f>
        <v/>
      </c>
      <c r="G2456" s="94">
        <f>IF(DATABASE!$X2454&lt;&gt;1,"",DATABASE!C2454)</f>
        <v/>
      </c>
      <c r="H2456" s="94">
        <f>IF(DATABASE!$X2454&lt;&gt;1,"",DATABASE!D2454)</f>
        <v/>
      </c>
      <c r="I2456" s="93">
        <f>IF(DATABASE!$X2454&lt;&gt;1,"",DATABASE!S2454)</f>
        <v/>
      </c>
    </row>
    <row r="2457" ht="16.5" customHeight="1" s="111">
      <c r="A2457" s="92">
        <f>IF(DATABASE!$X2455&lt;&gt;1,"",DATABASE!B2455)</f>
        <v/>
      </c>
      <c r="B2457" s="93">
        <f>IF(DATABASE!$X2455&lt;&gt;1,"",DATABASE!M2455)</f>
        <v/>
      </c>
      <c r="C2457" s="94">
        <f>IF(DATABASE!$X2455&lt;&gt;1,"",DATABASE!A2455)</f>
        <v/>
      </c>
      <c r="D2457" s="94">
        <f>IF(DATABASE!$X2455&lt;&gt;1,"",DATABASE!P2455)</f>
        <v/>
      </c>
      <c r="E2457" s="94">
        <f>IF(DATABASE!$X2455&lt;&gt;1,"",DATABASE!L2455)</f>
        <v/>
      </c>
      <c r="F2457" s="94">
        <f>IF(DATABASE!$X2455&lt;&gt;1,"",DATABASE!Q2455)</f>
        <v/>
      </c>
      <c r="G2457" s="94">
        <f>IF(DATABASE!$X2455&lt;&gt;1,"",DATABASE!C2455)</f>
        <v/>
      </c>
      <c r="H2457" s="94">
        <f>IF(DATABASE!$X2455&lt;&gt;1,"",DATABASE!D2455)</f>
        <v/>
      </c>
      <c r="I2457" s="93">
        <f>IF(DATABASE!$X2455&lt;&gt;1,"",DATABASE!S2455)</f>
        <v/>
      </c>
    </row>
    <row r="2458" ht="16.5" customHeight="1" s="111">
      <c r="A2458" s="92">
        <f>IF(DATABASE!$X2456&lt;&gt;1,"",DATABASE!B2456)</f>
        <v/>
      </c>
      <c r="B2458" s="93">
        <f>IF(DATABASE!$X2456&lt;&gt;1,"",DATABASE!M2456)</f>
        <v/>
      </c>
      <c r="C2458" s="94">
        <f>IF(DATABASE!$X2456&lt;&gt;1,"",DATABASE!A2456)</f>
        <v/>
      </c>
      <c r="D2458" s="94">
        <f>IF(DATABASE!$X2456&lt;&gt;1,"",DATABASE!P2456)</f>
        <v/>
      </c>
      <c r="E2458" s="94">
        <f>IF(DATABASE!$X2456&lt;&gt;1,"",DATABASE!L2456)</f>
        <v/>
      </c>
      <c r="F2458" s="94">
        <f>IF(DATABASE!$X2456&lt;&gt;1,"",DATABASE!Q2456)</f>
        <v/>
      </c>
      <c r="G2458" s="94">
        <f>IF(DATABASE!$X2456&lt;&gt;1,"",DATABASE!C2456)</f>
        <v/>
      </c>
      <c r="H2458" s="94">
        <f>IF(DATABASE!$X2456&lt;&gt;1,"",DATABASE!D2456)</f>
        <v/>
      </c>
      <c r="I2458" s="93">
        <f>IF(DATABASE!$X2456&lt;&gt;1,"",DATABASE!S2456)</f>
        <v/>
      </c>
    </row>
    <row r="2459" ht="16.5" customHeight="1" s="111">
      <c r="A2459" s="92">
        <f>IF(DATABASE!$X2457&lt;&gt;1,"",DATABASE!B2457)</f>
        <v/>
      </c>
      <c r="B2459" s="93">
        <f>IF(DATABASE!$X2457&lt;&gt;1,"",DATABASE!M2457)</f>
        <v/>
      </c>
      <c r="C2459" s="94">
        <f>IF(DATABASE!$X2457&lt;&gt;1,"",DATABASE!A2457)</f>
        <v/>
      </c>
      <c r="D2459" s="94">
        <f>IF(DATABASE!$X2457&lt;&gt;1,"",DATABASE!P2457)</f>
        <v/>
      </c>
      <c r="E2459" s="94">
        <f>IF(DATABASE!$X2457&lt;&gt;1,"",DATABASE!L2457)</f>
        <v/>
      </c>
      <c r="F2459" s="94">
        <f>IF(DATABASE!$X2457&lt;&gt;1,"",DATABASE!Q2457)</f>
        <v/>
      </c>
      <c r="G2459" s="94">
        <f>IF(DATABASE!$X2457&lt;&gt;1,"",DATABASE!C2457)</f>
        <v/>
      </c>
      <c r="H2459" s="94">
        <f>IF(DATABASE!$X2457&lt;&gt;1,"",DATABASE!D2457)</f>
        <v/>
      </c>
      <c r="I2459" s="93">
        <f>IF(DATABASE!$X2457&lt;&gt;1,"",DATABASE!S2457)</f>
        <v/>
      </c>
    </row>
    <row r="2460" ht="16.5" customHeight="1" s="111">
      <c r="A2460" s="92">
        <f>IF(DATABASE!$X2458&lt;&gt;1,"",DATABASE!B2458)</f>
        <v/>
      </c>
      <c r="B2460" s="93">
        <f>IF(DATABASE!$X2458&lt;&gt;1,"",DATABASE!M2458)</f>
        <v/>
      </c>
      <c r="C2460" s="94">
        <f>IF(DATABASE!$X2458&lt;&gt;1,"",DATABASE!A2458)</f>
        <v/>
      </c>
      <c r="D2460" s="94">
        <f>IF(DATABASE!$X2458&lt;&gt;1,"",DATABASE!P2458)</f>
        <v/>
      </c>
      <c r="E2460" s="94">
        <f>IF(DATABASE!$X2458&lt;&gt;1,"",DATABASE!L2458)</f>
        <v/>
      </c>
      <c r="F2460" s="94">
        <f>IF(DATABASE!$X2458&lt;&gt;1,"",DATABASE!Q2458)</f>
        <v/>
      </c>
      <c r="G2460" s="94">
        <f>IF(DATABASE!$X2458&lt;&gt;1,"",DATABASE!C2458)</f>
        <v/>
      </c>
      <c r="H2460" s="94">
        <f>IF(DATABASE!$X2458&lt;&gt;1,"",DATABASE!D2458)</f>
        <v/>
      </c>
      <c r="I2460" s="93">
        <f>IF(DATABASE!$X2458&lt;&gt;1,"",DATABASE!S2458)</f>
        <v/>
      </c>
    </row>
    <row r="2461" ht="16.5" customHeight="1" s="111">
      <c r="A2461" s="92">
        <f>IF(DATABASE!$X2459&lt;&gt;1,"",DATABASE!B2459)</f>
        <v/>
      </c>
      <c r="B2461" s="93">
        <f>IF(DATABASE!$X2459&lt;&gt;1,"",DATABASE!M2459)</f>
        <v/>
      </c>
      <c r="C2461" s="94">
        <f>IF(DATABASE!$X2459&lt;&gt;1,"",DATABASE!A2459)</f>
        <v/>
      </c>
      <c r="D2461" s="94">
        <f>IF(DATABASE!$X2459&lt;&gt;1,"",DATABASE!P2459)</f>
        <v/>
      </c>
      <c r="E2461" s="94">
        <f>IF(DATABASE!$X2459&lt;&gt;1,"",DATABASE!L2459)</f>
        <v/>
      </c>
      <c r="F2461" s="94">
        <f>IF(DATABASE!$X2459&lt;&gt;1,"",DATABASE!Q2459)</f>
        <v/>
      </c>
      <c r="G2461" s="94">
        <f>IF(DATABASE!$X2459&lt;&gt;1,"",DATABASE!C2459)</f>
        <v/>
      </c>
      <c r="H2461" s="94">
        <f>IF(DATABASE!$X2459&lt;&gt;1,"",DATABASE!D2459)</f>
        <v/>
      </c>
      <c r="I2461" s="93">
        <f>IF(DATABASE!$X2459&lt;&gt;1,"",DATABASE!S2459)</f>
        <v/>
      </c>
    </row>
    <row r="2462" ht="16.5" customHeight="1" s="111">
      <c r="A2462" s="92">
        <f>IF(DATABASE!$X2460&lt;&gt;1,"",DATABASE!B2460)</f>
        <v/>
      </c>
      <c r="B2462" s="93">
        <f>IF(DATABASE!$X2460&lt;&gt;1,"",DATABASE!M2460)</f>
        <v/>
      </c>
      <c r="C2462" s="94">
        <f>IF(DATABASE!$X2460&lt;&gt;1,"",DATABASE!A2460)</f>
        <v/>
      </c>
      <c r="D2462" s="94">
        <f>IF(DATABASE!$X2460&lt;&gt;1,"",DATABASE!P2460)</f>
        <v/>
      </c>
      <c r="E2462" s="94">
        <f>IF(DATABASE!$X2460&lt;&gt;1,"",DATABASE!L2460)</f>
        <v/>
      </c>
      <c r="F2462" s="94">
        <f>IF(DATABASE!$X2460&lt;&gt;1,"",DATABASE!Q2460)</f>
        <v/>
      </c>
      <c r="G2462" s="94">
        <f>IF(DATABASE!$X2460&lt;&gt;1,"",DATABASE!C2460)</f>
        <v/>
      </c>
      <c r="H2462" s="94">
        <f>IF(DATABASE!$X2460&lt;&gt;1,"",DATABASE!D2460)</f>
        <v/>
      </c>
      <c r="I2462" s="93">
        <f>IF(DATABASE!$X2460&lt;&gt;1,"",DATABASE!S2460)</f>
        <v/>
      </c>
    </row>
    <row r="2463" ht="16.5" customHeight="1" s="111">
      <c r="A2463" s="92">
        <f>IF(DATABASE!$X2461&lt;&gt;1,"",DATABASE!B2461)</f>
        <v/>
      </c>
      <c r="B2463" s="93">
        <f>IF(DATABASE!$X2461&lt;&gt;1,"",DATABASE!M2461)</f>
        <v/>
      </c>
      <c r="C2463" s="94">
        <f>IF(DATABASE!$X2461&lt;&gt;1,"",DATABASE!A2461)</f>
        <v/>
      </c>
      <c r="D2463" s="94">
        <f>IF(DATABASE!$X2461&lt;&gt;1,"",DATABASE!P2461)</f>
        <v/>
      </c>
      <c r="E2463" s="94">
        <f>IF(DATABASE!$X2461&lt;&gt;1,"",DATABASE!L2461)</f>
        <v/>
      </c>
      <c r="F2463" s="94">
        <f>IF(DATABASE!$X2461&lt;&gt;1,"",DATABASE!Q2461)</f>
        <v/>
      </c>
      <c r="G2463" s="94">
        <f>IF(DATABASE!$X2461&lt;&gt;1,"",DATABASE!C2461)</f>
        <v/>
      </c>
      <c r="H2463" s="94">
        <f>IF(DATABASE!$X2461&lt;&gt;1,"",DATABASE!D2461)</f>
        <v/>
      </c>
      <c r="I2463" s="93">
        <f>IF(DATABASE!$X2461&lt;&gt;1,"",DATABASE!S2461)</f>
        <v/>
      </c>
    </row>
    <row r="2464" ht="16.5" customHeight="1" s="111">
      <c r="A2464" s="92">
        <f>IF(DATABASE!$X2462&lt;&gt;1,"",DATABASE!B2462)</f>
        <v/>
      </c>
      <c r="B2464" s="93">
        <f>IF(DATABASE!$X2462&lt;&gt;1,"",DATABASE!M2462)</f>
        <v/>
      </c>
      <c r="C2464" s="94">
        <f>IF(DATABASE!$X2462&lt;&gt;1,"",DATABASE!A2462)</f>
        <v/>
      </c>
      <c r="D2464" s="94">
        <f>IF(DATABASE!$X2462&lt;&gt;1,"",DATABASE!P2462)</f>
        <v/>
      </c>
      <c r="E2464" s="94">
        <f>IF(DATABASE!$X2462&lt;&gt;1,"",DATABASE!L2462)</f>
        <v/>
      </c>
      <c r="F2464" s="94">
        <f>IF(DATABASE!$X2462&lt;&gt;1,"",DATABASE!Q2462)</f>
        <v/>
      </c>
      <c r="G2464" s="94">
        <f>IF(DATABASE!$X2462&lt;&gt;1,"",DATABASE!C2462)</f>
        <v/>
      </c>
      <c r="H2464" s="94">
        <f>IF(DATABASE!$X2462&lt;&gt;1,"",DATABASE!D2462)</f>
        <v/>
      </c>
      <c r="I2464" s="93">
        <f>IF(DATABASE!$X2462&lt;&gt;1,"",DATABASE!S2462)</f>
        <v/>
      </c>
    </row>
    <row r="2465" ht="16.5" customHeight="1" s="111">
      <c r="A2465" s="92">
        <f>IF(DATABASE!$X2463&lt;&gt;1,"",DATABASE!B2463)</f>
        <v/>
      </c>
      <c r="B2465" s="93">
        <f>IF(DATABASE!$X2463&lt;&gt;1,"",DATABASE!M2463)</f>
        <v/>
      </c>
      <c r="C2465" s="94">
        <f>IF(DATABASE!$X2463&lt;&gt;1,"",DATABASE!A2463)</f>
        <v/>
      </c>
      <c r="D2465" s="94">
        <f>IF(DATABASE!$X2463&lt;&gt;1,"",DATABASE!P2463)</f>
        <v/>
      </c>
      <c r="E2465" s="94">
        <f>IF(DATABASE!$X2463&lt;&gt;1,"",DATABASE!L2463)</f>
        <v/>
      </c>
      <c r="F2465" s="94">
        <f>IF(DATABASE!$X2463&lt;&gt;1,"",DATABASE!Q2463)</f>
        <v/>
      </c>
      <c r="G2465" s="94">
        <f>IF(DATABASE!$X2463&lt;&gt;1,"",DATABASE!C2463)</f>
        <v/>
      </c>
      <c r="H2465" s="94">
        <f>IF(DATABASE!$X2463&lt;&gt;1,"",DATABASE!D2463)</f>
        <v/>
      </c>
      <c r="I2465" s="93">
        <f>IF(DATABASE!$X2463&lt;&gt;1,"",DATABASE!S2463)</f>
        <v/>
      </c>
    </row>
    <row r="2466" ht="16.5" customHeight="1" s="111">
      <c r="A2466" s="92">
        <f>IF(DATABASE!$X2464&lt;&gt;1,"",DATABASE!B2464)</f>
        <v/>
      </c>
      <c r="B2466" s="93">
        <f>IF(DATABASE!$X2464&lt;&gt;1,"",DATABASE!M2464)</f>
        <v/>
      </c>
      <c r="C2466" s="94">
        <f>IF(DATABASE!$X2464&lt;&gt;1,"",DATABASE!A2464)</f>
        <v/>
      </c>
      <c r="D2466" s="94">
        <f>IF(DATABASE!$X2464&lt;&gt;1,"",DATABASE!P2464)</f>
        <v/>
      </c>
      <c r="E2466" s="94">
        <f>IF(DATABASE!$X2464&lt;&gt;1,"",DATABASE!L2464)</f>
        <v/>
      </c>
      <c r="F2466" s="94">
        <f>IF(DATABASE!$X2464&lt;&gt;1,"",DATABASE!Q2464)</f>
        <v/>
      </c>
      <c r="G2466" s="94">
        <f>IF(DATABASE!$X2464&lt;&gt;1,"",DATABASE!C2464)</f>
        <v/>
      </c>
      <c r="H2466" s="94">
        <f>IF(DATABASE!$X2464&lt;&gt;1,"",DATABASE!D2464)</f>
        <v/>
      </c>
      <c r="I2466" s="93">
        <f>IF(DATABASE!$X2464&lt;&gt;1,"",DATABASE!S2464)</f>
        <v/>
      </c>
    </row>
    <row r="2467" ht="16.5" customHeight="1" s="111">
      <c r="A2467" s="92">
        <f>IF(DATABASE!$X2465&lt;&gt;1,"",DATABASE!B2465)</f>
        <v/>
      </c>
      <c r="B2467" s="93">
        <f>IF(DATABASE!$X2465&lt;&gt;1,"",DATABASE!M2465)</f>
        <v/>
      </c>
      <c r="C2467" s="94">
        <f>IF(DATABASE!$X2465&lt;&gt;1,"",DATABASE!A2465)</f>
        <v/>
      </c>
      <c r="D2467" s="94">
        <f>IF(DATABASE!$X2465&lt;&gt;1,"",DATABASE!P2465)</f>
        <v/>
      </c>
      <c r="E2467" s="94">
        <f>IF(DATABASE!$X2465&lt;&gt;1,"",DATABASE!L2465)</f>
        <v/>
      </c>
      <c r="F2467" s="94">
        <f>IF(DATABASE!$X2465&lt;&gt;1,"",DATABASE!Q2465)</f>
        <v/>
      </c>
      <c r="G2467" s="94">
        <f>IF(DATABASE!$X2465&lt;&gt;1,"",DATABASE!C2465)</f>
        <v/>
      </c>
      <c r="H2467" s="94">
        <f>IF(DATABASE!$X2465&lt;&gt;1,"",DATABASE!D2465)</f>
        <v/>
      </c>
      <c r="I2467" s="93">
        <f>IF(DATABASE!$X2465&lt;&gt;1,"",DATABASE!S2465)</f>
        <v/>
      </c>
    </row>
    <row r="2468" ht="16.5" customHeight="1" s="111">
      <c r="A2468" s="92">
        <f>IF(DATABASE!$X2466&lt;&gt;1,"",DATABASE!B2466)</f>
        <v/>
      </c>
      <c r="B2468" s="93">
        <f>IF(DATABASE!$X2466&lt;&gt;1,"",DATABASE!M2466)</f>
        <v/>
      </c>
      <c r="C2468" s="94">
        <f>IF(DATABASE!$X2466&lt;&gt;1,"",DATABASE!A2466)</f>
        <v/>
      </c>
      <c r="D2468" s="94">
        <f>IF(DATABASE!$X2466&lt;&gt;1,"",DATABASE!P2466)</f>
        <v/>
      </c>
      <c r="E2468" s="94">
        <f>IF(DATABASE!$X2466&lt;&gt;1,"",DATABASE!L2466)</f>
        <v/>
      </c>
      <c r="F2468" s="94">
        <f>IF(DATABASE!$X2466&lt;&gt;1,"",DATABASE!Q2466)</f>
        <v/>
      </c>
      <c r="G2468" s="94">
        <f>IF(DATABASE!$X2466&lt;&gt;1,"",DATABASE!C2466)</f>
        <v/>
      </c>
      <c r="H2468" s="94">
        <f>IF(DATABASE!$X2466&lt;&gt;1,"",DATABASE!D2466)</f>
        <v/>
      </c>
      <c r="I2468" s="93">
        <f>IF(DATABASE!$X2466&lt;&gt;1,"",DATABASE!S2466)</f>
        <v/>
      </c>
    </row>
    <row r="2469" ht="16.5" customHeight="1" s="111">
      <c r="A2469" s="92">
        <f>IF(DATABASE!$X2467&lt;&gt;1,"",DATABASE!B2467)</f>
        <v/>
      </c>
      <c r="B2469" s="93">
        <f>IF(DATABASE!$X2467&lt;&gt;1,"",DATABASE!M2467)</f>
        <v/>
      </c>
      <c r="C2469" s="94">
        <f>IF(DATABASE!$X2467&lt;&gt;1,"",DATABASE!A2467)</f>
        <v/>
      </c>
      <c r="D2469" s="94">
        <f>IF(DATABASE!$X2467&lt;&gt;1,"",DATABASE!P2467)</f>
        <v/>
      </c>
      <c r="E2469" s="94">
        <f>IF(DATABASE!$X2467&lt;&gt;1,"",DATABASE!L2467)</f>
        <v/>
      </c>
      <c r="F2469" s="94">
        <f>IF(DATABASE!$X2467&lt;&gt;1,"",DATABASE!Q2467)</f>
        <v/>
      </c>
      <c r="G2469" s="94">
        <f>IF(DATABASE!$X2467&lt;&gt;1,"",DATABASE!C2467)</f>
        <v/>
      </c>
      <c r="H2469" s="94">
        <f>IF(DATABASE!$X2467&lt;&gt;1,"",DATABASE!D2467)</f>
        <v/>
      </c>
      <c r="I2469" s="93">
        <f>IF(DATABASE!$X2467&lt;&gt;1,"",DATABASE!S2467)</f>
        <v/>
      </c>
    </row>
    <row r="2470" ht="16.5" customHeight="1" s="111">
      <c r="A2470" s="92">
        <f>IF(DATABASE!$X2468&lt;&gt;1,"",DATABASE!B2468)</f>
        <v/>
      </c>
      <c r="B2470" s="93">
        <f>IF(DATABASE!$X2468&lt;&gt;1,"",DATABASE!M2468)</f>
        <v/>
      </c>
      <c r="C2470" s="94">
        <f>IF(DATABASE!$X2468&lt;&gt;1,"",DATABASE!A2468)</f>
        <v/>
      </c>
      <c r="D2470" s="94">
        <f>IF(DATABASE!$X2468&lt;&gt;1,"",DATABASE!P2468)</f>
        <v/>
      </c>
      <c r="E2470" s="94">
        <f>IF(DATABASE!$X2468&lt;&gt;1,"",DATABASE!L2468)</f>
        <v/>
      </c>
      <c r="F2470" s="94">
        <f>IF(DATABASE!$X2468&lt;&gt;1,"",DATABASE!Q2468)</f>
        <v/>
      </c>
      <c r="G2470" s="94">
        <f>IF(DATABASE!$X2468&lt;&gt;1,"",DATABASE!C2468)</f>
        <v/>
      </c>
      <c r="H2470" s="94">
        <f>IF(DATABASE!$X2468&lt;&gt;1,"",DATABASE!D2468)</f>
        <v/>
      </c>
      <c r="I2470" s="93">
        <f>IF(DATABASE!$X2468&lt;&gt;1,"",DATABASE!S2468)</f>
        <v/>
      </c>
    </row>
    <row r="2471" ht="16.5" customHeight="1" s="111">
      <c r="A2471" s="92">
        <f>IF(DATABASE!$X2469&lt;&gt;1,"",DATABASE!B2469)</f>
        <v/>
      </c>
      <c r="B2471" s="93">
        <f>IF(DATABASE!$X2469&lt;&gt;1,"",DATABASE!M2469)</f>
        <v/>
      </c>
      <c r="C2471" s="94">
        <f>IF(DATABASE!$X2469&lt;&gt;1,"",DATABASE!A2469)</f>
        <v/>
      </c>
      <c r="D2471" s="94">
        <f>IF(DATABASE!$X2469&lt;&gt;1,"",DATABASE!P2469)</f>
        <v/>
      </c>
      <c r="E2471" s="94">
        <f>IF(DATABASE!$X2469&lt;&gt;1,"",DATABASE!L2469)</f>
        <v/>
      </c>
      <c r="F2471" s="94">
        <f>IF(DATABASE!$X2469&lt;&gt;1,"",DATABASE!Q2469)</f>
        <v/>
      </c>
      <c r="G2471" s="94">
        <f>IF(DATABASE!$X2469&lt;&gt;1,"",DATABASE!C2469)</f>
        <v/>
      </c>
      <c r="H2471" s="94">
        <f>IF(DATABASE!$X2469&lt;&gt;1,"",DATABASE!D2469)</f>
        <v/>
      </c>
      <c r="I2471" s="93">
        <f>IF(DATABASE!$X2469&lt;&gt;1,"",DATABASE!S2469)</f>
        <v/>
      </c>
    </row>
    <row r="2472" ht="16.5" customHeight="1" s="111">
      <c r="A2472" s="92">
        <f>IF(DATABASE!$X2470&lt;&gt;1,"",DATABASE!B2470)</f>
        <v/>
      </c>
      <c r="B2472" s="93">
        <f>IF(DATABASE!$X2470&lt;&gt;1,"",DATABASE!M2470)</f>
        <v/>
      </c>
      <c r="C2472" s="94">
        <f>IF(DATABASE!$X2470&lt;&gt;1,"",DATABASE!A2470)</f>
        <v/>
      </c>
      <c r="D2472" s="94">
        <f>IF(DATABASE!$X2470&lt;&gt;1,"",DATABASE!P2470)</f>
        <v/>
      </c>
      <c r="E2472" s="94">
        <f>IF(DATABASE!$X2470&lt;&gt;1,"",DATABASE!L2470)</f>
        <v/>
      </c>
      <c r="F2472" s="94">
        <f>IF(DATABASE!$X2470&lt;&gt;1,"",DATABASE!Q2470)</f>
        <v/>
      </c>
      <c r="G2472" s="94">
        <f>IF(DATABASE!$X2470&lt;&gt;1,"",DATABASE!C2470)</f>
        <v/>
      </c>
      <c r="H2472" s="94">
        <f>IF(DATABASE!$X2470&lt;&gt;1,"",DATABASE!D2470)</f>
        <v/>
      </c>
      <c r="I2472" s="93">
        <f>IF(DATABASE!$X2470&lt;&gt;1,"",DATABASE!S2470)</f>
        <v/>
      </c>
    </row>
    <row r="2473" ht="16.5" customHeight="1" s="111">
      <c r="A2473" s="92">
        <f>IF(DATABASE!$X2471&lt;&gt;1,"",DATABASE!B2471)</f>
        <v/>
      </c>
      <c r="B2473" s="93">
        <f>IF(DATABASE!$X2471&lt;&gt;1,"",DATABASE!M2471)</f>
        <v/>
      </c>
      <c r="C2473" s="94">
        <f>IF(DATABASE!$X2471&lt;&gt;1,"",DATABASE!A2471)</f>
        <v/>
      </c>
      <c r="D2473" s="94">
        <f>IF(DATABASE!$X2471&lt;&gt;1,"",DATABASE!P2471)</f>
        <v/>
      </c>
      <c r="E2473" s="94">
        <f>IF(DATABASE!$X2471&lt;&gt;1,"",DATABASE!L2471)</f>
        <v/>
      </c>
      <c r="F2473" s="94">
        <f>IF(DATABASE!$X2471&lt;&gt;1,"",DATABASE!Q2471)</f>
        <v/>
      </c>
      <c r="G2473" s="94">
        <f>IF(DATABASE!$X2471&lt;&gt;1,"",DATABASE!C2471)</f>
        <v/>
      </c>
      <c r="H2473" s="94">
        <f>IF(DATABASE!$X2471&lt;&gt;1,"",DATABASE!D2471)</f>
        <v/>
      </c>
      <c r="I2473" s="93">
        <f>IF(DATABASE!$X2471&lt;&gt;1,"",DATABASE!S2471)</f>
        <v/>
      </c>
    </row>
    <row r="2474" ht="16.5" customHeight="1" s="111">
      <c r="A2474" s="92">
        <f>IF(DATABASE!$X2472&lt;&gt;1,"",DATABASE!B2472)</f>
        <v/>
      </c>
      <c r="B2474" s="93">
        <f>IF(DATABASE!$X2472&lt;&gt;1,"",DATABASE!M2472)</f>
        <v/>
      </c>
      <c r="C2474" s="94">
        <f>IF(DATABASE!$X2472&lt;&gt;1,"",DATABASE!A2472)</f>
        <v/>
      </c>
      <c r="D2474" s="94">
        <f>IF(DATABASE!$X2472&lt;&gt;1,"",DATABASE!P2472)</f>
        <v/>
      </c>
      <c r="E2474" s="94">
        <f>IF(DATABASE!$X2472&lt;&gt;1,"",DATABASE!L2472)</f>
        <v/>
      </c>
      <c r="F2474" s="94">
        <f>IF(DATABASE!$X2472&lt;&gt;1,"",DATABASE!Q2472)</f>
        <v/>
      </c>
      <c r="G2474" s="94">
        <f>IF(DATABASE!$X2472&lt;&gt;1,"",DATABASE!C2472)</f>
        <v/>
      </c>
      <c r="H2474" s="94">
        <f>IF(DATABASE!$X2472&lt;&gt;1,"",DATABASE!D2472)</f>
        <v/>
      </c>
      <c r="I2474" s="93">
        <f>IF(DATABASE!$X2472&lt;&gt;1,"",DATABASE!S2472)</f>
        <v/>
      </c>
    </row>
    <row r="2475" ht="16.5" customHeight="1" s="111">
      <c r="A2475" s="92">
        <f>IF(DATABASE!$X2473&lt;&gt;1,"",DATABASE!B2473)</f>
        <v/>
      </c>
      <c r="B2475" s="93">
        <f>IF(DATABASE!$X2473&lt;&gt;1,"",DATABASE!M2473)</f>
        <v/>
      </c>
      <c r="C2475" s="94">
        <f>IF(DATABASE!$X2473&lt;&gt;1,"",DATABASE!A2473)</f>
        <v/>
      </c>
      <c r="D2475" s="94">
        <f>IF(DATABASE!$X2473&lt;&gt;1,"",DATABASE!P2473)</f>
        <v/>
      </c>
      <c r="E2475" s="94">
        <f>IF(DATABASE!$X2473&lt;&gt;1,"",DATABASE!L2473)</f>
        <v/>
      </c>
      <c r="F2475" s="94">
        <f>IF(DATABASE!$X2473&lt;&gt;1,"",DATABASE!Q2473)</f>
        <v/>
      </c>
      <c r="G2475" s="94">
        <f>IF(DATABASE!$X2473&lt;&gt;1,"",DATABASE!C2473)</f>
        <v/>
      </c>
      <c r="H2475" s="94">
        <f>IF(DATABASE!$X2473&lt;&gt;1,"",DATABASE!D2473)</f>
        <v/>
      </c>
      <c r="I2475" s="93">
        <f>IF(DATABASE!$X2473&lt;&gt;1,"",DATABASE!S2473)</f>
        <v/>
      </c>
    </row>
    <row r="2476" ht="16.5" customHeight="1" s="111">
      <c r="A2476" s="92">
        <f>IF(DATABASE!$X2474&lt;&gt;1,"",DATABASE!B2474)</f>
        <v/>
      </c>
      <c r="B2476" s="93">
        <f>IF(DATABASE!$X2474&lt;&gt;1,"",DATABASE!M2474)</f>
        <v/>
      </c>
      <c r="C2476" s="94">
        <f>IF(DATABASE!$X2474&lt;&gt;1,"",DATABASE!A2474)</f>
        <v/>
      </c>
      <c r="D2476" s="94">
        <f>IF(DATABASE!$X2474&lt;&gt;1,"",DATABASE!P2474)</f>
        <v/>
      </c>
      <c r="E2476" s="94">
        <f>IF(DATABASE!$X2474&lt;&gt;1,"",DATABASE!L2474)</f>
        <v/>
      </c>
      <c r="F2476" s="94">
        <f>IF(DATABASE!$X2474&lt;&gt;1,"",DATABASE!Q2474)</f>
        <v/>
      </c>
      <c r="G2476" s="94">
        <f>IF(DATABASE!$X2474&lt;&gt;1,"",DATABASE!C2474)</f>
        <v/>
      </c>
      <c r="H2476" s="94">
        <f>IF(DATABASE!$X2474&lt;&gt;1,"",DATABASE!D2474)</f>
        <v/>
      </c>
      <c r="I2476" s="93">
        <f>IF(DATABASE!$X2474&lt;&gt;1,"",DATABASE!S2474)</f>
        <v/>
      </c>
    </row>
    <row r="2477" ht="16.5" customHeight="1" s="111">
      <c r="A2477" s="92">
        <f>IF(DATABASE!$X2475&lt;&gt;1,"",DATABASE!B2475)</f>
        <v/>
      </c>
      <c r="B2477" s="93">
        <f>IF(DATABASE!$X2475&lt;&gt;1,"",DATABASE!M2475)</f>
        <v/>
      </c>
      <c r="C2477" s="94">
        <f>IF(DATABASE!$X2475&lt;&gt;1,"",DATABASE!A2475)</f>
        <v/>
      </c>
      <c r="D2477" s="94">
        <f>IF(DATABASE!$X2475&lt;&gt;1,"",DATABASE!P2475)</f>
        <v/>
      </c>
      <c r="E2477" s="94">
        <f>IF(DATABASE!$X2475&lt;&gt;1,"",DATABASE!L2475)</f>
        <v/>
      </c>
      <c r="F2477" s="94">
        <f>IF(DATABASE!$X2475&lt;&gt;1,"",DATABASE!Q2475)</f>
        <v/>
      </c>
      <c r="G2477" s="94">
        <f>IF(DATABASE!$X2475&lt;&gt;1,"",DATABASE!C2475)</f>
        <v/>
      </c>
      <c r="H2477" s="94">
        <f>IF(DATABASE!$X2475&lt;&gt;1,"",DATABASE!D2475)</f>
        <v/>
      </c>
      <c r="I2477" s="93">
        <f>IF(DATABASE!$X2475&lt;&gt;1,"",DATABASE!S2475)</f>
        <v/>
      </c>
    </row>
    <row r="2478" ht="16.5" customHeight="1" s="111">
      <c r="A2478" s="92">
        <f>IF(DATABASE!$X2476&lt;&gt;1,"",DATABASE!B2476)</f>
        <v/>
      </c>
      <c r="B2478" s="93">
        <f>IF(DATABASE!$X2476&lt;&gt;1,"",DATABASE!M2476)</f>
        <v/>
      </c>
      <c r="C2478" s="94">
        <f>IF(DATABASE!$X2476&lt;&gt;1,"",DATABASE!A2476)</f>
        <v/>
      </c>
      <c r="D2478" s="94">
        <f>IF(DATABASE!$X2476&lt;&gt;1,"",DATABASE!P2476)</f>
        <v/>
      </c>
      <c r="E2478" s="94">
        <f>IF(DATABASE!$X2476&lt;&gt;1,"",DATABASE!L2476)</f>
        <v/>
      </c>
      <c r="F2478" s="94">
        <f>IF(DATABASE!$X2476&lt;&gt;1,"",DATABASE!Q2476)</f>
        <v/>
      </c>
      <c r="G2478" s="94">
        <f>IF(DATABASE!$X2476&lt;&gt;1,"",DATABASE!C2476)</f>
        <v/>
      </c>
      <c r="H2478" s="94">
        <f>IF(DATABASE!$X2476&lt;&gt;1,"",DATABASE!D2476)</f>
        <v/>
      </c>
      <c r="I2478" s="93">
        <f>IF(DATABASE!$X2476&lt;&gt;1,"",DATABASE!S2476)</f>
        <v/>
      </c>
    </row>
    <row r="2479" ht="16.5" customHeight="1" s="111">
      <c r="A2479" s="92">
        <f>IF(DATABASE!$X2477&lt;&gt;1,"",DATABASE!B2477)</f>
        <v/>
      </c>
      <c r="B2479" s="93">
        <f>IF(DATABASE!$X2477&lt;&gt;1,"",DATABASE!M2477)</f>
        <v/>
      </c>
      <c r="C2479" s="94">
        <f>IF(DATABASE!$X2477&lt;&gt;1,"",DATABASE!A2477)</f>
        <v/>
      </c>
      <c r="D2479" s="94">
        <f>IF(DATABASE!$X2477&lt;&gt;1,"",DATABASE!P2477)</f>
        <v/>
      </c>
      <c r="E2479" s="94">
        <f>IF(DATABASE!$X2477&lt;&gt;1,"",DATABASE!L2477)</f>
        <v/>
      </c>
      <c r="F2479" s="94">
        <f>IF(DATABASE!$X2477&lt;&gt;1,"",DATABASE!Q2477)</f>
        <v/>
      </c>
      <c r="G2479" s="94">
        <f>IF(DATABASE!$X2477&lt;&gt;1,"",DATABASE!C2477)</f>
        <v/>
      </c>
      <c r="H2479" s="94">
        <f>IF(DATABASE!$X2477&lt;&gt;1,"",DATABASE!D2477)</f>
        <v/>
      </c>
      <c r="I2479" s="93">
        <f>IF(DATABASE!$X2477&lt;&gt;1,"",DATABASE!S2477)</f>
        <v/>
      </c>
    </row>
    <row r="2480" ht="16.5" customHeight="1" s="111">
      <c r="A2480" s="92">
        <f>IF(DATABASE!$X2478&lt;&gt;1,"",DATABASE!B2478)</f>
        <v/>
      </c>
      <c r="B2480" s="93">
        <f>IF(DATABASE!$X2478&lt;&gt;1,"",DATABASE!M2478)</f>
        <v/>
      </c>
      <c r="C2480" s="94">
        <f>IF(DATABASE!$X2478&lt;&gt;1,"",DATABASE!A2478)</f>
        <v/>
      </c>
      <c r="D2480" s="94">
        <f>IF(DATABASE!$X2478&lt;&gt;1,"",DATABASE!P2478)</f>
        <v/>
      </c>
      <c r="E2480" s="94">
        <f>IF(DATABASE!$X2478&lt;&gt;1,"",DATABASE!L2478)</f>
        <v/>
      </c>
      <c r="F2480" s="94">
        <f>IF(DATABASE!$X2478&lt;&gt;1,"",DATABASE!Q2478)</f>
        <v/>
      </c>
      <c r="G2480" s="94">
        <f>IF(DATABASE!$X2478&lt;&gt;1,"",DATABASE!C2478)</f>
        <v/>
      </c>
      <c r="H2480" s="94">
        <f>IF(DATABASE!$X2478&lt;&gt;1,"",DATABASE!D2478)</f>
        <v/>
      </c>
      <c r="I2480" s="93">
        <f>IF(DATABASE!$X2478&lt;&gt;1,"",DATABASE!S2478)</f>
        <v/>
      </c>
    </row>
    <row r="2481" ht="16.5" customHeight="1" s="111">
      <c r="A2481" s="92">
        <f>IF(DATABASE!$X2479&lt;&gt;1,"",DATABASE!B2479)</f>
        <v/>
      </c>
      <c r="B2481" s="93">
        <f>IF(DATABASE!$X2479&lt;&gt;1,"",DATABASE!M2479)</f>
        <v/>
      </c>
      <c r="C2481" s="94">
        <f>IF(DATABASE!$X2479&lt;&gt;1,"",DATABASE!A2479)</f>
        <v/>
      </c>
      <c r="D2481" s="94">
        <f>IF(DATABASE!$X2479&lt;&gt;1,"",DATABASE!P2479)</f>
        <v/>
      </c>
      <c r="E2481" s="94">
        <f>IF(DATABASE!$X2479&lt;&gt;1,"",DATABASE!L2479)</f>
        <v/>
      </c>
      <c r="F2481" s="94">
        <f>IF(DATABASE!$X2479&lt;&gt;1,"",DATABASE!Q2479)</f>
        <v/>
      </c>
      <c r="G2481" s="94">
        <f>IF(DATABASE!$X2479&lt;&gt;1,"",DATABASE!C2479)</f>
        <v/>
      </c>
      <c r="H2481" s="94">
        <f>IF(DATABASE!$X2479&lt;&gt;1,"",DATABASE!D2479)</f>
        <v/>
      </c>
      <c r="I2481" s="93">
        <f>IF(DATABASE!$X2479&lt;&gt;1,"",DATABASE!S2479)</f>
        <v/>
      </c>
    </row>
    <row r="2482" ht="16.5" customHeight="1" s="111">
      <c r="A2482" s="92">
        <f>IF(DATABASE!$X2480&lt;&gt;1,"",DATABASE!B2480)</f>
        <v/>
      </c>
      <c r="B2482" s="93">
        <f>IF(DATABASE!$X2480&lt;&gt;1,"",DATABASE!M2480)</f>
        <v/>
      </c>
      <c r="C2482" s="94">
        <f>IF(DATABASE!$X2480&lt;&gt;1,"",DATABASE!A2480)</f>
        <v/>
      </c>
      <c r="D2482" s="94">
        <f>IF(DATABASE!$X2480&lt;&gt;1,"",DATABASE!P2480)</f>
        <v/>
      </c>
      <c r="E2482" s="94">
        <f>IF(DATABASE!$X2480&lt;&gt;1,"",DATABASE!L2480)</f>
        <v/>
      </c>
      <c r="F2482" s="94">
        <f>IF(DATABASE!$X2480&lt;&gt;1,"",DATABASE!Q2480)</f>
        <v/>
      </c>
      <c r="G2482" s="94">
        <f>IF(DATABASE!$X2480&lt;&gt;1,"",DATABASE!C2480)</f>
        <v/>
      </c>
      <c r="H2482" s="94">
        <f>IF(DATABASE!$X2480&lt;&gt;1,"",DATABASE!D2480)</f>
        <v/>
      </c>
      <c r="I2482" s="93">
        <f>IF(DATABASE!$X2480&lt;&gt;1,"",DATABASE!S2480)</f>
        <v/>
      </c>
    </row>
    <row r="2483" ht="16.5" customHeight="1" s="111">
      <c r="A2483" s="92">
        <f>IF(DATABASE!$X2481&lt;&gt;1,"",DATABASE!B2481)</f>
        <v/>
      </c>
      <c r="B2483" s="93">
        <f>IF(DATABASE!$X2481&lt;&gt;1,"",DATABASE!M2481)</f>
        <v/>
      </c>
      <c r="C2483" s="94">
        <f>IF(DATABASE!$X2481&lt;&gt;1,"",DATABASE!A2481)</f>
        <v/>
      </c>
      <c r="D2483" s="94">
        <f>IF(DATABASE!$X2481&lt;&gt;1,"",DATABASE!P2481)</f>
        <v/>
      </c>
      <c r="E2483" s="94">
        <f>IF(DATABASE!$X2481&lt;&gt;1,"",DATABASE!L2481)</f>
        <v/>
      </c>
      <c r="F2483" s="94">
        <f>IF(DATABASE!$X2481&lt;&gt;1,"",DATABASE!Q2481)</f>
        <v/>
      </c>
      <c r="G2483" s="94">
        <f>IF(DATABASE!$X2481&lt;&gt;1,"",DATABASE!C2481)</f>
        <v/>
      </c>
      <c r="H2483" s="94">
        <f>IF(DATABASE!$X2481&lt;&gt;1,"",DATABASE!D2481)</f>
        <v/>
      </c>
      <c r="I2483" s="93">
        <f>IF(DATABASE!$X2481&lt;&gt;1,"",DATABASE!S2481)</f>
        <v/>
      </c>
    </row>
    <row r="2484" ht="16.5" customHeight="1" s="111">
      <c r="A2484" s="92">
        <f>IF(DATABASE!$X2482&lt;&gt;1,"",DATABASE!B2482)</f>
        <v/>
      </c>
      <c r="B2484" s="93">
        <f>IF(DATABASE!$X2482&lt;&gt;1,"",DATABASE!M2482)</f>
        <v/>
      </c>
      <c r="C2484" s="94">
        <f>IF(DATABASE!$X2482&lt;&gt;1,"",DATABASE!A2482)</f>
        <v/>
      </c>
      <c r="D2484" s="94">
        <f>IF(DATABASE!$X2482&lt;&gt;1,"",DATABASE!P2482)</f>
        <v/>
      </c>
      <c r="E2484" s="94">
        <f>IF(DATABASE!$X2482&lt;&gt;1,"",DATABASE!L2482)</f>
        <v/>
      </c>
      <c r="F2484" s="94">
        <f>IF(DATABASE!$X2482&lt;&gt;1,"",DATABASE!Q2482)</f>
        <v/>
      </c>
      <c r="G2484" s="94">
        <f>IF(DATABASE!$X2482&lt;&gt;1,"",DATABASE!C2482)</f>
        <v/>
      </c>
      <c r="H2484" s="94">
        <f>IF(DATABASE!$X2482&lt;&gt;1,"",DATABASE!D2482)</f>
        <v/>
      </c>
      <c r="I2484" s="93">
        <f>IF(DATABASE!$X2482&lt;&gt;1,"",DATABASE!S2482)</f>
        <v/>
      </c>
    </row>
    <row r="2485" ht="16.5" customHeight="1" s="111">
      <c r="A2485" s="92">
        <f>IF(DATABASE!$X2483&lt;&gt;1,"",DATABASE!B2483)</f>
        <v/>
      </c>
      <c r="B2485" s="93">
        <f>IF(DATABASE!$X2483&lt;&gt;1,"",DATABASE!M2483)</f>
        <v/>
      </c>
      <c r="C2485" s="94">
        <f>IF(DATABASE!$X2483&lt;&gt;1,"",DATABASE!A2483)</f>
        <v/>
      </c>
      <c r="D2485" s="94">
        <f>IF(DATABASE!$X2483&lt;&gt;1,"",DATABASE!P2483)</f>
        <v/>
      </c>
      <c r="E2485" s="94">
        <f>IF(DATABASE!$X2483&lt;&gt;1,"",DATABASE!L2483)</f>
        <v/>
      </c>
      <c r="F2485" s="94">
        <f>IF(DATABASE!$X2483&lt;&gt;1,"",DATABASE!Q2483)</f>
        <v/>
      </c>
      <c r="G2485" s="94">
        <f>IF(DATABASE!$X2483&lt;&gt;1,"",DATABASE!C2483)</f>
        <v/>
      </c>
      <c r="H2485" s="94">
        <f>IF(DATABASE!$X2483&lt;&gt;1,"",DATABASE!D2483)</f>
        <v/>
      </c>
      <c r="I2485" s="93">
        <f>IF(DATABASE!$X2483&lt;&gt;1,"",DATABASE!S2483)</f>
        <v/>
      </c>
    </row>
    <row r="2486" ht="16.5" customHeight="1" s="111">
      <c r="A2486" s="92">
        <f>IF(DATABASE!$X2484&lt;&gt;1,"",DATABASE!B2484)</f>
        <v/>
      </c>
      <c r="B2486" s="93">
        <f>IF(DATABASE!$X2484&lt;&gt;1,"",DATABASE!M2484)</f>
        <v/>
      </c>
      <c r="C2486" s="94">
        <f>IF(DATABASE!$X2484&lt;&gt;1,"",DATABASE!A2484)</f>
        <v/>
      </c>
      <c r="D2486" s="94">
        <f>IF(DATABASE!$X2484&lt;&gt;1,"",DATABASE!P2484)</f>
        <v/>
      </c>
      <c r="E2486" s="94">
        <f>IF(DATABASE!$X2484&lt;&gt;1,"",DATABASE!L2484)</f>
        <v/>
      </c>
      <c r="F2486" s="94">
        <f>IF(DATABASE!$X2484&lt;&gt;1,"",DATABASE!Q2484)</f>
        <v/>
      </c>
      <c r="G2486" s="94">
        <f>IF(DATABASE!$X2484&lt;&gt;1,"",DATABASE!C2484)</f>
        <v/>
      </c>
      <c r="H2486" s="94">
        <f>IF(DATABASE!$X2484&lt;&gt;1,"",DATABASE!D2484)</f>
        <v/>
      </c>
      <c r="I2486" s="93">
        <f>IF(DATABASE!$X2484&lt;&gt;1,"",DATABASE!S2484)</f>
        <v/>
      </c>
    </row>
    <row r="2487" ht="16.5" customHeight="1" s="111">
      <c r="A2487" s="92">
        <f>IF(DATABASE!$X2485&lt;&gt;1,"",DATABASE!B2485)</f>
        <v/>
      </c>
      <c r="B2487" s="93">
        <f>IF(DATABASE!$X2485&lt;&gt;1,"",DATABASE!M2485)</f>
        <v/>
      </c>
      <c r="C2487" s="94">
        <f>IF(DATABASE!$X2485&lt;&gt;1,"",DATABASE!A2485)</f>
        <v/>
      </c>
      <c r="D2487" s="94">
        <f>IF(DATABASE!$X2485&lt;&gt;1,"",DATABASE!P2485)</f>
        <v/>
      </c>
      <c r="E2487" s="94">
        <f>IF(DATABASE!$X2485&lt;&gt;1,"",DATABASE!L2485)</f>
        <v/>
      </c>
      <c r="F2487" s="94">
        <f>IF(DATABASE!$X2485&lt;&gt;1,"",DATABASE!Q2485)</f>
        <v/>
      </c>
      <c r="G2487" s="94">
        <f>IF(DATABASE!$X2485&lt;&gt;1,"",DATABASE!C2485)</f>
        <v/>
      </c>
      <c r="H2487" s="94">
        <f>IF(DATABASE!$X2485&lt;&gt;1,"",DATABASE!D2485)</f>
        <v/>
      </c>
      <c r="I2487" s="93">
        <f>IF(DATABASE!$X2485&lt;&gt;1,"",DATABASE!S2485)</f>
        <v/>
      </c>
    </row>
    <row r="2488" ht="16.5" customHeight="1" s="111">
      <c r="A2488" s="92">
        <f>IF(DATABASE!$X2486&lt;&gt;1,"",DATABASE!B2486)</f>
        <v/>
      </c>
      <c r="B2488" s="93">
        <f>IF(DATABASE!$X2486&lt;&gt;1,"",DATABASE!M2486)</f>
        <v/>
      </c>
      <c r="C2488" s="94">
        <f>IF(DATABASE!$X2486&lt;&gt;1,"",DATABASE!A2486)</f>
        <v/>
      </c>
      <c r="D2488" s="94">
        <f>IF(DATABASE!$X2486&lt;&gt;1,"",DATABASE!P2486)</f>
        <v/>
      </c>
      <c r="E2488" s="94">
        <f>IF(DATABASE!$X2486&lt;&gt;1,"",DATABASE!L2486)</f>
        <v/>
      </c>
      <c r="F2488" s="94">
        <f>IF(DATABASE!$X2486&lt;&gt;1,"",DATABASE!Q2486)</f>
        <v/>
      </c>
      <c r="G2488" s="94">
        <f>IF(DATABASE!$X2486&lt;&gt;1,"",DATABASE!C2486)</f>
        <v/>
      </c>
      <c r="H2488" s="94">
        <f>IF(DATABASE!$X2486&lt;&gt;1,"",DATABASE!D2486)</f>
        <v/>
      </c>
      <c r="I2488" s="93">
        <f>IF(DATABASE!$X2486&lt;&gt;1,"",DATABASE!S2486)</f>
        <v/>
      </c>
    </row>
    <row r="2489" ht="16.5" customHeight="1" s="111">
      <c r="A2489" s="92">
        <f>IF(DATABASE!$X2487&lt;&gt;1,"",DATABASE!B2487)</f>
        <v/>
      </c>
      <c r="B2489" s="93">
        <f>IF(DATABASE!$X2487&lt;&gt;1,"",DATABASE!M2487)</f>
        <v/>
      </c>
      <c r="C2489" s="94">
        <f>IF(DATABASE!$X2487&lt;&gt;1,"",DATABASE!A2487)</f>
        <v/>
      </c>
      <c r="D2489" s="94">
        <f>IF(DATABASE!$X2487&lt;&gt;1,"",DATABASE!P2487)</f>
        <v/>
      </c>
      <c r="E2489" s="94">
        <f>IF(DATABASE!$X2487&lt;&gt;1,"",DATABASE!L2487)</f>
        <v/>
      </c>
      <c r="F2489" s="94">
        <f>IF(DATABASE!$X2487&lt;&gt;1,"",DATABASE!Q2487)</f>
        <v/>
      </c>
      <c r="G2489" s="94">
        <f>IF(DATABASE!$X2487&lt;&gt;1,"",DATABASE!C2487)</f>
        <v/>
      </c>
      <c r="H2489" s="94">
        <f>IF(DATABASE!$X2487&lt;&gt;1,"",DATABASE!D2487)</f>
        <v/>
      </c>
      <c r="I2489" s="93">
        <f>IF(DATABASE!$X2487&lt;&gt;1,"",DATABASE!S2487)</f>
        <v/>
      </c>
    </row>
    <row r="2490" ht="16.5" customHeight="1" s="111">
      <c r="A2490" s="92">
        <f>IF(DATABASE!$X2488&lt;&gt;1,"",DATABASE!B2488)</f>
        <v/>
      </c>
      <c r="B2490" s="93">
        <f>IF(DATABASE!$X2488&lt;&gt;1,"",DATABASE!M2488)</f>
        <v/>
      </c>
      <c r="C2490" s="94">
        <f>IF(DATABASE!$X2488&lt;&gt;1,"",DATABASE!A2488)</f>
        <v/>
      </c>
      <c r="D2490" s="94">
        <f>IF(DATABASE!$X2488&lt;&gt;1,"",DATABASE!P2488)</f>
        <v/>
      </c>
      <c r="E2490" s="94">
        <f>IF(DATABASE!$X2488&lt;&gt;1,"",DATABASE!L2488)</f>
        <v/>
      </c>
      <c r="F2490" s="94">
        <f>IF(DATABASE!$X2488&lt;&gt;1,"",DATABASE!Q2488)</f>
        <v/>
      </c>
      <c r="G2490" s="94">
        <f>IF(DATABASE!$X2488&lt;&gt;1,"",DATABASE!C2488)</f>
        <v/>
      </c>
      <c r="H2490" s="94">
        <f>IF(DATABASE!$X2488&lt;&gt;1,"",DATABASE!D2488)</f>
        <v/>
      </c>
      <c r="I2490" s="93">
        <f>IF(DATABASE!$X2488&lt;&gt;1,"",DATABASE!S2488)</f>
        <v/>
      </c>
    </row>
    <row r="2491" ht="16.5" customHeight="1" s="111">
      <c r="A2491" s="92">
        <f>IF(DATABASE!$X2489&lt;&gt;1,"",DATABASE!B2489)</f>
        <v/>
      </c>
      <c r="B2491" s="93">
        <f>IF(DATABASE!$X2489&lt;&gt;1,"",DATABASE!M2489)</f>
        <v/>
      </c>
      <c r="C2491" s="94">
        <f>IF(DATABASE!$X2489&lt;&gt;1,"",DATABASE!A2489)</f>
        <v/>
      </c>
      <c r="D2491" s="94">
        <f>IF(DATABASE!$X2489&lt;&gt;1,"",DATABASE!P2489)</f>
        <v/>
      </c>
      <c r="E2491" s="94">
        <f>IF(DATABASE!$X2489&lt;&gt;1,"",DATABASE!L2489)</f>
        <v/>
      </c>
      <c r="F2491" s="94">
        <f>IF(DATABASE!$X2489&lt;&gt;1,"",DATABASE!Q2489)</f>
        <v/>
      </c>
      <c r="G2491" s="94">
        <f>IF(DATABASE!$X2489&lt;&gt;1,"",DATABASE!C2489)</f>
        <v/>
      </c>
      <c r="H2491" s="94">
        <f>IF(DATABASE!$X2489&lt;&gt;1,"",DATABASE!D2489)</f>
        <v/>
      </c>
      <c r="I2491" s="93">
        <f>IF(DATABASE!$X2489&lt;&gt;1,"",DATABASE!S2489)</f>
        <v/>
      </c>
    </row>
    <row r="2492" ht="16.5" customHeight="1" s="111">
      <c r="A2492" s="92">
        <f>IF(DATABASE!$X2490&lt;&gt;1,"",DATABASE!B2490)</f>
        <v/>
      </c>
      <c r="B2492" s="93">
        <f>IF(DATABASE!$X2490&lt;&gt;1,"",DATABASE!M2490)</f>
        <v/>
      </c>
      <c r="C2492" s="94">
        <f>IF(DATABASE!$X2490&lt;&gt;1,"",DATABASE!A2490)</f>
        <v/>
      </c>
      <c r="D2492" s="94">
        <f>IF(DATABASE!$X2490&lt;&gt;1,"",DATABASE!P2490)</f>
        <v/>
      </c>
      <c r="E2492" s="94">
        <f>IF(DATABASE!$X2490&lt;&gt;1,"",DATABASE!L2490)</f>
        <v/>
      </c>
      <c r="F2492" s="94">
        <f>IF(DATABASE!$X2490&lt;&gt;1,"",DATABASE!Q2490)</f>
        <v/>
      </c>
      <c r="G2492" s="94">
        <f>IF(DATABASE!$X2490&lt;&gt;1,"",DATABASE!C2490)</f>
        <v/>
      </c>
      <c r="H2492" s="94">
        <f>IF(DATABASE!$X2490&lt;&gt;1,"",DATABASE!D2490)</f>
        <v/>
      </c>
      <c r="I2492" s="93">
        <f>IF(DATABASE!$X2490&lt;&gt;1,"",DATABASE!S2490)</f>
        <v/>
      </c>
    </row>
    <row r="2493" ht="16.5" customHeight="1" s="111">
      <c r="A2493" s="92">
        <f>IF(DATABASE!$X2491&lt;&gt;1,"",DATABASE!B2491)</f>
        <v/>
      </c>
      <c r="B2493" s="93">
        <f>IF(DATABASE!$X2491&lt;&gt;1,"",DATABASE!M2491)</f>
        <v/>
      </c>
      <c r="C2493" s="94">
        <f>IF(DATABASE!$X2491&lt;&gt;1,"",DATABASE!A2491)</f>
        <v/>
      </c>
      <c r="D2493" s="94">
        <f>IF(DATABASE!$X2491&lt;&gt;1,"",DATABASE!P2491)</f>
        <v/>
      </c>
      <c r="E2493" s="94">
        <f>IF(DATABASE!$X2491&lt;&gt;1,"",DATABASE!L2491)</f>
        <v/>
      </c>
      <c r="F2493" s="94">
        <f>IF(DATABASE!$X2491&lt;&gt;1,"",DATABASE!Q2491)</f>
        <v/>
      </c>
      <c r="G2493" s="94">
        <f>IF(DATABASE!$X2491&lt;&gt;1,"",DATABASE!C2491)</f>
        <v/>
      </c>
      <c r="H2493" s="94">
        <f>IF(DATABASE!$X2491&lt;&gt;1,"",DATABASE!D2491)</f>
        <v/>
      </c>
      <c r="I2493" s="93">
        <f>IF(DATABASE!$X2491&lt;&gt;1,"",DATABASE!S2491)</f>
        <v/>
      </c>
    </row>
    <row r="2494" ht="16.5" customHeight="1" s="111">
      <c r="A2494" s="92">
        <f>IF(DATABASE!$X2492&lt;&gt;1,"",DATABASE!B2492)</f>
        <v/>
      </c>
      <c r="B2494" s="93">
        <f>IF(DATABASE!$X2492&lt;&gt;1,"",DATABASE!M2492)</f>
        <v/>
      </c>
      <c r="C2494" s="94">
        <f>IF(DATABASE!$X2492&lt;&gt;1,"",DATABASE!A2492)</f>
        <v/>
      </c>
      <c r="D2494" s="94">
        <f>IF(DATABASE!$X2492&lt;&gt;1,"",DATABASE!P2492)</f>
        <v/>
      </c>
      <c r="E2494" s="94">
        <f>IF(DATABASE!$X2492&lt;&gt;1,"",DATABASE!L2492)</f>
        <v/>
      </c>
      <c r="F2494" s="94">
        <f>IF(DATABASE!$X2492&lt;&gt;1,"",DATABASE!Q2492)</f>
        <v/>
      </c>
      <c r="G2494" s="94">
        <f>IF(DATABASE!$X2492&lt;&gt;1,"",DATABASE!C2492)</f>
        <v/>
      </c>
      <c r="H2494" s="94">
        <f>IF(DATABASE!$X2492&lt;&gt;1,"",DATABASE!D2492)</f>
        <v/>
      </c>
      <c r="I2494" s="93">
        <f>IF(DATABASE!$X2492&lt;&gt;1,"",DATABASE!S2492)</f>
        <v/>
      </c>
    </row>
    <row r="2495" ht="16.5" customHeight="1" s="111">
      <c r="A2495" s="92">
        <f>IF(DATABASE!$X2493&lt;&gt;1,"",DATABASE!B2493)</f>
        <v/>
      </c>
      <c r="B2495" s="93">
        <f>IF(DATABASE!$X2493&lt;&gt;1,"",DATABASE!M2493)</f>
        <v/>
      </c>
      <c r="C2495" s="94">
        <f>IF(DATABASE!$X2493&lt;&gt;1,"",DATABASE!A2493)</f>
        <v/>
      </c>
      <c r="D2495" s="94">
        <f>IF(DATABASE!$X2493&lt;&gt;1,"",DATABASE!P2493)</f>
        <v/>
      </c>
      <c r="E2495" s="94">
        <f>IF(DATABASE!$X2493&lt;&gt;1,"",DATABASE!L2493)</f>
        <v/>
      </c>
      <c r="F2495" s="94">
        <f>IF(DATABASE!$X2493&lt;&gt;1,"",DATABASE!Q2493)</f>
        <v/>
      </c>
      <c r="G2495" s="94">
        <f>IF(DATABASE!$X2493&lt;&gt;1,"",DATABASE!C2493)</f>
        <v/>
      </c>
      <c r="H2495" s="94">
        <f>IF(DATABASE!$X2493&lt;&gt;1,"",DATABASE!D2493)</f>
        <v/>
      </c>
      <c r="I2495" s="93">
        <f>IF(DATABASE!$X2493&lt;&gt;1,"",DATABASE!S2493)</f>
        <v/>
      </c>
    </row>
    <row r="2496" ht="16.5" customHeight="1" s="111">
      <c r="A2496" s="92">
        <f>IF(DATABASE!$X2494&lt;&gt;1,"",DATABASE!B2494)</f>
        <v/>
      </c>
      <c r="B2496" s="93">
        <f>IF(DATABASE!$X2494&lt;&gt;1,"",DATABASE!M2494)</f>
        <v/>
      </c>
      <c r="C2496" s="94">
        <f>IF(DATABASE!$X2494&lt;&gt;1,"",DATABASE!A2494)</f>
        <v/>
      </c>
      <c r="D2496" s="94">
        <f>IF(DATABASE!$X2494&lt;&gt;1,"",DATABASE!P2494)</f>
        <v/>
      </c>
      <c r="E2496" s="94">
        <f>IF(DATABASE!$X2494&lt;&gt;1,"",DATABASE!L2494)</f>
        <v/>
      </c>
      <c r="F2496" s="94">
        <f>IF(DATABASE!$X2494&lt;&gt;1,"",DATABASE!Q2494)</f>
        <v/>
      </c>
      <c r="G2496" s="94">
        <f>IF(DATABASE!$X2494&lt;&gt;1,"",DATABASE!C2494)</f>
        <v/>
      </c>
      <c r="H2496" s="94">
        <f>IF(DATABASE!$X2494&lt;&gt;1,"",DATABASE!D2494)</f>
        <v/>
      </c>
      <c r="I2496" s="93">
        <f>IF(DATABASE!$X2494&lt;&gt;1,"",DATABASE!S2494)</f>
        <v/>
      </c>
    </row>
    <row r="2497" ht="16.5" customHeight="1" s="111">
      <c r="A2497" s="92">
        <f>IF(DATABASE!$X2495&lt;&gt;1,"",DATABASE!B2495)</f>
        <v/>
      </c>
      <c r="B2497" s="93">
        <f>IF(DATABASE!$X2495&lt;&gt;1,"",DATABASE!M2495)</f>
        <v/>
      </c>
      <c r="C2497" s="94">
        <f>IF(DATABASE!$X2495&lt;&gt;1,"",DATABASE!A2495)</f>
        <v/>
      </c>
      <c r="D2497" s="94">
        <f>IF(DATABASE!$X2495&lt;&gt;1,"",DATABASE!P2495)</f>
        <v/>
      </c>
      <c r="E2497" s="94">
        <f>IF(DATABASE!$X2495&lt;&gt;1,"",DATABASE!L2495)</f>
        <v/>
      </c>
      <c r="F2497" s="94">
        <f>IF(DATABASE!$X2495&lt;&gt;1,"",DATABASE!Q2495)</f>
        <v/>
      </c>
      <c r="G2497" s="94">
        <f>IF(DATABASE!$X2495&lt;&gt;1,"",DATABASE!C2495)</f>
        <v/>
      </c>
      <c r="H2497" s="94">
        <f>IF(DATABASE!$X2495&lt;&gt;1,"",DATABASE!D2495)</f>
        <v/>
      </c>
      <c r="I2497" s="93">
        <f>IF(DATABASE!$X2495&lt;&gt;1,"",DATABASE!S2495)</f>
        <v/>
      </c>
    </row>
    <row r="2498" ht="16.5" customHeight="1" s="111">
      <c r="A2498" s="92">
        <f>IF(DATABASE!$X2496&lt;&gt;1,"",DATABASE!B2496)</f>
        <v/>
      </c>
      <c r="B2498" s="93">
        <f>IF(DATABASE!$X2496&lt;&gt;1,"",DATABASE!M2496)</f>
        <v/>
      </c>
      <c r="C2498" s="94">
        <f>IF(DATABASE!$X2496&lt;&gt;1,"",DATABASE!A2496)</f>
        <v/>
      </c>
      <c r="D2498" s="94">
        <f>IF(DATABASE!$X2496&lt;&gt;1,"",DATABASE!P2496)</f>
        <v/>
      </c>
      <c r="E2498" s="94">
        <f>IF(DATABASE!$X2496&lt;&gt;1,"",DATABASE!L2496)</f>
        <v/>
      </c>
      <c r="F2498" s="94">
        <f>IF(DATABASE!$X2496&lt;&gt;1,"",DATABASE!Q2496)</f>
        <v/>
      </c>
      <c r="G2498" s="94">
        <f>IF(DATABASE!$X2496&lt;&gt;1,"",DATABASE!C2496)</f>
        <v/>
      </c>
      <c r="H2498" s="94">
        <f>IF(DATABASE!$X2496&lt;&gt;1,"",DATABASE!D2496)</f>
        <v/>
      </c>
      <c r="I2498" s="93">
        <f>IF(DATABASE!$X2496&lt;&gt;1,"",DATABASE!S2496)</f>
        <v/>
      </c>
    </row>
    <row r="2499" ht="16.5" customHeight="1" s="111">
      <c r="A2499" s="92">
        <f>IF(DATABASE!$X2497&lt;&gt;1,"",DATABASE!B2497)</f>
        <v/>
      </c>
      <c r="B2499" s="93">
        <f>IF(DATABASE!$X2497&lt;&gt;1,"",DATABASE!M2497)</f>
        <v/>
      </c>
      <c r="C2499" s="94">
        <f>IF(DATABASE!$X2497&lt;&gt;1,"",DATABASE!A2497)</f>
        <v/>
      </c>
      <c r="D2499" s="94">
        <f>IF(DATABASE!$X2497&lt;&gt;1,"",DATABASE!P2497)</f>
        <v/>
      </c>
      <c r="E2499" s="94">
        <f>IF(DATABASE!$X2497&lt;&gt;1,"",DATABASE!L2497)</f>
        <v/>
      </c>
      <c r="F2499" s="94">
        <f>IF(DATABASE!$X2497&lt;&gt;1,"",DATABASE!Q2497)</f>
        <v/>
      </c>
      <c r="G2499" s="94">
        <f>IF(DATABASE!$X2497&lt;&gt;1,"",DATABASE!C2497)</f>
        <v/>
      </c>
      <c r="H2499" s="94">
        <f>IF(DATABASE!$X2497&lt;&gt;1,"",DATABASE!D2497)</f>
        <v/>
      </c>
      <c r="I2499" s="93">
        <f>IF(DATABASE!$X2497&lt;&gt;1,"",DATABASE!S2497)</f>
        <v/>
      </c>
    </row>
    <row r="2500" ht="16.5" customHeight="1" s="111">
      <c r="A2500" s="92">
        <f>IF(DATABASE!$X2498&lt;&gt;1,"",DATABASE!B2498)</f>
        <v/>
      </c>
      <c r="B2500" s="93">
        <f>IF(DATABASE!$X2498&lt;&gt;1,"",DATABASE!M2498)</f>
        <v/>
      </c>
      <c r="C2500" s="94">
        <f>IF(DATABASE!$X2498&lt;&gt;1,"",DATABASE!A2498)</f>
        <v/>
      </c>
      <c r="D2500" s="94">
        <f>IF(DATABASE!$X2498&lt;&gt;1,"",DATABASE!P2498)</f>
        <v/>
      </c>
      <c r="E2500" s="94">
        <f>IF(DATABASE!$X2498&lt;&gt;1,"",DATABASE!L2498)</f>
        <v/>
      </c>
      <c r="F2500" s="94">
        <f>IF(DATABASE!$X2498&lt;&gt;1,"",DATABASE!Q2498)</f>
        <v/>
      </c>
      <c r="G2500" s="94">
        <f>IF(DATABASE!$X2498&lt;&gt;1,"",DATABASE!C2498)</f>
        <v/>
      </c>
      <c r="H2500" s="94">
        <f>IF(DATABASE!$X2498&lt;&gt;1,"",DATABASE!D2498)</f>
        <v/>
      </c>
      <c r="I2500" s="93">
        <f>IF(DATABASE!$X2498&lt;&gt;1,"",DATABASE!S2498)</f>
        <v/>
      </c>
    </row>
    <row r="2501" ht="16.5" customHeight="1" s="111">
      <c r="A2501" s="92">
        <f>IF(DATABASE!$X2499&lt;&gt;1,"",DATABASE!B2499)</f>
        <v/>
      </c>
      <c r="B2501" s="93">
        <f>IF(DATABASE!$X2499&lt;&gt;1,"",DATABASE!M2499)</f>
        <v/>
      </c>
      <c r="C2501" s="94">
        <f>IF(DATABASE!$X2499&lt;&gt;1,"",DATABASE!A2499)</f>
        <v/>
      </c>
      <c r="D2501" s="94">
        <f>IF(DATABASE!$X2499&lt;&gt;1,"",DATABASE!P2499)</f>
        <v/>
      </c>
      <c r="E2501" s="94">
        <f>IF(DATABASE!$X2499&lt;&gt;1,"",DATABASE!L2499)</f>
        <v/>
      </c>
      <c r="F2501" s="94">
        <f>IF(DATABASE!$X2499&lt;&gt;1,"",DATABASE!Q2499)</f>
        <v/>
      </c>
      <c r="G2501" s="94">
        <f>IF(DATABASE!$X2499&lt;&gt;1,"",DATABASE!C2499)</f>
        <v/>
      </c>
      <c r="H2501" s="94">
        <f>IF(DATABASE!$X2499&lt;&gt;1,"",DATABASE!D2499)</f>
        <v/>
      </c>
      <c r="I2501" s="93">
        <f>IF(DATABASE!$X2499&lt;&gt;1,"",DATABASE!S2499)</f>
        <v/>
      </c>
    </row>
    <row r="2502" ht="16.5" customHeight="1" s="111">
      <c r="A2502" s="92">
        <f>IF(DATABASE!$X2500&lt;&gt;1,"",DATABASE!B2500)</f>
        <v/>
      </c>
      <c r="B2502" s="93">
        <f>IF(DATABASE!$X2500&lt;&gt;1,"",DATABASE!M2500)</f>
        <v/>
      </c>
      <c r="C2502" s="94">
        <f>IF(DATABASE!$X2500&lt;&gt;1,"",DATABASE!A2500)</f>
        <v/>
      </c>
      <c r="D2502" s="94">
        <f>IF(DATABASE!$X2500&lt;&gt;1,"",DATABASE!P2500)</f>
        <v/>
      </c>
      <c r="E2502" s="94">
        <f>IF(DATABASE!$X2500&lt;&gt;1,"",DATABASE!L2500)</f>
        <v/>
      </c>
      <c r="F2502" s="94">
        <f>IF(DATABASE!$X2500&lt;&gt;1,"",DATABASE!Q2500)</f>
        <v/>
      </c>
      <c r="G2502" s="94">
        <f>IF(DATABASE!$X2500&lt;&gt;1,"",DATABASE!C2500)</f>
        <v/>
      </c>
      <c r="H2502" s="94">
        <f>IF(DATABASE!$X2500&lt;&gt;1,"",DATABASE!D2500)</f>
        <v/>
      </c>
      <c r="I2502" s="93">
        <f>IF(DATABASE!$X2500&lt;&gt;1,"",DATABASE!S2500)</f>
        <v/>
      </c>
    </row>
    <row r="2503" ht="16.5" customHeight="1" s="111">
      <c r="A2503" s="92">
        <f>IF(DATABASE!$X2501&lt;&gt;1,"",DATABASE!B2501)</f>
        <v/>
      </c>
      <c r="B2503" s="93">
        <f>IF(DATABASE!$X2501&lt;&gt;1,"",DATABASE!M2501)</f>
        <v/>
      </c>
      <c r="C2503" s="94">
        <f>IF(DATABASE!$X2501&lt;&gt;1,"",DATABASE!A2501)</f>
        <v/>
      </c>
      <c r="D2503" s="94">
        <f>IF(DATABASE!$X2501&lt;&gt;1,"",DATABASE!P2501)</f>
        <v/>
      </c>
      <c r="E2503" s="94">
        <f>IF(DATABASE!$X2501&lt;&gt;1,"",DATABASE!L2501)</f>
        <v/>
      </c>
      <c r="F2503" s="94">
        <f>IF(DATABASE!$X2501&lt;&gt;1,"",DATABASE!Q2501)</f>
        <v/>
      </c>
      <c r="G2503" s="94">
        <f>IF(DATABASE!$X2501&lt;&gt;1,"",DATABASE!C2501)</f>
        <v/>
      </c>
      <c r="H2503" s="94">
        <f>IF(DATABASE!$X2501&lt;&gt;1,"",DATABASE!D2501)</f>
        <v/>
      </c>
      <c r="I2503" s="93">
        <f>IF(DATABASE!$X2501&lt;&gt;1,"",DATABASE!S2501)</f>
        <v/>
      </c>
    </row>
    <row r="2504" ht="16.5" customHeight="1" s="111">
      <c r="A2504" s="92">
        <f>IF(DATABASE!$X2502&lt;&gt;1,"",DATABASE!B2502)</f>
        <v/>
      </c>
      <c r="B2504" s="93">
        <f>IF(DATABASE!$X2502&lt;&gt;1,"",DATABASE!M2502)</f>
        <v/>
      </c>
      <c r="C2504" s="94">
        <f>IF(DATABASE!$X2502&lt;&gt;1,"",DATABASE!A2502)</f>
        <v/>
      </c>
      <c r="D2504" s="94">
        <f>IF(DATABASE!$X2502&lt;&gt;1,"",DATABASE!P2502)</f>
        <v/>
      </c>
      <c r="E2504" s="94">
        <f>IF(DATABASE!$X2502&lt;&gt;1,"",DATABASE!L2502)</f>
        <v/>
      </c>
      <c r="F2504" s="94">
        <f>IF(DATABASE!$X2502&lt;&gt;1,"",DATABASE!Q2502)</f>
        <v/>
      </c>
      <c r="G2504" s="94">
        <f>IF(DATABASE!$X2502&lt;&gt;1,"",DATABASE!C2502)</f>
        <v/>
      </c>
      <c r="H2504" s="94">
        <f>IF(DATABASE!$X2502&lt;&gt;1,"",DATABASE!D2502)</f>
        <v/>
      </c>
      <c r="I2504" s="93">
        <f>IF(DATABASE!$X2502&lt;&gt;1,"",DATABASE!S2502)</f>
        <v/>
      </c>
    </row>
    <row r="2505" ht="16.5" customHeight="1" s="111">
      <c r="A2505" s="92">
        <f>IF(DATABASE!$X2503&lt;&gt;1,"",DATABASE!B2503)</f>
        <v/>
      </c>
      <c r="B2505" s="93">
        <f>IF(DATABASE!$X2503&lt;&gt;1,"",DATABASE!M2503)</f>
        <v/>
      </c>
      <c r="C2505" s="94">
        <f>IF(DATABASE!$X2503&lt;&gt;1,"",DATABASE!A2503)</f>
        <v/>
      </c>
      <c r="D2505" s="94">
        <f>IF(DATABASE!$X2503&lt;&gt;1,"",DATABASE!P2503)</f>
        <v/>
      </c>
      <c r="E2505" s="94">
        <f>IF(DATABASE!$X2503&lt;&gt;1,"",DATABASE!L2503)</f>
        <v/>
      </c>
      <c r="F2505" s="94">
        <f>IF(DATABASE!$X2503&lt;&gt;1,"",DATABASE!Q2503)</f>
        <v/>
      </c>
      <c r="G2505" s="94">
        <f>IF(DATABASE!$X2503&lt;&gt;1,"",DATABASE!C2503)</f>
        <v/>
      </c>
      <c r="H2505" s="94">
        <f>IF(DATABASE!$X2503&lt;&gt;1,"",DATABASE!D2503)</f>
        <v/>
      </c>
      <c r="I2505" s="93">
        <f>IF(DATABASE!$X2503&lt;&gt;1,"",DATABASE!S2503)</f>
        <v/>
      </c>
    </row>
    <row r="2506" ht="16.5" customHeight="1" s="111">
      <c r="A2506" s="92">
        <f>IF(DATABASE!$X2504&lt;&gt;1,"",DATABASE!B2504)</f>
        <v/>
      </c>
      <c r="B2506" s="93">
        <f>IF(DATABASE!$X2504&lt;&gt;1,"",DATABASE!M2504)</f>
        <v/>
      </c>
      <c r="C2506" s="94">
        <f>IF(DATABASE!$X2504&lt;&gt;1,"",DATABASE!A2504)</f>
        <v/>
      </c>
      <c r="D2506" s="94">
        <f>IF(DATABASE!$X2504&lt;&gt;1,"",DATABASE!P2504)</f>
        <v/>
      </c>
      <c r="E2506" s="94">
        <f>IF(DATABASE!$X2504&lt;&gt;1,"",DATABASE!L2504)</f>
        <v/>
      </c>
      <c r="F2506" s="94">
        <f>IF(DATABASE!$X2504&lt;&gt;1,"",DATABASE!Q2504)</f>
        <v/>
      </c>
      <c r="G2506" s="94">
        <f>IF(DATABASE!$X2504&lt;&gt;1,"",DATABASE!C2504)</f>
        <v/>
      </c>
      <c r="H2506" s="94">
        <f>IF(DATABASE!$X2504&lt;&gt;1,"",DATABASE!D2504)</f>
        <v/>
      </c>
      <c r="I2506" s="93">
        <f>IF(DATABASE!$X2504&lt;&gt;1,"",DATABASE!S2504)</f>
        <v/>
      </c>
    </row>
    <row r="2507" ht="16.5" customHeight="1" s="111">
      <c r="A2507" s="92">
        <f>IF(DATABASE!$X2505&lt;&gt;1,"",DATABASE!B2505)</f>
        <v/>
      </c>
      <c r="B2507" s="93">
        <f>IF(DATABASE!$X2505&lt;&gt;1,"",DATABASE!M2505)</f>
        <v/>
      </c>
      <c r="C2507" s="94">
        <f>IF(DATABASE!$X2505&lt;&gt;1,"",DATABASE!A2505)</f>
        <v/>
      </c>
      <c r="D2507" s="94">
        <f>IF(DATABASE!$X2505&lt;&gt;1,"",DATABASE!P2505)</f>
        <v/>
      </c>
      <c r="E2507" s="94">
        <f>IF(DATABASE!$X2505&lt;&gt;1,"",DATABASE!L2505)</f>
        <v/>
      </c>
      <c r="F2507" s="94">
        <f>IF(DATABASE!$X2505&lt;&gt;1,"",DATABASE!Q2505)</f>
        <v/>
      </c>
      <c r="G2507" s="94">
        <f>IF(DATABASE!$X2505&lt;&gt;1,"",DATABASE!C2505)</f>
        <v/>
      </c>
      <c r="H2507" s="94">
        <f>IF(DATABASE!$X2505&lt;&gt;1,"",DATABASE!D2505)</f>
        <v/>
      </c>
      <c r="I2507" s="93">
        <f>IF(DATABASE!$X2505&lt;&gt;1,"",DATABASE!S2505)</f>
        <v/>
      </c>
    </row>
    <row r="2508" ht="16.5" customHeight="1" s="111">
      <c r="A2508" s="92">
        <f>IF(DATABASE!$X2506&lt;&gt;1,"",DATABASE!B2506)</f>
        <v/>
      </c>
      <c r="B2508" s="93">
        <f>IF(DATABASE!$X2506&lt;&gt;1,"",DATABASE!M2506)</f>
        <v/>
      </c>
      <c r="C2508" s="94">
        <f>IF(DATABASE!$X2506&lt;&gt;1,"",DATABASE!A2506)</f>
        <v/>
      </c>
      <c r="D2508" s="94">
        <f>IF(DATABASE!$X2506&lt;&gt;1,"",DATABASE!P2506)</f>
        <v/>
      </c>
      <c r="E2508" s="94">
        <f>IF(DATABASE!$X2506&lt;&gt;1,"",DATABASE!L2506)</f>
        <v/>
      </c>
      <c r="F2508" s="94">
        <f>IF(DATABASE!$X2506&lt;&gt;1,"",DATABASE!Q2506)</f>
        <v/>
      </c>
      <c r="G2508" s="94">
        <f>IF(DATABASE!$X2506&lt;&gt;1,"",DATABASE!C2506)</f>
        <v/>
      </c>
      <c r="H2508" s="94">
        <f>IF(DATABASE!$X2506&lt;&gt;1,"",DATABASE!D2506)</f>
        <v/>
      </c>
      <c r="I2508" s="93">
        <f>IF(DATABASE!$X2506&lt;&gt;1,"",DATABASE!S2506)</f>
        <v/>
      </c>
    </row>
    <row r="2509" ht="16.5" customHeight="1" s="111">
      <c r="A2509" s="92">
        <f>IF(DATABASE!$X2507&lt;&gt;1,"",DATABASE!B2507)</f>
        <v/>
      </c>
      <c r="B2509" s="93">
        <f>IF(DATABASE!$X2507&lt;&gt;1,"",DATABASE!M2507)</f>
        <v/>
      </c>
      <c r="C2509" s="94">
        <f>IF(DATABASE!$X2507&lt;&gt;1,"",DATABASE!A2507)</f>
        <v/>
      </c>
      <c r="D2509" s="94">
        <f>IF(DATABASE!$X2507&lt;&gt;1,"",DATABASE!P2507)</f>
        <v/>
      </c>
      <c r="E2509" s="94">
        <f>IF(DATABASE!$X2507&lt;&gt;1,"",DATABASE!L2507)</f>
        <v/>
      </c>
      <c r="F2509" s="94">
        <f>IF(DATABASE!$X2507&lt;&gt;1,"",DATABASE!Q2507)</f>
        <v/>
      </c>
      <c r="G2509" s="94">
        <f>IF(DATABASE!$X2507&lt;&gt;1,"",DATABASE!C2507)</f>
        <v/>
      </c>
      <c r="H2509" s="94">
        <f>IF(DATABASE!$X2507&lt;&gt;1,"",DATABASE!D2507)</f>
        <v/>
      </c>
      <c r="I2509" s="93">
        <f>IF(DATABASE!$X2507&lt;&gt;1,"",DATABASE!S2507)</f>
        <v/>
      </c>
    </row>
    <row r="2510" ht="16.5" customHeight="1" s="111">
      <c r="A2510" s="92">
        <f>IF(DATABASE!$X2508&lt;&gt;1,"",DATABASE!B2508)</f>
        <v/>
      </c>
      <c r="B2510" s="93">
        <f>IF(DATABASE!$X2508&lt;&gt;1,"",DATABASE!M2508)</f>
        <v/>
      </c>
      <c r="C2510" s="94">
        <f>IF(DATABASE!$X2508&lt;&gt;1,"",DATABASE!A2508)</f>
        <v/>
      </c>
      <c r="D2510" s="94">
        <f>IF(DATABASE!$X2508&lt;&gt;1,"",DATABASE!P2508)</f>
        <v/>
      </c>
      <c r="E2510" s="94">
        <f>IF(DATABASE!$X2508&lt;&gt;1,"",DATABASE!L2508)</f>
        <v/>
      </c>
      <c r="F2510" s="94">
        <f>IF(DATABASE!$X2508&lt;&gt;1,"",DATABASE!Q2508)</f>
        <v/>
      </c>
      <c r="G2510" s="94">
        <f>IF(DATABASE!$X2508&lt;&gt;1,"",DATABASE!C2508)</f>
        <v/>
      </c>
      <c r="H2510" s="94">
        <f>IF(DATABASE!$X2508&lt;&gt;1,"",DATABASE!D2508)</f>
        <v/>
      </c>
      <c r="I2510" s="93">
        <f>IF(DATABASE!$X2508&lt;&gt;1,"",DATABASE!S2508)</f>
        <v/>
      </c>
    </row>
    <row r="2511" ht="16.5" customHeight="1" s="111">
      <c r="A2511" s="92">
        <f>IF(DATABASE!$X2509&lt;&gt;1,"",DATABASE!B2509)</f>
        <v/>
      </c>
      <c r="B2511" s="93">
        <f>IF(DATABASE!$X2509&lt;&gt;1,"",DATABASE!M2509)</f>
        <v/>
      </c>
      <c r="C2511" s="94">
        <f>IF(DATABASE!$X2509&lt;&gt;1,"",DATABASE!A2509)</f>
        <v/>
      </c>
      <c r="D2511" s="94">
        <f>IF(DATABASE!$X2509&lt;&gt;1,"",DATABASE!P2509)</f>
        <v/>
      </c>
      <c r="E2511" s="94">
        <f>IF(DATABASE!$X2509&lt;&gt;1,"",DATABASE!L2509)</f>
        <v/>
      </c>
      <c r="F2511" s="94">
        <f>IF(DATABASE!$X2509&lt;&gt;1,"",DATABASE!Q2509)</f>
        <v/>
      </c>
      <c r="G2511" s="94">
        <f>IF(DATABASE!$X2509&lt;&gt;1,"",DATABASE!C2509)</f>
        <v/>
      </c>
      <c r="H2511" s="94">
        <f>IF(DATABASE!$X2509&lt;&gt;1,"",DATABASE!D2509)</f>
        <v/>
      </c>
      <c r="I2511" s="93">
        <f>IF(DATABASE!$X2509&lt;&gt;1,"",DATABASE!S2509)</f>
        <v/>
      </c>
    </row>
    <row r="2512" ht="16.5" customHeight="1" s="111">
      <c r="A2512" s="92">
        <f>IF(DATABASE!$X2510&lt;&gt;1,"",DATABASE!B2510)</f>
        <v/>
      </c>
      <c r="B2512" s="93">
        <f>IF(DATABASE!$X2510&lt;&gt;1,"",DATABASE!M2510)</f>
        <v/>
      </c>
      <c r="C2512" s="94">
        <f>IF(DATABASE!$X2510&lt;&gt;1,"",DATABASE!A2510)</f>
        <v/>
      </c>
      <c r="D2512" s="94">
        <f>IF(DATABASE!$X2510&lt;&gt;1,"",DATABASE!P2510)</f>
        <v/>
      </c>
      <c r="E2512" s="94">
        <f>IF(DATABASE!$X2510&lt;&gt;1,"",DATABASE!L2510)</f>
        <v/>
      </c>
      <c r="F2512" s="94">
        <f>IF(DATABASE!$X2510&lt;&gt;1,"",DATABASE!Q2510)</f>
        <v/>
      </c>
      <c r="G2512" s="94">
        <f>IF(DATABASE!$X2510&lt;&gt;1,"",DATABASE!C2510)</f>
        <v/>
      </c>
      <c r="H2512" s="94">
        <f>IF(DATABASE!$X2510&lt;&gt;1,"",DATABASE!D2510)</f>
        <v/>
      </c>
      <c r="I2512" s="93">
        <f>IF(DATABASE!$X2510&lt;&gt;1,"",DATABASE!S2510)</f>
        <v/>
      </c>
    </row>
    <row r="2513" ht="16.5" customHeight="1" s="111">
      <c r="A2513" s="92">
        <f>IF(DATABASE!$X2511&lt;&gt;1,"",DATABASE!B2511)</f>
        <v/>
      </c>
      <c r="B2513" s="93">
        <f>IF(DATABASE!$X2511&lt;&gt;1,"",DATABASE!M2511)</f>
        <v/>
      </c>
      <c r="C2513" s="94">
        <f>IF(DATABASE!$X2511&lt;&gt;1,"",DATABASE!A2511)</f>
        <v/>
      </c>
      <c r="D2513" s="94">
        <f>IF(DATABASE!$X2511&lt;&gt;1,"",DATABASE!P2511)</f>
        <v/>
      </c>
      <c r="E2513" s="94">
        <f>IF(DATABASE!$X2511&lt;&gt;1,"",DATABASE!L2511)</f>
        <v/>
      </c>
      <c r="F2513" s="94">
        <f>IF(DATABASE!$X2511&lt;&gt;1,"",DATABASE!Q2511)</f>
        <v/>
      </c>
      <c r="G2513" s="94">
        <f>IF(DATABASE!$X2511&lt;&gt;1,"",DATABASE!C2511)</f>
        <v/>
      </c>
      <c r="H2513" s="94">
        <f>IF(DATABASE!$X2511&lt;&gt;1,"",DATABASE!D2511)</f>
        <v/>
      </c>
      <c r="I2513" s="93">
        <f>IF(DATABASE!$X2511&lt;&gt;1,"",DATABASE!S2511)</f>
        <v/>
      </c>
    </row>
    <row r="2514" ht="16.5" customHeight="1" s="111">
      <c r="A2514" s="92">
        <f>IF(DATABASE!$X2512&lt;&gt;1,"",DATABASE!B2512)</f>
        <v/>
      </c>
      <c r="B2514" s="93">
        <f>IF(DATABASE!$X2512&lt;&gt;1,"",DATABASE!M2512)</f>
        <v/>
      </c>
      <c r="C2514" s="94">
        <f>IF(DATABASE!$X2512&lt;&gt;1,"",DATABASE!A2512)</f>
        <v/>
      </c>
      <c r="D2514" s="94">
        <f>IF(DATABASE!$X2512&lt;&gt;1,"",DATABASE!P2512)</f>
        <v/>
      </c>
      <c r="E2514" s="94">
        <f>IF(DATABASE!$X2512&lt;&gt;1,"",DATABASE!L2512)</f>
        <v/>
      </c>
      <c r="F2514" s="94">
        <f>IF(DATABASE!$X2512&lt;&gt;1,"",DATABASE!Q2512)</f>
        <v/>
      </c>
      <c r="G2514" s="94">
        <f>IF(DATABASE!$X2512&lt;&gt;1,"",DATABASE!C2512)</f>
        <v/>
      </c>
      <c r="H2514" s="94">
        <f>IF(DATABASE!$X2512&lt;&gt;1,"",DATABASE!D2512)</f>
        <v/>
      </c>
      <c r="I2514" s="93">
        <f>IF(DATABASE!$X2512&lt;&gt;1,"",DATABASE!S2512)</f>
        <v/>
      </c>
    </row>
    <row r="2515" ht="16.5" customHeight="1" s="111">
      <c r="A2515" s="92">
        <f>IF(DATABASE!$X2513&lt;&gt;1,"",DATABASE!B2513)</f>
        <v/>
      </c>
      <c r="B2515" s="93">
        <f>IF(DATABASE!$X2513&lt;&gt;1,"",DATABASE!M2513)</f>
        <v/>
      </c>
      <c r="C2515" s="94">
        <f>IF(DATABASE!$X2513&lt;&gt;1,"",DATABASE!A2513)</f>
        <v/>
      </c>
      <c r="D2515" s="94">
        <f>IF(DATABASE!$X2513&lt;&gt;1,"",DATABASE!P2513)</f>
        <v/>
      </c>
      <c r="E2515" s="94">
        <f>IF(DATABASE!$X2513&lt;&gt;1,"",DATABASE!L2513)</f>
        <v/>
      </c>
      <c r="F2515" s="94">
        <f>IF(DATABASE!$X2513&lt;&gt;1,"",DATABASE!Q2513)</f>
        <v/>
      </c>
      <c r="G2515" s="94">
        <f>IF(DATABASE!$X2513&lt;&gt;1,"",DATABASE!C2513)</f>
        <v/>
      </c>
      <c r="H2515" s="94">
        <f>IF(DATABASE!$X2513&lt;&gt;1,"",DATABASE!D2513)</f>
        <v/>
      </c>
      <c r="I2515" s="93">
        <f>IF(DATABASE!$X2513&lt;&gt;1,"",DATABASE!S2513)</f>
        <v/>
      </c>
    </row>
    <row r="2516" ht="16.5" customHeight="1" s="111">
      <c r="A2516" s="92">
        <f>IF(DATABASE!$X2514&lt;&gt;1,"",DATABASE!B2514)</f>
        <v/>
      </c>
      <c r="B2516" s="93">
        <f>IF(DATABASE!$X2514&lt;&gt;1,"",DATABASE!M2514)</f>
        <v/>
      </c>
      <c r="C2516" s="94">
        <f>IF(DATABASE!$X2514&lt;&gt;1,"",DATABASE!A2514)</f>
        <v/>
      </c>
      <c r="D2516" s="94">
        <f>IF(DATABASE!$X2514&lt;&gt;1,"",DATABASE!P2514)</f>
        <v/>
      </c>
      <c r="E2516" s="94">
        <f>IF(DATABASE!$X2514&lt;&gt;1,"",DATABASE!L2514)</f>
        <v/>
      </c>
      <c r="F2516" s="94">
        <f>IF(DATABASE!$X2514&lt;&gt;1,"",DATABASE!Q2514)</f>
        <v/>
      </c>
      <c r="G2516" s="94">
        <f>IF(DATABASE!$X2514&lt;&gt;1,"",DATABASE!C2514)</f>
        <v/>
      </c>
      <c r="H2516" s="94">
        <f>IF(DATABASE!$X2514&lt;&gt;1,"",DATABASE!D2514)</f>
        <v/>
      </c>
      <c r="I2516" s="93">
        <f>IF(DATABASE!$X2514&lt;&gt;1,"",DATABASE!S2514)</f>
        <v/>
      </c>
    </row>
    <row r="2517" ht="16.5" customHeight="1" s="111">
      <c r="A2517" s="92">
        <f>IF(DATABASE!$X2515&lt;&gt;1,"",DATABASE!B2515)</f>
        <v/>
      </c>
      <c r="B2517" s="93">
        <f>IF(DATABASE!$X2515&lt;&gt;1,"",DATABASE!M2515)</f>
        <v/>
      </c>
      <c r="C2517" s="94">
        <f>IF(DATABASE!$X2515&lt;&gt;1,"",DATABASE!A2515)</f>
        <v/>
      </c>
      <c r="D2517" s="94">
        <f>IF(DATABASE!$X2515&lt;&gt;1,"",DATABASE!P2515)</f>
        <v/>
      </c>
      <c r="E2517" s="94">
        <f>IF(DATABASE!$X2515&lt;&gt;1,"",DATABASE!L2515)</f>
        <v/>
      </c>
      <c r="F2517" s="94">
        <f>IF(DATABASE!$X2515&lt;&gt;1,"",DATABASE!Q2515)</f>
        <v/>
      </c>
      <c r="G2517" s="94">
        <f>IF(DATABASE!$X2515&lt;&gt;1,"",DATABASE!C2515)</f>
        <v/>
      </c>
      <c r="H2517" s="94">
        <f>IF(DATABASE!$X2515&lt;&gt;1,"",DATABASE!D2515)</f>
        <v/>
      </c>
      <c r="I2517" s="93">
        <f>IF(DATABASE!$X2515&lt;&gt;1,"",DATABASE!S2515)</f>
        <v/>
      </c>
    </row>
    <row r="2518" ht="16.5" customHeight="1" s="111">
      <c r="A2518" s="92">
        <f>IF(DATABASE!$X2516&lt;&gt;1,"",DATABASE!B2516)</f>
        <v/>
      </c>
      <c r="B2518" s="93">
        <f>IF(DATABASE!$X2516&lt;&gt;1,"",DATABASE!M2516)</f>
        <v/>
      </c>
      <c r="C2518" s="94">
        <f>IF(DATABASE!$X2516&lt;&gt;1,"",DATABASE!A2516)</f>
        <v/>
      </c>
      <c r="D2518" s="94">
        <f>IF(DATABASE!$X2516&lt;&gt;1,"",DATABASE!P2516)</f>
        <v/>
      </c>
      <c r="E2518" s="94">
        <f>IF(DATABASE!$X2516&lt;&gt;1,"",DATABASE!L2516)</f>
        <v/>
      </c>
      <c r="F2518" s="94">
        <f>IF(DATABASE!$X2516&lt;&gt;1,"",DATABASE!Q2516)</f>
        <v/>
      </c>
      <c r="G2518" s="94">
        <f>IF(DATABASE!$X2516&lt;&gt;1,"",DATABASE!C2516)</f>
        <v/>
      </c>
      <c r="H2518" s="94">
        <f>IF(DATABASE!$X2516&lt;&gt;1,"",DATABASE!D2516)</f>
        <v/>
      </c>
      <c r="I2518" s="93">
        <f>IF(DATABASE!$X2516&lt;&gt;1,"",DATABASE!S2516)</f>
        <v/>
      </c>
    </row>
    <row r="2519" ht="16.5" customHeight="1" s="111">
      <c r="A2519" s="92">
        <f>IF(DATABASE!$X2517&lt;&gt;1,"",DATABASE!B2517)</f>
        <v/>
      </c>
      <c r="B2519" s="93">
        <f>IF(DATABASE!$X2517&lt;&gt;1,"",DATABASE!M2517)</f>
        <v/>
      </c>
      <c r="C2519" s="94">
        <f>IF(DATABASE!$X2517&lt;&gt;1,"",DATABASE!A2517)</f>
        <v/>
      </c>
      <c r="D2519" s="94">
        <f>IF(DATABASE!$X2517&lt;&gt;1,"",DATABASE!P2517)</f>
        <v/>
      </c>
      <c r="E2519" s="94">
        <f>IF(DATABASE!$X2517&lt;&gt;1,"",DATABASE!L2517)</f>
        <v/>
      </c>
      <c r="F2519" s="94">
        <f>IF(DATABASE!$X2517&lt;&gt;1,"",DATABASE!Q2517)</f>
        <v/>
      </c>
      <c r="G2519" s="94">
        <f>IF(DATABASE!$X2517&lt;&gt;1,"",DATABASE!C2517)</f>
        <v/>
      </c>
      <c r="H2519" s="94">
        <f>IF(DATABASE!$X2517&lt;&gt;1,"",DATABASE!D2517)</f>
        <v/>
      </c>
      <c r="I2519" s="93">
        <f>IF(DATABASE!$X2517&lt;&gt;1,"",DATABASE!S2517)</f>
        <v/>
      </c>
    </row>
    <row r="2520" ht="16.5" customHeight="1" s="111">
      <c r="A2520" s="92">
        <f>IF(DATABASE!$X2518&lt;&gt;1,"",DATABASE!B2518)</f>
        <v/>
      </c>
      <c r="B2520" s="93">
        <f>IF(DATABASE!$X2518&lt;&gt;1,"",DATABASE!M2518)</f>
        <v/>
      </c>
      <c r="C2520" s="94">
        <f>IF(DATABASE!$X2518&lt;&gt;1,"",DATABASE!A2518)</f>
        <v/>
      </c>
      <c r="D2520" s="94">
        <f>IF(DATABASE!$X2518&lt;&gt;1,"",DATABASE!P2518)</f>
        <v/>
      </c>
      <c r="E2520" s="94">
        <f>IF(DATABASE!$X2518&lt;&gt;1,"",DATABASE!L2518)</f>
        <v/>
      </c>
      <c r="F2520" s="94">
        <f>IF(DATABASE!$X2518&lt;&gt;1,"",DATABASE!Q2518)</f>
        <v/>
      </c>
      <c r="G2520" s="94">
        <f>IF(DATABASE!$X2518&lt;&gt;1,"",DATABASE!C2518)</f>
        <v/>
      </c>
      <c r="H2520" s="94">
        <f>IF(DATABASE!$X2518&lt;&gt;1,"",DATABASE!D2518)</f>
        <v/>
      </c>
      <c r="I2520" s="93">
        <f>IF(DATABASE!$X2518&lt;&gt;1,"",DATABASE!S2518)</f>
        <v/>
      </c>
    </row>
    <row r="2521" ht="16.5" customHeight="1" s="111">
      <c r="A2521" s="92">
        <f>IF(DATABASE!$X2519&lt;&gt;1,"",DATABASE!B2519)</f>
        <v/>
      </c>
      <c r="B2521" s="93">
        <f>IF(DATABASE!$X2519&lt;&gt;1,"",DATABASE!M2519)</f>
        <v/>
      </c>
      <c r="C2521" s="94">
        <f>IF(DATABASE!$X2519&lt;&gt;1,"",DATABASE!A2519)</f>
        <v/>
      </c>
      <c r="D2521" s="94">
        <f>IF(DATABASE!$X2519&lt;&gt;1,"",DATABASE!P2519)</f>
        <v/>
      </c>
      <c r="E2521" s="94">
        <f>IF(DATABASE!$X2519&lt;&gt;1,"",DATABASE!L2519)</f>
        <v/>
      </c>
      <c r="F2521" s="94">
        <f>IF(DATABASE!$X2519&lt;&gt;1,"",DATABASE!Q2519)</f>
        <v/>
      </c>
      <c r="G2521" s="94">
        <f>IF(DATABASE!$X2519&lt;&gt;1,"",DATABASE!C2519)</f>
        <v/>
      </c>
      <c r="H2521" s="94">
        <f>IF(DATABASE!$X2519&lt;&gt;1,"",DATABASE!D2519)</f>
        <v/>
      </c>
      <c r="I2521" s="93">
        <f>IF(DATABASE!$X2519&lt;&gt;1,"",DATABASE!S2519)</f>
        <v/>
      </c>
    </row>
    <row r="2522" ht="16.5" customHeight="1" s="111">
      <c r="A2522" s="92">
        <f>IF(DATABASE!$X2520&lt;&gt;1,"",DATABASE!B2520)</f>
        <v/>
      </c>
      <c r="B2522" s="93">
        <f>IF(DATABASE!$X2520&lt;&gt;1,"",DATABASE!M2520)</f>
        <v/>
      </c>
      <c r="C2522" s="94">
        <f>IF(DATABASE!$X2520&lt;&gt;1,"",DATABASE!A2520)</f>
        <v/>
      </c>
      <c r="D2522" s="94">
        <f>IF(DATABASE!$X2520&lt;&gt;1,"",DATABASE!P2520)</f>
        <v/>
      </c>
      <c r="E2522" s="94">
        <f>IF(DATABASE!$X2520&lt;&gt;1,"",DATABASE!L2520)</f>
        <v/>
      </c>
      <c r="F2522" s="94">
        <f>IF(DATABASE!$X2520&lt;&gt;1,"",DATABASE!Q2520)</f>
        <v/>
      </c>
      <c r="G2522" s="94">
        <f>IF(DATABASE!$X2520&lt;&gt;1,"",DATABASE!C2520)</f>
        <v/>
      </c>
      <c r="H2522" s="94">
        <f>IF(DATABASE!$X2520&lt;&gt;1,"",DATABASE!D2520)</f>
        <v/>
      </c>
      <c r="I2522" s="93">
        <f>IF(DATABASE!$X2520&lt;&gt;1,"",DATABASE!S2520)</f>
        <v/>
      </c>
    </row>
    <row r="2523" ht="16.5" customHeight="1" s="111">
      <c r="A2523" s="92">
        <f>IF(DATABASE!$X2521&lt;&gt;1,"",DATABASE!B2521)</f>
        <v/>
      </c>
      <c r="B2523" s="93">
        <f>IF(DATABASE!$X2521&lt;&gt;1,"",DATABASE!M2521)</f>
        <v/>
      </c>
      <c r="C2523" s="94">
        <f>IF(DATABASE!$X2521&lt;&gt;1,"",DATABASE!A2521)</f>
        <v/>
      </c>
      <c r="D2523" s="94">
        <f>IF(DATABASE!$X2521&lt;&gt;1,"",DATABASE!P2521)</f>
        <v/>
      </c>
      <c r="E2523" s="94">
        <f>IF(DATABASE!$X2521&lt;&gt;1,"",DATABASE!L2521)</f>
        <v/>
      </c>
      <c r="F2523" s="94">
        <f>IF(DATABASE!$X2521&lt;&gt;1,"",DATABASE!Q2521)</f>
        <v/>
      </c>
      <c r="G2523" s="94">
        <f>IF(DATABASE!$X2521&lt;&gt;1,"",DATABASE!C2521)</f>
        <v/>
      </c>
      <c r="H2523" s="94">
        <f>IF(DATABASE!$X2521&lt;&gt;1,"",DATABASE!D2521)</f>
        <v/>
      </c>
      <c r="I2523" s="93">
        <f>IF(DATABASE!$X2521&lt;&gt;1,"",DATABASE!S2521)</f>
        <v/>
      </c>
    </row>
    <row r="2524" ht="16.5" customHeight="1" s="111">
      <c r="A2524" s="92">
        <f>IF(DATABASE!$X2522&lt;&gt;1,"",DATABASE!B2522)</f>
        <v/>
      </c>
      <c r="B2524" s="93">
        <f>IF(DATABASE!$X2522&lt;&gt;1,"",DATABASE!M2522)</f>
        <v/>
      </c>
      <c r="C2524" s="94">
        <f>IF(DATABASE!$X2522&lt;&gt;1,"",DATABASE!A2522)</f>
        <v/>
      </c>
      <c r="D2524" s="94">
        <f>IF(DATABASE!$X2522&lt;&gt;1,"",DATABASE!P2522)</f>
        <v/>
      </c>
      <c r="E2524" s="94">
        <f>IF(DATABASE!$X2522&lt;&gt;1,"",DATABASE!L2522)</f>
        <v/>
      </c>
      <c r="F2524" s="94">
        <f>IF(DATABASE!$X2522&lt;&gt;1,"",DATABASE!Q2522)</f>
        <v/>
      </c>
      <c r="G2524" s="94">
        <f>IF(DATABASE!$X2522&lt;&gt;1,"",DATABASE!C2522)</f>
        <v/>
      </c>
      <c r="H2524" s="94">
        <f>IF(DATABASE!$X2522&lt;&gt;1,"",DATABASE!D2522)</f>
        <v/>
      </c>
      <c r="I2524" s="93">
        <f>IF(DATABASE!$X2522&lt;&gt;1,"",DATABASE!S2522)</f>
        <v/>
      </c>
    </row>
    <row r="2525" ht="16.5" customHeight="1" s="111">
      <c r="A2525" s="92">
        <f>IF(DATABASE!$X2523&lt;&gt;1,"",DATABASE!B2523)</f>
        <v/>
      </c>
      <c r="B2525" s="93">
        <f>IF(DATABASE!$X2523&lt;&gt;1,"",DATABASE!M2523)</f>
        <v/>
      </c>
      <c r="C2525" s="94">
        <f>IF(DATABASE!$X2523&lt;&gt;1,"",DATABASE!A2523)</f>
        <v/>
      </c>
      <c r="D2525" s="94">
        <f>IF(DATABASE!$X2523&lt;&gt;1,"",DATABASE!P2523)</f>
        <v/>
      </c>
      <c r="E2525" s="94">
        <f>IF(DATABASE!$X2523&lt;&gt;1,"",DATABASE!L2523)</f>
        <v/>
      </c>
      <c r="F2525" s="94">
        <f>IF(DATABASE!$X2523&lt;&gt;1,"",DATABASE!Q2523)</f>
        <v/>
      </c>
      <c r="G2525" s="94">
        <f>IF(DATABASE!$X2523&lt;&gt;1,"",DATABASE!C2523)</f>
        <v/>
      </c>
      <c r="H2525" s="94">
        <f>IF(DATABASE!$X2523&lt;&gt;1,"",DATABASE!D2523)</f>
        <v/>
      </c>
      <c r="I2525" s="93">
        <f>IF(DATABASE!$X2523&lt;&gt;1,"",DATABASE!S2523)</f>
        <v/>
      </c>
    </row>
    <row r="2526" ht="16.5" customHeight="1" s="111">
      <c r="A2526" s="92">
        <f>IF(DATABASE!$X2524&lt;&gt;1,"",DATABASE!B2524)</f>
        <v/>
      </c>
      <c r="B2526" s="93">
        <f>IF(DATABASE!$X2524&lt;&gt;1,"",DATABASE!M2524)</f>
        <v/>
      </c>
      <c r="C2526" s="94">
        <f>IF(DATABASE!$X2524&lt;&gt;1,"",DATABASE!A2524)</f>
        <v/>
      </c>
      <c r="D2526" s="94">
        <f>IF(DATABASE!$X2524&lt;&gt;1,"",DATABASE!P2524)</f>
        <v/>
      </c>
      <c r="E2526" s="94">
        <f>IF(DATABASE!$X2524&lt;&gt;1,"",DATABASE!L2524)</f>
        <v/>
      </c>
      <c r="F2526" s="94">
        <f>IF(DATABASE!$X2524&lt;&gt;1,"",DATABASE!Q2524)</f>
        <v/>
      </c>
      <c r="G2526" s="94">
        <f>IF(DATABASE!$X2524&lt;&gt;1,"",DATABASE!C2524)</f>
        <v/>
      </c>
      <c r="H2526" s="94">
        <f>IF(DATABASE!$X2524&lt;&gt;1,"",DATABASE!D2524)</f>
        <v/>
      </c>
      <c r="I2526" s="93">
        <f>IF(DATABASE!$X2524&lt;&gt;1,"",DATABASE!S2524)</f>
        <v/>
      </c>
    </row>
    <row r="2527" ht="16.5" customHeight="1" s="111">
      <c r="A2527" s="92">
        <f>IF(DATABASE!$X2525&lt;&gt;1,"",DATABASE!B2525)</f>
        <v/>
      </c>
      <c r="B2527" s="93">
        <f>IF(DATABASE!$X2525&lt;&gt;1,"",DATABASE!M2525)</f>
        <v/>
      </c>
      <c r="C2527" s="94">
        <f>IF(DATABASE!$X2525&lt;&gt;1,"",DATABASE!A2525)</f>
        <v/>
      </c>
      <c r="D2527" s="94">
        <f>IF(DATABASE!$X2525&lt;&gt;1,"",DATABASE!P2525)</f>
        <v/>
      </c>
      <c r="E2527" s="94">
        <f>IF(DATABASE!$X2525&lt;&gt;1,"",DATABASE!L2525)</f>
        <v/>
      </c>
      <c r="F2527" s="94">
        <f>IF(DATABASE!$X2525&lt;&gt;1,"",DATABASE!Q2525)</f>
        <v/>
      </c>
      <c r="G2527" s="94">
        <f>IF(DATABASE!$X2525&lt;&gt;1,"",DATABASE!C2525)</f>
        <v/>
      </c>
      <c r="H2527" s="94">
        <f>IF(DATABASE!$X2525&lt;&gt;1,"",DATABASE!D2525)</f>
        <v/>
      </c>
      <c r="I2527" s="93">
        <f>IF(DATABASE!$X2525&lt;&gt;1,"",DATABASE!S2525)</f>
        <v/>
      </c>
    </row>
    <row r="2528" ht="16.5" customHeight="1" s="111">
      <c r="A2528" s="92">
        <f>IF(DATABASE!$X2526&lt;&gt;1,"",DATABASE!B2526)</f>
        <v/>
      </c>
      <c r="B2528" s="93">
        <f>IF(DATABASE!$X2526&lt;&gt;1,"",DATABASE!M2526)</f>
        <v/>
      </c>
      <c r="C2528" s="94">
        <f>IF(DATABASE!$X2526&lt;&gt;1,"",DATABASE!A2526)</f>
        <v/>
      </c>
      <c r="D2528" s="94">
        <f>IF(DATABASE!$X2526&lt;&gt;1,"",DATABASE!P2526)</f>
        <v/>
      </c>
      <c r="E2528" s="94">
        <f>IF(DATABASE!$X2526&lt;&gt;1,"",DATABASE!L2526)</f>
        <v/>
      </c>
      <c r="F2528" s="94">
        <f>IF(DATABASE!$X2526&lt;&gt;1,"",DATABASE!Q2526)</f>
        <v/>
      </c>
      <c r="G2528" s="94">
        <f>IF(DATABASE!$X2526&lt;&gt;1,"",DATABASE!C2526)</f>
        <v/>
      </c>
      <c r="H2528" s="94">
        <f>IF(DATABASE!$X2526&lt;&gt;1,"",DATABASE!D2526)</f>
        <v/>
      </c>
      <c r="I2528" s="93">
        <f>IF(DATABASE!$X2526&lt;&gt;1,"",DATABASE!S2526)</f>
        <v/>
      </c>
    </row>
    <row r="2529" ht="16.5" customHeight="1" s="111">
      <c r="A2529" s="92">
        <f>IF(DATABASE!$X2527&lt;&gt;1,"",DATABASE!B2527)</f>
        <v/>
      </c>
      <c r="B2529" s="93">
        <f>IF(DATABASE!$X2527&lt;&gt;1,"",DATABASE!M2527)</f>
        <v/>
      </c>
      <c r="C2529" s="94">
        <f>IF(DATABASE!$X2527&lt;&gt;1,"",DATABASE!A2527)</f>
        <v/>
      </c>
      <c r="D2529" s="94">
        <f>IF(DATABASE!$X2527&lt;&gt;1,"",DATABASE!P2527)</f>
        <v/>
      </c>
      <c r="E2529" s="94">
        <f>IF(DATABASE!$X2527&lt;&gt;1,"",DATABASE!L2527)</f>
        <v/>
      </c>
      <c r="F2529" s="94">
        <f>IF(DATABASE!$X2527&lt;&gt;1,"",DATABASE!Q2527)</f>
        <v/>
      </c>
      <c r="G2529" s="94">
        <f>IF(DATABASE!$X2527&lt;&gt;1,"",DATABASE!C2527)</f>
        <v/>
      </c>
      <c r="H2529" s="94">
        <f>IF(DATABASE!$X2527&lt;&gt;1,"",DATABASE!D2527)</f>
        <v/>
      </c>
      <c r="I2529" s="93">
        <f>IF(DATABASE!$X2527&lt;&gt;1,"",DATABASE!S2527)</f>
        <v/>
      </c>
    </row>
    <row r="2530" ht="16.5" customHeight="1" s="111">
      <c r="A2530" s="92">
        <f>IF(DATABASE!$X2528&lt;&gt;1,"",DATABASE!B2528)</f>
        <v/>
      </c>
      <c r="B2530" s="93">
        <f>IF(DATABASE!$X2528&lt;&gt;1,"",DATABASE!M2528)</f>
        <v/>
      </c>
      <c r="C2530" s="94">
        <f>IF(DATABASE!$X2528&lt;&gt;1,"",DATABASE!A2528)</f>
        <v/>
      </c>
      <c r="D2530" s="94">
        <f>IF(DATABASE!$X2528&lt;&gt;1,"",DATABASE!P2528)</f>
        <v/>
      </c>
      <c r="E2530" s="94">
        <f>IF(DATABASE!$X2528&lt;&gt;1,"",DATABASE!L2528)</f>
        <v/>
      </c>
      <c r="F2530" s="94">
        <f>IF(DATABASE!$X2528&lt;&gt;1,"",DATABASE!Q2528)</f>
        <v/>
      </c>
      <c r="G2530" s="94">
        <f>IF(DATABASE!$X2528&lt;&gt;1,"",DATABASE!C2528)</f>
        <v/>
      </c>
      <c r="H2530" s="94">
        <f>IF(DATABASE!$X2528&lt;&gt;1,"",DATABASE!D2528)</f>
        <v/>
      </c>
      <c r="I2530" s="93">
        <f>IF(DATABASE!$X2528&lt;&gt;1,"",DATABASE!S2528)</f>
        <v/>
      </c>
    </row>
    <row r="2531" ht="16.5" customHeight="1" s="111">
      <c r="A2531" s="92">
        <f>IF(DATABASE!$X2529&lt;&gt;1,"",DATABASE!B2529)</f>
        <v/>
      </c>
      <c r="B2531" s="93">
        <f>IF(DATABASE!$X2529&lt;&gt;1,"",DATABASE!M2529)</f>
        <v/>
      </c>
      <c r="C2531" s="94">
        <f>IF(DATABASE!$X2529&lt;&gt;1,"",DATABASE!A2529)</f>
        <v/>
      </c>
      <c r="D2531" s="94">
        <f>IF(DATABASE!$X2529&lt;&gt;1,"",DATABASE!P2529)</f>
        <v/>
      </c>
      <c r="E2531" s="94">
        <f>IF(DATABASE!$X2529&lt;&gt;1,"",DATABASE!L2529)</f>
        <v/>
      </c>
      <c r="F2531" s="94">
        <f>IF(DATABASE!$X2529&lt;&gt;1,"",DATABASE!Q2529)</f>
        <v/>
      </c>
      <c r="G2531" s="94">
        <f>IF(DATABASE!$X2529&lt;&gt;1,"",DATABASE!C2529)</f>
        <v/>
      </c>
      <c r="H2531" s="94">
        <f>IF(DATABASE!$X2529&lt;&gt;1,"",DATABASE!D2529)</f>
        <v/>
      </c>
      <c r="I2531" s="93">
        <f>IF(DATABASE!$X2529&lt;&gt;1,"",DATABASE!S2529)</f>
        <v/>
      </c>
    </row>
    <row r="2532" ht="16.5" customHeight="1" s="111">
      <c r="A2532" s="92">
        <f>IF(DATABASE!$X2530&lt;&gt;1,"",DATABASE!B2530)</f>
        <v/>
      </c>
      <c r="B2532" s="93">
        <f>IF(DATABASE!$X2530&lt;&gt;1,"",DATABASE!M2530)</f>
        <v/>
      </c>
      <c r="C2532" s="94">
        <f>IF(DATABASE!$X2530&lt;&gt;1,"",DATABASE!A2530)</f>
        <v/>
      </c>
      <c r="D2532" s="94">
        <f>IF(DATABASE!$X2530&lt;&gt;1,"",DATABASE!P2530)</f>
        <v/>
      </c>
      <c r="E2532" s="94">
        <f>IF(DATABASE!$X2530&lt;&gt;1,"",DATABASE!L2530)</f>
        <v/>
      </c>
      <c r="F2532" s="94">
        <f>IF(DATABASE!$X2530&lt;&gt;1,"",DATABASE!Q2530)</f>
        <v/>
      </c>
      <c r="G2532" s="94">
        <f>IF(DATABASE!$X2530&lt;&gt;1,"",DATABASE!C2530)</f>
        <v/>
      </c>
      <c r="H2532" s="94">
        <f>IF(DATABASE!$X2530&lt;&gt;1,"",DATABASE!D2530)</f>
        <v/>
      </c>
      <c r="I2532" s="93">
        <f>IF(DATABASE!$X2530&lt;&gt;1,"",DATABASE!S2530)</f>
        <v/>
      </c>
    </row>
    <row r="2533" ht="16.5" customHeight="1" s="111">
      <c r="A2533" s="92">
        <f>IF(DATABASE!$X2531&lt;&gt;1,"",DATABASE!B2531)</f>
        <v/>
      </c>
      <c r="B2533" s="93">
        <f>IF(DATABASE!$X2531&lt;&gt;1,"",DATABASE!M2531)</f>
        <v/>
      </c>
      <c r="C2533" s="94">
        <f>IF(DATABASE!$X2531&lt;&gt;1,"",DATABASE!A2531)</f>
        <v/>
      </c>
      <c r="D2533" s="94">
        <f>IF(DATABASE!$X2531&lt;&gt;1,"",DATABASE!P2531)</f>
        <v/>
      </c>
      <c r="E2533" s="94">
        <f>IF(DATABASE!$X2531&lt;&gt;1,"",DATABASE!L2531)</f>
        <v/>
      </c>
      <c r="F2533" s="94">
        <f>IF(DATABASE!$X2531&lt;&gt;1,"",DATABASE!Q2531)</f>
        <v/>
      </c>
      <c r="G2533" s="94">
        <f>IF(DATABASE!$X2531&lt;&gt;1,"",DATABASE!C2531)</f>
        <v/>
      </c>
      <c r="H2533" s="94">
        <f>IF(DATABASE!$X2531&lt;&gt;1,"",DATABASE!D2531)</f>
        <v/>
      </c>
      <c r="I2533" s="93">
        <f>IF(DATABASE!$X2531&lt;&gt;1,"",DATABASE!S2531)</f>
        <v/>
      </c>
    </row>
    <row r="2534" ht="16.5" customHeight="1" s="111">
      <c r="A2534" s="92">
        <f>IF(DATABASE!$X2532&lt;&gt;1,"",DATABASE!B2532)</f>
        <v/>
      </c>
      <c r="B2534" s="93">
        <f>IF(DATABASE!$X2532&lt;&gt;1,"",DATABASE!M2532)</f>
        <v/>
      </c>
      <c r="C2534" s="94">
        <f>IF(DATABASE!$X2532&lt;&gt;1,"",DATABASE!A2532)</f>
        <v/>
      </c>
      <c r="D2534" s="94">
        <f>IF(DATABASE!$X2532&lt;&gt;1,"",DATABASE!P2532)</f>
        <v/>
      </c>
      <c r="E2534" s="94">
        <f>IF(DATABASE!$X2532&lt;&gt;1,"",DATABASE!L2532)</f>
        <v/>
      </c>
      <c r="F2534" s="94">
        <f>IF(DATABASE!$X2532&lt;&gt;1,"",DATABASE!Q2532)</f>
        <v/>
      </c>
      <c r="G2534" s="94">
        <f>IF(DATABASE!$X2532&lt;&gt;1,"",DATABASE!C2532)</f>
        <v/>
      </c>
      <c r="H2534" s="94">
        <f>IF(DATABASE!$X2532&lt;&gt;1,"",DATABASE!D2532)</f>
        <v/>
      </c>
      <c r="I2534" s="93">
        <f>IF(DATABASE!$X2532&lt;&gt;1,"",DATABASE!S2532)</f>
        <v/>
      </c>
    </row>
    <row r="2535" ht="16.5" customHeight="1" s="111">
      <c r="A2535" s="92">
        <f>IF(DATABASE!$X2533&lt;&gt;1,"",DATABASE!B2533)</f>
        <v/>
      </c>
      <c r="B2535" s="93">
        <f>IF(DATABASE!$X2533&lt;&gt;1,"",DATABASE!M2533)</f>
        <v/>
      </c>
      <c r="C2535" s="94">
        <f>IF(DATABASE!$X2533&lt;&gt;1,"",DATABASE!A2533)</f>
        <v/>
      </c>
      <c r="D2535" s="94">
        <f>IF(DATABASE!$X2533&lt;&gt;1,"",DATABASE!P2533)</f>
        <v/>
      </c>
      <c r="E2535" s="94">
        <f>IF(DATABASE!$X2533&lt;&gt;1,"",DATABASE!L2533)</f>
        <v/>
      </c>
      <c r="F2535" s="94">
        <f>IF(DATABASE!$X2533&lt;&gt;1,"",DATABASE!Q2533)</f>
        <v/>
      </c>
      <c r="G2535" s="94">
        <f>IF(DATABASE!$X2533&lt;&gt;1,"",DATABASE!C2533)</f>
        <v/>
      </c>
      <c r="H2535" s="94">
        <f>IF(DATABASE!$X2533&lt;&gt;1,"",DATABASE!D2533)</f>
        <v/>
      </c>
      <c r="I2535" s="93">
        <f>IF(DATABASE!$X2533&lt;&gt;1,"",DATABASE!S2533)</f>
        <v/>
      </c>
    </row>
    <row r="2536" ht="16.5" customHeight="1" s="111">
      <c r="A2536" s="92">
        <f>IF(DATABASE!$X2534&lt;&gt;1,"",DATABASE!B2534)</f>
        <v/>
      </c>
      <c r="B2536" s="93">
        <f>IF(DATABASE!$X2534&lt;&gt;1,"",DATABASE!M2534)</f>
        <v/>
      </c>
      <c r="C2536" s="94">
        <f>IF(DATABASE!$X2534&lt;&gt;1,"",DATABASE!A2534)</f>
        <v/>
      </c>
      <c r="D2536" s="94">
        <f>IF(DATABASE!$X2534&lt;&gt;1,"",DATABASE!P2534)</f>
        <v/>
      </c>
      <c r="E2536" s="94">
        <f>IF(DATABASE!$X2534&lt;&gt;1,"",DATABASE!L2534)</f>
        <v/>
      </c>
      <c r="F2536" s="94">
        <f>IF(DATABASE!$X2534&lt;&gt;1,"",DATABASE!Q2534)</f>
        <v/>
      </c>
      <c r="G2536" s="94">
        <f>IF(DATABASE!$X2534&lt;&gt;1,"",DATABASE!C2534)</f>
        <v/>
      </c>
      <c r="H2536" s="94">
        <f>IF(DATABASE!$X2534&lt;&gt;1,"",DATABASE!D2534)</f>
        <v/>
      </c>
      <c r="I2536" s="93">
        <f>IF(DATABASE!$X2534&lt;&gt;1,"",DATABASE!S2534)</f>
        <v/>
      </c>
    </row>
    <row r="2537" ht="16.5" customHeight="1" s="111">
      <c r="A2537" s="92">
        <f>IF(DATABASE!$X2535&lt;&gt;1,"",DATABASE!B2535)</f>
        <v/>
      </c>
      <c r="B2537" s="93">
        <f>IF(DATABASE!$X2535&lt;&gt;1,"",DATABASE!M2535)</f>
        <v/>
      </c>
      <c r="C2537" s="94">
        <f>IF(DATABASE!$X2535&lt;&gt;1,"",DATABASE!A2535)</f>
        <v/>
      </c>
      <c r="D2537" s="94">
        <f>IF(DATABASE!$X2535&lt;&gt;1,"",DATABASE!P2535)</f>
        <v/>
      </c>
      <c r="E2537" s="94">
        <f>IF(DATABASE!$X2535&lt;&gt;1,"",DATABASE!L2535)</f>
        <v/>
      </c>
      <c r="F2537" s="94">
        <f>IF(DATABASE!$X2535&lt;&gt;1,"",DATABASE!Q2535)</f>
        <v/>
      </c>
      <c r="G2537" s="94">
        <f>IF(DATABASE!$X2535&lt;&gt;1,"",DATABASE!C2535)</f>
        <v/>
      </c>
      <c r="H2537" s="94">
        <f>IF(DATABASE!$X2535&lt;&gt;1,"",DATABASE!D2535)</f>
        <v/>
      </c>
      <c r="I2537" s="93">
        <f>IF(DATABASE!$X2535&lt;&gt;1,"",DATABASE!S2535)</f>
        <v/>
      </c>
    </row>
    <row r="2538" ht="16.5" customHeight="1" s="111">
      <c r="A2538" s="92">
        <f>IF(DATABASE!$X2536&lt;&gt;1,"",DATABASE!B2536)</f>
        <v/>
      </c>
      <c r="B2538" s="93">
        <f>IF(DATABASE!$X2536&lt;&gt;1,"",DATABASE!M2536)</f>
        <v/>
      </c>
      <c r="C2538" s="94">
        <f>IF(DATABASE!$X2536&lt;&gt;1,"",DATABASE!A2536)</f>
        <v/>
      </c>
      <c r="D2538" s="94">
        <f>IF(DATABASE!$X2536&lt;&gt;1,"",DATABASE!P2536)</f>
        <v/>
      </c>
      <c r="E2538" s="94">
        <f>IF(DATABASE!$X2536&lt;&gt;1,"",DATABASE!L2536)</f>
        <v/>
      </c>
      <c r="F2538" s="94">
        <f>IF(DATABASE!$X2536&lt;&gt;1,"",DATABASE!Q2536)</f>
        <v/>
      </c>
      <c r="G2538" s="94">
        <f>IF(DATABASE!$X2536&lt;&gt;1,"",DATABASE!C2536)</f>
        <v/>
      </c>
      <c r="H2538" s="94">
        <f>IF(DATABASE!$X2536&lt;&gt;1,"",DATABASE!D2536)</f>
        <v/>
      </c>
      <c r="I2538" s="93">
        <f>IF(DATABASE!$X2536&lt;&gt;1,"",DATABASE!S2536)</f>
        <v/>
      </c>
    </row>
    <row r="2539" ht="16.5" customHeight="1" s="111">
      <c r="A2539" s="92">
        <f>IF(DATABASE!$X2537&lt;&gt;1,"",DATABASE!B2537)</f>
        <v/>
      </c>
      <c r="B2539" s="93">
        <f>IF(DATABASE!$X2537&lt;&gt;1,"",DATABASE!M2537)</f>
        <v/>
      </c>
      <c r="C2539" s="94">
        <f>IF(DATABASE!$X2537&lt;&gt;1,"",DATABASE!A2537)</f>
        <v/>
      </c>
      <c r="D2539" s="94">
        <f>IF(DATABASE!$X2537&lt;&gt;1,"",DATABASE!P2537)</f>
        <v/>
      </c>
      <c r="E2539" s="94">
        <f>IF(DATABASE!$X2537&lt;&gt;1,"",DATABASE!L2537)</f>
        <v/>
      </c>
      <c r="F2539" s="94">
        <f>IF(DATABASE!$X2537&lt;&gt;1,"",DATABASE!Q2537)</f>
        <v/>
      </c>
      <c r="G2539" s="94">
        <f>IF(DATABASE!$X2537&lt;&gt;1,"",DATABASE!C2537)</f>
        <v/>
      </c>
      <c r="H2539" s="94">
        <f>IF(DATABASE!$X2537&lt;&gt;1,"",DATABASE!D2537)</f>
        <v/>
      </c>
      <c r="I2539" s="93">
        <f>IF(DATABASE!$X2537&lt;&gt;1,"",DATABASE!S2537)</f>
        <v/>
      </c>
    </row>
    <row r="2540" ht="16.5" customHeight="1" s="111">
      <c r="A2540" s="92">
        <f>IF(DATABASE!$X2538&lt;&gt;1,"",DATABASE!B2538)</f>
        <v/>
      </c>
      <c r="B2540" s="93">
        <f>IF(DATABASE!$X2538&lt;&gt;1,"",DATABASE!M2538)</f>
        <v/>
      </c>
      <c r="C2540" s="94">
        <f>IF(DATABASE!$X2538&lt;&gt;1,"",DATABASE!A2538)</f>
        <v/>
      </c>
      <c r="D2540" s="94">
        <f>IF(DATABASE!$X2538&lt;&gt;1,"",DATABASE!P2538)</f>
        <v/>
      </c>
      <c r="E2540" s="94">
        <f>IF(DATABASE!$X2538&lt;&gt;1,"",DATABASE!L2538)</f>
        <v/>
      </c>
      <c r="F2540" s="94">
        <f>IF(DATABASE!$X2538&lt;&gt;1,"",DATABASE!Q2538)</f>
        <v/>
      </c>
      <c r="G2540" s="94">
        <f>IF(DATABASE!$X2538&lt;&gt;1,"",DATABASE!C2538)</f>
        <v/>
      </c>
      <c r="H2540" s="94">
        <f>IF(DATABASE!$X2538&lt;&gt;1,"",DATABASE!D2538)</f>
        <v/>
      </c>
      <c r="I2540" s="93">
        <f>IF(DATABASE!$X2538&lt;&gt;1,"",DATABASE!S2538)</f>
        <v/>
      </c>
    </row>
    <row r="2541" ht="16.5" customHeight="1" s="111">
      <c r="A2541" s="92">
        <f>IF(DATABASE!$X2539&lt;&gt;1,"",DATABASE!B2539)</f>
        <v/>
      </c>
      <c r="B2541" s="93">
        <f>IF(DATABASE!$X2539&lt;&gt;1,"",DATABASE!M2539)</f>
        <v/>
      </c>
      <c r="C2541" s="94">
        <f>IF(DATABASE!$X2539&lt;&gt;1,"",DATABASE!A2539)</f>
        <v/>
      </c>
      <c r="D2541" s="94">
        <f>IF(DATABASE!$X2539&lt;&gt;1,"",DATABASE!P2539)</f>
        <v/>
      </c>
      <c r="E2541" s="94">
        <f>IF(DATABASE!$X2539&lt;&gt;1,"",DATABASE!L2539)</f>
        <v/>
      </c>
      <c r="F2541" s="94">
        <f>IF(DATABASE!$X2539&lt;&gt;1,"",DATABASE!Q2539)</f>
        <v/>
      </c>
      <c r="G2541" s="94">
        <f>IF(DATABASE!$X2539&lt;&gt;1,"",DATABASE!C2539)</f>
        <v/>
      </c>
      <c r="H2541" s="94">
        <f>IF(DATABASE!$X2539&lt;&gt;1,"",DATABASE!D2539)</f>
        <v/>
      </c>
      <c r="I2541" s="93">
        <f>IF(DATABASE!$X2539&lt;&gt;1,"",DATABASE!S2539)</f>
        <v/>
      </c>
    </row>
    <row r="2542" ht="16.5" customHeight="1" s="111">
      <c r="A2542" s="92">
        <f>IF(DATABASE!$X2540&lt;&gt;1,"",DATABASE!B2540)</f>
        <v/>
      </c>
      <c r="B2542" s="93">
        <f>IF(DATABASE!$X2540&lt;&gt;1,"",DATABASE!M2540)</f>
        <v/>
      </c>
      <c r="C2542" s="94">
        <f>IF(DATABASE!$X2540&lt;&gt;1,"",DATABASE!A2540)</f>
        <v/>
      </c>
      <c r="D2542" s="94">
        <f>IF(DATABASE!$X2540&lt;&gt;1,"",DATABASE!P2540)</f>
        <v/>
      </c>
      <c r="E2542" s="94">
        <f>IF(DATABASE!$X2540&lt;&gt;1,"",DATABASE!L2540)</f>
        <v/>
      </c>
      <c r="F2542" s="94">
        <f>IF(DATABASE!$X2540&lt;&gt;1,"",DATABASE!Q2540)</f>
        <v/>
      </c>
      <c r="G2542" s="94">
        <f>IF(DATABASE!$X2540&lt;&gt;1,"",DATABASE!C2540)</f>
        <v/>
      </c>
      <c r="H2542" s="94">
        <f>IF(DATABASE!$X2540&lt;&gt;1,"",DATABASE!D2540)</f>
        <v/>
      </c>
      <c r="I2542" s="93">
        <f>IF(DATABASE!$X2540&lt;&gt;1,"",DATABASE!S2540)</f>
        <v/>
      </c>
    </row>
    <row r="2543" ht="16.5" customHeight="1" s="111">
      <c r="A2543" s="92">
        <f>IF(DATABASE!$X2541&lt;&gt;1,"",DATABASE!B2541)</f>
        <v/>
      </c>
      <c r="B2543" s="93">
        <f>IF(DATABASE!$X2541&lt;&gt;1,"",DATABASE!M2541)</f>
        <v/>
      </c>
      <c r="C2543" s="94">
        <f>IF(DATABASE!$X2541&lt;&gt;1,"",DATABASE!A2541)</f>
        <v/>
      </c>
      <c r="D2543" s="94">
        <f>IF(DATABASE!$X2541&lt;&gt;1,"",DATABASE!P2541)</f>
        <v/>
      </c>
      <c r="E2543" s="94">
        <f>IF(DATABASE!$X2541&lt;&gt;1,"",DATABASE!L2541)</f>
        <v/>
      </c>
      <c r="F2543" s="94">
        <f>IF(DATABASE!$X2541&lt;&gt;1,"",DATABASE!Q2541)</f>
        <v/>
      </c>
      <c r="G2543" s="94">
        <f>IF(DATABASE!$X2541&lt;&gt;1,"",DATABASE!C2541)</f>
        <v/>
      </c>
      <c r="H2543" s="94">
        <f>IF(DATABASE!$X2541&lt;&gt;1,"",DATABASE!D2541)</f>
        <v/>
      </c>
      <c r="I2543" s="93">
        <f>IF(DATABASE!$X2541&lt;&gt;1,"",DATABASE!S2541)</f>
        <v/>
      </c>
    </row>
    <row r="2544" ht="16.5" customHeight="1" s="111">
      <c r="A2544" s="92">
        <f>IF(DATABASE!$X2542&lt;&gt;1,"",DATABASE!B2542)</f>
        <v/>
      </c>
      <c r="B2544" s="93">
        <f>IF(DATABASE!$X2542&lt;&gt;1,"",DATABASE!M2542)</f>
        <v/>
      </c>
      <c r="C2544" s="94">
        <f>IF(DATABASE!$X2542&lt;&gt;1,"",DATABASE!A2542)</f>
        <v/>
      </c>
      <c r="D2544" s="94">
        <f>IF(DATABASE!$X2542&lt;&gt;1,"",DATABASE!P2542)</f>
        <v/>
      </c>
      <c r="E2544" s="94">
        <f>IF(DATABASE!$X2542&lt;&gt;1,"",DATABASE!L2542)</f>
        <v/>
      </c>
      <c r="F2544" s="94">
        <f>IF(DATABASE!$X2542&lt;&gt;1,"",DATABASE!Q2542)</f>
        <v/>
      </c>
      <c r="G2544" s="94">
        <f>IF(DATABASE!$X2542&lt;&gt;1,"",DATABASE!C2542)</f>
        <v/>
      </c>
      <c r="H2544" s="94">
        <f>IF(DATABASE!$X2542&lt;&gt;1,"",DATABASE!D2542)</f>
        <v/>
      </c>
      <c r="I2544" s="93">
        <f>IF(DATABASE!$X2542&lt;&gt;1,"",DATABASE!S2542)</f>
        <v/>
      </c>
    </row>
    <row r="2545" ht="16.5" customHeight="1" s="111">
      <c r="A2545" s="92">
        <f>IF(DATABASE!$X2543&lt;&gt;1,"",DATABASE!B2543)</f>
        <v/>
      </c>
      <c r="B2545" s="93">
        <f>IF(DATABASE!$X2543&lt;&gt;1,"",DATABASE!M2543)</f>
        <v/>
      </c>
      <c r="C2545" s="94">
        <f>IF(DATABASE!$X2543&lt;&gt;1,"",DATABASE!A2543)</f>
        <v/>
      </c>
      <c r="D2545" s="94">
        <f>IF(DATABASE!$X2543&lt;&gt;1,"",DATABASE!P2543)</f>
        <v/>
      </c>
      <c r="E2545" s="94">
        <f>IF(DATABASE!$X2543&lt;&gt;1,"",DATABASE!L2543)</f>
        <v/>
      </c>
      <c r="F2545" s="94">
        <f>IF(DATABASE!$X2543&lt;&gt;1,"",DATABASE!Q2543)</f>
        <v/>
      </c>
      <c r="G2545" s="94">
        <f>IF(DATABASE!$X2543&lt;&gt;1,"",DATABASE!C2543)</f>
        <v/>
      </c>
      <c r="H2545" s="94">
        <f>IF(DATABASE!$X2543&lt;&gt;1,"",DATABASE!D2543)</f>
        <v/>
      </c>
      <c r="I2545" s="93">
        <f>IF(DATABASE!$X2543&lt;&gt;1,"",DATABASE!S2543)</f>
        <v/>
      </c>
    </row>
    <row r="2546" ht="16.5" customHeight="1" s="111">
      <c r="A2546" s="92">
        <f>IF(DATABASE!$X2544&lt;&gt;1,"",DATABASE!B2544)</f>
        <v/>
      </c>
      <c r="B2546" s="93">
        <f>IF(DATABASE!$X2544&lt;&gt;1,"",DATABASE!M2544)</f>
        <v/>
      </c>
      <c r="C2546" s="94">
        <f>IF(DATABASE!$X2544&lt;&gt;1,"",DATABASE!A2544)</f>
        <v/>
      </c>
      <c r="D2546" s="94">
        <f>IF(DATABASE!$X2544&lt;&gt;1,"",DATABASE!P2544)</f>
        <v/>
      </c>
      <c r="E2546" s="94">
        <f>IF(DATABASE!$X2544&lt;&gt;1,"",DATABASE!L2544)</f>
        <v/>
      </c>
      <c r="F2546" s="94">
        <f>IF(DATABASE!$X2544&lt;&gt;1,"",DATABASE!Q2544)</f>
        <v/>
      </c>
      <c r="G2546" s="94">
        <f>IF(DATABASE!$X2544&lt;&gt;1,"",DATABASE!C2544)</f>
        <v/>
      </c>
      <c r="H2546" s="94">
        <f>IF(DATABASE!$X2544&lt;&gt;1,"",DATABASE!D2544)</f>
        <v/>
      </c>
      <c r="I2546" s="93">
        <f>IF(DATABASE!$X2544&lt;&gt;1,"",DATABASE!S2544)</f>
        <v/>
      </c>
    </row>
    <row r="2547" ht="16.5" customHeight="1" s="111">
      <c r="A2547" s="92">
        <f>IF(DATABASE!$X2545&lt;&gt;1,"",DATABASE!B2545)</f>
        <v/>
      </c>
      <c r="B2547" s="93">
        <f>IF(DATABASE!$X2545&lt;&gt;1,"",DATABASE!M2545)</f>
        <v/>
      </c>
      <c r="C2547" s="94">
        <f>IF(DATABASE!$X2545&lt;&gt;1,"",DATABASE!A2545)</f>
        <v/>
      </c>
      <c r="D2547" s="94">
        <f>IF(DATABASE!$X2545&lt;&gt;1,"",DATABASE!P2545)</f>
        <v/>
      </c>
      <c r="E2547" s="94">
        <f>IF(DATABASE!$X2545&lt;&gt;1,"",DATABASE!L2545)</f>
        <v/>
      </c>
      <c r="F2547" s="94">
        <f>IF(DATABASE!$X2545&lt;&gt;1,"",DATABASE!Q2545)</f>
        <v/>
      </c>
      <c r="G2547" s="94">
        <f>IF(DATABASE!$X2545&lt;&gt;1,"",DATABASE!C2545)</f>
        <v/>
      </c>
      <c r="H2547" s="94">
        <f>IF(DATABASE!$X2545&lt;&gt;1,"",DATABASE!D2545)</f>
        <v/>
      </c>
      <c r="I2547" s="93">
        <f>IF(DATABASE!$X2545&lt;&gt;1,"",DATABASE!S2545)</f>
        <v/>
      </c>
    </row>
    <row r="2548" ht="16.5" customHeight="1" s="111">
      <c r="A2548" s="92">
        <f>IF(DATABASE!$X2546&lt;&gt;1,"",DATABASE!B2546)</f>
        <v/>
      </c>
      <c r="B2548" s="93">
        <f>IF(DATABASE!$X2546&lt;&gt;1,"",DATABASE!M2546)</f>
        <v/>
      </c>
      <c r="C2548" s="94">
        <f>IF(DATABASE!$X2546&lt;&gt;1,"",DATABASE!A2546)</f>
        <v/>
      </c>
      <c r="D2548" s="94">
        <f>IF(DATABASE!$X2546&lt;&gt;1,"",DATABASE!P2546)</f>
        <v/>
      </c>
      <c r="E2548" s="94">
        <f>IF(DATABASE!$X2546&lt;&gt;1,"",DATABASE!L2546)</f>
        <v/>
      </c>
      <c r="F2548" s="94">
        <f>IF(DATABASE!$X2546&lt;&gt;1,"",DATABASE!Q2546)</f>
        <v/>
      </c>
      <c r="G2548" s="94">
        <f>IF(DATABASE!$X2546&lt;&gt;1,"",DATABASE!C2546)</f>
        <v/>
      </c>
      <c r="H2548" s="94">
        <f>IF(DATABASE!$X2546&lt;&gt;1,"",DATABASE!D2546)</f>
        <v/>
      </c>
      <c r="I2548" s="93">
        <f>IF(DATABASE!$X2546&lt;&gt;1,"",DATABASE!S2546)</f>
        <v/>
      </c>
    </row>
    <row r="2549" ht="16.5" customHeight="1" s="111">
      <c r="A2549" s="92">
        <f>IF(DATABASE!$X2547&lt;&gt;1,"",DATABASE!B2547)</f>
        <v/>
      </c>
      <c r="B2549" s="93">
        <f>IF(DATABASE!$X2547&lt;&gt;1,"",DATABASE!M2547)</f>
        <v/>
      </c>
      <c r="C2549" s="94">
        <f>IF(DATABASE!$X2547&lt;&gt;1,"",DATABASE!A2547)</f>
        <v/>
      </c>
      <c r="D2549" s="94">
        <f>IF(DATABASE!$X2547&lt;&gt;1,"",DATABASE!P2547)</f>
        <v/>
      </c>
      <c r="E2549" s="94">
        <f>IF(DATABASE!$X2547&lt;&gt;1,"",DATABASE!L2547)</f>
        <v/>
      </c>
      <c r="F2549" s="94">
        <f>IF(DATABASE!$X2547&lt;&gt;1,"",DATABASE!Q2547)</f>
        <v/>
      </c>
      <c r="G2549" s="94">
        <f>IF(DATABASE!$X2547&lt;&gt;1,"",DATABASE!C2547)</f>
        <v/>
      </c>
      <c r="H2549" s="94">
        <f>IF(DATABASE!$X2547&lt;&gt;1,"",DATABASE!D2547)</f>
        <v/>
      </c>
      <c r="I2549" s="93">
        <f>IF(DATABASE!$X2547&lt;&gt;1,"",DATABASE!S2547)</f>
        <v/>
      </c>
    </row>
    <row r="2550" ht="16.5" customHeight="1" s="111">
      <c r="A2550" s="92">
        <f>IF(DATABASE!$X2548&lt;&gt;1,"",DATABASE!B2548)</f>
        <v/>
      </c>
      <c r="B2550" s="93">
        <f>IF(DATABASE!$X2548&lt;&gt;1,"",DATABASE!M2548)</f>
        <v/>
      </c>
      <c r="C2550" s="94">
        <f>IF(DATABASE!$X2548&lt;&gt;1,"",DATABASE!A2548)</f>
        <v/>
      </c>
      <c r="D2550" s="94">
        <f>IF(DATABASE!$X2548&lt;&gt;1,"",DATABASE!P2548)</f>
        <v/>
      </c>
      <c r="E2550" s="94">
        <f>IF(DATABASE!$X2548&lt;&gt;1,"",DATABASE!L2548)</f>
        <v/>
      </c>
      <c r="F2550" s="94">
        <f>IF(DATABASE!$X2548&lt;&gt;1,"",DATABASE!Q2548)</f>
        <v/>
      </c>
      <c r="G2550" s="94">
        <f>IF(DATABASE!$X2548&lt;&gt;1,"",DATABASE!C2548)</f>
        <v/>
      </c>
      <c r="H2550" s="94">
        <f>IF(DATABASE!$X2548&lt;&gt;1,"",DATABASE!D2548)</f>
        <v/>
      </c>
      <c r="I2550" s="93">
        <f>IF(DATABASE!$X2548&lt;&gt;1,"",DATABASE!S2548)</f>
        <v/>
      </c>
    </row>
    <row r="2551" ht="16.5" customHeight="1" s="111">
      <c r="A2551" s="92">
        <f>IF(DATABASE!$X2549&lt;&gt;1,"",DATABASE!B2549)</f>
        <v/>
      </c>
      <c r="B2551" s="93">
        <f>IF(DATABASE!$X2549&lt;&gt;1,"",DATABASE!M2549)</f>
        <v/>
      </c>
      <c r="C2551" s="94">
        <f>IF(DATABASE!$X2549&lt;&gt;1,"",DATABASE!A2549)</f>
        <v/>
      </c>
      <c r="D2551" s="94">
        <f>IF(DATABASE!$X2549&lt;&gt;1,"",DATABASE!P2549)</f>
        <v/>
      </c>
      <c r="E2551" s="94">
        <f>IF(DATABASE!$X2549&lt;&gt;1,"",DATABASE!L2549)</f>
        <v/>
      </c>
      <c r="F2551" s="94">
        <f>IF(DATABASE!$X2549&lt;&gt;1,"",DATABASE!Q2549)</f>
        <v/>
      </c>
      <c r="G2551" s="94">
        <f>IF(DATABASE!$X2549&lt;&gt;1,"",DATABASE!C2549)</f>
        <v/>
      </c>
      <c r="H2551" s="94">
        <f>IF(DATABASE!$X2549&lt;&gt;1,"",DATABASE!D2549)</f>
        <v/>
      </c>
      <c r="I2551" s="93">
        <f>IF(DATABASE!$X2549&lt;&gt;1,"",DATABASE!S2549)</f>
        <v/>
      </c>
    </row>
    <row r="2552" ht="16.5" customHeight="1" s="111">
      <c r="A2552" s="92">
        <f>IF(DATABASE!$X2550&lt;&gt;1,"",DATABASE!B2550)</f>
        <v/>
      </c>
      <c r="B2552" s="93">
        <f>IF(DATABASE!$X2550&lt;&gt;1,"",DATABASE!M2550)</f>
        <v/>
      </c>
      <c r="C2552" s="94">
        <f>IF(DATABASE!$X2550&lt;&gt;1,"",DATABASE!A2550)</f>
        <v/>
      </c>
      <c r="D2552" s="94">
        <f>IF(DATABASE!$X2550&lt;&gt;1,"",DATABASE!P2550)</f>
        <v/>
      </c>
      <c r="E2552" s="94">
        <f>IF(DATABASE!$X2550&lt;&gt;1,"",DATABASE!L2550)</f>
        <v/>
      </c>
      <c r="F2552" s="94">
        <f>IF(DATABASE!$X2550&lt;&gt;1,"",DATABASE!Q2550)</f>
        <v/>
      </c>
      <c r="G2552" s="94">
        <f>IF(DATABASE!$X2550&lt;&gt;1,"",DATABASE!C2550)</f>
        <v/>
      </c>
      <c r="H2552" s="94">
        <f>IF(DATABASE!$X2550&lt;&gt;1,"",DATABASE!D2550)</f>
        <v/>
      </c>
      <c r="I2552" s="93">
        <f>IF(DATABASE!$X2550&lt;&gt;1,"",DATABASE!S2550)</f>
        <v/>
      </c>
    </row>
    <row r="2553" ht="16.5" customHeight="1" s="111">
      <c r="A2553" s="92">
        <f>IF(DATABASE!$X2551&lt;&gt;1,"",DATABASE!B2551)</f>
        <v/>
      </c>
      <c r="B2553" s="93">
        <f>IF(DATABASE!$X2551&lt;&gt;1,"",DATABASE!M2551)</f>
        <v/>
      </c>
      <c r="C2553" s="94">
        <f>IF(DATABASE!$X2551&lt;&gt;1,"",DATABASE!A2551)</f>
        <v/>
      </c>
      <c r="D2553" s="94">
        <f>IF(DATABASE!$X2551&lt;&gt;1,"",DATABASE!P2551)</f>
        <v/>
      </c>
      <c r="E2553" s="94">
        <f>IF(DATABASE!$X2551&lt;&gt;1,"",DATABASE!L2551)</f>
        <v/>
      </c>
      <c r="F2553" s="94">
        <f>IF(DATABASE!$X2551&lt;&gt;1,"",DATABASE!Q2551)</f>
        <v/>
      </c>
      <c r="G2553" s="94">
        <f>IF(DATABASE!$X2551&lt;&gt;1,"",DATABASE!C2551)</f>
        <v/>
      </c>
      <c r="H2553" s="94">
        <f>IF(DATABASE!$X2551&lt;&gt;1,"",DATABASE!D2551)</f>
        <v/>
      </c>
      <c r="I2553" s="93">
        <f>IF(DATABASE!$X2551&lt;&gt;1,"",DATABASE!S2551)</f>
        <v/>
      </c>
    </row>
    <row r="2554" ht="16.5" customHeight="1" s="111">
      <c r="A2554" s="92">
        <f>IF(DATABASE!$X2552&lt;&gt;1,"",DATABASE!B2552)</f>
        <v/>
      </c>
      <c r="B2554" s="93">
        <f>IF(DATABASE!$X2552&lt;&gt;1,"",DATABASE!M2552)</f>
        <v/>
      </c>
      <c r="C2554" s="94">
        <f>IF(DATABASE!$X2552&lt;&gt;1,"",DATABASE!A2552)</f>
        <v/>
      </c>
      <c r="D2554" s="94">
        <f>IF(DATABASE!$X2552&lt;&gt;1,"",DATABASE!P2552)</f>
        <v/>
      </c>
      <c r="E2554" s="94">
        <f>IF(DATABASE!$X2552&lt;&gt;1,"",DATABASE!L2552)</f>
        <v/>
      </c>
      <c r="F2554" s="94">
        <f>IF(DATABASE!$X2552&lt;&gt;1,"",DATABASE!Q2552)</f>
        <v/>
      </c>
      <c r="G2554" s="94">
        <f>IF(DATABASE!$X2552&lt;&gt;1,"",DATABASE!C2552)</f>
        <v/>
      </c>
      <c r="H2554" s="94">
        <f>IF(DATABASE!$X2552&lt;&gt;1,"",DATABASE!D2552)</f>
        <v/>
      </c>
      <c r="I2554" s="93">
        <f>IF(DATABASE!$X2552&lt;&gt;1,"",DATABASE!S2552)</f>
        <v/>
      </c>
    </row>
    <row r="2555" ht="16.5" customHeight="1" s="111">
      <c r="A2555" s="92">
        <f>IF(DATABASE!$X2553&lt;&gt;1,"",DATABASE!B2553)</f>
        <v/>
      </c>
      <c r="B2555" s="93">
        <f>IF(DATABASE!$X2553&lt;&gt;1,"",DATABASE!M2553)</f>
        <v/>
      </c>
      <c r="C2555" s="94">
        <f>IF(DATABASE!$X2553&lt;&gt;1,"",DATABASE!A2553)</f>
        <v/>
      </c>
      <c r="D2555" s="94">
        <f>IF(DATABASE!$X2553&lt;&gt;1,"",DATABASE!P2553)</f>
        <v/>
      </c>
      <c r="E2555" s="94">
        <f>IF(DATABASE!$X2553&lt;&gt;1,"",DATABASE!L2553)</f>
        <v/>
      </c>
      <c r="F2555" s="94">
        <f>IF(DATABASE!$X2553&lt;&gt;1,"",DATABASE!Q2553)</f>
        <v/>
      </c>
      <c r="G2555" s="94">
        <f>IF(DATABASE!$X2553&lt;&gt;1,"",DATABASE!C2553)</f>
        <v/>
      </c>
      <c r="H2555" s="94">
        <f>IF(DATABASE!$X2553&lt;&gt;1,"",DATABASE!D2553)</f>
        <v/>
      </c>
      <c r="I2555" s="93">
        <f>IF(DATABASE!$X2553&lt;&gt;1,"",DATABASE!S2553)</f>
        <v/>
      </c>
    </row>
    <row r="2556" ht="16.5" customHeight="1" s="111">
      <c r="A2556" s="92">
        <f>IF(DATABASE!$X2554&lt;&gt;1,"",DATABASE!B2554)</f>
        <v/>
      </c>
      <c r="B2556" s="93">
        <f>IF(DATABASE!$X2554&lt;&gt;1,"",DATABASE!M2554)</f>
        <v/>
      </c>
      <c r="C2556" s="94">
        <f>IF(DATABASE!$X2554&lt;&gt;1,"",DATABASE!A2554)</f>
        <v/>
      </c>
      <c r="D2556" s="94">
        <f>IF(DATABASE!$X2554&lt;&gt;1,"",DATABASE!P2554)</f>
        <v/>
      </c>
      <c r="E2556" s="94">
        <f>IF(DATABASE!$X2554&lt;&gt;1,"",DATABASE!L2554)</f>
        <v/>
      </c>
      <c r="F2556" s="94">
        <f>IF(DATABASE!$X2554&lt;&gt;1,"",DATABASE!Q2554)</f>
        <v/>
      </c>
      <c r="G2556" s="94">
        <f>IF(DATABASE!$X2554&lt;&gt;1,"",DATABASE!C2554)</f>
        <v/>
      </c>
      <c r="H2556" s="94">
        <f>IF(DATABASE!$X2554&lt;&gt;1,"",DATABASE!D2554)</f>
        <v/>
      </c>
      <c r="I2556" s="93">
        <f>IF(DATABASE!$X2554&lt;&gt;1,"",DATABASE!S2554)</f>
        <v/>
      </c>
    </row>
    <row r="2557" ht="16.5" customHeight="1" s="111">
      <c r="A2557" s="92">
        <f>IF(DATABASE!$X2555&lt;&gt;1,"",DATABASE!B2555)</f>
        <v/>
      </c>
      <c r="B2557" s="93">
        <f>IF(DATABASE!$X2555&lt;&gt;1,"",DATABASE!M2555)</f>
        <v/>
      </c>
      <c r="C2557" s="94">
        <f>IF(DATABASE!$X2555&lt;&gt;1,"",DATABASE!A2555)</f>
        <v/>
      </c>
      <c r="D2557" s="94">
        <f>IF(DATABASE!$X2555&lt;&gt;1,"",DATABASE!P2555)</f>
        <v/>
      </c>
      <c r="E2557" s="94">
        <f>IF(DATABASE!$X2555&lt;&gt;1,"",DATABASE!L2555)</f>
        <v/>
      </c>
      <c r="F2557" s="94">
        <f>IF(DATABASE!$X2555&lt;&gt;1,"",DATABASE!Q2555)</f>
        <v/>
      </c>
      <c r="G2557" s="94">
        <f>IF(DATABASE!$X2555&lt;&gt;1,"",DATABASE!C2555)</f>
        <v/>
      </c>
      <c r="H2557" s="94">
        <f>IF(DATABASE!$X2555&lt;&gt;1,"",DATABASE!D2555)</f>
        <v/>
      </c>
      <c r="I2557" s="93">
        <f>IF(DATABASE!$X2555&lt;&gt;1,"",DATABASE!S2555)</f>
        <v/>
      </c>
    </row>
    <row r="2558" ht="16.5" customHeight="1" s="111">
      <c r="A2558" s="92">
        <f>IF(DATABASE!$X2556&lt;&gt;1,"",DATABASE!B2556)</f>
        <v/>
      </c>
      <c r="B2558" s="93">
        <f>IF(DATABASE!$X2556&lt;&gt;1,"",DATABASE!M2556)</f>
        <v/>
      </c>
      <c r="C2558" s="94">
        <f>IF(DATABASE!$X2556&lt;&gt;1,"",DATABASE!A2556)</f>
        <v/>
      </c>
      <c r="D2558" s="94">
        <f>IF(DATABASE!$X2556&lt;&gt;1,"",DATABASE!P2556)</f>
        <v/>
      </c>
      <c r="E2558" s="94">
        <f>IF(DATABASE!$X2556&lt;&gt;1,"",DATABASE!L2556)</f>
        <v/>
      </c>
      <c r="F2558" s="94">
        <f>IF(DATABASE!$X2556&lt;&gt;1,"",DATABASE!Q2556)</f>
        <v/>
      </c>
      <c r="G2558" s="94">
        <f>IF(DATABASE!$X2556&lt;&gt;1,"",DATABASE!C2556)</f>
        <v/>
      </c>
      <c r="H2558" s="94">
        <f>IF(DATABASE!$X2556&lt;&gt;1,"",DATABASE!D2556)</f>
        <v/>
      </c>
      <c r="I2558" s="93">
        <f>IF(DATABASE!$X2556&lt;&gt;1,"",DATABASE!S2556)</f>
        <v/>
      </c>
    </row>
    <row r="2559" ht="16.5" customHeight="1" s="111">
      <c r="A2559" s="92">
        <f>IF(DATABASE!$X2557&lt;&gt;1,"",DATABASE!B2557)</f>
        <v/>
      </c>
      <c r="B2559" s="93">
        <f>IF(DATABASE!$X2557&lt;&gt;1,"",DATABASE!M2557)</f>
        <v/>
      </c>
      <c r="C2559" s="94">
        <f>IF(DATABASE!$X2557&lt;&gt;1,"",DATABASE!A2557)</f>
        <v/>
      </c>
      <c r="D2559" s="94">
        <f>IF(DATABASE!$X2557&lt;&gt;1,"",DATABASE!P2557)</f>
        <v/>
      </c>
      <c r="E2559" s="94">
        <f>IF(DATABASE!$X2557&lt;&gt;1,"",DATABASE!L2557)</f>
        <v/>
      </c>
      <c r="F2559" s="94">
        <f>IF(DATABASE!$X2557&lt;&gt;1,"",DATABASE!Q2557)</f>
        <v/>
      </c>
      <c r="G2559" s="94">
        <f>IF(DATABASE!$X2557&lt;&gt;1,"",DATABASE!C2557)</f>
        <v/>
      </c>
      <c r="H2559" s="94">
        <f>IF(DATABASE!$X2557&lt;&gt;1,"",DATABASE!D2557)</f>
        <v/>
      </c>
      <c r="I2559" s="93">
        <f>IF(DATABASE!$X2557&lt;&gt;1,"",DATABASE!S2557)</f>
        <v/>
      </c>
    </row>
    <row r="2560" ht="16.5" customHeight="1" s="111">
      <c r="A2560" s="92">
        <f>IF(DATABASE!$X2558&lt;&gt;1,"",DATABASE!B2558)</f>
        <v/>
      </c>
      <c r="B2560" s="93">
        <f>IF(DATABASE!$X2558&lt;&gt;1,"",DATABASE!M2558)</f>
        <v/>
      </c>
      <c r="C2560" s="94">
        <f>IF(DATABASE!$X2558&lt;&gt;1,"",DATABASE!A2558)</f>
        <v/>
      </c>
      <c r="D2560" s="94">
        <f>IF(DATABASE!$X2558&lt;&gt;1,"",DATABASE!P2558)</f>
        <v/>
      </c>
      <c r="E2560" s="94">
        <f>IF(DATABASE!$X2558&lt;&gt;1,"",DATABASE!L2558)</f>
        <v/>
      </c>
      <c r="F2560" s="94">
        <f>IF(DATABASE!$X2558&lt;&gt;1,"",DATABASE!Q2558)</f>
        <v/>
      </c>
      <c r="G2560" s="94">
        <f>IF(DATABASE!$X2558&lt;&gt;1,"",DATABASE!C2558)</f>
        <v/>
      </c>
      <c r="H2560" s="94">
        <f>IF(DATABASE!$X2558&lt;&gt;1,"",DATABASE!D2558)</f>
        <v/>
      </c>
      <c r="I2560" s="93">
        <f>IF(DATABASE!$X2558&lt;&gt;1,"",DATABASE!S2558)</f>
        <v/>
      </c>
    </row>
    <row r="2561" ht="16.5" customHeight="1" s="111">
      <c r="A2561" s="92">
        <f>IF(DATABASE!$X2559&lt;&gt;1,"",DATABASE!B2559)</f>
        <v/>
      </c>
      <c r="B2561" s="93">
        <f>IF(DATABASE!$X2559&lt;&gt;1,"",DATABASE!M2559)</f>
        <v/>
      </c>
      <c r="C2561" s="94">
        <f>IF(DATABASE!$X2559&lt;&gt;1,"",DATABASE!A2559)</f>
        <v/>
      </c>
      <c r="D2561" s="94">
        <f>IF(DATABASE!$X2559&lt;&gt;1,"",DATABASE!P2559)</f>
        <v/>
      </c>
      <c r="E2561" s="94">
        <f>IF(DATABASE!$X2559&lt;&gt;1,"",DATABASE!L2559)</f>
        <v/>
      </c>
      <c r="F2561" s="94">
        <f>IF(DATABASE!$X2559&lt;&gt;1,"",DATABASE!Q2559)</f>
        <v/>
      </c>
      <c r="G2561" s="94">
        <f>IF(DATABASE!$X2559&lt;&gt;1,"",DATABASE!C2559)</f>
        <v/>
      </c>
      <c r="H2561" s="94">
        <f>IF(DATABASE!$X2559&lt;&gt;1,"",DATABASE!D2559)</f>
        <v/>
      </c>
      <c r="I2561" s="93">
        <f>IF(DATABASE!$X2559&lt;&gt;1,"",DATABASE!S2559)</f>
        <v/>
      </c>
    </row>
    <row r="2562" ht="16.5" customHeight="1" s="111">
      <c r="A2562" s="92">
        <f>IF(DATABASE!$X2560&lt;&gt;1,"",DATABASE!B2560)</f>
        <v/>
      </c>
      <c r="B2562" s="93">
        <f>IF(DATABASE!$X2560&lt;&gt;1,"",DATABASE!M2560)</f>
        <v/>
      </c>
      <c r="C2562" s="94">
        <f>IF(DATABASE!$X2560&lt;&gt;1,"",DATABASE!A2560)</f>
        <v/>
      </c>
      <c r="D2562" s="94">
        <f>IF(DATABASE!$X2560&lt;&gt;1,"",DATABASE!P2560)</f>
        <v/>
      </c>
      <c r="E2562" s="94">
        <f>IF(DATABASE!$X2560&lt;&gt;1,"",DATABASE!L2560)</f>
        <v/>
      </c>
      <c r="F2562" s="94">
        <f>IF(DATABASE!$X2560&lt;&gt;1,"",DATABASE!Q2560)</f>
        <v/>
      </c>
      <c r="G2562" s="94">
        <f>IF(DATABASE!$X2560&lt;&gt;1,"",DATABASE!C2560)</f>
        <v/>
      </c>
      <c r="H2562" s="94">
        <f>IF(DATABASE!$X2560&lt;&gt;1,"",DATABASE!D2560)</f>
        <v/>
      </c>
      <c r="I2562" s="93">
        <f>IF(DATABASE!$X2560&lt;&gt;1,"",DATABASE!S2560)</f>
        <v/>
      </c>
    </row>
    <row r="2563" ht="16.5" customHeight="1" s="111">
      <c r="A2563" s="92">
        <f>IF(DATABASE!$X2561&lt;&gt;1,"",DATABASE!B2561)</f>
        <v/>
      </c>
      <c r="B2563" s="93">
        <f>IF(DATABASE!$X2561&lt;&gt;1,"",DATABASE!M2561)</f>
        <v/>
      </c>
      <c r="C2563" s="94">
        <f>IF(DATABASE!$X2561&lt;&gt;1,"",DATABASE!A2561)</f>
        <v/>
      </c>
      <c r="D2563" s="94">
        <f>IF(DATABASE!$X2561&lt;&gt;1,"",DATABASE!P2561)</f>
        <v/>
      </c>
      <c r="E2563" s="94">
        <f>IF(DATABASE!$X2561&lt;&gt;1,"",DATABASE!L2561)</f>
        <v/>
      </c>
      <c r="F2563" s="94">
        <f>IF(DATABASE!$X2561&lt;&gt;1,"",DATABASE!Q2561)</f>
        <v/>
      </c>
      <c r="G2563" s="94">
        <f>IF(DATABASE!$X2561&lt;&gt;1,"",DATABASE!C2561)</f>
        <v/>
      </c>
      <c r="H2563" s="94">
        <f>IF(DATABASE!$X2561&lt;&gt;1,"",DATABASE!D2561)</f>
        <v/>
      </c>
      <c r="I2563" s="93">
        <f>IF(DATABASE!$X2561&lt;&gt;1,"",DATABASE!S2561)</f>
        <v/>
      </c>
    </row>
    <row r="2564" ht="16.5" customHeight="1" s="111">
      <c r="A2564" s="92">
        <f>IF(DATABASE!$X2562&lt;&gt;1,"",DATABASE!B2562)</f>
        <v/>
      </c>
      <c r="B2564" s="93">
        <f>IF(DATABASE!$X2562&lt;&gt;1,"",DATABASE!M2562)</f>
        <v/>
      </c>
      <c r="C2564" s="94">
        <f>IF(DATABASE!$X2562&lt;&gt;1,"",DATABASE!A2562)</f>
        <v/>
      </c>
      <c r="D2564" s="94">
        <f>IF(DATABASE!$X2562&lt;&gt;1,"",DATABASE!P2562)</f>
        <v/>
      </c>
      <c r="E2564" s="94">
        <f>IF(DATABASE!$X2562&lt;&gt;1,"",DATABASE!L2562)</f>
        <v/>
      </c>
      <c r="F2564" s="94">
        <f>IF(DATABASE!$X2562&lt;&gt;1,"",DATABASE!Q2562)</f>
        <v/>
      </c>
      <c r="G2564" s="94">
        <f>IF(DATABASE!$X2562&lt;&gt;1,"",DATABASE!C2562)</f>
        <v/>
      </c>
      <c r="H2564" s="94">
        <f>IF(DATABASE!$X2562&lt;&gt;1,"",DATABASE!D2562)</f>
        <v/>
      </c>
      <c r="I2564" s="93">
        <f>IF(DATABASE!$X2562&lt;&gt;1,"",DATABASE!S2562)</f>
        <v/>
      </c>
    </row>
    <row r="2565" ht="16.5" customHeight="1" s="111">
      <c r="A2565" s="92">
        <f>IF(DATABASE!$X2563&lt;&gt;1,"",DATABASE!B2563)</f>
        <v/>
      </c>
      <c r="B2565" s="93">
        <f>IF(DATABASE!$X2563&lt;&gt;1,"",DATABASE!M2563)</f>
        <v/>
      </c>
      <c r="C2565" s="94">
        <f>IF(DATABASE!$X2563&lt;&gt;1,"",DATABASE!A2563)</f>
        <v/>
      </c>
      <c r="D2565" s="94">
        <f>IF(DATABASE!$X2563&lt;&gt;1,"",DATABASE!P2563)</f>
        <v/>
      </c>
      <c r="E2565" s="94">
        <f>IF(DATABASE!$X2563&lt;&gt;1,"",DATABASE!L2563)</f>
        <v/>
      </c>
      <c r="F2565" s="94">
        <f>IF(DATABASE!$X2563&lt;&gt;1,"",DATABASE!Q2563)</f>
        <v/>
      </c>
      <c r="G2565" s="94">
        <f>IF(DATABASE!$X2563&lt;&gt;1,"",DATABASE!C2563)</f>
        <v/>
      </c>
      <c r="H2565" s="94">
        <f>IF(DATABASE!$X2563&lt;&gt;1,"",DATABASE!D2563)</f>
        <v/>
      </c>
      <c r="I2565" s="93">
        <f>IF(DATABASE!$X2563&lt;&gt;1,"",DATABASE!S2563)</f>
        <v/>
      </c>
    </row>
    <row r="2566" ht="16.5" customHeight="1" s="111">
      <c r="A2566" s="92">
        <f>IF(DATABASE!$X2564&lt;&gt;1,"",DATABASE!B2564)</f>
        <v/>
      </c>
      <c r="B2566" s="93">
        <f>IF(DATABASE!$X2564&lt;&gt;1,"",DATABASE!M2564)</f>
        <v/>
      </c>
      <c r="C2566" s="94">
        <f>IF(DATABASE!$X2564&lt;&gt;1,"",DATABASE!A2564)</f>
        <v/>
      </c>
      <c r="D2566" s="94">
        <f>IF(DATABASE!$X2564&lt;&gt;1,"",DATABASE!P2564)</f>
        <v/>
      </c>
      <c r="E2566" s="94">
        <f>IF(DATABASE!$X2564&lt;&gt;1,"",DATABASE!L2564)</f>
        <v/>
      </c>
      <c r="F2566" s="94">
        <f>IF(DATABASE!$X2564&lt;&gt;1,"",DATABASE!Q2564)</f>
        <v/>
      </c>
      <c r="G2566" s="94">
        <f>IF(DATABASE!$X2564&lt;&gt;1,"",DATABASE!C2564)</f>
        <v/>
      </c>
      <c r="H2566" s="94">
        <f>IF(DATABASE!$X2564&lt;&gt;1,"",DATABASE!D2564)</f>
        <v/>
      </c>
      <c r="I2566" s="93">
        <f>IF(DATABASE!$X2564&lt;&gt;1,"",DATABASE!S2564)</f>
        <v/>
      </c>
    </row>
    <row r="2567" ht="16.5" customHeight="1" s="111">
      <c r="A2567" s="92">
        <f>IF(DATABASE!$X2565&lt;&gt;1,"",DATABASE!B2565)</f>
        <v/>
      </c>
      <c r="B2567" s="93">
        <f>IF(DATABASE!$X2565&lt;&gt;1,"",DATABASE!M2565)</f>
        <v/>
      </c>
      <c r="C2567" s="94">
        <f>IF(DATABASE!$X2565&lt;&gt;1,"",DATABASE!A2565)</f>
        <v/>
      </c>
      <c r="D2567" s="94">
        <f>IF(DATABASE!$X2565&lt;&gt;1,"",DATABASE!P2565)</f>
        <v/>
      </c>
      <c r="E2567" s="94">
        <f>IF(DATABASE!$X2565&lt;&gt;1,"",DATABASE!L2565)</f>
        <v/>
      </c>
      <c r="F2567" s="94">
        <f>IF(DATABASE!$X2565&lt;&gt;1,"",DATABASE!Q2565)</f>
        <v/>
      </c>
      <c r="G2567" s="94">
        <f>IF(DATABASE!$X2565&lt;&gt;1,"",DATABASE!C2565)</f>
        <v/>
      </c>
      <c r="H2567" s="94">
        <f>IF(DATABASE!$X2565&lt;&gt;1,"",DATABASE!D2565)</f>
        <v/>
      </c>
      <c r="I2567" s="93">
        <f>IF(DATABASE!$X2565&lt;&gt;1,"",DATABASE!S2565)</f>
        <v/>
      </c>
    </row>
    <row r="2568" ht="16.5" customHeight="1" s="111">
      <c r="A2568" s="92">
        <f>IF(DATABASE!$X2566&lt;&gt;1,"",DATABASE!B2566)</f>
        <v/>
      </c>
      <c r="B2568" s="93">
        <f>IF(DATABASE!$X2566&lt;&gt;1,"",DATABASE!M2566)</f>
        <v/>
      </c>
      <c r="C2568" s="94">
        <f>IF(DATABASE!$X2566&lt;&gt;1,"",DATABASE!A2566)</f>
        <v/>
      </c>
      <c r="D2568" s="94">
        <f>IF(DATABASE!$X2566&lt;&gt;1,"",DATABASE!P2566)</f>
        <v/>
      </c>
      <c r="E2568" s="94">
        <f>IF(DATABASE!$X2566&lt;&gt;1,"",DATABASE!L2566)</f>
        <v/>
      </c>
      <c r="F2568" s="94">
        <f>IF(DATABASE!$X2566&lt;&gt;1,"",DATABASE!Q2566)</f>
        <v/>
      </c>
      <c r="G2568" s="94">
        <f>IF(DATABASE!$X2566&lt;&gt;1,"",DATABASE!C2566)</f>
        <v/>
      </c>
      <c r="H2568" s="94">
        <f>IF(DATABASE!$X2566&lt;&gt;1,"",DATABASE!D2566)</f>
        <v/>
      </c>
      <c r="I2568" s="93">
        <f>IF(DATABASE!$X2566&lt;&gt;1,"",DATABASE!S2566)</f>
        <v/>
      </c>
    </row>
    <row r="2569" ht="16.5" customHeight="1" s="111">
      <c r="A2569" s="92">
        <f>IF(DATABASE!$X2567&lt;&gt;1,"",DATABASE!B2567)</f>
        <v/>
      </c>
      <c r="B2569" s="93">
        <f>IF(DATABASE!$X2567&lt;&gt;1,"",DATABASE!M2567)</f>
        <v/>
      </c>
      <c r="C2569" s="94">
        <f>IF(DATABASE!$X2567&lt;&gt;1,"",DATABASE!A2567)</f>
        <v/>
      </c>
      <c r="D2569" s="94">
        <f>IF(DATABASE!$X2567&lt;&gt;1,"",DATABASE!P2567)</f>
        <v/>
      </c>
      <c r="E2569" s="94">
        <f>IF(DATABASE!$X2567&lt;&gt;1,"",DATABASE!L2567)</f>
        <v/>
      </c>
      <c r="F2569" s="94">
        <f>IF(DATABASE!$X2567&lt;&gt;1,"",DATABASE!Q2567)</f>
        <v/>
      </c>
      <c r="G2569" s="94">
        <f>IF(DATABASE!$X2567&lt;&gt;1,"",DATABASE!C2567)</f>
        <v/>
      </c>
      <c r="H2569" s="94">
        <f>IF(DATABASE!$X2567&lt;&gt;1,"",DATABASE!D2567)</f>
        <v/>
      </c>
      <c r="I2569" s="93">
        <f>IF(DATABASE!$X2567&lt;&gt;1,"",DATABASE!S2567)</f>
        <v/>
      </c>
    </row>
    <row r="2570" ht="16.5" customHeight="1" s="111">
      <c r="A2570" s="92">
        <f>IF(DATABASE!$X2568&lt;&gt;1,"",DATABASE!B2568)</f>
        <v/>
      </c>
      <c r="B2570" s="93">
        <f>IF(DATABASE!$X2568&lt;&gt;1,"",DATABASE!M2568)</f>
        <v/>
      </c>
      <c r="C2570" s="94">
        <f>IF(DATABASE!$X2568&lt;&gt;1,"",DATABASE!A2568)</f>
        <v/>
      </c>
      <c r="D2570" s="94">
        <f>IF(DATABASE!$X2568&lt;&gt;1,"",DATABASE!P2568)</f>
        <v/>
      </c>
      <c r="E2570" s="94">
        <f>IF(DATABASE!$X2568&lt;&gt;1,"",DATABASE!L2568)</f>
        <v/>
      </c>
      <c r="F2570" s="94">
        <f>IF(DATABASE!$X2568&lt;&gt;1,"",DATABASE!Q2568)</f>
        <v/>
      </c>
      <c r="G2570" s="94">
        <f>IF(DATABASE!$X2568&lt;&gt;1,"",DATABASE!C2568)</f>
        <v/>
      </c>
      <c r="H2570" s="94">
        <f>IF(DATABASE!$X2568&lt;&gt;1,"",DATABASE!D2568)</f>
        <v/>
      </c>
      <c r="I2570" s="93">
        <f>IF(DATABASE!$X2568&lt;&gt;1,"",DATABASE!S2568)</f>
        <v/>
      </c>
    </row>
    <row r="2571" ht="16.5" customHeight="1" s="111">
      <c r="A2571" s="92">
        <f>IF(DATABASE!$X2569&lt;&gt;1,"",DATABASE!B2569)</f>
        <v/>
      </c>
      <c r="B2571" s="93">
        <f>IF(DATABASE!$X2569&lt;&gt;1,"",DATABASE!M2569)</f>
        <v/>
      </c>
      <c r="C2571" s="94">
        <f>IF(DATABASE!$X2569&lt;&gt;1,"",DATABASE!A2569)</f>
        <v/>
      </c>
      <c r="D2571" s="94">
        <f>IF(DATABASE!$X2569&lt;&gt;1,"",DATABASE!P2569)</f>
        <v/>
      </c>
      <c r="E2571" s="94">
        <f>IF(DATABASE!$X2569&lt;&gt;1,"",DATABASE!L2569)</f>
        <v/>
      </c>
      <c r="F2571" s="94">
        <f>IF(DATABASE!$X2569&lt;&gt;1,"",DATABASE!Q2569)</f>
        <v/>
      </c>
      <c r="G2571" s="94">
        <f>IF(DATABASE!$X2569&lt;&gt;1,"",DATABASE!C2569)</f>
        <v/>
      </c>
      <c r="H2571" s="94">
        <f>IF(DATABASE!$X2569&lt;&gt;1,"",DATABASE!D2569)</f>
        <v/>
      </c>
      <c r="I2571" s="93">
        <f>IF(DATABASE!$X2569&lt;&gt;1,"",DATABASE!S2569)</f>
        <v/>
      </c>
    </row>
    <row r="2572" ht="16.5" customHeight="1" s="111">
      <c r="A2572" s="92">
        <f>IF(DATABASE!$X2570&lt;&gt;1,"",DATABASE!B2570)</f>
        <v/>
      </c>
      <c r="B2572" s="93">
        <f>IF(DATABASE!$X2570&lt;&gt;1,"",DATABASE!M2570)</f>
        <v/>
      </c>
      <c r="C2572" s="94">
        <f>IF(DATABASE!$X2570&lt;&gt;1,"",DATABASE!A2570)</f>
        <v/>
      </c>
      <c r="D2572" s="94">
        <f>IF(DATABASE!$X2570&lt;&gt;1,"",DATABASE!P2570)</f>
        <v/>
      </c>
      <c r="E2572" s="94">
        <f>IF(DATABASE!$X2570&lt;&gt;1,"",DATABASE!L2570)</f>
        <v/>
      </c>
      <c r="F2572" s="94">
        <f>IF(DATABASE!$X2570&lt;&gt;1,"",DATABASE!Q2570)</f>
        <v/>
      </c>
      <c r="G2572" s="94">
        <f>IF(DATABASE!$X2570&lt;&gt;1,"",DATABASE!C2570)</f>
        <v/>
      </c>
      <c r="H2572" s="94">
        <f>IF(DATABASE!$X2570&lt;&gt;1,"",DATABASE!D2570)</f>
        <v/>
      </c>
      <c r="I2572" s="93">
        <f>IF(DATABASE!$X2570&lt;&gt;1,"",DATABASE!S2570)</f>
        <v/>
      </c>
    </row>
    <row r="2573" ht="16.5" customHeight="1" s="111">
      <c r="A2573" s="92">
        <f>IF(DATABASE!$X2571&lt;&gt;1,"",DATABASE!B2571)</f>
        <v/>
      </c>
      <c r="B2573" s="93">
        <f>IF(DATABASE!$X2571&lt;&gt;1,"",DATABASE!M2571)</f>
        <v/>
      </c>
      <c r="C2573" s="94">
        <f>IF(DATABASE!$X2571&lt;&gt;1,"",DATABASE!A2571)</f>
        <v/>
      </c>
      <c r="D2573" s="94">
        <f>IF(DATABASE!$X2571&lt;&gt;1,"",DATABASE!P2571)</f>
        <v/>
      </c>
      <c r="E2573" s="94">
        <f>IF(DATABASE!$X2571&lt;&gt;1,"",DATABASE!L2571)</f>
        <v/>
      </c>
      <c r="F2573" s="94">
        <f>IF(DATABASE!$X2571&lt;&gt;1,"",DATABASE!Q2571)</f>
        <v/>
      </c>
      <c r="G2573" s="94">
        <f>IF(DATABASE!$X2571&lt;&gt;1,"",DATABASE!C2571)</f>
        <v/>
      </c>
      <c r="H2573" s="94">
        <f>IF(DATABASE!$X2571&lt;&gt;1,"",DATABASE!D2571)</f>
        <v/>
      </c>
      <c r="I2573" s="93">
        <f>IF(DATABASE!$X2571&lt;&gt;1,"",DATABASE!S2571)</f>
        <v/>
      </c>
    </row>
    <row r="2574" ht="16.5" customHeight="1" s="111">
      <c r="A2574" s="92">
        <f>IF(DATABASE!$X2572&lt;&gt;1,"",DATABASE!B2572)</f>
        <v/>
      </c>
      <c r="B2574" s="93">
        <f>IF(DATABASE!$X2572&lt;&gt;1,"",DATABASE!M2572)</f>
        <v/>
      </c>
      <c r="C2574" s="94">
        <f>IF(DATABASE!$X2572&lt;&gt;1,"",DATABASE!A2572)</f>
        <v/>
      </c>
      <c r="D2574" s="94">
        <f>IF(DATABASE!$X2572&lt;&gt;1,"",DATABASE!P2572)</f>
        <v/>
      </c>
      <c r="E2574" s="94">
        <f>IF(DATABASE!$X2572&lt;&gt;1,"",DATABASE!L2572)</f>
        <v/>
      </c>
      <c r="F2574" s="94">
        <f>IF(DATABASE!$X2572&lt;&gt;1,"",DATABASE!Q2572)</f>
        <v/>
      </c>
      <c r="G2574" s="94">
        <f>IF(DATABASE!$X2572&lt;&gt;1,"",DATABASE!C2572)</f>
        <v/>
      </c>
      <c r="H2574" s="94">
        <f>IF(DATABASE!$X2572&lt;&gt;1,"",DATABASE!D2572)</f>
        <v/>
      </c>
      <c r="I2574" s="93">
        <f>IF(DATABASE!$X2572&lt;&gt;1,"",DATABASE!S2572)</f>
        <v/>
      </c>
    </row>
    <row r="2575" ht="16.5" customHeight="1" s="111">
      <c r="A2575" s="92">
        <f>IF(DATABASE!$X2573&lt;&gt;1,"",DATABASE!B2573)</f>
        <v/>
      </c>
      <c r="B2575" s="93">
        <f>IF(DATABASE!$X2573&lt;&gt;1,"",DATABASE!M2573)</f>
        <v/>
      </c>
      <c r="C2575" s="94">
        <f>IF(DATABASE!$X2573&lt;&gt;1,"",DATABASE!A2573)</f>
        <v/>
      </c>
      <c r="D2575" s="94">
        <f>IF(DATABASE!$X2573&lt;&gt;1,"",DATABASE!P2573)</f>
        <v/>
      </c>
      <c r="E2575" s="94">
        <f>IF(DATABASE!$X2573&lt;&gt;1,"",DATABASE!L2573)</f>
        <v/>
      </c>
      <c r="F2575" s="94">
        <f>IF(DATABASE!$X2573&lt;&gt;1,"",DATABASE!Q2573)</f>
        <v/>
      </c>
      <c r="G2575" s="94">
        <f>IF(DATABASE!$X2573&lt;&gt;1,"",DATABASE!C2573)</f>
        <v/>
      </c>
      <c r="H2575" s="94">
        <f>IF(DATABASE!$X2573&lt;&gt;1,"",DATABASE!D2573)</f>
        <v/>
      </c>
      <c r="I2575" s="93">
        <f>IF(DATABASE!$X2573&lt;&gt;1,"",DATABASE!S2573)</f>
        <v/>
      </c>
    </row>
    <row r="2576" ht="16.5" customHeight="1" s="111">
      <c r="A2576" s="92">
        <f>IF(DATABASE!$X2574&lt;&gt;1,"",DATABASE!B2574)</f>
        <v/>
      </c>
      <c r="B2576" s="93">
        <f>IF(DATABASE!$X2574&lt;&gt;1,"",DATABASE!M2574)</f>
        <v/>
      </c>
      <c r="C2576" s="94">
        <f>IF(DATABASE!$X2574&lt;&gt;1,"",DATABASE!A2574)</f>
        <v/>
      </c>
      <c r="D2576" s="94">
        <f>IF(DATABASE!$X2574&lt;&gt;1,"",DATABASE!P2574)</f>
        <v/>
      </c>
      <c r="E2576" s="94">
        <f>IF(DATABASE!$X2574&lt;&gt;1,"",DATABASE!L2574)</f>
        <v/>
      </c>
      <c r="F2576" s="94">
        <f>IF(DATABASE!$X2574&lt;&gt;1,"",DATABASE!Q2574)</f>
        <v/>
      </c>
      <c r="G2576" s="94">
        <f>IF(DATABASE!$X2574&lt;&gt;1,"",DATABASE!C2574)</f>
        <v/>
      </c>
      <c r="H2576" s="94">
        <f>IF(DATABASE!$X2574&lt;&gt;1,"",DATABASE!D2574)</f>
        <v/>
      </c>
      <c r="I2576" s="93">
        <f>IF(DATABASE!$X2574&lt;&gt;1,"",DATABASE!S2574)</f>
        <v/>
      </c>
    </row>
    <row r="2577" ht="16.5" customHeight="1" s="111">
      <c r="A2577" s="92">
        <f>IF(DATABASE!$X2575&lt;&gt;1,"",DATABASE!B2575)</f>
        <v/>
      </c>
      <c r="B2577" s="93">
        <f>IF(DATABASE!$X2575&lt;&gt;1,"",DATABASE!M2575)</f>
        <v/>
      </c>
      <c r="C2577" s="94">
        <f>IF(DATABASE!$X2575&lt;&gt;1,"",DATABASE!A2575)</f>
        <v/>
      </c>
      <c r="D2577" s="94">
        <f>IF(DATABASE!$X2575&lt;&gt;1,"",DATABASE!P2575)</f>
        <v/>
      </c>
      <c r="E2577" s="94">
        <f>IF(DATABASE!$X2575&lt;&gt;1,"",DATABASE!L2575)</f>
        <v/>
      </c>
      <c r="F2577" s="94">
        <f>IF(DATABASE!$X2575&lt;&gt;1,"",DATABASE!Q2575)</f>
        <v/>
      </c>
      <c r="G2577" s="94">
        <f>IF(DATABASE!$X2575&lt;&gt;1,"",DATABASE!C2575)</f>
        <v/>
      </c>
      <c r="H2577" s="94">
        <f>IF(DATABASE!$X2575&lt;&gt;1,"",DATABASE!D2575)</f>
        <v/>
      </c>
      <c r="I2577" s="93">
        <f>IF(DATABASE!$X2575&lt;&gt;1,"",DATABASE!S2575)</f>
        <v/>
      </c>
    </row>
    <row r="2578" ht="16.5" customHeight="1" s="111">
      <c r="A2578" s="92">
        <f>IF(DATABASE!$X2576&lt;&gt;1,"",DATABASE!B2576)</f>
        <v/>
      </c>
      <c r="B2578" s="93">
        <f>IF(DATABASE!$X2576&lt;&gt;1,"",DATABASE!M2576)</f>
        <v/>
      </c>
      <c r="C2578" s="94">
        <f>IF(DATABASE!$X2576&lt;&gt;1,"",DATABASE!A2576)</f>
        <v/>
      </c>
      <c r="D2578" s="94">
        <f>IF(DATABASE!$X2576&lt;&gt;1,"",DATABASE!P2576)</f>
        <v/>
      </c>
      <c r="E2578" s="94">
        <f>IF(DATABASE!$X2576&lt;&gt;1,"",DATABASE!L2576)</f>
        <v/>
      </c>
      <c r="F2578" s="94">
        <f>IF(DATABASE!$X2576&lt;&gt;1,"",DATABASE!Q2576)</f>
        <v/>
      </c>
      <c r="G2578" s="94">
        <f>IF(DATABASE!$X2576&lt;&gt;1,"",DATABASE!C2576)</f>
        <v/>
      </c>
      <c r="H2578" s="94">
        <f>IF(DATABASE!$X2576&lt;&gt;1,"",DATABASE!D2576)</f>
        <v/>
      </c>
      <c r="I2578" s="93">
        <f>IF(DATABASE!$X2576&lt;&gt;1,"",DATABASE!S2576)</f>
        <v/>
      </c>
    </row>
    <row r="2579" ht="16.5" customHeight="1" s="111">
      <c r="A2579" s="92">
        <f>IF(DATABASE!$X2577&lt;&gt;1,"",DATABASE!B2577)</f>
        <v/>
      </c>
      <c r="B2579" s="93">
        <f>IF(DATABASE!$X2577&lt;&gt;1,"",DATABASE!M2577)</f>
        <v/>
      </c>
      <c r="C2579" s="94">
        <f>IF(DATABASE!$X2577&lt;&gt;1,"",DATABASE!A2577)</f>
        <v/>
      </c>
      <c r="D2579" s="94">
        <f>IF(DATABASE!$X2577&lt;&gt;1,"",DATABASE!P2577)</f>
        <v/>
      </c>
      <c r="E2579" s="94">
        <f>IF(DATABASE!$X2577&lt;&gt;1,"",DATABASE!L2577)</f>
        <v/>
      </c>
      <c r="F2579" s="94">
        <f>IF(DATABASE!$X2577&lt;&gt;1,"",DATABASE!Q2577)</f>
        <v/>
      </c>
      <c r="G2579" s="94">
        <f>IF(DATABASE!$X2577&lt;&gt;1,"",DATABASE!C2577)</f>
        <v/>
      </c>
      <c r="H2579" s="94">
        <f>IF(DATABASE!$X2577&lt;&gt;1,"",DATABASE!D2577)</f>
        <v/>
      </c>
      <c r="I2579" s="93">
        <f>IF(DATABASE!$X2577&lt;&gt;1,"",DATABASE!S2577)</f>
        <v/>
      </c>
    </row>
    <row r="2580" ht="16.5" customHeight="1" s="111">
      <c r="A2580" s="92">
        <f>IF(DATABASE!$X2578&lt;&gt;1,"",DATABASE!B2578)</f>
        <v/>
      </c>
      <c r="B2580" s="93">
        <f>IF(DATABASE!$X2578&lt;&gt;1,"",DATABASE!M2578)</f>
        <v/>
      </c>
      <c r="C2580" s="94">
        <f>IF(DATABASE!$X2578&lt;&gt;1,"",DATABASE!A2578)</f>
        <v/>
      </c>
      <c r="D2580" s="94">
        <f>IF(DATABASE!$X2578&lt;&gt;1,"",DATABASE!P2578)</f>
        <v/>
      </c>
      <c r="E2580" s="94">
        <f>IF(DATABASE!$X2578&lt;&gt;1,"",DATABASE!L2578)</f>
        <v/>
      </c>
      <c r="F2580" s="94">
        <f>IF(DATABASE!$X2578&lt;&gt;1,"",DATABASE!Q2578)</f>
        <v/>
      </c>
      <c r="G2580" s="94">
        <f>IF(DATABASE!$X2578&lt;&gt;1,"",DATABASE!C2578)</f>
        <v/>
      </c>
      <c r="H2580" s="94">
        <f>IF(DATABASE!$X2578&lt;&gt;1,"",DATABASE!D2578)</f>
        <v/>
      </c>
      <c r="I2580" s="93">
        <f>IF(DATABASE!$X2578&lt;&gt;1,"",DATABASE!S2578)</f>
        <v/>
      </c>
    </row>
    <row r="2581" ht="16.5" customHeight="1" s="111">
      <c r="A2581" s="92">
        <f>IF(DATABASE!$X2579&lt;&gt;1,"",DATABASE!B2579)</f>
        <v/>
      </c>
      <c r="B2581" s="93">
        <f>IF(DATABASE!$X2579&lt;&gt;1,"",DATABASE!M2579)</f>
        <v/>
      </c>
      <c r="C2581" s="94">
        <f>IF(DATABASE!$X2579&lt;&gt;1,"",DATABASE!A2579)</f>
        <v/>
      </c>
      <c r="D2581" s="94">
        <f>IF(DATABASE!$X2579&lt;&gt;1,"",DATABASE!P2579)</f>
        <v/>
      </c>
      <c r="E2581" s="94">
        <f>IF(DATABASE!$X2579&lt;&gt;1,"",DATABASE!L2579)</f>
        <v/>
      </c>
      <c r="F2581" s="94">
        <f>IF(DATABASE!$X2579&lt;&gt;1,"",DATABASE!Q2579)</f>
        <v/>
      </c>
      <c r="G2581" s="94">
        <f>IF(DATABASE!$X2579&lt;&gt;1,"",DATABASE!C2579)</f>
        <v/>
      </c>
      <c r="H2581" s="94">
        <f>IF(DATABASE!$X2579&lt;&gt;1,"",DATABASE!D2579)</f>
        <v/>
      </c>
      <c r="I2581" s="93">
        <f>IF(DATABASE!$X2579&lt;&gt;1,"",DATABASE!S2579)</f>
        <v/>
      </c>
    </row>
    <row r="2582" ht="16.5" customHeight="1" s="111">
      <c r="A2582" s="92">
        <f>IF(DATABASE!$X2580&lt;&gt;1,"",DATABASE!B2580)</f>
        <v/>
      </c>
      <c r="B2582" s="93">
        <f>IF(DATABASE!$X2580&lt;&gt;1,"",DATABASE!M2580)</f>
        <v/>
      </c>
      <c r="C2582" s="94">
        <f>IF(DATABASE!$X2580&lt;&gt;1,"",DATABASE!A2580)</f>
        <v/>
      </c>
      <c r="D2582" s="94">
        <f>IF(DATABASE!$X2580&lt;&gt;1,"",DATABASE!P2580)</f>
        <v/>
      </c>
      <c r="E2582" s="94">
        <f>IF(DATABASE!$X2580&lt;&gt;1,"",DATABASE!L2580)</f>
        <v/>
      </c>
      <c r="F2582" s="94">
        <f>IF(DATABASE!$X2580&lt;&gt;1,"",DATABASE!Q2580)</f>
        <v/>
      </c>
      <c r="G2582" s="94">
        <f>IF(DATABASE!$X2580&lt;&gt;1,"",DATABASE!C2580)</f>
        <v/>
      </c>
      <c r="H2582" s="94">
        <f>IF(DATABASE!$X2580&lt;&gt;1,"",DATABASE!D2580)</f>
        <v/>
      </c>
      <c r="I2582" s="93">
        <f>IF(DATABASE!$X2580&lt;&gt;1,"",DATABASE!S2580)</f>
        <v/>
      </c>
    </row>
    <row r="2583" ht="16.5" customHeight="1" s="111">
      <c r="A2583" s="92">
        <f>IF(DATABASE!$X2581&lt;&gt;1,"",DATABASE!B2581)</f>
        <v/>
      </c>
      <c r="B2583" s="93">
        <f>IF(DATABASE!$X2581&lt;&gt;1,"",DATABASE!M2581)</f>
        <v/>
      </c>
      <c r="C2583" s="94">
        <f>IF(DATABASE!$X2581&lt;&gt;1,"",DATABASE!A2581)</f>
        <v/>
      </c>
      <c r="D2583" s="94">
        <f>IF(DATABASE!$X2581&lt;&gt;1,"",DATABASE!P2581)</f>
        <v/>
      </c>
      <c r="E2583" s="94">
        <f>IF(DATABASE!$X2581&lt;&gt;1,"",DATABASE!L2581)</f>
        <v/>
      </c>
      <c r="F2583" s="94">
        <f>IF(DATABASE!$X2581&lt;&gt;1,"",DATABASE!Q2581)</f>
        <v/>
      </c>
      <c r="G2583" s="94">
        <f>IF(DATABASE!$X2581&lt;&gt;1,"",DATABASE!C2581)</f>
        <v/>
      </c>
      <c r="H2583" s="94">
        <f>IF(DATABASE!$X2581&lt;&gt;1,"",DATABASE!D2581)</f>
        <v/>
      </c>
      <c r="I2583" s="93">
        <f>IF(DATABASE!$X2581&lt;&gt;1,"",DATABASE!S2581)</f>
        <v/>
      </c>
    </row>
    <row r="2584" ht="16.5" customHeight="1" s="111">
      <c r="A2584" s="92">
        <f>IF(DATABASE!$X2582&lt;&gt;1,"",DATABASE!B2582)</f>
        <v/>
      </c>
      <c r="B2584" s="93">
        <f>IF(DATABASE!$X2582&lt;&gt;1,"",DATABASE!M2582)</f>
        <v/>
      </c>
      <c r="C2584" s="94">
        <f>IF(DATABASE!$X2582&lt;&gt;1,"",DATABASE!A2582)</f>
        <v/>
      </c>
      <c r="D2584" s="94">
        <f>IF(DATABASE!$X2582&lt;&gt;1,"",DATABASE!P2582)</f>
        <v/>
      </c>
      <c r="E2584" s="94">
        <f>IF(DATABASE!$X2582&lt;&gt;1,"",DATABASE!L2582)</f>
        <v/>
      </c>
      <c r="F2584" s="94">
        <f>IF(DATABASE!$X2582&lt;&gt;1,"",DATABASE!Q2582)</f>
        <v/>
      </c>
      <c r="G2584" s="94">
        <f>IF(DATABASE!$X2582&lt;&gt;1,"",DATABASE!C2582)</f>
        <v/>
      </c>
      <c r="H2584" s="94">
        <f>IF(DATABASE!$X2582&lt;&gt;1,"",DATABASE!D2582)</f>
        <v/>
      </c>
      <c r="I2584" s="93">
        <f>IF(DATABASE!$X2582&lt;&gt;1,"",DATABASE!S2582)</f>
        <v/>
      </c>
    </row>
    <row r="2585" ht="16.5" customHeight="1" s="111">
      <c r="A2585" s="92">
        <f>IF(DATABASE!$X2583&lt;&gt;1,"",DATABASE!B2583)</f>
        <v/>
      </c>
      <c r="B2585" s="93">
        <f>IF(DATABASE!$X2583&lt;&gt;1,"",DATABASE!M2583)</f>
        <v/>
      </c>
      <c r="C2585" s="94">
        <f>IF(DATABASE!$X2583&lt;&gt;1,"",DATABASE!A2583)</f>
        <v/>
      </c>
      <c r="D2585" s="94">
        <f>IF(DATABASE!$X2583&lt;&gt;1,"",DATABASE!P2583)</f>
        <v/>
      </c>
      <c r="E2585" s="94">
        <f>IF(DATABASE!$X2583&lt;&gt;1,"",DATABASE!L2583)</f>
        <v/>
      </c>
      <c r="F2585" s="94">
        <f>IF(DATABASE!$X2583&lt;&gt;1,"",DATABASE!Q2583)</f>
        <v/>
      </c>
      <c r="G2585" s="94">
        <f>IF(DATABASE!$X2583&lt;&gt;1,"",DATABASE!C2583)</f>
        <v/>
      </c>
      <c r="H2585" s="94">
        <f>IF(DATABASE!$X2583&lt;&gt;1,"",DATABASE!D2583)</f>
        <v/>
      </c>
      <c r="I2585" s="93">
        <f>IF(DATABASE!$X2583&lt;&gt;1,"",DATABASE!S2583)</f>
        <v/>
      </c>
    </row>
    <row r="2586" ht="16.5" customHeight="1" s="111">
      <c r="A2586" s="92">
        <f>IF(DATABASE!$X2584&lt;&gt;1,"",DATABASE!B2584)</f>
        <v/>
      </c>
      <c r="B2586" s="93">
        <f>IF(DATABASE!$X2584&lt;&gt;1,"",DATABASE!M2584)</f>
        <v/>
      </c>
      <c r="C2586" s="94">
        <f>IF(DATABASE!$X2584&lt;&gt;1,"",DATABASE!A2584)</f>
        <v/>
      </c>
      <c r="D2586" s="94">
        <f>IF(DATABASE!$X2584&lt;&gt;1,"",DATABASE!P2584)</f>
        <v/>
      </c>
      <c r="E2586" s="94">
        <f>IF(DATABASE!$X2584&lt;&gt;1,"",DATABASE!L2584)</f>
        <v/>
      </c>
      <c r="F2586" s="94">
        <f>IF(DATABASE!$X2584&lt;&gt;1,"",DATABASE!Q2584)</f>
        <v/>
      </c>
      <c r="G2586" s="94">
        <f>IF(DATABASE!$X2584&lt;&gt;1,"",DATABASE!C2584)</f>
        <v/>
      </c>
      <c r="H2586" s="94">
        <f>IF(DATABASE!$X2584&lt;&gt;1,"",DATABASE!D2584)</f>
        <v/>
      </c>
      <c r="I2586" s="93">
        <f>IF(DATABASE!$X2584&lt;&gt;1,"",DATABASE!S2584)</f>
        <v/>
      </c>
    </row>
    <row r="2587" ht="16.5" customHeight="1" s="111">
      <c r="A2587" s="92">
        <f>IF(DATABASE!$X2585&lt;&gt;1,"",DATABASE!B2585)</f>
        <v/>
      </c>
      <c r="B2587" s="93">
        <f>IF(DATABASE!$X2585&lt;&gt;1,"",DATABASE!M2585)</f>
        <v/>
      </c>
      <c r="C2587" s="94">
        <f>IF(DATABASE!$X2585&lt;&gt;1,"",DATABASE!A2585)</f>
        <v/>
      </c>
      <c r="D2587" s="94">
        <f>IF(DATABASE!$X2585&lt;&gt;1,"",DATABASE!P2585)</f>
        <v/>
      </c>
      <c r="E2587" s="94">
        <f>IF(DATABASE!$X2585&lt;&gt;1,"",DATABASE!L2585)</f>
        <v/>
      </c>
      <c r="F2587" s="94">
        <f>IF(DATABASE!$X2585&lt;&gt;1,"",DATABASE!Q2585)</f>
        <v/>
      </c>
      <c r="G2587" s="94">
        <f>IF(DATABASE!$X2585&lt;&gt;1,"",DATABASE!C2585)</f>
        <v/>
      </c>
      <c r="H2587" s="94">
        <f>IF(DATABASE!$X2585&lt;&gt;1,"",DATABASE!D2585)</f>
        <v/>
      </c>
      <c r="I2587" s="93">
        <f>IF(DATABASE!$X2585&lt;&gt;1,"",DATABASE!S2585)</f>
        <v/>
      </c>
    </row>
    <row r="2588" ht="16.5" customHeight="1" s="111">
      <c r="A2588" s="92">
        <f>IF(DATABASE!$X2586&lt;&gt;1,"",DATABASE!B2586)</f>
        <v/>
      </c>
      <c r="B2588" s="93">
        <f>IF(DATABASE!$X2586&lt;&gt;1,"",DATABASE!M2586)</f>
        <v/>
      </c>
      <c r="C2588" s="94">
        <f>IF(DATABASE!$X2586&lt;&gt;1,"",DATABASE!A2586)</f>
        <v/>
      </c>
      <c r="D2588" s="94">
        <f>IF(DATABASE!$X2586&lt;&gt;1,"",DATABASE!P2586)</f>
        <v/>
      </c>
      <c r="E2588" s="94">
        <f>IF(DATABASE!$X2586&lt;&gt;1,"",DATABASE!L2586)</f>
        <v/>
      </c>
      <c r="F2588" s="94">
        <f>IF(DATABASE!$X2586&lt;&gt;1,"",DATABASE!Q2586)</f>
        <v/>
      </c>
      <c r="G2588" s="94">
        <f>IF(DATABASE!$X2586&lt;&gt;1,"",DATABASE!C2586)</f>
        <v/>
      </c>
      <c r="H2588" s="94">
        <f>IF(DATABASE!$X2586&lt;&gt;1,"",DATABASE!D2586)</f>
        <v/>
      </c>
      <c r="I2588" s="93">
        <f>IF(DATABASE!$X2586&lt;&gt;1,"",DATABASE!S2586)</f>
        <v/>
      </c>
    </row>
    <row r="2589" ht="16.5" customHeight="1" s="111">
      <c r="A2589" s="92">
        <f>IF(DATABASE!$X2587&lt;&gt;1,"",DATABASE!B2587)</f>
        <v/>
      </c>
      <c r="B2589" s="93">
        <f>IF(DATABASE!$X2587&lt;&gt;1,"",DATABASE!M2587)</f>
        <v/>
      </c>
      <c r="C2589" s="94">
        <f>IF(DATABASE!$X2587&lt;&gt;1,"",DATABASE!A2587)</f>
        <v/>
      </c>
      <c r="D2589" s="94">
        <f>IF(DATABASE!$X2587&lt;&gt;1,"",DATABASE!P2587)</f>
        <v/>
      </c>
      <c r="E2589" s="94">
        <f>IF(DATABASE!$X2587&lt;&gt;1,"",DATABASE!L2587)</f>
        <v/>
      </c>
      <c r="F2589" s="94">
        <f>IF(DATABASE!$X2587&lt;&gt;1,"",DATABASE!Q2587)</f>
        <v/>
      </c>
      <c r="G2589" s="94">
        <f>IF(DATABASE!$X2587&lt;&gt;1,"",DATABASE!C2587)</f>
        <v/>
      </c>
      <c r="H2589" s="94">
        <f>IF(DATABASE!$X2587&lt;&gt;1,"",DATABASE!D2587)</f>
        <v/>
      </c>
      <c r="I2589" s="93">
        <f>IF(DATABASE!$X2587&lt;&gt;1,"",DATABASE!S2587)</f>
        <v/>
      </c>
    </row>
    <row r="2590" ht="16.5" customHeight="1" s="111">
      <c r="A2590" s="92">
        <f>IF(DATABASE!$X2588&lt;&gt;1,"",DATABASE!B2588)</f>
        <v/>
      </c>
      <c r="B2590" s="93">
        <f>IF(DATABASE!$X2588&lt;&gt;1,"",DATABASE!M2588)</f>
        <v/>
      </c>
      <c r="C2590" s="94">
        <f>IF(DATABASE!$X2588&lt;&gt;1,"",DATABASE!A2588)</f>
        <v/>
      </c>
      <c r="D2590" s="94">
        <f>IF(DATABASE!$X2588&lt;&gt;1,"",DATABASE!P2588)</f>
        <v/>
      </c>
      <c r="E2590" s="94">
        <f>IF(DATABASE!$X2588&lt;&gt;1,"",DATABASE!L2588)</f>
        <v/>
      </c>
      <c r="F2590" s="94">
        <f>IF(DATABASE!$X2588&lt;&gt;1,"",DATABASE!Q2588)</f>
        <v/>
      </c>
      <c r="G2590" s="94">
        <f>IF(DATABASE!$X2588&lt;&gt;1,"",DATABASE!C2588)</f>
        <v/>
      </c>
      <c r="H2590" s="94">
        <f>IF(DATABASE!$X2588&lt;&gt;1,"",DATABASE!D2588)</f>
        <v/>
      </c>
      <c r="I2590" s="93">
        <f>IF(DATABASE!$X2588&lt;&gt;1,"",DATABASE!S2588)</f>
        <v/>
      </c>
    </row>
    <row r="2591" ht="16.5" customHeight="1" s="111">
      <c r="A2591" s="92">
        <f>IF(DATABASE!$X2589&lt;&gt;1,"",DATABASE!B2589)</f>
        <v/>
      </c>
      <c r="B2591" s="93">
        <f>IF(DATABASE!$X2589&lt;&gt;1,"",DATABASE!M2589)</f>
        <v/>
      </c>
      <c r="C2591" s="94">
        <f>IF(DATABASE!$X2589&lt;&gt;1,"",DATABASE!A2589)</f>
        <v/>
      </c>
      <c r="D2591" s="94">
        <f>IF(DATABASE!$X2589&lt;&gt;1,"",DATABASE!P2589)</f>
        <v/>
      </c>
      <c r="E2591" s="94">
        <f>IF(DATABASE!$X2589&lt;&gt;1,"",DATABASE!L2589)</f>
        <v/>
      </c>
      <c r="F2591" s="94">
        <f>IF(DATABASE!$X2589&lt;&gt;1,"",DATABASE!Q2589)</f>
        <v/>
      </c>
      <c r="G2591" s="94">
        <f>IF(DATABASE!$X2589&lt;&gt;1,"",DATABASE!C2589)</f>
        <v/>
      </c>
      <c r="H2591" s="94">
        <f>IF(DATABASE!$X2589&lt;&gt;1,"",DATABASE!D2589)</f>
        <v/>
      </c>
      <c r="I2591" s="93">
        <f>IF(DATABASE!$X2589&lt;&gt;1,"",DATABASE!S2589)</f>
        <v/>
      </c>
    </row>
    <row r="2592" ht="16.5" customHeight="1" s="111">
      <c r="A2592" s="92">
        <f>IF(DATABASE!$X2590&lt;&gt;1,"",DATABASE!B2590)</f>
        <v/>
      </c>
      <c r="B2592" s="93">
        <f>IF(DATABASE!$X2590&lt;&gt;1,"",DATABASE!M2590)</f>
        <v/>
      </c>
      <c r="C2592" s="94">
        <f>IF(DATABASE!$X2590&lt;&gt;1,"",DATABASE!A2590)</f>
        <v/>
      </c>
      <c r="D2592" s="94">
        <f>IF(DATABASE!$X2590&lt;&gt;1,"",DATABASE!P2590)</f>
        <v/>
      </c>
      <c r="E2592" s="94">
        <f>IF(DATABASE!$X2590&lt;&gt;1,"",DATABASE!L2590)</f>
        <v/>
      </c>
      <c r="F2592" s="94">
        <f>IF(DATABASE!$X2590&lt;&gt;1,"",DATABASE!Q2590)</f>
        <v/>
      </c>
      <c r="G2592" s="94">
        <f>IF(DATABASE!$X2590&lt;&gt;1,"",DATABASE!C2590)</f>
        <v/>
      </c>
      <c r="H2592" s="94">
        <f>IF(DATABASE!$X2590&lt;&gt;1,"",DATABASE!D2590)</f>
        <v/>
      </c>
      <c r="I2592" s="93">
        <f>IF(DATABASE!$X2590&lt;&gt;1,"",DATABASE!S2590)</f>
        <v/>
      </c>
    </row>
    <row r="2593" ht="16.5" customHeight="1" s="111">
      <c r="A2593" s="92">
        <f>IF(DATABASE!$X2591&lt;&gt;1,"",DATABASE!B2591)</f>
        <v/>
      </c>
      <c r="B2593" s="93">
        <f>IF(DATABASE!$X2591&lt;&gt;1,"",DATABASE!M2591)</f>
        <v/>
      </c>
      <c r="C2593" s="94">
        <f>IF(DATABASE!$X2591&lt;&gt;1,"",DATABASE!A2591)</f>
        <v/>
      </c>
      <c r="D2593" s="94">
        <f>IF(DATABASE!$X2591&lt;&gt;1,"",DATABASE!P2591)</f>
        <v/>
      </c>
      <c r="E2593" s="94">
        <f>IF(DATABASE!$X2591&lt;&gt;1,"",DATABASE!L2591)</f>
        <v/>
      </c>
      <c r="F2593" s="94">
        <f>IF(DATABASE!$X2591&lt;&gt;1,"",DATABASE!Q2591)</f>
        <v/>
      </c>
      <c r="G2593" s="94">
        <f>IF(DATABASE!$X2591&lt;&gt;1,"",DATABASE!C2591)</f>
        <v/>
      </c>
      <c r="H2593" s="94">
        <f>IF(DATABASE!$X2591&lt;&gt;1,"",DATABASE!D2591)</f>
        <v/>
      </c>
      <c r="I2593" s="93">
        <f>IF(DATABASE!$X2591&lt;&gt;1,"",DATABASE!S2591)</f>
        <v/>
      </c>
    </row>
    <row r="2594" ht="16.5" customHeight="1" s="111">
      <c r="A2594" s="92">
        <f>IF(DATABASE!$X2592&lt;&gt;1,"",DATABASE!B2592)</f>
        <v/>
      </c>
      <c r="B2594" s="93">
        <f>IF(DATABASE!$X2592&lt;&gt;1,"",DATABASE!M2592)</f>
        <v/>
      </c>
      <c r="C2594" s="94">
        <f>IF(DATABASE!$X2592&lt;&gt;1,"",DATABASE!A2592)</f>
        <v/>
      </c>
      <c r="D2594" s="94">
        <f>IF(DATABASE!$X2592&lt;&gt;1,"",DATABASE!P2592)</f>
        <v/>
      </c>
      <c r="E2594" s="94">
        <f>IF(DATABASE!$X2592&lt;&gt;1,"",DATABASE!L2592)</f>
        <v/>
      </c>
      <c r="F2594" s="94">
        <f>IF(DATABASE!$X2592&lt;&gt;1,"",DATABASE!Q2592)</f>
        <v/>
      </c>
      <c r="G2594" s="94">
        <f>IF(DATABASE!$X2592&lt;&gt;1,"",DATABASE!C2592)</f>
        <v/>
      </c>
      <c r="H2594" s="94">
        <f>IF(DATABASE!$X2592&lt;&gt;1,"",DATABASE!D2592)</f>
        <v/>
      </c>
      <c r="I2594" s="93">
        <f>IF(DATABASE!$X2592&lt;&gt;1,"",DATABASE!S2592)</f>
        <v/>
      </c>
    </row>
    <row r="2595" ht="16.5" customHeight="1" s="111">
      <c r="A2595" s="92">
        <f>IF(DATABASE!$X2593&lt;&gt;1,"",DATABASE!B2593)</f>
        <v/>
      </c>
      <c r="B2595" s="93">
        <f>IF(DATABASE!$X2593&lt;&gt;1,"",DATABASE!M2593)</f>
        <v/>
      </c>
      <c r="C2595" s="94">
        <f>IF(DATABASE!$X2593&lt;&gt;1,"",DATABASE!A2593)</f>
        <v/>
      </c>
      <c r="D2595" s="94">
        <f>IF(DATABASE!$X2593&lt;&gt;1,"",DATABASE!P2593)</f>
        <v/>
      </c>
      <c r="E2595" s="94">
        <f>IF(DATABASE!$X2593&lt;&gt;1,"",DATABASE!L2593)</f>
        <v/>
      </c>
      <c r="F2595" s="94">
        <f>IF(DATABASE!$X2593&lt;&gt;1,"",DATABASE!Q2593)</f>
        <v/>
      </c>
      <c r="G2595" s="94">
        <f>IF(DATABASE!$X2593&lt;&gt;1,"",DATABASE!C2593)</f>
        <v/>
      </c>
      <c r="H2595" s="94">
        <f>IF(DATABASE!$X2593&lt;&gt;1,"",DATABASE!D2593)</f>
        <v/>
      </c>
      <c r="I2595" s="93">
        <f>IF(DATABASE!$X2593&lt;&gt;1,"",DATABASE!S2593)</f>
        <v/>
      </c>
    </row>
    <row r="2596" ht="16.5" customHeight="1" s="111">
      <c r="A2596" s="92">
        <f>IF(DATABASE!$X2594&lt;&gt;1,"",DATABASE!B2594)</f>
        <v/>
      </c>
      <c r="B2596" s="93">
        <f>IF(DATABASE!$X2594&lt;&gt;1,"",DATABASE!M2594)</f>
        <v/>
      </c>
      <c r="C2596" s="94">
        <f>IF(DATABASE!$X2594&lt;&gt;1,"",DATABASE!A2594)</f>
        <v/>
      </c>
      <c r="D2596" s="94">
        <f>IF(DATABASE!$X2594&lt;&gt;1,"",DATABASE!P2594)</f>
        <v/>
      </c>
      <c r="E2596" s="94">
        <f>IF(DATABASE!$X2594&lt;&gt;1,"",DATABASE!L2594)</f>
        <v/>
      </c>
      <c r="F2596" s="94">
        <f>IF(DATABASE!$X2594&lt;&gt;1,"",DATABASE!Q2594)</f>
        <v/>
      </c>
      <c r="G2596" s="94">
        <f>IF(DATABASE!$X2594&lt;&gt;1,"",DATABASE!C2594)</f>
        <v/>
      </c>
      <c r="H2596" s="94">
        <f>IF(DATABASE!$X2594&lt;&gt;1,"",DATABASE!D2594)</f>
        <v/>
      </c>
      <c r="I2596" s="93">
        <f>IF(DATABASE!$X2594&lt;&gt;1,"",DATABASE!S2594)</f>
        <v/>
      </c>
    </row>
    <row r="2597" ht="16.5" customHeight="1" s="111">
      <c r="A2597" s="92">
        <f>IF(DATABASE!$X2595&lt;&gt;1,"",DATABASE!B2595)</f>
        <v/>
      </c>
      <c r="B2597" s="93">
        <f>IF(DATABASE!$X2595&lt;&gt;1,"",DATABASE!M2595)</f>
        <v/>
      </c>
      <c r="C2597" s="94">
        <f>IF(DATABASE!$X2595&lt;&gt;1,"",DATABASE!A2595)</f>
        <v/>
      </c>
      <c r="D2597" s="94">
        <f>IF(DATABASE!$X2595&lt;&gt;1,"",DATABASE!P2595)</f>
        <v/>
      </c>
      <c r="E2597" s="94">
        <f>IF(DATABASE!$X2595&lt;&gt;1,"",DATABASE!L2595)</f>
        <v/>
      </c>
      <c r="F2597" s="94">
        <f>IF(DATABASE!$X2595&lt;&gt;1,"",DATABASE!Q2595)</f>
        <v/>
      </c>
      <c r="G2597" s="94">
        <f>IF(DATABASE!$X2595&lt;&gt;1,"",DATABASE!C2595)</f>
        <v/>
      </c>
      <c r="H2597" s="94">
        <f>IF(DATABASE!$X2595&lt;&gt;1,"",DATABASE!D2595)</f>
        <v/>
      </c>
      <c r="I2597" s="93">
        <f>IF(DATABASE!$X2595&lt;&gt;1,"",DATABASE!S2595)</f>
        <v/>
      </c>
    </row>
    <row r="2598" ht="16.5" customHeight="1" s="111">
      <c r="A2598" s="92">
        <f>IF(DATABASE!$X2596&lt;&gt;1,"",DATABASE!B2596)</f>
        <v/>
      </c>
      <c r="B2598" s="93">
        <f>IF(DATABASE!$X2596&lt;&gt;1,"",DATABASE!M2596)</f>
        <v/>
      </c>
      <c r="C2598" s="94">
        <f>IF(DATABASE!$X2596&lt;&gt;1,"",DATABASE!A2596)</f>
        <v/>
      </c>
      <c r="D2598" s="94">
        <f>IF(DATABASE!$X2596&lt;&gt;1,"",DATABASE!P2596)</f>
        <v/>
      </c>
      <c r="E2598" s="94">
        <f>IF(DATABASE!$X2596&lt;&gt;1,"",DATABASE!L2596)</f>
        <v/>
      </c>
      <c r="F2598" s="94">
        <f>IF(DATABASE!$X2596&lt;&gt;1,"",DATABASE!Q2596)</f>
        <v/>
      </c>
      <c r="G2598" s="94">
        <f>IF(DATABASE!$X2596&lt;&gt;1,"",DATABASE!C2596)</f>
        <v/>
      </c>
      <c r="H2598" s="94">
        <f>IF(DATABASE!$X2596&lt;&gt;1,"",DATABASE!D2596)</f>
        <v/>
      </c>
      <c r="I2598" s="93">
        <f>IF(DATABASE!$X2596&lt;&gt;1,"",DATABASE!S2596)</f>
        <v/>
      </c>
    </row>
    <row r="2599" ht="16.5" customHeight="1" s="111">
      <c r="A2599" s="92">
        <f>IF(DATABASE!$X2597&lt;&gt;1,"",DATABASE!B2597)</f>
        <v/>
      </c>
      <c r="B2599" s="93">
        <f>IF(DATABASE!$X2597&lt;&gt;1,"",DATABASE!M2597)</f>
        <v/>
      </c>
      <c r="C2599" s="94">
        <f>IF(DATABASE!$X2597&lt;&gt;1,"",DATABASE!A2597)</f>
        <v/>
      </c>
      <c r="D2599" s="94">
        <f>IF(DATABASE!$X2597&lt;&gt;1,"",DATABASE!P2597)</f>
        <v/>
      </c>
      <c r="E2599" s="94">
        <f>IF(DATABASE!$X2597&lt;&gt;1,"",DATABASE!L2597)</f>
        <v/>
      </c>
      <c r="F2599" s="94">
        <f>IF(DATABASE!$X2597&lt;&gt;1,"",DATABASE!Q2597)</f>
        <v/>
      </c>
      <c r="G2599" s="94">
        <f>IF(DATABASE!$X2597&lt;&gt;1,"",DATABASE!C2597)</f>
        <v/>
      </c>
      <c r="H2599" s="94">
        <f>IF(DATABASE!$X2597&lt;&gt;1,"",DATABASE!D2597)</f>
        <v/>
      </c>
      <c r="I2599" s="93">
        <f>IF(DATABASE!$X2597&lt;&gt;1,"",DATABASE!S2597)</f>
        <v/>
      </c>
    </row>
    <row r="2600" ht="16.5" customHeight="1" s="111">
      <c r="A2600" s="92">
        <f>IF(DATABASE!$X2598&lt;&gt;1,"",DATABASE!B2598)</f>
        <v/>
      </c>
      <c r="B2600" s="93">
        <f>IF(DATABASE!$X2598&lt;&gt;1,"",DATABASE!M2598)</f>
        <v/>
      </c>
      <c r="C2600" s="94">
        <f>IF(DATABASE!$X2598&lt;&gt;1,"",DATABASE!A2598)</f>
        <v/>
      </c>
      <c r="D2600" s="94">
        <f>IF(DATABASE!$X2598&lt;&gt;1,"",DATABASE!P2598)</f>
        <v/>
      </c>
      <c r="E2600" s="94">
        <f>IF(DATABASE!$X2598&lt;&gt;1,"",DATABASE!L2598)</f>
        <v/>
      </c>
      <c r="F2600" s="94">
        <f>IF(DATABASE!$X2598&lt;&gt;1,"",DATABASE!Q2598)</f>
        <v/>
      </c>
      <c r="G2600" s="94">
        <f>IF(DATABASE!$X2598&lt;&gt;1,"",DATABASE!C2598)</f>
        <v/>
      </c>
      <c r="H2600" s="94">
        <f>IF(DATABASE!$X2598&lt;&gt;1,"",DATABASE!D2598)</f>
        <v/>
      </c>
      <c r="I2600" s="93">
        <f>IF(DATABASE!$X2598&lt;&gt;1,"",DATABASE!S2598)</f>
        <v/>
      </c>
    </row>
    <row r="2601" ht="16.5" customHeight="1" s="111">
      <c r="A2601" s="92">
        <f>IF(DATABASE!$X2599&lt;&gt;1,"",DATABASE!B2599)</f>
        <v/>
      </c>
      <c r="B2601" s="93">
        <f>IF(DATABASE!$X2599&lt;&gt;1,"",DATABASE!M2599)</f>
        <v/>
      </c>
      <c r="C2601" s="94">
        <f>IF(DATABASE!$X2599&lt;&gt;1,"",DATABASE!A2599)</f>
        <v/>
      </c>
      <c r="D2601" s="94">
        <f>IF(DATABASE!$X2599&lt;&gt;1,"",DATABASE!P2599)</f>
        <v/>
      </c>
      <c r="E2601" s="94">
        <f>IF(DATABASE!$X2599&lt;&gt;1,"",DATABASE!L2599)</f>
        <v/>
      </c>
      <c r="F2601" s="94">
        <f>IF(DATABASE!$X2599&lt;&gt;1,"",DATABASE!Q2599)</f>
        <v/>
      </c>
      <c r="G2601" s="94">
        <f>IF(DATABASE!$X2599&lt;&gt;1,"",DATABASE!C2599)</f>
        <v/>
      </c>
      <c r="H2601" s="94">
        <f>IF(DATABASE!$X2599&lt;&gt;1,"",DATABASE!D2599)</f>
        <v/>
      </c>
      <c r="I2601" s="93">
        <f>IF(DATABASE!$X2599&lt;&gt;1,"",DATABASE!S2599)</f>
        <v/>
      </c>
    </row>
    <row r="2602" ht="16.5" customHeight="1" s="111">
      <c r="A2602" s="92">
        <f>IF(DATABASE!$X2600&lt;&gt;1,"",DATABASE!B2600)</f>
        <v/>
      </c>
      <c r="B2602" s="93">
        <f>IF(DATABASE!$X2600&lt;&gt;1,"",DATABASE!M2600)</f>
        <v/>
      </c>
      <c r="C2602" s="94">
        <f>IF(DATABASE!$X2600&lt;&gt;1,"",DATABASE!A2600)</f>
        <v/>
      </c>
      <c r="D2602" s="94">
        <f>IF(DATABASE!$X2600&lt;&gt;1,"",DATABASE!P2600)</f>
        <v/>
      </c>
      <c r="E2602" s="94">
        <f>IF(DATABASE!$X2600&lt;&gt;1,"",DATABASE!L2600)</f>
        <v/>
      </c>
      <c r="F2602" s="94">
        <f>IF(DATABASE!$X2600&lt;&gt;1,"",DATABASE!Q2600)</f>
        <v/>
      </c>
      <c r="G2602" s="94">
        <f>IF(DATABASE!$X2600&lt;&gt;1,"",DATABASE!C2600)</f>
        <v/>
      </c>
      <c r="H2602" s="94">
        <f>IF(DATABASE!$X2600&lt;&gt;1,"",DATABASE!D2600)</f>
        <v/>
      </c>
      <c r="I2602" s="93">
        <f>IF(DATABASE!$X2600&lt;&gt;1,"",DATABASE!S2600)</f>
        <v/>
      </c>
    </row>
    <row r="2603" ht="16.5" customHeight="1" s="111">
      <c r="A2603" s="92">
        <f>IF(DATABASE!$X2601&lt;&gt;1,"",DATABASE!B2601)</f>
        <v/>
      </c>
      <c r="B2603" s="93">
        <f>IF(DATABASE!$X2601&lt;&gt;1,"",DATABASE!M2601)</f>
        <v/>
      </c>
      <c r="C2603" s="94">
        <f>IF(DATABASE!$X2601&lt;&gt;1,"",DATABASE!A2601)</f>
        <v/>
      </c>
      <c r="D2603" s="94">
        <f>IF(DATABASE!$X2601&lt;&gt;1,"",DATABASE!P2601)</f>
        <v/>
      </c>
      <c r="E2603" s="94">
        <f>IF(DATABASE!$X2601&lt;&gt;1,"",DATABASE!L2601)</f>
        <v/>
      </c>
      <c r="F2603" s="94">
        <f>IF(DATABASE!$X2601&lt;&gt;1,"",DATABASE!Q2601)</f>
        <v/>
      </c>
      <c r="G2603" s="94">
        <f>IF(DATABASE!$X2601&lt;&gt;1,"",DATABASE!C2601)</f>
        <v/>
      </c>
      <c r="H2603" s="94">
        <f>IF(DATABASE!$X2601&lt;&gt;1,"",DATABASE!D2601)</f>
        <v/>
      </c>
      <c r="I2603" s="93">
        <f>IF(DATABASE!$X2601&lt;&gt;1,"",DATABASE!S2601)</f>
        <v/>
      </c>
    </row>
    <row r="2604" ht="16.5" customHeight="1" s="111">
      <c r="A2604" s="92">
        <f>IF(DATABASE!$X2602&lt;&gt;1,"",DATABASE!B2602)</f>
        <v/>
      </c>
      <c r="B2604" s="93">
        <f>IF(DATABASE!$X2602&lt;&gt;1,"",DATABASE!M2602)</f>
        <v/>
      </c>
      <c r="C2604" s="94">
        <f>IF(DATABASE!$X2602&lt;&gt;1,"",DATABASE!A2602)</f>
        <v/>
      </c>
      <c r="D2604" s="94">
        <f>IF(DATABASE!$X2602&lt;&gt;1,"",DATABASE!P2602)</f>
        <v/>
      </c>
      <c r="E2604" s="94">
        <f>IF(DATABASE!$X2602&lt;&gt;1,"",DATABASE!L2602)</f>
        <v/>
      </c>
      <c r="F2604" s="94">
        <f>IF(DATABASE!$X2602&lt;&gt;1,"",DATABASE!Q2602)</f>
        <v/>
      </c>
      <c r="G2604" s="94">
        <f>IF(DATABASE!$X2602&lt;&gt;1,"",DATABASE!C2602)</f>
        <v/>
      </c>
      <c r="H2604" s="94">
        <f>IF(DATABASE!$X2602&lt;&gt;1,"",DATABASE!D2602)</f>
        <v/>
      </c>
      <c r="I2604" s="93">
        <f>IF(DATABASE!$X2602&lt;&gt;1,"",DATABASE!S2602)</f>
        <v/>
      </c>
    </row>
    <row r="2605" ht="16.5" customHeight="1" s="111">
      <c r="A2605" s="92">
        <f>IF(DATABASE!$X2603&lt;&gt;1,"",DATABASE!B2603)</f>
        <v/>
      </c>
      <c r="B2605" s="93">
        <f>IF(DATABASE!$X2603&lt;&gt;1,"",DATABASE!M2603)</f>
        <v/>
      </c>
      <c r="C2605" s="94">
        <f>IF(DATABASE!$X2603&lt;&gt;1,"",DATABASE!A2603)</f>
        <v/>
      </c>
      <c r="D2605" s="94">
        <f>IF(DATABASE!$X2603&lt;&gt;1,"",DATABASE!P2603)</f>
        <v/>
      </c>
      <c r="E2605" s="94">
        <f>IF(DATABASE!$X2603&lt;&gt;1,"",DATABASE!L2603)</f>
        <v/>
      </c>
      <c r="F2605" s="94">
        <f>IF(DATABASE!$X2603&lt;&gt;1,"",DATABASE!Q2603)</f>
        <v/>
      </c>
      <c r="G2605" s="94">
        <f>IF(DATABASE!$X2603&lt;&gt;1,"",DATABASE!C2603)</f>
        <v/>
      </c>
      <c r="H2605" s="94">
        <f>IF(DATABASE!$X2603&lt;&gt;1,"",DATABASE!D2603)</f>
        <v/>
      </c>
      <c r="I2605" s="93">
        <f>IF(DATABASE!$X2603&lt;&gt;1,"",DATABASE!S2603)</f>
        <v/>
      </c>
    </row>
    <row r="2606" ht="16.5" customHeight="1" s="111">
      <c r="A2606" s="92">
        <f>IF(DATABASE!$X2604&lt;&gt;1,"",DATABASE!B2604)</f>
        <v/>
      </c>
      <c r="B2606" s="93">
        <f>IF(DATABASE!$X2604&lt;&gt;1,"",DATABASE!M2604)</f>
        <v/>
      </c>
      <c r="C2606" s="94">
        <f>IF(DATABASE!$X2604&lt;&gt;1,"",DATABASE!A2604)</f>
        <v/>
      </c>
      <c r="D2606" s="94">
        <f>IF(DATABASE!$X2604&lt;&gt;1,"",DATABASE!P2604)</f>
        <v/>
      </c>
      <c r="E2606" s="94">
        <f>IF(DATABASE!$X2604&lt;&gt;1,"",DATABASE!L2604)</f>
        <v/>
      </c>
      <c r="F2606" s="94">
        <f>IF(DATABASE!$X2604&lt;&gt;1,"",DATABASE!Q2604)</f>
        <v/>
      </c>
      <c r="G2606" s="94">
        <f>IF(DATABASE!$X2604&lt;&gt;1,"",DATABASE!C2604)</f>
        <v/>
      </c>
      <c r="H2606" s="94">
        <f>IF(DATABASE!$X2604&lt;&gt;1,"",DATABASE!D2604)</f>
        <v/>
      </c>
      <c r="I2606" s="93">
        <f>IF(DATABASE!$X2604&lt;&gt;1,"",DATABASE!S2604)</f>
        <v/>
      </c>
    </row>
    <row r="2607" ht="16.5" customHeight="1" s="111">
      <c r="A2607" s="92">
        <f>IF(DATABASE!$X2605&lt;&gt;1,"",DATABASE!B2605)</f>
        <v/>
      </c>
      <c r="B2607" s="93">
        <f>IF(DATABASE!$X2605&lt;&gt;1,"",DATABASE!M2605)</f>
        <v/>
      </c>
      <c r="C2607" s="94">
        <f>IF(DATABASE!$X2605&lt;&gt;1,"",DATABASE!A2605)</f>
        <v/>
      </c>
      <c r="D2607" s="94">
        <f>IF(DATABASE!$X2605&lt;&gt;1,"",DATABASE!P2605)</f>
        <v/>
      </c>
      <c r="E2607" s="94">
        <f>IF(DATABASE!$X2605&lt;&gt;1,"",DATABASE!L2605)</f>
        <v/>
      </c>
      <c r="F2607" s="94">
        <f>IF(DATABASE!$X2605&lt;&gt;1,"",DATABASE!Q2605)</f>
        <v/>
      </c>
      <c r="G2607" s="94">
        <f>IF(DATABASE!$X2605&lt;&gt;1,"",DATABASE!C2605)</f>
        <v/>
      </c>
      <c r="H2607" s="94">
        <f>IF(DATABASE!$X2605&lt;&gt;1,"",DATABASE!D2605)</f>
        <v/>
      </c>
      <c r="I2607" s="93">
        <f>IF(DATABASE!$X2605&lt;&gt;1,"",DATABASE!S2605)</f>
        <v/>
      </c>
    </row>
    <row r="2608" ht="16.5" customHeight="1" s="111">
      <c r="A2608" s="92">
        <f>IF(DATABASE!$X2606&lt;&gt;1,"",DATABASE!B2606)</f>
        <v/>
      </c>
      <c r="B2608" s="93">
        <f>IF(DATABASE!$X2606&lt;&gt;1,"",DATABASE!M2606)</f>
        <v/>
      </c>
      <c r="C2608" s="94">
        <f>IF(DATABASE!$X2606&lt;&gt;1,"",DATABASE!A2606)</f>
        <v/>
      </c>
      <c r="D2608" s="94">
        <f>IF(DATABASE!$X2606&lt;&gt;1,"",DATABASE!P2606)</f>
        <v/>
      </c>
      <c r="E2608" s="94">
        <f>IF(DATABASE!$X2606&lt;&gt;1,"",DATABASE!L2606)</f>
        <v/>
      </c>
      <c r="F2608" s="94">
        <f>IF(DATABASE!$X2606&lt;&gt;1,"",DATABASE!Q2606)</f>
        <v/>
      </c>
      <c r="G2608" s="94">
        <f>IF(DATABASE!$X2606&lt;&gt;1,"",DATABASE!C2606)</f>
        <v/>
      </c>
      <c r="H2608" s="94">
        <f>IF(DATABASE!$X2606&lt;&gt;1,"",DATABASE!D2606)</f>
        <v/>
      </c>
      <c r="I2608" s="93">
        <f>IF(DATABASE!$X2606&lt;&gt;1,"",DATABASE!S2606)</f>
        <v/>
      </c>
    </row>
    <row r="2609" ht="16.5" customHeight="1" s="111">
      <c r="A2609" s="92">
        <f>IF(DATABASE!$X2607&lt;&gt;1,"",DATABASE!B2607)</f>
        <v/>
      </c>
      <c r="B2609" s="93">
        <f>IF(DATABASE!$X2607&lt;&gt;1,"",DATABASE!M2607)</f>
        <v/>
      </c>
      <c r="C2609" s="94">
        <f>IF(DATABASE!$X2607&lt;&gt;1,"",DATABASE!A2607)</f>
        <v/>
      </c>
      <c r="D2609" s="94">
        <f>IF(DATABASE!$X2607&lt;&gt;1,"",DATABASE!P2607)</f>
        <v/>
      </c>
      <c r="E2609" s="94">
        <f>IF(DATABASE!$X2607&lt;&gt;1,"",DATABASE!L2607)</f>
        <v/>
      </c>
      <c r="F2609" s="94">
        <f>IF(DATABASE!$X2607&lt;&gt;1,"",DATABASE!Q2607)</f>
        <v/>
      </c>
      <c r="G2609" s="94">
        <f>IF(DATABASE!$X2607&lt;&gt;1,"",DATABASE!C2607)</f>
        <v/>
      </c>
      <c r="H2609" s="94">
        <f>IF(DATABASE!$X2607&lt;&gt;1,"",DATABASE!D2607)</f>
        <v/>
      </c>
      <c r="I2609" s="93">
        <f>IF(DATABASE!$X2607&lt;&gt;1,"",DATABASE!S2607)</f>
        <v/>
      </c>
    </row>
    <row r="2610" ht="16.5" customHeight="1" s="111">
      <c r="A2610" s="92">
        <f>IF(DATABASE!$X2608&lt;&gt;1,"",DATABASE!B2608)</f>
        <v/>
      </c>
      <c r="B2610" s="93">
        <f>IF(DATABASE!$X2608&lt;&gt;1,"",DATABASE!M2608)</f>
        <v/>
      </c>
      <c r="C2610" s="94">
        <f>IF(DATABASE!$X2608&lt;&gt;1,"",DATABASE!A2608)</f>
        <v/>
      </c>
      <c r="D2610" s="94">
        <f>IF(DATABASE!$X2608&lt;&gt;1,"",DATABASE!P2608)</f>
        <v/>
      </c>
      <c r="E2610" s="94">
        <f>IF(DATABASE!$X2608&lt;&gt;1,"",DATABASE!L2608)</f>
        <v/>
      </c>
      <c r="F2610" s="94">
        <f>IF(DATABASE!$X2608&lt;&gt;1,"",DATABASE!Q2608)</f>
        <v/>
      </c>
      <c r="G2610" s="94">
        <f>IF(DATABASE!$X2608&lt;&gt;1,"",DATABASE!C2608)</f>
        <v/>
      </c>
      <c r="H2610" s="94">
        <f>IF(DATABASE!$X2608&lt;&gt;1,"",DATABASE!D2608)</f>
        <v/>
      </c>
      <c r="I2610" s="93">
        <f>IF(DATABASE!$X2608&lt;&gt;1,"",DATABASE!S2608)</f>
        <v/>
      </c>
    </row>
    <row r="2611" ht="16.5" customHeight="1" s="111">
      <c r="A2611" s="92">
        <f>IF(DATABASE!$X2609&lt;&gt;1,"",DATABASE!B2609)</f>
        <v/>
      </c>
      <c r="B2611" s="93">
        <f>IF(DATABASE!$X2609&lt;&gt;1,"",DATABASE!M2609)</f>
        <v/>
      </c>
      <c r="C2611" s="94">
        <f>IF(DATABASE!$X2609&lt;&gt;1,"",DATABASE!A2609)</f>
        <v/>
      </c>
      <c r="D2611" s="94">
        <f>IF(DATABASE!$X2609&lt;&gt;1,"",DATABASE!P2609)</f>
        <v/>
      </c>
      <c r="E2611" s="94">
        <f>IF(DATABASE!$X2609&lt;&gt;1,"",DATABASE!L2609)</f>
        <v/>
      </c>
      <c r="F2611" s="94">
        <f>IF(DATABASE!$X2609&lt;&gt;1,"",DATABASE!Q2609)</f>
        <v/>
      </c>
      <c r="G2611" s="94">
        <f>IF(DATABASE!$X2609&lt;&gt;1,"",DATABASE!C2609)</f>
        <v/>
      </c>
      <c r="H2611" s="94">
        <f>IF(DATABASE!$X2609&lt;&gt;1,"",DATABASE!D2609)</f>
        <v/>
      </c>
      <c r="I2611" s="93">
        <f>IF(DATABASE!$X2609&lt;&gt;1,"",DATABASE!S2609)</f>
        <v/>
      </c>
    </row>
    <row r="2612" ht="16.5" customHeight="1" s="111">
      <c r="A2612" s="92">
        <f>IF(DATABASE!$X2610&lt;&gt;1,"",DATABASE!B2610)</f>
        <v/>
      </c>
      <c r="B2612" s="93">
        <f>IF(DATABASE!$X2610&lt;&gt;1,"",DATABASE!M2610)</f>
        <v/>
      </c>
      <c r="C2612" s="94">
        <f>IF(DATABASE!$X2610&lt;&gt;1,"",DATABASE!A2610)</f>
        <v/>
      </c>
      <c r="D2612" s="94">
        <f>IF(DATABASE!$X2610&lt;&gt;1,"",DATABASE!P2610)</f>
        <v/>
      </c>
      <c r="E2612" s="94">
        <f>IF(DATABASE!$X2610&lt;&gt;1,"",DATABASE!L2610)</f>
        <v/>
      </c>
      <c r="F2612" s="94">
        <f>IF(DATABASE!$X2610&lt;&gt;1,"",DATABASE!Q2610)</f>
        <v/>
      </c>
      <c r="G2612" s="94">
        <f>IF(DATABASE!$X2610&lt;&gt;1,"",DATABASE!C2610)</f>
        <v/>
      </c>
      <c r="H2612" s="94">
        <f>IF(DATABASE!$X2610&lt;&gt;1,"",DATABASE!D2610)</f>
        <v/>
      </c>
      <c r="I2612" s="93">
        <f>IF(DATABASE!$X2610&lt;&gt;1,"",DATABASE!S2610)</f>
        <v/>
      </c>
    </row>
    <row r="2613" ht="16.5" customHeight="1" s="111">
      <c r="A2613" s="92">
        <f>IF(DATABASE!$X2611&lt;&gt;1,"",DATABASE!B2611)</f>
        <v/>
      </c>
      <c r="B2613" s="93">
        <f>IF(DATABASE!$X2611&lt;&gt;1,"",DATABASE!M2611)</f>
        <v/>
      </c>
      <c r="C2613" s="94">
        <f>IF(DATABASE!$X2611&lt;&gt;1,"",DATABASE!A2611)</f>
        <v/>
      </c>
      <c r="D2613" s="94">
        <f>IF(DATABASE!$X2611&lt;&gt;1,"",DATABASE!P2611)</f>
        <v/>
      </c>
      <c r="E2613" s="94">
        <f>IF(DATABASE!$X2611&lt;&gt;1,"",DATABASE!L2611)</f>
        <v/>
      </c>
      <c r="F2613" s="94">
        <f>IF(DATABASE!$X2611&lt;&gt;1,"",DATABASE!Q2611)</f>
        <v/>
      </c>
      <c r="G2613" s="94">
        <f>IF(DATABASE!$X2611&lt;&gt;1,"",DATABASE!C2611)</f>
        <v/>
      </c>
      <c r="H2613" s="94">
        <f>IF(DATABASE!$X2611&lt;&gt;1,"",DATABASE!D2611)</f>
        <v/>
      </c>
      <c r="I2613" s="93">
        <f>IF(DATABASE!$X2611&lt;&gt;1,"",DATABASE!S2611)</f>
        <v/>
      </c>
    </row>
    <row r="2614" ht="16.5" customHeight="1" s="111">
      <c r="A2614" s="92">
        <f>IF(DATABASE!$X2612&lt;&gt;1,"",DATABASE!B2612)</f>
        <v/>
      </c>
      <c r="B2614" s="93">
        <f>IF(DATABASE!$X2612&lt;&gt;1,"",DATABASE!M2612)</f>
        <v/>
      </c>
      <c r="C2614" s="94">
        <f>IF(DATABASE!$X2612&lt;&gt;1,"",DATABASE!A2612)</f>
        <v/>
      </c>
      <c r="D2614" s="94">
        <f>IF(DATABASE!$X2612&lt;&gt;1,"",DATABASE!P2612)</f>
        <v/>
      </c>
      <c r="E2614" s="94">
        <f>IF(DATABASE!$X2612&lt;&gt;1,"",DATABASE!L2612)</f>
        <v/>
      </c>
      <c r="F2614" s="94">
        <f>IF(DATABASE!$X2612&lt;&gt;1,"",DATABASE!Q2612)</f>
        <v/>
      </c>
      <c r="G2614" s="94">
        <f>IF(DATABASE!$X2612&lt;&gt;1,"",DATABASE!C2612)</f>
        <v/>
      </c>
      <c r="H2614" s="94">
        <f>IF(DATABASE!$X2612&lt;&gt;1,"",DATABASE!D2612)</f>
        <v/>
      </c>
      <c r="I2614" s="93">
        <f>IF(DATABASE!$X2612&lt;&gt;1,"",DATABASE!S2612)</f>
        <v/>
      </c>
    </row>
    <row r="2615" ht="16.5" customHeight="1" s="111">
      <c r="A2615" s="92">
        <f>IF(DATABASE!$X2613&lt;&gt;1,"",DATABASE!B2613)</f>
        <v/>
      </c>
      <c r="B2615" s="93">
        <f>IF(DATABASE!$X2613&lt;&gt;1,"",DATABASE!M2613)</f>
        <v/>
      </c>
      <c r="C2615" s="94">
        <f>IF(DATABASE!$X2613&lt;&gt;1,"",DATABASE!A2613)</f>
        <v/>
      </c>
      <c r="D2615" s="94">
        <f>IF(DATABASE!$X2613&lt;&gt;1,"",DATABASE!P2613)</f>
        <v/>
      </c>
      <c r="E2615" s="94">
        <f>IF(DATABASE!$X2613&lt;&gt;1,"",DATABASE!L2613)</f>
        <v/>
      </c>
      <c r="F2615" s="94">
        <f>IF(DATABASE!$X2613&lt;&gt;1,"",DATABASE!Q2613)</f>
        <v/>
      </c>
      <c r="G2615" s="94">
        <f>IF(DATABASE!$X2613&lt;&gt;1,"",DATABASE!C2613)</f>
        <v/>
      </c>
      <c r="H2615" s="94">
        <f>IF(DATABASE!$X2613&lt;&gt;1,"",DATABASE!D2613)</f>
        <v/>
      </c>
      <c r="I2615" s="93">
        <f>IF(DATABASE!$X2613&lt;&gt;1,"",DATABASE!S2613)</f>
        <v/>
      </c>
    </row>
    <row r="2616" ht="16.5" customHeight="1" s="111">
      <c r="A2616" s="92">
        <f>IF(DATABASE!$X2614&lt;&gt;1,"",DATABASE!B2614)</f>
        <v/>
      </c>
      <c r="B2616" s="93">
        <f>IF(DATABASE!$X2614&lt;&gt;1,"",DATABASE!M2614)</f>
        <v/>
      </c>
      <c r="C2616" s="94">
        <f>IF(DATABASE!$X2614&lt;&gt;1,"",DATABASE!A2614)</f>
        <v/>
      </c>
      <c r="D2616" s="94">
        <f>IF(DATABASE!$X2614&lt;&gt;1,"",DATABASE!P2614)</f>
        <v/>
      </c>
      <c r="E2616" s="94">
        <f>IF(DATABASE!$X2614&lt;&gt;1,"",DATABASE!L2614)</f>
        <v/>
      </c>
      <c r="F2616" s="94">
        <f>IF(DATABASE!$X2614&lt;&gt;1,"",DATABASE!Q2614)</f>
        <v/>
      </c>
      <c r="G2616" s="94">
        <f>IF(DATABASE!$X2614&lt;&gt;1,"",DATABASE!C2614)</f>
        <v/>
      </c>
      <c r="H2616" s="94">
        <f>IF(DATABASE!$X2614&lt;&gt;1,"",DATABASE!D2614)</f>
        <v/>
      </c>
      <c r="I2616" s="93">
        <f>IF(DATABASE!$X2614&lt;&gt;1,"",DATABASE!S2614)</f>
        <v/>
      </c>
    </row>
    <row r="2617" ht="16.5" customHeight="1" s="111">
      <c r="A2617" s="92">
        <f>IF(DATABASE!$X2615&lt;&gt;1,"",DATABASE!B2615)</f>
        <v/>
      </c>
      <c r="B2617" s="93">
        <f>IF(DATABASE!$X2615&lt;&gt;1,"",DATABASE!M2615)</f>
        <v/>
      </c>
      <c r="C2617" s="94">
        <f>IF(DATABASE!$X2615&lt;&gt;1,"",DATABASE!A2615)</f>
        <v/>
      </c>
      <c r="D2617" s="94">
        <f>IF(DATABASE!$X2615&lt;&gt;1,"",DATABASE!P2615)</f>
        <v/>
      </c>
      <c r="E2617" s="94">
        <f>IF(DATABASE!$X2615&lt;&gt;1,"",DATABASE!L2615)</f>
        <v/>
      </c>
      <c r="F2617" s="94">
        <f>IF(DATABASE!$X2615&lt;&gt;1,"",DATABASE!Q2615)</f>
        <v/>
      </c>
      <c r="G2617" s="94">
        <f>IF(DATABASE!$X2615&lt;&gt;1,"",DATABASE!C2615)</f>
        <v/>
      </c>
      <c r="H2617" s="94">
        <f>IF(DATABASE!$X2615&lt;&gt;1,"",DATABASE!D2615)</f>
        <v/>
      </c>
      <c r="I2617" s="93">
        <f>IF(DATABASE!$X2615&lt;&gt;1,"",DATABASE!S2615)</f>
        <v/>
      </c>
    </row>
    <row r="2618" ht="16.5" customHeight="1" s="111">
      <c r="A2618" s="92">
        <f>IF(DATABASE!$X2616&lt;&gt;1,"",DATABASE!B2616)</f>
        <v/>
      </c>
      <c r="B2618" s="93">
        <f>IF(DATABASE!$X2616&lt;&gt;1,"",DATABASE!M2616)</f>
        <v/>
      </c>
      <c r="C2618" s="94">
        <f>IF(DATABASE!$X2616&lt;&gt;1,"",DATABASE!A2616)</f>
        <v/>
      </c>
      <c r="D2618" s="94">
        <f>IF(DATABASE!$X2616&lt;&gt;1,"",DATABASE!P2616)</f>
        <v/>
      </c>
      <c r="E2618" s="94">
        <f>IF(DATABASE!$X2616&lt;&gt;1,"",DATABASE!L2616)</f>
        <v/>
      </c>
      <c r="F2618" s="94">
        <f>IF(DATABASE!$X2616&lt;&gt;1,"",DATABASE!Q2616)</f>
        <v/>
      </c>
      <c r="G2618" s="94">
        <f>IF(DATABASE!$X2616&lt;&gt;1,"",DATABASE!C2616)</f>
        <v/>
      </c>
      <c r="H2618" s="94">
        <f>IF(DATABASE!$X2616&lt;&gt;1,"",DATABASE!D2616)</f>
        <v/>
      </c>
      <c r="I2618" s="93">
        <f>IF(DATABASE!$X2616&lt;&gt;1,"",DATABASE!S2616)</f>
        <v/>
      </c>
    </row>
    <row r="2619" ht="16.5" customHeight="1" s="111">
      <c r="A2619" s="92">
        <f>IF(DATABASE!$X2617&lt;&gt;1,"",DATABASE!B2617)</f>
        <v/>
      </c>
      <c r="B2619" s="93">
        <f>IF(DATABASE!$X2617&lt;&gt;1,"",DATABASE!M2617)</f>
        <v/>
      </c>
      <c r="C2619" s="94">
        <f>IF(DATABASE!$X2617&lt;&gt;1,"",DATABASE!A2617)</f>
        <v/>
      </c>
      <c r="D2619" s="94">
        <f>IF(DATABASE!$X2617&lt;&gt;1,"",DATABASE!P2617)</f>
        <v/>
      </c>
      <c r="E2619" s="94">
        <f>IF(DATABASE!$X2617&lt;&gt;1,"",DATABASE!L2617)</f>
        <v/>
      </c>
      <c r="F2619" s="94">
        <f>IF(DATABASE!$X2617&lt;&gt;1,"",DATABASE!Q2617)</f>
        <v/>
      </c>
      <c r="G2619" s="94">
        <f>IF(DATABASE!$X2617&lt;&gt;1,"",DATABASE!C2617)</f>
        <v/>
      </c>
      <c r="H2619" s="94">
        <f>IF(DATABASE!$X2617&lt;&gt;1,"",DATABASE!D2617)</f>
        <v/>
      </c>
      <c r="I2619" s="93">
        <f>IF(DATABASE!$X2617&lt;&gt;1,"",DATABASE!S2617)</f>
        <v/>
      </c>
    </row>
    <row r="2620" ht="16.5" customHeight="1" s="111">
      <c r="A2620" s="92">
        <f>IF(DATABASE!$X2618&lt;&gt;1,"",DATABASE!B2618)</f>
        <v/>
      </c>
      <c r="B2620" s="93">
        <f>IF(DATABASE!$X2618&lt;&gt;1,"",DATABASE!M2618)</f>
        <v/>
      </c>
      <c r="C2620" s="94">
        <f>IF(DATABASE!$X2618&lt;&gt;1,"",DATABASE!A2618)</f>
        <v/>
      </c>
      <c r="D2620" s="94">
        <f>IF(DATABASE!$X2618&lt;&gt;1,"",DATABASE!P2618)</f>
        <v/>
      </c>
      <c r="E2620" s="94">
        <f>IF(DATABASE!$X2618&lt;&gt;1,"",DATABASE!L2618)</f>
        <v/>
      </c>
      <c r="F2620" s="94">
        <f>IF(DATABASE!$X2618&lt;&gt;1,"",DATABASE!Q2618)</f>
        <v/>
      </c>
      <c r="G2620" s="94">
        <f>IF(DATABASE!$X2618&lt;&gt;1,"",DATABASE!C2618)</f>
        <v/>
      </c>
      <c r="H2620" s="94">
        <f>IF(DATABASE!$X2618&lt;&gt;1,"",DATABASE!D2618)</f>
        <v/>
      </c>
      <c r="I2620" s="93">
        <f>IF(DATABASE!$X2618&lt;&gt;1,"",DATABASE!S2618)</f>
        <v/>
      </c>
    </row>
    <row r="2621" ht="16.5" customHeight="1" s="111">
      <c r="A2621" s="92">
        <f>IF(DATABASE!$X2619&lt;&gt;1,"",DATABASE!B2619)</f>
        <v/>
      </c>
      <c r="B2621" s="93">
        <f>IF(DATABASE!$X2619&lt;&gt;1,"",DATABASE!M2619)</f>
        <v/>
      </c>
      <c r="C2621" s="94">
        <f>IF(DATABASE!$X2619&lt;&gt;1,"",DATABASE!A2619)</f>
        <v/>
      </c>
      <c r="D2621" s="94">
        <f>IF(DATABASE!$X2619&lt;&gt;1,"",DATABASE!P2619)</f>
        <v/>
      </c>
      <c r="E2621" s="94">
        <f>IF(DATABASE!$X2619&lt;&gt;1,"",DATABASE!L2619)</f>
        <v/>
      </c>
      <c r="F2621" s="94">
        <f>IF(DATABASE!$X2619&lt;&gt;1,"",DATABASE!Q2619)</f>
        <v/>
      </c>
      <c r="G2621" s="94">
        <f>IF(DATABASE!$X2619&lt;&gt;1,"",DATABASE!C2619)</f>
        <v/>
      </c>
      <c r="H2621" s="94">
        <f>IF(DATABASE!$X2619&lt;&gt;1,"",DATABASE!D2619)</f>
        <v/>
      </c>
      <c r="I2621" s="93">
        <f>IF(DATABASE!$X2619&lt;&gt;1,"",DATABASE!S2619)</f>
        <v/>
      </c>
    </row>
    <row r="2622" ht="16.5" customHeight="1" s="111">
      <c r="A2622" s="92">
        <f>IF(DATABASE!$X2620&lt;&gt;1,"",DATABASE!B2620)</f>
        <v/>
      </c>
      <c r="B2622" s="93">
        <f>IF(DATABASE!$X2620&lt;&gt;1,"",DATABASE!M2620)</f>
        <v/>
      </c>
      <c r="C2622" s="94">
        <f>IF(DATABASE!$X2620&lt;&gt;1,"",DATABASE!A2620)</f>
        <v/>
      </c>
      <c r="D2622" s="94">
        <f>IF(DATABASE!$X2620&lt;&gt;1,"",DATABASE!P2620)</f>
        <v/>
      </c>
      <c r="E2622" s="94">
        <f>IF(DATABASE!$X2620&lt;&gt;1,"",DATABASE!L2620)</f>
        <v/>
      </c>
      <c r="F2622" s="94">
        <f>IF(DATABASE!$X2620&lt;&gt;1,"",DATABASE!Q2620)</f>
        <v/>
      </c>
      <c r="G2622" s="94">
        <f>IF(DATABASE!$X2620&lt;&gt;1,"",DATABASE!C2620)</f>
        <v/>
      </c>
      <c r="H2622" s="94">
        <f>IF(DATABASE!$X2620&lt;&gt;1,"",DATABASE!D2620)</f>
        <v/>
      </c>
      <c r="I2622" s="93">
        <f>IF(DATABASE!$X2620&lt;&gt;1,"",DATABASE!S2620)</f>
        <v/>
      </c>
    </row>
    <row r="2623" ht="16.5" customHeight="1" s="111">
      <c r="A2623" s="92">
        <f>IF(DATABASE!$X2621&lt;&gt;1,"",DATABASE!B2621)</f>
        <v/>
      </c>
      <c r="B2623" s="93">
        <f>IF(DATABASE!$X2621&lt;&gt;1,"",DATABASE!M2621)</f>
        <v/>
      </c>
      <c r="C2623" s="94">
        <f>IF(DATABASE!$X2621&lt;&gt;1,"",DATABASE!A2621)</f>
        <v/>
      </c>
      <c r="D2623" s="94">
        <f>IF(DATABASE!$X2621&lt;&gt;1,"",DATABASE!P2621)</f>
        <v/>
      </c>
      <c r="E2623" s="94">
        <f>IF(DATABASE!$X2621&lt;&gt;1,"",DATABASE!L2621)</f>
        <v/>
      </c>
      <c r="F2623" s="94">
        <f>IF(DATABASE!$X2621&lt;&gt;1,"",DATABASE!Q2621)</f>
        <v/>
      </c>
      <c r="G2623" s="94">
        <f>IF(DATABASE!$X2621&lt;&gt;1,"",DATABASE!C2621)</f>
        <v/>
      </c>
      <c r="H2623" s="94">
        <f>IF(DATABASE!$X2621&lt;&gt;1,"",DATABASE!D2621)</f>
        <v/>
      </c>
      <c r="I2623" s="93">
        <f>IF(DATABASE!$X2621&lt;&gt;1,"",DATABASE!S2621)</f>
        <v/>
      </c>
    </row>
    <row r="2624" ht="16.5" customHeight="1" s="111">
      <c r="A2624" s="92">
        <f>IF(DATABASE!$X2622&lt;&gt;1,"",DATABASE!B2622)</f>
        <v/>
      </c>
      <c r="B2624" s="93">
        <f>IF(DATABASE!$X2622&lt;&gt;1,"",DATABASE!M2622)</f>
        <v/>
      </c>
      <c r="C2624" s="94">
        <f>IF(DATABASE!$X2622&lt;&gt;1,"",DATABASE!A2622)</f>
        <v/>
      </c>
      <c r="D2624" s="94">
        <f>IF(DATABASE!$X2622&lt;&gt;1,"",DATABASE!P2622)</f>
        <v/>
      </c>
      <c r="E2624" s="94">
        <f>IF(DATABASE!$X2622&lt;&gt;1,"",DATABASE!L2622)</f>
        <v/>
      </c>
      <c r="F2624" s="94">
        <f>IF(DATABASE!$X2622&lt;&gt;1,"",DATABASE!Q2622)</f>
        <v/>
      </c>
      <c r="G2624" s="94">
        <f>IF(DATABASE!$X2622&lt;&gt;1,"",DATABASE!C2622)</f>
        <v/>
      </c>
      <c r="H2624" s="94">
        <f>IF(DATABASE!$X2622&lt;&gt;1,"",DATABASE!D2622)</f>
        <v/>
      </c>
      <c r="I2624" s="93">
        <f>IF(DATABASE!$X2622&lt;&gt;1,"",DATABASE!S2622)</f>
        <v/>
      </c>
    </row>
    <row r="2625" ht="16.5" customHeight="1" s="111">
      <c r="A2625" s="92">
        <f>IF(DATABASE!$X2623&lt;&gt;1,"",DATABASE!B2623)</f>
        <v/>
      </c>
      <c r="B2625" s="93">
        <f>IF(DATABASE!$X2623&lt;&gt;1,"",DATABASE!M2623)</f>
        <v/>
      </c>
      <c r="C2625" s="94">
        <f>IF(DATABASE!$X2623&lt;&gt;1,"",DATABASE!A2623)</f>
        <v/>
      </c>
      <c r="D2625" s="94">
        <f>IF(DATABASE!$X2623&lt;&gt;1,"",DATABASE!P2623)</f>
        <v/>
      </c>
      <c r="E2625" s="94">
        <f>IF(DATABASE!$X2623&lt;&gt;1,"",DATABASE!L2623)</f>
        <v/>
      </c>
      <c r="F2625" s="94">
        <f>IF(DATABASE!$X2623&lt;&gt;1,"",DATABASE!Q2623)</f>
        <v/>
      </c>
      <c r="G2625" s="94">
        <f>IF(DATABASE!$X2623&lt;&gt;1,"",DATABASE!C2623)</f>
        <v/>
      </c>
      <c r="H2625" s="94">
        <f>IF(DATABASE!$X2623&lt;&gt;1,"",DATABASE!D2623)</f>
        <v/>
      </c>
      <c r="I2625" s="93">
        <f>IF(DATABASE!$X2623&lt;&gt;1,"",DATABASE!S2623)</f>
        <v/>
      </c>
    </row>
    <row r="2626" ht="16.5" customHeight="1" s="111">
      <c r="A2626" s="92">
        <f>IF(DATABASE!$X2624&lt;&gt;1,"",DATABASE!B2624)</f>
        <v/>
      </c>
      <c r="B2626" s="93">
        <f>IF(DATABASE!$X2624&lt;&gt;1,"",DATABASE!M2624)</f>
        <v/>
      </c>
      <c r="C2626" s="94">
        <f>IF(DATABASE!$X2624&lt;&gt;1,"",DATABASE!A2624)</f>
        <v/>
      </c>
      <c r="D2626" s="94">
        <f>IF(DATABASE!$X2624&lt;&gt;1,"",DATABASE!P2624)</f>
        <v/>
      </c>
      <c r="E2626" s="94">
        <f>IF(DATABASE!$X2624&lt;&gt;1,"",DATABASE!L2624)</f>
        <v/>
      </c>
      <c r="F2626" s="94">
        <f>IF(DATABASE!$X2624&lt;&gt;1,"",DATABASE!Q2624)</f>
        <v/>
      </c>
      <c r="G2626" s="94">
        <f>IF(DATABASE!$X2624&lt;&gt;1,"",DATABASE!C2624)</f>
        <v/>
      </c>
      <c r="H2626" s="94">
        <f>IF(DATABASE!$X2624&lt;&gt;1,"",DATABASE!D2624)</f>
        <v/>
      </c>
      <c r="I2626" s="93">
        <f>IF(DATABASE!$X2624&lt;&gt;1,"",DATABASE!S2624)</f>
        <v/>
      </c>
    </row>
    <row r="2627" ht="16.5" customHeight="1" s="111">
      <c r="A2627" s="92">
        <f>IF(DATABASE!$X2625&lt;&gt;1,"",DATABASE!B2625)</f>
        <v/>
      </c>
      <c r="B2627" s="93">
        <f>IF(DATABASE!$X2625&lt;&gt;1,"",DATABASE!M2625)</f>
        <v/>
      </c>
      <c r="C2627" s="94">
        <f>IF(DATABASE!$X2625&lt;&gt;1,"",DATABASE!A2625)</f>
        <v/>
      </c>
      <c r="D2627" s="94">
        <f>IF(DATABASE!$X2625&lt;&gt;1,"",DATABASE!P2625)</f>
        <v/>
      </c>
      <c r="E2627" s="94">
        <f>IF(DATABASE!$X2625&lt;&gt;1,"",DATABASE!L2625)</f>
        <v/>
      </c>
      <c r="F2627" s="94">
        <f>IF(DATABASE!$X2625&lt;&gt;1,"",DATABASE!Q2625)</f>
        <v/>
      </c>
      <c r="G2627" s="94">
        <f>IF(DATABASE!$X2625&lt;&gt;1,"",DATABASE!C2625)</f>
        <v/>
      </c>
      <c r="H2627" s="94">
        <f>IF(DATABASE!$X2625&lt;&gt;1,"",DATABASE!D2625)</f>
        <v/>
      </c>
      <c r="I2627" s="93">
        <f>IF(DATABASE!$X2625&lt;&gt;1,"",DATABASE!S2625)</f>
        <v/>
      </c>
    </row>
    <row r="2628" ht="16.5" customHeight="1" s="111">
      <c r="A2628" s="92">
        <f>IF(DATABASE!$X2626&lt;&gt;1,"",DATABASE!B2626)</f>
        <v/>
      </c>
      <c r="B2628" s="93">
        <f>IF(DATABASE!$X2626&lt;&gt;1,"",DATABASE!M2626)</f>
        <v/>
      </c>
      <c r="C2628" s="94">
        <f>IF(DATABASE!$X2626&lt;&gt;1,"",DATABASE!A2626)</f>
        <v/>
      </c>
      <c r="D2628" s="94">
        <f>IF(DATABASE!$X2626&lt;&gt;1,"",DATABASE!P2626)</f>
        <v/>
      </c>
      <c r="E2628" s="94">
        <f>IF(DATABASE!$X2626&lt;&gt;1,"",DATABASE!L2626)</f>
        <v/>
      </c>
      <c r="F2628" s="94">
        <f>IF(DATABASE!$X2626&lt;&gt;1,"",DATABASE!Q2626)</f>
        <v/>
      </c>
      <c r="G2628" s="94">
        <f>IF(DATABASE!$X2626&lt;&gt;1,"",DATABASE!C2626)</f>
        <v/>
      </c>
      <c r="H2628" s="94">
        <f>IF(DATABASE!$X2626&lt;&gt;1,"",DATABASE!D2626)</f>
        <v/>
      </c>
      <c r="I2628" s="93">
        <f>IF(DATABASE!$X2626&lt;&gt;1,"",DATABASE!S2626)</f>
        <v/>
      </c>
    </row>
    <row r="2629" ht="16.5" customHeight="1" s="111">
      <c r="A2629" s="92">
        <f>IF(DATABASE!$X2627&lt;&gt;1,"",DATABASE!B2627)</f>
        <v/>
      </c>
      <c r="B2629" s="93">
        <f>IF(DATABASE!$X2627&lt;&gt;1,"",DATABASE!M2627)</f>
        <v/>
      </c>
      <c r="C2629" s="94">
        <f>IF(DATABASE!$X2627&lt;&gt;1,"",DATABASE!A2627)</f>
        <v/>
      </c>
      <c r="D2629" s="94">
        <f>IF(DATABASE!$X2627&lt;&gt;1,"",DATABASE!P2627)</f>
        <v/>
      </c>
      <c r="E2629" s="94">
        <f>IF(DATABASE!$X2627&lt;&gt;1,"",DATABASE!L2627)</f>
        <v/>
      </c>
      <c r="F2629" s="94">
        <f>IF(DATABASE!$X2627&lt;&gt;1,"",DATABASE!Q2627)</f>
        <v/>
      </c>
      <c r="G2629" s="94">
        <f>IF(DATABASE!$X2627&lt;&gt;1,"",DATABASE!C2627)</f>
        <v/>
      </c>
      <c r="H2629" s="94">
        <f>IF(DATABASE!$X2627&lt;&gt;1,"",DATABASE!D2627)</f>
        <v/>
      </c>
      <c r="I2629" s="93">
        <f>IF(DATABASE!$X2627&lt;&gt;1,"",DATABASE!S2627)</f>
        <v/>
      </c>
    </row>
    <row r="2630" ht="16.5" customHeight="1" s="111">
      <c r="A2630" s="92">
        <f>IF(DATABASE!$X2628&lt;&gt;1,"",DATABASE!B2628)</f>
        <v/>
      </c>
      <c r="B2630" s="93">
        <f>IF(DATABASE!$X2628&lt;&gt;1,"",DATABASE!M2628)</f>
        <v/>
      </c>
      <c r="C2630" s="94">
        <f>IF(DATABASE!$X2628&lt;&gt;1,"",DATABASE!A2628)</f>
        <v/>
      </c>
      <c r="D2630" s="94">
        <f>IF(DATABASE!$X2628&lt;&gt;1,"",DATABASE!P2628)</f>
        <v/>
      </c>
      <c r="E2630" s="94">
        <f>IF(DATABASE!$X2628&lt;&gt;1,"",DATABASE!L2628)</f>
        <v/>
      </c>
      <c r="F2630" s="94">
        <f>IF(DATABASE!$X2628&lt;&gt;1,"",DATABASE!Q2628)</f>
        <v/>
      </c>
      <c r="G2630" s="94">
        <f>IF(DATABASE!$X2628&lt;&gt;1,"",DATABASE!C2628)</f>
        <v/>
      </c>
      <c r="H2630" s="94">
        <f>IF(DATABASE!$X2628&lt;&gt;1,"",DATABASE!D2628)</f>
        <v/>
      </c>
      <c r="I2630" s="93">
        <f>IF(DATABASE!$X2628&lt;&gt;1,"",DATABASE!S2628)</f>
        <v/>
      </c>
    </row>
    <row r="2631" ht="16.5" customHeight="1" s="111">
      <c r="A2631" s="92">
        <f>IF(DATABASE!$X2629&lt;&gt;1,"",DATABASE!B2629)</f>
        <v/>
      </c>
      <c r="B2631" s="93">
        <f>IF(DATABASE!$X2629&lt;&gt;1,"",DATABASE!M2629)</f>
        <v/>
      </c>
      <c r="C2631" s="94">
        <f>IF(DATABASE!$X2629&lt;&gt;1,"",DATABASE!A2629)</f>
        <v/>
      </c>
      <c r="D2631" s="94">
        <f>IF(DATABASE!$X2629&lt;&gt;1,"",DATABASE!P2629)</f>
        <v/>
      </c>
      <c r="E2631" s="94">
        <f>IF(DATABASE!$X2629&lt;&gt;1,"",DATABASE!L2629)</f>
        <v/>
      </c>
      <c r="F2631" s="94">
        <f>IF(DATABASE!$X2629&lt;&gt;1,"",DATABASE!Q2629)</f>
        <v/>
      </c>
      <c r="G2631" s="94">
        <f>IF(DATABASE!$X2629&lt;&gt;1,"",DATABASE!C2629)</f>
        <v/>
      </c>
      <c r="H2631" s="94">
        <f>IF(DATABASE!$X2629&lt;&gt;1,"",DATABASE!D2629)</f>
        <v/>
      </c>
      <c r="I2631" s="93">
        <f>IF(DATABASE!$X2629&lt;&gt;1,"",DATABASE!S2629)</f>
        <v/>
      </c>
    </row>
    <row r="2632" ht="16.5" customHeight="1" s="111">
      <c r="A2632" s="92">
        <f>IF(DATABASE!$X2630&lt;&gt;1,"",DATABASE!B2630)</f>
        <v/>
      </c>
      <c r="B2632" s="93">
        <f>IF(DATABASE!$X2630&lt;&gt;1,"",DATABASE!M2630)</f>
        <v/>
      </c>
      <c r="C2632" s="94">
        <f>IF(DATABASE!$X2630&lt;&gt;1,"",DATABASE!A2630)</f>
        <v/>
      </c>
      <c r="D2632" s="94">
        <f>IF(DATABASE!$X2630&lt;&gt;1,"",DATABASE!P2630)</f>
        <v/>
      </c>
      <c r="E2632" s="94">
        <f>IF(DATABASE!$X2630&lt;&gt;1,"",DATABASE!L2630)</f>
        <v/>
      </c>
      <c r="F2632" s="94">
        <f>IF(DATABASE!$X2630&lt;&gt;1,"",DATABASE!Q2630)</f>
        <v/>
      </c>
      <c r="G2632" s="94">
        <f>IF(DATABASE!$X2630&lt;&gt;1,"",DATABASE!C2630)</f>
        <v/>
      </c>
      <c r="H2632" s="94">
        <f>IF(DATABASE!$X2630&lt;&gt;1,"",DATABASE!D2630)</f>
        <v/>
      </c>
      <c r="I2632" s="93">
        <f>IF(DATABASE!$X2630&lt;&gt;1,"",DATABASE!S2630)</f>
        <v/>
      </c>
    </row>
    <row r="2633" ht="16.5" customHeight="1" s="111">
      <c r="A2633" s="92">
        <f>IF(DATABASE!$X2631&lt;&gt;1,"",DATABASE!B2631)</f>
        <v/>
      </c>
      <c r="B2633" s="93">
        <f>IF(DATABASE!$X2631&lt;&gt;1,"",DATABASE!M2631)</f>
        <v/>
      </c>
      <c r="C2633" s="94">
        <f>IF(DATABASE!$X2631&lt;&gt;1,"",DATABASE!A2631)</f>
        <v/>
      </c>
      <c r="D2633" s="94">
        <f>IF(DATABASE!$X2631&lt;&gt;1,"",DATABASE!P2631)</f>
        <v/>
      </c>
      <c r="E2633" s="94">
        <f>IF(DATABASE!$X2631&lt;&gt;1,"",DATABASE!L2631)</f>
        <v/>
      </c>
      <c r="F2633" s="94">
        <f>IF(DATABASE!$X2631&lt;&gt;1,"",DATABASE!Q2631)</f>
        <v/>
      </c>
      <c r="G2633" s="94">
        <f>IF(DATABASE!$X2631&lt;&gt;1,"",DATABASE!C2631)</f>
        <v/>
      </c>
      <c r="H2633" s="94">
        <f>IF(DATABASE!$X2631&lt;&gt;1,"",DATABASE!D2631)</f>
        <v/>
      </c>
      <c r="I2633" s="93">
        <f>IF(DATABASE!$X2631&lt;&gt;1,"",DATABASE!S2631)</f>
        <v/>
      </c>
    </row>
    <row r="2634" ht="16.5" customHeight="1" s="111">
      <c r="A2634" s="92">
        <f>IF(DATABASE!$X2632&lt;&gt;1,"",DATABASE!B2632)</f>
        <v/>
      </c>
      <c r="B2634" s="93">
        <f>IF(DATABASE!$X2632&lt;&gt;1,"",DATABASE!M2632)</f>
        <v/>
      </c>
      <c r="C2634" s="94">
        <f>IF(DATABASE!$X2632&lt;&gt;1,"",DATABASE!A2632)</f>
        <v/>
      </c>
      <c r="D2634" s="94">
        <f>IF(DATABASE!$X2632&lt;&gt;1,"",DATABASE!P2632)</f>
        <v/>
      </c>
      <c r="E2634" s="94">
        <f>IF(DATABASE!$X2632&lt;&gt;1,"",DATABASE!L2632)</f>
        <v/>
      </c>
      <c r="F2634" s="94">
        <f>IF(DATABASE!$X2632&lt;&gt;1,"",DATABASE!Q2632)</f>
        <v/>
      </c>
      <c r="G2634" s="94">
        <f>IF(DATABASE!$X2632&lt;&gt;1,"",DATABASE!C2632)</f>
        <v/>
      </c>
      <c r="H2634" s="94">
        <f>IF(DATABASE!$X2632&lt;&gt;1,"",DATABASE!D2632)</f>
        <v/>
      </c>
      <c r="I2634" s="93">
        <f>IF(DATABASE!$X2632&lt;&gt;1,"",DATABASE!S2632)</f>
        <v/>
      </c>
    </row>
    <row r="2635" ht="16.5" customHeight="1" s="111">
      <c r="A2635" s="92">
        <f>IF(DATABASE!$X2633&lt;&gt;1,"",DATABASE!B2633)</f>
        <v/>
      </c>
      <c r="B2635" s="93">
        <f>IF(DATABASE!$X2633&lt;&gt;1,"",DATABASE!M2633)</f>
        <v/>
      </c>
      <c r="C2635" s="94">
        <f>IF(DATABASE!$X2633&lt;&gt;1,"",DATABASE!A2633)</f>
        <v/>
      </c>
      <c r="D2635" s="94">
        <f>IF(DATABASE!$X2633&lt;&gt;1,"",DATABASE!P2633)</f>
        <v/>
      </c>
      <c r="E2635" s="94">
        <f>IF(DATABASE!$X2633&lt;&gt;1,"",DATABASE!L2633)</f>
        <v/>
      </c>
      <c r="F2635" s="94">
        <f>IF(DATABASE!$X2633&lt;&gt;1,"",DATABASE!Q2633)</f>
        <v/>
      </c>
      <c r="G2635" s="94">
        <f>IF(DATABASE!$X2633&lt;&gt;1,"",DATABASE!C2633)</f>
        <v/>
      </c>
      <c r="H2635" s="94">
        <f>IF(DATABASE!$X2633&lt;&gt;1,"",DATABASE!D2633)</f>
        <v/>
      </c>
      <c r="I2635" s="93">
        <f>IF(DATABASE!$X2633&lt;&gt;1,"",DATABASE!S2633)</f>
        <v/>
      </c>
    </row>
    <row r="2636" ht="16.5" customHeight="1" s="111">
      <c r="A2636" s="92">
        <f>IF(DATABASE!$X2634&lt;&gt;1,"",DATABASE!B2634)</f>
        <v/>
      </c>
      <c r="B2636" s="93">
        <f>IF(DATABASE!$X2634&lt;&gt;1,"",DATABASE!M2634)</f>
        <v/>
      </c>
      <c r="C2636" s="94">
        <f>IF(DATABASE!$X2634&lt;&gt;1,"",DATABASE!A2634)</f>
        <v/>
      </c>
      <c r="D2636" s="94">
        <f>IF(DATABASE!$X2634&lt;&gt;1,"",DATABASE!P2634)</f>
        <v/>
      </c>
      <c r="E2636" s="94">
        <f>IF(DATABASE!$X2634&lt;&gt;1,"",DATABASE!L2634)</f>
        <v/>
      </c>
      <c r="F2636" s="94">
        <f>IF(DATABASE!$X2634&lt;&gt;1,"",DATABASE!Q2634)</f>
        <v/>
      </c>
      <c r="G2636" s="94">
        <f>IF(DATABASE!$X2634&lt;&gt;1,"",DATABASE!C2634)</f>
        <v/>
      </c>
      <c r="H2636" s="94">
        <f>IF(DATABASE!$X2634&lt;&gt;1,"",DATABASE!D2634)</f>
        <v/>
      </c>
      <c r="I2636" s="93">
        <f>IF(DATABASE!$X2634&lt;&gt;1,"",DATABASE!S2634)</f>
        <v/>
      </c>
    </row>
    <row r="2637" ht="16.5" customHeight="1" s="111">
      <c r="A2637" s="92">
        <f>IF(DATABASE!$X2635&lt;&gt;1,"",DATABASE!B2635)</f>
        <v/>
      </c>
      <c r="B2637" s="93">
        <f>IF(DATABASE!$X2635&lt;&gt;1,"",DATABASE!M2635)</f>
        <v/>
      </c>
      <c r="C2637" s="94">
        <f>IF(DATABASE!$X2635&lt;&gt;1,"",DATABASE!A2635)</f>
        <v/>
      </c>
      <c r="D2637" s="94">
        <f>IF(DATABASE!$X2635&lt;&gt;1,"",DATABASE!P2635)</f>
        <v/>
      </c>
      <c r="E2637" s="94">
        <f>IF(DATABASE!$X2635&lt;&gt;1,"",DATABASE!L2635)</f>
        <v/>
      </c>
      <c r="F2637" s="94">
        <f>IF(DATABASE!$X2635&lt;&gt;1,"",DATABASE!Q2635)</f>
        <v/>
      </c>
      <c r="G2637" s="94">
        <f>IF(DATABASE!$X2635&lt;&gt;1,"",DATABASE!C2635)</f>
        <v/>
      </c>
      <c r="H2637" s="94">
        <f>IF(DATABASE!$X2635&lt;&gt;1,"",DATABASE!D2635)</f>
        <v/>
      </c>
      <c r="I2637" s="93">
        <f>IF(DATABASE!$X2635&lt;&gt;1,"",DATABASE!S2635)</f>
        <v/>
      </c>
    </row>
    <row r="2638" ht="16.5" customHeight="1" s="111">
      <c r="A2638" s="92">
        <f>IF(DATABASE!$X2636&lt;&gt;1,"",DATABASE!B2636)</f>
        <v/>
      </c>
      <c r="B2638" s="93">
        <f>IF(DATABASE!$X2636&lt;&gt;1,"",DATABASE!M2636)</f>
        <v/>
      </c>
      <c r="C2638" s="94">
        <f>IF(DATABASE!$X2636&lt;&gt;1,"",DATABASE!A2636)</f>
        <v/>
      </c>
      <c r="D2638" s="94">
        <f>IF(DATABASE!$X2636&lt;&gt;1,"",DATABASE!P2636)</f>
        <v/>
      </c>
      <c r="E2638" s="94">
        <f>IF(DATABASE!$X2636&lt;&gt;1,"",DATABASE!L2636)</f>
        <v/>
      </c>
      <c r="F2638" s="94">
        <f>IF(DATABASE!$X2636&lt;&gt;1,"",DATABASE!Q2636)</f>
        <v/>
      </c>
      <c r="G2638" s="94">
        <f>IF(DATABASE!$X2636&lt;&gt;1,"",DATABASE!C2636)</f>
        <v/>
      </c>
      <c r="H2638" s="94">
        <f>IF(DATABASE!$X2636&lt;&gt;1,"",DATABASE!D2636)</f>
        <v/>
      </c>
      <c r="I2638" s="93">
        <f>IF(DATABASE!$X2636&lt;&gt;1,"",DATABASE!S2636)</f>
        <v/>
      </c>
    </row>
    <row r="2639" ht="16.5" customHeight="1" s="111">
      <c r="A2639" s="92">
        <f>IF(DATABASE!$X2637&lt;&gt;1,"",DATABASE!B2637)</f>
        <v/>
      </c>
      <c r="B2639" s="93">
        <f>IF(DATABASE!$X2637&lt;&gt;1,"",DATABASE!M2637)</f>
        <v/>
      </c>
      <c r="C2639" s="94">
        <f>IF(DATABASE!$X2637&lt;&gt;1,"",DATABASE!A2637)</f>
        <v/>
      </c>
      <c r="D2639" s="94">
        <f>IF(DATABASE!$X2637&lt;&gt;1,"",DATABASE!P2637)</f>
        <v/>
      </c>
      <c r="E2639" s="94">
        <f>IF(DATABASE!$X2637&lt;&gt;1,"",DATABASE!L2637)</f>
        <v/>
      </c>
      <c r="F2639" s="94">
        <f>IF(DATABASE!$X2637&lt;&gt;1,"",DATABASE!Q2637)</f>
        <v/>
      </c>
      <c r="G2639" s="94">
        <f>IF(DATABASE!$X2637&lt;&gt;1,"",DATABASE!C2637)</f>
        <v/>
      </c>
      <c r="H2639" s="94">
        <f>IF(DATABASE!$X2637&lt;&gt;1,"",DATABASE!D2637)</f>
        <v/>
      </c>
      <c r="I2639" s="93">
        <f>IF(DATABASE!$X2637&lt;&gt;1,"",DATABASE!S2637)</f>
        <v/>
      </c>
    </row>
    <row r="2640" ht="16.5" customHeight="1" s="111">
      <c r="A2640" s="92">
        <f>IF(DATABASE!$X2638&lt;&gt;1,"",DATABASE!B2638)</f>
        <v/>
      </c>
      <c r="B2640" s="93">
        <f>IF(DATABASE!$X2638&lt;&gt;1,"",DATABASE!M2638)</f>
        <v/>
      </c>
      <c r="C2640" s="94">
        <f>IF(DATABASE!$X2638&lt;&gt;1,"",DATABASE!A2638)</f>
        <v/>
      </c>
      <c r="D2640" s="94">
        <f>IF(DATABASE!$X2638&lt;&gt;1,"",DATABASE!P2638)</f>
        <v/>
      </c>
      <c r="E2640" s="94">
        <f>IF(DATABASE!$X2638&lt;&gt;1,"",DATABASE!L2638)</f>
        <v/>
      </c>
      <c r="F2640" s="94">
        <f>IF(DATABASE!$X2638&lt;&gt;1,"",DATABASE!Q2638)</f>
        <v/>
      </c>
      <c r="G2640" s="94">
        <f>IF(DATABASE!$X2638&lt;&gt;1,"",DATABASE!C2638)</f>
        <v/>
      </c>
      <c r="H2640" s="94">
        <f>IF(DATABASE!$X2638&lt;&gt;1,"",DATABASE!D2638)</f>
        <v/>
      </c>
      <c r="I2640" s="93">
        <f>IF(DATABASE!$X2638&lt;&gt;1,"",DATABASE!S2638)</f>
        <v/>
      </c>
    </row>
    <row r="2641" ht="16.5" customHeight="1" s="111">
      <c r="A2641" s="92">
        <f>IF(DATABASE!$X2639&lt;&gt;1,"",DATABASE!B2639)</f>
        <v/>
      </c>
      <c r="B2641" s="93">
        <f>IF(DATABASE!$X2639&lt;&gt;1,"",DATABASE!M2639)</f>
        <v/>
      </c>
      <c r="C2641" s="94">
        <f>IF(DATABASE!$X2639&lt;&gt;1,"",DATABASE!A2639)</f>
        <v/>
      </c>
      <c r="D2641" s="94">
        <f>IF(DATABASE!$X2639&lt;&gt;1,"",DATABASE!P2639)</f>
        <v/>
      </c>
      <c r="E2641" s="94">
        <f>IF(DATABASE!$X2639&lt;&gt;1,"",DATABASE!L2639)</f>
        <v/>
      </c>
      <c r="F2641" s="94">
        <f>IF(DATABASE!$X2639&lt;&gt;1,"",DATABASE!Q2639)</f>
        <v/>
      </c>
      <c r="G2641" s="94">
        <f>IF(DATABASE!$X2639&lt;&gt;1,"",DATABASE!C2639)</f>
        <v/>
      </c>
      <c r="H2641" s="94">
        <f>IF(DATABASE!$X2639&lt;&gt;1,"",DATABASE!D2639)</f>
        <v/>
      </c>
      <c r="I2641" s="93">
        <f>IF(DATABASE!$X2639&lt;&gt;1,"",DATABASE!S2639)</f>
        <v/>
      </c>
    </row>
    <row r="2642" ht="16.5" customHeight="1" s="111">
      <c r="A2642" s="92">
        <f>IF(DATABASE!$X2640&lt;&gt;1,"",DATABASE!B2640)</f>
        <v/>
      </c>
      <c r="B2642" s="93">
        <f>IF(DATABASE!$X2640&lt;&gt;1,"",DATABASE!M2640)</f>
        <v/>
      </c>
      <c r="C2642" s="94">
        <f>IF(DATABASE!$X2640&lt;&gt;1,"",DATABASE!A2640)</f>
        <v/>
      </c>
      <c r="D2642" s="94">
        <f>IF(DATABASE!$X2640&lt;&gt;1,"",DATABASE!P2640)</f>
        <v/>
      </c>
      <c r="E2642" s="94">
        <f>IF(DATABASE!$X2640&lt;&gt;1,"",DATABASE!L2640)</f>
        <v/>
      </c>
      <c r="F2642" s="94">
        <f>IF(DATABASE!$X2640&lt;&gt;1,"",DATABASE!Q2640)</f>
        <v/>
      </c>
      <c r="G2642" s="94">
        <f>IF(DATABASE!$X2640&lt;&gt;1,"",DATABASE!C2640)</f>
        <v/>
      </c>
      <c r="H2642" s="94">
        <f>IF(DATABASE!$X2640&lt;&gt;1,"",DATABASE!D2640)</f>
        <v/>
      </c>
      <c r="I2642" s="93">
        <f>IF(DATABASE!$X2640&lt;&gt;1,"",DATABASE!S2640)</f>
        <v/>
      </c>
    </row>
    <row r="2643" ht="16.5" customHeight="1" s="111">
      <c r="A2643" s="92">
        <f>IF(DATABASE!$X2641&lt;&gt;1,"",DATABASE!B2641)</f>
        <v/>
      </c>
      <c r="B2643" s="93">
        <f>IF(DATABASE!$X2641&lt;&gt;1,"",DATABASE!M2641)</f>
        <v/>
      </c>
      <c r="C2643" s="94">
        <f>IF(DATABASE!$X2641&lt;&gt;1,"",DATABASE!A2641)</f>
        <v/>
      </c>
      <c r="D2643" s="94">
        <f>IF(DATABASE!$X2641&lt;&gt;1,"",DATABASE!P2641)</f>
        <v/>
      </c>
      <c r="E2643" s="94">
        <f>IF(DATABASE!$X2641&lt;&gt;1,"",DATABASE!L2641)</f>
        <v/>
      </c>
      <c r="F2643" s="94">
        <f>IF(DATABASE!$X2641&lt;&gt;1,"",DATABASE!Q2641)</f>
        <v/>
      </c>
      <c r="G2643" s="94">
        <f>IF(DATABASE!$X2641&lt;&gt;1,"",DATABASE!C2641)</f>
        <v/>
      </c>
      <c r="H2643" s="94">
        <f>IF(DATABASE!$X2641&lt;&gt;1,"",DATABASE!D2641)</f>
        <v/>
      </c>
      <c r="I2643" s="93">
        <f>IF(DATABASE!$X2641&lt;&gt;1,"",DATABASE!S2641)</f>
        <v/>
      </c>
    </row>
    <row r="2644" ht="16.5" customHeight="1" s="111">
      <c r="A2644" s="92">
        <f>IF(DATABASE!$X2642&lt;&gt;1,"",DATABASE!B2642)</f>
        <v/>
      </c>
      <c r="B2644" s="93">
        <f>IF(DATABASE!$X2642&lt;&gt;1,"",DATABASE!M2642)</f>
        <v/>
      </c>
      <c r="C2644" s="94">
        <f>IF(DATABASE!$X2642&lt;&gt;1,"",DATABASE!A2642)</f>
        <v/>
      </c>
      <c r="D2644" s="94">
        <f>IF(DATABASE!$X2642&lt;&gt;1,"",DATABASE!P2642)</f>
        <v/>
      </c>
      <c r="E2644" s="94">
        <f>IF(DATABASE!$X2642&lt;&gt;1,"",DATABASE!L2642)</f>
        <v/>
      </c>
      <c r="F2644" s="94">
        <f>IF(DATABASE!$X2642&lt;&gt;1,"",DATABASE!Q2642)</f>
        <v/>
      </c>
      <c r="G2644" s="94">
        <f>IF(DATABASE!$X2642&lt;&gt;1,"",DATABASE!C2642)</f>
        <v/>
      </c>
      <c r="H2644" s="94">
        <f>IF(DATABASE!$X2642&lt;&gt;1,"",DATABASE!D2642)</f>
        <v/>
      </c>
      <c r="I2644" s="93">
        <f>IF(DATABASE!$X2642&lt;&gt;1,"",DATABASE!S2642)</f>
        <v/>
      </c>
    </row>
    <row r="2645" ht="16.5" customHeight="1" s="111">
      <c r="A2645" s="92">
        <f>IF(DATABASE!$X2643&lt;&gt;1,"",DATABASE!B2643)</f>
        <v/>
      </c>
      <c r="B2645" s="93">
        <f>IF(DATABASE!$X2643&lt;&gt;1,"",DATABASE!M2643)</f>
        <v/>
      </c>
      <c r="C2645" s="94">
        <f>IF(DATABASE!$X2643&lt;&gt;1,"",DATABASE!A2643)</f>
        <v/>
      </c>
      <c r="D2645" s="94">
        <f>IF(DATABASE!$X2643&lt;&gt;1,"",DATABASE!P2643)</f>
        <v/>
      </c>
      <c r="E2645" s="94">
        <f>IF(DATABASE!$X2643&lt;&gt;1,"",DATABASE!L2643)</f>
        <v/>
      </c>
      <c r="F2645" s="94">
        <f>IF(DATABASE!$X2643&lt;&gt;1,"",DATABASE!Q2643)</f>
        <v/>
      </c>
      <c r="G2645" s="94">
        <f>IF(DATABASE!$X2643&lt;&gt;1,"",DATABASE!C2643)</f>
        <v/>
      </c>
      <c r="H2645" s="94">
        <f>IF(DATABASE!$X2643&lt;&gt;1,"",DATABASE!D2643)</f>
        <v/>
      </c>
      <c r="I2645" s="93">
        <f>IF(DATABASE!$X2643&lt;&gt;1,"",DATABASE!S2643)</f>
        <v/>
      </c>
    </row>
    <row r="2646" ht="16.5" customHeight="1" s="111">
      <c r="A2646" s="92">
        <f>IF(DATABASE!$X2644&lt;&gt;1,"",DATABASE!B2644)</f>
        <v/>
      </c>
      <c r="B2646" s="93">
        <f>IF(DATABASE!$X2644&lt;&gt;1,"",DATABASE!M2644)</f>
        <v/>
      </c>
      <c r="C2646" s="94">
        <f>IF(DATABASE!$X2644&lt;&gt;1,"",DATABASE!A2644)</f>
        <v/>
      </c>
      <c r="D2646" s="94">
        <f>IF(DATABASE!$X2644&lt;&gt;1,"",DATABASE!P2644)</f>
        <v/>
      </c>
      <c r="E2646" s="94">
        <f>IF(DATABASE!$X2644&lt;&gt;1,"",DATABASE!L2644)</f>
        <v/>
      </c>
      <c r="F2646" s="94">
        <f>IF(DATABASE!$X2644&lt;&gt;1,"",DATABASE!Q2644)</f>
        <v/>
      </c>
      <c r="G2646" s="94">
        <f>IF(DATABASE!$X2644&lt;&gt;1,"",DATABASE!C2644)</f>
        <v/>
      </c>
      <c r="H2646" s="94">
        <f>IF(DATABASE!$X2644&lt;&gt;1,"",DATABASE!D2644)</f>
        <v/>
      </c>
      <c r="I2646" s="93">
        <f>IF(DATABASE!$X2644&lt;&gt;1,"",DATABASE!S2644)</f>
        <v/>
      </c>
    </row>
    <row r="2647" ht="16.5" customHeight="1" s="111">
      <c r="A2647" s="92">
        <f>IF(DATABASE!$X2645&lt;&gt;1,"",DATABASE!B2645)</f>
        <v/>
      </c>
      <c r="B2647" s="93">
        <f>IF(DATABASE!$X2645&lt;&gt;1,"",DATABASE!M2645)</f>
        <v/>
      </c>
      <c r="C2647" s="94">
        <f>IF(DATABASE!$X2645&lt;&gt;1,"",DATABASE!A2645)</f>
        <v/>
      </c>
      <c r="D2647" s="94">
        <f>IF(DATABASE!$X2645&lt;&gt;1,"",DATABASE!P2645)</f>
        <v/>
      </c>
      <c r="E2647" s="94">
        <f>IF(DATABASE!$X2645&lt;&gt;1,"",DATABASE!L2645)</f>
        <v/>
      </c>
      <c r="F2647" s="94">
        <f>IF(DATABASE!$X2645&lt;&gt;1,"",DATABASE!Q2645)</f>
        <v/>
      </c>
      <c r="G2647" s="94">
        <f>IF(DATABASE!$X2645&lt;&gt;1,"",DATABASE!C2645)</f>
        <v/>
      </c>
      <c r="H2647" s="94">
        <f>IF(DATABASE!$X2645&lt;&gt;1,"",DATABASE!D2645)</f>
        <v/>
      </c>
      <c r="I2647" s="93">
        <f>IF(DATABASE!$X2645&lt;&gt;1,"",DATABASE!S2645)</f>
        <v/>
      </c>
    </row>
    <row r="2648" ht="16.5" customHeight="1" s="111">
      <c r="A2648" s="92">
        <f>IF(DATABASE!$X2646&lt;&gt;1,"",DATABASE!B2646)</f>
        <v/>
      </c>
      <c r="B2648" s="93">
        <f>IF(DATABASE!$X2646&lt;&gt;1,"",DATABASE!M2646)</f>
        <v/>
      </c>
      <c r="C2648" s="94">
        <f>IF(DATABASE!$X2646&lt;&gt;1,"",DATABASE!A2646)</f>
        <v/>
      </c>
      <c r="D2648" s="94">
        <f>IF(DATABASE!$X2646&lt;&gt;1,"",DATABASE!P2646)</f>
        <v/>
      </c>
      <c r="E2648" s="94">
        <f>IF(DATABASE!$X2646&lt;&gt;1,"",DATABASE!L2646)</f>
        <v/>
      </c>
      <c r="F2648" s="94">
        <f>IF(DATABASE!$X2646&lt;&gt;1,"",DATABASE!Q2646)</f>
        <v/>
      </c>
      <c r="G2648" s="94">
        <f>IF(DATABASE!$X2646&lt;&gt;1,"",DATABASE!C2646)</f>
        <v/>
      </c>
      <c r="H2648" s="94">
        <f>IF(DATABASE!$X2646&lt;&gt;1,"",DATABASE!D2646)</f>
        <v/>
      </c>
      <c r="I2648" s="93">
        <f>IF(DATABASE!$X2646&lt;&gt;1,"",DATABASE!S2646)</f>
        <v/>
      </c>
    </row>
    <row r="2649" ht="16.5" customHeight="1" s="111">
      <c r="A2649" s="92">
        <f>IF(DATABASE!$X2647&lt;&gt;1,"",DATABASE!B2647)</f>
        <v/>
      </c>
      <c r="B2649" s="93">
        <f>IF(DATABASE!$X2647&lt;&gt;1,"",DATABASE!M2647)</f>
        <v/>
      </c>
      <c r="C2649" s="94">
        <f>IF(DATABASE!$X2647&lt;&gt;1,"",DATABASE!A2647)</f>
        <v/>
      </c>
      <c r="D2649" s="94">
        <f>IF(DATABASE!$X2647&lt;&gt;1,"",DATABASE!P2647)</f>
        <v/>
      </c>
      <c r="E2649" s="94">
        <f>IF(DATABASE!$X2647&lt;&gt;1,"",DATABASE!L2647)</f>
        <v/>
      </c>
      <c r="F2649" s="94">
        <f>IF(DATABASE!$X2647&lt;&gt;1,"",DATABASE!Q2647)</f>
        <v/>
      </c>
      <c r="G2649" s="94">
        <f>IF(DATABASE!$X2647&lt;&gt;1,"",DATABASE!C2647)</f>
        <v/>
      </c>
      <c r="H2649" s="94">
        <f>IF(DATABASE!$X2647&lt;&gt;1,"",DATABASE!D2647)</f>
        <v/>
      </c>
      <c r="I2649" s="93">
        <f>IF(DATABASE!$X2647&lt;&gt;1,"",DATABASE!S2647)</f>
        <v/>
      </c>
    </row>
    <row r="2650" ht="16.5" customHeight="1" s="111">
      <c r="A2650" s="92">
        <f>IF(DATABASE!$X2648&lt;&gt;1,"",DATABASE!B2648)</f>
        <v/>
      </c>
      <c r="B2650" s="93">
        <f>IF(DATABASE!$X2648&lt;&gt;1,"",DATABASE!M2648)</f>
        <v/>
      </c>
      <c r="C2650" s="94">
        <f>IF(DATABASE!$X2648&lt;&gt;1,"",DATABASE!A2648)</f>
        <v/>
      </c>
      <c r="D2650" s="94">
        <f>IF(DATABASE!$X2648&lt;&gt;1,"",DATABASE!P2648)</f>
        <v/>
      </c>
      <c r="E2650" s="94">
        <f>IF(DATABASE!$X2648&lt;&gt;1,"",DATABASE!L2648)</f>
        <v/>
      </c>
      <c r="F2650" s="94">
        <f>IF(DATABASE!$X2648&lt;&gt;1,"",DATABASE!Q2648)</f>
        <v/>
      </c>
      <c r="G2650" s="94">
        <f>IF(DATABASE!$X2648&lt;&gt;1,"",DATABASE!C2648)</f>
        <v/>
      </c>
      <c r="H2650" s="94">
        <f>IF(DATABASE!$X2648&lt;&gt;1,"",DATABASE!D2648)</f>
        <v/>
      </c>
      <c r="I2650" s="93">
        <f>IF(DATABASE!$X2648&lt;&gt;1,"",DATABASE!S2648)</f>
        <v/>
      </c>
    </row>
    <row r="2651" ht="16.5" customHeight="1" s="111">
      <c r="A2651" s="92">
        <f>IF(DATABASE!$X2649&lt;&gt;1,"",DATABASE!B2649)</f>
        <v/>
      </c>
      <c r="B2651" s="93">
        <f>IF(DATABASE!$X2649&lt;&gt;1,"",DATABASE!M2649)</f>
        <v/>
      </c>
      <c r="C2651" s="94">
        <f>IF(DATABASE!$X2649&lt;&gt;1,"",DATABASE!A2649)</f>
        <v/>
      </c>
      <c r="D2651" s="94">
        <f>IF(DATABASE!$X2649&lt;&gt;1,"",DATABASE!P2649)</f>
        <v/>
      </c>
      <c r="E2651" s="94">
        <f>IF(DATABASE!$X2649&lt;&gt;1,"",DATABASE!L2649)</f>
        <v/>
      </c>
      <c r="F2651" s="94">
        <f>IF(DATABASE!$X2649&lt;&gt;1,"",DATABASE!Q2649)</f>
        <v/>
      </c>
      <c r="G2651" s="94">
        <f>IF(DATABASE!$X2649&lt;&gt;1,"",DATABASE!C2649)</f>
        <v/>
      </c>
      <c r="H2651" s="94">
        <f>IF(DATABASE!$X2649&lt;&gt;1,"",DATABASE!D2649)</f>
        <v/>
      </c>
      <c r="I2651" s="93">
        <f>IF(DATABASE!$X2649&lt;&gt;1,"",DATABASE!S2649)</f>
        <v/>
      </c>
    </row>
    <row r="2652" ht="16.5" customHeight="1" s="111">
      <c r="A2652" s="92">
        <f>IF(DATABASE!$X2650&lt;&gt;1,"",DATABASE!B2650)</f>
        <v/>
      </c>
      <c r="B2652" s="93">
        <f>IF(DATABASE!$X2650&lt;&gt;1,"",DATABASE!M2650)</f>
        <v/>
      </c>
      <c r="C2652" s="94">
        <f>IF(DATABASE!$X2650&lt;&gt;1,"",DATABASE!A2650)</f>
        <v/>
      </c>
      <c r="D2652" s="94">
        <f>IF(DATABASE!$X2650&lt;&gt;1,"",DATABASE!P2650)</f>
        <v/>
      </c>
      <c r="E2652" s="94">
        <f>IF(DATABASE!$X2650&lt;&gt;1,"",DATABASE!L2650)</f>
        <v/>
      </c>
      <c r="F2652" s="94">
        <f>IF(DATABASE!$X2650&lt;&gt;1,"",DATABASE!Q2650)</f>
        <v/>
      </c>
      <c r="G2652" s="94">
        <f>IF(DATABASE!$X2650&lt;&gt;1,"",DATABASE!C2650)</f>
        <v/>
      </c>
      <c r="H2652" s="94">
        <f>IF(DATABASE!$X2650&lt;&gt;1,"",DATABASE!D2650)</f>
        <v/>
      </c>
      <c r="I2652" s="93">
        <f>IF(DATABASE!$X2650&lt;&gt;1,"",DATABASE!S2650)</f>
        <v/>
      </c>
    </row>
    <row r="2653" ht="16.5" customHeight="1" s="111">
      <c r="A2653" s="92">
        <f>IF(DATABASE!$X2651&lt;&gt;1,"",DATABASE!B2651)</f>
        <v/>
      </c>
      <c r="B2653" s="93">
        <f>IF(DATABASE!$X2651&lt;&gt;1,"",DATABASE!M2651)</f>
        <v/>
      </c>
      <c r="C2653" s="94">
        <f>IF(DATABASE!$X2651&lt;&gt;1,"",DATABASE!A2651)</f>
        <v/>
      </c>
      <c r="D2653" s="94">
        <f>IF(DATABASE!$X2651&lt;&gt;1,"",DATABASE!P2651)</f>
        <v/>
      </c>
      <c r="E2653" s="94">
        <f>IF(DATABASE!$X2651&lt;&gt;1,"",DATABASE!L2651)</f>
        <v/>
      </c>
      <c r="F2653" s="94">
        <f>IF(DATABASE!$X2651&lt;&gt;1,"",DATABASE!Q2651)</f>
        <v/>
      </c>
      <c r="G2653" s="94">
        <f>IF(DATABASE!$X2651&lt;&gt;1,"",DATABASE!C2651)</f>
        <v/>
      </c>
      <c r="H2653" s="94">
        <f>IF(DATABASE!$X2651&lt;&gt;1,"",DATABASE!D2651)</f>
        <v/>
      </c>
      <c r="I2653" s="93">
        <f>IF(DATABASE!$X2651&lt;&gt;1,"",DATABASE!S2651)</f>
        <v/>
      </c>
    </row>
    <row r="2654" ht="16.5" customHeight="1" s="111">
      <c r="A2654" s="92">
        <f>IF(DATABASE!$X2652&lt;&gt;1,"",DATABASE!B2652)</f>
        <v/>
      </c>
      <c r="B2654" s="93">
        <f>IF(DATABASE!$X2652&lt;&gt;1,"",DATABASE!M2652)</f>
        <v/>
      </c>
      <c r="C2654" s="94">
        <f>IF(DATABASE!$X2652&lt;&gt;1,"",DATABASE!A2652)</f>
        <v/>
      </c>
      <c r="D2654" s="94">
        <f>IF(DATABASE!$X2652&lt;&gt;1,"",DATABASE!P2652)</f>
        <v/>
      </c>
      <c r="E2654" s="94">
        <f>IF(DATABASE!$X2652&lt;&gt;1,"",DATABASE!L2652)</f>
        <v/>
      </c>
      <c r="F2654" s="94">
        <f>IF(DATABASE!$X2652&lt;&gt;1,"",DATABASE!Q2652)</f>
        <v/>
      </c>
      <c r="G2654" s="94">
        <f>IF(DATABASE!$X2652&lt;&gt;1,"",DATABASE!C2652)</f>
        <v/>
      </c>
      <c r="H2654" s="94">
        <f>IF(DATABASE!$X2652&lt;&gt;1,"",DATABASE!D2652)</f>
        <v/>
      </c>
      <c r="I2654" s="93">
        <f>IF(DATABASE!$X2652&lt;&gt;1,"",DATABASE!S2652)</f>
        <v/>
      </c>
    </row>
    <row r="2655" ht="16.5" customHeight="1" s="111">
      <c r="A2655" s="92">
        <f>IF(DATABASE!$X2653&lt;&gt;1,"",DATABASE!B2653)</f>
        <v/>
      </c>
      <c r="B2655" s="93">
        <f>IF(DATABASE!$X2653&lt;&gt;1,"",DATABASE!M2653)</f>
        <v/>
      </c>
      <c r="C2655" s="94">
        <f>IF(DATABASE!$X2653&lt;&gt;1,"",DATABASE!A2653)</f>
        <v/>
      </c>
      <c r="D2655" s="94">
        <f>IF(DATABASE!$X2653&lt;&gt;1,"",DATABASE!P2653)</f>
        <v/>
      </c>
      <c r="E2655" s="94">
        <f>IF(DATABASE!$X2653&lt;&gt;1,"",DATABASE!L2653)</f>
        <v/>
      </c>
      <c r="F2655" s="94">
        <f>IF(DATABASE!$X2653&lt;&gt;1,"",DATABASE!Q2653)</f>
        <v/>
      </c>
      <c r="G2655" s="94">
        <f>IF(DATABASE!$X2653&lt;&gt;1,"",DATABASE!C2653)</f>
        <v/>
      </c>
      <c r="H2655" s="94">
        <f>IF(DATABASE!$X2653&lt;&gt;1,"",DATABASE!D2653)</f>
        <v/>
      </c>
      <c r="I2655" s="93">
        <f>IF(DATABASE!$X2653&lt;&gt;1,"",DATABASE!S2653)</f>
        <v/>
      </c>
    </row>
    <row r="2656" ht="16.5" customHeight="1" s="111">
      <c r="A2656" s="92">
        <f>IF(DATABASE!$X2654&lt;&gt;1,"",DATABASE!B2654)</f>
        <v/>
      </c>
      <c r="B2656" s="93">
        <f>IF(DATABASE!$X2654&lt;&gt;1,"",DATABASE!M2654)</f>
        <v/>
      </c>
      <c r="C2656" s="94">
        <f>IF(DATABASE!$X2654&lt;&gt;1,"",DATABASE!A2654)</f>
        <v/>
      </c>
      <c r="D2656" s="94">
        <f>IF(DATABASE!$X2654&lt;&gt;1,"",DATABASE!P2654)</f>
        <v/>
      </c>
      <c r="E2656" s="94">
        <f>IF(DATABASE!$X2654&lt;&gt;1,"",DATABASE!L2654)</f>
        <v/>
      </c>
      <c r="F2656" s="94">
        <f>IF(DATABASE!$X2654&lt;&gt;1,"",DATABASE!Q2654)</f>
        <v/>
      </c>
      <c r="G2656" s="94">
        <f>IF(DATABASE!$X2654&lt;&gt;1,"",DATABASE!C2654)</f>
        <v/>
      </c>
      <c r="H2656" s="94">
        <f>IF(DATABASE!$X2654&lt;&gt;1,"",DATABASE!D2654)</f>
        <v/>
      </c>
      <c r="I2656" s="93">
        <f>IF(DATABASE!$X2654&lt;&gt;1,"",DATABASE!S2654)</f>
        <v/>
      </c>
    </row>
    <row r="2657" ht="16.5" customHeight="1" s="111">
      <c r="A2657" s="92">
        <f>IF(DATABASE!$X2655&lt;&gt;1,"",DATABASE!B2655)</f>
        <v/>
      </c>
      <c r="B2657" s="93">
        <f>IF(DATABASE!$X2655&lt;&gt;1,"",DATABASE!M2655)</f>
        <v/>
      </c>
      <c r="C2657" s="94">
        <f>IF(DATABASE!$X2655&lt;&gt;1,"",DATABASE!A2655)</f>
        <v/>
      </c>
      <c r="D2657" s="94">
        <f>IF(DATABASE!$X2655&lt;&gt;1,"",DATABASE!P2655)</f>
        <v/>
      </c>
      <c r="E2657" s="94">
        <f>IF(DATABASE!$X2655&lt;&gt;1,"",DATABASE!L2655)</f>
        <v/>
      </c>
      <c r="F2657" s="94">
        <f>IF(DATABASE!$X2655&lt;&gt;1,"",DATABASE!Q2655)</f>
        <v/>
      </c>
      <c r="G2657" s="94">
        <f>IF(DATABASE!$X2655&lt;&gt;1,"",DATABASE!C2655)</f>
        <v/>
      </c>
      <c r="H2657" s="94">
        <f>IF(DATABASE!$X2655&lt;&gt;1,"",DATABASE!D2655)</f>
        <v/>
      </c>
      <c r="I2657" s="93">
        <f>IF(DATABASE!$X2655&lt;&gt;1,"",DATABASE!S2655)</f>
        <v/>
      </c>
    </row>
    <row r="2658" ht="16.5" customHeight="1" s="111">
      <c r="A2658" s="92">
        <f>IF(DATABASE!$X2656&lt;&gt;1,"",DATABASE!B2656)</f>
        <v/>
      </c>
      <c r="B2658" s="93">
        <f>IF(DATABASE!$X2656&lt;&gt;1,"",DATABASE!M2656)</f>
        <v/>
      </c>
      <c r="C2658" s="94">
        <f>IF(DATABASE!$X2656&lt;&gt;1,"",DATABASE!A2656)</f>
        <v/>
      </c>
      <c r="D2658" s="94">
        <f>IF(DATABASE!$X2656&lt;&gt;1,"",DATABASE!P2656)</f>
        <v/>
      </c>
      <c r="E2658" s="94">
        <f>IF(DATABASE!$X2656&lt;&gt;1,"",DATABASE!L2656)</f>
        <v/>
      </c>
      <c r="F2658" s="94">
        <f>IF(DATABASE!$X2656&lt;&gt;1,"",DATABASE!Q2656)</f>
        <v/>
      </c>
      <c r="G2658" s="94">
        <f>IF(DATABASE!$X2656&lt;&gt;1,"",DATABASE!C2656)</f>
        <v/>
      </c>
      <c r="H2658" s="94">
        <f>IF(DATABASE!$X2656&lt;&gt;1,"",DATABASE!D2656)</f>
        <v/>
      </c>
      <c r="I2658" s="93">
        <f>IF(DATABASE!$X2656&lt;&gt;1,"",DATABASE!S2656)</f>
        <v/>
      </c>
    </row>
    <row r="2659" ht="16.5" customHeight="1" s="111">
      <c r="A2659" s="92">
        <f>IF(DATABASE!$X2657&lt;&gt;1,"",DATABASE!B2657)</f>
        <v/>
      </c>
      <c r="B2659" s="93">
        <f>IF(DATABASE!$X2657&lt;&gt;1,"",DATABASE!M2657)</f>
        <v/>
      </c>
      <c r="C2659" s="94">
        <f>IF(DATABASE!$X2657&lt;&gt;1,"",DATABASE!A2657)</f>
        <v/>
      </c>
      <c r="D2659" s="94">
        <f>IF(DATABASE!$X2657&lt;&gt;1,"",DATABASE!P2657)</f>
        <v/>
      </c>
      <c r="E2659" s="94">
        <f>IF(DATABASE!$X2657&lt;&gt;1,"",DATABASE!L2657)</f>
        <v/>
      </c>
      <c r="F2659" s="94">
        <f>IF(DATABASE!$X2657&lt;&gt;1,"",DATABASE!Q2657)</f>
        <v/>
      </c>
      <c r="G2659" s="94">
        <f>IF(DATABASE!$X2657&lt;&gt;1,"",DATABASE!C2657)</f>
        <v/>
      </c>
      <c r="H2659" s="94">
        <f>IF(DATABASE!$X2657&lt;&gt;1,"",DATABASE!D2657)</f>
        <v/>
      </c>
      <c r="I2659" s="93">
        <f>IF(DATABASE!$X2657&lt;&gt;1,"",DATABASE!S2657)</f>
        <v/>
      </c>
    </row>
    <row r="2660" ht="16.5" customHeight="1" s="111">
      <c r="A2660" s="92">
        <f>IF(DATABASE!$X2658&lt;&gt;1,"",DATABASE!B2658)</f>
        <v/>
      </c>
      <c r="B2660" s="93">
        <f>IF(DATABASE!$X2658&lt;&gt;1,"",DATABASE!M2658)</f>
        <v/>
      </c>
      <c r="C2660" s="94">
        <f>IF(DATABASE!$X2658&lt;&gt;1,"",DATABASE!A2658)</f>
        <v/>
      </c>
      <c r="D2660" s="94">
        <f>IF(DATABASE!$X2658&lt;&gt;1,"",DATABASE!P2658)</f>
        <v/>
      </c>
      <c r="E2660" s="94">
        <f>IF(DATABASE!$X2658&lt;&gt;1,"",DATABASE!L2658)</f>
        <v/>
      </c>
      <c r="F2660" s="94">
        <f>IF(DATABASE!$X2658&lt;&gt;1,"",DATABASE!Q2658)</f>
        <v/>
      </c>
      <c r="G2660" s="94">
        <f>IF(DATABASE!$X2658&lt;&gt;1,"",DATABASE!C2658)</f>
        <v/>
      </c>
      <c r="H2660" s="94">
        <f>IF(DATABASE!$X2658&lt;&gt;1,"",DATABASE!D2658)</f>
        <v/>
      </c>
      <c r="I2660" s="93">
        <f>IF(DATABASE!$X2658&lt;&gt;1,"",DATABASE!S2658)</f>
        <v/>
      </c>
    </row>
    <row r="2661" ht="16.5" customHeight="1" s="111">
      <c r="A2661" s="92">
        <f>IF(DATABASE!$X2659&lt;&gt;1,"",DATABASE!B2659)</f>
        <v/>
      </c>
      <c r="B2661" s="93">
        <f>IF(DATABASE!$X2659&lt;&gt;1,"",DATABASE!M2659)</f>
        <v/>
      </c>
      <c r="C2661" s="94">
        <f>IF(DATABASE!$X2659&lt;&gt;1,"",DATABASE!A2659)</f>
        <v/>
      </c>
      <c r="D2661" s="94">
        <f>IF(DATABASE!$X2659&lt;&gt;1,"",DATABASE!P2659)</f>
        <v/>
      </c>
      <c r="E2661" s="94">
        <f>IF(DATABASE!$X2659&lt;&gt;1,"",DATABASE!L2659)</f>
        <v/>
      </c>
      <c r="F2661" s="94">
        <f>IF(DATABASE!$X2659&lt;&gt;1,"",DATABASE!Q2659)</f>
        <v/>
      </c>
      <c r="G2661" s="94">
        <f>IF(DATABASE!$X2659&lt;&gt;1,"",DATABASE!C2659)</f>
        <v/>
      </c>
      <c r="H2661" s="94">
        <f>IF(DATABASE!$X2659&lt;&gt;1,"",DATABASE!D2659)</f>
        <v/>
      </c>
      <c r="I2661" s="93">
        <f>IF(DATABASE!$X2659&lt;&gt;1,"",DATABASE!S2659)</f>
        <v/>
      </c>
    </row>
    <row r="2662" ht="16.5" customHeight="1" s="111">
      <c r="A2662" s="92">
        <f>IF(DATABASE!$X2660&lt;&gt;1,"",DATABASE!B2660)</f>
        <v/>
      </c>
      <c r="B2662" s="93">
        <f>IF(DATABASE!$X2660&lt;&gt;1,"",DATABASE!M2660)</f>
        <v/>
      </c>
      <c r="C2662" s="94">
        <f>IF(DATABASE!$X2660&lt;&gt;1,"",DATABASE!A2660)</f>
        <v/>
      </c>
      <c r="D2662" s="94">
        <f>IF(DATABASE!$X2660&lt;&gt;1,"",DATABASE!P2660)</f>
        <v/>
      </c>
      <c r="E2662" s="94">
        <f>IF(DATABASE!$X2660&lt;&gt;1,"",DATABASE!L2660)</f>
        <v/>
      </c>
      <c r="F2662" s="94">
        <f>IF(DATABASE!$X2660&lt;&gt;1,"",DATABASE!Q2660)</f>
        <v/>
      </c>
      <c r="G2662" s="94">
        <f>IF(DATABASE!$X2660&lt;&gt;1,"",DATABASE!C2660)</f>
        <v/>
      </c>
      <c r="H2662" s="94">
        <f>IF(DATABASE!$X2660&lt;&gt;1,"",DATABASE!D2660)</f>
        <v/>
      </c>
      <c r="I2662" s="93">
        <f>IF(DATABASE!$X2660&lt;&gt;1,"",DATABASE!S2660)</f>
        <v/>
      </c>
    </row>
    <row r="2663" ht="16.5" customHeight="1" s="111">
      <c r="A2663" s="92">
        <f>IF(DATABASE!$X2661&lt;&gt;1,"",DATABASE!B2661)</f>
        <v/>
      </c>
      <c r="B2663" s="93">
        <f>IF(DATABASE!$X2661&lt;&gt;1,"",DATABASE!M2661)</f>
        <v/>
      </c>
      <c r="C2663" s="94">
        <f>IF(DATABASE!$X2661&lt;&gt;1,"",DATABASE!A2661)</f>
        <v/>
      </c>
      <c r="D2663" s="94">
        <f>IF(DATABASE!$X2661&lt;&gt;1,"",DATABASE!P2661)</f>
        <v/>
      </c>
      <c r="E2663" s="94">
        <f>IF(DATABASE!$X2661&lt;&gt;1,"",DATABASE!L2661)</f>
        <v/>
      </c>
      <c r="F2663" s="94">
        <f>IF(DATABASE!$X2661&lt;&gt;1,"",DATABASE!Q2661)</f>
        <v/>
      </c>
      <c r="G2663" s="94">
        <f>IF(DATABASE!$X2661&lt;&gt;1,"",DATABASE!C2661)</f>
        <v/>
      </c>
      <c r="H2663" s="94">
        <f>IF(DATABASE!$X2661&lt;&gt;1,"",DATABASE!D2661)</f>
        <v/>
      </c>
      <c r="I2663" s="93">
        <f>IF(DATABASE!$X2661&lt;&gt;1,"",DATABASE!S2661)</f>
        <v/>
      </c>
    </row>
    <row r="2664" ht="16.5" customHeight="1" s="111">
      <c r="A2664" s="92">
        <f>IF(DATABASE!$X2662&lt;&gt;1,"",DATABASE!B2662)</f>
        <v/>
      </c>
      <c r="B2664" s="93">
        <f>IF(DATABASE!$X2662&lt;&gt;1,"",DATABASE!M2662)</f>
        <v/>
      </c>
      <c r="C2664" s="94">
        <f>IF(DATABASE!$X2662&lt;&gt;1,"",DATABASE!A2662)</f>
        <v/>
      </c>
      <c r="D2664" s="94">
        <f>IF(DATABASE!$X2662&lt;&gt;1,"",DATABASE!P2662)</f>
        <v/>
      </c>
      <c r="E2664" s="94">
        <f>IF(DATABASE!$X2662&lt;&gt;1,"",DATABASE!L2662)</f>
        <v/>
      </c>
      <c r="F2664" s="94">
        <f>IF(DATABASE!$X2662&lt;&gt;1,"",DATABASE!Q2662)</f>
        <v/>
      </c>
      <c r="G2664" s="94">
        <f>IF(DATABASE!$X2662&lt;&gt;1,"",DATABASE!C2662)</f>
        <v/>
      </c>
      <c r="H2664" s="94">
        <f>IF(DATABASE!$X2662&lt;&gt;1,"",DATABASE!D2662)</f>
        <v/>
      </c>
      <c r="I2664" s="93">
        <f>IF(DATABASE!$X2662&lt;&gt;1,"",DATABASE!S2662)</f>
        <v/>
      </c>
    </row>
    <row r="2665" ht="16.5" customHeight="1" s="111">
      <c r="A2665" s="92">
        <f>IF(DATABASE!$X2663&lt;&gt;1,"",DATABASE!B2663)</f>
        <v/>
      </c>
      <c r="B2665" s="93">
        <f>IF(DATABASE!$X2663&lt;&gt;1,"",DATABASE!M2663)</f>
        <v/>
      </c>
      <c r="C2665" s="94">
        <f>IF(DATABASE!$X2663&lt;&gt;1,"",DATABASE!A2663)</f>
        <v/>
      </c>
      <c r="D2665" s="94">
        <f>IF(DATABASE!$X2663&lt;&gt;1,"",DATABASE!P2663)</f>
        <v/>
      </c>
      <c r="E2665" s="94">
        <f>IF(DATABASE!$X2663&lt;&gt;1,"",DATABASE!L2663)</f>
        <v/>
      </c>
      <c r="F2665" s="94">
        <f>IF(DATABASE!$X2663&lt;&gt;1,"",DATABASE!Q2663)</f>
        <v/>
      </c>
      <c r="G2665" s="94">
        <f>IF(DATABASE!$X2663&lt;&gt;1,"",DATABASE!C2663)</f>
        <v/>
      </c>
      <c r="H2665" s="94">
        <f>IF(DATABASE!$X2663&lt;&gt;1,"",DATABASE!D2663)</f>
        <v/>
      </c>
      <c r="I2665" s="93">
        <f>IF(DATABASE!$X2663&lt;&gt;1,"",DATABASE!S2663)</f>
        <v/>
      </c>
    </row>
    <row r="2666" ht="16.5" customHeight="1" s="111">
      <c r="A2666" s="92">
        <f>IF(DATABASE!$X2664&lt;&gt;1,"",DATABASE!B2664)</f>
        <v/>
      </c>
      <c r="B2666" s="93">
        <f>IF(DATABASE!$X2664&lt;&gt;1,"",DATABASE!M2664)</f>
        <v/>
      </c>
      <c r="C2666" s="94">
        <f>IF(DATABASE!$X2664&lt;&gt;1,"",DATABASE!A2664)</f>
        <v/>
      </c>
      <c r="D2666" s="94">
        <f>IF(DATABASE!$X2664&lt;&gt;1,"",DATABASE!P2664)</f>
        <v/>
      </c>
      <c r="E2666" s="94">
        <f>IF(DATABASE!$X2664&lt;&gt;1,"",DATABASE!L2664)</f>
        <v/>
      </c>
      <c r="F2666" s="94">
        <f>IF(DATABASE!$X2664&lt;&gt;1,"",DATABASE!Q2664)</f>
        <v/>
      </c>
      <c r="G2666" s="94">
        <f>IF(DATABASE!$X2664&lt;&gt;1,"",DATABASE!C2664)</f>
        <v/>
      </c>
      <c r="H2666" s="94">
        <f>IF(DATABASE!$X2664&lt;&gt;1,"",DATABASE!D2664)</f>
        <v/>
      </c>
      <c r="I2666" s="93">
        <f>IF(DATABASE!$X2664&lt;&gt;1,"",DATABASE!S2664)</f>
        <v/>
      </c>
    </row>
    <row r="2667" ht="16.5" customHeight="1" s="111">
      <c r="A2667" s="92">
        <f>IF(DATABASE!$X2665&lt;&gt;1,"",DATABASE!B2665)</f>
        <v/>
      </c>
      <c r="B2667" s="93">
        <f>IF(DATABASE!$X2665&lt;&gt;1,"",DATABASE!M2665)</f>
        <v/>
      </c>
      <c r="C2667" s="94">
        <f>IF(DATABASE!$X2665&lt;&gt;1,"",DATABASE!A2665)</f>
        <v/>
      </c>
      <c r="D2667" s="94">
        <f>IF(DATABASE!$X2665&lt;&gt;1,"",DATABASE!P2665)</f>
        <v/>
      </c>
      <c r="E2667" s="94">
        <f>IF(DATABASE!$X2665&lt;&gt;1,"",DATABASE!L2665)</f>
        <v/>
      </c>
      <c r="F2667" s="94">
        <f>IF(DATABASE!$X2665&lt;&gt;1,"",DATABASE!Q2665)</f>
        <v/>
      </c>
      <c r="G2667" s="94">
        <f>IF(DATABASE!$X2665&lt;&gt;1,"",DATABASE!C2665)</f>
        <v/>
      </c>
      <c r="H2667" s="94">
        <f>IF(DATABASE!$X2665&lt;&gt;1,"",DATABASE!D2665)</f>
        <v/>
      </c>
      <c r="I2667" s="93">
        <f>IF(DATABASE!$X2665&lt;&gt;1,"",DATABASE!S2665)</f>
        <v/>
      </c>
    </row>
    <row r="2668" ht="16.5" customHeight="1" s="111">
      <c r="A2668" s="92">
        <f>IF(DATABASE!$X2666&lt;&gt;1,"",DATABASE!B2666)</f>
        <v/>
      </c>
      <c r="B2668" s="93">
        <f>IF(DATABASE!$X2666&lt;&gt;1,"",DATABASE!M2666)</f>
        <v/>
      </c>
      <c r="C2668" s="94">
        <f>IF(DATABASE!$X2666&lt;&gt;1,"",DATABASE!A2666)</f>
        <v/>
      </c>
      <c r="D2668" s="94">
        <f>IF(DATABASE!$X2666&lt;&gt;1,"",DATABASE!P2666)</f>
        <v/>
      </c>
      <c r="E2668" s="94">
        <f>IF(DATABASE!$X2666&lt;&gt;1,"",DATABASE!L2666)</f>
        <v/>
      </c>
      <c r="F2668" s="94">
        <f>IF(DATABASE!$X2666&lt;&gt;1,"",DATABASE!Q2666)</f>
        <v/>
      </c>
      <c r="G2668" s="94">
        <f>IF(DATABASE!$X2666&lt;&gt;1,"",DATABASE!C2666)</f>
        <v/>
      </c>
      <c r="H2668" s="94">
        <f>IF(DATABASE!$X2666&lt;&gt;1,"",DATABASE!D2666)</f>
        <v/>
      </c>
      <c r="I2668" s="93">
        <f>IF(DATABASE!$X2666&lt;&gt;1,"",DATABASE!S2666)</f>
        <v/>
      </c>
    </row>
    <row r="2669" ht="16.5" customHeight="1" s="111">
      <c r="A2669" s="92">
        <f>IF(DATABASE!$X2667&lt;&gt;1,"",DATABASE!B2667)</f>
        <v/>
      </c>
      <c r="B2669" s="93">
        <f>IF(DATABASE!$X2667&lt;&gt;1,"",DATABASE!M2667)</f>
        <v/>
      </c>
      <c r="C2669" s="94">
        <f>IF(DATABASE!$X2667&lt;&gt;1,"",DATABASE!A2667)</f>
        <v/>
      </c>
      <c r="D2669" s="94">
        <f>IF(DATABASE!$X2667&lt;&gt;1,"",DATABASE!P2667)</f>
        <v/>
      </c>
      <c r="E2669" s="94">
        <f>IF(DATABASE!$X2667&lt;&gt;1,"",DATABASE!L2667)</f>
        <v/>
      </c>
      <c r="F2669" s="94">
        <f>IF(DATABASE!$X2667&lt;&gt;1,"",DATABASE!Q2667)</f>
        <v/>
      </c>
      <c r="G2669" s="94">
        <f>IF(DATABASE!$X2667&lt;&gt;1,"",DATABASE!C2667)</f>
        <v/>
      </c>
      <c r="H2669" s="94">
        <f>IF(DATABASE!$X2667&lt;&gt;1,"",DATABASE!D2667)</f>
        <v/>
      </c>
      <c r="I2669" s="93">
        <f>IF(DATABASE!$X2667&lt;&gt;1,"",DATABASE!S2667)</f>
        <v/>
      </c>
    </row>
    <row r="2670" ht="16.5" customHeight="1" s="111">
      <c r="A2670" s="92">
        <f>IF(DATABASE!$X2668&lt;&gt;1,"",DATABASE!B2668)</f>
        <v/>
      </c>
      <c r="B2670" s="93">
        <f>IF(DATABASE!$X2668&lt;&gt;1,"",DATABASE!M2668)</f>
        <v/>
      </c>
      <c r="C2670" s="94">
        <f>IF(DATABASE!$X2668&lt;&gt;1,"",DATABASE!A2668)</f>
        <v/>
      </c>
      <c r="D2670" s="94">
        <f>IF(DATABASE!$X2668&lt;&gt;1,"",DATABASE!P2668)</f>
        <v/>
      </c>
      <c r="E2670" s="94">
        <f>IF(DATABASE!$X2668&lt;&gt;1,"",DATABASE!L2668)</f>
        <v/>
      </c>
      <c r="F2670" s="94">
        <f>IF(DATABASE!$X2668&lt;&gt;1,"",DATABASE!Q2668)</f>
        <v/>
      </c>
      <c r="G2670" s="94">
        <f>IF(DATABASE!$X2668&lt;&gt;1,"",DATABASE!C2668)</f>
        <v/>
      </c>
      <c r="H2670" s="94">
        <f>IF(DATABASE!$X2668&lt;&gt;1,"",DATABASE!D2668)</f>
        <v/>
      </c>
      <c r="I2670" s="93">
        <f>IF(DATABASE!$X2668&lt;&gt;1,"",DATABASE!S2668)</f>
        <v/>
      </c>
    </row>
    <row r="2671" ht="16.5" customHeight="1" s="111">
      <c r="A2671" s="92">
        <f>IF(DATABASE!$X2669&lt;&gt;1,"",DATABASE!B2669)</f>
        <v/>
      </c>
      <c r="B2671" s="93">
        <f>IF(DATABASE!$X2669&lt;&gt;1,"",DATABASE!M2669)</f>
        <v/>
      </c>
      <c r="C2671" s="94">
        <f>IF(DATABASE!$X2669&lt;&gt;1,"",DATABASE!A2669)</f>
        <v/>
      </c>
      <c r="D2671" s="94">
        <f>IF(DATABASE!$X2669&lt;&gt;1,"",DATABASE!P2669)</f>
        <v/>
      </c>
      <c r="E2671" s="94">
        <f>IF(DATABASE!$X2669&lt;&gt;1,"",DATABASE!L2669)</f>
        <v/>
      </c>
      <c r="F2671" s="94">
        <f>IF(DATABASE!$X2669&lt;&gt;1,"",DATABASE!Q2669)</f>
        <v/>
      </c>
      <c r="G2671" s="94">
        <f>IF(DATABASE!$X2669&lt;&gt;1,"",DATABASE!C2669)</f>
        <v/>
      </c>
      <c r="H2671" s="94">
        <f>IF(DATABASE!$X2669&lt;&gt;1,"",DATABASE!D2669)</f>
        <v/>
      </c>
      <c r="I2671" s="93">
        <f>IF(DATABASE!$X2669&lt;&gt;1,"",DATABASE!S2669)</f>
        <v/>
      </c>
    </row>
    <row r="2672" ht="16.5" customHeight="1" s="111">
      <c r="A2672" s="92">
        <f>IF(DATABASE!$X2670&lt;&gt;1,"",DATABASE!B2670)</f>
        <v/>
      </c>
      <c r="B2672" s="93">
        <f>IF(DATABASE!$X2670&lt;&gt;1,"",DATABASE!M2670)</f>
        <v/>
      </c>
      <c r="C2672" s="94">
        <f>IF(DATABASE!$X2670&lt;&gt;1,"",DATABASE!A2670)</f>
        <v/>
      </c>
      <c r="D2672" s="94">
        <f>IF(DATABASE!$X2670&lt;&gt;1,"",DATABASE!P2670)</f>
        <v/>
      </c>
      <c r="E2672" s="94">
        <f>IF(DATABASE!$X2670&lt;&gt;1,"",DATABASE!L2670)</f>
        <v/>
      </c>
      <c r="F2672" s="94">
        <f>IF(DATABASE!$X2670&lt;&gt;1,"",DATABASE!Q2670)</f>
        <v/>
      </c>
      <c r="G2672" s="94">
        <f>IF(DATABASE!$X2670&lt;&gt;1,"",DATABASE!C2670)</f>
        <v/>
      </c>
      <c r="H2672" s="94">
        <f>IF(DATABASE!$X2670&lt;&gt;1,"",DATABASE!D2670)</f>
        <v/>
      </c>
      <c r="I2672" s="93">
        <f>IF(DATABASE!$X2670&lt;&gt;1,"",DATABASE!S2670)</f>
        <v/>
      </c>
    </row>
    <row r="2673" ht="16.5" customHeight="1" s="111">
      <c r="A2673" s="92">
        <f>IF(DATABASE!$X2671&lt;&gt;1,"",DATABASE!B2671)</f>
        <v/>
      </c>
      <c r="B2673" s="93">
        <f>IF(DATABASE!$X2671&lt;&gt;1,"",DATABASE!M2671)</f>
        <v/>
      </c>
      <c r="C2673" s="94">
        <f>IF(DATABASE!$X2671&lt;&gt;1,"",DATABASE!A2671)</f>
        <v/>
      </c>
      <c r="D2673" s="94">
        <f>IF(DATABASE!$X2671&lt;&gt;1,"",DATABASE!P2671)</f>
        <v/>
      </c>
      <c r="E2673" s="94">
        <f>IF(DATABASE!$X2671&lt;&gt;1,"",DATABASE!L2671)</f>
        <v/>
      </c>
      <c r="F2673" s="94">
        <f>IF(DATABASE!$X2671&lt;&gt;1,"",DATABASE!Q2671)</f>
        <v/>
      </c>
      <c r="G2673" s="94">
        <f>IF(DATABASE!$X2671&lt;&gt;1,"",DATABASE!C2671)</f>
        <v/>
      </c>
      <c r="H2673" s="94">
        <f>IF(DATABASE!$X2671&lt;&gt;1,"",DATABASE!D2671)</f>
        <v/>
      </c>
      <c r="I2673" s="93">
        <f>IF(DATABASE!$X2671&lt;&gt;1,"",DATABASE!S2671)</f>
        <v/>
      </c>
    </row>
    <row r="2674" ht="16.5" customHeight="1" s="111">
      <c r="A2674" s="92">
        <f>IF(DATABASE!$X2672&lt;&gt;1,"",DATABASE!B2672)</f>
        <v/>
      </c>
      <c r="B2674" s="93">
        <f>IF(DATABASE!$X2672&lt;&gt;1,"",DATABASE!M2672)</f>
        <v/>
      </c>
      <c r="C2674" s="94">
        <f>IF(DATABASE!$X2672&lt;&gt;1,"",DATABASE!A2672)</f>
        <v/>
      </c>
      <c r="D2674" s="94">
        <f>IF(DATABASE!$X2672&lt;&gt;1,"",DATABASE!P2672)</f>
        <v/>
      </c>
      <c r="E2674" s="94">
        <f>IF(DATABASE!$X2672&lt;&gt;1,"",DATABASE!L2672)</f>
        <v/>
      </c>
      <c r="F2674" s="94">
        <f>IF(DATABASE!$X2672&lt;&gt;1,"",DATABASE!Q2672)</f>
        <v/>
      </c>
      <c r="G2674" s="94">
        <f>IF(DATABASE!$X2672&lt;&gt;1,"",DATABASE!C2672)</f>
        <v/>
      </c>
      <c r="H2674" s="94">
        <f>IF(DATABASE!$X2672&lt;&gt;1,"",DATABASE!D2672)</f>
        <v/>
      </c>
      <c r="I2674" s="93">
        <f>IF(DATABASE!$X2672&lt;&gt;1,"",DATABASE!S2672)</f>
        <v/>
      </c>
    </row>
    <row r="2675" ht="16.5" customHeight="1" s="111">
      <c r="A2675" s="92">
        <f>IF(DATABASE!$X2673&lt;&gt;1,"",DATABASE!B2673)</f>
        <v/>
      </c>
      <c r="B2675" s="93">
        <f>IF(DATABASE!$X2673&lt;&gt;1,"",DATABASE!M2673)</f>
        <v/>
      </c>
      <c r="C2675" s="94">
        <f>IF(DATABASE!$X2673&lt;&gt;1,"",DATABASE!A2673)</f>
        <v/>
      </c>
      <c r="D2675" s="94">
        <f>IF(DATABASE!$X2673&lt;&gt;1,"",DATABASE!P2673)</f>
        <v/>
      </c>
      <c r="E2675" s="94">
        <f>IF(DATABASE!$X2673&lt;&gt;1,"",DATABASE!L2673)</f>
        <v/>
      </c>
      <c r="F2675" s="94">
        <f>IF(DATABASE!$X2673&lt;&gt;1,"",DATABASE!Q2673)</f>
        <v/>
      </c>
      <c r="G2675" s="94">
        <f>IF(DATABASE!$X2673&lt;&gt;1,"",DATABASE!C2673)</f>
        <v/>
      </c>
      <c r="H2675" s="94">
        <f>IF(DATABASE!$X2673&lt;&gt;1,"",DATABASE!D2673)</f>
        <v/>
      </c>
      <c r="I2675" s="93">
        <f>IF(DATABASE!$X2673&lt;&gt;1,"",DATABASE!S2673)</f>
        <v/>
      </c>
    </row>
    <row r="2676" ht="16.5" customHeight="1" s="111">
      <c r="A2676" s="92">
        <f>IF(DATABASE!$X2674&lt;&gt;1,"",DATABASE!B2674)</f>
        <v/>
      </c>
      <c r="B2676" s="93">
        <f>IF(DATABASE!$X2674&lt;&gt;1,"",DATABASE!M2674)</f>
        <v/>
      </c>
      <c r="C2676" s="94">
        <f>IF(DATABASE!$X2674&lt;&gt;1,"",DATABASE!A2674)</f>
        <v/>
      </c>
      <c r="D2676" s="94">
        <f>IF(DATABASE!$X2674&lt;&gt;1,"",DATABASE!P2674)</f>
        <v/>
      </c>
      <c r="E2676" s="94">
        <f>IF(DATABASE!$X2674&lt;&gt;1,"",DATABASE!L2674)</f>
        <v/>
      </c>
      <c r="F2676" s="94">
        <f>IF(DATABASE!$X2674&lt;&gt;1,"",DATABASE!Q2674)</f>
        <v/>
      </c>
      <c r="G2676" s="94">
        <f>IF(DATABASE!$X2674&lt;&gt;1,"",DATABASE!C2674)</f>
        <v/>
      </c>
      <c r="H2676" s="94">
        <f>IF(DATABASE!$X2674&lt;&gt;1,"",DATABASE!D2674)</f>
        <v/>
      </c>
      <c r="I2676" s="93">
        <f>IF(DATABASE!$X2674&lt;&gt;1,"",DATABASE!S2674)</f>
        <v/>
      </c>
    </row>
    <row r="2677" ht="16.5" customHeight="1" s="111">
      <c r="A2677" s="92">
        <f>IF(DATABASE!$X2675&lt;&gt;1,"",DATABASE!B2675)</f>
        <v/>
      </c>
      <c r="B2677" s="93">
        <f>IF(DATABASE!$X2675&lt;&gt;1,"",DATABASE!M2675)</f>
        <v/>
      </c>
      <c r="C2677" s="94">
        <f>IF(DATABASE!$X2675&lt;&gt;1,"",DATABASE!A2675)</f>
        <v/>
      </c>
      <c r="D2677" s="94">
        <f>IF(DATABASE!$X2675&lt;&gt;1,"",DATABASE!P2675)</f>
        <v/>
      </c>
      <c r="E2677" s="94">
        <f>IF(DATABASE!$X2675&lt;&gt;1,"",DATABASE!L2675)</f>
        <v/>
      </c>
      <c r="F2677" s="94">
        <f>IF(DATABASE!$X2675&lt;&gt;1,"",DATABASE!Q2675)</f>
        <v/>
      </c>
      <c r="G2677" s="94">
        <f>IF(DATABASE!$X2675&lt;&gt;1,"",DATABASE!C2675)</f>
        <v/>
      </c>
      <c r="H2677" s="94">
        <f>IF(DATABASE!$X2675&lt;&gt;1,"",DATABASE!D2675)</f>
        <v/>
      </c>
      <c r="I2677" s="93">
        <f>IF(DATABASE!$X2675&lt;&gt;1,"",DATABASE!S2675)</f>
        <v/>
      </c>
    </row>
    <row r="2678" ht="16.5" customHeight="1" s="111">
      <c r="A2678" s="92">
        <f>IF(DATABASE!$X2676&lt;&gt;1,"",DATABASE!B2676)</f>
        <v/>
      </c>
      <c r="B2678" s="93">
        <f>IF(DATABASE!$X2676&lt;&gt;1,"",DATABASE!M2676)</f>
        <v/>
      </c>
      <c r="C2678" s="94">
        <f>IF(DATABASE!$X2676&lt;&gt;1,"",DATABASE!A2676)</f>
        <v/>
      </c>
      <c r="D2678" s="94">
        <f>IF(DATABASE!$X2676&lt;&gt;1,"",DATABASE!P2676)</f>
        <v/>
      </c>
      <c r="E2678" s="94">
        <f>IF(DATABASE!$X2676&lt;&gt;1,"",DATABASE!L2676)</f>
        <v/>
      </c>
      <c r="F2678" s="94">
        <f>IF(DATABASE!$X2676&lt;&gt;1,"",DATABASE!Q2676)</f>
        <v/>
      </c>
      <c r="G2678" s="94">
        <f>IF(DATABASE!$X2676&lt;&gt;1,"",DATABASE!C2676)</f>
        <v/>
      </c>
      <c r="H2678" s="94">
        <f>IF(DATABASE!$X2676&lt;&gt;1,"",DATABASE!D2676)</f>
        <v/>
      </c>
      <c r="I2678" s="93">
        <f>IF(DATABASE!$X2676&lt;&gt;1,"",DATABASE!S2676)</f>
        <v/>
      </c>
    </row>
    <row r="2679" ht="16.5" customHeight="1" s="111">
      <c r="A2679" s="92">
        <f>IF(DATABASE!$X2677&lt;&gt;1,"",DATABASE!B2677)</f>
        <v/>
      </c>
      <c r="B2679" s="93">
        <f>IF(DATABASE!$X2677&lt;&gt;1,"",DATABASE!M2677)</f>
        <v/>
      </c>
      <c r="C2679" s="94">
        <f>IF(DATABASE!$X2677&lt;&gt;1,"",DATABASE!A2677)</f>
        <v/>
      </c>
      <c r="D2679" s="94">
        <f>IF(DATABASE!$X2677&lt;&gt;1,"",DATABASE!P2677)</f>
        <v/>
      </c>
      <c r="E2679" s="94">
        <f>IF(DATABASE!$X2677&lt;&gt;1,"",DATABASE!L2677)</f>
        <v/>
      </c>
      <c r="F2679" s="94">
        <f>IF(DATABASE!$X2677&lt;&gt;1,"",DATABASE!Q2677)</f>
        <v/>
      </c>
      <c r="G2679" s="94">
        <f>IF(DATABASE!$X2677&lt;&gt;1,"",DATABASE!C2677)</f>
        <v/>
      </c>
      <c r="H2679" s="94">
        <f>IF(DATABASE!$X2677&lt;&gt;1,"",DATABASE!D2677)</f>
        <v/>
      </c>
      <c r="I2679" s="93">
        <f>IF(DATABASE!$X2677&lt;&gt;1,"",DATABASE!S2677)</f>
        <v/>
      </c>
    </row>
    <row r="2680" ht="16.5" customHeight="1" s="111">
      <c r="A2680" s="92">
        <f>IF(DATABASE!$X2678&lt;&gt;1,"",DATABASE!B2678)</f>
        <v/>
      </c>
      <c r="B2680" s="93">
        <f>IF(DATABASE!$X2678&lt;&gt;1,"",DATABASE!M2678)</f>
        <v/>
      </c>
      <c r="C2680" s="94">
        <f>IF(DATABASE!$X2678&lt;&gt;1,"",DATABASE!A2678)</f>
        <v/>
      </c>
      <c r="D2680" s="94">
        <f>IF(DATABASE!$X2678&lt;&gt;1,"",DATABASE!P2678)</f>
        <v/>
      </c>
      <c r="E2680" s="94">
        <f>IF(DATABASE!$X2678&lt;&gt;1,"",DATABASE!L2678)</f>
        <v/>
      </c>
      <c r="F2680" s="94">
        <f>IF(DATABASE!$X2678&lt;&gt;1,"",DATABASE!Q2678)</f>
        <v/>
      </c>
      <c r="G2680" s="94">
        <f>IF(DATABASE!$X2678&lt;&gt;1,"",DATABASE!C2678)</f>
        <v/>
      </c>
      <c r="H2680" s="94">
        <f>IF(DATABASE!$X2678&lt;&gt;1,"",DATABASE!D2678)</f>
        <v/>
      </c>
      <c r="I2680" s="93">
        <f>IF(DATABASE!$X2678&lt;&gt;1,"",DATABASE!S2678)</f>
        <v/>
      </c>
    </row>
    <row r="2681" ht="16.5" customHeight="1" s="111">
      <c r="A2681" s="92">
        <f>IF(DATABASE!$X2679&lt;&gt;1,"",DATABASE!B2679)</f>
        <v/>
      </c>
      <c r="B2681" s="93">
        <f>IF(DATABASE!$X2679&lt;&gt;1,"",DATABASE!M2679)</f>
        <v/>
      </c>
      <c r="C2681" s="94">
        <f>IF(DATABASE!$X2679&lt;&gt;1,"",DATABASE!A2679)</f>
        <v/>
      </c>
      <c r="D2681" s="94">
        <f>IF(DATABASE!$X2679&lt;&gt;1,"",DATABASE!P2679)</f>
        <v/>
      </c>
      <c r="E2681" s="94">
        <f>IF(DATABASE!$X2679&lt;&gt;1,"",DATABASE!L2679)</f>
        <v/>
      </c>
      <c r="F2681" s="94">
        <f>IF(DATABASE!$X2679&lt;&gt;1,"",DATABASE!Q2679)</f>
        <v/>
      </c>
      <c r="G2681" s="94">
        <f>IF(DATABASE!$X2679&lt;&gt;1,"",DATABASE!C2679)</f>
        <v/>
      </c>
      <c r="H2681" s="94">
        <f>IF(DATABASE!$X2679&lt;&gt;1,"",DATABASE!D2679)</f>
        <v/>
      </c>
      <c r="I2681" s="93">
        <f>IF(DATABASE!$X2679&lt;&gt;1,"",DATABASE!S2679)</f>
        <v/>
      </c>
    </row>
    <row r="2682" ht="16.5" customHeight="1" s="111">
      <c r="A2682" s="92">
        <f>IF(DATABASE!$X2680&lt;&gt;1,"",DATABASE!B2680)</f>
        <v/>
      </c>
      <c r="B2682" s="93">
        <f>IF(DATABASE!$X2680&lt;&gt;1,"",DATABASE!M2680)</f>
        <v/>
      </c>
      <c r="C2682" s="94">
        <f>IF(DATABASE!$X2680&lt;&gt;1,"",DATABASE!A2680)</f>
        <v/>
      </c>
      <c r="D2682" s="94">
        <f>IF(DATABASE!$X2680&lt;&gt;1,"",DATABASE!P2680)</f>
        <v/>
      </c>
      <c r="E2682" s="94">
        <f>IF(DATABASE!$X2680&lt;&gt;1,"",DATABASE!L2680)</f>
        <v/>
      </c>
      <c r="F2682" s="94">
        <f>IF(DATABASE!$X2680&lt;&gt;1,"",DATABASE!Q2680)</f>
        <v/>
      </c>
      <c r="G2682" s="94">
        <f>IF(DATABASE!$X2680&lt;&gt;1,"",DATABASE!C2680)</f>
        <v/>
      </c>
      <c r="H2682" s="94">
        <f>IF(DATABASE!$X2680&lt;&gt;1,"",DATABASE!D2680)</f>
        <v/>
      </c>
      <c r="I2682" s="93">
        <f>IF(DATABASE!$X2680&lt;&gt;1,"",DATABASE!S2680)</f>
        <v/>
      </c>
    </row>
    <row r="2683" ht="16.5" customHeight="1" s="111">
      <c r="A2683" s="92">
        <f>IF(DATABASE!$X2681&lt;&gt;1,"",DATABASE!B2681)</f>
        <v/>
      </c>
      <c r="B2683" s="93">
        <f>IF(DATABASE!$X2681&lt;&gt;1,"",DATABASE!M2681)</f>
        <v/>
      </c>
      <c r="C2683" s="94">
        <f>IF(DATABASE!$X2681&lt;&gt;1,"",DATABASE!A2681)</f>
        <v/>
      </c>
      <c r="D2683" s="94">
        <f>IF(DATABASE!$X2681&lt;&gt;1,"",DATABASE!P2681)</f>
        <v/>
      </c>
      <c r="E2683" s="94">
        <f>IF(DATABASE!$X2681&lt;&gt;1,"",DATABASE!L2681)</f>
        <v/>
      </c>
      <c r="F2683" s="94">
        <f>IF(DATABASE!$X2681&lt;&gt;1,"",DATABASE!Q2681)</f>
        <v/>
      </c>
      <c r="G2683" s="94">
        <f>IF(DATABASE!$X2681&lt;&gt;1,"",DATABASE!C2681)</f>
        <v/>
      </c>
      <c r="H2683" s="94">
        <f>IF(DATABASE!$X2681&lt;&gt;1,"",DATABASE!D2681)</f>
        <v/>
      </c>
      <c r="I2683" s="93">
        <f>IF(DATABASE!$X2681&lt;&gt;1,"",DATABASE!S2681)</f>
        <v/>
      </c>
    </row>
    <row r="2684" ht="16.5" customHeight="1" s="111">
      <c r="A2684" s="92">
        <f>IF(DATABASE!$X2682&lt;&gt;1,"",DATABASE!B2682)</f>
        <v/>
      </c>
      <c r="B2684" s="93">
        <f>IF(DATABASE!$X2682&lt;&gt;1,"",DATABASE!M2682)</f>
        <v/>
      </c>
      <c r="C2684" s="94">
        <f>IF(DATABASE!$X2682&lt;&gt;1,"",DATABASE!A2682)</f>
        <v/>
      </c>
      <c r="D2684" s="94">
        <f>IF(DATABASE!$X2682&lt;&gt;1,"",DATABASE!P2682)</f>
        <v/>
      </c>
      <c r="E2684" s="94">
        <f>IF(DATABASE!$X2682&lt;&gt;1,"",DATABASE!L2682)</f>
        <v/>
      </c>
      <c r="F2684" s="94">
        <f>IF(DATABASE!$X2682&lt;&gt;1,"",DATABASE!Q2682)</f>
        <v/>
      </c>
      <c r="G2684" s="94">
        <f>IF(DATABASE!$X2682&lt;&gt;1,"",DATABASE!C2682)</f>
        <v/>
      </c>
      <c r="H2684" s="94">
        <f>IF(DATABASE!$X2682&lt;&gt;1,"",DATABASE!D2682)</f>
        <v/>
      </c>
      <c r="I2684" s="93">
        <f>IF(DATABASE!$X2682&lt;&gt;1,"",DATABASE!S2682)</f>
        <v/>
      </c>
    </row>
    <row r="2685" ht="16.5" customHeight="1" s="111">
      <c r="A2685" s="92">
        <f>IF(DATABASE!$X2683&lt;&gt;1,"",DATABASE!B2683)</f>
        <v/>
      </c>
      <c r="B2685" s="93">
        <f>IF(DATABASE!$X2683&lt;&gt;1,"",DATABASE!M2683)</f>
        <v/>
      </c>
      <c r="C2685" s="94">
        <f>IF(DATABASE!$X2683&lt;&gt;1,"",DATABASE!A2683)</f>
        <v/>
      </c>
      <c r="D2685" s="94">
        <f>IF(DATABASE!$X2683&lt;&gt;1,"",DATABASE!P2683)</f>
        <v/>
      </c>
      <c r="E2685" s="94">
        <f>IF(DATABASE!$X2683&lt;&gt;1,"",DATABASE!L2683)</f>
        <v/>
      </c>
      <c r="F2685" s="94">
        <f>IF(DATABASE!$X2683&lt;&gt;1,"",DATABASE!Q2683)</f>
        <v/>
      </c>
      <c r="G2685" s="94">
        <f>IF(DATABASE!$X2683&lt;&gt;1,"",DATABASE!C2683)</f>
        <v/>
      </c>
      <c r="H2685" s="94">
        <f>IF(DATABASE!$X2683&lt;&gt;1,"",DATABASE!D2683)</f>
        <v/>
      </c>
      <c r="I2685" s="93">
        <f>IF(DATABASE!$X2683&lt;&gt;1,"",DATABASE!S2683)</f>
        <v/>
      </c>
    </row>
    <row r="2686" ht="16.5" customHeight="1" s="111">
      <c r="A2686" s="92">
        <f>IF(DATABASE!$X2684&lt;&gt;1,"",DATABASE!B2684)</f>
        <v/>
      </c>
      <c r="B2686" s="93">
        <f>IF(DATABASE!$X2684&lt;&gt;1,"",DATABASE!M2684)</f>
        <v/>
      </c>
      <c r="C2686" s="94">
        <f>IF(DATABASE!$X2684&lt;&gt;1,"",DATABASE!A2684)</f>
        <v/>
      </c>
      <c r="D2686" s="94">
        <f>IF(DATABASE!$X2684&lt;&gt;1,"",DATABASE!P2684)</f>
        <v/>
      </c>
      <c r="E2686" s="94">
        <f>IF(DATABASE!$X2684&lt;&gt;1,"",DATABASE!L2684)</f>
        <v/>
      </c>
      <c r="F2686" s="94">
        <f>IF(DATABASE!$X2684&lt;&gt;1,"",DATABASE!Q2684)</f>
        <v/>
      </c>
      <c r="G2686" s="94">
        <f>IF(DATABASE!$X2684&lt;&gt;1,"",DATABASE!C2684)</f>
        <v/>
      </c>
      <c r="H2686" s="94">
        <f>IF(DATABASE!$X2684&lt;&gt;1,"",DATABASE!D2684)</f>
        <v/>
      </c>
      <c r="I2686" s="93">
        <f>IF(DATABASE!$X2684&lt;&gt;1,"",DATABASE!S2684)</f>
        <v/>
      </c>
    </row>
    <row r="2687" ht="16.5" customHeight="1" s="111">
      <c r="A2687" s="92">
        <f>IF(DATABASE!$X2685&lt;&gt;1,"",DATABASE!B2685)</f>
        <v/>
      </c>
      <c r="B2687" s="93">
        <f>IF(DATABASE!$X2685&lt;&gt;1,"",DATABASE!M2685)</f>
        <v/>
      </c>
      <c r="C2687" s="94">
        <f>IF(DATABASE!$X2685&lt;&gt;1,"",DATABASE!A2685)</f>
        <v/>
      </c>
      <c r="D2687" s="94">
        <f>IF(DATABASE!$X2685&lt;&gt;1,"",DATABASE!P2685)</f>
        <v/>
      </c>
      <c r="E2687" s="94">
        <f>IF(DATABASE!$X2685&lt;&gt;1,"",DATABASE!L2685)</f>
        <v/>
      </c>
      <c r="F2687" s="94">
        <f>IF(DATABASE!$X2685&lt;&gt;1,"",DATABASE!Q2685)</f>
        <v/>
      </c>
      <c r="G2687" s="94">
        <f>IF(DATABASE!$X2685&lt;&gt;1,"",DATABASE!C2685)</f>
        <v/>
      </c>
      <c r="H2687" s="94">
        <f>IF(DATABASE!$X2685&lt;&gt;1,"",DATABASE!D2685)</f>
        <v/>
      </c>
      <c r="I2687" s="93">
        <f>IF(DATABASE!$X2685&lt;&gt;1,"",DATABASE!S2685)</f>
        <v/>
      </c>
    </row>
    <row r="2688" ht="16.5" customHeight="1" s="111">
      <c r="A2688" s="92">
        <f>IF(DATABASE!$X2686&lt;&gt;1,"",DATABASE!B2686)</f>
        <v/>
      </c>
      <c r="B2688" s="93">
        <f>IF(DATABASE!$X2686&lt;&gt;1,"",DATABASE!M2686)</f>
        <v/>
      </c>
      <c r="C2688" s="94">
        <f>IF(DATABASE!$X2686&lt;&gt;1,"",DATABASE!A2686)</f>
        <v/>
      </c>
      <c r="D2688" s="94">
        <f>IF(DATABASE!$X2686&lt;&gt;1,"",DATABASE!P2686)</f>
        <v/>
      </c>
      <c r="E2688" s="94">
        <f>IF(DATABASE!$X2686&lt;&gt;1,"",DATABASE!L2686)</f>
        <v/>
      </c>
      <c r="F2688" s="94">
        <f>IF(DATABASE!$X2686&lt;&gt;1,"",DATABASE!Q2686)</f>
        <v/>
      </c>
      <c r="G2688" s="94">
        <f>IF(DATABASE!$X2686&lt;&gt;1,"",DATABASE!C2686)</f>
        <v/>
      </c>
      <c r="H2688" s="94">
        <f>IF(DATABASE!$X2686&lt;&gt;1,"",DATABASE!D2686)</f>
        <v/>
      </c>
      <c r="I2688" s="93">
        <f>IF(DATABASE!$X2686&lt;&gt;1,"",DATABASE!S2686)</f>
        <v/>
      </c>
    </row>
    <row r="2689" ht="16.5" customHeight="1" s="111">
      <c r="A2689" s="92">
        <f>IF(DATABASE!$X2687&lt;&gt;1,"",DATABASE!B2687)</f>
        <v/>
      </c>
      <c r="B2689" s="93">
        <f>IF(DATABASE!$X2687&lt;&gt;1,"",DATABASE!M2687)</f>
        <v/>
      </c>
      <c r="C2689" s="94">
        <f>IF(DATABASE!$X2687&lt;&gt;1,"",DATABASE!A2687)</f>
        <v/>
      </c>
      <c r="D2689" s="94">
        <f>IF(DATABASE!$X2687&lt;&gt;1,"",DATABASE!P2687)</f>
        <v/>
      </c>
      <c r="E2689" s="94">
        <f>IF(DATABASE!$X2687&lt;&gt;1,"",DATABASE!L2687)</f>
        <v/>
      </c>
      <c r="F2689" s="94">
        <f>IF(DATABASE!$X2687&lt;&gt;1,"",DATABASE!Q2687)</f>
        <v/>
      </c>
      <c r="G2689" s="94">
        <f>IF(DATABASE!$X2687&lt;&gt;1,"",DATABASE!C2687)</f>
        <v/>
      </c>
      <c r="H2689" s="94">
        <f>IF(DATABASE!$X2687&lt;&gt;1,"",DATABASE!D2687)</f>
        <v/>
      </c>
      <c r="I2689" s="93">
        <f>IF(DATABASE!$X2687&lt;&gt;1,"",DATABASE!S2687)</f>
        <v/>
      </c>
    </row>
    <row r="2690" ht="16.5" customHeight="1" s="111">
      <c r="A2690" s="92">
        <f>IF(DATABASE!$X2688&lt;&gt;1,"",DATABASE!B2688)</f>
        <v/>
      </c>
      <c r="B2690" s="93">
        <f>IF(DATABASE!$X2688&lt;&gt;1,"",DATABASE!M2688)</f>
        <v/>
      </c>
      <c r="C2690" s="94">
        <f>IF(DATABASE!$X2688&lt;&gt;1,"",DATABASE!A2688)</f>
        <v/>
      </c>
      <c r="D2690" s="94">
        <f>IF(DATABASE!$X2688&lt;&gt;1,"",DATABASE!P2688)</f>
        <v/>
      </c>
      <c r="E2690" s="94">
        <f>IF(DATABASE!$X2688&lt;&gt;1,"",DATABASE!L2688)</f>
        <v/>
      </c>
      <c r="F2690" s="94">
        <f>IF(DATABASE!$X2688&lt;&gt;1,"",DATABASE!Q2688)</f>
        <v/>
      </c>
      <c r="G2690" s="94">
        <f>IF(DATABASE!$X2688&lt;&gt;1,"",DATABASE!C2688)</f>
        <v/>
      </c>
      <c r="H2690" s="94">
        <f>IF(DATABASE!$X2688&lt;&gt;1,"",DATABASE!D2688)</f>
        <v/>
      </c>
      <c r="I2690" s="93">
        <f>IF(DATABASE!$X2688&lt;&gt;1,"",DATABASE!S2688)</f>
        <v/>
      </c>
    </row>
    <row r="2691" ht="16.5" customHeight="1" s="111">
      <c r="A2691" s="92">
        <f>IF(DATABASE!$X2689&lt;&gt;1,"",DATABASE!B2689)</f>
        <v/>
      </c>
      <c r="B2691" s="93">
        <f>IF(DATABASE!$X2689&lt;&gt;1,"",DATABASE!M2689)</f>
        <v/>
      </c>
      <c r="C2691" s="94">
        <f>IF(DATABASE!$X2689&lt;&gt;1,"",DATABASE!A2689)</f>
        <v/>
      </c>
      <c r="D2691" s="94">
        <f>IF(DATABASE!$X2689&lt;&gt;1,"",DATABASE!P2689)</f>
        <v/>
      </c>
      <c r="E2691" s="94">
        <f>IF(DATABASE!$X2689&lt;&gt;1,"",DATABASE!L2689)</f>
        <v/>
      </c>
      <c r="F2691" s="94">
        <f>IF(DATABASE!$X2689&lt;&gt;1,"",DATABASE!Q2689)</f>
        <v/>
      </c>
      <c r="G2691" s="94">
        <f>IF(DATABASE!$X2689&lt;&gt;1,"",DATABASE!C2689)</f>
        <v/>
      </c>
      <c r="H2691" s="94">
        <f>IF(DATABASE!$X2689&lt;&gt;1,"",DATABASE!D2689)</f>
        <v/>
      </c>
      <c r="I2691" s="93">
        <f>IF(DATABASE!$X2689&lt;&gt;1,"",DATABASE!S2689)</f>
        <v/>
      </c>
    </row>
    <row r="2692" ht="16.5" customHeight="1" s="111">
      <c r="A2692" s="92">
        <f>IF(DATABASE!$X2690&lt;&gt;1,"",DATABASE!B2690)</f>
        <v/>
      </c>
      <c r="B2692" s="93">
        <f>IF(DATABASE!$X2690&lt;&gt;1,"",DATABASE!M2690)</f>
        <v/>
      </c>
      <c r="C2692" s="94">
        <f>IF(DATABASE!$X2690&lt;&gt;1,"",DATABASE!A2690)</f>
        <v/>
      </c>
      <c r="D2692" s="94">
        <f>IF(DATABASE!$X2690&lt;&gt;1,"",DATABASE!P2690)</f>
        <v/>
      </c>
      <c r="E2692" s="94">
        <f>IF(DATABASE!$X2690&lt;&gt;1,"",DATABASE!L2690)</f>
        <v/>
      </c>
      <c r="F2692" s="94">
        <f>IF(DATABASE!$X2690&lt;&gt;1,"",DATABASE!Q2690)</f>
        <v/>
      </c>
      <c r="G2692" s="94">
        <f>IF(DATABASE!$X2690&lt;&gt;1,"",DATABASE!C2690)</f>
        <v/>
      </c>
      <c r="H2692" s="94">
        <f>IF(DATABASE!$X2690&lt;&gt;1,"",DATABASE!D2690)</f>
        <v/>
      </c>
      <c r="I2692" s="93">
        <f>IF(DATABASE!$X2690&lt;&gt;1,"",DATABASE!S2690)</f>
        <v/>
      </c>
    </row>
    <row r="2693" ht="16.5" customHeight="1" s="111">
      <c r="A2693" s="92">
        <f>IF(DATABASE!$X2691&lt;&gt;1,"",DATABASE!B2691)</f>
        <v/>
      </c>
      <c r="B2693" s="93">
        <f>IF(DATABASE!$X2691&lt;&gt;1,"",DATABASE!M2691)</f>
        <v/>
      </c>
      <c r="C2693" s="94">
        <f>IF(DATABASE!$X2691&lt;&gt;1,"",DATABASE!A2691)</f>
        <v/>
      </c>
      <c r="D2693" s="94">
        <f>IF(DATABASE!$X2691&lt;&gt;1,"",DATABASE!P2691)</f>
        <v/>
      </c>
      <c r="E2693" s="94">
        <f>IF(DATABASE!$X2691&lt;&gt;1,"",DATABASE!L2691)</f>
        <v/>
      </c>
      <c r="F2693" s="94">
        <f>IF(DATABASE!$X2691&lt;&gt;1,"",DATABASE!Q2691)</f>
        <v/>
      </c>
      <c r="G2693" s="94">
        <f>IF(DATABASE!$X2691&lt;&gt;1,"",DATABASE!C2691)</f>
        <v/>
      </c>
      <c r="H2693" s="94">
        <f>IF(DATABASE!$X2691&lt;&gt;1,"",DATABASE!D2691)</f>
        <v/>
      </c>
      <c r="I2693" s="93">
        <f>IF(DATABASE!$X2691&lt;&gt;1,"",DATABASE!S2691)</f>
        <v/>
      </c>
    </row>
    <row r="2694" ht="16.5" customHeight="1" s="111">
      <c r="A2694" s="92">
        <f>IF(DATABASE!$X2692&lt;&gt;1,"",DATABASE!B2692)</f>
        <v/>
      </c>
      <c r="B2694" s="93">
        <f>IF(DATABASE!$X2692&lt;&gt;1,"",DATABASE!M2692)</f>
        <v/>
      </c>
      <c r="C2694" s="94">
        <f>IF(DATABASE!$X2692&lt;&gt;1,"",DATABASE!A2692)</f>
        <v/>
      </c>
      <c r="D2694" s="94">
        <f>IF(DATABASE!$X2692&lt;&gt;1,"",DATABASE!P2692)</f>
        <v/>
      </c>
      <c r="E2694" s="94">
        <f>IF(DATABASE!$X2692&lt;&gt;1,"",DATABASE!L2692)</f>
        <v/>
      </c>
      <c r="F2694" s="94">
        <f>IF(DATABASE!$X2692&lt;&gt;1,"",DATABASE!Q2692)</f>
        <v/>
      </c>
      <c r="G2694" s="94">
        <f>IF(DATABASE!$X2692&lt;&gt;1,"",DATABASE!C2692)</f>
        <v/>
      </c>
      <c r="H2694" s="94">
        <f>IF(DATABASE!$X2692&lt;&gt;1,"",DATABASE!D2692)</f>
        <v/>
      </c>
      <c r="I2694" s="93">
        <f>IF(DATABASE!$X2692&lt;&gt;1,"",DATABASE!S2692)</f>
        <v/>
      </c>
    </row>
    <row r="2695" ht="16.5" customHeight="1" s="111">
      <c r="A2695" s="92">
        <f>IF(DATABASE!$X2693&lt;&gt;1,"",DATABASE!B2693)</f>
        <v/>
      </c>
      <c r="B2695" s="93">
        <f>IF(DATABASE!$X2693&lt;&gt;1,"",DATABASE!M2693)</f>
        <v/>
      </c>
      <c r="C2695" s="94">
        <f>IF(DATABASE!$X2693&lt;&gt;1,"",DATABASE!A2693)</f>
        <v/>
      </c>
      <c r="D2695" s="94">
        <f>IF(DATABASE!$X2693&lt;&gt;1,"",DATABASE!P2693)</f>
        <v/>
      </c>
      <c r="E2695" s="94">
        <f>IF(DATABASE!$X2693&lt;&gt;1,"",DATABASE!L2693)</f>
        <v/>
      </c>
      <c r="F2695" s="94">
        <f>IF(DATABASE!$X2693&lt;&gt;1,"",DATABASE!Q2693)</f>
        <v/>
      </c>
      <c r="G2695" s="94">
        <f>IF(DATABASE!$X2693&lt;&gt;1,"",DATABASE!C2693)</f>
        <v/>
      </c>
      <c r="H2695" s="94">
        <f>IF(DATABASE!$X2693&lt;&gt;1,"",DATABASE!D2693)</f>
        <v/>
      </c>
      <c r="I2695" s="93">
        <f>IF(DATABASE!$X2693&lt;&gt;1,"",DATABASE!S2693)</f>
        <v/>
      </c>
    </row>
    <row r="2696" ht="16.5" customHeight="1" s="111">
      <c r="A2696" s="92">
        <f>IF(DATABASE!$X2694&lt;&gt;1,"",DATABASE!B2694)</f>
        <v/>
      </c>
      <c r="B2696" s="93">
        <f>IF(DATABASE!$X2694&lt;&gt;1,"",DATABASE!M2694)</f>
        <v/>
      </c>
      <c r="C2696" s="94">
        <f>IF(DATABASE!$X2694&lt;&gt;1,"",DATABASE!A2694)</f>
        <v/>
      </c>
      <c r="D2696" s="94">
        <f>IF(DATABASE!$X2694&lt;&gt;1,"",DATABASE!P2694)</f>
        <v/>
      </c>
      <c r="E2696" s="94">
        <f>IF(DATABASE!$X2694&lt;&gt;1,"",DATABASE!L2694)</f>
        <v/>
      </c>
      <c r="F2696" s="94">
        <f>IF(DATABASE!$X2694&lt;&gt;1,"",DATABASE!Q2694)</f>
        <v/>
      </c>
      <c r="G2696" s="94">
        <f>IF(DATABASE!$X2694&lt;&gt;1,"",DATABASE!C2694)</f>
        <v/>
      </c>
      <c r="H2696" s="94">
        <f>IF(DATABASE!$X2694&lt;&gt;1,"",DATABASE!D2694)</f>
        <v/>
      </c>
      <c r="I2696" s="93">
        <f>IF(DATABASE!$X2694&lt;&gt;1,"",DATABASE!S2694)</f>
        <v/>
      </c>
    </row>
    <row r="2697" ht="16.5" customHeight="1" s="111">
      <c r="A2697" s="92">
        <f>IF(DATABASE!$X2695&lt;&gt;1,"",DATABASE!B2695)</f>
        <v/>
      </c>
      <c r="B2697" s="93">
        <f>IF(DATABASE!$X2695&lt;&gt;1,"",DATABASE!M2695)</f>
        <v/>
      </c>
      <c r="C2697" s="94">
        <f>IF(DATABASE!$X2695&lt;&gt;1,"",DATABASE!A2695)</f>
        <v/>
      </c>
      <c r="D2697" s="94">
        <f>IF(DATABASE!$X2695&lt;&gt;1,"",DATABASE!P2695)</f>
        <v/>
      </c>
      <c r="E2697" s="94">
        <f>IF(DATABASE!$X2695&lt;&gt;1,"",DATABASE!L2695)</f>
        <v/>
      </c>
      <c r="F2697" s="94">
        <f>IF(DATABASE!$X2695&lt;&gt;1,"",DATABASE!Q2695)</f>
        <v/>
      </c>
      <c r="G2697" s="94">
        <f>IF(DATABASE!$X2695&lt;&gt;1,"",DATABASE!C2695)</f>
        <v/>
      </c>
      <c r="H2697" s="94">
        <f>IF(DATABASE!$X2695&lt;&gt;1,"",DATABASE!D2695)</f>
        <v/>
      </c>
      <c r="I2697" s="93">
        <f>IF(DATABASE!$X2695&lt;&gt;1,"",DATABASE!S2695)</f>
        <v/>
      </c>
    </row>
    <row r="2698" ht="16.5" customHeight="1" s="111">
      <c r="A2698" s="92">
        <f>IF(DATABASE!$X2696&lt;&gt;1,"",DATABASE!B2696)</f>
        <v/>
      </c>
      <c r="B2698" s="93">
        <f>IF(DATABASE!$X2696&lt;&gt;1,"",DATABASE!M2696)</f>
        <v/>
      </c>
      <c r="C2698" s="94">
        <f>IF(DATABASE!$X2696&lt;&gt;1,"",DATABASE!A2696)</f>
        <v/>
      </c>
      <c r="D2698" s="94">
        <f>IF(DATABASE!$X2696&lt;&gt;1,"",DATABASE!P2696)</f>
        <v/>
      </c>
      <c r="E2698" s="94">
        <f>IF(DATABASE!$X2696&lt;&gt;1,"",DATABASE!L2696)</f>
        <v/>
      </c>
      <c r="F2698" s="94">
        <f>IF(DATABASE!$X2696&lt;&gt;1,"",DATABASE!Q2696)</f>
        <v/>
      </c>
      <c r="G2698" s="94">
        <f>IF(DATABASE!$X2696&lt;&gt;1,"",DATABASE!C2696)</f>
        <v/>
      </c>
      <c r="H2698" s="94">
        <f>IF(DATABASE!$X2696&lt;&gt;1,"",DATABASE!D2696)</f>
        <v/>
      </c>
      <c r="I2698" s="93">
        <f>IF(DATABASE!$X2696&lt;&gt;1,"",DATABASE!S2696)</f>
        <v/>
      </c>
    </row>
    <row r="2699" ht="16.5" customHeight="1" s="111">
      <c r="A2699" s="92">
        <f>IF(DATABASE!$X2697&lt;&gt;1,"",DATABASE!B2697)</f>
        <v/>
      </c>
      <c r="B2699" s="93">
        <f>IF(DATABASE!$X2697&lt;&gt;1,"",DATABASE!M2697)</f>
        <v/>
      </c>
      <c r="C2699" s="94">
        <f>IF(DATABASE!$X2697&lt;&gt;1,"",DATABASE!A2697)</f>
        <v/>
      </c>
      <c r="D2699" s="94">
        <f>IF(DATABASE!$X2697&lt;&gt;1,"",DATABASE!P2697)</f>
        <v/>
      </c>
      <c r="E2699" s="94">
        <f>IF(DATABASE!$X2697&lt;&gt;1,"",DATABASE!L2697)</f>
        <v/>
      </c>
      <c r="F2699" s="94">
        <f>IF(DATABASE!$X2697&lt;&gt;1,"",DATABASE!Q2697)</f>
        <v/>
      </c>
      <c r="G2699" s="94">
        <f>IF(DATABASE!$X2697&lt;&gt;1,"",DATABASE!C2697)</f>
        <v/>
      </c>
      <c r="H2699" s="94">
        <f>IF(DATABASE!$X2697&lt;&gt;1,"",DATABASE!D2697)</f>
        <v/>
      </c>
      <c r="I2699" s="93">
        <f>IF(DATABASE!$X2697&lt;&gt;1,"",DATABASE!S2697)</f>
        <v/>
      </c>
    </row>
    <row r="2700" ht="16.5" customHeight="1" s="111">
      <c r="A2700" s="92">
        <f>IF(DATABASE!$X2698&lt;&gt;1,"",DATABASE!B2698)</f>
        <v/>
      </c>
      <c r="B2700" s="93">
        <f>IF(DATABASE!$X2698&lt;&gt;1,"",DATABASE!M2698)</f>
        <v/>
      </c>
      <c r="C2700" s="94">
        <f>IF(DATABASE!$X2698&lt;&gt;1,"",DATABASE!A2698)</f>
        <v/>
      </c>
      <c r="D2700" s="94">
        <f>IF(DATABASE!$X2698&lt;&gt;1,"",DATABASE!P2698)</f>
        <v/>
      </c>
      <c r="E2700" s="94">
        <f>IF(DATABASE!$X2698&lt;&gt;1,"",DATABASE!L2698)</f>
        <v/>
      </c>
      <c r="F2700" s="94">
        <f>IF(DATABASE!$X2698&lt;&gt;1,"",DATABASE!Q2698)</f>
        <v/>
      </c>
      <c r="G2700" s="94">
        <f>IF(DATABASE!$X2698&lt;&gt;1,"",DATABASE!C2698)</f>
        <v/>
      </c>
      <c r="H2700" s="94">
        <f>IF(DATABASE!$X2698&lt;&gt;1,"",DATABASE!D2698)</f>
        <v/>
      </c>
      <c r="I2700" s="93">
        <f>IF(DATABASE!$X2698&lt;&gt;1,"",DATABASE!S2698)</f>
        <v/>
      </c>
    </row>
    <row r="2701" ht="16.5" customHeight="1" s="111">
      <c r="A2701" s="92">
        <f>IF(DATABASE!$X2699&lt;&gt;1,"",DATABASE!B2699)</f>
        <v/>
      </c>
      <c r="B2701" s="93">
        <f>IF(DATABASE!$X2699&lt;&gt;1,"",DATABASE!M2699)</f>
        <v/>
      </c>
      <c r="C2701" s="94">
        <f>IF(DATABASE!$X2699&lt;&gt;1,"",DATABASE!A2699)</f>
        <v/>
      </c>
      <c r="D2701" s="94">
        <f>IF(DATABASE!$X2699&lt;&gt;1,"",DATABASE!P2699)</f>
        <v/>
      </c>
      <c r="E2701" s="94">
        <f>IF(DATABASE!$X2699&lt;&gt;1,"",DATABASE!L2699)</f>
        <v/>
      </c>
      <c r="F2701" s="94">
        <f>IF(DATABASE!$X2699&lt;&gt;1,"",DATABASE!Q2699)</f>
        <v/>
      </c>
      <c r="G2701" s="94">
        <f>IF(DATABASE!$X2699&lt;&gt;1,"",DATABASE!C2699)</f>
        <v/>
      </c>
      <c r="H2701" s="94">
        <f>IF(DATABASE!$X2699&lt;&gt;1,"",DATABASE!D2699)</f>
        <v/>
      </c>
      <c r="I2701" s="93">
        <f>IF(DATABASE!$X2699&lt;&gt;1,"",DATABASE!S2699)</f>
        <v/>
      </c>
    </row>
    <row r="2702" ht="16.5" customHeight="1" s="111">
      <c r="A2702" s="92">
        <f>IF(DATABASE!$X2700&lt;&gt;1,"",DATABASE!B2700)</f>
        <v/>
      </c>
      <c r="B2702" s="93">
        <f>IF(DATABASE!$X2700&lt;&gt;1,"",DATABASE!M2700)</f>
        <v/>
      </c>
      <c r="C2702" s="94">
        <f>IF(DATABASE!$X2700&lt;&gt;1,"",DATABASE!A2700)</f>
        <v/>
      </c>
      <c r="D2702" s="94">
        <f>IF(DATABASE!$X2700&lt;&gt;1,"",DATABASE!P2700)</f>
        <v/>
      </c>
      <c r="E2702" s="94">
        <f>IF(DATABASE!$X2700&lt;&gt;1,"",DATABASE!L2700)</f>
        <v/>
      </c>
      <c r="F2702" s="94">
        <f>IF(DATABASE!$X2700&lt;&gt;1,"",DATABASE!Q2700)</f>
        <v/>
      </c>
      <c r="G2702" s="94">
        <f>IF(DATABASE!$X2700&lt;&gt;1,"",DATABASE!C2700)</f>
        <v/>
      </c>
      <c r="H2702" s="94">
        <f>IF(DATABASE!$X2700&lt;&gt;1,"",DATABASE!D2700)</f>
        <v/>
      </c>
      <c r="I2702" s="93">
        <f>IF(DATABASE!$X2700&lt;&gt;1,"",DATABASE!S2700)</f>
        <v/>
      </c>
    </row>
    <row r="2703" ht="16.5" customHeight="1" s="111">
      <c r="A2703" s="92">
        <f>IF(DATABASE!$X2701&lt;&gt;1,"",DATABASE!B2701)</f>
        <v/>
      </c>
      <c r="B2703" s="93">
        <f>IF(DATABASE!$X2701&lt;&gt;1,"",DATABASE!M2701)</f>
        <v/>
      </c>
      <c r="C2703" s="94">
        <f>IF(DATABASE!$X2701&lt;&gt;1,"",DATABASE!A2701)</f>
        <v/>
      </c>
      <c r="D2703" s="94">
        <f>IF(DATABASE!$X2701&lt;&gt;1,"",DATABASE!P2701)</f>
        <v/>
      </c>
      <c r="E2703" s="94">
        <f>IF(DATABASE!$X2701&lt;&gt;1,"",DATABASE!L2701)</f>
        <v/>
      </c>
      <c r="F2703" s="94">
        <f>IF(DATABASE!$X2701&lt;&gt;1,"",DATABASE!Q2701)</f>
        <v/>
      </c>
      <c r="G2703" s="94">
        <f>IF(DATABASE!$X2701&lt;&gt;1,"",DATABASE!C2701)</f>
        <v/>
      </c>
      <c r="H2703" s="94">
        <f>IF(DATABASE!$X2701&lt;&gt;1,"",DATABASE!D2701)</f>
        <v/>
      </c>
      <c r="I2703" s="93">
        <f>IF(DATABASE!$X2701&lt;&gt;1,"",DATABASE!S2701)</f>
        <v/>
      </c>
    </row>
    <row r="2704" ht="16.5" customHeight="1" s="111">
      <c r="A2704" s="92">
        <f>IF(DATABASE!$X2702&lt;&gt;1,"",DATABASE!B2702)</f>
        <v/>
      </c>
      <c r="B2704" s="93">
        <f>IF(DATABASE!$X2702&lt;&gt;1,"",DATABASE!M2702)</f>
        <v/>
      </c>
      <c r="C2704" s="94">
        <f>IF(DATABASE!$X2702&lt;&gt;1,"",DATABASE!A2702)</f>
        <v/>
      </c>
      <c r="D2704" s="94">
        <f>IF(DATABASE!$X2702&lt;&gt;1,"",DATABASE!P2702)</f>
        <v/>
      </c>
      <c r="E2704" s="94">
        <f>IF(DATABASE!$X2702&lt;&gt;1,"",DATABASE!L2702)</f>
        <v/>
      </c>
      <c r="F2704" s="94">
        <f>IF(DATABASE!$X2702&lt;&gt;1,"",DATABASE!Q2702)</f>
        <v/>
      </c>
      <c r="G2704" s="94">
        <f>IF(DATABASE!$X2702&lt;&gt;1,"",DATABASE!C2702)</f>
        <v/>
      </c>
      <c r="H2704" s="94">
        <f>IF(DATABASE!$X2702&lt;&gt;1,"",DATABASE!D2702)</f>
        <v/>
      </c>
      <c r="I2704" s="93">
        <f>IF(DATABASE!$X2702&lt;&gt;1,"",DATABASE!S2702)</f>
        <v/>
      </c>
    </row>
    <row r="2705" ht="16.5" customHeight="1" s="111">
      <c r="A2705" s="92">
        <f>IF(DATABASE!$X2703&lt;&gt;1,"",DATABASE!B2703)</f>
        <v/>
      </c>
      <c r="B2705" s="93">
        <f>IF(DATABASE!$X2703&lt;&gt;1,"",DATABASE!M2703)</f>
        <v/>
      </c>
      <c r="C2705" s="94">
        <f>IF(DATABASE!$X2703&lt;&gt;1,"",DATABASE!A2703)</f>
        <v/>
      </c>
      <c r="D2705" s="94">
        <f>IF(DATABASE!$X2703&lt;&gt;1,"",DATABASE!P2703)</f>
        <v/>
      </c>
      <c r="E2705" s="94">
        <f>IF(DATABASE!$X2703&lt;&gt;1,"",DATABASE!L2703)</f>
        <v/>
      </c>
      <c r="F2705" s="94">
        <f>IF(DATABASE!$X2703&lt;&gt;1,"",DATABASE!Q2703)</f>
        <v/>
      </c>
      <c r="G2705" s="94">
        <f>IF(DATABASE!$X2703&lt;&gt;1,"",DATABASE!C2703)</f>
        <v/>
      </c>
      <c r="H2705" s="94">
        <f>IF(DATABASE!$X2703&lt;&gt;1,"",DATABASE!D2703)</f>
        <v/>
      </c>
      <c r="I2705" s="93">
        <f>IF(DATABASE!$X2703&lt;&gt;1,"",DATABASE!S2703)</f>
        <v/>
      </c>
    </row>
    <row r="2706" ht="16.5" customHeight="1" s="111">
      <c r="A2706" s="92">
        <f>IF(DATABASE!$X2704&lt;&gt;1,"",DATABASE!B2704)</f>
        <v/>
      </c>
      <c r="B2706" s="93">
        <f>IF(DATABASE!$X2704&lt;&gt;1,"",DATABASE!M2704)</f>
        <v/>
      </c>
      <c r="C2706" s="94">
        <f>IF(DATABASE!$X2704&lt;&gt;1,"",DATABASE!A2704)</f>
        <v/>
      </c>
      <c r="D2706" s="94">
        <f>IF(DATABASE!$X2704&lt;&gt;1,"",DATABASE!P2704)</f>
        <v/>
      </c>
      <c r="E2706" s="94">
        <f>IF(DATABASE!$X2704&lt;&gt;1,"",DATABASE!L2704)</f>
        <v/>
      </c>
      <c r="F2706" s="94">
        <f>IF(DATABASE!$X2704&lt;&gt;1,"",DATABASE!Q2704)</f>
        <v/>
      </c>
      <c r="G2706" s="94">
        <f>IF(DATABASE!$X2704&lt;&gt;1,"",DATABASE!C2704)</f>
        <v/>
      </c>
      <c r="H2706" s="94">
        <f>IF(DATABASE!$X2704&lt;&gt;1,"",DATABASE!D2704)</f>
        <v/>
      </c>
      <c r="I2706" s="93">
        <f>IF(DATABASE!$X2704&lt;&gt;1,"",DATABASE!S2704)</f>
        <v/>
      </c>
    </row>
    <row r="2707" ht="16.5" customHeight="1" s="111">
      <c r="A2707" s="92">
        <f>IF(DATABASE!$X2705&lt;&gt;1,"",DATABASE!B2705)</f>
        <v/>
      </c>
      <c r="B2707" s="93">
        <f>IF(DATABASE!$X2705&lt;&gt;1,"",DATABASE!M2705)</f>
        <v/>
      </c>
      <c r="C2707" s="94">
        <f>IF(DATABASE!$X2705&lt;&gt;1,"",DATABASE!A2705)</f>
        <v/>
      </c>
      <c r="D2707" s="94">
        <f>IF(DATABASE!$X2705&lt;&gt;1,"",DATABASE!P2705)</f>
        <v/>
      </c>
      <c r="E2707" s="94">
        <f>IF(DATABASE!$X2705&lt;&gt;1,"",DATABASE!L2705)</f>
        <v/>
      </c>
      <c r="F2707" s="94">
        <f>IF(DATABASE!$X2705&lt;&gt;1,"",DATABASE!Q2705)</f>
        <v/>
      </c>
      <c r="G2707" s="94">
        <f>IF(DATABASE!$X2705&lt;&gt;1,"",DATABASE!C2705)</f>
        <v/>
      </c>
      <c r="H2707" s="94">
        <f>IF(DATABASE!$X2705&lt;&gt;1,"",DATABASE!D2705)</f>
        <v/>
      </c>
      <c r="I2707" s="93">
        <f>IF(DATABASE!$X2705&lt;&gt;1,"",DATABASE!S2705)</f>
        <v/>
      </c>
    </row>
    <row r="2708" ht="16.5" customHeight="1" s="111">
      <c r="A2708" s="92">
        <f>IF(DATABASE!$X2706&lt;&gt;1,"",DATABASE!B2706)</f>
        <v/>
      </c>
      <c r="B2708" s="93">
        <f>IF(DATABASE!$X2706&lt;&gt;1,"",DATABASE!M2706)</f>
        <v/>
      </c>
      <c r="C2708" s="94">
        <f>IF(DATABASE!$X2706&lt;&gt;1,"",DATABASE!A2706)</f>
        <v/>
      </c>
      <c r="D2708" s="94">
        <f>IF(DATABASE!$X2706&lt;&gt;1,"",DATABASE!P2706)</f>
        <v/>
      </c>
      <c r="E2708" s="94">
        <f>IF(DATABASE!$X2706&lt;&gt;1,"",DATABASE!L2706)</f>
        <v/>
      </c>
      <c r="F2708" s="94">
        <f>IF(DATABASE!$X2706&lt;&gt;1,"",DATABASE!Q2706)</f>
        <v/>
      </c>
      <c r="G2708" s="94">
        <f>IF(DATABASE!$X2706&lt;&gt;1,"",DATABASE!C2706)</f>
        <v/>
      </c>
      <c r="H2708" s="94">
        <f>IF(DATABASE!$X2706&lt;&gt;1,"",DATABASE!D2706)</f>
        <v/>
      </c>
      <c r="I2708" s="93">
        <f>IF(DATABASE!$X2706&lt;&gt;1,"",DATABASE!S2706)</f>
        <v/>
      </c>
    </row>
    <row r="2709" ht="16.5" customHeight="1" s="111">
      <c r="A2709" s="92">
        <f>IF(DATABASE!$X2707&lt;&gt;1,"",DATABASE!B2707)</f>
        <v/>
      </c>
      <c r="B2709" s="93">
        <f>IF(DATABASE!$X2707&lt;&gt;1,"",DATABASE!M2707)</f>
        <v/>
      </c>
      <c r="C2709" s="94">
        <f>IF(DATABASE!$X2707&lt;&gt;1,"",DATABASE!A2707)</f>
        <v/>
      </c>
      <c r="D2709" s="94">
        <f>IF(DATABASE!$X2707&lt;&gt;1,"",DATABASE!P2707)</f>
        <v/>
      </c>
      <c r="E2709" s="94">
        <f>IF(DATABASE!$X2707&lt;&gt;1,"",DATABASE!L2707)</f>
        <v/>
      </c>
      <c r="F2709" s="94">
        <f>IF(DATABASE!$X2707&lt;&gt;1,"",DATABASE!Q2707)</f>
        <v/>
      </c>
      <c r="G2709" s="94">
        <f>IF(DATABASE!$X2707&lt;&gt;1,"",DATABASE!C2707)</f>
        <v/>
      </c>
      <c r="H2709" s="94">
        <f>IF(DATABASE!$X2707&lt;&gt;1,"",DATABASE!D2707)</f>
        <v/>
      </c>
      <c r="I2709" s="93">
        <f>IF(DATABASE!$X2707&lt;&gt;1,"",DATABASE!S2707)</f>
        <v/>
      </c>
    </row>
    <row r="2710" ht="16.5" customHeight="1" s="111">
      <c r="A2710" s="92">
        <f>IF(DATABASE!$X2708&lt;&gt;1,"",DATABASE!B2708)</f>
        <v/>
      </c>
      <c r="B2710" s="93">
        <f>IF(DATABASE!$X2708&lt;&gt;1,"",DATABASE!M2708)</f>
        <v/>
      </c>
      <c r="C2710" s="94">
        <f>IF(DATABASE!$X2708&lt;&gt;1,"",DATABASE!A2708)</f>
        <v/>
      </c>
      <c r="D2710" s="94">
        <f>IF(DATABASE!$X2708&lt;&gt;1,"",DATABASE!P2708)</f>
        <v/>
      </c>
      <c r="E2710" s="94">
        <f>IF(DATABASE!$X2708&lt;&gt;1,"",DATABASE!L2708)</f>
        <v/>
      </c>
      <c r="F2710" s="94">
        <f>IF(DATABASE!$X2708&lt;&gt;1,"",DATABASE!Q2708)</f>
        <v/>
      </c>
      <c r="G2710" s="94">
        <f>IF(DATABASE!$X2708&lt;&gt;1,"",DATABASE!C2708)</f>
        <v/>
      </c>
      <c r="H2710" s="94">
        <f>IF(DATABASE!$X2708&lt;&gt;1,"",DATABASE!D2708)</f>
        <v/>
      </c>
      <c r="I2710" s="93">
        <f>IF(DATABASE!$X2708&lt;&gt;1,"",DATABASE!S2708)</f>
        <v/>
      </c>
    </row>
    <row r="2711" ht="16.5" customHeight="1" s="111">
      <c r="A2711" s="92">
        <f>IF(DATABASE!$X2709&lt;&gt;1,"",DATABASE!B2709)</f>
        <v/>
      </c>
      <c r="B2711" s="93">
        <f>IF(DATABASE!$X2709&lt;&gt;1,"",DATABASE!M2709)</f>
        <v/>
      </c>
      <c r="C2711" s="94">
        <f>IF(DATABASE!$X2709&lt;&gt;1,"",DATABASE!A2709)</f>
        <v/>
      </c>
      <c r="D2711" s="94">
        <f>IF(DATABASE!$X2709&lt;&gt;1,"",DATABASE!P2709)</f>
        <v/>
      </c>
      <c r="E2711" s="94">
        <f>IF(DATABASE!$X2709&lt;&gt;1,"",DATABASE!L2709)</f>
        <v/>
      </c>
      <c r="F2711" s="94">
        <f>IF(DATABASE!$X2709&lt;&gt;1,"",DATABASE!Q2709)</f>
        <v/>
      </c>
      <c r="G2711" s="94">
        <f>IF(DATABASE!$X2709&lt;&gt;1,"",DATABASE!C2709)</f>
        <v/>
      </c>
      <c r="H2711" s="94">
        <f>IF(DATABASE!$X2709&lt;&gt;1,"",DATABASE!D2709)</f>
        <v/>
      </c>
      <c r="I2711" s="93">
        <f>IF(DATABASE!$X2709&lt;&gt;1,"",DATABASE!S2709)</f>
        <v/>
      </c>
    </row>
    <row r="2712" ht="16.5" customHeight="1" s="111">
      <c r="A2712" s="92">
        <f>IF(DATABASE!$X2710&lt;&gt;1,"",DATABASE!B2710)</f>
        <v/>
      </c>
      <c r="B2712" s="93">
        <f>IF(DATABASE!$X2710&lt;&gt;1,"",DATABASE!M2710)</f>
        <v/>
      </c>
      <c r="C2712" s="94">
        <f>IF(DATABASE!$X2710&lt;&gt;1,"",DATABASE!A2710)</f>
        <v/>
      </c>
      <c r="D2712" s="94">
        <f>IF(DATABASE!$X2710&lt;&gt;1,"",DATABASE!P2710)</f>
        <v/>
      </c>
      <c r="E2712" s="94">
        <f>IF(DATABASE!$X2710&lt;&gt;1,"",DATABASE!L2710)</f>
        <v/>
      </c>
      <c r="F2712" s="94">
        <f>IF(DATABASE!$X2710&lt;&gt;1,"",DATABASE!Q2710)</f>
        <v/>
      </c>
      <c r="G2712" s="94">
        <f>IF(DATABASE!$X2710&lt;&gt;1,"",DATABASE!C2710)</f>
        <v/>
      </c>
      <c r="H2712" s="94">
        <f>IF(DATABASE!$X2710&lt;&gt;1,"",DATABASE!D2710)</f>
        <v/>
      </c>
      <c r="I2712" s="93">
        <f>IF(DATABASE!$X2710&lt;&gt;1,"",DATABASE!S2710)</f>
        <v/>
      </c>
    </row>
    <row r="2713" ht="16.5" customHeight="1" s="111">
      <c r="A2713" s="92">
        <f>IF(DATABASE!$X2711&lt;&gt;1,"",DATABASE!B2711)</f>
        <v/>
      </c>
      <c r="B2713" s="93">
        <f>IF(DATABASE!$X2711&lt;&gt;1,"",DATABASE!M2711)</f>
        <v/>
      </c>
      <c r="C2713" s="94">
        <f>IF(DATABASE!$X2711&lt;&gt;1,"",DATABASE!A2711)</f>
        <v/>
      </c>
      <c r="D2713" s="94">
        <f>IF(DATABASE!$X2711&lt;&gt;1,"",DATABASE!P2711)</f>
        <v/>
      </c>
      <c r="E2713" s="94">
        <f>IF(DATABASE!$X2711&lt;&gt;1,"",DATABASE!L2711)</f>
        <v/>
      </c>
      <c r="F2713" s="94">
        <f>IF(DATABASE!$X2711&lt;&gt;1,"",DATABASE!Q2711)</f>
        <v/>
      </c>
      <c r="G2713" s="94">
        <f>IF(DATABASE!$X2711&lt;&gt;1,"",DATABASE!C2711)</f>
        <v/>
      </c>
      <c r="H2713" s="94">
        <f>IF(DATABASE!$X2711&lt;&gt;1,"",DATABASE!D2711)</f>
        <v/>
      </c>
      <c r="I2713" s="93">
        <f>IF(DATABASE!$X2711&lt;&gt;1,"",DATABASE!S2711)</f>
        <v/>
      </c>
    </row>
    <row r="2714" ht="16.5" customHeight="1" s="111">
      <c r="A2714" s="92">
        <f>IF(DATABASE!$X2712&lt;&gt;1,"",DATABASE!B2712)</f>
        <v/>
      </c>
      <c r="B2714" s="93">
        <f>IF(DATABASE!$X2712&lt;&gt;1,"",DATABASE!M2712)</f>
        <v/>
      </c>
      <c r="C2714" s="94">
        <f>IF(DATABASE!$X2712&lt;&gt;1,"",DATABASE!A2712)</f>
        <v/>
      </c>
      <c r="D2714" s="94">
        <f>IF(DATABASE!$X2712&lt;&gt;1,"",DATABASE!P2712)</f>
        <v/>
      </c>
      <c r="E2714" s="94">
        <f>IF(DATABASE!$X2712&lt;&gt;1,"",DATABASE!L2712)</f>
        <v/>
      </c>
      <c r="F2714" s="94">
        <f>IF(DATABASE!$X2712&lt;&gt;1,"",DATABASE!Q2712)</f>
        <v/>
      </c>
      <c r="G2714" s="94">
        <f>IF(DATABASE!$X2712&lt;&gt;1,"",DATABASE!C2712)</f>
        <v/>
      </c>
      <c r="H2714" s="94">
        <f>IF(DATABASE!$X2712&lt;&gt;1,"",DATABASE!D2712)</f>
        <v/>
      </c>
      <c r="I2714" s="93">
        <f>IF(DATABASE!$X2712&lt;&gt;1,"",DATABASE!S2712)</f>
        <v/>
      </c>
    </row>
    <row r="2715" ht="16.5" customHeight="1" s="111">
      <c r="A2715" s="92">
        <f>IF(DATABASE!$X2713&lt;&gt;1,"",DATABASE!B2713)</f>
        <v/>
      </c>
      <c r="B2715" s="93">
        <f>IF(DATABASE!$X2713&lt;&gt;1,"",DATABASE!M2713)</f>
        <v/>
      </c>
      <c r="C2715" s="94">
        <f>IF(DATABASE!$X2713&lt;&gt;1,"",DATABASE!A2713)</f>
        <v/>
      </c>
      <c r="D2715" s="94">
        <f>IF(DATABASE!$X2713&lt;&gt;1,"",DATABASE!P2713)</f>
        <v/>
      </c>
      <c r="E2715" s="94">
        <f>IF(DATABASE!$X2713&lt;&gt;1,"",DATABASE!L2713)</f>
        <v/>
      </c>
      <c r="F2715" s="94">
        <f>IF(DATABASE!$X2713&lt;&gt;1,"",DATABASE!Q2713)</f>
        <v/>
      </c>
      <c r="G2715" s="94">
        <f>IF(DATABASE!$X2713&lt;&gt;1,"",DATABASE!C2713)</f>
        <v/>
      </c>
      <c r="H2715" s="94">
        <f>IF(DATABASE!$X2713&lt;&gt;1,"",DATABASE!D2713)</f>
        <v/>
      </c>
      <c r="I2715" s="93">
        <f>IF(DATABASE!$X2713&lt;&gt;1,"",DATABASE!S2713)</f>
        <v/>
      </c>
    </row>
    <row r="2716" ht="16.5" customHeight="1" s="111">
      <c r="A2716" s="92">
        <f>IF(DATABASE!$X2714&lt;&gt;1,"",DATABASE!B2714)</f>
        <v/>
      </c>
      <c r="B2716" s="93">
        <f>IF(DATABASE!$X2714&lt;&gt;1,"",DATABASE!M2714)</f>
        <v/>
      </c>
      <c r="C2716" s="94">
        <f>IF(DATABASE!$X2714&lt;&gt;1,"",DATABASE!A2714)</f>
        <v/>
      </c>
      <c r="D2716" s="94">
        <f>IF(DATABASE!$X2714&lt;&gt;1,"",DATABASE!P2714)</f>
        <v/>
      </c>
      <c r="E2716" s="94">
        <f>IF(DATABASE!$X2714&lt;&gt;1,"",DATABASE!L2714)</f>
        <v/>
      </c>
      <c r="F2716" s="94">
        <f>IF(DATABASE!$X2714&lt;&gt;1,"",DATABASE!Q2714)</f>
        <v/>
      </c>
      <c r="G2716" s="94">
        <f>IF(DATABASE!$X2714&lt;&gt;1,"",DATABASE!C2714)</f>
        <v/>
      </c>
      <c r="H2716" s="94">
        <f>IF(DATABASE!$X2714&lt;&gt;1,"",DATABASE!D2714)</f>
        <v/>
      </c>
      <c r="I2716" s="93">
        <f>IF(DATABASE!$X2714&lt;&gt;1,"",DATABASE!S2714)</f>
        <v/>
      </c>
    </row>
    <row r="2717" ht="16.5" customHeight="1" s="111">
      <c r="A2717" s="92">
        <f>IF(DATABASE!$X2715&lt;&gt;1,"",DATABASE!B2715)</f>
        <v/>
      </c>
      <c r="B2717" s="93">
        <f>IF(DATABASE!$X2715&lt;&gt;1,"",DATABASE!M2715)</f>
        <v/>
      </c>
      <c r="C2717" s="94">
        <f>IF(DATABASE!$X2715&lt;&gt;1,"",DATABASE!A2715)</f>
        <v/>
      </c>
      <c r="D2717" s="94">
        <f>IF(DATABASE!$X2715&lt;&gt;1,"",DATABASE!P2715)</f>
        <v/>
      </c>
      <c r="E2717" s="94">
        <f>IF(DATABASE!$X2715&lt;&gt;1,"",DATABASE!L2715)</f>
        <v/>
      </c>
      <c r="F2717" s="94">
        <f>IF(DATABASE!$X2715&lt;&gt;1,"",DATABASE!Q2715)</f>
        <v/>
      </c>
      <c r="G2717" s="94">
        <f>IF(DATABASE!$X2715&lt;&gt;1,"",DATABASE!C2715)</f>
        <v/>
      </c>
      <c r="H2717" s="94">
        <f>IF(DATABASE!$X2715&lt;&gt;1,"",DATABASE!D2715)</f>
        <v/>
      </c>
      <c r="I2717" s="93">
        <f>IF(DATABASE!$X2715&lt;&gt;1,"",DATABASE!S2715)</f>
        <v/>
      </c>
    </row>
    <row r="2718" ht="16.5" customHeight="1" s="111">
      <c r="A2718" s="92">
        <f>IF(DATABASE!$X2716&lt;&gt;1,"",DATABASE!B2716)</f>
        <v/>
      </c>
      <c r="B2718" s="93">
        <f>IF(DATABASE!$X2716&lt;&gt;1,"",DATABASE!M2716)</f>
        <v/>
      </c>
      <c r="C2718" s="94">
        <f>IF(DATABASE!$X2716&lt;&gt;1,"",DATABASE!A2716)</f>
        <v/>
      </c>
      <c r="D2718" s="94">
        <f>IF(DATABASE!$X2716&lt;&gt;1,"",DATABASE!P2716)</f>
        <v/>
      </c>
      <c r="E2718" s="94">
        <f>IF(DATABASE!$X2716&lt;&gt;1,"",DATABASE!L2716)</f>
        <v/>
      </c>
      <c r="F2718" s="94">
        <f>IF(DATABASE!$X2716&lt;&gt;1,"",DATABASE!Q2716)</f>
        <v/>
      </c>
      <c r="G2718" s="94">
        <f>IF(DATABASE!$X2716&lt;&gt;1,"",DATABASE!C2716)</f>
        <v/>
      </c>
      <c r="H2718" s="94">
        <f>IF(DATABASE!$X2716&lt;&gt;1,"",DATABASE!D2716)</f>
        <v/>
      </c>
      <c r="I2718" s="93">
        <f>IF(DATABASE!$X2716&lt;&gt;1,"",DATABASE!S2716)</f>
        <v/>
      </c>
    </row>
    <row r="2719" ht="16.5" customHeight="1" s="111">
      <c r="A2719" s="92">
        <f>IF(DATABASE!$X2717&lt;&gt;1,"",DATABASE!B2717)</f>
        <v/>
      </c>
      <c r="B2719" s="93">
        <f>IF(DATABASE!$X2717&lt;&gt;1,"",DATABASE!M2717)</f>
        <v/>
      </c>
      <c r="C2719" s="94">
        <f>IF(DATABASE!$X2717&lt;&gt;1,"",DATABASE!A2717)</f>
        <v/>
      </c>
      <c r="D2719" s="94">
        <f>IF(DATABASE!$X2717&lt;&gt;1,"",DATABASE!P2717)</f>
        <v/>
      </c>
      <c r="E2719" s="94">
        <f>IF(DATABASE!$X2717&lt;&gt;1,"",DATABASE!L2717)</f>
        <v/>
      </c>
      <c r="F2719" s="94">
        <f>IF(DATABASE!$X2717&lt;&gt;1,"",DATABASE!Q2717)</f>
        <v/>
      </c>
      <c r="G2719" s="94">
        <f>IF(DATABASE!$X2717&lt;&gt;1,"",DATABASE!C2717)</f>
        <v/>
      </c>
      <c r="H2719" s="94">
        <f>IF(DATABASE!$X2717&lt;&gt;1,"",DATABASE!D2717)</f>
        <v/>
      </c>
      <c r="I2719" s="93">
        <f>IF(DATABASE!$X2717&lt;&gt;1,"",DATABASE!S2717)</f>
        <v/>
      </c>
    </row>
    <row r="2720" ht="16.5" customHeight="1" s="111">
      <c r="A2720" s="92">
        <f>IF(DATABASE!$X2718&lt;&gt;1,"",DATABASE!B2718)</f>
        <v/>
      </c>
      <c r="B2720" s="93">
        <f>IF(DATABASE!$X2718&lt;&gt;1,"",DATABASE!M2718)</f>
        <v/>
      </c>
      <c r="C2720" s="94">
        <f>IF(DATABASE!$X2718&lt;&gt;1,"",DATABASE!A2718)</f>
        <v/>
      </c>
      <c r="D2720" s="94">
        <f>IF(DATABASE!$X2718&lt;&gt;1,"",DATABASE!P2718)</f>
        <v/>
      </c>
      <c r="E2720" s="94">
        <f>IF(DATABASE!$X2718&lt;&gt;1,"",DATABASE!L2718)</f>
        <v/>
      </c>
      <c r="F2720" s="94">
        <f>IF(DATABASE!$X2718&lt;&gt;1,"",DATABASE!Q2718)</f>
        <v/>
      </c>
      <c r="G2720" s="94">
        <f>IF(DATABASE!$X2718&lt;&gt;1,"",DATABASE!C2718)</f>
        <v/>
      </c>
      <c r="H2720" s="94">
        <f>IF(DATABASE!$X2718&lt;&gt;1,"",DATABASE!D2718)</f>
        <v/>
      </c>
      <c r="I2720" s="93">
        <f>IF(DATABASE!$X2718&lt;&gt;1,"",DATABASE!S2718)</f>
        <v/>
      </c>
    </row>
    <row r="2721" ht="16.5" customHeight="1" s="111">
      <c r="A2721" s="92">
        <f>IF(DATABASE!$X2719&lt;&gt;1,"",DATABASE!B2719)</f>
        <v/>
      </c>
      <c r="B2721" s="93">
        <f>IF(DATABASE!$X2719&lt;&gt;1,"",DATABASE!M2719)</f>
        <v/>
      </c>
      <c r="C2721" s="94">
        <f>IF(DATABASE!$X2719&lt;&gt;1,"",DATABASE!A2719)</f>
        <v/>
      </c>
      <c r="D2721" s="94">
        <f>IF(DATABASE!$X2719&lt;&gt;1,"",DATABASE!P2719)</f>
        <v/>
      </c>
      <c r="E2721" s="94">
        <f>IF(DATABASE!$X2719&lt;&gt;1,"",DATABASE!L2719)</f>
        <v/>
      </c>
      <c r="F2721" s="94">
        <f>IF(DATABASE!$X2719&lt;&gt;1,"",DATABASE!Q2719)</f>
        <v/>
      </c>
      <c r="G2721" s="94">
        <f>IF(DATABASE!$X2719&lt;&gt;1,"",DATABASE!C2719)</f>
        <v/>
      </c>
      <c r="H2721" s="94">
        <f>IF(DATABASE!$X2719&lt;&gt;1,"",DATABASE!D2719)</f>
        <v/>
      </c>
      <c r="I2721" s="93">
        <f>IF(DATABASE!$X2719&lt;&gt;1,"",DATABASE!S2719)</f>
        <v/>
      </c>
    </row>
    <row r="2722" ht="16.5" customHeight="1" s="111">
      <c r="A2722" s="92">
        <f>IF(DATABASE!$X2720&lt;&gt;1,"",DATABASE!B2720)</f>
        <v/>
      </c>
      <c r="B2722" s="93">
        <f>IF(DATABASE!$X2720&lt;&gt;1,"",DATABASE!M2720)</f>
        <v/>
      </c>
      <c r="C2722" s="94">
        <f>IF(DATABASE!$X2720&lt;&gt;1,"",DATABASE!A2720)</f>
        <v/>
      </c>
      <c r="D2722" s="94">
        <f>IF(DATABASE!$X2720&lt;&gt;1,"",DATABASE!P2720)</f>
        <v/>
      </c>
      <c r="E2722" s="94">
        <f>IF(DATABASE!$X2720&lt;&gt;1,"",DATABASE!L2720)</f>
        <v/>
      </c>
      <c r="F2722" s="94">
        <f>IF(DATABASE!$X2720&lt;&gt;1,"",DATABASE!Q2720)</f>
        <v/>
      </c>
      <c r="G2722" s="94">
        <f>IF(DATABASE!$X2720&lt;&gt;1,"",DATABASE!C2720)</f>
        <v/>
      </c>
      <c r="H2722" s="94">
        <f>IF(DATABASE!$X2720&lt;&gt;1,"",DATABASE!D2720)</f>
        <v/>
      </c>
      <c r="I2722" s="93">
        <f>IF(DATABASE!$X2720&lt;&gt;1,"",DATABASE!S2720)</f>
        <v/>
      </c>
    </row>
    <row r="2723" ht="16.5" customHeight="1" s="111">
      <c r="A2723" s="92">
        <f>IF(DATABASE!$X2721&lt;&gt;1,"",DATABASE!B2721)</f>
        <v/>
      </c>
      <c r="B2723" s="93">
        <f>IF(DATABASE!$X2721&lt;&gt;1,"",DATABASE!M2721)</f>
        <v/>
      </c>
      <c r="C2723" s="94">
        <f>IF(DATABASE!$X2721&lt;&gt;1,"",DATABASE!A2721)</f>
        <v/>
      </c>
      <c r="D2723" s="94">
        <f>IF(DATABASE!$X2721&lt;&gt;1,"",DATABASE!P2721)</f>
        <v/>
      </c>
      <c r="E2723" s="94">
        <f>IF(DATABASE!$X2721&lt;&gt;1,"",DATABASE!L2721)</f>
        <v/>
      </c>
      <c r="F2723" s="94">
        <f>IF(DATABASE!$X2721&lt;&gt;1,"",DATABASE!Q2721)</f>
        <v/>
      </c>
      <c r="G2723" s="94">
        <f>IF(DATABASE!$X2721&lt;&gt;1,"",DATABASE!C2721)</f>
        <v/>
      </c>
      <c r="H2723" s="94">
        <f>IF(DATABASE!$X2721&lt;&gt;1,"",DATABASE!D2721)</f>
        <v/>
      </c>
      <c r="I2723" s="93">
        <f>IF(DATABASE!$X2721&lt;&gt;1,"",DATABASE!S2721)</f>
        <v/>
      </c>
    </row>
    <row r="2724" ht="16.5" customHeight="1" s="111">
      <c r="A2724" s="92">
        <f>IF(DATABASE!$X2722&lt;&gt;1,"",DATABASE!B2722)</f>
        <v/>
      </c>
      <c r="B2724" s="93">
        <f>IF(DATABASE!$X2722&lt;&gt;1,"",DATABASE!M2722)</f>
        <v/>
      </c>
      <c r="C2724" s="94">
        <f>IF(DATABASE!$X2722&lt;&gt;1,"",DATABASE!A2722)</f>
        <v/>
      </c>
      <c r="D2724" s="94">
        <f>IF(DATABASE!$X2722&lt;&gt;1,"",DATABASE!P2722)</f>
        <v/>
      </c>
      <c r="E2724" s="94">
        <f>IF(DATABASE!$X2722&lt;&gt;1,"",DATABASE!L2722)</f>
        <v/>
      </c>
      <c r="F2724" s="94">
        <f>IF(DATABASE!$X2722&lt;&gt;1,"",DATABASE!Q2722)</f>
        <v/>
      </c>
      <c r="G2724" s="94">
        <f>IF(DATABASE!$X2722&lt;&gt;1,"",DATABASE!C2722)</f>
        <v/>
      </c>
      <c r="H2724" s="94">
        <f>IF(DATABASE!$X2722&lt;&gt;1,"",DATABASE!D2722)</f>
        <v/>
      </c>
      <c r="I2724" s="93">
        <f>IF(DATABASE!$X2722&lt;&gt;1,"",DATABASE!S2722)</f>
        <v/>
      </c>
    </row>
    <row r="2725" ht="16.5" customHeight="1" s="111">
      <c r="A2725" s="92">
        <f>IF(DATABASE!$X2723&lt;&gt;1,"",DATABASE!B2723)</f>
        <v/>
      </c>
      <c r="B2725" s="93">
        <f>IF(DATABASE!$X2723&lt;&gt;1,"",DATABASE!M2723)</f>
        <v/>
      </c>
      <c r="C2725" s="94">
        <f>IF(DATABASE!$X2723&lt;&gt;1,"",DATABASE!A2723)</f>
        <v/>
      </c>
      <c r="D2725" s="94">
        <f>IF(DATABASE!$X2723&lt;&gt;1,"",DATABASE!P2723)</f>
        <v/>
      </c>
      <c r="E2725" s="94">
        <f>IF(DATABASE!$X2723&lt;&gt;1,"",DATABASE!L2723)</f>
        <v/>
      </c>
      <c r="F2725" s="94">
        <f>IF(DATABASE!$X2723&lt;&gt;1,"",DATABASE!Q2723)</f>
        <v/>
      </c>
      <c r="G2725" s="94">
        <f>IF(DATABASE!$X2723&lt;&gt;1,"",DATABASE!C2723)</f>
        <v/>
      </c>
      <c r="H2725" s="94">
        <f>IF(DATABASE!$X2723&lt;&gt;1,"",DATABASE!D2723)</f>
        <v/>
      </c>
      <c r="I2725" s="93">
        <f>IF(DATABASE!$X2723&lt;&gt;1,"",DATABASE!S2723)</f>
        <v/>
      </c>
    </row>
    <row r="2726" ht="16.5" customHeight="1" s="111">
      <c r="A2726" s="92">
        <f>IF(DATABASE!$X2724&lt;&gt;1,"",DATABASE!B2724)</f>
        <v/>
      </c>
      <c r="B2726" s="93">
        <f>IF(DATABASE!$X2724&lt;&gt;1,"",DATABASE!M2724)</f>
        <v/>
      </c>
      <c r="C2726" s="94">
        <f>IF(DATABASE!$X2724&lt;&gt;1,"",DATABASE!A2724)</f>
        <v/>
      </c>
      <c r="D2726" s="94">
        <f>IF(DATABASE!$X2724&lt;&gt;1,"",DATABASE!P2724)</f>
        <v/>
      </c>
      <c r="E2726" s="94">
        <f>IF(DATABASE!$X2724&lt;&gt;1,"",DATABASE!L2724)</f>
        <v/>
      </c>
      <c r="F2726" s="94">
        <f>IF(DATABASE!$X2724&lt;&gt;1,"",DATABASE!Q2724)</f>
        <v/>
      </c>
      <c r="G2726" s="94">
        <f>IF(DATABASE!$X2724&lt;&gt;1,"",DATABASE!C2724)</f>
        <v/>
      </c>
      <c r="H2726" s="94">
        <f>IF(DATABASE!$X2724&lt;&gt;1,"",DATABASE!D2724)</f>
        <v/>
      </c>
      <c r="I2726" s="93">
        <f>IF(DATABASE!$X2724&lt;&gt;1,"",DATABASE!S2724)</f>
        <v/>
      </c>
    </row>
    <row r="2727" ht="16.5" customHeight="1" s="111">
      <c r="A2727" s="92">
        <f>IF(DATABASE!$X2725&lt;&gt;1,"",DATABASE!B2725)</f>
        <v/>
      </c>
      <c r="B2727" s="93">
        <f>IF(DATABASE!$X2725&lt;&gt;1,"",DATABASE!M2725)</f>
        <v/>
      </c>
      <c r="C2727" s="94">
        <f>IF(DATABASE!$X2725&lt;&gt;1,"",DATABASE!A2725)</f>
        <v/>
      </c>
      <c r="D2727" s="94">
        <f>IF(DATABASE!$X2725&lt;&gt;1,"",DATABASE!P2725)</f>
        <v/>
      </c>
      <c r="E2727" s="94">
        <f>IF(DATABASE!$X2725&lt;&gt;1,"",DATABASE!L2725)</f>
        <v/>
      </c>
      <c r="F2727" s="94">
        <f>IF(DATABASE!$X2725&lt;&gt;1,"",DATABASE!Q2725)</f>
        <v/>
      </c>
      <c r="G2727" s="94">
        <f>IF(DATABASE!$X2725&lt;&gt;1,"",DATABASE!C2725)</f>
        <v/>
      </c>
      <c r="H2727" s="94">
        <f>IF(DATABASE!$X2725&lt;&gt;1,"",DATABASE!D2725)</f>
        <v/>
      </c>
      <c r="I2727" s="93">
        <f>IF(DATABASE!$X2725&lt;&gt;1,"",DATABASE!S2725)</f>
        <v/>
      </c>
    </row>
    <row r="2728" ht="16.5" customHeight="1" s="111">
      <c r="A2728" s="92">
        <f>IF(DATABASE!$X2726&lt;&gt;1,"",DATABASE!B2726)</f>
        <v/>
      </c>
      <c r="B2728" s="93">
        <f>IF(DATABASE!$X2726&lt;&gt;1,"",DATABASE!M2726)</f>
        <v/>
      </c>
      <c r="C2728" s="94">
        <f>IF(DATABASE!$X2726&lt;&gt;1,"",DATABASE!A2726)</f>
        <v/>
      </c>
      <c r="D2728" s="94">
        <f>IF(DATABASE!$X2726&lt;&gt;1,"",DATABASE!P2726)</f>
        <v/>
      </c>
      <c r="E2728" s="94">
        <f>IF(DATABASE!$X2726&lt;&gt;1,"",DATABASE!L2726)</f>
        <v/>
      </c>
      <c r="F2728" s="94">
        <f>IF(DATABASE!$X2726&lt;&gt;1,"",DATABASE!Q2726)</f>
        <v/>
      </c>
      <c r="G2728" s="94">
        <f>IF(DATABASE!$X2726&lt;&gt;1,"",DATABASE!C2726)</f>
        <v/>
      </c>
      <c r="H2728" s="94">
        <f>IF(DATABASE!$X2726&lt;&gt;1,"",DATABASE!D2726)</f>
        <v/>
      </c>
      <c r="I2728" s="93">
        <f>IF(DATABASE!$X2726&lt;&gt;1,"",DATABASE!S2726)</f>
        <v/>
      </c>
    </row>
    <row r="2729" ht="16.5" customHeight="1" s="111">
      <c r="A2729" s="92">
        <f>IF(DATABASE!$X2727&lt;&gt;1,"",DATABASE!B2727)</f>
        <v/>
      </c>
      <c r="B2729" s="93">
        <f>IF(DATABASE!$X2727&lt;&gt;1,"",DATABASE!M2727)</f>
        <v/>
      </c>
      <c r="C2729" s="94">
        <f>IF(DATABASE!$X2727&lt;&gt;1,"",DATABASE!A2727)</f>
        <v/>
      </c>
      <c r="D2729" s="94">
        <f>IF(DATABASE!$X2727&lt;&gt;1,"",DATABASE!P2727)</f>
        <v/>
      </c>
      <c r="E2729" s="94">
        <f>IF(DATABASE!$X2727&lt;&gt;1,"",DATABASE!L2727)</f>
        <v/>
      </c>
      <c r="F2729" s="94">
        <f>IF(DATABASE!$X2727&lt;&gt;1,"",DATABASE!Q2727)</f>
        <v/>
      </c>
      <c r="G2729" s="94">
        <f>IF(DATABASE!$X2727&lt;&gt;1,"",DATABASE!C2727)</f>
        <v/>
      </c>
      <c r="H2729" s="94">
        <f>IF(DATABASE!$X2727&lt;&gt;1,"",DATABASE!D2727)</f>
        <v/>
      </c>
      <c r="I2729" s="93">
        <f>IF(DATABASE!$X2727&lt;&gt;1,"",DATABASE!S2727)</f>
        <v/>
      </c>
    </row>
    <row r="2730" ht="16.5" customHeight="1" s="111">
      <c r="A2730" s="92">
        <f>IF(DATABASE!$X2728&lt;&gt;1,"",DATABASE!B2728)</f>
        <v/>
      </c>
      <c r="B2730" s="93">
        <f>IF(DATABASE!$X2728&lt;&gt;1,"",DATABASE!M2728)</f>
        <v/>
      </c>
      <c r="C2730" s="94">
        <f>IF(DATABASE!$X2728&lt;&gt;1,"",DATABASE!A2728)</f>
        <v/>
      </c>
      <c r="D2730" s="94">
        <f>IF(DATABASE!$X2728&lt;&gt;1,"",DATABASE!P2728)</f>
        <v/>
      </c>
      <c r="E2730" s="94">
        <f>IF(DATABASE!$X2728&lt;&gt;1,"",DATABASE!L2728)</f>
        <v/>
      </c>
      <c r="F2730" s="94">
        <f>IF(DATABASE!$X2728&lt;&gt;1,"",DATABASE!Q2728)</f>
        <v/>
      </c>
      <c r="G2730" s="94">
        <f>IF(DATABASE!$X2728&lt;&gt;1,"",DATABASE!C2728)</f>
        <v/>
      </c>
      <c r="H2730" s="94">
        <f>IF(DATABASE!$X2728&lt;&gt;1,"",DATABASE!D2728)</f>
        <v/>
      </c>
      <c r="I2730" s="93">
        <f>IF(DATABASE!$X2728&lt;&gt;1,"",DATABASE!S2728)</f>
        <v/>
      </c>
    </row>
    <row r="2731" ht="16.5" customHeight="1" s="111">
      <c r="A2731" s="92">
        <f>IF(DATABASE!$X2729&lt;&gt;1,"",DATABASE!B2729)</f>
        <v/>
      </c>
      <c r="B2731" s="93">
        <f>IF(DATABASE!$X2729&lt;&gt;1,"",DATABASE!M2729)</f>
        <v/>
      </c>
      <c r="C2731" s="94">
        <f>IF(DATABASE!$X2729&lt;&gt;1,"",DATABASE!A2729)</f>
        <v/>
      </c>
      <c r="D2731" s="94">
        <f>IF(DATABASE!$X2729&lt;&gt;1,"",DATABASE!P2729)</f>
        <v/>
      </c>
      <c r="E2731" s="94">
        <f>IF(DATABASE!$X2729&lt;&gt;1,"",DATABASE!L2729)</f>
        <v/>
      </c>
      <c r="F2731" s="94">
        <f>IF(DATABASE!$X2729&lt;&gt;1,"",DATABASE!Q2729)</f>
        <v/>
      </c>
      <c r="G2731" s="94">
        <f>IF(DATABASE!$X2729&lt;&gt;1,"",DATABASE!C2729)</f>
        <v/>
      </c>
      <c r="H2731" s="94">
        <f>IF(DATABASE!$X2729&lt;&gt;1,"",DATABASE!D2729)</f>
        <v/>
      </c>
      <c r="I2731" s="93">
        <f>IF(DATABASE!$X2729&lt;&gt;1,"",DATABASE!S2729)</f>
        <v/>
      </c>
    </row>
    <row r="2732" ht="16.5" customHeight="1" s="111">
      <c r="A2732" s="92">
        <f>IF(DATABASE!$X2730&lt;&gt;1,"",DATABASE!B2730)</f>
        <v/>
      </c>
      <c r="B2732" s="93">
        <f>IF(DATABASE!$X2730&lt;&gt;1,"",DATABASE!M2730)</f>
        <v/>
      </c>
      <c r="C2732" s="94">
        <f>IF(DATABASE!$X2730&lt;&gt;1,"",DATABASE!A2730)</f>
        <v/>
      </c>
      <c r="D2732" s="94">
        <f>IF(DATABASE!$X2730&lt;&gt;1,"",DATABASE!P2730)</f>
        <v/>
      </c>
      <c r="E2732" s="94">
        <f>IF(DATABASE!$X2730&lt;&gt;1,"",DATABASE!L2730)</f>
        <v/>
      </c>
      <c r="F2732" s="94">
        <f>IF(DATABASE!$X2730&lt;&gt;1,"",DATABASE!Q2730)</f>
        <v/>
      </c>
      <c r="G2732" s="94">
        <f>IF(DATABASE!$X2730&lt;&gt;1,"",DATABASE!C2730)</f>
        <v/>
      </c>
      <c r="H2732" s="94">
        <f>IF(DATABASE!$X2730&lt;&gt;1,"",DATABASE!D2730)</f>
        <v/>
      </c>
      <c r="I2732" s="93">
        <f>IF(DATABASE!$X2730&lt;&gt;1,"",DATABASE!S2730)</f>
        <v/>
      </c>
    </row>
    <row r="2733" ht="16.5" customHeight="1" s="111">
      <c r="A2733" s="92">
        <f>IF(DATABASE!$X2731&lt;&gt;1,"",DATABASE!B2731)</f>
        <v/>
      </c>
      <c r="B2733" s="93">
        <f>IF(DATABASE!$X2731&lt;&gt;1,"",DATABASE!M2731)</f>
        <v/>
      </c>
      <c r="C2733" s="94">
        <f>IF(DATABASE!$X2731&lt;&gt;1,"",DATABASE!A2731)</f>
        <v/>
      </c>
      <c r="D2733" s="94">
        <f>IF(DATABASE!$X2731&lt;&gt;1,"",DATABASE!P2731)</f>
        <v/>
      </c>
      <c r="E2733" s="94">
        <f>IF(DATABASE!$X2731&lt;&gt;1,"",DATABASE!L2731)</f>
        <v/>
      </c>
      <c r="F2733" s="94">
        <f>IF(DATABASE!$X2731&lt;&gt;1,"",DATABASE!Q2731)</f>
        <v/>
      </c>
      <c r="G2733" s="94">
        <f>IF(DATABASE!$X2731&lt;&gt;1,"",DATABASE!C2731)</f>
        <v/>
      </c>
      <c r="H2733" s="94">
        <f>IF(DATABASE!$X2731&lt;&gt;1,"",DATABASE!D2731)</f>
        <v/>
      </c>
      <c r="I2733" s="93">
        <f>IF(DATABASE!$X2731&lt;&gt;1,"",DATABASE!S2731)</f>
        <v/>
      </c>
    </row>
    <row r="2734" ht="16.5" customHeight="1" s="111">
      <c r="A2734" s="92">
        <f>IF(DATABASE!$X2732&lt;&gt;1,"",DATABASE!B2732)</f>
        <v/>
      </c>
      <c r="B2734" s="93">
        <f>IF(DATABASE!$X2732&lt;&gt;1,"",DATABASE!M2732)</f>
        <v/>
      </c>
      <c r="C2734" s="94">
        <f>IF(DATABASE!$X2732&lt;&gt;1,"",DATABASE!A2732)</f>
        <v/>
      </c>
      <c r="D2734" s="94">
        <f>IF(DATABASE!$X2732&lt;&gt;1,"",DATABASE!P2732)</f>
        <v/>
      </c>
      <c r="E2734" s="94">
        <f>IF(DATABASE!$X2732&lt;&gt;1,"",DATABASE!L2732)</f>
        <v/>
      </c>
      <c r="F2734" s="94">
        <f>IF(DATABASE!$X2732&lt;&gt;1,"",DATABASE!Q2732)</f>
        <v/>
      </c>
      <c r="G2734" s="94">
        <f>IF(DATABASE!$X2732&lt;&gt;1,"",DATABASE!C2732)</f>
        <v/>
      </c>
      <c r="H2734" s="94">
        <f>IF(DATABASE!$X2732&lt;&gt;1,"",DATABASE!D2732)</f>
        <v/>
      </c>
      <c r="I2734" s="93">
        <f>IF(DATABASE!$X2732&lt;&gt;1,"",DATABASE!S2732)</f>
        <v/>
      </c>
    </row>
    <row r="2735" ht="16.5" customHeight="1" s="111">
      <c r="A2735" s="92">
        <f>IF(DATABASE!$X2733&lt;&gt;1,"",DATABASE!B2733)</f>
        <v/>
      </c>
      <c r="B2735" s="93">
        <f>IF(DATABASE!$X2733&lt;&gt;1,"",DATABASE!M2733)</f>
        <v/>
      </c>
      <c r="C2735" s="94">
        <f>IF(DATABASE!$X2733&lt;&gt;1,"",DATABASE!A2733)</f>
        <v/>
      </c>
      <c r="D2735" s="94">
        <f>IF(DATABASE!$X2733&lt;&gt;1,"",DATABASE!P2733)</f>
        <v/>
      </c>
      <c r="E2735" s="94">
        <f>IF(DATABASE!$X2733&lt;&gt;1,"",DATABASE!L2733)</f>
        <v/>
      </c>
      <c r="F2735" s="94">
        <f>IF(DATABASE!$X2733&lt;&gt;1,"",DATABASE!Q2733)</f>
        <v/>
      </c>
      <c r="G2735" s="94">
        <f>IF(DATABASE!$X2733&lt;&gt;1,"",DATABASE!C2733)</f>
        <v/>
      </c>
      <c r="H2735" s="94">
        <f>IF(DATABASE!$X2733&lt;&gt;1,"",DATABASE!D2733)</f>
        <v/>
      </c>
      <c r="I2735" s="93">
        <f>IF(DATABASE!$X2733&lt;&gt;1,"",DATABASE!S2733)</f>
        <v/>
      </c>
    </row>
    <row r="2736" ht="16.5" customHeight="1" s="111">
      <c r="A2736" s="92">
        <f>IF(DATABASE!$X2734&lt;&gt;1,"",DATABASE!B2734)</f>
        <v/>
      </c>
      <c r="B2736" s="93">
        <f>IF(DATABASE!$X2734&lt;&gt;1,"",DATABASE!M2734)</f>
        <v/>
      </c>
      <c r="C2736" s="94">
        <f>IF(DATABASE!$X2734&lt;&gt;1,"",DATABASE!A2734)</f>
        <v/>
      </c>
      <c r="D2736" s="94">
        <f>IF(DATABASE!$X2734&lt;&gt;1,"",DATABASE!P2734)</f>
        <v/>
      </c>
      <c r="E2736" s="94">
        <f>IF(DATABASE!$X2734&lt;&gt;1,"",DATABASE!L2734)</f>
        <v/>
      </c>
      <c r="F2736" s="94">
        <f>IF(DATABASE!$X2734&lt;&gt;1,"",DATABASE!Q2734)</f>
        <v/>
      </c>
      <c r="G2736" s="94">
        <f>IF(DATABASE!$X2734&lt;&gt;1,"",DATABASE!C2734)</f>
        <v/>
      </c>
      <c r="H2736" s="94">
        <f>IF(DATABASE!$X2734&lt;&gt;1,"",DATABASE!D2734)</f>
        <v/>
      </c>
      <c r="I2736" s="93">
        <f>IF(DATABASE!$X2734&lt;&gt;1,"",DATABASE!S2734)</f>
        <v/>
      </c>
    </row>
    <row r="2737" ht="16.5" customHeight="1" s="111">
      <c r="A2737" s="92">
        <f>IF(DATABASE!$X2735&lt;&gt;1,"",DATABASE!B2735)</f>
        <v/>
      </c>
      <c r="B2737" s="93">
        <f>IF(DATABASE!$X2735&lt;&gt;1,"",DATABASE!M2735)</f>
        <v/>
      </c>
      <c r="C2737" s="94">
        <f>IF(DATABASE!$X2735&lt;&gt;1,"",DATABASE!A2735)</f>
        <v/>
      </c>
      <c r="D2737" s="94">
        <f>IF(DATABASE!$X2735&lt;&gt;1,"",DATABASE!P2735)</f>
        <v/>
      </c>
      <c r="E2737" s="94">
        <f>IF(DATABASE!$X2735&lt;&gt;1,"",DATABASE!L2735)</f>
        <v/>
      </c>
      <c r="F2737" s="94">
        <f>IF(DATABASE!$X2735&lt;&gt;1,"",DATABASE!Q2735)</f>
        <v/>
      </c>
      <c r="G2737" s="94">
        <f>IF(DATABASE!$X2735&lt;&gt;1,"",DATABASE!C2735)</f>
        <v/>
      </c>
      <c r="H2737" s="94">
        <f>IF(DATABASE!$X2735&lt;&gt;1,"",DATABASE!D2735)</f>
        <v/>
      </c>
      <c r="I2737" s="93">
        <f>IF(DATABASE!$X2735&lt;&gt;1,"",DATABASE!S2735)</f>
        <v/>
      </c>
    </row>
    <row r="2738" ht="16.5" customHeight="1" s="111">
      <c r="A2738" s="92">
        <f>IF(DATABASE!$X2736&lt;&gt;1,"",DATABASE!B2736)</f>
        <v/>
      </c>
      <c r="B2738" s="93">
        <f>IF(DATABASE!$X2736&lt;&gt;1,"",DATABASE!M2736)</f>
        <v/>
      </c>
      <c r="C2738" s="94">
        <f>IF(DATABASE!$X2736&lt;&gt;1,"",DATABASE!A2736)</f>
        <v/>
      </c>
      <c r="D2738" s="94">
        <f>IF(DATABASE!$X2736&lt;&gt;1,"",DATABASE!P2736)</f>
        <v/>
      </c>
      <c r="E2738" s="94">
        <f>IF(DATABASE!$X2736&lt;&gt;1,"",DATABASE!L2736)</f>
        <v/>
      </c>
      <c r="F2738" s="94">
        <f>IF(DATABASE!$X2736&lt;&gt;1,"",DATABASE!Q2736)</f>
        <v/>
      </c>
      <c r="G2738" s="94">
        <f>IF(DATABASE!$X2736&lt;&gt;1,"",DATABASE!C2736)</f>
        <v/>
      </c>
      <c r="H2738" s="94">
        <f>IF(DATABASE!$X2736&lt;&gt;1,"",DATABASE!D2736)</f>
        <v/>
      </c>
      <c r="I2738" s="93">
        <f>IF(DATABASE!$X2736&lt;&gt;1,"",DATABASE!S2736)</f>
        <v/>
      </c>
    </row>
    <row r="2739" ht="16.5" customHeight="1" s="111">
      <c r="A2739" s="92">
        <f>IF(DATABASE!$X2737&lt;&gt;1,"",DATABASE!B2737)</f>
        <v/>
      </c>
      <c r="B2739" s="93">
        <f>IF(DATABASE!$X2737&lt;&gt;1,"",DATABASE!M2737)</f>
        <v/>
      </c>
      <c r="C2739" s="94">
        <f>IF(DATABASE!$X2737&lt;&gt;1,"",DATABASE!A2737)</f>
        <v/>
      </c>
      <c r="D2739" s="94">
        <f>IF(DATABASE!$X2737&lt;&gt;1,"",DATABASE!P2737)</f>
        <v/>
      </c>
      <c r="E2739" s="94">
        <f>IF(DATABASE!$X2737&lt;&gt;1,"",DATABASE!L2737)</f>
        <v/>
      </c>
      <c r="F2739" s="94">
        <f>IF(DATABASE!$X2737&lt;&gt;1,"",DATABASE!Q2737)</f>
        <v/>
      </c>
      <c r="G2739" s="94">
        <f>IF(DATABASE!$X2737&lt;&gt;1,"",DATABASE!C2737)</f>
        <v/>
      </c>
      <c r="H2739" s="94">
        <f>IF(DATABASE!$X2737&lt;&gt;1,"",DATABASE!D2737)</f>
        <v/>
      </c>
      <c r="I2739" s="93">
        <f>IF(DATABASE!$X2737&lt;&gt;1,"",DATABASE!S2737)</f>
        <v/>
      </c>
    </row>
    <row r="2740" ht="16.5" customHeight="1" s="111">
      <c r="A2740" s="92">
        <f>IF(DATABASE!$X2738&lt;&gt;1,"",DATABASE!B2738)</f>
        <v/>
      </c>
      <c r="B2740" s="93">
        <f>IF(DATABASE!$X2738&lt;&gt;1,"",DATABASE!M2738)</f>
        <v/>
      </c>
      <c r="C2740" s="94">
        <f>IF(DATABASE!$X2738&lt;&gt;1,"",DATABASE!A2738)</f>
        <v/>
      </c>
      <c r="D2740" s="94">
        <f>IF(DATABASE!$X2738&lt;&gt;1,"",DATABASE!P2738)</f>
        <v/>
      </c>
      <c r="E2740" s="94">
        <f>IF(DATABASE!$X2738&lt;&gt;1,"",DATABASE!L2738)</f>
        <v/>
      </c>
      <c r="F2740" s="94">
        <f>IF(DATABASE!$X2738&lt;&gt;1,"",DATABASE!Q2738)</f>
        <v/>
      </c>
      <c r="G2740" s="94">
        <f>IF(DATABASE!$X2738&lt;&gt;1,"",DATABASE!C2738)</f>
        <v/>
      </c>
      <c r="H2740" s="94">
        <f>IF(DATABASE!$X2738&lt;&gt;1,"",DATABASE!D2738)</f>
        <v/>
      </c>
      <c r="I2740" s="93">
        <f>IF(DATABASE!$X2738&lt;&gt;1,"",DATABASE!S2738)</f>
        <v/>
      </c>
    </row>
    <row r="2741" ht="16.5" customHeight="1" s="111">
      <c r="A2741" s="92">
        <f>IF(DATABASE!$X2739&lt;&gt;1,"",DATABASE!B2739)</f>
        <v/>
      </c>
      <c r="B2741" s="93">
        <f>IF(DATABASE!$X2739&lt;&gt;1,"",DATABASE!M2739)</f>
        <v/>
      </c>
      <c r="C2741" s="94">
        <f>IF(DATABASE!$X2739&lt;&gt;1,"",DATABASE!A2739)</f>
        <v/>
      </c>
      <c r="D2741" s="94">
        <f>IF(DATABASE!$X2739&lt;&gt;1,"",DATABASE!P2739)</f>
        <v/>
      </c>
      <c r="E2741" s="94">
        <f>IF(DATABASE!$X2739&lt;&gt;1,"",DATABASE!L2739)</f>
        <v/>
      </c>
      <c r="F2741" s="94">
        <f>IF(DATABASE!$X2739&lt;&gt;1,"",DATABASE!Q2739)</f>
        <v/>
      </c>
      <c r="G2741" s="94">
        <f>IF(DATABASE!$X2739&lt;&gt;1,"",DATABASE!C2739)</f>
        <v/>
      </c>
      <c r="H2741" s="94">
        <f>IF(DATABASE!$X2739&lt;&gt;1,"",DATABASE!D2739)</f>
        <v/>
      </c>
      <c r="I2741" s="93">
        <f>IF(DATABASE!$X2739&lt;&gt;1,"",DATABASE!S2739)</f>
        <v/>
      </c>
    </row>
    <row r="2742" ht="16.5" customHeight="1" s="111">
      <c r="A2742" s="92">
        <f>IF(DATABASE!$X2740&lt;&gt;1,"",DATABASE!B2740)</f>
        <v/>
      </c>
      <c r="B2742" s="93">
        <f>IF(DATABASE!$X2740&lt;&gt;1,"",DATABASE!M2740)</f>
        <v/>
      </c>
      <c r="C2742" s="94">
        <f>IF(DATABASE!$X2740&lt;&gt;1,"",DATABASE!A2740)</f>
        <v/>
      </c>
      <c r="D2742" s="94">
        <f>IF(DATABASE!$X2740&lt;&gt;1,"",DATABASE!P2740)</f>
        <v/>
      </c>
      <c r="E2742" s="94">
        <f>IF(DATABASE!$X2740&lt;&gt;1,"",DATABASE!L2740)</f>
        <v/>
      </c>
      <c r="F2742" s="94">
        <f>IF(DATABASE!$X2740&lt;&gt;1,"",DATABASE!Q2740)</f>
        <v/>
      </c>
      <c r="G2742" s="94">
        <f>IF(DATABASE!$X2740&lt;&gt;1,"",DATABASE!C2740)</f>
        <v/>
      </c>
      <c r="H2742" s="94">
        <f>IF(DATABASE!$X2740&lt;&gt;1,"",DATABASE!D2740)</f>
        <v/>
      </c>
      <c r="I2742" s="93">
        <f>IF(DATABASE!$X2740&lt;&gt;1,"",DATABASE!S2740)</f>
        <v/>
      </c>
    </row>
    <row r="2743" ht="16.5" customHeight="1" s="111">
      <c r="A2743" s="92">
        <f>IF(DATABASE!$X2741&lt;&gt;1,"",DATABASE!B2741)</f>
        <v/>
      </c>
      <c r="B2743" s="93">
        <f>IF(DATABASE!$X2741&lt;&gt;1,"",DATABASE!M2741)</f>
        <v/>
      </c>
      <c r="C2743" s="94">
        <f>IF(DATABASE!$X2741&lt;&gt;1,"",DATABASE!A2741)</f>
        <v/>
      </c>
      <c r="D2743" s="94">
        <f>IF(DATABASE!$X2741&lt;&gt;1,"",DATABASE!P2741)</f>
        <v/>
      </c>
      <c r="E2743" s="94">
        <f>IF(DATABASE!$X2741&lt;&gt;1,"",DATABASE!L2741)</f>
        <v/>
      </c>
      <c r="F2743" s="94">
        <f>IF(DATABASE!$X2741&lt;&gt;1,"",DATABASE!Q2741)</f>
        <v/>
      </c>
      <c r="G2743" s="94">
        <f>IF(DATABASE!$X2741&lt;&gt;1,"",DATABASE!C2741)</f>
        <v/>
      </c>
      <c r="H2743" s="94">
        <f>IF(DATABASE!$X2741&lt;&gt;1,"",DATABASE!D2741)</f>
        <v/>
      </c>
      <c r="I2743" s="93">
        <f>IF(DATABASE!$X2741&lt;&gt;1,"",DATABASE!S2741)</f>
        <v/>
      </c>
    </row>
    <row r="2744" ht="16.5" customHeight="1" s="111">
      <c r="A2744" s="92">
        <f>IF(DATABASE!$X2742&lt;&gt;1,"",DATABASE!B2742)</f>
        <v/>
      </c>
      <c r="B2744" s="93">
        <f>IF(DATABASE!$X2742&lt;&gt;1,"",DATABASE!M2742)</f>
        <v/>
      </c>
      <c r="C2744" s="94">
        <f>IF(DATABASE!$X2742&lt;&gt;1,"",DATABASE!A2742)</f>
        <v/>
      </c>
      <c r="D2744" s="94">
        <f>IF(DATABASE!$X2742&lt;&gt;1,"",DATABASE!P2742)</f>
        <v/>
      </c>
      <c r="E2744" s="94">
        <f>IF(DATABASE!$X2742&lt;&gt;1,"",DATABASE!L2742)</f>
        <v/>
      </c>
      <c r="F2744" s="94">
        <f>IF(DATABASE!$X2742&lt;&gt;1,"",DATABASE!Q2742)</f>
        <v/>
      </c>
      <c r="G2744" s="94">
        <f>IF(DATABASE!$X2742&lt;&gt;1,"",DATABASE!C2742)</f>
        <v/>
      </c>
      <c r="H2744" s="94">
        <f>IF(DATABASE!$X2742&lt;&gt;1,"",DATABASE!D2742)</f>
        <v/>
      </c>
      <c r="I2744" s="93">
        <f>IF(DATABASE!$X2742&lt;&gt;1,"",DATABASE!S2742)</f>
        <v/>
      </c>
    </row>
    <row r="2745" ht="16.5" customHeight="1" s="111">
      <c r="A2745" s="92">
        <f>IF(DATABASE!$X2743&lt;&gt;1,"",DATABASE!B2743)</f>
        <v/>
      </c>
      <c r="B2745" s="93">
        <f>IF(DATABASE!$X2743&lt;&gt;1,"",DATABASE!M2743)</f>
        <v/>
      </c>
      <c r="C2745" s="94">
        <f>IF(DATABASE!$X2743&lt;&gt;1,"",DATABASE!A2743)</f>
        <v/>
      </c>
      <c r="D2745" s="94">
        <f>IF(DATABASE!$X2743&lt;&gt;1,"",DATABASE!P2743)</f>
        <v/>
      </c>
      <c r="E2745" s="94">
        <f>IF(DATABASE!$X2743&lt;&gt;1,"",DATABASE!L2743)</f>
        <v/>
      </c>
      <c r="F2745" s="94">
        <f>IF(DATABASE!$X2743&lt;&gt;1,"",DATABASE!Q2743)</f>
        <v/>
      </c>
      <c r="G2745" s="94">
        <f>IF(DATABASE!$X2743&lt;&gt;1,"",DATABASE!C2743)</f>
        <v/>
      </c>
      <c r="H2745" s="94">
        <f>IF(DATABASE!$X2743&lt;&gt;1,"",DATABASE!D2743)</f>
        <v/>
      </c>
      <c r="I2745" s="93">
        <f>IF(DATABASE!$X2743&lt;&gt;1,"",DATABASE!S2743)</f>
        <v/>
      </c>
    </row>
    <row r="2746" ht="16.5" customHeight="1" s="111">
      <c r="A2746" s="92">
        <f>IF(DATABASE!$X2744&lt;&gt;1,"",DATABASE!B2744)</f>
        <v/>
      </c>
      <c r="B2746" s="93">
        <f>IF(DATABASE!$X2744&lt;&gt;1,"",DATABASE!M2744)</f>
        <v/>
      </c>
      <c r="C2746" s="94">
        <f>IF(DATABASE!$X2744&lt;&gt;1,"",DATABASE!A2744)</f>
        <v/>
      </c>
      <c r="D2746" s="94">
        <f>IF(DATABASE!$X2744&lt;&gt;1,"",DATABASE!P2744)</f>
        <v/>
      </c>
      <c r="E2746" s="94">
        <f>IF(DATABASE!$X2744&lt;&gt;1,"",DATABASE!L2744)</f>
        <v/>
      </c>
      <c r="F2746" s="94">
        <f>IF(DATABASE!$X2744&lt;&gt;1,"",DATABASE!Q2744)</f>
        <v/>
      </c>
      <c r="G2746" s="94">
        <f>IF(DATABASE!$X2744&lt;&gt;1,"",DATABASE!C2744)</f>
        <v/>
      </c>
      <c r="H2746" s="94">
        <f>IF(DATABASE!$X2744&lt;&gt;1,"",DATABASE!D2744)</f>
        <v/>
      </c>
      <c r="I2746" s="93">
        <f>IF(DATABASE!$X2744&lt;&gt;1,"",DATABASE!S2744)</f>
        <v/>
      </c>
    </row>
    <row r="2747" ht="16.5" customHeight="1" s="111">
      <c r="A2747" s="92">
        <f>IF(DATABASE!$X2745&lt;&gt;1,"",DATABASE!B2745)</f>
        <v/>
      </c>
      <c r="B2747" s="93">
        <f>IF(DATABASE!$X2745&lt;&gt;1,"",DATABASE!M2745)</f>
        <v/>
      </c>
      <c r="C2747" s="94">
        <f>IF(DATABASE!$X2745&lt;&gt;1,"",DATABASE!A2745)</f>
        <v/>
      </c>
      <c r="D2747" s="94">
        <f>IF(DATABASE!$X2745&lt;&gt;1,"",DATABASE!P2745)</f>
        <v/>
      </c>
      <c r="E2747" s="94">
        <f>IF(DATABASE!$X2745&lt;&gt;1,"",DATABASE!L2745)</f>
        <v/>
      </c>
      <c r="F2747" s="94">
        <f>IF(DATABASE!$X2745&lt;&gt;1,"",DATABASE!Q2745)</f>
        <v/>
      </c>
      <c r="G2747" s="94">
        <f>IF(DATABASE!$X2745&lt;&gt;1,"",DATABASE!C2745)</f>
        <v/>
      </c>
      <c r="H2747" s="94">
        <f>IF(DATABASE!$X2745&lt;&gt;1,"",DATABASE!D2745)</f>
        <v/>
      </c>
      <c r="I2747" s="93">
        <f>IF(DATABASE!$X2745&lt;&gt;1,"",DATABASE!S2745)</f>
        <v/>
      </c>
    </row>
    <row r="2748" ht="16.5" customHeight="1" s="111">
      <c r="A2748" s="92">
        <f>IF(DATABASE!$X2746&lt;&gt;1,"",DATABASE!B2746)</f>
        <v/>
      </c>
      <c r="B2748" s="93">
        <f>IF(DATABASE!$X2746&lt;&gt;1,"",DATABASE!M2746)</f>
        <v/>
      </c>
      <c r="C2748" s="94">
        <f>IF(DATABASE!$X2746&lt;&gt;1,"",DATABASE!A2746)</f>
        <v/>
      </c>
      <c r="D2748" s="94">
        <f>IF(DATABASE!$X2746&lt;&gt;1,"",DATABASE!P2746)</f>
        <v/>
      </c>
      <c r="E2748" s="94">
        <f>IF(DATABASE!$X2746&lt;&gt;1,"",DATABASE!L2746)</f>
        <v/>
      </c>
      <c r="F2748" s="94">
        <f>IF(DATABASE!$X2746&lt;&gt;1,"",DATABASE!Q2746)</f>
        <v/>
      </c>
      <c r="G2748" s="94">
        <f>IF(DATABASE!$X2746&lt;&gt;1,"",DATABASE!C2746)</f>
        <v/>
      </c>
      <c r="H2748" s="94">
        <f>IF(DATABASE!$X2746&lt;&gt;1,"",DATABASE!D2746)</f>
        <v/>
      </c>
      <c r="I2748" s="93">
        <f>IF(DATABASE!$X2746&lt;&gt;1,"",DATABASE!S2746)</f>
        <v/>
      </c>
    </row>
    <row r="2749" ht="16.5" customHeight="1" s="111">
      <c r="A2749" s="92">
        <f>IF(DATABASE!$X2747&lt;&gt;1,"",DATABASE!B2747)</f>
        <v/>
      </c>
      <c r="B2749" s="93">
        <f>IF(DATABASE!$X2747&lt;&gt;1,"",DATABASE!M2747)</f>
        <v/>
      </c>
      <c r="C2749" s="94">
        <f>IF(DATABASE!$X2747&lt;&gt;1,"",DATABASE!A2747)</f>
        <v/>
      </c>
      <c r="D2749" s="94">
        <f>IF(DATABASE!$X2747&lt;&gt;1,"",DATABASE!P2747)</f>
        <v/>
      </c>
      <c r="E2749" s="94">
        <f>IF(DATABASE!$X2747&lt;&gt;1,"",DATABASE!L2747)</f>
        <v/>
      </c>
      <c r="F2749" s="94">
        <f>IF(DATABASE!$X2747&lt;&gt;1,"",DATABASE!Q2747)</f>
        <v/>
      </c>
      <c r="G2749" s="94">
        <f>IF(DATABASE!$X2747&lt;&gt;1,"",DATABASE!C2747)</f>
        <v/>
      </c>
      <c r="H2749" s="94">
        <f>IF(DATABASE!$X2747&lt;&gt;1,"",DATABASE!D2747)</f>
        <v/>
      </c>
      <c r="I2749" s="93">
        <f>IF(DATABASE!$X2747&lt;&gt;1,"",DATABASE!S2747)</f>
        <v/>
      </c>
    </row>
    <row r="2750" ht="16.5" customHeight="1" s="111">
      <c r="A2750" s="92">
        <f>IF(DATABASE!$X2748&lt;&gt;1,"",DATABASE!B2748)</f>
        <v/>
      </c>
      <c r="B2750" s="93">
        <f>IF(DATABASE!$X2748&lt;&gt;1,"",DATABASE!M2748)</f>
        <v/>
      </c>
      <c r="C2750" s="94">
        <f>IF(DATABASE!$X2748&lt;&gt;1,"",DATABASE!A2748)</f>
        <v/>
      </c>
      <c r="D2750" s="94">
        <f>IF(DATABASE!$X2748&lt;&gt;1,"",DATABASE!P2748)</f>
        <v/>
      </c>
      <c r="E2750" s="94">
        <f>IF(DATABASE!$X2748&lt;&gt;1,"",DATABASE!L2748)</f>
        <v/>
      </c>
      <c r="F2750" s="94">
        <f>IF(DATABASE!$X2748&lt;&gt;1,"",DATABASE!Q2748)</f>
        <v/>
      </c>
      <c r="G2750" s="94">
        <f>IF(DATABASE!$X2748&lt;&gt;1,"",DATABASE!C2748)</f>
        <v/>
      </c>
      <c r="H2750" s="94">
        <f>IF(DATABASE!$X2748&lt;&gt;1,"",DATABASE!D2748)</f>
        <v/>
      </c>
      <c r="I2750" s="93">
        <f>IF(DATABASE!$X2748&lt;&gt;1,"",DATABASE!S2748)</f>
        <v/>
      </c>
    </row>
    <row r="2751" ht="16.5" customHeight="1" s="111">
      <c r="A2751" s="92">
        <f>IF(DATABASE!$X2749&lt;&gt;1,"",DATABASE!B2749)</f>
        <v/>
      </c>
      <c r="B2751" s="93">
        <f>IF(DATABASE!$X2749&lt;&gt;1,"",DATABASE!M2749)</f>
        <v/>
      </c>
      <c r="C2751" s="94">
        <f>IF(DATABASE!$X2749&lt;&gt;1,"",DATABASE!A2749)</f>
        <v/>
      </c>
      <c r="D2751" s="94">
        <f>IF(DATABASE!$X2749&lt;&gt;1,"",DATABASE!P2749)</f>
        <v/>
      </c>
      <c r="E2751" s="94">
        <f>IF(DATABASE!$X2749&lt;&gt;1,"",DATABASE!L2749)</f>
        <v/>
      </c>
      <c r="F2751" s="94">
        <f>IF(DATABASE!$X2749&lt;&gt;1,"",DATABASE!Q2749)</f>
        <v/>
      </c>
      <c r="G2751" s="94">
        <f>IF(DATABASE!$X2749&lt;&gt;1,"",DATABASE!C2749)</f>
        <v/>
      </c>
      <c r="H2751" s="94">
        <f>IF(DATABASE!$X2749&lt;&gt;1,"",DATABASE!D2749)</f>
        <v/>
      </c>
      <c r="I2751" s="93">
        <f>IF(DATABASE!$X2749&lt;&gt;1,"",DATABASE!S2749)</f>
        <v/>
      </c>
    </row>
    <row r="2752" ht="16.5" customHeight="1" s="111">
      <c r="A2752" s="92">
        <f>IF(DATABASE!$X2750&lt;&gt;1,"",DATABASE!B2750)</f>
        <v/>
      </c>
      <c r="B2752" s="93">
        <f>IF(DATABASE!$X2750&lt;&gt;1,"",DATABASE!M2750)</f>
        <v/>
      </c>
      <c r="C2752" s="94">
        <f>IF(DATABASE!$X2750&lt;&gt;1,"",DATABASE!A2750)</f>
        <v/>
      </c>
      <c r="D2752" s="94">
        <f>IF(DATABASE!$X2750&lt;&gt;1,"",DATABASE!P2750)</f>
        <v/>
      </c>
      <c r="E2752" s="94">
        <f>IF(DATABASE!$X2750&lt;&gt;1,"",DATABASE!L2750)</f>
        <v/>
      </c>
      <c r="F2752" s="94">
        <f>IF(DATABASE!$X2750&lt;&gt;1,"",DATABASE!Q2750)</f>
        <v/>
      </c>
      <c r="G2752" s="94">
        <f>IF(DATABASE!$X2750&lt;&gt;1,"",DATABASE!C2750)</f>
        <v/>
      </c>
      <c r="H2752" s="94">
        <f>IF(DATABASE!$X2750&lt;&gt;1,"",DATABASE!D2750)</f>
        <v/>
      </c>
      <c r="I2752" s="93">
        <f>IF(DATABASE!$X2750&lt;&gt;1,"",DATABASE!S2750)</f>
        <v/>
      </c>
    </row>
    <row r="2753" ht="16.5" customHeight="1" s="111">
      <c r="A2753" s="92">
        <f>IF(DATABASE!$X2751&lt;&gt;1,"",DATABASE!B2751)</f>
        <v/>
      </c>
      <c r="B2753" s="93">
        <f>IF(DATABASE!$X2751&lt;&gt;1,"",DATABASE!M2751)</f>
        <v/>
      </c>
      <c r="C2753" s="94">
        <f>IF(DATABASE!$X2751&lt;&gt;1,"",DATABASE!A2751)</f>
        <v/>
      </c>
      <c r="D2753" s="94">
        <f>IF(DATABASE!$X2751&lt;&gt;1,"",DATABASE!P2751)</f>
        <v/>
      </c>
      <c r="E2753" s="94">
        <f>IF(DATABASE!$X2751&lt;&gt;1,"",DATABASE!L2751)</f>
        <v/>
      </c>
      <c r="F2753" s="94">
        <f>IF(DATABASE!$X2751&lt;&gt;1,"",DATABASE!Q2751)</f>
        <v/>
      </c>
      <c r="G2753" s="94">
        <f>IF(DATABASE!$X2751&lt;&gt;1,"",DATABASE!C2751)</f>
        <v/>
      </c>
      <c r="H2753" s="94">
        <f>IF(DATABASE!$X2751&lt;&gt;1,"",DATABASE!D2751)</f>
        <v/>
      </c>
      <c r="I2753" s="93">
        <f>IF(DATABASE!$X2751&lt;&gt;1,"",DATABASE!S2751)</f>
        <v/>
      </c>
    </row>
    <row r="2754" ht="16.5" customHeight="1" s="111">
      <c r="A2754" s="92">
        <f>IF(DATABASE!$X2752&lt;&gt;1,"",DATABASE!B2752)</f>
        <v/>
      </c>
      <c r="B2754" s="93">
        <f>IF(DATABASE!$X2752&lt;&gt;1,"",DATABASE!M2752)</f>
        <v/>
      </c>
      <c r="C2754" s="94">
        <f>IF(DATABASE!$X2752&lt;&gt;1,"",DATABASE!A2752)</f>
        <v/>
      </c>
      <c r="D2754" s="94">
        <f>IF(DATABASE!$X2752&lt;&gt;1,"",DATABASE!P2752)</f>
        <v/>
      </c>
      <c r="E2754" s="94">
        <f>IF(DATABASE!$X2752&lt;&gt;1,"",DATABASE!L2752)</f>
        <v/>
      </c>
      <c r="F2754" s="94">
        <f>IF(DATABASE!$X2752&lt;&gt;1,"",DATABASE!Q2752)</f>
        <v/>
      </c>
      <c r="G2754" s="94">
        <f>IF(DATABASE!$X2752&lt;&gt;1,"",DATABASE!C2752)</f>
        <v/>
      </c>
      <c r="H2754" s="94">
        <f>IF(DATABASE!$X2752&lt;&gt;1,"",DATABASE!D2752)</f>
        <v/>
      </c>
      <c r="I2754" s="93">
        <f>IF(DATABASE!$X2752&lt;&gt;1,"",DATABASE!S2752)</f>
        <v/>
      </c>
    </row>
    <row r="2755" ht="16.5" customHeight="1" s="111">
      <c r="A2755" s="92">
        <f>IF(DATABASE!$X2753&lt;&gt;1,"",DATABASE!B2753)</f>
        <v/>
      </c>
      <c r="B2755" s="93">
        <f>IF(DATABASE!$X2753&lt;&gt;1,"",DATABASE!M2753)</f>
        <v/>
      </c>
      <c r="C2755" s="94">
        <f>IF(DATABASE!$X2753&lt;&gt;1,"",DATABASE!A2753)</f>
        <v/>
      </c>
      <c r="D2755" s="94">
        <f>IF(DATABASE!$X2753&lt;&gt;1,"",DATABASE!P2753)</f>
        <v/>
      </c>
      <c r="E2755" s="94">
        <f>IF(DATABASE!$X2753&lt;&gt;1,"",DATABASE!L2753)</f>
        <v/>
      </c>
      <c r="F2755" s="94">
        <f>IF(DATABASE!$X2753&lt;&gt;1,"",DATABASE!Q2753)</f>
        <v/>
      </c>
      <c r="G2755" s="94">
        <f>IF(DATABASE!$X2753&lt;&gt;1,"",DATABASE!C2753)</f>
        <v/>
      </c>
      <c r="H2755" s="94">
        <f>IF(DATABASE!$X2753&lt;&gt;1,"",DATABASE!D2753)</f>
        <v/>
      </c>
      <c r="I2755" s="93">
        <f>IF(DATABASE!$X2753&lt;&gt;1,"",DATABASE!S2753)</f>
        <v/>
      </c>
    </row>
    <row r="2756" ht="16.5" customHeight="1" s="111">
      <c r="A2756" s="92">
        <f>IF(DATABASE!$X2754&lt;&gt;1,"",DATABASE!B2754)</f>
        <v/>
      </c>
      <c r="B2756" s="93">
        <f>IF(DATABASE!$X2754&lt;&gt;1,"",DATABASE!M2754)</f>
        <v/>
      </c>
      <c r="C2756" s="94">
        <f>IF(DATABASE!$X2754&lt;&gt;1,"",DATABASE!A2754)</f>
        <v/>
      </c>
      <c r="D2756" s="94">
        <f>IF(DATABASE!$X2754&lt;&gt;1,"",DATABASE!P2754)</f>
        <v/>
      </c>
      <c r="E2756" s="94">
        <f>IF(DATABASE!$X2754&lt;&gt;1,"",DATABASE!L2754)</f>
        <v/>
      </c>
      <c r="F2756" s="94">
        <f>IF(DATABASE!$X2754&lt;&gt;1,"",DATABASE!Q2754)</f>
        <v/>
      </c>
      <c r="G2756" s="94">
        <f>IF(DATABASE!$X2754&lt;&gt;1,"",DATABASE!C2754)</f>
        <v/>
      </c>
      <c r="H2756" s="94">
        <f>IF(DATABASE!$X2754&lt;&gt;1,"",DATABASE!D2754)</f>
        <v/>
      </c>
      <c r="I2756" s="93">
        <f>IF(DATABASE!$X2754&lt;&gt;1,"",DATABASE!S2754)</f>
        <v/>
      </c>
    </row>
    <row r="2757" ht="16.5" customHeight="1" s="111">
      <c r="A2757" s="92">
        <f>IF(DATABASE!$X2755&lt;&gt;1,"",DATABASE!B2755)</f>
        <v/>
      </c>
      <c r="B2757" s="93">
        <f>IF(DATABASE!$X2755&lt;&gt;1,"",DATABASE!M2755)</f>
        <v/>
      </c>
      <c r="C2757" s="94">
        <f>IF(DATABASE!$X2755&lt;&gt;1,"",DATABASE!A2755)</f>
        <v/>
      </c>
      <c r="D2757" s="94">
        <f>IF(DATABASE!$X2755&lt;&gt;1,"",DATABASE!P2755)</f>
        <v/>
      </c>
      <c r="E2757" s="94">
        <f>IF(DATABASE!$X2755&lt;&gt;1,"",DATABASE!L2755)</f>
        <v/>
      </c>
      <c r="F2757" s="94">
        <f>IF(DATABASE!$X2755&lt;&gt;1,"",DATABASE!Q2755)</f>
        <v/>
      </c>
      <c r="G2757" s="94">
        <f>IF(DATABASE!$X2755&lt;&gt;1,"",DATABASE!C2755)</f>
        <v/>
      </c>
      <c r="H2757" s="94">
        <f>IF(DATABASE!$X2755&lt;&gt;1,"",DATABASE!D2755)</f>
        <v/>
      </c>
      <c r="I2757" s="93">
        <f>IF(DATABASE!$X2755&lt;&gt;1,"",DATABASE!S2755)</f>
        <v/>
      </c>
    </row>
    <row r="2758" ht="16.5" customHeight="1" s="111">
      <c r="A2758" s="92">
        <f>IF(DATABASE!$X2756&lt;&gt;1,"",DATABASE!B2756)</f>
        <v/>
      </c>
      <c r="B2758" s="93">
        <f>IF(DATABASE!$X2756&lt;&gt;1,"",DATABASE!M2756)</f>
        <v/>
      </c>
      <c r="C2758" s="94">
        <f>IF(DATABASE!$X2756&lt;&gt;1,"",DATABASE!A2756)</f>
        <v/>
      </c>
      <c r="D2758" s="94">
        <f>IF(DATABASE!$X2756&lt;&gt;1,"",DATABASE!P2756)</f>
        <v/>
      </c>
      <c r="E2758" s="94">
        <f>IF(DATABASE!$X2756&lt;&gt;1,"",DATABASE!L2756)</f>
        <v/>
      </c>
      <c r="F2758" s="94">
        <f>IF(DATABASE!$X2756&lt;&gt;1,"",DATABASE!Q2756)</f>
        <v/>
      </c>
      <c r="G2758" s="94">
        <f>IF(DATABASE!$X2756&lt;&gt;1,"",DATABASE!C2756)</f>
        <v/>
      </c>
      <c r="H2758" s="94">
        <f>IF(DATABASE!$X2756&lt;&gt;1,"",DATABASE!D2756)</f>
        <v/>
      </c>
      <c r="I2758" s="93">
        <f>IF(DATABASE!$X2756&lt;&gt;1,"",DATABASE!S2756)</f>
        <v/>
      </c>
    </row>
    <row r="2759" ht="16.5" customHeight="1" s="111">
      <c r="A2759" s="92">
        <f>IF(DATABASE!$X2757&lt;&gt;1,"",DATABASE!B2757)</f>
        <v/>
      </c>
      <c r="B2759" s="93">
        <f>IF(DATABASE!$X2757&lt;&gt;1,"",DATABASE!M2757)</f>
        <v/>
      </c>
      <c r="C2759" s="94">
        <f>IF(DATABASE!$X2757&lt;&gt;1,"",DATABASE!A2757)</f>
        <v/>
      </c>
      <c r="D2759" s="94">
        <f>IF(DATABASE!$X2757&lt;&gt;1,"",DATABASE!P2757)</f>
        <v/>
      </c>
      <c r="E2759" s="94">
        <f>IF(DATABASE!$X2757&lt;&gt;1,"",DATABASE!L2757)</f>
        <v/>
      </c>
      <c r="F2759" s="94">
        <f>IF(DATABASE!$X2757&lt;&gt;1,"",DATABASE!Q2757)</f>
        <v/>
      </c>
      <c r="G2759" s="94">
        <f>IF(DATABASE!$X2757&lt;&gt;1,"",DATABASE!C2757)</f>
        <v/>
      </c>
      <c r="H2759" s="94">
        <f>IF(DATABASE!$X2757&lt;&gt;1,"",DATABASE!D2757)</f>
        <v/>
      </c>
      <c r="I2759" s="93">
        <f>IF(DATABASE!$X2757&lt;&gt;1,"",DATABASE!S2757)</f>
        <v/>
      </c>
    </row>
    <row r="2760" ht="16.5" customHeight="1" s="111">
      <c r="A2760" s="92">
        <f>IF(DATABASE!$X2758&lt;&gt;1,"",DATABASE!B2758)</f>
        <v/>
      </c>
      <c r="B2760" s="93">
        <f>IF(DATABASE!$X2758&lt;&gt;1,"",DATABASE!M2758)</f>
        <v/>
      </c>
      <c r="C2760" s="94">
        <f>IF(DATABASE!$X2758&lt;&gt;1,"",DATABASE!A2758)</f>
        <v/>
      </c>
      <c r="D2760" s="94">
        <f>IF(DATABASE!$X2758&lt;&gt;1,"",DATABASE!P2758)</f>
        <v/>
      </c>
      <c r="E2760" s="94">
        <f>IF(DATABASE!$X2758&lt;&gt;1,"",DATABASE!L2758)</f>
        <v/>
      </c>
      <c r="F2760" s="94">
        <f>IF(DATABASE!$X2758&lt;&gt;1,"",DATABASE!Q2758)</f>
        <v/>
      </c>
      <c r="G2760" s="94">
        <f>IF(DATABASE!$X2758&lt;&gt;1,"",DATABASE!C2758)</f>
        <v/>
      </c>
      <c r="H2760" s="94">
        <f>IF(DATABASE!$X2758&lt;&gt;1,"",DATABASE!D2758)</f>
        <v/>
      </c>
      <c r="I2760" s="93">
        <f>IF(DATABASE!$X2758&lt;&gt;1,"",DATABASE!S2758)</f>
        <v/>
      </c>
    </row>
    <row r="2761" ht="16.5" customHeight="1" s="111">
      <c r="A2761" s="92">
        <f>IF(DATABASE!$X2759&lt;&gt;1,"",DATABASE!B2759)</f>
        <v/>
      </c>
      <c r="B2761" s="93">
        <f>IF(DATABASE!$X2759&lt;&gt;1,"",DATABASE!M2759)</f>
        <v/>
      </c>
      <c r="C2761" s="94">
        <f>IF(DATABASE!$X2759&lt;&gt;1,"",DATABASE!A2759)</f>
        <v/>
      </c>
      <c r="D2761" s="94">
        <f>IF(DATABASE!$X2759&lt;&gt;1,"",DATABASE!P2759)</f>
        <v/>
      </c>
      <c r="E2761" s="94">
        <f>IF(DATABASE!$X2759&lt;&gt;1,"",DATABASE!L2759)</f>
        <v/>
      </c>
      <c r="F2761" s="94">
        <f>IF(DATABASE!$X2759&lt;&gt;1,"",DATABASE!Q2759)</f>
        <v/>
      </c>
      <c r="G2761" s="94">
        <f>IF(DATABASE!$X2759&lt;&gt;1,"",DATABASE!C2759)</f>
        <v/>
      </c>
      <c r="H2761" s="94">
        <f>IF(DATABASE!$X2759&lt;&gt;1,"",DATABASE!D2759)</f>
        <v/>
      </c>
      <c r="I2761" s="93">
        <f>IF(DATABASE!$X2759&lt;&gt;1,"",DATABASE!S2759)</f>
        <v/>
      </c>
    </row>
    <row r="2762" ht="16.5" customHeight="1" s="111">
      <c r="A2762" s="92">
        <f>IF(DATABASE!$X2760&lt;&gt;1,"",DATABASE!B2760)</f>
        <v/>
      </c>
      <c r="B2762" s="93">
        <f>IF(DATABASE!$X2760&lt;&gt;1,"",DATABASE!M2760)</f>
        <v/>
      </c>
      <c r="C2762" s="94">
        <f>IF(DATABASE!$X2760&lt;&gt;1,"",DATABASE!A2760)</f>
        <v/>
      </c>
      <c r="D2762" s="94">
        <f>IF(DATABASE!$X2760&lt;&gt;1,"",DATABASE!P2760)</f>
        <v/>
      </c>
      <c r="E2762" s="94">
        <f>IF(DATABASE!$X2760&lt;&gt;1,"",DATABASE!L2760)</f>
        <v/>
      </c>
      <c r="F2762" s="94">
        <f>IF(DATABASE!$X2760&lt;&gt;1,"",DATABASE!Q2760)</f>
        <v/>
      </c>
      <c r="G2762" s="94">
        <f>IF(DATABASE!$X2760&lt;&gt;1,"",DATABASE!C2760)</f>
        <v/>
      </c>
      <c r="H2762" s="94">
        <f>IF(DATABASE!$X2760&lt;&gt;1,"",DATABASE!D2760)</f>
        <v/>
      </c>
      <c r="I2762" s="93">
        <f>IF(DATABASE!$X2760&lt;&gt;1,"",DATABASE!S2760)</f>
        <v/>
      </c>
    </row>
    <row r="2763" ht="16.5" customHeight="1" s="111">
      <c r="A2763" s="92">
        <f>IF(DATABASE!$X2761&lt;&gt;1,"",DATABASE!B2761)</f>
        <v/>
      </c>
      <c r="B2763" s="93">
        <f>IF(DATABASE!$X2761&lt;&gt;1,"",DATABASE!M2761)</f>
        <v/>
      </c>
      <c r="C2763" s="94">
        <f>IF(DATABASE!$X2761&lt;&gt;1,"",DATABASE!A2761)</f>
        <v/>
      </c>
      <c r="D2763" s="94">
        <f>IF(DATABASE!$X2761&lt;&gt;1,"",DATABASE!P2761)</f>
        <v/>
      </c>
      <c r="E2763" s="94">
        <f>IF(DATABASE!$X2761&lt;&gt;1,"",DATABASE!L2761)</f>
        <v/>
      </c>
      <c r="F2763" s="94">
        <f>IF(DATABASE!$X2761&lt;&gt;1,"",DATABASE!Q2761)</f>
        <v/>
      </c>
      <c r="G2763" s="94">
        <f>IF(DATABASE!$X2761&lt;&gt;1,"",DATABASE!C2761)</f>
        <v/>
      </c>
      <c r="H2763" s="94">
        <f>IF(DATABASE!$X2761&lt;&gt;1,"",DATABASE!D2761)</f>
        <v/>
      </c>
      <c r="I2763" s="93">
        <f>IF(DATABASE!$X2761&lt;&gt;1,"",DATABASE!S2761)</f>
        <v/>
      </c>
    </row>
    <row r="2764" ht="16.5" customHeight="1" s="111">
      <c r="A2764" s="92">
        <f>IF(DATABASE!$X2762&lt;&gt;1,"",DATABASE!B2762)</f>
        <v/>
      </c>
      <c r="B2764" s="93">
        <f>IF(DATABASE!$X2762&lt;&gt;1,"",DATABASE!M2762)</f>
        <v/>
      </c>
      <c r="C2764" s="94">
        <f>IF(DATABASE!$X2762&lt;&gt;1,"",DATABASE!A2762)</f>
        <v/>
      </c>
      <c r="D2764" s="94">
        <f>IF(DATABASE!$X2762&lt;&gt;1,"",DATABASE!P2762)</f>
        <v/>
      </c>
      <c r="E2764" s="94">
        <f>IF(DATABASE!$X2762&lt;&gt;1,"",DATABASE!L2762)</f>
        <v/>
      </c>
      <c r="F2764" s="94">
        <f>IF(DATABASE!$X2762&lt;&gt;1,"",DATABASE!Q2762)</f>
        <v/>
      </c>
      <c r="G2764" s="94">
        <f>IF(DATABASE!$X2762&lt;&gt;1,"",DATABASE!C2762)</f>
        <v/>
      </c>
      <c r="H2764" s="94">
        <f>IF(DATABASE!$X2762&lt;&gt;1,"",DATABASE!D2762)</f>
        <v/>
      </c>
      <c r="I2764" s="93">
        <f>IF(DATABASE!$X2762&lt;&gt;1,"",DATABASE!S2762)</f>
        <v/>
      </c>
    </row>
    <row r="2765" ht="16.5" customHeight="1" s="111">
      <c r="A2765" s="92">
        <f>IF(DATABASE!$X2763&lt;&gt;1,"",DATABASE!B2763)</f>
        <v/>
      </c>
      <c r="B2765" s="93">
        <f>IF(DATABASE!$X2763&lt;&gt;1,"",DATABASE!M2763)</f>
        <v/>
      </c>
      <c r="C2765" s="94">
        <f>IF(DATABASE!$X2763&lt;&gt;1,"",DATABASE!A2763)</f>
        <v/>
      </c>
      <c r="D2765" s="94">
        <f>IF(DATABASE!$X2763&lt;&gt;1,"",DATABASE!P2763)</f>
        <v/>
      </c>
      <c r="E2765" s="94">
        <f>IF(DATABASE!$X2763&lt;&gt;1,"",DATABASE!L2763)</f>
        <v/>
      </c>
      <c r="F2765" s="94">
        <f>IF(DATABASE!$X2763&lt;&gt;1,"",DATABASE!Q2763)</f>
        <v/>
      </c>
      <c r="G2765" s="94">
        <f>IF(DATABASE!$X2763&lt;&gt;1,"",DATABASE!C2763)</f>
        <v/>
      </c>
      <c r="H2765" s="94">
        <f>IF(DATABASE!$X2763&lt;&gt;1,"",DATABASE!D2763)</f>
        <v/>
      </c>
      <c r="I2765" s="93">
        <f>IF(DATABASE!$X2763&lt;&gt;1,"",DATABASE!S2763)</f>
        <v/>
      </c>
    </row>
    <row r="2766" ht="16.5" customHeight="1" s="111">
      <c r="A2766" s="92">
        <f>IF(DATABASE!$X2764&lt;&gt;1,"",DATABASE!B2764)</f>
        <v/>
      </c>
      <c r="B2766" s="93">
        <f>IF(DATABASE!$X2764&lt;&gt;1,"",DATABASE!M2764)</f>
        <v/>
      </c>
      <c r="C2766" s="94">
        <f>IF(DATABASE!$X2764&lt;&gt;1,"",DATABASE!A2764)</f>
        <v/>
      </c>
      <c r="D2766" s="94">
        <f>IF(DATABASE!$X2764&lt;&gt;1,"",DATABASE!P2764)</f>
        <v/>
      </c>
      <c r="E2766" s="94">
        <f>IF(DATABASE!$X2764&lt;&gt;1,"",DATABASE!L2764)</f>
        <v/>
      </c>
      <c r="F2766" s="94">
        <f>IF(DATABASE!$X2764&lt;&gt;1,"",DATABASE!Q2764)</f>
        <v/>
      </c>
      <c r="G2766" s="94">
        <f>IF(DATABASE!$X2764&lt;&gt;1,"",DATABASE!C2764)</f>
        <v/>
      </c>
      <c r="H2766" s="94">
        <f>IF(DATABASE!$X2764&lt;&gt;1,"",DATABASE!D2764)</f>
        <v/>
      </c>
      <c r="I2766" s="93">
        <f>IF(DATABASE!$X2764&lt;&gt;1,"",DATABASE!S2764)</f>
        <v/>
      </c>
    </row>
    <row r="2767" ht="16.5" customHeight="1" s="111">
      <c r="A2767" s="92">
        <f>IF(DATABASE!$X2765&lt;&gt;1,"",DATABASE!B2765)</f>
        <v/>
      </c>
      <c r="B2767" s="93">
        <f>IF(DATABASE!$X2765&lt;&gt;1,"",DATABASE!M2765)</f>
        <v/>
      </c>
      <c r="C2767" s="94">
        <f>IF(DATABASE!$X2765&lt;&gt;1,"",DATABASE!A2765)</f>
        <v/>
      </c>
      <c r="D2767" s="94">
        <f>IF(DATABASE!$X2765&lt;&gt;1,"",DATABASE!P2765)</f>
        <v/>
      </c>
      <c r="E2767" s="94">
        <f>IF(DATABASE!$X2765&lt;&gt;1,"",DATABASE!L2765)</f>
        <v/>
      </c>
      <c r="F2767" s="94">
        <f>IF(DATABASE!$X2765&lt;&gt;1,"",DATABASE!Q2765)</f>
        <v/>
      </c>
      <c r="G2767" s="94">
        <f>IF(DATABASE!$X2765&lt;&gt;1,"",DATABASE!C2765)</f>
        <v/>
      </c>
      <c r="H2767" s="94">
        <f>IF(DATABASE!$X2765&lt;&gt;1,"",DATABASE!D2765)</f>
        <v/>
      </c>
      <c r="I2767" s="93">
        <f>IF(DATABASE!$X2765&lt;&gt;1,"",DATABASE!S2765)</f>
        <v/>
      </c>
    </row>
    <row r="2768" ht="16.5" customHeight="1" s="111">
      <c r="A2768" s="92">
        <f>IF(DATABASE!$X2766&lt;&gt;1,"",DATABASE!B2766)</f>
        <v/>
      </c>
      <c r="B2768" s="93">
        <f>IF(DATABASE!$X2766&lt;&gt;1,"",DATABASE!M2766)</f>
        <v/>
      </c>
      <c r="C2768" s="94">
        <f>IF(DATABASE!$X2766&lt;&gt;1,"",DATABASE!A2766)</f>
        <v/>
      </c>
      <c r="D2768" s="94">
        <f>IF(DATABASE!$X2766&lt;&gt;1,"",DATABASE!P2766)</f>
        <v/>
      </c>
      <c r="E2768" s="94">
        <f>IF(DATABASE!$X2766&lt;&gt;1,"",DATABASE!L2766)</f>
        <v/>
      </c>
      <c r="F2768" s="94">
        <f>IF(DATABASE!$X2766&lt;&gt;1,"",DATABASE!Q2766)</f>
        <v/>
      </c>
      <c r="G2768" s="94">
        <f>IF(DATABASE!$X2766&lt;&gt;1,"",DATABASE!C2766)</f>
        <v/>
      </c>
      <c r="H2768" s="94">
        <f>IF(DATABASE!$X2766&lt;&gt;1,"",DATABASE!D2766)</f>
        <v/>
      </c>
      <c r="I2768" s="93">
        <f>IF(DATABASE!$X2766&lt;&gt;1,"",DATABASE!S2766)</f>
        <v/>
      </c>
    </row>
    <row r="2769" ht="16.5" customHeight="1" s="111">
      <c r="A2769" s="92">
        <f>IF(DATABASE!$X2767&lt;&gt;1,"",DATABASE!B2767)</f>
        <v/>
      </c>
      <c r="B2769" s="93">
        <f>IF(DATABASE!$X2767&lt;&gt;1,"",DATABASE!M2767)</f>
        <v/>
      </c>
      <c r="C2769" s="94">
        <f>IF(DATABASE!$X2767&lt;&gt;1,"",DATABASE!A2767)</f>
        <v/>
      </c>
      <c r="D2769" s="94">
        <f>IF(DATABASE!$X2767&lt;&gt;1,"",DATABASE!P2767)</f>
        <v/>
      </c>
      <c r="E2769" s="94">
        <f>IF(DATABASE!$X2767&lt;&gt;1,"",DATABASE!L2767)</f>
        <v/>
      </c>
      <c r="F2769" s="94">
        <f>IF(DATABASE!$X2767&lt;&gt;1,"",DATABASE!Q2767)</f>
        <v/>
      </c>
      <c r="G2769" s="94">
        <f>IF(DATABASE!$X2767&lt;&gt;1,"",DATABASE!C2767)</f>
        <v/>
      </c>
      <c r="H2769" s="94">
        <f>IF(DATABASE!$X2767&lt;&gt;1,"",DATABASE!D2767)</f>
        <v/>
      </c>
      <c r="I2769" s="93">
        <f>IF(DATABASE!$X2767&lt;&gt;1,"",DATABASE!S2767)</f>
        <v/>
      </c>
    </row>
    <row r="2770" ht="16.5" customHeight="1" s="111">
      <c r="A2770" s="92">
        <f>IF(DATABASE!$X2768&lt;&gt;1,"",DATABASE!B2768)</f>
        <v/>
      </c>
      <c r="B2770" s="93">
        <f>IF(DATABASE!$X2768&lt;&gt;1,"",DATABASE!M2768)</f>
        <v/>
      </c>
      <c r="C2770" s="94">
        <f>IF(DATABASE!$X2768&lt;&gt;1,"",DATABASE!A2768)</f>
        <v/>
      </c>
      <c r="D2770" s="94">
        <f>IF(DATABASE!$X2768&lt;&gt;1,"",DATABASE!P2768)</f>
        <v/>
      </c>
      <c r="E2770" s="94">
        <f>IF(DATABASE!$X2768&lt;&gt;1,"",DATABASE!L2768)</f>
        <v/>
      </c>
      <c r="F2770" s="94">
        <f>IF(DATABASE!$X2768&lt;&gt;1,"",DATABASE!Q2768)</f>
        <v/>
      </c>
      <c r="G2770" s="94">
        <f>IF(DATABASE!$X2768&lt;&gt;1,"",DATABASE!C2768)</f>
        <v/>
      </c>
      <c r="H2770" s="94">
        <f>IF(DATABASE!$X2768&lt;&gt;1,"",DATABASE!D2768)</f>
        <v/>
      </c>
      <c r="I2770" s="93">
        <f>IF(DATABASE!$X2768&lt;&gt;1,"",DATABASE!S2768)</f>
        <v/>
      </c>
    </row>
    <row r="2771" ht="16.5" customHeight="1" s="111">
      <c r="A2771" s="92">
        <f>IF(DATABASE!$X2769&lt;&gt;1,"",DATABASE!B2769)</f>
        <v/>
      </c>
      <c r="B2771" s="93">
        <f>IF(DATABASE!$X2769&lt;&gt;1,"",DATABASE!M2769)</f>
        <v/>
      </c>
      <c r="C2771" s="94">
        <f>IF(DATABASE!$X2769&lt;&gt;1,"",DATABASE!A2769)</f>
        <v/>
      </c>
      <c r="D2771" s="94">
        <f>IF(DATABASE!$X2769&lt;&gt;1,"",DATABASE!P2769)</f>
        <v/>
      </c>
      <c r="E2771" s="94">
        <f>IF(DATABASE!$X2769&lt;&gt;1,"",DATABASE!L2769)</f>
        <v/>
      </c>
      <c r="F2771" s="94">
        <f>IF(DATABASE!$X2769&lt;&gt;1,"",DATABASE!Q2769)</f>
        <v/>
      </c>
      <c r="G2771" s="94">
        <f>IF(DATABASE!$X2769&lt;&gt;1,"",DATABASE!C2769)</f>
        <v/>
      </c>
      <c r="H2771" s="94">
        <f>IF(DATABASE!$X2769&lt;&gt;1,"",DATABASE!D2769)</f>
        <v/>
      </c>
      <c r="I2771" s="93">
        <f>IF(DATABASE!$X2769&lt;&gt;1,"",DATABASE!S2769)</f>
        <v/>
      </c>
    </row>
    <row r="2772" ht="16.5" customHeight="1" s="111">
      <c r="A2772" s="92">
        <f>IF(DATABASE!$X2770&lt;&gt;1,"",DATABASE!B2770)</f>
        <v/>
      </c>
      <c r="B2772" s="93">
        <f>IF(DATABASE!$X2770&lt;&gt;1,"",DATABASE!M2770)</f>
        <v/>
      </c>
      <c r="C2772" s="94">
        <f>IF(DATABASE!$X2770&lt;&gt;1,"",DATABASE!A2770)</f>
        <v/>
      </c>
      <c r="D2772" s="94">
        <f>IF(DATABASE!$X2770&lt;&gt;1,"",DATABASE!P2770)</f>
        <v/>
      </c>
      <c r="E2772" s="94">
        <f>IF(DATABASE!$X2770&lt;&gt;1,"",DATABASE!L2770)</f>
        <v/>
      </c>
      <c r="F2772" s="94">
        <f>IF(DATABASE!$X2770&lt;&gt;1,"",DATABASE!Q2770)</f>
        <v/>
      </c>
      <c r="G2772" s="94">
        <f>IF(DATABASE!$X2770&lt;&gt;1,"",DATABASE!C2770)</f>
        <v/>
      </c>
      <c r="H2772" s="94">
        <f>IF(DATABASE!$X2770&lt;&gt;1,"",DATABASE!D2770)</f>
        <v/>
      </c>
      <c r="I2772" s="93">
        <f>IF(DATABASE!$X2770&lt;&gt;1,"",DATABASE!S2770)</f>
        <v/>
      </c>
    </row>
    <row r="2773" ht="16.5" customHeight="1" s="111">
      <c r="A2773" s="92">
        <f>IF(DATABASE!$X2771&lt;&gt;1,"",DATABASE!B2771)</f>
        <v/>
      </c>
      <c r="B2773" s="93">
        <f>IF(DATABASE!$X2771&lt;&gt;1,"",DATABASE!M2771)</f>
        <v/>
      </c>
      <c r="C2773" s="94">
        <f>IF(DATABASE!$X2771&lt;&gt;1,"",DATABASE!A2771)</f>
        <v/>
      </c>
      <c r="D2773" s="94">
        <f>IF(DATABASE!$X2771&lt;&gt;1,"",DATABASE!P2771)</f>
        <v/>
      </c>
      <c r="E2773" s="94">
        <f>IF(DATABASE!$X2771&lt;&gt;1,"",DATABASE!L2771)</f>
        <v/>
      </c>
      <c r="F2773" s="94">
        <f>IF(DATABASE!$X2771&lt;&gt;1,"",DATABASE!Q2771)</f>
        <v/>
      </c>
      <c r="G2773" s="94">
        <f>IF(DATABASE!$X2771&lt;&gt;1,"",DATABASE!C2771)</f>
        <v/>
      </c>
      <c r="H2773" s="94">
        <f>IF(DATABASE!$X2771&lt;&gt;1,"",DATABASE!D2771)</f>
        <v/>
      </c>
      <c r="I2773" s="93">
        <f>IF(DATABASE!$X2771&lt;&gt;1,"",DATABASE!S2771)</f>
        <v/>
      </c>
    </row>
    <row r="2774" ht="16.5" customHeight="1" s="111">
      <c r="A2774" s="92">
        <f>IF(DATABASE!$X2772&lt;&gt;1,"",DATABASE!B2772)</f>
        <v/>
      </c>
      <c r="B2774" s="93">
        <f>IF(DATABASE!$X2772&lt;&gt;1,"",DATABASE!M2772)</f>
        <v/>
      </c>
      <c r="C2774" s="94">
        <f>IF(DATABASE!$X2772&lt;&gt;1,"",DATABASE!A2772)</f>
        <v/>
      </c>
      <c r="D2774" s="94">
        <f>IF(DATABASE!$X2772&lt;&gt;1,"",DATABASE!P2772)</f>
        <v/>
      </c>
      <c r="E2774" s="94">
        <f>IF(DATABASE!$X2772&lt;&gt;1,"",DATABASE!L2772)</f>
        <v/>
      </c>
      <c r="F2774" s="94">
        <f>IF(DATABASE!$X2772&lt;&gt;1,"",DATABASE!Q2772)</f>
        <v/>
      </c>
      <c r="G2774" s="94">
        <f>IF(DATABASE!$X2772&lt;&gt;1,"",DATABASE!C2772)</f>
        <v/>
      </c>
      <c r="H2774" s="94">
        <f>IF(DATABASE!$X2772&lt;&gt;1,"",DATABASE!D2772)</f>
        <v/>
      </c>
      <c r="I2774" s="93">
        <f>IF(DATABASE!$X2772&lt;&gt;1,"",DATABASE!S2772)</f>
        <v/>
      </c>
    </row>
    <row r="2775" ht="16.5" customHeight="1" s="111">
      <c r="A2775" s="92">
        <f>IF(DATABASE!$X2773&lt;&gt;1,"",DATABASE!B2773)</f>
        <v/>
      </c>
      <c r="B2775" s="93">
        <f>IF(DATABASE!$X2773&lt;&gt;1,"",DATABASE!M2773)</f>
        <v/>
      </c>
      <c r="C2775" s="94">
        <f>IF(DATABASE!$X2773&lt;&gt;1,"",DATABASE!A2773)</f>
        <v/>
      </c>
      <c r="D2775" s="94">
        <f>IF(DATABASE!$X2773&lt;&gt;1,"",DATABASE!P2773)</f>
        <v/>
      </c>
      <c r="E2775" s="94">
        <f>IF(DATABASE!$X2773&lt;&gt;1,"",DATABASE!L2773)</f>
        <v/>
      </c>
      <c r="F2775" s="94">
        <f>IF(DATABASE!$X2773&lt;&gt;1,"",DATABASE!Q2773)</f>
        <v/>
      </c>
      <c r="G2775" s="94">
        <f>IF(DATABASE!$X2773&lt;&gt;1,"",DATABASE!C2773)</f>
        <v/>
      </c>
      <c r="H2775" s="94">
        <f>IF(DATABASE!$X2773&lt;&gt;1,"",DATABASE!D2773)</f>
        <v/>
      </c>
      <c r="I2775" s="93">
        <f>IF(DATABASE!$X2773&lt;&gt;1,"",DATABASE!S2773)</f>
        <v/>
      </c>
    </row>
    <row r="2776" ht="16.5" customHeight="1" s="111">
      <c r="A2776" s="92">
        <f>IF(DATABASE!$X2774&lt;&gt;1,"",DATABASE!B2774)</f>
        <v/>
      </c>
      <c r="B2776" s="93">
        <f>IF(DATABASE!$X2774&lt;&gt;1,"",DATABASE!M2774)</f>
        <v/>
      </c>
      <c r="C2776" s="94">
        <f>IF(DATABASE!$X2774&lt;&gt;1,"",DATABASE!A2774)</f>
        <v/>
      </c>
      <c r="D2776" s="94">
        <f>IF(DATABASE!$X2774&lt;&gt;1,"",DATABASE!P2774)</f>
        <v/>
      </c>
      <c r="E2776" s="94">
        <f>IF(DATABASE!$X2774&lt;&gt;1,"",DATABASE!L2774)</f>
        <v/>
      </c>
      <c r="F2776" s="94">
        <f>IF(DATABASE!$X2774&lt;&gt;1,"",DATABASE!Q2774)</f>
        <v/>
      </c>
      <c r="G2776" s="94">
        <f>IF(DATABASE!$X2774&lt;&gt;1,"",DATABASE!C2774)</f>
        <v/>
      </c>
      <c r="H2776" s="94">
        <f>IF(DATABASE!$X2774&lt;&gt;1,"",DATABASE!D2774)</f>
        <v/>
      </c>
      <c r="I2776" s="93">
        <f>IF(DATABASE!$X2774&lt;&gt;1,"",DATABASE!S2774)</f>
        <v/>
      </c>
    </row>
    <row r="2777" ht="16.5" customHeight="1" s="111">
      <c r="A2777" s="92">
        <f>IF(DATABASE!$X2775&lt;&gt;1,"",DATABASE!B2775)</f>
        <v/>
      </c>
      <c r="B2777" s="93">
        <f>IF(DATABASE!$X2775&lt;&gt;1,"",DATABASE!M2775)</f>
        <v/>
      </c>
      <c r="C2777" s="94">
        <f>IF(DATABASE!$X2775&lt;&gt;1,"",DATABASE!A2775)</f>
        <v/>
      </c>
      <c r="D2777" s="94">
        <f>IF(DATABASE!$X2775&lt;&gt;1,"",DATABASE!P2775)</f>
        <v/>
      </c>
      <c r="E2777" s="94">
        <f>IF(DATABASE!$X2775&lt;&gt;1,"",DATABASE!L2775)</f>
        <v/>
      </c>
      <c r="F2777" s="94">
        <f>IF(DATABASE!$X2775&lt;&gt;1,"",DATABASE!Q2775)</f>
        <v/>
      </c>
      <c r="G2777" s="94">
        <f>IF(DATABASE!$X2775&lt;&gt;1,"",DATABASE!C2775)</f>
        <v/>
      </c>
      <c r="H2777" s="94">
        <f>IF(DATABASE!$X2775&lt;&gt;1,"",DATABASE!D2775)</f>
        <v/>
      </c>
      <c r="I2777" s="93">
        <f>IF(DATABASE!$X2775&lt;&gt;1,"",DATABASE!S2775)</f>
        <v/>
      </c>
    </row>
    <row r="2778" ht="16.5" customHeight="1" s="111">
      <c r="A2778" s="92">
        <f>IF(DATABASE!$X2776&lt;&gt;1,"",DATABASE!B2776)</f>
        <v/>
      </c>
      <c r="B2778" s="93">
        <f>IF(DATABASE!$X2776&lt;&gt;1,"",DATABASE!M2776)</f>
        <v/>
      </c>
      <c r="C2778" s="94">
        <f>IF(DATABASE!$X2776&lt;&gt;1,"",DATABASE!A2776)</f>
        <v/>
      </c>
      <c r="D2778" s="94">
        <f>IF(DATABASE!$X2776&lt;&gt;1,"",DATABASE!P2776)</f>
        <v/>
      </c>
      <c r="E2778" s="94">
        <f>IF(DATABASE!$X2776&lt;&gt;1,"",DATABASE!L2776)</f>
        <v/>
      </c>
      <c r="F2778" s="94">
        <f>IF(DATABASE!$X2776&lt;&gt;1,"",DATABASE!Q2776)</f>
        <v/>
      </c>
      <c r="G2778" s="94">
        <f>IF(DATABASE!$X2776&lt;&gt;1,"",DATABASE!C2776)</f>
        <v/>
      </c>
      <c r="H2778" s="94">
        <f>IF(DATABASE!$X2776&lt;&gt;1,"",DATABASE!D2776)</f>
        <v/>
      </c>
      <c r="I2778" s="93">
        <f>IF(DATABASE!$X2776&lt;&gt;1,"",DATABASE!S2776)</f>
        <v/>
      </c>
    </row>
    <row r="2779" ht="16.5" customHeight="1" s="111">
      <c r="A2779" s="92">
        <f>IF(DATABASE!$X2777&lt;&gt;1,"",DATABASE!B2777)</f>
        <v/>
      </c>
      <c r="B2779" s="93">
        <f>IF(DATABASE!$X2777&lt;&gt;1,"",DATABASE!M2777)</f>
        <v/>
      </c>
      <c r="C2779" s="94">
        <f>IF(DATABASE!$X2777&lt;&gt;1,"",DATABASE!A2777)</f>
        <v/>
      </c>
      <c r="D2779" s="94">
        <f>IF(DATABASE!$X2777&lt;&gt;1,"",DATABASE!P2777)</f>
        <v/>
      </c>
      <c r="E2779" s="94">
        <f>IF(DATABASE!$X2777&lt;&gt;1,"",DATABASE!L2777)</f>
        <v/>
      </c>
      <c r="F2779" s="94">
        <f>IF(DATABASE!$X2777&lt;&gt;1,"",DATABASE!Q2777)</f>
        <v/>
      </c>
      <c r="G2779" s="94">
        <f>IF(DATABASE!$X2777&lt;&gt;1,"",DATABASE!C2777)</f>
        <v/>
      </c>
      <c r="H2779" s="94">
        <f>IF(DATABASE!$X2777&lt;&gt;1,"",DATABASE!D2777)</f>
        <v/>
      </c>
      <c r="I2779" s="93">
        <f>IF(DATABASE!$X2777&lt;&gt;1,"",DATABASE!S2777)</f>
        <v/>
      </c>
    </row>
    <row r="2780" ht="16.5" customHeight="1" s="111">
      <c r="A2780" s="92">
        <f>IF(DATABASE!$X2778&lt;&gt;1,"",DATABASE!B2778)</f>
        <v/>
      </c>
      <c r="B2780" s="93">
        <f>IF(DATABASE!$X2778&lt;&gt;1,"",DATABASE!M2778)</f>
        <v/>
      </c>
      <c r="C2780" s="94">
        <f>IF(DATABASE!$X2778&lt;&gt;1,"",DATABASE!A2778)</f>
        <v/>
      </c>
      <c r="D2780" s="94">
        <f>IF(DATABASE!$X2778&lt;&gt;1,"",DATABASE!P2778)</f>
        <v/>
      </c>
      <c r="E2780" s="94">
        <f>IF(DATABASE!$X2778&lt;&gt;1,"",DATABASE!L2778)</f>
        <v/>
      </c>
      <c r="F2780" s="94">
        <f>IF(DATABASE!$X2778&lt;&gt;1,"",DATABASE!Q2778)</f>
        <v/>
      </c>
      <c r="G2780" s="94">
        <f>IF(DATABASE!$X2778&lt;&gt;1,"",DATABASE!C2778)</f>
        <v/>
      </c>
      <c r="H2780" s="94">
        <f>IF(DATABASE!$X2778&lt;&gt;1,"",DATABASE!D2778)</f>
        <v/>
      </c>
      <c r="I2780" s="93">
        <f>IF(DATABASE!$X2778&lt;&gt;1,"",DATABASE!S2778)</f>
        <v/>
      </c>
    </row>
    <row r="2781" ht="16.5" customHeight="1" s="111">
      <c r="A2781" s="92">
        <f>IF(DATABASE!$X2779&lt;&gt;1,"",DATABASE!B2779)</f>
        <v/>
      </c>
      <c r="B2781" s="93">
        <f>IF(DATABASE!$X2779&lt;&gt;1,"",DATABASE!M2779)</f>
        <v/>
      </c>
      <c r="C2781" s="94">
        <f>IF(DATABASE!$X2779&lt;&gt;1,"",DATABASE!A2779)</f>
        <v/>
      </c>
      <c r="D2781" s="94">
        <f>IF(DATABASE!$X2779&lt;&gt;1,"",DATABASE!P2779)</f>
        <v/>
      </c>
      <c r="E2781" s="94">
        <f>IF(DATABASE!$X2779&lt;&gt;1,"",DATABASE!L2779)</f>
        <v/>
      </c>
      <c r="F2781" s="94">
        <f>IF(DATABASE!$X2779&lt;&gt;1,"",DATABASE!Q2779)</f>
        <v/>
      </c>
      <c r="G2781" s="94">
        <f>IF(DATABASE!$X2779&lt;&gt;1,"",DATABASE!C2779)</f>
        <v/>
      </c>
      <c r="H2781" s="94">
        <f>IF(DATABASE!$X2779&lt;&gt;1,"",DATABASE!D2779)</f>
        <v/>
      </c>
      <c r="I2781" s="93">
        <f>IF(DATABASE!$X2779&lt;&gt;1,"",DATABASE!S2779)</f>
        <v/>
      </c>
    </row>
    <row r="2782" ht="16.5" customHeight="1" s="111">
      <c r="A2782" s="92">
        <f>IF(DATABASE!$X2780&lt;&gt;1,"",DATABASE!B2780)</f>
        <v/>
      </c>
      <c r="B2782" s="93">
        <f>IF(DATABASE!$X2780&lt;&gt;1,"",DATABASE!M2780)</f>
        <v/>
      </c>
      <c r="C2782" s="94">
        <f>IF(DATABASE!$X2780&lt;&gt;1,"",DATABASE!A2780)</f>
        <v/>
      </c>
      <c r="D2782" s="94">
        <f>IF(DATABASE!$X2780&lt;&gt;1,"",DATABASE!P2780)</f>
        <v/>
      </c>
      <c r="E2782" s="94">
        <f>IF(DATABASE!$X2780&lt;&gt;1,"",DATABASE!L2780)</f>
        <v/>
      </c>
      <c r="F2782" s="94">
        <f>IF(DATABASE!$X2780&lt;&gt;1,"",DATABASE!Q2780)</f>
        <v/>
      </c>
      <c r="G2782" s="94">
        <f>IF(DATABASE!$X2780&lt;&gt;1,"",DATABASE!C2780)</f>
        <v/>
      </c>
      <c r="H2782" s="94">
        <f>IF(DATABASE!$X2780&lt;&gt;1,"",DATABASE!D2780)</f>
        <v/>
      </c>
      <c r="I2782" s="93">
        <f>IF(DATABASE!$X2780&lt;&gt;1,"",DATABASE!S2780)</f>
        <v/>
      </c>
    </row>
    <row r="2783" ht="16.5" customHeight="1" s="111">
      <c r="A2783" s="92">
        <f>IF(DATABASE!$X2781&lt;&gt;1,"",DATABASE!B2781)</f>
        <v/>
      </c>
      <c r="B2783" s="93">
        <f>IF(DATABASE!$X2781&lt;&gt;1,"",DATABASE!M2781)</f>
        <v/>
      </c>
      <c r="C2783" s="94">
        <f>IF(DATABASE!$X2781&lt;&gt;1,"",DATABASE!A2781)</f>
        <v/>
      </c>
      <c r="D2783" s="94">
        <f>IF(DATABASE!$X2781&lt;&gt;1,"",DATABASE!P2781)</f>
        <v/>
      </c>
      <c r="E2783" s="94">
        <f>IF(DATABASE!$X2781&lt;&gt;1,"",DATABASE!L2781)</f>
        <v/>
      </c>
      <c r="F2783" s="94">
        <f>IF(DATABASE!$X2781&lt;&gt;1,"",DATABASE!Q2781)</f>
        <v/>
      </c>
      <c r="G2783" s="94">
        <f>IF(DATABASE!$X2781&lt;&gt;1,"",DATABASE!C2781)</f>
        <v/>
      </c>
      <c r="H2783" s="94">
        <f>IF(DATABASE!$X2781&lt;&gt;1,"",DATABASE!D2781)</f>
        <v/>
      </c>
      <c r="I2783" s="93">
        <f>IF(DATABASE!$X2781&lt;&gt;1,"",DATABASE!S2781)</f>
        <v/>
      </c>
    </row>
    <row r="2784" ht="16.5" customHeight="1" s="111">
      <c r="A2784" s="92">
        <f>IF(DATABASE!$X2782&lt;&gt;1,"",DATABASE!B2782)</f>
        <v/>
      </c>
      <c r="B2784" s="93">
        <f>IF(DATABASE!$X2782&lt;&gt;1,"",DATABASE!M2782)</f>
        <v/>
      </c>
      <c r="C2784" s="94">
        <f>IF(DATABASE!$X2782&lt;&gt;1,"",DATABASE!A2782)</f>
        <v/>
      </c>
      <c r="D2784" s="94">
        <f>IF(DATABASE!$X2782&lt;&gt;1,"",DATABASE!P2782)</f>
        <v/>
      </c>
      <c r="E2784" s="94">
        <f>IF(DATABASE!$X2782&lt;&gt;1,"",DATABASE!L2782)</f>
        <v/>
      </c>
      <c r="F2784" s="94">
        <f>IF(DATABASE!$X2782&lt;&gt;1,"",DATABASE!Q2782)</f>
        <v/>
      </c>
      <c r="G2784" s="94">
        <f>IF(DATABASE!$X2782&lt;&gt;1,"",DATABASE!C2782)</f>
        <v/>
      </c>
      <c r="H2784" s="94">
        <f>IF(DATABASE!$X2782&lt;&gt;1,"",DATABASE!D2782)</f>
        <v/>
      </c>
      <c r="I2784" s="93">
        <f>IF(DATABASE!$X2782&lt;&gt;1,"",DATABASE!S2782)</f>
        <v/>
      </c>
    </row>
    <row r="2785" ht="16.5" customHeight="1" s="111">
      <c r="A2785" s="92">
        <f>IF(DATABASE!$X2783&lt;&gt;1,"",DATABASE!B2783)</f>
        <v/>
      </c>
      <c r="B2785" s="93">
        <f>IF(DATABASE!$X2783&lt;&gt;1,"",DATABASE!M2783)</f>
        <v/>
      </c>
      <c r="C2785" s="94">
        <f>IF(DATABASE!$X2783&lt;&gt;1,"",DATABASE!A2783)</f>
        <v/>
      </c>
      <c r="D2785" s="94">
        <f>IF(DATABASE!$X2783&lt;&gt;1,"",DATABASE!P2783)</f>
        <v/>
      </c>
      <c r="E2785" s="94">
        <f>IF(DATABASE!$X2783&lt;&gt;1,"",DATABASE!L2783)</f>
        <v/>
      </c>
      <c r="F2785" s="94">
        <f>IF(DATABASE!$X2783&lt;&gt;1,"",DATABASE!Q2783)</f>
        <v/>
      </c>
      <c r="G2785" s="94">
        <f>IF(DATABASE!$X2783&lt;&gt;1,"",DATABASE!C2783)</f>
        <v/>
      </c>
      <c r="H2785" s="94">
        <f>IF(DATABASE!$X2783&lt;&gt;1,"",DATABASE!D2783)</f>
        <v/>
      </c>
      <c r="I2785" s="93">
        <f>IF(DATABASE!$X2783&lt;&gt;1,"",DATABASE!S2783)</f>
        <v/>
      </c>
    </row>
    <row r="2786" ht="16.5" customHeight="1" s="111">
      <c r="A2786" s="92">
        <f>IF(DATABASE!$X2784&lt;&gt;1,"",DATABASE!B2784)</f>
        <v/>
      </c>
      <c r="B2786" s="93">
        <f>IF(DATABASE!$X2784&lt;&gt;1,"",DATABASE!M2784)</f>
        <v/>
      </c>
      <c r="C2786" s="94">
        <f>IF(DATABASE!$X2784&lt;&gt;1,"",DATABASE!A2784)</f>
        <v/>
      </c>
      <c r="D2786" s="94">
        <f>IF(DATABASE!$X2784&lt;&gt;1,"",DATABASE!P2784)</f>
        <v/>
      </c>
      <c r="E2786" s="94">
        <f>IF(DATABASE!$X2784&lt;&gt;1,"",DATABASE!L2784)</f>
        <v/>
      </c>
      <c r="F2786" s="94">
        <f>IF(DATABASE!$X2784&lt;&gt;1,"",DATABASE!Q2784)</f>
        <v/>
      </c>
      <c r="G2786" s="94">
        <f>IF(DATABASE!$X2784&lt;&gt;1,"",DATABASE!C2784)</f>
        <v/>
      </c>
      <c r="H2786" s="94">
        <f>IF(DATABASE!$X2784&lt;&gt;1,"",DATABASE!D2784)</f>
        <v/>
      </c>
      <c r="I2786" s="93">
        <f>IF(DATABASE!$X2784&lt;&gt;1,"",DATABASE!S2784)</f>
        <v/>
      </c>
    </row>
    <row r="2787" ht="16.5" customHeight="1" s="111">
      <c r="A2787" s="92">
        <f>IF(DATABASE!$X2785&lt;&gt;1,"",DATABASE!B2785)</f>
        <v/>
      </c>
      <c r="B2787" s="93">
        <f>IF(DATABASE!$X2785&lt;&gt;1,"",DATABASE!M2785)</f>
        <v/>
      </c>
      <c r="C2787" s="94">
        <f>IF(DATABASE!$X2785&lt;&gt;1,"",DATABASE!A2785)</f>
        <v/>
      </c>
      <c r="D2787" s="94">
        <f>IF(DATABASE!$X2785&lt;&gt;1,"",DATABASE!P2785)</f>
        <v/>
      </c>
      <c r="E2787" s="94">
        <f>IF(DATABASE!$X2785&lt;&gt;1,"",DATABASE!L2785)</f>
        <v/>
      </c>
      <c r="F2787" s="94">
        <f>IF(DATABASE!$X2785&lt;&gt;1,"",DATABASE!Q2785)</f>
        <v/>
      </c>
      <c r="G2787" s="94">
        <f>IF(DATABASE!$X2785&lt;&gt;1,"",DATABASE!C2785)</f>
        <v/>
      </c>
      <c r="H2787" s="94">
        <f>IF(DATABASE!$X2785&lt;&gt;1,"",DATABASE!D2785)</f>
        <v/>
      </c>
      <c r="I2787" s="93">
        <f>IF(DATABASE!$X2785&lt;&gt;1,"",DATABASE!S2785)</f>
        <v/>
      </c>
    </row>
    <row r="2788" ht="16.5" customHeight="1" s="111">
      <c r="A2788" s="92">
        <f>IF(DATABASE!$X2786&lt;&gt;1,"",DATABASE!B2786)</f>
        <v/>
      </c>
      <c r="B2788" s="93">
        <f>IF(DATABASE!$X2786&lt;&gt;1,"",DATABASE!M2786)</f>
        <v/>
      </c>
      <c r="C2788" s="94">
        <f>IF(DATABASE!$X2786&lt;&gt;1,"",DATABASE!A2786)</f>
        <v/>
      </c>
      <c r="D2788" s="94">
        <f>IF(DATABASE!$X2786&lt;&gt;1,"",DATABASE!P2786)</f>
        <v/>
      </c>
      <c r="E2788" s="94">
        <f>IF(DATABASE!$X2786&lt;&gt;1,"",DATABASE!L2786)</f>
        <v/>
      </c>
      <c r="F2788" s="94">
        <f>IF(DATABASE!$X2786&lt;&gt;1,"",DATABASE!Q2786)</f>
        <v/>
      </c>
      <c r="G2788" s="94">
        <f>IF(DATABASE!$X2786&lt;&gt;1,"",DATABASE!C2786)</f>
        <v/>
      </c>
      <c r="H2788" s="94">
        <f>IF(DATABASE!$X2786&lt;&gt;1,"",DATABASE!D2786)</f>
        <v/>
      </c>
      <c r="I2788" s="93">
        <f>IF(DATABASE!$X2786&lt;&gt;1,"",DATABASE!S2786)</f>
        <v/>
      </c>
    </row>
    <row r="2789" ht="16.5" customHeight="1" s="111">
      <c r="A2789" s="92">
        <f>IF(DATABASE!$X2787&lt;&gt;1,"",DATABASE!B2787)</f>
        <v/>
      </c>
      <c r="B2789" s="93">
        <f>IF(DATABASE!$X2787&lt;&gt;1,"",DATABASE!M2787)</f>
        <v/>
      </c>
      <c r="C2789" s="94">
        <f>IF(DATABASE!$X2787&lt;&gt;1,"",DATABASE!A2787)</f>
        <v/>
      </c>
      <c r="D2789" s="94">
        <f>IF(DATABASE!$X2787&lt;&gt;1,"",DATABASE!P2787)</f>
        <v/>
      </c>
      <c r="E2789" s="94">
        <f>IF(DATABASE!$X2787&lt;&gt;1,"",DATABASE!L2787)</f>
        <v/>
      </c>
      <c r="F2789" s="94">
        <f>IF(DATABASE!$X2787&lt;&gt;1,"",DATABASE!Q2787)</f>
        <v/>
      </c>
      <c r="G2789" s="94">
        <f>IF(DATABASE!$X2787&lt;&gt;1,"",DATABASE!C2787)</f>
        <v/>
      </c>
      <c r="H2789" s="94">
        <f>IF(DATABASE!$X2787&lt;&gt;1,"",DATABASE!D2787)</f>
        <v/>
      </c>
      <c r="I2789" s="93">
        <f>IF(DATABASE!$X2787&lt;&gt;1,"",DATABASE!S2787)</f>
        <v/>
      </c>
    </row>
    <row r="2790" ht="16.5" customHeight="1" s="111">
      <c r="A2790" s="92">
        <f>IF(DATABASE!$X2788&lt;&gt;1,"",DATABASE!B2788)</f>
        <v/>
      </c>
      <c r="B2790" s="93">
        <f>IF(DATABASE!$X2788&lt;&gt;1,"",DATABASE!M2788)</f>
        <v/>
      </c>
      <c r="C2790" s="94">
        <f>IF(DATABASE!$X2788&lt;&gt;1,"",DATABASE!A2788)</f>
        <v/>
      </c>
      <c r="D2790" s="94">
        <f>IF(DATABASE!$X2788&lt;&gt;1,"",DATABASE!P2788)</f>
        <v/>
      </c>
      <c r="E2790" s="94">
        <f>IF(DATABASE!$X2788&lt;&gt;1,"",DATABASE!L2788)</f>
        <v/>
      </c>
      <c r="F2790" s="94">
        <f>IF(DATABASE!$X2788&lt;&gt;1,"",DATABASE!Q2788)</f>
        <v/>
      </c>
      <c r="G2790" s="94">
        <f>IF(DATABASE!$X2788&lt;&gt;1,"",DATABASE!C2788)</f>
        <v/>
      </c>
      <c r="H2790" s="94">
        <f>IF(DATABASE!$X2788&lt;&gt;1,"",DATABASE!D2788)</f>
        <v/>
      </c>
      <c r="I2790" s="93">
        <f>IF(DATABASE!$X2788&lt;&gt;1,"",DATABASE!S2788)</f>
        <v/>
      </c>
    </row>
    <row r="2791" ht="16.5" customHeight="1" s="111">
      <c r="A2791" s="92">
        <f>IF(DATABASE!$X2789&lt;&gt;1,"",DATABASE!B2789)</f>
        <v/>
      </c>
      <c r="B2791" s="93">
        <f>IF(DATABASE!$X2789&lt;&gt;1,"",DATABASE!M2789)</f>
        <v/>
      </c>
      <c r="C2791" s="94">
        <f>IF(DATABASE!$X2789&lt;&gt;1,"",DATABASE!A2789)</f>
        <v/>
      </c>
      <c r="D2791" s="94">
        <f>IF(DATABASE!$X2789&lt;&gt;1,"",DATABASE!P2789)</f>
        <v/>
      </c>
      <c r="E2791" s="94">
        <f>IF(DATABASE!$X2789&lt;&gt;1,"",DATABASE!L2789)</f>
        <v/>
      </c>
      <c r="F2791" s="94">
        <f>IF(DATABASE!$X2789&lt;&gt;1,"",DATABASE!Q2789)</f>
        <v/>
      </c>
      <c r="G2791" s="94">
        <f>IF(DATABASE!$X2789&lt;&gt;1,"",DATABASE!C2789)</f>
        <v/>
      </c>
      <c r="H2791" s="94">
        <f>IF(DATABASE!$X2789&lt;&gt;1,"",DATABASE!D2789)</f>
        <v/>
      </c>
      <c r="I2791" s="93">
        <f>IF(DATABASE!$X2789&lt;&gt;1,"",DATABASE!S2789)</f>
        <v/>
      </c>
    </row>
    <row r="2792" ht="16.5" customHeight="1" s="111">
      <c r="A2792" s="92">
        <f>IF(DATABASE!$X2790&lt;&gt;1,"",DATABASE!B2790)</f>
        <v/>
      </c>
      <c r="B2792" s="93">
        <f>IF(DATABASE!$X2790&lt;&gt;1,"",DATABASE!M2790)</f>
        <v/>
      </c>
      <c r="C2792" s="94">
        <f>IF(DATABASE!$X2790&lt;&gt;1,"",DATABASE!A2790)</f>
        <v/>
      </c>
      <c r="D2792" s="94">
        <f>IF(DATABASE!$X2790&lt;&gt;1,"",DATABASE!P2790)</f>
        <v/>
      </c>
      <c r="E2792" s="94">
        <f>IF(DATABASE!$X2790&lt;&gt;1,"",DATABASE!L2790)</f>
        <v/>
      </c>
      <c r="F2792" s="94">
        <f>IF(DATABASE!$X2790&lt;&gt;1,"",DATABASE!Q2790)</f>
        <v/>
      </c>
      <c r="G2792" s="94">
        <f>IF(DATABASE!$X2790&lt;&gt;1,"",DATABASE!C2790)</f>
        <v/>
      </c>
      <c r="H2792" s="94">
        <f>IF(DATABASE!$X2790&lt;&gt;1,"",DATABASE!D2790)</f>
        <v/>
      </c>
      <c r="I2792" s="93">
        <f>IF(DATABASE!$X2790&lt;&gt;1,"",DATABASE!S2790)</f>
        <v/>
      </c>
    </row>
    <row r="2793" ht="16.5" customHeight="1" s="111">
      <c r="A2793" s="92">
        <f>IF(DATABASE!$X2791&lt;&gt;1,"",DATABASE!B2791)</f>
        <v/>
      </c>
      <c r="B2793" s="93">
        <f>IF(DATABASE!$X2791&lt;&gt;1,"",DATABASE!M2791)</f>
        <v/>
      </c>
      <c r="C2793" s="94">
        <f>IF(DATABASE!$X2791&lt;&gt;1,"",DATABASE!A2791)</f>
        <v/>
      </c>
      <c r="D2793" s="94">
        <f>IF(DATABASE!$X2791&lt;&gt;1,"",DATABASE!P2791)</f>
        <v/>
      </c>
      <c r="E2793" s="94">
        <f>IF(DATABASE!$X2791&lt;&gt;1,"",DATABASE!L2791)</f>
        <v/>
      </c>
      <c r="F2793" s="94">
        <f>IF(DATABASE!$X2791&lt;&gt;1,"",DATABASE!Q2791)</f>
        <v/>
      </c>
      <c r="G2793" s="94">
        <f>IF(DATABASE!$X2791&lt;&gt;1,"",DATABASE!C2791)</f>
        <v/>
      </c>
      <c r="H2793" s="94">
        <f>IF(DATABASE!$X2791&lt;&gt;1,"",DATABASE!D2791)</f>
        <v/>
      </c>
      <c r="I2793" s="93">
        <f>IF(DATABASE!$X2791&lt;&gt;1,"",DATABASE!S2791)</f>
        <v/>
      </c>
    </row>
    <row r="2794" ht="16.5" customHeight="1" s="111">
      <c r="A2794" s="92">
        <f>IF(DATABASE!$X2792&lt;&gt;1,"",DATABASE!B2792)</f>
        <v/>
      </c>
      <c r="B2794" s="93">
        <f>IF(DATABASE!$X2792&lt;&gt;1,"",DATABASE!M2792)</f>
        <v/>
      </c>
      <c r="C2794" s="94">
        <f>IF(DATABASE!$X2792&lt;&gt;1,"",DATABASE!A2792)</f>
        <v/>
      </c>
      <c r="D2794" s="94">
        <f>IF(DATABASE!$X2792&lt;&gt;1,"",DATABASE!P2792)</f>
        <v/>
      </c>
      <c r="E2794" s="94">
        <f>IF(DATABASE!$X2792&lt;&gt;1,"",DATABASE!L2792)</f>
        <v/>
      </c>
      <c r="F2794" s="94">
        <f>IF(DATABASE!$X2792&lt;&gt;1,"",DATABASE!Q2792)</f>
        <v/>
      </c>
      <c r="G2794" s="94">
        <f>IF(DATABASE!$X2792&lt;&gt;1,"",DATABASE!C2792)</f>
        <v/>
      </c>
      <c r="H2794" s="94">
        <f>IF(DATABASE!$X2792&lt;&gt;1,"",DATABASE!D2792)</f>
        <v/>
      </c>
      <c r="I2794" s="93">
        <f>IF(DATABASE!$X2792&lt;&gt;1,"",DATABASE!S2792)</f>
        <v/>
      </c>
    </row>
    <row r="2795" ht="16.5" customHeight="1" s="111">
      <c r="A2795" s="92">
        <f>IF(DATABASE!$X2793&lt;&gt;1,"",DATABASE!B2793)</f>
        <v/>
      </c>
      <c r="B2795" s="93">
        <f>IF(DATABASE!$X2793&lt;&gt;1,"",DATABASE!M2793)</f>
        <v/>
      </c>
      <c r="C2795" s="94">
        <f>IF(DATABASE!$X2793&lt;&gt;1,"",DATABASE!A2793)</f>
        <v/>
      </c>
      <c r="D2795" s="94">
        <f>IF(DATABASE!$X2793&lt;&gt;1,"",DATABASE!P2793)</f>
        <v/>
      </c>
      <c r="E2795" s="94">
        <f>IF(DATABASE!$X2793&lt;&gt;1,"",DATABASE!L2793)</f>
        <v/>
      </c>
      <c r="F2795" s="94">
        <f>IF(DATABASE!$X2793&lt;&gt;1,"",DATABASE!Q2793)</f>
        <v/>
      </c>
      <c r="G2795" s="94">
        <f>IF(DATABASE!$X2793&lt;&gt;1,"",DATABASE!C2793)</f>
        <v/>
      </c>
      <c r="H2795" s="94">
        <f>IF(DATABASE!$X2793&lt;&gt;1,"",DATABASE!D2793)</f>
        <v/>
      </c>
      <c r="I2795" s="93">
        <f>IF(DATABASE!$X2793&lt;&gt;1,"",DATABASE!S2793)</f>
        <v/>
      </c>
    </row>
    <row r="2796" ht="16.5" customHeight="1" s="111">
      <c r="A2796" s="92">
        <f>IF(DATABASE!$X2794&lt;&gt;1,"",DATABASE!B2794)</f>
        <v/>
      </c>
      <c r="B2796" s="93">
        <f>IF(DATABASE!$X2794&lt;&gt;1,"",DATABASE!M2794)</f>
        <v/>
      </c>
      <c r="C2796" s="94">
        <f>IF(DATABASE!$X2794&lt;&gt;1,"",DATABASE!A2794)</f>
        <v/>
      </c>
      <c r="D2796" s="94">
        <f>IF(DATABASE!$X2794&lt;&gt;1,"",DATABASE!P2794)</f>
        <v/>
      </c>
      <c r="E2796" s="94">
        <f>IF(DATABASE!$X2794&lt;&gt;1,"",DATABASE!L2794)</f>
        <v/>
      </c>
      <c r="F2796" s="94">
        <f>IF(DATABASE!$X2794&lt;&gt;1,"",DATABASE!Q2794)</f>
        <v/>
      </c>
      <c r="G2796" s="94">
        <f>IF(DATABASE!$X2794&lt;&gt;1,"",DATABASE!C2794)</f>
        <v/>
      </c>
      <c r="H2796" s="94">
        <f>IF(DATABASE!$X2794&lt;&gt;1,"",DATABASE!D2794)</f>
        <v/>
      </c>
      <c r="I2796" s="93">
        <f>IF(DATABASE!$X2794&lt;&gt;1,"",DATABASE!S2794)</f>
        <v/>
      </c>
    </row>
    <row r="2797" ht="16.5" customHeight="1" s="111">
      <c r="A2797" s="92">
        <f>IF(DATABASE!$X2795&lt;&gt;1,"",DATABASE!B2795)</f>
        <v/>
      </c>
      <c r="B2797" s="93">
        <f>IF(DATABASE!$X2795&lt;&gt;1,"",DATABASE!M2795)</f>
        <v/>
      </c>
      <c r="C2797" s="94">
        <f>IF(DATABASE!$X2795&lt;&gt;1,"",DATABASE!A2795)</f>
        <v/>
      </c>
      <c r="D2797" s="94">
        <f>IF(DATABASE!$X2795&lt;&gt;1,"",DATABASE!P2795)</f>
        <v/>
      </c>
      <c r="E2797" s="94">
        <f>IF(DATABASE!$X2795&lt;&gt;1,"",DATABASE!L2795)</f>
        <v/>
      </c>
      <c r="F2797" s="94">
        <f>IF(DATABASE!$X2795&lt;&gt;1,"",DATABASE!Q2795)</f>
        <v/>
      </c>
      <c r="G2797" s="94">
        <f>IF(DATABASE!$X2795&lt;&gt;1,"",DATABASE!C2795)</f>
        <v/>
      </c>
      <c r="H2797" s="94">
        <f>IF(DATABASE!$X2795&lt;&gt;1,"",DATABASE!D2795)</f>
        <v/>
      </c>
      <c r="I2797" s="93">
        <f>IF(DATABASE!$X2795&lt;&gt;1,"",DATABASE!S2795)</f>
        <v/>
      </c>
    </row>
    <row r="2798" ht="16.5" customHeight="1" s="111">
      <c r="A2798" s="92">
        <f>IF(DATABASE!$X2796&lt;&gt;1,"",DATABASE!B2796)</f>
        <v/>
      </c>
      <c r="B2798" s="93">
        <f>IF(DATABASE!$X2796&lt;&gt;1,"",DATABASE!M2796)</f>
        <v/>
      </c>
      <c r="C2798" s="94">
        <f>IF(DATABASE!$X2796&lt;&gt;1,"",DATABASE!A2796)</f>
        <v/>
      </c>
      <c r="D2798" s="94">
        <f>IF(DATABASE!$X2796&lt;&gt;1,"",DATABASE!P2796)</f>
        <v/>
      </c>
      <c r="E2798" s="94">
        <f>IF(DATABASE!$X2796&lt;&gt;1,"",DATABASE!L2796)</f>
        <v/>
      </c>
      <c r="F2798" s="94">
        <f>IF(DATABASE!$X2796&lt;&gt;1,"",DATABASE!Q2796)</f>
        <v/>
      </c>
      <c r="G2798" s="94">
        <f>IF(DATABASE!$X2796&lt;&gt;1,"",DATABASE!C2796)</f>
        <v/>
      </c>
      <c r="H2798" s="94">
        <f>IF(DATABASE!$X2796&lt;&gt;1,"",DATABASE!D2796)</f>
        <v/>
      </c>
      <c r="I2798" s="93">
        <f>IF(DATABASE!$X2796&lt;&gt;1,"",DATABASE!S2796)</f>
        <v/>
      </c>
    </row>
    <row r="2799" ht="16.5" customHeight="1" s="111">
      <c r="A2799" s="92">
        <f>IF(DATABASE!$X2797&lt;&gt;1,"",DATABASE!B2797)</f>
        <v/>
      </c>
      <c r="B2799" s="93">
        <f>IF(DATABASE!$X2797&lt;&gt;1,"",DATABASE!M2797)</f>
        <v/>
      </c>
      <c r="C2799" s="94">
        <f>IF(DATABASE!$X2797&lt;&gt;1,"",DATABASE!A2797)</f>
        <v/>
      </c>
      <c r="D2799" s="94">
        <f>IF(DATABASE!$X2797&lt;&gt;1,"",DATABASE!P2797)</f>
        <v/>
      </c>
      <c r="E2799" s="94">
        <f>IF(DATABASE!$X2797&lt;&gt;1,"",DATABASE!L2797)</f>
        <v/>
      </c>
      <c r="F2799" s="94">
        <f>IF(DATABASE!$X2797&lt;&gt;1,"",DATABASE!Q2797)</f>
        <v/>
      </c>
      <c r="G2799" s="94">
        <f>IF(DATABASE!$X2797&lt;&gt;1,"",DATABASE!C2797)</f>
        <v/>
      </c>
      <c r="H2799" s="94">
        <f>IF(DATABASE!$X2797&lt;&gt;1,"",DATABASE!D2797)</f>
        <v/>
      </c>
      <c r="I2799" s="93">
        <f>IF(DATABASE!$X2797&lt;&gt;1,"",DATABASE!S2797)</f>
        <v/>
      </c>
    </row>
    <row r="2800" ht="16.5" customHeight="1" s="111">
      <c r="A2800" s="92">
        <f>IF(DATABASE!$X2798&lt;&gt;1,"",DATABASE!B2798)</f>
        <v/>
      </c>
      <c r="B2800" s="93">
        <f>IF(DATABASE!$X2798&lt;&gt;1,"",DATABASE!M2798)</f>
        <v/>
      </c>
      <c r="C2800" s="94">
        <f>IF(DATABASE!$X2798&lt;&gt;1,"",DATABASE!A2798)</f>
        <v/>
      </c>
      <c r="D2800" s="94">
        <f>IF(DATABASE!$X2798&lt;&gt;1,"",DATABASE!P2798)</f>
        <v/>
      </c>
      <c r="E2800" s="94">
        <f>IF(DATABASE!$X2798&lt;&gt;1,"",DATABASE!L2798)</f>
        <v/>
      </c>
      <c r="F2800" s="94">
        <f>IF(DATABASE!$X2798&lt;&gt;1,"",DATABASE!Q2798)</f>
        <v/>
      </c>
      <c r="G2800" s="94">
        <f>IF(DATABASE!$X2798&lt;&gt;1,"",DATABASE!C2798)</f>
        <v/>
      </c>
      <c r="H2800" s="94">
        <f>IF(DATABASE!$X2798&lt;&gt;1,"",DATABASE!D2798)</f>
        <v/>
      </c>
      <c r="I2800" s="93">
        <f>IF(DATABASE!$X2798&lt;&gt;1,"",DATABASE!S2798)</f>
        <v/>
      </c>
    </row>
    <row r="2801" ht="16.5" customHeight="1" s="111">
      <c r="A2801" s="92">
        <f>IF(DATABASE!$X2799&lt;&gt;1,"",DATABASE!B2799)</f>
        <v/>
      </c>
      <c r="B2801" s="93">
        <f>IF(DATABASE!$X2799&lt;&gt;1,"",DATABASE!M2799)</f>
        <v/>
      </c>
      <c r="C2801" s="94">
        <f>IF(DATABASE!$X2799&lt;&gt;1,"",DATABASE!A2799)</f>
        <v/>
      </c>
      <c r="D2801" s="94">
        <f>IF(DATABASE!$X2799&lt;&gt;1,"",DATABASE!P2799)</f>
        <v/>
      </c>
      <c r="E2801" s="94">
        <f>IF(DATABASE!$X2799&lt;&gt;1,"",DATABASE!L2799)</f>
        <v/>
      </c>
      <c r="F2801" s="94">
        <f>IF(DATABASE!$X2799&lt;&gt;1,"",DATABASE!Q2799)</f>
        <v/>
      </c>
      <c r="G2801" s="94">
        <f>IF(DATABASE!$X2799&lt;&gt;1,"",DATABASE!C2799)</f>
        <v/>
      </c>
      <c r="H2801" s="94">
        <f>IF(DATABASE!$X2799&lt;&gt;1,"",DATABASE!D2799)</f>
        <v/>
      </c>
      <c r="I2801" s="93">
        <f>IF(DATABASE!$X2799&lt;&gt;1,"",DATABASE!S2799)</f>
        <v/>
      </c>
    </row>
    <row r="2802" ht="16.5" customHeight="1" s="111">
      <c r="A2802" s="92">
        <f>IF(DATABASE!$X2800&lt;&gt;1,"",DATABASE!B2800)</f>
        <v/>
      </c>
      <c r="B2802" s="93">
        <f>IF(DATABASE!$X2800&lt;&gt;1,"",DATABASE!M2800)</f>
        <v/>
      </c>
      <c r="C2802" s="94">
        <f>IF(DATABASE!$X2800&lt;&gt;1,"",DATABASE!A2800)</f>
        <v/>
      </c>
      <c r="D2802" s="94">
        <f>IF(DATABASE!$X2800&lt;&gt;1,"",DATABASE!P2800)</f>
        <v/>
      </c>
      <c r="E2802" s="94">
        <f>IF(DATABASE!$X2800&lt;&gt;1,"",DATABASE!L2800)</f>
        <v/>
      </c>
      <c r="F2802" s="94">
        <f>IF(DATABASE!$X2800&lt;&gt;1,"",DATABASE!Q2800)</f>
        <v/>
      </c>
      <c r="G2802" s="94">
        <f>IF(DATABASE!$X2800&lt;&gt;1,"",DATABASE!C2800)</f>
        <v/>
      </c>
      <c r="H2802" s="94">
        <f>IF(DATABASE!$X2800&lt;&gt;1,"",DATABASE!D2800)</f>
        <v/>
      </c>
      <c r="I2802" s="93">
        <f>IF(DATABASE!$X2800&lt;&gt;1,"",DATABASE!S2800)</f>
        <v/>
      </c>
    </row>
    <row r="2803" ht="16.5" customHeight="1" s="111">
      <c r="A2803" s="92">
        <f>IF(DATABASE!$X2801&lt;&gt;1,"",DATABASE!B2801)</f>
        <v/>
      </c>
      <c r="B2803" s="93">
        <f>IF(DATABASE!$X2801&lt;&gt;1,"",DATABASE!M2801)</f>
        <v/>
      </c>
      <c r="C2803" s="94">
        <f>IF(DATABASE!$X2801&lt;&gt;1,"",DATABASE!A2801)</f>
        <v/>
      </c>
      <c r="D2803" s="94">
        <f>IF(DATABASE!$X2801&lt;&gt;1,"",DATABASE!P2801)</f>
        <v/>
      </c>
      <c r="E2803" s="94">
        <f>IF(DATABASE!$X2801&lt;&gt;1,"",DATABASE!L2801)</f>
        <v/>
      </c>
      <c r="F2803" s="94">
        <f>IF(DATABASE!$X2801&lt;&gt;1,"",DATABASE!Q2801)</f>
        <v/>
      </c>
      <c r="G2803" s="94">
        <f>IF(DATABASE!$X2801&lt;&gt;1,"",DATABASE!C2801)</f>
        <v/>
      </c>
      <c r="H2803" s="94">
        <f>IF(DATABASE!$X2801&lt;&gt;1,"",DATABASE!D2801)</f>
        <v/>
      </c>
      <c r="I2803" s="93">
        <f>IF(DATABASE!$X2801&lt;&gt;1,"",DATABASE!S2801)</f>
        <v/>
      </c>
    </row>
    <row r="2804" ht="16.5" customHeight="1" s="111">
      <c r="A2804" s="92">
        <f>IF(DATABASE!$X2802&lt;&gt;1,"",DATABASE!B2802)</f>
        <v/>
      </c>
      <c r="B2804" s="93">
        <f>IF(DATABASE!$X2802&lt;&gt;1,"",DATABASE!M2802)</f>
        <v/>
      </c>
      <c r="C2804" s="94">
        <f>IF(DATABASE!$X2802&lt;&gt;1,"",DATABASE!A2802)</f>
        <v/>
      </c>
      <c r="D2804" s="94">
        <f>IF(DATABASE!$X2802&lt;&gt;1,"",DATABASE!P2802)</f>
        <v/>
      </c>
      <c r="E2804" s="94">
        <f>IF(DATABASE!$X2802&lt;&gt;1,"",DATABASE!L2802)</f>
        <v/>
      </c>
      <c r="F2804" s="94">
        <f>IF(DATABASE!$X2802&lt;&gt;1,"",DATABASE!Q2802)</f>
        <v/>
      </c>
      <c r="G2804" s="94">
        <f>IF(DATABASE!$X2802&lt;&gt;1,"",DATABASE!C2802)</f>
        <v/>
      </c>
      <c r="H2804" s="94">
        <f>IF(DATABASE!$X2802&lt;&gt;1,"",DATABASE!D2802)</f>
        <v/>
      </c>
      <c r="I2804" s="93">
        <f>IF(DATABASE!$X2802&lt;&gt;1,"",DATABASE!S2802)</f>
        <v/>
      </c>
    </row>
    <row r="2805" ht="16.5" customHeight="1" s="111">
      <c r="A2805" s="92">
        <f>IF(DATABASE!$X2803&lt;&gt;1,"",DATABASE!B2803)</f>
        <v/>
      </c>
      <c r="B2805" s="93">
        <f>IF(DATABASE!$X2803&lt;&gt;1,"",DATABASE!M2803)</f>
        <v/>
      </c>
      <c r="C2805" s="94">
        <f>IF(DATABASE!$X2803&lt;&gt;1,"",DATABASE!A2803)</f>
        <v/>
      </c>
      <c r="D2805" s="94">
        <f>IF(DATABASE!$X2803&lt;&gt;1,"",DATABASE!P2803)</f>
        <v/>
      </c>
      <c r="E2805" s="94">
        <f>IF(DATABASE!$X2803&lt;&gt;1,"",DATABASE!L2803)</f>
        <v/>
      </c>
      <c r="F2805" s="94">
        <f>IF(DATABASE!$X2803&lt;&gt;1,"",DATABASE!Q2803)</f>
        <v/>
      </c>
      <c r="G2805" s="94">
        <f>IF(DATABASE!$X2803&lt;&gt;1,"",DATABASE!C2803)</f>
        <v/>
      </c>
      <c r="H2805" s="94">
        <f>IF(DATABASE!$X2803&lt;&gt;1,"",DATABASE!D2803)</f>
        <v/>
      </c>
      <c r="I2805" s="93">
        <f>IF(DATABASE!$X2803&lt;&gt;1,"",DATABASE!S2803)</f>
        <v/>
      </c>
    </row>
    <row r="2806" ht="16.5" customHeight="1" s="111">
      <c r="A2806" s="92">
        <f>IF(DATABASE!$X2804&lt;&gt;1,"",DATABASE!B2804)</f>
        <v/>
      </c>
      <c r="B2806" s="93">
        <f>IF(DATABASE!$X2804&lt;&gt;1,"",DATABASE!M2804)</f>
        <v/>
      </c>
      <c r="C2806" s="94">
        <f>IF(DATABASE!$X2804&lt;&gt;1,"",DATABASE!A2804)</f>
        <v/>
      </c>
      <c r="D2806" s="94">
        <f>IF(DATABASE!$X2804&lt;&gt;1,"",DATABASE!P2804)</f>
        <v/>
      </c>
      <c r="E2806" s="94">
        <f>IF(DATABASE!$X2804&lt;&gt;1,"",DATABASE!L2804)</f>
        <v/>
      </c>
      <c r="F2806" s="94">
        <f>IF(DATABASE!$X2804&lt;&gt;1,"",DATABASE!Q2804)</f>
        <v/>
      </c>
      <c r="G2806" s="94">
        <f>IF(DATABASE!$X2804&lt;&gt;1,"",DATABASE!C2804)</f>
        <v/>
      </c>
      <c r="H2806" s="94">
        <f>IF(DATABASE!$X2804&lt;&gt;1,"",DATABASE!D2804)</f>
        <v/>
      </c>
      <c r="I2806" s="93">
        <f>IF(DATABASE!$X2804&lt;&gt;1,"",DATABASE!S2804)</f>
        <v/>
      </c>
    </row>
    <row r="2807" ht="16.5" customHeight="1" s="111">
      <c r="A2807" s="92">
        <f>IF(DATABASE!$X2805&lt;&gt;1,"",DATABASE!B2805)</f>
        <v/>
      </c>
      <c r="B2807" s="93">
        <f>IF(DATABASE!$X2805&lt;&gt;1,"",DATABASE!M2805)</f>
        <v/>
      </c>
      <c r="C2807" s="94">
        <f>IF(DATABASE!$X2805&lt;&gt;1,"",DATABASE!A2805)</f>
        <v/>
      </c>
      <c r="D2807" s="94">
        <f>IF(DATABASE!$X2805&lt;&gt;1,"",DATABASE!P2805)</f>
        <v/>
      </c>
      <c r="E2807" s="94">
        <f>IF(DATABASE!$X2805&lt;&gt;1,"",DATABASE!L2805)</f>
        <v/>
      </c>
      <c r="F2807" s="94">
        <f>IF(DATABASE!$X2805&lt;&gt;1,"",DATABASE!Q2805)</f>
        <v/>
      </c>
      <c r="G2807" s="94">
        <f>IF(DATABASE!$X2805&lt;&gt;1,"",DATABASE!C2805)</f>
        <v/>
      </c>
      <c r="H2807" s="94">
        <f>IF(DATABASE!$X2805&lt;&gt;1,"",DATABASE!D2805)</f>
        <v/>
      </c>
      <c r="I2807" s="93">
        <f>IF(DATABASE!$X2805&lt;&gt;1,"",DATABASE!S2805)</f>
        <v/>
      </c>
    </row>
    <row r="2808" ht="16.5" customHeight="1" s="111">
      <c r="A2808" s="92">
        <f>IF(DATABASE!$X2806&lt;&gt;1,"",DATABASE!B2806)</f>
        <v/>
      </c>
      <c r="B2808" s="93">
        <f>IF(DATABASE!$X2806&lt;&gt;1,"",DATABASE!M2806)</f>
        <v/>
      </c>
      <c r="C2808" s="94">
        <f>IF(DATABASE!$X2806&lt;&gt;1,"",DATABASE!A2806)</f>
        <v/>
      </c>
      <c r="D2808" s="94">
        <f>IF(DATABASE!$X2806&lt;&gt;1,"",DATABASE!P2806)</f>
        <v/>
      </c>
      <c r="E2808" s="94">
        <f>IF(DATABASE!$X2806&lt;&gt;1,"",DATABASE!L2806)</f>
        <v/>
      </c>
      <c r="F2808" s="94">
        <f>IF(DATABASE!$X2806&lt;&gt;1,"",DATABASE!Q2806)</f>
        <v/>
      </c>
      <c r="G2808" s="94">
        <f>IF(DATABASE!$X2806&lt;&gt;1,"",DATABASE!C2806)</f>
        <v/>
      </c>
      <c r="H2808" s="94">
        <f>IF(DATABASE!$X2806&lt;&gt;1,"",DATABASE!D2806)</f>
        <v/>
      </c>
      <c r="I2808" s="93">
        <f>IF(DATABASE!$X2806&lt;&gt;1,"",DATABASE!S2806)</f>
        <v/>
      </c>
    </row>
    <row r="2809" ht="16.5" customHeight="1" s="111">
      <c r="A2809" s="92">
        <f>IF(DATABASE!$X2807&lt;&gt;1,"",DATABASE!B2807)</f>
        <v/>
      </c>
      <c r="B2809" s="93">
        <f>IF(DATABASE!$X2807&lt;&gt;1,"",DATABASE!M2807)</f>
        <v/>
      </c>
      <c r="C2809" s="94">
        <f>IF(DATABASE!$X2807&lt;&gt;1,"",DATABASE!A2807)</f>
        <v/>
      </c>
      <c r="D2809" s="94">
        <f>IF(DATABASE!$X2807&lt;&gt;1,"",DATABASE!P2807)</f>
        <v/>
      </c>
      <c r="E2809" s="94">
        <f>IF(DATABASE!$X2807&lt;&gt;1,"",DATABASE!L2807)</f>
        <v/>
      </c>
      <c r="F2809" s="94">
        <f>IF(DATABASE!$X2807&lt;&gt;1,"",DATABASE!Q2807)</f>
        <v/>
      </c>
      <c r="G2809" s="94">
        <f>IF(DATABASE!$X2807&lt;&gt;1,"",DATABASE!C2807)</f>
        <v/>
      </c>
      <c r="H2809" s="94">
        <f>IF(DATABASE!$X2807&lt;&gt;1,"",DATABASE!D2807)</f>
        <v/>
      </c>
      <c r="I2809" s="93">
        <f>IF(DATABASE!$X2807&lt;&gt;1,"",DATABASE!S2807)</f>
        <v/>
      </c>
    </row>
    <row r="2810" ht="16.5" customHeight="1" s="111">
      <c r="A2810" s="92">
        <f>IF(DATABASE!$X2808&lt;&gt;1,"",DATABASE!B2808)</f>
        <v/>
      </c>
      <c r="B2810" s="93">
        <f>IF(DATABASE!$X2808&lt;&gt;1,"",DATABASE!M2808)</f>
        <v/>
      </c>
      <c r="C2810" s="94">
        <f>IF(DATABASE!$X2808&lt;&gt;1,"",DATABASE!A2808)</f>
        <v/>
      </c>
      <c r="D2810" s="94">
        <f>IF(DATABASE!$X2808&lt;&gt;1,"",DATABASE!P2808)</f>
        <v/>
      </c>
      <c r="E2810" s="94">
        <f>IF(DATABASE!$X2808&lt;&gt;1,"",DATABASE!L2808)</f>
        <v/>
      </c>
      <c r="F2810" s="94">
        <f>IF(DATABASE!$X2808&lt;&gt;1,"",DATABASE!Q2808)</f>
        <v/>
      </c>
      <c r="G2810" s="94">
        <f>IF(DATABASE!$X2808&lt;&gt;1,"",DATABASE!C2808)</f>
        <v/>
      </c>
      <c r="H2810" s="94">
        <f>IF(DATABASE!$X2808&lt;&gt;1,"",DATABASE!D2808)</f>
        <v/>
      </c>
      <c r="I2810" s="93">
        <f>IF(DATABASE!$X2808&lt;&gt;1,"",DATABASE!S2808)</f>
        <v/>
      </c>
    </row>
    <row r="2811" ht="16.5" customHeight="1" s="111">
      <c r="A2811" s="92">
        <f>IF(DATABASE!$X2809&lt;&gt;1,"",DATABASE!B2809)</f>
        <v/>
      </c>
      <c r="B2811" s="93">
        <f>IF(DATABASE!$X2809&lt;&gt;1,"",DATABASE!M2809)</f>
        <v/>
      </c>
      <c r="C2811" s="94">
        <f>IF(DATABASE!$X2809&lt;&gt;1,"",DATABASE!A2809)</f>
        <v/>
      </c>
      <c r="D2811" s="94">
        <f>IF(DATABASE!$X2809&lt;&gt;1,"",DATABASE!P2809)</f>
        <v/>
      </c>
      <c r="E2811" s="94">
        <f>IF(DATABASE!$X2809&lt;&gt;1,"",DATABASE!L2809)</f>
        <v/>
      </c>
      <c r="F2811" s="94">
        <f>IF(DATABASE!$X2809&lt;&gt;1,"",DATABASE!Q2809)</f>
        <v/>
      </c>
      <c r="G2811" s="94">
        <f>IF(DATABASE!$X2809&lt;&gt;1,"",DATABASE!C2809)</f>
        <v/>
      </c>
      <c r="H2811" s="94">
        <f>IF(DATABASE!$X2809&lt;&gt;1,"",DATABASE!D2809)</f>
        <v/>
      </c>
      <c r="I2811" s="93">
        <f>IF(DATABASE!$X2809&lt;&gt;1,"",DATABASE!S2809)</f>
        <v/>
      </c>
    </row>
    <row r="2812" ht="16.5" customHeight="1" s="111">
      <c r="A2812" s="92">
        <f>IF(DATABASE!$X2810&lt;&gt;1,"",DATABASE!B2810)</f>
        <v/>
      </c>
      <c r="B2812" s="93">
        <f>IF(DATABASE!$X2810&lt;&gt;1,"",DATABASE!M2810)</f>
        <v/>
      </c>
      <c r="C2812" s="94">
        <f>IF(DATABASE!$X2810&lt;&gt;1,"",DATABASE!A2810)</f>
        <v/>
      </c>
      <c r="D2812" s="94">
        <f>IF(DATABASE!$X2810&lt;&gt;1,"",DATABASE!P2810)</f>
        <v/>
      </c>
      <c r="E2812" s="94">
        <f>IF(DATABASE!$X2810&lt;&gt;1,"",DATABASE!L2810)</f>
        <v/>
      </c>
      <c r="F2812" s="94">
        <f>IF(DATABASE!$X2810&lt;&gt;1,"",DATABASE!Q2810)</f>
        <v/>
      </c>
      <c r="G2812" s="94">
        <f>IF(DATABASE!$X2810&lt;&gt;1,"",DATABASE!C2810)</f>
        <v/>
      </c>
      <c r="H2812" s="94">
        <f>IF(DATABASE!$X2810&lt;&gt;1,"",DATABASE!D2810)</f>
        <v/>
      </c>
      <c r="I2812" s="93">
        <f>IF(DATABASE!$X2810&lt;&gt;1,"",DATABASE!S2810)</f>
        <v/>
      </c>
    </row>
    <row r="2813" ht="16.5" customHeight="1" s="111">
      <c r="A2813" s="92">
        <f>IF(DATABASE!$X2811&lt;&gt;1,"",DATABASE!B2811)</f>
        <v/>
      </c>
      <c r="B2813" s="93">
        <f>IF(DATABASE!$X2811&lt;&gt;1,"",DATABASE!M2811)</f>
        <v/>
      </c>
      <c r="C2813" s="94">
        <f>IF(DATABASE!$X2811&lt;&gt;1,"",DATABASE!A2811)</f>
        <v/>
      </c>
      <c r="D2813" s="94">
        <f>IF(DATABASE!$X2811&lt;&gt;1,"",DATABASE!P2811)</f>
        <v/>
      </c>
      <c r="E2813" s="94">
        <f>IF(DATABASE!$X2811&lt;&gt;1,"",DATABASE!L2811)</f>
        <v/>
      </c>
      <c r="F2813" s="94">
        <f>IF(DATABASE!$X2811&lt;&gt;1,"",DATABASE!Q2811)</f>
        <v/>
      </c>
      <c r="G2813" s="94">
        <f>IF(DATABASE!$X2811&lt;&gt;1,"",DATABASE!C2811)</f>
        <v/>
      </c>
      <c r="H2813" s="94">
        <f>IF(DATABASE!$X2811&lt;&gt;1,"",DATABASE!D2811)</f>
        <v/>
      </c>
      <c r="I2813" s="93">
        <f>IF(DATABASE!$X2811&lt;&gt;1,"",DATABASE!S2811)</f>
        <v/>
      </c>
    </row>
    <row r="2814" ht="16.5" customHeight="1" s="111">
      <c r="A2814" s="92">
        <f>IF(DATABASE!$X2812&lt;&gt;1,"",DATABASE!B2812)</f>
        <v/>
      </c>
      <c r="B2814" s="93">
        <f>IF(DATABASE!$X2812&lt;&gt;1,"",DATABASE!M2812)</f>
        <v/>
      </c>
      <c r="C2814" s="94">
        <f>IF(DATABASE!$X2812&lt;&gt;1,"",DATABASE!A2812)</f>
        <v/>
      </c>
      <c r="D2814" s="94">
        <f>IF(DATABASE!$X2812&lt;&gt;1,"",DATABASE!P2812)</f>
        <v/>
      </c>
      <c r="E2814" s="94">
        <f>IF(DATABASE!$X2812&lt;&gt;1,"",DATABASE!L2812)</f>
        <v/>
      </c>
      <c r="F2814" s="94">
        <f>IF(DATABASE!$X2812&lt;&gt;1,"",DATABASE!Q2812)</f>
        <v/>
      </c>
      <c r="G2814" s="94">
        <f>IF(DATABASE!$X2812&lt;&gt;1,"",DATABASE!C2812)</f>
        <v/>
      </c>
      <c r="H2814" s="94">
        <f>IF(DATABASE!$X2812&lt;&gt;1,"",DATABASE!D2812)</f>
        <v/>
      </c>
      <c r="I2814" s="93">
        <f>IF(DATABASE!$X2812&lt;&gt;1,"",DATABASE!S2812)</f>
        <v/>
      </c>
    </row>
    <row r="2815" ht="16.5" customHeight="1" s="111">
      <c r="A2815" s="92">
        <f>IF(DATABASE!$X2813&lt;&gt;1,"",DATABASE!B2813)</f>
        <v/>
      </c>
      <c r="B2815" s="93">
        <f>IF(DATABASE!$X2813&lt;&gt;1,"",DATABASE!M2813)</f>
        <v/>
      </c>
      <c r="C2815" s="94">
        <f>IF(DATABASE!$X2813&lt;&gt;1,"",DATABASE!A2813)</f>
        <v/>
      </c>
      <c r="D2815" s="94">
        <f>IF(DATABASE!$X2813&lt;&gt;1,"",DATABASE!P2813)</f>
        <v/>
      </c>
      <c r="E2815" s="94">
        <f>IF(DATABASE!$X2813&lt;&gt;1,"",DATABASE!L2813)</f>
        <v/>
      </c>
      <c r="F2815" s="94">
        <f>IF(DATABASE!$X2813&lt;&gt;1,"",DATABASE!Q2813)</f>
        <v/>
      </c>
      <c r="G2815" s="94">
        <f>IF(DATABASE!$X2813&lt;&gt;1,"",DATABASE!C2813)</f>
        <v/>
      </c>
      <c r="H2815" s="94">
        <f>IF(DATABASE!$X2813&lt;&gt;1,"",DATABASE!D2813)</f>
        <v/>
      </c>
      <c r="I2815" s="93">
        <f>IF(DATABASE!$X2813&lt;&gt;1,"",DATABASE!S2813)</f>
        <v/>
      </c>
    </row>
    <row r="2816" ht="16.5" customHeight="1" s="111">
      <c r="A2816" s="92">
        <f>IF(DATABASE!$X2814&lt;&gt;1,"",DATABASE!B2814)</f>
        <v/>
      </c>
      <c r="B2816" s="93">
        <f>IF(DATABASE!$X2814&lt;&gt;1,"",DATABASE!M2814)</f>
        <v/>
      </c>
      <c r="C2816" s="94">
        <f>IF(DATABASE!$X2814&lt;&gt;1,"",DATABASE!A2814)</f>
        <v/>
      </c>
      <c r="D2816" s="94">
        <f>IF(DATABASE!$X2814&lt;&gt;1,"",DATABASE!P2814)</f>
        <v/>
      </c>
      <c r="E2816" s="94">
        <f>IF(DATABASE!$X2814&lt;&gt;1,"",DATABASE!L2814)</f>
        <v/>
      </c>
      <c r="F2816" s="94">
        <f>IF(DATABASE!$X2814&lt;&gt;1,"",DATABASE!Q2814)</f>
        <v/>
      </c>
      <c r="G2816" s="94">
        <f>IF(DATABASE!$X2814&lt;&gt;1,"",DATABASE!C2814)</f>
        <v/>
      </c>
      <c r="H2816" s="94">
        <f>IF(DATABASE!$X2814&lt;&gt;1,"",DATABASE!D2814)</f>
        <v/>
      </c>
      <c r="I2816" s="93">
        <f>IF(DATABASE!$X2814&lt;&gt;1,"",DATABASE!S2814)</f>
        <v/>
      </c>
    </row>
    <row r="2817" ht="16.5" customHeight="1" s="111">
      <c r="A2817" s="92">
        <f>IF(DATABASE!$X2815&lt;&gt;1,"",DATABASE!B2815)</f>
        <v/>
      </c>
      <c r="B2817" s="93">
        <f>IF(DATABASE!$X2815&lt;&gt;1,"",DATABASE!M2815)</f>
        <v/>
      </c>
      <c r="C2817" s="94">
        <f>IF(DATABASE!$X2815&lt;&gt;1,"",DATABASE!A2815)</f>
        <v/>
      </c>
      <c r="D2817" s="94">
        <f>IF(DATABASE!$X2815&lt;&gt;1,"",DATABASE!P2815)</f>
        <v/>
      </c>
      <c r="E2817" s="94">
        <f>IF(DATABASE!$X2815&lt;&gt;1,"",DATABASE!L2815)</f>
        <v/>
      </c>
      <c r="F2817" s="94">
        <f>IF(DATABASE!$X2815&lt;&gt;1,"",DATABASE!Q2815)</f>
        <v/>
      </c>
      <c r="G2817" s="94">
        <f>IF(DATABASE!$X2815&lt;&gt;1,"",DATABASE!C2815)</f>
        <v/>
      </c>
      <c r="H2817" s="94">
        <f>IF(DATABASE!$X2815&lt;&gt;1,"",DATABASE!D2815)</f>
        <v/>
      </c>
      <c r="I2817" s="93">
        <f>IF(DATABASE!$X2815&lt;&gt;1,"",DATABASE!S2815)</f>
        <v/>
      </c>
    </row>
    <row r="2818" ht="16.5" customHeight="1" s="111">
      <c r="A2818" s="92">
        <f>IF(DATABASE!$X2816&lt;&gt;1,"",DATABASE!B2816)</f>
        <v/>
      </c>
      <c r="B2818" s="93">
        <f>IF(DATABASE!$X2816&lt;&gt;1,"",DATABASE!M2816)</f>
        <v/>
      </c>
      <c r="C2818" s="94">
        <f>IF(DATABASE!$X2816&lt;&gt;1,"",DATABASE!A2816)</f>
        <v/>
      </c>
      <c r="D2818" s="94">
        <f>IF(DATABASE!$X2816&lt;&gt;1,"",DATABASE!P2816)</f>
        <v/>
      </c>
      <c r="E2818" s="94">
        <f>IF(DATABASE!$X2816&lt;&gt;1,"",DATABASE!L2816)</f>
        <v/>
      </c>
      <c r="F2818" s="94">
        <f>IF(DATABASE!$X2816&lt;&gt;1,"",DATABASE!Q2816)</f>
        <v/>
      </c>
      <c r="G2818" s="94">
        <f>IF(DATABASE!$X2816&lt;&gt;1,"",DATABASE!C2816)</f>
        <v/>
      </c>
      <c r="H2818" s="94">
        <f>IF(DATABASE!$X2816&lt;&gt;1,"",DATABASE!D2816)</f>
        <v/>
      </c>
      <c r="I2818" s="93">
        <f>IF(DATABASE!$X2816&lt;&gt;1,"",DATABASE!S2816)</f>
        <v/>
      </c>
    </row>
    <row r="2819" ht="16.5" customHeight="1" s="111">
      <c r="A2819" s="92">
        <f>IF(DATABASE!$X2817&lt;&gt;1,"",DATABASE!B2817)</f>
        <v/>
      </c>
      <c r="B2819" s="93">
        <f>IF(DATABASE!$X2817&lt;&gt;1,"",DATABASE!M2817)</f>
        <v/>
      </c>
      <c r="C2819" s="94">
        <f>IF(DATABASE!$X2817&lt;&gt;1,"",DATABASE!A2817)</f>
        <v/>
      </c>
      <c r="D2819" s="94">
        <f>IF(DATABASE!$X2817&lt;&gt;1,"",DATABASE!P2817)</f>
        <v/>
      </c>
      <c r="E2819" s="94">
        <f>IF(DATABASE!$X2817&lt;&gt;1,"",DATABASE!L2817)</f>
        <v/>
      </c>
      <c r="F2819" s="94">
        <f>IF(DATABASE!$X2817&lt;&gt;1,"",DATABASE!Q2817)</f>
        <v/>
      </c>
      <c r="G2819" s="94">
        <f>IF(DATABASE!$X2817&lt;&gt;1,"",DATABASE!C2817)</f>
        <v/>
      </c>
      <c r="H2819" s="94">
        <f>IF(DATABASE!$X2817&lt;&gt;1,"",DATABASE!D2817)</f>
        <v/>
      </c>
      <c r="I2819" s="93">
        <f>IF(DATABASE!$X2817&lt;&gt;1,"",DATABASE!S2817)</f>
        <v/>
      </c>
    </row>
    <row r="2820" ht="16.5" customHeight="1" s="111">
      <c r="A2820" s="92">
        <f>IF(DATABASE!$X2818&lt;&gt;1,"",DATABASE!B2818)</f>
        <v/>
      </c>
      <c r="B2820" s="93">
        <f>IF(DATABASE!$X2818&lt;&gt;1,"",DATABASE!M2818)</f>
        <v/>
      </c>
      <c r="C2820" s="94">
        <f>IF(DATABASE!$X2818&lt;&gt;1,"",DATABASE!A2818)</f>
        <v/>
      </c>
      <c r="D2820" s="94">
        <f>IF(DATABASE!$X2818&lt;&gt;1,"",DATABASE!P2818)</f>
        <v/>
      </c>
      <c r="E2820" s="94">
        <f>IF(DATABASE!$X2818&lt;&gt;1,"",DATABASE!L2818)</f>
        <v/>
      </c>
      <c r="F2820" s="94">
        <f>IF(DATABASE!$X2818&lt;&gt;1,"",DATABASE!Q2818)</f>
        <v/>
      </c>
      <c r="G2820" s="94">
        <f>IF(DATABASE!$X2818&lt;&gt;1,"",DATABASE!C2818)</f>
        <v/>
      </c>
      <c r="H2820" s="94">
        <f>IF(DATABASE!$X2818&lt;&gt;1,"",DATABASE!D2818)</f>
        <v/>
      </c>
      <c r="I2820" s="93">
        <f>IF(DATABASE!$X2818&lt;&gt;1,"",DATABASE!S2818)</f>
        <v/>
      </c>
    </row>
    <row r="2821" ht="16.5" customHeight="1" s="111">
      <c r="A2821" s="92">
        <f>IF(DATABASE!$X2819&lt;&gt;1,"",DATABASE!B2819)</f>
        <v/>
      </c>
      <c r="B2821" s="93">
        <f>IF(DATABASE!$X2819&lt;&gt;1,"",DATABASE!M2819)</f>
        <v/>
      </c>
      <c r="C2821" s="94">
        <f>IF(DATABASE!$X2819&lt;&gt;1,"",DATABASE!A2819)</f>
        <v/>
      </c>
      <c r="D2821" s="94">
        <f>IF(DATABASE!$X2819&lt;&gt;1,"",DATABASE!P2819)</f>
        <v/>
      </c>
      <c r="E2821" s="94">
        <f>IF(DATABASE!$X2819&lt;&gt;1,"",DATABASE!L2819)</f>
        <v/>
      </c>
      <c r="F2821" s="94">
        <f>IF(DATABASE!$X2819&lt;&gt;1,"",DATABASE!Q2819)</f>
        <v/>
      </c>
      <c r="G2821" s="94">
        <f>IF(DATABASE!$X2819&lt;&gt;1,"",DATABASE!C2819)</f>
        <v/>
      </c>
      <c r="H2821" s="94">
        <f>IF(DATABASE!$X2819&lt;&gt;1,"",DATABASE!D2819)</f>
        <v/>
      </c>
      <c r="I2821" s="93">
        <f>IF(DATABASE!$X2819&lt;&gt;1,"",DATABASE!S2819)</f>
        <v/>
      </c>
    </row>
    <row r="2822" ht="16.5" customHeight="1" s="111">
      <c r="A2822" s="92">
        <f>IF(DATABASE!$X2820&lt;&gt;1,"",DATABASE!B2820)</f>
        <v/>
      </c>
      <c r="B2822" s="93">
        <f>IF(DATABASE!$X2820&lt;&gt;1,"",DATABASE!M2820)</f>
        <v/>
      </c>
      <c r="C2822" s="94">
        <f>IF(DATABASE!$X2820&lt;&gt;1,"",DATABASE!A2820)</f>
        <v/>
      </c>
      <c r="D2822" s="94">
        <f>IF(DATABASE!$X2820&lt;&gt;1,"",DATABASE!P2820)</f>
        <v/>
      </c>
      <c r="E2822" s="94">
        <f>IF(DATABASE!$X2820&lt;&gt;1,"",DATABASE!L2820)</f>
        <v/>
      </c>
      <c r="F2822" s="94">
        <f>IF(DATABASE!$X2820&lt;&gt;1,"",DATABASE!Q2820)</f>
        <v/>
      </c>
      <c r="G2822" s="94">
        <f>IF(DATABASE!$X2820&lt;&gt;1,"",DATABASE!C2820)</f>
        <v/>
      </c>
      <c r="H2822" s="94">
        <f>IF(DATABASE!$X2820&lt;&gt;1,"",DATABASE!D2820)</f>
        <v/>
      </c>
      <c r="I2822" s="93">
        <f>IF(DATABASE!$X2820&lt;&gt;1,"",DATABASE!S2820)</f>
        <v/>
      </c>
    </row>
    <row r="2823" ht="16.5" customHeight="1" s="111">
      <c r="A2823" s="92">
        <f>IF(DATABASE!$X2821&lt;&gt;1,"",DATABASE!B2821)</f>
        <v/>
      </c>
      <c r="B2823" s="93">
        <f>IF(DATABASE!$X2821&lt;&gt;1,"",DATABASE!M2821)</f>
        <v/>
      </c>
      <c r="C2823" s="94">
        <f>IF(DATABASE!$X2821&lt;&gt;1,"",DATABASE!A2821)</f>
        <v/>
      </c>
      <c r="D2823" s="94">
        <f>IF(DATABASE!$X2821&lt;&gt;1,"",DATABASE!P2821)</f>
        <v/>
      </c>
      <c r="E2823" s="94">
        <f>IF(DATABASE!$X2821&lt;&gt;1,"",DATABASE!L2821)</f>
        <v/>
      </c>
      <c r="F2823" s="94">
        <f>IF(DATABASE!$X2821&lt;&gt;1,"",DATABASE!Q2821)</f>
        <v/>
      </c>
      <c r="G2823" s="94">
        <f>IF(DATABASE!$X2821&lt;&gt;1,"",DATABASE!C2821)</f>
        <v/>
      </c>
      <c r="H2823" s="94">
        <f>IF(DATABASE!$X2821&lt;&gt;1,"",DATABASE!D2821)</f>
        <v/>
      </c>
      <c r="I2823" s="93">
        <f>IF(DATABASE!$X2821&lt;&gt;1,"",DATABASE!S2821)</f>
        <v/>
      </c>
    </row>
    <row r="2824" ht="16.5" customHeight="1" s="111">
      <c r="A2824" s="92">
        <f>IF(DATABASE!$X2822&lt;&gt;1,"",DATABASE!B2822)</f>
        <v/>
      </c>
      <c r="B2824" s="93">
        <f>IF(DATABASE!$X2822&lt;&gt;1,"",DATABASE!M2822)</f>
        <v/>
      </c>
      <c r="C2824" s="94">
        <f>IF(DATABASE!$X2822&lt;&gt;1,"",DATABASE!A2822)</f>
        <v/>
      </c>
      <c r="D2824" s="94">
        <f>IF(DATABASE!$X2822&lt;&gt;1,"",DATABASE!P2822)</f>
        <v/>
      </c>
      <c r="E2824" s="94">
        <f>IF(DATABASE!$X2822&lt;&gt;1,"",DATABASE!L2822)</f>
        <v/>
      </c>
      <c r="F2824" s="94">
        <f>IF(DATABASE!$X2822&lt;&gt;1,"",DATABASE!Q2822)</f>
        <v/>
      </c>
      <c r="G2824" s="94">
        <f>IF(DATABASE!$X2822&lt;&gt;1,"",DATABASE!C2822)</f>
        <v/>
      </c>
      <c r="H2824" s="94">
        <f>IF(DATABASE!$X2822&lt;&gt;1,"",DATABASE!D2822)</f>
        <v/>
      </c>
      <c r="I2824" s="93">
        <f>IF(DATABASE!$X2822&lt;&gt;1,"",DATABASE!S2822)</f>
        <v/>
      </c>
    </row>
    <row r="2825" ht="16.5" customHeight="1" s="111">
      <c r="A2825" s="92">
        <f>IF(DATABASE!$X2823&lt;&gt;1,"",DATABASE!B2823)</f>
        <v/>
      </c>
      <c r="B2825" s="93">
        <f>IF(DATABASE!$X2823&lt;&gt;1,"",DATABASE!M2823)</f>
        <v/>
      </c>
      <c r="C2825" s="94">
        <f>IF(DATABASE!$X2823&lt;&gt;1,"",DATABASE!A2823)</f>
        <v/>
      </c>
      <c r="D2825" s="94">
        <f>IF(DATABASE!$X2823&lt;&gt;1,"",DATABASE!P2823)</f>
        <v/>
      </c>
      <c r="E2825" s="94">
        <f>IF(DATABASE!$X2823&lt;&gt;1,"",DATABASE!L2823)</f>
        <v/>
      </c>
      <c r="F2825" s="94">
        <f>IF(DATABASE!$X2823&lt;&gt;1,"",DATABASE!Q2823)</f>
        <v/>
      </c>
      <c r="G2825" s="94">
        <f>IF(DATABASE!$X2823&lt;&gt;1,"",DATABASE!C2823)</f>
        <v/>
      </c>
      <c r="H2825" s="94">
        <f>IF(DATABASE!$X2823&lt;&gt;1,"",DATABASE!D2823)</f>
        <v/>
      </c>
      <c r="I2825" s="93">
        <f>IF(DATABASE!$X2823&lt;&gt;1,"",DATABASE!S2823)</f>
        <v/>
      </c>
    </row>
    <row r="2826" ht="16.5" customHeight="1" s="111">
      <c r="A2826" s="92">
        <f>IF(DATABASE!$X2824&lt;&gt;1,"",DATABASE!B2824)</f>
        <v/>
      </c>
      <c r="B2826" s="93">
        <f>IF(DATABASE!$X2824&lt;&gt;1,"",DATABASE!M2824)</f>
        <v/>
      </c>
      <c r="C2826" s="94">
        <f>IF(DATABASE!$X2824&lt;&gt;1,"",DATABASE!A2824)</f>
        <v/>
      </c>
      <c r="D2826" s="94">
        <f>IF(DATABASE!$X2824&lt;&gt;1,"",DATABASE!P2824)</f>
        <v/>
      </c>
      <c r="E2826" s="94">
        <f>IF(DATABASE!$X2824&lt;&gt;1,"",DATABASE!L2824)</f>
        <v/>
      </c>
      <c r="F2826" s="94">
        <f>IF(DATABASE!$X2824&lt;&gt;1,"",DATABASE!Q2824)</f>
        <v/>
      </c>
      <c r="G2826" s="94">
        <f>IF(DATABASE!$X2824&lt;&gt;1,"",DATABASE!C2824)</f>
        <v/>
      </c>
      <c r="H2826" s="94">
        <f>IF(DATABASE!$X2824&lt;&gt;1,"",DATABASE!D2824)</f>
        <v/>
      </c>
      <c r="I2826" s="93">
        <f>IF(DATABASE!$X2824&lt;&gt;1,"",DATABASE!S2824)</f>
        <v/>
      </c>
    </row>
    <row r="2827" ht="16.5" customHeight="1" s="111">
      <c r="A2827" s="92">
        <f>IF(DATABASE!$X2825&lt;&gt;1,"",DATABASE!B2825)</f>
        <v/>
      </c>
      <c r="B2827" s="93">
        <f>IF(DATABASE!$X2825&lt;&gt;1,"",DATABASE!M2825)</f>
        <v/>
      </c>
      <c r="C2827" s="94">
        <f>IF(DATABASE!$X2825&lt;&gt;1,"",DATABASE!A2825)</f>
        <v/>
      </c>
      <c r="D2827" s="94">
        <f>IF(DATABASE!$X2825&lt;&gt;1,"",DATABASE!P2825)</f>
        <v/>
      </c>
      <c r="E2827" s="94">
        <f>IF(DATABASE!$X2825&lt;&gt;1,"",DATABASE!L2825)</f>
        <v/>
      </c>
      <c r="F2827" s="94">
        <f>IF(DATABASE!$X2825&lt;&gt;1,"",DATABASE!Q2825)</f>
        <v/>
      </c>
      <c r="G2827" s="94">
        <f>IF(DATABASE!$X2825&lt;&gt;1,"",DATABASE!C2825)</f>
        <v/>
      </c>
      <c r="H2827" s="94">
        <f>IF(DATABASE!$X2825&lt;&gt;1,"",DATABASE!D2825)</f>
        <v/>
      </c>
      <c r="I2827" s="93">
        <f>IF(DATABASE!$X2825&lt;&gt;1,"",DATABASE!S2825)</f>
        <v/>
      </c>
    </row>
    <row r="2828" ht="16.5" customHeight="1" s="111">
      <c r="A2828" s="92">
        <f>IF(DATABASE!$X2826&lt;&gt;1,"",DATABASE!B2826)</f>
        <v/>
      </c>
      <c r="B2828" s="93">
        <f>IF(DATABASE!$X2826&lt;&gt;1,"",DATABASE!M2826)</f>
        <v/>
      </c>
      <c r="C2828" s="94">
        <f>IF(DATABASE!$X2826&lt;&gt;1,"",DATABASE!A2826)</f>
        <v/>
      </c>
      <c r="D2828" s="94">
        <f>IF(DATABASE!$X2826&lt;&gt;1,"",DATABASE!P2826)</f>
        <v/>
      </c>
      <c r="E2828" s="94">
        <f>IF(DATABASE!$X2826&lt;&gt;1,"",DATABASE!L2826)</f>
        <v/>
      </c>
      <c r="F2828" s="94">
        <f>IF(DATABASE!$X2826&lt;&gt;1,"",DATABASE!Q2826)</f>
        <v/>
      </c>
      <c r="G2828" s="94">
        <f>IF(DATABASE!$X2826&lt;&gt;1,"",DATABASE!C2826)</f>
        <v/>
      </c>
      <c r="H2828" s="94">
        <f>IF(DATABASE!$X2826&lt;&gt;1,"",DATABASE!D2826)</f>
        <v/>
      </c>
      <c r="I2828" s="93">
        <f>IF(DATABASE!$X2826&lt;&gt;1,"",DATABASE!S2826)</f>
        <v/>
      </c>
    </row>
    <row r="2829" ht="16.5" customHeight="1" s="111">
      <c r="A2829" s="92">
        <f>IF(DATABASE!$X2827&lt;&gt;1,"",DATABASE!B2827)</f>
        <v/>
      </c>
      <c r="B2829" s="93">
        <f>IF(DATABASE!$X2827&lt;&gt;1,"",DATABASE!M2827)</f>
        <v/>
      </c>
      <c r="C2829" s="94">
        <f>IF(DATABASE!$X2827&lt;&gt;1,"",DATABASE!A2827)</f>
        <v/>
      </c>
      <c r="D2829" s="94">
        <f>IF(DATABASE!$X2827&lt;&gt;1,"",DATABASE!P2827)</f>
        <v/>
      </c>
      <c r="E2829" s="94">
        <f>IF(DATABASE!$X2827&lt;&gt;1,"",DATABASE!L2827)</f>
        <v/>
      </c>
      <c r="F2829" s="94">
        <f>IF(DATABASE!$X2827&lt;&gt;1,"",DATABASE!Q2827)</f>
        <v/>
      </c>
      <c r="G2829" s="94">
        <f>IF(DATABASE!$X2827&lt;&gt;1,"",DATABASE!C2827)</f>
        <v/>
      </c>
      <c r="H2829" s="94">
        <f>IF(DATABASE!$X2827&lt;&gt;1,"",DATABASE!D2827)</f>
        <v/>
      </c>
      <c r="I2829" s="93">
        <f>IF(DATABASE!$X2827&lt;&gt;1,"",DATABASE!S2827)</f>
        <v/>
      </c>
    </row>
    <row r="2830" ht="16.5" customHeight="1" s="111">
      <c r="A2830" s="92">
        <f>IF(DATABASE!$X2828&lt;&gt;1,"",DATABASE!B2828)</f>
        <v/>
      </c>
      <c r="B2830" s="93">
        <f>IF(DATABASE!$X2828&lt;&gt;1,"",DATABASE!M2828)</f>
        <v/>
      </c>
      <c r="C2830" s="94">
        <f>IF(DATABASE!$X2828&lt;&gt;1,"",DATABASE!A2828)</f>
        <v/>
      </c>
      <c r="D2830" s="94">
        <f>IF(DATABASE!$X2828&lt;&gt;1,"",DATABASE!P2828)</f>
        <v/>
      </c>
      <c r="E2830" s="94">
        <f>IF(DATABASE!$X2828&lt;&gt;1,"",DATABASE!L2828)</f>
        <v/>
      </c>
      <c r="F2830" s="94">
        <f>IF(DATABASE!$X2828&lt;&gt;1,"",DATABASE!Q2828)</f>
        <v/>
      </c>
      <c r="G2830" s="94">
        <f>IF(DATABASE!$X2828&lt;&gt;1,"",DATABASE!C2828)</f>
        <v/>
      </c>
      <c r="H2830" s="94">
        <f>IF(DATABASE!$X2828&lt;&gt;1,"",DATABASE!D2828)</f>
        <v/>
      </c>
      <c r="I2830" s="93">
        <f>IF(DATABASE!$X2828&lt;&gt;1,"",DATABASE!S2828)</f>
        <v/>
      </c>
    </row>
    <row r="2831" ht="16.5" customHeight="1" s="111">
      <c r="A2831" s="92">
        <f>IF(DATABASE!$X2829&lt;&gt;1,"",DATABASE!B2829)</f>
        <v/>
      </c>
      <c r="B2831" s="93">
        <f>IF(DATABASE!$X2829&lt;&gt;1,"",DATABASE!M2829)</f>
        <v/>
      </c>
      <c r="C2831" s="94">
        <f>IF(DATABASE!$X2829&lt;&gt;1,"",DATABASE!A2829)</f>
        <v/>
      </c>
      <c r="D2831" s="94">
        <f>IF(DATABASE!$X2829&lt;&gt;1,"",DATABASE!P2829)</f>
        <v/>
      </c>
      <c r="E2831" s="94">
        <f>IF(DATABASE!$X2829&lt;&gt;1,"",DATABASE!L2829)</f>
        <v/>
      </c>
      <c r="F2831" s="94">
        <f>IF(DATABASE!$X2829&lt;&gt;1,"",DATABASE!Q2829)</f>
        <v/>
      </c>
      <c r="G2831" s="94">
        <f>IF(DATABASE!$X2829&lt;&gt;1,"",DATABASE!C2829)</f>
        <v/>
      </c>
      <c r="H2831" s="94">
        <f>IF(DATABASE!$X2829&lt;&gt;1,"",DATABASE!D2829)</f>
        <v/>
      </c>
      <c r="I2831" s="93">
        <f>IF(DATABASE!$X2829&lt;&gt;1,"",DATABASE!S2829)</f>
        <v/>
      </c>
    </row>
    <row r="2832" ht="16.5" customHeight="1" s="111">
      <c r="A2832" s="92">
        <f>IF(DATABASE!$X2830&lt;&gt;1,"",DATABASE!B2830)</f>
        <v/>
      </c>
      <c r="B2832" s="93">
        <f>IF(DATABASE!$X2830&lt;&gt;1,"",DATABASE!M2830)</f>
        <v/>
      </c>
      <c r="C2832" s="94">
        <f>IF(DATABASE!$X2830&lt;&gt;1,"",DATABASE!A2830)</f>
        <v/>
      </c>
      <c r="D2832" s="94">
        <f>IF(DATABASE!$X2830&lt;&gt;1,"",DATABASE!P2830)</f>
        <v/>
      </c>
      <c r="E2832" s="94">
        <f>IF(DATABASE!$X2830&lt;&gt;1,"",DATABASE!L2830)</f>
        <v/>
      </c>
      <c r="F2832" s="94">
        <f>IF(DATABASE!$X2830&lt;&gt;1,"",DATABASE!Q2830)</f>
        <v/>
      </c>
      <c r="G2832" s="94">
        <f>IF(DATABASE!$X2830&lt;&gt;1,"",DATABASE!C2830)</f>
        <v/>
      </c>
      <c r="H2832" s="94">
        <f>IF(DATABASE!$X2830&lt;&gt;1,"",DATABASE!D2830)</f>
        <v/>
      </c>
      <c r="I2832" s="93">
        <f>IF(DATABASE!$X2830&lt;&gt;1,"",DATABASE!S2830)</f>
        <v/>
      </c>
    </row>
    <row r="2833" ht="16.5" customHeight="1" s="111">
      <c r="A2833" s="92">
        <f>IF(DATABASE!$X2831&lt;&gt;1,"",DATABASE!B2831)</f>
        <v/>
      </c>
      <c r="B2833" s="93">
        <f>IF(DATABASE!$X2831&lt;&gt;1,"",DATABASE!M2831)</f>
        <v/>
      </c>
      <c r="C2833" s="94">
        <f>IF(DATABASE!$X2831&lt;&gt;1,"",DATABASE!A2831)</f>
        <v/>
      </c>
      <c r="D2833" s="94">
        <f>IF(DATABASE!$X2831&lt;&gt;1,"",DATABASE!P2831)</f>
        <v/>
      </c>
      <c r="E2833" s="94">
        <f>IF(DATABASE!$X2831&lt;&gt;1,"",DATABASE!L2831)</f>
        <v/>
      </c>
      <c r="F2833" s="94">
        <f>IF(DATABASE!$X2831&lt;&gt;1,"",DATABASE!Q2831)</f>
        <v/>
      </c>
      <c r="G2833" s="94">
        <f>IF(DATABASE!$X2831&lt;&gt;1,"",DATABASE!C2831)</f>
        <v/>
      </c>
      <c r="H2833" s="94">
        <f>IF(DATABASE!$X2831&lt;&gt;1,"",DATABASE!D2831)</f>
        <v/>
      </c>
      <c r="I2833" s="93">
        <f>IF(DATABASE!$X2831&lt;&gt;1,"",DATABASE!S2831)</f>
        <v/>
      </c>
    </row>
    <row r="2834" ht="16.5" customHeight="1" s="111">
      <c r="A2834" s="92">
        <f>IF(DATABASE!$X2832&lt;&gt;1,"",DATABASE!B2832)</f>
        <v/>
      </c>
      <c r="B2834" s="93">
        <f>IF(DATABASE!$X2832&lt;&gt;1,"",DATABASE!M2832)</f>
        <v/>
      </c>
      <c r="C2834" s="94">
        <f>IF(DATABASE!$X2832&lt;&gt;1,"",DATABASE!A2832)</f>
        <v/>
      </c>
      <c r="D2834" s="94">
        <f>IF(DATABASE!$X2832&lt;&gt;1,"",DATABASE!P2832)</f>
        <v/>
      </c>
      <c r="E2834" s="94">
        <f>IF(DATABASE!$X2832&lt;&gt;1,"",DATABASE!L2832)</f>
        <v/>
      </c>
      <c r="F2834" s="94">
        <f>IF(DATABASE!$X2832&lt;&gt;1,"",DATABASE!Q2832)</f>
        <v/>
      </c>
      <c r="G2834" s="94">
        <f>IF(DATABASE!$X2832&lt;&gt;1,"",DATABASE!C2832)</f>
        <v/>
      </c>
      <c r="H2834" s="94">
        <f>IF(DATABASE!$X2832&lt;&gt;1,"",DATABASE!D2832)</f>
        <v/>
      </c>
      <c r="I2834" s="93">
        <f>IF(DATABASE!$X2832&lt;&gt;1,"",DATABASE!S2832)</f>
        <v/>
      </c>
    </row>
    <row r="2835" ht="16.5" customHeight="1" s="111">
      <c r="A2835" s="92">
        <f>IF(DATABASE!$X2833&lt;&gt;1,"",DATABASE!B2833)</f>
        <v/>
      </c>
      <c r="B2835" s="93">
        <f>IF(DATABASE!$X2833&lt;&gt;1,"",DATABASE!M2833)</f>
        <v/>
      </c>
      <c r="C2835" s="94">
        <f>IF(DATABASE!$X2833&lt;&gt;1,"",DATABASE!A2833)</f>
        <v/>
      </c>
      <c r="D2835" s="94">
        <f>IF(DATABASE!$X2833&lt;&gt;1,"",DATABASE!P2833)</f>
        <v/>
      </c>
      <c r="E2835" s="94">
        <f>IF(DATABASE!$X2833&lt;&gt;1,"",DATABASE!L2833)</f>
        <v/>
      </c>
      <c r="F2835" s="94">
        <f>IF(DATABASE!$X2833&lt;&gt;1,"",DATABASE!Q2833)</f>
        <v/>
      </c>
      <c r="G2835" s="94">
        <f>IF(DATABASE!$X2833&lt;&gt;1,"",DATABASE!C2833)</f>
        <v/>
      </c>
      <c r="H2835" s="94">
        <f>IF(DATABASE!$X2833&lt;&gt;1,"",DATABASE!D2833)</f>
        <v/>
      </c>
      <c r="I2835" s="93">
        <f>IF(DATABASE!$X2833&lt;&gt;1,"",DATABASE!S2833)</f>
        <v/>
      </c>
    </row>
    <row r="2836" ht="16.5" customHeight="1" s="111">
      <c r="A2836" s="92">
        <f>IF(DATABASE!$X2834&lt;&gt;1,"",DATABASE!B2834)</f>
        <v/>
      </c>
      <c r="B2836" s="93">
        <f>IF(DATABASE!$X2834&lt;&gt;1,"",DATABASE!M2834)</f>
        <v/>
      </c>
      <c r="C2836" s="94">
        <f>IF(DATABASE!$X2834&lt;&gt;1,"",DATABASE!A2834)</f>
        <v/>
      </c>
      <c r="D2836" s="94">
        <f>IF(DATABASE!$X2834&lt;&gt;1,"",DATABASE!P2834)</f>
        <v/>
      </c>
      <c r="E2836" s="94">
        <f>IF(DATABASE!$X2834&lt;&gt;1,"",DATABASE!L2834)</f>
        <v/>
      </c>
      <c r="F2836" s="94">
        <f>IF(DATABASE!$X2834&lt;&gt;1,"",DATABASE!Q2834)</f>
        <v/>
      </c>
      <c r="G2836" s="94">
        <f>IF(DATABASE!$X2834&lt;&gt;1,"",DATABASE!C2834)</f>
        <v/>
      </c>
      <c r="H2836" s="94">
        <f>IF(DATABASE!$X2834&lt;&gt;1,"",DATABASE!D2834)</f>
        <v/>
      </c>
      <c r="I2836" s="93">
        <f>IF(DATABASE!$X2834&lt;&gt;1,"",DATABASE!S2834)</f>
        <v/>
      </c>
    </row>
    <row r="2837" ht="16.5" customHeight="1" s="111">
      <c r="A2837" s="92">
        <f>IF(DATABASE!$X2835&lt;&gt;1,"",DATABASE!B2835)</f>
        <v/>
      </c>
      <c r="B2837" s="93">
        <f>IF(DATABASE!$X2835&lt;&gt;1,"",DATABASE!M2835)</f>
        <v/>
      </c>
      <c r="C2837" s="94">
        <f>IF(DATABASE!$X2835&lt;&gt;1,"",DATABASE!A2835)</f>
        <v/>
      </c>
      <c r="D2837" s="94">
        <f>IF(DATABASE!$X2835&lt;&gt;1,"",DATABASE!P2835)</f>
        <v/>
      </c>
      <c r="E2837" s="94">
        <f>IF(DATABASE!$X2835&lt;&gt;1,"",DATABASE!L2835)</f>
        <v/>
      </c>
      <c r="F2837" s="94">
        <f>IF(DATABASE!$X2835&lt;&gt;1,"",DATABASE!Q2835)</f>
        <v/>
      </c>
      <c r="G2837" s="94">
        <f>IF(DATABASE!$X2835&lt;&gt;1,"",DATABASE!C2835)</f>
        <v/>
      </c>
      <c r="H2837" s="94">
        <f>IF(DATABASE!$X2835&lt;&gt;1,"",DATABASE!D2835)</f>
        <v/>
      </c>
      <c r="I2837" s="93">
        <f>IF(DATABASE!$X2835&lt;&gt;1,"",DATABASE!S2835)</f>
        <v/>
      </c>
    </row>
    <row r="2838" ht="16.5" customHeight="1" s="111">
      <c r="A2838" s="92">
        <f>IF(DATABASE!$X2836&lt;&gt;1,"",DATABASE!B2836)</f>
        <v/>
      </c>
      <c r="B2838" s="93">
        <f>IF(DATABASE!$X2836&lt;&gt;1,"",DATABASE!M2836)</f>
        <v/>
      </c>
      <c r="C2838" s="94">
        <f>IF(DATABASE!$X2836&lt;&gt;1,"",DATABASE!A2836)</f>
        <v/>
      </c>
      <c r="D2838" s="94">
        <f>IF(DATABASE!$X2836&lt;&gt;1,"",DATABASE!P2836)</f>
        <v/>
      </c>
      <c r="E2838" s="94">
        <f>IF(DATABASE!$X2836&lt;&gt;1,"",DATABASE!L2836)</f>
        <v/>
      </c>
      <c r="F2838" s="94">
        <f>IF(DATABASE!$X2836&lt;&gt;1,"",DATABASE!Q2836)</f>
        <v/>
      </c>
      <c r="G2838" s="94">
        <f>IF(DATABASE!$X2836&lt;&gt;1,"",DATABASE!C2836)</f>
        <v/>
      </c>
      <c r="H2838" s="94">
        <f>IF(DATABASE!$X2836&lt;&gt;1,"",DATABASE!D2836)</f>
        <v/>
      </c>
      <c r="I2838" s="93">
        <f>IF(DATABASE!$X2836&lt;&gt;1,"",DATABASE!S2836)</f>
        <v/>
      </c>
    </row>
    <row r="2839" ht="16.5" customHeight="1" s="111">
      <c r="A2839" s="92">
        <f>IF(DATABASE!$X2837&lt;&gt;1,"",DATABASE!B2837)</f>
        <v/>
      </c>
      <c r="B2839" s="93">
        <f>IF(DATABASE!$X2837&lt;&gt;1,"",DATABASE!M2837)</f>
        <v/>
      </c>
      <c r="C2839" s="94">
        <f>IF(DATABASE!$X2837&lt;&gt;1,"",DATABASE!A2837)</f>
        <v/>
      </c>
      <c r="D2839" s="94">
        <f>IF(DATABASE!$X2837&lt;&gt;1,"",DATABASE!P2837)</f>
        <v/>
      </c>
      <c r="E2839" s="94">
        <f>IF(DATABASE!$X2837&lt;&gt;1,"",DATABASE!L2837)</f>
        <v/>
      </c>
      <c r="F2839" s="94">
        <f>IF(DATABASE!$X2837&lt;&gt;1,"",DATABASE!Q2837)</f>
        <v/>
      </c>
      <c r="G2839" s="94">
        <f>IF(DATABASE!$X2837&lt;&gt;1,"",DATABASE!C2837)</f>
        <v/>
      </c>
      <c r="H2839" s="94">
        <f>IF(DATABASE!$X2837&lt;&gt;1,"",DATABASE!D2837)</f>
        <v/>
      </c>
      <c r="I2839" s="93">
        <f>IF(DATABASE!$X2837&lt;&gt;1,"",DATABASE!S2837)</f>
        <v/>
      </c>
    </row>
    <row r="2840" ht="16.5" customHeight="1" s="111">
      <c r="A2840" s="92">
        <f>IF(DATABASE!$X2838&lt;&gt;1,"",DATABASE!B2838)</f>
        <v/>
      </c>
      <c r="B2840" s="93">
        <f>IF(DATABASE!$X2838&lt;&gt;1,"",DATABASE!M2838)</f>
        <v/>
      </c>
      <c r="C2840" s="94">
        <f>IF(DATABASE!$X2838&lt;&gt;1,"",DATABASE!A2838)</f>
        <v/>
      </c>
      <c r="D2840" s="94">
        <f>IF(DATABASE!$X2838&lt;&gt;1,"",DATABASE!P2838)</f>
        <v/>
      </c>
      <c r="E2840" s="94">
        <f>IF(DATABASE!$X2838&lt;&gt;1,"",DATABASE!L2838)</f>
        <v/>
      </c>
      <c r="F2840" s="94">
        <f>IF(DATABASE!$X2838&lt;&gt;1,"",DATABASE!Q2838)</f>
        <v/>
      </c>
      <c r="G2840" s="94">
        <f>IF(DATABASE!$X2838&lt;&gt;1,"",DATABASE!C2838)</f>
        <v/>
      </c>
      <c r="H2840" s="94">
        <f>IF(DATABASE!$X2838&lt;&gt;1,"",DATABASE!D2838)</f>
        <v/>
      </c>
      <c r="I2840" s="93">
        <f>IF(DATABASE!$X2838&lt;&gt;1,"",DATABASE!S2838)</f>
        <v/>
      </c>
    </row>
    <row r="2841" ht="16.5" customHeight="1" s="111">
      <c r="A2841" s="92">
        <f>IF(DATABASE!$X2839&lt;&gt;1,"",DATABASE!B2839)</f>
        <v/>
      </c>
      <c r="B2841" s="93">
        <f>IF(DATABASE!$X2839&lt;&gt;1,"",DATABASE!M2839)</f>
        <v/>
      </c>
      <c r="C2841" s="94">
        <f>IF(DATABASE!$X2839&lt;&gt;1,"",DATABASE!A2839)</f>
        <v/>
      </c>
      <c r="D2841" s="94">
        <f>IF(DATABASE!$X2839&lt;&gt;1,"",DATABASE!P2839)</f>
        <v/>
      </c>
      <c r="E2841" s="94">
        <f>IF(DATABASE!$X2839&lt;&gt;1,"",DATABASE!L2839)</f>
        <v/>
      </c>
      <c r="F2841" s="94">
        <f>IF(DATABASE!$X2839&lt;&gt;1,"",DATABASE!Q2839)</f>
        <v/>
      </c>
      <c r="G2841" s="94">
        <f>IF(DATABASE!$X2839&lt;&gt;1,"",DATABASE!C2839)</f>
        <v/>
      </c>
      <c r="H2841" s="94">
        <f>IF(DATABASE!$X2839&lt;&gt;1,"",DATABASE!D2839)</f>
        <v/>
      </c>
      <c r="I2841" s="93">
        <f>IF(DATABASE!$X2839&lt;&gt;1,"",DATABASE!S2839)</f>
        <v/>
      </c>
    </row>
    <row r="2842" ht="16.5" customHeight="1" s="111">
      <c r="A2842" s="92">
        <f>IF(DATABASE!$X2840&lt;&gt;1,"",DATABASE!B2840)</f>
        <v/>
      </c>
      <c r="B2842" s="93">
        <f>IF(DATABASE!$X2840&lt;&gt;1,"",DATABASE!M2840)</f>
        <v/>
      </c>
      <c r="C2842" s="94">
        <f>IF(DATABASE!$X2840&lt;&gt;1,"",DATABASE!A2840)</f>
        <v/>
      </c>
      <c r="D2842" s="94">
        <f>IF(DATABASE!$X2840&lt;&gt;1,"",DATABASE!P2840)</f>
        <v/>
      </c>
      <c r="E2842" s="94">
        <f>IF(DATABASE!$X2840&lt;&gt;1,"",DATABASE!L2840)</f>
        <v/>
      </c>
      <c r="F2842" s="94">
        <f>IF(DATABASE!$X2840&lt;&gt;1,"",DATABASE!Q2840)</f>
        <v/>
      </c>
      <c r="G2842" s="94">
        <f>IF(DATABASE!$X2840&lt;&gt;1,"",DATABASE!C2840)</f>
        <v/>
      </c>
      <c r="H2842" s="94">
        <f>IF(DATABASE!$X2840&lt;&gt;1,"",DATABASE!D2840)</f>
        <v/>
      </c>
      <c r="I2842" s="93">
        <f>IF(DATABASE!$X2840&lt;&gt;1,"",DATABASE!S2840)</f>
        <v/>
      </c>
    </row>
    <row r="2843" ht="16.5" customHeight="1" s="111">
      <c r="A2843" s="92">
        <f>IF(DATABASE!$X2841&lt;&gt;1,"",DATABASE!B2841)</f>
        <v/>
      </c>
      <c r="B2843" s="93">
        <f>IF(DATABASE!$X2841&lt;&gt;1,"",DATABASE!M2841)</f>
        <v/>
      </c>
      <c r="C2843" s="94">
        <f>IF(DATABASE!$X2841&lt;&gt;1,"",DATABASE!A2841)</f>
        <v/>
      </c>
      <c r="D2843" s="94">
        <f>IF(DATABASE!$X2841&lt;&gt;1,"",DATABASE!P2841)</f>
        <v/>
      </c>
      <c r="E2843" s="94">
        <f>IF(DATABASE!$X2841&lt;&gt;1,"",DATABASE!L2841)</f>
        <v/>
      </c>
      <c r="F2843" s="94">
        <f>IF(DATABASE!$X2841&lt;&gt;1,"",DATABASE!Q2841)</f>
        <v/>
      </c>
      <c r="G2843" s="94">
        <f>IF(DATABASE!$X2841&lt;&gt;1,"",DATABASE!C2841)</f>
        <v/>
      </c>
      <c r="H2843" s="94">
        <f>IF(DATABASE!$X2841&lt;&gt;1,"",DATABASE!D2841)</f>
        <v/>
      </c>
      <c r="I2843" s="93">
        <f>IF(DATABASE!$X2841&lt;&gt;1,"",DATABASE!S2841)</f>
        <v/>
      </c>
    </row>
    <row r="2844" ht="16.5" customHeight="1" s="111">
      <c r="A2844" s="92">
        <f>IF(DATABASE!$X2842&lt;&gt;1,"",DATABASE!B2842)</f>
        <v/>
      </c>
      <c r="B2844" s="93">
        <f>IF(DATABASE!$X2842&lt;&gt;1,"",DATABASE!M2842)</f>
        <v/>
      </c>
      <c r="C2844" s="94">
        <f>IF(DATABASE!$X2842&lt;&gt;1,"",DATABASE!A2842)</f>
        <v/>
      </c>
      <c r="D2844" s="94">
        <f>IF(DATABASE!$X2842&lt;&gt;1,"",DATABASE!P2842)</f>
        <v/>
      </c>
      <c r="E2844" s="94">
        <f>IF(DATABASE!$X2842&lt;&gt;1,"",DATABASE!L2842)</f>
        <v/>
      </c>
      <c r="F2844" s="94">
        <f>IF(DATABASE!$X2842&lt;&gt;1,"",DATABASE!Q2842)</f>
        <v/>
      </c>
      <c r="G2844" s="94">
        <f>IF(DATABASE!$X2842&lt;&gt;1,"",DATABASE!C2842)</f>
        <v/>
      </c>
      <c r="H2844" s="94">
        <f>IF(DATABASE!$X2842&lt;&gt;1,"",DATABASE!D2842)</f>
        <v/>
      </c>
      <c r="I2844" s="93">
        <f>IF(DATABASE!$X2842&lt;&gt;1,"",DATABASE!S2842)</f>
        <v/>
      </c>
    </row>
    <row r="2845" ht="16.5" customHeight="1" s="111">
      <c r="A2845" s="92">
        <f>IF(DATABASE!$X2843&lt;&gt;1,"",DATABASE!B2843)</f>
        <v/>
      </c>
      <c r="B2845" s="93">
        <f>IF(DATABASE!$X2843&lt;&gt;1,"",DATABASE!M2843)</f>
        <v/>
      </c>
      <c r="C2845" s="94">
        <f>IF(DATABASE!$X2843&lt;&gt;1,"",DATABASE!A2843)</f>
        <v/>
      </c>
      <c r="D2845" s="94">
        <f>IF(DATABASE!$X2843&lt;&gt;1,"",DATABASE!P2843)</f>
        <v/>
      </c>
      <c r="E2845" s="94">
        <f>IF(DATABASE!$X2843&lt;&gt;1,"",DATABASE!L2843)</f>
        <v/>
      </c>
      <c r="F2845" s="94">
        <f>IF(DATABASE!$X2843&lt;&gt;1,"",DATABASE!Q2843)</f>
        <v/>
      </c>
      <c r="G2845" s="94">
        <f>IF(DATABASE!$X2843&lt;&gt;1,"",DATABASE!C2843)</f>
        <v/>
      </c>
      <c r="H2845" s="94">
        <f>IF(DATABASE!$X2843&lt;&gt;1,"",DATABASE!D2843)</f>
        <v/>
      </c>
      <c r="I2845" s="93">
        <f>IF(DATABASE!$X2843&lt;&gt;1,"",DATABASE!S2843)</f>
        <v/>
      </c>
    </row>
    <row r="2846" ht="16.5" customHeight="1" s="111">
      <c r="A2846" s="92">
        <f>IF(DATABASE!$X2844&lt;&gt;1,"",DATABASE!B2844)</f>
        <v/>
      </c>
      <c r="B2846" s="93">
        <f>IF(DATABASE!$X2844&lt;&gt;1,"",DATABASE!M2844)</f>
        <v/>
      </c>
      <c r="C2846" s="94">
        <f>IF(DATABASE!$X2844&lt;&gt;1,"",DATABASE!A2844)</f>
        <v/>
      </c>
      <c r="D2846" s="94">
        <f>IF(DATABASE!$X2844&lt;&gt;1,"",DATABASE!P2844)</f>
        <v/>
      </c>
      <c r="E2846" s="94">
        <f>IF(DATABASE!$X2844&lt;&gt;1,"",DATABASE!L2844)</f>
        <v/>
      </c>
      <c r="F2846" s="94">
        <f>IF(DATABASE!$X2844&lt;&gt;1,"",DATABASE!Q2844)</f>
        <v/>
      </c>
      <c r="G2846" s="94">
        <f>IF(DATABASE!$X2844&lt;&gt;1,"",DATABASE!C2844)</f>
        <v/>
      </c>
      <c r="H2846" s="94">
        <f>IF(DATABASE!$X2844&lt;&gt;1,"",DATABASE!D2844)</f>
        <v/>
      </c>
      <c r="I2846" s="93">
        <f>IF(DATABASE!$X2844&lt;&gt;1,"",DATABASE!S2844)</f>
        <v/>
      </c>
    </row>
    <row r="2847" ht="16.5" customHeight="1" s="111">
      <c r="A2847" s="92">
        <f>IF(DATABASE!$X2845&lt;&gt;1,"",DATABASE!B2845)</f>
        <v/>
      </c>
      <c r="B2847" s="93">
        <f>IF(DATABASE!$X2845&lt;&gt;1,"",DATABASE!M2845)</f>
        <v/>
      </c>
      <c r="C2847" s="94">
        <f>IF(DATABASE!$X2845&lt;&gt;1,"",DATABASE!A2845)</f>
        <v/>
      </c>
      <c r="D2847" s="94">
        <f>IF(DATABASE!$X2845&lt;&gt;1,"",DATABASE!P2845)</f>
        <v/>
      </c>
      <c r="E2847" s="94">
        <f>IF(DATABASE!$X2845&lt;&gt;1,"",DATABASE!L2845)</f>
        <v/>
      </c>
      <c r="F2847" s="94">
        <f>IF(DATABASE!$X2845&lt;&gt;1,"",DATABASE!Q2845)</f>
        <v/>
      </c>
      <c r="G2847" s="94">
        <f>IF(DATABASE!$X2845&lt;&gt;1,"",DATABASE!C2845)</f>
        <v/>
      </c>
      <c r="H2847" s="94">
        <f>IF(DATABASE!$X2845&lt;&gt;1,"",DATABASE!D2845)</f>
        <v/>
      </c>
      <c r="I2847" s="93">
        <f>IF(DATABASE!$X2845&lt;&gt;1,"",DATABASE!S2845)</f>
        <v/>
      </c>
    </row>
    <row r="2848" ht="16.5" customHeight="1" s="111">
      <c r="A2848" s="92">
        <f>IF(DATABASE!$X2846&lt;&gt;1,"",DATABASE!B2846)</f>
        <v/>
      </c>
      <c r="B2848" s="93">
        <f>IF(DATABASE!$X2846&lt;&gt;1,"",DATABASE!M2846)</f>
        <v/>
      </c>
      <c r="C2848" s="94">
        <f>IF(DATABASE!$X2846&lt;&gt;1,"",DATABASE!A2846)</f>
        <v/>
      </c>
      <c r="D2848" s="94">
        <f>IF(DATABASE!$X2846&lt;&gt;1,"",DATABASE!P2846)</f>
        <v/>
      </c>
      <c r="E2848" s="94">
        <f>IF(DATABASE!$X2846&lt;&gt;1,"",DATABASE!L2846)</f>
        <v/>
      </c>
      <c r="F2848" s="94">
        <f>IF(DATABASE!$X2846&lt;&gt;1,"",DATABASE!Q2846)</f>
        <v/>
      </c>
      <c r="G2848" s="94">
        <f>IF(DATABASE!$X2846&lt;&gt;1,"",DATABASE!C2846)</f>
        <v/>
      </c>
      <c r="H2848" s="94">
        <f>IF(DATABASE!$X2846&lt;&gt;1,"",DATABASE!D2846)</f>
        <v/>
      </c>
      <c r="I2848" s="93">
        <f>IF(DATABASE!$X2846&lt;&gt;1,"",DATABASE!S2846)</f>
        <v/>
      </c>
    </row>
    <row r="2849" ht="16.5" customHeight="1" s="111">
      <c r="A2849" s="92">
        <f>IF(DATABASE!$X2847&lt;&gt;1,"",DATABASE!B2847)</f>
        <v/>
      </c>
      <c r="B2849" s="93">
        <f>IF(DATABASE!$X2847&lt;&gt;1,"",DATABASE!M2847)</f>
        <v/>
      </c>
      <c r="C2849" s="94">
        <f>IF(DATABASE!$X2847&lt;&gt;1,"",DATABASE!A2847)</f>
        <v/>
      </c>
      <c r="D2849" s="94">
        <f>IF(DATABASE!$X2847&lt;&gt;1,"",DATABASE!P2847)</f>
        <v/>
      </c>
      <c r="E2849" s="94">
        <f>IF(DATABASE!$X2847&lt;&gt;1,"",DATABASE!L2847)</f>
        <v/>
      </c>
      <c r="F2849" s="94">
        <f>IF(DATABASE!$X2847&lt;&gt;1,"",DATABASE!Q2847)</f>
        <v/>
      </c>
      <c r="G2849" s="94">
        <f>IF(DATABASE!$X2847&lt;&gt;1,"",DATABASE!C2847)</f>
        <v/>
      </c>
      <c r="H2849" s="94">
        <f>IF(DATABASE!$X2847&lt;&gt;1,"",DATABASE!D2847)</f>
        <v/>
      </c>
      <c r="I2849" s="93">
        <f>IF(DATABASE!$X2847&lt;&gt;1,"",DATABASE!S2847)</f>
        <v/>
      </c>
    </row>
    <row r="2850" ht="16.5" customHeight="1" s="111">
      <c r="A2850" s="92">
        <f>IF(DATABASE!$X2848&lt;&gt;1,"",DATABASE!B2848)</f>
        <v/>
      </c>
      <c r="B2850" s="93">
        <f>IF(DATABASE!$X2848&lt;&gt;1,"",DATABASE!M2848)</f>
        <v/>
      </c>
      <c r="C2850" s="94">
        <f>IF(DATABASE!$X2848&lt;&gt;1,"",DATABASE!A2848)</f>
        <v/>
      </c>
      <c r="D2850" s="94">
        <f>IF(DATABASE!$X2848&lt;&gt;1,"",DATABASE!P2848)</f>
        <v/>
      </c>
      <c r="E2850" s="94">
        <f>IF(DATABASE!$X2848&lt;&gt;1,"",DATABASE!L2848)</f>
        <v/>
      </c>
      <c r="F2850" s="94">
        <f>IF(DATABASE!$X2848&lt;&gt;1,"",DATABASE!Q2848)</f>
        <v/>
      </c>
      <c r="G2850" s="94">
        <f>IF(DATABASE!$X2848&lt;&gt;1,"",DATABASE!C2848)</f>
        <v/>
      </c>
      <c r="H2850" s="94">
        <f>IF(DATABASE!$X2848&lt;&gt;1,"",DATABASE!D2848)</f>
        <v/>
      </c>
      <c r="I2850" s="93">
        <f>IF(DATABASE!$X2848&lt;&gt;1,"",DATABASE!S2848)</f>
        <v/>
      </c>
    </row>
    <row r="2851" ht="16.5" customHeight="1" s="111">
      <c r="A2851" s="92">
        <f>IF(DATABASE!$X2849&lt;&gt;1,"",DATABASE!B2849)</f>
        <v/>
      </c>
      <c r="B2851" s="93">
        <f>IF(DATABASE!$X2849&lt;&gt;1,"",DATABASE!M2849)</f>
        <v/>
      </c>
      <c r="C2851" s="94">
        <f>IF(DATABASE!$X2849&lt;&gt;1,"",DATABASE!A2849)</f>
        <v/>
      </c>
      <c r="D2851" s="94">
        <f>IF(DATABASE!$X2849&lt;&gt;1,"",DATABASE!P2849)</f>
        <v/>
      </c>
      <c r="E2851" s="94">
        <f>IF(DATABASE!$X2849&lt;&gt;1,"",DATABASE!L2849)</f>
        <v/>
      </c>
      <c r="F2851" s="94">
        <f>IF(DATABASE!$X2849&lt;&gt;1,"",DATABASE!Q2849)</f>
        <v/>
      </c>
      <c r="G2851" s="94">
        <f>IF(DATABASE!$X2849&lt;&gt;1,"",DATABASE!C2849)</f>
        <v/>
      </c>
      <c r="H2851" s="94">
        <f>IF(DATABASE!$X2849&lt;&gt;1,"",DATABASE!D2849)</f>
        <v/>
      </c>
      <c r="I2851" s="93">
        <f>IF(DATABASE!$X2849&lt;&gt;1,"",DATABASE!S2849)</f>
        <v/>
      </c>
    </row>
    <row r="2852" ht="16.5" customHeight="1" s="111">
      <c r="A2852" s="92">
        <f>IF(DATABASE!$X2850&lt;&gt;1,"",DATABASE!B2850)</f>
        <v/>
      </c>
      <c r="B2852" s="93">
        <f>IF(DATABASE!$X2850&lt;&gt;1,"",DATABASE!M2850)</f>
        <v/>
      </c>
      <c r="C2852" s="94">
        <f>IF(DATABASE!$X2850&lt;&gt;1,"",DATABASE!A2850)</f>
        <v/>
      </c>
      <c r="D2852" s="94">
        <f>IF(DATABASE!$X2850&lt;&gt;1,"",DATABASE!P2850)</f>
        <v/>
      </c>
      <c r="E2852" s="94">
        <f>IF(DATABASE!$X2850&lt;&gt;1,"",DATABASE!L2850)</f>
        <v/>
      </c>
      <c r="F2852" s="94">
        <f>IF(DATABASE!$X2850&lt;&gt;1,"",DATABASE!Q2850)</f>
        <v/>
      </c>
      <c r="G2852" s="94">
        <f>IF(DATABASE!$X2850&lt;&gt;1,"",DATABASE!C2850)</f>
        <v/>
      </c>
      <c r="H2852" s="94">
        <f>IF(DATABASE!$X2850&lt;&gt;1,"",DATABASE!D2850)</f>
        <v/>
      </c>
      <c r="I2852" s="93">
        <f>IF(DATABASE!$X2850&lt;&gt;1,"",DATABASE!S2850)</f>
        <v/>
      </c>
    </row>
    <row r="2853" ht="16.5" customHeight="1" s="111">
      <c r="A2853" s="92">
        <f>IF(DATABASE!$X2851&lt;&gt;1,"",DATABASE!B2851)</f>
        <v/>
      </c>
      <c r="B2853" s="93">
        <f>IF(DATABASE!$X2851&lt;&gt;1,"",DATABASE!M2851)</f>
        <v/>
      </c>
      <c r="C2853" s="94">
        <f>IF(DATABASE!$X2851&lt;&gt;1,"",DATABASE!A2851)</f>
        <v/>
      </c>
      <c r="D2853" s="94">
        <f>IF(DATABASE!$X2851&lt;&gt;1,"",DATABASE!P2851)</f>
        <v/>
      </c>
      <c r="E2853" s="94">
        <f>IF(DATABASE!$X2851&lt;&gt;1,"",DATABASE!L2851)</f>
        <v/>
      </c>
      <c r="F2853" s="94">
        <f>IF(DATABASE!$X2851&lt;&gt;1,"",DATABASE!Q2851)</f>
        <v/>
      </c>
      <c r="G2853" s="94">
        <f>IF(DATABASE!$X2851&lt;&gt;1,"",DATABASE!C2851)</f>
        <v/>
      </c>
      <c r="H2853" s="94">
        <f>IF(DATABASE!$X2851&lt;&gt;1,"",DATABASE!D2851)</f>
        <v/>
      </c>
      <c r="I2853" s="93">
        <f>IF(DATABASE!$X2851&lt;&gt;1,"",DATABASE!S2851)</f>
        <v/>
      </c>
    </row>
    <row r="2854" ht="16.5" customHeight="1" s="111">
      <c r="A2854" s="92">
        <f>IF(DATABASE!$X2852&lt;&gt;1,"",DATABASE!B2852)</f>
        <v/>
      </c>
      <c r="B2854" s="93">
        <f>IF(DATABASE!$X2852&lt;&gt;1,"",DATABASE!M2852)</f>
        <v/>
      </c>
      <c r="C2854" s="94">
        <f>IF(DATABASE!$X2852&lt;&gt;1,"",DATABASE!A2852)</f>
        <v/>
      </c>
      <c r="D2854" s="94">
        <f>IF(DATABASE!$X2852&lt;&gt;1,"",DATABASE!P2852)</f>
        <v/>
      </c>
      <c r="E2854" s="94">
        <f>IF(DATABASE!$X2852&lt;&gt;1,"",DATABASE!L2852)</f>
        <v/>
      </c>
      <c r="F2854" s="94">
        <f>IF(DATABASE!$X2852&lt;&gt;1,"",DATABASE!Q2852)</f>
        <v/>
      </c>
      <c r="G2854" s="94">
        <f>IF(DATABASE!$X2852&lt;&gt;1,"",DATABASE!C2852)</f>
        <v/>
      </c>
      <c r="H2854" s="94">
        <f>IF(DATABASE!$X2852&lt;&gt;1,"",DATABASE!D2852)</f>
        <v/>
      </c>
      <c r="I2854" s="93">
        <f>IF(DATABASE!$X2852&lt;&gt;1,"",DATABASE!S2852)</f>
        <v/>
      </c>
    </row>
    <row r="2855" ht="16.5" customHeight="1" s="111">
      <c r="A2855" s="92">
        <f>IF(DATABASE!$X2853&lt;&gt;1,"",DATABASE!B2853)</f>
        <v/>
      </c>
      <c r="B2855" s="93">
        <f>IF(DATABASE!$X2853&lt;&gt;1,"",DATABASE!M2853)</f>
        <v/>
      </c>
      <c r="C2855" s="94">
        <f>IF(DATABASE!$X2853&lt;&gt;1,"",DATABASE!A2853)</f>
        <v/>
      </c>
      <c r="D2855" s="94">
        <f>IF(DATABASE!$X2853&lt;&gt;1,"",DATABASE!P2853)</f>
        <v/>
      </c>
      <c r="E2855" s="94">
        <f>IF(DATABASE!$X2853&lt;&gt;1,"",DATABASE!L2853)</f>
        <v/>
      </c>
      <c r="F2855" s="94">
        <f>IF(DATABASE!$X2853&lt;&gt;1,"",DATABASE!Q2853)</f>
        <v/>
      </c>
      <c r="G2855" s="94">
        <f>IF(DATABASE!$X2853&lt;&gt;1,"",DATABASE!C2853)</f>
        <v/>
      </c>
      <c r="H2855" s="94">
        <f>IF(DATABASE!$X2853&lt;&gt;1,"",DATABASE!D2853)</f>
        <v/>
      </c>
      <c r="I2855" s="93">
        <f>IF(DATABASE!$X2853&lt;&gt;1,"",DATABASE!S2853)</f>
        <v/>
      </c>
    </row>
    <row r="2856" ht="16.5" customHeight="1" s="111">
      <c r="A2856" s="92">
        <f>IF(DATABASE!$X2854&lt;&gt;1,"",DATABASE!B2854)</f>
        <v/>
      </c>
      <c r="B2856" s="93">
        <f>IF(DATABASE!$X2854&lt;&gt;1,"",DATABASE!M2854)</f>
        <v/>
      </c>
      <c r="C2856" s="94">
        <f>IF(DATABASE!$X2854&lt;&gt;1,"",DATABASE!A2854)</f>
        <v/>
      </c>
      <c r="D2856" s="94">
        <f>IF(DATABASE!$X2854&lt;&gt;1,"",DATABASE!P2854)</f>
        <v/>
      </c>
      <c r="E2856" s="94">
        <f>IF(DATABASE!$X2854&lt;&gt;1,"",DATABASE!L2854)</f>
        <v/>
      </c>
      <c r="F2856" s="94">
        <f>IF(DATABASE!$X2854&lt;&gt;1,"",DATABASE!Q2854)</f>
        <v/>
      </c>
      <c r="G2856" s="94">
        <f>IF(DATABASE!$X2854&lt;&gt;1,"",DATABASE!C2854)</f>
        <v/>
      </c>
      <c r="H2856" s="94">
        <f>IF(DATABASE!$X2854&lt;&gt;1,"",DATABASE!D2854)</f>
        <v/>
      </c>
      <c r="I2856" s="93">
        <f>IF(DATABASE!$X2854&lt;&gt;1,"",DATABASE!S2854)</f>
        <v/>
      </c>
    </row>
    <row r="2857" ht="16.5" customHeight="1" s="111">
      <c r="A2857" s="92">
        <f>IF(DATABASE!$X2855&lt;&gt;1,"",DATABASE!B2855)</f>
        <v/>
      </c>
      <c r="B2857" s="93">
        <f>IF(DATABASE!$X2855&lt;&gt;1,"",DATABASE!M2855)</f>
        <v/>
      </c>
      <c r="C2857" s="94">
        <f>IF(DATABASE!$X2855&lt;&gt;1,"",DATABASE!A2855)</f>
        <v/>
      </c>
      <c r="D2857" s="94">
        <f>IF(DATABASE!$X2855&lt;&gt;1,"",DATABASE!P2855)</f>
        <v/>
      </c>
      <c r="E2857" s="94">
        <f>IF(DATABASE!$X2855&lt;&gt;1,"",DATABASE!L2855)</f>
        <v/>
      </c>
      <c r="F2857" s="94">
        <f>IF(DATABASE!$X2855&lt;&gt;1,"",DATABASE!Q2855)</f>
        <v/>
      </c>
      <c r="G2857" s="94">
        <f>IF(DATABASE!$X2855&lt;&gt;1,"",DATABASE!C2855)</f>
        <v/>
      </c>
      <c r="H2857" s="94">
        <f>IF(DATABASE!$X2855&lt;&gt;1,"",DATABASE!D2855)</f>
        <v/>
      </c>
      <c r="I2857" s="93">
        <f>IF(DATABASE!$X2855&lt;&gt;1,"",DATABASE!S2855)</f>
        <v/>
      </c>
    </row>
    <row r="2858" ht="16.5" customHeight="1" s="111">
      <c r="A2858" s="92">
        <f>IF(DATABASE!$X2856&lt;&gt;1,"",DATABASE!B2856)</f>
        <v/>
      </c>
      <c r="B2858" s="93">
        <f>IF(DATABASE!$X2856&lt;&gt;1,"",DATABASE!M2856)</f>
        <v/>
      </c>
      <c r="C2858" s="94">
        <f>IF(DATABASE!$X2856&lt;&gt;1,"",DATABASE!A2856)</f>
        <v/>
      </c>
      <c r="D2858" s="94">
        <f>IF(DATABASE!$X2856&lt;&gt;1,"",DATABASE!P2856)</f>
        <v/>
      </c>
      <c r="E2858" s="94">
        <f>IF(DATABASE!$X2856&lt;&gt;1,"",DATABASE!L2856)</f>
        <v/>
      </c>
      <c r="F2858" s="94">
        <f>IF(DATABASE!$X2856&lt;&gt;1,"",DATABASE!Q2856)</f>
        <v/>
      </c>
      <c r="G2858" s="94">
        <f>IF(DATABASE!$X2856&lt;&gt;1,"",DATABASE!C2856)</f>
        <v/>
      </c>
      <c r="H2858" s="94">
        <f>IF(DATABASE!$X2856&lt;&gt;1,"",DATABASE!D2856)</f>
        <v/>
      </c>
      <c r="I2858" s="93">
        <f>IF(DATABASE!$X2856&lt;&gt;1,"",DATABASE!S2856)</f>
        <v/>
      </c>
    </row>
    <row r="2859" ht="16.5" customHeight="1" s="111">
      <c r="A2859" s="92">
        <f>IF(DATABASE!$X2857&lt;&gt;1,"",DATABASE!B2857)</f>
        <v/>
      </c>
      <c r="B2859" s="93">
        <f>IF(DATABASE!$X2857&lt;&gt;1,"",DATABASE!M2857)</f>
        <v/>
      </c>
      <c r="C2859" s="94">
        <f>IF(DATABASE!$X2857&lt;&gt;1,"",DATABASE!A2857)</f>
        <v/>
      </c>
      <c r="D2859" s="94">
        <f>IF(DATABASE!$X2857&lt;&gt;1,"",DATABASE!P2857)</f>
        <v/>
      </c>
      <c r="E2859" s="94">
        <f>IF(DATABASE!$X2857&lt;&gt;1,"",DATABASE!L2857)</f>
        <v/>
      </c>
      <c r="F2859" s="94">
        <f>IF(DATABASE!$X2857&lt;&gt;1,"",DATABASE!Q2857)</f>
        <v/>
      </c>
      <c r="G2859" s="94">
        <f>IF(DATABASE!$X2857&lt;&gt;1,"",DATABASE!C2857)</f>
        <v/>
      </c>
      <c r="H2859" s="94">
        <f>IF(DATABASE!$X2857&lt;&gt;1,"",DATABASE!D2857)</f>
        <v/>
      </c>
      <c r="I2859" s="93">
        <f>IF(DATABASE!$X2857&lt;&gt;1,"",DATABASE!S2857)</f>
        <v/>
      </c>
    </row>
    <row r="2860" ht="16.5" customHeight="1" s="111">
      <c r="A2860" s="92">
        <f>IF(DATABASE!$X2858&lt;&gt;1,"",DATABASE!B2858)</f>
        <v/>
      </c>
      <c r="B2860" s="93">
        <f>IF(DATABASE!$X2858&lt;&gt;1,"",DATABASE!M2858)</f>
        <v/>
      </c>
      <c r="C2860" s="94">
        <f>IF(DATABASE!$X2858&lt;&gt;1,"",DATABASE!A2858)</f>
        <v/>
      </c>
      <c r="D2860" s="94">
        <f>IF(DATABASE!$X2858&lt;&gt;1,"",DATABASE!P2858)</f>
        <v/>
      </c>
      <c r="E2860" s="94">
        <f>IF(DATABASE!$X2858&lt;&gt;1,"",DATABASE!L2858)</f>
        <v/>
      </c>
      <c r="F2860" s="94">
        <f>IF(DATABASE!$X2858&lt;&gt;1,"",DATABASE!Q2858)</f>
        <v/>
      </c>
      <c r="G2860" s="94">
        <f>IF(DATABASE!$X2858&lt;&gt;1,"",DATABASE!C2858)</f>
        <v/>
      </c>
      <c r="H2860" s="94">
        <f>IF(DATABASE!$X2858&lt;&gt;1,"",DATABASE!D2858)</f>
        <v/>
      </c>
      <c r="I2860" s="93">
        <f>IF(DATABASE!$X2858&lt;&gt;1,"",DATABASE!S2858)</f>
        <v/>
      </c>
    </row>
    <row r="2861" ht="16.5" customHeight="1" s="111">
      <c r="A2861" s="92">
        <f>IF(DATABASE!$X2859&lt;&gt;1,"",DATABASE!B2859)</f>
        <v/>
      </c>
      <c r="B2861" s="93">
        <f>IF(DATABASE!$X2859&lt;&gt;1,"",DATABASE!M2859)</f>
        <v/>
      </c>
      <c r="C2861" s="94">
        <f>IF(DATABASE!$X2859&lt;&gt;1,"",DATABASE!A2859)</f>
        <v/>
      </c>
      <c r="D2861" s="94">
        <f>IF(DATABASE!$X2859&lt;&gt;1,"",DATABASE!P2859)</f>
        <v/>
      </c>
      <c r="E2861" s="94">
        <f>IF(DATABASE!$X2859&lt;&gt;1,"",DATABASE!L2859)</f>
        <v/>
      </c>
      <c r="F2861" s="94">
        <f>IF(DATABASE!$X2859&lt;&gt;1,"",DATABASE!Q2859)</f>
        <v/>
      </c>
      <c r="G2861" s="94">
        <f>IF(DATABASE!$X2859&lt;&gt;1,"",DATABASE!C2859)</f>
        <v/>
      </c>
      <c r="H2861" s="94">
        <f>IF(DATABASE!$X2859&lt;&gt;1,"",DATABASE!D2859)</f>
        <v/>
      </c>
      <c r="I2861" s="93">
        <f>IF(DATABASE!$X2859&lt;&gt;1,"",DATABASE!S2859)</f>
        <v/>
      </c>
    </row>
    <row r="2862" ht="16.5" customHeight="1" s="111">
      <c r="A2862" s="92">
        <f>IF(DATABASE!$X2860&lt;&gt;1,"",DATABASE!B2860)</f>
        <v/>
      </c>
      <c r="B2862" s="93">
        <f>IF(DATABASE!$X2860&lt;&gt;1,"",DATABASE!M2860)</f>
        <v/>
      </c>
      <c r="C2862" s="94">
        <f>IF(DATABASE!$X2860&lt;&gt;1,"",DATABASE!A2860)</f>
        <v/>
      </c>
      <c r="D2862" s="94">
        <f>IF(DATABASE!$X2860&lt;&gt;1,"",DATABASE!P2860)</f>
        <v/>
      </c>
      <c r="E2862" s="94">
        <f>IF(DATABASE!$X2860&lt;&gt;1,"",DATABASE!L2860)</f>
        <v/>
      </c>
      <c r="F2862" s="94">
        <f>IF(DATABASE!$X2860&lt;&gt;1,"",DATABASE!Q2860)</f>
        <v/>
      </c>
      <c r="G2862" s="94">
        <f>IF(DATABASE!$X2860&lt;&gt;1,"",DATABASE!C2860)</f>
        <v/>
      </c>
      <c r="H2862" s="94">
        <f>IF(DATABASE!$X2860&lt;&gt;1,"",DATABASE!D2860)</f>
        <v/>
      </c>
      <c r="I2862" s="93">
        <f>IF(DATABASE!$X2860&lt;&gt;1,"",DATABASE!S2860)</f>
        <v/>
      </c>
    </row>
    <row r="2863" ht="16.5" customHeight="1" s="111">
      <c r="A2863" s="92">
        <f>IF(DATABASE!$X2861&lt;&gt;1,"",DATABASE!B2861)</f>
        <v/>
      </c>
      <c r="B2863" s="93">
        <f>IF(DATABASE!$X2861&lt;&gt;1,"",DATABASE!M2861)</f>
        <v/>
      </c>
      <c r="C2863" s="94">
        <f>IF(DATABASE!$X2861&lt;&gt;1,"",DATABASE!A2861)</f>
        <v/>
      </c>
      <c r="D2863" s="94">
        <f>IF(DATABASE!$X2861&lt;&gt;1,"",DATABASE!P2861)</f>
        <v/>
      </c>
      <c r="E2863" s="94">
        <f>IF(DATABASE!$X2861&lt;&gt;1,"",DATABASE!L2861)</f>
        <v/>
      </c>
      <c r="F2863" s="94">
        <f>IF(DATABASE!$X2861&lt;&gt;1,"",DATABASE!Q2861)</f>
        <v/>
      </c>
      <c r="G2863" s="94">
        <f>IF(DATABASE!$X2861&lt;&gt;1,"",DATABASE!C2861)</f>
        <v/>
      </c>
      <c r="H2863" s="94">
        <f>IF(DATABASE!$X2861&lt;&gt;1,"",DATABASE!D2861)</f>
        <v/>
      </c>
      <c r="I2863" s="93">
        <f>IF(DATABASE!$X2861&lt;&gt;1,"",DATABASE!S2861)</f>
        <v/>
      </c>
    </row>
    <row r="2864" ht="16.5" customHeight="1" s="111">
      <c r="A2864" s="92">
        <f>IF(DATABASE!$X2862&lt;&gt;1,"",DATABASE!B2862)</f>
        <v/>
      </c>
      <c r="B2864" s="93">
        <f>IF(DATABASE!$X2862&lt;&gt;1,"",DATABASE!M2862)</f>
        <v/>
      </c>
      <c r="C2864" s="94">
        <f>IF(DATABASE!$X2862&lt;&gt;1,"",DATABASE!A2862)</f>
        <v/>
      </c>
      <c r="D2864" s="94">
        <f>IF(DATABASE!$X2862&lt;&gt;1,"",DATABASE!P2862)</f>
        <v/>
      </c>
      <c r="E2864" s="94">
        <f>IF(DATABASE!$X2862&lt;&gt;1,"",DATABASE!L2862)</f>
        <v/>
      </c>
      <c r="F2864" s="94">
        <f>IF(DATABASE!$X2862&lt;&gt;1,"",DATABASE!Q2862)</f>
        <v/>
      </c>
      <c r="G2864" s="94">
        <f>IF(DATABASE!$X2862&lt;&gt;1,"",DATABASE!C2862)</f>
        <v/>
      </c>
      <c r="H2864" s="94">
        <f>IF(DATABASE!$X2862&lt;&gt;1,"",DATABASE!D2862)</f>
        <v/>
      </c>
      <c r="I2864" s="93">
        <f>IF(DATABASE!$X2862&lt;&gt;1,"",DATABASE!S2862)</f>
        <v/>
      </c>
    </row>
    <row r="2865" ht="16.5" customHeight="1" s="111">
      <c r="A2865" s="92">
        <f>IF(DATABASE!$X2863&lt;&gt;1,"",DATABASE!B2863)</f>
        <v/>
      </c>
      <c r="B2865" s="93">
        <f>IF(DATABASE!$X2863&lt;&gt;1,"",DATABASE!M2863)</f>
        <v/>
      </c>
      <c r="C2865" s="94">
        <f>IF(DATABASE!$X2863&lt;&gt;1,"",DATABASE!A2863)</f>
        <v/>
      </c>
      <c r="D2865" s="94">
        <f>IF(DATABASE!$X2863&lt;&gt;1,"",DATABASE!P2863)</f>
        <v/>
      </c>
      <c r="E2865" s="94">
        <f>IF(DATABASE!$X2863&lt;&gt;1,"",DATABASE!L2863)</f>
        <v/>
      </c>
      <c r="F2865" s="94">
        <f>IF(DATABASE!$X2863&lt;&gt;1,"",DATABASE!Q2863)</f>
        <v/>
      </c>
      <c r="G2865" s="94">
        <f>IF(DATABASE!$X2863&lt;&gt;1,"",DATABASE!C2863)</f>
        <v/>
      </c>
      <c r="H2865" s="94">
        <f>IF(DATABASE!$X2863&lt;&gt;1,"",DATABASE!D2863)</f>
        <v/>
      </c>
      <c r="I2865" s="93">
        <f>IF(DATABASE!$X2863&lt;&gt;1,"",DATABASE!S2863)</f>
        <v/>
      </c>
    </row>
    <row r="2866" ht="16.5" customHeight="1" s="111">
      <c r="A2866" s="92">
        <f>IF(DATABASE!$X2864&lt;&gt;1,"",DATABASE!B2864)</f>
        <v/>
      </c>
      <c r="B2866" s="93">
        <f>IF(DATABASE!$X2864&lt;&gt;1,"",DATABASE!M2864)</f>
        <v/>
      </c>
      <c r="C2866" s="94">
        <f>IF(DATABASE!$X2864&lt;&gt;1,"",DATABASE!A2864)</f>
        <v/>
      </c>
      <c r="D2866" s="94">
        <f>IF(DATABASE!$X2864&lt;&gt;1,"",DATABASE!P2864)</f>
        <v/>
      </c>
      <c r="E2866" s="94">
        <f>IF(DATABASE!$X2864&lt;&gt;1,"",DATABASE!L2864)</f>
        <v/>
      </c>
      <c r="F2866" s="94">
        <f>IF(DATABASE!$X2864&lt;&gt;1,"",DATABASE!Q2864)</f>
        <v/>
      </c>
      <c r="G2866" s="94">
        <f>IF(DATABASE!$X2864&lt;&gt;1,"",DATABASE!C2864)</f>
        <v/>
      </c>
      <c r="H2866" s="94">
        <f>IF(DATABASE!$X2864&lt;&gt;1,"",DATABASE!D2864)</f>
        <v/>
      </c>
      <c r="I2866" s="93">
        <f>IF(DATABASE!$X2864&lt;&gt;1,"",DATABASE!S2864)</f>
        <v/>
      </c>
    </row>
    <row r="2867" ht="16.5" customHeight="1" s="111">
      <c r="A2867" s="92">
        <f>IF(DATABASE!$X2865&lt;&gt;1,"",DATABASE!B2865)</f>
        <v/>
      </c>
      <c r="B2867" s="93">
        <f>IF(DATABASE!$X2865&lt;&gt;1,"",DATABASE!M2865)</f>
        <v/>
      </c>
      <c r="C2867" s="94">
        <f>IF(DATABASE!$X2865&lt;&gt;1,"",DATABASE!A2865)</f>
        <v/>
      </c>
      <c r="D2867" s="94">
        <f>IF(DATABASE!$X2865&lt;&gt;1,"",DATABASE!P2865)</f>
        <v/>
      </c>
      <c r="E2867" s="94">
        <f>IF(DATABASE!$X2865&lt;&gt;1,"",DATABASE!L2865)</f>
        <v/>
      </c>
      <c r="F2867" s="94">
        <f>IF(DATABASE!$X2865&lt;&gt;1,"",DATABASE!Q2865)</f>
        <v/>
      </c>
      <c r="G2867" s="94">
        <f>IF(DATABASE!$X2865&lt;&gt;1,"",DATABASE!C2865)</f>
        <v/>
      </c>
      <c r="H2867" s="94">
        <f>IF(DATABASE!$X2865&lt;&gt;1,"",DATABASE!D2865)</f>
        <v/>
      </c>
      <c r="I2867" s="93">
        <f>IF(DATABASE!$X2865&lt;&gt;1,"",DATABASE!S2865)</f>
        <v/>
      </c>
    </row>
    <row r="2868" ht="16.5" customHeight="1" s="111">
      <c r="A2868" s="92">
        <f>IF(DATABASE!$X2866&lt;&gt;1,"",DATABASE!B2866)</f>
        <v/>
      </c>
      <c r="B2868" s="93">
        <f>IF(DATABASE!$X2866&lt;&gt;1,"",DATABASE!M2866)</f>
        <v/>
      </c>
      <c r="C2868" s="94">
        <f>IF(DATABASE!$X2866&lt;&gt;1,"",DATABASE!A2866)</f>
        <v/>
      </c>
      <c r="D2868" s="94">
        <f>IF(DATABASE!$X2866&lt;&gt;1,"",DATABASE!P2866)</f>
        <v/>
      </c>
      <c r="E2868" s="94">
        <f>IF(DATABASE!$X2866&lt;&gt;1,"",DATABASE!L2866)</f>
        <v/>
      </c>
      <c r="F2868" s="94">
        <f>IF(DATABASE!$X2866&lt;&gt;1,"",DATABASE!Q2866)</f>
        <v/>
      </c>
      <c r="G2868" s="94">
        <f>IF(DATABASE!$X2866&lt;&gt;1,"",DATABASE!C2866)</f>
        <v/>
      </c>
      <c r="H2868" s="94">
        <f>IF(DATABASE!$X2866&lt;&gt;1,"",DATABASE!D2866)</f>
        <v/>
      </c>
      <c r="I2868" s="93">
        <f>IF(DATABASE!$X2866&lt;&gt;1,"",DATABASE!S2866)</f>
        <v/>
      </c>
    </row>
    <row r="2869" ht="16.5" customHeight="1" s="111">
      <c r="A2869" s="92">
        <f>IF(DATABASE!$X2867&lt;&gt;1,"",DATABASE!B2867)</f>
        <v/>
      </c>
      <c r="B2869" s="93">
        <f>IF(DATABASE!$X2867&lt;&gt;1,"",DATABASE!M2867)</f>
        <v/>
      </c>
      <c r="C2869" s="94">
        <f>IF(DATABASE!$X2867&lt;&gt;1,"",DATABASE!A2867)</f>
        <v/>
      </c>
      <c r="D2869" s="94">
        <f>IF(DATABASE!$X2867&lt;&gt;1,"",DATABASE!P2867)</f>
        <v/>
      </c>
      <c r="E2869" s="94">
        <f>IF(DATABASE!$X2867&lt;&gt;1,"",DATABASE!L2867)</f>
        <v/>
      </c>
      <c r="F2869" s="94">
        <f>IF(DATABASE!$X2867&lt;&gt;1,"",DATABASE!Q2867)</f>
        <v/>
      </c>
      <c r="G2869" s="94">
        <f>IF(DATABASE!$X2867&lt;&gt;1,"",DATABASE!C2867)</f>
        <v/>
      </c>
      <c r="H2869" s="94">
        <f>IF(DATABASE!$X2867&lt;&gt;1,"",DATABASE!D2867)</f>
        <v/>
      </c>
      <c r="I2869" s="93">
        <f>IF(DATABASE!$X2867&lt;&gt;1,"",DATABASE!S2867)</f>
        <v/>
      </c>
    </row>
    <row r="2870" ht="16.5" customHeight="1" s="111">
      <c r="A2870" s="92">
        <f>IF(DATABASE!$X2868&lt;&gt;1,"",DATABASE!B2868)</f>
        <v/>
      </c>
      <c r="B2870" s="93">
        <f>IF(DATABASE!$X2868&lt;&gt;1,"",DATABASE!M2868)</f>
        <v/>
      </c>
      <c r="C2870" s="94">
        <f>IF(DATABASE!$X2868&lt;&gt;1,"",DATABASE!A2868)</f>
        <v/>
      </c>
      <c r="D2870" s="94">
        <f>IF(DATABASE!$X2868&lt;&gt;1,"",DATABASE!P2868)</f>
        <v/>
      </c>
      <c r="E2870" s="94">
        <f>IF(DATABASE!$X2868&lt;&gt;1,"",DATABASE!L2868)</f>
        <v/>
      </c>
      <c r="F2870" s="94">
        <f>IF(DATABASE!$X2868&lt;&gt;1,"",DATABASE!Q2868)</f>
        <v/>
      </c>
      <c r="G2870" s="94">
        <f>IF(DATABASE!$X2868&lt;&gt;1,"",DATABASE!C2868)</f>
        <v/>
      </c>
      <c r="H2870" s="94">
        <f>IF(DATABASE!$X2868&lt;&gt;1,"",DATABASE!D2868)</f>
        <v/>
      </c>
      <c r="I2870" s="93">
        <f>IF(DATABASE!$X2868&lt;&gt;1,"",DATABASE!S2868)</f>
        <v/>
      </c>
    </row>
    <row r="2871" ht="16.5" customHeight="1" s="111">
      <c r="A2871" s="92">
        <f>IF(DATABASE!$X2869&lt;&gt;1,"",DATABASE!B2869)</f>
        <v/>
      </c>
      <c r="B2871" s="93">
        <f>IF(DATABASE!$X2869&lt;&gt;1,"",DATABASE!M2869)</f>
        <v/>
      </c>
      <c r="C2871" s="94">
        <f>IF(DATABASE!$X2869&lt;&gt;1,"",DATABASE!A2869)</f>
        <v/>
      </c>
      <c r="D2871" s="94">
        <f>IF(DATABASE!$X2869&lt;&gt;1,"",DATABASE!P2869)</f>
        <v/>
      </c>
      <c r="E2871" s="94">
        <f>IF(DATABASE!$X2869&lt;&gt;1,"",DATABASE!L2869)</f>
        <v/>
      </c>
      <c r="F2871" s="94">
        <f>IF(DATABASE!$X2869&lt;&gt;1,"",DATABASE!Q2869)</f>
        <v/>
      </c>
      <c r="G2871" s="94">
        <f>IF(DATABASE!$X2869&lt;&gt;1,"",DATABASE!C2869)</f>
        <v/>
      </c>
      <c r="H2871" s="94">
        <f>IF(DATABASE!$X2869&lt;&gt;1,"",DATABASE!D2869)</f>
        <v/>
      </c>
      <c r="I2871" s="93">
        <f>IF(DATABASE!$X2869&lt;&gt;1,"",DATABASE!S2869)</f>
        <v/>
      </c>
    </row>
    <row r="2872" ht="16.5" customHeight="1" s="111">
      <c r="A2872" s="92">
        <f>IF(DATABASE!$X2870&lt;&gt;1,"",DATABASE!B2870)</f>
        <v/>
      </c>
      <c r="B2872" s="93">
        <f>IF(DATABASE!$X2870&lt;&gt;1,"",DATABASE!M2870)</f>
        <v/>
      </c>
      <c r="C2872" s="94">
        <f>IF(DATABASE!$X2870&lt;&gt;1,"",DATABASE!A2870)</f>
        <v/>
      </c>
      <c r="D2872" s="94">
        <f>IF(DATABASE!$X2870&lt;&gt;1,"",DATABASE!P2870)</f>
        <v/>
      </c>
      <c r="E2872" s="94">
        <f>IF(DATABASE!$X2870&lt;&gt;1,"",DATABASE!L2870)</f>
        <v/>
      </c>
      <c r="F2872" s="94">
        <f>IF(DATABASE!$X2870&lt;&gt;1,"",DATABASE!Q2870)</f>
        <v/>
      </c>
      <c r="G2872" s="94">
        <f>IF(DATABASE!$X2870&lt;&gt;1,"",DATABASE!C2870)</f>
        <v/>
      </c>
      <c r="H2872" s="94">
        <f>IF(DATABASE!$X2870&lt;&gt;1,"",DATABASE!D2870)</f>
        <v/>
      </c>
      <c r="I2872" s="93">
        <f>IF(DATABASE!$X2870&lt;&gt;1,"",DATABASE!S2870)</f>
        <v/>
      </c>
    </row>
    <row r="2873" ht="16.5" customHeight="1" s="111">
      <c r="A2873" s="92">
        <f>IF(DATABASE!$X2871&lt;&gt;1,"",DATABASE!B2871)</f>
        <v/>
      </c>
      <c r="B2873" s="93">
        <f>IF(DATABASE!$X2871&lt;&gt;1,"",DATABASE!M2871)</f>
        <v/>
      </c>
      <c r="C2873" s="94">
        <f>IF(DATABASE!$X2871&lt;&gt;1,"",DATABASE!A2871)</f>
        <v/>
      </c>
      <c r="D2873" s="94">
        <f>IF(DATABASE!$X2871&lt;&gt;1,"",DATABASE!P2871)</f>
        <v/>
      </c>
      <c r="E2873" s="94">
        <f>IF(DATABASE!$X2871&lt;&gt;1,"",DATABASE!L2871)</f>
        <v/>
      </c>
      <c r="F2873" s="94">
        <f>IF(DATABASE!$X2871&lt;&gt;1,"",DATABASE!Q2871)</f>
        <v/>
      </c>
      <c r="G2873" s="94">
        <f>IF(DATABASE!$X2871&lt;&gt;1,"",DATABASE!C2871)</f>
        <v/>
      </c>
      <c r="H2873" s="94">
        <f>IF(DATABASE!$X2871&lt;&gt;1,"",DATABASE!D2871)</f>
        <v/>
      </c>
      <c r="I2873" s="93">
        <f>IF(DATABASE!$X2871&lt;&gt;1,"",DATABASE!S2871)</f>
        <v/>
      </c>
    </row>
    <row r="2874" ht="16.5" customHeight="1" s="111">
      <c r="A2874" s="92">
        <f>IF(DATABASE!$X2872&lt;&gt;1,"",DATABASE!B2872)</f>
        <v/>
      </c>
      <c r="B2874" s="93">
        <f>IF(DATABASE!$X2872&lt;&gt;1,"",DATABASE!M2872)</f>
        <v/>
      </c>
      <c r="C2874" s="94">
        <f>IF(DATABASE!$X2872&lt;&gt;1,"",DATABASE!A2872)</f>
        <v/>
      </c>
      <c r="D2874" s="94">
        <f>IF(DATABASE!$X2872&lt;&gt;1,"",DATABASE!P2872)</f>
        <v/>
      </c>
      <c r="E2874" s="94">
        <f>IF(DATABASE!$X2872&lt;&gt;1,"",DATABASE!L2872)</f>
        <v/>
      </c>
      <c r="F2874" s="94">
        <f>IF(DATABASE!$X2872&lt;&gt;1,"",DATABASE!Q2872)</f>
        <v/>
      </c>
      <c r="G2874" s="94">
        <f>IF(DATABASE!$X2872&lt;&gt;1,"",DATABASE!C2872)</f>
        <v/>
      </c>
      <c r="H2874" s="94">
        <f>IF(DATABASE!$X2872&lt;&gt;1,"",DATABASE!D2872)</f>
        <v/>
      </c>
      <c r="I2874" s="93">
        <f>IF(DATABASE!$X2872&lt;&gt;1,"",DATABASE!S2872)</f>
        <v/>
      </c>
    </row>
    <row r="2875" ht="16.5" customHeight="1" s="111">
      <c r="A2875" s="92">
        <f>IF(DATABASE!$X2873&lt;&gt;1,"",DATABASE!B2873)</f>
        <v/>
      </c>
      <c r="B2875" s="93">
        <f>IF(DATABASE!$X2873&lt;&gt;1,"",DATABASE!M2873)</f>
        <v/>
      </c>
      <c r="C2875" s="94">
        <f>IF(DATABASE!$X2873&lt;&gt;1,"",DATABASE!A2873)</f>
        <v/>
      </c>
      <c r="D2875" s="94">
        <f>IF(DATABASE!$X2873&lt;&gt;1,"",DATABASE!P2873)</f>
        <v/>
      </c>
      <c r="E2875" s="94">
        <f>IF(DATABASE!$X2873&lt;&gt;1,"",DATABASE!L2873)</f>
        <v/>
      </c>
      <c r="F2875" s="94">
        <f>IF(DATABASE!$X2873&lt;&gt;1,"",DATABASE!Q2873)</f>
        <v/>
      </c>
      <c r="G2875" s="94">
        <f>IF(DATABASE!$X2873&lt;&gt;1,"",DATABASE!C2873)</f>
        <v/>
      </c>
      <c r="H2875" s="94">
        <f>IF(DATABASE!$X2873&lt;&gt;1,"",DATABASE!D2873)</f>
        <v/>
      </c>
      <c r="I2875" s="93">
        <f>IF(DATABASE!$X2873&lt;&gt;1,"",DATABASE!S2873)</f>
        <v/>
      </c>
    </row>
    <row r="2876" ht="16.5" customHeight="1" s="111">
      <c r="A2876" s="92">
        <f>IF(DATABASE!$X2874&lt;&gt;1,"",DATABASE!B2874)</f>
        <v/>
      </c>
      <c r="B2876" s="93">
        <f>IF(DATABASE!$X2874&lt;&gt;1,"",DATABASE!M2874)</f>
        <v/>
      </c>
      <c r="C2876" s="94">
        <f>IF(DATABASE!$X2874&lt;&gt;1,"",DATABASE!A2874)</f>
        <v/>
      </c>
      <c r="D2876" s="94">
        <f>IF(DATABASE!$X2874&lt;&gt;1,"",DATABASE!P2874)</f>
        <v/>
      </c>
      <c r="E2876" s="94">
        <f>IF(DATABASE!$X2874&lt;&gt;1,"",DATABASE!L2874)</f>
        <v/>
      </c>
      <c r="F2876" s="94">
        <f>IF(DATABASE!$X2874&lt;&gt;1,"",DATABASE!Q2874)</f>
        <v/>
      </c>
      <c r="G2876" s="94">
        <f>IF(DATABASE!$X2874&lt;&gt;1,"",DATABASE!C2874)</f>
        <v/>
      </c>
      <c r="H2876" s="94">
        <f>IF(DATABASE!$X2874&lt;&gt;1,"",DATABASE!D2874)</f>
        <v/>
      </c>
      <c r="I2876" s="93">
        <f>IF(DATABASE!$X2874&lt;&gt;1,"",DATABASE!S2874)</f>
        <v/>
      </c>
    </row>
    <row r="2877" ht="16.5" customHeight="1" s="111">
      <c r="A2877" s="92">
        <f>IF(DATABASE!$X2875&lt;&gt;1,"",DATABASE!B2875)</f>
        <v/>
      </c>
      <c r="B2877" s="93">
        <f>IF(DATABASE!$X2875&lt;&gt;1,"",DATABASE!M2875)</f>
        <v/>
      </c>
      <c r="C2877" s="94">
        <f>IF(DATABASE!$X2875&lt;&gt;1,"",DATABASE!A2875)</f>
        <v/>
      </c>
      <c r="D2877" s="94">
        <f>IF(DATABASE!$X2875&lt;&gt;1,"",DATABASE!P2875)</f>
        <v/>
      </c>
      <c r="E2877" s="94">
        <f>IF(DATABASE!$X2875&lt;&gt;1,"",DATABASE!L2875)</f>
        <v/>
      </c>
      <c r="F2877" s="94">
        <f>IF(DATABASE!$X2875&lt;&gt;1,"",DATABASE!Q2875)</f>
        <v/>
      </c>
      <c r="G2877" s="94">
        <f>IF(DATABASE!$X2875&lt;&gt;1,"",DATABASE!C2875)</f>
        <v/>
      </c>
      <c r="H2877" s="94">
        <f>IF(DATABASE!$X2875&lt;&gt;1,"",DATABASE!D2875)</f>
        <v/>
      </c>
      <c r="I2877" s="93">
        <f>IF(DATABASE!$X2875&lt;&gt;1,"",DATABASE!S2875)</f>
        <v/>
      </c>
    </row>
    <row r="2878" ht="16.5" customHeight="1" s="111">
      <c r="A2878" s="92">
        <f>IF(DATABASE!$X2876&lt;&gt;1,"",DATABASE!B2876)</f>
        <v/>
      </c>
      <c r="B2878" s="93">
        <f>IF(DATABASE!$X2876&lt;&gt;1,"",DATABASE!M2876)</f>
        <v/>
      </c>
      <c r="C2878" s="94">
        <f>IF(DATABASE!$X2876&lt;&gt;1,"",DATABASE!A2876)</f>
        <v/>
      </c>
      <c r="D2878" s="94">
        <f>IF(DATABASE!$X2876&lt;&gt;1,"",DATABASE!P2876)</f>
        <v/>
      </c>
      <c r="E2878" s="94">
        <f>IF(DATABASE!$X2876&lt;&gt;1,"",DATABASE!L2876)</f>
        <v/>
      </c>
      <c r="F2878" s="94">
        <f>IF(DATABASE!$X2876&lt;&gt;1,"",DATABASE!Q2876)</f>
        <v/>
      </c>
      <c r="G2878" s="94">
        <f>IF(DATABASE!$X2876&lt;&gt;1,"",DATABASE!C2876)</f>
        <v/>
      </c>
      <c r="H2878" s="94">
        <f>IF(DATABASE!$X2876&lt;&gt;1,"",DATABASE!D2876)</f>
        <v/>
      </c>
      <c r="I2878" s="93">
        <f>IF(DATABASE!$X2876&lt;&gt;1,"",DATABASE!S2876)</f>
        <v/>
      </c>
    </row>
    <row r="2879" ht="16.5" customHeight="1" s="111">
      <c r="A2879" s="92">
        <f>IF(DATABASE!$X2877&lt;&gt;1,"",DATABASE!B2877)</f>
        <v/>
      </c>
      <c r="B2879" s="93">
        <f>IF(DATABASE!$X2877&lt;&gt;1,"",DATABASE!M2877)</f>
        <v/>
      </c>
      <c r="C2879" s="94">
        <f>IF(DATABASE!$X2877&lt;&gt;1,"",DATABASE!A2877)</f>
        <v/>
      </c>
      <c r="D2879" s="94">
        <f>IF(DATABASE!$X2877&lt;&gt;1,"",DATABASE!P2877)</f>
        <v/>
      </c>
      <c r="E2879" s="94">
        <f>IF(DATABASE!$X2877&lt;&gt;1,"",DATABASE!L2877)</f>
        <v/>
      </c>
      <c r="F2879" s="94">
        <f>IF(DATABASE!$X2877&lt;&gt;1,"",DATABASE!Q2877)</f>
        <v/>
      </c>
      <c r="G2879" s="94">
        <f>IF(DATABASE!$X2877&lt;&gt;1,"",DATABASE!C2877)</f>
        <v/>
      </c>
      <c r="H2879" s="94">
        <f>IF(DATABASE!$X2877&lt;&gt;1,"",DATABASE!D2877)</f>
        <v/>
      </c>
      <c r="I2879" s="93">
        <f>IF(DATABASE!$X2877&lt;&gt;1,"",DATABASE!S2877)</f>
        <v/>
      </c>
    </row>
    <row r="2880" ht="16.5" customHeight="1" s="111">
      <c r="A2880" s="92">
        <f>IF(DATABASE!$X2878&lt;&gt;1,"",DATABASE!B2878)</f>
        <v/>
      </c>
      <c r="B2880" s="93">
        <f>IF(DATABASE!$X2878&lt;&gt;1,"",DATABASE!M2878)</f>
        <v/>
      </c>
      <c r="C2880" s="94">
        <f>IF(DATABASE!$X2878&lt;&gt;1,"",DATABASE!A2878)</f>
        <v/>
      </c>
      <c r="D2880" s="94">
        <f>IF(DATABASE!$X2878&lt;&gt;1,"",DATABASE!P2878)</f>
        <v/>
      </c>
      <c r="E2880" s="94">
        <f>IF(DATABASE!$X2878&lt;&gt;1,"",DATABASE!L2878)</f>
        <v/>
      </c>
      <c r="F2880" s="94">
        <f>IF(DATABASE!$X2878&lt;&gt;1,"",DATABASE!Q2878)</f>
        <v/>
      </c>
      <c r="G2880" s="94">
        <f>IF(DATABASE!$X2878&lt;&gt;1,"",DATABASE!C2878)</f>
        <v/>
      </c>
      <c r="H2880" s="94">
        <f>IF(DATABASE!$X2878&lt;&gt;1,"",DATABASE!D2878)</f>
        <v/>
      </c>
      <c r="I2880" s="93">
        <f>IF(DATABASE!$X2878&lt;&gt;1,"",DATABASE!S2878)</f>
        <v/>
      </c>
    </row>
    <row r="2881" ht="16.5" customHeight="1" s="111">
      <c r="A2881" s="92">
        <f>IF(DATABASE!$X2879&lt;&gt;1,"",DATABASE!B2879)</f>
        <v/>
      </c>
      <c r="B2881" s="93">
        <f>IF(DATABASE!$X2879&lt;&gt;1,"",DATABASE!M2879)</f>
        <v/>
      </c>
      <c r="C2881" s="94">
        <f>IF(DATABASE!$X2879&lt;&gt;1,"",DATABASE!A2879)</f>
        <v/>
      </c>
      <c r="D2881" s="94">
        <f>IF(DATABASE!$X2879&lt;&gt;1,"",DATABASE!P2879)</f>
        <v/>
      </c>
      <c r="E2881" s="94">
        <f>IF(DATABASE!$X2879&lt;&gt;1,"",DATABASE!L2879)</f>
        <v/>
      </c>
      <c r="F2881" s="94">
        <f>IF(DATABASE!$X2879&lt;&gt;1,"",DATABASE!Q2879)</f>
        <v/>
      </c>
      <c r="G2881" s="94">
        <f>IF(DATABASE!$X2879&lt;&gt;1,"",DATABASE!C2879)</f>
        <v/>
      </c>
      <c r="H2881" s="94">
        <f>IF(DATABASE!$X2879&lt;&gt;1,"",DATABASE!D2879)</f>
        <v/>
      </c>
      <c r="I2881" s="93">
        <f>IF(DATABASE!$X2879&lt;&gt;1,"",DATABASE!S2879)</f>
        <v/>
      </c>
    </row>
    <row r="2882" ht="16.5" customHeight="1" s="111">
      <c r="A2882" s="92">
        <f>IF(DATABASE!$X2880&lt;&gt;1,"",DATABASE!B2880)</f>
        <v/>
      </c>
      <c r="B2882" s="93">
        <f>IF(DATABASE!$X2880&lt;&gt;1,"",DATABASE!M2880)</f>
        <v/>
      </c>
      <c r="C2882" s="94">
        <f>IF(DATABASE!$X2880&lt;&gt;1,"",DATABASE!A2880)</f>
        <v/>
      </c>
      <c r="D2882" s="94">
        <f>IF(DATABASE!$X2880&lt;&gt;1,"",DATABASE!P2880)</f>
        <v/>
      </c>
      <c r="E2882" s="94">
        <f>IF(DATABASE!$X2880&lt;&gt;1,"",DATABASE!L2880)</f>
        <v/>
      </c>
      <c r="F2882" s="94">
        <f>IF(DATABASE!$X2880&lt;&gt;1,"",DATABASE!Q2880)</f>
        <v/>
      </c>
      <c r="G2882" s="94">
        <f>IF(DATABASE!$X2880&lt;&gt;1,"",DATABASE!C2880)</f>
        <v/>
      </c>
      <c r="H2882" s="94">
        <f>IF(DATABASE!$X2880&lt;&gt;1,"",DATABASE!D2880)</f>
        <v/>
      </c>
      <c r="I2882" s="93">
        <f>IF(DATABASE!$X2880&lt;&gt;1,"",DATABASE!S2880)</f>
        <v/>
      </c>
    </row>
    <row r="2883" ht="16.5" customHeight="1" s="111">
      <c r="A2883" s="92">
        <f>IF(DATABASE!$X2881&lt;&gt;1,"",DATABASE!B2881)</f>
        <v/>
      </c>
      <c r="B2883" s="93">
        <f>IF(DATABASE!$X2881&lt;&gt;1,"",DATABASE!M2881)</f>
        <v/>
      </c>
      <c r="C2883" s="94">
        <f>IF(DATABASE!$X2881&lt;&gt;1,"",DATABASE!A2881)</f>
        <v/>
      </c>
      <c r="D2883" s="94">
        <f>IF(DATABASE!$X2881&lt;&gt;1,"",DATABASE!P2881)</f>
        <v/>
      </c>
      <c r="E2883" s="94">
        <f>IF(DATABASE!$X2881&lt;&gt;1,"",DATABASE!L2881)</f>
        <v/>
      </c>
      <c r="F2883" s="94">
        <f>IF(DATABASE!$X2881&lt;&gt;1,"",DATABASE!Q2881)</f>
        <v/>
      </c>
      <c r="G2883" s="94">
        <f>IF(DATABASE!$X2881&lt;&gt;1,"",DATABASE!C2881)</f>
        <v/>
      </c>
      <c r="H2883" s="94">
        <f>IF(DATABASE!$X2881&lt;&gt;1,"",DATABASE!D2881)</f>
        <v/>
      </c>
      <c r="I2883" s="93">
        <f>IF(DATABASE!$X2881&lt;&gt;1,"",DATABASE!S2881)</f>
        <v/>
      </c>
    </row>
    <row r="2884" ht="16.5" customHeight="1" s="111">
      <c r="A2884" s="92">
        <f>IF(DATABASE!$X2882&lt;&gt;1,"",DATABASE!B2882)</f>
        <v/>
      </c>
      <c r="B2884" s="93">
        <f>IF(DATABASE!$X2882&lt;&gt;1,"",DATABASE!M2882)</f>
        <v/>
      </c>
      <c r="C2884" s="94">
        <f>IF(DATABASE!$X2882&lt;&gt;1,"",DATABASE!A2882)</f>
        <v/>
      </c>
      <c r="D2884" s="94">
        <f>IF(DATABASE!$X2882&lt;&gt;1,"",DATABASE!P2882)</f>
        <v/>
      </c>
      <c r="E2884" s="94">
        <f>IF(DATABASE!$X2882&lt;&gt;1,"",DATABASE!L2882)</f>
        <v/>
      </c>
      <c r="F2884" s="94">
        <f>IF(DATABASE!$X2882&lt;&gt;1,"",DATABASE!Q2882)</f>
        <v/>
      </c>
      <c r="G2884" s="94">
        <f>IF(DATABASE!$X2882&lt;&gt;1,"",DATABASE!C2882)</f>
        <v/>
      </c>
      <c r="H2884" s="94">
        <f>IF(DATABASE!$X2882&lt;&gt;1,"",DATABASE!D2882)</f>
        <v/>
      </c>
      <c r="I2884" s="93">
        <f>IF(DATABASE!$X2882&lt;&gt;1,"",DATABASE!S2882)</f>
        <v/>
      </c>
    </row>
    <row r="2885" ht="16.5" customHeight="1" s="111">
      <c r="A2885" s="92">
        <f>IF(DATABASE!$X2883&lt;&gt;1,"",DATABASE!B2883)</f>
        <v/>
      </c>
      <c r="B2885" s="93">
        <f>IF(DATABASE!$X2883&lt;&gt;1,"",DATABASE!M2883)</f>
        <v/>
      </c>
      <c r="C2885" s="94">
        <f>IF(DATABASE!$X2883&lt;&gt;1,"",DATABASE!A2883)</f>
        <v/>
      </c>
      <c r="D2885" s="94">
        <f>IF(DATABASE!$X2883&lt;&gt;1,"",DATABASE!P2883)</f>
        <v/>
      </c>
      <c r="E2885" s="94">
        <f>IF(DATABASE!$X2883&lt;&gt;1,"",DATABASE!L2883)</f>
        <v/>
      </c>
      <c r="F2885" s="94">
        <f>IF(DATABASE!$X2883&lt;&gt;1,"",DATABASE!Q2883)</f>
        <v/>
      </c>
      <c r="G2885" s="94">
        <f>IF(DATABASE!$X2883&lt;&gt;1,"",DATABASE!C2883)</f>
        <v/>
      </c>
      <c r="H2885" s="94">
        <f>IF(DATABASE!$X2883&lt;&gt;1,"",DATABASE!D2883)</f>
        <v/>
      </c>
      <c r="I2885" s="93">
        <f>IF(DATABASE!$X2883&lt;&gt;1,"",DATABASE!S2883)</f>
        <v/>
      </c>
    </row>
    <row r="2886" ht="16.5" customHeight="1" s="111">
      <c r="A2886" s="92">
        <f>IF(DATABASE!$X2884&lt;&gt;1,"",DATABASE!B2884)</f>
        <v/>
      </c>
      <c r="B2886" s="93">
        <f>IF(DATABASE!$X2884&lt;&gt;1,"",DATABASE!M2884)</f>
        <v/>
      </c>
      <c r="C2886" s="94">
        <f>IF(DATABASE!$X2884&lt;&gt;1,"",DATABASE!A2884)</f>
        <v/>
      </c>
      <c r="D2886" s="94">
        <f>IF(DATABASE!$X2884&lt;&gt;1,"",DATABASE!P2884)</f>
        <v/>
      </c>
      <c r="E2886" s="94">
        <f>IF(DATABASE!$X2884&lt;&gt;1,"",DATABASE!L2884)</f>
        <v/>
      </c>
      <c r="F2886" s="94">
        <f>IF(DATABASE!$X2884&lt;&gt;1,"",DATABASE!Q2884)</f>
        <v/>
      </c>
      <c r="G2886" s="94">
        <f>IF(DATABASE!$X2884&lt;&gt;1,"",DATABASE!C2884)</f>
        <v/>
      </c>
      <c r="H2886" s="94">
        <f>IF(DATABASE!$X2884&lt;&gt;1,"",DATABASE!D2884)</f>
        <v/>
      </c>
      <c r="I2886" s="93">
        <f>IF(DATABASE!$X2884&lt;&gt;1,"",DATABASE!S2884)</f>
        <v/>
      </c>
    </row>
    <row r="2887" ht="16.5" customHeight="1" s="111">
      <c r="A2887" s="92">
        <f>IF(DATABASE!$X2885&lt;&gt;1,"",DATABASE!B2885)</f>
        <v/>
      </c>
      <c r="B2887" s="93">
        <f>IF(DATABASE!$X2885&lt;&gt;1,"",DATABASE!M2885)</f>
        <v/>
      </c>
      <c r="C2887" s="94">
        <f>IF(DATABASE!$X2885&lt;&gt;1,"",DATABASE!A2885)</f>
        <v/>
      </c>
      <c r="D2887" s="94">
        <f>IF(DATABASE!$X2885&lt;&gt;1,"",DATABASE!P2885)</f>
        <v/>
      </c>
      <c r="E2887" s="94">
        <f>IF(DATABASE!$X2885&lt;&gt;1,"",DATABASE!L2885)</f>
        <v/>
      </c>
      <c r="F2887" s="94">
        <f>IF(DATABASE!$X2885&lt;&gt;1,"",DATABASE!Q2885)</f>
        <v/>
      </c>
      <c r="G2887" s="94">
        <f>IF(DATABASE!$X2885&lt;&gt;1,"",DATABASE!C2885)</f>
        <v/>
      </c>
      <c r="H2887" s="94">
        <f>IF(DATABASE!$X2885&lt;&gt;1,"",DATABASE!D2885)</f>
        <v/>
      </c>
      <c r="I2887" s="93">
        <f>IF(DATABASE!$X2885&lt;&gt;1,"",DATABASE!S2885)</f>
        <v/>
      </c>
    </row>
    <row r="2888" ht="16.5" customHeight="1" s="111">
      <c r="A2888" s="92">
        <f>IF(DATABASE!$X2886&lt;&gt;1,"",DATABASE!B2886)</f>
        <v/>
      </c>
      <c r="B2888" s="93">
        <f>IF(DATABASE!$X2886&lt;&gt;1,"",DATABASE!M2886)</f>
        <v/>
      </c>
      <c r="C2888" s="94">
        <f>IF(DATABASE!$X2886&lt;&gt;1,"",DATABASE!A2886)</f>
        <v/>
      </c>
      <c r="D2888" s="94">
        <f>IF(DATABASE!$X2886&lt;&gt;1,"",DATABASE!P2886)</f>
        <v/>
      </c>
      <c r="E2888" s="94">
        <f>IF(DATABASE!$X2886&lt;&gt;1,"",DATABASE!L2886)</f>
        <v/>
      </c>
      <c r="F2888" s="94">
        <f>IF(DATABASE!$X2886&lt;&gt;1,"",DATABASE!Q2886)</f>
        <v/>
      </c>
      <c r="G2888" s="94">
        <f>IF(DATABASE!$X2886&lt;&gt;1,"",DATABASE!C2886)</f>
        <v/>
      </c>
      <c r="H2888" s="94">
        <f>IF(DATABASE!$X2886&lt;&gt;1,"",DATABASE!D2886)</f>
        <v/>
      </c>
      <c r="I2888" s="93">
        <f>IF(DATABASE!$X2886&lt;&gt;1,"",DATABASE!S2886)</f>
        <v/>
      </c>
    </row>
    <row r="2889" ht="16.5" customHeight="1" s="111">
      <c r="A2889" s="92">
        <f>IF(DATABASE!$X2887&lt;&gt;1,"",DATABASE!B2887)</f>
        <v/>
      </c>
      <c r="B2889" s="93">
        <f>IF(DATABASE!$X2887&lt;&gt;1,"",DATABASE!M2887)</f>
        <v/>
      </c>
      <c r="C2889" s="94">
        <f>IF(DATABASE!$X2887&lt;&gt;1,"",DATABASE!A2887)</f>
        <v/>
      </c>
      <c r="D2889" s="94">
        <f>IF(DATABASE!$X2887&lt;&gt;1,"",DATABASE!P2887)</f>
        <v/>
      </c>
      <c r="E2889" s="94">
        <f>IF(DATABASE!$X2887&lt;&gt;1,"",DATABASE!L2887)</f>
        <v/>
      </c>
      <c r="F2889" s="94">
        <f>IF(DATABASE!$X2887&lt;&gt;1,"",DATABASE!Q2887)</f>
        <v/>
      </c>
      <c r="G2889" s="94">
        <f>IF(DATABASE!$X2887&lt;&gt;1,"",DATABASE!C2887)</f>
        <v/>
      </c>
      <c r="H2889" s="94">
        <f>IF(DATABASE!$X2887&lt;&gt;1,"",DATABASE!D2887)</f>
        <v/>
      </c>
      <c r="I2889" s="93">
        <f>IF(DATABASE!$X2887&lt;&gt;1,"",DATABASE!S2887)</f>
        <v/>
      </c>
    </row>
    <row r="2890" ht="16.5" customHeight="1" s="111">
      <c r="A2890" s="92">
        <f>IF(DATABASE!$X2888&lt;&gt;1,"",DATABASE!B2888)</f>
        <v/>
      </c>
      <c r="B2890" s="93">
        <f>IF(DATABASE!$X2888&lt;&gt;1,"",DATABASE!M2888)</f>
        <v/>
      </c>
      <c r="C2890" s="94">
        <f>IF(DATABASE!$X2888&lt;&gt;1,"",DATABASE!A2888)</f>
        <v/>
      </c>
      <c r="D2890" s="94">
        <f>IF(DATABASE!$X2888&lt;&gt;1,"",DATABASE!P2888)</f>
        <v/>
      </c>
      <c r="E2890" s="94">
        <f>IF(DATABASE!$X2888&lt;&gt;1,"",DATABASE!L2888)</f>
        <v/>
      </c>
      <c r="F2890" s="94">
        <f>IF(DATABASE!$X2888&lt;&gt;1,"",DATABASE!Q2888)</f>
        <v/>
      </c>
      <c r="G2890" s="94">
        <f>IF(DATABASE!$X2888&lt;&gt;1,"",DATABASE!C2888)</f>
        <v/>
      </c>
      <c r="H2890" s="94">
        <f>IF(DATABASE!$X2888&lt;&gt;1,"",DATABASE!D2888)</f>
        <v/>
      </c>
      <c r="I2890" s="93">
        <f>IF(DATABASE!$X2888&lt;&gt;1,"",DATABASE!S2888)</f>
        <v/>
      </c>
    </row>
    <row r="2891" ht="16.5" customHeight="1" s="111">
      <c r="A2891" s="92">
        <f>IF(DATABASE!$X2889&lt;&gt;1,"",DATABASE!B2889)</f>
        <v/>
      </c>
      <c r="B2891" s="93">
        <f>IF(DATABASE!$X2889&lt;&gt;1,"",DATABASE!M2889)</f>
        <v/>
      </c>
      <c r="C2891" s="94">
        <f>IF(DATABASE!$X2889&lt;&gt;1,"",DATABASE!A2889)</f>
        <v/>
      </c>
      <c r="D2891" s="94">
        <f>IF(DATABASE!$X2889&lt;&gt;1,"",DATABASE!P2889)</f>
        <v/>
      </c>
      <c r="E2891" s="94">
        <f>IF(DATABASE!$X2889&lt;&gt;1,"",DATABASE!L2889)</f>
        <v/>
      </c>
      <c r="F2891" s="94">
        <f>IF(DATABASE!$X2889&lt;&gt;1,"",DATABASE!Q2889)</f>
        <v/>
      </c>
      <c r="G2891" s="94">
        <f>IF(DATABASE!$X2889&lt;&gt;1,"",DATABASE!C2889)</f>
        <v/>
      </c>
      <c r="H2891" s="94">
        <f>IF(DATABASE!$X2889&lt;&gt;1,"",DATABASE!D2889)</f>
        <v/>
      </c>
      <c r="I2891" s="93">
        <f>IF(DATABASE!$X2889&lt;&gt;1,"",DATABASE!S2889)</f>
        <v/>
      </c>
    </row>
    <row r="2892" ht="16.5" customHeight="1" s="111">
      <c r="A2892" s="92">
        <f>IF(DATABASE!$X2890&lt;&gt;1,"",DATABASE!B2890)</f>
        <v/>
      </c>
      <c r="B2892" s="93">
        <f>IF(DATABASE!$X2890&lt;&gt;1,"",DATABASE!M2890)</f>
        <v/>
      </c>
      <c r="C2892" s="94">
        <f>IF(DATABASE!$X2890&lt;&gt;1,"",DATABASE!A2890)</f>
        <v/>
      </c>
      <c r="D2892" s="94">
        <f>IF(DATABASE!$X2890&lt;&gt;1,"",DATABASE!P2890)</f>
        <v/>
      </c>
      <c r="E2892" s="94">
        <f>IF(DATABASE!$X2890&lt;&gt;1,"",DATABASE!L2890)</f>
        <v/>
      </c>
      <c r="F2892" s="94">
        <f>IF(DATABASE!$X2890&lt;&gt;1,"",DATABASE!Q2890)</f>
        <v/>
      </c>
      <c r="G2892" s="94">
        <f>IF(DATABASE!$X2890&lt;&gt;1,"",DATABASE!C2890)</f>
        <v/>
      </c>
      <c r="H2892" s="94">
        <f>IF(DATABASE!$X2890&lt;&gt;1,"",DATABASE!D2890)</f>
        <v/>
      </c>
      <c r="I2892" s="93">
        <f>IF(DATABASE!$X2890&lt;&gt;1,"",DATABASE!S2890)</f>
        <v/>
      </c>
    </row>
    <row r="2893" ht="16.5" customHeight="1" s="111">
      <c r="A2893" s="92">
        <f>IF(DATABASE!$X2891&lt;&gt;1,"",DATABASE!B2891)</f>
        <v/>
      </c>
      <c r="B2893" s="93">
        <f>IF(DATABASE!$X2891&lt;&gt;1,"",DATABASE!M2891)</f>
        <v/>
      </c>
      <c r="C2893" s="94">
        <f>IF(DATABASE!$X2891&lt;&gt;1,"",DATABASE!A2891)</f>
        <v/>
      </c>
      <c r="D2893" s="94">
        <f>IF(DATABASE!$X2891&lt;&gt;1,"",DATABASE!P2891)</f>
        <v/>
      </c>
      <c r="E2893" s="94">
        <f>IF(DATABASE!$X2891&lt;&gt;1,"",DATABASE!L2891)</f>
        <v/>
      </c>
      <c r="F2893" s="94">
        <f>IF(DATABASE!$X2891&lt;&gt;1,"",DATABASE!Q2891)</f>
        <v/>
      </c>
      <c r="G2893" s="94">
        <f>IF(DATABASE!$X2891&lt;&gt;1,"",DATABASE!C2891)</f>
        <v/>
      </c>
      <c r="H2893" s="94">
        <f>IF(DATABASE!$X2891&lt;&gt;1,"",DATABASE!D2891)</f>
        <v/>
      </c>
      <c r="I2893" s="93">
        <f>IF(DATABASE!$X2891&lt;&gt;1,"",DATABASE!S2891)</f>
        <v/>
      </c>
    </row>
    <row r="2894" ht="16.5" customHeight="1" s="111">
      <c r="A2894" s="92">
        <f>IF(DATABASE!$X2892&lt;&gt;1,"",DATABASE!B2892)</f>
        <v/>
      </c>
      <c r="B2894" s="93">
        <f>IF(DATABASE!$X2892&lt;&gt;1,"",DATABASE!M2892)</f>
        <v/>
      </c>
      <c r="C2894" s="94">
        <f>IF(DATABASE!$X2892&lt;&gt;1,"",DATABASE!A2892)</f>
        <v/>
      </c>
      <c r="D2894" s="94">
        <f>IF(DATABASE!$X2892&lt;&gt;1,"",DATABASE!P2892)</f>
        <v/>
      </c>
      <c r="E2894" s="94">
        <f>IF(DATABASE!$X2892&lt;&gt;1,"",DATABASE!L2892)</f>
        <v/>
      </c>
      <c r="F2894" s="94">
        <f>IF(DATABASE!$X2892&lt;&gt;1,"",DATABASE!Q2892)</f>
        <v/>
      </c>
      <c r="G2894" s="94">
        <f>IF(DATABASE!$X2892&lt;&gt;1,"",DATABASE!C2892)</f>
        <v/>
      </c>
      <c r="H2894" s="94">
        <f>IF(DATABASE!$X2892&lt;&gt;1,"",DATABASE!D2892)</f>
        <v/>
      </c>
      <c r="I2894" s="93">
        <f>IF(DATABASE!$X2892&lt;&gt;1,"",DATABASE!S2892)</f>
        <v/>
      </c>
    </row>
    <row r="2895" ht="16.5" customHeight="1" s="111">
      <c r="A2895" s="92">
        <f>IF(DATABASE!$X2893&lt;&gt;1,"",DATABASE!B2893)</f>
        <v/>
      </c>
      <c r="B2895" s="93">
        <f>IF(DATABASE!$X2893&lt;&gt;1,"",DATABASE!M2893)</f>
        <v/>
      </c>
      <c r="C2895" s="94">
        <f>IF(DATABASE!$X2893&lt;&gt;1,"",DATABASE!A2893)</f>
        <v/>
      </c>
      <c r="D2895" s="94">
        <f>IF(DATABASE!$X2893&lt;&gt;1,"",DATABASE!P2893)</f>
        <v/>
      </c>
      <c r="E2895" s="94">
        <f>IF(DATABASE!$X2893&lt;&gt;1,"",DATABASE!L2893)</f>
        <v/>
      </c>
      <c r="F2895" s="94">
        <f>IF(DATABASE!$X2893&lt;&gt;1,"",DATABASE!Q2893)</f>
        <v/>
      </c>
      <c r="G2895" s="94">
        <f>IF(DATABASE!$X2893&lt;&gt;1,"",DATABASE!C2893)</f>
        <v/>
      </c>
      <c r="H2895" s="94">
        <f>IF(DATABASE!$X2893&lt;&gt;1,"",DATABASE!D2893)</f>
        <v/>
      </c>
      <c r="I2895" s="93">
        <f>IF(DATABASE!$X2893&lt;&gt;1,"",DATABASE!S2893)</f>
        <v/>
      </c>
    </row>
    <row r="2896" ht="16.5" customHeight="1" s="111">
      <c r="A2896" s="92">
        <f>IF(DATABASE!$X2894&lt;&gt;1,"",DATABASE!B2894)</f>
        <v/>
      </c>
      <c r="B2896" s="93">
        <f>IF(DATABASE!$X2894&lt;&gt;1,"",DATABASE!M2894)</f>
        <v/>
      </c>
      <c r="C2896" s="94">
        <f>IF(DATABASE!$X2894&lt;&gt;1,"",DATABASE!A2894)</f>
        <v/>
      </c>
      <c r="D2896" s="94">
        <f>IF(DATABASE!$X2894&lt;&gt;1,"",DATABASE!P2894)</f>
        <v/>
      </c>
      <c r="E2896" s="94">
        <f>IF(DATABASE!$X2894&lt;&gt;1,"",DATABASE!L2894)</f>
        <v/>
      </c>
      <c r="F2896" s="94">
        <f>IF(DATABASE!$X2894&lt;&gt;1,"",DATABASE!Q2894)</f>
        <v/>
      </c>
      <c r="G2896" s="94">
        <f>IF(DATABASE!$X2894&lt;&gt;1,"",DATABASE!C2894)</f>
        <v/>
      </c>
      <c r="H2896" s="94">
        <f>IF(DATABASE!$X2894&lt;&gt;1,"",DATABASE!D2894)</f>
        <v/>
      </c>
      <c r="I2896" s="93">
        <f>IF(DATABASE!$X2894&lt;&gt;1,"",DATABASE!S2894)</f>
        <v/>
      </c>
    </row>
    <row r="2897" ht="16.5" customHeight="1" s="111">
      <c r="A2897" s="92">
        <f>IF(DATABASE!$X2895&lt;&gt;1,"",DATABASE!B2895)</f>
        <v/>
      </c>
      <c r="B2897" s="93">
        <f>IF(DATABASE!$X2895&lt;&gt;1,"",DATABASE!M2895)</f>
        <v/>
      </c>
      <c r="C2897" s="94">
        <f>IF(DATABASE!$X2895&lt;&gt;1,"",DATABASE!A2895)</f>
        <v/>
      </c>
      <c r="D2897" s="94">
        <f>IF(DATABASE!$X2895&lt;&gt;1,"",DATABASE!P2895)</f>
        <v/>
      </c>
      <c r="E2897" s="94">
        <f>IF(DATABASE!$X2895&lt;&gt;1,"",DATABASE!L2895)</f>
        <v/>
      </c>
      <c r="F2897" s="94">
        <f>IF(DATABASE!$X2895&lt;&gt;1,"",DATABASE!Q2895)</f>
        <v/>
      </c>
      <c r="G2897" s="94">
        <f>IF(DATABASE!$X2895&lt;&gt;1,"",DATABASE!C2895)</f>
        <v/>
      </c>
      <c r="H2897" s="94">
        <f>IF(DATABASE!$X2895&lt;&gt;1,"",DATABASE!D2895)</f>
        <v/>
      </c>
      <c r="I2897" s="93">
        <f>IF(DATABASE!$X2895&lt;&gt;1,"",DATABASE!S2895)</f>
        <v/>
      </c>
    </row>
    <row r="2898" ht="16.5" customHeight="1" s="111">
      <c r="A2898" s="92">
        <f>IF(DATABASE!$X2896&lt;&gt;1,"",DATABASE!B2896)</f>
        <v/>
      </c>
      <c r="B2898" s="93">
        <f>IF(DATABASE!$X2896&lt;&gt;1,"",DATABASE!M2896)</f>
        <v/>
      </c>
      <c r="C2898" s="94">
        <f>IF(DATABASE!$X2896&lt;&gt;1,"",DATABASE!A2896)</f>
        <v/>
      </c>
      <c r="D2898" s="94">
        <f>IF(DATABASE!$X2896&lt;&gt;1,"",DATABASE!P2896)</f>
        <v/>
      </c>
      <c r="E2898" s="94">
        <f>IF(DATABASE!$X2896&lt;&gt;1,"",DATABASE!L2896)</f>
        <v/>
      </c>
      <c r="F2898" s="94">
        <f>IF(DATABASE!$X2896&lt;&gt;1,"",DATABASE!Q2896)</f>
        <v/>
      </c>
      <c r="G2898" s="94">
        <f>IF(DATABASE!$X2896&lt;&gt;1,"",DATABASE!C2896)</f>
        <v/>
      </c>
      <c r="H2898" s="94">
        <f>IF(DATABASE!$X2896&lt;&gt;1,"",DATABASE!D2896)</f>
        <v/>
      </c>
      <c r="I2898" s="93">
        <f>IF(DATABASE!$X2896&lt;&gt;1,"",DATABASE!S2896)</f>
        <v/>
      </c>
    </row>
    <row r="2899" ht="16.5" customHeight="1" s="111">
      <c r="A2899" s="92">
        <f>IF(DATABASE!$X2897&lt;&gt;1,"",DATABASE!B2897)</f>
        <v/>
      </c>
      <c r="B2899" s="93">
        <f>IF(DATABASE!$X2897&lt;&gt;1,"",DATABASE!M2897)</f>
        <v/>
      </c>
      <c r="C2899" s="94">
        <f>IF(DATABASE!$X2897&lt;&gt;1,"",DATABASE!A2897)</f>
        <v/>
      </c>
      <c r="D2899" s="94">
        <f>IF(DATABASE!$X2897&lt;&gt;1,"",DATABASE!P2897)</f>
        <v/>
      </c>
      <c r="E2899" s="94">
        <f>IF(DATABASE!$X2897&lt;&gt;1,"",DATABASE!L2897)</f>
        <v/>
      </c>
      <c r="F2899" s="94">
        <f>IF(DATABASE!$X2897&lt;&gt;1,"",DATABASE!Q2897)</f>
        <v/>
      </c>
      <c r="G2899" s="94">
        <f>IF(DATABASE!$X2897&lt;&gt;1,"",DATABASE!C2897)</f>
        <v/>
      </c>
      <c r="H2899" s="94">
        <f>IF(DATABASE!$X2897&lt;&gt;1,"",DATABASE!D2897)</f>
        <v/>
      </c>
      <c r="I2899" s="93">
        <f>IF(DATABASE!$X2897&lt;&gt;1,"",DATABASE!S2897)</f>
        <v/>
      </c>
    </row>
    <row r="2900" ht="16.5" customHeight="1" s="111">
      <c r="A2900" s="92">
        <f>IF(DATABASE!$X2898&lt;&gt;1,"",DATABASE!B2898)</f>
        <v/>
      </c>
      <c r="B2900" s="93">
        <f>IF(DATABASE!$X2898&lt;&gt;1,"",DATABASE!M2898)</f>
        <v/>
      </c>
      <c r="C2900" s="94">
        <f>IF(DATABASE!$X2898&lt;&gt;1,"",DATABASE!A2898)</f>
        <v/>
      </c>
      <c r="D2900" s="94">
        <f>IF(DATABASE!$X2898&lt;&gt;1,"",DATABASE!P2898)</f>
        <v/>
      </c>
      <c r="E2900" s="94">
        <f>IF(DATABASE!$X2898&lt;&gt;1,"",DATABASE!L2898)</f>
        <v/>
      </c>
      <c r="F2900" s="94">
        <f>IF(DATABASE!$X2898&lt;&gt;1,"",DATABASE!Q2898)</f>
        <v/>
      </c>
      <c r="G2900" s="94">
        <f>IF(DATABASE!$X2898&lt;&gt;1,"",DATABASE!C2898)</f>
        <v/>
      </c>
      <c r="H2900" s="94">
        <f>IF(DATABASE!$X2898&lt;&gt;1,"",DATABASE!D2898)</f>
        <v/>
      </c>
      <c r="I2900" s="93">
        <f>IF(DATABASE!$X2898&lt;&gt;1,"",DATABASE!S2898)</f>
        <v/>
      </c>
    </row>
    <row r="2901" ht="16.5" customHeight="1" s="111">
      <c r="A2901" s="92">
        <f>IF(DATABASE!$X2899&lt;&gt;1,"",DATABASE!B2899)</f>
        <v/>
      </c>
      <c r="B2901" s="93">
        <f>IF(DATABASE!$X2899&lt;&gt;1,"",DATABASE!M2899)</f>
        <v/>
      </c>
      <c r="C2901" s="94">
        <f>IF(DATABASE!$X2899&lt;&gt;1,"",DATABASE!A2899)</f>
        <v/>
      </c>
      <c r="D2901" s="94">
        <f>IF(DATABASE!$X2899&lt;&gt;1,"",DATABASE!P2899)</f>
        <v/>
      </c>
      <c r="E2901" s="94">
        <f>IF(DATABASE!$X2899&lt;&gt;1,"",DATABASE!L2899)</f>
        <v/>
      </c>
      <c r="F2901" s="94">
        <f>IF(DATABASE!$X2899&lt;&gt;1,"",DATABASE!Q2899)</f>
        <v/>
      </c>
      <c r="G2901" s="94">
        <f>IF(DATABASE!$X2899&lt;&gt;1,"",DATABASE!C2899)</f>
        <v/>
      </c>
      <c r="H2901" s="94">
        <f>IF(DATABASE!$X2899&lt;&gt;1,"",DATABASE!D2899)</f>
        <v/>
      </c>
      <c r="I2901" s="93">
        <f>IF(DATABASE!$X2899&lt;&gt;1,"",DATABASE!S2899)</f>
        <v/>
      </c>
    </row>
    <row r="2902" ht="16.5" customHeight="1" s="111">
      <c r="A2902" s="92">
        <f>IF(DATABASE!$X2900&lt;&gt;1,"",DATABASE!B2900)</f>
        <v/>
      </c>
      <c r="B2902" s="93">
        <f>IF(DATABASE!$X2900&lt;&gt;1,"",DATABASE!M2900)</f>
        <v/>
      </c>
      <c r="C2902" s="94">
        <f>IF(DATABASE!$X2900&lt;&gt;1,"",DATABASE!A2900)</f>
        <v/>
      </c>
      <c r="D2902" s="94">
        <f>IF(DATABASE!$X2900&lt;&gt;1,"",DATABASE!P2900)</f>
        <v/>
      </c>
      <c r="E2902" s="94">
        <f>IF(DATABASE!$X2900&lt;&gt;1,"",DATABASE!L2900)</f>
        <v/>
      </c>
      <c r="F2902" s="94">
        <f>IF(DATABASE!$X2900&lt;&gt;1,"",DATABASE!Q2900)</f>
        <v/>
      </c>
      <c r="G2902" s="94">
        <f>IF(DATABASE!$X2900&lt;&gt;1,"",DATABASE!C2900)</f>
        <v/>
      </c>
      <c r="H2902" s="94">
        <f>IF(DATABASE!$X2900&lt;&gt;1,"",DATABASE!D2900)</f>
        <v/>
      </c>
      <c r="I2902" s="93">
        <f>IF(DATABASE!$X2900&lt;&gt;1,"",DATABASE!S2900)</f>
        <v/>
      </c>
    </row>
    <row r="2903" ht="16.5" customHeight="1" s="111">
      <c r="A2903" s="92">
        <f>IF(DATABASE!$X2901&lt;&gt;1,"",DATABASE!B2901)</f>
        <v/>
      </c>
      <c r="B2903" s="93">
        <f>IF(DATABASE!$X2901&lt;&gt;1,"",DATABASE!M2901)</f>
        <v/>
      </c>
      <c r="C2903" s="94">
        <f>IF(DATABASE!$X2901&lt;&gt;1,"",DATABASE!A2901)</f>
        <v/>
      </c>
      <c r="D2903" s="94">
        <f>IF(DATABASE!$X2901&lt;&gt;1,"",DATABASE!P2901)</f>
        <v/>
      </c>
      <c r="E2903" s="94">
        <f>IF(DATABASE!$X2901&lt;&gt;1,"",DATABASE!L2901)</f>
        <v/>
      </c>
      <c r="F2903" s="94">
        <f>IF(DATABASE!$X2901&lt;&gt;1,"",DATABASE!Q2901)</f>
        <v/>
      </c>
      <c r="G2903" s="94">
        <f>IF(DATABASE!$X2901&lt;&gt;1,"",DATABASE!C2901)</f>
        <v/>
      </c>
      <c r="H2903" s="94">
        <f>IF(DATABASE!$X2901&lt;&gt;1,"",DATABASE!D2901)</f>
        <v/>
      </c>
      <c r="I2903" s="93">
        <f>IF(DATABASE!$X2901&lt;&gt;1,"",DATABASE!S2901)</f>
        <v/>
      </c>
    </row>
    <row r="2904" ht="16.5" customHeight="1" s="111">
      <c r="A2904" s="92">
        <f>IF(DATABASE!$X2902&lt;&gt;1,"",DATABASE!B2902)</f>
        <v/>
      </c>
      <c r="B2904" s="93">
        <f>IF(DATABASE!$X2902&lt;&gt;1,"",DATABASE!M2902)</f>
        <v/>
      </c>
      <c r="C2904" s="94">
        <f>IF(DATABASE!$X2902&lt;&gt;1,"",DATABASE!A2902)</f>
        <v/>
      </c>
      <c r="D2904" s="94">
        <f>IF(DATABASE!$X2902&lt;&gt;1,"",DATABASE!P2902)</f>
        <v/>
      </c>
      <c r="E2904" s="94">
        <f>IF(DATABASE!$X2902&lt;&gt;1,"",DATABASE!L2902)</f>
        <v/>
      </c>
      <c r="F2904" s="94">
        <f>IF(DATABASE!$X2902&lt;&gt;1,"",DATABASE!Q2902)</f>
        <v/>
      </c>
      <c r="G2904" s="94">
        <f>IF(DATABASE!$X2902&lt;&gt;1,"",DATABASE!C2902)</f>
        <v/>
      </c>
      <c r="H2904" s="94">
        <f>IF(DATABASE!$X2902&lt;&gt;1,"",DATABASE!D2902)</f>
        <v/>
      </c>
      <c r="I2904" s="93">
        <f>IF(DATABASE!$X2902&lt;&gt;1,"",DATABASE!S2902)</f>
        <v/>
      </c>
    </row>
    <row r="2905" ht="16.5" customHeight="1" s="111">
      <c r="A2905" s="92">
        <f>IF(DATABASE!$X2903&lt;&gt;1,"",DATABASE!B2903)</f>
        <v/>
      </c>
      <c r="B2905" s="93">
        <f>IF(DATABASE!$X2903&lt;&gt;1,"",DATABASE!M2903)</f>
        <v/>
      </c>
      <c r="C2905" s="94">
        <f>IF(DATABASE!$X2903&lt;&gt;1,"",DATABASE!A2903)</f>
        <v/>
      </c>
      <c r="D2905" s="94">
        <f>IF(DATABASE!$X2903&lt;&gt;1,"",DATABASE!P2903)</f>
        <v/>
      </c>
      <c r="E2905" s="94">
        <f>IF(DATABASE!$X2903&lt;&gt;1,"",DATABASE!L2903)</f>
        <v/>
      </c>
      <c r="F2905" s="94">
        <f>IF(DATABASE!$X2903&lt;&gt;1,"",DATABASE!Q2903)</f>
        <v/>
      </c>
      <c r="G2905" s="94">
        <f>IF(DATABASE!$X2903&lt;&gt;1,"",DATABASE!C2903)</f>
        <v/>
      </c>
      <c r="H2905" s="94">
        <f>IF(DATABASE!$X2903&lt;&gt;1,"",DATABASE!D2903)</f>
        <v/>
      </c>
      <c r="I2905" s="93">
        <f>IF(DATABASE!$X2903&lt;&gt;1,"",DATABASE!S2903)</f>
        <v/>
      </c>
    </row>
    <row r="2906" ht="16.5" customHeight="1" s="111">
      <c r="A2906" s="92">
        <f>IF(DATABASE!$X2904&lt;&gt;1,"",DATABASE!B2904)</f>
        <v/>
      </c>
      <c r="B2906" s="93">
        <f>IF(DATABASE!$X2904&lt;&gt;1,"",DATABASE!M2904)</f>
        <v/>
      </c>
      <c r="C2906" s="94">
        <f>IF(DATABASE!$X2904&lt;&gt;1,"",DATABASE!A2904)</f>
        <v/>
      </c>
      <c r="D2906" s="94">
        <f>IF(DATABASE!$X2904&lt;&gt;1,"",DATABASE!P2904)</f>
        <v/>
      </c>
      <c r="E2906" s="94">
        <f>IF(DATABASE!$X2904&lt;&gt;1,"",DATABASE!L2904)</f>
        <v/>
      </c>
      <c r="F2906" s="94">
        <f>IF(DATABASE!$X2904&lt;&gt;1,"",DATABASE!Q2904)</f>
        <v/>
      </c>
      <c r="G2906" s="94">
        <f>IF(DATABASE!$X2904&lt;&gt;1,"",DATABASE!C2904)</f>
        <v/>
      </c>
      <c r="H2906" s="94">
        <f>IF(DATABASE!$X2904&lt;&gt;1,"",DATABASE!D2904)</f>
        <v/>
      </c>
      <c r="I2906" s="93">
        <f>IF(DATABASE!$X2904&lt;&gt;1,"",DATABASE!S2904)</f>
        <v/>
      </c>
    </row>
    <row r="2907" ht="16.5" customHeight="1" s="111">
      <c r="A2907" s="92">
        <f>IF(DATABASE!$X2905&lt;&gt;1,"",DATABASE!B2905)</f>
        <v/>
      </c>
      <c r="B2907" s="93">
        <f>IF(DATABASE!$X2905&lt;&gt;1,"",DATABASE!M2905)</f>
        <v/>
      </c>
      <c r="C2907" s="94">
        <f>IF(DATABASE!$X2905&lt;&gt;1,"",DATABASE!A2905)</f>
        <v/>
      </c>
      <c r="D2907" s="94">
        <f>IF(DATABASE!$X2905&lt;&gt;1,"",DATABASE!P2905)</f>
        <v/>
      </c>
      <c r="E2907" s="94">
        <f>IF(DATABASE!$X2905&lt;&gt;1,"",DATABASE!L2905)</f>
        <v/>
      </c>
      <c r="F2907" s="94">
        <f>IF(DATABASE!$X2905&lt;&gt;1,"",DATABASE!Q2905)</f>
        <v/>
      </c>
      <c r="G2907" s="94">
        <f>IF(DATABASE!$X2905&lt;&gt;1,"",DATABASE!C2905)</f>
        <v/>
      </c>
      <c r="H2907" s="94">
        <f>IF(DATABASE!$X2905&lt;&gt;1,"",DATABASE!D2905)</f>
        <v/>
      </c>
      <c r="I2907" s="93">
        <f>IF(DATABASE!$X2905&lt;&gt;1,"",DATABASE!S2905)</f>
        <v/>
      </c>
    </row>
    <row r="2908" ht="16.5" customHeight="1" s="111">
      <c r="A2908" s="92">
        <f>IF(DATABASE!$X2906&lt;&gt;1,"",DATABASE!B2906)</f>
        <v/>
      </c>
      <c r="B2908" s="93">
        <f>IF(DATABASE!$X2906&lt;&gt;1,"",DATABASE!M2906)</f>
        <v/>
      </c>
      <c r="C2908" s="94">
        <f>IF(DATABASE!$X2906&lt;&gt;1,"",DATABASE!A2906)</f>
        <v/>
      </c>
      <c r="D2908" s="94">
        <f>IF(DATABASE!$X2906&lt;&gt;1,"",DATABASE!P2906)</f>
        <v/>
      </c>
      <c r="E2908" s="94">
        <f>IF(DATABASE!$X2906&lt;&gt;1,"",DATABASE!L2906)</f>
        <v/>
      </c>
      <c r="F2908" s="94">
        <f>IF(DATABASE!$X2906&lt;&gt;1,"",DATABASE!Q2906)</f>
        <v/>
      </c>
      <c r="G2908" s="94">
        <f>IF(DATABASE!$X2906&lt;&gt;1,"",DATABASE!C2906)</f>
        <v/>
      </c>
      <c r="H2908" s="94">
        <f>IF(DATABASE!$X2906&lt;&gt;1,"",DATABASE!D2906)</f>
        <v/>
      </c>
      <c r="I2908" s="93">
        <f>IF(DATABASE!$X2906&lt;&gt;1,"",DATABASE!S2906)</f>
        <v/>
      </c>
    </row>
    <row r="2909" ht="16.5" customHeight="1" s="111">
      <c r="A2909" s="92">
        <f>IF(DATABASE!$X2907&lt;&gt;1,"",DATABASE!B2907)</f>
        <v/>
      </c>
      <c r="B2909" s="93">
        <f>IF(DATABASE!$X2907&lt;&gt;1,"",DATABASE!M2907)</f>
        <v/>
      </c>
      <c r="C2909" s="94">
        <f>IF(DATABASE!$X2907&lt;&gt;1,"",DATABASE!A2907)</f>
        <v/>
      </c>
      <c r="D2909" s="94">
        <f>IF(DATABASE!$X2907&lt;&gt;1,"",DATABASE!P2907)</f>
        <v/>
      </c>
      <c r="E2909" s="94">
        <f>IF(DATABASE!$X2907&lt;&gt;1,"",DATABASE!L2907)</f>
        <v/>
      </c>
      <c r="F2909" s="94">
        <f>IF(DATABASE!$X2907&lt;&gt;1,"",DATABASE!Q2907)</f>
        <v/>
      </c>
      <c r="G2909" s="94">
        <f>IF(DATABASE!$X2907&lt;&gt;1,"",DATABASE!C2907)</f>
        <v/>
      </c>
      <c r="H2909" s="94">
        <f>IF(DATABASE!$X2907&lt;&gt;1,"",DATABASE!D2907)</f>
        <v/>
      </c>
      <c r="I2909" s="93">
        <f>IF(DATABASE!$X2907&lt;&gt;1,"",DATABASE!S2907)</f>
        <v/>
      </c>
    </row>
    <row r="2910" ht="16.5" customHeight="1" s="111">
      <c r="A2910" s="92">
        <f>IF(DATABASE!$X2908&lt;&gt;1,"",DATABASE!B2908)</f>
        <v/>
      </c>
      <c r="B2910" s="93">
        <f>IF(DATABASE!$X2908&lt;&gt;1,"",DATABASE!M2908)</f>
        <v/>
      </c>
      <c r="C2910" s="94">
        <f>IF(DATABASE!$X2908&lt;&gt;1,"",DATABASE!A2908)</f>
        <v/>
      </c>
      <c r="D2910" s="94">
        <f>IF(DATABASE!$X2908&lt;&gt;1,"",DATABASE!P2908)</f>
        <v/>
      </c>
      <c r="E2910" s="94">
        <f>IF(DATABASE!$X2908&lt;&gt;1,"",DATABASE!L2908)</f>
        <v/>
      </c>
      <c r="F2910" s="94">
        <f>IF(DATABASE!$X2908&lt;&gt;1,"",DATABASE!Q2908)</f>
        <v/>
      </c>
      <c r="G2910" s="94">
        <f>IF(DATABASE!$X2908&lt;&gt;1,"",DATABASE!C2908)</f>
        <v/>
      </c>
      <c r="H2910" s="94">
        <f>IF(DATABASE!$X2908&lt;&gt;1,"",DATABASE!D2908)</f>
        <v/>
      </c>
      <c r="I2910" s="93">
        <f>IF(DATABASE!$X2908&lt;&gt;1,"",DATABASE!S2908)</f>
        <v/>
      </c>
    </row>
    <row r="2911" ht="16.5" customHeight="1" s="111">
      <c r="A2911" s="92">
        <f>IF(DATABASE!$X2909&lt;&gt;1,"",DATABASE!B2909)</f>
        <v/>
      </c>
      <c r="B2911" s="93">
        <f>IF(DATABASE!$X2909&lt;&gt;1,"",DATABASE!M2909)</f>
        <v/>
      </c>
      <c r="C2911" s="94">
        <f>IF(DATABASE!$X2909&lt;&gt;1,"",DATABASE!A2909)</f>
        <v/>
      </c>
      <c r="D2911" s="94">
        <f>IF(DATABASE!$X2909&lt;&gt;1,"",DATABASE!P2909)</f>
        <v/>
      </c>
      <c r="E2911" s="94">
        <f>IF(DATABASE!$X2909&lt;&gt;1,"",DATABASE!L2909)</f>
        <v/>
      </c>
      <c r="F2911" s="94">
        <f>IF(DATABASE!$X2909&lt;&gt;1,"",DATABASE!Q2909)</f>
        <v/>
      </c>
      <c r="G2911" s="94">
        <f>IF(DATABASE!$X2909&lt;&gt;1,"",DATABASE!C2909)</f>
        <v/>
      </c>
      <c r="H2911" s="94">
        <f>IF(DATABASE!$X2909&lt;&gt;1,"",DATABASE!D2909)</f>
        <v/>
      </c>
      <c r="I2911" s="93">
        <f>IF(DATABASE!$X2909&lt;&gt;1,"",DATABASE!S2909)</f>
        <v/>
      </c>
    </row>
    <row r="2912" ht="16.5" customHeight="1" s="111">
      <c r="A2912" s="92">
        <f>IF(DATABASE!$X2910&lt;&gt;1,"",DATABASE!B2910)</f>
        <v/>
      </c>
      <c r="B2912" s="93">
        <f>IF(DATABASE!$X2910&lt;&gt;1,"",DATABASE!M2910)</f>
        <v/>
      </c>
      <c r="C2912" s="94">
        <f>IF(DATABASE!$X2910&lt;&gt;1,"",DATABASE!A2910)</f>
        <v/>
      </c>
      <c r="D2912" s="94">
        <f>IF(DATABASE!$X2910&lt;&gt;1,"",DATABASE!P2910)</f>
        <v/>
      </c>
      <c r="E2912" s="94">
        <f>IF(DATABASE!$X2910&lt;&gt;1,"",DATABASE!L2910)</f>
        <v/>
      </c>
      <c r="F2912" s="94">
        <f>IF(DATABASE!$X2910&lt;&gt;1,"",DATABASE!Q2910)</f>
        <v/>
      </c>
      <c r="G2912" s="94">
        <f>IF(DATABASE!$X2910&lt;&gt;1,"",DATABASE!C2910)</f>
        <v/>
      </c>
      <c r="H2912" s="94">
        <f>IF(DATABASE!$X2910&lt;&gt;1,"",DATABASE!D2910)</f>
        <v/>
      </c>
      <c r="I2912" s="93">
        <f>IF(DATABASE!$X2910&lt;&gt;1,"",DATABASE!S2910)</f>
        <v/>
      </c>
    </row>
    <row r="2913" ht="16.5" customHeight="1" s="111">
      <c r="A2913" s="92">
        <f>IF(DATABASE!$X2911&lt;&gt;1,"",DATABASE!B2911)</f>
        <v/>
      </c>
      <c r="B2913" s="93">
        <f>IF(DATABASE!$X2911&lt;&gt;1,"",DATABASE!M2911)</f>
        <v/>
      </c>
      <c r="C2913" s="94">
        <f>IF(DATABASE!$X2911&lt;&gt;1,"",DATABASE!A2911)</f>
        <v/>
      </c>
      <c r="D2913" s="94">
        <f>IF(DATABASE!$X2911&lt;&gt;1,"",DATABASE!P2911)</f>
        <v/>
      </c>
      <c r="E2913" s="94">
        <f>IF(DATABASE!$X2911&lt;&gt;1,"",DATABASE!L2911)</f>
        <v/>
      </c>
      <c r="F2913" s="94">
        <f>IF(DATABASE!$X2911&lt;&gt;1,"",DATABASE!Q2911)</f>
        <v/>
      </c>
      <c r="G2913" s="94">
        <f>IF(DATABASE!$X2911&lt;&gt;1,"",DATABASE!C2911)</f>
        <v/>
      </c>
      <c r="H2913" s="94">
        <f>IF(DATABASE!$X2911&lt;&gt;1,"",DATABASE!D2911)</f>
        <v/>
      </c>
      <c r="I2913" s="93">
        <f>IF(DATABASE!$X2911&lt;&gt;1,"",DATABASE!S2911)</f>
        <v/>
      </c>
    </row>
    <row r="2914" ht="16.5" customHeight="1" s="111">
      <c r="A2914" s="92">
        <f>IF(DATABASE!$X2912&lt;&gt;1,"",DATABASE!B2912)</f>
        <v/>
      </c>
      <c r="B2914" s="93">
        <f>IF(DATABASE!$X2912&lt;&gt;1,"",DATABASE!M2912)</f>
        <v/>
      </c>
      <c r="C2914" s="94">
        <f>IF(DATABASE!$X2912&lt;&gt;1,"",DATABASE!A2912)</f>
        <v/>
      </c>
      <c r="D2914" s="94">
        <f>IF(DATABASE!$X2912&lt;&gt;1,"",DATABASE!P2912)</f>
        <v/>
      </c>
      <c r="E2914" s="94">
        <f>IF(DATABASE!$X2912&lt;&gt;1,"",DATABASE!L2912)</f>
        <v/>
      </c>
      <c r="F2914" s="94">
        <f>IF(DATABASE!$X2912&lt;&gt;1,"",DATABASE!Q2912)</f>
        <v/>
      </c>
      <c r="G2914" s="94">
        <f>IF(DATABASE!$X2912&lt;&gt;1,"",DATABASE!C2912)</f>
        <v/>
      </c>
      <c r="H2914" s="94">
        <f>IF(DATABASE!$X2912&lt;&gt;1,"",DATABASE!D2912)</f>
        <v/>
      </c>
      <c r="I2914" s="93">
        <f>IF(DATABASE!$X2912&lt;&gt;1,"",DATABASE!S2912)</f>
        <v/>
      </c>
    </row>
    <row r="2915" ht="16.5" customHeight="1" s="111">
      <c r="A2915" s="92">
        <f>IF(DATABASE!$X2913&lt;&gt;1,"",DATABASE!B2913)</f>
        <v/>
      </c>
      <c r="B2915" s="93">
        <f>IF(DATABASE!$X2913&lt;&gt;1,"",DATABASE!M2913)</f>
        <v/>
      </c>
      <c r="C2915" s="94">
        <f>IF(DATABASE!$X2913&lt;&gt;1,"",DATABASE!A2913)</f>
        <v/>
      </c>
      <c r="D2915" s="94">
        <f>IF(DATABASE!$X2913&lt;&gt;1,"",DATABASE!P2913)</f>
        <v/>
      </c>
      <c r="E2915" s="94">
        <f>IF(DATABASE!$X2913&lt;&gt;1,"",DATABASE!L2913)</f>
        <v/>
      </c>
      <c r="F2915" s="94">
        <f>IF(DATABASE!$X2913&lt;&gt;1,"",DATABASE!Q2913)</f>
        <v/>
      </c>
      <c r="G2915" s="94">
        <f>IF(DATABASE!$X2913&lt;&gt;1,"",DATABASE!C2913)</f>
        <v/>
      </c>
      <c r="H2915" s="94">
        <f>IF(DATABASE!$X2913&lt;&gt;1,"",DATABASE!D2913)</f>
        <v/>
      </c>
      <c r="I2915" s="93">
        <f>IF(DATABASE!$X2913&lt;&gt;1,"",DATABASE!S2913)</f>
        <v/>
      </c>
    </row>
    <row r="2916" ht="16.5" customHeight="1" s="111">
      <c r="A2916" s="92">
        <f>IF(DATABASE!$X2914&lt;&gt;1,"",DATABASE!B2914)</f>
        <v/>
      </c>
      <c r="B2916" s="93">
        <f>IF(DATABASE!$X2914&lt;&gt;1,"",DATABASE!M2914)</f>
        <v/>
      </c>
      <c r="C2916" s="94">
        <f>IF(DATABASE!$X2914&lt;&gt;1,"",DATABASE!A2914)</f>
        <v/>
      </c>
      <c r="D2916" s="94">
        <f>IF(DATABASE!$X2914&lt;&gt;1,"",DATABASE!P2914)</f>
        <v/>
      </c>
      <c r="E2916" s="94">
        <f>IF(DATABASE!$X2914&lt;&gt;1,"",DATABASE!L2914)</f>
        <v/>
      </c>
      <c r="F2916" s="94">
        <f>IF(DATABASE!$X2914&lt;&gt;1,"",DATABASE!Q2914)</f>
        <v/>
      </c>
      <c r="G2916" s="94">
        <f>IF(DATABASE!$X2914&lt;&gt;1,"",DATABASE!C2914)</f>
        <v/>
      </c>
      <c r="H2916" s="94">
        <f>IF(DATABASE!$X2914&lt;&gt;1,"",DATABASE!D2914)</f>
        <v/>
      </c>
      <c r="I2916" s="93">
        <f>IF(DATABASE!$X2914&lt;&gt;1,"",DATABASE!S2914)</f>
        <v/>
      </c>
    </row>
    <row r="2917" ht="16.5" customHeight="1" s="111">
      <c r="A2917" s="92">
        <f>IF(DATABASE!$X2915&lt;&gt;1,"",DATABASE!B2915)</f>
        <v/>
      </c>
      <c r="B2917" s="93">
        <f>IF(DATABASE!$X2915&lt;&gt;1,"",DATABASE!M2915)</f>
        <v/>
      </c>
      <c r="C2917" s="94">
        <f>IF(DATABASE!$X2915&lt;&gt;1,"",DATABASE!A2915)</f>
        <v/>
      </c>
      <c r="D2917" s="94">
        <f>IF(DATABASE!$X2915&lt;&gt;1,"",DATABASE!P2915)</f>
        <v/>
      </c>
      <c r="E2917" s="94">
        <f>IF(DATABASE!$X2915&lt;&gt;1,"",DATABASE!L2915)</f>
        <v/>
      </c>
      <c r="F2917" s="94">
        <f>IF(DATABASE!$X2915&lt;&gt;1,"",DATABASE!Q2915)</f>
        <v/>
      </c>
      <c r="G2917" s="94">
        <f>IF(DATABASE!$X2915&lt;&gt;1,"",DATABASE!C2915)</f>
        <v/>
      </c>
      <c r="H2917" s="94">
        <f>IF(DATABASE!$X2915&lt;&gt;1,"",DATABASE!D2915)</f>
        <v/>
      </c>
      <c r="I2917" s="93">
        <f>IF(DATABASE!$X2915&lt;&gt;1,"",DATABASE!S2915)</f>
        <v/>
      </c>
    </row>
    <row r="2918" ht="16.5" customHeight="1" s="111">
      <c r="A2918" s="92">
        <f>IF(DATABASE!$X2916&lt;&gt;1,"",DATABASE!B2916)</f>
        <v/>
      </c>
      <c r="B2918" s="93">
        <f>IF(DATABASE!$X2916&lt;&gt;1,"",DATABASE!M2916)</f>
        <v/>
      </c>
      <c r="C2918" s="94">
        <f>IF(DATABASE!$X2916&lt;&gt;1,"",DATABASE!A2916)</f>
        <v/>
      </c>
      <c r="D2918" s="94">
        <f>IF(DATABASE!$X2916&lt;&gt;1,"",DATABASE!P2916)</f>
        <v/>
      </c>
      <c r="E2918" s="94">
        <f>IF(DATABASE!$X2916&lt;&gt;1,"",DATABASE!L2916)</f>
        <v/>
      </c>
      <c r="F2918" s="94">
        <f>IF(DATABASE!$X2916&lt;&gt;1,"",DATABASE!Q2916)</f>
        <v/>
      </c>
      <c r="G2918" s="94">
        <f>IF(DATABASE!$X2916&lt;&gt;1,"",DATABASE!C2916)</f>
        <v/>
      </c>
      <c r="H2918" s="94">
        <f>IF(DATABASE!$X2916&lt;&gt;1,"",DATABASE!D2916)</f>
        <v/>
      </c>
      <c r="I2918" s="93">
        <f>IF(DATABASE!$X2916&lt;&gt;1,"",DATABASE!S2916)</f>
        <v/>
      </c>
    </row>
    <row r="2919" ht="16.5" customHeight="1" s="111">
      <c r="A2919" s="92">
        <f>IF(DATABASE!$X2917&lt;&gt;1,"",DATABASE!B2917)</f>
        <v/>
      </c>
      <c r="B2919" s="93">
        <f>IF(DATABASE!$X2917&lt;&gt;1,"",DATABASE!M2917)</f>
        <v/>
      </c>
      <c r="C2919" s="94">
        <f>IF(DATABASE!$X2917&lt;&gt;1,"",DATABASE!A2917)</f>
        <v/>
      </c>
      <c r="D2919" s="94">
        <f>IF(DATABASE!$X2917&lt;&gt;1,"",DATABASE!P2917)</f>
        <v/>
      </c>
      <c r="E2919" s="94">
        <f>IF(DATABASE!$X2917&lt;&gt;1,"",DATABASE!L2917)</f>
        <v/>
      </c>
      <c r="F2919" s="94">
        <f>IF(DATABASE!$X2917&lt;&gt;1,"",DATABASE!Q2917)</f>
        <v/>
      </c>
      <c r="G2919" s="94">
        <f>IF(DATABASE!$X2917&lt;&gt;1,"",DATABASE!C2917)</f>
        <v/>
      </c>
      <c r="H2919" s="94">
        <f>IF(DATABASE!$X2917&lt;&gt;1,"",DATABASE!D2917)</f>
        <v/>
      </c>
      <c r="I2919" s="93">
        <f>IF(DATABASE!$X2917&lt;&gt;1,"",DATABASE!S2917)</f>
        <v/>
      </c>
    </row>
    <row r="2920" ht="16.5" customHeight="1" s="111">
      <c r="A2920" s="92">
        <f>IF(DATABASE!$X2918&lt;&gt;1,"",DATABASE!B2918)</f>
        <v/>
      </c>
      <c r="B2920" s="93">
        <f>IF(DATABASE!$X2918&lt;&gt;1,"",DATABASE!M2918)</f>
        <v/>
      </c>
      <c r="C2920" s="94">
        <f>IF(DATABASE!$X2918&lt;&gt;1,"",DATABASE!A2918)</f>
        <v/>
      </c>
      <c r="D2920" s="94">
        <f>IF(DATABASE!$X2918&lt;&gt;1,"",DATABASE!P2918)</f>
        <v/>
      </c>
      <c r="E2920" s="94">
        <f>IF(DATABASE!$X2918&lt;&gt;1,"",DATABASE!L2918)</f>
        <v/>
      </c>
      <c r="F2920" s="94">
        <f>IF(DATABASE!$X2918&lt;&gt;1,"",DATABASE!Q2918)</f>
        <v/>
      </c>
      <c r="G2920" s="94">
        <f>IF(DATABASE!$X2918&lt;&gt;1,"",DATABASE!C2918)</f>
        <v/>
      </c>
      <c r="H2920" s="94">
        <f>IF(DATABASE!$X2918&lt;&gt;1,"",DATABASE!D2918)</f>
        <v/>
      </c>
      <c r="I2920" s="93">
        <f>IF(DATABASE!$X2918&lt;&gt;1,"",DATABASE!S2918)</f>
        <v/>
      </c>
    </row>
    <row r="2921" ht="16.5" customHeight="1" s="111">
      <c r="A2921" s="92">
        <f>IF(DATABASE!$X2919&lt;&gt;1,"",DATABASE!B2919)</f>
        <v/>
      </c>
      <c r="B2921" s="93">
        <f>IF(DATABASE!$X2919&lt;&gt;1,"",DATABASE!M2919)</f>
        <v/>
      </c>
      <c r="C2921" s="94">
        <f>IF(DATABASE!$X2919&lt;&gt;1,"",DATABASE!A2919)</f>
        <v/>
      </c>
      <c r="D2921" s="94">
        <f>IF(DATABASE!$X2919&lt;&gt;1,"",DATABASE!P2919)</f>
        <v/>
      </c>
      <c r="E2921" s="94">
        <f>IF(DATABASE!$X2919&lt;&gt;1,"",DATABASE!L2919)</f>
        <v/>
      </c>
      <c r="F2921" s="94">
        <f>IF(DATABASE!$X2919&lt;&gt;1,"",DATABASE!Q2919)</f>
        <v/>
      </c>
      <c r="G2921" s="94">
        <f>IF(DATABASE!$X2919&lt;&gt;1,"",DATABASE!C2919)</f>
        <v/>
      </c>
      <c r="H2921" s="94">
        <f>IF(DATABASE!$X2919&lt;&gt;1,"",DATABASE!D2919)</f>
        <v/>
      </c>
      <c r="I2921" s="93">
        <f>IF(DATABASE!$X2919&lt;&gt;1,"",DATABASE!S2919)</f>
        <v/>
      </c>
    </row>
    <row r="2922" ht="16.5" customHeight="1" s="111">
      <c r="A2922" s="92">
        <f>IF(DATABASE!$X2920&lt;&gt;1,"",DATABASE!B2920)</f>
        <v/>
      </c>
      <c r="B2922" s="93">
        <f>IF(DATABASE!$X2920&lt;&gt;1,"",DATABASE!M2920)</f>
        <v/>
      </c>
      <c r="C2922" s="94">
        <f>IF(DATABASE!$X2920&lt;&gt;1,"",DATABASE!A2920)</f>
        <v/>
      </c>
      <c r="D2922" s="94">
        <f>IF(DATABASE!$X2920&lt;&gt;1,"",DATABASE!P2920)</f>
        <v/>
      </c>
      <c r="E2922" s="94">
        <f>IF(DATABASE!$X2920&lt;&gt;1,"",DATABASE!L2920)</f>
        <v/>
      </c>
      <c r="F2922" s="94">
        <f>IF(DATABASE!$X2920&lt;&gt;1,"",DATABASE!Q2920)</f>
        <v/>
      </c>
      <c r="G2922" s="94">
        <f>IF(DATABASE!$X2920&lt;&gt;1,"",DATABASE!C2920)</f>
        <v/>
      </c>
      <c r="H2922" s="94">
        <f>IF(DATABASE!$X2920&lt;&gt;1,"",DATABASE!D2920)</f>
        <v/>
      </c>
      <c r="I2922" s="93">
        <f>IF(DATABASE!$X2920&lt;&gt;1,"",DATABASE!S2920)</f>
        <v/>
      </c>
    </row>
    <row r="2923" ht="16.5" customHeight="1" s="111">
      <c r="A2923" s="92">
        <f>IF(DATABASE!$X2921&lt;&gt;1,"",DATABASE!B2921)</f>
        <v/>
      </c>
      <c r="B2923" s="93">
        <f>IF(DATABASE!$X2921&lt;&gt;1,"",DATABASE!M2921)</f>
        <v/>
      </c>
      <c r="C2923" s="94">
        <f>IF(DATABASE!$X2921&lt;&gt;1,"",DATABASE!A2921)</f>
        <v/>
      </c>
      <c r="D2923" s="94">
        <f>IF(DATABASE!$X2921&lt;&gt;1,"",DATABASE!P2921)</f>
        <v/>
      </c>
      <c r="E2923" s="94">
        <f>IF(DATABASE!$X2921&lt;&gt;1,"",DATABASE!L2921)</f>
        <v/>
      </c>
      <c r="F2923" s="94">
        <f>IF(DATABASE!$X2921&lt;&gt;1,"",DATABASE!Q2921)</f>
        <v/>
      </c>
      <c r="G2923" s="94">
        <f>IF(DATABASE!$X2921&lt;&gt;1,"",DATABASE!C2921)</f>
        <v/>
      </c>
      <c r="H2923" s="94">
        <f>IF(DATABASE!$X2921&lt;&gt;1,"",DATABASE!D2921)</f>
        <v/>
      </c>
      <c r="I2923" s="93">
        <f>IF(DATABASE!$X2921&lt;&gt;1,"",DATABASE!S2921)</f>
        <v/>
      </c>
    </row>
    <row r="2924" ht="16.5" customHeight="1" s="111">
      <c r="A2924" s="92">
        <f>IF(DATABASE!$X2922&lt;&gt;1,"",DATABASE!B2922)</f>
        <v/>
      </c>
      <c r="B2924" s="93">
        <f>IF(DATABASE!$X2922&lt;&gt;1,"",DATABASE!M2922)</f>
        <v/>
      </c>
      <c r="C2924" s="94">
        <f>IF(DATABASE!$X2922&lt;&gt;1,"",DATABASE!A2922)</f>
        <v/>
      </c>
      <c r="D2924" s="94">
        <f>IF(DATABASE!$X2922&lt;&gt;1,"",DATABASE!P2922)</f>
        <v/>
      </c>
      <c r="E2924" s="94">
        <f>IF(DATABASE!$X2922&lt;&gt;1,"",DATABASE!L2922)</f>
        <v/>
      </c>
      <c r="F2924" s="94">
        <f>IF(DATABASE!$X2922&lt;&gt;1,"",DATABASE!Q2922)</f>
        <v/>
      </c>
      <c r="G2924" s="94">
        <f>IF(DATABASE!$X2922&lt;&gt;1,"",DATABASE!C2922)</f>
        <v/>
      </c>
      <c r="H2924" s="94">
        <f>IF(DATABASE!$X2922&lt;&gt;1,"",DATABASE!D2922)</f>
        <v/>
      </c>
      <c r="I2924" s="93">
        <f>IF(DATABASE!$X2922&lt;&gt;1,"",DATABASE!S2922)</f>
        <v/>
      </c>
    </row>
    <row r="2925" ht="16.5" customHeight="1" s="111">
      <c r="A2925" s="92">
        <f>IF(DATABASE!$X2923&lt;&gt;1,"",DATABASE!B2923)</f>
        <v/>
      </c>
      <c r="B2925" s="93">
        <f>IF(DATABASE!$X2923&lt;&gt;1,"",DATABASE!M2923)</f>
        <v/>
      </c>
      <c r="C2925" s="94">
        <f>IF(DATABASE!$X2923&lt;&gt;1,"",DATABASE!A2923)</f>
        <v/>
      </c>
      <c r="D2925" s="94">
        <f>IF(DATABASE!$X2923&lt;&gt;1,"",DATABASE!P2923)</f>
        <v/>
      </c>
      <c r="E2925" s="94">
        <f>IF(DATABASE!$X2923&lt;&gt;1,"",DATABASE!L2923)</f>
        <v/>
      </c>
      <c r="F2925" s="94">
        <f>IF(DATABASE!$X2923&lt;&gt;1,"",DATABASE!Q2923)</f>
        <v/>
      </c>
      <c r="G2925" s="94">
        <f>IF(DATABASE!$X2923&lt;&gt;1,"",DATABASE!C2923)</f>
        <v/>
      </c>
      <c r="H2925" s="94">
        <f>IF(DATABASE!$X2923&lt;&gt;1,"",DATABASE!D2923)</f>
        <v/>
      </c>
      <c r="I2925" s="93">
        <f>IF(DATABASE!$X2923&lt;&gt;1,"",DATABASE!S2923)</f>
        <v/>
      </c>
    </row>
    <row r="2926" ht="16.5" customHeight="1" s="111">
      <c r="A2926" s="92">
        <f>IF(DATABASE!$X2924&lt;&gt;1,"",DATABASE!B2924)</f>
        <v/>
      </c>
      <c r="B2926" s="93">
        <f>IF(DATABASE!$X2924&lt;&gt;1,"",DATABASE!M2924)</f>
        <v/>
      </c>
      <c r="C2926" s="94">
        <f>IF(DATABASE!$X2924&lt;&gt;1,"",DATABASE!A2924)</f>
        <v/>
      </c>
      <c r="D2926" s="94">
        <f>IF(DATABASE!$X2924&lt;&gt;1,"",DATABASE!P2924)</f>
        <v/>
      </c>
      <c r="E2926" s="94">
        <f>IF(DATABASE!$X2924&lt;&gt;1,"",DATABASE!L2924)</f>
        <v/>
      </c>
      <c r="F2926" s="94">
        <f>IF(DATABASE!$X2924&lt;&gt;1,"",DATABASE!Q2924)</f>
        <v/>
      </c>
      <c r="G2926" s="94">
        <f>IF(DATABASE!$X2924&lt;&gt;1,"",DATABASE!C2924)</f>
        <v/>
      </c>
      <c r="H2926" s="94">
        <f>IF(DATABASE!$X2924&lt;&gt;1,"",DATABASE!D2924)</f>
        <v/>
      </c>
      <c r="I2926" s="93">
        <f>IF(DATABASE!$X2924&lt;&gt;1,"",DATABASE!S2924)</f>
        <v/>
      </c>
    </row>
    <row r="2927" ht="16.5" customHeight="1" s="111">
      <c r="A2927" s="92">
        <f>IF(DATABASE!$X2925&lt;&gt;1,"",DATABASE!B2925)</f>
        <v/>
      </c>
      <c r="B2927" s="93">
        <f>IF(DATABASE!$X2925&lt;&gt;1,"",DATABASE!M2925)</f>
        <v/>
      </c>
      <c r="C2927" s="94">
        <f>IF(DATABASE!$X2925&lt;&gt;1,"",DATABASE!A2925)</f>
        <v/>
      </c>
      <c r="D2927" s="94">
        <f>IF(DATABASE!$X2925&lt;&gt;1,"",DATABASE!P2925)</f>
        <v/>
      </c>
      <c r="E2927" s="94">
        <f>IF(DATABASE!$X2925&lt;&gt;1,"",DATABASE!L2925)</f>
        <v/>
      </c>
      <c r="F2927" s="94">
        <f>IF(DATABASE!$X2925&lt;&gt;1,"",DATABASE!Q2925)</f>
        <v/>
      </c>
      <c r="G2927" s="94">
        <f>IF(DATABASE!$X2925&lt;&gt;1,"",DATABASE!C2925)</f>
        <v/>
      </c>
      <c r="H2927" s="94">
        <f>IF(DATABASE!$X2925&lt;&gt;1,"",DATABASE!D2925)</f>
        <v/>
      </c>
      <c r="I2927" s="93">
        <f>IF(DATABASE!$X2925&lt;&gt;1,"",DATABASE!S2925)</f>
        <v/>
      </c>
    </row>
    <row r="2928" ht="16.5" customHeight="1" s="111">
      <c r="A2928" s="92">
        <f>IF(DATABASE!$X2926&lt;&gt;1,"",DATABASE!B2926)</f>
        <v/>
      </c>
      <c r="B2928" s="93">
        <f>IF(DATABASE!$X2926&lt;&gt;1,"",DATABASE!M2926)</f>
        <v/>
      </c>
      <c r="C2928" s="94">
        <f>IF(DATABASE!$X2926&lt;&gt;1,"",DATABASE!A2926)</f>
        <v/>
      </c>
      <c r="D2928" s="94">
        <f>IF(DATABASE!$X2926&lt;&gt;1,"",DATABASE!P2926)</f>
        <v/>
      </c>
      <c r="E2928" s="94">
        <f>IF(DATABASE!$X2926&lt;&gt;1,"",DATABASE!L2926)</f>
        <v/>
      </c>
      <c r="F2928" s="94">
        <f>IF(DATABASE!$X2926&lt;&gt;1,"",DATABASE!Q2926)</f>
        <v/>
      </c>
      <c r="G2928" s="94">
        <f>IF(DATABASE!$X2926&lt;&gt;1,"",DATABASE!C2926)</f>
        <v/>
      </c>
      <c r="H2928" s="94">
        <f>IF(DATABASE!$X2926&lt;&gt;1,"",DATABASE!D2926)</f>
        <v/>
      </c>
      <c r="I2928" s="93">
        <f>IF(DATABASE!$X2926&lt;&gt;1,"",DATABASE!S2926)</f>
        <v/>
      </c>
    </row>
    <row r="2929" ht="16.5" customHeight="1" s="111">
      <c r="A2929" s="92">
        <f>IF(DATABASE!$X2927&lt;&gt;1,"",DATABASE!B2927)</f>
        <v/>
      </c>
      <c r="B2929" s="93">
        <f>IF(DATABASE!$X2927&lt;&gt;1,"",DATABASE!M2927)</f>
        <v/>
      </c>
      <c r="C2929" s="94">
        <f>IF(DATABASE!$X2927&lt;&gt;1,"",DATABASE!A2927)</f>
        <v/>
      </c>
      <c r="D2929" s="94">
        <f>IF(DATABASE!$X2927&lt;&gt;1,"",DATABASE!P2927)</f>
        <v/>
      </c>
      <c r="E2929" s="94">
        <f>IF(DATABASE!$X2927&lt;&gt;1,"",DATABASE!L2927)</f>
        <v/>
      </c>
      <c r="F2929" s="94">
        <f>IF(DATABASE!$X2927&lt;&gt;1,"",DATABASE!Q2927)</f>
        <v/>
      </c>
      <c r="G2929" s="94">
        <f>IF(DATABASE!$X2927&lt;&gt;1,"",DATABASE!C2927)</f>
        <v/>
      </c>
      <c r="H2929" s="94">
        <f>IF(DATABASE!$X2927&lt;&gt;1,"",DATABASE!D2927)</f>
        <v/>
      </c>
      <c r="I2929" s="93">
        <f>IF(DATABASE!$X2927&lt;&gt;1,"",DATABASE!S2927)</f>
        <v/>
      </c>
    </row>
    <row r="2930" ht="16.5" customHeight="1" s="111">
      <c r="A2930" s="92">
        <f>IF(DATABASE!$X2928&lt;&gt;1,"",DATABASE!B2928)</f>
        <v/>
      </c>
      <c r="B2930" s="93">
        <f>IF(DATABASE!$X2928&lt;&gt;1,"",DATABASE!M2928)</f>
        <v/>
      </c>
      <c r="C2930" s="94">
        <f>IF(DATABASE!$X2928&lt;&gt;1,"",DATABASE!A2928)</f>
        <v/>
      </c>
      <c r="D2930" s="94">
        <f>IF(DATABASE!$X2928&lt;&gt;1,"",DATABASE!P2928)</f>
        <v/>
      </c>
      <c r="E2930" s="94">
        <f>IF(DATABASE!$X2928&lt;&gt;1,"",DATABASE!L2928)</f>
        <v/>
      </c>
      <c r="F2930" s="94">
        <f>IF(DATABASE!$X2928&lt;&gt;1,"",DATABASE!Q2928)</f>
        <v/>
      </c>
      <c r="G2930" s="94">
        <f>IF(DATABASE!$X2928&lt;&gt;1,"",DATABASE!C2928)</f>
        <v/>
      </c>
      <c r="H2930" s="94">
        <f>IF(DATABASE!$X2928&lt;&gt;1,"",DATABASE!D2928)</f>
        <v/>
      </c>
      <c r="I2930" s="93">
        <f>IF(DATABASE!$X2928&lt;&gt;1,"",DATABASE!S2928)</f>
        <v/>
      </c>
    </row>
    <row r="2931" ht="16.5" customHeight="1" s="111">
      <c r="A2931" s="92">
        <f>IF(DATABASE!$X2929&lt;&gt;1,"",DATABASE!B2929)</f>
        <v/>
      </c>
      <c r="B2931" s="93">
        <f>IF(DATABASE!$X2929&lt;&gt;1,"",DATABASE!M2929)</f>
        <v/>
      </c>
      <c r="C2931" s="94">
        <f>IF(DATABASE!$X2929&lt;&gt;1,"",DATABASE!A2929)</f>
        <v/>
      </c>
      <c r="D2931" s="94">
        <f>IF(DATABASE!$X2929&lt;&gt;1,"",DATABASE!P2929)</f>
        <v/>
      </c>
      <c r="E2931" s="94">
        <f>IF(DATABASE!$X2929&lt;&gt;1,"",DATABASE!L2929)</f>
        <v/>
      </c>
      <c r="F2931" s="94">
        <f>IF(DATABASE!$X2929&lt;&gt;1,"",DATABASE!Q2929)</f>
        <v/>
      </c>
      <c r="G2931" s="94">
        <f>IF(DATABASE!$X2929&lt;&gt;1,"",DATABASE!C2929)</f>
        <v/>
      </c>
      <c r="H2931" s="94">
        <f>IF(DATABASE!$X2929&lt;&gt;1,"",DATABASE!D2929)</f>
        <v/>
      </c>
      <c r="I2931" s="93">
        <f>IF(DATABASE!$X2929&lt;&gt;1,"",DATABASE!S2929)</f>
        <v/>
      </c>
    </row>
    <row r="2932" ht="16.5" customHeight="1" s="111">
      <c r="A2932" s="92">
        <f>IF(DATABASE!$X2930&lt;&gt;1,"",DATABASE!B2930)</f>
        <v/>
      </c>
      <c r="B2932" s="93">
        <f>IF(DATABASE!$X2930&lt;&gt;1,"",DATABASE!M2930)</f>
        <v/>
      </c>
      <c r="C2932" s="94">
        <f>IF(DATABASE!$X2930&lt;&gt;1,"",DATABASE!A2930)</f>
        <v/>
      </c>
      <c r="D2932" s="94">
        <f>IF(DATABASE!$X2930&lt;&gt;1,"",DATABASE!P2930)</f>
        <v/>
      </c>
      <c r="E2932" s="94">
        <f>IF(DATABASE!$X2930&lt;&gt;1,"",DATABASE!L2930)</f>
        <v/>
      </c>
      <c r="F2932" s="94">
        <f>IF(DATABASE!$X2930&lt;&gt;1,"",DATABASE!Q2930)</f>
        <v/>
      </c>
      <c r="G2932" s="94">
        <f>IF(DATABASE!$X2930&lt;&gt;1,"",DATABASE!C2930)</f>
        <v/>
      </c>
      <c r="H2932" s="94">
        <f>IF(DATABASE!$X2930&lt;&gt;1,"",DATABASE!D2930)</f>
        <v/>
      </c>
      <c r="I2932" s="93">
        <f>IF(DATABASE!$X2930&lt;&gt;1,"",DATABASE!S2930)</f>
        <v/>
      </c>
    </row>
    <row r="2933" ht="16.5" customHeight="1" s="111">
      <c r="A2933" s="92">
        <f>IF(DATABASE!$X2931&lt;&gt;1,"",DATABASE!B2931)</f>
        <v/>
      </c>
      <c r="B2933" s="93">
        <f>IF(DATABASE!$X2931&lt;&gt;1,"",DATABASE!M2931)</f>
        <v/>
      </c>
      <c r="C2933" s="94">
        <f>IF(DATABASE!$X2931&lt;&gt;1,"",DATABASE!A2931)</f>
        <v/>
      </c>
      <c r="D2933" s="94">
        <f>IF(DATABASE!$X2931&lt;&gt;1,"",DATABASE!P2931)</f>
        <v/>
      </c>
      <c r="E2933" s="94">
        <f>IF(DATABASE!$X2931&lt;&gt;1,"",DATABASE!L2931)</f>
        <v/>
      </c>
      <c r="F2933" s="94">
        <f>IF(DATABASE!$X2931&lt;&gt;1,"",DATABASE!Q2931)</f>
        <v/>
      </c>
      <c r="G2933" s="94">
        <f>IF(DATABASE!$X2931&lt;&gt;1,"",DATABASE!C2931)</f>
        <v/>
      </c>
      <c r="H2933" s="94">
        <f>IF(DATABASE!$X2931&lt;&gt;1,"",DATABASE!D2931)</f>
        <v/>
      </c>
      <c r="I2933" s="93">
        <f>IF(DATABASE!$X2931&lt;&gt;1,"",DATABASE!S2931)</f>
        <v/>
      </c>
    </row>
    <row r="2934" ht="16.5" customHeight="1" s="111">
      <c r="A2934" s="92">
        <f>IF(DATABASE!$X2932&lt;&gt;1,"",DATABASE!B2932)</f>
        <v/>
      </c>
      <c r="B2934" s="93">
        <f>IF(DATABASE!$X2932&lt;&gt;1,"",DATABASE!M2932)</f>
        <v/>
      </c>
      <c r="C2934" s="94">
        <f>IF(DATABASE!$X2932&lt;&gt;1,"",DATABASE!A2932)</f>
        <v/>
      </c>
      <c r="D2934" s="94">
        <f>IF(DATABASE!$X2932&lt;&gt;1,"",DATABASE!P2932)</f>
        <v/>
      </c>
      <c r="E2934" s="94">
        <f>IF(DATABASE!$X2932&lt;&gt;1,"",DATABASE!L2932)</f>
        <v/>
      </c>
      <c r="F2934" s="94">
        <f>IF(DATABASE!$X2932&lt;&gt;1,"",DATABASE!Q2932)</f>
        <v/>
      </c>
      <c r="G2934" s="94">
        <f>IF(DATABASE!$X2932&lt;&gt;1,"",DATABASE!C2932)</f>
        <v/>
      </c>
      <c r="H2934" s="94">
        <f>IF(DATABASE!$X2932&lt;&gt;1,"",DATABASE!D2932)</f>
        <v/>
      </c>
      <c r="I2934" s="93">
        <f>IF(DATABASE!$X2932&lt;&gt;1,"",DATABASE!S2932)</f>
        <v/>
      </c>
    </row>
    <row r="2935" ht="16.5" customHeight="1" s="111">
      <c r="A2935" s="92">
        <f>IF(DATABASE!$X2933&lt;&gt;1,"",DATABASE!B2933)</f>
        <v/>
      </c>
      <c r="B2935" s="93">
        <f>IF(DATABASE!$X2933&lt;&gt;1,"",DATABASE!M2933)</f>
        <v/>
      </c>
      <c r="C2935" s="94">
        <f>IF(DATABASE!$X2933&lt;&gt;1,"",DATABASE!A2933)</f>
        <v/>
      </c>
      <c r="D2935" s="94">
        <f>IF(DATABASE!$X2933&lt;&gt;1,"",DATABASE!P2933)</f>
        <v/>
      </c>
      <c r="E2935" s="94">
        <f>IF(DATABASE!$X2933&lt;&gt;1,"",DATABASE!L2933)</f>
        <v/>
      </c>
      <c r="F2935" s="94">
        <f>IF(DATABASE!$X2933&lt;&gt;1,"",DATABASE!Q2933)</f>
        <v/>
      </c>
      <c r="G2935" s="94">
        <f>IF(DATABASE!$X2933&lt;&gt;1,"",DATABASE!C2933)</f>
        <v/>
      </c>
      <c r="H2935" s="94">
        <f>IF(DATABASE!$X2933&lt;&gt;1,"",DATABASE!D2933)</f>
        <v/>
      </c>
      <c r="I2935" s="93">
        <f>IF(DATABASE!$X2933&lt;&gt;1,"",DATABASE!S2933)</f>
        <v/>
      </c>
    </row>
    <row r="2936" ht="16.5" customHeight="1" s="111">
      <c r="A2936" s="92">
        <f>IF(DATABASE!$X2934&lt;&gt;1,"",DATABASE!B2934)</f>
        <v/>
      </c>
      <c r="B2936" s="93">
        <f>IF(DATABASE!$X2934&lt;&gt;1,"",DATABASE!M2934)</f>
        <v/>
      </c>
      <c r="C2936" s="94">
        <f>IF(DATABASE!$X2934&lt;&gt;1,"",DATABASE!A2934)</f>
        <v/>
      </c>
      <c r="D2936" s="94">
        <f>IF(DATABASE!$X2934&lt;&gt;1,"",DATABASE!P2934)</f>
        <v/>
      </c>
      <c r="E2936" s="94">
        <f>IF(DATABASE!$X2934&lt;&gt;1,"",DATABASE!L2934)</f>
        <v/>
      </c>
      <c r="F2936" s="94">
        <f>IF(DATABASE!$X2934&lt;&gt;1,"",DATABASE!Q2934)</f>
        <v/>
      </c>
      <c r="G2936" s="94">
        <f>IF(DATABASE!$X2934&lt;&gt;1,"",DATABASE!C2934)</f>
        <v/>
      </c>
      <c r="H2936" s="94">
        <f>IF(DATABASE!$X2934&lt;&gt;1,"",DATABASE!D2934)</f>
        <v/>
      </c>
      <c r="I2936" s="93">
        <f>IF(DATABASE!$X2934&lt;&gt;1,"",DATABASE!S2934)</f>
        <v/>
      </c>
    </row>
    <row r="2937" ht="16.5" customHeight="1" s="111">
      <c r="A2937" s="92">
        <f>IF(DATABASE!$X2935&lt;&gt;1,"",DATABASE!B2935)</f>
        <v/>
      </c>
      <c r="B2937" s="93">
        <f>IF(DATABASE!$X2935&lt;&gt;1,"",DATABASE!M2935)</f>
        <v/>
      </c>
      <c r="C2937" s="94">
        <f>IF(DATABASE!$X2935&lt;&gt;1,"",DATABASE!A2935)</f>
        <v/>
      </c>
      <c r="D2937" s="94">
        <f>IF(DATABASE!$X2935&lt;&gt;1,"",DATABASE!P2935)</f>
        <v/>
      </c>
      <c r="E2937" s="94">
        <f>IF(DATABASE!$X2935&lt;&gt;1,"",DATABASE!L2935)</f>
        <v/>
      </c>
      <c r="F2937" s="94">
        <f>IF(DATABASE!$X2935&lt;&gt;1,"",DATABASE!Q2935)</f>
        <v/>
      </c>
      <c r="G2937" s="94">
        <f>IF(DATABASE!$X2935&lt;&gt;1,"",DATABASE!C2935)</f>
        <v/>
      </c>
      <c r="H2937" s="94">
        <f>IF(DATABASE!$X2935&lt;&gt;1,"",DATABASE!D2935)</f>
        <v/>
      </c>
      <c r="I2937" s="93">
        <f>IF(DATABASE!$X2935&lt;&gt;1,"",DATABASE!S2935)</f>
        <v/>
      </c>
    </row>
    <row r="2938" ht="16.5" customHeight="1" s="111">
      <c r="A2938" s="92">
        <f>IF(DATABASE!$X2936&lt;&gt;1,"",DATABASE!B2936)</f>
        <v/>
      </c>
      <c r="B2938" s="93">
        <f>IF(DATABASE!$X2936&lt;&gt;1,"",DATABASE!M2936)</f>
        <v/>
      </c>
      <c r="C2938" s="94">
        <f>IF(DATABASE!$X2936&lt;&gt;1,"",DATABASE!A2936)</f>
        <v/>
      </c>
      <c r="D2938" s="94">
        <f>IF(DATABASE!$X2936&lt;&gt;1,"",DATABASE!P2936)</f>
        <v/>
      </c>
      <c r="E2938" s="94">
        <f>IF(DATABASE!$X2936&lt;&gt;1,"",DATABASE!L2936)</f>
        <v/>
      </c>
      <c r="F2938" s="94">
        <f>IF(DATABASE!$X2936&lt;&gt;1,"",DATABASE!Q2936)</f>
        <v/>
      </c>
      <c r="G2938" s="94">
        <f>IF(DATABASE!$X2936&lt;&gt;1,"",DATABASE!C2936)</f>
        <v/>
      </c>
      <c r="H2938" s="94">
        <f>IF(DATABASE!$X2936&lt;&gt;1,"",DATABASE!D2936)</f>
        <v/>
      </c>
      <c r="I2938" s="93">
        <f>IF(DATABASE!$X2936&lt;&gt;1,"",DATABASE!S2936)</f>
        <v/>
      </c>
    </row>
    <row r="2939" ht="16.5" customHeight="1" s="111">
      <c r="A2939" s="92">
        <f>IF(DATABASE!$X2937&lt;&gt;1,"",DATABASE!B2937)</f>
        <v/>
      </c>
      <c r="B2939" s="93">
        <f>IF(DATABASE!$X2937&lt;&gt;1,"",DATABASE!M2937)</f>
        <v/>
      </c>
      <c r="C2939" s="94">
        <f>IF(DATABASE!$X2937&lt;&gt;1,"",DATABASE!A2937)</f>
        <v/>
      </c>
      <c r="D2939" s="94">
        <f>IF(DATABASE!$X2937&lt;&gt;1,"",DATABASE!P2937)</f>
        <v/>
      </c>
      <c r="E2939" s="94">
        <f>IF(DATABASE!$X2937&lt;&gt;1,"",DATABASE!L2937)</f>
        <v/>
      </c>
      <c r="F2939" s="94">
        <f>IF(DATABASE!$X2937&lt;&gt;1,"",DATABASE!Q2937)</f>
        <v/>
      </c>
      <c r="G2939" s="94">
        <f>IF(DATABASE!$X2937&lt;&gt;1,"",DATABASE!C2937)</f>
        <v/>
      </c>
      <c r="H2939" s="94">
        <f>IF(DATABASE!$X2937&lt;&gt;1,"",DATABASE!D2937)</f>
        <v/>
      </c>
      <c r="I2939" s="93">
        <f>IF(DATABASE!$X2937&lt;&gt;1,"",DATABASE!S2937)</f>
        <v/>
      </c>
    </row>
    <row r="2940" ht="16.5" customHeight="1" s="111">
      <c r="A2940" s="92">
        <f>IF(DATABASE!$X2938&lt;&gt;1,"",DATABASE!B2938)</f>
        <v/>
      </c>
      <c r="B2940" s="93">
        <f>IF(DATABASE!$X2938&lt;&gt;1,"",DATABASE!M2938)</f>
        <v/>
      </c>
      <c r="C2940" s="94">
        <f>IF(DATABASE!$X2938&lt;&gt;1,"",DATABASE!A2938)</f>
        <v/>
      </c>
      <c r="D2940" s="94">
        <f>IF(DATABASE!$X2938&lt;&gt;1,"",DATABASE!P2938)</f>
        <v/>
      </c>
      <c r="E2940" s="94">
        <f>IF(DATABASE!$X2938&lt;&gt;1,"",DATABASE!L2938)</f>
        <v/>
      </c>
      <c r="F2940" s="94">
        <f>IF(DATABASE!$X2938&lt;&gt;1,"",DATABASE!Q2938)</f>
        <v/>
      </c>
      <c r="G2940" s="94">
        <f>IF(DATABASE!$X2938&lt;&gt;1,"",DATABASE!C2938)</f>
        <v/>
      </c>
      <c r="H2940" s="94">
        <f>IF(DATABASE!$X2938&lt;&gt;1,"",DATABASE!D2938)</f>
        <v/>
      </c>
      <c r="I2940" s="93">
        <f>IF(DATABASE!$X2938&lt;&gt;1,"",DATABASE!S2938)</f>
        <v/>
      </c>
    </row>
    <row r="2941" ht="16.5" customHeight="1" s="111">
      <c r="A2941" s="92">
        <f>IF(DATABASE!$X2939&lt;&gt;1,"",DATABASE!B2939)</f>
        <v/>
      </c>
      <c r="B2941" s="93">
        <f>IF(DATABASE!$X2939&lt;&gt;1,"",DATABASE!M2939)</f>
        <v/>
      </c>
      <c r="C2941" s="94">
        <f>IF(DATABASE!$X2939&lt;&gt;1,"",DATABASE!A2939)</f>
        <v/>
      </c>
      <c r="D2941" s="94">
        <f>IF(DATABASE!$X2939&lt;&gt;1,"",DATABASE!P2939)</f>
        <v/>
      </c>
      <c r="E2941" s="94">
        <f>IF(DATABASE!$X2939&lt;&gt;1,"",DATABASE!L2939)</f>
        <v/>
      </c>
      <c r="F2941" s="94">
        <f>IF(DATABASE!$X2939&lt;&gt;1,"",DATABASE!Q2939)</f>
        <v/>
      </c>
      <c r="G2941" s="94">
        <f>IF(DATABASE!$X2939&lt;&gt;1,"",DATABASE!C2939)</f>
        <v/>
      </c>
      <c r="H2941" s="94">
        <f>IF(DATABASE!$X2939&lt;&gt;1,"",DATABASE!D2939)</f>
        <v/>
      </c>
      <c r="I2941" s="93">
        <f>IF(DATABASE!$X2939&lt;&gt;1,"",DATABASE!S2939)</f>
        <v/>
      </c>
    </row>
    <row r="2942" ht="16.5" customHeight="1" s="111">
      <c r="A2942" s="92">
        <f>IF(DATABASE!$X2940&lt;&gt;1,"",DATABASE!B2940)</f>
        <v/>
      </c>
      <c r="B2942" s="93">
        <f>IF(DATABASE!$X2940&lt;&gt;1,"",DATABASE!M2940)</f>
        <v/>
      </c>
      <c r="C2942" s="94">
        <f>IF(DATABASE!$X2940&lt;&gt;1,"",DATABASE!A2940)</f>
        <v/>
      </c>
      <c r="D2942" s="94">
        <f>IF(DATABASE!$X2940&lt;&gt;1,"",DATABASE!P2940)</f>
        <v/>
      </c>
      <c r="E2942" s="94">
        <f>IF(DATABASE!$X2940&lt;&gt;1,"",DATABASE!L2940)</f>
        <v/>
      </c>
      <c r="F2942" s="94">
        <f>IF(DATABASE!$X2940&lt;&gt;1,"",DATABASE!Q2940)</f>
        <v/>
      </c>
      <c r="G2942" s="94">
        <f>IF(DATABASE!$X2940&lt;&gt;1,"",DATABASE!C2940)</f>
        <v/>
      </c>
      <c r="H2942" s="94">
        <f>IF(DATABASE!$X2940&lt;&gt;1,"",DATABASE!D2940)</f>
        <v/>
      </c>
      <c r="I2942" s="93">
        <f>IF(DATABASE!$X2940&lt;&gt;1,"",DATABASE!S2940)</f>
        <v/>
      </c>
    </row>
    <row r="2943" ht="16.5" customHeight="1" s="111">
      <c r="A2943" s="92">
        <f>IF(DATABASE!$X2941&lt;&gt;1,"",DATABASE!B2941)</f>
        <v/>
      </c>
      <c r="B2943" s="93">
        <f>IF(DATABASE!$X2941&lt;&gt;1,"",DATABASE!M2941)</f>
        <v/>
      </c>
      <c r="C2943" s="94">
        <f>IF(DATABASE!$X2941&lt;&gt;1,"",DATABASE!A2941)</f>
        <v/>
      </c>
      <c r="D2943" s="94">
        <f>IF(DATABASE!$X2941&lt;&gt;1,"",DATABASE!P2941)</f>
        <v/>
      </c>
      <c r="E2943" s="94">
        <f>IF(DATABASE!$X2941&lt;&gt;1,"",DATABASE!L2941)</f>
        <v/>
      </c>
      <c r="F2943" s="94">
        <f>IF(DATABASE!$X2941&lt;&gt;1,"",DATABASE!Q2941)</f>
        <v/>
      </c>
      <c r="G2943" s="94">
        <f>IF(DATABASE!$X2941&lt;&gt;1,"",DATABASE!C2941)</f>
        <v/>
      </c>
      <c r="H2943" s="94">
        <f>IF(DATABASE!$X2941&lt;&gt;1,"",DATABASE!D2941)</f>
        <v/>
      </c>
      <c r="I2943" s="93">
        <f>IF(DATABASE!$X2941&lt;&gt;1,"",DATABASE!S2941)</f>
        <v/>
      </c>
    </row>
    <row r="2944" ht="16.5" customHeight="1" s="111">
      <c r="A2944" s="92">
        <f>IF(DATABASE!$X2942&lt;&gt;1,"",DATABASE!B2942)</f>
        <v/>
      </c>
      <c r="B2944" s="93">
        <f>IF(DATABASE!$X2942&lt;&gt;1,"",DATABASE!M2942)</f>
        <v/>
      </c>
      <c r="C2944" s="94">
        <f>IF(DATABASE!$X2942&lt;&gt;1,"",DATABASE!A2942)</f>
        <v/>
      </c>
      <c r="D2944" s="94">
        <f>IF(DATABASE!$X2942&lt;&gt;1,"",DATABASE!P2942)</f>
        <v/>
      </c>
      <c r="E2944" s="94">
        <f>IF(DATABASE!$X2942&lt;&gt;1,"",DATABASE!L2942)</f>
        <v/>
      </c>
      <c r="F2944" s="94">
        <f>IF(DATABASE!$X2942&lt;&gt;1,"",DATABASE!Q2942)</f>
        <v/>
      </c>
      <c r="G2944" s="94">
        <f>IF(DATABASE!$X2942&lt;&gt;1,"",DATABASE!C2942)</f>
        <v/>
      </c>
      <c r="H2944" s="94">
        <f>IF(DATABASE!$X2942&lt;&gt;1,"",DATABASE!D2942)</f>
        <v/>
      </c>
      <c r="I2944" s="93">
        <f>IF(DATABASE!$X2942&lt;&gt;1,"",DATABASE!S2942)</f>
        <v/>
      </c>
    </row>
    <row r="2945" ht="16.5" customHeight="1" s="111">
      <c r="A2945" s="92">
        <f>IF(DATABASE!$X2943&lt;&gt;1,"",DATABASE!B2943)</f>
        <v/>
      </c>
      <c r="B2945" s="93">
        <f>IF(DATABASE!$X2943&lt;&gt;1,"",DATABASE!M2943)</f>
        <v/>
      </c>
      <c r="C2945" s="94">
        <f>IF(DATABASE!$X2943&lt;&gt;1,"",DATABASE!A2943)</f>
        <v/>
      </c>
      <c r="D2945" s="94">
        <f>IF(DATABASE!$X2943&lt;&gt;1,"",DATABASE!P2943)</f>
        <v/>
      </c>
      <c r="E2945" s="94">
        <f>IF(DATABASE!$X2943&lt;&gt;1,"",DATABASE!L2943)</f>
        <v/>
      </c>
      <c r="F2945" s="94">
        <f>IF(DATABASE!$X2943&lt;&gt;1,"",DATABASE!Q2943)</f>
        <v/>
      </c>
      <c r="G2945" s="94">
        <f>IF(DATABASE!$X2943&lt;&gt;1,"",DATABASE!C2943)</f>
        <v/>
      </c>
      <c r="H2945" s="94">
        <f>IF(DATABASE!$X2943&lt;&gt;1,"",DATABASE!D2943)</f>
        <v/>
      </c>
      <c r="I2945" s="93">
        <f>IF(DATABASE!$X2943&lt;&gt;1,"",DATABASE!S2943)</f>
        <v/>
      </c>
    </row>
    <row r="2946" ht="16.5" customHeight="1" s="111">
      <c r="A2946" s="92">
        <f>IF(DATABASE!$X2944&lt;&gt;1,"",DATABASE!B2944)</f>
        <v/>
      </c>
      <c r="B2946" s="93">
        <f>IF(DATABASE!$X2944&lt;&gt;1,"",DATABASE!M2944)</f>
        <v/>
      </c>
      <c r="C2946" s="94">
        <f>IF(DATABASE!$X2944&lt;&gt;1,"",DATABASE!A2944)</f>
        <v/>
      </c>
      <c r="D2946" s="94">
        <f>IF(DATABASE!$X2944&lt;&gt;1,"",DATABASE!P2944)</f>
        <v/>
      </c>
      <c r="E2946" s="94">
        <f>IF(DATABASE!$X2944&lt;&gt;1,"",DATABASE!L2944)</f>
        <v/>
      </c>
      <c r="F2946" s="94">
        <f>IF(DATABASE!$X2944&lt;&gt;1,"",DATABASE!Q2944)</f>
        <v/>
      </c>
      <c r="G2946" s="94">
        <f>IF(DATABASE!$X2944&lt;&gt;1,"",DATABASE!C2944)</f>
        <v/>
      </c>
      <c r="H2946" s="94">
        <f>IF(DATABASE!$X2944&lt;&gt;1,"",DATABASE!D2944)</f>
        <v/>
      </c>
      <c r="I2946" s="93">
        <f>IF(DATABASE!$X2944&lt;&gt;1,"",DATABASE!S2944)</f>
        <v/>
      </c>
    </row>
    <row r="2947" ht="16.5" customHeight="1" s="111">
      <c r="A2947" s="92">
        <f>IF(DATABASE!$X2945&lt;&gt;1,"",DATABASE!B2945)</f>
        <v/>
      </c>
      <c r="B2947" s="93">
        <f>IF(DATABASE!$X2945&lt;&gt;1,"",DATABASE!M2945)</f>
        <v/>
      </c>
      <c r="C2947" s="94">
        <f>IF(DATABASE!$X2945&lt;&gt;1,"",DATABASE!A2945)</f>
        <v/>
      </c>
      <c r="D2947" s="94">
        <f>IF(DATABASE!$X2945&lt;&gt;1,"",DATABASE!P2945)</f>
        <v/>
      </c>
      <c r="E2947" s="94">
        <f>IF(DATABASE!$X2945&lt;&gt;1,"",DATABASE!L2945)</f>
        <v/>
      </c>
      <c r="F2947" s="94">
        <f>IF(DATABASE!$X2945&lt;&gt;1,"",DATABASE!Q2945)</f>
        <v/>
      </c>
      <c r="G2947" s="94">
        <f>IF(DATABASE!$X2945&lt;&gt;1,"",DATABASE!C2945)</f>
        <v/>
      </c>
      <c r="H2947" s="94">
        <f>IF(DATABASE!$X2945&lt;&gt;1,"",DATABASE!D2945)</f>
        <v/>
      </c>
      <c r="I2947" s="93">
        <f>IF(DATABASE!$X2945&lt;&gt;1,"",DATABASE!S2945)</f>
        <v/>
      </c>
    </row>
    <row r="2948" ht="16.5" customHeight="1" s="111">
      <c r="A2948" s="92">
        <f>IF(DATABASE!$X2946&lt;&gt;1,"",DATABASE!B2946)</f>
        <v/>
      </c>
      <c r="B2948" s="93">
        <f>IF(DATABASE!$X2946&lt;&gt;1,"",DATABASE!M2946)</f>
        <v/>
      </c>
      <c r="C2948" s="94">
        <f>IF(DATABASE!$X2946&lt;&gt;1,"",DATABASE!A2946)</f>
        <v/>
      </c>
      <c r="D2948" s="94">
        <f>IF(DATABASE!$X2946&lt;&gt;1,"",DATABASE!P2946)</f>
        <v/>
      </c>
      <c r="E2948" s="94">
        <f>IF(DATABASE!$X2946&lt;&gt;1,"",DATABASE!L2946)</f>
        <v/>
      </c>
      <c r="F2948" s="94">
        <f>IF(DATABASE!$X2946&lt;&gt;1,"",DATABASE!Q2946)</f>
        <v/>
      </c>
      <c r="G2948" s="94">
        <f>IF(DATABASE!$X2946&lt;&gt;1,"",DATABASE!C2946)</f>
        <v/>
      </c>
      <c r="H2948" s="94">
        <f>IF(DATABASE!$X2946&lt;&gt;1,"",DATABASE!D2946)</f>
        <v/>
      </c>
      <c r="I2948" s="93">
        <f>IF(DATABASE!$X2946&lt;&gt;1,"",DATABASE!S2946)</f>
        <v/>
      </c>
    </row>
    <row r="2949" ht="16.5" customHeight="1" s="111">
      <c r="A2949" s="92">
        <f>IF(DATABASE!$X2947&lt;&gt;1,"",DATABASE!B2947)</f>
        <v/>
      </c>
      <c r="B2949" s="93">
        <f>IF(DATABASE!$X2947&lt;&gt;1,"",DATABASE!M2947)</f>
        <v/>
      </c>
      <c r="C2949" s="94">
        <f>IF(DATABASE!$X2947&lt;&gt;1,"",DATABASE!A2947)</f>
        <v/>
      </c>
      <c r="D2949" s="94">
        <f>IF(DATABASE!$X2947&lt;&gt;1,"",DATABASE!P2947)</f>
        <v/>
      </c>
      <c r="E2949" s="94">
        <f>IF(DATABASE!$X2947&lt;&gt;1,"",DATABASE!L2947)</f>
        <v/>
      </c>
      <c r="F2949" s="94">
        <f>IF(DATABASE!$X2947&lt;&gt;1,"",DATABASE!Q2947)</f>
        <v/>
      </c>
      <c r="G2949" s="94">
        <f>IF(DATABASE!$X2947&lt;&gt;1,"",DATABASE!C2947)</f>
        <v/>
      </c>
      <c r="H2949" s="94">
        <f>IF(DATABASE!$X2947&lt;&gt;1,"",DATABASE!D2947)</f>
        <v/>
      </c>
      <c r="I2949" s="93">
        <f>IF(DATABASE!$X2947&lt;&gt;1,"",DATABASE!S2947)</f>
        <v/>
      </c>
    </row>
    <row r="2950" ht="16.5" customHeight="1" s="111">
      <c r="A2950" s="92">
        <f>IF(DATABASE!$X2948&lt;&gt;1,"",DATABASE!B2948)</f>
        <v/>
      </c>
      <c r="B2950" s="93">
        <f>IF(DATABASE!$X2948&lt;&gt;1,"",DATABASE!M2948)</f>
        <v/>
      </c>
      <c r="C2950" s="94">
        <f>IF(DATABASE!$X2948&lt;&gt;1,"",DATABASE!A2948)</f>
        <v/>
      </c>
      <c r="D2950" s="94">
        <f>IF(DATABASE!$X2948&lt;&gt;1,"",DATABASE!P2948)</f>
        <v/>
      </c>
      <c r="E2950" s="94">
        <f>IF(DATABASE!$X2948&lt;&gt;1,"",DATABASE!L2948)</f>
        <v/>
      </c>
      <c r="F2950" s="94">
        <f>IF(DATABASE!$X2948&lt;&gt;1,"",DATABASE!Q2948)</f>
        <v/>
      </c>
      <c r="G2950" s="94">
        <f>IF(DATABASE!$X2948&lt;&gt;1,"",DATABASE!C2948)</f>
        <v/>
      </c>
      <c r="H2950" s="94">
        <f>IF(DATABASE!$X2948&lt;&gt;1,"",DATABASE!D2948)</f>
        <v/>
      </c>
      <c r="I2950" s="93">
        <f>IF(DATABASE!$X2948&lt;&gt;1,"",DATABASE!S2948)</f>
        <v/>
      </c>
    </row>
    <row r="2951" ht="16.5" customHeight="1" s="111">
      <c r="A2951" s="92">
        <f>IF(DATABASE!$X2949&lt;&gt;1,"",DATABASE!B2949)</f>
        <v/>
      </c>
      <c r="B2951" s="93">
        <f>IF(DATABASE!$X2949&lt;&gt;1,"",DATABASE!M2949)</f>
        <v/>
      </c>
      <c r="C2951" s="94">
        <f>IF(DATABASE!$X2949&lt;&gt;1,"",DATABASE!A2949)</f>
        <v/>
      </c>
      <c r="D2951" s="94">
        <f>IF(DATABASE!$X2949&lt;&gt;1,"",DATABASE!P2949)</f>
        <v/>
      </c>
      <c r="E2951" s="94">
        <f>IF(DATABASE!$X2949&lt;&gt;1,"",DATABASE!L2949)</f>
        <v/>
      </c>
      <c r="F2951" s="94">
        <f>IF(DATABASE!$X2949&lt;&gt;1,"",DATABASE!Q2949)</f>
        <v/>
      </c>
      <c r="G2951" s="94">
        <f>IF(DATABASE!$X2949&lt;&gt;1,"",DATABASE!C2949)</f>
        <v/>
      </c>
      <c r="H2951" s="94">
        <f>IF(DATABASE!$X2949&lt;&gt;1,"",DATABASE!D2949)</f>
        <v/>
      </c>
      <c r="I2951" s="93">
        <f>IF(DATABASE!$X2949&lt;&gt;1,"",DATABASE!S2949)</f>
        <v/>
      </c>
    </row>
    <row r="2952" ht="16.5" customHeight="1" s="111">
      <c r="A2952" s="92">
        <f>IF(DATABASE!$X2950&lt;&gt;1,"",DATABASE!B2950)</f>
        <v/>
      </c>
      <c r="B2952" s="93">
        <f>IF(DATABASE!$X2950&lt;&gt;1,"",DATABASE!M2950)</f>
        <v/>
      </c>
      <c r="C2952" s="94">
        <f>IF(DATABASE!$X2950&lt;&gt;1,"",DATABASE!A2950)</f>
        <v/>
      </c>
      <c r="D2952" s="94">
        <f>IF(DATABASE!$X2950&lt;&gt;1,"",DATABASE!P2950)</f>
        <v/>
      </c>
      <c r="E2952" s="94">
        <f>IF(DATABASE!$X2950&lt;&gt;1,"",DATABASE!L2950)</f>
        <v/>
      </c>
      <c r="F2952" s="94">
        <f>IF(DATABASE!$X2950&lt;&gt;1,"",DATABASE!Q2950)</f>
        <v/>
      </c>
      <c r="G2952" s="94">
        <f>IF(DATABASE!$X2950&lt;&gt;1,"",DATABASE!C2950)</f>
        <v/>
      </c>
      <c r="H2952" s="94">
        <f>IF(DATABASE!$X2950&lt;&gt;1,"",DATABASE!D2950)</f>
        <v/>
      </c>
      <c r="I2952" s="93">
        <f>IF(DATABASE!$X2950&lt;&gt;1,"",DATABASE!S2950)</f>
        <v/>
      </c>
    </row>
    <row r="2953" ht="16.5" customHeight="1" s="111">
      <c r="A2953" s="92">
        <f>IF(DATABASE!$X2951&lt;&gt;1,"",DATABASE!B2951)</f>
        <v/>
      </c>
      <c r="B2953" s="93">
        <f>IF(DATABASE!$X2951&lt;&gt;1,"",DATABASE!M2951)</f>
        <v/>
      </c>
      <c r="C2953" s="94">
        <f>IF(DATABASE!$X2951&lt;&gt;1,"",DATABASE!A2951)</f>
        <v/>
      </c>
      <c r="D2953" s="94">
        <f>IF(DATABASE!$X2951&lt;&gt;1,"",DATABASE!P2951)</f>
        <v/>
      </c>
      <c r="E2953" s="94">
        <f>IF(DATABASE!$X2951&lt;&gt;1,"",DATABASE!L2951)</f>
        <v/>
      </c>
      <c r="F2953" s="94">
        <f>IF(DATABASE!$X2951&lt;&gt;1,"",DATABASE!Q2951)</f>
        <v/>
      </c>
      <c r="G2953" s="94">
        <f>IF(DATABASE!$X2951&lt;&gt;1,"",DATABASE!C2951)</f>
        <v/>
      </c>
      <c r="H2953" s="94">
        <f>IF(DATABASE!$X2951&lt;&gt;1,"",DATABASE!D2951)</f>
        <v/>
      </c>
      <c r="I2953" s="93">
        <f>IF(DATABASE!$X2951&lt;&gt;1,"",DATABASE!S2951)</f>
        <v/>
      </c>
    </row>
    <row r="2954" ht="16.5" customHeight="1" s="111">
      <c r="A2954" s="92">
        <f>IF(DATABASE!$X2952&lt;&gt;1,"",DATABASE!B2952)</f>
        <v/>
      </c>
      <c r="B2954" s="93">
        <f>IF(DATABASE!$X2952&lt;&gt;1,"",DATABASE!M2952)</f>
        <v/>
      </c>
      <c r="C2954" s="94">
        <f>IF(DATABASE!$X2952&lt;&gt;1,"",DATABASE!A2952)</f>
        <v/>
      </c>
      <c r="D2954" s="94">
        <f>IF(DATABASE!$X2952&lt;&gt;1,"",DATABASE!P2952)</f>
        <v/>
      </c>
      <c r="E2954" s="94">
        <f>IF(DATABASE!$X2952&lt;&gt;1,"",DATABASE!L2952)</f>
        <v/>
      </c>
      <c r="F2954" s="94">
        <f>IF(DATABASE!$X2952&lt;&gt;1,"",DATABASE!Q2952)</f>
        <v/>
      </c>
      <c r="G2954" s="94">
        <f>IF(DATABASE!$X2952&lt;&gt;1,"",DATABASE!C2952)</f>
        <v/>
      </c>
      <c r="H2954" s="94">
        <f>IF(DATABASE!$X2952&lt;&gt;1,"",DATABASE!D2952)</f>
        <v/>
      </c>
      <c r="I2954" s="93">
        <f>IF(DATABASE!$X2952&lt;&gt;1,"",DATABASE!S2952)</f>
        <v/>
      </c>
    </row>
    <row r="2955" ht="16.5" customHeight="1" s="111">
      <c r="A2955" s="92">
        <f>IF(DATABASE!$X2953&lt;&gt;1,"",DATABASE!B2953)</f>
        <v/>
      </c>
      <c r="B2955" s="93">
        <f>IF(DATABASE!$X2953&lt;&gt;1,"",DATABASE!M2953)</f>
        <v/>
      </c>
      <c r="C2955" s="94">
        <f>IF(DATABASE!$X2953&lt;&gt;1,"",DATABASE!A2953)</f>
        <v/>
      </c>
      <c r="D2955" s="94">
        <f>IF(DATABASE!$X2953&lt;&gt;1,"",DATABASE!P2953)</f>
        <v/>
      </c>
      <c r="E2955" s="94">
        <f>IF(DATABASE!$X2953&lt;&gt;1,"",DATABASE!L2953)</f>
        <v/>
      </c>
      <c r="F2955" s="94">
        <f>IF(DATABASE!$X2953&lt;&gt;1,"",DATABASE!Q2953)</f>
        <v/>
      </c>
      <c r="G2955" s="94">
        <f>IF(DATABASE!$X2953&lt;&gt;1,"",DATABASE!C2953)</f>
        <v/>
      </c>
      <c r="H2955" s="94">
        <f>IF(DATABASE!$X2953&lt;&gt;1,"",DATABASE!D2953)</f>
        <v/>
      </c>
      <c r="I2955" s="93">
        <f>IF(DATABASE!$X2953&lt;&gt;1,"",DATABASE!S2953)</f>
        <v/>
      </c>
    </row>
    <row r="2956" ht="16.5" customHeight="1" s="111">
      <c r="A2956" s="92">
        <f>IF(DATABASE!$X2954&lt;&gt;1,"",DATABASE!B2954)</f>
        <v/>
      </c>
      <c r="B2956" s="93">
        <f>IF(DATABASE!$X2954&lt;&gt;1,"",DATABASE!M2954)</f>
        <v/>
      </c>
      <c r="C2956" s="94">
        <f>IF(DATABASE!$X2954&lt;&gt;1,"",DATABASE!A2954)</f>
        <v/>
      </c>
      <c r="D2956" s="94">
        <f>IF(DATABASE!$X2954&lt;&gt;1,"",DATABASE!P2954)</f>
        <v/>
      </c>
      <c r="E2956" s="94">
        <f>IF(DATABASE!$X2954&lt;&gt;1,"",DATABASE!L2954)</f>
        <v/>
      </c>
      <c r="F2956" s="94">
        <f>IF(DATABASE!$X2954&lt;&gt;1,"",DATABASE!Q2954)</f>
        <v/>
      </c>
      <c r="G2956" s="94">
        <f>IF(DATABASE!$X2954&lt;&gt;1,"",DATABASE!C2954)</f>
        <v/>
      </c>
      <c r="H2956" s="94">
        <f>IF(DATABASE!$X2954&lt;&gt;1,"",DATABASE!D2954)</f>
        <v/>
      </c>
      <c r="I2956" s="93">
        <f>IF(DATABASE!$X2954&lt;&gt;1,"",DATABASE!S2954)</f>
        <v/>
      </c>
    </row>
    <row r="2957" ht="16.5" customHeight="1" s="111">
      <c r="A2957" s="92">
        <f>IF(DATABASE!$X2955&lt;&gt;1,"",DATABASE!B2955)</f>
        <v/>
      </c>
      <c r="B2957" s="93">
        <f>IF(DATABASE!$X2955&lt;&gt;1,"",DATABASE!M2955)</f>
        <v/>
      </c>
      <c r="C2957" s="94">
        <f>IF(DATABASE!$X2955&lt;&gt;1,"",DATABASE!A2955)</f>
        <v/>
      </c>
      <c r="D2957" s="94">
        <f>IF(DATABASE!$X2955&lt;&gt;1,"",DATABASE!P2955)</f>
        <v/>
      </c>
      <c r="E2957" s="94">
        <f>IF(DATABASE!$X2955&lt;&gt;1,"",DATABASE!L2955)</f>
        <v/>
      </c>
      <c r="F2957" s="94">
        <f>IF(DATABASE!$X2955&lt;&gt;1,"",DATABASE!Q2955)</f>
        <v/>
      </c>
      <c r="G2957" s="94">
        <f>IF(DATABASE!$X2955&lt;&gt;1,"",DATABASE!C2955)</f>
        <v/>
      </c>
      <c r="H2957" s="94">
        <f>IF(DATABASE!$X2955&lt;&gt;1,"",DATABASE!D2955)</f>
        <v/>
      </c>
      <c r="I2957" s="93">
        <f>IF(DATABASE!$X2955&lt;&gt;1,"",DATABASE!S2955)</f>
        <v/>
      </c>
    </row>
    <row r="2958" ht="16.5" customHeight="1" s="111">
      <c r="A2958" s="92">
        <f>IF(DATABASE!$X2956&lt;&gt;1,"",DATABASE!B2956)</f>
        <v/>
      </c>
      <c r="B2958" s="93">
        <f>IF(DATABASE!$X2956&lt;&gt;1,"",DATABASE!M2956)</f>
        <v/>
      </c>
      <c r="C2958" s="94">
        <f>IF(DATABASE!$X2956&lt;&gt;1,"",DATABASE!A2956)</f>
        <v/>
      </c>
      <c r="D2958" s="94">
        <f>IF(DATABASE!$X2956&lt;&gt;1,"",DATABASE!P2956)</f>
        <v/>
      </c>
      <c r="E2958" s="94">
        <f>IF(DATABASE!$X2956&lt;&gt;1,"",DATABASE!L2956)</f>
        <v/>
      </c>
      <c r="F2958" s="94">
        <f>IF(DATABASE!$X2956&lt;&gt;1,"",DATABASE!Q2956)</f>
        <v/>
      </c>
      <c r="G2958" s="94">
        <f>IF(DATABASE!$X2956&lt;&gt;1,"",DATABASE!C2956)</f>
        <v/>
      </c>
      <c r="H2958" s="94">
        <f>IF(DATABASE!$X2956&lt;&gt;1,"",DATABASE!D2956)</f>
        <v/>
      </c>
      <c r="I2958" s="93">
        <f>IF(DATABASE!$X2956&lt;&gt;1,"",DATABASE!S2956)</f>
        <v/>
      </c>
    </row>
    <row r="2959" ht="16.5" customHeight="1" s="111">
      <c r="A2959" s="92">
        <f>IF(DATABASE!$X2957&lt;&gt;1,"",DATABASE!B2957)</f>
        <v/>
      </c>
      <c r="B2959" s="93">
        <f>IF(DATABASE!$X2957&lt;&gt;1,"",DATABASE!M2957)</f>
        <v/>
      </c>
      <c r="C2959" s="94">
        <f>IF(DATABASE!$X2957&lt;&gt;1,"",DATABASE!A2957)</f>
        <v/>
      </c>
      <c r="D2959" s="94">
        <f>IF(DATABASE!$X2957&lt;&gt;1,"",DATABASE!P2957)</f>
        <v/>
      </c>
      <c r="E2959" s="94">
        <f>IF(DATABASE!$X2957&lt;&gt;1,"",DATABASE!L2957)</f>
        <v/>
      </c>
      <c r="F2959" s="94">
        <f>IF(DATABASE!$X2957&lt;&gt;1,"",DATABASE!Q2957)</f>
        <v/>
      </c>
      <c r="G2959" s="94">
        <f>IF(DATABASE!$X2957&lt;&gt;1,"",DATABASE!C2957)</f>
        <v/>
      </c>
      <c r="H2959" s="94">
        <f>IF(DATABASE!$X2957&lt;&gt;1,"",DATABASE!D2957)</f>
        <v/>
      </c>
      <c r="I2959" s="93">
        <f>IF(DATABASE!$X2957&lt;&gt;1,"",DATABASE!S2957)</f>
        <v/>
      </c>
    </row>
    <row r="2960" ht="16.5" customHeight="1" s="111">
      <c r="A2960" s="92">
        <f>IF(DATABASE!$X2958&lt;&gt;1,"",DATABASE!B2958)</f>
        <v/>
      </c>
      <c r="B2960" s="93">
        <f>IF(DATABASE!$X2958&lt;&gt;1,"",DATABASE!M2958)</f>
        <v/>
      </c>
      <c r="C2960" s="94">
        <f>IF(DATABASE!$X2958&lt;&gt;1,"",DATABASE!A2958)</f>
        <v/>
      </c>
      <c r="D2960" s="94">
        <f>IF(DATABASE!$X2958&lt;&gt;1,"",DATABASE!P2958)</f>
        <v/>
      </c>
      <c r="E2960" s="94">
        <f>IF(DATABASE!$X2958&lt;&gt;1,"",DATABASE!L2958)</f>
        <v/>
      </c>
      <c r="F2960" s="94">
        <f>IF(DATABASE!$X2958&lt;&gt;1,"",DATABASE!Q2958)</f>
        <v/>
      </c>
      <c r="G2960" s="94">
        <f>IF(DATABASE!$X2958&lt;&gt;1,"",DATABASE!C2958)</f>
        <v/>
      </c>
      <c r="H2960" s="94">
        <f>IF(DATABASE!$X2958&lt;&gt;1,"",DATABASE!D2958)</f>
        <v/>
      </c>
      <c r="I2960" s="93">
        <f>IF(DATABASE!$X2958&lt;&gt;1,"",DATABASE!S2958)</f>
        <v/>
      </c>
    </row>
    <row r="2961" ht="16.5" customHeight="1" s="111">
      <c r="A2961" s="92">
        <f>IF(DATABASE!$X2959&lt;&gt;1,"",DATABASE!B2959)</f>
        <v/>
      </c>
      <c r="B2961" s="93">
        <f>IF(DATABASE!$X2959&lt;&gt;1,"",DATABASE!M2959)</f>
        <v/>
      </c>
      <c r="C2961" s="94">
        <f>IF(DATABASE!$X2959&lt;&gt;1,"",DATABASE!A2959)</f>
        <v/>
      </c>
      <c r="D2961" s="94">
        <f>IF(DATABASE!$X2959&lt;&gt;1,"",DATABASE!P2959)</f>
        <v/>
      </c>
      <c r="E2961" s="94">
        <f>IF(DATABASE!$X2959&lt;&gt;1,"",DATABASE!L2959)</f>
        <v/>
      </c>
      <c r="F2961" s="94">
        <f>IF(DATABASE!$X2959&lt;&gt;1,"",DATABASE!Q2959)</f>
        <v/>
      </c>
      <c r="G2961" s="94">
        <f>IF(DATABASE!$X2959&lt;&gt;1,"",DATABASE!C2959)</f>
        <v/>
      </c>
      <c r="H2961" s="94">
        <f>IF(DATABASE!$X2959&lt;&gt;1,"",DATABASE!D2959)</f>
        <v/>
      </c>
      <c r="I2961" s="93">
        <f>IF(DATABASE!$X2959&lt;&gt;1,"",DATABASE!S2959)</f>
        <v/>
      </c>
    </row>
    <row r="2962" ht="16.5" customHeight="1" s="111">
      <c r="A2962" s="92">
        <f>IF(DATABASE!$X2960&lt;&gt;1,"",DATABASE!B2960)</f>
        <v/>
      </c>
      <c r="B2962" s="93">
        <f>IF(DATABASE!$X2960&lt;&gt;1,"",DATABASE!M2960)</f>
        <v/>
      </c>
      <c r="C2962" s="94">
        <f>IF(DATABASE!$X2960&lt;&gt;1,"",DATABASE!A2960)</f>
        <v/>
      </c>
      <c r="D2962" s="94">
        <f>IF(DATABASE!$X2960&lt;&gt;1,"",DATABASE!P2960)</f>
        <v/>
      </c>
      <c r="E2962" s="94">
        <f>IF(DATABASE!$X2960&lt;&gt;1,"",DATABASE!L2960)</f>
        <v/>
      </c>
      <c r="F2962" s="94">
        <f>IF(DATABASE!$X2960&lt;&gt;1,"",DATABASE!Q2960)</f>
        <v/>
      </c>
      <c r="G2962" s="94">
        <f>IF(DATABASE!$X2960&lt;&gt;1,"",DATABASE!C2960)</f>
        <v/>
      </c>
      <c r="H2962" s="94">
        <f>IF(DATABASE!$X2960&lt;&gt;1,"",DATABASE!D2960)</f>
        <v/>
      </c>
      <c r="I2962" s="93">
        <f>IF(DATABASE!$X2960&lt;&gt;1,"",DATABASE!S2960)</f>
        <v/>
      </c>
    </row>
    <row r="2963" ht="16.5" customHeight="1" s="111">
      <c r="A2963" s="92">
        <f>IF(DATABASE!$X2961&lt;&gt;1,"",DATABASE!B2961)</f>
        <v/>
      </c>
      <c r="B2963" s="93">
        <f>IF(DATABASE!$X2961&lt;&gt;1,"",DATABASE!M2961)</f>
        <v/>
      </c>
      <c r="C2963" s="94">
        <f>IF(DATABASE!$X2961&lt;&gt;1,"",DATABASE!A2961)</f>
        <v/>
      </c>
      <c r="D2963" s="94">
        <f>IF(DATABASE!$X2961&lt;&gt;1,"",DATABASE!P2961)</f>
        <v/>
      </c>
      <c r="E2963" s="94">
        <f>IF(DATABASE!$X2961&lt;&gt;1,"",DATABASE!L2961)</f>
        <v/>
      </c>
      <c r="F2963" s="94">
        <f>IF(DATABASE!$X2961&lt;&gt;1,"",DATABASE!Q2961)</f>
        <v/>
      </c>
      <c r="G2963" s="94">
        <f>IF(DATABASE!$X2961&lt;&gt;1,"",DATABASE!C2961)</f>
        <v/>
      </c>
      <c r="H2963" s="94">
        <f>IF(DATABASE!$X2961&lt;&gt;1,"",DATABASE!D2961)</f>
        <v/>
      </c>
      <c r="I2963" s="93">
        <f>IF(DATABASE!$X2961&lt;&gt;1,"",DATABASE!S2961)</f>
        <v/>
      </c>
    </row>
    <row r="2964" ht="16.5" customHeight="1" s="111">
      <c r="A2964" s="92">
        <f>IF(DATABASE!$X2962&lt;&gt;1,"",DATABASE!B2962)</f>
        <v/>
      </c>
      <c r="B2964" s="93">
        <f>IF(DATABASE!$X2962&lt;&gt;1,"",DATABASE!M2962)</f>
        <v/>
      </c>
      <c r="C2964" s="94">
        <f>IF(DATABASE!$X2962&lt;&gt;1,"",DATABASE!A2962)</f>
        <v/>
      </c>
      <c r="D2964" s="94">
        <f>IF(DATABASE!$X2962&lt;&gt;1,"",DATABASE!P2962)</f>
        <v/>
      </c>
      <c r="E2964" s="94">
        <f>IF(DATABASE!$X2962&lt;&gt;1,"",DATABASE!L2962)</f>
        <v/>
      </c>
      <c r="F2964" s="94">
        <f>IF(DATABASE!$X2962&lt;&gt;1,"",DATABASE!Q2962)</f>
        <v/>
      </c>
      <c r="G2964" s="94">
        <f>IF(DATABASE!$X2962&lt;&gt;1,"",DATABASE!C2962)</f>
        <v/>
      </c>
      <c r="H2964" s="94">
        <f>IF(DATABASE!$X2962&lt;&gt;1,"",DATABASE!D2962)</f>
        <v/>
      </c>
      <c r="I2964" s="93">
        <f>IF(DATABASE!$X2962&lt;&gt;1,"",DATABASE!S2962)</f>
        <v/>
      </c>
    </row>
    <row r="2965" ht="16.5" customHeight="1" s="111">
      <c r="A2965" s="92">
        <f>IF(DATABASE!$X2963&lt;&gt;1,"",DATABASE!B2963)</f>
        <v/>
      </c>
      <c r="B2965" s="93">
        <f>IF(DATABASE!$X2963&lt;&gt;1,"",DATABASE!M2963)</f>
        <v/>
      </c>
      <c r="C2965" s="94">
        <f>IF(DATABASE!$X2963&lt;&gt;1,"",DATABASE!A2963)</f>
        <v/>
      </c>
      <c r="D2965" s="94">
        <f>IF(DATABASE!$X2963&lt;&gt;1,"",DATABASE!P2963)</f>
        <v/>
      </c>
      <c r="E2965" s="94">
        <f>IF(DATABASE!$X2963&lt;&gt;1,"",DATABASE!L2963)</f>
        <v/>
      </c>
      <c r="F2965" s="94">
        <f>IF(DATABASE!$X2963&lt;&gt;1,"",DATABASE!Q2963)</f>
        <v/>
      </c>
      <c r="G2965" s="94">
        <f>IF(DATABASE!$X2963&lt;&gt;1,"",DATABASE!C2963)</f>
        <v/>
      </c>
      <c r="H2965" s="94">
        <f>IF(DATABASE!$X2963&lt;&gt;1,"",DATABASE!D2963)</f>
        <v/>
      </c>
      <c r="I2965" s="93">
        <f>IF(DATABASE!$X2963&lt;&gt;1,"",DATABASE!S2963)</f>
        <v/>
      </c>
    </row>
    <row r="2966" ht="16.5" customHeight="1" s="111">
      <c r="A2966" s="92">
        <f>IF(DATABASE!$X2964&lt;&gt;1,"",DATABASE!B2964)</f>
        <v/>
      </c>
      <c r="B2966" s="93">
        <f>IF(DATABASE!$X2964&lt;&gt;1,"",DATABASE!M2964)</f>
        <v/>
      </c>
      <c r="C2966" s="94">
        <f>IF(DATABASE!$X2964&lt;&gt;1,"",DATABASE!A2964)</f>
        <v/>
      </c>
      <c r="D2966" s="94">
        <f>IF(DATABASE!$X2964&lt;&gt;1,"",DATABASE!P2964)</f>
        <v/>
      </c>
      <c r="E2966" s="94">
        <f>IF(DATABASE!$X2964&lt;&gt;1,"",DATABASE!L2964)</f>
        <v/>
      </c>
      <c r="F2966" s="94">
        <f>IF(DATABASE!$X2964&lt;&gt;1,"",DATABASE!Q2964)</f>
        <v/>
      </c>
      <c r="G2966" s="94">
        <f>IF(DATABASE!$X2964&lt;&gt;1,"",DATABASE!C2964)</f>
        <v/>
      </c>
      <c r="H2966" s="94">
        <f>IF(DATABASE!$X2964&lt;&gt;1,"",DATABASE!D2964)</f>
        <v/>
      </c>
      <c r="I2966" s="93">
        <f>IF(DATABASE!$X2964&lt;&gt;1,"",DATABASE!S2964)</f>
        <v/>
      </c>
    </row>
    <row r="2967" ht="16.5" customHeight="1" s="111">
      <c r="A2967" s="92">
        <f>IF(DATABASE!$X2965&lt;&gt;1,"",DATABASE!B2965)</f>
        <v/>
      </c>
      <c r="B2967" s="93">
        <f>IF(DATABASE!$X2965&lt;&gt;1,"",DATABASE!M2965)</f>
        <v/>
      </c>
      <c r="C2967" s="94">
        <f>IF(DATABASE!$X2965&lt;&gt;1,"",DATABASE!A2965)</f>
        <v/>
      </c>
      <c r="D2967" s="94">
        <f>IF(DATABASE!$X2965&lt;&gt;1,"",DATABASE!P2965)</f>
        <v/>
      </c>
      <c r="E2967" s="94">
        <f>IF(DATABASE!$X2965&lt;&gt;1,"",DATABASE!L2965)</f>
        <v/>
      </c>
      <c r="F2967" s="94">
        <f>IF(DATABASE!$X2965&lt;&gt;1,"",DATABASE!Q2965)</f>
        <v/>
      </c>
      <c r="G2967" s="94">
        <f>IF(DATABASE!$X2965&lt;&gt;1,"",DATABASE!C2965)</f>
        <v/>
      </c>
      <c r="H2967" s="94">
        <f>IF(DATABASE!$X2965&lt;&gt;1,"",DATABASE!D2965)</f>
        <v/>
      </c>
      <c r="I2967" s="93">
        <f>IF(DATABASE!$X2965&lt;&gt;1,"",DATABASE!S2965)</f>
        <v/>
      </c>
    </row>
    <row r="2968" ht="16.5" customHeight="1" s="111">
      <c r="A2968" s="92">
        <f>IF(DATABASE!$X2966&lt;&gt;1,"",DATABASE!B2966)</f>
        <v/>
      </c>
      <c r="B2968" s="93">
        <f>IF(DATABASE!$X2966&lt;&gt;1,"",DATABASE!M2966)</f>
        <v/>
      </c>
      <c r="C2968" s="94">
        <f>IF(DATABASE!$X2966&lt;&gt;1,"",DATABASE!A2966)</f>
        <v/>
      </c>
      <c r="D2968" s="94">
        <f>IF(DATABASE!$X2966&lt;&gt;1,"",DATABASE!P2966)</f>
        <v/>
      </c>
      <c r="E2968" s="94">
        <f>IF(DATABASE!$X2966&lt;&gt;1,"",DATABASE!L2966)</f>
        <v/>
      </c>
      <c r="F2968" s="94">
        <f>IF(DATABASE!$X2966&lt;&gt;1,"",DATABASE!Q2966)</f>
        <v/>
      </c>
      <c r="G2968" s="94">
        <f>IF(DATABASE!$X2966&lt;&gt;1,"",DATABASE!C2966)</f>
        <v/>
      </c>
      <c r="H2968" s="94">
        <f>IF(DATABASE!$X2966&lt;&gt;1,"",DATABASE!D2966)</f>
        <v/>
      </c>
      <c r="I2968" s="93">
        <f>IF(DATABASE!$X2966&lt;&gt;1,"",DATABASE!S2966)</f>
        <v/>
      </c>
    </row>
    <row r="2969" ht="16.5" customHeight="1" s="111">
      <c r="A2969" s="92">
        <f>IF(DATABASE!$X2967&lt;&gt;1,"",DATABASE!B2967)</f>
        <v/>
      </c>
      <c r="B2969" s="93">
        <f>IF(DATABASE!$X2967&lt;&gt;1,"",DATABASE!M2967)</f>
        <v/>
      </c>
      <c r="C2969" s="94">
        <f>IF(DATABASE!$X2967&lt;&gt;1,"",DATABASE!A2967)</f>
        <v/>
      </c>
      <c r="D2969" s="94">
        <f>IF(DATABASE!$X2967&lt;&gt;1,"",DATABASE!P2967)</f>
        <v/>
      </c>
      <c r="E2969" s="94">
        <f>IF(DATABASE!$X2967&lt;&gt;1,"",DATABASE!L2967)</f>
        <v/>
      </c>
      <c r="F2969" s="94">
        <f>IF(DATABASE!$X2967&lt;&gt;1,"",DATABASE!Q2967)</f>
        <v/>
      </c>
      <c r="G2969" s="94">
        <f>IF(DATABASE!$X2967&lt;&gt;1,"",DATABASE!C2967)</f>
        <v/>
      </c>
      <c r="H2969" s="94">
        <f>IF(DATABASE!$X2967&lt;&gt;1,"",DATABASE!D2967)</f>
        <v/>
      </c>
      <c r="I2969" s="93">
        <f>IF(DATABASE!$X2967&lt;&gt;1,"",DATABASE!S2967)</f>
        <v/>
      </c>
    </row>
    <row r="2970" ht="16.5" customHeight="1" s="111">
      <c r="A2970" s="92">
        <f>IF(DATABASE!$X2968&lt;&gt;1,"",DATABASE!B2968)</f>
        <v/>
      </c>
      <c r="B2970" s="93">
        <f>IF(DATABASE!$X2968&lt;&gt;1,"",DATABASE!M2968)</f>
        <v/>
      </c>
      <c r="C2970" s="94">
        <f>IF(DATABASE!$X2968&lt;&gt;1,"",DATABASE!A2968)</f>
        <v/>
      </c>
      <c r="D2970" s="94">
        <f>IF(DATABASE!$X2968&lt;&gt;1,"",DATABASE!P2968)</f>
        <v/>
      </c>
      <c r="E2970" s="94">
        <f>IF(DATABASE!$X2968&lt;&gt;1,"",DATABASE!L2968)</f>
        <v/>
      </c>
      <c r="F2970" s="94">
        <f>IF(DATABASE!$X2968&lt;&gt;1,"",DATABASE!Q2968)</f>
        <v/>
      </c>
      <c r="G2970" s="94">
        <f>IF(DATABASE!$X2968&lt;&gt;1,"",DATABASE!C2968)</f>
        <v/>
      </c>
      <c r="H2970" s="94">
        <f>IF(DATABASE!$X2968&lt;&gt;1,"",DATABASE!D2968)</f>
        <v/>
      </c>
      <c r="I2970" s="93">
        <f>IF(DATABASE!$X2968&lt;&gt;1,"",DATABASE!S2968)</f>
        <v/>
      </c>
    </row>
    <row r="2971" ht="16.5" customHeight="1" s="111">
      <c r="A2971" s="92">
        <f>IF(DATABASE!$X2969&lt;&gt;1,"",DATABASE!B2969)</f>
        <v/>
      </c>
      <c r="B2971" s="93">
        <f>IF(DATABASE!$X2969&lt;&gt;1,"",DATABASE!M2969)</f>
        <v/>
      </c>
      <c r="C2971" s="94">
        <f>IF(DATABASE!$X2969&lt;&gt;1,"",DATABASE!A2969)</f>
        <v/>
      </c>
      <c r="D2971" s="94">
        <f>IF(DATABASE!$X2969&lt;&gt;1,"",DATABASE!P2969)</f>
        <v/>
      </c>
      <c r="E2971" s="94">
        <f>IF(DATABASE!$X2969&lt;&gt;1,"",DATABASE!L2969)</f>
        <v/>
      </c>
      <c r="F2971" s="94">
        <f>IF(DATABASE!$X2969&lt;&gt;1,"",DATABASE!Q2969)</f>
        <v/>
      </c>
      <c r="G2971" s="94">
        <f>IF(DATABASE!$X2969&lt;&gt;1,"",DATABASE!C2969)</f>
        <v/>
      </c>
      <c r="H2971" s="94">
        <f>IF(DATABASE!$X2969&lt;&gt;1,"",DATABASE!D2969)</f>
        <v/>
      </c>
      <c r="I2971" s="93">
        <f>IF(DATABASE!$X2969&lt;&gt;1,"",DATABASE!S2969)</f>
        <v/>
      </c>
    </row>
    <row r="2972" ht="16.5" customHeight="1" s="111">
      <c r="A2972" s="92">
        <f>IF(DATABASE!$X2970&lt;&gt;1,"",DATABASE!B2970)</f>
        <v/>
      </c>
      <c r="B2972" s="93">
        <f>IF(DATABASE!$X2970&lt;&gt;1,"",DATABASE!M2970)</f>
        <v/>
      </c>
      <c r="C2972" s="94">
        <f>IF(DATABASE!$X2970&lt;&gt;1,"",DATABASE!A2970)</f>
        <v/>
      </c>
      <c r="D2972" s="94">
        <f>IF(DATABASE!$X2970&lt;&gt;1,"",DATABASE!P2970)</f>
        <v/>
      </c>
      <c r="E2972" s="94">
        <f>IF(DATABASE!$X2970&lt;&gt;1,"",DATABASE!L2970)</f>
        <v/>
      </c>
      <c r="F2972" s="94">
        <f>IF(DATABASE!$X2970&lt;&gt;1,"",DATABASE!Q2970)</f>
        <v/>
      </c>
      <c r="G2972" s="94">
        <f>IF(DATABASE!$X2970&lt;&gt;1,"",DATABASE!C2970)</f>
        <v/>
      </c>
      <c r="H2972" s="94">
        <f>IF(DATABASE!$X2970&lt;&gt;1,"",DATABASE!D2970)</f>
        <v/>
      </c>
      <c r="I2972" s="93">
        <f>IF(DATABASE!$X2970&lt;&gt;1,"",DATABASE!S2970)</f>
        <v/>
      </c>
    </row>
    <row r="2973" ht="16.5" customHeight="1" s="111">
      <c r="A2973" s="92">
        <f>IF(DATABASE!$X2971&lt;&gt;1,"",DATABASE!B2971)</f>
        <v/>
      </c>
      <c r="B2973" s="93">
        <f>IF(DATABASE!$X2971&lt;&gt;1,"",DATABASE!M2971)</f>
        <v/>
      </c>
      <c r="C2973" s="94">
        <f>IF(DATABASE!$X2971&lt;&gt;1,"",DATABASE!A2971)</f>
        <v/>
      </c>
      <c r="D2973" s="94">
        <f>IF(DATABASE!$X2971&lt;&gt;1,"",DATABASE!P2971)</f>
        <v/>
      </c>
      <c r="E2973" s="94">
        <f>IF(DATABASE!$X2971&lt;&gt;1,"",DATABASE!L2971)</f>
        <v/>
      </c>
      <c r="F2973" s="94">
        <f>IF(DATABASE!$X2971&lt;&gt;1,"",DATABASE!Q2971)</f>
        <v/>
      </c>
      <c r="G2973" s="94">
        <f>IF(DATABASE!$X2971&lt;&gt;1,"",DATABASE!C2971)</f>
        <v/>
      </c>
      <c r="H2973" s="94">
        <f>IF(DATABASE!$X2971&lt;&gt;1,"",DATABASE!D2971)</f>
        <v/>
      </c>
      <c r="I2973" s="93">
        <f>IF(DATABASE!$X2971&lt;&gt;1,"",DATABASE!S2971)</f>
        <v/>
      </c>
    </row>
    <row r="2974" ht="16.5" customHeight="1" s="111">
      <c r="A2974" s="92">
        <f>IF(DATABASE!$X2972&lt;&gt;1,"",DATABASE!B2972)</f>
        <v/>
      </c>
      <c r="B2974" s="93">
        <f>IF(DATABASE!$X2972&lt;&gt;1,"",DATABASE!M2972)</f>
        <v/>
      </c>
      <c r="C2974" s="94">
        <f>IF(DATABASE!$X2972&lt;&gt;1,"",DATABASE!A2972)</f>
        <v/>
      </c>
      <c r="D2974" s="94">
        <f>IF(DATABASE!$X2972&lt;&gt;1,"",DATABASE!P2972)</f>
        <v/>
      </c>
      <c r="E2974" s="94">
        <f>IF(DATABASE!$X2972&lt;&gt;1,"",DATABASE!L2972)</f>
        <v/>
      </c>
      <c r="F2974" s="94">
        <f>IF(DATABASE!$X2972&lt;&gt;1,"",DATABASE!Q2972)</f>
        <v/>
      </c>
      <c r="G2974" s="94">
        <f>IF(DATABASE!$X2972&lt;&gt;1,"",DATABASE!C2972)</f>
        <v/>
      </c>
      <c r="H2974" s="94">
        <f>IF(DATABASE!$X2972&lt;&gt;1,"",DATABASE!D2972)</f>
        <v/>
      </c>
      <c r="I2974" s="93">
        <f>IF(DATABASE!$X2972&lt;&gt;1,"",DATABASE!S2972)</f>
        <v/>
      </c>
    </row>
    <row r="2975" ht="16.5" customHeight="1" s="111">
      <c r="A2975" s="92">
        <f>IF(DATABASE!$X2973&lt;&gt;1,"",DATABASE!B2973)</f>
        <v/>
      </c>
      <c r="B2975" s="93">
        <f>IF(DATABASE!$X2973&lt;&gt;1,"",DATABASE!M2973)</f>
        <v/>
      </c>
      <c r="C2975" s="94">
        <f>IF(DATABASE!$X2973&lt;&gt;1,"",DATABASE!A2973)</f>
        <v/>
      </c>
      <c r="D2975" s="94">
        <f>IF(DATABASE!$X2973&lt;&gt;1,"",DATABASE!P2973)</f>
        <v/>
      </c>
      <c r="E2975" s="94">
        <f>IF(DATABASE!$X2973&lt;&gt;1,"",DATABASE!L2973)</f>
        <v/>
      </c>
      <c r="F2975" s="94">
        <f>IF(DATABASE!$X2973&lt;&gt;1,"",DATABASE!Q2973)</f>
        <v/>
      </c>
      <c r="G2975" s="94">
        <f>IF(DATABASE!$X2973&lt;&gt;1,"",DATABASE!C2973)</f>
        <v/>
      </c>
      <c r="H2975" s="94">
        <f>IF(DATABASE!$X2973&lt;&gt;1,"",DATABASE!D2973)</f>
        <v/>
      </c>
      <c r="I2975" s="93">
        <f>IF(DATABASE!$X2973&lt;&gt;1,"",DATABASE!S2973)</f>
        <v/>
      </c>
    </row>
    <row r="2976" ht="16.5" customHeight="1" s="111">
      <c r="A2976" s="92">
        <f>IF(DATABASE!$X2974&lt;&gt;1,"",DATABASE!B2974)</f>
        <v/>
      </c>
      <c r="B2976" s="93">
        <f>IF(DATABASE!$X2974&lt;&gt;1,"",DATABASE!M2974)</f>
        <v/>
      </c>
      <c r="C2976" s="94">
        <f>IF(DATABASE!$X2974&lt;&gt;1,"",DATABASE!A2974)</f>
        <v/>
      </c>
      <c r="D2976" s="94">
        <f>IF(DATABASE!$X2974&lt;&gt;1,"",DATABASE!P2974)</f>
        <v/>
      </c>
      <c r="E2976" s="94">
        <f>IF(DATABASE!$X2974&lt;&gt;1,"",DATABASE!L2974)</f>
        <v/>
      </c>
      <c r="F2976" s="94">
        <f>IF(DATABASE!$X2974&lt;&gt;1,"",DATABASE!Q2974)</f>
        <v/>
      </c>
      <c r="G2976" s="94">
        <f>IF(DATABASE!$X2974&lt;&gt;1,"",DATABASE!C2974)</f>
        <v/>
      </c>
      <c r="H2976" s="94">
        <f>IF(DATABASE!$X2974&lt;&gt;1,"",DATABASE!D2974)</f>
        <v/>
      </c>
      <c r="I2976" s="93">
        <f>IF(DATABASE!$X2974&lt;&gt;1,"",DATABASE!S2974)</f>
        <v/>
      </c>
    </row>
    <row r="2977" ht="16.5" customHeight="1" s="111">
      <c r="A2977" s="92">
        <f>IF(DATABASE!$X2975&lt;&gt;1,"",DATABASE!B2975)</f>
        <v/>
      </c>
      <c r="B2977" s="93">
        <f>IF(DATABASE!$X2975&lt;&gt;1,"",DATABASE!M2975)</f>
        <v/>
      </c>
      <c r="C2977" s="94">
        <f>IF(DATABASE!$X2975&lt;&gt;1,"",DATABASE!A2975)</f>
        <v/>
      </c>
      <c r="D2977" s="94">
        <f>IF(DATABASE!$X2975&lt;&gt;1,"",DATABASE!P2975)</f>
        <v/>
      </c>
      <c r="E2977" s="94">
        <f>IF(DATABASE!$X2975&lt;&gt;1,"",DATABASE!L2975)</f>
        <v/>
      </c>
      <c r="F2977" s="94">
        <f>IF(DATABASE!$X2975&lt;&gt;1,"",DATABASE!Q2975)</f>
        <v/>
      </c>
      <c r="G2977" s="94">
        <f>IF(DATABASE!$X2975&lt;&gt;1,"",DATABASE!C2975)</f>
        <v/>
      </c>
      <c r="H2977" s="94">
        <f>IF(DATABASE!$X2975&lt;&gt;1,"",DATABASE!D2975)</f>
        <v/>
      </c>
      <c r="I2977" s="93">
        <f>IF(DATABASE!$X2975&lt;&gt;1,"",DATABASE!S2975)</f>
        <v/>
      </c>
    </row>
    <row r="2978" ht="16.5" customHeight="1" s="111">
      <c r="A2978" s="92">
        <f>IF(DATABASE!$X2976&lt;&gt;1,"",DATABASE!B2976)</f>
        <v/>
      </c>
      <c r="B2978" s="93">
        <f>IF(DATABASE!$X2976&lt;&gt;1,"",DATABASE!M2976)</f>
        <v/>
      </c>
      <c r="C2978" s="94">
        <f>IF(DATABASE!$X2976&lt;&gt;1,"",DATABASE!A2976)</f>
        <v/>
      </c>
      <c r="D2978" s="94">
        <f>IF(DATABASE!$X2976&lt;&gt;1,"",DATABASE!P2976)</f>
        <v/>
      </c>
      <c r="E2978" s="94">
        <f>IF(DATABASE!$X2976&lt;&gt;1,"",DATABASE!L2976)</f>
        <v/>
      </c>
      <c r="F2978" s="94">
        <f>IF(DATABASE!$X2976&lt;&gt;1,"",DATABASE!Q2976)</f>
        <v/>
      </c>
      <c r="G2978" s="94">
        <f>IF(DATABASE!$X2976&lt;&gt;1,"",DATABASE!C2976)</f>
        <v/>
      </c>
      <c r="H2978" s="94">
        <f>IF(DATABASE!$X2976&lt;&gt;1,"",DATABASE!D2976)</f>
        <v/>
      </c>
      <c r="I2978" s="93">
        <f>IF(DATABASE!$X2976&lt;&gt;1,"",DATABASE!S2976)</f>
        <v/>
      </c>
    </row>
    <row r="2979" ht="16.5" customHeight="1" s="111">
      <c r="A2979" s="92">
        <f>IF(DATABASE!$X2977&lt;&gt;1,"",DATABASE!B2977)</f>
        <v/>
      </c>
      <c r="B2979" s="93">
        <f>IF(DATABASE!$X2977&lt;&gt;1,"",DATABASE!M2977)</f>
        <v/>
      </c>
      <c r="C2979" s="94">
        <f>IF(DATABASE!$X2977&lt;&gt;1,"",DATABASE!A2977)</f>
        <v/>
      </c>
      <c r="D2979" s="94">
        <f>IF(DATABASE!$X2977&lt;&gt;1,"",DATABASE!P2977)</f>
        <v/>
      </c>
      <c r="E2979" s="94">
        <f>IF(DATABASE!$X2977&lt;&gt;1,"",DATABASE!L2977)</f>
        <v/>
      </c>
      <c r="F2979" s="94">
        <f>IF(DATABASE!$X2977&lt;&gt;1,"",DATABASE!Q2977)</f>
        <v/>
      </c>
      <c r="G2979" s="94">
        <f>IF(DATABASE!$X2977&lt;&gt;1,"",DATABASE!C2977)</f>
        <v/>
      </c>
      <c r="H2979" s="94">
        <f>IF(DATABASE!$X2977&lt;&gt;1,"",DATABASE!D2977)</f>
        <v/>
      </c>
      <c r="I2979" s="93">
        <f>IF(DATABASE!$X2977&lt;&gt;1,"",DATABASE!S2977)</f>
        <v/>
      </c>
    </row>
    <row r="2980" ht="16.5" customHeight="1" s="111">
      <c r="A2980" s="92">
        <f>IF(DATABASE!$X2978&lt;&gt;1,"",DATABASE!B2978)</f>
        <v/>
      </c>
      <c r="B2980" s="93">
        <f>IF(DATABASE!$X2978&lt;&gt;1,"",DATABASE!M2978)</f>
        <v/>
      </c>
      <c r="C2980" s="94">
        <f>IF(DATABASE!$X2978&lt;&gt;1,"",DATABASE!A2978)</f>
        <v/>
      </c>
      <c r="D2980" s="94">
        <f>IF(DATABASE!$X2978&lt;&gt;1,"",DATABASE!P2978)</f>
        <v/>
      </c>
      <c r="E2980" s="94">
        <f>IF(DATABASE!$X2978&lt;&gt;1,"",DATABASE!L2978)</f>
        <v/>
      </c>
      <c r="F2980" s="94">
        <f>IF(DATABASE!$X2978&lt;&gt;1,"",DATABASE!Q2978)</f>
        <v/>
      </c>
      <c r="G2980" s="94">
        <f>IF(DATABASE!$X2978&lt;&gt;1,"",DATABASE!C2978)</f>
        <v/>
      </c>
      <c r="H2980" s="94">
        <f>IF(DATABASE!$X2978&lt;&gt;1,"",DATABASE!D2978)</f>
        <v/>
      </c>
      <c r="I2980" s="93">
        <f>IF(DATABASE!$X2978&lt;&gt;1,"",DATABASE!S2978)</f>
        <v/>
      </c>
    </row>
    <row r="2981" ht="16.5" customHeight="1" s="111">
      <c r="A2981" s="92">
        <f>IF(DATABASE!$X2979&lt;&gt;1,"",DATABASE!B2979)</f>
        <v/>
      </c>
      <c r="B2981" s="93">
        <f>IF(DATABASE!$X2979&lt;&gt;1,"",DATABASE!M2979)</f>
        <v/>
      </c>
      <c r="C2981" s="94">
        <f>IF(DATABASE!$X2979&lt;&gt;1,"",DATABASE!A2979)</f>
        <v/>
      </c>
      <c r="D2981" s="94">
        <f>IF(DATABASE!$X2979&lt;&gt;1,"",DATABASE!P2979)</f>
        <v/>
      </c>
      <c r="E2981" s="94">
        <f>IF(DATABASE!$X2979&lt;&gt;1,"",DATABASE!L2979)</f>
        <v/>
      </c>
      <c r="F2981" s="94">
        <f>IF(DATABASE!$X2979&lt;&gt;1,"",DATABASE!Q2979)</f>
        <v/>
      </c>
      <c r="G2981" s="94">
        <f>IF(DATABASE!$X2979&lt;&gt;1,"",DATABASE!C2979)</f>
        <v/>
      </c>
      <c r="H2981" s="94">
        <f>IF(DATABASE!$X2979&lt;&gt;1,"",DATABASE!D2979)</f>
        <v/>
      </c>
      <c r="I2981" s="93">
        <f>IF(DATABASE!$X2979&lt;&gt;1,"",DATABASE!S2979)</f>
        <v/>
      </c>
    </row>
    <row r="2982" ht="16.5" customHeight="1" s="111">
      <c r="A2982" s="92">
        <f>IF(DATABASE!$X2980&lt;&gt;1,"",DATABASE!B2980)</f>
        <v/>
      </c>
      <c r="B2982" s="93">
        <f>IF(DATABASE!$X2980&lt;&gt;1,"",DATABASE!M2980)</f>
        <v/>
      </c>
      <c r="C2982" s="94">
        <f>IF(DATABASE!$X2980&lt;&gt;1,"",DATABASE!A2980)</f>
        <v/>
      </c>
      <c r="D2982" s="94">
        <f>IF(DATABASE!$X2980&lt;&gt;1,"",DATABASE!P2980)</f>
        <v/>
      </c>
      <c r="E2982" s="94">
        <f>IF(DATABASE!$X2980&lt;&gt;1,"",DATABASE!L2980)</f>
        <v/>
      </c>
      <c r="F2982" s="94">
        <f>IF(DATABASE!$X2980&lt;&gt;1,"",DATABASE!Q2980)</f>
        <v/>
      </c>
      <c r="G2982" s="94">
        <f>IF(DATABASE!$X2980&lt;&gt;1,"",DATABASE!C2980)</f>
        <v/>
      </c>
      <c r="H2982" s="94">
        <f>IF(DATABASE!$X2980&lt;&gt;1,"",DATABASE!D2980)</f>
        <v/>
      </c>
      <c r="I2982" s="93">
        <f>IF(DATABASE!$X2980&lt;&gt;1,"",DATABASE!S2980)</f>
        <v/>
      </c>
    </row>
    <row r="2983" ht="16.5" customHeight="1" s="111">
      <c r="A2983" s="92">
        <f>IF(DATABASE!$X2981&lt;&gt;1,"",DATABASE!B2981)</f>
        <v/>
      </c>
      <c r="B2983" s="93">
        <f>IF(DATABASE!$X2981&lt;&gt;1,"",DATABASE!M2981)</f>
        <v/>
      </c>
      <c r="C2983" s="94">
        <f>IF(DATABASE!$X2981&lt;&gt;1,"",DATABASE!A2981)</f>
        <v/>
      </c>
      <c r="D2983" s="94">
        <f>IF(DATABASE!$X2981&lt;&gt;1,"",DATABASE!P2981)</f>
        <v/>
      </c>
      <c r="E2983" s="94">
        <f>IF(DATABASE!$X2981&lt;&gt;1,"",DATABASE!L2981)</f>
        <v/>
      </c>
      <c r="F2983" s="94">
        <f>IF(DATABASE!$X2981&lt;&gt;1,"",DATABASE!Q2981)</f>
        <v/>
      </c>
      <c r="G2983" s="94">
        <f>IF(DATABASE!$X2981&lt;&gt;1,"",DATABASE!C2981)</f>
        <v/>
      </c>
      <c r="H2983" s="94">
        <f>IF(DATABASE!$X2981&lt;&gt;1,"",DATABASE!D2981)</f>
        <v/>
      </c>
      <c r="I2983" s="93">
        <f>IF(DATABASE!$X2981&lt;&gt;1,"",DATABASE!S2981)</f>
        <v/>
      </c>
    </row>
    <row r="2984" ht="16.5" customHeight="1" s="111">
      <c r="A2984" s="92">
        <f>IF(DATABASE!$X2982&lt;&gt;1,"",DATABASE!B2982)</f>
        <v/>
      </c>
      <c r="B2984" s="93">
        <f>IF(DATABASE!$X2982&lt;&gt;1,"",DATABASE!M2982)</f>
        <v/>
      </c>
      <c r="C2984" s="94">
        <f>IF(DATABASE!$X2982&lt;&gt;1,"",DATABASE!A2982)</f>
        <v/>
      </c>
      <c r="D2984" s="94">
        <f>IF(DATABASE!$X2982&lt;&gt;1,"",DATABASE!P2982)</f>
        <v/>
      </c>
      <c r="E2984" s="94">
        <f>IF(DATABASE!$X2982&lt;&gt;1,"",DATABASE!L2982)</f>
        <v/>
      </c>
      <c r="F2984" s="94">
        <f>IF(DATABASE!$X2982&lt;&gt;1,"",DATABASE!Q2982)</f>
        <v/>
      </c>
      <c r="G2984" s="94">
        <f>IF(DATABASE!$X2982&lt;&gt;1,"",DATABASE!C2982)</f>
        <v/>
      </c>
      <c r="H2984" s="94">
        <f>IF(DATABASE!$X2982&lt;&gt;1,"",DATABASE!D2982)</f>
        <v/>
      </c>
      <c r="I2984" s="93">
        <f>IF(DATABASE!$X2982&lt;&gt;1,"",DATABASE!S2982)</f>
        <v/>
      </c>
    </row>
    <row r="2985" ht="16.5" customHeight="1" s="111">
      <c r="A2985" s="92">
        <f>IF(DATABASE!$X2983&lt;&gt;1,"",DATABASE!B2983)</f>
        <v/>
      </c>
      <c r="B2985" s="93">
        <f>IF(DATABASE!$X2983&lt;&gt;1,"",DATABASE!M2983)</f>
        <v/>
      </c>
      <c r="C2985" s="94">
        <f>IF(DATABASE!$X2983&lt;&gt;1,"",DATABASE!A2983)</f>
        <v/>
      </c>
      <c r="D2985" s="94">
        <f>IF(DATABASE!$X2983&lt;&gt;1,"",DATABASE!P2983)</f>
        <v/>
      </c>
      <c r="E2985" s="94">
        <f>IF(DATABASE!$X2983&lt;&gt;1,"",DATABASE!L2983)</f>
        <v/>
      </c>
      <c r="F2985" s="94">
        <f>IF(DATABASE!$X2983&lt;&gt;1,"",DATABASE!Q2983)</f>
        <v/>
      </c>
      <c r="G2985" s="94">
        <f>IF(DATABASE!$X2983&lt;&gt;1,"",DATABASE!C2983)</f>
        <v/>
      </c>
      <c r="H2985" s="94">
        <f>IF(DATABASE!$X2983&lt;&gt;1,"",DATABASE!D2983)</f>
        <v/>
      </c>
      <c r="I2985" s="93">
        <f>IF(DATABASE!$X2983&lt;&gt;1,"",DATABASE!S2983)</f>
        <v/>
      </c>
    </row>
    <row r="2986" ht="16.5" customHeight="1" s="111">
      <c r="A2986" s="92">
        <f>IF(DATABASE!$X2984&lt;&gt;1,"",DATABASE!B2984)</f>
        <v/>
      </c>
      <c r="B2986" s="93">
        <f>IF(DATABASE!$X2984&lt;&gt;1,"",DATABASE!M2984)</f>
        <v/>
      </c>
      <c r="C2986" s="94">
        <f>IF(DATABASE!$X2984&lt;&gt;1,"",DATABASE!A2984)</f>
        <v/>
      </c>
      <c r="D2986" s="94">
        <f>IF(DATABASE!$X2984&lt;&gt;1,"",DATABASE!P2984)</f>
        <v/>
      </c>
      <c r="E2986" s="94">
        <f>IF(DATABASE!$X2984&lt;&gt;1,"",DATABASE!L2984)</f>
        <v/>
      </c>
      <c r="F2986" s="94">
        <f>IF(DATABASE!$X2984&lt;&gt;1,"",DATABASE!Q2984)</f>
        <v/>
      </c>
      <c r="G2986" s="94">
        <f>IF(DATABASE!$X2984&lt;&gt;1,"",DATABASE!C2984)</f>
        <v/>
      </c>
      <c r="H2986" s="94">
        <f>IF(DATABASE!$X2984&lt;&gt;1,"",DATABASE!D2984)</f>
        <v/>
      </c>
      <c r="I2986" s="93">
        <f>IF(DATABASE!$X2984&lt;&gt;1,"",DATABASE!S2984)</f>
        <v/>
      </c>
    </row>
    <row r="2987" ht="16.5" customHeight="1" s="111">
      <c r="A2987" s="92">
        <f>IF(DATABASE!$X2985&lt;&gt;1,"",DATABASE!B2985)</f>
        <v/>
      </c>
      <c r="B2987" s="93">
        <f>IF(DATABASE!$X2985&lt;&gt;1,"",DATABASE!M2985)</f>
        <v/>
      </c>
      <c r="C2987" s="94">
        <f>IF(DATABASE!$X2985&lt;&gt;1,"",DATABASE!A2985)</f>
        <v/>
      </c>
      <c r="D2987" s="94">
        <f>IF(DATABASE!$X2985&lt;&gt;1,"",DATABASE!P2985)</f>
        <v/>
      </c>
      <c r="E2987" s="94">
        <f>IF(DATABASE!$X2985&lt;&gt;1,"",DATABASE!L2985)</f>
        <v/>
      </c>
      <c r="F2987" s="94">
        <f>IF(DATABASE!$X2985&lt;&gt;1,"",DATABASE!Q2985)</f>
        <v/>
      </c>
      <c r="G2987" s="94">
        <f>IF(DATABASE!$X2985&lt;&gt;1,"",DATABASE!C2985)</f>
        <v/>
      </c>
      <c r="H2987" s="94">
        <f>IF(DATABASE!$X2985&lt;&gt;1,"",DATABASE!D2985)</f>
        <v/>
      </c>
      <c r="I2987" s="93">
        <f>IF(DATABASE!$X2985&lt;&gt;1,"",DATABASE!S2985)</f>
        <v/>
      </c>
    </row>
    <row r="2988" ht="16.5" customHeight="1" s="111">
      <c r="A2988" s="92">
        <f>IF(DATABASE!$X2986&lt;&gt;1,"",DATABASE!B2986)</f>
        <v/>
      </c>
      <c r="B2988" s="93">
        <f>IF(DATABASE!$X2986&lt;&gt;1,"",DATABASE!M2986)</f>
        <v/>
      </c>
      <c r="C2988" s="94">
        <f>IF(DATABASE!$X2986&lt;&gt;1,"",DATABASE!A2986)</f>
        <v/>
      </c>
      <c r="D2988" s="94">
        <f>IF(DATABASE!$X2986&lt;&gt;1,"",DATABASE!P2986)</f>
        <v/>
      </c>
      <c r="E2988" s="94">
        <f>IF(DATABASE!$X2986&lt;&gt;1,"",DATABASE!L2986)</f>
        <v/>
      </c>
      <c r="F2988" s="94">
        <f>IF(DATABASE!$X2986&lt;&gt;1,"",DATABASE!Q2986)</f>
        <v/>
      </c>
      <c r="G2988" s="94">
        <f>IF(DATABASE!$X2986&lt;&gt;1,"",DATABASE!C2986)</f>
        <v/>
      </c>
      <c r="H2988" s="94">
        <f>IF(DATABASE!$X2986&lt;&gt;1,"",DATABASE!D2986)</f>
        <v/>
      </c>
      <c r="I2988" s="93">
        <f>IF(DATABASE!$X2986&lt;&gt;1,"",DATABASE!S2986)</f>
        <v/>
      </c>
    </row>
    <row r="2989" ht="16.5" customHeight="1" s="111">
      <c r="A2989" s="92">
        <f>IF(DATABASE!$X2987&lt;&gt;1,"",DATABASE!B2987)</f>
        <v/>
      </c>
      <c r="B2989" s="93">
        <f>IF(DATABASE!$X2987&lt;&gt;1,"",DATABASE!M2987)</f>
        <v/>
      </c>
      <c r="C2989" s="94">
        <f>IF(DATABASE!$X2987&lt;&gt;1,"",DATABASE!A2987)</f>
        <v/>
      </c>
      <c r="D2989" s="94">
        <f>IF(DATABASE!$X2987&lt;&gt;1,"",DATABASE!P2987)</f>
        <v/>
      </c>
      <c r="E2989" s="94">
        <f>IF(DATABASE!$X2987&lt;&gt;1,"",DATABASE!L2987)</f>
        <v/>
      </c>
      <c r="F2989" s="94">
        <f>IF(DATABASE!$X2987&lt;&gt;1,"",DATABASE!Q2987)</f>
        <v/>
      </c>
      <c r="G2989" s="94">
        <f>IF(DATABASE!$X2987&lt;&gt;1,"",DATABASE!C2987)</f>
        <v/>
      </c>
      <c r="H2989" s="94">
        <f>IF(DATABASE!$X2987&lt;&gt;1,"",DATABASE!D2987)</f>
        <v/>
      </c>
      <c r="I2989" s="93">
        <f>IF(DATABASE!$X2987&lt;&gt;1,"",DATABASE!S2987)</f>
        <v/>
      </c>
    </row>
    <row r="2990" ht="16.5" customHeight="1" s="111">
      <c r="A2990" s="92">
        <f>IF(DATABASE!$X2988&lt;&gt;1,"",DATABASE!B2988)</f>
        <v/>
      </c>
      <c r="B2990" s="93">
        <f>IF(DATABASE!$X2988&lt;&gt;1,"",DATABASE!M2988)</f>
        <v/>
      </c>
      <c r="C2990" s="94">
        <f>IF(DATABASE!$X2988&lt;&gt;1,"",DATABASE!A2988)</f>
        <v/>
      </c>
      <c r="D2990" s="94">
        <f>IF(DATABASE!$X2988&lt;&gt;1,"",DATABASE!P2988)</f>
        <v/>
      </c>
      <c r="E2990" s="94">
        <f>IF(DATABASE!$X2988&lt;&gt;1,"",DATABASE!L2988)</f>
        <v/>
      </c>
      <c r="F2990" s="94">
        <f>IF(DATABASE!$X2988&lt;&gt;1,"",DATABASE!Q2988)</f>
        <v/>
      </c>
      <c r="G2990" s="94">
        <f>IF(DATABASE!$X2988&lt;&gt;1,"",DATABASE!C2988)</f>
        <v/>
      </c>
      <c r="H2990" s="94">
        <f>IF(DATABASE!$X2988&lt;&gt;1,"",DATABASE!D2988)</f>
        <v/>
      </c>
      <c r="I2990" s="93">
        <f>IF(DATABASE!$X2988&lt;&gt;1,"",DATABASE!S2988)</f>
        <v/>
      </c>
    </row>
    <row r="2991" ht="16.5" customHeight="1" s="111">
      <c r="A2991" s="92">
        <f>IF(DATABASE!$X2989&lt;&gt;1,"",DATABASE!B2989)</f>
        <v/>
      </c>
      <c r="B2991" s="93">
        <f>IF(DATABASE!$X2989&lt;&gt;1,"",DATABASE!M2989)</f>
        <v/>
      </c>
      <c r="C2991" s="94">
        <f>IF(DATABASE!$X2989&lt;&gt;1,"",DATABASE!A2989)</f>
        <v/>
      </c>
      <c r="D2991" s="94">
        <f>IF(DATABASE!$X2989&lt;&gt;1,"",DATABASE!P2989)</f>
        <v/>
      </c>
      <c r="E2991" s="94">
        <f>IF(DATABASE!$X2989&lt;&gt;1,"",DATABASE!L2989)</f>
        <v/>
      </c>
      <c r="F2991" s="94">
        <f>IF(DATABASE!$X2989&lt;&gt;1,"",DATABASE!Q2989)</f>
        <v/>
      </c>
      <c r="G2991" s="94">
        <f>IF(DATABASE!$X2989&lt;&gt;1,"",DATABASE!C2989)</f>
        <v/>
      </c>
      <c r="H2991" s="94">
        <f>IF(DATABASE!$X2989&lt;&gt;1,"",DATABASE!D2989)</f>
        <v/>
      </c>
      <c r="I2991" s="93">
        <f>IF(DATABASE!$X2989&lt;&gt;1,"",DATABASE!S2989)</f>
        <v/>
      </c>
    </row>
    <row r="2992" ht="16.5" customHeight="1" s="111">
      <c r="A2992" s="92">
        <f>IF(DATABASE!$X2990&lt;&gt;1,"",DATABASE!B2990)</f>
        <v/>
      </c>
      <c r="B2992" s="93">
        <f>IF(DATABASE!$X2990&lt;&gt;1,"",DATABASE!M2990)</f>
        <v/>
      </c>
      <c r="C2992" s="94">
        <f>IF(DATABASE!$X2990&lt;&gt;1,"",DATABASE!A2990)</f>
        <v/>
      </c>
      <c r="D2992" s="94">
        <f>IF(DATABASE!$X2990&lt;&gt;1,"",DATABASE!P2990)</f>
        <v/>
      </c>
      <c r="E2992" s="94">
        <f>IF(DATABASE!$X2990&lt;&gt;1,"",DATABASE!L2990)</f>
        <v/>
      </c>
      <c r="F2992" s="94">
        <f>IF(DATABASE!$X2990&lt;&gt;1,"",DATABASE!Q2990)</f>
        <v/>
      </c>
      <c r="G2992" s="94">
        <f>IF(DATABASE!$X2990&lt;&gt;1,"",DATABASE!C2990)</f>
        <v/>
      </c>
      <c r="H2992" s="94">
        <f>IF(DATABASE!$X2990&lt;&gt;1,"",DATABASE!D2990)</f>
        <v/>
      </c>
      <c r="I2992" s="93">
        <f>IF(DATABASE!$X2990&lt;&gt;1,"",DATABASE!S2990)</f>
        <v/>
      </c>
    </row>
    <row r="2993" ht="16.5" customHeight="1" s="111">
      <c r="A2993" s="92">
        <f>IF(DATABASE!$X2991&lt;&gt;1,"",DATABASE!B2991)</f>
        <v/>
      </c>
      <c r="B2993" s="93">
        <f>IF(DATABASE!$X2991&lt;&gt;1,"",DATABASE!M2991)</f>
        <v/>
      </c>
      <c r="C2993" s="94">
        <f>IF(DATABASE!$X2991&lt;&gt;1,"",DATABASE!A2991)</f>
        <v/>
      </c>
      <c r="D2993" s="94">
        <f>IF(DATABASE!$X2991&lt;&gt;1,"",DATABASE!P2991)</f>
        <v/>
      </c>
      <c r="E2993" s="94">
        <f>IF(DATABASE!$X2991&lt;&gt;1,"",DATABASE!L2991)</f>
        <v/>
      </c>
      <c r="F2993" s="94">
        <f>IF(DATABASE!$X2991&lt;&gt;1,"",DATABASE!Q2991)</f>
        <v/>
      </c>
      <c r="G2993" s="94">
        <f>IF(DATABASE!$X2991&lt;&gt;1,"",DATABASE!C2991)</f>
        <v/>
      </c>
      <c r="H2993" s="94">
        <f>IF(DATABASE!$X2991&lt;&gt;1,"",DATABASE!D2991)</f>
        <v/>
      </c>
      <c r="I2993" s="93">
        <f>IF(DATABASE!$X2991&lt;&gt;1,"",DATABASE!S2991)</f>
        <v/>
      </c>
    </row>
    <row r="2994" ht="16.5" customHeight="1" s="111">
      <c r="A2994" s="92">
        <f>IF(DATABASE!$X2992&lt;&gt;1,"",DATABASE!B2992)</f>
        <v/>
      </c>
      <c r="B2994" s="93">
        <f>IF(DATABASE!$X2992&lt;&gt;1,"",DATABASE!M2992)</f>
        <v/>
      </c>
      <c r="C2994" s="94">
        <f>IF(DATABASE!$X2992&lt;&gt;1,"",DATABASE!A2992)</f>
        <v/>
      </c>
      <c r="D2994" s="94">
        <f>IF(DATABASE!$X2992&lt;&gt;1,"",DATABASE!P2992)</f>
        <v/>
      </c>
      <c r="E2994" s="94">
        <f>IF(DATABASE!$X2992&lt;&gt;1,"",DATABASE!L2992)</f>
        <v/>
      </c>
      <c r="F2994" s="94">
        <f>IF(DATABASE!$X2992&lt;&gt;1,"",DATABASE!Q2992)</f>
        <v/>
      </c>
      <c r="G2994" s="94">
        <f>IF(DATABASE!$X2992&lt;&gt;1,"",DATABASE!C2992)</f>
        <v/>
      </c>
      <c r="H2994" s="94">
        <f>IF(DATABASE!$X2992&lt;&gt;1,"",DATABASE!D2992)</f>
        <v/>
      </c>
      <c r="I2994" s="93">
        <f>IF(DATABASE!$X2992&lt;&gt;1,"",DATABASE!S2992)</f>
        <v/>
      </c>
    </row>
    <row r="2995" ht="16.5" customHeight="1" s="111">
      <c r="A2995" s="92">
        <f>IF(DATABASE!$X2993&lt;&gt;1,"",DATABASE!B2993)</f>
        <v/>
      </c>
      <c r="B2995" s="93">
        <f>IF(DATABASE!$X2993&lt;&gt;1,"",DATABASE!M2993)</f>
        <v/>
      </c>
      <c r="C2995" s="94">
        <f>IF(DATABASE!$X2993&lt;&gt;1,"",DATABASE!A2993)</f>
        <v/>
      </c>
      <c r="D2995" s="94">
        <f>IF(DATABASE!$X2993&lt;&gt;1,"",DATABASE!P2993)</f>
        <v/>
      </c>
      <c r="E2995" s="94">
        <f>IF(DATABASE!$X2993&lt;&gt;1,"",DATABASE!L2993)</f>
        <v/>
      </c>
      <c r="F2995" s="94">
        <f>IF(DATABASE!$X2993&lt;&gt;1,"",DATABASE!Q2993)</f>
        <v/>
      </c>
      <c r="G2995" s="94">
        <f>IF(DATABASE!$X2993&lt;&gt;1,"",DATABASE!C2993)</f>
        <v/>
      </c>
      <c r="H2995" s="94">
        <f>IF(DATABASE!$X2993&lt;&gt;1,"",DATABASE!D2993)</f>
        <v/>
      </c>
      <c r="I2995" s="93">
        <f>IF(DATABASE!$X2993&lt;&gt;1,"",DATABASE!S2993)</f>
        <v/>
      </c>
    </row>
    <row r="2996" ht="16.5" customHeight="1" s="111">
      <c r="A2996" s="92">
        <f>IF(DATABASE!$X2994&lt;&gt;1,"",DATABASE!B2994)</f>
        <v/>
      </c>
      <c r="B2996" s="93">
        <f>IF(DATABASE!$X2994&lt;&gt;1,"",DATABASE!M2994)</f>
        <v/>
      </c>
      <c r="C2996" s="94">
        <f>IF(DATABASE!$X2994&lt;&gt;1,"",DATABASE!A2994)</f>
        <v/>
      </c>
      <c r="D2996" s="94">
        <f>IF(DATABASE!$X2994&lt;&gt;1,"",DATABASE!P2994)</f>
        <v/>
      </c>
      <c r="E2996" s="94">
        <f>IF(DATABASE!$X2994&lt;&gt;1,"",DATABASE!L2994)</f>
        <v/>
      </c>
      <c r="F2996" s="94">
        <f>IF(DATABASE!$X2994&lt;&gt;1,"",DATABASE!Q2994)</f>
        <v/>
      </c>
      <c r="G2996" s="94">
        <f>IF(DATABASE!$X2994&lt;&gt;1,"",DATABASE!C2994)</f>
        <v/>
      </c>
      <c r="H2996" s="94">
        <f>IF(DATABASE!$X2994&lt;&gt;1,"",DATABASE!D2994)</f>
        <v/>
      </c>
      <c r="I2996" s="93">
        <f>IF(DATABASE!$X2994&lt;&gt;1,"",DATABASE!S2994)</f>
        <v/>
      </c>
    </row>
    <row r="2997" ht="16.5" customHeight="1" s="111">
      <c r="A2997" s="92">
        <f>IF(DATABASE!$X2995&lt;&gt;1,"",DATABASE!B2995)</f>
        <v/>
      </c>
      <c r="B2997" s="93">
        <f>IF(DATABASE!$X2995&lt;&gt;1,"",DATABASE!M2995)</f>
        <v/>
      </c>
      <c r="C2997" s="94">
        <f>IF(DATABASE!$X2995&lt;&gt;1,"",DATABASE!A2995)</f>
        <v/>
      </c>
      <c r="D2997" s="94">
        <f>IF(DATABASE!$X2995&lt;&gt;1,"",DATABASE!P2995)</f>
        <v/>
      </c>
      <c r="E2997" s="94">
        <f>IF(DATABASE!$X2995&lt;&gt;1,"",DATABASE!L2995)</f>
        <v/>
      </c>
      <c r="F2997" s="94">
        <f>IF(DATABASE!$X2995&lt;&gt;1,"",DATABASE!Q2995)</f>
        <v/>
      </c>
      <c r="G2997" s="94">
        <f>IF(DATABASE!$X2995&lt;&gt;1,"",DATABASE!C2995)</f>
        <v/>
      </c>
      <c r="H2997" s="94">
        <f>IF(DATABASE!$X2995&lt;&gt;1,"",DATABASE!D2995)</f>
        <v/>
      </c>
      <c r="I2997" s="93">
        <f>IF(DATABASE!$X2995&lt;&gt;1,"",DATABASE!S2995)</f>
        <v/>
      </c>
    </row>
    <row r="2998" ht="16.5" customHeight="1" s="111">
      <c r="A2998" s="92">
        <f>IF(DATABASE!$X2996&lt;&gt;1,"",DATABASE!B2996)</f>
        <v/>
      </c>
      <c r="B2998" s="93">
        <f>IF(DATABASE!$X2996&lt;&gt;1,"",DATABASE!M2996)</f>
        <v/>
      </c>
      <c r="C2998" s="94">
        <f>IF(DATABASE!$X2996&lt;&gt;1,"",DATABASE!A2996)</f>
        <v/>
      </c>
      <c r="D2998" s="94">
        <f>IF(DATABASE!$X2996&lt;&gt;1,"",DATABASE!P2996)</f>
        <v/>
      </c>
      <c r="E2998" s="94">
        <f>IF(DATABASE!$X2996&lt;&gt;1,"",DATABASE!L2996)</f>
        <v/>
      </c>
      <c r="F2998" s="94">
        <f>IF(DATABASE!$X2996&lt;&gt;1,"",DATABASE!Q2996)</f>
        <v/>
      </c>
      <c r="G2998" s="94">
        <f>IF(DATABASE!$X2996&lt;&gt;1,"",DATABASE!C2996)</f>
        <v/>
      </c>
      <c r="H2998" s="94">
        <f>IF(DATABASE!$X2996&lt;&gt;1,"",DATABASE!D2996)</f>
        <v/>
      </c>
      <c r="I2998" s="93">
        <f>IF(DATABASE!$X2996&lt;&gt;1,"",DATABASE!S2996)</f>
        <v/>
      </c>
    </row>
    <row r="2999" ht="16.5" customHeight="1" s="111">
      <c r="A2999" s="92">
        <f>IF(DATABASE!$X2997&lt;&gt;1,"",DATABASE!B2997)</f>
        <v/>
      </c>
      <c r="B2999" s="93">
        <f>IF(DATABASE!$X2997&lt;&gt;1,"",DATABASE!M2997)</f>
        <v/>
      </c>
      <c r="C2999" s="94">
        <f>IF(DATABASE!$X2997&lt;&gt;1,"",DATABASE!A2997)</f>
        <v/>
      </c>
      <c r="D2999" s="94">
        <f>IF(DATABASE!$X2997&lt;&gt;1,"",DATABASE!P2997)</f>
        <v/>
      </c>
      <c r="E2999" s="94">
        <f>IF(DATABASE!$X2997&lt;&gt;1,"",DATABASE!L2997)</f>
        <v/>
      </c>
      <c r="F2999" s="94">
        <f>IF(DATABASE!$X2997&lt;&gt;1,"",DATABASE!Q2997)</f>
        <v/>
      </c>
      <c r="G2999" s="94">
        <f>IF(DATABASE!$X2997&lt;&gt;1,"",DATABASE!C2997)</f>
        <v/>
      </c>
      <c r="H2999" s="94">
        <f>IF(DATABASE!$X2997&lt;&gt;1,"",DATABASE!D2997)</f>
        <v/>
      </c>
      <c r="I2999" s="93">
        <f>IF(DATABASE!$X2997&lt;&gt;1,"",DATABASE!S2997)</f>
        <v/>
      </c>
    </row>
    <row r="3000" ht="16.5" customHeight="1" s="111">
      <c r="A3000" s="92">
        <f>IF(DATABASE!$X2998&lt;&gt;1,"",DATABASE!B2998)</f>
        <v/>
      </c>
      <c r="B3000" s="93">
        <f>IF(DATABASE!$X2998&lt;&gt;1,"",DATABASE!M2998)</f>
        <v/>
      </c>
      <c r="C3000" s="94">
        <f>IF(DATABASE!$X2998&lt;&gt;1,"",DATABASE!A2998)</f>
        <v/>
      </c>
      <c r="D3000" s="94">
        <f>IF(DATABASE!$X2998&lt;&gt;1,"",DATABASE!P2998)</f>
        <v/>
      </c>
      <c r="E3000" s="94">
        <f>IF(DATABASE!$X2998&lt;&gt;1,"",DATABASE!L2998)</f>
        <v/>
      </c>
      <c r="F3000" s="94">
        <f>IF(DATABASE!$X2998&lt;&gt;1,"",DATABASE!Q2998)</f>
        <v/>
      </c>
      <c r="G3000" s="94">
        <f>IF(DATABASE!$X2998&lt;&gt;1,"",DATABASE!C2998)</f>
        <v/>
      </c>
      <c r="H3000" s="94">
        <f>IF(DATABASE!$X2998&lt;&gt;1,"",DATABASE!D2998)</f>
        <v/>
      </c>
      <c r="I3000" s="93">
        <f>IF(DATABASE!$X2998&lt;&gt;1,"",DATABASE!S2998)</f>
        <v/>
      </c>
    </row>
    <row r="3001" ht="16.5" customHeight="1" s="111">
      <c r="A3001" s="92">
        <f>IF(DATABASE!$X2999&lt;&gt;1,"",DATABASE!B2999)</f>
        <v/>
      </c>
      <c r="B3001" s="93">
        <f>IF(DATABASE!$X2999&lt;&gt;1,"",DATABASE!M2999)</f>
        <v/>
      </c>
      <c r="C3001" s="94">
        <f>IF(DATABASE!$X2999&lt;&gt;1,"",DATABASE!A2999)</f>
        <v/>
      </c>
      <c r="D3001" s="94">
        <f>IF(DATABASE!$X2999&lt;&gt;1,"",DATABASE!P2999)</f>
        <v/>
      </c>
      <c r="E3001" s="94">
        <f>IF(DATABASE!$X2999&lt;&gt;1,"",DATABASE!L2999)</f>
        <v/>
      </c>
      <c r="F3001" s="94">
        <f>IF(DATABASE!$X2999&lt;&gt;1,"",DATABASE!Q2999)</f>
        <v/>
      </c>
      <c r="G3001" s="94">
        <f>IF(DATABASE!$X2999&lt;&gt;1,"",DATABASE!C2999)</f>
        <v/>
      </c>
      <c r="H3001" s="94">
        <f>IF(DATABASE!$X2999&lt;&gt;1,"",DATABASE!D2999)</f>
        <v/>
      </c>
      <c r="I3001" s="93">
        <f>IF(DATABASE!$X2999&lt;&gt;1,"",DATABASE!S2999)</f>
        <v/>
      </c>
    </row>
    <row r="3002" ht="16.5" customHeight="1" s="111">
      <c r="A3002" s="92">
        <f>IF(DATABASE!$X3000&lt;&gt;1,"",DATABASE!B3000)</f>
        <v/>
      </c>
      <c r="B3002" s="93">
        <f>IF(DATABASE!$X3000&lt;&gt;1,"",DATABASE!M3000)</f>
        <v/>
      </c>
      <c r="C3002" s="94">
        <f>IF(DATABASE!$X3000&lt;&gt;1,"",DATABASE!A3000)</f>
        <v/>
      </c>
      <c r="D3002" s="94">
        <f>IF(DATABASE!$X3000&lt;&gt;1,"",DATABASE!P3000)</f>
        <v/>
      </c>
      <c r="E3002" s="94">
        <f>IF(DATABASE!$X3000&lt;&gt;1,"",DATABASE!L3000)</f>
        <v/>
      </c>
      <c r="F3002" s="94">
        <f>IF(DATABASE!$X3000&lt;&gt;1,"",DATABASE!Q3000)</f>
        <v/>
      </c>
      <c r="G3002" s="94">
        <f>IF(DATABASE!$X3000&lt;&gt;1,"",DATABASE!C3000)</f>
        <v/>
      </c>
      <c r="H3002" s="94">
        <f>IF(DATABASE!$X3000&lt;&gt;1,"",DATABASE!D3000)</f>
        <v/>
      </c>
      <c r="I3002" s="93">
        <f>IF(DATABASE!$X3000&lt;&gt;1,"",DATABASE!S3000)</f>
        <v/>
      </c>
    </row>
    <row r="3003" ht="16.5" customHeight="1" s="111">
      <c r="A3003" s="92">
        <f>IF(DATABASE!$X3001&lt;&gt;1,"",DATABASE!B3001)</f>
        <v/>
      </c>
      <c r="B3003" s="93">
        <f>IF(DATABASE!$X3001&lt;&gt;1,"",DATABASE!M3001)</f>
        <v/>
      </c>
      <c r="C3003" s="94">
        <f>IF(DATABASE!$X3001&lt;&gt;1,"",DATABASE!A3001)</f>
        <v/>
      </c>
      <c r="D3003" s="94">
        <f>IF(DATABASE!$X3001&lt;&gt;1,"",DATABASE!P3001)</f>
        <v/>
      </c>
      <c r="E3003" s="94">
        <f>IF(DATABASE!$X3001&lt;&gt;1,"",DATABASE!L3001)</f>
        <v/>
      </c>
      <c r="F3003" s="94">
        <f>IF(DATABASE!$X3001&lt;&gt;1,"",DATABASE!Q3001)</f>
        <v/>
      </c>
      <c r="G3003" s="94">
        <f>IF(DATABASE!$X3001&lt;&gt;1,"",DATABASE!C3001)</f>
        <v/>
      </c>
      <c r="H3003" s="94">
        <f>IF(DATABASE!$X3001&lt;&gt;1,"",DATABASE!D3001)</f>
        <v/>
      </c>
      <c r="I3003" s="93">
        <f>IF(DATABASE!$X3001&lt;&gt;1,"",DATABASE!S3001)</f>
        <v/>
      </c>
    </row>
    <row r="3004" ht="16.5" customHeight="1" s="111">
      <c r="A3004" s="92">
        <f>IF(DATABASE!$X3002&lt;&gt;1,"",DATABASE!B3002)</f>
        <v/>
      </c>
      <c r="B3004" s="93">
        <f>IF(DATABASE!$X3002&lt;&gt;1,"",DATABASE!M3002)</f>
        <v/>
      </c>
      <c r="C3004" s="94">
        <f>IF(DATABASE!$X3002&lt;&gt;1,"",DATABASE!A3002)</f>
        <v/>
      </c>
      <c r="D3004" s="94">
        <f>IF(DATABASE!$X3002&lt;&gt;1,"",DATABASE!P3002)</f>
        <v/>
      </c>
      <c r="E3004" s="94">
        <f>IF(DATABASE!$X3002&lt;&gt;1,"",DATABASE!L3002)</f>
        <v/>
      </c>
      <c r="F3004" s="94">
        <f>IF(DATABASE!$X3002&lt;&gt;1,"",DATABASE!Q3002)</f>
        <v/>
      </c>
      <c r="G3004" s="94">
        <f>IF(DATABASE!$X3002&lt;&gt;1,"",DATABASE!C3002)</f>
        <v/>
      </c>
      <c r="H3004" s="94">
        <f>IF(DATABASE!$X3002&lt;&gt;1,"",DATABASE!D3002)</f>
        <v/>
      </c>
      <c r="I3004" s="93">
        <f>IF(DATABASE!$X3002&lt;&gt;1,"",DATABASE!S3002)</f>
        <v/>
      </c>
    </row>
    <row r="3005" ht="16.5" customHeight="1" s="111">
      <c r="A3005" s="92">
        <f>IF(DATABASE!$X3003&lt;&gt;1,"",DATABASE!B3003)</f>
        <v/>
      </c>
      <c r="B3005" s="93">
        <f>IF(DATABASE!$X3003&lt;&gt;1,"",DATABASE!M3003)</f>
        <v/>
      </c>
      <c r="C3005" s="94">
        <f>IF(DATABASE!$X3003&lt;&gt;1,"",DATABASE!A3003)</f>
        <v/>
      </c>
      <c r="D3005" s="94">
        <f>IF(DATABASE!$X3003&lt;&gt;1,"",DATABASE!P3003)</f>
        <v/>
      </c>
      <c r="E3005" s="94">
        <f>IF(DATABASE!$X3003&lt;&gt;1,"",DATABASE!L3003)</f>
        <v/>
      </c>
      <c r="F3005" s="94">
        <f>IF(DATABASE!$X3003&lt;&gt;1,"",DATABASE!Q3003)</f>
        <v/>
      </c>
      <c r="G3005" s="94">
        <f>IF(DATABASE!$X3003&lt;&gt;1,"",DATABASE!C3003)</f>
        <v/>
      </c>
      <c r="H3005" s="94">
        <f>IF(DATABASE!$X3003&lt;&gt;1,"",DATABASE!D3003)</f>
        <v/>
      </c>
      <c r="I3005" s="93">
        <f>IF(DATABASE!$X3003&lt;&gt;1,"",DATABASE!S3003)</f>
        <v/>
      </c>
    </row>
    <row r="3006" ht="16.5" customHeight="1" s="111">
      <c r="A3006" s="92">
        <f>IF(DATABASE!$X3004&lt;&gt;1,"",DATABASE!B3004)</f>
        <v/>
      </c>
      <c r="B3006" s="93">
        <f>IF(DATABASE!$X3004&lt;&gt;1,"",DATABASE!M3004)</f>
        <v/>
      </c>
      <c r="C3006" s="94">
        <f>IF(DATABASE!$X3004&lt;&gt;1,"",DATABASE!A3004)</f>
        <v/>
      </c>
      <c r="D3006" s="94">
        <f>IF(DATABASE!$X3004&lt;&gt;1,"",DATABASE!P3004)</f>
        <v/>
      </c>
      <c r="E3006" s="94">
        <f>IF(DATABASE!$X3004&lt;&gt;1,"",DATABASE!L3004)</f>
        <v/>
      </c>
      <c r="F3006" s="94">
        <f>IF(DATABASE!$X3004&lt;&gt;1,"",DATABASE!Q3004)</f>
        <v/>
      </c>
      <c r="G3006" s="94">
        <f>IF(DATABASE!$X3004&lt;&gt;1,"",DATABASE!C3004)</f>
        <v/>
      </c>
      <c r="H3006" s="94">
        <f>IF(DATABASE!$X3004&lt;&gt;1,"",DATABASE!D3004)</f>
        <v/>
      </c>
      <c r="I3006" s="93">
        <f>IF(DATABASE!$X3004&lt;&gt;1,"",DATABASE!S3004)</f>
        <v/>
      </c>
    </row>
    <row r="3007" ht="16.5" customHeight="1" s="111">
      <c r="A3007" s="92">
        <f>IF(DATABASE!$X3005&lt;&gt;1,"",DATABASE!B3005)</f>
        <v/>
      </c>
      <c r="B3007" s="93">
        <f>IF(DATABASE!$X3005&lt;&gt;1,"",DATABASE!M3005)</f>
        <v/>
      </c>
      <c r="C3007" s="94">
        <f>IF(DATABASE!$X3005&lt;&gt;1,"",DATABASE!A3005)</f>
        <v/>
      </c>
      <c r="D3007" s="94">
        <f>IF(DATABASE!$X3005&lt;&gt;1,"",DATABASE!P3005)</f>
        <v/>
      </c>
      <c r="E3007" s="94">
        <f>IF(DATABASE!$X3005&lt;&gt;1,"",DATABASE!L3005)</f>
        <v/>
      </c>
      <c r="F3007" s="94">
        <f>IF(DATABASE!$X3005&lt;&gt;1,"",DATABASE!Q3005)</f>
        <v/>
      </c>
      <c r="G3007" s="94">
        <f>IF(DATABASE!$X3005&lt;&gt;1,"",DATABASE!C3005)</f>
        <v/>
      </c>
      <c r="H3007" s="94">
        <f>IF(DATABASE!$X3005&lt;&gt;1,"",DATABASE!D3005)</f>
        <v/>
      </c>
      <c r="I3007" s="93">
        <f>IF(DATABASE!$X3005&lt;&gt;1,"",DATABASE!S3005)</f>
        <v/>
      </c>
    </row>
    <row r="3008" ht="16.5" customHeight="1" s="111">
      <c r="A3008" s="92">
        <f>IF(DATABASE!$X3006&lt;&gt;1,"",DATABASE!B3006)</f>
        <v/>
      </c>
      <c r="B3008" s="93">
        <f>IF(DATABASE!$X3006&lt;&gt;1,"",DATABASE!M3006)</f>
        <v/>
      </c>
      <c r="C3008" s="94">
        <f>IF(DATABASE!$X3006&lt;&gt;1,"",DATABASE!A3006)</f>
        <v/>
      </c>
      <c r="D3008" s="94">
        <f>IF(DATABASE!$X3006&lt;&gt;1,"",DATABASE!P3006)</f>
        <v/>
      </c>
      <c r="E3008" s="94">
        <f>IF(DATABASE!$X3006&lt;&gt;1,"",DATABASE!L3006)</f>
        <v/>
      </c>
      <c r="F3008" s="94">
        <f>IF(DATABASE!$X3006&lt;&gt;1,"",DATABASE!Q3006)</f>
        <v/>
      </c>
      <c r="G3008" s="94">
        <f>IF(DATABASE!$X3006&lt;&gt;1,"",DATABASE!C3006)</f>
        <v/>
      </c>
      <c r="H3008" s="94">
        <f>IF(DATABASE!$X3006&lt;&gt;1,"",DATABASE!D3006)</f>
        <v/>
      </c>
      <c r="I3008" s="93">
        <f>IF(DATABASE!$X3006&lt;&gt;1,"",DATABASE!S3006)</f>
        <v/>
      </c>
    </row>
    <row r="3009" ht="16.5" customHeight="1" s="111">
      <c r="A3009" s="92">
        <f>IF(DATABASE!$X3007&lt;&gt;1,"",DATABASE!B3007)</f>
        <v/>
      </c>
      <c r="B3009" s="93">
        <f>IF(DATABASE!$X3007&lt;&gt;1,"",DATABASE!M3007)</f>
        <v/>
      </c>
      <c r="C3009" s="94">
        <f>IF(DATABASE!$X3007&lt;&gt;1,"",DATABASE!A3007)</f>
        <v/>
      </c>
      <c r="D3009" s="94">
        <f>IF(DATABASE!$X3007&lt;&gt;1,"",DATABASE!P3007)</f>
        <v/>
      </c>
      <c r="E3009" s="94">
        <f>IF(DATABASE!$X3007&lt;&gt;1,"",DATABASE!L3007)</f>
        <v/>
      </c>
      <c r="F3009" s="94">
        <f>IF(DATABASE!$X3007&lt;&gt;1,"",DATABASE!Q3007)</f>
        <v/>
      </c>
      <c r="G3009" s="94">
        <f>IF(DATABASE!$X3007&lt;&gt;1,"",DATABASE!C3007)</f>
        <v/>
      </c>
      <c r="H3009" s="94">
        <f>IF(DATABASE!$X3007&lt;&gt;1,"",DATABASE!D3007)</f>
        <v/>
      </c>
      <c r="I3009" s="93">
        <f>IF(DATABASE!$X3007&lt;&gt;1,"",DATABASE!S3007)</f>
        <v/>
      </c>
    </row>
    <row r="3010" ht="16.5" customHeight="1" s="111">
      <c r="A3010" s="92">
        <f>IF(DATABASE!$X3008&lt;&gt;1,"",DATABASE!B3008)</f>
        <v/>
      </c>
      <c r="B3010" s="93">
        <f>IF(DATABASE!$X3008&lt;&gt;1,"",DATABASE!M3008)</f>
        <v/>
      </c>
      <c r="C3010" s="94">
        <f>IF(DATABASE!$X3008&lt;&gt;1,"",DATABASE!A3008)</f>
        <v/>
      </c>
      <c r="D3010" s="94">
        <f>IF(DATABASE!$X3008&lt;&gt;1,"",DATABASE!P3008)</f>
        <v/>
      </c>
      <c r="E3010" s="94">
        <f>IF(DATABASE!$X3008&lt;&gt;1,"",DATABASE!L3008)</f>
        <v/>
      </c>
      <c r="F3010" s="94">
        <f>IF(DATABASE!$X3008&lt;&gt;1,"",DATABASE!Q3008)</f>
        <v/>
      </c>
      <c r="G3010" s="94">
        <f>IF(DATABASE!$X3008&lt;&gt;1,"",DATABASE!C3008)</f>
        <v/>
      </c>
      <c r="H3010" s="94">
        <f>IF(DATABASE!$X3008&lt;&gt;1,"",DATABASE!D3008)</f>
        <v/>
      </c>
      <c r="I3010" s="93">
        <f>IF(DATABASE!$X3008&lt;&gt;1,"",DATABASE!S3008)</f>
        <v/>
      </c>
    </row>
    <row r="3011" ht="16.5" customHeight="1" s="111">
      <c r="A3011" s="92">
        <f>IF(DATABASE!$X3009&lt;&gt;1,"",DATABASE!B3009)</f>
        <v/>
      </c>
      <c r="B3011" s="93">
        <f>IF(DATABASE!$X3009&lt;&gt;1,"",DATABASE!M3009)</f>
        <v/>
      </c>
      <c r="C3011" s="94">
        <f>IF(DATABASE!$X3009&lt;&gt;1,"",DATABASE!A3009)</f>
        <v/>
      </c>
      <c r="D3011" s="94">
        <f>IF(DATABASE!$X3009&lt;&gt;1,"",DATABASE!P3009)</f>
        <v/>
      </c>
      <c r="E3011" s="94">
        <f>IF(DATABASE!$X3009&lt;&gt;1,"",DATABASE!L3009)</f>
        <v/>
      </c>
      <c r="F3011" s="94">
        <f>IF(DATABASE!$X3009&lt;&gt;1,"",DATABASE!Q3009)</f>
        <v/>
      </c>
      <c r="G3011" s="94">
        <f>IF(DATABASE!$X3009&lt;&gt;1,"",DATABASE!C3009)</f>
        <v/>
      </c>
      <c r="H3011" s="94">
        <f>IF(DATABASE!$X3009&lt;&gt;1,"",DATABASE!D3009)</f>
        <v/>
      </c>
      <c r="I3011" s="93">
        <f>IF(DATABASE!$X3009&lt;&gt;1,"",DATABASE!S3009)</f>
        <v/>
      </c>
    </row>
    <row r="3012" ht="16.5" customHeight="1" s="111">
      <c r="A3012" s="92">
        <f>IF(DATABASE!$X3010&lt;&gt;1,"",DATABASE!B3010)</f>
        <v/>
      </c>
      <c r="B3012" s="93">
        <f>IF(DATABASE!$X3010&lt;&gt;1,"",DATABASE!M3010)</f>
        <v/>
      </c>
      <c r="C3012" s="94">
        <f>IF(DATABASE!$X3010&lt;&gt;1,"",DATABASE!A3010)</f>
        <v/>
      </c>
      <c r="D3012" s="94">
        <f>IF(DATABASE!$X3010&lt;&gt;1,"",DATABASE!P3010)</f>
        <v/>
      </c>
      <c r="E3012" s="94">
        <f>IF(DATABASE!$X3010&lt;&gt;1,"",DATABASE!L3010)</f>
        <v/>
      </c>
      <c r="F3012" s="94">
        <f>IF(DATABASE!$X3010&lt;&gt;1,"",DATABASE!Q3010)</f>
        <v/>
      </c>
      <c r="G3012" s="94">
        <f>IF(DATABASE!$X3010&lt;&gt;1,"",DATABASE!C3010)</f>
        <v/>
      </c>
      <c r="H3012" s="94">
        <f>IF(DATABASE!$X3010&lt;&gt;1,"",DATABASE!D3010)</f>
        <v/>
      </c>
      <c r="I3012" s="93">
        <f>IF(DATABASE!$X3010&lt;&gt;1,"",DATABASE!S3010)</f>
        <v/>
      </c>
    </row>
    <row r="3013" ht="16.5" customHeight="1" s="111">
      <c r="A3013" s="92">
        <f>IF(DATABASE!$X3011&lt;&gt;1,"",DATABASE!B3011)</f>
        <v/>
      </c>
      <c r="B3013" s="93">
        <f>IF(DATABASE!$X3011&lt;&gt;1,"",DATABASE!M3011)</f>
        <v/>
      </c>
      <c r="C3013" s="94">
        <f>IF(DATABASE!$X3011&lt;&gt;1,"",DATABASE!A3011)</f>
        <v/>
      </c>
      <c r="D3013" s="94">
        <f>IF(DATABASE!$X3011&lt;&gt;1,"",DATABASE!P3011)</f>
        <v/>
      </c>
      <c r="E3013" s="94">
        <f>IF(DATABASE!$X3011&lt;&gt;1,"",DATABASE!L3011)</f>
        <v/>
      </c>
      <c r="F3013" s="94">
        <f>IF(DATABASE!$X3011&lt;&gt;1,"",DATABASE!Q3011)</f>
        <v/>
      </c>
      <c r="G3013" s="94">
        <f>IF(DATABASE!$X3011&lt;&gt;1,"",DATABASE!C3011)</f>
        <v/>
      </c>
      <c r="H3013" s="94">
        <f>IF(DATABASE!$X3011&lt;&gt;1,"",DATABASE!D3011)</f>
        <v/>
      </c>
      <c r="I3013" s="93">
        <f>IF(DATABASE!$X3011&lt;&gt;1,"",DATABASE!S3011)</f>
        <v/>
      </c>
    </row>
    <row r="3014" ht="16.5" customHeight="1" s="111">
      <c r="A3014" s="92">
        <f>IF(DATABASE!$X3012&lt;&gt;1,"",DATABASE!B3012)</f>
        <v/>
      </c>
      <c r="B3014" s="93">
        <f>IF(DATABASE!$X3012&lt;&gt;1,"",DATABASE!M3012)</f>
        <v/>
      </c>
      <c r="C3014" s="94">
        <f>IF(DATABASE!$X3012&lt;&gt;1,"",DATABASE!A3012)</f>
        <v/>
      </c>
      <c r="D3014" s="94">
        <f>IF(DATABASE!$X3012&lt;&gt;1,"",DATABASE!P3012)</f>
        <v/>
      </c>
      <c r="E3014" s="94">
        <f>IF(DATABASE!$X3012&lt;&gt;1,"",DATABASE!L3012)</f>
        <v/>
      </c>
      <c r="F3014" s="94">
        <f>IF(DATABASE!$X3012&lt;&gt;1,"",DATABASE!Q3012)</f>
        <v/>
      </c>
      <c r="G3014" s="94">
        <f>IF(DATABASE!$X3012&lt;&gt;1,"",DATABASE!C3012)</f>
        <v/>
      </c>
      <c r="H3014" s="94">
        <f>IF(DATABASE!$X3012&lt;&gt;1,"",DATABASE!D3012)</f>
        <v/>
      </c>
      <c r="I3014" s="93">
        <f>IF(DATABASE!$X3012&lt;&gt;1,"",DATABASE!S3012)</f>
        <v/>
      </c>
    </row>
    <row r="3015" ht="16.5" customHeight="1" s="111">
      <c r="A3015" s="92">
        <f>IF(DATABASE!$X3013&lt;&gt;1,"",DATABASE!B3013)</f>
        <v/>
      </c>
      <c r="B3015" s="93">
        <f>IF(DATABASE!$X3013&lt;&gt;1,"",DATABASE!M3013)</f>
        <v/>
      </c>
      <c r="C3015" s="94">
        <f>IF(DATABASE!$X3013&lt;&gt;1,"",DATABASE!A3013)</f>
        <v/>
      </c>
      <c r="D3015" s="94">
        <f>IF(DATABASE!$X3013&lt;&gt;1,"",DATABASE!P3013)</f>
        <v/>
      </c>
      <c r="E3015" s="94">
        <f>IF(DATABASE!$X3013&lt;&gt;1,"",DATABASE!L3013)</f>
        <v/>
      </c>
      <c r="F3015" s="94">
        <f>IF(DATABASE!$X3013&lt;&gt;1,"",DATABASE!Q3013)</f>
        <v/>
      </c>
      <c r="G3015" s="94">
        <f>IF(DATABASE!$X3013&lt;&gt;1,"",DATABASE!C3013)</f>
        <v/>
      </c>
      <c r="H3015" s="94">
        <f>IF(DATABASE!$X3013&lt;&gt;1,"",DATABASE!D3013)</f>
        <v/>
      </c>
      <c r="I3015" s="93">
        <f>IF(DATABASE!$X3013&lt;&gt;1,"",DATABASE!S3013)</f>
        <v/>
      </c>
    </row>
    <row r="3016" ht="16.5" customHeight="1" s="111">
      <c r="A3016" s="92">
        <f>IF(DATABASE!$X3014&lt;&gt;1,"",DATABASE!B3014)</f>
        <v/>
      </c>
      <c r="B3016" s="93">
        <f>IF(DATABASE!$X3014&lt;&gt;1,"",DATABASE!M3014)</f>
        <v/>
      </c>
      <c r="C3016" s="94">
        <f>IF(DATABASE!$X3014&lt;&gt;1,"",DATABASE!A3014)</f>
        <v/>
      </c>
      <c r="D3016" s="94">
        <f>IF(DATABASE!$X3014&lt;&gt;1,"",DATABASE!P3014)</f>
        <v/>
      </c>
      <c r="E3016" s="94">
        <f>IF(DATABASE!$X3014&lt;&gt;1,"",DATABASE!L3014)</f>
        <v/>
      </c>
      <c r="F3016" s="94">
        <f>IF(DATABASE!$X3014&lt;&gt;1,"",DATABASE!Q3014)</f>
        <v/>
      </c>
      <c r="G3016" s="94">
        <f>IF(DATABASE!$X3014&lt;&gt;1,"",DATABASE!C3014)</f>
        <v/>
      </c>
      <c r="H3016" s="94">
        <f>IF(DATABASE!$X3014&lt;&gt;1,"",DATABASE!D3014)</f>
        <v/>
      </c>
      <c r="I3016" s="93">
        <f>IF(DATABASE!$X3014&lt;&gt;1,"",DATABASE!S3014)</f>
        <v/>
      </c>
    </row>
    <row r="3017" ht="16.5" customHeight="1" s="111">
      <c r="A3017" s="92">
        <f>IF(DATABASE!$X3015&lt;&gt;1,"",DATABASE!B3015)</f>
        <v/>
      </c>
      <c r="B3017" s="93">
        <f>IF(DATABASE!$X3015&lt;&gt;1,"",DATABASE!M3015)</f>
        <v/>
      </c>
      <c r="C3017" s="94">
        <f>IF(DATABASE!$X3015&lt;&gt;1,"",DATABASE!A3015)</f>
        <v/>
      </c>
      <c r="D3017" s="94">
        <f>IF(DATABASE!$X3015&lt;&gt;1,"",DATABASE!P3015)</f>
        <v/>
      </c>
      <c r="E3017" s="94">
        <f>IF(DATABASE!$X3015&lt;&gt;1,"",DATABASE!L3015)</f>
        <v/>
      </c>
      <c r="F3017" s="94">
        <f>IF(DATABASE!$X3015&lt;&gt;1,"",DATABASE!Q3015)</f>
        <v/>
      </c>
      <c r="G3017" s="94">
        <f>IF(DATABASE!$X3015&lt;&gt;1,"",DATABASE!C3015)</f>
        <v/>
      </c>
      <c r="H3017" s="94">
        <f>IF(DATABASE!$X3015&lt;&gt;1,"",DATABASE!D3015)</f>
        <v/>
      </c>
      <c r="I3017" s="93">
        <f>IF(DATABASE!$X3015&lt;&gt;1,"",DATABASE!S3015)</f>
        <v/>
      </c>
    </row>
    <row r="3018" ht="16.5" customHeight="1" s="111">
      <c r="A3018" s="92">
        <f>IF(DATABASE!$X3016&lt;&gt;1,"",DATABASE!B3016)</f>
        <v/>
      </c>
      <c r="B3018" s="93">
        <f>IF(DATABASE!$X3016&lt;&gt;1,"",DATABASE!M3016)</f>
        <v/>
      </c>
      <c r="C3018" s="94">
        <f>IF(DATABASE!$X3016&lt;&gt;1,"",DATABASE!A3016)</f>
        <v/>
      </c>
      <c r="D3018" s="94">
        <f>IF(DATABASE!$X3016&lt;&gt;1,"",DATABASE!P3016)</f>
        <v/>
      </c>
      <c r="E3018" s="94">
        <f>IF(DATABASE!$X3016&lt;&gt;1,"",DATABASE!L3016)</f>
        <v/>
      </c>
      <c r="F3018" s="94">
        <f>IF(DATABASE!$X3016&lt;&gt;1,"",DATABASE!Q3016)</f>
        <v/>
      </c>
      <c r="G3018" s="94">
        <f>IF(DATABASE!$X3016&lt;&gt;1,"",DATABASE!C3016)</f>
        <v/>
      </c>
      <c r="H3018" s="94">
        <f>IF(DATABASE!$X3016&lt;&gt;1,"",DATABASE!D3016)</f>
        <v/>
      </c>
      <c r="I3018" s="93">
        <f>IF(DATABASE!$X3016&lt;&gt;1,"",DATABASE!S3016)</f>
        <v/>
      </c>
    </row>
    <row r="3019" ht="16.5" customHeight="1" s="111">
      <c r="A3019" s="92">
        <f>IF(DATABASE!$X3017&lt;&gt;1,"",DATABASE!B3017)</f>
        <v/>
      </c>
      <c r="B3019" s="93">
        <f>IF(DATABASE!$X3017&lt;&gt;1,"",DATABASE!M3017)</f>
        <v/>
      </c>
      <c r="C3019" s="94">
        <f>IF(DATABASE!$X3017&lt;&gt;1,"",DATABASE!A3017)</f>
        <v/>
      </c>
      <c r="D3019" s="94">
        <f>IF(DATABASE!$X3017&lt;&gt;1,"",DATABASE!P3017)</f>
        <v/>
      </c>
      <c r="E3019" s="94">
        <f>IF(DATABASE!$X3017&lt;&gt;1,"",DATABASE!L3017)</f>
        <v/>
      </c>
      <c r="F3019" s="94">
        <f>IF(DATABASE!$X3017&lt;&gt;1,"",DATABASE!Q3017)</f>
        <v/>
      </c>
      <c r="G3019" s="94">
        <f>IF(DATABASE!$X3017&lt;&gt;1,"",DATABASE!C3017)</f>
        <v/>
      </c>
      <c r="H3019" s="94">
        <f>IF(DATABASE!$X3017&lt;&gt;1,"",DATABASE!D3017)</f>
        <v/>
      </c>
      <c r="I3019" s="93">
        <f>IF(DATABASE!$X3017&lt;&gt;1,"",DATABASE!S3017)</f>
        <v/>
      </c>
    </row>
    <row r="3020" ht="16.5" customHeight="1" s="111">
      <c r="A3020" s="92">
        <f>IF(DATABASE!$X3018&lt;&gt;1,"",DATABASE!B3018)</f>
        <v/>
      </c>
      <c r="B3020" s="93">
        <f>IF(DATABASE!$X3018&lt;&gt;1,"",DATABASE!M3018)</f>
        <v/>
      </c>
      <c r="C3020" s="94">
        <f>IF(DATABASE!$X3018&lt;&gt;1,"",DATABASE!A3018)</f>
        <v/>
      </c>
      <c r="D3020" s="94">
        <f>IF(DATABASE!$X3018&lt;&gt;1,"",DATABASE!P3018)</f>
        <v/>
      </c>
      <c r="E3020" s="94">
        <f>IF(DATABASE!$X3018&lt;&gt;1,"",DATABASE!L3018)</f>
        <v/>
      </c>
      <c r="F3020" s="94">
        <f>IF(DATABASE!$X3018&lt;&gt;1,"",DATABASE!Q3018)</f>
        <v/>
      </c>
      <c r="G3020" s="94">
        <f>IF(DATABASE!$X3018&lt;&gt;1,"",DATABASE!C3018)</f>
        <v/>
      </c>
      <c r="H3020" s="94">
        <f>IF(DATABASE!$X3018&lt;&gt;1,"",DATABASE!D3018)</f>
        <v/>
      </c>
      <c r="I3020" s="93">
        <f>IF(DATABASE!$X3018&lt;&gt;1,"",DATABASE!S3018)</f>
        <v/>
      </c>
    </row>
    <row r="3021" ht="16.5" customHeight="1" s="111">
      <c r="A3021" s="92">
        <f>IF(DATABASE!$X3019&lt;&gt;1,"",DATABASE!B3019)</f>
        <v/>
      </c>
      <c r="B3021" s="93">
        <f>IF(DATABASE!$X3019&lt;&gt;1,"",DATABASE!M3019)</f>
        <v/>
      </c>
      <c r="C3021" s="94">
        <f>IF(DATABASE!$X3019&lt;&gt;1,"",DATABASE!A3019)</f>
        <v/>
      </c>
      <c r="D3021" s="94">
        <f>IF(DATABASE!$X3019&lt;&gt;1,"",DATABASE!P3019)</f>
        <v/>
      </c>
      <c r="E3021" s="94">
        <f>IF(DATABASE!$X3019&lt;&gt;1,"",DATABASE!L3019)</f>
        <v/>
      </c>
      <c r="F3021" s="94">
        <f>IF(DATABASE!$X3019&lt;&gt;1,"",DATABASE!Q3019)</f>
        <v/>
      </c>
      <c r="G3021" s="94">
        <f>IF(DATABASE!$X3019&lt;&gt;1,"",DATABASE!C3019)</f>
        <v/>
      </c>
      <c r="H3021" s="94">
        <f>IF(DATABASE!$X3019&lt;&gt;1,"",DATABASE!D3019)</f>
        <v/>
      </c>
      <c r="I3021" s="93">
        <f>IF(DATABASE!$X3019&lt;&gt;1,"",DATABASE!S3019)</f>
        <v/>
      </c>
    </row>
    <row r="3022" ht="16.5" customHeight="1" s="111">
      <c r="A3022" s="92">
        <f>IF(DATABASE!$X3020&lt;&gt;1,"",DATABASE!B3020)</f>
        <v/>
      </c>
      <c r="B3022" s="93">
        <f>IF(DATABASE!$X3020&lt;&gt;1,"",DATABASE!M3020)</f>
        <v/>
      </c>
      <c r="C3022" s="94">
        <f>IF(DATABASE!$X3020&lt;&gt;1,"",DATABASE!A3020)</f>
        <v/>
      </c>
      <c r="D3022" s="94">
        <f>IF(DATABASE!$X3020&lt;&gt;1,"",DATABASE!P3020)</f>
        <v/>
      </c>
      <c r="E3022" s="94">
        <f>IF(DATABASE!$X3020&lt;&gt;1,"",DATABASE!L3020)</f>
        <v/>
      </c>
      <c r="F3022" s="94">
        <f>IF(DATABASE!$X3020&lt;&gt;1,"",DATABASE!Q3020)</f>
        <v/>
      </c>
      <c r="G3022" s="94">
        <f>IF(DATABASE!$X3020&lt;&gt;1,"",DATABASE!C3020)</f>
        <v/>
      </c>
      <c r="H3022" s="94">
        <f>IF(DATABASE!$X3020&lt;&gt;1,"",DATABASE!D3020)</f>
        <v/>
      </c>
      <c r="I3022" s="93">
        <f>IF(DATABASE!$X3020&lt;&gt;1,"",DATABASE!S3020)</f>
        <v/>
      </c>
    </row>
    <row r="3023" ht="16.5" customHeight="1" s="111">
      <c r="A3023" s="92">
        <f>IF(DATABASE!$X3021&lt;&gt;1,"",DATABASE!B3021)</f>
        <v/>
      </c>
      <c r="B3023" s="93">
        <f>IF(DATABASE!$X3021&lt;&gt;1,"",DATABASE!M3021)</f>
        <v/>
      </c>
      <c r="C3023" s="94">
        <f>IF(DATABASE!$X3021&lt;&gt;1,"",DATABASE!A3021)</f>
        <v/>
      </c>
      <c r="D3023" s="94">
        <f>IF(DATABASE!$X3021&lt;&gt;1,"",DATABASE!P3021)</f>
        <v/>
      </c>
      <c r="E3023" s="94">
        <f>IF(DATABASE!$X3021&lt;&gt;1,"",DATABASE!L3021)</f>
        <v/>
      </c>
      <c r="F3023" s="94">
        <f>IF(DATABASE!$X3021&lt;&gt;1,"",DATABASE!Q3021)</f>
        <v/>
      </c>
      <c r="G3023" s="94">
        <f>IF(DATABASE!$X3021&lt;&gt;1,"",DATABASE!C3021)</f>
        <v/>
      </c>
      <c r="H3023" s="94">
        <f>IF(DATABASE!$X3021&lt;&gt;1,"",DATABASE!D3021)</f>
        <v/>
      </c>
      <c r="I3023" s="93">
        <f>IF(DATABASE!$X3021&lt;&gt;1,"",DATABASE!S3021)</f>
        <v/>
      </c>
    </row>
    <row r="3024" ht="16.5" customHeight="1" s="111">
      <c r="A3024" s="92">
        <f>IF(DATABASE!$X3022&lt;&gt;1,"",DATABASE!B3022)</f>
        <v/>
      </c>
      <c r="B3024" s="93">
        <f>IF(DATABASE!$X3022&lt;&gt;1,"",DATABASE!M3022)</f>
        <v/>
      </c>
      <c r="C3024" s="94">
        <f>IF(DATABASE!$X3022&lt;&gt;1,"",DATABASE!A3022)</f>
        <v/>
      </c>
      <c r="D3024" s="94">
        <f>IF(DATABASE!$X3022&lt;&gt;1,"",DATABASE!P3022)</f>
        <v/>
      </c>
      <c r="E3024" s="94">
        <f>IF(DATABASE!$X3022&lt;&gt;1,"",DATABASE!L3022)</f>
        <v/>
      </c>
      <c r="F3024" s="94">
        <f>IF(DATABASE!$X3022&lt;&gt;1,"",DATABASE!Q3022)</f>
        <v/>
      </c>
      <c r="G3024" s="94">
        <f>IF(DATABASE!$X3022&lt;&gt;1,"",DATABASE!C3022)</f>
        <v/>
      </c>
      <c r="H3024" s="94">
        <f>IF(DATABASE!$X3022&lt;&gt;1,"",DATABASE!D3022)</f>
        <v/>
      </c>
      <c r="I3024" s="93">
        <f>IF(DATABASE!$X3022&lt;&gt;1,"",DATABASE!S3022)</f>
        <v/>
      </c>
    </row>
    <row r="3025" ht="16.5" customHeight="1" s="111">
      <c r="A3025" s="92">
        <f>IF(DATABASE!$X3023&lt;&gt;1,"",DATABASE!B3023)</f>
        <v/>
      </c>
      <c r="B3025" s="93">
        <f>IF(DATABASE!$X3023&lt;&gt;1,"",DATABASE!M3023)</f>
        <v/>
      </c>
      <c r="C3025" s="94">
        <f>IF(DATABASE!$X3023&lt;&gt;1,"",DATABASE!A3023)</f>
        <v/>
      </c>
      <c r="D3025" s="94">
        <f>IF(DATABASE!$X3023&lt;&gt;1,"",DATABASE!P3023)</f>
        <v/>
      </c>
      <c r="E3025" s="94">
        <f>IF(DATABASE!$X3023&lt;&gt;1,"",DATABASE!L3023)</f>
        <v/>
      </c>
      <c r="F3025" s="94">
        <f>IF(DATABASE!$X3023&lt;&gt;1,"",DATABASE!Q3023)</f>
        <v/>
      </c>
      <c r="G3025" s="94">
        <f>IF(DATABASE!$X3023&lt;&gt;1,"",DATABASE!C3023)</f>
        <v/>
      </c>
      <c r="H3025" s="94">
        <f>IF(DATABASE!$X3023&lt;&gt;1,"",DATABASE!D3023)</f>
        <v/>
      </c>
      <c r="I3025" s="93">
        <f>IF(DATABASE!$X3023&lt;&gt;1,"",DATABASE!S3023)</f>
        <v/>
      </c>
    </row>
    <row r="3026" ht="16.5" customHeight="1" s="111">
      <c r="A3026" s="92">
        <f>IF(DATABASE!$X3024&lt;&gt;1,"",DATABASE!B3024)</f>
        <v/>
      </c>
      <c r="B3026" s="93">
        <f>IF(DATABASE!$X3024&lt;&gt;1,"",DATABASE!M3024)</f>
        <v/>
      </c>
      <c r="C3026" s="94">
        <f>IF(DATABASE!$X3024&lt;&gt;1,"",DATABASE!A3024)</f>
        <v/>
      </c>
      <c r="D3026" s="94">
        <f>IF(DATABASE!$X3024&lt;&gt;1,"",DATABASE!P3024)</f>
        <v/>
      </c>
      <c r="E3026" s="94">
        <f>IF(DATABASE!$X3024&lt;&gt;1,"",DATABASE!L3024)</f>
        <v/>
      </c>
      <c r="F3026" s="94">
        <f>IF(DATABASE!$X3024&lt;&gt;1,"",DATABASE!Q3024)</f>
        <v/>
      </c>
      <c r="G3026" s="94">
        <f>IF(DATABASE!$X3024&lt;&gt;1,"",DATABASE!C3024)</f>
        <v/>
      </c>
      <c r="H3026" s="94">
        <f>IF(DATABASE!$X3024&lt;&gt;1,"",DATABASE!D3024)</f>
        <v/>
      </c>
      <c r="I3026" s="93">
        <f>IF(DATABASE!$X3024&lt;&gt;1,"",DATABASE!S3024)</f>
        <v/>
      </c>
    </row>
    <row r="3027" ht="16.5" customHeight="1" s="111">
      <c r="A3027" s="92">
        <f>IF(DATABASE!$X3025&lt;&gt;1,"",DATABASE!B3025)</f>
        <v/>
      </c>
      <c r="B3027" s="93">
        <f>IF(DATABASE!$X3025&lt;&gt;1,"",DATABASE!M3025)</f>
        <v/>
      </c>
      <c r="C3027" s="94">
        <f>IF(DATABASE!$X3025&lt;&gt;1,"",DATABASE!A3025)</f>
        <v/>
      </c>
      <c r="D3027" s="94">
        <f>IF(DATABASE!$X3025&lt;&gt;1,"",DATABASE!P3025)</f>
        <v/>
      </c>
      <c r="E3027" s="94">
        <f>IF(DATABASE!$X3025&lt;&gt;1,"",DATABASE!L3025)</f>
        <v/>
      </c>
      <c r="F3027" s="94">
        <f>IF(DATABASE!$X3025&lt;&gt;1,"",DATABASE!Q3025)</f>
        <v/>
      </c>
      <c r="G3027" s="94">
        <f>IF(DATABASE!$X3025&lt;&gt;1,"",DATABASE!C3025)</f>
        <v/>
      </c>
      <c r="H3027" s="94">
        <f>IF(DATABASE!$X3025&lt;&gt;1,"",DATABASE!D3025)</f>
        <v/>
      </c>
      <c r="I3027" s="93">
        <f>IF(DATABASE!$X3025&lt;&gt;1,"",DATABASE!S3025)</f>
        <v/>
      </c>
    </row>
    <row r="3028" ht="16.5" customHeight="1" s="111">
      <c r="A3028" s="92">
        <f>IF(DATABASE!$X3026&lt;&gt;1,"",DATABASE!B3026)</f>
        <v/>
      </c>
      <c r="B3028" s="93">
        <f>IF(DATABASE!$X3026&lt;&gt;1,"",DATABASE!M3026)</f>
        <v/>
      </c>
      <c r="C3028" s="94">
        <f>IF(DATABASE!$X3026&lt;&gt;1,"",DATABASE!A3026)</f>
        <v/>
      </c>
      <c r="D3028" s="94">
        <f>IF(DATABASE!$X3026&lt;&gt;1,"",DATABASE!P3026)</f>
        <v/>
      </c>
      <c r="E3028" s="94">
        <f>IF(DATABASE!$X3026&lt;&gt;1,"",DATABASE!L3026)</f>
        <v/>
      </c>
      <c r="F3028" s="94">
        <f>IF(DATABASE!$X3026&lt;&gt;1,"",DATABASE!Q3026)</f>
        <v/>
      </c>
      <c r="G3028" s="94">
        <f>IF(DATABASE!$X3026&lt;&gt;1,"",DATABASE!C3026)</f>
        <v/>
      </c>
      <c r="H3028" s="94">
        <f>IF(DATABASE!$X3026&lt;&gt;1,"",DATABASE!D3026)</f>
        <v/>
      </c>
      <c r="I3028" s="93">
        <f>IF(DATABASE!$X3026&lt;&gt;1,"",DATABASE!S3026)</f>
        <v/>
      </c>
    </row>
    <row r="3029" ht="16.5" customHeight="1" s="111">
      <c r="A3029" s="92">
        <f>IF(DATABASE!$X3027&lt;&gt;1,"",DATABASE!B3027)</f>
        <v/>
      </c>
      <c r="B3029" s="93">
        <f>IF(DATABASE!$X3027&lt;&gt;1,"",DATABASE!M3027)</f>
        <v/>
      </c>
      <c r="C3029" s="94">
        <f>IF(DATABASE!$X3027&lt;&gt;1,"",DATABASE!A3027)</f>
        <v/>
      </c>
      <c r="D3029" s="94">
        <f>IF(DATABASE!$X3027&lt;&gt;1,"",DATABASE!P3027)</f>
        <v/>
      </c>
      <c r="E3029" s="94">
        <f>IF(DATABASE!$X3027&lt;&gt;1,"",DATABASE!L3027)</f>
        <v/>
      </c>
      <c r="F3029" s="94">
        <f>IF(DATABASE!$X3027&lt;&gt;1,"",DATABASE!Q3027)</f>
        <v/>
      </c>
      <c r="G3029" s="94">
        <f>IF(DATABASE!$X3027&lt;&gt;1,"",DATABASE!C3027)</f>
        <v/>
      </c>
      <c r="H3029" s="94">
        <f>IF(DATABASE!$X3027&lt;&gt;1,"",DATABASE!D3027)</f>
        <v/>
      </c>
      <c r="I3029" s="93">
        <f>IF(DATABASE!$X3027&lt;&gt;1,"",DATABASE!S3027)</f>
        <v/>
      </c>
    </row>
    <row r="3030" ht="16.5" customHeight="1" s="111">
      <c r="A3030" s="92">
        <f>IF(DATABASE!$X3028&lt;&gt;1,"",DATABASE!B3028)</f>
        <v/>
      </c>
      <c r="B3030" s="93">
        <f>IF(DATABASE!$X3028&lt;&gt;1,"",DATABASE!M3028)</f>
        <v/>
      </c>
      <c r="C3030" s="94">
        <f>IF(DATABASE!$X3028&lt;&gt;1,"",DATABASE!A3028)</f>
        <v/>
      </c>
      <c r="D3030" s="94">
        <f>IF(DATABASE!$X3028&lt;&gt;1,"",DATABASE!P3028)</f>
        <v/>
      </c>
      <c r="E3030" s="94">
        <f>IF(DATABASE!$X3028&lt;&gt;1,"",DATABASE!L3028)</f>
        <v/>
      </c>
      <c r="F3030" s="94">
        <f>IF(DATABASE!$X3028&lt;&gt;1,"",DATABASE!Q3028)</f>
        <v/>
      </c>
      <c r="G3030" s="94">
        <f>IF(DATABASE!$X3028&lt;&gt;1,"",DATABASE!C3028)</f>
        <v/>
      </c>
      <c r="H3030" s="94">
        <f>IF(DATABASE!$X3028&lt;&gt;1,"",DATABASE!D3028)</f>
        <v/>
      </c>
      <c r="I3030" s="93">
        <f>IF(DATABASE!$X3028&lt;&gt;1,"",DATABASE!S3028)</f>
        <v/>
      </c>
    </row>
    <row r="3031" ht="16.5" customHeight="1" s="111">
      <c r="A3031" s="92">
        <f>IF(DATABASE!$X3029&lt;&gt;1,"",DATABASE!B3029)</f>
        <v/>
      </c>
      <c r="B3031" s="93">
        <f>IF(DATABASE!$X3029&lt;&gt;1,"",DATABASE!M3029)</f>
        <v/>
      </c>
      <c r="C3031" s="94">
        <f>IF(DATABASE!$X3029&lt;&gt;1,"",DATABASE!A3029)</f>
        <v/>
      </c>
      <c r="D3031" s="94">
        <f>IF(DATABASE!$X3029&lt;&gt;1,"",DATABASE!P3029)</f>
        <v/>
      </c>
      <c r="E3031" s="94">
        <f>IF(DATABASE!$X3029&lt;&gt;1,"",DATABASE!L3029)</f>
        <v/>
      </c>
      <c r="F3031" s="94">
        <f>IF(DATABASE!$X3029&lt;&gt;1,"",DATABASE!Q3029)</f>
        <v/>
      </c>
      <c r="G3031" s="94">
        <f>IF(DATABASE!$X3029&lt;&gt;1,"",DATABASE!C3029)</f>
        <v/>
      </c>
      <c r="H3031" s="94">
        <f>IF(DATABASE!$X3029&lt;&gt;1,"",DATABASE!D3029)</f>
        <v/>
      </c>
      <c r="I3031" s="93">
        <f>IF(DATABASE!$X3029&lt;&gt;1,"",DATABASE!S3029)</f>
        <v/>
      </c>
    </row>
    <row r="3032" ht="16.5" customHeight="1" s="111">
      <c r="A3032" s="92">
        <f>IF(DATABASE!$X3030&lt;&gt;1,"",DATABASE!B3030)</f>
        <v/>
      </c>
      <c r="B3032" s="93">
        <f>IF(DATABASE!$X3030&lt;&gt;1,"",DATABASE!M3030)</f>
        <v/>
      </c>
      <c r="C3032" s="94">
        <f>IF(DATABASE!$X3030&lt;&gt;1,"",DATABASE!A3030)</f>
        <v/>
      </c>
      <c r="D3032" s="94">
        <f>IF(DATABASE!$X3030&lt;&gt;1,"",DATABASE!P3030)</f>
        <v/>
      </c>
      <c r="E3032" s="94">
        <f>IF(DATABASE!$X3030&lt;&gt;1,"",DATABASE!L3030)</f>
        <v/>
      </c>
      <c r="F3032" s="94">
        <f>IF(DATABASE!$X3030&lt;&gt;1,"",DATABASE!Q3030)</f>
        <v/>
      </c>
      <c r="G3032" s="94">
        <f>IF(DATABASE!$X3030&lt;&gt;1,"",DATABASE!C3030)</f>
        <v/>
      </c>
      <c r="H3032" s="94">
        <f>IF(DATABASE!$X3030&lt;&gt;1,"",DATABASE!D3030)</f>
        <v/>
      </c>
      <c r="I3032" s="93">
        <f>IF(DATABASE!$X3030&lt;&gt;1,"",DATABASE!S3030)</f>
        <v/>
      </c>
    </row>
    <row r="3033" ht="16.5" customHeight="1" s="111">
      <c r="A3033" s="92">
        <f>IF(DATABASE!$X3031&lt;&gt;1,"",DATABASE!B3031)</f>
        <v/>
      </c>
      <c r="B3033" s="93">
        <f>IF(DATABASE!$X3031&lt;&gt;1,"",DATABASE!M3031)</f>
        <v/>
      </c>
      <c r="C3033" s="94">
        <f>IF(DATABASE!$X3031&lt;&gt;1,"",DATABASE!A3031)</f>
        <v/>
      </c>
      <c r="D3033" s="94">
        <f>IF(DATABASE!$X3031&lt;&gt;1,"",DATABASE!P3031)</f>
        <v/>
      </c>
      <c r="E3033" s="94">
        <f>IF(DATABASE!$X3031&lt;&gt;1,"",DATABASE!L3031)</f>
        <v/>
      </c>
      <c r="F3033" s="94">
        <f>IF(DATABASE!$X3031&lt;&gt;1,"",DATABASE!Q3031)</f>
        <v/>
      </c>
      <c r="G3033" s="94">
        <f>IF(DATABASE!$X3031&lt;&gt;1,"",DATABASE!C3031)</f>
        <v/>
      </c>
      <c r="H3033" s="94">
        <f>IF(DATABASE!$X3031&lt;&gt;1,"",DATABASE!D3031)</f>
        <v/>
      </c>
      <c r="I3033" s="93">
        <f>IF(DATABASE!$X3031&lt;&gt;1,"",DATABASE!S3031)</f>
        <v/>
      </c>
    </row>
    <row r="3034" ht="16.5" customHeight="1" s="111">
      <c r="A3034" s="92">
        <f>IF(DATABASE!$X3032&lt;&gt;1,"",DATABASE!B3032)</f>
        <v/>
      </c>
      <c r="B3034" s="93">
        <f>IF(DATABASE!$X3032&lt;&gt;1,"",DATABASE!M3032)</f>
        <v/>
      </c>
      <c r="C3034" s="94">
        <f>IF(DATABASE!$X3032&lt;&gt;1,"",DATABASE!A3032)</f>
        <v/>
      </c>
      <c r="D3034" s="94">
        <f>IF(DATABASE!$X3032&lt;&gt;1,"",DATABASE!P3032)</f>
        <v/>
      </c>
      <c r="E3034" s="94">
        <f>IF(DATABASE!$X3032&lt;&gt;1,"",DATABASE!L3032)</f>
        <v/>
      </c>
      <c r="F3034" s="94">
        <f>IF(DATABASE!$X3032&lt;&gt;1,"",DATABASE!Q3032)</f>
        <v/>
      </c>
      <c r="G3034" s="94">
        <f>IF(DATABASE!$X3032&lt;&gt;1,"",DATABASE!C3032)</f>
        <v/>
      </c>
      <c r="H3034" s="94">
        <f>IF(DATABASE!$X3032&lt;&gt;1,"",DATABASE!D3032)</f>
        <v/>
      </c>
      <c r="I3034" s="93">
        <f>IF(DATABASE!$X3032&lt;&gt;1,"",DATABASE!S3032)</f>
        <v/>
      </c>
    </row>
    <row r="3035" ht="16.5" customHeight="1" s="111">
      <c r="A3035" s="92">
        <f>IF(DATABASE!$X3033&lt;&gt;1,"",DATABASE!B3033)</f>
        <v/>
      </c>
      <c r="B3035" s="93">
        <f>IF(DATABASE!$X3033&lt;&gt;1,"",DATABASE!M3033)</f>
        <v/>
      </c>
      <c r="C3035" s="94">
        <f>IF(DATABASE!$X3033&lt;&gt;1,"",DATABASE!A3033)</f>
        <v/>
      </c>
      <c r="D3035" s="94">
        <f>IF(DATABASE!$X3033&lt;&gt;1,"",DATABASE!P3033)</f>
        <v/>
      </c>
      <c r="E3035" s="94">
        <f>IF(DATABASE!$X3033&lt;&gt;1,"",DATABASE!L3033)</f>
        <v/>
      </c>
      <c r="F3035" s="94">
        <f>IF(DATABASE!$X3033&lt;&gt;1,"",DATABASE!Q3033)</f>
        <v/>
      </c>
      <c r="G3035" s="94">
        <f>IF(DATABASE!$X3033&lt;&gt;1,"",DATABASE!C3033)</f>
        <v/>
      </c>
      <c r="H3035" s="94">
        <f>IF(DATABASE!$X3033&lt;&gt;1,"",DATABASE!D3033)</f>
        <v/>
      </c>
      <c r="I3035" s="93">
        <f>IF(DATABASE!$X3033&lt;&gt;1,"",DATABASE!S3033)</f>
        <v/>
      </c>
    </row>
    <row r="3036" ht="16.5" customHeight="1" s="111">
      <c r="A3036" s="92">
        <f>IF(DATABASE!$X3034&lt;&gt;1,"",DATABASE!B3034)</f>
        <v/>
      </c>
      <c r="B3036" s="93">
        <f>IF(DATABASE!$X3034&lt;&gt;1,"",DATABASE!M3034)</f>
        <v/>
      </c>
      <c r="C3036" s="94">
        <f>IF(DATABASE!$X3034&lt;&gt;1,"",DATABASE!A3034)</f>
        <v/>
      </c>
      <c r="D3036" s="94">
        <f>IF(DATABASE!$X3034&lt;&gt;1,"",DATABASE!P3034)</f>
        <v/>
      </c>
      <c r="E3036" s="94">
        <f>IF(DATABASE!$X3034&lt;&gt;1,"",DATABASE!L3034)</f>
        <v/>
      </c>
      <c r="F3036" s="94">
        <f>IF(DATABASE!$X3034&lt;&gt;1,"",DATABASE!Q3034)</f>
        <v/>
      </c>
      <c r="G3036" s="94">
        <f>IF(DATABASE!$X3034&lt;&gt;1,"",DATABASE!C3034)</f>
        <v/>
      </c>
      <c r="H3036" s="94">
        <f>IF(DATABASE!$X3034&lt;&gt;1,"",DATABASE!D3034)</f>
        <v/>
      </c>
      <c r="I3036" s="93">
        <f>IF(DATABASE!$X3034&lt;&gt;1,"",DATABASE!S3034)</f>
        <v/>
      </c>
    </row>
    <row r="3037" ht="16.5" customHeight="1" s="111">
      <c r="A3037" s="92">
        <f>IF(DATABASE!$X3035&lt;&gt;1,"",DATABASE!B3035)</f>
        <v/>
      </c>
      <c r="B3037" s="93">
        <f>IF(DATABASE!$X3035&lt;&gt;1,"",DATABASE!M3035)</f>
        <v/>
      </c>
      <c r="C3037" s="94">
        <f>IF(DATABASE!$X3035&lt;&gt;1,"",DATABASE!A3035)</f>
        <v/>
      </c>
      <c r="D3037" s="94">
        <f>IF(DATABASE!$X3035&lt;&gt;1,"",DATABASE!P3035)</f>
        <v/>
      </c>
      <c r="E3037" s="94">
        <f>IF(DATABASE!$X3035&lt;&gt;1,"",DATABASE!L3035)</f>
        <v/>
      </c>
      <c r="F3037" s="94">
        <f>IF(DATABASE!$X3035&lt;&gt;1,"",DATABASE!Q3035)</f>
        <v/>
      </c>
      <c r="G3037" s="94">
        <f>IF(DATABASE!$X3035&lt;&gt;1,"",DATABASE!C3035)</f>
        <v/>
      </c>
      <c r="H3037" s="94">
        <f>IF(DATABASE!$X3035&lt;&gt;1,"",DATABASE!D3035)</f>
        <v/>
      </c>
      <c r="I3037" s="93">
        <f>IF(DATABASE!$X3035&lt;&gt;1,"",DATABASE!S3035)</f>
        <v/>
      </c>
    </row>
    <row r="3038" ht="16.5" customHeight="1" s="111">
      <c r="A3038" s="92">
        <f>IF(DATABASE!$X3036&lt;&gt;1,"",DATABASE!B3036)</f>
        <v/>
      </c>
      <c r="B3038" s="93">
        <f>IF(DATABASE!$X3036&lt;&gt;1,"",DATABASE!M3036)</f>
        <v/>
      </c>
      <c r="C3038" s="94">
        <f>IF(DATABASE!$X3036&lt;&gt;1,"",DATABASE!A3036)</f>
        <v/>
      </c>
      <c r="D3038" s="94">
        <f>IF(DATABASE!$X3036&lt;&gt;1,"",DATABASE!P3036)</f>
        <v/>
      </c>
      <c r="E3038" s="94">
        <f>IF(DATABASE!$X3036&lt;&gt;1,"",DATABASE!L3036)</f>
        <v/>
      </c>
      <c r="F3038" s="94">
        <f>IF(DATABASE!$X3036&lt;&gt;1,"",DATABASE!Q3036)</f>
        <v/>
      </c>
      <c r="G3038" s="94">
        <f>IF(DATABASE!$X3036&lt;&gt;1,"",DATABASE!C3036)</f>
        <v/>
      </c>
      <c r="H3038" s="94">
        <f>IF(DATABASE!$X3036&lt;&gt;1,"",DATABASE!D3036)</f>
        <v/>
      </c>
      <c r="I3038" s="93">
        <f>IF(DATABASE!$X3036&lt;&gt;1,"",DATABASE!S3036)</f>
        <v/>
      </c>
    </row>
    <row r="3039" ht="16.5" customHeight="1" s="111">
      <c r="A3039" s="92">
        <f>IF(DATABASE!$X3037&lt;&gt;1,"",DATABASE!B3037)</f>
        <v/>
      </c>
      <c r="B3039" s="93">
        <f>IF(DATABASE!$X3037&lt;&gt;1,"",DATABASE!M3037)</f>
        <v/>
      </c>
      <c r="C3039" s="94">
        <f>IF(DATABASE!$X3037&lt;&gt;1,"",DATABASE!A3037)</f>
        <v/>
      </c>
      <c r="D3039" s="94">
        <f>IF(DATABASE!$X3037&lt;&gt;1,"",DATABASE!P3037)</f>
        <v/>
      </c>
      <c r="E3039" s="94">
        <f>IF(DATABASE!$X3037&lt;&gt;1,"",DATABASE!L3037)</f>
        <v/>
      </c>
      <c r="F3039" s="94">
        <f>IF(DATABASE!$X3037&lt;&gt;1,"",DATABASE!Q3037)</f>
        <v/>
      </c>
      <c r="G3039" s="94">
        <f>IF(DATABASE!$X3037&lt;&gt;1,"",DATABASE!C3037)</f>
        <v/>
      </c>
      <c r="H3039" s="94">
        <f>IF(DATABASE!$X3037&lt;&gt;1,"",DATABASE!D3037)</f>
        <v/>
      </c>
      <c r="I3039" s="93">
        <f>IF(DATABASE!$X3037&lt;&gt;1,"",DATABASE!S3037)</f>
        <v/>
      </c>
    </row>
    <row r="3040" ht="16.5" customHeight="1" s="111">
      <c r="A3040" s="92">
        <f>IF(DATABASE!$X3038&lt;&gt;1,"",DATABASE!B3038)</f>
        <v/>
      </c>
      <c r="B3040" s="93">
        <f>IF(DATABASE!$X3038&lt;&gt;1,"",DATABASE!M3038)</f>
        <v/>
      </c>
      <c r="C3040" s="94">
        <f>IF(DATABASE!$X3038&lt;&gt;1,"",DATABASE!A3038)</f>
        <v/>
      </c>
      <c r="D3040" s="94">
        <f>IF(DATABASE!$X3038&lt;&gt;1,"",DATABASE!P3038)</f>
        <v/>
      </c>
      <c r="E3040" s="94">
        <f>IF(DATABASE!$X3038&lt;&gt;1,"",DATABASE!L3038)</f>
        <v/>
      </c>
      <c r="F3040" s="94">
        <f>IF(DATABASE!$X3038&lt;&gt;1,"",DATABASE!Q3038)</f>
        <v/>
      </c>
      <c r="G3040" s="94">
        <f>IF(DATABASE!$X3038&lt;&gt;1,"",DATABASE!C3038)</f>
        <v/>
      </c>
      <c r="H3040" s="94">
        <f>IF(DATABASE!$X3038&lt;&gt;1,"",DATABASE!D3038)</f>
        <v/>
      </c>
      <c r="I3040" s="93">
        <f>IF(DATABASE!$X3038&lt;&gt;1,"",DATABASE!S3038)</f>
        <v/>
      </c>
    </row>
    <row r="3041" ht="16.5" customHeight="1" s="111">
      <c r="A3041" s="92">
        <f>IF(DATABASE!$X3039&lt;&gt;1,"",DATABASE!B3039)</f>
        <v/>
      </c>
      <c r="B3041" s="93">
        <f>IF(DATABASE!$X3039&lt;&gt;1,"",DATABASE!M3039)</f>
        <v/>
      </c>
      <c r="C3041" s="94">
        <f>IF(DATABASE!$X3039&lt;&gt;1,"",DATABASE!A3039)</f>
        <v/>
      </c>
      <c r="D3041" s="94">
        <f>IF(DATABASE!$X3039&lt;&gt;1,"",DATABASE!P3039)</f>
        <v/>
      </c>
      <c r="E3041" s="94">
        <f>IF(DATABASE!$X3039&lt;&gt;1,"",DATABASE!L3039)</f>
        <v/>
      </c>
      <c r="F3041" s="94">
        <f>IF(DATABASE!$X3039&lt;&gt;1,"",DATABASE!Q3039)</f>
        <v/>
      </c>
      <c r="G3041" s="94">
        <f>IF(DATABASE!$X3039&lt;&gt;1,"",DATABASE!C3039)</f>
        <v/>
      </c>
      <c r="H3041" s="94">
        <f>IF(DATABASE!$X3039&lt;&gt;1,"",DATABASE!D3039)</f>
        <v/>
      </c>
      <c r="I3041" s="93">
        <f>IF(DATABASE!$X3039&lt;&gt;1,"",DATABASE!S3039)</f>
        <v/>
      </c>
    </row>
    <row r="3042" ht="16.5" customHeight="1" s="111">
      <c r="A3042" s="92">
        <f>IF(DATABASE!$X3040&lt;&gt;1,"",DATABASE!B3040)</f>
        <v/>
      </c>
      <c r="B3042" s="93">
        <f>IF(DATABASE!$X3040&lt;&gt;1,"",DATABASE!M3040)</f>
        <v/>
      </c>
      <c r="C3042" s="94">
        <f>IF(DATABASE!$X3040&lt;&gt;1,"",DATABASE!A3040)</f>
        <v/>
      </c>
      <c r="D3042" s="94">
        <f>IF(DATABASE!$X3040&lt;&gt;1,"",DATABASE!P3040)</f>
        <v/>
      </c>
      <c r="E3042" s="94">
        <f>IF(DATABASE!$X3040&lt;&gt;1,"",DATABASE!L3040)</f>
        <v/>
      </c>
      <c r="F3042" s="94">
        <f>IF(DATABASE!$X3040&lt;&gt;1,"",DATABASE!Q3040)</f>
        <v/>
      </c>
      <c r="G3042" s="94">
        <f>IF(DATABASE!$X3040&lt;&gt;1,"",DATABASE!C3040)</f>
        <v/>
      </c>
      <c r="H3042" s="94">
        <f>IF(DATABASE!$X3040&lt;&gt;1,"",DATABASE!D3040)</f>
        <v/>
      </c>
      <c r="I3042" s="93">
        <f>IF(DATABASE!$X3040&lt;&gt;1,"",DATABASE!S3040)</f>
        <v/>
      </c>
    </row>
    <row r="3043" ht="16.5" customHeight="1" s="111">
      <c r="A3043" s="92">
        <f>IF(DATABASE!$X3041&lt;&gt;1,"",DATABASE!B3041)</f>
        <v/>
      </c>
      <c r="B3043" s="93">
        <f>IF(DATABASE!$X3041&lt;&gt;1,"",DATABASE!M3041)</f>
        <v/>
      </c>
      <c r="C3043" s="94">
        <f>IF(DATABASE!$X3041&lt;&gt;1,"",DATABASE!A3041)</f>
        <v/>
      </c>
      <c r="D3043" s="94">
        <f>IF(DATABASE!$X3041&lt;&gt;1,"",DATABASE!P3041)</f>
        <v/>
      </c>
      <c r="E3043" s="94">
        <f>IF(DATABASE!$X3041&lt;&gt;1,"",DATABASE!L3041)</f>
        <v/>
      </c>
      <c r="F3043" s="94">
        <f>IF(DATABASE!$X3041&lt;&gt;1,"",DATABASE!Q3041)</f>
        <v/>
      </c>
      <c r="G3043" s="94">
        <f>IF(DATABASE!$X3041&lt;&gt;1,"",DATABASE!C3041)</f>
        <v/>
      </c>
      <c r="H3043" s="94">
        <f>IF(DATABASE!$X3041&lt;&gt;1,"",DATABASE!D3041)</f>
        <v/>
      </c>
      <c r="I3043" s="93">
        <f>IF(DATABASE!$X3041&lt;&gt;1,"",DATABASE!S3041)</f>
        <v/>
      </c>
    </row>
    <row r="3044" ht="16.5" customHeight="1" s="111">
      <c r="A3044" s="92">
        <f>IF(DATABASE!$X3042&lt;&gt;1,"",DATABASE!B3042)</f>
        <v/>
      </c>
      <c r="B3044" s="93">
        <f>IF(DATABASE!$X3042&lt;&gt;1,"",DATABASE!M3042)</f>
        <v/>
      </c>
      <c r="C3044" s="94">
        <f>IF(DATABASE!$X3042&lt;&gt;1,"",DATABASE!A3042)</f>
        <v/>
      </c>
      <c r="D3044" s="94">
        <f>IF(DATABASE!$X3042&lt;&gt;1,"",DATABASE!P3042)</f>
        <v/>
      </c>
      <c r="E3044" s="94">
        <f>IF(DATABASE!$X3042&lt;&gt;1,"",DATABASE!L3042)</f>
        <v/>
      </c>
      <c r="F3044" s="94">
        <f>IF(DATABASE!$X3042&lt;&gt;1,"",DATABASE!Q3042)</f>
        <v/>
      </c>
      <c r="G3044" s="94">
        <f>IF(DATABASE!$X3042&lt;&gt;1,"",DATABASE!C3042)</f>
        <v/>
      </c>
      <c r="H3044" s="94">
        <f>IF(DATABASE!$X3042&lt;&gt;1,"",DATABASE!D3042)</f>
        <v/>
      </c>
      <c r="I3044" s="93">
        <f>IF(DATABASE!$X3042&lt;&gt;1,"",DATABASE!S3042)</f>
        <v/>
      </c>
    </row>
    <row r="3045" ht="16.5" customHeight="1" s="111">
      <c r="A3045" s="92">
        <f>IF(DATABASE!$X3043&lt;&gt;1,"",DATABASE!B3043)</f>
        <v/>
      </c>
      <c r="B3045" s="93">
        <f>IF(DATABASE!$X3043&lt;&gt;1,"",DATABASE!M3043)</f>
        <v/>
      </c>
      <c r="C3045" s="94">
        <f>IF(DATABASE!$X3043&lt;&gt;1,"",DATABASE!A3043)</f>
        <v/>
      </c>
      <c r="D3045" s="94">
        <f>IF(DATABASE!$X3043&lt;&gt;1,"",DATABASE!P3043)</f>
        <v/>
      </c>
      <c r="E3045" s="94">
        <f>IF(DATABASE!$X3043&lt;&gt;1,"",DATABASE!L3043)</f>
        <v/>
      </c>
      <c r="F3045" s="94">
        <f>IF(DATABASE!$X3043&lt;&gt;1,"",DATABASE!Q3043)</f>
        <v/>
      </c>
      <c r="G3045" s="94">
        <f>IF(DATABASE!$X3043&lt;&gt;1,"",DATABASE!C3043)</f>
        <v/>
      </c>
      <c r="H3045" s="94">
        <f>IF(DATABASE!$X3043&lt;&gt;1,"",DATABASE!D3043)</f>
        <v/>
      </c>
      <c r="I3045" s="93">
        <f>IF(DATABASE!$X3043&lt;&gt;1,"",DATABASE!S3043)</f>
        <v/>
      </c>
    </row>
    <row r="3046" ht="16.5" customHeight="1" s="111">
      <c r="A3046" s="92">
        <f>IF(DATABASE!$X3044&lt;&gt;1,"",DATABASE!B3044)</f>
        <v/>
      </c>
      <c r="B3046" s="93">
        <f>IF(DATABASE!$X3044&lt;&gt;1,"",DATABASE!M3044)</f>
        <v/>
      </c>
      <c r="C3046" s="94">
        <f>IF(DATABASE!$X3044&lt;&gt;1,"",DATABASE!A3044)</f>
        <v/>
      </c>
      <c r="D3046" s="94">
        <f>IF(DATABASE!$X3044&lt;&gt;1,"",DATABASE!P3044)</f>
        <v/>
      </c>
      <c r="E3046" s="94">
        <f>IF(DATABASE!$X3044&lt;&gt;1,"",DATABASE!L3044)</f>
        <v/>
      </c>
      <c r="F3046" s="94">
        <f>IF(DATABASE!$X3044&lt;&gt;1,"",DATABASE!Q3044)</f>
        <v/>
      </c>
      <c r="G3046" s="94">
        <f>IF(DATABASE!$X3044&lt;&gt;1,"",DATABASE!C3044)</f>
        <v/>
      </c>
      <c r="H3046" s="94">
        <f>IF(DATABASE!$X3044&lt;&gt;1,"",DATABASE!D3044)</f>
        <v/>
      </c>
      <c r="I3046" s="93">
        <f>IF(DATABASE!$X3044&lt;&gt;1,"",DATABASE!S3044)</f>
        <v/>
      </c>
    </row>
    <row r="3047" ht="16.5" customHeight="1" s="111">
      <c r="A3047" s="92">
        <f>IF(DATABASE!$X3045&lt;&gt;1,"",DATABASE!B3045)</f>
        <v/>
      </c>
      <c r="B3047" s="93">
        <f>IF(DATABASE!$X3045&lt;&gt;1,"",DATABASE!M3045)</f>
        <v/>
      </c>
      <c r="C3047" s="94">
        <f>IF(DATABASE!$X3045&lt;&gt;1,"",DATABASE!A3045)</f>
        <v/>
      </c>
      <c r="D3047" s="94">
        <f>IF(DATABASE!$X3045&lt;&gt;1,"",DATABASE!P3045)</f>
        <v/>
      </c>
      <c r="E3047" s="94">
        <f>IF(DATABASE!$X3045&lt;&gt;1,"",DATABASE!L3045)</f>
        <v/>
      </c>
      <c r="F3047" s="94">
        <f>IF(DATABASE!$X3045&lt;&gt;1,"",DATABASE!Q3045)</f>
        <v/>
      </c>
      <c r="G3047" s="94">
        <f>IF(DATABASE!$X3045&lt;&gt;1,"",DATABASE!C3045)</f>
        <v/>
      </c>
      <c r="H3047" s="94">
        <f>IF(DATABASE!$X3045&lt;&gt;1,"",DATABASE!D3045)</f>
        <v/>
      </c>
      <c r="I3047" s="93">
        <f>IF(DATABASE!$X3045&lt;&gt;1,"",DATABASE!S3045)</f>
        <v/>
      </c>
    </row>
    <row r="3048" ht="16.5" customHeight="1" s="111">
      <c r="A3048" s="92">
        <f>IF(DATABASE!$X3046&lt;&gt;1,"",DATABASE!B3046)</f>
        <v/>
      </c>
      <c r="B3048" s="93">
        <f>IF(DATABASE!$X3046&lt;&gt;1,"",DATABASE!M3046)</f>
        <v/>
      </c>
      <c r="C3048" s="94">
        <f>IF(DATABASE!$X3046&lt;&gt;1,"",DATABASE!A3046)</f>
        <v/>
      </c>
      <c r="D3048" s="94">
        <f>IF(DATABASE!$X3046&lt;&gt;1,"",DATABASE!P3046)</f>
        <v/>
      </c>
      <c r="E3048" s="94">
        <f>IF(DATABASE!$X3046&lt;&gt;1,"",DATABASE!L3046)</f>
        <v/>
      </c>
      <c r="F3048" s="94">
        <f>IF(DATABASE!$X3046&lt;&gt;1,"",DATABASE!Q3046)</f>
        <v/>
      </c>
      <c r="G3048" s="94">
        <f>IF(DATABASE!$X3046&lt;&gt;1,"",DATABASE!C3046)</f>
        <v/>
      </c>
      <c r="H3048" s="94">
        <f>IF(DATABASE!$X3046&lt;&gt;1,"",DATABASE!D3046)</f>
        <v/>
      </c>
      <c r="I3048" s="93">
        <f>IF(DATABASE!$X3046&lt;&gt;1,"",DATABASE!S3046)</f>
        <v/>
      </c>
    </row>
    <row r="3049" ht="16.5" customHeight="1" s="111">
      <c r="A3049" s="92">
        <f>IF(DATABASE!$X3047&lt;&gt;1,"",DATABASE!B3047)</f>
        <v/>
      </c>
      <c r="B3049" s="93">
        <f>IF(DATABASE!$X3047&lt;&gt;1,"",DATABASE!M3047)</f>
        <v/>
      </c>
      <c r="C3049" s="94">
        <f>IF(DATABASE!$X3047&lt;&gt;1,"",DATABASE!A3047)</f>
        <v/>
      </c>
      <c r="D3049" s="94">
        <f>IF(DATABASE!$X3047&lt;&gt;1,"",DATABASE!P3047)</f>
        <v/>
      </c>
      <c r="E3049" s="94">
        <f>IF(DATABASE!$X3047&lt;&gt;1,"",DATABASE!L3047)</f>
        <v/>
      </c>
      <c r="F3049" s="94">
        <f>IF(DATABASE!$X3047&lt;&gt;1,"",DATABASE!Q3047)</f>
        <v/>
      </c>
      <c r="G3049" s="94">
        <f>IF(DATABASE!$X3047&lt;&gt;1,"",DATABASE!C3047)</f>
        <v/>
      </c>
      <c r="H3049" s="94">
        <f>IF(DATABASE!$X3047&lt;&gt;1,"",DATABASE!D3047)</f>
        <v/>
      </c>
      <c r="I3049" s="93">
        <f>IF(DATABASE!$X3047&lt;&gt;1,"",DATABASE!S3047)</f>
        <v/>
      </c>
    </row>
    <row r="3050" ht="16.5" customHeight="1" s="111">
      <c r="A3050" s="92">
        <f>IF(DATABASE!$X3048&lt;&gt;1,"",DATABASE!B3048)</f>
        <v/>
      </c>
      <c r="B3050" s="93">
        <f>IF(DATABASE!$X3048&lt;&gt;1,"",DATABASE!M3048)</f>
        <v/>
      </c>
      <c r="C3050" s="94">
        <f>IF(DATABASE!$X3048&lt;&gt;1,"",DATABASE!A3048)</f>
        <v/>
      </c>
      <c r="D3050" s="94">
        <f>IF(DATABASE!$X3048&lt;&gt;1,"",DATABASE!P3048)</f>
        <v/>
      </c>
      <c r="E3050" s="94">
        <f>IF(DATABASE!$X3048&lt;&gt;1,"",DATABASE!L3048)</f>
        <v/>
      </c>
      <c r="F3050" s="94">
        <f>IF(DATABASE!$X3048&lt;&gt;1,"",DATABASE!Q3048)</f>
        <v/>
      </c>
      <c r="G3050" s="94">
        <f>IF(DATABASE!$X3048&lt;&gt;1,"",DATABASE!C3048)</f>
        <v/>
      </c>
      <c r="H3050" s="94">
        <f>IF(DATABASE!$X3048&lt;&gt;1,"",DATABASE!D3048)</f>
        <v/>
      </c>
      <c r="I3050" s="93">
        <f>IF(DATABASE!$X3048&lt;&gt;1,"",DATABASE!S3048)</f>
        <v/>
      </c>
    </row>
    <row r="3051" ht="16.5" customHeight="1" s="111">
      <c r="A3051" s="92">
        <f>IF(DATABASE!$X3049&lt;&gt;1,"",DATABASE!B3049)</f>
        <v/>
      </c>
      <c r="B3051" s="93">
        <f>IF(DATABASE!$X3049&lt;&gt;1,"",DATABASE!M3049)</f>
        <v/>
      </c>
      <c r="C3051" s="94">
        <f>IF(DATABASE!$X3049&lt;&gt;1,"",DATABASE!A3049)</f>
        <v/>
      </c>
      <c r="D3051" s="94">
        <f>IF(DATABASE!$X3049&lt;&gt;1,"",DATABASE!P3049)</f>
        <v/>
      </c>
      <c r="E3051" s="94">
        <f>IF(DATABASE!$X3049&lt;&gt;1,"",DATABASE!L3049)</f>
        <v/>
      </c>
      <c r="F3051" s="94">
        <f>IF(DATABASE!$X3049&lt;&gt;1,"",DATABASE!Q3049)</f>
        <v/>
      </c>
      <c r="G3051" s="94">
        <f>IF(DATABASE!$X3049&lt;&gt;1,"",DATABASE!C3049)</f>
        <v/>
      </c>
      <c r="H3051" s="94">
        <f>IF(DATABASE!$X3049&lt;&gt;1,"",DATABASE!D3049)</f>
        <v/>
      </c>
      <c r="I3051" s="93">
        <f>IF(DATABASE!$X3049&lt;&gt;1,"",DATABASE!S3049)</f>
        <v/>
      </c>
    </row>
    <row r="3052" ht="16.5" customHeight="1" s="111">
      <c r="A3052" s="92">
        <f>IF(DATABASE!$X3050&lt;&gt;1,"",DATABASE!B3050)</f>
        <v/>
      </c>
      <c r="B3052" s="93">
        <f>IF(DATABASE!$X3050&lt;&gt;1,"",DATABASE!M3050)</f>
        <v/>
      </c>
      <c r="C3052" s="94">
        <f>IF(DATABASE!$X3050&lt;&gt;1,"",DATABASE!A3050)</f>
        <v/>
      </c>
      <c r="D3052" s="94">
        <f>IF(DATABASE!$X3050&lt;&gt;1,"",DATABASE!P3050)</f>
        <v/>
      </c>
      <c r="E3052" s="94">
        <f>IF(DATABASE!$X3050&lt;&gt;1,"",DATABASE!L3050)</f>
        <v/>
      </c>
      <c r="F3052" s="94">
        <f>IF(DATABASE!$X3050&lt;&gt;1,"",DATABASE!Q3050)</f>
        <v/>
      </c>
      <c r="G3052" s="94">
        <f>IF(DATABASE!$X3050&lt;&gt;1,"",DATABASE!C3050)</f>
        <v/>
      </c>
      <c r="H3052" s="94">
        <f>IF(DATABASE!$X3050&lt;&gt;1,"",DATABASE!D3050)</f>
        <v/>
      </c>
      <c r="I3052" s="93">
        <f>IF(DATABASE!$X3050&lt;&gt;1,"",DATABASE!S3050)</f>
        <v/>
      </c>
    </row>
    <row r="3053" ht="16.5" customHeight="1" s="111">
      <c r="A3053" s="92">
        <f>IF(DATABASE!$X3051&lt;&gt;1,"",DATABASE!B3051)</f>
        <v/>
      </c>
      <c r="B3053" s="93">
        <f>IF(DATABASE!$X3051&lt;&gt;1,"",DATABASE!M3051)</f>
        <v/>
      </c>
      <c r="C3053" s="94">
        <f>IF(DATABASE!$X3051&lt;&gt;1,"",DATABASE!A3051)</f>
        <v/>
      </c>
      <c r="D3053" s="94">
        <f>IF(DATABASE!$X3051&lt;&gt;1,"",DATABASE!P3051)</f>
        <v/>
      </c>
      <c r="E3053" s="94">
        <f>IF(DATABASE!$X3051&lt;&gt;1,"",DATABASE!L3051)</f>
        <v/>
      </c>
      <c r="F3053" s="94">
        <f>IF(DATABASE!$X3051&lt;&gt;1,"",DATABASE!Q3051)</f>
        <v/>
      </c>
      <c r="G3053" s="94">
        <f>IF(DATABASE!$X3051&lt;&gt;1,"",DATABASE!C3051)</f>
        <v/>
      </c>
      <c r="H3053" s="94">
        <f>IF(DATABASE!$X3051&lt;&gt;1,"",DATABASE!D3051)</f>
        <v/>
      </c>
      <c r="I3053" s="93">
        <f>IF(DATABASE!$X3051&lt;&gt;1,"",DATABASE!S3051)</f>
        <v/>
      </c>
    </row>
    <row r="3054" ht="16.5" customHeight="1" s="111">
      <c r="A3054" s="92">
        <f>IF(DATABASE!$X3052&lt;&gt;1,"",DATABASE!B3052)</f>
        <v/>
      </c>
      <c r="B3054" s="93">
        <f>IF(DATABASE!$X3052&lt;&gt;1,"",DATABASE!M3052)</f>
        <v/>
      </c>
      <c r="C3054" s="94">
        <f>IF(DATABASE!$X3052&lt;&gt;1,"",DATABASE!A3052)</f>
        <v/>
      </c>
      <c r="D3054" s="94">
        <f>IF(DATABASE!$X3052&lt;&gt;1,"",DATABASE!P3052)</f>
        <v/>
      </c>
      <c r="E3054" s="94">
        <f>IF(DATABASE!$X3052&lt;&gt;1,"",DATABASE!L3052)</f>
        <v/>
      </c>
      <c r="F3054" s="94">
        <f>IF(DATABASE!$X3052&lt;&gt;1,"",DATABASE!Q3052)</f>
        <v/>
      </c>
      <c r="G3054" s="94">
        <f>IF(DATABASE!$X3052&lt;&gt;1,"",DATABASE!C3052)</f>
        <v/>
      </c>
      <c r="H3054" s="94">
        <f>IF(DATABASE!$X3052&lt;&gt;1,"",DATABASE!D3052)</f>
        <v/>
      </c>
      <c r="I3054" s="93">
        <f>IF(DATABASE!$X3052&lt;&gt;1,"",DATABASE!S3052)</f>
        <v/>
      </c>
    </row>
    <row r="3055" ht="16.5" customHeight="1" s="111">
      <c r="A3055" s="92">
        <f>IF(DATABASE!$X3053&lt;&gt;1,"",DATABASE!B3053)</f>
        <v/>
      </c>
      <c r="B3055" s="93">
        <f>IF(DATABASE!$X3053&lt;&gt;1,"",DATABASE!M3053)</f>
        <v/>
      </c>
      <c r="C3055" s="94">
        <f>IF(DATABASE!$X3053&lt;&gt;1,"",DATABASE!A3053)</f>
        <v/>
      </c>
      <c r="D3055" s="94">
        <f>IF(DATABASE!$X3053&lt;&gt;1,"",DATABASE!P3053)</f>
        <v/>
      </c>
      <c r="E3055" s="94">
        <f>IF(DATABASE!$X3053&lt;&gt;1,"",DATABASE!L3053)</f>
        <v/>
      </c>
      <c r="F3055" s="94">
        <f>IF(DATABASE!$X3053&lt;&gt;1,"",DATABASE!Q3053)</f>
        <v/>
      </c>
      <c r="G3055" s="94">
        <f>IF(DATABASE!$X3053&lt;&gt;1,"",DATABASE!C3053)</f>
        <v/>
      </c>
      <c r="H3055" s="94">
        <f>IF(DATABASE!$X3053&lt;&gt;1,"",DATABASE!D3053)</f>
        <v/>
      </c>
      <c r="I3055" s="93">
        <f>IF(DATABASE!$X3053&lt;&gt;1,"",DATABASE!S3053)</f>
        <v/>
      </c>
    </row>
    <row r="3056" ht="16.5" customHeight="1" s="111">
      <c r="A3056" s="92">
        <f>IF(DATABASE!$X3054&lt;&gt;1,"",DATABASE!B3054)</f>
        <v/>
      </c>
      <c r="B3056" s="93">
        <f>IF(DATABASE!$X3054&lt;&gt;1,"",DATABASE!M3054)</f>
        <v/>
      </c>
      <c r="C3056" s="94">
        <f>IF(DATABASE!$X3054&lt;&gt;1,"",DATABASE!A3054)</f>
        <v/>
      </c>
      <c r="D3056" s="94">
        <f>IF(DATABASE!$X3054&lt;&gt;1,"",DATABASE!P3054)</f>
        <v/>
      </c>
      <c r="E3056" s="94">
        <f>IF(DATABASE!$X3054&lt;&gt;1,"",DATABASE!L3054)</f>
        <v/>
      </c>
      <c r="F3056" s="94">
        <f>IF(DATABASE!$X3054&lt;&gt;1,"",DATABASE!Q3054)</f>
        <v/>
      </c>
      <c r="G3056" s="94">
        <f>IF(DATABASE!$X3054&lt;&gt;1,"",DATABASE!C3054)</f>
        <v/>
      </c>
      <c r="H3056" s="94">
        <f>IF(DATABASE!$X3054&lt;&gt;1,"",DATABASE!D3054)</f>
        <v/>
      </c>
      <c r="I3056" s="93">
        <f>IF(DATABASE!$X3054&lt;&gt;1,"",DATABASE!S3054)</f>
        <v/>
      </c>
    </row>
    <row r="3057" ht="16.5" customHeight="1" s="111">
      <c r="A3057" s="92">
        <f>IF(DATABASE!$X3055&lt;&gt;1,"",DATABASE!B3055)</f>
        <v/>
      </c>
      <c r="B3057" s="93">
        <f>IF(DATABASE!$X3055&lt;&gt;1,"",DATABASE!M3055)</f>
        <v/>
      </c>
      <c r="C3057" s="94">
        <f>IF(DATABASE!$X3055&lt;&gt;1,"",DATABASE!A3055)</f>
        <v/>
      </c>
      <c r="D3057" s="94">
        <f>IF(DATABASE!$X3055&lt;&gt;1,"",DATABASE!P3055)</f>
        <v/>
      </c>
      <c r="E3057" s="94">
        <f>IF(DATABASE!$X3055&lt;&gt;1,"",DATABASE!L3055)</f>
        <v/>
      </c>
      <c r="F3057" s="94">
        <f>IF(DATABASE!$X3055&lt;&gt;1,"",DATABASE!Q3055)</f>
        <v/>
      </c>
      <c r="G3057" s="94">
        <f>IF(DATABASE!$X3055&lt;&gt;1,"",DATABASE!C3055)</f>
        <v/>
      </c>
      <c r="H3057" s="94">
        <f>IF(DATABASE!$X3055&lt;&gt;1,"",DATABASE!D3055)</f>
        <v/>
      </c>
      <c r="I3057" s="93">
        <f>IF(DATABASE!$X3055&lt;&gt;1,"",DATABASE!S3055)</f>
        <v/>
      </c>
    </row>
    <row r="3058" ht="16.5" customHeight="1" s="111">
      <c r="A3058" s="92">
        <f>IF(DATABASE!$X3056&lt;&gt;1,"",DATABASE!B3056)</f>
        <v/>
      </c>
      <c r="B3058" s="93">
        <f>IF(DATABASE!$X3056&lt;&gt;1,"",DATABASE!M3056)</f>
        <v/>
      </c>
      <c r="C3058" s="94">
        <f>IF(DATABASE!$X3056&lt;&gt;1,"",DATABASE!A3056)</f>
        <v/>
      </c>
      <c r="D3058" s="94">
        <f>IF(DATABASE!$X3056&lt;&gt;1,"",DATABASE!P3056)</f>
        <v/>
      </c>
      <c r="E3058" s="94">
        <f>IF(DATABASE!$X3056&lt;&gt;1,"",DATABASE!L3056)</f>
        <v/>
      </c>
      <c r="F3058" s="94">
        <f>IF(DATABASE!$X3056&lt;&gt;1,"",DATABASE!Q3056)</f>
        <v/>
      </c>
      <c r="G3058" s="94">
        <f>IF(DATABASE!$X3056&lt;&gt;1,"",DATABASE!C3056)</f>
        <v/>
      </c>
      <c r="H3058" s="94">
        <f>IF(DATABASE!$X3056&lt;&gt;1,"",DATABASE!D3056)</f>
        <v/>
      </c>
      <c r="I3058" s="93">
        <f>IF(DATABASE!$X3056&lt;&gt;1,"",DATABASE!S3056)</f>
        <v/>
      </c>
    </row>
    <row r="3059" ht="16.5" customHeight="1" s="111">
      <c r="A3059" s="92">
        <f>IF(DATABASE!$X3057&lt;&gt;1,"",DATABASE!B3057)</f>
        <v/>
      </c>
      <c r="B3059" s="93">
        <f>IF(DATABASE!$X3057&lt;&gt;1,"",DATABASE!M3057)</f>
        <v/>
      </c>
      <c r="C3059" s="94">
        <f>IF(DATABASE!$X3057&lt;&gt;1,"",DATABASE!A3057)</f>
        <v/>
      </c>
      <c r="D3059" s="94">
        <f>IF(DATABASE!$X3057&lt;&gt;1,"",DATABASE!P3057)</f>
        <v/>
      </c>
      <c r="E3059" s="94">
        <f>IF(DATABASE!$X3057&lt;&gt;1,"",DATABASE!L3057)</f>
        <v/>
      </c>
      <c r="F3059" s="94">
        <f>IF(DATABASE!$X3057&lt;&gt;1,"",DATABASE!Q3057)</f>
        <v/>
      </c>
      <c r="G3059" s="94">
        <f>IF(DATABASE!$X3057&lt;&gt;1,"",DATABASE!C3057)</f>
        <v/>
      </c>
      <c r="H3059" s="94">
        <f>IF(DATABASE!$X3057&lt;&gt;1,"",DATABASE!D3057)</f>
        <v/>
      </c>
      <c r="I3059" s="93">
        <f>IF(DATABASE!$X3057&lt;&gt;1,"",DATABASE!S3057)</f>
        <v/>
      </c>
    </row>
    <row r="3060" ht="16.5" customHeight="1" s="111">
      <c r="A3060" s="92">
        <f>IF(DATABASE!$X3058&lt;&gt;1,"",DATABASE!B3058)</f>
        <v/>
      </c>
      <c r="B3060" s="93">
        <f>IF(DATABASE!$X3058&lt;&gt;1,"",DATABASE!M3058)</f>
        <v/>
      </c>
      <c r="C3060" s="94">
        <f>IF(DATABASE!$X3058&lt;&gt;1,"",DATABASE!A3058)</f>
        <v/>
      </c>
      <c r="D3060" s="94">
        <f>IF(DATABASE!$X3058&lt;&gt;1,"",DATABASE!P3058)</f>
        <v/>
      </c>
      <c r="E3060" s="94">
        <f>IF(DATABASE!$X3058&lt;&gt;1,"",DATABASE!L3058)</f>
        <v/>
      </c>
      <c r="F3060" s="94">
        <f>IF(DATABASE!$X3058&lt;&gt;1,"",DATABASE!Q3058)</f>
        <v/>
      </c>
      <c r="G3060" s="94">
        <f>IF(DATABASE!$X3058&lt;&gt;1,"",DATABASE!C3058)</f>
        <v/>
      </c>
      <c r="H3060" s="94">
        <f>IF(DATABASE!$X3058&lt;&gt;1,"",DATABASE!D3058)</f>
        <v/>
      </c>
      <c r="I3060" s="93">
        <f>IF(DATABASE!$X3058&lt;&gt;1,"",DATABASE!S3058)</f>
        <v/>
      </c>
    </row>
    <row r="3061" ht="16.5" customHeight="1" s="111">
      <c r="A3061" s="92">
        <f>IF(DATABASE!$X3059&lt;&gt;1,"",DATABASE!B3059)</f>
        <v/>
      </c>
      <c r="B3061" s="93">
        <f>IF(DATABASE!$X3059&lt;&gt;1,"",DATABASE!M3059)</f>
        <v/>
      </c>
      <c r="C3061" s="94">
        <f>IF(DATABASE!$X3059&lt;&gt;1,"",DATABASE!A3059)</f>
        <v/>
      </c>
      <c r="D3061" s="94">
        <f>IF(DATABASE!$X3059&lt;&gt;1,"",DATABASE!P3059)</f>
        <v/>
      </c>
      <c r="E3061" s="94">
        <f>IF(DATABASE!$X3059&lt;&gt;1,"",DATABASE!L3059)</f>
        <v/>
      </c>
      <c r="F3061" s="94">
        <f>IF(DATABASE!$X3059&lt;&gt;1,"",DATABASE!Q3059)</f>
        <v/>
      </c>
      <c r="G3061" s="94">
        <f>IF(DATABASE!$X3059&lt;&gt;1,"",DATABASE!C3059)</f>
        <v/>
      </c>
      <c r="H3061" s="94">
        <f>IF(DATABASE!$X3059&lt;&gt;1,"",DATABASE!D3059)</f>
        <v/>
      </c>
      <c r="I3061" s="93">
        <f>IF(DATABASE!$X3059&lt;&gt;1,"",DATABASE!S3059)</f>
        <v/>
      </c>
    </row>
    <row r="3062" ht="16.5" customHeight="1" s="111">
      <c r="A3062" s="92">
        <f>IF(DATABASE!$X3060&lt;&gt;1,"",DATABASE!B3060)</f>
        <v/>
      </c>
      <c r="B3062" s="93">
        <f>IF(DATABASE!$X3060&lt;&gt;1,"",DATABASE!M3060)</f>
        <v/>
      </c>
      <c r="C3062" s="94">
        <f>IF(DATABASE!$X3060&lt;&gt;1,"",DATABASE!A3060)</f>
        <v/>
      </c>
      <c r="D3062" s="94">
        <f>IF(DATABASE!$X3060&lt;&gt;1,"",DATABASE!P3060)</f>
        <v/>
      </c>
      <c r="E3062" s="94">
        <f>IF(DATABASE!$X3060&lt;&gt;1,"",DATABASE!L3060)</f>
        <v/>
      </c>
      <c r="F3062" s="94">
        <f>IF(DATABASE!$X3060&lt;&gt;1,"",DATABASE!Q3060)</f>
        <v/>
      </c>
      <c r="G3062" s="94">
        <f>IF(DATABASE!$X3060&lt;&gt;1,"",DATABASE!C3060)</f>
        <v/>
      </c>
      <c r="H3062" s="94">
        <f>IF(DATABASE!$X3060&lt;&gt;1,"",DATABASE!D3060)</f>
        <v/>
      </c>
      <c r="I3062" s="93">
        <f>IF(DATABASE!$X3060&lt;&gt;1,"",DATABASE!S3060)</f>
        <v/>
      </c>
    </row>
    <row r="3063" ht="16.5" customHeight="1" s="111">
      <c r="A3063" s="92">
        <f>IF(DATABASE!$X3061&lt;&gt;1,"",DATABASE!B3061)</f>
        <v/>
      </c>
      <c r="B3063" s="93">
        <f>IF(DATABASE!$X3061&lt;&gt;1,"",DATABASE!M3061)</f>
        <v/>
      </c>
      <c r="C3063" s="94">
        <f>IF(DATABASE!$X3061&lt;&gt;1,"",DATABASE!A3061)</f>
        <v/>
      </c>
      <c r="D3063" s="94">
        <f>IF(DATABASE!$X3061&lt;&gt;1,"",DATABASE!P3061)</f>
        <v/>
      </c>
      <c r="E3063" s="94">
        <f>IF(DATABASE!$X3061&lt;&gt;1,"",DATABASE!L3061)</f>
        <v/>
      </c>
      <c r="F3063" s="94">
        <f>IF(DATABASE!$X3061&lt;&gt;1,"",DATABASE!Q3061)</f>
        <v/>
      </c>
      <c r="G3063" s="94">
        <f>IF(DATABASE!$X3061&lt;&gt;1,"",DATABASE!C3061)</f>
        <v/>
      </c>
      <c r="H3063" s="94">
        <f>IF(DATABASE!$X3061&lt;&gt;1,"",DATABASE!D3061)</f>
        <v/>
      </c>
      <c r="I3063" s="93">
        <f>IF(DATABASE!$X3061&lt;&gt;1,"",DATABASE!S3061)</f>
        <v/>
      </c>
    </row>
    <row r="3064" ht="16.5" customHeight="1" s="111">
      <c r="A3064" s="92">
        <f>IF(DATABASE!$X3062&lt;&gt;1,"",DATABASE!B3062)</f>
        <v/>
      </c>
      <c r="B3064" s="93">
        <f>IF(DATABASE!$X3062&lt;&gt;1,"",DATABASE!M3062)</f>
        <v/>
      </c>
      <c r="C3064" s="94">
        <f>IF(DATABASE!$X3062&lt;&gt;1,"",DATABASE!A3062)</f>
        <v/>
      </c>
      <c r="D3064" s="94">
        <f>IF(DATABASE!$X3062&lt;&gt;1,"",DATABASE!P3062)</f>
        <v/>
      </c>
      <c r="E3064" s="94">
        <f>IF(DATABASE!$X3062&lt;&gt;1,"",DATABASE!L3062)</f>
        <v/>
      </c>
      <c r="F3064" s="94">
        <f>IF(DATABASE!$X3062&lt;&gt;1,"",DATABASE!Q3062)</f>
        <v/>
      </c>
      <c r="G3064" s="94">
        <f>IF(DATABASE!$X3062&lt;&gt;1,"",DATABASE!C3062)</f>
        <v/>
      </c>
      <c r="H3064" s="94">
        <f>IF(DATABASE!$X3062&lt;&gt;1,"",DATABASE!D3062)</f>
        <v/>
      </c>
      <c r="I3064" s="93">
        <f>IF(DATABASE!$X3062&lt;&gt;1,"",DATABASE!S3062)</f>
        <v/>
      </c>
    </row>
    <row r="3065" ht="16.5" customHeight="1" s="111">
      <c r="A3065" s="92">
        <f>IF(DATABASE!$X3063&lt;&gt;1,"",DATABASE!B3063)</f>
        <v/>
      </c>
      <c r="B3065" s="93">
        <f>IF(DATABASE!$X3063&lt;&gt;1,"",DATABASE!M3063)</f>
        <v/>
      </c>
      <c r="C3065" s="94">
        <f>IF(DATABASE!$X3063&lt;&gt;1,"",DATABASE!A3063)</f>
        <v/>
      </c>
      <c r="D3065" s="94">
        <f>IF(DATABASE!$X3063&lt;&gt;1,"",DATABASE!P3063)</f>
        <v/>
      </c>
      <c r="E3065" s="94">
        <f>IF(DATABASE!$X3063&lt;&gt;1,"",DATABASE!L3063)</f>
        <v/>
      </c>
      <c r="F3065" s="94">
        <f>IF(DATABASE!$X3063&lt;&gt;1,"",DATABASE!Q3063)</f>
        <v/>
      </c>
      <c r="G3065" s="94">
        <f>IF(DATABASE!$X3063&lt;&gt;1,"",DATABASE!C3063)</f>
        <v/>
      </c>
      <c r="H3065" s="94">
        <f>IF(DATABASE!$X3063&lt;&gt;1,"",DATABASE!D3063)</f>
        <v/>
      </c>
      <c r="I3065" s="93">
        <f>IF(DATABASE!$X3063&lt;&gt;1,"",DATABASE!S3063)</f>
        <v/>
      </c>
    </row>
    <row r="3066" ht="16.5" customHeight="1" s="111">
      <c r="A3066" s="92">
        <f>IF(DATABASE!$X3064&lt;&gt;1,"",DATABASE!B3064)</f>
        <v/>
      </c>
      <c r="B3066" s="93">
        <f>IF(DATABASE!$X3064&lt;&gt;1,"",DATABASE!M3064)</f>
        <v/>
      </c>
      <c r="C3066" s="94">
        <f>IF(DATABASE!$X3064&lt;&gt;1,"",DATABASE!A3064)</f>
        <v/>
      </c>
      <c r="D3066" s="94">
        <f>IF(DATABASE!$X3064&lt;&gt;1,"",DATABASE!P3064)</f>
        <v/>
      </c>
      <c r="E3066" s="94">
        <f>IF(DATABASE!$X3064&lt;&gt;1,"",DATABASE!L3064)</f>
        <v/>
      </c>
      <c r="F3066" s="94">
        <f>IF(DATABASE!$X3064&lt;&gt;1,"",DATABASE!Q3064)</f>
        <v/>
      </c>
      <c r="G3066" s="94">
        <f>IF(DATABASE!$X3064&lt;&gt;1,"",DATABASE!C3064)</f>
        <v/>
      </c>
      <c r="H3066" s="94">
        <f>IF(DATABASE!$X3064&lt;&gt;1,"",DATABASE!D3064)</f>
        <v/>
      </c>
      <c r="I3066" s="93">
        <f>IF(DATABASE!$X3064&lt;&gt;1,"",DATABASE!S3064)</f>
        <v/>
      </c>
    </row>
    <row r="3067" ht="16.5" customHeight="1" s="111">
      <c r="A3067" s="92">
        <f>IF(DATABASE!$X3065&lt;&gt;1,"",DATABASE!B3065)</f>
        <v/>
      </c>
      <c r="B3067" s="93">
        <f>IF(DATABASE!$X3065&lt;&gt;1,"",DATABASE!M3065)</f>
        <v/>
      </c>
      <c r="C3067" s="94">
        <f>IF(DATABASE!$X3065&lt;&gt;1,"",DATABASE!A3065)</f>
        <v/>
      </c>
      <c r="D3067" s="94">
        <f>IF(DATABASE!$X3065&lt;&gt;1,"",DATABASE!P3065)</f>
        <v/>
      </c>
      <c r="E3067" s="94">
        <f>IF(DATABASE!$X3065&lt;&gt;1,"",DATABASE!L3065)</f>
        <v/>
      </c>
      <c r="F3067" s="94">
        <f>IF(DATABASE!$X3065&lt;&gt;1,"",DATABASE!Q3065)</f>
        <v/>
      </c>
      <c r="G3067" s="94">
        <f>IF(DATABASE!$X3065&lt;&gt;1,"",DATABASE!C3065)</f>
        <v/>
      </c>
      <c r="H3067" s="94">
        <f>IF(DATABASE!$X3065&lt;&gt;1,"",DATABASE!D3065)</f>
        <v/>
      </c>
      <c r="I3067" s="93">
        <f>IF(DATABASE!$X3065&lt;&gt;1,"",DATABASE!S3065)</f>
        <v/>
      </c>
    </row>
    <row r="3068" ht="16.5" customHeight="1" s="111">
      <c r="A3068" s="92">
        <f>IF(DATABASE!$X3066&lt;&gt;1,"",DATABASE!B3066)</f>
        <v/>
      </c>
      <c r="B3068" s="93">
        <f>IF(DATABASE!$X3066&lt;&gt;1,"",DATABASE!M3066)</f>
        <v/>
      </c>
      <c r="C3068" s="94">
        <f>IF(DATABASE!$X3066&lt;&gt;1,"",DATABASE!A3066)</f>
        <v/>
      </c>
      <c r="D3068" s="94">
        <f>IF(DATABASE!$X3066&lt;&gt;1,"",DATABASE!P3066)</f>
        <v/>
      </c>
      <c r="E3068" s="94">
        <f>IF(DATABASE!$X3066&lt;&gt;1,"",DATABASE!L3066)</f>
        <v/>
      </c>
      <c r="F3068" s="94">
        <f>IF(DATABASE!$X3066&lt;&gt;1,"",DATABASE!Q3066)</f>
        <v/>
      </c>
      <c r="G3068" s="94">
        <f>IF(DATABASE!$X3066&lt;&gt;1,"",DATABASE!C3066)</f>
        <v/>
      </c>
      <c r="H3068" s="94">
        <f>IF(DATABASE!$X3066&lt;&gt;1,"",DATABASE!D3066)</f>
        <v/>
      </c>
      <c r="I3068" s="93">
        <f>IF(DATABASE!$X3066&lt;&gt;1,"",DATABASE!S3066)</f>
        <v/>
      </c>
    </row>
    <row r="3069" ht="16.5" customHeight="1" s="111">
      <c r="A3069" s="92">
        <f>IF(DATABASE!$X3067&lt;&gt;1,"",DATABASE!B3067)</f>
        <v/>
      </c>
      <c r="B3069" s="93">
        <f>IF(DATABASE!$X3067&lt;&gt;1,"",DATABASE!M3067)</f>
        <v/>
      </c>
      <c r="C3069" s="94">
        <f>IF(DATABASE!$X3067&lt;&gt;1,"",DATABASE!A3067)</f>
        <v/>
      </c>
      <c r="D3069" s="94">
        <f>IF(DATABASE!$X3067&lt;&gt;1,"",DATABASE!P3067)</f>
        <v/>
      </c>
      <c r="E3069" s="94">
        <f>IF(DATABASE!$X3067&lt;&gt;1,"",DATABASE!L3067)</f>
        <v/>
      </c>
      <c r="F3069" s="94">
        <f>IF(DATABASE!$X3067&lt;&gt;1,"",DATABASE!Q3067)</f>
        <v/>
      </c>
      <c r="G3069" s="94">
        <f>IF(DATABASE!$X3067&lt;&gt;1,"",DATABASE!C3067)</f>
        <v/>
      </c>
      <c r="H3069" s="94">
        <f>IF(DATABASE!$X3067&lt;&gt;1,"",DATABASE!D3067)</f>
        <v/>
      </c>
      <c r="I3069" s="93">
        <f>IF(DATABASE!$X3067&lt;&gt;1,"",DATABASE!S3067)</f>
        <v/>
      </c>
    </row>
    <row r="3070" ht="16.5" customHeight="1" s="111">
      <c r="A3070" s="92">
        <f>IF(DATABASE!$X3068&lt;&gt;1,"",DATABASE!B3068)</f>
        <v/>
      </c>
      <c r="B3070" s="93">
        <f>IF(DATABASE!$X3068&lt;&gt;1,"",DATABASE!M3068)</f>
        <v/>
      </c>
      <c r="C3070" s="94">
        <f>IF(DATABASE!$X3068&lt;&gt;1,"",DATABASE!A3068)</f>
        <v/>
      </c>
      <c r="D3070" s="94">
        <f>IF(DATABASE!$X3068&lt;&gt;1,"",DATABASE!P3068)</f>
        <v/>
      </c>
      <c r="E3070" s="94">
        <f>IF(DATABASE!$X3068&lt;&gt;1,"",DATABASE!L3068)</f>
        <v/>
      </c>
      <c r="F3070" s="94">
        <f>IF(DATABASE!$X3068&lt;&gt;1,"",DATABASE!Q3068)</f>
        <v/>
      </c>
      <c r="G3070" s="94">
        <f>IF(DATABASE!$X3068&lt;&gt;1,"",DATABASE!C3068)</f>
        <v/>
      </c>
      <c r="H3070" s="94">
        <f>IF(DATABASE!$X3068&lt;&gt;1,"",DATABASE!D3068)</f>
        <v/>
      </c>
      <c r="I3070" s="93">
        <f>IF(DATABASE!$X3068&lt;&gt;1,"",DATABASE!S3068)</f>
        <v/>
      </c>
    </row>
    <row r="3071" ht="16.5" customHeight="1" s="111">
      <c r="A3071" s="92">
        <f>IF(DATABASE!$X3069&lt;&gt;1,"",DATABASE!B3069)</f>
        <v/>
      </c>
      <c r="B3071" s="93">
        <f>IF(DATABASE!$X3069&lt;&gt;1,"",DATABASE!M3069)</f>
        <v/>
      </c>
      <c r="C3071" s="94">
        <f>IF(DATABASE!$X3069&lt;&gt;1,"",DATABASE!A3069)</f>
        <v/>
      </c>
      <c r="D3071" s="94">
        <f>IF(DATABASE!$X3069&lt;&gt;1,"",DATABASE!P3069)</f>
        <v/>
      </c>
      <c r="E3071" s="94">
        <f>IF(DATABASE!$X3069&lt;&gt;1,"",DATABASE!L3069)</f>
        <v/>
      </c>
      <c r="F3071" s="94">
        <f>IF(DATABASE!$X3069&lt;&gt;1,"",DATABASE!Q3069)</f>
        <v/>
      </c>
      <c r="G3071" s="94">
        <f>IF(DATABASE!$X3069&lt;&gt;1,"",DATABASE!C3069)</f>
        <v/>
      </c>
      <c r="H3071" s="94">
        <f>IF(DATABASE!$X3069&lt;&gt;1,"",DATABASE!D3069)</f>
        <v/>
      </c>
      <c r="I3071" s="93">
        <f>IF(DATABASE!$X3069&lt;&gt;1,"",DATABASE!S3069)</f>
        <v/>
      </c>
    </row>
    <row r="3072" ht="16.5" customHeight="1" s="111">
      <c r="A3072" s="92">
        <f>IF(DATABASE!$X3070&lt;&gt;1,"",DATABASE!B3070)</f>
        <v/>
      </c>
      <c r="B3072" s="93">
        <f>IF(DATABASE!$X3070&lt;&gt;1,"",DATABASE!M3070)</f>
        <v/>
      </c>
      <c r="C3072" s="94">
        <f>IF(DATABASE!$X3070&lt;&gt;1,"",DATABASE!A3070)</f>
        <v/>
      </c>
      <c r="D3072" s="94">
        <f>IF(DATABASE!$X3070&lt;&gt;1,"",DATABASE!P3070)</f>
        <v/>
      </c>
      <c r="E3072" s="94">
        <f>IF(DATABASE!$X3070&lt;&gt;1,"",DATABASE!L3070)</f>
        <v/>
      </c>
      <c r="F3072" s="94">
        <f>IF(DATABASE!$X3070&lt;&gt;1,"",DATABASE!Q3070)</f>
        <v/>
      </c>
      <c r="G3072" s="94">
        <f>IF(DATABASE!$X3070&lt;&gt;1,"",DATABASE!C3070)</f>
        <v/>
      </c>
      <c r="H3072" s="94">
        <f>IF(DATABASE!$X3070&lt;&gt;1,"",DATABASE!D3070)</f>
        <v/>
      </c>
      <c r="I3072" s="93">
        <f>IF(DATABASE!$X3070&lt;&gt;1,"",DATABASE!S3070)</f>
        <v/>
      </c>
    </row>
    <row r="3073" ht="16.5" customHeight="1" s="111">
      <c r="A3073" s="92">
        <f>IF(DATABASE!$X3071&lt;&gt;1,"",DATABASE!B3071)</f>
        <v/>
      </c>
      <c r="B3073" s="93">
        <f>IF(DATABASE!$X3071&lt;&gt;1,"",DATABASE!M3071)</f>
        <v/>
      </c>
      <c r="C3073" s="94">
        <f>IF(DATABASE!$X3071&lt;&gt;1,"",DATABASE!A3071)</f>
        <v/>
      </c>
      <c r="D3073" s="94">
        <f>IF(DATABASE!$X3071&lt;&gt;1,"",DATABASE!P3071)</f>
        <v/>
      </c>
      <c r="E3073" s="94">
        <f>IF(DATABASE!$X3071&lt;&gt;1,"",DATABASE!L3071)</f>
        <v/>
      </c>
      <c r="F3073" s="94">
        <f>IF(DATABASE!$X3071&lt;&gt;1,"",DATABASE!Q3071)</f>
        <v/>
      </c>
      <c r="G3073" s="94">
        <f>IF(DATABASE!$X3071&lt;&gt;1,"",DATABASE!C3071)</f>
        <v/>
      </c>
      <c r="H3073" s="94">
        <f>IF(DATABASE!$X3071&lt;&gt;1,"",DATABASE!D3071)</f>
        <v/>
      </c>
      <c r="I3073" s="93">
        <f>IF(DATABASE!$X3071&lt;&gt;1,"",DATABASE!S3071)</f>
        <v/>
      </c>
    </row>
    <row r="3074" ht="16.5" customHeight="1" s="111">
      <c r="A3074" s="92">
        <f>IF(DATABASE!$X3072&lt;&gt;1,"",DATABASE!B3072)</f>
        <v/>
      </c>
      <c r="B3074" s="93">
        <f>IF(DATABASE!$X3072&lt;&gt;1,"",DATABASE!M3072)</f>
        <v/>
      </c>
      <c r="C3074" s="94">
        <f>IF(DATABASE!$X3072&lt;&gt;1,"",DATABASE!A3072)</f>
        <v/>
      </c>
      <c r="D3074" s="94">
        <f>IF(DATABASE!$X3072&lt;&gt;1,"",DATABASE!P3072)</f>
        <v/>
      </c>
      <c r="E3074" s="94">
        <f>IF(DATABASE!$X3072&lt;&gt;1,"",DATABASE!L3072)</f>
        <v/>
      </c>
      <c r="F3074" s="94">
        <f>IF(DATABASE!$X3072&lt;&gt;1,"",DATABASE!Q3072)</f>
        <v/>
      </c>
      <c r="G3074" s="94">
        <f>IF(DATABASE!$X3072&lt;&gt;1,"",DATABASE!C3072)</f>
        <v/>
      </c>
      <c r="H3074" s="94">
        <f>IF(DATABASE!$X3072&lt;&gt;1,"",DATABASE!D3072)</f>
        <v/>
      </c>
      <c r="I3074" s="93">
        <f>IF(DATABASE!$X3072&lt;&gt;1,"",DATABASE!S3072)</f>
        <v/>
      </c>
    </row>
    <row r="3075" ht="16.5" customHeight="1" s="111">
      <c r="A3075" s="92">
        <f>IF(DATABASE!$X3073&lt;&gt;1,"",DATABASE!B3073)</f>
        <v/>
      </c>
      <c r="B3075" s="93">
        <f>IF(DATABASE!$X3073&lt;&gt;1,"",DATABASE!M3073)</f>
        <v/>
      </c>
      <c r="C3075" s="94">
        <f>IF(DATABASE!$X3073&lt;&gt;1,"",DATABASE!A3073)</f>
        <v/>
      </c>
      <c r="D3075" s="94">
        <f>IF(DATABASE!$X3073&lt;&gt;1,"",DATABASE!P3073)</f>
        <v/>
      </c>
      <c r="E3075" s="94">
        <f>IF(DATABASE!$X3073&lt;&gt;1,"",DATABASE!L3073)</f>
        <v/>
      </c>
      <c r="F3075" s="94">
        <f>IF(DATABASE!$X3073&lt;&gt;1,"",DATABASE!Q3073)</f>
        <v/>
      </c>
      <c r="G3075" s="94">
        <f>IF(DATABASE!$X3073&lt;&gt;1,"",DATABASE!C3073)</f>
        <v/>
      </c>
      <c r="H3075" s="94">
        <f>IF(DATABASE!$X3073&lt;&gt;1,"",DATABASE!D3073)</f>
        <v/>
      </c>
      <c r="I3075" s="93">
        <f>IF(DATABASE!$X3073&lt;&gt;1,"",DATABASE!S3073)</f>
        <v/>
      </c>
    </row>
    <row r="3076" ht="16.5" customHeight="1" s="111">
      <c r="A3076" s="92">
        <f>IF(DATABASE!$X3074&lt;&gt;1,"",DATABASE!B3074)</f>
        <v/>
      </c>
      <c r="B3076" s="93">
        <f>IF(DATABASE!$X3074&lt;&gt;1,"",DATABASE!M3074)</f>
        <v/>
      </c>
      <c r="C3076" s="94">
        <f>IF(DATABASE!$X3074&lt;&gt;1,"",DATABASE!A3074)</f>
        <v/>
      </c>
      <c r="D3076" s="94">
        <f>IF(DATABASE!$X3074&lt;&gt;1,"",DATABASE!P3074)</f>
        <v/>
      </c>
      <c r="E3076" s="94">
        <f>IF(DATABASE!$X3074&lt;&gt;1,"",DATABASE!L3074)</f>
        <v/>
      </c>
      <c r="F3076" s="94">
        <f>IF(DATABASE!$X3074&lt;&gt;1,"",DATABASE!Q3074)</f>
        <v/>
      </c>
      <c r="G3076" s="94">
        <f>IF(DATABASE!$X3074&lt;&gt;1,"",DATABASE!C3074)</f>
        <v/>
      </c>
      <c r="H3076" s="94">
        <f>IF(DATABASE!$X3074&lt;&gt;1,"",DATABASE!D3074)</f>
        <v/>
      </c>
      <c r="I3076" s="93">
        <f>IF(DATABASE!$X3074&lt;&gt;1,"",DATABASE!S3074)</f>
        <v/>
      </c>
    </row>
    <row r="3077" ht="16.5" customHeight="1" s="111">
      <c r="A3077" s="92">
        <f>IF(DATABASE!$X3075&lt;&gt;1,"",DATABASE!B3075)</f>
        <v/>
      </c>
      <c r="B3077" s="93">
        <f>IF(DATABASE!$X3075&lt;&gt;1,"",DATABASE!M3075)</f>
        <v/>
      </c>
      <c r="C3077" s="94">
        <f>IF(DATABASE!$X3075&lt;&gt;1,"",DATABASE!A3075)</f>
        <v/>
      </c>
      <c r="D3077" s="94">
        <f>IF(DATABASE!$X3075&lt;&gt;1,"",DATABASE!P3075)</f>
        <v/>
      </c>
      <c r="E3077" s="94">
        <f>IF(DATABASE!$X3075&lt;&gt;1,"",DATABASE!L3075)</f>
        <v/>
      </c>
      <c r="F3077" s="94">
        <f>IF(DATABASE!$X3075&lt;&gt;1,"",DATABASE!Q3075)</f>
        <v/>
      </c>
      <c r="G3077" s="94">
        <f>IF(DATABASE!$X3075&lt;&gt;1,"",DATABASE!C3075)</f>
        <v/>
      </c>
      <c r="H3077" s="94">
        <f>IF(DATABASE!$X3075&lt;&gt;1,"",DATABASE!D3075)</f>
        <v/>
      </c>
      <c r="I3077" s="93">
        <f>IF(DATABASE!$X3075&lt;&gt;1,"",DATABASE!S3075)</f>
        <v/>
      </c>
    </row>
    <row r="3078" ht="16.5" customHeight="1" s="111">
      <c r="A3078" s="92">
        <f>IF(DATABASE!$X3076&lt;&gt;1,"",DATABASE!B3076)</f>
        <v/>
      </c>
      <c r="B3078" s="93">
        <f>IF(DATABASE!$X3076&lt;&gt;1,"",DATABASE!M3076)</f>
        <v/>
      </c>
      <c r="C3078" s="94">
        <f>IF(DATABASE!$X3076&lt;&gt;1,"",DATABASE!A3076)</f>
        <v/>
      </c>
      <c r="D3078" s="94">
        <f>IF(DATABASE!$X3076&lt;&gt;1,"",DATABASE!P3076)</f>
        <v/>
      </c>
      <c r="E3078" s="94">
        <f>IF(DATABASE!$X3076&lt;&gt;1,"",DATABASE!L3076)</f>
        <v/>
      </c>
      <c r="F3078" s="94">
        <f>IF(DATABASE!$X3076&lt;&gt;1,"",DATABASE!Q3076)</f>
        <v/>
      </c>
      <c r="G3078" s="94">
        <f>IF(DATABASE!$X3076&lt;&gt;1,"",DATABASE!C3076)</f>
        <v/>
      </c>
      <c r="H3078" s="94">
        <f>IF(DATABASE!$X3076&lt;&gt;1,"",DATABASE!D3076)</f>
        <v/>
      </c>
      <c r="I3078" s="93">
        <f>IF(DATABASE!$X3076&lt;&gt;1,"",DATABASE!S3076)</f>
        <v/>
      </c>
    </row>
    <row r="3079" ht="16.5" customHeight="1" s="111">
      <c r="A3079" s="92">
        <f>IF(DATABASE!$X3077&lt;&gt;1,"",DATABASE!B3077)</f>
        <v/>
      </c>
      <c r="B3079" s="93">
        <f>IF(DATABASE!$X3077&lt;&gt;1,"",DATABASE!M3077)</f>
        <v/>
      </c>
      <c r="C3079" s="94">
        <f>IF(DATABASE!$X3077&lt;&gt;1,"",DATABASE!A3077)</f>
        <v/>
      </c>
      <c r="D3079" s="94">
        <f>IF(DATABASE!$X3077&lt;&gt;1,"",DATABASE!P3077)</f>
        <v/>
      </c>
      <c r="E3079" s="94">
        <f>IF(DATABASE!$X3077&lt;&gt;1,"",DATABASE!L3077)</f>
        <v/>
      </c>
      <c r="F3079" s="94">
        <f>IF(DATABASE!$X3077&lt;&gt;1,"",DATABASE!Q3077)</f>
        <v/>
      </c>
      <c r="G3079" s="94">
        <f>IF(DATABASE!$X3077&lt;&gt;1,"",DATABASE!C3077)</f>
        <v/>
      </c>
      <c r="H3079" s="94">
        <f>IF(DATABASE!$X3077&lt;&gt;1,"",DATABASE!D3077)</f>
        <v/>
      </c>
      <c r="I3079" s="93">
        <f>IF(DATABASE!$X3077&lt;&gt;1,"",DATABASE!S3077)</f>
        <v/>
      </c>
    </row>
    <row r="3080" ht="16.5" customHeight="1" s="111">
      <c r="A3080" s="92">
        <f>IF(DATABASE!$X3078&lt;&gt;1,"",DATABASE!B3078)</f>
        <v/>
      </c>
      <c r="B3080" s="93">
        <f>IF(DATABASE!$X3078&lt;&gt;1,"",DATABASE!M3078)</f>
        <v/>
      </c>
      <c r="C3080" s="94">
        <f>IF(DATABASE!$X3078&lt;&gt;1,"",DATABASE!A3078)</f>
        <v/>
      </c>
      <c r="D3080" s="94">
        <f>IF(DATABASE!$X3078&lt;&gt;1,"",DATABASE!P3078)</f>
        <v/>
      </c>
      <c r="E3080" s="94">
        <f>IF(DATABASE!$X3078&lt;&gt;1,"",DATABASE!L3078)</f>
        <v/>
      </c>
      <c r="F3080" s="94">
        <f>IF(DATABASE!$X3078&lt;&gt;1,"",DATABASE!Q3078)</f>
        <v/>
      </c>
      <c r="G3080" s="94">
        <f>IF(DATABASE!$X3078&lt;&gt;1,"",DATABASE!C3078)</f>
        <v/>
      </c>
      <c r="H3080" s="94">
        <f>IF(DATABASE!$X3078&lt;&gt;1,"",DATABASE!D3078)</f>
        <v/>
      </c>
      <c r="I3080" s="93">
        <f>IF(DATABASE!$X3078&lt;&gt;1,"",DATABASE!S3078)</f>
        <v/>
      </c>
    </row>
    <row r="3081" ht="16.5" customHeight="1" s="111">
      <c r="A3081" s="92">
        <f>IF(DATABASE!$X3079&lt;&gt;1,"",DATABASE!B3079)</f>
        <v/>
      </c>
      <c r="B3081" s="93">
        <f>IF(DATABASE!$X3079&lt;&gt;1,"",DATABASE!M3079)</f>
        <v/>
      </c>
      <c r="C3081" s="94">
        <f>IF(DATABASE!$X3079&lt;&gt;1,"",DATABASE!A3079)</f>
        <v/>
      </c>
      <c r="D3081" s="94">
        <f>IF(DATABASE!$X3079&lt;&gt;1,"",DATABASE!P3079)</f>
        <v/>
      </c>
      <c r="E3081" s="94">
        <f>IF(DATABASE!$X3079&lt;&gt;1,"",DATABASE!L3079)</f>
        <v/>
      </c>
      <c r="F3081" s="94">
        <f>IF(DATABASE!$X3079&lt;&gt;1,"",DATABASE!Q3079)</f>
        <v/>
      </c>
      <c r="G3081" s="94">
        <f>IF(DATABASE!$X3079&lt;&gt;1,"",DATABASE!C3079)</f>
        <v/>
      </c>
      <c r="H3081" s="94">
        <f>IF(DATABASE!$X3079&lt;&gt;1,"",DATABASE!D3079)</f>
        <v/>
      </c>
      <c r="I3081" s="93">
        <f>IF(DATABASE!$X3079&lt;&gt;1,"",DATABASE!S3079)</f>
        <v/>
      </c>
    </row>
    <row r="3082" ht="16.5" customHeight="1" s="111">
      <c r="A3082" s="92">
        <f>IF(DATABASE!$X3080&lt;&gt;1,"",DATABASE!B3080)</f>
        <v/>
      </c>
      <c r="B3082" s="93">
        <f>IF(DATABASE!$X3080&lt;&gt;1,"",DATABASE!M3080)</f>
        <v/>
      </c>
      <c r="C3082" s="94">
        <f>IF(DATABASE!$X3080&lt;&gt;1,"",DATABASE!A3080)</f>
        <v/>
      </c>
      <c r="D3082" s="94">
        <f>IF(DATABASE!$X3080&lt;&gt;1,"",DATABASE!P3080)</f>
        <v/>
      </c>
      <c r="E3082" s="94">
        <f>IF(DATABASE!$X3080&lt;&gt;1,"",DATABASE!L3080)</f>
        <v/>
      </c>
      <c r="F3082" s="94">
        <f>IF(DATABASE!$X3080&lt;&gt;1,"",DATABASE!Q3080)</f>
        <v/>
      </c>
      <c r="G3082" s="94">
        <f>IF(DATABASE!$X3080&lt;&gt;1,"",DATABASE!C3080)</f>
        <v/>
      </c>
      <c r="H3082" s="94">
        <f>IF(DATABASE!$X3080&lt;&gt;1,"",DATABASE!D3080)</f>
        <v/>
      </c>
      <c r="I3082" s="93">
        <f>IF(DATABASE!$X3080&lt;&gt;1,"",DATABASE!S3080)</f>
        <v/>
      </c>
    </row>
    <row r="3083" ht="16.5" customHeight="1" s="111">
      <c r="A3083" s="92">
        <f>IF(DATABASE!$X3081&lt;&gt;1,"",DATABASE!B3081)</f>
        <v/>
      </c>
      <c r="B3083" s="93">
        <f>IF(DATABASE!$X3081&lt;&gt;1,"",DATABASE!M3081)</f>
        <v/>
      </c>
      <c r="C3083" s="94">
        <f>IF(DATABASE!$X3081&lt;&gt;1,"",DATABASE!A3081)</f>
        <v/>
      </c>
      <c r="D3083" s="94">
        <f>IF(DATABASE!$X3081&lt;&gt;1,"",DATABASE!P3081)</f>
        <v/>
      </c>
      <c r="E3083" s="94">
        <f>IF(DATABASE!$X3081&lt;&gt;1,"",DATABASE!L3081)</f>
        <v/>
      </c>
      <c r="F3083" s="94">
        <f>IF(DATABASE!$X3081&lt;&gt;1,"",DATABASE!Q3081)</f>
        <v/>
      </c>
      <c r="G3083" s="94">
        <f>IF(DATABASE!$X3081&lt;&gt;1,"",DATABASE!C3081)</f>
        <v/>
      </c>
      <c r="H3083" s="94">
        <f>IF(DATABASE!$X3081&lt;&gt;1,"",DATABASE!D3081)</f>
        <v/>
      </c>
      <c r="I3083" s="93">
        <f>IF(DATABASE!$X3081&lt;&gt;1,"",DATABASE!S3081)</f>
        <v/>
      </c>
    </row>
    <row r="3084" ht="16.5" customHeight="1" s="111">
      <c r="A3084" s="92">
        <f>IF(DATABASE!$X3082&lt;&gt;1,"",DATABASE!B3082)</f>
        <v/>
      </c>
      <c r="B3084" s="93">
        <f>IF(DATABASE!$X3082&lt;&gt;1,"",DATABASE!M3082)</f>
        <v/>
      </c>
      <c r="C3084" s="94">
        <f>IF(DATABASE!$X3082&lt;&gt;1,"",DATABASE!A3082)</f>
        <v/>
      </c>
      <c r="D3084" s="94">
        <f>IF(DATABASE!$X3082&lt;&gt;1,"",DATABASE!P3082)</f>
        <v/>
      </c>
      <c r="E3084" s="94">
        <f>IF(DATABASE!$X3082&lt;&gt;1,"",DATABASE!L3082)</f>
        <v/>
      </c>
      <c r="F3084" s="94">
        <f>IF(DATABASE!$X3082&lt;&gt;1,"",DATABASE!Q3082)</f>
        <v/>
      </c>
      <c r="G3084" s="94">
        <f>IF(DATABASE!$X3082&lt;&gt;1,"",DATABASE!C3082)</f>
        <v/>
      </c>
      <c r="H3084" s="94">
        <f>IF(DATABASE!$X3082&lt;&gt;1,"",DATABASE!D3082)</f>
        <v/>
      </c>
      <c r="I3084" s="93">
        <f>IF(DATABASE!$X3082&lt;&gt;1,"",DATABASE!S3082)</f>
        <v/>
      </c>
    </row>
    <row r="3085" ht="16.5" customHeight="1" s="111">
      <c r="A3085" s="92">
        <f>IF(DATABASE!$X3083&lt;&gt;1,"",DATABASE!B3083)</f>
        <v/>
      </c>
      <c r="B3085" s="93">
        <f>IF(DATABASE!$X3083&lt;&gt;1,"",DATABASE!M3083)</f>
        <v/>
      </c>
      <c r="C3085" s="94">
        <f>IF(DATABASE!$X3083&lt;&gt;1,"",DATABASE!A3083)</f>
        <v/>
      </c>
      <c r="D3085" s="94">
        <f>IF(DATABASE!$X3083&lt;&gt;1,"",DATABASE!P3083)</f>
        <v/>
      </c>
      <c r="E3085" s="94">
        <f>IF(DATABASE!$X3083&lt;&gt;1,"",DATABASE!L3083)</f>
        <v/>
      </c>
      <c r="F3085" s="94">
        <f>IF(DATABASE!$X3083&lt;&gt;1,"",DATABASE!Q3083)</f>
        <v/>
      </c>
      <c r="G3085" s="94">
        <f>IF(DATABASE!$X3083&lt;&gt;1,"",DATABASE!C3083)</f>
        <v/>
      </c>
      <c r="H3085" s="94">
        <f>IF(DATABASE!$X3083&lt;&gt;1,"",DATABASE!D3083)</f>
        <v/>
      </c>
      <c r="I3085" s="93">
        <f>IF(DATABASE!$X3083&lt;&gt;1,"",DATABASE!S3083)</f>
        <v/>
      </c>
    </row>
    <row r="3086" ht="16.5" customHeight="1" s="111">
      <c r="A3086" s="92">
        <f>IF(DATABASE!$X3084&lt;&gt;1,"",DATABASE!B3084)</f>
        <v/>
      </c>
      <c r="B3086" s="93">
        <f>IF(DATABASE!$X3084&lt;&gt;1,"",DATABASE!M3084)</f>
        <v/>
      </c>
      <c r="C3086" s="94">
        <f>IF(DATABASE!$X3084&lt;&gt;1,"",DATABASE!A3084)</f>
        <v/>
      </c>
      <c r="D3086" s="94">
        <f>IF(DATABASE!$X3084&lt;&gt;1,"",DATABASE!P3084)</f>
        <v/>
      </c>
      <c r="E3086" s="94">
        <f>IF(DATABASE!$X3084&lt;&gt;1,"",DATABASE!L3084)</f>
        <v/>
      </c>
      <c r="F3086" s="94">
        <f>IF(DATABASE!$X3084&lt;&gt;1,"",DATABASE!Q3084)</f>
        <v/>
      </c>
      <c r="G3086" s="94">
        <f>IF(DATABASE!$X3084&lt;&gt;1,"",DATABASE!C3084)</f>
        <v/>
      </c>
      <c r="H3086" s="94">
        <f>IF(DATABASE!$X3084&lt;&gt;1,"",DATABASE!D3084)</f>
        <v/>
      </c>
      <c r="I3086" s="93">
        <f>IF(DATABASE!$X3084&lt;&gt;1,"",DATABASE!S3084)</f>
        <v/>
      </c>
    </row>
    <row r="3087" ht="16.5" customHeight="1" s="111">
      <c r="A3087" s="92">
        <f>IF(DATABASE!$X3085&lt;&gt;1,"",DATABASE!B3085)</f>
        <v/>
      </c>
      <c r="B3087" s="93">
        <f>IF(DATABASE!$X3085&lt;&gt;1,"",DATABASE!M3085)</f>
        <v/>
      </c>
      <c r="C3087" s="94">
        <f>IF(DATABASE!$X3085&lt;&gt;1,"",DATABASE!A3085)</f>
        <v/>
      </c>
      <c r="D3087" s="94">
        <f>IF(DATABASE!$X3085&lt;&gt;1,"",DATABASE!P3085)</f>
        <v/>
      </c>
      <c r="E3087" s="94">
        <f>IF(DATABASE!$X3085&lt;&gt;1,"",DATABASE!L3085)</f>
        <v/>
      </c>
      <c r="F3087" s="94">
        <f>IF(DATABASE!$X3085&lt;&gt;1,"",DATABASE!Q3085)</f>
        <v/>
      </c>
      <c r="G3087" s="94">
        <f>IF(DATABASE!$X3085&lt;&gt;1,"",DATABASE!C3085)</f>
        <v/>
      </c>
      <c r="H3087" s="94">
        <f>IF(DATABASE!$X3085&lt;&gt;1,"",DATABASE!D3085)</f>
        <v/>
      </c>
      <c r="I3087" s="93">
        <f>IF(DATABASE!$X3085&lt;&gt;1,"",DATABASE!S3085)</f>
        <v/>
      </c>
    </row>
    <row r="3088" ht="16.5" customHeight="1" s="111">
      <c r="A3088" s="92">
        <f>IF(DATABASE!$X3086&lt;&gt;1,"",DATABASE!B3086)</f>
        <v/>
      </c>
      <c r="B3088" s="93">
        <f>IF(DATABASE!$X3086&lt;&gt;1,"",DATABASE!M3086)</f>
        <v/>
      </c>
      <c r="C3088" s="94">
        <f>IF(DATABASE!$X3086&lt;&gt;1,"",DATABASE!A3086)</f>
        <v/>
      </c>
      <c r="D3088" s="94">
        <f>IF(DATABASE!$X3086&lt;&gt;1,"",DATABASE!P3086)</f>
        <v/>
      </c>
      <c r="E3088" s="94">
        <f>IF(DATABASE!$X3086&lt;&gt;1,"",DATABASE!L3086)</f>
        <v/>
      </c>
      <c r="F3088" s="94">
        <f>IF(DATABASE!$X3086&lt;&gt;1,"",DATABASE!Q3086)</f>
        <v/>
      </c>
      <c r="G3088" s="94">
        <f>IF(DATABASE!$X3086&lt;&gt;1,"",DATABASE!C3086)</f>
        <v/>
      </c>
      <c r="H3088" s="94">
        <f>IF(DATABASE!$X3086&lt;&gt;1,"",DATABASE!D3086)</f>
        <v/>
      </c>
      <c r="I3088" s="93">
        <f>IF(DATABASE!$X3086&lt;&gt;1,"",DATABASE!S3086)</f>
        <v/>
      </c>
    </row>
    <row r="3089" ht="16.5" customHeight="1" s="111">
      <c r="A3089" s="92">
        <f>IF(DATABASE!$X3087&lt;&gt;1,"",DATABASE!B3087)</f>
        <v/>
      </c>
      <c r="B3089" s="93">
        <f>IF(DATABASE!$X3087&lt;&gt;1,"",DATABASE!M3087)</f>
        <v/>
      </c>
      <c r="C3089" s="94">
        <f>IF(DATABASE!$X3087&lt;&gt;1,"",DATABASE!A3087)</f>
        <v/>
      </c>
      <c r="D3089" s="94">
        <f>IF(DATABASE!$X3087&lt;&gt;1,"",DATABASE!P3087)</f>
        <v/>
      </c>
      <c r="E3089" s="94">
        <f>IF(DATABASE!$X3087&lt;&gt;1,"",DATABASE!L3087)</f>
        <v/>
      </c>
      <c r="F3089" s="94">
        <f>IF(DATABASE!$X3087&lt;&gt;1,"",DATABASE!Q3087)</f>
        <v/>
      </c>
      <c r="G3089" s="94">
        <f>IF(DATABASE!$X3087&lt;&gt;1,"",DATABASE!C3087)</f>
        <v/>
      </c>
      <c r="H3089" s="94">
        <f>IF(DATABASE!$X3087&lt;&gt;1,"",DATABASE!D3087)</f>
        <v/>
      </c>
      <c r="I3089" s="93">
        <f>IF(DATABASE!$X3087&lt;&gt;1,"",DATABASE!S3087)</f>
        <v/>
      </c>
    </row>
    <row r="3090" ht="16.5" customHeight="1" s="111">
      <c r="A3090" s="92">
        <f>IF(DATABASE!$X3088&lt;&gt;1,"",DATABASE!B3088)</f>
        <v/>
      </c>
      <c r="B3090" s="93">
        <f>IF(DATABASE!$X3088&lt;&gt;1,"",DATABASE!M3088)</f>
        <v/>
      </c>
      <c r="C3090" s="94">
        <f>IF(DATABASE!$X3088&lt;&gt;1,"",DATABASE!A3088)</f>
        <v/>
      </c>
      <c r="D3090" s="94">
        <f>IF(DATABASE!$X3088&lt;&gt;1,"",DATABASE!P3088)</f>
        <v/>
      </c>
      <c r="E3090" s="94">
        <f>IF(DATABASE!$X3088&lt;&gt;1,"",DATABASE!L3088)</f>
        <v/>
      </c>
      <c r="F3090" s="94">
        <f>IF(DATABASE!$X3088&lt;&gt;1,"",DATABASE!Q3088)</f>
        <v/>
      </c>
      <c r="G3090" s="94">
        <f>IF(DATABASE!$X3088&lt;&gt;1,"",DATABASE!C3088)</f>
        <v/>
      </c>
      <c r="H3090" s="94">
        <f>IF(DATABASE!$X3088&lt;&gt;1,"",DATABASE!D3088)</f>
        <v/>
      </c>
      <c r="I3090" s="93">
        <f>IF(DATABASE!$X3088&lt;&gt;1,"",DATABASE!S3088)</f>
        <v/>
      </c>
    </row>
    <row r="3091" ht="16.5" customHeight="1" s="111">
      <c r="A3091" s="92">
        <f>IF(DATABASE!$X3089&lt;&gt;1,"",DATABASE!B3089)</f>
        <v/>
      </c>
      <c r="B3091" s="93">
        <f>IF(DATABASE!$X3089&lt;&gt;1,"",DATABASE!M3089)</f>
        <v/>
      </c>
      <c r="C3091" s="94">
        <f>IF(DATABASE!$X3089&lt;&gt;1,"",DATABASE!A3089)</f>
        <v/>
      </c>
      <c r="D3091" s="94">
        <f>IF(DATABASE!$X3089&lt;&gt;1,"",DATABASE!P3089)</f>
        <v/>
      </c>
      <c r="E3091" s="94">
        <f>IF(DATABASE!$X3089&lt;&gt;1,"",DATABASE!L3089)</f>
        <v/>
      </c>
      <c r="F3091" s="94">
        <f>IF(DATABASE!$X3089&lt;&gt;1,"",DATABASE!Q3089)</f>
        <v/>
      </c>
      <c r="G3091" s="94">
        <f>IF(DATABASE!$X3089&lt;&gt;1,"",DATABASE!C3089)</f>
        <v/>
      </c>
      <c r="H3091" s="94">
        <f>IF(DATABASE!$X3089&lt;&gt;1,"",DATABASE!D3089)</f>
        <v/>
      </c>
      <c r="I3091" s="93">
        <f>IF(DATABASE!$X3089&lt;&gt;1,"",DATABASE!S3089)</f>
        <v/>
      </c>
    </row>
    <row r="3092" ht="16.5" customHeight="1" s="111">
      <c r="A3092" s="92">
        <f>IF(DATABASE!$X3090&lt;&gt;1,"",DATABASE!B3090)</f>
        <v/>
      </c>
      <c r="B3092" s="93">
        <f>IF(DATABASE!$X3090&lt;&gt;1,"",DATABASE!M3090)</f>
        <v/>
      </c>
      <c r="C3092" s="94">
        <f>IF(DATABASE!$X3090&lt;&gt;1,"",DATABASE!A3090)</f>
        <v/>
      </c>
      <c r="D3092" s="94">
        <f>IF(DATABASE!$X3090&lt;&gt;1,"",DATABASE!P3090)</f>
        <v/>
      </c>
      <c r="E3092" s="94">
        <f>IF(DATABASE!$X3090&lt;&gt;1,"",DATABASE!L3090)</f>
        <v/>
      </c>
      <c r="F3092" s="94">
        <f>IF(DATABASE!$X3090&lt;&gt;1,"",DATABASE!Q3090)</f>
        <v/>
      </c>
      <c r="G3092" s="94">
        <f>IF(DATABASE!$X3090&lt;&gt;1,"",DATABASE!C3090)</f>
        <v/>
      </c>
      <c r="H3092" s="94">
        <f>IF(DATABASE!$X3090&lt;&gt;1,"",DATABASE!D3090)</f>
        <v/>
      </c>
      <c r="I3092" s="93">
        <f>IF(DATABASE!$X3090&lt;&gt;1,"",DATABASE!S3090)</f>
        <v/>
      </c>
    </row>
    <row r="3093" ht="16.5" customHeight="1" s="111">
      <c r="A3093" s="92">
        <f>IF(DATABASE!$X3091&lt;&gt;1,"",DATABASE!B3091)</f>
        <v/>
      </c>
      <c r="B3093" s="93">
        <f>IF(DATABASE!$X3091&lt;&gt;1,"",DATABASE!M3091)</f>
        <v/>
      </c>
      <c r="C3093" s="94">
        <f>IF(DATABASE!$X3091&lt;&gt;1,"",DATABASE!A3091)</f>
        <v/>
      </c>
      <c r="D3093" s="94">
        <f>IF(DATABASE!$X3091&lt;&gt;1,"",DATABASE!P3091)</f>
        <v/>
      </c>
      <c r="E3093" s="94">
        <f>IF(DATABASE!$X3091&lt;&gt;1,"",DATABASE!L3091)</f>
        <v/>
      </c>
      <c r="F3093" s="94">
        <f>IF(DATABASE!$X3091&lt;&gt;1,"",DATABASE!Q3091)</f>
        <v/>
      </c>
      <c r="G3093" s="94">
        <f>IF(DATABASE!$X3091&lt;&gt;1,"",DATABASE!C3091)</f>
        <v/>
      </c>
      <c r="H3093" s="94">
        <f>IF(DATABASE!$X3091&lt;&gt;1,"",DATABASE!D3091)</f>
        <v/>
      </c>
      <c r="I3093" s="93">
        <f>IF(DATABASE!$X3091&lt;&gt;1,"",DATABASE!S3091)</f>
        <v/>
      </c>
    </row>
    <row r="3094" ht="16.5" customHeight="1" s="111">
      <c r="A3094" s="92">
        <f>IF(DATABASE!$X3092&lt;&gt;1,"",DATABASE!B3092)</f>
        <v/>
      </c>
      <c r="B3094" s="93">
        <f>IF(DATABASE!$X3092&lt;&gt;1,"",DATABASE!M3092)</f>
        <v/>
      </c>
      <c r="C3094" s="94">
        <f>IF(DATABASE!$X3092&lt;&gt;1,"",DATABASE!A3092)</f>
        <v/>
      </c>
      <c r="D3094" s="94">
        <f>IF(DATABASE!$X3092&lt;&gt;1,"",DATABASE!P3092)</f>
        <v/>
      </c>
      <c r="E3094" s="94">
        <f>IF(DATABASE!$X3092&lt;&gt;1,"",DATABASE!L3092)</f>
        <v/>
      </c>
      <c r="F3094" s="94">
        <f>IF(DATABASE!$X3092&lt;&gt;1,"",DATABASE!Q3092)</f>
        <v/>
      </c>
      <c r="G3094" s="94">
        <f>IF(DATABASE!$X3092&lt;&gt;1,"",DATABASE!C3092)</f>
        <v/>
      </c>
      <c r="H3094" s="94">
        <f>IF(DATABASE!$X3092&lt;&gt;1,"",DATABASE!D3092)</f>
        <v/>
      </c>
      <c r="I3094" s="93">
        <f>IF(DATABASE!$X3092&lt;&gt;1,"",DATABASE!S3092)</f>
        <v/>
      </c>
    </row>
    <row r="3095" ht="16.5" customHeight="1" s="111">
      <c r="A3095" s="92">
        <f>IF(DATABASE!$X3093&lt;&gt;1,"",DATABASE!B3093)</f>
        <v/>
      </c>
      <c r="B3095" s="93">
        <f>IF(DATABASE!$X3093&lt;&gt;1,"",DATABASE!M3093)</f>
        <v/>
      </c>
      <c r="C3095" s="94">
        <f>IF(DATABASE!$X3093&lt;&gt;1,"",DATABASE!A3093)</f>
        <v/>
      </c>
      <c r="D3095" s="94">
        <f>IF(DATABASE!$X3093&lt;&gt;1,"",DATABASE!P3093)</f>
        <v/>
      </c>
      <c r="E3095" s="94">
        <f>IF(DATABASE!$X3093&lt;&gt;1,"",DATABASE!L3093)</f>
        <v/>
      </c>
      <c r="F3095" s="94">
        <f>IF(DATABASE!$X3093&lt;&gt;1,"",DATABASE!Q3093)</f>
        <v/>
      </c>
      <c r="G3095" s="94">
        <f>IF(DATABASE!$X3093&lt;&gt;1,"",DATABASE!C3093)</f>
        <v/>
      </c>
      <c r="H3095" s="94">
        <f>IF(DATABASE!$X3093&lt;&gt;1,"",DATABASE!D3093)</f>
        <v/>
      </c>
      <c r="I3095" s="93">
        <f>IF(DATABASE!$X3093&lt;&gt;1,"",DATABASE!S3093)</f>
        <v/>
      </c>
    </row>
    <row r="3096" ht="16.5" customHeight="1" s="111">
      <c r="A3096" s="92">
        <f>IF(DATABASE!$X3094&lt;&gt;1,"",DATABASE!B3094)</f>
        <v/>
      </c>
      <c r="B3096" s="93">
        <f>IF(DATABASE!$X3094&lt;&gt;1,"",DATABASE!M3094)</f>
        <v/>
      </c>
      <c r="C3096" s="94">
        <f>IF(DATABASE!$X3094&lt;&gt;1,"",DATABASE!A3094)</f>
        <v/>
      </c>
      <c r="D3096" s="94">
        <f>IF(DATABASE!$X3094&lt;&gt;1,"",DATABASE!P3094)</f>
        <v/>
      </c>
      <c r="E3096" s="94">
        <f>IF(DATABASE!$X3094&lt;&gt;1,"",DATABASE!L3094)</f>
        <v/>
      </c>
      <c r="F3096" s="94">
        <f>IF(DATABASE!$X3094&lt;&gt;1,"",DATABASE!Q3094)</f>
        <v/>
      </c>
      <c r="G3096" s="94">
        <f>IF(DATABASE!$X3094&lt;&gt;1,"",DATABASE!C3094)</f>
        <v/>
      </c>
      <c r="H3096" s="94">
        <f>IF(DATABASE!$X3094&lt;&gt;1,"",DATABASE!D3094)</f>
        <v/>
      </c>
      <c r="I3096" s="93">
        <f>IF(DATABASE!$X3094&lt;&gt;1,"",DATABASE!S3094)</f>
        <v/>
      </c>
    </row>
    <row r="3097" ht="16.5" customHeight="1" s="111">
      <c r="A3097" s="92">
        <f>IF(DATABASE!$X3095&lt;&gt;1,"",DATABASE!B3095)</f>
        <v/>
      </c>
      <c r="B3097" s="93">
        <f>IF(DATABASE!$X3095&lt;&gt;1,"",DATABASE!M3095)</f>
        <v/>
      </c>
      <c r="C3097" s="94">
        <f>IF(DATABASE!$X3095&lt;&gt;1,"",DATABASE!A3095)</f>
        <v/>
      </c>
      <c r="D3097" s="94">
        <f>IF(DATABASE!$X3095&lt;&gt;1,"",DATABASE!P3095)</f>
        <v/>
      </c>
      <c r="E3097" s="94">
        <f>IF(DATABASE!$X3095&lt;&gt;1,"",DATABASE!L3095)</f>
        <v/>
      </c>
      <c r="F3097" s="94">
        <f>IF(DATABASE!$X3095&lt;&gt;1,"",DATABASE!Q3095)</f>
        <v/>
      </c>
      <c r="G3097" s="94">
        <f>IF(DATABASE!$X3095&lt;&gt;1,"",DATABASE!C3095)</f>
        <v/>
      </c>
      <c r="H3097" s="94">
        <f>IF(DATABASE!$X3095&lt;&gt;1,"",DATABASE!D3095)</f>
        <v/>
      </c>
      <c r="I3097" s="93">
        <f>IF(DATABASE!$X3095&lt;&gt;1,"",DATABASE!S3095)</f>
        <v/>
      </c>
    </row>
    <row r="3098" ht="16.5" customHeight="1" s="111">
      <c r="A3098" s="92">
        <f>IF(DATABASE!$X3096&lt;&gt;1,"",DATABASE!B3096)</f>
        <v/>
      </c>
      <c r="B3098" s="93">
        <f>IF(DATABASE!$X3096&lt;&gt;1,"",DATABASE!M3096)</f>
        <v/>
      </c>
      <c r="C3098" s="94">
        <f>IF(DATABASE!$X3096&lt;&gt;1,"",DATABASE!A3096)</f>
        <v/>
      </c>
      <c r="D3098" s="94">
        <f>IF(DATABASE!$X3096&lt;&gt;1,"",DATABASE!P3096)</f>
        <v/>
      </c>
      <c r="E3098" s="94">
        <f>IF(DATABASE!$X3096&lt;&gt;1,"",DATABASE!L3096)</f>
        <v/>
      </c>
      <c r="F3098" s="94">
        <f>IF(DATABASE!$X3096&lt;&gt;1,"",DATABASE!Q3096)</f>
        <v/>
      </c>
      <c r="G3098" s="94">
        <f>IF(DATABASE!$X3096&lt;&gt;1,"",DATABASE!C3096)</f>
        <v/>
      </c>
      <c r="H3098" s="94">
        <f>IF(DATABASE!$X3096&lt;&gt;1,"",DATABASE!D3096)</f>
        <v/>
      </c>
      <c r="I3098" s="93">
        <f>IF(DATABASE!$X3096&lt;&gt;1,"",DATABASE!S3096)</f>
        <v/>
      </c>
    </row>
    <row r="3099" ht="16.5" customHeight="1" s="111">
      <c r="A3099" s="92">
        <f>IF(DATABASE!$X3097&lt;&gt;1,"",DATABASE!B3097)</f>
        <v/>
      </c>
      <c r="B3099" s="93">
        <f>IF(DATABASE!$X3097&lt;&gt;1,"",DATABASE!M3097)</f>
        <v/>
      </c>
      <c r="C3099" s="94">
        <f>IF(DATABASE!$X3097&lt;&gt;1,"",DATABASE!A3097)</f>
        <v/>
      </c>
      <c r="D3099" s="94">
        <f>IF(DATABASE!$X3097&lt;&gt;1,"",DATABASE!P3097)</f>
        <v/>
      </c>
      <c r="E3099" s="94">
        <f>IF(DATABASE!$X3097&lt;&gt;1,"",DATABASE!L3097)</f>
        <v/>
      </c>
      <c r="F3099" s="94">
        <f>IF(DATABASE!$X3097&lt;&gt;1,"",DATABASE!Q3097)</f>
        <v/>
      </c>
      <c r="G3099" s="94">
        <f>IF(DATABASE!$X3097&lt;&gt;1,"",DATABASE!C3097)</f>
        <v/>
      </c>
      <c r="H3099" s="94">
        <f>IF(DATABASE!$X3097&lt;&gt;1,"",DATABASE!D3097)</f>
        <v/>
      </c>
      <c r="I3099" s="93">
        <f>IF(DATABASE!$X3097&lt;&gt;1,"",DATABASE!S3097)</f>
        <v/>
      </c>
    </row>
    <row r="3100" ht="16.5" customHeight="1" s="111">
      <c r="A3100" s="92">
        <f>IF(DATABASE!$X3098&lt;&gt;1,"",DATABASE!B3098)</f>
        <v/>
      </c>
      <c r="B3100" s="93">
        <f>IF(DATABASE!$X3098&lt;&gt;1,"",DATABASE!M3098)</f>
        <v/>
      </c>
      <c r="C3100" s="94">
        <f>IF(DATABASE!$X3098&lt;&gt;1,"",DATABASE!A3098)</f>
        <v/>
      </c>
      <c r="D3100" s="94">
        <f>IF(DATABASE!$X3098&lt;&gt;1,"",DATABASE!P3098)</f>
        <v/>
      </c>
      <c r="E3100" s="94">
        <f>IF(DATABASE!$X3098&lt;&gt;1,"",DATABASE!L3098)</f>
        <v/>
      </c>
      <c r="F3100" s="94">
        <f>IF(DATABASE!$X3098&lt;&gt;1,"",DATABASE!Q3098)</f>
        <v/>
      </c>
      <c r="G3100" s="94">
        <f>IF(DATABASE!$X3098&lt;&gt;1,"",DATABASE!C3098)</f>
        <v/>
      </c>
      <c r="H3100" s="94">
        <f>IF(DATABASE!$X3098&lt;&gt;1,"",DATABASE!D3098)</f>
        <v/>
      </c>
      <c r="I3100" s="93">
        <f>IF(DATABASE!$X3098&lt;&gt;1,"",DATABASE!S3098)</f>
        <v/>
      </c>
    </row>
    <row r="3101" ht="16.5" customHeight="1" s="111">
      <c r="A3101" s="92">
        <f>IF(DATABASE!$X3099&lt;&gt;1,"",DATABASE!B3099)</f>
        <v/>
      </c>
      <c r="B3101" s="93">
        <f>IF(DATABASE!$X3099&lt;&gt;1,"",DATABASE!M3099)</f>
        <v/>
      </c>
      <c r="C3101" s="94">
        <f>IF(DATABASE!$X3099&lt;&gt;1,"",DATABASE!A3099)</f>
        <v/>
      </c>
      <c r="D3101" s="94">
        <f>IF(DATABASE!$X3099&lt;&gt;1,"",DATABASE!P3099)</f>
        <v/>
      </c>
      <c r="E3101" s="94">
        <f>IF(DATABASE!$X3099&lt;&gt;1,"",DATABASE!L3099)</f>
        <v/>
      </c>
      <c r="F3101" s="94">
        <f>IF(DATABASE!$X3099&lt;&gt;1,"",DATABASE!Q3099)</f>
        <v/>
      </c>
      <c r="G3101" s="94">
        <f>IF(DATABASE!$X3099&lt;&gt;1,"",DATABASE!C3099)</f>
        <v/>
      </c>
      <c r="H3101" s="94">
        <f>IF(DATABASE!$X3099&lt;&gt;1,"",DATABASE!D3099)</f>
        <v/>
      </c>
      <c r="I3101" s="93">
        <f>IF(DATABASE!$X3099&lt;&gt;1,"",DATABASE!S3099)</f>
        <v/>
      </c>
    </row>
    <row r="3102" ht="16.5" customHeight="1" s="111">
      <c r="A3102" s="92">
        <f>IF(DATABASE!$X3100&lt;&gt;1,"",DATABASE!B3100)</f>
        <v/>
      </c>
      <c r="B3102" s="93">
        <f>IF(DATABASE!$X3100&lt;&gt;1,"",DATABASE!M3100)</f>
        <v/>
      </c>
      <c r="C3102" s="94">
        <f>IF(DATABASE!$X3100&lt;&gt;1,"",DATABASE!A3100)</f>
        <v/>
      </c>
      <c r="D3102" s="94">
        <f>IF(DATABASE!$X3100&lt;&gt;1,"",DATABASE!P3100)</f>
        <v/>
      </c>
      <c r="E3102" s="94">
        <f>IF(DATABASE!$X3100&lt;&gt;1,"",DATABASE!L3100)</f>
        <v/>
      </c>
      <c r="F3102" s="94">
        <f>IF(DATABASE!$X3100&lt;&gt;1,"",DATABASE!Q3100)</f>
        <v/>
      </c>
      <c r="G3102" s="94">
        <f>IF(DATABASE!$X3100&lt;&gt;1,"",DATABASE!C3100)</f>
        <v/>
      </c>
      <c r="H3102" s="94">
        <f>IF(DATABASE!$X3100&lt;&gt;1,"",DATABASE!D3100)</f>
        <v/>
      </c>
      <c r="I3102" s="93">
        <f>IF(DATABASE!$X3100&lt;&gt;1,"",DATABASE!S3100)</f>
        <v/>
      </c>
    </row>
    <row r="3103" ht="16.5" customHeight="1" s="111">
      <c r="A3103" s="92">
        <f>IF(DATABASE!$X3101&lt;&gt;1,"",DATABASE!B3101)</f>
        <v/>
      </c>
      <c r="B3103" s="93">
        <f>IF(DATABASE!$X3101&lt;&gt;1,"",DATABASE!M3101)</f>
        <v/>
      </c>
      <c r="C3103" s="94">
        <f>IF(DATABASE!$X3101&lt;&gt;1,"",DATABASE!A3101)</f>
        <v/>
      </c>
      <c r="D3103" s="94">
        <f>IF(DATABASE!$X3101&lt;&gt;1,"",DATABASE!P3101)</f>
        <v/>
      </c>
      <c r="E3103" s="94">
        <f>IF(DATABASE!$X3101&lt;&gt;1,"",DATABASE!L3101)</f>
        <v/>
      </c>
      <c r="F3103" s="94">
        <f>IF(DATABASE!$X3101&lt;&gt;1,"",DATABASE!Q3101)</f>
        <v/>
      </c>
      <c r="G3103" s="94">
        <f>IF(DATABASE!$X3101&lt;&gt;1,"",DATABASE!C3101)</f>
        <v/>
      </c>
      <c r="H3103" s="94">
        <f>IF(DATABASE!$X3101&lt;&gt;1,"",DATABASE!D3101)</f>
        <v/>
      </c>
      <c r="I3103" s="93">
        <f>IF(DATABASE!$X3101&lt;&gt;1,"",DATABASE!S3101)</f>
        <v/>
      </c>
    </row>
    <row r="3104" ht="16.5" customHeight="1" s="111">
      <c r="A3104" s="92">
        <f>IF(DATABASE!$X3102&lt;&gt;1,"",DATABASE!B3102)</f>
        <v/>
      </c>
      <c r="B3104" s="93">
        <f>IF(DATABASE!$X3102&lt;&gt;1,"",DATABASE!M3102)</f>
        <v/>
      </c>
      <c r="C3104" s="94">
        <f>IF(DATABASE!$X3102&lt;&gt;1,"",DATABASE!A3102)</f>
        <v/>
      </c>
      <c r="D3104" s="94">
        <f>IF(DATABASE!$X3102&lt;&gt;1,"",DATABASE!P3102)</f>
        <v/>
      </c>
      <c r="E3104" s="94">
        <f>IF(DATABASE!$X3102&lt;&gt;1,"",DATABASE!L3102)</f>
        <v/>
      </c>
      <c r="F3104" s="94">
        <f>IF(DATABASE!$X3102&lt;&gt;1,"",DATABASE!Q3102)</f>
        <v/>
      </c>
      <c r="G3104" s="94">
        <f>IF(DATABASE!$X3102&lt;&gt;1,"",DATABASE!C3102)</f>
        <v/>
      </c>
      <c r="H3104" s="94">
        <f>IF(DATABASE!$X3102&lt;&gt;1,"",DATABASE!D3102)</f>
        <v/>
      </c>
      <c r="I3104" s="93">
        <f>IF(DATABASE!$X3102&lt;&gt;1,"",DATABASE!S3102)</f>
        <v/>
      </c>
    </row>
    <row r="3105" ht="16.5" customHeight="1" s="111">
      <c r="A3105" s="92">
        <f>IF(DATABASE!$X3103&lt;&gt;1,"",DATABASE!B3103)</f>
        <v/>
      </c>
      <c r="B3105" s="93">
        <f>IF(DATABASE!$X3103&lt;&gt;1,"",DATABASE!M3103)</f>
        <v/>
      </c>
      <c r="C3105" s="94">
        <f>IF(DATABASE!$X3103&lt;&gt;1,"",DATABASE!A3103)</f>
        <v/>
      </c>
      <c r="D3105" s="94">
        <f>IF(DATABASE!$X3103&lt;&gt;1,"",DATABASE!P3103)</f>
        <v/>
      </c>
      <c r="E3105" s="94">
        <f>IF(DATABASE!$X3103&lt;&gt;1,"",DATABASE!L3103)</f>
        <v/>
      </c>
      <c r="F3105" s="94">
        <f>IF(DATABASE!$X3103&lt;&gt;1,"",DATABASE!Q3103)</f>
        <v/>
      </c>
      <c r="G3105" s="94">
        <f>IF(DATABASE!$X3103&lt;&gt;1,"",DATABASE!C3103)</f>
        <v/>
      </c>
      <c r="H3105" s="94">
        <f>IF(DATABASE!$X3103&lt;&gt;1,"",DATABASE!D3103)</f>
        <v/>
      </c>
      <c r="I3105" s="93">
        <f>IF(DATABASE!$X3103&lt;&gt;1,"",DATABASE!S3103)</f>
        <v/>
      </c>
    </row>
    <row r="3106" ht="16.5" customHeight="1" s="111">
      <c r="A3106" s="92">
        <f>IF(DATABASE!$X3104&lt;&gt;1,"",DATABASE!B3104)</f>
        <v/>
      </c>
      <c r="B3106" s="93">
        <f>IF(DATABASE!$X3104&lt;&gt;1,"",DATABASE!M3104)</f>
        <v/>
      </c>
      <c r="C3106" s="94">
        <f>IF(DATABASE!$X3104&lt;&gt;1,"",DATABASE!A3104)</f>
        <v/>
      </c>
      <c r="D3106" s="94">
        <f>IF(DATABASE!$X3104&lt;&gt;1,"",DATABASE!P3104)</f>
        <v/>
      </c>
      <c r="E3106" s="94">
        <f>IF(DATABASE!$X3104&lt;&gt;1,"",DATABASE!L3104)</f>
        <v/>
      </c>
      <c r="F3106" s="94">
        <f>IF(DATABASE!$X3104&lt;&gt;1,"",DATABASE!Q3104)</f>
        <v/>
      </c>
      <c r="G3106" s="94">
        <f>IF(DATABASE!$X3104&lt;&gt;1,"",DATABASE!C3104)</f>
        <v/>
      </c>
      <c r="H3106" s="94">
        <f>IF(DATABASE!$X3104&lt;&gt;1,"",DATABASE!D3104)</f>
        <v/>
      </c>
      <c r="I3106" s="93">
        <f>IF(DATABASE!$X3104&lt;&gt;1,"",DATABASE!S3104)</f>
        <v/>
      </c>
    </row>
    <row r="3107" ht="16.5" customHeight="1" s="111">
      <c r="A3107" s="92">
        <f>IF(DATABASE!$X3105&lt;&gt;1,"",DATABASE!B3105)</f>
        <v/>
      </c>
      <c r="B3107" s="93">
        <f>IF(DATABASE!$X3105&lt;&gt;1,"",DATABASE!M3105)</f>
        <v/>
      </c>
      <c r="C3107" s="94">
        <f>IF(DATABASE!$X3105&lt;&gt;1,"",DATABASE!A3105)</f>
        <v/>
      </c>
      <c r="D3107" s="94">
        <f>IF(DATABASE!$X3105&lt;&gt;1,"",DATABASE!P3105)</f>
        <v/>
      </c>
      <c r="E3107" s="94">
        <f>IF(DATABASE!$X3105&lt;&gt;1,"",DATABASE!L3105)</f>
        <v/>
      </c>
      <c r="F3107" s="94">
        <f>IF(DATABASE!$X3105&lt;&gt;1,"",DATABASE!Q3105)</f>
        <v/>
      </c>
      <c r="G3107" s="94">
        <f>IF(DATABASE!$X3105&lt;&gt;1,"",DATABASE!C3105)</f>
        <v/>
      </c>
      <c r="H3107" s="94">
        <f>IF(DATABASE!$X3105&lt;&gt;1,"",DATABASE!D3105)</f>
        <v/>
      </c>
      <c r="I3107" s="93">
        <f>IF(DATABASE!$X3105&lt;&gt;1,"",DATABASE!S3105)</f>
        <v/>
      </c>
    </row>
    <row r="3108" ht="16.5" customHeight="1" s="111">
      <c r="A3108" s="92">
        <f>IF(DATABASE!$X3106&lt;&gt;1,"",DATABASE!B3106)</f>
        <v/>
      </c>
      <c r="B3108" s="93">
        <f>IF(DATABASE!$X3106&lt;&gt;1,"",DATABASE!M3106)</f>
        <v/>
      </c>
      <c r="C3108" s="94">
        <f>IF(DATABASE!$X3106&lt;&gt;1,"",DATABASE!A3106)</f>
        <v/>
      </c>
      <c r="D3108" s="94">
        <f>IF(DATABASE!$X3106&lt;&gt;1,"",DATABASE!P3106)</f>
        <v/>
      </c>
      <c r="E3108" s="94">
        <f>IF(DATABASE!$X3106&lt;&gt;1,"",DATABASE!L3106)</f>
        <v/>
      </c>
      <c r="F3108" s="94">
        <f>IF(DATABASE!$X3106&lt;&gt;1,"",DATABASE!Q3106)</f>
        <v/>
      </c>
      <c r="G3108" s="94">
        <f>IF(DATABASE!$X3106&lt;&gt;1,"",DATABASE!C3106)</f>
        <v/>
      </c>
      <c r="H3108" s="94">
        <f>IF(DATABASE!$X3106&lt;&gt;1,"",DATABASE!D3106)</f>
        <v/>
      </c>
      <c r="I3108" s="93">
        <f>IF(DATABASE!$X3106&lt;&gt;1,"",DATABASE!S3106)</f>
        <v/>
      </c>
    </row>
    <row r="3109" ht="16.5" customHeight="1" s="111">
      <c r="A3109" s="92">
        <f>IF(DATABASE!$X3107&lt;&gt;1,"",DATABASE!B3107)</f>
        <v/>
      </c>
      <c r="B3109" s="93">
        <f>IF(DATABASE!$X3107&lt;&gt;1,"",DATABASE!M3107)</f>
        <v/>
      </c>
      <c r="C3109" s="94">
        <f>IF(DATABASE!$X3107&lt;&gt;1,"",DATABASE!A3107)</f>
        <v/>
      </c>
      <c r="D3109" s="94">
        <f>IF(DATABASE!$X3107&lt;&gt;1,"",DATABASE!P3107)</f>
        <v/>
      </c>
      <c r="E3109" s="94">
        <f>IF(DATABASE!$X3107&lt;&gt;1,"",DATABASE!L3107)</f>
        <v/>
      </c>
      <c r="F3109" s="94">
        <f>IF(DATABASE!$X3107&lt;&gt;1,"",DATABASE!Q3107)</f>
        <v/>
      </c>
      <c r="G3109" s="94">
        <f>IF(DATABASE!$X3107&lt;&gt;1,"",DATABASE!C3107)</f>
        <v/>
      </c>
      <c r="H3109" s="94">
        <f>IF(DATABASE!$X3107&lt;&gt;1,"",DATABASE!D3107)</f>
        <v/>
      </c>
      <c r="I3109" s="93">
        <f>IF(DATABASE!$X3107&lt;&gt;1,"",DATABASE!S3107)</f>
        <v/>
      </c>
    </row>
    <row r="3110" ht="16.5" customHeight="1" s="111">
      <c r="A3110" s="92">
        <f>IF(DATABASE!$X3108&lt;&gt;1,"",DATABASE!B3108)</f>
        <v/>
      </c>
      <c r="B3110" s="93">
        <f>IF(DATABASE!$X3108&lt;&gt;1,"",DATABASE!M3108)</f>
        <v/>
      </c>
      <c r="C3110" s="94">
        <f>IF(DATABASE!$X3108&lt;&gt;1,"",DATABASE!A3108)</f>
        <v/>
      </c>
      <c r="D3110" s="94">
        <f>IF(DATABASE!$X3108&lt;&gt;1,"",DATABASE!P3108)</f>
        <v/>
      </c>
      <c r="E3110" s="94">
        <f>IF(DATABASE!$X3108&lt;&gt;1,"",DATABASE!L3108)</f>
        <v/>
      </c>
      <c r="F3110" s="94">
        <f>IF(DATABASE!$X3108&lt;&gt;1,"",DATABASE!Q3108)</f>
        <v/>
      </c>
      <c r="G3110" s="94">
        <f>IF(DATABASE!$X3108&lt;&gt;1,"",DATABASE!C3108)</f>
        <v/>
      </c>
      <c r="H3110" s="94">
        <f>IF(DATABASE!$X3108&lt;&gt;1,"",DATABASE!D3108)</f>
        <v/>
      </c>
      <c r="I3110" s="93">
        <f>IF(DATABASE!$X3108&lt;&gt;1,"",DATABASE!S3108)</f>
        <v/>
      </c>
    </row>
    <row r="3111" ht="16.5" customHeight="1" s="111">
      <c r="A3111" s="92">
        <f>IF(DATABASE!$X3109&lt;&gt;1,"",DATABASE!B3109)</f>
        <v/>
      </c>
      <c r="B3111" s="93">
        <f>IF(DATABASE!$X3109&lt;&gt;1,"",DATABASE!M3109)</f>
        <v/>
      </c>
      <c r="C3111" s="94">
        <f>IF(DATABASE!$X3109&lt;&gt;1,"",DATABASE!A3109)</f>
        <v/>
      </c>
      <c r="D3111" s="94">
        <f>IF(DATABASE!$X3109&lt;&gt;1,"",DATABASE!P3109)</f>
        <v/>
      </c>
      <c r="E3111" s="94">
        <f>IF(DATABASE!$X3109&lt;&gt;1,"",DATABASE!L3109)</f>
        <v/>
      </c>
      <c r="F3111" s="94">
        <f>IF(DATABASE!$X3109&lt;&gt;1,"",DATABASE!Q3109)</f>
        <v/>
      </c>
      <c r="G3111" s="94">
        <f>IF(DATABASE!$X3109&lt;&gt;1,"",DATABASE!C3109)</f>
        <v/>
      </c>
      <c r="H3111" s="94">
        <f>IF(DATABASE!$X3109&lt;&gt;1,"",DATABASE!D3109)</f>
        <v/>
      </c>
      <c r="I3111" s="93">
        <f>IF(DATABASE!$X3109&lt;&gt;1,"",DATABASE!S3109)</f>
        <v/>
      </c>
    </row>
    <row r="3112" ht="16.5" customHeight="1" s="111">
      <c r="A3112" s="92">
        <f>IF(DATABASE!$X3110&lt;&gt;1,"",DATABASE!B3110)</f>
        <v/>
      </c>
      <c r="B3112" s="93">
        <f>IF(DATABASE!$X3110&lt;&gt;1,"",DATABASE!M3110)</f>
        <v/>
      </c>
      <c r="C3112" s="94">
        <f>IF(DATABASE!$X3110&lt;&gt;1,"",DATABASE!A3110)</f>
        <v/>
      </c>
      <c r="D3112" s="94">
        <f>IF(DATABASE!$X3110&lt;&gt;1,"",DATABASE!P3110)</f>
        <v/>
      </c>
      <c r="E3112" s="94">
        <f>IF(DATABASE!$X3110&lt;&gt;1,"",DATABASE!L3110)</f>
        <v/>
      </c>
      <c r="F3112" s="94">
        <f>IF(DATABASE!$X3110&lt;&gt;1,"",DATABASE!Q3110)</f>
        <v/>
      </c>
      <c r="G3112" s="94">
        <f>IF(DATABASE!$X3110&lt;&gt;1,"",DATABASE!C3110)</f>
        <v/>
      </c>
      <c r="H3112" s="94">
        <f>IF(DATABASE!$X3110&lt;&gt;1,"",DATABASE!D3110)</f>
        <v/>
      </c>
      <c r="I3112" s="93">
        <f>IF(DATABASE!$X3110&lt;&gt;1,"",DATABASE!S3110)</f>
        <v/>
      </c>
    </row>
    <row r="3113" ht="16.5" customHeight="1" s="111">
      <c r="A3113" s="92">
        <f>IF(DATABASE!$X3111&lt;&gt;1,"",DATABASE!B3111)</f>
        <v/>
      </c>
      <c r="B3113" s="93">
        <f>IF(DATABASE!$X3111&lt;&gt;1,"",DATABASE!M3111)</f>
        <v/>
      </c>
      <c r="C3113" s="94">
        <f>IF(DATABASE!$X3111&lt;&gt;1,"",DATABASE!A3111)</f>
        <v/>
      </c>
      <c r="D3113" s="94">
        <f>IF(DATABASE!$X3111&lt;&gt;1,"",DATABASE!P3111)</f>
        <v/>
      </c>
      <c r="E3113" s="94">
        <f>IF(DATABASE!$X3111&lt;&gt;1,"",DATABASE!L3111)</f>
        <v/>
      </c>
      <c r="F3113" s="94">
        <f>IF(DATABASE!$X3111&lt;&gt;1,"",DATABASE!Q3111)</f>
        <v/>
      </c>
      <c r="G3113" s="94">
        <f>IF(DATABASE!$X3111&lt;&gt;1,"",DATABASE!C3111)</f>
        <v/>
      </c>
      <c r="H3113" s="94">
        <f>IF(DATABASE!$X3111&lt;&gt;1,"",DATABASE!D3111)</f>
        <v/>
      </c>
      <c r="I3113" s="93">
        <f>IF(DATABASE!$X3111&lt;&gt;1,"",DATABASE!S3111)</f>
        <v/>
      </c>
    </row>
    <row r="3114" ht="16.5" customHeight="1" s="111">
      <c r="A3114" s="92">
        <f>IF(DATABASE!$X3112&lt;&gt;1,"",DATABASE!B3112)</f>
        <v/>
      </c>
      <c r="B3114" s="93">
        <f>IF(DATABASE!$X3112&lt;&gt;1,"",DATABASE!M3112)</f>
        <v/>
      </c>
      <c r="C3114" s="94">
        <f>IF(DATABASE!$X3112&lt;&gt;1,"",DATABASE!A3112)</f>
        <v/>
      </c>
      <c r="D3114" s="94">
        <f>IF(DATABASE!$X3112&lt;&gt;1,"",DATABASE!P3112)</f>
        <v/>
      </c>
      <c r="E3114" s="94">
        <f>IF(DATABASE!$X3112&lt;&gt;1,"",DATABASE!L3112)</f>
        <v/>
      </c>
      <c r="F3114" s="94">
        <f>IF(DATABASE!$X3112&lt;&gt;1,"",DATABASE!Q3112)</f>
        <v/>
      </c>
      <c r="G3114" s="94">
        <f>IF(DATABASE!$X3112&lt;&gt;1,"",DATABASE!C3112)</f>
        <v/>
      </c>
      <c r="H3114" s="94">
        <f>IF(DATABASE!$X3112&lt;&gt;1,"",DATABASE!D3112)</f>
        <v/>
      </c>
      <c r="I3114" s="93">
        <f>IF(DATABASE!$X3112&lt;&gt;1,"",DATABASE!S3112)</f>
        <v/>
      </c>
    </row>
    <row r="3115" ht="16.5" customHeight="1" s="111">
      <c r="A3115" s="92">
        <f>IF(DATABASE!$X3113&lt;&gt;1,"",DATABASE!B3113)</f>
        <v/>
      </c>
      <c r="B3115" s="93">
        <f>IF(DATABASE!$X3113&lt;&gt;1,"",DATABASE!M3113)</f>
        <v/>
      </c>
      <c r="C3115" s="94">
        <f>IF(DATABASE!$X3113&lt;&gt;1,"",DATABASE!A3113)</f>
        <v/>
      </c>
      <c r="D3115" s="94">
        <f>IF(DATABASE!$X3113&lt;&gt;1,"",DATABASE!P3113)</f>
        <v/>
      </c>
      <c r="E3115" s="94">
        <f>IF(DATABASE!$X3113&lt;&gt;1,"",DATABASE!L3113)</f>
        <v/>
      </c>
      <c r="F3115" s="94">
        <f>IF(DATABASE!$X3113&lt;&gt;1,"",DATABASE!Q3113)</f>
        <v/>
      </c>
      <c r="G3115" s="94">
        <f>IF(DATABASE!$X3113&lt;&gt;1,"",DATABASE!C3113)</f>
        <v/>
      </c>
      <c r="H3115" s="94">
        <f>IF(DATABASE!$X3113&lt;&gt;1,"",DATABASE!D3113)</f>
        <v/>
      </c>
      <c r="I3115" s="93">
        <f>IF(DATABASE!$X3113&lt;&gt;1,"",DATABASE!S3113)</f>
        <v/>
      </c>
    </row>
    <row r="3116" ht="16.5" customHeight="1" s="111">
      <c r="A3116" s="92">
        <f>IF(DATABASE!$X3114&lt;&gt;1,"",DATABASE!B3114)</f>
        <v/>
      </c>
      <c r="B3116" s="93">
        <f>IF(DATABASE!$X3114&lt;&gt;1,"",DATABASE!M3114)</f>
        <v/>
      </c>
      <c r="C3116" s="94">
        <f>IF(DATABASE!$X3114&lt;&gt;1,"",DATABASE!A3114)</f>
        <v/>
      </c>
      <c r="D3116" s="94">
        <f>IF(DATABASE!$X3114&lt;&gt;1,"",DATABASE!P3114)</f>
        <v/>
      </c>
      <c r="E3116" s="94">
        <f>IF(DATABASE!$X3114&lt;&gt;1,"",DATABASE!L3114)</f>
        <v/>
      </c>
      <c r="F3116" s="94">
        <f>IF(DATABASE!$X3114&lt;&gt;1,"",DATABASE!Q3114)</f>
        <v/>
      </c>
      <c r="G3116" s="94">
        <f>IF(DATABASE!$X3114&lt;&gt;1,"",DATABASE!C3114)</f>
        <v/>
      </c>
      <c r="H3116" s="94">
        <f>IF(DATABASE!$X3114&lt;&gt;1,"",DATABASE!D3114)</f>
        <v/>
      </c>
      <c r="I3116" s="93">
        <f>IF(DATABASE!$X3114&lt;&gt;1,"",DATABASE!S3114)</f>
        <v/>
      </c>
    </row>
    <row r="3117" ht="16.5" customHeight="1" s="111">
      <c r="A3117" s="92">
        <f>IF(DATABASE!$X3115&lt;&gt;1,"",DATABASE!B3115)</f>
        <v/>
      </c>
      <c r="B3117" s="93">
        <f>IF(DATABASE!$X3115&lt;&gt;1,"",DATABASE!M3115)</f>
        <v/>
      </c>
      <c r="C3117" s="94">
        <f>IF(DATABASE!$X3115&lt;&gt;1,"",DATABASE!A3115)</f>
        <v/>
      </c>
      <c r="D3117" s="94">
        <f>IF(DATABASE!$X3115&lt;&gt;1,"",DATABASE!P3115)</f>
        <v/>
      </c>
      <c r="E3117" s="94">
        <f>IF(DATABASE!$X3115&lt;&gt;1,"",DATABASE!L3115)</f>
        <v/>
      </c>
      <c r="F3117" s="94">
        <f>IF(DATABASE!$X3115&lt;&gt;1,"",DATABASE!Q3115)</f>
        <v/>
      </c>
      <c r="G3117" s="94">
        <f>IF(DATABASE!$X3115&lt;&gt;1,"",DATABASE!C3115)</f>
        <v/>
      </c>
      <c r="H3117" s="94">
        <f>IF(DATABASE!$X3115&lt;&gt;1,"",DATABASE!D3115)</f>
        <v/>
      </c>
      <c r="I3117" s="93">
        <f>IF(DATABASE!$X3115&lt;&gt;1,"",DATABASE!S3115)</f>
        <v/>
      </c>
    </row>
    <row r="3118" ht="16.5" customHeight="1" s="111">
      <c r="A3118" s="92">
        <f>IF(DATABASE!$X3116&lt;&gt;1,"",DATABASE!B3116)</f>
        <v/>
      </c>
      <c r="B3118" s="93">
        <f>IF(DATABASE!$X3116&lt;&gt;1,"",DATABASE!M3116)</f>
        <v/>
      </c>
      <c r="C3118" s="94">
        <f>IF(DATABASE!$X3116&lt;&gt;1,"",DATABASE!A3116)</f>
        <v/>
      </c>
      <c r="D3118" s="94">
        <f>IF(DATABASE!$X3116&lt;&gt;1,"",DATABASE!P3116)</f>
        <v/>
      </c>
      <c r="E3118" s="94">
        <f>IF(DATABASE!$X3116&lt;&gt;1,"",DATABASE!L3116)</f>
        <v/>
      </c>
      <c r="F3118" s="94">
        <f>IF(DATABASE!$X3116&lt;&gt;1,"",DATABASE!Q3116)</f>
        <v/>
      </c>
      <c r="G3118" s="94">
        <f>IF(DATABASE!$X3116&lt;&gt;1,"",DATABASE!C3116)</f>
        <v/>
      </c>
      <c r="H3118" s="94">
        <f>IF(DATABASE!$X3116&lt;&gt;1,"",DATABASE!D3116)</f>
        <v/>
      </c>
      <c r="I3118" s="93">
        <f>IF(DATABASE!$X3116&lt;&gt;1,"",DATABASE!S3116)</f>
        <v/>
      </c>
    </row>
    <row r="3119" ht="16.5" customHeight="1" s="111">
      <c r="A3119" s="92">
        <f>IF(DATABASE!$X3117&lt;&gt;1,"",DATABASE!B3117)</f>
        <v/>
      </c>
      <c r="B3119" s="93">
        <f>IF(DATABASE!$X3117&lt;&gt;1,"",DATABASE!M3117)</f>
        <v/>
      </c>
      <c r="C3119" s="94">
        <f>IF(DATABASE!$X3117&lt;&gt;1,"",DATABASE!A3117)</f>
        <v/>
      </c>
      <c r="D3119" s="94">
        <f>IF(DATABASE!$X3117&lt;&gt;1,"",DATABASE!P3117)</f>
        <v/>
      </c>
      <c r="E3119" s="94">
        <f>IF(DATABASE!$X3117&lt;&gt;1,"",DATABASE!L3117)</f>
        <v/>
      </c>
      <c r="F3119" s="94">
        <f>IF(DATABASE!$X3117&lt;&gt;1,"",DATABASE!Q3117)</f>
        <v/>
      </c>
      <c r="G3119" s="94">
        <f>IF(DATABASE!$X3117&lt;&gt;1,"",DATABASE!C3117)</f>
        <v/>
      </c>
      <c r="H3119" s="94">
        <f>IF(DATABASE!$X3117&lt;&gt;1,"",DATABASE!D3117)</f>
        <v/>
      </c>
      <c r="I3119" s="93">
        <f>IF(DATABASE!$X3117&lt;&gt;1,"",DATABASE!S3117)</f>
        <v/>
      </c>
    </row>
    <row r="3120" ht="16.5" customHeight="1" s="111">
      <c r="A3120" s="92">
        <f>IF(DATABASE!$X3118&lt;&gt;1,"",DATABASE!B3118)</f>
        <v/>
      </c>
      <c r="B3120" s="93">
        <f>IF(DATABASE!$X3118&lt;&gt;1,"",DATABASE!M3118)</f>
        <v/>
      </c>
      <c r="C3120" s="94">
        <f>IF(DATABASE!$X3118&lt;&gt;1,"",DATABASE!A3118)</f>
        <v/>
      </c>
      <c r="D3120" s="94">
        <f>IF(DATABASE!$X3118&lt;&gt;1,"",DATABASE!P3118)</f>
        <v/>
      </c>
      <c r="E3120" s="94">
        <f>IF(DATABASE!$X3118&lt;&gt;1,"",DATABASE!L3118)</f>
        <v/>
      </c>
      <c r="F3120" s="94">
        <f>IF(DATABASE!$X3118&lt;&gt;1,"",DATABASE!Q3118)</f>
        <v/>
      </c>
      <c r="G3120" s="94">
        <f>IF(DATABASE!$X3118&lt;&gt;1,"",DATABASE!C3118)</f>
        <v/>
      </c>
      <c r="H3120" s="94">
        <f>IF(DATABASE!$X3118&lt;&gt;1,"",DATABASE!D3118)</f>
        <v/>
      </c>
      <c r="I3120" s="93">
        <f>IF(DATABASE!$X3118&lt;&gt;1,"",DATABASE!S3118)</f>
        <v/>
      </c>
    </row>
    <row r="3121" ht="16.5" customHeight="1" s="111">
      <c r="A3121" s="92">
        <f>IF(DATABASE!$X3119&lt;&gt;1,"",DATABASE!B3119)</f>
        <v/>
      </c>
      <c r="B3121" s="93">
        <f>IF(DATABASE!$X3119&lt;&gt;1,"",DATABASE!M3119)</f>
        <v/>
      </c>
      <c r="C3121" s="94">
        <f>IF(DATABASE!$X3119&lt;&gt;1,"",DATABASE!A3119)</f>
        <v/>
      </c>
      <c r="D3121" s="94">
        <f>IF(DATABASE!$X3119&lt;&gt;1,"",DATABASE!P3119)</f>
        <v/>
      </c>
      <c r="E3121" s="94">
        <f>IF(DATABASE!$X3119&lt;&gt;1,"",DATABASE!L3119)</f>
        <v/>
      </c>
      <c r="F3121" s="94">
        <f>IF(DATABASE!$X3119&lt;&gt;1,"",DATABASE!Q3119)</f>
        <v/>
      </c>
      <c r="G3121" s="94">
        <f>IF(DATABASE!$X3119&lt;&gt;1,"",DATABASE!C3119)</f>
        <v/>
      </c>
      <c r="H3121" s="94">
        <f>IF(DATABASE!$X3119&lt;&gt;1,"",DATABASE!D3119)</f>
        <v/>
      </c>
      <c r="I3121" s="93">
        <f>IF(DATABASE!$X3119&lt;&gt;1,"",DATABASE!S3119)</f>
        <v/>
      </c>
    </row>
    <row r="3122" ht="16.5" customHeight="1" s="111">
      <c r="A3122" s="92">
        <f>IF(DATABASE!$X3120&lt;&gt;1,"",DATABASE!B3120)</f>
        <v/>
      </c>
      <c r="B3122" s="93">
        <f>IF(DATABASE!$X3120&lt;&gt;1,"",DATABASE!M3120)</f>
        <v/>
      </c>
      <c r="C3122" s="94">
        <f>IF(DATABASE!$X3120&lt;&gt;1,"",DATABASE!A3120)</f>
        <v/>
      </c>
      <c r="D3122" s="94">
        <f>IF(DATABASE!$X3120&lt;&gt;1,"",DATABASE!P3120)</f>
        <v/>
      </c>
      <c r="E3122" s="94">
        <f>IF(DATABASE!$X3120&lt;&gt;1,"",DATABASE!L3120)</f>
        <v/>
      </c>
      <c r="F3122" s="94">
        <f>IF(DATABASE!$X3120&lt;&gt;1,"",DATABASE!Q3120)</f>
        <v/>
      </c>
      <c r="G3122" s="94">
        <f>IF(DATABASE!$X3120&lt;&gt;1,"",DATABASE!C3120)</f>
        <v/>
      </c>
      <c r="H3122" s="94">
        <f>IF(DATABASE!$X3120&lt;&gt;1,"",DATABASE!D3120)</f>
        <v/>
      </c>
      <c r="I3122" s="93">
        <f>IF(DATABASE!$X3120&lt;&gt;1,"",DATABASE!S3120)</f>
        <v/>
      </c>
    </row>
    <row r="3123" ht="16.5" customHeight="1" s="111">
      <c r="A3123" s="92">
        <f>IF(DATABASE!$X3121&lt;&gt;1,"",DATABASE!B3121)</f>
        <v/>
      </c>
      <c r="B3123" s="93">
        <f>IF(DATABASE!$X3121&lt;&gt;1,"",DATABASE!M3121)</f>
        <v/>
      </c>
      <c r="C3123" s="94">
        <f>IF(DATABASE!$X3121&lt;&gt;1,"",DATABASE!A3121)</f>
        <v/>
      </c>
      <c r="D3123" s="94">
        <f>IF(DATABASE!$X3121&lt;&gt;1,"",DATABASE!P3121)</f>
        <v/>
      </c>
      <c r="E3123" s="94">
        <f>IF(DATABASE!$X3121&lt;&gt;1,"",DATABASE!L3121)</f>
        <v/>
      </c>
      <c r="F3123" s="94">
        <f>IF(DATABASE!$X3121&lt;&gt;1,"",DATABASE!Q3121)</f>
        <v/>
      </c>
      <c r="G3123" s="94">
        <f>IF(DATABASE!$X3121&lt;&gt;1,"",DATABASE!C3121)</f>
        <v/>
      </c>
      <c r="H3123" s="94">
        <f>IF(DATABASE!$X3121&lt;&gt;1,"",DATABASE!D3121)</f>
        <v/>
      </c>
      <c r="I3123" s="93">
        <f>IF(DATABASE!$X3121&lt;&gt;1,"",DATABASE!S3121)</f>
        <v/>
      </c>
    </row>
    <row r="3124" ht="16.5" customHeight="1" s="111">
      <c r="A3124" s="92">
        <f>IF(DATABASE!$X3122&lt;&gt;1,"",DATABASE!B3122)</f>
        <v/>
      </c>
      <c r="B3124" s="93">
        <f>IF(DATABASE!$X3122&lt;&gt;1,"",DATABASE!M3122)</f>
        <v/>
      </c>
      <c r="C3124" s="94">
        <f>IF(DATABASE!$X3122&lt;&gt;1,"",DATABASE!A3122)</f>
        <v/>
      </c>
      <c r="D3124" s="94">
        <f>IF(DATABASE!$X3122&lt;&gt;1,"",DATABASE!P3122)</f>
        <v/>
      </c>
      <c r="E3124" s="94">
        <f>IF(DATABASE!$X3122&lt;&gt;1,"",DATABASE!L3122)</f>
        <v/>
      </c>
      <c r="F3124" s="94">
        <f>IF(DATABASE!$X3122&lt;&gt;1,"",DATABASE!Q3122)</f>
        <v/>
      </c>
      <c r="G3124" s="94">
        <f>IF(DATABASE!$X3122&lt;&gt;1,"",DATABASE!C3122)</f>
        <v/>
      </c>
      <c r="H3124" s="94">
        <f>IF(DATABASE!$X3122&lt;&gt;1,"",DATABASE!D3122)</f>
        <v/>
      </c>
      <c r="I3124" s="93">
        <f>IF(DATABASE!$X3122&lt;&gt;1,"",DATABASE!S3122)</f>
        <v/>
      </c>
    </row>
    <row r="3125" ht="16.5" customHeight="1" s="111">
      <c r="A3125" s="92">
        <f>IF(DATABASE!$X3123&lt;&gt;1,"",DATABASE!B3123)</f>
        <v/>
      </c>
      <c r="B3125" s="93">
        <f>IF(DATABASE!$X3123&lt;&gt;1,"",DATABASE!M3123)</f>
        <v/>
      </c>
      <c r="C3125" s="94">
        <f>IF(DATABASE!$X3123&lt;&gt;1,"",DATABASE!A3123)</f>
        <v/>
      </c>
      <c r="D3125" s="94">
        <f>IF(DATABASE!$X3123&lt;&gt;1,"",DATABASE!P3123)</f>
        <v/>
      </c>
      <c r="E3125" s="94">
        <f>IF(DATABASE!$X3123&lt;&gt;1,"",DATABASE!L3123)</f>
        <v/>
      </c>
      <c r="F3125" s="94">
        <f>IF(DATABASE!$X3123&lt;&gt;1,"",DATABASE!Q3123)</f>
        <v/>
      </c>
      <c r="G3125" s="94">
        <f>IF(DATABASE!$X3123&lt;&gt;1,"",DATABASE!C3123)</f>
        <v/>
      </c>
      <c r="H3125" s="94">
        <f>IF(DATABASE!$X3123&lt;&gt;1,"",DATABASE!D3123)</f>
        <v/>
      </c>
      <c r="I3125" s="93">
        <f>IF(DATABASE!$X3123&lt;&gt;1,"",DATABASE!S3123)</f>
        <v/>
      </c>
    </row>
    <row r="3126" ht="16.5" customHeight="1" s="111">
      <c r="A3126" s="92">
        <f>IF(DATABASE!$X3124&lt;&gt;1,"",DATABASE!B3124)</f>
        <v/>
      </c>
      <c r="B3126" s="93">
        <f>IF(DATABASE!$X3124&lt;&gt;1,"",DATABASE!M3124)</f>
        <v/>
      </c>
      <c r="C3126" s="94">
        <f>IF(DATABASE!$X3124&lt;&gt;1,"",DATABASE!A3124)</f>
        <v/>
      </c>
      <c r="D3126" s="94">
        <f>IF(DATABASE!$X3124&lt;&gt;1,"",DATABASE!P3124)</f>
        <v/>
      </c>
      <c r="E3126" s="94">
        <f>IF(DATABASE!$X3124&lt;&gt;1,"",DATABASE!L3124)</f>
        <v/>
      </c>
      <c r="F3126" s="94">
        <f>IF(DATABASE!$X3124&lt;&gt;1,"",DATABASE!Q3124)</f>
        <v/>
      </c>
      <c r="G3126" s="94">
        <f>IF(DATABASE!$X3124&lt;&gt;1,"",DATABASE!C3124)</f>
        <v/>
      </c>
      <c r="H3126" s="94">
        <f>IF(DATABASE!$X3124&lt;&gt;1,"",DATABASE!D3124)</f>
        <v/>
      </c>
      <c r="I3126" s="93">
        <f>IF(DATABASE!$X3124&lt;&gt;1,"",DATABASE!S3124)</f>
        <v/>
      </c>
    </row>
    <row r="3127" ht="16.5" customHeight="1" s="111">
      <c r="A3127" s="92">
        <f>IF(DATABASE!$X3125&lt;&gt;1,"",DATABASE!B3125)</f>
        <v/>
      </c>
      <c r="B3127" s="93">
        <f>IF(DATABASE!$X3125&lt;&gt;1,"",DATABASE!M3125)</f>
        <v/>
      </c>
      <c r="C3127" s="94">
        <f>IF(DATABASE!$X3125&lt;&gt;1,"",DATABASE!A3125)</f>
        <v/>
      </c>
      <c r="D3127" s="94">
        <f>IF(DATABASE!$X3125&lt;&gt;1,"",DATABASE!P3125)</f>
        <v/>
      </c>
      <c r="E3127" s="94">
        <f>IF(DATABASE!$X3125&lt;&gt;1,"",DATABASE!L3125)</f>
        <v/>
      </c>
      <c r="F3127" s="94">
        <f>IF(DATABASE!$X3125&lt;&gt;1,"",DATABASE!Q3125)</f>
        <v/>
      </c>
      <c r="G3127" s="94">
        <f>IF(DATABASE!$X3125&lt;&gt;1,"",DATABASE!C3125)</f>
        <v/>
      </c>
      <c r="H3127" s="94">
        <f>IF(DATABASE!$X3125&lt;&gt;1,"",DATABASE!D3125)</f>
        <v/>
      </c>
      <c r="I3127" s="93">
        <f>IF(DATABASE!$X3125&lt;&gt;1,"",DATABASE!S3125)</f>
        <v/>
      </c>
    </row>
    <row r="3128" ht="16.5" customHeight="1" s="111">
      <c r="A3128" s="92">
        <f>IF(DATABASE!$X3126&lt;&gt;1,"",DATABASE!B3126)</f>
        <v/>
      </c>
      <c r="B3128" s="93">
        <f>IF(DATABASE!$X3126&lt;&gt;1,"",DATABASE!M3126)</f>
        <v/>
      </c>
      <c r="C3128" s="94">
        <f>IF(DATABASE!$X3126&lt;&gt;1,"",DATABASE!A3126)</f>
        <v/>
      </c>
      <c r="D3128" s="94">
        <f>IF(DATABASE!$X3126&lt;&gt;1,"",DATABASE!P3126)</f>
        <v/>
      </c>
      <c r="E3128" s="94">
        <f>IF(DATABASE!$X3126&lt;&gt;1,"",DATABASE!L3126)</f>
        <v/>
      </c>
      <c r="F3128" s="94">
        <f>IF(DATABASE!$X3126&lt;&gt;1,"",DATABASE!Q3126)</f>
        <v/>
      </c>
      <c r="G3128" s="94">
        <f>IF(DATABASE!$X3126&lt;&gt;1,"",DATABASE!C3126)</f>
        <v/>
      </c>
      <c r="H3128" s="94">
        <f>IF(DATABASE!$X3126&lt;&gt;1,"",DATABASE!D3126)</f>
        <v/>
      </c>
      <c r="I3128" s="93">
        <f>IF(DATABASE!$X3126&lt;&gt;1,"",DATABASE!S3126)</f>
        <v/>
      </c>
    </row>
    <row r="3129" ht="16.5" customHeight="1" s="111">
      <c r="A3129" s="92">
        <f>IF(DATABASE!$X3127&lt;&gt;1,"",DATABASE!B3127)</f>
        <v/>
      </c>
      <c r="B3129" s="93">
        <f>IF(DATABASE!$X3127&lt;&gt;1,"",DATABASE!M3127)</f>
        <v/>
      </c>
      <c r="C3129" s="94">
        <f>IF(DATABASE!$X3127&lt;&gt;1,"",DATABASE!A3127)</f>
        <v/>
      </c>
      <c r="D3129" s="94">
        <f>IF(DATABASE!$X3127&lt;&gt;1,"",DATABASE!P3127)</f>
        <v/>
      </c>
      <c r="E3129" s="94">
        <f>IF(DATABASE!$X3127&lt;&gt;1,"",DATABASE!L3127)</f>
        <v/>
      </c>
      <c r="F3129" s="94">
        <f>IF(DATABASE!$X3127&lt;&gt;1,"",DATABASE!Q3127)</f>
        <v/>
      </c>
      <c r="G3129" s="94">
        <f>IF(DATABASE!$X3127&lt;&gt;1,"",DATABASE!C3127)</f>
        <v/>
      </c>
      <c r="H3129" s="94">
        <f>IF(DATABASE!$X3127&lt;&gt;1,"",DATABASE!D3127)</f>
        <v/>
      </c>
      <c r="I3129" s="93">
        <f>IF(DATABASE!$X3127&lt;&gt;1,"",DATABASE!S3127)</f>
        <v/>
      </c>
    </row>
    <row r="3130" ht="16.5" customHeight="1" s="111">
      <c r="A3130" s="92">
        <f>IF(DATABASE!$X3128&lt;&gt;1,"",DATABASE!B3128)</f>
        <v/>
      </c>
      <c r="B3130" s="93">
        <f>IF(DATABASE!$X3128&lt;&gt;1,"",DATABASE!M3128)</f>
        <v/>
      </c>
      <c r="C3130" s="94">
        <f>IF(DATABASE!$X3128&lt;&gt;1,"",DATABASE!A3128)</f>
        <v/>
      </c>
      <c r="D3130" s="94">
        <f>IF(DATABASE!$X3128&lt;&gt;1,"",DATABASE!P3128)</f>
        <v/>
      </c>
      <c r="E3130" s="94">
        <f>IF(DATABASE!$X3128&lt;&gt;1,"",DATABASE!L3128)</f>
        <v/>
      </c>
      <c r="F3130" s="94">
        <f>IF(DATABASE!$X3128&lt;&gt;1,"",DATABASE!Q3128)</f>
        <v/>
      </c>
      <c r="G3130" s="94">
        <f>IF(DATABASE!$X3128&lt;&gt;1,"",DATABASE!C3128)</f>
        <v/>
      </c>
      <c r="H3130" s="94">
        <f>IF(DATABASE!$X3128&lt;&gt;1,"",DATABASE!D3128)</f>
        <v/>
      </c>
      <c r="I3130" s="93">
        <f>IF(DATABASE!$X3128&lt;&gt;1,"",DATABASE!S3128)</f>
        <v/>
      </c>
    </row>
    <row r="3131" ht="16.5" customHeight="1" s="111">
      <c r="A3131" s="92">
        <f>IF(DATABASE!$X3129&lt;&gt;1,"",DATABASE!B3129)</f>
        <v/>
      </c>
      <c r="B3131" s="93">
        <f>IF(DATABASE!$X3129&lt;&gt;1,"",DATABASE!M3129)</f>
        <v/>
      </c>
      <c r="C3131" s="94">
        <f>IF(DATABASE!$X3129&lt;&gt;1,"",DATABASE!A3129)</f>
        <v/>
      </c>
      <c r="D3131" s="94">
        <f>IF(DATABASE!$X3129&lt;&gt;1,"",DATABASE!P3129)</f>
        <v/>
      </c>
      <c r="E3131" s="94">
        <f>IF(DATABASE!$X3129&lt;&gt;1,"",DATABASE!L3129)</f>
        <v/>
      </c>
      <c r="F3131" s="94">
        <f>IF(DATABASE!$X3129&lt;&gt;1,"",DATABASE!Q3129)</f>
        <v/>
      </c>
      <c r="G3131" s="94">
        <f>IF(DATABASE!$X3129&lt;&gt;1,"",DATABASE!C3129)</f>
        <v/>
      </c>
      <c r="H3131" s="94">
        <f>IF(DATABASE!$X3129&lt;&gt;1,"",DATABASE!D3129)</f>
        <v/>
      </c>
      <c r="I3131" s="93">
        <f>IF(DATABASE!$X3129&lt;&gt;1,"",DATABASE!S3129)</f>
        <v/>
      </c>
    </row>
    <row r="3132" ht="16.5" customHeight="1" s="111">
      <c r="A3132" s="92">
        <f>IF(DATABASE!$X3130&lt;&gt;1,"",DATABASE!B3130)</f>
        <v/>
      </c>
      <c r="B3132" s="93">
        <f>IF(DATABASE!$X3130&lt;&gt;1,"",DATABASE!M3130)</f>
        <v/>
      </c>
      <c r="C3132" s="94">
        <f>IF(DATABASE!$X3130&lt;&gt;1,"",DATABASE!A3130)</f>
        <v/>
      </c>
      <c r="D3132" s="94">
        <f>IF(DATABASE!$X3130&lt;&gt;1,"",DATABASE!P3130)</f>
        <v/>
      </c>
      <c r="E3132" s="94">
        <f>IF(DATABASE!$X3130&lt;&gt;1,"",DATABASE!L3130)</f>
        <v/>
      </c>
      <c r="F3132" s="94">
        <f>IF(DATABASE!$X3130&lt;&gt;1,"",DATABASE!Q3130)</f>
        <v/>
      </c>
      <c r="G3132" s="94">
        <f>IF(DATABASE!$X3130&lt;&gt;1,"",DATABASE!C3130)</f>
        <v/>
      </c>
      <c r="H3132" s="94">
        <f>IF(DATABASE!$X3130&lt;&gt;1,"",DATABASE!D3130)</f>
        <v/>
      </c>
      <c r="I3132" s="93">
        <f>IF(DATABASE!$X3130&lt;&gt;1,"",DATABASE!S3130)</f>
        <v/>
      </c>
    </row>
    <row r="3133" ht="16.5" customHeight="1" s="111">
      <c r="A3133" s="92">
        <f>IF(DATABASE!$X3131&lt;&gt;1,"",DATABASE!B3131)</f>
        <v/>
      </c>
      <c r="B3133" s="93">
        <f>IF(DATABASE!$X3131&lt;&gt;1,"",DATABASE!M3131)</f>
        <v/>
      </c>
      <c r="C3133" s="94">
        <f>IF(DATABASE!$X3131&lt;&gt;1,"",DATABASE!A3131)</f>
        <v/>
      </c>
      <c r="D3133" s="94">
        <f>IF(DATABASE!$X3131&lt;&gt;1,"",DATABASE!P3131)</f>
        <v/>
      </c>
      <c r="E3133" s="94">
        <f>IF(DATABASE!$X3131&lt;&gt;1,"",DATABASE!L3131)</f>
        <v/>
      </c>
      <c r="F3133" s="94">
        <f>IF(DATABASE!$X3131&lt;&gt;1,"",DATABASE!Q3131)</f>
        <v/>
      </c>
      <c r="G3133" s="94">
        <f>IF(DATABASE!$X3131&lt;&gt;1,"",DATABASE!C3131)</f>
        <v/>
      </c>
      <c r="H3133" s="94">
        <f>IF(DATABASE!$X3131&lt;&gt;1,"",DATABASE!D3131)</f>
        <v/>
      </c>
      <c r="I3133" s="93">
        <f>IF(DATABASE!$X3131&lt;&gt;1,"",DATABASE!S3131)</f>
        <v/>
      </c>
    </row>
    <row r="3134" ht="16.5" customHeight="1" s="111">
      <c r="A3134" s="92">
        <f>IF(DATABASE!$X3132&lt;&gt;1,"",DATABASE!B3132)</f>
        <v/>
      </c>
      <c r="B3134" s="93">
        <f>IF(DATABASE!$X3132&lt;&gt;1,"",DATABASE!M3132)</f>
        <v/>
      </c>
      <c r="C3134" s="94">
        <f>IF(DATABASE!$X3132&lt;&gt;1,"",DATABASE!A3132)</f>
        <v/>
      </c>
      <c r="D3134" s="94">
        <f>IF(DATABASE!$X3132&lt;&gt;1,"",DATABASE!P3132)</f>
        <v/>
      </c>
      <c r="E3134" s="94">
        <f>IF(DATABASE!$X3132&lt;&gt;1,"",DATABASE!L3132)</f>
        <v/>
      </c>
      <c r="F3134" s="94">
        <f>IF(DATABASE!$X3132&lt;&gt;1,"",DATABASE!Q3132)</f>
        <v/>
      </c>
      <c r="G3134" s="94">
        <f>IF(DATABASE!$X3132&lt;&gt;1,"",DATABASE!C3132)</f>
        <v/>
      </c>
      <c r="H3134" s="94">
        <f>IF(DATABASE!$X3132&lt;&gt;1,"",DATABASE!D3132)</f>
        <v/>
      </c>
      <c r="I3134" s="93">
        <f>IF(DATABASE!$X3132&lt;&gt;1,"",DATABASE!S3132)</f>
        <v/>
      </c>
    </row>
    <row r="3135" ht="16.5" customHeight="1" s="111">
      <c r="A3135" s="92">
        <f>IF(DATABASE!$X3133&lt;&gt;1,"",DATABASE!B3133)</f>
        <v/>
      </c>
      <c r="B3135" s="93">
        <f>IF(DATABASE!$X3133&lt;&gt;1,"",DATABASE!M3133)</f>
        <v/>
      </c>
      <c r="C3135" s="94">
        <f>IF(DATABASE!$X3133&lt;&gt;1,"",DATABASE!A3133)</f>
        <v/>
      </c>
      <c r="D3135" s="94">
        <f>IF(DATABASE!$X3133&lt;&gt;1,"",DATABASE!P3133)</f>
        <v/>
      </c>
      <c r="E3135" s="94">
        <f>IF(DATABASE!$X3133&lt;&gt;1,"",DATABASE!L3133)</f>
        <v/>
      </c>
      <c r="F3135" s="94">
        <f>IF(DATABASE!$X3133&lt;&gt;1,"",DATABASE!Q3133)</f>
        <v/>
      </c>
      <c r="G3135" s="94">
        <f>IF(DATABASE!$X3133&lt;&gt;1,"",DATABASE!C3133)</f>
        <v/>
      </c>
      <c r="H3135" s="94">
        <f>IF(DATABASE!$X3133&lt;&gt;1,"",DATABASE!D3133)</f>
        <v/>
      </c>
      <c r="I3135" s="93">
        <f>IF(DATABASE!$X3133&lt;&gt;1,"",DATABASE!S3133)</f>
        <v/>
      </c>
    </row>
    <row r="3136" ht="16.5" customHeight="1" s="111">
      <c r="A3136" s="92">
        <f>IF(DATABASE!$X3134&lt;&gt;1,"",DATABASE!B3134)</f>
        <v/>
      </c>
      <c r="B3136" s="93">
        <f>IF(DATABASE!$X3134&lt;&gt;1,"",DATABASE!M3134)</f>
        <v/>
      </c>
      <c r="C3136" s="94">
        <f>IF(DATABASE!$X3134&lt;&gt;1,"",DATABASE!A3134)</f>
        <v/>
      </c>
      <c r="D3136" s="94">
        <f>IF(DATABASE!$X3134&lt;&gt;1,"",DATABASE!P3134)</f>
        <v/>
      </c>
      <c r="E3136" s="94">
        <f>IF(DATABASE!$X3134&lt;&gt;1,"",DATABASE!L3134)</f>
        <v/>
      </c>
      <c r="F3136" s="94">
        <f>IF(DATABASE!$X3134&lt;&gt;1,"",DATABASE!Q3134)</f>
        <v/>
      </c>
      <c r="G3136" s="94">
        <f>IF(DATABASE!$X3134&lt;&gt;1,"",DATABASE!C3134)</f>
        <v/>
      </c>
      <c r="H3136" s="94">
        <f>IF(DATABASE!$X3134&lt;&gt;1,"",DATABASE!D3134)</f>
        <v/>
      </c>
      <c r="I3136" s="93">
        <f>IF(DATABASE!$X3134&lt;&gt;1,"",DATABASE!S3134)</f>
        <v/>
      </c>
    </row>
    <row r="3137" ht="16.5" customHeight="1" s="111">
      <c r="A3137" s="92">
        <f>IF(DATABASE!$X3135&lt;&gt;1,"",DATABASE!B3135)</f>
        <v/>
      </c>
      <c r="B3137" s="93">
        <f>IF(DATABASE!$X3135&lt;&gt;1,"",DATABASE!M3135)</f>
        <v/>
      </c>
      <c r="C3137" s="94">
        <f>IF(DATABASE!$X3135&lt;&gt;1,"",DATABASE!A3135)</f>
        <v/>
      </c>
      <c r="D3137" s="94">
        <f>IF(DATABASE!$X3135&lt;&gt;1,"",DATABASE!P3135)</f>
        <v/>
      </c>
      <c r="E3137" s="94">
        <f>IF(DATABASE!$X3135&lt;&gt;1,"",DATABASE!L3135)</f>
        <v/>
      </c>
      <c r="F3137" s="94">
        <f>IF(DATABASE!$X3135&lt;&gt;1,"",DATABASE!Q3135)</f>
        <v/>
      </c>
      <c r="G3137" s="94">
        <f>IF(DATABASE!$X3135&lt;&gt;1,"",DATABASE!C3135)</f>
        <v/>
      </c>
      <c r="H3137" s="94">
        <f>IF(DATABASE!$X3135&lt;&gt;1,"",DATABASE!D3135)</f>
        <v/>
      </c>
      <c r="I3137" s="93">
        <f>IF(DATABASE!$X3135&lt;&gt;1,"",DATABASE!S3135)</f>
        <v/>
      </c>
    </row>
    <row r="3138" ht="16.5" customHeight="1" s="111">
      <c r="A3138" s="92">
        <f>IF(DATABASE!$X3136&lt;&gt;1,"",DATABASE!B3136)</f>
        <v/>
      </c>
      <c r="B3138" s="93">
        <f>IF(DATABASE!$X3136&lt;&gt;1,"",DATABASE!M3136)</f>
        <v/>
      </c>
      <c r="C3138" s="94">
        <f>IF(DATABASE!$X3136&lt;&gt;1,"",DATABASE!A3136)</f>
        <v/>
      </c>
      <c r="D3138" s="94">
        <f>IF(DATABASE!$X3136&lt;&gt;1,"",DATABASE!P3136)</f>
        <v/>
      </c>
      <c r="E3138" s="94">
        <f>IF(DATABASE!$X3136&lt;&gt;1,"",DATABASE!L3136)</f>
        <v/>
      </c>
      <c r="F3138" s="94">
        <f>IF(DATABASE!$X3136&lt;&gt;1,"",DATABASE!Q3136)</f>
        <v/>
      </c>
      <c r="G3138" s="94">
        <f>IF(DATABASE!$X3136&lt;&gt;1,"",DATABASE!C3136)</f>
        <v/>
      </c>
      <c r="H3138" s="94">
        <f>IF(DATABASE!$X3136&lt;&gt;1,"",DATABASE!D3136)</f>
        <v/>
      </c>
      <c r="I3138" s="93">
        <f>IF(DATABASE!$X3136&lt;&gt;1,"",DATABASE!S3136)</f>
        <v/>
      </c>
    </row>
    <row r="3139" ht="16.5" customHeight="1" s="111">
      <c r="A3139" s="92">
        <f>IF(DATABASE!$X3137&lt;&gt;1,"",DATABASE!B3137)</f>
        <v/>
      </c>
      <c r="B3139" s="93">
        <f>IF(DATABASE!$X3137&lt;&gt;1,"",DATABASE!M3137)</f>
        <v/>
      </c>
      <c r="C3139" s="94">
        <f>IF(DATABASE!$X3137&lt;&gt;1,"",DATABASE!A3137)</f>
        <v/>
      </c>
      <c r="D3139" s="94">
        <f>IF(DATABASE!$X3137&lt;&gt;1,"",DATABASE!P3137)</f>
        <v/>
      </c>
      <c r="E3139" s="94">
        <f>IF(DATABASE!$X3137&lt;&gt;1,"",DATABASE!L3137)</f>
        <v/>
      </c>
      <c r="F3139" s="94">
        <f>IF(DATABASE!$X3137&lt;&gt;1,"",DATABASE!Q3137)</f>
        <v/>
      </c>
      <c r="G3139" s="94">
        <f>IF(DATABASE!$X3137&lt;&gt;1,"",DATABASE!C3137)</f>
        <v/>
      </c>
      <c r="H3139" s="94">
        <f>IF(DATABASE!$X3137&lt;&gt;1,"",DATABASE!D3137)</f>
        <v/>
      </c>
      <c r="I3139" s="93">
        <f>IF(DATABASE!$X3137&lt;&gt;1,"",DATABASE!S3137)</f>
        <v/>
      </c>
    </row>
    <row r="3140" ht="16.5" customHeight="1" s="111">
      <c r="A3140" s="92">
        <f>IF(DATABASE!$X3138&lt;&gt;1,"",DATABASE!B3138)</f>
        <v/>
      </c>
      <c r="B3140" s="93">
        <f>IF(DATABASE!$X3138&lt;&gt;1,"",DATABASE!M3138)</f>
        <v/>
      </c>
      <c r="C3140" s="94">
        <f>IF(DATABASE!$X3138&lt;&gt;1,"",DATABASE!A3138)</f>
        <v/>
      </c>
      <c r="D3140" s="94">
        <f>IF(DATABASE!$X3138&lt;&gt;1,"",DATABASE!P3138)</f>
        <v/>
      </c>
      <c r="E3140" s="94">
        <f>IF(DATABASE!$X3138&lt;&gt;1,"",DATABASE!L3138)</f>
        <v/>
      </c>
      <c r="F3140" s="94">
        <f>IF(DATABASE!$X3138&lt;&gt;1,"",DATABASE!Q3138)</f>
        <v/>
      </c>
      <c r="G3140" s="94">
        <f>IF(DATABASE!$X3138&lt;&gt;1,"",DATABASE!C3138)</f>
        <v/>
      </c>
      <c r="H3140" s="94">
        <f>IF(DATABASE!$X3138&lt;&gt;1,"",DATABASE!D3138)</f>
        <v/>
      </c>
      <c r="I3140" s="93">
        <f>IF(DATABASE!$X3138&lt;&gt;1,"",DATABASE!S3138)</f>
        <v/>
      </c>
    </row>
    <row r="3141" ht="16.5" customHeight="1" s="111">
      <c r="A3141" s="92">
        <f>IF(DATABASE!$X3139&lt;&gt;1,"",DATABASE!B3139)</f>
        <v/>
      </c>
      <c r="B3141" s="93">
        <f>IF(DATABASE!$X3139&lt;&gt;1,"",DATABASE!M3139)</f>
        <v/>
      </c>
      <c r="C3141" s="94">
        <f>IF(DATABASE!$X3139&lt;&gt;1,"",DATABASE!A3139)</f>
        <v/>
      </c>
      <c r="D3141" s="94">
        <f>IF(DATABASE!$X3139&lt;&gt;1,"",DATABASE!P3139)</f>
        <v/>
      </c>
      <c r="E3141" s="94">
        <f>IF(DATABASE!$X3139&lt;&gt;1,"",DATABASE!L3139)</f>
        <v/>
      </c>
      <c r="F3141" s="94">
        <f>IF(DATABASE!$X3139&lt;&gt;1,"",DATABASE!Q3139)</f>
        <v/>
      </c>
      <c r="G3141" s="94">
        <f>IF(DATABASE!$X3139&lt;&gt;1,"",DATABASE!C3139)</f>
        <v/>
      </c>
      <c r="H3141" s="94">
        <f>IF(DATABASE!$X3139&lt;&gt;1,"",DATABASE!D3139)</f>
        <v/>
      </c>
      <c r="I3141" s="93">
        <f>IF(DATABASE!$X3139&lt;&gt;1,"",DATABASE!S3139)</f>
        <v/>
      </c>
    </row>
    <row r="3142" ht="16.5" customHeight="1" s="111">
      <c r="A3142" s="92">
        <f>IF(DATABASE!$X3140&lt;&gt;1,"",DATABASE!B3140)</f>
        <v/>
      </c>
      <c r="B3142" s="93">
        <f>IF(DATABASE!$X3140&lt;&gt;1,"",DATABASE!M3140)</f>
        <v/>
      </c>
      <c r="C3142" s="94">
        <f>IF(DATABASE!$X3140&lt;&gt;1,"",DATABASE!A3140)</f>
        <v/>
      </c>
      <c r="D3142" s="94">
        <f>IF(DATABASE!$X3140&lt;&gt;1,"",DATABASE!P3140)</f>
        <v/>
      </c>
      <c r="E3142" s="94">
        <f>IF(DATABASE!$X3140&lt;&gt;1,"",DATABASE!L3140)</f>
        <v/>
      </c>
      <c r="F3142" s="94">
        <f>IF(DATABASE!$X3140&lt;&gt;1,"",DATABASE!Q3140)</f>
        <v/>
      </c>
      <c r="G3142" s="94">
        <f>IF(DATABASE!$X3140&lt;&gt;1,"",DATABASE!C3140)</f>
        <v/>
      </c>
      <c r="H3142" s="94">
        <f>IF(DATABASE!$X3140&lt;&gt;1,"",DATABASE!D3140)</f>
        <v/>
      </c>
      <c r="I3142" s="93">
        <f>IF(DATABASE!$X3140&lt;&gt;1,"",DATABASE!S3140)</f>
        <v/>
      </c>
    </row>
    <row r="3143" ht="16.5" customHeight="1" s="111">
      <c r="A3143" s="92">
        <f>IF(DATABASE!$X3141&lt;&gt;1,"",DATABASE!B3141)</f>
        <v/>
      </c>
      <c r="B3143" s="93">
        <f>IF(DATABASE!$X3141&lt;&gt;1,"",DATABASE!M3141)</f>
        <v/>
      </c>
      <c r="C3143" s="94">
        <f>IF(DATABASE!$X3141&lt;&gt;1,"",DATABASE!A3141)</f>
        <v/>
      </c>
      <c r="D3143" s="94">
        <f>IF(DATABASE!$X3141&lt;&gt;1,"",DATABASE!P3141)</f>
        <v/>
      </c>
      <c r="E3143" s="94">
        <f>IF(DATABASE!$X3141&lt;&gt;1,"",DATABASE!L3141)</f>
        <v/>
      </c>
      <c r="F3143" s="94">
        <f>IF(DATABASE!$X3141&lt;&gt;1,"",DATABASE!Q3141)</f>
        <v/>
      </c>
      <c r="G3143" s="94">
        <f>IF(DATABASE!$X3141&lt;&gt;1,"",DATABASE!C3141)</f>
        <v/>
      </c>
      <c r="H3143" s="94">
        <f>IF(DATABASE!$X3141&lt;&gt;1,"",DATABASE!D3141)</f>
        <v/>
      </c>
      <c r="I3143" s="93">
        <f>IF(DATABASE!$X3141&lt;&gt;1,"",DATABASE!S3141)</f>
        <v/>
      </c>
    </row>
    <row r="3144" ht="16.5" customHeight="1" s="111">
      <c r="A3144" s="92">
        <f>IF(DATABASE!$X3142&lt;&gt;1,"",DATABASE!B3142)</f>
        <v/>
      </c>
      <c r="B3144" s="93">
        <f>IF(DATABASE!$X3142&lt;&gt;1,"",DATABASE!M3142)</f>
        <v/>
      </c>
      <c r="C3144" s="94">
        <f>IF(DATABASE!$X3142&lt;&gt;1,"",DATABASE!A3142)</f>
        <v/>
      </c>
      <c r="D3144" s="94">
        <f>IF(DATABASE!$X3142&lt;&gt;1,"",DATABASE!P3142)</f>
        <v/>
      </c>
      <c r="E3144" s="94">
        <f>IF(DATABASE!$X3142&lt;&gt;1,"",DATABASE!L3142)</f>
        <v/>
      </c>
      <c r="F3144" s="94">
        <f>IF(DATABASE!$X3142&lt;&gt;1,"",DATABASE!Q3142)</f>
        <v/>
      </c>
      <c r="G3144" s="94">
        <f>IF(DATABASE!$X3142&lt;&gt;1,"",DATABASE!C3142)</f>
        <v/>
      </c>
      <c r="H3144" s="94">
        <f>IF(DATABASE!$X3142&lt;&gt;1,"",DATABASE!D3142)</f>
        <v/>
      </c>
      <c r="I3144" s="93">
        <f>IF(DATABASE!$X3142&lt;&gt;1,"",DATABASE!S3142)</f>
        <v/>
      </c>
    </row>
    <row r="3145" ht="16.5" customHeight="1" s="111">
      <c r="A3145" s="92">
        <f>IF(DATABASE!$X3143&lt;&gt;1,"",DATABASE!B3143)</f>
        <v/>
      </c>
      <c r="B3145" s="93">
        <f>IF(DATABASE!$X3143&lt;&gt;1,"",DATABASE!M3143)</f>
        <v/>
      </c>
      <c r="C3145" s="94">
        <f>IF(DATABASE!$X3143&lt;&gt;1,"",DATABASE!A3143)</f>
        <v/>
      </c>
      <c r="D3145" s="94">
        <f>IF(DATABASE!$X3143&lt;&gt;1,"",DATABASE!P3143)</f>
        <v/>
      </c>
      <c r="E3145" s="94">
        <f>IF(DATABASE!$X3143&lt;&gt;1,"",DATABASE!L3143)</f>
        <v/>
      </c>
      <c r="F3145" s="94">
        <f>IF(DATABASE!$X3143&lt;&gt;1,"",DATABASE!Q3143)</f>
        <v/>
      </c>
      <c r="G3145" s="94">
        <f>IF(DATABASE!$X3143&lt;&gt;1,"",DATABASE!C3143)</f>
        <v/>
      </c>
      <c r="H3145" s="94">
        <f>IF(DATABASE!$X3143&lt;&gt;1,"",DATABASE!D3143)</f>
        <v/>
      </c>
      <c r="I3145" s="93">
        <f>IF(DATABASE!$X3143&lt;&gt;1,"",DATABASE!S3143)</f>
        <v/>
      </c>
    </row>
    <row r="3146" ht="16.5" customHeight="1" s="111">
      <c r="A3146" s="92">
        <f>IF(DATABASE!$X3144&lt;&gt;1,"",DATABASE!B3144)</f>
        <v/>
      </c>
      <c r="B3146" s="93">
        <f>IF(DATABASE!$X3144&lt;&gt;1,"",DATABASE!M3144)</f>
        <v/>
      </c>
      <c r="C3146" s="94">
        <f>IF(DATABASE!$X3144&lt;&gt;1,"",DATABASE!A3144)</f>
        <v/>
      </c>
      <c r="D3146" s="94">
        <f>IF(DATABASE!$X3144&lt;&gt;1,"",DATABASE!P3144)</f>
        <v/>
      </c>
      <c r="E3146" s="94">
        <f>IF(DATABASE!$X3144&lt;&gt;1,"",DATABASE!L3144)</f>
        <v/>
      </c>
      <c r="F3146" s="94">
        <f>IF(DATABASE!$X3144&lt;&gt;1,"",DATABASE!Q3144)</f>
        <v/>
      </c>
      <c r="G3146" s="94">
        <f>IF(DATABASE!$X3144&lt;&gt;1,"",DATABASE!C3144)</f>
        <v/>
      </c>
      <c r="H3146" s="94">
        <f>IF(DATABASE!$X3144&lt;&gt;1,"",DATABASE!D3144)</f>
        <v/>
      </c>
      <c r="I3146" s="93">
        <f>IF(DATABASE!$X3144&lt;&gt;1,"",DATABASE!S3144)</f>
        <v/>
      </c>
    </row>
    <row r="3147" ht="16.5" customHeight="1" s="111">
      <c r="A3147" s="92">
        <f>IF(DATABASE!$X3145&lt;&gt;1,"",DATABASE!B3145)</f>
        <v/>
      </c>
      <c r="B3147" s="93">
        <f>IF(DATABASE!$X3145&lt;&gt;1,"",DATABASE!M3145)</f>
        <v/>
      </c>
      <c r="C3147" s="94">
        <f>IF(DATABASE!$X3145&lt;&gt;1,"",DATABASE!A3145)</f>
        <v/>
      </c>
      <c r="D3147" s="94">
        <f>IF(DATABASE!$X3145&lt;&gt;1,"",DATABASE!P3145)</f>
        <v/>
      </c>
      <c r="E3147" s="94">
        <f>IF(DATABASE!$X3145&lt;&gt;1,"",DATABASE!L3145)</f>
        <v/>
      </c>
      <c r="F3147" s="94">
        <f>IF(DATABASE!$X3145&lt;&gt;1,"",DATABASE!Q3145)</f>
        <v/>
      </c>
      <c r="G3147" s="94">
        <f>IF(DATABASE!$X3145&lt;&gt;1,"",DATABASE!C3145)</f>
        <v/>
      </c>
      <c r="H3147" s="94">
        <f>IF(DATABASE!$X3145&lt;&gt;1,"",DATABASE!D3145)</f>
        <v/>
      </c>
      <c r="I3147" s="93">
        <f>IF(DATABASE!$X3145&lt;&gt;1,"",DATABASE!S3145)</f>
        <v/>
      </c>
    </row>
    <row r="3148" ht="16.5" customHeight="1" s="111">
      <c r="A3148" s="92">
        <f>IF(DATABASE!$X3146&lt;&gt;1,"",DATABASE!B3146)</f>
        <v/>
      </c>
      <c r="B3148" s="93">
        <f>IF(DATABASE!$X3146&lt;&gt;1,"",DATABASE!M3146)</f>
        <v/>
      </c>
      <c r="C3148" s="94">
        <f>IF(DATABASE!$X3146&lt;&gt;1,"",DATABASE!A3146)</f>
        <v/>
      </c>
      <c r="D3148" s="94">
        <f>IF(DATABASE!$X3146&lt;&gt;1,"",DATABASE!P3146)</f>
        <v/>
      </c>
      <c r="E3148" s="94">
        <f>IF(DATABASE!$X3146&lt;&gt;1,"",DATABASE!L3146)</f>
        <v/>
      </c>
      <c r="F3148" s="94">
        <f>IF(DATABASE!$X3146&lt;&gt;1,"",DATABASE!Q3146)</f>
        <v/>
      </c>
      <c r="G3148" s="94">
        <f>IF(DATABASE!$X3146&lt;&gt;1,"",DATABASE!C3146)</f>
        <v/>
      </c>
      <c r="H3148" s="94">
        <f>IF(DATABASE!$X3146&lt;&gt;1,"",DATABASE!D3146)</f>
        <v/>
      </c>
      <c r="I3148" s="93">
        <f>IF(DATABASE!$X3146&lt;&gt;1,"",DATABASE!S3146)</f>
        <v/>
      </c>
    </row>
    <row r="3149" ht="16.5" customHeight="1" s="111">
      <c r="A3149" s="92">
        <f>IF(DATABASE!$X3147&lt;&gt;1,"",DATABASE!B3147)</f>
        <v/>
      </c>
      <c r="B3149" s="93">
        <f>IF(DATABASE!$X3147&lt;&gt;1,"",DATABASE!M3147)</f>
        <v/>
      </c>
      <c r="C3149" s="94">
        <f>IF(DATABASE!$X3147&lt;&gt;1,"",DATABASE!A3147)</f>
        <v/>
      </c>
      <c r="D3149" s="94">
        <f>IF(DATABASE!$X3147&lt;&gt;1,"",DATABASE!P3147)</f>
        <v/>
      </c>
      <c r="E3149" s="94">
        <f>IF(DATABASE!$X3147&lt;&gt;1,"",DATABASE!L3147)</f>
        <v/>
      </c>
      <c r="F3149" s="94">
        <f>IF(DATABASE!$X3147&lt;&gt;1,"",DATABASE!Q3147)</f>
        <v/>
      </c>
      <c r="G3149" s="94">
        <f>IF(DATABASE!$X3147&lt;&gt;1,"",DATABASE!C3147)</f>
        <v/>
      </c>
      <c r="H3149" s="94">
        <f>IF(DATABASE!$X3147&lt;&gt;1,"",DATABASE!D3147)</f>
        <v/>
      </c>
      <c r="I3149" s="93">
        <f>IF(DATABASE!$X3147&lt;&gt;1,"",DATABASE!S3147)</f>
        <v/>
      </c>
    </row>
    <row r="3150" ht="16.5" customHeight="1" s="111">
      <c r="A3150" s="92">
        <f>IF(DATABASE!$X3148&lt;&gt;1,"",DATABASE!B3148)</f>
        <v/>
      </c>
      <c r="B3150" s="93">
        <f>IF(DATABASE!$X3148&lt;&gt;1,"",DATABASE!M3148)</f>
        <v/>
      </c>
      <c r="C3150" s="94">
        <f>IF(DATABASE!$X3148&lt;&gt;1,"",DATABASE!A3148)</f>
        <v/>
      </c>
      <c r="D3150" s="94">
        <f>IF(DATABASE!$X3148&lt;&gt;1,"",DATABASE!P3148)</f>
        <v/>
      </c>
      <c r="E3150" s="94">
        <f>IF(DATABASE!$X3148&lt;&gt;1,"",DATABASE!L3148)</f>
        <v/>
      </c>
      <c r="F3150" s="94">
        <f>IF(DATABASE!$X3148&lt;&gt;1,"",DATABASE!Q3148)</f>
        <v/>
      </c>
      <c r="G3150" s="94">
        <f>IF(DATABASE!$X3148&lt;&gt;1,"",DATABASE!C3148)</f>
        <v/>
      </c>
      <c r="H3150" s="94">
        <f>IF(DATABASE!$X3148&lt;&gt;1,"",DATABASE!D3148)</f>
        <v/>
      </c>
      <c r="I3150" s="93">
        <f>IF(DATABASE!$X3148&lt;&gt;1,"",DATABASE!S3148)</f>
        <v/>
      </c>
    </row>
    <row r="3151" ht="16.5" customHeight="1" s="111">
      <c r="A3151" s="92">
        <f>IF(DATABASE!$X3149&lt;&gt;1,"",DATABASE!B3149)</f>
        <v/>
      </c>
      <c r="B3151" s="93">
        <f>IF(DATABASE!$X3149&lt;&gt;1,"",DATABASE!M3149)</f>
        <v/>
      </c>
      <c r="C3151" s="94">
        <f>IF(DATABASE!$X3149&lt;&gt;1,"",DATABASE!A3149)</f>
        <v/>
      </c>
      <c r="D3151" s="94">
        <f>IF(DATABASE!$X3149&lt;&gt;1,"",DATABASE!P3149)</f>
        <v/>
      </c>
      <c r="E3151" s="94">
        <f>IF(DATABASE!$X3149&lt;&gt;1,"",DATABASE!L3149)</f>
        <v/>
      </c>
      <c r="F3151" s="94">
        <f>IF(DATABASE!$X3149&lt;&gt;1,"",DATABASE!Q3149)</f>
        <v/>
      </c>
      <c r="G3151" s="94">
        <f>IF(DATABASE!$X3149&lt;&gt;1,"",DATABASE!C3149)</f>
        <v/>
      </c>
      <c r="H3151" s="94">
        <f>IF(DATABASE!$X3149&lt;&gt;1,"",DATABASE!D3149)</f>
        <v/>
      </c>
      <c r="I3151" s="93">
        <f>IF(DATABASE!$X3149&lt;&gt;1,"",DATABASE!S3149)</f>
        <v/>
      </c>
    </row>
    <row r="3152" ht="16.5" customHeight="1" s="111">
      <c r="A3152" s="92">
        <f>IF(DATABASE!$X3150&lt;&gt;1,"",DATABASE!B3150)</f>
        <v/>
      </c>
      <c r="B3152" s="93">
        <f>IF(DATABASE!$X3150&lt;&gt;1,"",DATABASE!M3150)</f>
        <v/>
      </c>
      <c r="C3152" s="94">
        <f>IF(DATABASE!$X3150&lt;&gt;1,"",DATABASE!A3150)</f>
        <v/>
      </c>
      <c r="D3152" s="94">
        <f>IF(DATABASE!$X3150&lt;&gt;1,"",DATABASE!P3150)</f>
        <v/>
      </c>
      <c r="E3152" s="94">
        <f>IF(DATABASE!$X3150&lt;&gt;1,"",DATABASE!L3150)</f>
        <v/>
      </c>
      <c r="F3152" s="94">
        <f>IF(DATABASE!$X3150&lt;&gt;1,"",DATABASE!Q3150)</f>
        <v/>
      </c>
      <c r="G3152" s="94">
        <f>IF(DATABASE!$X3150&lt;&gt;1,"",DATABASE!C3150)</f>
        <v/>
      </c>
      <c r="H3152" s="94">
        <f>IF(DATABASE!$X3150&lt;&gt;1,"",DATABASE!D3150)</f>
        <v/>
      </c>
      <c r="I3152" s="93">
        <f>IF(DATABASE!$X3150&lt;&gt;1,"",DATABASE!S3150)</f>
        <v/>
      </c>
    </row>
    <row r="3153" ht="16.5" customHeight="1" s="111">
      <c r="A3153" s="92">
        <f>IF(DATABASE!$X3151&lt;&gt;1,"",DATABASE!B3151)</f>
        <v/>
      </c>
      <c r="B3153" s="93">
        <f>IF(DATABASE!$X3151&lt;&gt;1,"",DATABASE!M3151)</f>
        <v/>
      </c>
      <c r="C3153" s="94">
        <f>IF(DATABASE!$X3151&lt;&gt;1,"",DATABASE!A3151)</f>
        <v/>
      </c>
      <c r="D3153" s="94">
        <f>IF(DATABASE!$X3151&lt;&gt;1,"",DATABASE!P3151)</f>
        <v/>
      </c>
      <c r="E3153" s="94">
        <f>IF(DATABASE!$X3151&lt;&gt;1,"",DATABASE!L3151)</f>
        <v/>
      </c>
      <c r="F3153" s="94">
        <f>IF(DATABASE!$X3151&lt;&gt;1,"",DATABASE!Q3151)</f>
        <v/>
      </c>
      <c r="G3153" s="94">
        <f>IF(DATABASE!$X3151&lt;&gt;1,"",DATABASE!C3151)</f>
        <v/>
      </c>
      <c r="H3153" s="94">
        <f>IF(DATABASE!$X3151&lt;&gt;1,"",DATABASE!D3151)</f>
        <v/>
      </c>
      <c r="I3153" s="93">
        <f>IF(DATABASE!$X3151&lt;&gt;1,"",DATABASE!S3151)</f>
        <v/>
      </c>
    </row>
    <row r="3154" ht="16.5" customHeight="1" s="111">
      <c r="A3154" s="92">
        <f>IF(DATABASE!$X3152&lt;&gt;1,"",DATABASE!B3152)</f>
        <v/>
      </c>
      <c r="B3154" s="93">
        <f>IF(DATABASE!$X3152&lt;&gt;1,"",DATABASE!M3152)</f>
        <v/>
      </c>
      <c r="C3154" s="94">
        <f>IF(DATABASE!$X3152&lt;&gt;1,"",DATABASE!A3152)</f>
        <v/>
      </c>
      <c r="D3154" s="94">
        <f>IF(DATABASE!$X3152&lt;&gt;1,"",DATABASE!P3152)</f>
        <v/>
      </c>
      <c r="E3154" s="94">
        <f>IF(DATABASE!$X3152&lt;&gt;1,"",DATABASE!L3152)</f>
        <v/>
      </c>
      <c r="F3154" s="94">
        <f>IF(DATABASE!$X3152&lt;&gt;1,"",DATABASE!Q3152)</f>
        <v/>
      </c>
      <c r="G3154" s="94">
        <f>IF(DATABASE!$X3152&lt;&gt;1,"",DATABASE!C3152)</f>
        <v/>
      </c>
      <c r="H3154" s="94">
        <f>IF(DATABASE!$X3152&lt;&gt;1,"",DATABASE!D3152)</f>
        <v/>
      </c>
      <c r="I3154" s="93">
        <f>IF(DATABASE!$X3152&lt;&gt;1,"",DATABASE!S3152)</f>
        <v/>
      </c>
    </row>
    <row r="3155" ht="16.5" customHeight="1" s="111">
      <c r="A3155" s="92">
        <f>IF(DATABASE!$X3153&lt;&gt;1,"",DATABASE!B3153)</f>
        <v/>
      </c>
      <c r="B3155" s="93">
        <f>IF(DATABASE!$X3153&lt;&gt;1,"",DATABASE!M3153)</f>
        <v/>
      </c>
      <c r="C3155" s="94">
        <f>IF(DATABASE!$X3153&lt;&gt;1,"",DATABASE!A3153)</f>
        <v/>
      </c>
      <c r="D3155" s="94">
        <f>IF(DATABASE!$X3153&lt;&gt;1,"",DATABASE!P3153)</f>
        <v/>
      </c>
      <c r="E3155" s="94">
        <f>IF(DATABASE!$X3153&lt;&gt;1,"",DATABASE!L3153)</f>
        <v/>
      </c>
      <c r="F3155" s="94">
        <f>IF(DATABASE!$X3153&lt;&gt;1,"",DATABASE!Q3153)</f>
        <v/>
      </c>
      <c r="G3155" s="94">
        <f>IF(DATABASE!$X3153&lt;&gt;1,"",DATABASE!C3153)</f>
        <v/>
      </c>
      <c r="H3155" s="94">
        <f>IF(DATABASE!$X3153&lt;&gt;1,"",DATABASE!D3153)</f>
        <v/>
      </c>
      <c r="I3155" s="93">
        <f>IF(DATABASE!$X3153&lt;&gt;1,"",DATABASE!S3153)</f>
        <v/>
      </c>
    </row>
    <row r="3156" ht="16.5" customHeight="1" s="111">
      <c r="A3156" s="92">
        <f>IF(DATABASE!$X3154&lt;&gt;1,"",DATABASE!B3154)</f>
        <v/>
      </c>
      <c r="B3156" s="93">
        <f>IF(DATABASE!$X3154&lt;&gt;1,"",DATABASE!M3154)</f>
        <v/>
      </c>
      <c r="C3156" s="94">
        <f>IF(DATABASE!$X3154&lt;&gt;1,"",DATABASE!A3154)</f>
        <v/>
      </c>
      <c r="D3156" s="94">
        <f>IF(DATABASE!$X3154&lt;&gt;1,"",DATABASE!P3154)</f>
        <v/>
      </c>
      <c r="E3156" s="94">
        <f>IF(DATABASE!$X3154&lt;&gt;1,"",DATABASE!L3154)</f>
        <v/>
      </c>
      <c r="F3156" s="94">
        <f>IF(DATABASE!$X3154&lt;&gt;1,"",DATABASE!Q3154)</f>
        <v/>
      </c>
      <c r="G3156" s="94">
        <f>IF(DATABASE!$X3154&lt;&gt;1,"",DATABASE!C3154)</f>
        <v/>
      </c>
      <c r="H3156" s="94">
        <f>IF(DATABASE!$X3154&lt;&gt;1,"",DATABASE!D3154)</f>
        <v/>
      </c>
      <c r="I3156" s="93">
        <f>IF(DATABASE!$X3154&lt;&gt;1,"",DATABASE!S3154)</f>
        <v/>
      </c>
    </row>
    <row r="3157" ht="16.5" customHeight="1" s="111">
      <c r="A3157" s="92">
        <f>IF(DATABASE!$X3155&lt;&gt;1,"",DATABASE!B3155)</f>
        <v/>
      </c>
      <c r="B3157" s="93">
        <f>IF(DATABASE!$X3155&lt;&gt;1,"",DATABASE!M3155)</f>
        <v/>
      </c>
      <c r="C3157" s="94">
        <f>IF(DATABASE!$X3155&lt;&gt;1,"",DATABASE!A3155)</f>
        <v/>
      </c>
      <c r="D3157" s="94">
        <f>IF(DATABASE!$X3155&lt;&gt;1,"",DATABASE!P3155)</f>
        <v/>
      </c>
      <c r="E3157" s="94">
        <f>IF(DATABASE!$X3155&lt;&gt;1,"",DATABASE!L3155)</f>
        <v/>
      </c>
      <c r="F3157" s="94">
        <f>IF(DATABASE!$X3155&lt;&gt;1,"",DATABASE!Q3155)</f>
        <v/>
      </c>
      <c r="G3157" s="94">
        <f>IF(DATABASE!$X3155&lt;&gt;1,"",DATABASE!C3155)</f>
        <v/>
      </c>
      <c r="H3157" s="94">
        <f>IF(DATABASE!$X3155&lt;&gt;1,"",DATABASE!D3155)</f>
        <v/>
      </c>
      <c r="I3157" s="93">
        <f>IF(DATABASE!$X3155&lt;&gt;1,"",DATABASE!S3155)</f>
        <v/>
      </c>
    </row>
    <row r="3158" ht="16.5" customHeight="1" s="111">
      <c r="A3158" s="92">
        <f>IF(DATABASE!$X3156&lt;&gt;1,"",DATABASE!B3156)</f>
        <v/>
      </c>
      <c r="B3158" s="93">
        <f>IF(DATABASE!$X3156&lt;&gt;1,"",DATABASE!M3156)</f>
        <v/>
      </c>
      <c r="C3158" s="94">
        <f>IF(DATABASE!$X3156&lt;&gt;1,"",DATABASE!A3156)</f>
        <v/>
      </c>
      <c r="D3158" s="94">
        <f>IF(DATABASE!$X3156&lt;&gt;1,"",DATABASE!P3156)</f>
        <v/>
      </c>
      <c r="E3158" s="94">
        <f>IF(DATABASE!$X3156&lt;&gt;1,"",DATABASE!L3156)</f>
        <v/>
      </c>
      <c r="F3158" s="94">
        <f>IF(DATABASE!$X3156&lt;&gt;1,"",DATABASE!Q3156)</f>
        <v/>
      </c>
      <c r="G3158" s="94">
        <f>IF(DATABASE!$X3156&lt;&gt;1,"",DATABASE!C3156)</f>
        <v/>
      </c>
      <c r="H3158" s="94">
        <f>IF(DATABASE!$X3156&lt;&gt;1,"",DATABASE!D3156)</f>
        <v/>
      </c>
      <c r="I3158" s="93">
        <f>IF(DATABASE!$X3156&lt;&gt;1,"",DATABASE!S3156)</f>
        <v/>
      </c>
    </row>
    <row r="3159" ht="16.5" customHeight="1" s="111">
      <c r="A3159" s="92">
        <f>IF(DATABASE!$X3157&lt;&gt;1,"",DATABASE!B3157)</f>
        <v/>
      </c>
      <c r="B3159" s="93">
        <f>IF(DATABASE!$X3157&lt;&gt;1,"",DATABASE!M3157)</f>
        <v/>
      </c>
      <c r="C3159" s="94">
        <f>IF(DATABASE!$X3157&lt;&gt;1,"",DATABASE!A3157)</f>
        <v/>
      </c>
      <c r="D3159" s="94">
        <f>IF(DATABASE!$X3157&lt;&gt;1,"",DATABASE!P3157)</f>
        <v/>
      </c>
      <c r="E3159" s="94">
        <f>IF(DATABASE!$X3157&lt;&gt;1,"",DATABASE!L3157)</f>
        <v/>
      </c>
      <c r="F3159" s="94">
        <f>IF(DATABASE!$X3157&lt;&gt;1,"",DATABASE!Q3157)</f>
        <v/>
      </c>
      <c r="G3159" s="94">
        <f>IF(DATABASE!$X3157&lt;&gt;1,"",DATABASE!C3157)</f>
        <v/>
      </c>
      <c r="H3159" s="94">
        <f>IF(DATABASE!$X3157&lt;&gt;1,"",DATABASE!D3157)</f>
        <v/>
      </c>
      <c r="I3159" s="93">
        <f>IF(DATABASE!$X3157&lt;&gt;1,"",DATABASE!S3157)</f>
        <v/>
      </c>
    </row>
    <row r="3160" ht="16.5" customHeight="1" s="111">
      <c r="A3160" s="92">
        <f>IF(DATABASE!$X3158&lt;&gt;1,"",DATABASE!B3158)</f>
        <v/>
      </c>
      <c r="B3160" s="93">
        <f>IF(DATABASE!$X3158&lt;&gt;1,"",DATABASE!M3158)</f>
        <v/>
      </c>
      <c r="C3160" s="94">
        <f>IF(DATABASE!$X3158&lt;&gt;1,"",DATABASE!A3158)</f>
        <v/>
      </c>
      <c r="D3160" s="94">
        <f>IF(DATABASE!$X3158&lt;&gt;1,"",DATABASE!P3158)</f>
        <v/>
      </c>
      <c r="E3160" s="94">
        <f>IF(DATABASE!$X3158&lt;&gt;1,"",DATABASE!L3158)</f>
        <v/>
      </c>
      <c r="F3160" s="94">
        <f>IF(DATABASE!$X3158&lt;&gt;1,"",DATABASE!Q3158)</f>
        <v/>
      </c>
      <c r="G3160" s="94">
        <f>IF(DATABASE!$X3158&lt;&gt;1,"",DATABASE!C3158)</f>
        <v/>
      </c>
      <c r="H3160" s="94">
        <f>IF(DATABASE!$X3158&lt;&gt;1,"",DATABASE!D3158)</f>
        <v/>
      </c>
      <c r="I3160" s="93">
        <f>IF(DATABASE!$X3158&lt;&gt;1,"",DATABASE!S3158)</f>
        <v/>
      </c>
    </row>
    <row r="3161" ht="16.5" customHeight="1" s="111">
      <c r="A3161" s="92">
        <f>IF(DATABASE!$X3159&lt;&gt;1,"",DATABASE!B3159)</f>
        <v/>
      </c>
      <c r="B3161" s="93">
        <f>IF(DATABASE!$X3159&lt;&gt;1,"",DATABASE!M3159)</f>
        <v/>
      </c>
      <c r="C3161" s="94">
        <f>IF(DATABASE!$X3159&lt;&gt;1,"",DATABASE!A3159)</f>
        <v/>
      </c>
      <c r="D3161" s="94">
        <f>IF(DATABASE!$X3159&lt;&gt;1,"",DATABASE!P3159)</f>
        <v/>
      </c>
      <c r="E3161" s="94">
        <f>IF(DATABASE!$X3159&lt;&gt;1,"",DATABASE!L3159)</f>
        <v/>
      </c>
      <c r="F3161" s="94">
        <f>IF(DATABASE!$X3159&lt;&gt;1,"",DATABASE!Q3159)</f>
        <v/>
      </c>
      <c r="G3161" s="94">
        <f>IF(DATABASE!$X3159&lt;&gt;1,"",DATABASE!C3159)</f>
        <v/>
      </c>
      <c r="H3161" s="94">
        <f>IF(DATABASE!$X3159&lt;&gt;1,"",DATABASE!D3159)</f>
        <v/>
      </c>
      <c r="I3161" s="93">
        <f>IF(DATABASE!$X3159&lt;&gt;1,"",DATABASE!S3159)</f>
        <v/>
      </c>
    </row>
    <row r="3162" ht="16.5" customHeight="1" s="111">
      <c r="A3162" s="92">
        <f>IF(DATABASE!$X3160&lt;&gt;1,"",DATABASE!B3160)</f>
        <v/>
      </c>
      <c r="B3162" s="93">
        <f>IF(DATABASE!$X3160&lt;&gt;1,"",DATABASE!M3160)</f>
        <v/>
      </c>
      <c r="C3162" s="94">
        <f>IF(DATABASE!$X3160&lt;&gt;1,"",DATABASE!A3160)</f>
        <v/>
      </c>
      <c r="D3162" s="94">
        <f>IF(DATABASE!$X3160&lt;&gt;1,"",DATABASE!P3160)</f>
        <v/>
      </c>
      <c r="E3162" s="94">
        <f>IF(DATABASE!$X3160&lt;&gt;1,"",DATABASE!L3160)</f>
        <v/>
      </c>
      <c r="F3162" s="94">
        <f>IF(DATABASE!$X3160&lt;&gt;1,"",DATABASE!Q3160)</f>
        <v/>
      </c>
      <c r="G3162" s="94">
        <f>IF(DATABASE!$X3160&lt;&gt;1,"",DATABASE!C3160)</f>
        <v/>
      </c>
      <c r="H3162" s="94">
        <f>IF(DATABASE!$X3160&lt;&gt;1,"",DATABASE!D3160)</f>
        <v/>
      </c>
      <c r="I3162" s="93">
        <f>IF(DATABASE!$X3160&lt;&gt;1,"",DATABASE!S3160)</f>
        <v/>
      </c>
    </row>
    <row r="3163" ht="16.5" customHeight="1" s="111">
      <c r="A3163" s="92">
        <f>IF(DATABASE!$X3161&lt;&gt;1,"",DATABASE!B3161)</f>
        <v/>
      </c>
      <c r="B3163" s="93">
        <f>IF(DATABASE!$X3161&lt;&gt;1,"",DATABASE!M3161)</f>
        <v/>
      </c>
      <c r="C3163" s="94">
        <f>IF(DATABASE!$X3161&lt;&gt;1,"",DATABASE!A3161)</f>
        <v/>
      </c>
      <c r="D3163" s="94">
        <f>IF(DATABASE!$X3161&lt;&gt;1,"",DATABASE!P3161)</f>
        <v/>
      </c>
      <c r="E3163" s="94">
        <f>IF(DATABASE!$X3161&lt;&gt;1,"",DATABASE!L3161)</f>
        <v/>
      </c>
      <c r="F3163" s="94">
        <f>IF(DATABASE!$X3161&lt;&gt;1,"",DATABASE!Q3161)</f>
        <v/>
      </c>
      <c r="G3163" s="94">
        <f>IF(DATABASE!$X3161&lt;&gt;1,"",DATABASE!C3161)</f>
        <v/>
      </c>
      <c r="H3163" s="94">
        <f>IF(DATABASE!$X3161&lt;&gt;1,"",DATABASE!D3161)</f>
        <v/>
      </c>
      <c r="I3163" s="93">
        <f>IF(DATABASE!$X3161&lt;&gt;1,"",DATABASE!S3161)</f>
        <v/>
      </c>
    </row>
    <row r="3164" ht="16.5" customHeight="1" s="111">
      <c r="A3164" s="92">
        <f>IF(DATABASE!$X3162&lt;&gt;1,"",DATABASE!B3162)</f>
        <v/>
      </c>
      <c r="B3164" s="93">
        <f>IF(DATABASE!$X3162&lt;&gt;1,"",DATABASE!M3162)</f>
        <v/>
      </c>
      <c r="C3164" s="94">
        <f>IF(DATABASE!$X3162&lt;&gt;1,"",DATABASE!A3162)</f>
        <v/>
      </c>
      <c r="D3164" s="94">
        <f>IF(DATABASE!$X3162&lt;&gt;1,"",DATABASE!P3162)</f>
        <v/>
      </c>
      <c r="E3164" s="94">
        <f>IF(DATABASE!$X3162&lt;&gt;1,"",DATABASE!L3162)</f>
        <v/>
      </c>
      <c r="F3164" s="94">
        <f>IF(DATABASE!$X3162&lt;&gt;1,"",DATABASE!Q3162)</f>
        <v/>
      </c>
      <c r="G3164" s="94">
        <f>IF(DATABASE!$X3162&lt;&gt;1,"",DATABASE!C3162)</f>
        <v/>
      </c>
      <c r="H3164" s="94">
        <f>IF(DATABASE!$X3162&lt;&gt;1,"",DATABASE!D3162)</f>
        <v/>
      </c>
      <c r="I3164" s="93">
        <f>IF(DATABASE!$X3162&lt;&gt;1,"",DATABASE!S3162)</f>
        <v/>
      </c>
    </row>
    <row r="3165" ht="16.5" customHeight="1" s="111">
      <c r="A3165" s="92">
        <f>IF(DATABASE!$X3163&lt;&gt;1,"",DATABASE!B3163)</f>
        <v/>
      </c>
      <c r="B3165" s="93">
        <f>IF(DATABASE!$X3163&lt;&gt;1,"",DATABASE!M3163)</f>
        <v/>
      </c>
      <c r="C3165" s="94">
        <f>IF(DATABASE!$X3163&lt;&gt;1,"",DATABASE!A3163)</f>
        <v/>
      </c>
      <c r="D3165" s="94">
        <f>IF(DATABASE!$X3163&lt;&gt;1,"",DATABASE!P3163)</f>
        <v/>
      </c>
      <c r="E3165" s="94">
        <f>IF(DATABASE!$X3163&lt;&gt;1,"",DATABASE!L3163)</f>
        <v/>
      </c>
      <c r="F3165" s="94">
        <f>IF(DATABASE!$X3163&lt;&gt;1,"",DATABASE!Q3163)</f>
        <v/>
      </c>
      <c r="G3165" s="94">
        <f>IF(DATABASE!$X3163&lt;&gt;1,"",DATABASE!C3163)</f>
        <v/>
      </c>
      <c r="H3165" s="94">
        <f>IF(DATABASE!$X3163&lt;&gt;1,"",DATABASE!D3163)</f>
        <v/>
      </c>
      <c r="I3165" s="93">
        <f>IF(DATABASE!$X3163&lt;&gt;1,"",DATABASE!S3163)</f>
        <v/>
      </c>
    </row>
    <row r="3166" ht="16.5" customHeight="1" s="111">
      <c r="A3166" s="92">
        <f>IF(DATABASE!$X3164&lt;&gt;1,"",DATABASE!B3164)</f>
        <v/>
      </c>
      <c r="B3166" s="93">
        <f>IF(DATABASE!$X3164&lt;&gt;1,"",DATABASE!M3164)</f>
        <v/>
      </c>
      <c r="C3166" s="94">
        <f>IF(DATABASE!$X3164&lt;&gt;1,"",DATABASE!A3164)</f>
        <v/>
      </c>
      <c r="D3166" s="94">
        <f>IF(DATABASE!$X3164&lt;&gt;1,"",DATABASE!P3164)</f>
        <v/>
      </c>
      <c r="E3166" s="94">
        <f>IF(DATABASE!$X3164&lt;&gt;1,"",DATABASE!L3164)</f>
        <v/>
      </c>
      <c r="F3166" s="94">
        <f>IF(DATABASE!$X3164&lt;&gt;1,"",DATABASE!Q3164)</f>
        <v/>
      </c>
      <c r="G3166" s="94">
        <f>IF(DATABASE!$X3164&lt;&gt;1,"",DATABASE!C3164)</f>
        <v/>
      </c>
      <c r="H3166" s="94">
        <f>IF(DATABASE!$X3164&lt;&gt;1,"",DATABASE!D3164)</f>
        <v/>
      </c>
      <c r="I3166" s="93">
        <f>IF(DATABASE!$X3164&lt;&gt;1,"",DATABASE!S3164)</f>
        <v/>
      </c>
    </row>
    <row r="3167" ht="16.5" customHeight="1" s="111">
      <c r="A3167" s="92">
        <f>IF(DATABASE!$X3165&lt;&gt;1,"",DATABASE!B3165)</f>
        <v/>
      </c>
      <c r="B3167" s="93">
        <f>IF(DATABASE!$X3165&lt;&gt;1,"",DATABASE!M3165)</f>
        <v/>
      </c>
      <c r="C3167" s="94">
        <f>IF(DATABASE!$X3165&lt;&gt;1,"",DATABASE!A3165)</f>
        <v/>
      </c>
      <c r="D3167" s="94">
        <f>IF(DATABASE!$X3165&lt;&gt;1,"",DATABASE!P3165)</f>
        <v/>
      </c>
      <c r="E3167" s="94">
        <f>IF(DATABASE!$X3165&lt;&gt;1,"",DATABASE!L3165)</f>
        <v/>
      </c>
      <c r="F3167" s="94">
        <f>IF(DATABASE!$X3165&lt;&gt;1,"",DATABASE!Q3165)</f>
        <v/>
      </c>
      <c r="G3167" s="94">
        <f>IF(DATABASE!$X3165&lt;&gt;1,"",DATABASE!C3165)</f>
        <v/>
      </c>
      <c r="H3167" s="94">
        <f>IF(DATABASE!$X3165&lt;&gt;1,"",DATABASE!D3165)</f>
        <v/>
      </c>
      <c r="I3167" s="93">
        <f>IF(DATABASE!$X3165&lt;&gt;1,"",DATABASE!S3165)</f>
        <v/>
      </c>
    </row>
    <row r="3168" ht="16.5" customHeight="1" s="111">
      <c r="A3168" s="92">
        <f>IF(DATABASE!$X3166&lt;&gt;1,"",DATABASE!B3166)</f>
        <v/>
      </c>
      <c r="B3168" s="93">
        <f>IF(DATABASE!$X3166&lt;&gt;1,"",DATABASE!M3166)</f>
        <v/>
      </c>
      <c r="C3168" s="94">
        <f>IF(DATABASE!$X3166&lt;&gt;1,"",DATABASE!A3166)</f>
        <v/>
      </c>
      <c r="D3168" s="94">
        <f>IF(DATABASE!$X3166&lt;&gt;1,"",DATABASE!P3166)</f>
        <v/>
      </c>
      <c r="E3168" s="94">
        <f>IF(DATABASE!$X3166&lt;&gt;1,"",DATABASE!L3166)</f>
        <v/>
      </c>
      <c r="F3168" s="94">
        <f>IF(DATABASE!$X3166&lt;&gt;1,"",DATABASE!Q3166)</f>
        <v/>
      </c>
      <c r="G3168" s="94">
        <f>IF(DATABASE!$X3166&lt;&gt;1,"",DATABASE!C3166)</f>
        <v/>
      </c>
      <c r="H3168" s="94">
        <f>IF(DATABASE!$X3166&lt;&gt;1,"",DATABASE!D3166)</f>
        <v/>
      </c>
      <c r="I3168" s="93">
        <f>IF(DATABASE!$X3166&lt;&gt;1,"",DATABASE!S3166)</f>
        <v/>
      </c>
    </row>
    <row r="3169" ht="16.5" customHeight="1" s="111">
      <c r="A3169" s="92">
        <f>IF(DATABASE!$X3167&lt;&gt;1,"",DATABASE!B3167)</f>
        <v/>
      </c>
      <c r="B3169" s="93">
        <f>IF(DATABASE!$X3167&lt;&gt;1,"",DATABASE!M3167)</f>
        <v/>
      </c>
      <c r="C3169" s="94">
        <f>IF(DATABASE!$X3167&lt;&gt;1,"",DATABASE!A3167)</f>
        <v/>
      </c>
      <c r="D3169" s="94">
        <f>IF(DATABASE!$X3167&lt;&gt;1,"",DATABASE!P3167)</f>
        <v/>
      </c>
      <c r="E3169" s="94">
        <f>IF(DATABASE!$X3167&lt;&gt;1,"",DATABASE!L3167)</f>
        <v/>
      </c>
      <c r="F3169" s="94">
        <f>IF(DATABASE!$X3167&lt;&gt;1,"",DATABASE!Q3167)</f>
        <v/>
      </c>
      <c r="G3169" s="94">
        <f>IF(DATABASE!$X3167&lt;&gt;1,"",DATABASE!C3167)</f>
        <v/>
      </c>
      <c r="H3169" s="94">
        <f>IF(DATABASE!$X3167&lt;&gt;1,"",DATABASE!D3167)</f>
        <v/>
      </c>
      <c r="I3169" s="93">
        <f>IF(DATABASE!$X3167&lt;&gt;1,"",DATABASE!S3167)</f>
        <v/>
      </c>
    </row>
    <row r="3170" ht="16.5" customHeight="1" s="111">
      <c r="A3170" s="92">
        <f>IF(DATABASE!$X3168&lt;&gt;1,"",DATABASE!B3168)</f>
        <v/>
      </c>
      <c r="B3170" s="93">
        <f>IF(DATABASE!$X3168&lt;&gt;1,"",DATABASE!M3168)</f>
        <v/>
      </c>
      <c r="C3170" s="94">
        <f>IF(DATABASE!$X3168&lt;&gt;1,"",DATABASE!A3168)</f>
        <v/>
      </c>
      <c r="D3170" s="94">
        <f>IF(DATABASE!$X3168&lt;&gt;1,"",DATABASE!P3168)</f>
        <v/>
      </c>
      <c r="E3170" s="94">
        <f>IF(DATABASE!$X3168&lt;&gt;1,"",DATABASE!L3168)</f>
        <v/>
      </c>
      <c r="F3170" s="94">
        <f>IF(DATABASE!$X3168&lt;&gt;1,"",DATABASE!Q3168)</f>
        <v/>
      </c>
      <c r="G3170" s="94">
        <f>IF(DATABASE!$X3168&lt;&gt;1,"",DATABASE!C3168)</f>
        <v/>
      </c>
      <c r="H3170" s="94">
        <f>IF(DATABASE!$X3168&lt;&gt;1,"",DATABASE!D3168)</f>
        <v/>
      </c>
      <c r="I3170" s="93">
        <f>IF(DATABASE!$X3168&lt;&gt;1,"",DATABASE!S3168)</f>
        <v/>
      </c>
    </row>
    <row r="3171" ht="16.5" customHeight="1" s="111">
      <c r="A3171" s="92">
        <f>IF(DATABASE!$X3169&lt;&gt;1,"",DATABASE!B3169)</f>
        <v/>
      </c>
      <c r="B3171" s="93">
        <f>IF(DATABASE!$X3169&lt;&gt;1,"",DATABASE!M3169)</f>
        <v/>
      </c>
      <c r="C3171" s="94">
        <f>IF(DATABASE!$X3169&lt;&gt;1,"",DATABASE!A3169)</f>
        <v/>
      </c>
      <c r="D3171" s="94">
        <f>IF(DATABASE!$X3169&lt;&gt;1,"",DATABASE!P3169)</f>
        <v/>
      </c>
      <c r="E3171" s="94">
        <f>IF(DATABASE!$X3169&lt;&gt;1,"",DATABASE!L3169)</f>
        <v/>
      </c>
      <c r="F3171" s="94">
        <f>IF(DATABASE!$X3169&lt;&gt;1,"",DATABASE!Q3169)</f>
        <v/>
      </c>
      <c r="G3171" s="94">
        <f>IF(DATABASE!$X3169&lt;&gt;1,"",DATABASE!C3169)</f>
        <v/>
      </c>
      <c r="H3171" s="94">
        <f>IF(DATABASE!$X3169&lt;&gt;1,"",DATABASE!D3169)</f>
        <v/>
      </c>
      <c r="I3171" s="93">
        <f>IF(DATABASE!$X3169&lt;&gt;1,"",DATABASE!S3169)</f>
        <v/>
      </c>
    </row>
    <row r="3172" ht="16.5" customHeight="1" s="111">
      <c r="A3172" s="92">
        <f>IF(DATABASE!$X3170&lt;&gt;1,"",DATABASE!B3170)</f>
        <v/>
      </c>
      <c r="B3172" s="93">
        <f>IF(DATABASE!$X3170&lt;&gt;1,"",DATABASE!M3170)</f>
        <v/>
      </c>
      <c r="C3172" s="94">
        <f>IF(DATABASE!$X3170&lt;&gt;1,"",DATABASE!A3170)</f>
        <v/>
      </c>
      <c r="D3172" s="94">
        <f>IF(DATABASE!$X3170&lt;&gt;1,"",DATABASE!P3170)</f>
        <v/>
      </c>
      <c r="E3172" s="94">
        <f>IF(DATABASE!$X3170&lt;&gt;1,"",DATABASE!L3170)</f>
        <v/>
      </c>
      <c r="F3172" s="94">
        <f>IF(DATABASE!$X3170&lt;&gt;1,"",DATABASE!Q3170)</f>
        <v/>
      </c>
      <c r="G3172" s="94">
        <f>IF(DATABASE!$X3170&lt;&gt;1,"",DATABASE!C3170)</f>
        <v/>
      </c>
      <c r="H3172" s="94">
        <f>IF(DATABASE!$X3170&lt;&gt;1,"",DATABASE!D3170)</f>
        <v/>
      </c>
      <c r="I3172" s="93">
        <f>IF(DATABASE!$X3170&lt;&gt;1,"",DATABASE!S3170)</f>
        <v/>
      </c>
    </row>
    <row r="3173" ht="16.5" customHeight="1" s="111">
      <c r="A3173" s="92">
        <f>IF(DATABASE!$X3171&lt;&gt;1,"",DATABASE!B3171)</f>
        <v/>
      </c>
      <c r="B3173" s="93">
        <f>IF(DATABASE!$X3171&lt;&gt;1,"",DATABASE!M3171)</f>
        <v/>
      </c>
      <c r="C3173" s="94">
        <f>IF(DATABASE!$X3171&lt;&gt;1,"",DATABASE!A3171)</f>
        <v/>
      </c>
      <c r="D3173" s="94">
        <f>IF(DATABASE!$X3171&lt;&gt;1,"",DATABASE!P3171)</f>
        <v/>
      </c>
      <c r="E3173" s="94">
        <f>IF(DATABASE!$X3171&lt;&gt;1,"",DATABASE!L3171)</f>
        <v/>
      </c>
      <c r="F3173" s="94">
        <f>IF(DATABASE!$X3171&lt;&gt;1,"",DATABASE!Q3171)</f>
        <v/>
      </c>
      <c r="G3173" s="94">
        <f>IF(DATABASE!$X3171&lt;&gt;1,"",DATABASE!C3171)</f>
        <v/>
      </c>
      <c r="H3173" s="94">
        <f>IF(DATABASE!$X3171&lt;&gt;1,"",DATABASE!D3171)</f>
        <v/>
      </c>
      <c r="I3173" s="93">
        <f>IF(DATABASE!$X3171&lt;&gt;1,"",DATABASE!S3171)</f>
        <v/>
      </c>
    </row>
    <row r="3174" ht="16.5" customHeight="1" s="111">
      <c r="A3174" s="92">
        <f>IF(DATABASE!$X3172&lt;&gt;1,"",DATABASE!B3172)</f>
        <v/>
      </c>
      <c r="B3174" s="93">
        <f>IF(DATABASE!$X3172&lt;&gt;1,"",DATABASE!M3172)</f>
        <v/>
      </c>
      <c r="C3174" s="94">
        <f>IF(DATABASE!$X3172&lt;&gt;1,"",DATABASE!A3172)</f>
        <v/>
      </c>
      <c r="D3174" s="94">
        <f>IF(DATABASE!$X3172&lt;&gt;1,"",DATABASE!P3172)</f>
        <v/>
      </c>
      <c r="E3174" s="94">
        <f>IF(DATABASE!$X3172&lt;&gt;1,"",DATABASE!L3172)</f>
        <v/>
      </c>
      <c r="F3174" s="94">
        <f>IF(DATABASE!$X3172&lt;&gt;1,"",DATABASE!Q3172)</f>
        <v/>
      </c>
      <c r="G3174" s="94">
        <f>IF(DATABASE!$X3172&lt;&gt;1,"",DATABASE!C3172)</f>
        <v/>
      </c>
      <c r="H3174" s="94">
        <f>IF(DATABASE!$X3172&lt;&gt;1,"",DATABASE!D3172)</f>
        <v/>
      </c>
      <c r="I3174" s="93">
        <f>IF(DATABASE!$X3172&lt;&gt;1,"",DATABASE!S3172)</f>
        <v/>
      </c>
    </row>
    <row r="3175" ht="16.5" customHeight="1" s="111">
      <c r="A3175" s="92">
        <f>IF(DATABASE!$X3173&lt;&gt;1,"",DATABASE!B3173)</f>
        <v/>
      </c>
      <c r="B3175" s="93">
        <f>IF(DATABASE!$X3173&lt;&gt;1,"",DATABASE!M3173)</f>
        <v/>
      </c>
      <c r="C3175" s="94">
        <f>IF(DATABASE!$X3173&lt;&gt;1,"",DATABASE!A3173)</f>
        <v/>
      </c>
      <c r="D3175" s="94">
        <f>IF(DATABASE!$X3173&lt;&gt;1,"",DATABASE!P3173)</f>
        <v/>
      </c>
      <c r="E3175" s="94">
        <f>IF(DATABASE!$X3173&lt;&gt;1,"",DATABASE!L3173)</f>
        <v/>
      </c>
      <c r="F3175" s="94">
        <f>IF(DATABASE!$X3173&lt;&gt;1,"",DATABASE!Q3173)</f>
        <v/>
      </c>
      <c r="G3175" s="94">
        <f>IF(DATABASE!$X3173&lt;&gt;1,"",DATABASE!C3173)</f>
        <v/>
      </c>
      <c r="H3175" s="94">
        <f>IF(DATABASE!$X3173&lt;&gt;1,"",DATABASE!D3173)</f>
        <v/>
      </c>
      <c r="I3175" s="93">
        <f>IF(DATABASE!$X3173&lt;&gt;1,"",DATABASE!S3173)</f>
        <v/>
      </c>
    </row>
    <row r="3176" ht="16.5" customHeight="1" s="111">
      <c r="A3176" s="92">
        <f>IF(DATABASE!$X3174&lt;&gt;1,"",DATABASE!B3174)</f>
        <v/>
      </c>
      <c r="B3176" s="93">
        <f>IF(DATABASE!$X3174&lt;&gt;1,"",DATABASE!M3174)</f>
        <v/>
      </c>
      <c r="C3176" s="94">
        <f>IF(DATABASE!$X3174&lt;&gt;1,"",DATABASE!A3174)</f>
        <v/>
      </c>
      <c r="D3176" s="94">
        <f>IF(DATABASE!$X3174&lt;&gt;1,"",DATABASE!P3174)</f>
        <v/>
      </c>
      <c r="E3176" s="94">
        <f>IF(DATABASE!$X3174&lt;&gt;1,"",DATABASE!L3174)</f>
        <v/>
      </c>
      <c r="F3176" s="94">
        <f>IF(DATABASE!$X3174&lt;&gt;1,"",DATABASE!Q3174)</f>
        <v/>
      </c>
      <c r="G3176" s="94">
        <f>IF(DATABASE!$X3174&lt;&gt;1,"",DATABASE!C3174)</f>
        <v/>
      </c>
      <c r="H3176" s="94">
        <f>IF(DATABASE!$X3174&lt;&gt;1,"",DATABASE!D3174)</f>
        <v/>
      </c>
      <c r="I3176" s="93">
        <f>IF(DATABASE!$X3174&lt;&gt;1,"",DATABASE!S3174)</f>
        <v/>
      </c>
    </row>
    <row r="3177" ht="16.5" customHeight="1" s="111">
      <c r="A3177" s="92">
        <f>IF(DATABASE!$X3175&lt;&gt;1,"",DATABASE!B3175)</f>
        <v/>
      </c>
      <c r="B3177" s="93">
        <f>IF(DATABASE!$X3175&lt;&gt;1,"",DATABASE!M3175)</f>
        <v/>
      </c>
      <c r="C3177" s="94">
        <f>IF(DATABASE!$X3175&lt;&gt;1,"",DATABASE!A3175)</f>
        <v/>
      </c>
      <c r="D3177" s="94">
        <f>IF(DATABASE!$X3175&lt;&gt;1,"",DATABASE!P3175)</f>
        <v/>
      </c>
      <c r="E3177" s="94">
        <f>IF(DATABASE!$X3175&lt;&gt;1,"",DATABASE!L3175)</f>
        <v/>
      </c>
      <c r="F3177" s="94">
        <f>IF(DATABASE!$X3175&lt;&gt;1,"",DATABASE!Q3175)</f>
        <v/>
      </c>
      <c r="G3177" s="94">
        <f>IF(DATABASE!$X3175&lt;&gt;1,"",DATABASE!C3175)</f>
        <v/>
      </c>
      <c r="H3177" s="94">
        <f>IF(DATABASE!$X3175&lt;&gt;1,"",DATABASE!D3175)</f>
        <v/>
      </c>
      <c r="I3177" s="93">
        <f>IF(DATABASE!$X3175&lt;&gt;1,"",DATABASE!S3175)</f>
        <v/>
      </c>
    </row>
    <row r="3178" ht="16.5" customHeight="1" s="111">
      <c r="A3178" s="92">
        <f>IF(DATABASE!$X3176&lt;&gt;1,"",DATABASE!B3176)</f>
        <v/>
      </c>
      <c r="B3178" s="93">
        <f>IF(DATABASE!$X3176&lt;&gt;1,"",DATABASE!M3176)</f>
        <v/>
      </c>
      <c r="C3178" s="94">
        <f>IF(DATABASE!$X3176&lt;&gt;1,"",DATABASE!A3176)</f>
        <v/>
      </c>
      <c r="D3178" s="94">
        <f>IF(DATABASE!$X3176&lt;&gt;1,"",DATABASE!P3176)</f>
        <v/>
      </c>
      <c r="E3178" s="94">
        <f>IF(DATABASE!$X3176&lt;&gt;1,"",DATABASE!L3176)</f>
        <v/>
      </c>
      <c r="F3178" s="94">
        <f>IF(DATABASE!$X3176&lt;&gt;1,"",DATABASE!Q3176)</f>
        <v/>
      </c>
      <c r="G3178" s="94">
        <f>IF(DATABASE!$X3176&lt;&gt;1,"",DATABASE!C3176)</f>
        <v/>
      </c>
      <c r="H3178" s="94">
        <f>IF(DATABASE!$X3176&lt;&gt;1,"",DATABASE!D3176)</f>
        <v/>
      </c>
      <c r="I3178" s="93">
        <f>IF(DATABASE!$X3176&lt;&gt;1,"",DATABASE!S3176)</f>
        <v/>
      </c>
    </row>
    <row r="3179" ht="16.5" customHeight="1" s="111">
      <c r="A3179" s="92">
        <f>IF(DATABASE!$X3177&lt;&gt;1,"",DATABASE!B3177)</f>
        <v/>
      </c>
      <c r="B3179" s="93">
        <f>IF(DATABASE!$X3177&lt;&gt;1,"",DATABASE!M3177)</f>
        <v/>
      </c>
      <c r="C3179" s="94">
        <f>IF(DATABASE!$X3177&lt;&gt;1,"",DATABASE!A3177)</f>
        <v/>
      </c>
      <c r="D3179" s="94">
        <f>IF(DATABASE!$X3177&lt;&gt;1,"",DATABASE!P3177)</f>
        <v/>
      </c>
      <c r="E3179" s="94">
        <f>IF(DATABASE!$X3177&lt;&gt;1,"",DATABASE!L3177)</f>
        <v/>
      </c>
      <c r="F3179" s="94">
        <f>IF(DATABASE!$X3177&lt;&gt;1,"",DATABASE!Q3177)</f>
        <v/>
      </c>
      <c r="G3179" s="94">
        <f>IF(DATABASE!$X3177&lt;&gt;1,"",DATABASE!C3177)</f>
        <v/>
      </c>
      <c r="H3179" s="94">
        <f>IF(DATABASE!$X3177&lt;&gt;1,"",DATABASE!D3177)</f>
        <v/>
      </c>
      <c r="I3179" s="93">
        <f>IF(DATABASE!$X3177&lt;&gt;1,"",DATABASE!S3177)</f>
        <v/>
      </c>
    </row>
    <row r="3180" ht="16.5" customHeight="1" s="111">
      <c r="A3180" s="92">
        <f>IF(DATABASE!$X3178&lt;&gt;1,"",DATABASE!B3178)</f>
        <v/>
      </c>
      <c r="B3180" s="93">
        <f>IF(DATABASE!$X3178&lt;&gt;1,"",DATABASE!M3178)</f>
        <v/>
      </c>
      <c r="C3180" s="94">
        <f>IF(DATABASE!$X3178&lt;&gt;1,"",DATABASE!A3178)</f>
        <v/>
      </c>
      <c r="D3180" s="94">
        <f>IF(DATABASE!$X3178&lt;&gt;1,"",DATABASE!P3178)</f>
        <v/>
      </c>
      <c r="E3180" s="94">
        <f>IF(DATABASE!$X3178&lt;&gt;1,"",DATABASE!L3178)</f>
        <v/>
      </c>
      <c r="F3180" s="94">
        <f>IF(DATABASE!$X3178&lt;&gt;1,"",DATABASE!Q3178)</f>
        <v/>
      </c>
      <c r="G3180" s="94">
        <f>IF(DATABASE!$X3178&lt;&gt;1,"",DATABASE!C3178)</f>
        <v/>
      </c>
      <c r="H3180" s="94">
        <f>IF(DATABASE!$X3178&lt;&gt;1,"",DATABASE!D3178)</f>
        <v/>
      </c>
      <c r="I3180" s="93">
        <f>IF(DATABASE!$X3178&lt;&gt;1,"",DATABASE!S3178)</f>
        <v/>
      </c>
    </row>
    <row r="3181" ht="16.5" customHeight="1" s="111">
      <c r="A3181" s="92">
        <f>IF(DATABASE!$X3179&lt;&gt;1,"",DATABASE!B3179)</f>
        <v/>
      </c>
      <c r="B3181" s="93">
        <f>IF(DATABASE!$X3179&lt;&gt;1,"",DATABASE!M3179)</f>
        <v/>
      </c>
      <c r="C3181" s="94">
        <f>IF(DATABASE!$X3179&lt;&gt;1,"",DATABASE!A3179)</f>
        <v/>
      </c>
      <c r="D3181" s="94">
        <f>IF(DATABASE!$X3179&lt;&gt;1,"",DATABASE!P3179)</f>
        <v/>
      </c>
      <c r="E3181" s="94">
        <f>IF(DATABASE!$X3179&lt;&gt;1,"",DATABASE!L3179)</f>
        <v/>
      </c>
      <c r="F3181" s="94">
        <f>IF(DATABASE!$X3179&lt;&gt;1,"",DATABASE!Q3179)</f>
        <v/>
      </c>
      <c r="G3181" s="94">
        <f>IF(DATABASE!$X3179&lt;&gt;1,"",DATABASE!C3179)</f>
        <v/>
      </c>
      <c r="H3181" s="94">
        <f>IF(DATABASE!$X3179&lt;&gt;1,"",DATABASE!D3179)</f>
        <v/>
      </c>
      <c r="I3181" s="93">
        <f>IF(DATABASE!$X3179&lt;&gt;1,"",DATABASE!S3179)</f>
        <v/>
      </c>
    </row>
    <row r="3182" ht="16.5" customHeight="1" s="111">
      <c r="A3182" s="92">
        <f>IF(DATABASE!$X3180&lt;&gt;1,"",DATABASE!B3180)</f>
        <v/>
      </c>
      <c r="B3182" s="93">
        <f>IF(DATABASE!$X3180&lt;&gt;1,"",DATABASE!M3180)</f>
        <v/>
      </c>
      <c r="C3182" s="94">
        <f>IF(DATABASE!$X3180&lt;&gt;1,"",DATABASE!A3180)</f>
        <v/>
      </c>
      <c r="D3182" s="94">
        <f>IF(DATABASE!$X3180&lt;&gt;1,"",DATABASE!P3180)</f>
        <v/>
      </c>
      <c r="E3182" s="94">
        <f>IF(DATABASE!$X3180&lt;&gt;1,"",DATABASE!L3180)</f>
        <v/>
      </c>
      <c r="F3182" s="94">
        <f>IF(DATABASE!$X3180&lt;&gt;1,"",DATABASE!Q3180)</f>
        <v/>
      </c>
      <c r="G3182" s="94">
        <f>IF(DATABASE!$X3180&lt;&gt;1,"",DATABASE!C3180)</f>
        <v/>
      </c>
      <c r="H3182" s="94">
        <f>IF(DATABASE!$X3180&lt;&gt;1,"",DATABASE!D3180)</f>
        <v/>
      </c>
      <c r="I3182" s="93">
        <f>IF(DATABASE!$X3180&lt;&gt;1,"",DATABASE!S3180)</f>
        <v/>
      </c>
    </row>
    <row r="3183" ht="16.5" customHeight="1" s="111">
      <c r="A3183" s="92">
        <f>IF(DATABASE!$X3181&lt;&gt;1,"",DATABASE!B3181)</f>
        <v/>
      </c>
      <c r="B3183" s="93">
        <f>IF(DATABASE!$X3181&lt;&gt;1,"",DATABASE!M3181)</f>
        <v/>
      </c>
      <c r="C3183" s="94">
        <f>IF(DATABASE!$X3181&lt;&gt;1,"",DATABASE!A3181)</f>
        <v/>
      </c>
      <c r="D3183" s="94">
        <f>IF(DATABASE!$X3181&lt;&gt;1,"",DATABASE!P3181)</f>
        <v/>
      </c>
      <c r="E3183" s="94">
        <f>IF(DATABASE!$X3181&lt;&gt;1,"",DATABASE!L3181)</f>
        <v/>
      </c>
      <c r="F3183" s="94">
        <f>IF(DATABASE!$X3181&lt;&gt;1,"",DATABASE!Q3181)</f>
        <v/>
      </c>
      <c r="G3183" s="94">
        <f>IF(DATABASE!$X3181&lt;&gt;1,"",DATABASE!C3181)</f>
        <v/>
      </c>
      <c r="H3183" s="94">
        <f>IF(DATABASE!$X3181&lt;&gt;1,"",DATABASE!D3181)</f>
        <v/>
      </c>
      <c r="I3183" s="93">
        <f>IF(DATABASE!$X3181&lt;&gt;1,"",DATABASE!S3181)</f>
        <v/>
      </c>
    </row>
    <row r="3184" ht="16.5" customHeight="1" s="111">
      <c r="A3184" s="92">
        <f>IF(DATABASE!$X3182&lt;&gt;1,"",DATABASE!B3182)</f>
        <v/>
      </c>
      <c r="B3184" s="93">
        <f>IF(DATABASE!$X3182&lt;&gt;1,"",DATABASE!M3182)</f>
        <v/>
      </c>
      <c r="C3184" s="94">
        <f>IF(DATABASE!$X3182&lt;&gt;1,"",DATABASE!A3182)</f>
        <v/>
      </c>
      <c r="D3184" s="94">
        <f>IF(DATABASE!$X3182&lt;&gt;1,"",DATABASE!P3182)</f>
        <v/>
      </c>
      <c r="E3184" s="94">
        <f>IF(DATABASE!$X3182&lt;&gt;1,"",DATABASE!L3182)</f>
        <v/>
      </c>
      <c r="F3184" s="94">
        <f>IF(DATABASE!$X3182&lt;&gt;1,"",DATABASE!Q3182)</f>
        <v/>
      </c>
      <c r="G3184" s="94">
        <f>IF(DATABASE!$X3182&lt;&gt;1,"",DATABASE!C3182)</f>
        <v/>
      </c>
      <c r="H3184" s="94">
        <f>IF(DATABASE!$X3182&lt;&gt;1,"",DATABASE!D3182)</f>
        <v/>
      </c>
      <c r="I3184" s="93">
        <f>IF(DATABASE!$X3182&lt;&gt;1,"",DATABASE!S3182)</f>
        <v/>
      </c>
    </row>
    <row r="3185" ht="16.5" customHeight="1" s="111">
      <c r="A3185" s="92">
        <f>IF(DATABASE!$X3183&lt;&gt;1,"",DATABASE!B3183)</f>
        <v/>
      </c>
      <c r="B3185" s="93">
        <f>IF(DATABASE!$X3183&lt;&gt;1,"",DATABASE!M3183)</f>
        <v/>
      </c>
      <c r="C3185" s="94">
        <f>IF(DATABASE!$X3183&lt;&gt;1,"",DATABASE!A3183)</f>
        <v/>
      </c>
      <c r="D3185" s="94">
        <f>IF(DATABASE!$X3183&lt;&gt;1,"",DATABASE!P3183)</f>
        <v/>
      </c>
      <c r="E3185" s="94">
        <f>IF(DATABASE!$X3183&lt;&gt;1,"",DATABASE!L3183)</f>
        <v/>
      </c>
      <c r="F3185" s="94">
        <f>IF(DATABASE!$X3183&lt;&gt;1,"",DATABASE!Q3183)</f>
        <v/>
      </c>
      <c r="G3185" s="94">
        <f>IF(DATABASE!$X3183&lt;&gt;1,"",DATABASE!C3183)</f>
        <v/>
      </c>
      <c r="H3185" s="94">
        <f>IF(DATABASE!$X3183&lt;&gt;1,"",DATABASE!D3183)</f>
        <v/>
      </c>
      <c r="I3185" s="93">
        <f>IF(DATABASE!$X3183&lt;&gt;1,"",DATABASE!S3183)</f>
        <v/>
      </c>
    </row>
    <row r="3186" ht="16.5" customHeight="1" s="111">
      <c r="A3186" s="92">
        <f>IF(DATABASE!$X3184&lt;&gt;1,"",DATABASE!B3184)</f>
        <v/>
      </c>
      <c r="B3186" s="93">
        <f>IF(DATABASE!$X3184&lt;&gt;1,"",DATABASE!M3184)</f>
        <v/>
      </c>
      <c r="C3186" s="94">
        <f>IF(DATABASE!$X3184&lt;&gt;1,"",DATABASE!A3184)</f>
        <v/>
      </c>
      <c r="D3186" s="94">
        <f>IF(DATABASE!$X3184&lt;&gt;1,"",DATABASE!P3184)</f>
        <v/>
      </c>
      <c r="E3186" s="94">
        <f>IF(DATABASE!$X3184&lt;&gt;1,"",DATABASE!L3184)</f>
        <v/>
      </c>
      <c r="F3186" s="94">
        <f>IF(DATABASE!$X3184&lt;&gt;1,"",DATABASE!Q3184)</f>
        <v/>
      </c>
      <c r="G3186" s="94">
        <f>IF(DATABASE!$X3184&lt;&gt;1,"",DATABASE!C3184)</f>
        <v/>
      </c>
      <c r="H3186" s="94">
        <f>IF(DATABASE!$X3184&lt;&gt;1,"",DATABASE!D3184)</f>
        <v/>
      </c>
      <c r="I3186" s="93">
        <f>IF(DATABASE!$X3184&lt;&gt;1,"",DATABASE!S3184)</f>
        <v/>
      </c>
    </row>
    <row r="3187" ht="16.5" customHeight="1" s="111">
      <c r="A3187" s="92">
        <f>IF(DATABASE!$X3185&lt;&gt;1,"",DATABASE!B3185)</f>
        <v/>
      </c>
      <c r="B3187" s="93">
        <f>IF(DATABASE!$X3185&lt;&gt;1,"",DATABASE!M3185)</f>
        <v/>
      </c>
      <c r="C3187" s="94">
        <f>IF(DATABASE!$X3185&lt;&gt;1,"",DATABASE!A3185)</f>
        <v/>
      </c>
      <c r="D3187" s="94">
        <f>IF(DATABASE!$X3185&lt;&gt;1,"",DATABASE!P3185)</f>
        <v/>
      </c>
      <c r="E3187" s="94">
        <f>IF(DATABASE!$X3185&lt;&gt;1,"",DATABASE!L3185)</f>
        <v/>
      </c>
      <c r="F3187" s="94">
        <f>IF(DATABASE!$X3185&lt;&gt;1,"",DATABASE!Q3185)</f>
        <v/>
      </c>
      <c r="G3187" s="94">
        <f>IF(DATABASE!$X3185&lt;&gt;1,"",DATABASE!C3185)</f>
        <v/>
      </c>
      <c r="H3187" s="94">
        <f>IF(DATABASE!$X3185&lt;&gt;1,"",DATABASE!D3185)</f>
        <v/>
      </c>
      <c r="I3187" s="93">
        <f>IF(DATABASE!$X3185&lt;&gt;1,"",DATABASE!S3185)</f>
        <v/>
      </c>
    </row>
    <row r="3188" ht="16.5" customHeight="1" s="111">
      <c r="A3188" s="92">
        <f>IF(DATABASE!$X3186&lt;&gt;1,"",DATABASE!B3186)</f>
        <v/>
      </c>
      <c r="B3188" s="93">
        <f>IF(DATABASE!$X3186&lt;&gt;1,"",DATABASE!M3186)</f>
        <v/>
      </c>
      <c r="C3188" s="94">
        <f>IF(DATABASE!$X3186&lt;&gt;1,"",DATABASE!A3186)</f>
        <v/>
      </c>
      <c r="D3188" s="94">
        <f>IF(DATABASE!$X3186&lt;&gt;1,"",DATABASE!P3186)</f>
        <v/>
      </c>
      <c r="E3188" s="94">
        <f>IF(DATABASE!$X3186&lt;&gt;1,"",DATABASE!L3186)</f>
        <v/>
      </c>
      <c r="F3188" s="94">
        <f>IF(DATABASE!$X3186&lt;&gt;1,"",DATABASE!Q3186)</f>
        <v/>
      </c>
      <c r="G3188" s="94">
        <f>IF(DATABASE!$X3186&lt;&gt;1,"",DATABASE!C3186)</f>
        <v/>
      </c>
      <c r="H3188" s="94">
        <f>IF(DATABASE!$X3186&lt;&gt;1,"",DATABASE!D3186)</f>
        <v/>
      </c>
      <c r="I3188" s="93">
        <f>IF(DATABASE!$X3186&lt;&gt;1,"",DATABASE!S3186)</f>
        <v/>
      </c>
    </row>
    <row r="3189" ht="16.5" customHeight="1" s="111">
      <c r="A3189" s="92">
        <f>IF(DATABASE!$X3187&lt;&gt;1,"",DATABASE!B3187)</f>
        <v/>
      </c>
      <c r="B3189" s="93">
        <f>IF(DATABASE!$X3187&lt;&gt;1,"",DATABASE!M3187)</f>
        <v/>
      </c>
      <c r="C3189" s="94">
        <f>IF(DATABASE!$X3187&lt;&gt;1,"",DATABASE!A3187)</f>
        <v/>
      </c>
      <c r="D3189" s="94">
        <f>IF(DATABASE!$X3187&lt;&gt;1,"",DATABASE!P3187)</f>
        <v/>
      </c>
      <c r="E3189" s="94">
        <f>IF(DATABASE!$X3187&lt;&gt;1,"",DATABASE!L3187)</f>
        <v/>
      </c>
      <c r="F3189" s="94">
        <f>IF(DATABASE!$X3187&lt;&gt;1,"",DATABASE!Q3187)</f>
        <v/>
      </c>
      <c r="G3189" s="94">
        <f>IF(DATABASE!$X3187&lt;&gt;1,"",DATABASE!C3187)</f>
        <v/>
      </c>
      <c r="H3189" s="94">
        <f>IF(DATABASE!$X3187&lt;&gt;1,"",DATABASE!D3187)</f>
        <v/>
      </c>
      <c r="I3189" s="93">
        <f>IF(DATABASE!$X3187&lt;&gt;1,"",DATABASE!S3187)</f>
        <v/>
      </c>
    </row>
    <row r="3190" ht="16.5" customHeight="1" s="111">
      <c r="A3190" s="92">
        <f>IF(DATABASE!$X3188&lt;&gt;1,"",DATABASE!B3188)</f>
        <v/>
      </c>
      <c r="B3190" s="93">
        <f>IF(DATABASE!$X3188&lt;&gt;1,"",DATABASE!M3188)</f>
        <v/>
      </c>
      <c r="C3190" s="94">
        <f>IF(DATABASE!$X3188&lt;&gt;1,"",DATABASE!A3188)</f>
        <v/>
      </c>
      <c r="D3190" s="94">
        <f>IF(DATABASE!$X3188&lt;&gt;1,"",DATABASE!P3188)</f>
        <v/>
      </c>
      <c r="E3190" s="94">
        <f>IF(DATABASE!$X3188&lt;&gt;1,"",DATABASE!L3188)</f>
        <v/>
      </c>
      <c r="F3190" s="94">
        <f>IF(DATABASE!$X3188&lt;&gt;1,"",DATABASE!Q3188)</f>
        <v/>
      </c>
      <c r="G3190" s="94">
        <f>IF(DATABASE!$X3188&lt;&gt;1,"",DATABASE!C3188)</f>
        <v/>
      </c>
      <c r="H3190" s="94">
        <f>IF(DATABASE!$X3188&lt;&gt;1,"",DATABASE!D3188)</f>
        <v/>
      </c>
      <c r="I3190" s="93">
        <f>IF(DATABASE!$X3188&lt;&gt;1,"",DATABASE!S3188)</f>
        <v/>
      </c>
    </row>
    <row r="3191" ht="16.5" customHeight="1" s="111">
      <c r="A3191" s="92">
        <f>IF(DATABASE!$X3189&lt;&gt;1,"",DATABASE!B3189)</f>
        <v/>
      </c>
      <c r="B3191" s="93">
        <f>IF(DATABASE!$X3189&lt;&gt;1,"",DATABASE!M3189)</f>
        <v/>
      </c>
      <c r="C3191" s="94">
        <f>IF(DATABASE!$X3189&lt;&gt;1,"",DATABASE!A3189)</f>
        <v/>
      </c>
      <c r="D3191" s="94">
        <f>IF(DATABASE!$X3189&lt;&gt;1,"",DATABASE!P3189)</f>
        <v/>
      </c>
      <c r="E3191" s="94">
        <f>IF(DATABASE!$X3189&lt;&gt;1,"",DATABASE!L3189)</f>
        <v/>
      </c>
      <c r="F3191" s="94">
        <f>IF(DATABASE!$X3189&lt;&gt;1,"",DATABASE!Q3189)</f>
        <v/>
      </c>
      <c r="G3191" s="94">
        <f>IF(DATABASE!$X3189&lt;&gt;1,"",DATABASE!C3189)</f>
        <v/>
      </c>
      <c r="H3191" s="94">
        <f>IF(DATABASE!$X3189&lt;&gt;1,"",DATABASE!D3189)</f>
        <v/>
      </c>
      <c r="I3191" s="93">
        <f>IF(DATABASE!$X3189&lt;&gt;1,"",DATABASE!S3189)</f>
        <v/>
      </c>
    </row>
    <row r="3192" ht="16.5" customHeight="1" s="111">
      <c r="A3192" s="92">
        <f>IF(DATABASE!$X3190&lt;&gt;1,"",DATABASE!B3190)</f>
        <v/>
      </c>
      <c r="B3192" s="93">
        <f>IF(DATABASE!$X3190&lt;&gt;1,"",DATABASE!M3190)</f>
        <v/>
      </c>
      <c r="C3192" s="94">
        <f>IF(DATABASE!$X3190&lt;&gt;1,"",DATABASE!A3190)</f>
        <v/>
      </c>
      <c r="D3192" s="94">
        <f>IF(DATABASE!$X3190&lt;&gt;1,"",DATABASE!P3190)</f>
        <v/>
      </c>
      <c r="E3192" s="94">
        <f>IF(DATABASE!$X3190&lt;&gt;1,"",DATABASE!L3190)</f>
        <v/>
      </c>
      <c r="F3192" s="94">
        <f>IF(DATABASE!$X3190&lt;&gt;1,"",DATABASE!Q3190)</f>
        <v/>
      </c>
      <c r="G3192" s="94">
        <f>IF(DATABASE!$X3190&lt;&gt;1,"",DATABASE!C3190)</f>
        <v/>
      </c>
      <c r="H3192" s="94">
        <f>IF(DATABASE!$X3190&lt;&gt;1,"",DATABASE!D3190)</f>
        <v/>
      </c>
      <c r="I3192" s="93">
        <f>IF(DATABASE!$X3190&lt;&gt;1,"",DATABASE!S3190)</f>
        <v/>
      </c>
    </row>
    <row r="3193" ht="16.5" customHeight="1" s="111">
      <c r="A3193" s="92">
        <f>IF(DATABASE!$X3191&lt;&gt;1,"",DATABASE!B3191)</f>
        <v/>
      </c>
      <c r="B3193" s="93">
        <f>IF(DATABASE!$X3191&lt;&gt;1,"",DATABASE!M3191)</f>
        <v/>
      </c>
      <c r="C3193" s="94">
        <f>IF(DATABASE!$X3191&lt;&gt;1,"",DATABASE!A3191)</f>
        <v/>
      </c>
      <c r="D3193" s="94">
        <f>IF(DATABASE!$X3191&lt;&gt;1,"",DATABASE!P3191)</f>
        <v/>
      </c>
      <c r="E3193" s="94">
        <f>IF(DATABASE!$X3191&lt;&gt;1,"",DATABASE!L3191)</f>
        <v/>
      </c>
      <c r="F3193" s="94">
        <f>IF(DATABASE!$X3191&lt;&gt;1,"",DATABASE!Q3191)</f>
        <v/>
      </c>
      <c r="G3193" s="94">
        <f>IF(DATABASE!$X3191&lt;&gt;1,"",DATABASE!C3191)</f>
        <v/>
      </c>
      <c r="H3193" s="94">
        <f>IF(DATABASE!$X3191&lt;&gt;1,"",DATABASE!D3191)</f>
        <v/>
      </c>
      <c r="I3193" s="93">
        <f>IF(DATABASE!$X3191&lt;&gt;1,"",DATABASE!S3191)</f>
        <v/>
      </c>
    </row>
    <row r="3194" ht="16.5" customHeight="1" s="111">
      <c r="A3194" s="92">
        <f>IF(DATABASE!$X3192&lt;&gt;1,"",DATABASE!B3192)</f>
        <v/>
      </c>
      <c r="B3194" s="93">
        <f>IF(DATABASE!$X3192&lt;&gt;1,"",DATABASE!M3192)</f>
        <v/>
      </c>
      <c r="C3194" s="94">
        <f>IF(DATABASE!$X3192&lt;&gt;1,"",DATABASE!A3192)</f>
        <v/>
      </c>
      <c r="D3194" s="94">
        <f>IF(DATABASE!$X3192&lt;&gt;1,"",DATABASE!P3192)</f>
        <v/>
      </c>
      <c r="E3194" s="94">
        <f>IF(DATABASE!$X3192&lt;&gt;1,"",DATABASE!L3192)</f>
        <v/>
      </c>
      <c r="F3194" s="94">
        <f>IF(DATABASE!$X3192&lt;&gt;1,"",DATABASE!Q3192)</f>
        <v/>
      </c>
      <c r="G3194" s="94">
        <f>IF(DATABASE!$X3192&lt;&gt;1,"",DATABASE!C3192)</f>
        <v/>
      </c>
      <c r="H3194" s="94">
        <f>IF(DATABASE!$X3192&lt;&gt;1,"",DATABASE!D3192)</f>
        <v/>
      </c>
      <c r="I3194" s="93">
        <f>IF(DATABASE!$X3192&lt;&gt;1,"",DATABASE!S3192)</f>
        <v/>
      </c>
    </row>
    <row r="3195" ht="16.5" customHeight="1" s="111">
      <c r="A3195" s="92">
        <f>IF(DATABASE!$X3193&lt;&gt;1,"",DATABASE!B3193)</f>
        <v/>
      </c>
      <c r="B3195" s="93">
        <f>IF(DATABASE!$X3193&lt;&gt;1,"",DATABASE!M3193)</f>
        <v/>
      </c>
      <c r="C3195" s="94">
        <f>IF(DATABASE!$X3193&lt;&gt;1,"",DATABASE!A3193)</f>
        <v/>
      </c>
      <c r="D3195" s="94">
        <f>IF(DATABASE!$X3193&lt;&gt;1,"",DATABASE!P3193)</f>
        <v/>
      </c>
      <c r="E3195" s="94">
        <f>IF(DATABASE!$X3193&lt;&gt;1,"",DATABASE!L3193)</f>
        <v/>
      </c>
      <c r="F3195" s="94">
        <f>IF(DATABASE!$X3193&lt;&gt;1,"",DATABASE!Q3193)</f>
        <v/>
      </c>
      <c r="G3195" s="94">
        <f>IF(DATABASE!$X3193&lt;&gt;1,"",DATABASE!C3193)</f>
        <v/>
      </c>
      <c r="H3195" s="94">
        <f>IF(DATABASE!$X3193&lt;&gt;1,"",DATABASE!D3193)</f>
        <v/>
      </c>
      <c r="I3195" s="93">
        <f>IF(DATABASE!$X3193&lt;&gt;1,"",DATABASE!S3193)</f>
        <v/>
      </c>
    </row>
    <row r="3196" ht="16.5" customHeight="1" s="111">
      <c r="A3196" s="92">
        <f>IF(DATABASE!$X3194&lt;&gt;1,"",DATABASE!B3194)</f>
        <v/>
      </c>
      <c r="B3196" s="93">
        <f>IF(DATABASE!$X3194&lt;&gt;1,"",DATABASE!M3194)</f>
        <v/>
      </c>
      <c r="C3196" s="94">
        <f>IF(DATABASE!$X3194&lt;&gt;1,"",DATABASE!A3194)</f>
        <v/>
      </c>
      <c r="D3196" s="94">
        <f>IF(DATABASE!$X3194&lt;&gt;1,"",DATABASE!P3194)</f>
        <v/>
      </c>
      <c r="E3196" s="94">
        <f>IF(DATABASE!$X3194&lt;&gt;1,"",DATABASE!L3194)</f>
        <v/>
      </c>
      <c r="F3196" s="94">
        <f>IF(DATABASE!$X3194&lt;&gt;1,"",DATABASE!Q3194)</f>
        <v/>
      </c>
      <c r="G3196" s="94">
        <f>IF(DATABASE!$X3194&lt;&gt;1,"",DATABASE!C3194)</f>
        <v/>
      </c>
      <c r="H3196" s="94">
        <f>IF(DATABASE!$X3194&lt;&gt;1,"",DATABASE!D3194)</f>
        <v/>
      </c>
      <c r="I3196" s="93">
        <f>IF(DATABASE!$X3194&lt;&gt;1,"",DATABASE!S3194)</f>
        <v/>
      </c>
    </row>
    <row r="3197" ht="16.5" customHeight="1" s="111">
      <c r="A3197" s="92">
        <f>IF(DATABASE!$X3195&lt;&gt;1,"",DATABASE!B3195)</f>
        <v/>
      </c>
      <c r="B3197" s="93">
        <f>IF(DATABASE!$X3195&lt;&gt;1,"",DATABASE!M3195)</f>
        <v/>
      </c>
      <c r="C3197" s="94">
        <f>IF(DATABASE!$X3195&lt;&gt;1,"",DATABASE!A3195)</f>
        <v/>
      </c>
      <c r="D3197" s="94">
        <f>IF(DATABASE!$X3195&lt;&gt;1,"",DATABASE!P3195)</f>
        <v/>
      </c>
      <c r="E3197" s="94">
        <f>IF(DATABASE!$X3195&lt;&gt;1,"",DATABASE!L3195)</f>
        <v/>
      </c>
      <c r="F3197" s="94">
        <f>IF(DATABASE!$X3195&lt;&gt;1,"",DATABASE!Q3195)</f>
        <v/>
      </c>
      <c r="G3197" s="94">
        <f>IF(DATABASE!$X3195&lt;&gt;1,"",DATABASE!C3195)</f>
        <v/>
      </c>
      <c r="H3197" s="94">
        <f>IF(DATABASE!$X3195&lt;&gt;1,"",DATABASE!D3195)</f>
        <v/>
      </c>
      <c r="I3197" s="93">
        <f>IF(DATABASE!$X3195&lt;&gt;1,"",DATABASE!S3195)</f>
        <v/>
      </c>
    </row>
    <row r="3198" ht="16.5" customHeight="1" s="111">
      <c r="A3198" s="92">
        <f>IF(DATABASE!$X3196&lt;&gt;1,"",DATABASE!B3196)</f>
        <v/>
      </c>
      <c r="B3198" s="93">
        <f>IF(DATABASE!$X3196&lt;&gt;1,"",DATABASE!M3196)</f>
        <v/>
      </c>
      <c r="C3198" s="94">
        <f>IF(DATABASE!$X3196&lt;&gt;1,"",DATABASE!A3196)</f>
        <v/>
      </c>
      <c r="D3198" s="94">
        <f>IF(DATABASE!$X3196&lt;&gt;1,"",DATABASE!P3196)</f>
        <v/>
      </c>
      <c r="E3198" s="94">
        <f>IF(DATABASE!$X3196&lt;&gt;1,"",DATABASE!L3196)</f>
        <v/>
      </c>
      <c r="F3198" s="94">
        <f>IF(DATABASE!$X3196&lt;&gt;1,"",DATABASE!Q3196)</f>
        <v/>
      </c>
      <c r="G3198" s="94">
        <f>IF(DATABASE!$X3196&lt;&gt;1,"",DATABASE!C3196)</f>
        <v/>
      </c>
      <c r="H3198" s="94">
        <f>IF(DATABASE!$X3196&lt;&gt;1,"",DATABASE!D3196)</f>
        <v/>
      </c>
      <c r="I3198" s="93">
        <f>IF(DATABASE!$X3196&lt;&gt;1,"",DATABASE!S3196)</f>
        <v/>
      </c>
    </row>
    <row r="3199" ht="16.5" customHeight="1" s="111">
      <c r="A3199" s="92">
        <f>IF(DATABASE!$X3197&lt;&gt;1,"",DATABASE!B3197)</f>
        <v/>
      </c>
      <c r="B3199" s="93">
        <f>IF(DATABASE!$X3197&lt;&gt;1,"",DATABASE!M3197)</f>
        <v/>
      </c>
      <c r="C3199" s="94">
        <f>IF(DATABASE!$X3197&lt;&gt;1,"",DATABASE!A3197)</f>
        <v/>
      </c>
      <c r="D3199" s="94">
        <f>IF(DATABASE!$X3197&lt;&gt;1,"",DATABASE!P3197)</f>
        <v/>
      </c>
      <c r="E3199" s="94">
        <f>IF(DATABASE!$X3197&lt;&gt;1,"",DATABASE!L3197)</f>
        <v/>
      </c>
      <c r="F3199" s="94">
        <f>IF(DATABASE!$X3197&lt;&gt;1,"",DATABASE!Q3197)</f>
        <v/>
      </c>
      <c r="G3199" s="94">
        <f>IF(DATABASE!$X3197&lt;&gt;1,"",DATABASE!C3197)</f>
        <v/>
      </c>
      <c r="H3199" s="94">
        <f>IF(DATABASE!$X3197&lt;&gt;1,"",DATABASE!D3197)</f>
        <v/>
      </c>
      <c r="I3199" s="93">
        <f>IF(DATABASE!$X3197&lt;&gt;1,"",DATABASE!S3197)</f>
        <v/>
      </c>
    </row>
    <row r="3200" ht="16.5" customHeight="1" s="111">
      <c r="A3200" s="92">
        <f>IF(DATABASE!$X3198&lt;&gt;1,"",DATABASE!B3198)</f>
        <v/>
      </c>
      <c r="B3200" s="93">
        <f>IF(DATABASE!$X3198&lt;&gt;1,"",DATABASE!M3198)</f>
        <v/>
      </c>
      <c r="C3200" s="94">
        <f>IF(DATABASE!$X3198&lt;&gt;1,"",DATABASE!A3198)</f>
        <v/>
      </c>
      <c r="D3200" s="94">
        <f>IF(DATABASE!$X3198&lt;&gt;1,"",DATABASE!P3198)</f>
        <v/>
      </c>
      <c r="E3200" s="94">
        <f>IF(DATABASE!$X3198&lt;&gt;1,"",DATABASE!L3198)</f>
        <v/>
      </c>
      <c r="F3200" s="94">
        <f>IF(DATABASE!$X3198&lt;&gt;1,"",DATABASE!Q3198)</f>
        <v/>
      </c>
      <c r="G3200" s="94">
        <f>IF(DATABASE!$X3198&lt;&gt;1,"",DATABASE!C3198)</f>
        <v/>
      </c>
      <c r="H3200" s="94">
        <f>IF(DATABASE!$X3198&lt;&gt;1,"",DATABASE!D3198)</f>
        <v/>
      </c>
      <c r="I3200" s="93">
        <f>IF(DATABASE!$X3198&lt;&gt;1,"",DATABASE!S3198)</f>
        <v/>
      </c>
    </row>
    <row r="3201" ht="16.5" customHeight="1" s="111">
      <c r="A3201" s="92">
        <f>IF(DATABASE!$X3199&lt;&gt;1,"",DATABASE!B3199)</f>
        <v/>
      </c>
      <c r="B3201" s="93">
        <f>IF(DATABASE!$X3199&lt;&gt;1,"",DATABASE!M3199)</f>
        <v/>
      </c>
      <c r="C3201" s="94">
        <f>IF(DATABASE!$X3199&lt;&gt;1,"",DATABASE!A3199)</f>
        <v/>
      </c>
      <c r="D3201" s="94">
        <f>IF(DATABASE!$X3199&lt;&gt;1,"",DATABASE!P3199)</f>
        <v/>
      </c>
      <c r="E3201" s="94">
        <f>IF(DATABASE!$X3199&lt;&gt;1,"",DATABASE!L3199)</f>
        <v/>
      </c>
      <c r="F3201" s="94">
        <f>IF(DATABASE!$X3199&lt;&gt;1,"",DATABASE!Q3199)</f>
        <v/>
      </c>
      <c r="G3201" s="94">
        <f>IF(DATABASE!$X3199&lt;&gt;1,"",DATABASE!C3199)</f>
        <v/>
      </c>
      <c r="H3201" s="94">
        <f>IF(DATABASE!$X3199&lt;&gt;1,"",DATABASE!D3199)</f>
        <v/>
      </c>
      <c r="I3201" s="93">
        <f>IF(DATABASE!$X3199&lt;&gt;1,"",DATABASE!S3199)</f>
        <v/>
      </c>
    </row>
    <row r="3202" ht="16.5" customHeight="1" s="111">
      <c r="A3202" s="92">
        <f>IF(DATABASE!$X3200&lt;&gt;1,"",DATABASE!B3200)</f>
        <v/>
      </c>
      <c r="B3202" s="93">
        <f>IF(DATABASE!$X3200&lt;&gt;1,"",DATABASE!M3200)</f>
        <v/>
      </c>
      <c r="C3202" s="94">
        <f>IF(DATABASE!$X3200&lt;&gt;1,"",DATABASE!A3200)</f>
        <v/>
      </c>
      <c r="D3202" s="94">
        <f>IF(DATABASE!$X3200&lt;&gt;1,"",DATABASE!P3200)</f>
        <v/>
      </c>
      <c r="E3202" s="94">
        <f>IF(DATABASE!$X3200&lt;&gt;1,"",DATABASE!L3200)</f>
        <v/>
      </c>
      <c r="F3202" s="94">
        <f>IF(DATABASE!$X3200&lt;&gt;1,"",DATABASE!Q3200)</f>
        <v/>
      </c>
      <c r="G3202" s="94">
        <f>IF(DATABASE!$X3200&lt;&gt;1,"",DATABASE!C3200)</f>
        <v/>
      </c>
      <c r="H3202" s="94">
        <f>IF(DATABASE!$X3200&lt;&gt;1,"",DATABASE!D3200)</f>
        <v/>
      </c>
      <c r="I3202" s="93">
        <f>IF(DATABASE!$X3200&lt;&gt;1,"",DATABASE!S3200)</f>
        <v/>
      </c>
    </row>
    <row r="3203" ht="16.5" customHeight="1" s="111">
      <c r="A3203" s="92">
        <f>IF(DATABASE!$X3201&lt;&gt;1,"",DATABASE!B3201)</f>
        <v/>
      </c>
      <c r="B3203" s="93">
        <f>IF(DATABASE!$X3201&lt;&gt;1,"",DATABASE!M3201)</f>
        <v/>
      </c>
      <c r="C3203" s="94">
        <f>IF(DATABASE!$X3201&lt;&gt;1,"",DATABASE!A3201)</f>
        <v/>
      </c>
      <c r="D3203" s="94">
        <f>IF(DATABASE!$X3201&lt;&gt;1,"",DATABASE!P3201)</f>
        <v/>
      </c>
      <c r="E3203" s="94">
        <f>IF(DATABASE!$X3201&lt;&gt;1,"",DATABASE!L3201)</f>
        <v/>
      </c>
      <c r="F3203" s="94">
        <f>IF(DATABASE!$X3201&lt;&gt;1,"",DATABASE!Q3201)</f>
        <v/>
      </c>
      <c r="G3203" s="94">
        <f>IF(DATABASE!$X3201&lt;&gt;1,"",DATABASE!C3201)</f>
        <v/>
      </c>
      <c r="H3203" s="94">
        <f>IF(DATABASE!$X3201&lt;&gt;1,"",DATABASE!D3201)</f>
        <v/>
      </c>
      <c r="I3203" s="93">
        <f>IF(DATABASE!$X3201&lt;&gt;1,"",DATABASE!S3201)</f>
        <v/>
      </c>
    </row>
    <row r="3204" ht="16.5" customHeight="1" s="111">
      <c r="A3204" s="92">
        <f>IF(DATABASE!$X3202&lt;&gt;1,"",DATABASE!B3202)</f>
        <v/>
      </c>
      <c r="B3204" s="93">
        <f>IF(DATABASE!$X3202&lt;&gt;1,"",DATABASE!M3202)</f>
        <v/>
      </c>
      <c r="C3204" s="94">
        <f>IF(DATABASE!$X3202&lt;&gt;1,"",DATABASE!A3202)</f>
        <v/>
      </c>
      <c r="D3204" s="94">
        <f>IF(DATABASE!$X3202&lt;&gt;1,"",DATABASE!P3202)</f>
        <v/>
      </c>
      <c r="E3204" s="94">
        <f>IF(DATABASE!$X3202&lt;&gt;1,"",DATABASE!L3202)</f>
        <v/>
      </c>
      <c r="F3204" s="94">
        <f>IF(DATABASE!$X3202&lt;&gt;1,"",DATABASE!Q3202)</f>
        <v/>
      </c>
      <c r="G3204" s="94">
        <f>IF(DATABASE!$X3202&lt;&gt;1,"",DATABASE!C3202)</f>
        <v/>
      </c>
      <c r="H3204" s="94">
        <f>IF(DATABASE!$X3202&lt;&gt;1,"",DATABASE!D3202)</f>
        <v/>
      </c>
      <c r="I3204" s="93">
        <f>IF(DATABASE!$X3202&lt;&gt;1,"",DATABASE!S3202)</f>
        <v/>
      </c>
    </row>
    <row r="3205" ht="16.5" customHeight="1" s="111">
      <c r="A3205" s="92">
        <f>IF(DATABASE!$X3203&lt;&gt;1,"",DATABASE!B3203)</f>
        <v/>
      </c>
      <c r="B3205" s="93">
        <f>IF(DATABASE!$X3203&lt;&gt;1,"",DATABASE!M3203)</f>
        <v/>
      </c>
      <c r="C3205" s="94">
        <f>IF(DATABASE!$X3203&lt;&gt;1,"",DATABASE!A3203)</f>
        <v/>
      </c>
      <c r="D3205" s="94">
        <f>IF(DATABASE!$X3203&lt;&gt;1,"",DATABASE!P3203)</f>
        <v/>
      </c>
      <c r="E3205" s="94">
        <f>IF(DATABASE!$X3203&lt;&gt;1,"",DATABASE!L3203)</f>
        <v/>
      </c>
      <c r="F3205" s="94">
        <f>IF(DATABASE!$X3203&lt;&gt;1,"",DATABASE!Q3203)</f>
        <v/>
      </c>
      <c r="G3205" s="94">
        <f>IF(DATABASE!$X3203&lt;&gt;1,"",DATABASE!C3203)</f>
        <v/>
      </c>
      <c r="H3205" s="94">
        <f>IF(DATABASE!$X3203&lt;&gt;1,"",DATABASE!D3203)</f>
        <v/>
      </c>
      <c r="I3205" s="93">
        <f>IF(DATABASE!$X3203&lt;&gt;1,"",DATABASE!S3203)</f>
        <v/>
      </c>
    </row>
    <row r="3206" ht="16.5" customHeight="1" s="111">
      <c r="A3206" s="92">
        <f>IF(DATABASE!$X3204&lt;&gt;1,"",DATABASE!B3204)</f>
        <v/>
      </c>
      <c r="B3206" s="93">
        <f>IF(DATABASE!$X3204&lt;&gt;1,"",DATABASE!M3204)</f>
        <v/>
      </c>
      <c r="C3206" s="94">
        <f>IF(DATABASE!$X3204&lt;&gt;1,"",DATABASE!A3204)</f>
        <v/>
      </c>
      <c r="D3206" s="94">
        <f>IF(DATABASE!$X3204&lt;&gt;1,"",DATABASE!P3204)</f>
        <v/>
      </c>
      <c r="E3206" s="94">
        <f>IF(DATABASE!$X3204&lt;&gt;1,"",DATABASE!L3204)</f>
        <v/>
      </c>
      <c r="F3206" s="94">
        <f>IF(DATABASE!$X3204&lt;&gt;1,"",DATABASE!Q3204)</f>
        <v/>
      </c>
      <c r="G3206" s="94">
        <f>IF(DATABASE!$X3204&lt;&gt;1,"",DATABASE!C3204)</f>
        <v/>
      </c>
      <c r="H3206" s="94">
        <f>IF(DATABASE!$X3204&lt;&gt;1,"",DATABASE!D3204)</f>
        <v/>
      </c>
      <c r="I3206" s="93">
        <f>IF(DATABASE!$X3204&lt;&gt;1,"",DATABASE!S3204)</f>
        <v/>
      </c>
    </row>
    <row r="3207" ht="16.5" customHeight="1" s="111">
      <c r="A3207" s="92">
        <f>IF(DATABASE!$X3205&lt;&gt;1,"",DATABASE!B3205)</f>
        <v/>
      </c>
      <c r="B3207" s="93">
        <f>IF(DATABASE!$X3205&lt;&gt;1,"",DATABASE!M3205)</f>
        <v/>
      </c>
      <c r="C3207" s="94">
        <f>IF(DATABASE!$X3205&lt;&gt;1,"",DATABASE!A3205)</f>
        <v/>
      </c>
      <c r="D3207" s="94">
        <f>IF(DATABASE!$X3205&lt;&gt;1,"",DATABASE!P3205)</f>
        <v/>
      </c>
      <c r="E3207" s="94">
        <f>IF(DATABASE!$X3205&lt;&gt;1,"",DATABASE!L3205)</f>
        <v/>
      </c>
      <c r="F3207" s="94">
        <f>IF(DATABASE!$X3205&lt;&gt;1,"",DATABASE!Q3205)</f>
        <v/>
      </c>
      <c r="G3207" s="94">
        <f>IF(DATABASE!$X3205&lt;&gt;1,"",DATABASE!C3205)</f>
        <v/>
      </c>
      <c r="H3207" s="94">
        <f>IF(DATABASE!$X3205&lt;&gt;1,"",DATABASE!D3205)</f>
        <v/>
      </c>
      <c r="I3207" s="93">
        <f>IF(DATABASE!$X3205&lt;&gt;1,"",DATABASE!S3205)</f>
        <v/>
      </c>
    </row>
    <row r="3208" ht="16.5" customHeight="1" s="111">
      <c r="A3208" s="92">
        <f>IF(DATABASE!$X3206&lt;&gt;1,"",DATABASE!B3206)</f>
        <v/>
      </c>
      <c r="B3208" s="93">
        <f>IF(DATABASE!$X3206&lt;&gt;1,"",DATABASE!M3206)</f>
        <v/>
      </c>
      <c r="C3208" s="94">
        <f>IF(DATABASE!$X3206&lt;&gt;1,"",DATABASE!A3206)</f>
        <v/>
      </c>
      <c r="D3208" s="94">
        <f>IF(DATABASE!$X3206&lt;&gt;1,"",DATABASE!P3206)</f>
        <v/>
      </c>
      <c r="E3208" s="94">
        <f>IF(DATABASE!$X3206&lt;&gt;1,"",DATABASE!L3206)</f>
        <v/>
      </c>
      <c r="F3208" s="94">
        <f>IF(DATABASE!$X3206&lt;&gt;1,"",DATABASE!Q3206)</f>
        <v/>
      </c>
      <c r="G3208" s="94">
        <f>IF(DATABASE!$X3206&lt;&gt;1,"",DATABASE!C3206)</f>
        <v/>
      </c>
      <c r="H3208" s="94">
        <f>IF(DATABASE!$X3206&lt;&gt;1,"",DATABASE!D3206)</f>
        <v/>
      </c>
      <c r="I3208" s="93">
        <f>IF(DATABASE!$X3206&lt;&gt;1,"",DATABASE!S3206)</f>
        <v/>
      </c>
    </row>
    <row r="3209" ht="16.5" customHeight="1" s="111">
      <c r="A3209" s="92">
        <f>IF(DATABASE!$X3207&lt;&gt;1,"",DATABASE!B3207)</f>
        <v/>
      </c>
      <c r="B3209" s="93">
        <f>IF(DATABASE!$X3207&lt;&gt;1,"",DATABASE!M3207)</f>
        <v/>
      </c>
      <c r="C3209" s="94">
        <f>IF(DATABASE!$X3207&lt;&gt;1,"",DATABASE!A3207)</f>
        <v/>
      </c>
      <c r="D3209" s="94">
        <f>IF(DATABASE!$X3207&lt;&gt;1,"",DATABASE!P3207)</f>
        <v/>
      </c>
      <c r="E3209" s="94">
        <f>IF(DATABASE!$X3207&lt;&gt;1,"",DATABASE!L3207)</f>
        <v/>
      </c>
      <c r="F3209" s="94">
        <f>IF(DATABASE!$X3207&lt;&gt;1,"",DATABASE!Q3207)</f>
        <v/>
      </c>
      <c r="G3209" s="94">
        <f>IF(DATABASE!$X3207&lt;&gt;1,"",DATABASE!C3207)</f>
        <v/>
      </c>
      <c r="H3209" s="94">
        <f>IF(DATABASE!$X3207&lt;&gt;1,"",DATABASE!D3207)</f>
        <v/>
      </c>
      <c r="I3209" s="93">
        <f>IF(DATABASE!$X3207&lt;&gt;1,"",DATABASE!S3207)</f>
        <v/>
      </c>
    </row>
    <row r="3210" ht="16.5" customHeight="1" s="111">
      <c r="A3210" s="92">
        <f>IF(DATABASE!$X3208&lt;&gt;1,"",DATABASE!B3208)</f>
        <v/>
      </c>
      <c r="B3210" s="93">
        <f>IF(DATABASE!$X3208&lt;&gt;1,"",DATABASE!M3208)</f>
        <v/>
      </c>
      <c r="C3210" s="94">
        <f>IF(DATABASE!$X3208&lt;&gt;1,"",DATABASE!A3208)</f>
        <v/>
      </c>
      <c r="D3210" s="94">
        <f>IF(DATABASE!$X3208&lt;&gt;1,"",DATABASE!P3208)</f>
        <v/>
      </c>
      <c r="E3210" s="94">
        <f>IF(DATABASE!$X3208&lt;&gt;1,"",DATABASE!L3208)</f>
        <v/>
      </c>
      <c r="F3210" s="94">
        <f>IF(DATABASE!$X3208&lt;&gt;1,"",DATABASE!Q3208)</f>
        <v/>
      </c>
      <c r="G3210" s="94">
        <f>IF(DATABASE!$X3208&lt;&gt;1,"",DATABASE!C3208)</f>
        <v/>
      </c>
      <c r="H3210" s="94">
        <f>IF(DATABASE!$X3208&lt;&gt;1,"",DATABASE!D3208)</f>
        <v/>
      </c>
      <c r="I3210" s="93">
        <f>IF(DATABASE!$X3208&lt;&gt;1,"",DATABASE!S3208)</f>
        <v/>
      </c>
    </row>
    <row r="3211" ht="16.5" customHeight="1" s="111">
      <c r="A3211" s="92">
        <f>IF(DATABASE!$X3209&lt;&gt;1,"",DATABASE!B3209)</f>
        <v/>
      </c>
      <c r="B3211" s="93">
        <f>IF(DATABASE!$X3209&lt;&gt;1,"",DATABASE!M3209)</f>
        <v/>
      </c>
      <c r="C3211" s="94">
        <f>IF(DATABASE!$X3209&lt;&gt;1,"",DATABASE!A3209)</f>
        <v/>
      </c>
      <c r="D3211" s="94">
        <f>IF(DATABASE!$X3209&lt;&gt;1,"",DATABASE!P3209)</f>
        <v/>
      </c>
      <c r="E3211" s="94">
        <f>IF(DATABASE!$X3209&lt;&gt;1,"",DATABASE!L3209)</f>
        <v/>
      </c>
      <c r="F3211" s="94">
        <f>IF(DATABASE!$X3209&lt;&gt;1,"",DATABASE!Q3209)</f>
        <v/>
      </c>
      <c r="G3211" s="94">
        <f>IF(DATABASE!$X3209&lt;&gt;1,"",DATABASE!C3209)</f>
        <v/>
      </c>
      <c r="H3211" s="94">
        <f>IF(DATABASE!$X3209&lt;&gt;1,"",DATABASE!D3209)</f>
        <v/>
      </c>
      <c r="I3211" s="93">
        <f>IF(DATABASE!$X3209&lt;&gt;1,"",DATABASE!S3209)</f>
        <v/>
      </c>
    </row>
    <row r="3212" ht="16.5" customHeight="1" s="111">
      <c r="A3212" s="92">
        <f>IF(DATABASE!$X3210&lt;&gt;1,"",DATABASE!B3210)</f>
        <v/>
      </c>
      <c r="B3212" s="93">
        <f>IF(DATABASE!$X3210&lt;&gt;1,"",DATABASE!M3210)</f>
        <v/>
      </c>
      <c r="C3212" s="94">
        <f>IF(DATABASE!$X3210&lt;&gt;1,"",DATABASE!A3210)</f>
        <v/>
      </c>
      <c r="D3212" s="94">
        <f>IF(DATABASE!$X3210&lt;&gt;1,"",DATABASE!P3210)</f>
        <v/>
      </c>
      <c r="E3212" s="94">
        <f>IF(DATABASE!$X3210&lt;&gt;1,"",DATABASE!L3210)</f>
        <v/>
      </c>
      <c r="F3212" s="94">
        <f>IF(DATABASE!$X3210&lt;&gt;1,"",DATABASE!Q3210)</f>
        <v/>
      </c>
      <c r="G3212" s="94">
        <f>IF(DATABASE!$X3210&lt;&gt;1,"",DATABASE!C3210)</f>
        <v/>
      </c>
      <c r="H3212" s="94">
        <f>IF(DATABASE!$X3210&lt;&gt;1,"",DATABASE!D3210)</f>
        <v/>
      </c>
      <c r="I3212" s="93">
        <f>IF(DATABASE!$X3210&lt;&gt;1,"",DATABASE!S3210)</f>
        <v/>
      </c>
    </row>
    <row r="3213" ht="16.5" customHeight="1" s="111">
      <c r="A3213" s="92">
        <f>IF(DATABASE!$X3211&lt;&gt;1,"",DATABASE!B3211)</f>
        <v/>
      </c>
      <c r="B3213" s="93">
        <f>IF(DATABASE!$X3211&lt;&gt;1,"",DATABASE!M3211)</f>
        <v/>
      </c>
      <c r="C3213" s="94">
        <f>IF(DATABASE!$X3211&lt;&gt;1,"",DATABASE!A3211)</f>
        <v/>
      </c>
      <c r="D3213" s="94">
        <f>IF(DATABASE!$X3211&lt;&gt;1,"",DATABASE!P3211)</f>
        <v/>
      </c>
      <c r="E3213" s="94">
        <f>IF(DATABASE!$X3211&lt;&gt;1,"",DATABASE!L3211)</f>
        <v/>
      </c>
      <c r="F3213" s="94">
        <f>IF(DATABASE!$X3211&lt;&gt;1,"",DATABASE!Q3211)</f>
        <v/>
      </c>
      <c r="G3213" s="94">
        <f>IF(DATABASE!$X3211&lt;&gt;1,"",DATABASE!C3211)</f>
        <v/>
      </c>
      <c r="H3213" s="94">
        <f>IF(DATABASE!$X3211&lt;&gt;1,"",DATABASE!D3211)</f>
        <v/>
      </c>
      <c r="I3213" s="93">
        <f>IF(DATABASE!$X3211&lt;&gt;1,"",DATABASE!S3211)</f>
        <v/>
      </c>
    </row>
    <row r="3214" ht="16.5" customHeight="1" s="111">
      <c r="A3214" s="92">
        <f>IF(DATABASE!$X3212&lt;&gt;1,"",DATABASE!B3212)</f>
        <v/>
      </c>
      <c r="B3214" s="93">
        <f>IF(DATABASE!$X3212&lt;&gt;1,"",DATABASE!M3212)</f>
        <v/>
      </c>
      <c r="C3214" s="94">
        <f>IF(DATABASE!$X3212&lt;&gt;1,"",DATABASE!A3212)</f>
        <v/>
      </c>
      <c r="D3214" s="94">
        <f>IF(DATABASE!$X3212&lt;&gt;1,"",DATABASE!P3212)</f>
        <v/>
      </c>
      <c r="E3214" s="94">
        <f>IF(DATABASE!$X3212&lt;&gt;1,"",DATABASE!L3212)</f>
        <v/>
      </c>
      <c r="F3214" s="94">
        <f>IF(DATABASE!$X3212&lt;&gt;1,"",DATABASE!Q3212)</f>
        <v/>
      </c>
      <c r="G3214" s="94">
        <f>IF(DATABASE!$X3212&lt;&gt;1,"",DATABASE!C3212)</f>
        <v/>
      </c>
      <c r="H3214" s="94">
        <f>IF(DATABASE!$X3212&lt;&gt;1,"",DATABASE!D3212)</f>
        <v/>
      </c>
      <c r="I3214" s="93">
        <f>IF(DATABASE!$X3212&lt;&gt;1,"",DATABASE!S3212)</f>
        <v/>
      </c>
    </row>
    <row r="3215" ht="16.5" customHeight="1" s="111">
      <c r="A3215" s="92">
        <f>IF(DATABASE!$X3213&lt;&gt;1,"",DATABASE!B3213)</f>
        <v/>
      </c>
      <c r="B3215" s="93">
        <f>IF(DATABASE!$X3213&lt;&gt;1,"",DATABASE!M3213)</f>
        <v/>
      </c>
      <c r="C3215" s="94">
        <f>IF(DATABASE!$X3213&lt;&gt;1,"",DATABASE!A3213)</f>
        <v/>
      </c>
      <c r="D3215" s="94">
        <f>IF(DATABASE!$X3213&lt;&gt;1,"",DATABASE!P3213)</f>
        <v/>
      </c>
      <c r="E3215" s="94">
        <f>IF(DATABASE!$X3213&lt;&gt;1,"",DATABASE!L3213)</f>
        <v/>
      </c>
      <c r="F3215" s="94">
        <f>IF(DATABASE!$X3213&lt;&gt;1,"",DATABASE!Q3213)</f>
        <v/>
      </c>
      <c r="G3215" s="94">
        <f>IF(DATABASE!$X3213&lt;&gt;1,"",DATABASE!C3213)</f>
        <v/>
      </c>
      <c r="H3215" s="94">
        <f>IF(DATABASE!$X3213&lt;&gt;1,"",DATABASE!D3213)</f>
        <v/>
      </c>
      <c r="I3215" s="93">
        <f>IF(DATABASE!$X3213&lt;&gt;1,"",DATABASE!S3213)</f>
        <v/>
      </c>
    </row>
    <row r="3216" ht="16.5" customHeight="1" s="111">
      <c r="A3216" s="92">
        <f>IF(DATABASE!$X3214&lt;&gt;1,"",DATABASE!B3214)</f>
        <v/>
      </c>
      <c r="B3216" s="93">
        <f>IF(DATABASE!$X3214&lt;&gt;1,"",DATABASE!M3214)</f>
        <v/>
      </c>
      <c r="C3216" s="94">
        <f>IF(DATABASE!$X3214&lt;&gt;1,"",DATABASE!A3214)</f>
        <v/>
      </c>
      <c r="D3216" s="94">
        <f>IF(DATABASE!$X3214&lt;&gt;1,"",DATABASE!P3214)</f>
        <v/>
      </c>
      <c r="E3216" s="94">
        <f>IF(DATABASE!$X3214&lt;&gt;1,"",DATABASE!L3214)</f>
        <v/>
      </c>
      <c r="F3216" s="94">
        <f>IF(DATABASE!$X3214&lt;&gt;1,"",DATABASE!Q3214)</f>
        <v/>
      </c>
      <c r="G3216" s="94">
        <f>IF(DATABASE!$X3214&lt;&gt;1,"",DATABASE!C3214)</f>
        <v/>
      </c>
      <c r="H3216" s="94">
        <f>IF(DATABASE!$X3214&lt;&gt;1,"",DATABASE!D3214)</f>
        <v/>
      </c>
      <c r="I3216" s="93">
        <f>IF(DATABASE!$X3214&lt;&gt;1,"",DATABASE!S3214)</f>
        <v/>
      </c>
    </row>
    <row r="3217" ht="16.5" customHeight="1" s="111">
      <c r="A3217" s="92">
        <f>IF(DATABASE!$X3215&lt;&gt;1,"",DATABASE!B3215)</f>
        <v/>
      </c>
      <c r="B3217" s="93">
        <f>IF(DATABASE!$X3215&lt;&gt;1,"",DATABASE!M3215)</f>
        <v/>
      </c>
      <c r="C3217" s="94">
        <f>IF(DATABASE!$X3215&lt;&gt;1,"",DATABASE!A3215)</f>
        <v/>
      </c>
      <c r="D3217" s="94">
        <f>IF(DATABASE!$X3215&lt;&gt;1,"",DATABASE!P3215)</f>
        <v/>
      </c>
      <c r="E3217" s="94">
        <f>IF(DATABASE!$X3215&lt;&gt;1,"",DATABASE!L3215)</f>
        <v/>
      </c>
      <c r="F3217" s="94">
        <f>IF(DATABASE!$X3215&lt;&gt;1,"",DATABASE!Q3215)</f>
        <v/>
      </c>
      <c r="G3217" s="94">
        <f>IF(DATABASE!$X3215&lt;&gt;1,"",DATABASE!C3215)</f>
        <v/>
      </c>
      <c r="H3217" s="94">
        <f>IF(DATABASE!$X3215&lt;&gt;1,"",DATABASE!D3215)</f>
        <v/>
      </c>
      <c r="I3217" s="93">
        <f>IF(DATABASE!$X3215&lt;&gt;1,"",DATABASE!S3215)</f>
        <v/>
      </c>
    </row>
    <row r="3218" ht="16.5" customHeight="1" s="111">
      <c r="A3218" s="92">
        <f>IF(DATABASE!$X3216&lt;&gt;1,"",DATABASE!B3216)</f>
        <v/>
      </c>
      <c r="B3218" s="93">
        <f>IF(DATABASE!$X3216&lt;&gt;1,"",DATABASE!M3216)</f>
        <v/>
      </c>
      <c r="C3218" s="94">
        <f>IF(DATABASE!$X3216&lt;&gt;1,"",DATABASE!A3216)</f>
        <v/>
      </c>
      <c r="D3218" s="94">
        <f>IF(DATABASE!$X3216&lt;&gt;1,"",DATABASE!P3216)</f>
        <v/>
      </c>
      <c r="E3218" s="94">
        <f>IF(DATABASE!$X3216&lt;&gt;1,"",DATABASE!L3216)</f>
        <v/>
      </c>
      <c r="F3218" s="94">
        <f>IF(DATABASE!$X3216&lt;&gt;1,"",DATABASE!Q3216)</f>
        <v/>
      </c>
      <c r="G3218" s="94">
        <f>IF(DATABASE!$X3216&lt;&gt;1,"",DATABASE!C3216)</f>
        <v/>
      </c>
      <c r="H3218" s="94">
        <f>IF(DATABASE!$X3216&lt;&gt;1,"",DATABASE!D3216)</f>
        <v/>
      </c>
      <c r="I3218" s="93">
        <f>IF(DATABASE!$X3216&lt;&gt;1,"",DATABASE!S3216)</f>
        <v/>
      </c>
    </row>
    <row r="3219" ht="16.5" customHeight="1" s="111">
      <c r="A3219" s="92">
        <f>IF(DATABASE!$X3217&lt;&gt;1,"",DATABASE!B3217)</f>
        <v/>
      </c>
      <c r="B3219" s="93">
        <f>IF(DATABASE!$X3217&lt;&gt;1,"",DATABASE!M3217)</f>
        <v/>
      </c>
      <c r="C3219" s="94">
        <f>IF(DATABASE!$X3217&lt;&gt;1,"",DATABASE!A3217)</f>
        <v/>
      </c>
      <c r="D3219" s="94">
        <f>IF(DATABASE!$X3217&lt;&gt;1,"",DATABASE!P3217)</f>
        <v/>
      </c>
      <c r="E3219" s="94">
        <f>IF(DATABASE!$X3217&lt;&gt;1,"",DATABASE!L3217)</f>
        <v/>
      </c>
      <c r="F3219" s="94">
        <f>IF(DATABASE!$X3217&lt;&gt;1,"",DATABASE!Q3217)</f>
        <v/>
      </c>
      <c r="G3219" s="94">
        <f>IF(DATABASE!$X3217&lt;&gt;1,"",DATABASE!C3217)</f>
        <v/>
      </c>
      <c r="H3219" s="94">
        <f>IF(DATABASE!$X3217&lt;&gt;1,"",DATABASE!D3217)</f>
        <v/>
      </c>
      <c r="I3219" s="93">
        <f>IF(DATABASE!$X3217&lt;&gt;1,"",DATABASE!S3217)</f>
        <v/>
      </c>
    </row>
    <row r="3220" ht="16.5" customHeight="1" s="111">
      <c r="A3220" s="92">
        <f>IF(DATABASE!$X3218&lt;&gt;1,"",DATABASE!B3218)</f>
        <v/>
      </c>
      <c r="B3220" s="93">
        <f>IF(DATABASE!$X3218&lt;&gt;1,"",DATABASE!M3218)</f>
        <v/>
      </c>
      <c r="C3220" s="94">
        <f>IF(DATABASE!$X3218&lt;&gt;1,"",DATABASE!A3218)</f>
        <v/>
      </c>
      <c r="D3220" s="94">
        <f>IF(DATABASE!$X3218&lt;&gt;1,"",DATABASE!P3218)</f>
        <v/>
      </c>
      <c r="E3220" s="94">
        <f>IF(DATABASE!$X3218&lt;&gt;1,"",DATABASE!L3218)</f>
        <v/>
      </c>
      <c r="F3220" s="94">
        <f>IF(DATABASE!$X3218&lt;&gt;1,"",DATABASE!Q3218)</f>
        <v/>
      </c>
      <c r="G3220" s="94">
        <f>IF(DATABASE!$X3218&lt;&gt;1,"",DATABASE!C3218)</f>
        <v/>
      </c>
      <c r="H3220" s="94">
        <f>IF(DATABASE!$X3218&lt;&gt;1,"",DATABASE!D3218)</f>
        <v/>
      </c>
      <c r="I3220" s="93">
        <f>IF(DATABASE!$X3218&lt;&gt;1,"",DATABASE!S3218)</f>
        <v/>
      </c>
    </row>
    <row r="3221" ht="16.5" customHeight="1" s="111">
      <c r="A3221" s="92">
        <f>IF(DATABASE!$X3219&lt;&gt;1,"",DATABASE!B3219)</f>
        <v/>
      </c>
      <c r="B3221" s="93">
        <f>IF(DATABASE!$X3219&lt;&gt;1,"",DATABASE!M3219)</f>
        <v/>
      </c>
      <c r="C3221" s="94">
        <f>IF(DATABASE!$X3219&lt;&gt;1,"",DATABASE!A3219)</f>
        <v/>
      </c>
      <c r="D3221" s="94">
        <f>IF(DATABASE!$X3219&lt;&gt;1,"",DATABASE!P3219)</f>
        <v/>
      </c>
      <c r="E3221" s="94">
        <f>IF(DATABASE!$X3219&lt;&gt;1,"",DATABASE!L3219)</f>
        <v/>
      </c>
      <c r="F3221" s="94">
        <f>IF(DATABASE!$X3219&lt;&gt;1,"",DATABASE!Q3219)</f>
        <v/>
      </c>
      <c r="G3221" s="94">
        <f>IF(DATABASE!$X3219&lt;&gt;1,"",DATABASE!C3219)</f>
        <v/>
      </c>
      <c r="H3221" s="94">
        <f>IF(DATABASE!$X3219&lt;&gt;1,"",DATABASE!D3219)</f>
        <v/>
      </c>
      <c r="I3221" s="93">
        <f>IF(DATABASE!$X3219&lt;&gt;1,"",DATABASE!S3219)</f>
        <v/>
      </c>
    </row>
    <row r="3222" ht="16.5" customHeight="1" s="111">
      <c r="A3222" s="92">
        <f>IF(DATABASE!$X3220&lt;&gt;1,"",DATABASE!B3220)</f>
        <v/>
      </c>
      <c r="B3222" s="93">
        <f>IF(DATABASE!$X3220&lt;&gt;1,"",DATABASE!M3220)</f>
        <v/>
      </c>
      <c r="C3222" s="94">
        <f>IF(DATABASE!$X3220&lt;&gt;1,"",DATABASE!A3220)</f>
        <v/>
      </c>
      <c r="D3222" s="94">
        <f>IF(DATABASE!$X3220&lt;&gt;1,"",DATABASE!P3220)</f>
        <v/>
      </c>
      <c r="E3222" s="94">
        <f>IF(DATABASE!$X3220&lt;&gt;1,"",DATABASE!L3220)</f>
        <v/>
      </c>
      <c r="F3222" s="94">
        <f>IF(DATABASE!$X3220&lt;&gt;1,"",DATABASE!Q3220)</f>
        <v/>
      </c>
      <c r="G3222" s="94">
        <f>IF(DATABASE!$X3220&lt;&gt;1,"",DATABASE!C3220)</f>
        <v/>
      </c>
      <c r="H3222" s="94">
        <f>IF(DATABASE!$X3220&lt;&gt;1,"",DATABASE!D3220)</f>
        <v/>
      </c>
      <c r="I3222" s="93">
        <f>IF(DATABASE!$X3220&lt;&gt;1,"",DATABASE!S3220)</f>
        <v/>
      </c>
    </row>
    <row r="3223" ht="16.5" customHeight="1" s="111">
      <c r="A3223" s="92">
        <f>IF(DATABASE!$X3221&lt;&gt;1,"",DATABASE!B3221)</f>
        <v/>
      </c>
      <c r="B3223" s="93">
        <f>IF(DATABASE!$X3221&lt;&gt;1,"",DATABASE!M3221)</f>
        <v/>
      </c>
      <c r="C3223" s="94">
        <f>IF(DATABASE!$X3221&lt;&gt;1,"",DATABASE!A3221)</f>
        <v/>
      </c>
      <c r="D3223" s="94">
        <f>IF(DATABASE!$X3221&lt;&gt;1,"",DATABASE!P3221)</f>
        <v/>
      </c>
      <c r="E3223" s="94">
        <f>IF(DATABASE!$X3221&lt;&gt;1,"",DATABASE!L3221)</f>
        <v/>
      </c>
      <c r="F3223" s="94">
        <f>IF(DATABASE!$X3221&lt;&gt;1,"",DATABASE!Q3221)</f>
        <v/>
      </c>
      <c r="G3223" s="94">
        <f>IF(DATABASE!$X3221&lt;&gt;1,"",DATABASE!C3221)</f>
        <v/>
      </c>
      <c r="H3223" s="94">
        <f>IF(DATABASE!$X3221&lt;&gt;1,"",DATABASE!D3221)</f>
        <v/>
      </c>
      <c r="I3223" s="93">
        <f>IF(DATABASE!$X3221&lt;&gt;1,"",DATABASE!S3221)</f>
        <v/>
      </c>
    </row>
    <row r="3224" ht="16.5" customHeight="1" s="111">
      <c r="A3224" s="92">
        <f>IF(DATABASE!$X3222&lt;&gt;1,"",DATABASE!B3222)</f>
        <v/>
      </c>
      <c r="B3224" s="93">
        <f>IF(DATABASE!$X3222&lt;&gt;1,"",DATABASE!M3222)</f>
        <v/>
      </c>
      <c r="C3224" s="94">
        <f>IF(DATABASE!$X3222&lt;&gt;1,"",DATABASE!A3222)</f>
        <v/>
      </c>
      <c r="D3224" s="94">
        <f>IF(DATABASE!$X3222&lt;&gt;1,"",DATABASE!P3222)</f>
        <v/>
      </c>
      <c r="E3224" s="94">
        <f>IF(DATABASE!$X3222&lt;&gt;1,"",DATABASE!L3222)</f>
        <v/>
      </c>
      <c r="F3224" s="94">
        <f>IF(DATABASE!$X3222&lt;&gt;1,"",DATABASE!Q3222)</f>
        <v/>
      </c>
      <c r="G3224" s="94">
        <f>IF(DATABASE!$X3222&lt;&gt;1,"",DATABASE!C3222)</f>
        <v/>
      </c>
      <c r="H3224" s="94">
        <f>IF(DATABASE!$X3222&lt;&gt;1,"",DATABASE!D3222)</f>
        <v/>
      </c>
      <c r="I3224" s="93">
        <f>IF(DATABASE!$X3222&lt;&gt;1,"",DATABASE!S3222)</f>
        <v/>
      </c>
    </row>
    <row r="3225" ht="16.5" customHeight="1" s="111">
      <c r="A3225" s="92">
        <f>IF(DATABASE!$X3223&lt;&gt;1,"",DATABASE!B3223)</f>
        <v/>
      </c>
      <c r="B3225" s="93">
        <f>IF(DATABASE!$X3223&lt;&gt;1,"",DATABASE!M3223)</f>
        <v/>
      </c>
      <c r="C3225" s="94">
        <f>IF(DATABASE!$X3223&lt;&gt;1,"",DATABASE!A3223)</f>
        <v/>
      </c>
      <c r="D3225" s="94">
        <f>IF(DATABASE!$X3223&lt;&gt;1,"",DATABASE!P3223)</f>
        <v/>
      </c>
      <c r="E3225" s="94">
        <f>IF(DATABASE!$X3223&lt;&gt;1,"",DATABASE!L3223)</f>
        <v/>
      </c>
      <c r="F3225" s="94">
        <f>IF(DATABASE!$X3223&lt;&gt;1,"",DATABASE!Q3223)</f>
        <v/>
      </c>
      <c r="G3225" s="94">
        <f>IF(DATABASE!$X3223&lt;&gt;1,"",DATABASE!C3223)</f>
        <v/>
      </c>
      <c r="H3225" s="94">
        <f>IF(DATABASE!$X3223&lt;&gt;1,"",DATABASE!D3223)</f>
        <v/>
      </c>
      <c r="I3225" s="93">
        <f>IF(DATABASE!$X3223&lt;&gt;1,"",DATABASE!S3223)</f>
        <v/>
      </c>
    </row>
    <row r="3226" ht="16.5" customHeight="1" s="111">
      <c r="A3226" s="92">
        <f>IF(DATABASE!$X3224&lt;&gt;1,"",DATABASE!B3224)</f>
        <v/>
      </c>
      <c r="B3226" s="93">
        <f>IF(DATABASE!$X3224&lt;&gt;1,"",DATABASE!M3224)</f>
        <v/>
      </c>
      <c r="C3226" s="94">
        <f>IF(DATABASE!$X3224&lt;&gt;1,"",DATABASE!A3224)</f>
        <v/>
      </c>
      <c r="D3226" s="94">
        <f>IF(DATABASE!$X3224&lt;&gt;1,"",DATABASE!P3224)</f>
        <v/>
      </c>
      <c r="E3226" s="94">
        <f>IF(DATABASE!$X3224&lt;&gt;1,"",DATABASE!L3224)</f>
        <v/>
      </c>
      <c r="F3226" s="94">
        <f>IF(DATABASE!$X3224&lt;&gt;1,"",DATABASE!Q3224)</f>
        <v/>
      </c>
      <c r="G3226" s="94">
        <f>IF(DATABASE!$X3224&lt;&gt;1,"",DATABASE!C3224)</f>
        <v/>
      </c>
      <c r="H3226" s="94">
        <f>IF(DATABASE!$X3224&lt;&gt;1,"",DATABASE!D3224)</f>
        <v/>
      </c>
      <c r="I3226" s="93">
        <f>IF(DATABASE!$X3224&lt;&gt;1,"",DATABASE!S3224)</f>
        <v/>
      </c>
    </row>
    <row r="3227" ht="16.5" customHeight="1" s="111">
      <c r="A3227" s="92">
        <f>IF(DATABASE!$X3225&lt;&gt;1,"",DATABASE!B3225)</f>
        <v/>
      </c>
      <c r="B3227" s="93">
        <f>IF(DATABASE!$X3225&lt;&gt;1,"",DATABASE!M3225)</f>
        <v/>
      </c>
      <c r="C3227" s="94">
        <f>IF(DATABASE!$X3225&lt;&gt;1,"",DATABASE!A3225)</f>
        <v/>
      </c>
      <c r="D3227" s="94">
        <f>IF(DATABASE!$X3225&lt;&gt;1,"",DATABASE!P3225)</f>
        <v/>
      </c>
      <c r="E3227" s="94">
        <f>IF(DATABASE!$X3225&lt;&gt;1,"",DATABASE!L3225)</f>
        <v/>
      </c>
      <c r="F3227" s="94">
        <f>IF(DATABASE!$X3225&lt;&gt;1,"",DATABASE!Q3225)</f>
        <v/>
      </c>
      <c r="G3227" s="94">
        <f>IF(DATABASE!$X3225&lt;&gt;1,"",DATABASE!C3225)</f>
        <v/>
      </c>
      <c r="H3227" s="94">
        <f>IF(DATABASE!$X3225&lt;&gt;1,"",DATABASE!D3225)</f>
        <v/>
      </c>
      <c r="I3227" s="93">
        <f>IF(DATABASE!$X3225&lt;&gt;1,"",DATABASE!S3225)</f>
        <v/>
      </c>
    </row>
    <row r="3228" ht="16.5" customHeight="1" s="111">
      <c r="A3228" s="92">
        <f>IF(DATABASE!$X3226&lt;&gt;1,"",DATABASE!B3226)</f>
        <v/>
      </c>
      <c r="B3228" s="93">
        <f>IF(DATABASE!$X3226&lt;&gt;1,"",DATABASE!M3226)</f>
        <v/>
      </c>
      <c r="C3228" s="94">
        <f>IF(DATABASE!$X3226&lt;&gt;1,"",DATABASE!A3226)</f>
        <v/>
      </c>
      <c r="D3228" s="94">
        <f>IF(DATABASE!$X3226&lt;&gt;1,"",DATABASE!P3226)</f>
        <v/>
      </c>
      <c r="E3228" s="94">
        <f>IF(DATABASE!$X3226&lt;&gt;1,"",DATABASE!L3226)</f>
        <v/>
      </c>
      <c r="F3228" s="94">
        <f>IF(DATABASE!$X3226&lt;&gt;1,"",DATABASE!Q3226)</f>
        <v/>
      </c>
      <c r="G3228" s="94">
        <f>IF(DATABASE!$X3226&lt;&gt;1,"",DATABASE!C3226)</f>
        <v/>
      </c>
      <c r="H3228" s="94">
        <f>IF(DATABASE!$X3226&lt;&gt;1,"",DATABASE!D3226)</f>
        <v/>
      </c>
      <c r="I3228" s="93">
        <f>IF(DATABASE!$X3226&lt;&gt;1,"",DATABASE!S3226)</f>
        <v/>
      </c>
    </row>
    <row r="3229" ht="16.5" customHeight="1" s="111">
      <c r="A3229" s="92">
        <f>IF(DATABASE!$X3227&lt;&gt;1,"",DATABASE!B3227)</f>
        <v/>
      </c>
      <c r="B3229" s="93">
        <f>IF(DATABASE!$X3227&lt;&gt;1,"",DATABASE!M3227)</f>
        <v/>
      </c>
      <c r="C3229" s="94">
        <f>IF(DATABASE!$X3227&lt;&gt;1,"",DATABASE!A3227)</f>
        <v/>
      </c>
      <c r="D3229" s="94">
        <f>IF(DATABASE!$X3227&lt;&gt;1,"",DATABASE!P3227)</f>
        <v/>
      </c>
      <c r="E3229" s="94">
        <f>IF(DATABASE!$X3227&lt;&gt;1,"",DATABASE!L3227)</f>
        <v/>
      </c>
      <c r="F3229" s="94">
        <f>IF(DATABASE!$X3227&lt;&gt;1,"",DATABASE!Q3227)</f>
        <v/>
      </c>
      <c r="G3229" s="94">
        <f>IF(DATABASE!$X3227&lt;&gt;1,"",DATABASE!C3227)</f>
        <v/>
      </c>
      <c r="H3229" s="94">
        <f>IF(DATABASE!$X3227&lt;&gt;1,"",DATABASE!D3227)</f>
        <v/>
      </c>
      <c r="I3229" s="93">
        <f>IF(DATABASE!$X3227&lt;&gt;1,"",DATABASE!S3227)</f>
        <v/>
      </c>
    </row>
    <row r="3230" ht="16.5" customHeight="1" s="111">
      <c r="A3230" s="92">
        <f>IF(DATABASE!$X3228&lt;&gt;1,"",DATABASE!B3228)</f>
        <v/>
      </c>
      <c r="B3230" s="93">
        <f>IF(DATABASE!$X3228&lt;&gt;1,"",DATABASE!M3228)</f>
        <v/>
      </c>
      <c r="C3230" s="94">
        <f>IF(DATABASE!$X3228&lt;&gt;1,"",DATABASE!A3228)</f>
        <v/>
      </c>
      <c r="D3230" s="94">
        <f>IF(DATABASE!$X3228&lt;&gt;1,"",DATABASE!P3228)</f>
        <v/>
      </c>
      <c r="E3230" s="94">
        <f>IF(DATABASE!$X3228&lt;&gt;1,"",DATABASE!L3228)</f>
        <v/>
      </c>
      <c r="F3230" s="94">
        <f>IF(DATABASE!$X3228&lt;&gt;1,"",DATABASE!Q3228)</f>
        <v/>
      </c>
      <c r="G3230" s="94">
        <f>IF(DATABASE!$X3228&lt;&gt;1,"",DATABASE!C3228)</f>
        <v/>
      </c>
      <c r="H3230" s="94">
        <f>IF(DATABASE!$X3228&lt;&gt;1,"",DATABASE!D3228)</f>
        <v/>
      </c>
      <c r="I3230" s="93">
        <f>IF(DATABASE!$X3228&lt;&gt;1,"",DATABASE!S3228)</f>
        <v/>
      </c>
    </row>
    <row r="3231" ht="16.5" customHeight="1" s="111">
      <c r="A3231" s="92">
        <f>IF(DATABASE!$X3229&lt;&gt;1,"",DATABASE!B3229)</f>
        <v/>
      </c>
      <c r="B3231" s="93">
        <f>IF(DATABASE!$X3229&lt;&gt;1,"",DATABASE!M3229)</f>
        <v/>
      </c>
      <c r="C3231" s="94">
        <f>IF(DATABASE!$X3229&lt;&gt;1,"",DATABASE!A3229)</f>
        <v/>
      </c>
      <c r="D3231" s="94">
        <f>IF(DATABASE!$X3229&lt;&gt;1,"",DATABASE!P3229)</f>
        <v/>
      </c>
      <c r="E3231" s="94">
        <f>IF(DATABASE!$X3229&lt;&gt;1,"",DATABASE!L3229)</f>
        <v/>
      </c>
      <c r="F3231" s="94">
        <f>IF(DATABASE!$X3229&lt;&gt;1,"",DATABASE!Q3229)</f>
        <v/>
      </c>
      <c r="G3231" s="94">
        <f>IF(DATABASE!$X3229&lt;&gt;1,"",DATABASE!C3229)</f>
        <v/>
      </c>
      <c r="H3231" s="94">
        <f>IF(DATABASE!$X3229&lt;&gt;1,"",DATABASE!D3229)</f>
        <v/>
      </c>
      <c r="I3231" s="93">
        <f>IF(DATABASE!$X3229&lt;&gt;1,"",DATABASE!S3229)</f>
        <v/>
      </c>
    </row>
    <row r="3232" ht="16.5" customHeight="1" s="111">
      <c r="A3232" s="92">
        <f>IF(DATABASE!$X3230&lt;&gt;1,"",DATABASE!B3230)</f>
        <v/>
      </c>
      <c r="B3232" s="93">
        <f>IF(DATABASE!$X3230&lt;&gt;1,"",DATABASE!M3230)</f>
        <v/>
      </c>
      <c r="C3232" s="94">
        <f>IF(DATABASE!$X3230&lt;&gt;1,"",DATABASE!A3230)</f>
        <v/>
      </c>
      <c r="D3232" s="94">
        <f>IF(DATABASE!$X3230&lt;&gt;1,"",DATABASE!P3230)</f>
        <v/>
      </c>
      <c r="E3232" s="94">
        <f>IF(DATABASE!$X3230&lt;&gt;1,"",DATABASE!L3230)</f>
        <v/>
      </c>
      <c r="F3232" s="94">
        <f>IF(DATABASE!$X3230&lt;&gt;1,"",DATABASE!Q3230)</f>
        <v/>
      </c>
      <c r="G3232" s="94">
        <f>IF(DATABASE!$X3230&lt;&gt;1,"",DATABASE!C3230)</f>
        <v/>
      </c>
      <c r="H3232" s="94">
        <f>IF(DATABASE!$X3230&lt;&gt;1,"",DATABASE!D3230)</f>
        <v/>
      </c>
      <c r="I3232" s="93">
        <f>IF(DATABASE!$X3230&lt;&gt;1,"",DATABASE!S3230)</f>
        <v/>
      </c>
    </row>
    <row r="3233" ht="16.5" customHeight="1" s="111">
      <c r="A3233" s="92">
        <f>IF(DATABASE!$X3231&lt;&gt;1,"",DATABASE!B3231)</f>
        <v/>
      </c>
      <c r="B3233" s="93">
        <f>IF(DATABASE!$X3231&lt;&gt;1,"",DATABASE!M3231)</f>
        <v/>
      </c>
      <c r="C3233" s="94">
        <f>IF(DATABASE!$X3231&lt;&gt;1,"",DATABASE!A3231)</f>
        <v/>
      </c>
      <c r="D3233" s="94">
        <f>IF(DATABASE!$X3231&lt;&gt;1,"",DATABASE!P3231)</f>
        <v/>
      </c>
      <c r="E3233" s="94">
        <f>IF(DATABASE!$X3231&lt;&gt;1,"",DATABASE!L3231)</f>
        <v/>
      </c>
      <c r="F3233" s="94">
        <f>IF(DATABASE!$X3231&lt;&gt;1,"",DATABASE!Q3231)</f>
        <v/>
      </c>
      <c r="G3233" s="94">
        <f>IF(DATABASE!$X3231&lt;&gt;1,"",DATABASE!C3231)</f>
        <v/>
      </c>
      <c r="H3233" s="94">
        <f>IF(DATABASE!$X3231&lt;&gt;1,"",DATABASE!D3231)</f>
        <v/>
      </c>
      <c r="I3233" s="93">
        <f>IF(DATABASE!$X3231&lt;&gt;1,"",DATABASE!S3231)</f>
        <v/>
      </c>
    </row>
    <row r="3234" ht="16.5" customHeight="1" s="111">
      <c r="A3234" s="92">
        <f>IF(DATABASE!$X3232&lt;&gt;1,"",DATABASE!B3232)</f>
        <v/>
      </c>
      <c r="B3234" s="93">
        <f>IF(DATABASE!$X3232&lt;&gt;1,"",DATABASE!M3232)</f>
        <v/>
      </c>
      <c r="C3234" s="94">
        <f>IF(DATABASE!$X3232&lt;&gt;1,"",DATABASE!A3232)</f>
        <v/>
      </c>
      <c r="D3234" s="94">
        <f>IF(DATABASE!$X3232&lt;&gt;1,"",DATABASE!P3232)</f>
        <v/>
      </c>
      <c r="E3234" s="94">
        <f>IF(DATABASE!$X3232&lt;&gt;1,"",DATABASE!L3232)</f>
        <v/>
      </c>
      <c r="F3234" s="94">
        <f>IF(DATABASE!$X3232&lt;&gt;1,"",DATABASE!Q3232)</f>
        <v/>
      </c>
      <c r="G3234" s="94">
        <f>IF(DATABASE!$X3232&lt;&gt;1,"",DATABASE!C3232)</f>
        <v/>
      </c>
      <c r="H3234" s="94">
        <f>IF(DATABASE!$X3232&lt;&gt;1,"",DATABASE!D3232)</f>
        <v/>
      </c>
      <c r="I3234" s="93">
        <f>IF(DATABASE!$X3232&lt;&gt;1,"",DATABASE!S3232)</f>
        <v/>
      </c>
    </row>
    <row r="3235" ht="16.5" customHeight="1" s="111">
      <c r="A3235" s="92">
        <f>IF(DATABASE!$X3233&lt;&gt;1,"",DATABASE!B3233)</f>
        <v/>
      </c>
      <c r="B3235" s="93">
        <f>IF(DATABASE!$X3233&lt;&gt;1,"",DATABASE!M3233)</f>
        <v/>
      </c>
      <c r="C3235" s="94">
        <f>IF(DATABASE!$X3233&lt;&gt;1,"",DATABASE!A3233)</f>
        <v/>
      </c>
      <c r="D3235" s="94">
        <f>IF(DATABASE!$X3233&lt;&gt;1,"",DATABASE!P3233)</f>
        <v/>
      </c>
      <c r="E3235" s="94">
        <f>IF(DATABASE!$X3233&lt;&gt;1,"",DATABASE!L3233)</f>
        <v/>
      </c>
      <c r="F3235" s="94">
        <f>IF(DATABASE!$X3233&lt;&gt;1,"",DATABASE!Q3233)</f>
        <v/>
      </c>
      <c r="G3235" s="94">
        <f>IF(DATABASE!$X3233&lt;&gt;1,"",DATABASE!C3233)</f>
        <v/>
      </c>
      <c r="H3235" s="94">
        <f>IF(DATABASE!$X3233&lt;&gt;1,"",DATABASE!D3233)</f>
        <v/>
      </c>
      <c r="I3235" s="93">
        <f>IF(DATABASE!$X3233&lt;&gt;1,"",DATABASE!S3233)</f>
        <v/>
      </c>
    </row>
    <row r="3236" ht="16.5" customHeight="1" s="111">
      <c r="A3236" s="92">
        <f>IF(DATABASE!$X3234&lt;&gt;1,"",DATABASE!B3234)</f>
        <v/>
      </c>
      <c r="B3236" s="93">
        <f>IF(DATABASE!$X3234&lt;&gt;1,"",DATABASE!M3234)</f>
        <v/>
      </c>
      <c r="C3236" s="94">
        <f>IF(DATABASE!$X3234&lt;&gt;1,"",DATABASE!A3234)</f>
        <v/>
      </c>
      <c r="D3236" s="94">
        <f>IF(DATABASE!$X3234&lt;&gt;1,"",DATABASE!P3234)</f>
        <v/>
      </c>
      <c r="E3236" s="94">
        <f>IF(DATABASE!$X3234&lt;&gt;1,"",DATABASE!L3234)</f>
        <v/>
      </c>
      <c r="F3236" s="94">
        <f>IF(DATABASE!$X3234&lt;&gt;1,"",DATABASE!Q3234)</f>
        <v/>
      </c>
      <c r="G3236" s="94">
        <f>IF(DATABASE!$X3234&lt;&gt;1,"",DATABASE!C3234)</f>
        <v/>
      </c>
      <c r="H3236" s="94">
        <f>IF(DATABASE!$X3234&lt;&gt;1,"",DATABASE!D3234)</f>
        <v/>
      </c>
      <c r="I3236" s="93">
        <f>IF(DATABASE!$X3234&lt;&gt;1,"",DATABASE!S3234)</f>
        <v/>
      </c>
    </row>
    <row r="3237" ht="16.5" customHeight="1" s="111">
      <c r="A3237" s="92">
        <f>IF(DATABASE!$X3235&lt;&gt;1,"",DATABASE!B3235)</f>
        <v/>
      </c>
      <c r="B3237" s="93">
        <f>IF(DATABASE!$X3235&lt;&gt;1,"",DATABASE!M3235)</f>
        <v/>
      </c>
      <c r="C3237" s="94">
        <f>IF(DATABASE!$X3235&lt;&gt;1,"",DATABASE!A3235)</f>
        <v/>
      </c>
      <c r="D3237" s="94">
        <f>IF(DATABASE!$X3235&lt;&gt;1,"",DATABASE!P3235)</f>
        <v/>
      </c>
      <c r="E3237" s="94">
        <f>IF(DATABASE!$X3235&lt;&gt;1,"",DATABASE!L3235)</f>
        <v/>
      </c>
      <c r="F3237" s="94">
        <f>IF(DATABASE!$X3235&lt;&gt;1,"",DATABASE!Q3235)</f>
        <v/>
      </c>
      <c r="G3237" s="94">
        <f>IF(DATABASE!$X3235&lt;&gt;1,"",DATABASE!C3235)</f>
        <v/>
      </c>
      <c r="H3237" s="94">
        <f>IF(DATABASE!$X3235&lt;&gt;1,"",DATABASE!D3235)</f>
        <v/>
      </c>
      <c r="I3237" s="93">
        <f>IF(DATABASE!$X3235&lt;&gt;1,"",DATABASE!S3235)</f>
        <v/>
      </c>
    </row>
    <row r="3238" ht="16.5" customHeight="1" s="111">
      <c r="A3238" s="92">
        <f>IF(DATABASE!$X3236&lt;&gt;1,"",DATABASE!B3236)</f>
        <v/>
      </c>
      <c r="B3238" s="93">
        <f>IF(DATABASE!$X3236&lt;&gt;1,"",DATABASE!M3236)</f>
        <v/>
      </c>
      <c r="C3238" s="94">
        <f>IF(DATABASE!$X3236&lt;&gt;1,"",DATABASE!A3236)</f>
        <v/>
      </c>
      <c r="D3238" s="94">
        <f>IF(DATABASE!$X3236&lt;&gt;1,"",DATABASE!P3236)</f>
        <v/>
      </c>
      <c r="E3238" s="94">
        <f>IF(DATABASE!$X3236&lt;&gt;1,"",DATABASE!L3236)</f>
        <v/>
      </c>
      <c r="F3238" s="94">
        <f>IF(DATABASE!$X3236&lt;&gt;1,"",DATABASE!Q3236)</f>
        <v/>
      </c>
      <c r="G3238" s="94">
        <f>IF(DATABASE!$X3236&lt;&gt;1,"",DATABASE!C3236)</f>
        <v/>
      </c>
      <c r="H3238" s="94">
        <f>IF(DATABASE!$X3236&lt;&gt;1,"",DATABASE!D3236)</f>
        <v/>
      </c>
      <c r="I3238" s="93">
        <f>IF(DATABASE!$X3236&lt;&gt;1,"",DATABASE!S3236)</f>
        <v/>
      </c>
    </row>
    <row r="3239" ht="16.5" customHeight="1" s="111">
      <c r="A3239" s="92">
        <f>IF(DATABASE!$X3237&lt;&gt;1,"",DATABASE!B3237)</f>
        <v/>
      </c>
      <c r="B3239" s="93">
        <f>IF(DATABASE!$X3237&lt;&gt;1,"",DATABASE!M3237)</f>
        <v/>
      </c>
      <c r="C3239" s="94">
        <f>IF(DATABASE!$X3237&lt;&gt;1,"",DATABASE!A3237)</f>
        <v/>
      </c>
      <c r="D3239" s="94">
        <f>IF(DATABASE!$X3237&lt;&gt;1,"",DATABASE!P3237)</f>
        <v/>
      </c>
      <c r="E3239" s="94">
        <f>IF(DATABASE!$X3237&lt;&gt;1,"",DATABASE!L3237)</f>
        <v/>
      </c>
      <c r="F3239" s="94">
        <f>IF(DATABASE!$X3237&lt;&gt;1,"",DATABASE!Q3237)</f>
        <v/>
      </c>
      <c r="G3239" s="94">
        <f>IF(DATABASE!$X3237&lt;&gt;1,"",DATABASE!C3237)</f>
        <v/>
      </c>
      <c r="H3239" s="94">
        <f>IF(DATABASE!$X3237&lt;&gt;1,"",DATABASE!D3237)</f>
        <v/>
      </c>
      <c r="I3239" s="93">
        <f>IF(DATABASE!$X3237&lt;&gt;1,"",DATABASE!S3237)</f>
        <v/>
      </c>
    </row>
    <row r="3240" ht="16.5" customHeight="1" s="111">
      <c r="A3240" s="92">
        <f>IF(DATABASE!$X3238&lt;&gt;1,"",DATABASE!B3238)</f>
        <v/>
      </c>
      <c r="B3240" s="93">
        <f>IF(DATABASE!$X3238&lt;&gt;1,"",DATABASE!M3238)</f>
        <v/>
      </c>
      <c r="C3240" s="94">
        <f>IF(DATABASE!$X3238&lt;&gt;1,"",DATABASE!A3238)</f>
        <v/>
      </c>
      <c r="D3240" s="94">
        <f>IF(DATABASE!$X3238&lt;&gt;1,"",DATABASE!P3238)</f>
        <v/>
      </c>
      <c r="E3240" s="94">
        <f>IF(DATABASE!$X3238&lt;&gt;1,"",DATABASE!L3238)</f>
        <v/>
      </c>
      <c r="F3240" s="94">
        <f>IF(DATABASE!$X3238&lt;&gt;1,"",DATABASE!Q3238)</f>
        <v/>
      </c>
      <c r="G3240" s="94">
        <f>IF(DATABASE!$X3238&lt;&gt;1,"",DATABASE!C3238)</f>
        <v/>
      </c>
      <c r="H3240" s="94">
        <f>IF(DATABASE!$X3238&lt;&gt;1,"",DATABASE!D3238)</f>
        <v/>
      </c>
      <c r="I3240" s="93">
        <f>IF(DATABASE!$X3238&lt;&gt;1,"",DATABASE!S3238)</f>
        <v/>
      </c>
    </row>
    <row r="3241" ht="16.5" customHeight="1" s="111">
      <c r="A3241" s="92">
        <f>IF(DATABASE!$X3239&lt;&gt;1,"",DATABASE!B3239)</f>
        <v/>
      </c>
      <c r="B3241" s="93">
        <f>IF(DATABASE!$X3239&lt;&gt;1,"",DATABASE!M3239)</f>
        <v/>
      </c>
      <c r="C3241" s="94">
        <f>IF(DATABASE!$X3239&lt;&gt;1,"",DATABASE!A3239)</f>
        <v/>
      </c>
      <c r="D3241" s="94">
        <f>IF(DATABASE!$X3239&lt;&gt;1,"",DATABASE!P3239)</f>
        <v/>
      </c>
      <c r="E3241" s="94">
        <f>IF(DATABASE!$X3239&lt;&gt;1,"",DATABASE!L3239)</f>
        <v/>
      </c>
      <c r="F3241" s="94">
        <f>IF(DATABASE!$X3239&lt;&gt;1,"",DATABASE!Q3239)</f>
        <v/>
      </c>
      <c r="G3241" s="94">
        <f>IF(DATABASE!$X3239&lt;&gt;1,"",DATABASE!C3239)</f>
        <v/>
      </c>
      <c r="H3241" s="94">
        <f>IF(DATABASE!$X3239&lt;&gt;1,"",DATABASE!D3239)</f>
        <v/>
      </c>
      <c r="I3241" s="93">
        <f>IF(DATABASE!$X3239&lt;&gt;1,"",DATABASE!S3239)</f>
        <v/>
      </c>
    </row>
    <row r="3242" ht="16.5" customHeight="1" s="111">
      <c r="A3242" s="92">
        <f>IF(DATABASE!$X3240&lt;&gt;1,"",DATABASE!B3240)</f>
        <v/>
      </c>
      <c r="B3242" s="93">
        <f>IF(DATABASE!$X3240&lt;&gt;1,"",DATABASE!M3240)</f>
        <v/>
      </c>
      <c r="C3242" s="94">
        <f>IF(DATABASE!$X3240&lt;&gt;1,"",DATABASE!A3240)</f>
        <v/>
      </c>
      <c r="D3242" s="94">
        <f>IF(DATABASE!$X3240&lt;&gt;1,"",DATABASE!P3240)</f>
        <v/>
      </c>
      <c r="E3242" s="94">
        <f>IF(DATABASE!$X3240&lt;&gt;1,"",DATABASE!L3240)</f>
        <v/>
      </c>
      <c r="F3242" s="94">
        <f>IF(DATABASE!$X3240&lt;&gt;1,"",DATABASE!Q3240)</f>
        <v/>
      </c>
      <c r="G3242" s="94">
        <f>IF(DATABASE!$X3240&lt;&gt;1,"",DATABASE!C3240)</f>
        <v/>
      </c>
      <c r="H3242" s="94">
        <f>IF(DATABASE!$X3240&lt;&gt;1,"",DATABASE!D3240)</f>
        <v/>
      </c>
      <c r="I3242" s="93">
        <f>IF(DATABASE!$X3240&lt;&gt;1,"",DATABASE!S3240)</f>
        <v/>
      </c>
    </row>
    <row r="3243" ht="16.5" customHeight="1" s="111">
      <c r="A3243" s="92">
        <f>IF(DATABASE!$X3241&lt;&gt;1,"",DATABASE!B3241)</f>
        <v/>
      </c>
      <c r="B3243" s="93">
        <f>IF(DATABASE!$X3241&lt;&gt;1,"",DATABASE!M3241)</f>
        <v/>
      </c>
      <c r="C3243" s="94">
        <f>IF(DATABASE!$X3241&lt;&gt;1,"",DATABASE!A3241)</f>
        <v/>
      </c>
      <c r="D3243" s="94">
        <f>IF(DATABASE!$X3241&lt;&gt;1,"",DATABASE!P3241)</f>
        <v/>
      </c>
      <c r="E3243" s="94">
        <f>IF(DATABASE!$X3241&lt;&gt;1,"",DATABASE!L3241)</f>
        <v/>
      </c>
      <c r="F3243" s="94">
        <f>IF(DATABASE!$X3241&lt;&gt;1,"",DATABASE!Q3241)</f>
        <v/>
      </c>
      <c r="G3243" s="94">
        <f>IF(DATABASE!$X3241&lt;&gt;1,"",DATABASE!C3241)</f>
        <v/>
      </c>
      <c r="H3243" s="94">
        <f>IF(DATABASE!$X3241&lt;&gt;1,"",DATABASE!D3241)</f>
        <v/>
      </c>
      <c r="I3243" s="93">
        <f>IF(DATABASE!$X3241&lt;&gt;1,"",DATABASE!S3241)</f>
        <v/>
      </c>
    </row>
    <row r="3244" ht="16.5" customHeight="1" s="111">
      <c r="A3244" s="92">
        <f>IF(DATABASE!$X3242&lt;&gt;1,"",DATABASE!B3242)</f>
        <v/>
      </c>
      <c r="B3244" s="93">
        <f>IF(DATABASE!$X3242&lt;&gt;1,"",DATABASE!M3242)</f>
        <v/>
      </c>
      <c r="C3244" s="94">
        <f>IF(DATABASE!$X3242&lt;&gt;1,"",DATABASE!A3242)</f>
        <v/>
      </c>
      <c r="D3244" s="94">
        <f>IF(DATABASE!$X3242&lt;&gt;1,"",DATABASE!P3242)</f>
        <v/>
      </c>
      <c r="E3244" s="94">
        <f>IF(DATABASE!$X3242&lt;&gt;1,"",DATABASE!L3242)</f>
        <v/>
      </c>
      <c r="F3244" s="94">
        <f>IF(DATABASE!$X3242&lt;&gt;1,"",DATABASE!Q3242)</f>
        <v/>
      </c>
      <c r="G3244" s="94">
        <f>IF(DATABASE!$X3242&lt;&gt;1,"",DATABASE!C3242)</f>
        <v/>
      </c>
      <c r="H3244" s="94">
        <f>IF(DATABASE!$X3242&lt;&gt;1,"",DATABASE!D3242)</f>
        <v/>
      </c>
      <c r="I3244" s="93">
        <f>IF(DATABASE!$X3242&lt;&gt;1,"",DATABASE!S3242)</f>
        <v/>
      </c>
    </row>
    <row r="3245" ht="16.5" customHeight="1" s="111">
      <c r="A3245" s="92">
        <f>IF(DATABASE!$X3243&lt;&gt;1,"",DATABASE!B3243)</f>
        <v/>
      </c>
      <c r="B3245" s="93">
        <f>IF(DATABASE!$X3243&lt;&gt;1,"",DATABASE!M3243)</f>
        <v/>
      </c>
      <c r="C3245" s="94">
        <f>IF(DATABASE!$X3243&lt;&gt;1,"",DATABASE!A3243)</f>
        <v/>
      </c>
      <c r="D3245" s="94">
        <f>IF(DATABASE!$X3243&lt;&gt;1,"",DATABASE!P3243)</f>
        <v/>
      </c>
      <c r="E3245" s="94">
        <f>IF(DATABASE!$X3243&lt;&gt;1,"",DATABASE!L3243)</f>
        <v/>
      </c>
      <c r="F3245" s="94">
        <f>IF(DATABASE!$X3243&lt;&gt;1,"",DATABASE!Q3243)</f>
        <v/>
      </c>
      <c r="G3245" s="94">
        <f>IF(DATABASE!$X3243&lt;&gt;1,"",DATABASE!C3243)</f>
        <v/>
      </c>
      <c r="H3245" s="94">
        <f>IF(DATABASE!$X3243&lt;&gt;1,"",DATABASE!D3243)</f>
        <v/>
      </c>
      <c r="I3245" s="93">
        <f>IF(DATABASE!$X3243&lt;&gt;1,"",DATABASE!S3243)</f>
        <v/>
      </c>
    </row>
    <row r="3246" ht="16.5" customHeight="1" s="111">
      <c r="A3246" s="92">
        <f>IF(DATABASE!$X3244&lt;&gt;1,"",DATABASE!B3244)</f>
        <v/>
      </c>
      <c r="B3246" s="93">
        <f>IF(DATABASE!$X3244&lt;&gt;1,"",DATABASE!M3244)</f>
        <v/>
      </c>
      <c r="C3246" s="94">
        <f>IF(DATABASE!$X3244&lt;&gt;1,"",DATABASE!A3244)</f>
        <v/>
      </c>
      <c r="D3246" s="94">
        <f>IF(DATABASE!$X3244&lt;&gt;1,"",DATABASE!P3244)</f>
        <v/>
      </c>
      <c r="E3246" s="94">
        <f>IF(DATABASE!$X3244&lt;&gt;1,"",DATABASE!L3244)</f>
        <v/>
      </c>
      <c r="F3246" s="94">
        <f>IF(DATABASE!$X3244&lt;&gt;1,"",DATABASE!Q3244)</f>
        <v/>
      </c>
      <c r="G3246" s="94">
        <f>IF(DATABASE!$X3244&lt;&gt;1,"",DATABASE!C3244)</f>
        <v/>
      </c>
      <c r="H3246" s="94">
        <f>IF(DATABASE!$X3244&lt;&gt;1,"",DATABASE!D3244)</f>
        <v/>
      </c>
      <c r="I3246" s="93">
        <f>IF(DATABASE!$X3244&lt;&gt;1,"",DATABASE!S3244)</f>
        <v/>
      </c>
    </row>
    <row r="3247" ht="16.5" customHeight="1" s="111">
      <c r="A3247" s="92">
        <f>IF(DATABASE!$X3245&lt;&gt;1,"",DATABASE!B3245)</f>
        <v/>
      </c>
      <c r="B3247" s="93">
        <f>IF(DATABASE!$X3245&lt;&gt;1,"",DATABASE!M3245)</f>
        <v/>
      </c>
      <c r="C3247" s="94">
        <f>IF(DATABASE!$X3245&lt;&gt;1,"",DATABASE!A3245)</f>
        <v/>
      </c>
      <c r="D3247" s="94">
        <f>IF(DATABASE!$X3245&lt;&gt;1,"",DATABASE!P3245)</f>
        <v/>
      </c>
      <c r="E3247" s="94">
        <f>IF(DATABASE!$X3245&lt;&gt;1,"",DATABASE!L3245)</f>
        <v/>
      </c>
      <c r="F3247" s="94">
        <f>IF(DATABASE!$X3245&lt;&gt;1,"",DATABASE!Q3245)</f>
        <v/>
      </c>
      <c r="G3247" s="94">
        <f>IF(DATABASE!$X3245&lt;&gt;1,"",DATABASE!C3245)</f>
        <v/>
      </c>
      <c r="H3247" s="94">
        <f>IF(DATABASE!$X3245&lt;&gt;1,"",DATABASE!D3245)</f>
        <v/>
      </c>
      <c r="I3247" s="93">
        <f>IF(DATABASE!$X3245&lt;&gt;1,"",DATABASE!S3245)</f>
        <v/>
      </c>
    </row>
    <row r="3248" ht="16.5" customHeight="1" s="111">
      <c r="A3248" s="92">
        <f>IF(DATABASE!$X3246&lt;&gt;1,"",DATABASE!B3246)</f>
        <v/>
      </c>
      <c r="B3248" s="93">
        <f>IF(DATABASE!$X3246&lt;&gt;1,"",DATABASE!M3246)</f>
        <v/>
      </c>
      <c r="C3248" s="94">
        <f>IF(DATABASE!$X3246&lt;&gt;1,"",DATABASE!A3246)</f>
        <v/>
      </c>
      <c r="D3248" s="94">
        <f>IF(DATABASE!$X3246&lt;&gt;1,"",DATABASE!P3246)</f>
        <v/>
      </c>
      <c r="E3248" s="94">
        <f>IF(DATABASE!$X3246&lt;&gt;1,"",DATABASE!L3246)</f>
        <v/>
      </c>
      <c r="F3248" s="94">
        <f>IF(DATABASE!$X3246&lt;&gt;1,"",DATABASE!Q3246)</f>
        <v/>
      </c>
      <c r="G3248" s="94">
        <f>IF(DATABASE!$X3246&lt;&gt;1,"",DATABASE!C3246)</f>
        <v/>
      </c>
      <c r="H3248" s="94">
        <f>IF(DATABASE!$X3246&lt;&gt;1,"",DATABASE!D3246)</f>
        <v/>
      </c>
      <c r="I3248" s="93">
        <f>IF(DATABASE!$X3246&lt;&gt;1,"",DATABASE!S3246)</f>
        <v/>
      </c>
    </row>
    <row r="3249" ht="16.5" customHeight="1" s="111">
      <c r="A3249" s="92">
        <f>IF(DATABASE!$X3247&lt;&gt;1,"",DATABASE!B3247)</f>
        <v/>
      </c>
      <c r="B3249" s="93">
        <f>IF(DATABASE!$X3247&lt;&gt;1,"",DATABASE!M3247)</f>
        <v/>
      </c>
      <c r="C3249" s="94">
        <f>IF(DATABASE!$X3247&lt;&gt;1,"",DATABASE!A3247)</f>
        <v/>
      </c>
      <c r="D3249" s="94">
        <f>IF(DATABASE!$X3247&lt;&gt;1,"",DATABASE!P3247)</f>
        <v/>
      </c>
      <c r="E3249" s="94">
        <f>IF(DATABASE!$X3247&lt;&gt;1,"",DATABASE!L3247)</f>
        <v/>
      </c>
      <c r="F3249" s="94">
        <f>IF(DATABASE!$X3247&lt;&gt;1,"",DATABASE!Q3247)</f>
        <v/>
      </c>
      <c r="G3249" s="94">
        <f>IF(DATABASE!$X3247&lt;&gt;1,"",DATABASE!C3247)</f>
        <v/>
      </c>
      <c r="H3249" s="94">
        <f>IF(DATABASE!$X3247&lt;&gt;1,"",DATABASE!D3247)</f>
        <v/>
      </c>
      <c r="I3249" s="93">
        <f>IF(DATABASE!$X3247&lt;&gt;1,"",DATABASE!S3247)</f>
        <v/>
      </c>
    </row>
    <row r="3250" ht="16.5" customHeight="1" s="111">
      <c r="A3250" s="92">
        <f>IF(DATABASE!$X3248&lt;&gt;1,"",DATABASE!B3248)</f>
        <v/>
      </c>
      <c r="B3250" s="93">
        <f>IF(DATABASE!$X3248&lt;&gt;1,"",DATABASE!M3248)</f>
        <v/>
      </c>
      <c r="C3250" s="94">
        <f>IF(DATABASE!$X3248&lt;&gt;1,"",DATABASE!A3248)</f>
        <v/>
      </c>
      <c r="D3250" s="94">
        <f>IF(DATABASE!$X3248&lt;&gt;1,"",DATABASE!P3248)</f>
        <v/>
      </c>
      <c r="E3250" s="94">
        <f>IF(DATABASE!$X3248&lt;&gt;1,"",DATABASE!L3248)</f>
        <v/>
      </c>
      <c r="F3250" s="94">
        <f>IF(DATABASE!$X3248&lt;&gt;1,"",DATABASE!Q3248)</f>
        <v/>
      </c>
      <c r="G3250" s="94">
        <f>IF(DATABASE!$X3248&lt;&gt;1,"",DATABASE!C3248)</f>
        <v/>
      </c>
      <c r="H3250" s="94">
        <f>IF(DATABASE!$X3248&lt;&gt;1,"",DATABASE!D3248)</f>
        <v/>
      </c>
      <c r="I3250" s="93">
        <f>IF(DATABASE!$X3248&lt;&gt;1,"",DATABASE!S3248)</f>
        <v/>
      </c>
    </row>
    <row r="3251" ht="16.5" customHeight="1" s="111">
      <c r="A3251" s="92">
        <f>IF(DATABASE!$X3249&lt;&gt;1,"",DATABASE!B3249)</f>
        <v/>
      </c>
      <c r="B3251" s="93">
        <f>IF(DATABASE!$X3249&lt;&gt;1,"",DATABASE!M3249)</f>
        <v/>
      </c>
      <c r="C3251" s="94">
        <f>IF(DATABASE!$X3249&lt;&gt;1,"",DATABASE!A3249)</f>
        <v/>
      </c>
      <c r="D3251" s="94">
        <f>IF(DATABASE!$X3249&lt;&gt;1,"",DATABASE!P3249)</f>
        <v/>
      </c>
      <c r="E3251" s="94">
        <f>IF(DATABASE!$X3249&lt;&gt;1,"",DATABASE!L3249)</f>
        <v/>
      </c>
      <c r="F3251" s="94">
        <f>IF(DATABASE!$X3249&lt;&gt;1,"",DATABASE!Q3249)</f>
        <v/>
      </c>
      <c r="G3251" s="94">
        <f>IF(DATABASE!$X3249&lt;&gt;1,"",DATABASE!C3249)</f>
        <v/>
      </c>
      <c r="H3251" s="94">
        <f>IF(DATABASE!$X3249&lt;&gt;1,"",DATABASE!D3249)</f>
        <v/>
      </c>
      <c r="I3251" s="93">
        <f>IF(DATABASE!$X3249&lt;&gt;1,"",DATABASE!S3249)</f>
        <v/>
      </c>
    </row>
    <row r="3252" ht="16.5" customHeight="1" s="111">
      <c r="A3252" s="92">
        <f>IF(DATABASE!$X3250&lt;&gt;1,"",DATABASE!B3250)</f>
        <v/>
      </c>
      <c r="B3252" s="93">
        <f>IF(DATABASE!$X3250&lt;&gt;1,"",DATABASE!M3250)</f>
        <v/>
      </c>
      <c r="C3252" s="94">
        <f>IF(DATABASE!$X3250&lt;&gt;1,"",DATABASE!A3250)</f>
        <v/>
      </c>
      <c r="D3252" s="94">
        <f>IF(DATABASE!$X3250&lt;&gt;1,"",DATABASE!P3250)</f>
        <v/>
      </c>
      <c r="E3252" s="94">
        <f>IF(DATABASE!$X3250&lt;&gt;1,"",DATABASE!L3250)</f>
        <v/>
      </c>
      <c r="F3252" s="94">
        <f>IF(DATABASE!$X3250&lt;&gt;1,"",DATABASE!Q3250)</f>
        <v/>
      </c>
      <c r="G3252" s="94">
        <f>IF(DATABASE!$X3250&lt;&gt;1,"",DATABASE!C3250)</f>
        <v/>
      </c>
      <c r="H3252" s="94">
        <f>IF(DATABASE!$X3250&lt;&gt;1,"",DATABASE!D3250)</f>
        <v/>
      </c>
      <c r="I3252" s="93">
        <f>IF(DATABASE!$X3250&lt;&gt;1,"",DATABASE!S3250)</f>
        <v/>
      </c>
    </row>
    <row r="3253" ht="16.5" customHeight="1" s="111">
      <c r="A3253" s="92">
        <f>IF(DATABASE!$X3251&lt;&gt;1,"",DATABASE!B3251)</f>
        <v/>
      </c>
      <c r="B3253" s="93">
        <f>IF(DATABASE!$X3251&lt;&gt;1,"",DATABASE!M3251)</f>
        <v/>
      </c>
      <c r="C3253" s="94">
        <f>IF(DATABASE!$X3251&lt;&gt;1,"",DATABASE!A3251)</f>
        <v/>
      </c>
      <c r="D3253" s="94">
        <f>IF(DATABASE!$X3251&lt;&gt;1,"",DATABASE!P3251)</f>
        <v/>
      </c>
      <c r="E3253" s="94">
        <f>IF(DATABASE!$X3251&lt;&gt;1,"",DATABASE!L3251)</f>
        <v/>
      </c>
      <c r="F3253" s="94">
        <f>IF(DATABASE!$X3251&lt;&gt;1,"",DATABASE!Q3251)</f>
        <v/>
      </c>
      <c r="G3253" s="94">
        <f>IF(DATABASE!$X3251&lt;&gt;1,"",DATABASE!C3251)</f>
        <v/>
      </c>
      <c r="H3253" s="94">
        <f>IF(DATABASE!$X3251&lt;&gt;1,"",DATABASE!D3251)</f>
        <v/>
      </c>
      <c r="I3253" s="93">
        <f>IF(DATABASE!$X3251&lt;&gt;1,"",DATABASE!S3251)</f>
        <v/>
      </c>
    </row>
    <row r="3254" ht="16.5" customHeight="1" s="111">
      <c r="A3254" s="92">
        <f>IF(DATABASE!$X3252&lt;&gt;1,"",DATABASE!B3252)</f>
        <v/>
      </c>
      <c r="B3254" s="93">
        <f>IF(DATABASE!$X3252&lt;&gt;1,"",DATABASE!M3252)</f>
        <v/>
      </c>
      <c r="C3254" s="94">
        <f>IF(DATABASE!$X3252&lt;&gt;1,"",DATABASE!A3252)</f>
        <v/>
      </c>
      <c r="D3254" s="94">
        <f>IF(DATABASE!$X3252&lt;&gt;1,"",DATABASE!P3252)</f>
        <v/>
      </c>
      <c r="E3254" s="94">
        <f>IF(DATABASE!$X3252&lt;&gt;1,"",DATABASE!L3252)</f>
        <v/>
      </c>
      <c r="F3254" s="94">
        <f>IF(DATABASE!$X3252&lt;&gt;1,"",DATABASE!Q3252)</f>
        <v/>
      </c>
      <c r="G3254" s="94">
        <f>IF(DATABASE!$X3252&lt;&gt;1,"",DATABASE!C3252)</f>
        <v/>
      </c>
      <c r="H3254" s="94">
        <f>IF(DATABASE!$X3252&lt;&gt;1,"",DATABASE!D3252)</f>
        <v/>
      </c>
      <c r="I3254" s="93">
        <f>IF(DATABASE!$X3252&lt;&gt;1,"",DATABASE!S3252)</f>
        <v/>
      </c>
    </row>
    <row r="3255" ht="16.5" customHeight="1" s="111">
      <c r="A3255" s="92">
        <f>IF(DATABASE!$X3253&lt;&gt;1,"",DATABASE!B3253)</f>
        <v/>
      </c>
      <c r="B3255" s="93">
        <f>IF(DATABASE!$X3253&lt;&gt;1,"",DATABASE!M3253)</f>
        <v/>
      </c>
      <c r="C3255" s="94">
        <f>IF(DATABASE!$X3253&lt;&gt;1,"",DATABASE!A3253)</f>
        <v/>
      </c>
      <c r="D3255" s="94">
        <f>IF(DATABASE!$X3253&lt;&gt;1,"",DATABASE!P3253)</f>
        <v/>
      </c>
      <c r="E3255" s="94">
        <f>IF(DATABASE!$X3253&lt;&gt;1,"",DATABASE!L3253)</f>
        <v/>
      </c>
      <c r="F3255" s="94">
        <f>IF(DATABASE!$X3253&lt;&gt;1,"",DATABASE!Q3253)</f>
        <v/>
      </c>
      <c r="G3255" s="94">
        <f>IF(DATABASE!$X3253&lt;&gt;1,"",DATABASE!C3253)</f>
        <v/>
      </c>
      <c r="H3255" s="94">
        <f>IF(DATABASE!$X3253&lt;&gt;1,"",DATABASE!D3253)</f>
        <v/>
      </c>
      <c r="I3255" s="93">
        <f>IF(DATABASE!$X3253&lt;&gt;1,"",DATABASE!S3253)</f>
        <v/>
      </c>
    </row>
    <row r="3256" ht="16.5" customHeight="1" s="111">
      <c r="A3256" s="92">
        <f>IF(DATABASE!$X3254&lt;&gt;1,"",DATABASE!B3254)</f>
        <v/>
      </c>
      <c r="B3256" s="93">
        <f>IF(DATABASE!$X3254&lt;&gt;1,"",DATABASE!M3254)</f>
        <v/>
      </c>
      <c r="C3256" s="94">
        <f>IF(DATABASE!$X3254&lt;&gt;1,"",DATABASE!A3254)</f>
        <v/>
      </c>
      <c r="D3256" s="94">
        <f>IF(DATABASE!$X3254&lt;&gt;1,"",DATABASE!P3254)</f>
        <v/>
      </c>
      <c r="E3256" s="94">
        <f>IF(DATABASE!$X3254&lt;&gt;1,"",DATABASE!L3254)</f>
        <v/>
      </c>
      <c r="F3256" s="94">
        <f>IF(DATABASE!$X3254&lt;&gt;1,"",DATABASE!Q3254)</f>
        <v/>
      </c>
      <c r="G3256" s="94">
        <f>IF(DATABASE!$X3254&lt;&gt;1,"",DATABASE!C3254)</f>
        <v/>
      </c>
      <c r="H3256" s="94">
        <f>IF(DATABASE!$X3254&lt;&gt;1,"",DATABASE!D3254)</f>
        <v/>
      </c>
      <c r="I3256" s="93">
        <f>IF(DATABASE!$X3254&lt;&gt;1,"",DATABASE!S3254)</f>
        <v/>
      </c>
    </row>
    <row r="3257" ht="16.5" customHeight="1" s="111">
      <c r="A3257" s="92">
        <f>IF(DATABASE!$X3255&lt;&gt;1,"",DATABASE!B3255)</f>
        <v/>
      </c>
      <c r="B3257" s="93">
        <f>IF(DATABASE!$X3255&lt;&gt;1,"",DATABASE!M3255)</f>
        <v/>
      </c>
      <c r="C3257" s="94">
        <f>IF(DATABASE!$X3255&lt;&gt;1,"",DATABASE!A3255)</f>
        <v/>
      </c>
      <c r="D3257" s="94">
        <f>IF(DATABASE!$X3255&lt;&gt;1,"",DATABASE!P3255)</f>
        <v/>
      </c>
      <c r="E3257" s="94">
        <f>IF(DATABASE!$X3255&lt;&gt;1,"",DATABASE!L3255)</f>
        <v/>
      </c>
      <c r="F3257" s="94">
        <f>IF(DATABASE!$X3255&lt;&gt;1,"",DATABASE!Q3255)</f>
        <v/>
      </c>
      <c r="G3257" s="94">
        <f>IF(DATABASE!$X3255&lt;&gt;1,"",DATABASE!C3255)</f>
        <v/>
      </c>
      <c r="H3257" s="94">
        <f>IF(DATABASE!$X3255&lt;&gt;1,"",DATABASE!D3255)</f>
        <v/>
      </c>
      <c r="I3257" s="93">
        <f>IF(DATABASE!$X3255&lt;&gt;1,"",DATABASE!S3255)</f>
        <v/>
      </c>
    </row>
    <row r="3258" ht="16.5" customHeight="1" s="111">
      <c r="A3258" s="92">
        <f>IF(DATABASE!$X3256&lt;&gt;1,"",DATABASE!B3256)</f>
        <v/>
      </c>
      <c r="B3258" s="93">
        <f>IF(DATABASE!$X3256&lt;&gt;1,"",DATABASE!M3256)</f>
        <v/>
      </c>
      <c r="C3258" s="94">
        <f>IF(DATABASE!$X3256&lt;&gt;1,"",DATABASE!A3256)</f>
        <v/>
      </c>
      <c r="D3258" s="94">
        <f>IF(DATABASE!$X3256&lt;&gt;1,"",DATABASE!P3256)</f>
        <v/>
      </c>
      <c r="E3258" s="94">
        <f>IF(DATABASE!$X3256&lt;&gt;1,"",DATABASE!L3256)</f>
        <v/>
      </c>
      <c r="F3258" s="94">
        <f>IF(DATABASE!$X3256&lt;&gt;1,"",DATABASE!Q3256)</f>
        <v/>
      </c>
      <c r="G3258" s="94">
        <f>IF(DATABASE!$X3256&lt;&gt;1,"",DATABASE!C3256)</f>
        <v/>
      </c>
      <c r="H3258" s="94">
        <f>IF(DATABASE!$X3256&lt;&gt;1,"",DATABASE!D3256)</f>
        <v/>
      </c>
      <c r="I3258" s="93">
        <f>IF(DATABASE!$X3256&lt;&gt;1,"",DATABASE!S3256)</f>
        <v/>
      </c>
    </row>
    <row r="3259" ht="16.5" customHeight="1" s="111">
      <c r="A3259" s="92">
        <f>IF(DATABASE!$X3257&lt;&gt;1,"",DATABASE!B3257)</f>
        <v/>
      </c>
      <c r="B3259" s="93">
        <f>IF(DATABASE!$X3257&lt;&gt;1,"",DATABASE!M3257)</f>
        <v/>
      </c>
      <c r="C3259" s="94">
        <f>IF(DATABASE!$X3257&lt;&gt;1,"",DATABASE!A3257)</f>
        <v/>
      </c>
      <c r="D3259" s="94">
        <f>IF(DATABASE!$X3257&lt;&gt;1,"",DATABASE!P3257)</f>
        <v/>
      </c>
      <c r="E3259" s="94">
        <f>IF(DATABASE!$X3257&lt;&gt;1,"",DATABASE!L3257)</f>
        <v/>
      </c>
      <c r="F3259" s="94">
        <f>IF(DATABASE!$X3257&lt;&gt;1,"",DATABASE!Q3257)</f>
        <v/>
      </c>
      <c r="G3259" s="94">
        <f>IF(DATABASE!$X3257&lt;&gt;1,"",DATABASE!C3257)</f>
        <v/>
      </c>
      <c r="H3259" s="94">
        <f>IF(DATABASE!$X3257&lt;&gt;1,"",DATABASE!D3257)</f>
        <v/>
      </c>
      <c r="I3259" s="93">
        <f>IF(DATABASE!$X3257&lt;&gt;1,"",DATABASE!S3257)</f>
        <v/>
      </c>
    </row>
    <row r="3260" ht="16.5" customHeight="1" s="111">
      <c r="A3260" s="92">
        <f>IF(DATABASE!$X3258&lt;&gt;1,"",DATABASE!B3258)</f>
        <v/>
      </c>
      <c r="B3260" s="93">
        <f>IF(DATABASE!$X3258&lt;&gt;1,"",DATABASE!M3258)</f>
        <v/>
      </c>
      <c r="C3260" s="94">
        <f>IF(DATABASE!$X3258&lt;&gt;1,"",DATABASE!A3258)</f>
        <v/>
      </c>
      <c r="D3260" s="94">
        <f>IF(DATABASE!$X3258&lt;&gt;1,"",DATABASE!P3258)</f>
        <v/>
      </c>
      <c r="E3260" s="94">
        <f>IF(DATABASE!$X3258&lt;&gt;1,"",DATABASE!L3258)</f>
        <v/>
      </c>
      <c r="F3260" s="94">
        <f>IF(DATABASE!$X3258&lt;&gt;1,"",DATABASE!Q3258)</f>
        <v/>
      </c>
      <c r="G3260" s="94">
        <f>IF(DATABASE!$X3258&lt;&gt;1,"",DATABASE!C3258)</f>
        <v/>
      </c>
      <c r="H3260" s="94">
        <f>IF(DATABASE!$X3258&lt;&gt;1,"",DATABASE!D3258)</f>
        <v/>
      </c>
      <c r="I3260" s="93">
        <f>IF(DATABASE!$X3258&lt;&gt;1,"",DATABASE!S3258)</f>
        <v/>
      </c>
    </row>
    <row r="3261" ht="16.5" customHeight="1" s="111">
      <c r="A3261" s="92">
        <f>IF(DATABASE!$X3259&lt;&gt;1,"",DATABASE!B3259)</f>
        <v/>
      </c>
      <c r="B3261" s="93">
        <f>IF(DATABASE!$X3259&lt;&gt;1,"",DATABASE!M3259)</f>
        <v/>
      </c>
      <c r="C3261" s="94">
        <f>IF(DATABASE!$X3259&lt;&gt;1,"",DATABASE!A3259)</f>
        <v/>
      </c>
      <c r="D3261" s="94">
        <f>IF(DATABASE!$X3259&lt;&gt;1,"",DATABASE!P3259)</f>
        <v/>
      </c>
      <c r="E3261" s="94">
        <f>IF(DATABASE!$X3259&lt;&gt;1,"",DATABASE!L3259)</f>
        <v/>
      </c>
      <c r="F3261" s="94">
        <f>IF(DATABASE!$X3259&lt;&gt;1,"",DATABASE!Q3259)</f>
        <v/>
      </c>
      <c r="G3261" s="94">
        <f>IF(DATABASE!$X3259&lt;&gt;1,"",DATABASE!C3259)</f>
        <v/>
      </c>
      <c r="H3261" s="94">
        <f>IF(DATABASE!$X3259&lt;&gt;1,"",DATABASE!D3259)</f>
        <v/>
      </c>
      <c r="I3261" s="93">
        <f>IF(DATABASE!$X3259&lt;&gt;1,"",DATABASE!S3259)</f>
        <v/>
      </c>
    </row>
    <row r="3262" ht="16.5" customHeight="1" s="111">
      <c r="A3262" s="92">
        <f>IF(DATABASE!$X3260&lt;&gt;1,"",DATABASE!B3260)</f>
        <v/>
      </c>
      <c r="B3262" s="93">
        <f>IF(DATABASE!$X3260&lt;&gt;1,"",DATABASE!M3260)</f>
        <v/>
      </c>
      <c r="C3262" s="94">
        <f>IF(DATABASE!$X3260&lt;&gt;1,"",DATABASE!A3260)</f>
        <v/>
      </c>
      <c r="D3262" s="94">
        <f>IF(DATABASE!$X3260&lt;&gt;1,"",DATABASE!P3260)</f>
        <v/>
      </c>
      <c r="E3262" s="94">
        <f>IF(DATABASE!$X3260&lt;&gt;1,"",DATABASE!L3260)</f>
        <v/>
      </c>
      <c r="F3262" s="94">
        <f>IF(DATABASE!$X3260&lt;&gt;1,"",DATABASE!Q3260)</f>
        <v/>
      </c>
      <c r="G3262" s="94">
        <f>IF(DATABASE!$X3260&lt;&gt;1,"",DATABASE!C3260)</f>
        <v/>
      </c>
      <c r="H3262" s="94">
        <f>IF(DATABASE!$X3260&lt;&gt;1,"",DATABASE!D3260)</f>
        <v/>
      </c>
      <c r="I3262" s="93">
        <f>IF(DATABASE!$X3260&lt;&gt;1,"",DATABASE!S3260)</f>
        <v/>
      </c>
    </row>
    <row r="3263" ht="16.5" customHeight="1" s="111">
      <c r="A3263" s="92">
        <f>IF(DATABASE!$X3261&lt;&gt;1,"",DATABASE!B3261)</f>
        <v/>
      </c>
      <c r="B3263" s="93">
        <f>IF(DATABASE!$X3261&lt;&gt;1,"",DATABASE!M3261)</f>
        <v/>
      </c>
      <c r="C3263" s="94">
        <f>IF(DATABASE!$X3261&lt;&gt;1,"",DATABASE!A3261)</f>
        <v/>
      </c>
      <c r="D3263" s="94">
        <f>IF(DATABASE!$X3261&lt;&gt;1,"",DATABASE!P3261)</f>
        <v/>
      </c>
      <c r="E3263" s="94">
        <f>IF(DATABASE!$X3261&lt;&gt;1,"",DATABASE!L3261)</f>
        <v/>
      </c>
      <c r="F3263" s="94">
        <f>IF(DATABASE!$X3261&lt;&gt;1,"",DATABASE!Q3261)</f>
        <v/>
      </c>
      <c r="G3263" s="94">
        <f>IF(DATABASE!$X3261&lt;&gt;1,"",DATABASE!C3261)</f>
        <v/>
      </c>
      <c r="H3263" s="94">
        <f>IF(DATABASE!$X3261&lt;&gt;1,"",DATABASE!D3261)</f>
        <v/>
      </c>
      <c r="I3263" s="93">
        <f>IF(DATABASE!$X3261&lt;&gt;1,"",DATABASE!S3261)</f>
        <v/>
      </c>
    </row>
    <row r="3264" ht="16.5" customHeight="1" s="111">
      <c r="A3264" s="92">
        <f>IF(DATABASE!$X3262&lt;&gt;1,"",DATABASE!B3262)</f>
        <v/>
      </c>
      <c r="B3264" s="93">
        <f>IF(DATABASE!$X3262&lt;&gt;1,"",DATABASE!M3262)</f>
        <v/>
      </c>
      <c r="C3264" s="94">
        <f>IF(DATABASE!$X3262&lt;&gt;1,"",DATABASE!A3262)</f>
        <v/>
      </c>
      <c r="D3264" s="94">
        <f>IF(DATABASE!$X3262&lt;&gt;1,"",DATABASE!P3262)</f>
        <v/>
      </c>
      <c r="E3264" s="94">
        <f>IF(DATABASE!$X3262&lt;&gt;1,"",DATABASE!L3262)</f>
        <v/>
      </c>
      <c r="F3264" s="94">
        <f>IF(DATABASE!$X3262&lt;&gt;1,"",DATABASE!Q3262)</f>
        <v/>
      </c>
      <c r="G3264" s="94">
        <f>IF(DATABASE!$X3262&lt;&gt;1,"",DATABASE!C3262)</f>
        <v/>
      </c>
      <c r="H3264" s="94">
        <f>IF(DATABASE!$X3262&lt;&gt;1,"",DATABASE!D3262)</f>
        <v/>
      </c>
      <c r="I3264" s="93">
        <f>IF(DATABASE!$X3262&lt;&gt;1,"",DATABASE!S3262)</f>
        <v/>
      </c>
    </row>
    <row r="3265" ht="16.5" customHeight="1" s="111">
      <c r="A3265" s="92">
        <f>IF(DATABASE!$X3263&lt;&gt;1,"",DATABASE!B3263)</f>
        <v/>
      </c>
      <c r="B3265" s="93">
        <f>IF(DATABASE!$X3263&lt;&gt;1,"",DATABASE!M3263)</f>
        <v/>
      </c>
      <c r="C3265" s="94">
        <f>IF(DATABASE!$X3263&lt;&gt;1,"",DATABASE!A3263)</f>
        <v/>
      </c>
      <c r="D3265" s="94">
        <f>IF(DATABASE!$X3263&lt;&gt;1,"",DATABASE!P3263)</f>
        <v/>
      </c>
      <c r="E3265" s="94">
        <f>IF(DATABASE!$X3263&lt;&gt;1,"",DATABASE!L3263)</f>
        <v/>
      </c>
      <c r="F3265" s="94">
        <f>IF(DATABASE!$X3263&lt;&gt;1,"",DATABASE!Q3263)</f>
        <v/>
      </c>
      <c r="G3265" s="94">
        <f>IF(DATABASE!$X3263&lt;&gt;1,"",DATABASE!C3263)</f>
        <v/>
      </c>
      <c r="H3265" s="94">
        <f>IF(DATABASE!$X3263&lt;&gt;1,"",DATABASE!D3263)</f>
        <v/>
      </c>
      <c r="I3265" s="93">
        <f>IF(DATABASE!$X3263&lt;&gt;1,"",DATABASE!S3263)</f>
        <v/>
      </c>
    </row>
    <row r="3266" ht="16.5" customHeight="1" s="111">
      <c r="A3266" s="92">
        <f>IF(DATABASE!$X3264&lt;&gt;1,"",DATABASE!B3264)</f>
        <v/>
      </c>
      <c r="B3266" s="93">
        <f>IF(DATABASE!$X3264&lt;&gt;1,"",DATABASE!M3264)</f>
        <v/>
      </c>
      <c r="C3266" s="94">
        <f>IF(DATABASE!$X3264&lt;&gt;1,"",DATABASE!A3264)</f>
        <v/>
      </c>
      <c r="D3266" s="94">
        <f>IF(DATABASE!$X3264&lt;&gt;1,"",DATABASE!P3264)</f>
        <v/>
      </c>
      <c r="E3266" s="94">
        <f>IF(DATABASE!$X3264&lt;&gt;1,"",DATABASE!L3264)</f>
        <v/>
      </c>
      <c r="F3266" s="94">
        <f>IF(DATABASE!$X3264&lt;&gt;1,"",DATABASE!Q3264)</f>
        <v/>
      </c>
      <c r="G3266" s="94">
        <f>IF(DATABASE!$X3264&lt;&gt;1,"",DATABASE!C3264)</f>
        <v/>
      </c>
      <c r="H3266" s="94">
        <f>IF(DATABASE!$X3264&lt;&gt;1,"",DATABASE!D3264)</f>
        <v/>
      </c>
      <c r="I3266" s="93">
        <f>IF(DATABASE!$X3264&lt;&gt;1,"",DATABASE!S3264)</f>
        <v/>
      </c>
    </row>
    <row r="3267" ht="16.5" customHeight="1" s="111">
      <c r="A3267" s="92">
        <f>IF(DATABASE!$X3265&lt;&gt;1,"",DATABASE!B3265)</f>
        <v/>
      </c>
      <c r="B3267" s="93">
        <f>IF(DATABASE!$X3265&lt;&gt;1,"",DATABASE!M3265)</f>
        <v/>
      </c>
      <c r="C3267" s="94">
        <f>IF(DATABASE!$X3265&lt;&gt;1,"",DATABASE!A3265)</f>
        <v/>
      </c>
      <c r="D3267" s="94">
        <f>IF(DATABASE!$X3265&lt;&gt;1,"",DATABASE!P3265)</f>
        <v/>
      </c>
      <c r="E3267" s="94">
        <f>IF(DATABASE!$X3265&lt;&gt;1,"",DATABASE!L3265)</f>
        <v/>
      </c>
      <c r="F3267" s="94">
        <f>IF(DATABASE!$X3265&lt;&gt;1,"",DATABASE!Q3265)</f>
        <v/>
      </c>
      <c r="G3267" s="94">
        <f>IF(DATABASE!$X3265&lt;&gt;1,"",DATABASE!C3265)</f>
        <v/>
      </c>
      <c r="H3267" s="94">
        <f>IF(DATABASE!$X3265&lt;&gt;1,"",DATABASE!D3265)</f>
        <v/>
      </c>
      <c r="I3267" s="93">
        <f>IF(DATABASE!$X3265&lt;&gt;1,"",DATABASE!S3265)</f>
        <v/>
      </c>
    </row>
    <row r="3268" ht="16.5" customHeight="1" s="111">
      <c r="A3268" s="92">
        <f>IF(DATABASE!$X3266&lt;&gt;1,"",DATABASE!B3266)</f>
        <v/>
      </c>
      <c r="B3268" s="93">
        <f>IF(DATABASE!$X3266&lt;&gt;1,"",DATABASE!M3266)</f>
        <v/>
      </c>
      <c r="C3268" s="94">
        <f>IF(DATABASE!$X3266&lt;&gt;1,"",DATABASE!A3266)</f>
        <v/>
      </c>
      <c r="D3268" s="94">
        <f>IF(DATABASE!$X3266&lt;&gt;1,"",DATABASE!P3266)</f>
        <v/>
      </c>
      <c r="E3268" s="94">
        <f>IF(DATABASE!$X3266&lt;&gt;1,"",DATABASE!L3266)</f>
        <v/>
      </c>
      <c r="F3268" s="94">
        <f>IF(DATABASE!$X3266&lt;&gt;1,"",DATABASE!Q3266)</f>
        <v/>
      </c>
      <c r="G3268" s="94">
        <f>IF(DATABASE!$X3266&lt;&gt;1,"",DATABASE!C3266)</f>
        <v/>
      </c>
      <c r="H3268" s="94">
        <f>IF(DATABASE!$X3266&lt;&gt;1,"",DATABASE!D3266)</f>
        <v/>
      </c>
      <c r="I3268" s="93">
        <f>IF(DATABASE!$X3266&lt;&gt;1,"",DATABASE!S3266)</f>
        <v/>
      </c>
    </row>
    <row r="3269" ht="16.5" customHeight="1" s="111">
      <c r="A3269" s="92">
        <f>IF(DATABASE!$X3267&lt;&gt;1,"",DATABASE!B3267)</f>
        <v/>
      </c>
      <c r="B3269" s="93">
        <f>IF(DATABASE!$X3267&lt;&gt;1,"",DATABASE!M3267)</f>
        <v/>
      </c>
      <c r="C3269" s="94">
        <f>IF(DATABASE!$X3267&lt;&gt;1,"",DATABASE!A3267)</f>
        <v/>
      </c>
      <c r="D3269" s="94">
        <f>IF(DATABASE!$X3267&lt;&gt;1,"",DATABASE!P3267)</f>
        <v/>
      </c>
      <c r="E3269" s="94">
        <f>IF(DATABASE!$X3267&lt;&gt;1,"",DATABASE!L3267)</f>
        <v/>
      </c>
      <c r="F3269" s="94">
        <f>IF(DATABASE!$X3267&lt;&gt;1,"",DATABASE!Q3267)</f>
        <v/>
      </c>
      <c r="G3269" s="94">
        <f>IF(DATABASE!$X3267&lt;&gt;1,"",DATABASE!C3267)</f>
        <v/>
      </c>
      <c r="H3269" s="94">
        <f>IF(DATABASE!$X3267&lt;&gt;1,"",DATABASE!D3267)</f>
        <v/>
      </c>
      <c r="I3269" s="93">
        <f>IF(DATABASE!$X3267&lt;&gt;1,"",DATABASE!S3267)</f>
        <v/>
      </c>
    </row>
    <row r="3270" ht="16.5" customHeight="1" s="111">
      <c r="A3270" s="92">
        <f>IF(DATABASE!$X3268&lt;&gt;1,"",DATABASE!B3268)</f>
        <v/>
      </c>
      <c r="B3270" s="93">
        <f>IF(DATABASE!$X3268&lt;&gt;1,"",DATABASE!M3268)</f>
        <v/>
      </c>
      <c r="C3270" s="94">
        <f>IF(DATABASE!$X3268&lt;&gt;1,"",DATABASE!A3268)</f>
        <v/>
      </c>
      <c r="D3270" s="94">
        <f>IF(DATABASE!$X3268&lt;&gt;1,"",DATABASE!P3268)</f>
        <v/>
      </c>
      <c r="E3270" s="94">
        <f>IF(DATABASE!$X3268&lt;&gt;1,"",DATABASE!L3268)</f>
        <v/>
      </c>
      <c r="F3270" s="94">
        <f>IF(DATABASE!$X3268&lt;&gt;1,"",DATABASE!Q3268)</f>
        <v/>
      </c>
      <c r="G3270" s="94">
        <f>IF(DATABASE!$X3268&lt;&gt;1,"",DATABASE!C3268)</f>
        <v/>
      </c>
      <c r="H3270" s="94">
        <f>IF(DATABASE!$X3268&lt;&gt;1,"",DATABASE!D3268)</f>
        <v/>
      </c>
      <c r="I3270" s="93">
        <f>IF(DATABASE!$X3268&lt;&gt;1,"",DATABASE!S3268)</f>
        <v/>
      </c>
    </row>
    <row r="3271" ht="16.5" customHeight="1" s="111">
      <c r="A3271" s="92">
        <f>IF(DATABASE!$X3269&lt;&gt;1,"",DATABASE!B3269)</f>
        <v/>
      </c>
      <c r="B3271" s="93">
        <f>IF(DATABASE!$X3269&lt;&gt;1,"",DATABASE!M3269)</f>
        <v/>
      </c>
      <c r="C3271" s="94">
        <f>IF(DATABASE!$X3269&lt;&gt;1,"",DATABASE!A3269)</f>
        <v/>
      </c>
      <c r="D3271" s="94">
        <f>IF(DATABASE!$X3269&lt;&gt;1,"",DATABASE!P3269)</f>
        <v/>
      </c>
      <c r="E3271" s="94">
        <f>IF(DATABASE!$X3269&lt;&gt;1,"",DATABASE!L3269)</f>
        <v/>
      </c>
      <c r="F3271" s="94">
        <f>IF(DATABASE!$X3269&lt;&gt;1,"",DATABASE!Q3269)</f>
        <v/>
      </c>
      <c r="G3271" s="94">
        <f>IF(DATABASE!$X3269&lt;&gt;1,"",DATABASE!C3269)</f>
        <v/>
      </c>
      <c r="H3271" s="94">
        <f>IF(DATABASE!$X3269&lt;&gt;1,"",DATABASE!D3269)</f>
        <v/>
      </c>
      <c r="I3271" s="93">
        <f>IF(DATABASE!$X3269&lt;&gt;1,"",DATABASE!S3269)</f>
        <v/>
      </c>
    </row>
    <row r="3272" ht="16.5" customHeight="1" s="111">
      <c r="A3272" s="92">
        <f>IF(DATABASE!$X3270&lt;&gt;1,"",DATABASE!B3270)</f>
        <v/>
      </c>
      <c r="B3272" s="93">
        <f>IF(DATABASE!$X3270&lt;&gt;1,"",DATABASE!M3270)</f>
        <v/>
      </c>
      <c r="C3272" s="94">
        <f>IF(DATABASE!$X3270&lt;&gt;1,"",DATABASE!A3270)</f>
        <v/>
      </c>
      <c r="D3272" s="94">
        <f>IF(DATABASE!$X3270&lt;&gt;1,"",DATABASE!P3270)</f>
        <v/>
      </c>
      <c r="E3272" s="94">
        <f>IF(DATABASE!$X3270&lt;&gt;1,"",DATABASE!L3270)</f>
        <v/>
      </c>
      <c r="F3272" s="94">
        <f>IF(DATABASE!$X3270&lt;&gt;1,"",DATABASE!Q3270)</f>
        <v/>
      </c>
      <c r="G3272" s="94">
        <f>IF(DATABASE!$X3270&lt;&gt;1,"",DATABASE!C3270)</f>
        <v/>
      </c>
      <c r="H3272" s="94">
        <f>IF(DATABASE!$X3270&lt;&gt;1,"",DATABASE!D3270)</f>
        <v/>
      </c>
      <c r="I3272" s="93">
        <f>IF(DATABASE!$X3270&lt;&gt;1,"",DATABASE!S3270)</f>
        <v/>
      </c>
    </row>
    <row r="3273" ht="16.5" customHeight="1" s="111">
      <c r="A3273" s="92">
        <f>IF(DATABASE!$X3271&lt;&gt;1,"",DATABASE!B3271)</f>
        <v/>
      </c>
      <c r="B3273" s="93">
        <f>IF(DATABASE!$X3271&lt;&gt;1,"",DATABASE!M3271)</f>
        <v/>
      </c>
      <c r="C3273" s="94">
        <f>IF(DATABASE!$X3271&lt;&gt;1,"",DATABASE!A3271)</f>
        <v/>
      </c>
      <c r="D3273" s="94">
        <f>IF(DATABASE!$X3271&lt;&gt;1,"",DATABASE!P3271)</f>
        <v/>
      </c>
      <c r="E3273" s="94">
        <f>IF(DATABASE!$X3271&lt;&gt;1,"",DATABASE!L3271)</f>
        <v/>
      </c>
      <c r="F3273" s="94">
        <f>IF(DATABASE!$X3271&lt;&gt;1,"",DATABASE!Q3271)</f>
        <v/>
      </c>
      <c r="G3273" s="94">
        <f>IF(DATABASE!$X3271&lt;&gt;1,"",DATABASE!C3271)</f>
        <v/>
      </c>
      <c r="H3273" s="94">
        <f>IF(DATABASE!$X3271&lt;&gt;1,"",DATABASE!D3271)</f>
        <v/>
      </c>
      <c r="I3273" s="93">
        <f>IF(DATABASE!$X3271&lt;&gt;1,"",DATABASE!S3271)</f>
        <v/>
      </c>
    </row>
    <row r="3274" ht="16.5" customHeight="1" s="111">
      <c r="A3274" s="92">
        <f>IF(DATABASE!$X3272&lt;&gt;1,"",DATABASE!B3272)</f>
        <v/>
      </c>
      <c r="B3274" s="93">
        <f>IF(DATABASE!$X3272&lt;&gt;1,"",DATABASE!M3272)</f>
        <v/>
      </c>
      <c r="C3274" s="94">
        <f>IF(DATABASE!$X3272&lt;&gt;1,"",DATABASE!A3272)</f>
        <v/>
      </c>
      <c r="D3274" s="94">
        <f>IF(DATABASE!$X3272&lt;&gt;1,"",DATABASE!P3272)</f>
        <v/>
      </c>
      <c r="E3274" s="94">
        <f>IF(DATABASE!$X3272&lt;&gt;1,"",DATABASE!L3272)</f>
        <v/>
      </c>
      <c r="F3274" s="94">
        <f>IF(DATABASE!$X3272&lt;&gt;1,"",DATABASE!Q3272)</f>
        <v/>
      </c>
      <c r="G3274" s="94">
        <f>IF(DATABASE!$X3272&lt;&gt;1,"",DATABASE!C3272)</f>
        <v/>
      </c>
      <c r="H3274" s="94">
        <f>IF(DATABASE!$X3272&lt;&gt;1,"",DATABASE!D3272)</f>
        <v/>
      </c>
      <c r="I3274" s="93">
        <f>IF(DATABASE!$X3272&lt;&gt;1,"",DATABASE!S3272)</f>
        <v/>
      </c>
    </row>
    <row r="3275" ht="16.5" customHeight="1" s="111">
      <c r="A3275" s="92">
        <f>IF(DATABASE!$X3273&lt;&gt;1,"",DATABASE!B3273)</f>
        <v/>
      </c>
      <c r="B3275" s="93">
        <f>IF(DATABASE!$X3273&lt;&gt;1,"",DATABASE!M3273)</f>
        <v/>
      </c>
      <c r="C3275" s="94">
        <f>IF(DATABASE!$X3273&lt;&gt;1,"",DATABASE!A3273)</f>
        <v/>
      </c>
      <c r="D3275" s="94">
        <f>IF(DATABASE!$X3273&lt;&gt;1,"",DATABASE!P3273)</f>
        <v/>
      </c>
      <c r="E3275" s="94">
        <f>IF(DATABASE!$X3273&lt;&gt;1,"",DATABASE!L3273)</f>
        <v/>
      </c>
      <c r="F3275" s="94">
        <f>IF(DATABASE!$X3273&lt;&gt;1,"",DATABASE!Q3273)</f>
        <v/>
      </c>
      <c r="G3275" s="94">
        <f>IF(DATABASE!$X3273&lt;&gt;1,"",DATABASE!C3273)</f>
        <v/>
      </c>
      <c r="H3275" s="94">
        <f>IF(DATABASE!$X3273&lt;&gt;1,"",DATABASE!D3273)</f>
        <v/>
      </c>
      <c r="I3275" s="93">
        <f>IF(DATABASE!$X3273&lt;&gt;1,"",DATABASE!S3273)</f>
        <v/>
      </c>
    </row>
    <row r="3276" ht="16.5" customHeight="1" s="111">
      <c r="A3276" s="92">
        <f>IF(DATABASE!$X3274&lt;&gt;1,"",DATABASE!B3274)</f>
        <v/>
      </c>
      <c r="B3276" s="93">
        <f>IF(DATABASE!$X3274&lt;&gt;1,"",DATABASE!M3274)</f>
        <v/>
      </c>
      <c r="C3276" s="94">
        <f>IF(DATABASE!$X3274&lt;&gt;1,"",DATABASE!A3274)</f>
        <v/>
      </c>
      <c r="D3276" s="94">
        <f>IF(DATABASE!$X3274&lt;&gt;1,"",DATABASE!P3274)</f>
        <v/>
      </c>
      <c r="E3276" s="94">
        <f>IF(DATABASE!$X3274&lt;&gt;1,"",DATABASE!L3274)</f>
        <v/>
      </c>
      <c r="F3276" s="94">
        <f>IF(DATABASE!$X3274&lt;&gt;1,"",DATABASE!Q3274)</f>
        <v/>
      </c>
      <c r="G3276" s="94">
        <f>IF(DATABASE!$X3274&lt;&gt;1,"",DATABASE!C3274)</f>
        <v/>
      </c>
      <c r="H3276" s="94">
        <f>IF(DATABASE!$X3274&lt;&gt;1,"",DATABASE!D3274)</f>
        <v/>
      </c>
      <c r="I3276" s="93">
        <f>IF(DATABASE!$X3274&lt;&gt;1,"",DATABASE!S3274)</f>
        <v/>
      </c>
    </row>
    <row r="3277" ht="16.5" customHeight="1" s="111">
      <c r="A3277" s="92">
        <f>IF(DATABASE!$X3275&lt;&gt;1,"",DATABASE!B3275)</f>
        <v/>
      </c>
      <c r="B3277" s="93">
        <f>IF(DATABASE!$X3275&lt;&gt;1,"",DATABASE!M3275)</f>
        <v/>
      </c>
      <c r="C3277" s="94">
        <f>IF(DATABASE!$X3275&lt;&gt;1,"",DATABASE!A3275)</f>
        <v/>
      </c>
      <c r="D3277" s="94">
        <f>IF(DATABASE!$X3275&lt;&gt;1,"",DATABASE!P3275)</f>
        <v/>
      </c>
      <c r="E3277" s="94">
        <f>IF(DATABASE!$X3275&lt;&gt;1,"",DATABASE!L3275)</f>
        <v/>
      </c>
      <c r="F3277" s="94">
        <f>IF(DATABASE!$X3275&lt;&gt;1,"",DATABASE!Q3275)</f>
        <v/>
      </c>
      <c r="G3277" s="94">
        <f>IF(DATABASE!$X3275&lt;&gt;1,"",DATABASE!C3275)</f>
        <v/>
      </c>
      <c r="H3277" s="94">
        <f>IF(DATABASE!$X3275&lt;&gt;1,"",DATABASE!D3275)</f>
        <v/>
      </c>
      <c r="I3277" s="93">
        <f>IF(DATABASE!$X3275&lt;&gt;1,"",DATABASE!S3275)</f>
        <v/>
      </c>
    </row>
    <row r="3278" ht="16.5" customHeight="1" s="111">
      <c r="A3278" s="92">
        <f>IF(DATABASE!$X3276&lt;&gt;1,"",DATABASE!B3276)</f>
        <v/>
      </c>
      <c r="B3278" s="93">
        <f>IF(DATABASE!$X3276&lt;&gt;1,"",DATABASE!M3276)</f>
        <v/>
      </c>
      <c r="C3278" s="94">
        <f>IF(DATABASE!$X3276&lt;&gt;1,"",DATABASE!A3276)</f>
        <v/>
      </c>
      <c r="D3278" s="94">
        <f>IF(DATABASE!$X3276&lt;&gt;1,"",DATABASE!P3276)</f>
        <v/>
      </c>
      <c r="E3278" s="94">
        <f>IF(DATABASE!$X3276&lt;&gt;1,"",DATABASE!L3276)</f>
        <v/>
      </c>
      <c r="F3278" s="94">
        <f>IF(DATABASE!$X3276&lt;&gt;1,"",DATABASE!Q3276)</f>
        <v/>
      </c>
      <c r="G3278" s="94">
        <f>IF(DATABASE!$X3276&lt;&gt;1,"",DATABASE!C3276)</f>
        <v/>
      </c>
      <c r="H3278" s="94">
        <f>IF(DATABASE!$X3276&lt;&gt;1,"",DATABASE!D3276)</f>
        <v/>
      </c>
      <c r="I3278" s="93">
        <f>IF(DATABASE!$X3276&lt;&gt;1,"",DATABASE!S3276)</f>
        <v/>
      </c>
    </row>
    <row r="3279" ht="16.5" customHeight="1" s="111">
      <c r="A3279" s="92">
        <f>IF(DATABASE!$X3277&lt;&gt;1,"",DATABASE!B3277)</f>
        <v/>
      </c>
      <c r="B3279" s="93">
        <f>IF(DATABASE!$X3277&lt;&gt;1,"",DATABASE!M3277)</f>
        <v/>
      </c>
      <c r="C3279" s="94">
        <f>IF(DATABASE!$X3277&lt;&gt;1,"",DATABASE!A3277)</f>
        <v/>
      </c>
      <c r="D3279" s="94">
        <f>IF(DATABASE!$X3277&lt;&gt;1,"",DATABASE!P3277)</f>
        <v/>
      </c>
      <c r="E3279" s="94">
        <f>IF(DATABASE!$X3277&lt;&gt;1,"",DATABASE!L3277)</f>
        <v/>
      </c>
      <c r="F3279" s="94">
        <f>IF(DATABASE!$X3277&lt;&gt;1,"",DATABASE!Q3277)</f>
        <v/>
      </c>
      <c r="G3279" s="94">
        <f>IF(DATABASE!$X3277&lt;&gt;1,"",DATABASE!C3277)</f>
        <v/>
      </c>
      <c r="H3279" s="94">
        <f>IF(DATABASE!$X3277&lt;&gt;1,"",DATABASE!D3277)</f>
        <v/>
      </c>
      <c r="I3279" s="93">
        <f>IF(DATABASE!$X3277&lt;&gt;1,"",DATABASE!S3277)</f>
        <v/>
      </c>
    </row>
    <row r="3280" ht="16.5" customHeight="1" s="111">
      <c r="A3280" s="92">
        <f>IF(DATABASE!$X3278&lt;&gt;1,"",DATABASE!B3278)</f>
        <v/>
      </c>
      <c r="B3280" s="93">
        <f>IF(DATABASE!$X3278&lt;&gt;1,"",DATABASE!M3278)</f>
        <v/>
      </c>
      <c r="C3280" s="94">
        <f>IF(DATABASE!$X3278&lt;&gt;1,"",DATABASE!A3278)</f>
        <v/>
      </c>
      <c r="D3280" s="94">
        <f>IF(DATABASE!$X3278&lt;&gt;1,"",DATABASE!P3278)</f>
        <v/>
      </c>
      <c r="E3280" s="94">
        <f>IF(DATABASE!$X3278&lt;&gt;1,"",DATABASE!L3278)</f>
        <v/>
      </c>
      <c r="F3280" s="94">
        <f>IF(DATABASE!$X3278&lt;&gt;1,"",DATABASE!Q3278)</f>
        <v/>
      </c>
      <c r="G3280" s="94">
        <f>IF(DATABASE!$X3278&lt;&gt;1,"",DATABASE!C3278)</f>
        <v/>
      </c>
      <c r="H3280" s="94">
        <f>IF(DATABASE!$X3278&lt;&gt;1,"",DATABASE!D3278)</f>
        <v/>
      </c>
      <c r="I3280" s="93">
        <f>IF(DATABASE!$X3278&lt;&gt;1,"",DATABASE!S3278)</f>
        <v/>
      </c>
    </row>
    <row r="3281" ht="16.5" customHeight="1" s="111">
      <c r="A3281" s="92">
        <f>IF(DATABASE!$X3279&lt;&gt;1,"",DATABASE!B3279)</f>
        <v/>
      </c>
      <c r="B3281" s="93">
        <f>IF(DATABASE!$X3279&lt;&gt;1,"",DATABASE!M3279)</f>
        <v/>
      </c>
      <c r="C3281" s="94">
        <f>IF(DATABASE!$X3279&lt;&gt;1,"",DATABASE!A3279)</f>
        <v/>
      </c>
      <c r="D3281" s="94">
        <f>IF(DATABASE!$X3279&lt;&gt;1,"",DATABASE!P3279)</f>
        <v/>
      </c>
      <c r="E3281" s="94">
        <f>IF(DATABASE!$X3279&lt;&gt;1,"",DATABASE!L3279)</f>
        <v/>
      </c>
      <c r="F3281" s="94">
        <f>IF(DATABASE!$X3279&lt;&gt;1,"",DATABASE!Q3279)</f>
        <v/>
      </c>
      <c r="G3281" s="94">
        <f>IF(DATABASE!$X3279&lt;&gt;1,"",DATABASE!C3279)</f>
        <v/>
      </c>
      <c r="H3281" s="94">
        <f>IF(DATABASE!$X3279&lt;&gt;1,"",DATABASE!D3279)</f>
        <v/>
      </c>
      <c r="I3281" s="93">
        <f>IF(DATABASE!$X3279&lt;&gt;1,"",DATABASE!S3279)</f>
        <v/>
      </c>
    </row>
    <row r="3282" ht="16.5" customHeight="1" s="111">
      <c r="A3282" s="92">
        <f>IF(DATABASE!$X3280&lt;&gt;1,"",DATABASE!B3280)</f>
        <v/>
      </c>
      <c r="B3282" s="93">
        <f>IF(DATABASE!$X3280&lt;&gt;1,"",DATABASE!M3280)</f>
        <v/>
      </c>
      <c r="C3282" s="94">
        <f>IF(DATABASE!$X3280&lt;&gt;1,"",DATABASE!A3280)</f>
        <v/>
      </c>
      <c r="D3282" s="94">
        <f>IF(DATABASE!$X3280&lt;&gt;1,"",DATABASE!P3280)</f>
        <v/>
      </c>
      <c r="E3282" s="94">
        <f>IF(DATABASE!$X3280&lt;&gt;1,"",DATABASE!L3280)</f>
        <v/>
      </c>
      <c r="F3282" s="94">
        <f>IF(DATABASE!$X3280&lt;&gt;1,"",DATABASE!Q3280)</f>
        <v/>
      </c>
      <c r="G3282" s="94">
        <f>IF(DATABASE!$X3280&lt;&gt;1,"",DATABASE!C3280)</f>
        <v/>
      </c>
      <c r="H3282" s="94">
        <f>IF(DATABASE!$X3280&lt;&gt;1,"",DATABASE!D3280)</f>
        <v/>
      </c>
      <c r="I3282" s="93">
        <f>IF(DATABASE!$X3280&lt;&gt;1,"",DATABASE!S3280)</f>
        <v/>
      </c>
    </row>
    <row r="3283" ht="16.5" customHeight="1" s="111">
      <c r="A3283" s="92">
        <f>IF(DATABASE!$X3281&lt;&gt;1,"",DATABASE!B3281)</f>
        <v/>
      </c>
      <c r="B3283" s="93">
        <f>IF(DATABASE!$X3281&lt;&gt;1,"",DATABASE!M3281)</f>
        <v/>
      </c>
      <c r="C3283" s="94">
        <f>IF(DATABASE!$X3281&lt;&gt;1,"",DATABASE!A3281)</f>
        <v/>
      </c>
      <c r="D3283" s="94">
        <f>IF(DATABASE!$X3281&lt;&gt;1,"",DATABASE!P3281)</f>
        <v/>
      </c>
      <c r="E3283" s="94">
        <f>IF(DATABASE!$X3281&lt;&gt;1,"",DATABASE!L3281)</f>
        <v/>
      </c>
      <c r="F3283" s="94">
        <f>IF(DATABASE!$X3281&lt;&gt;1,"",DATABASE!Q3281)</f>
        <v/>
      </c>
      <c r="G3283" s="94">
        <f>IF(DATABASE!$X3281&lt;&gt;1,"",DATABASE!C3281)</f>
        <v/>
      </c>
      <c r="H3283" s="94">
        <f>IF(DATABASE!$X3281&lt;&gt;1,"",DATABASE!D3281)</f>
        <v/>
      </c>
      <c r="I3283" s="93">
        <f>IF(DATABASE!$X3281&lt;&gt;1,"",DATABASE!S3281)</f>
        <v/>
      </c>
    </row>
    <row r="3284" ht="16.5" customHeight="1" s="111">
      <c r="A3284" s="92">
        <f>IF(DATABASE!$X3282&lt;&gt;1,"",DATABASE!B3282)</f>
        <v/>
      </c>
      <c r="B3284" s="93">
        <f>IF(DATABASE!$X3282&lt;&gt;1,"",DATABASE!M3282)</f>
        <v/>
      </c>
      <c r="C3284" s="94">
        <f>IF(DATABASE!$X3282&lt;&gt;1,"",DATABASE!A3282)</f>
        <v/>
      </c>
      <c r="D3284" s="94">
        <f>IF(DATABASE!$X3282&lt;&gt;1,"",DATABASE!P3282)</f>
        <v/>
      </c>
      <c r="E3284" s="94">
        <f>IF(DATABASE!$X3282&lt;&gt;1,"",DATABASE!L3282)</f>
        <v/>
      </c>
      <c r="F3284" s="94">
        <f>IF(DATABASE!$X3282&lt;&gt;1,"",DATABASE!Q3282)</f>
        <v/>
      </c>
      <c r="G3284" s="94">
        <f>IF(DATABASE!$X3282&lt;&gt;1,"",DATABASE!C3282)</f>
        <v/>
      </c>
      <c r="H3284" s="94">
        <f>IF(DATABASE!$X3282&lt;&gt;1,"",DATABASE!D3282)</f>
        <v/>
      </c>
      <c r="I3284" s="93">
        <f>IF(DATABASE!$X3282&lt;&gt;1,"",DATABASE!S3282)</f>
        <v/>
      </c>
    </row>
    <row r="3285" ht="16.5" customHeight="1" s="111">
      <c r="A3285" s="92">
        <f>IF(DATABASE!$X3283&lt;&gt;1,"",DATABASE!B3283)</f>
        <v/>
      </c>
      <c r="B3285" s="93">
        <f>IF(DATABASE!$X3283&lt;&gt;1,"",DATABASE!M3283)</f>
        <v/>
      </c>
      <c r="C3285" s="94">
        <f>IF(DATABASE!$X3283&lt;&gt;1,"",DATABASE!A3283)</f>
        <v/>
      </c>
      <c r="D3285" s="94">
        <f>IF(DATABASE!$X3283&lt;&gt;1,"",DATABASE!P3283)</f>
        <v/>
      </c>
      <c r="E3285" s="94">
        <f>IF(DATABASE!$X3283&lt;&gt;1,"",DATABASE!L3283)</f>
        <v/>
      </c>
      <c r="F3285" s="94">
        <f>IF(DATABASE!$X3283&lt;&gt;1,"",DATABASE!Q3283)</f>
        <v/>
      </c>
      <c r="G3285" s="94">
        <f>IF(DATABASE!$X3283&lt;&gt;1,"",DATABASE!C3283)</f>
        <v/>
      </c>
      <c r="H3285" s="94">
        <f>IF(DATABASE!$X3283&lt;&gt;1,"",DATABASE!D3283)</f>
        <v/>
      </c>
      <c r="I3285" s="93">
        <f>IF(DATABASE!$X3283&lt;&gt;1,"",DATABASE!S3283)</f>
        <v/>
      </c>
    </row>
    <row r="3286" ht="16.5" customHeight="1" s="111">
      <c r="A3286" s="92">
        <f>IF(DATABASE!$X3284&lt;&gt;1,"",DATABASE!B3284)</f>
        <v/>
      </c>
      <c r="B3286" s="93">
        <f>IF(DATABASE!$X3284&lt;&gt;1,"",DATABASE!M3284)</f>
        <v/>
      </c>
      <c r="C3286" s="94">
        <f>IF(DATABASE!$X3284&lt;&gt;1,"",DATABASE!A3284)</f>
        <v/>
      </c>
      <c r="D3286" s="94">
        <f>IF(DATABASE!$X3284&lt;&gt;1,"",DATABASE!P3284)</f>
        <v/>
      </c>
      <c r="E3286" s="94">
        <f>IF(DATABASE!$X3284&lt;&gt;1,"",DATABASE!L3284)</f>
        <v/>
      </c>
      <c r="F3286" s="94">
        <f>IF(DATABASE!$X3284&lt;&gt;1,"",DATABASE!Q3284)</f>
        <v/>
      </c>
      <c r="G3286" s="94">
        <f>IF(DATABASE!$X3284&lt;&gt;1,"",DATABASE!C3284)</f>
        <v/>
      </c>
      <c r="H3286" s="94">
        <f>IF(DATABASE!$X3284&lt;&gt;1,"",DATABASE!D3284)</f>
        <v/>
      </c>
      <c r="I3286" s="93">
        <f>IF(DATABASE!$X3284&lt;&gt;1,"",DATABASE!S3284)</f>
        <v/>
      </c>
    </row>
    <row r="3287" ht="16.5" customHeight="1" s="111">
      <c r="A3287" s="92">
        <f>IF(DATABASE!$X3285&lt;&gt;1,"",DATABASE!B3285)</f>
        <v/>
      </c>
      <c r="B3287" s="93">
        <f>IF(DATABASE!$X3285&lt;&gt;1,"",DATABASE!M3285)</f>
        <v/>
      </c>
      <c r="C3287" s="94">
        <f>IF(DATABASE!$X3285&lt;&gt;1,"",DATABASE!A3285)</f>
        <v/>
      </c>
      <c r="D3287" s="94">
        <f>IF(DATABASE!$X3285&lt;&gt;1,"",DATABASE!P3285)</f>
        <v/>
      </c>
      <c r="E3287" s="94">
        <f>IF(DATABASE!$X3285&lt;&gt;1,"",DATABASE!L3285)</f>
        <v/>
      </c>
      <c r="F3287" s="94">
        <f>IF(DATABASE!$X3285&lt;&gt;1,"",DATABASE!Q3285)</f>
        <v/>
      </c>
      <c r="G3287" s="94">
        <f>IF(DATABASE!$X3285&lt;&gt;1,"",DATABASE!C3285)</f>
        <v/>
      </c>
      <c r="H3287" s="94">
        <f>IF(DATABASE!$X3285&lt;&gt;1,"",DATABASE!D3285)</f>
        <v/>
      </c>
      <c r="I3287" s="93">
        <f>IF(DATABASE!$X3285&lt;&gt;1,"",DATABASE!S3285)</f>
        <v/>
      </c>
    </row>
    <row r="3288" ht="16.5" customHeight="1" s="111">
      <c r="A3288" s="92">
        <f>IF(DATABASE!$X3286&lt;&gt;1,"",DATABASE!B3286)</f>
        <v/>
      </c>
      <c r="B3288" s="93">
        <f>IF(DATABASE!$X3286&lt;&gt;1,"",DATABASE!M3286)</f>
        <v/>
      </c>
      <c r="C3288" s="94">
        <f>IF(DATABASE!$X3286&lt;&gt;1,"",DATABASE!A3286)</f>
        <v/>
      </c>
      <c r="D3288" s="94">
        <f>IF(DATABASE!$X3286&lt;&gt;1,"",DATABASE!P3286)</f>
        <v/>
      </c>
      <c r="E3288" s="94">
        <f>IF(DATABASE!$X3286&lt;&gt;1,"",DATABASE!L3286)</f>
        <v/>
      </c>
      <c r="F3288" s="94">
        <f>IF(DATABASE!$X3286&lt;&gt;1,"",DATABASE!Q3286)</f>
        <v/>
      </c>
      <c r="G3288" s="94">
        <f>IF(DATABASE!$X3286&lt;&gt;1,"",DATABASE!C3286)</f>
        <v/>
      </c>
      <c r="H3288" s="94">
        <f>IF(DATABASE!$X3286&lt;&gt;1,"",DATABASE!D3286)</f>
        <v/>
      </c>
      <c r="I3288" s="93">
        <f>IF(DATABASE!$X3286&lt;&gt;1,"",DATABASE!S3286)</f>
        <v/>
      </c>
    </row>
    <row r="3289" ht="16.5" customHeight="1" s="111">
      <c r="A3289" s="92">
        <f>IF(DATABASE!$X3287&lt;&gt;1,"",DATABASE!B3287)</f>
        <v/>
      </c>
      <c r="B3289" s="93">
        <f>IF(DATABASE!$X3287&lt;&gt;1,"",DATABASE!M3287)</f>
        <v/>
      </c>
      <c r="C3289" s="94">
        <f>IF(DATABASE!$X3287&lt;&gt;1,"",DATABASE!A3287)</f>
        <v/>
      </c>
      <c r="D3289" s="94">
        <f>IF(DATABASE!$X3287&lt;&gt;1,"",DATABASE!P3287)</f>
        <v/>
      </c>
      <c r="E3289" s="94">
        <f>IF(DATABASE!$X3287&lt;&gt;1,"",DATABASE!L3287)</f>
        <v/>
      </c>
      <c r="F3289" s="94">
        <f>IF(DATABASE!$X3287&lt;&gt;1,"",DATABASE!Q3287)</f>
        <v/>
      </c>
      <c r="G3289" s="94">
        <f>IF(DATABASE!$X3287&lt;&gt;1,"",DATABASE!C3287)</f>
        <v/>
      </c>
      <c r="H3289" s="94">
        <f>IF(DATABASE!$X3287&lt;&gt;1,"",DATABASE!D3287)</f>
        <v/>
      </c>
      <c r="I3289" s="93">
        <f>IF(DATABASE!$X3287&lt;&gt;1,"",DATABASE!S3287)</f>
        <v/>
      </c>
    </row>
    <row r="3290" ht="16.5" customHeight="1" s="111">
      <c r="A3290" s="92">
        <f>IF(DATABASE!$X3288&lt;&gt;1,"",DATABASE!B3288)</f>
        <v/>
      </c>
      <c r="B3290" s="93">
        <f>IF(DATABASE!$X3288&lt;&gt;1,"",DATABASE!M3288)</f>
        <v/>
      </c>
      <c r="C3290" s="94">
        <f>IF(DATABASE!$X3288&lt;&gt;1,"",DATABASE!A3288)</f>
        <v/>
      </c>
      <c r="D3290" s="94">
        <f>IF(DATABASE!$X3288&lt;&gt;1,"",DATABASE!P3288)</f>
        <v/>
      </c>
      <c r="E3290" s="94">
        <f>IF(DATABASE!$X3288&lt;&gt;1,"",DATABASE!L3288)</f>
        <v/>
      </c>
      <c r="F3290" s="94">
        <f>IF(DATABASE!$X3288&lt;&gt;1,"",DATABASE!Q3288)</f>
        <v/>
      </c>
      <c r="G3290" s="94">
        <f>IF(DATABASE!$X3288&lt;&gt;1,"",DATABASE!C3288)</f>
        <v/>
      </c>
      <c r="H3290" s="94">
        <f>IF(DATABASE!$X3288&lt;&gt;1,"",DATABASE!D3288)</f>
        <v/>
      </c>
      <c r="I3290" s="93">
        <f>IF(DATABASE!$X3288&lt;&gt;1,"",DATABASE!S3288)</f>
        <v/>
      </c>
    </row>
    <row r="3291" ht="16.5" customHeight="1" s="111">
      <c r="A3291" s="92">
        <f>IF(DATABASE!$X3289&lt;&gt;1,"",DATABASE!B3289)</f>
        <v/>
      </c>
      <c r="B3291" s="93">
        <f>IF(DATABASE!$X3289&lt;&gt;1,"",DATABASE!M3289)</f>
        <v/>
      </c>
      <c r="C3291" s="94">
        <f>IF(DATABASE!$X3289&lt;&gt;1,"",DATABASE!A3289)</f>
        <v/>
      </c>
      <c r="D3291" s="94">
        <f>IF(DATABASE!$X3289&lt;&gt;1,"",DATABASE!P3289)</f>
        <v/>
      </c>
      <c r="E3291" s="94">
        <f>IF(DATABASE!$X3289&lt;&gt;1,"",DATABASE!L3289)</f>
        <v/>
      </c>
      <c r="F3291" s="94">
        <f>IF(DATABASE!$X3289&lt;&gt;1,"",DATABASE!Q3289)</f>
        <v/>
      </c>
      <c r="G3291" s="94">
        <f>IF(DATABASE!$X3289&lt;&gt;1,"",DATABASE!C3289)</f>
        <v/>
      </c>
      <c r="H3291" s="94">
        <f>IF(DATABASE!$X3289&lt;&gt;1,"",DATABASE!D3289)</f>
        <v/>
      </c>
      <c r="I3291" s="93">
        <f>IF(DATABASE!$X3289&lt;&gt;1,"",DATABASE!S3289)</f>
        <v/>
      </c>
    </row>
    <row r="3292" ht="16.5" customHeight="1" s="111">
      <c r="A3292" s="92">
        <f>IF(DATABASE!$X3290&lt;&gt;1,"",DATABASE!B3290)</f>
        <v/>
      </c>
      <c r="B3292" s="93">
        <f>IF(DATABASE!$X3290&lt;&gt;1,"",DATABASE!M3290)</f>
        <v/>
      </c>
      <c r="C3292" s="94">
        <f>IF(DATABASE!$X3290&lt;&gt;1,"",DATABASE!A3290)</f>
        <v/>
      </c>
      <c r="D3292" s="94">
        <f>IF(DATABASE!$X3290&lt;&gt;1,"",DATABASE!P3290)</f>
        <v/>
      </c>
      <c r="E3292" s="94">
        <f>IF(DATABASE!$X3290&lt;&gt;1,"",DATABASE!L3290)</f>
        <v/>
      </c>
      <c r="F3292" s="94">
        <f>IF(DATABASE!$X3290&lt;&gt;1,"",DATABASE!Q3290)</f>
        <v/>
      </c>
      <c r="G3292" s="94">
        <f>IF(DATABASE!$X3290&lt;&gt;1,"",DATABASE!C3290)</f>
        <v/>
      </c>
      <c r="H3292" s="94">
        <f>IF(DATABASE!$X3290&lt;&gt;1,"",DATABASE!D3290)</f>
        <v/>
      </c>
      <c r="I3292" s="93">
        <f>IF(DATABASE!$X3290&lt;&gt;1,"",DATABASE!S3290)</f>
        <v/>
      </c>
    </row>
    <row r="3293" ht="16.5" customHeight="1" s="111">
      <c r="A3293" s="92">
        <f>IF(DATABASE!$X3291&lt;&gt;1,"",DATABASE!B3291)</f>
        <v/>
      </c>
      <c r="B3293" s="93">
        <f>IF(DATABASE!$X3291&lt;&gt;1,"",DATABASE!M3291)</f>
        <v/>
      </c>
      <c r="C3293" s="94">
        <f>IF(DATABASE!$X3291&lt;&gt;1,"",DATABASE!A3291)</f>
        <v/>
      </c>
      <c r="D3293" s="94">
        <f>IF(DATABASE!$X3291&lt;&gt;1,"",DATABASE!P3291)</f>
        <v/>
      </c>
      <c r="E3293" s="94">
        <f>IF(DATABASE!$X3291&lt;&gt;1,"",DATABASE!L3291)</f>
        <v/>
      </c>
      <c r="F3293" s="94">
        <f>IF(DATABASE!$X3291&lt;&gt;1,"",DATABASE!Q3291)</f>
        <v/>
      </c>
      <c r="G3293" s="94">
        <f>IF(DATABASE!$X3291&lt;&gt;1,"",DATABASE!C3291)</f>
        <v/>
      </c>
      <c r="H3293" s="94">
        <f>IF(DATABASE!$X3291&lt;&gt;1,"",DATABASE!D3291)</f>
        <v/>
      </c>
      <c r="I3293" s="93">
        <f>IF(DATABASE!$X3291&lt;&gt;1,"",DATABASE!S3291)</f>
        <v/>
      </c>
    </row>
    <row r="3294" ht="16.5" customHeight="1" s="111">
      <c r="A3294" s="92">
        <f>IF(DATABASE!$X3292&lt;&gt;1,"",DATABASE!B3292)</f>
        <v/>
      </c>
      <c r="B3294" s="93">
        <f>IF(DATABASE!$X3292&lt;&gt;1,"",DATABASE!M3292)</f>
        <v/>
      </c>
      <c r="C3294" s="94">
        <f>IF(DATABASE!$X3292&lt;&gt;1,"",DATABASE!A3292)</f>
        <v/>
      </c>
      <c r="D3294" s="94">
        <f>IF(DATABASE!$X3292&lt;&gt;1,"",DATABASE!P3292)</f>
        <v/>
      </c>
      <c r="E3294" s="94">
        <f>IF(DATABASE!$X3292&lt;&gt;1,"",DATABASE!L3292)</f>
        <v/>
      </c>
      <c r="F3294" s="94">
        <f>IF(DATABASE!$X3292&lt;&gt;1,"",DATABASE!Q3292)</f>
        <v/>
      </c>
      <c r="G3294" s="94">
        <f>IF(DATABASE!$X3292&lt;&gt;1,"",DATABASE!C3292)</f>
        <v/>
      </c>
      <c r="H3294" s="94">
        <f>IF(DATABASE!$X3292&lt;&gt;1,"",DATABASE!D3292)</f>
        <v/>
      </c>
      <c r="I3294" s="93">
        <f>IF(DATABASE!$X3292&lt;&gt;1,"",DATABASE!S3292)</f>
        <v/>
      </c>
    </row>
    <row r="3295" ht="16.5" customHeight="1" s="111">
      <c r="A3295" s="92">
        <f>IF(DATABASE!$X3293&lt;&gt;1,"",DATABASE!B3293)</f>
        <v/>
      </c>
      <c r="B3295" s="93">
        <f>IF(DATABASE!$X3293&lt;&gt;1,"",DATABASE!M3293)</f>
        <v/>
      </c>
      <c r="C3295" s="94">
        <f>IF(DATABASE!$X3293&lt;&gt;1,"",DATABASE!A3293)</f>
        <v/>
      </c>
      <c r="D3295" s="94">
        <f>IF(DATABASE!$X3293&lt;&gt;1,"",DATABASE!P3293)</f>
        <v/>
      </c>
      <c r="E3295" s="94">
        <f>IF(DATABASE!$X3293&lt;&gt;1,"",DATABASE!L3293)</f>
        <v/>
      </c>
      <c r="F3295" s="94">
        <f>IF(DATABASE!$X3293&lt;&gt;1,"",DATABASE!Q3293)</f>
        <v/>
      </c>
      <c r="G3295" s="94">
        <f>IF(DATABASE!$X3293&lt;&gt;1,"",DATABASE!C3293)</f>
        <v/>
      </c>
      <c r="H3295" s="94">
        <f>IF(DATABASE!$X3293&lt;&gt;1,"",DATABASE!D3293)</f>
        <v/>
      </c>
      <c r="I3295" s="93">
        <f>IF(DATABASE!$X3293&lt;&gt;1,"",DATABASE!S3293)</f>
        <v/>
      </c>
    </row>
    <row r="3296" ht="16.5" customHeight="1" s="111">
      <c r="A3296" s="92">
        <f>IF(DATABASE!$X3294&lt;&gt;1,"",DATABASE!B3294)</f>
        <v/>
      </c>
      <c r="B3296" s="93">
        <f>IF(DATABASE!$X3294&lt;&gt;1,"",DATABASE!M3294)</f>
        <v/>
      </c>
      <c r="C3296" s="94">
        <f>IF(DATABASE!$X3294&lt;&gt;1,"",DATABASE!A3294)</f>
        <v/>
      </c>
      <c r="D3296" s="94">
        <f>IF(DATABASE!$X3294&lt;&gt;1,"",DATABASE!P3294)</f>
        <v/>
      </c>
      <c r="E3296" s="94">
        <f>IF(DATABASE!$X3294&lt;&gt;1,"",DATABASE!L3294)</f>
        <v/>
      </c>
      <c r="F3296" s="94">
        <f>IF(DATABASE!$X3294&lt;&gt;1,"",DATABASE!Q3294)</f>
        <v/>
      </c>
      <c r="G3296" s="94">
        <f>IF(DATABASE!$X3294&lt;&gt;1,"",DATABASE!C3294)</f>
        <v/>
      </c>
      <c r="H3296" s="94">
        <f>IF(DATABASE!$X3294&lt;&gt;1,"",DATABASE!D3294)</f>
        <v/>
      </c>
      <c r="I3296" s="93">
        <f>IF(DATABASE!$X3294&lt;&gt;1,"",DATABASE!S3294)</f>
        <v/>
      </c>
    </row>
    <row r="3297" ht="16.5" customHeight="1" s="111">
      <c r="A3297" s="92">
        <f>IF(DATABASE!$X3295&lt;&gt;1,"",DATABASE!B3295)</f>
        <v/>
      </c>
      <c r="B3297" s="93">
        <f>IF(DATABASE!$X3295&lt;&gt;1,"",DATABASE!M3295)</f>
        <v/>
      </c>
      <c r="C3297" s="94">
        <f>IF(DATABASE!$X3295&lt;&gt;1,"",DATABASE!A3295)</f>
        <v/>
      </c>
      <c r="D3297" s="94">
        <f>IF(DATABASE!$X3295&lt;&gt;1,"",DATABASE!P3295)</f>
        <v/>
      </c>
      <c r="E3297" s="94">
        <f>IF(DATABASE!$X3295&lt;&gt;1,"",DATABASE!L3295)</f>
        <v/>
      </c>
      <c r="F3297" s="94">
        <f>IF(DATABASE!$X3295&lt;&gt;1,"",DATABASE!Q3295)</f>
        <v/>
      </c>
      <c r="G3297" s="94">
        <f>IF(DATABASE!$X3295&lt;&gt;1,"",DATABASE!C3295)</f>
        <v/>
      </c>
      <c r="H3297" s="94">
        <f>IF(DATABASE!$X3295&lt;&gt;1,"",DATABASE!D3295)</f>
        <v/>
      </c>
      <c r="I3297" s="93">
        <f>IF(DATABASE!$X3295&lt;&gt;1,"",DATABASE!S3295)</f>
        <v/>
      </c>
    </row>
    <row r="3298" ht="16.5" customHeight="1" s="111">
      <c r="A3298" s="92">
        <f>IF(DATABASE!$X3296&lt;&gt;1,"",DATABASE!B3296)</f>
        <v/>
      </c>
      <c r="B3298" s="93">
        <f>IF(DATABASE!$X3296&lt;&gt;1,"",DATABASE!M3296)</f>
        <v/>
      </c>
      <c r="C3298" s="94">
        <f>IF(DATABASE!$X3296&lt;&gt;1,"",DATABASE!A3296)</f>
        <v/>
      </c>
      <c r="D3298" s="94">
        <f>IF(DATABASE!$X3296&lt;&gt;1,"",DATABASE!P3296)</f>
        <v/>
      </c>
      <c r="E3298" s="94">
        <f>IF(DATABASE!$X3296&lt;&gt;1,"",DATABASE!L3296)</f>
        <v/>
      </c>
      <c r="F3298" s="94">
        <f>IF(DATABASE!$X3296&lt;&gt;1,"",DATABASE!Q3296)</f>
        <v/>
      </c>
      <c r="G3298" s="94">
        <f>IF(DATABASE!$X3296&lt;&gt;1,"",DATABASE!C3296)</f>
        <v/>
      </c>
      <c r="H3298" s="94">
        <f>IF(DATABASE!$X3296&lt;&gt;1,"",DATABASE!D3296)</f>
        <v/>
      </c>
      <c r="I3298" s="93">
        <f>IF(DATABASE!$X3296&lt;&gt;1,"",DATABASE!S3296)</f>
        <v/>
      </c>
    </row>
    <row r="3299" ht="16.5" customHeight="1" s="111">
      <c r="A3299" s="92">
        <f>IF(DATABASE!$X3297&lt;&gt;1,"",DATABASE!B3297)</f>
        <v/>
      </c>
      <c r="B3299" s="93">
        <f>IF(DATABASE!$X3297&lt;&gt;1,"",DATABASE!M3297)</f>
        <v/>
      </c>
      <c r="C3299" s="94">
        <f>IF(DATABASE!$X3297&lt;&gt;1,"",DATABASE!A3297)</f>
        <v/>
      </c>
      <c r="D3299" s="94">
        <f>IF(DATABASE!$X3297&lt;&gt;1,"",DATABASE!P3297)</f>
        <v/>
      </c>
      <c r="E3299" s="94">
        <f>IF(DATABASE!$X3297&lt;&gt;1,"",DATABASE!L3297)</f>
        <v/>
      </c>
      <c r="F3299" s="94">
        <f>IF(DATABASE!$X3297&lt;&gt;1,"",DATABASE!Q3297)</f>
        <v/>
      </c>
      <c r="G3299" s="94">
        <f>IF(DATABASE!$X3297&lt;&gt;1,"",DATABASE!C3297)</f>
        <v/>
      </c>
      <c r="H3299" s="94">
        <f>IF(DATABASE!$X3297&lt;&gt;1,"",DATABASE!D3297)</f>
        <v/>
      </c>
      <c r="I3299" s="93">
        <f>IF(DATABASE!$X3297&lt;&gt;1,"",DATABASE!S3297)</f>
        <v/>
      </c>
    </row>
    <row r="3300" ht="16.5" customHeight="1" s="111">
      <c r="A3300" s="92">
        <f>IF(DATABASE!$X3298&lt;&gt;1,"",DATABASE!B3298)</f>
        <v/>
      </c>
      <c r="B3300" s="93">
        <f>IF(DATABASE!$X3298&lt;&gt;1,"",DATABASE!M3298)</f>
        <v/>
      </c>
      <c r="C3300" s="94">
        <f>IF(DATABASE!$X3298&lt;&gt;1,"",DATABASE!A3298)</f>
        <v/>
      </c>
      <c r="D3300" s="94">
        <f>IF(DATABASE!$X3298&lt;&gt;1,"",DATABASE!P3298)</f>
        <v/>
      </c>
      <c r="E3300" s="94">
        <f>IF(DATABASE!$X3298&lt;&gt;1,"",DATABASE!L3298)</f>
        <v/>
      </c>
      <c r="F3300" s="94">
        <f>IF(DATABASE!$X3298&lt;&gt;1,"",DATABASE!Q3298)</f>
        <v/>
      </c>
      <c r="G3300" s="94">
        <f>IF(DATABASE!$X3298&lt;&gt;1,"",DATABASE!C3298)</f>
        <v/>
      </c>
      <c r="H3300" s="94">
        <f>IF(DATABASE!$X3298&lt;&gt;1,"",DATABASE!D3298)</f>
        <v/>
      </c>
      <c r="I3300" s="93">
        <f>IF(DATABASE!$X3298&lt;&gt;1,"",DATABASE!S3298)</f>
        <v/>
      </c>
    </row>
    <row r="3301" ht="16.5" customHeight="1" s="111">
      <c r="A3301" s="92">
        <f>IF(DATABASE!$X3299&lt;&gt;1,"",DATABASE!B3299)</f>
        <v/>
      </c>
      <c r="B3301" s="93">
        <f>IF(DATABASE!$X3299&lt;&gt;1,"",DATABASE!M3299)</f>
        <v/>
      </c>
      <c r="C3301" s="94">
        <f>IF(DATABASE!$X3299&lt;&gt;1,"",DATABASE!A3299)</f>
        <v/>
      </c>
      <c r="D3301" s="94">
        <f>IF(DATABASE!$X3299&lt;&gt;1,"",DATABASE!P3299)</f>
        <v/>
      </c>
      <c r="E3301" s="94">
        <f>IF(DATABASE!$X3299&lt;&gt;1,"",DATABASE!L3299)</f>
        <v/>
      </c>
      <c r="F3301" s="94">
        <f>IF(DATABASE!$X3299&lt;&gt;1,"",DATABASE!Q3299)</f>
        <v/>
      </c>
      <c r="G3301" s="94">
        <f>IF(DATABASE!$X3299&lt;&gt;1,"",DATABASE!C3299)</f>
        <v/>
      </c>
      <c r="H3301" s="94">
        <f>IF(DATABASE!$X3299&lt;&gt;1,"",DATABASE!D3299)</f>
        <v/>
      </c>
      <c r="I3301" s="93">
        <f>IF(DATABASE!$X3299&lt;&gt;1,"",DATABASE!S3299)</f>
        <v/>
      </c>
    </row>
    <row r="3302" ht="16.5" customHeight="1" s="111">
      <c r="A3302" s="92">
        <f>IF(DATABASE!$X3300&lt;&gt;1,"",DATABASE!B3300)</f>
        <v/>
      </c>
      <c r="B3302" s="93">
        <f>IF(DATABASE!$X3300&lt;&gt;1,"",DATABASE!M3300)</f>
        <v/>
      </c>
      <c r="C3302" s="94">
        <f>IF(DATABASE!$X3300&lt;&gt;1,"",DATABASE!A3300)</f>
        <v/>
      </c>
      <c r="D3302" s="94">
        <f>IF(DATABASE!$X3300&lt;&gt;1,"",DATABASE!P3300)</f>
        <v/>
      </c>
      <c r="E3302" s="94">
        <f>IF(DATABASE!$X3300&lt;&gt;1,"",DATABASE!L3300)</f>
        <v/>
      </c>
      <c r="F3302" s="94">
        <f>IF(DATABASE!$X3300&lt;&gt;1,"",DATABASE!Q3300)</f>
        <v/>
      </c>
      <c r="G3302" s="94">
        <f>IF(DATABASE!$X3300&lt;&gt;1,"",DATABASE!C3300)</f>
        <v/>
      </c>
      <c r="H3302" s="94">
        <f>IF(DATABASE!$X3300&lt;&gt;1,"",DATABASE!D3300)</f>
        <v/>
      </c>
      <c r="I3302" s="93">
        <f>IF(DATABASE!$X3300&lt;&gt;1,"",DATABASE!S3300)</f>
        <v/>
      </c>
    </row>
    <row r="3303" ht="16.5" customHeight="1" s="111">
      <c r="A3303" s="92">
        <f>IF(DATABASE!$X3301&lt;&gt;1,"",DATABASE!B3301)</f>
        <v/>
      </c>
      <c r="B3303" s="93">
        <f>IF(DATABASE!$X3301&lt;&gt;1,"",DATABASE!M3301)</f>
        <v/>
      </c>
      <c r="C3303" s="94">
        <f>IF(DATABASE!$X3301&lt;&gt;1,"",DATABASE!A3301)</f>
        <v/>
      </c>
      <c r="D3303" s="94">
        <f>IF(DATABASE!$X3301&lt;&gt;1,"",DATABASE!P3301)</f>
        <v/>
      </c>
      <c r="E3303" s="94">
        <f>IF(DATABASE!$X3301&lt;&gt;1,"",DATABASE!L3301)</f>
        <v/>
      </c>
      <c r="F3303" s="94">
        <f>IF(DATABASE!$X3301&lt;&gt;1,"",DATABASE!Q3301)</f>
        <v/>
      </c>
      <c r="G3303" s="94">
        <f>IF(DATABASE!$X3301&lt;&gt;1,"",DATABASE!C3301)</f>
        <v/>
      </c>
      <c r="H3303" s="94">
        <f>IF(DATABASE!$X3301&lt;&gt;1,"",DATABASE!D3301)</f>
        <v/>
      </c>
      <c r="I3303" s="93">
        <f>IF(DATABASE!$X3301&lt;&gt;1,"",DATABASE!S3301)</f>
        <v/>
      </c>
    </row>
    <row r="3304" ht="16.5" customHeight="1" s="111">
      <c r="A3304" s="92">
        <f>IF(DATABASE!$X3302&lt;&gt;1,"",DATABASE!B3302)</f>
        <v/>
      </c>
      <c r="B3304" s="93">
        <f>IF(DATABASE!$X3302&lt;&gt;1,"",DATABASE!M3302)</f>
        <v/>
      </c>
      <c r="C3304" s="94">
        <f>IF(DATABASE!$X3302&lt;&gt;1,"",DATABASE!A3302)</f>
        <v/>
      </c>
      <c r="D3304" s="94">
        <f>IF(DATABASE!$X3302&lt;&gt;1,"",DATABASE!P3302)</f>
        <v/>
      </c>
      <c r="E3304" s="94">
        <f>IF(DATABASE!$X3302&lt;&gt;1,"",DATABASE!L3302)</f>
        <v/>
      </c>
      <c r="F3304" s="94">
        <f>IF(DATABASE!$X3302&lt;&gt;1,"",DATABASE!Q3302)</f>
        <v/>
      </c>
      <c r="G3304" s="94">
        <f>IF(DATABASE!$X3302&lt;&gt;1,"",DATABASE!C3302)</f>
        <v/>
      </c>
      <c r="H3304" s="94">
        <f>IF(DATABASE!$X3302&lt;&gt;1,"",DATABASE!D3302)</f>
        <v/>
      </c>
      <c r="I3304" s="93">
        <f>IF(DATABASE!$X3302&lt;&gt;1,"",DATABASE!S3302)</f>
        <v/>
      </c>
    </row>
    <row r="3305" ht="16.5" customHeight="1" s="111">
      <c r="A3305" s="92">
        <f>IF(DATABASE!$X3303&lt;&gt;1,"",DATABASE!B3303)</f>
        <v/>
      </c>
      <c r="B3305" s="93">
        <f>IF(DATABASE!$X3303&lt;&gt;1,"",DATABASE!M3303)</f>
        <v/>
      </c>
      <c r="C3305" s="94">
        <f>IF(DATABASE!$X3303&lt;&gt;1,"",DATABASE!A3303)</f>
        <v/>
      </c>
      <c r="D3305" s="94">
        <f>IF(DATABASE!$X3303&lt;&gt;1,"",DATABASE!P3303)</f>
        <v/>
      </c>
      <c r="E3305" s="94">
        <f>IF(DATABASE!$X3303&lt;&gt;1,"",DATABASE!L3303)</f>
        <v/>
      </c>
      <c r="F3305" s="94">
        <f>IF(DATABASE!$X3303&lt;&gt;1,"",DATABASE!Q3303)</f>
        <v/>
      </c>
      <c r="G3305" s="94">
        <f>IF(DATABASE!$X3303&lt;&gt;1,"",DATABASE!C3303)</f>
        <v/>
      </c>
      <c r="H3305" s="94">
        <f>IF(DATABASE!$X3303&lt;&gt;1,"",DATABASE!D3303)</f>
        <v/>
      </c>
      <c r="I3305" s="93">
        <f>IF(DATABASE!$X3303&lt;&gt;1,"",DATABASE!S3303)</f>
        <v/>
      </c>
    </row>
    <row r="3306" ht="16.5" customHeight="1" s="111">
      <c r="A3306" s="92">
        <f>IF(DATABASE!$X3304&lt;&gt;1,"",DATABASE!B3304)</f>
        <v/>
      </c>
      <c r="B3306" s="93">
        <f>IF(DATABASE!$X3304&lt;&gt;1,"",DATABASE!M3304)</f>
        <v/>
      </c>
      <c r="C3306" s="94">
        <f>IF(DATABASE!$X3304&lt;&gt;1,"",DATABASE!A3304)</f>
        <v/>
      </c>
      <c r="D3306" s="94">
        <f>IF(DATABASE!$X3304&lt;&gt;1,"",DATABASE!P3304)</f>
        <v/>
      </c>
      <c r="E3306" s="94">
        <f>IF(DATABASE!$X3304&lt;&gt;1,"",DATABASE!L3304)</f>
        <v/>
      </c>
      <c r="F3306" s="94">
        <f>IF(DATABASE!$X3304&lt;&gt;1,"",DATABASE!Q3304)</f>
        <v/>
      </c>
      <c r="G3306" s="94">
        <f>IF(DATABASE!$X3304&lt;&gt;1,"",DATABASE!C3304)</f>
        <v/>
      </c>
      <c r="H3306" s="94">
        <f>IF(DATABASE!$X3304&lt;&gt;1,"",DATABASE!D3304)</f>
        <v/>
      </c>
      <c r="I3306" s="93">
        <f>IF(DATABASE!$X3304&lt;&gt;1,"",DATABASE!S3304)</f>
        <v/>
      </c>
    </row>
    <row r="3307" ht="16.5" customHeight="1" s="111">
      <c r="A3307" s="92">
        <f>IF(DATABASE!$X3305&lt;&gt;1,"",DATABASE!B3305)</f>
        <v/>
      </c>
      <c r="B3307" s="93">
        <f>IF(DATABASE!$X3305&lt;&gt;1,"",DATABASE!M3305)</f>
        <v/>
      </c>
      <c r="C3307" s="94">
        <f>IF(DATABASE!$X3305&lt;&gt;1,"",DATABASE!A3305)</f>
        <v/>
      </c>
      <c r="D3307" s="94">
        <f>IF(DATABASE!$X3305&lt;&gt;1,"",DATABASE!P3305)</f>
        <v/>
      </c>
      <c r="E3307" s="94">
        <f>IF(DATABASE!$X3305&lt;&gt;1,"",DATABASE!L3305)</f>
        <v/>
      </c>
      <c r="F3307" s="94">
        <f>IF(DATABASE!$X3305&lt;&gt;1,"",DATABASE!Q3305)</f>
        <v/>
      </c>
      <c r="G3307" s="94">
        <f>IF(DATABASE!$X3305&lt;&gt;1,"",DATABASE!C3305)</f>
        <v/>
      </c>
      <c r="H3307" s="94">
        <f>IF(DATABASE!$X3305&lt;&gt;1,"",DATABASE!D3305)</f>
        <v/>
      </c>
      <c r="I3307" s="93">
        <f>IF(DATABASE!$X3305&lt;&gt;1,"",DATABASE!S3305)</f>
        <v/>
      </c>
    </row>
    <row r="3308" ht="16.5" customHeight="1" s="111">
      <c r="A3308" s="92">
        <f>IF(DATABASE!$X3306&lt;&gt;1,"",DATABASE!B3306)</f>
        <v/>
      </c>
      <c r="B3308" s="93">
        <f>IF(DATABASE!$X3306&lt;&gt;1,"",DATABASE!M3306)</f>
        <v/>
      </c>
      <c r="C3308" s="94">
        <f>IF(DATABASE!$X3306&lt;&gt;1,"",DATABASE!A3306)</f>
        <v/>
      </c>
      <c r="D3308" s="94">
        <f>IF(DATABASE!$X3306&lt;&gt;1,"",DATABASE!P3306)</f>
        <v/>
      </c>
      <c r="E3308" s="94">
        <f>IF(DATABASE!$X3306&lt;&gt;1,"",DATABASE!L3306)</f>
        <v/>
      </c>
      <c r="F3308" s="94">
        <f>IF(DATABASE!$X3306&lt;&gt;1,"",DATABASE!Q3306)</f>
        <v/>
      </c>
      <c r="G3308" s="94">
        <f>IF(DATABASE!$X3306&lt;&gt;1,"",DATABASE!C3306)</f>
        <v/>
      </c>
      <c r="H3308" s="94">
        <f>IF(DATABASE!$X3306&lt;&gt;1,"",DATABASE!D3306)</f>
        <v/>
      </c>
      <c r="I3308" s="93">
        <f>IF(DATABASE!$X3306&lt;&gt;1,"",DATABASE!S3306)</f>
        <v/>
      </c>
    </row>
    <row r="3309" ht="16.5" customHeight="1" s="111">
      <c r="A3309" s="92">
        <f>IF(DATABASE!$X3307&lt;&gt;1,"",DATABASE!B3307)</f>
        <v/>
      </c>
      <c r="B3309" s="93">
        <f>IF(DATABASE!$X3307&lt;&gt;1,"",DATABASE!M3307)</f>
        <v/>
      </c>
      <c r="C3309" s="94">
        <f>IF(DATABASE!$X3307&lt;&gt;1,"",DATABASE!A3307)</f>
        <v/>
      </c>
      <c r="D3309" s="94">
        <f>IF(DATABASE!$X3307&lt;&gt;1,"",DATABASE!P3307)</f>
        <v/>
      </c>
      <c r="E3309" s="94">
        <f>IF(DATABASE!$X3307&lt;&gt;1,"",DATABASE!L3307)</f>
        <v/>
      </c>
      <c r="F3309" s="94">
        <f>IF(DATABASE!$X3307&lt;&gt;1,"",DATABASE!Q3307)</f>
        <v/>
      </c>
      <c r="G3309" s="94">
        <f>IF(DATABASE!$X3307&lt;&gt;1,"",DATABASE!C3307)</f>
        <v/>
      </c>
      <c r="H3309" s="94">
        <f>IF(DATABASE!$X3307&lt;&gt;1,"",DATABASE!D3307)</f>
        <v/>
      </c>
      <c r="I3309" s="93">
        <f>IF(DATABASE!$X3307&lt;&gt;1,"",DATABASE!S3307)</f>
        <v/>
      </c>
    </row>
    <row r="3310" ht="16.5" customHeight="1" s="111">
      <c r="A3310" s="92">
        <f>IF(DATABASE!$X3308&lt;&gt;1,"",DATABASE!B3308)</f>
        <v/>
      </c>
      <c r="B3310" s="93">
        <f>IF(DATABASE!$X3308&lt;&gt;1,"",DATABASE!M3308)</f>
        <v/>
      </c>
      <c r="C3310" s="94">
        <f>IF(DATABASE!$X3308&lt;&gt;1,"",DATABASE!A3308)</f>
        <v/>
      </c>
      <c r="D3310" s="94">
        <f>IF(DATABASE!$X3308&lt;&gt;1,"",DATABASE!P3308)</f>
        <v/>
      </c>
      <c r="E3310" s="94">
        <f>IF(DATABASE!$X3308&lt;&gt;1,"",DATABASE!L3308)</f>
        <v/>
      </c>
      <c r="F3310" s="94">
        <f>IF(DATABASE!$X3308&lt;&gt;1,"",DATABASE!Q3308)</f>
        <v/>
      </c>
      <c r="G3310" s="94">
        <f>IF(DATABASE!$X3308&lt;&gt;1,"",DATABASE!C3308)</f>
        <v/>
      </c>
      <c r="H3310" s="94">
        <f>IF(DATABASE!$X3308&lt;&gt;1,"",DATABASE!D3308)</f>
        <v/>
      </c>
      <c r="I3310" s="93">
        <f>IF(DATABASE!$X3308&lt;&gt;1,"",DATABASE!S3308)</f>
        <v/>
      </c>
    </row>
    <row r="3311" ht="16.5" customHeight="1" s="111">
      <c r="A3311" s="92">
        <f>IF(DATABASE!$X3309&lt;&gt;1,"",DATABASE!B3309)</f>
        <v/>
      </c>
      <c r="B3311" s="93">
        <f>IF(DATABASE!$X3309&lt;&gt;1,"",DATABASE!M3309)</f>
        <v/>
      </c>
      <c r="C3311" s="94">
        <f>IF(DATABASE!$X3309&lt;&gt;1,"",DATABASE!A3309)</f>
        <v/>
      </c>
      <c r="D3311" s="94">
        <f>IF(DATABASE!$X3309&lt;&gt;1,"",DATABASE!P3309)</f>
        <v/>
      </c>
      <c r="E3311" s="94">
        <f>IF(DATABASE!$X3309&lt;&gt;1,"",DATABASE!L3309)</f>
        <v/>
      </c>
      <c r="F3311" s="94">
        <f>IF(DATABASE!$X3309&lt;&gt;1,"",DATABASE!Q3309)</f>
        <v/>
      </c>
      <c r="G3311" s="94">
        <f>IF(DATABASE!$X3309&lt;&gt;1,"",DATABASE!C3309)</f>
        <v/>
      </c>
      <c r="H3311" s="94">
        <f>IF(DATABASE!$X3309&lt;&gt;1,"",DATABASE!D3309)</f>
        <v/>
      </c>
      <c r="I3311" s="93">
        <f>IF(DATABASE!$X3309&lt;&gt;1,"",DATABASE!S3309)</f>
        <v/>
      </c>
    </row>
    <row r="3312" ht="16.5" customHeight="1" s="111">
      <c r="A3312" s="92">
        <f>IF(DATABASE!$X3310&lt;&gt;1,"",DATABASE!B3310)</f>
        <v/>
      </c>
      <c r="B3312" s="93">
        <f>IF(DATABASE!$X3310&lt;&gt;1,"",DATABASE!M3310)</f>
        <v/>
      </c>
      <c r="C3312" s="94">
        <f>IF(DATABASE!$X3310&lt;&gt;1,"",DATABASE!A3310)</f>
        <v/>
      </c>
      <c r="D3312" s="94">
        <f>IF(DATABASE!$X3310&lt;&gt;1,"",DATABASE!P3310)</f>
        <v/>
      </c>
      <c r="E3312" s="94">
        <f>IF(DATABASE!$X3310&lt;&gt;1,"",DATABASE!L3310)</f>
        <v/>
      </c>
      <c r="F3312" s="94">
        <f>IF(DATABASE!$X3310&lt;&gt;1,"",DATABASE!Q3310)</f>
        <v/>
      </c>
      <c r="G3312" s="94">
        <f>IF(DATABASE!$X3310&lt;&gt;1,"",DATABASE!C3310)</f>
        <v/>
      </c>
      <c r="H3312" s="94">
        <f>IF(DATABASE!$X3310&lt;&gt;1,"",DATABASE!D3310)</f>
        <v/>
      </c>
      <c r="I3312" s="93">
        <f>IF(DATABASE!$X3310&lt;&gt;1,"",DATABASE!S3310)</f>
        <v/>
      </c>
    </row>
    <row r="3313" ht="16.5" customHeight="1" s="111">
      <c r="A3313" s="92">
        <f>IF(DATABASE!$X3311&lt;&gt;1,"",DATABASE!B3311)</f>
        <v/>
      </c>
      <c r="B3313" s="93">
        <f>IF(DATABASE!$X3311&lt;&gt;1,"",DATABASE!M3311)</f>
        <v/>
      </c>
      <c r="C3313" s="94">
        <f>IF(DATABASE!$X3311&lt;&gt;1,"",DATABASE!A3311)</f>
        <v/>
      </c>
      <c r="D3313" s="94">
        <f>IF(DATABASE!$X3311&lt;&gt;1,"",DATABASE!P3311)</f>
        <v/>
      </c>
      <c r="E3313" s="94">
        <f>IF(DATABASE!$X3311&lt;&gt;1,"",DATABASE!L3311)</f>
        <v/>
      </c>
      <c r="F3313" s="94">
        <f>IF(DATABASE!$X3311&lt;&gt;1,"",DATABASE!Q3311)</f>
        <v/>
      </c>
      <c r="G3313" s="94">
        <f>IF(DATABASE!$X3311&lt;&gt;1,"",DATABASE!C3311)</f>
        <v/>
      </c>
      <c r="H3313" s="94">
        <f>IF(DATABASE!$X3311&lt;&gt;1,"",DATABASE!D3311)</f>
        <v/>
      </c>
      <c r="I3313" s="93">
        <f>IF(DATABASE!$X3311&lt;&gt;1,"",DATABASE!S3311)</f>
        <v/>
      </c>
    </row>
    <row r="3314" ht="16.5" customHeight="1" s="111">
      <c r="A3314" s="92">
        <f>IF(DATABASE!$X3312&lt;&gt;1,"",DATABASE!B3312)</f>
        <v/>
      </c>
      <c r="B3314" s="93">
        <f>IF(DATABASE!$X3312&lt;&gt;1,"",DATABASE!M3312)</f>
        <v/>
      </c>
      <c r="C3314" s="94">
        <f>IF(DATABASE!$X3312&lt;&gt;1,"",DATABASE!A3312)</f>
        <v/>
      </c>
      <c r="D3314" s="94">
        <f>IF(DATABASE!$X3312&lt;&gt;1,"",DATABASE!P3312)</f>
        <v/>
      </c>
      <c r="E3314" s="94">
        <f>IF(DATABASE!$X3312&lt;&gt;1,"",DATABASE!L3312)</f>
        <v/>
      </c>
      <c r="F3314" s="94">
        <f>IF(DATABASE!$X3312&lt;&gt;1,"",DATABASE!Q3312)</f>
        <v/>
      </c>
      <c r="G3314" s="94">
        <f>IF(DATABASE!$X3312&lt;&gt;1,"",DATABASE!C3312)</f>
        <v/>
      </c>
      <c r="H3314" s="94">
        <f>IF(DATABASE!$X3312&lt;&gt;1,"",DATABASE!D3312)</f>
        <v/>
      </c>
      <c r="I3314" s="93">
        <f>IF(DATABASE!$X3312&lt;&gt;1,"",DATABASE!S3312)</f>
        <v/>
      </c>
    </row>
    <row r="3315" ht="16.5" customHeight="1" s="111">
      <c r="A3315" s="92">
        <f>IF(DATABASE!$X3313&lt;&gt;1,"",DATABASE!B3313)</f>
        <v/>
      </c>
      <c r="B3315" s="93">
        <f>IF(DATABASE!$X3313&lt;&gt;1,"",DATABASE!M3313)</f>
        <v/>
      </c>
      <c r="C3315" s="94">
        <f>IF(DATABASE!$X3313&lt;&gt;1,"",DATABASE!A3313)</f>
        <v/>
      </c>
      <c r="D3315" s="94">
        <f>IF(DATABASE!$X3313&lt;&gt;1,"",DATABASE!P3313)</f>
        <v/>
      </c>
      <c r="E3315" s="94">
        <f>IF(DATABASE!$X3313&lt;&gt;1,"",DATABASE!L3313)</f>
        <v/>
      </c>
      <c r="F3315" s="94">
        <f>IF(DATABASE!$X3313&lt;&gt;1,"",DATABASE!Q3313)</f>
        <v/>
      </c>
      <c r="G3315" s="94">
        <f>IF(DATABASE!$X3313&lt;&gt;1,"",DATABASE!C3313)</f>
        <v/>
      </c>
      <c r="H3315" s="94">
        <f>IF(DATABASE!$X3313&lt;&gt;1,"",DATABASE!D3313)</f>
        <v/>
      </c>
      <c r="I3315" s="93">
        <f>IF(DATABASE!$X3313&lt;&gt;1,"",DATABASE!S3313)</f>
        <v/>
      </c>
    </row>
    <row r="3316" ht="16.5" customHeight="1" s="111">
      <c r="A3316" s="92">
        <f>IF(DATABASE!$X3314&lt;&gt;1,"",DATABASE!B3314)</f>
        <v/>
      </c>
      <c r="B3316" s="93">
        <f>IF(DATABASE!$X3314&lt;&gt;1,"",DATABASE!M3314)</f>
        <v/>
      </c>
      <c r="C3316" s="94">
        <f>IF(DATABASE!$X3314&lt;&gt;1,"",DATABASE!A3314)</f>
        <v/>
      </c>
      <c r="D3316" s="94">
        <f>IF(DATABASE!$X3314&lt;&gt;1,"",DATABASE!P3314)</f>
        <v/>
      </c>
      <c r="E3316" s="94">
        <f>IF(DATABASE!$X3314&lt;&gt;1,"",DATABASE!L3314)</f>
        <v/>
      </c>
      <c r="F3316" s="94">
        <f>IF(DATABASE!$X3314&lt;&gt;1,"",DATABASE!Q3314)</f>
        <v/>
      </c>
      <c r="G3316" s="94">
        <f>IF(DATABASE!$X3314&lt;&gt;1,"",DATABASE!C3314)</f>
        <v/>
      </c>
      <c r="H3316" s="94">
        <f>IF(DATABASE!$X3314&lt;&gt;1,"",DATABASE!D3314)</f>
        <v/>
      </c>
      <c r="I3316" s="93">
        <f>IF(DATABASE!$X3314&lt;&gt;1,"",DATABASE!S3314)</f>
        <v/>
      </c>
    </row>
    <row r="3317" ht="16.5" customHeight="1" s="111">
      <c r="A3317" s="92">
        <f>IF(DATABASE!$X3315&lt;&gt;1,"",DATABASE!B3315)</f>
        <v/>
      </c>
      <c r="B3317" s="93">
        <f>IF(DATABASE!$X3315&lt;&gt;1,"",DATABASE!M3315)</f>
        <v/>
      </c>
      <c r="C3317" s="94">
        <f>IF(DATABASE!$X3315&lt;&gt;1,"",DATABASE!A3315)</f>
        <v/>
      </c>
      <c r="D3317" s="94">
        <f>IF(DATABASE!$X3315&lt;&gt;1,"",DATABASE!P3315)</f>
        <v/>
      </c>
      <c r="E3317" s="94">
        <f>IF(DATABASE!$X3315&lt;&gt;1,"",DATABASE!L3315)</f>
        <v/>
      </c>
      <c r="F3317" s="94">
        <f>IF(DATABASE!$X3315&lt;&gt;1,"",DATABASE!Q3315)</f>
        <v/>
      </c>
      <c r="G3317" s="94">
        <f>IF(DATABASE!$X3315&lt;&gt;1,"",DATABASE!C3315)</f>
        <v/>
      </c>
      <c r="H3317" s="94">
        <f>IF(DATABASE!$X3315&lt;&gt;1,"",DATABASE!D3315)</f>
        <v/>
      </c>
      <c r="I3317" s="93">
        <f>IF(DATABASE!$X3315&lt;&gt;1,"",DATABASE!S3315)</f>
        <v/>
      </c>
    </row>
    <row r="3318" ht="16.5" customHeight="1" s="111">
      <c r="A3318" s="92">
        <f>IF(DATABASE!$X3316&lt;&gt;1,"",DATABASE!B3316)</f>
        <v/>
      </c>
      <c r="B3318" s="93">
        <f>IF(DATABASE!$X3316&lt;&gt;1,"",DATABASE!M3316)</f>
        <v/>
      </c>
      <c r="C3318" s="94">
        <f>IF(DATABASE!$X3316&lt;&gt;1,"",DATABASE!A3316)</f>
        <v/>
      </c>
      <c r="D3318" s="94">
        <f>IF(DATABASE!$X3316&lt;&gt;1,"",DATABASE!P3316)</f>
        <v/>
      </c>
      <c r="E3318" s="94">
        <f>IF(DATABASE!$X3316&lt;&gt;1,"",DATABASE!L3316)</f>
        <v/>
      </c>
      <c r="F3318" s="94">
        <f>IF(DATABASE!$X3316&lt;&gt;1,"",DATABASE!Q3316)</f>
        <v/>
      </c>
      <c r="G3318" s="94">
        <f>IF(DATABASE!$X3316&lt;&gt;1,"",DATABASE!C3316)</f>
        <v/>
      </c>
      <c r="H3318" s="94">
        <f>IF(DATABASE!$X3316&lt;&gt;1,"",DATABASE!D3316)</f>
        <v/>
      </c>
      <c r="I3318" s="93">
        <f>IF(DATABASE!$X3316&lt;&gt;1,"",DATABASE!S3316)</f>
        <v/>
      </c>
    </row>
    <row r="3319" ht="16.5" customHeight="1" s="111">
      <c r="A3319" s="92">
        <f>IF(DATABASE!$X3317&lt;&gt;1,"",DATABASE!B3317)</f>
        <v/>
      </c>
      <c r="B3319" s="93">
        <f>IF(DATABASE!$X3317&lt;&gt;1,"",DATABASE!M3317)</f>
        <v/>
      </c>
      <c r="C3319" s="94">
        <f>IF(DATABASE!$X3317&lt;&gt;1,"",DATABASE!A3317)</f>
        <v/>
      </c>
      <c r="D3319" s="94">
        <f>IF(DATABASE!$X3317&lt;&gt;1,"",DATABASE!P3317)</f>
        <v/>
      </c>
      <c r="E3319" s="94">
        <f>IF(DATABASE!$X3317&lt;&gt;1,"",DATABASE!L3317)</f>
        <v/>
      </c>
      <c r="F3319" s="94">
        <f>IF(DATABASE!$X3317&lt;&gt;1,"",DATABASE!Q3317)</f>
        <v/>
      </c>
      <c r="G3319" s="94">
        <f>IF(DATABASE!$X3317&lt;&gt;1,"",DATABASE!C3317)</f>
        <v/>
      </c>
      <c r="H3319" s="94">
        <f>IF(DATABASE!$X3317&lt;&gt;1,"",DATABASE!D3317)</f>
        <v/>
      </c>
      <c r="I3319" s="93">
        <f>IF(DATABASE!$X3317&lt;&gt;1,"",DATABASE!S3317)</f>
        <v/>
      </c>
    </row>
    <row r="3320" ht="16.5" customHeight="1" s="111">
      <c r="A3320" s="92">
        <f>IF(DATABASE!$X3318&lt;&gt;1,"",DATABASE!B3318)</f>
        <v/>
      </c>
      <c r="B3320" s="93">
        <f>IF(DATABASE!$X3318&lt;&gt;1,"",DATABASE!M3318)</f>
        <v/>
      </c>
      <c r="C3320" s="94">
        <f>IF(DATABASE!$X3318&lt;&gt;1,"",DATABASE!A3318)</f>
        <v/>
      </c>
      <c r="D3320" s="94">
        <f>IF(DATABASE!$X3318&lt;&gt;1,"",DATABASE!P3318)</f>
        <v/>
      </c>
      <c r="E3320" s="94">
        <f>IF(DATABASE!$X3318&lt;&gt;1,"",DATABASE!L3318)</f>
        <v/>
      </c>
      <c r="F3320" s="94">
        <f>IF(DATABASE!$X3318&lt;&gt;1,"",DATABASE!Q3318)</f>
        <v/>
      </c>
      <c r="G3320" s="94">
        <f>IF(DATABASE!$X3318&lt;&gt;1,"",DATABASE!C3318)</f>
        <v/>
      </c>
      <c r="H3320" s="94">
        <f>IF(DATABASE!$X3318&lt;&gt;1,"",DATABASE!D3318)</f>
        <v/>
      </c>
      <c r="I3320" s="93">
        <f>IF(DATABASE!$X3318&lt;&gt;1,"",DATABASE!S3318)</f>
        <v/>
      </c>
    </row>
    <row r="3321" ht="16.5" customHeight="1" s="111">
      <c r="A3321" s="92">
        <f>IF(DATABASE!$X3319&lt;&gt;1,"",DATABASE!B3319)</f>
        <v/>
      </c>
      <c r="B3321" s="93">
        <f>IF(DATABASE!$X3319&lt;&gt;1,"",DATABASE!M3319)</f>
        <v/>
      </c>
      <c r="C3321" s="94">
        <f>IF(DATABASE!$X3319&lt;&gt;1,"",DATABASE!A3319)</f>
        <v/>
      </c>
      <c r="D3321" s="94">
        <f>IF(DATABASE!$X3319&lt;&gt;1,"",DATABASE!P3319)</f>
        <v/>
      </c>
      <c r="E3321" s="94">
        <f>IF(DATABASE!$X3319&lt;&gt;1,"",DATABASE!L3319)</f>
        <v/>
      </c>
      <c r="F3321" s="94">
        <f>IF(DATABASE!$X3319&lt;&gt;1,"",DATABASE!Q3319)</f>
        <v/>
      </c>
      <c r="G3321" s="94">
        <f>IF(DATABASE!$X3319&lt;&gt;1,"",DATABASE!C3319)</f>
        <v/>
      </c>
      <c r="H3321" s="94">
        <f>IF(DATABASE!$X3319&lt;&gt;1,"",DATABASE!D3319)</f>
        <v/>
      </c>
      <c r="I3321" s="93">
        <f>IF(DATABASE!$X3319&lt;&gt;1,"",DATABASE!S3319)</f>
        <v/>
      </c>
    </row>
    <row r="3322" ht="16.5" customHeight="1" s="111">
      <c r="A3322" s="92">
        <f>IF(DATABASE!$X3320&lt;&gt;1,"",DATABASE!B3320)</f>
        <v/>
      </c>
      <c r="B3322" s="93">
        <f>IF(DATABASE!$X3320&lt;&gt;1,"",DATABASE!M3320)</f>
        <v/>
      </c>
      <c r="C3322" s="94">
        <f>IF(DATABASE!$X3320&lt;&gt;1,"",DATABASE!A3320)</f>
        <v/>
      </c>
      <c r="D3322" s="94">
        <f>IF(DATABASE!$X3320&lt;&gt;1,"",DATABASE!P3320)</f>
        <v/>
      </c>
      <c r="E3322" s="94">
        <f>IF(DATABASE!$X3320&lt;&gt;1,"",DATABASE!L3320)</f>
        <v/>
      </c>
      <c r="F3322" s="94">
        <f>IF(DATABASE!$X3320&lt;&gt;1,"",DATABASE!Q3320)</f>
        <v/>
      </c>
      <c r="G3322" s="94">
        <f>IF(DATABASE!$X3320&lt;&gt;1,"",DATABASE!C3320)</f>
        <v/>
      </c>
      <c r="H3322" s="94">
        <f>IF(DATABASE!$X3320&lt;&gt;1,"",DATABASE!D3320)</f>
        <v/>
      </c>
      <c r="I3322" s="93">
        <f>IF(DATABASE!$X3320&lt;&gt;1,"",DATABASE!S3320)</f>
        <v/>
      </c>
    </row>
    <row r="3323" ht="16.5" customHeight="1" s="111">
      <c r="A3323" s="92">
        <f>IF(DATABASE!$X3321&lt;&gt;1,"",DATABASE!B3321)</f>
        <v/>
      </c>
      <c r="B3323" s="93">
        <f>IF(DATABASE!$X3321&lt;&gt;1,"",DATABASE!M3321)</f>
        <v/>
      </c>
      <c r="C3323" s="94">
        <f>IF(DATABASE!$X3321&lt;&gt;1,"",DATABASE!A3321)</f>
        <v/>
      </c>
      <c r="D3323" s="94">
        <f>IF(DATABASE!$X3321&lt;&gt;1,"",DATABASE!P3321)</f>
        <v/>
      </c>
      <c r="E3323" s="94">
        <f>IF(DATABASE!$X3321&lt;&gt;1,"",DATABASE!L3321)</f>
        <v/>
      </c>
      <c r="F3323" s="94">
        <f>IF(DATABASE!$X3321&lt;&gt;1,"",DATABASE!Q3321)</f>
        <v/>
      </c>
      <c r="G3323" s="94">
        <f>IF(DATABASE!$X3321&lt;&gt;1,"",DATABASE!C3321)</f>
        <v/>
      </c>
      <c r="H3323" s="94">
        <f>IF(DATABASE!$X3321&lt;&gt;1,"",DATABASE!D3321)</f>
        <v/>
      </c>
      <c r="I3323" s="93">
        <f>IF(DATABASE!$X3321&lt;&gt;1,"",DATABASE!S3321)</f>
        <v/>
      </c>
    </row>
    <row r="3324" ht="16.5" customHeight="1" s="111">
      <c r="A3324" s="92">
        <f>IF(DATABASE!$X3322&lt;&gt;1,"",DATABASE!B3322)</f>
        <v/>
      </c>
      <c r="B3324" s="93">
        <f>IF(DATABASE!$X3322&lt;&gt;1,"",DATABASE!M3322)</f>
        <v/>
      </c>
      <c r="C3324" s="94">
        <f>IF(DATABASE!$X3322&lt;&gt;1,"",DATABASE!A3322)</f>
        <v/>
      </c>
      <c r="D3324" s="94">
        <f>IF(DATABASE!$X3322&lt;&gt;1,"",DATABASE!P3322)</f>
        <v/>
      </c>
      <c r="E3324" s="94">
        <f>IF(DATABASE!$X3322&lt;&gt;1,"",DATABASE!L3322)</f>
        <v/>
      </c>
      <c r="F3324" s="94">
        <f>IF(DATABASE!$X3322&lt;&gt;1,"",DATABASE!Q3322)</f>
        <v/>
      </c>
      <c r="G3324" s="94">
        <f>IF(DATABASE!$X3322&lt;&gt;1,"",DATABASE!C3322)</f>
        <v/>
      </c>
      <c r="H3324" s="94">
        <f>IF(DATABASE!$X3322&lt;&gt;1,"",DATABASE!D3322)</f>
        <v/>
      </c>
      <c r="I3324" s="93">
        <f>IF(DATABASE!$X3322&lt;&gt;1,"",DATABASE!S3322)</f>
        <v/>
      </c>
    </row>
    <row r="3325" ht="16.5" customHeight="1" s="111">
      <c r="A3325" s="92">
        <f>IF(DATABASE!$X3323&lt;&gt;1,"",DATABASE!B3323)</f>
        <v/>
      </c>
      <c r="B3325" s="93">
        <f>IF(DATABASE!$X3323&lt;&gt;1,"",DATABASE!M3323)</f>
        <v/>
      </c>
      <c r="C3325" s="94">
        <f>IF(DATABASE!$X3323&lt;&gt;1,"",DATABASE!A3323)</f>
        <v/>
      </c>
      <c r="D3325" s="94">
        <f>IF(DATABASE!$X3323&lt;&gt;1,"",DATABASE!P3323)</f>
        <v/>
      </c>
      <c r="E3325" s="94">
        <f>IF(DATABASE!$X3323&lt;&gt;1,"",DATABASE!L3323)</f>
        <v/>
      </c>
      <c r="F3325" s="94">
        <f>IF(DATABASE!$X3323&lt;&gt;1,"",DATABASE!Q3323)</f>
        <v/>
      </c>
      <c r="G3325" s="94">
        <f>IF(DATABASE!$X3323&lt;&gt;1,"",DATABASE!C3323)</f>
        <v/>
      </c>
      <c r="H3325" s="94">
        <f>IF(DATABASE!$X3323&lt;&gt;1,"",DATABASE!D3323)</f>
        <v/>
      </c>
      <c r="I3325" s="93">
        <f>IF(DATABASE!$X3323&lt;&gt;1,"",DATABASE!S3323)</f>
        <v/>
      </c>
    </row>
    <row r="3326" ht="16.5" customHeight="1" s="111">
      <c r="A3326" s="92">
        <f>IF(DATABASE!$X3324&lt;&gt;1,"",DATABASE!B3324)</f>
        <v/>
      </c>
      <c r="B3326" s="93">
        <f>IF(DATABASE!$X3324&lt;&gt;1,"",DATABASE!M3324)</f>
        <v/>
      </c>
      <c r="C3326" s="94">
        <f>IF(DATABASE!$X3324&lt;&gt;1,"",DATABASE!A3324)</f>
        <v/>
      </c>
      <c r="D3326" s="94">
        <f>IF(DATABASE!$X3324&lt;&gt;1,"",DATABASE!P3324)</f>
        <v/>
      </c>
      <c r="E3326" s="94">
        <f>IF(DATABASE!$X3324&lt;&gt;1,"",DATABASE!L3324)</f>
        <v/>
      </c>
      <c r="F3326" s="94">
        <f>IF(DATABASE!$X3324&lt;&gt;1,"",DATABASE!Q3324)</f>
        <v/>
      </c>
      <c r="G3326" s="94">
        <f>IF(DATABASE!$X3324&lt;&gt;1,"",DATABASE!C3324)</f>
        <v/>
      </c>
      <c r="H3326" s="94">
        <f>IF(DATABASE!$X3324&lt;&gt;1,"",DATABASE!D3324)</f>
        <v/>
      </c>
      <c r="I3326" s="93">
        <f>IF(DATABASE!$X3324&lt;&gt;1,"",DATABASE!S3324)</f>
        <v/>
      </c>
    </row>
    <row r="3327" ht="16.5" customHeight="1" s="111">
      <c r="A3327" s="92">
        <f>IF(DATABASE!$X3325&lt;&gt;1,"",DATABASE!B3325)</f>
        <v/>
      </c>
      <c r="B3327" s="93">
        <f>IF(DATABASE!$X3325&lt;&gt;1,"",DATABASE!M3325)</f>
        <v/>
      </c>
      <c r="C3327" s="94">
        <f>IF(DATABASE!$X3325&lt;&gt;1,"",DATABASE!A3325)</f>
        <v/>
      </c>
      <c r="D3327" s="94">
        <f>IF(DATABASE!$X3325&lt;&gt;1,"",DATABASE!P3325)</f>
        <v/>
      </c>
      <c r="E3327" s="94">
        <f>IF(DATABASE!$X3325&lt;&gt;1,"",DATABASE!L3325)</f>
        <v/>
      </c>
      <c r="F3327" s="94">
        <f>IF(DATABASE!$X3325&lt;&gt;1,"",DATABASE!Q3325)</f>
        <v/>
      </c>
      <c r="G3327" s="94">
        <f>IF(DATABASE!$X3325&lt;&gt;1,"",DATABASE!C3325)</f>
        <v/>
      </c>
      <c r="H3327" s="94">
        <f>IF(DATABASE!$X3325&lt;&gt;1,"",DATABASE!D3325)</f>
        <v/>
      </c>
      <c r="I3327" s="93">
        <f>IF(DATABASE!$X3325&lt;&gt;1,"",DATABASE!S3325)</f>
        <v/>
      </c>
    </row>
    <row r="3328" ht="16.5" customHeight="1" s="111">
      <c r="A3328" s="92">
        <f>IF(DATABASE!$X3326&lt;&gt;1,"",DATABASE!B3326)</f>
        <v/>
      </c>
      <c r="B3328" s="93">
        <f>IF(DATABASE!$X3326&lt;&gt;1,"",DATABASE!M3326)</f>
        <v/>
      </c>
      <c r="C3328" s="94">
        <f>IF(DATABASE!$X3326&lt;&gt;1,"",DATABASE!A3326)</f>
        <v/>
      </c>
      <c r="D3328" s="94">
        <f>IF(DATABASE!$X3326&lt;&gt;1,"",DATABASE!P3326)</f>
        <v/>
      </c>
      <c r="E3328" s="94">
        <f>IF(DATABASE!$X3326&lt;&gt;1,"",DATABASE!L3326)</f>
        <v/>
      </c>
      <c r="F3328" s="94">
        <f>IF(DATABASE!$X3326&lt;&gt;1,"",DATABASE!Q3326)</f>
        <v/>
      </c>
      <c r="G3328" s="94">
        <f>IF(DATABASE!$X3326&lt;&gt;1,"",DATABASE!C3326)</f>
        <v/>
      </c>
      <c r="H3328" s="94">
        <f>IF(DATABASE!$X3326&lt;&gt;1,"",DATABASE!D3326)</f>
        <v/>
      </c>
      <c r="I3328" s="93">
        <f>IF(DATABASE!$X3326&lt;&gt;1,"",DATABASE!S3326)</f>
        <v/>
      </c>
    </row>
    <row r="3329" ht="16.5" customHeight="1" s="111">
      <c r="A3329" s="92">
        <f>IF(DATABASE!$X3327&lt;&gt;1,"",DATABASE!B3327)</f>
        <v/>
      </c>
      <c r="B3329" s="93">
        <f>IF(DATABASE!$X3327&lt;&gt;1,"",DATABASE!M3327)</f>
        <v/>
      </c>
      <c r="C3329" s="94">
        <f>IF(DATABASE!$X3327&lt;&gt;1,"",DATABASE!A3327)</f>
        <v/>
      </c>
      <c r="D3329" s="94">
        <f>IF(DATABASE!$X3327&lt;&gt;1,"",DATABASE!P3327)</f>
        <v/>
      </c>
      <c r="E3329" s="94">
        <f>IF(DATABASE!$X3327&lt;&gt;1,"",DATABASE!L3327)</f>
        <v/>
      </c>
      <c r="F3329" s="94">
        <f>IF(DATABASE!$X3327&lt;&gt;1,"",DATABASE!Q3327)</f>
        <v/>
      </c>
      <c r="G3329" s="94">
        <f>IF(DATABASE!$X3327&lt;&gt;1,"",DATABASE!C3327)</f>
        <v/>
      </c>
      <c r="H3329" s="94">
        <f>IF(DATABASE!$X3327&lt;&gt;1,"",DATABASE!D3327)</f>
        <v/>
      </c>
      <c r="I3329" s="93">
        <f>IF(DATABASE!$X3327&lt;&gt;1,"",DATABASE!S3327)</f>
        <v/>
      </c>
    </row>
    <row r="3330" ht="16.5" customHeight="1" s="111">
      <c r="A3330" s="92">
        <f>IF(DATABASE!$X3328&lt;&gt;1,"",DATABASE!B3328)</f>
        <v/>
      </c>
      <c r="B3330" s="93">
        <f>IF(DATABASE!$X3328&lt;&gt;1,"",DATABASE!M3328)</f>
        <v/>
      </c>
      <c r="C3330" s="94">
        <f>IF(DATABASE!$X3328&lt;&gt;1,"",DATABASE!A3328)</f>
        <v/>
      </c>
      <c r="D3330" s="94">
        <f>IF(DATABASE!$X3328&lt;&gt;1,"",DATABASE!P3328)</f>
        <v/>
      </c>
      <c r="E3330" s="94">
        <f>IF(DATABASE!$X3328&lt;&gt;1,"",DATABASE!L3328)</f>
        <v/>
      </c>
      <c r="F3330" s="94">
        <f>IF(DATABASE!$X3328&lt;&gt;1,"",DATABASE!Q3328)</f>
        <v/>
      </c>
      <c r="G3330" s="94">
        <f>IF(DATABASE!$X3328&lt;&gt;1,"",DATABASE!C3328)</f>
        <v/>
      </c>
      <c r="H3330" s="94">
        <f>IF(DATABASE!$X3328&lt;&gt;1,"",DATABASE!D3328)</f>
        <v/>
      </c>
      <c r="I3330" s="93">
        <f>IF(DATABASE!$X3328&lt;&gt;1,"",DATABASE!S3328)</f>
        <v/>
      </c>
    </row>
    <row r="3331" ht="16.5" customHeight="1" s="111">
      <c r="A3331" s="92">
        <f>IF(DATABASE!$X3329&lt;&gt;1,"",DATABASE!B3329)</f>
        <v/>
      </c>
      <c r="B3331" s="93">
        <f>IF(DATABASE!$X3329&lt;&gt;1,"",DATABASE!M3329)</f>
        <v/>
      </c>
      <c r="C3331" s="94">
        <f>IF(DATABASE!$X3329&lt;&gt;1,"",DATABASE!A3329)</f>
        <v/>
      </c>
      <c r="D3331" s="94">
        <f>IF(DATABASE!$X3329&lt;&gt;1,"",DATABASE!P3329)</f>
        <v/>
      </c>
      <c r="E3331" s="94">
        <f>IF(DATABASE!$X3329&lt;&gt;1,"",DATABASE!L3329)</f>
        <v/>
      </c>
      <c r="F3331" s="94">
        <f>IF(DATABASE!$X3329&lt;&gt;1,"",DATABASE!Q3329)</f>
        <v/>
      </c>
      <c r="G3331" s="94">
        <f>IF(DATABASE!$X3329&lt;&gt;1,"",DATABASE!C3329)</f>
        <v/>
      </c>
      <c r="H3331" s="94">
        <f>IF(DATABASE!$X3329&lt;&gt;1,"",DATABASE!D3329)</f>
        <v/>
      </c>
      <c r="I3331" s="93">
        <f>IF(DATABASE!$X3329&lt;&gt;1,"",DATABASE!S3329)</f>
        <v/>
      </c>
    </row>
    <row r="3332" ht="16.5" customHeight="1" s="111">
      <c r="A3332" s="92">
        <f>IF(DATABASE!$X3330&lt;&gt;1,"",DATABASE!B3330)</f>
        <v/>
      </c>
      <c r="B3332" s="93">
        <f>IF(DATABASE!$X3330&lt;&gt;1,"",DATABASE!M3330)</f>
        <v/>
      </c>
      <c r="C3332" s="94">
        <f>IF(DATABASE!$X3330&lt;&gt;1,"",DATABASE!A3330)</f>
        <v/>
      </c>
      <c r="D3332" s="94">
        <f>IF(DATABASE!$X3330&lt;&gt;1,"",DATABASE!P3330)</f>
        <v/>
      </c>
      <c r="E3332" s="94">
        <f>IF(DATABASE!$X3330&lt;&gt;1,"",DATABASE!L3330)</f>
        <v/>
      </c>
      <c r="F3332" s="94">
        <f>IF(DATABASE!$X3330&lt;&gt;1,"",DATABASE!Q3330)</f>
        <v/>
      </c>
      <c r="G3332" s="94">
        <f>IF(DATABASE!$X3330&lt;&gt;1,"",DATABASE!C3330)</f>
        <v/>
      </c>
      <c r="H3332" s="94">
        <f>IF(DATABASE!$X3330&lt;&gt;1,"",DATABASE!D3330)</f>
        <v/>
      </c>
      <c r="I3332" s="93">
        <f>IF(DATABASE!$X3330&lt;&gt;1,"",DATABASE!S3330)</f>
        <v/>
      </c>
    </row>
    <row r="3333" ht="16.5" customHeight="1" s="111">
      <c r="A3333" s="92">
        <f>IF(DATABASE!$X3331&lt;&gt;1,"",DATABASE!B3331)</f>
        <v/>
      </c>
      <c r="B3333" s="93">
        <f>IF(DATABASE!$X3331&lt;&gt;1,"",DATABASE!M3331)</f>
        <v/>
      </c>
      <c r="C3333" s="94">
        <f>IF(DATABASE!$X3331&lt;&gt;1,"",DATABASE!A3331)</f>
        <v/>
      </c>
      <c r="D3333" s="94">
        <f>IF(DATABASE!$X3331&lt;&gt;1,"",DATABASE!P3331)</f>
        <v/>
      </c>
      <c r="E3333" s="94">
        <f>IF(DATABASE!$X3331&lt;&gt;1,"",DATABASE!L3331)</f>
        <v/>
      </c>
      <c r="F3333" s="94">
        <f>IF(DATABASE!$X3331&lt;&gt;1,"",DATABASE!Q3331)</f>
        <v/>
      </c>
      <c r="G3333" s="94">
        <f>IF(DATABASE!$X3331&lt;&gt;1,"",DATABASE!C3331)</f>
        <v/>
      </c>
      <c r="H3333" s="94">
        <f>IF(DATABASE!$X3331&lt;&gt;1,"",DATABASE!D3331)</f>
        <v/>
      </c>
      <c r="I3333" s="93">
        <f>IF(DATABASE!$X3331&lt;&gt;1,"",DATABASE!S3331)</f>
        <v/>
      </c>
    </row>
    <row r="3334" ht="16.5" customHeight="1" s="111">
      <c r="A3334" s="92">
        <f>IF(DATABASE!$X3332&lt;&gt;1,"",DATABASE!B3332)</f>
        <v/>
      </c>
      <c r="B3334" s="93">
        <f>IF(DATABASE!$X3332&lt;&gt;1,"",DATABASE!M3332)</f>
        <v/>
      </c>
      <c r="C3334" s="94">
        <f>IF(DATABASE!$X3332&lt;&gt;1,"",DATABASE!A3332)</f>
        <v/>
      </c>
      <c r="D3334" s="94">
        <f>IF(DATABASE!$X3332&lt;&gt;1,"",DATABASE!P3332)</f>
        <v/>
      </c>
      <c r="E3334" s="94">
        <f>IF(DATABASE!$X3332&lt;&gt;1,"",DATABASE!L3332)</f>
        <v/>
      </c>
      <c r="F3334" s="94">
        <f>IF(DATABASE!$X3332&lt;&gt;1,"",DATABASE!Q3332)</f>
        <v/>
      </c>
      <c r="G3334" s="94">
        <f>IF(DATABASE!$X3332&lt;&gt;1,"",DATABASE!C3332)</f>
        <v/>
      </c>
      <c r="H3334" s="94">
        <f>IF(DATABASE!$X3332&lt;&gt;1,"",DATABASE!D3332)</f>
        <v/>
      </c>
      <c r="I3334" s="93">
        <f>IF(DATABASE!$X3332&lt;&gt;1,"",DATABASE!S3332)</f>
        <v/>
      </c>
    </row>
    <row r="3335" ht="16.5" customHeight="1" s="111">
      <c r="A3335" s="92">
        <f>IF(DATABASE!$X3333&lt;&gt;1,"",DATABASE!B3333)</f>
        <v/>
      </c>
      <c r="B3335" s="93">
        <f>IF(DATABASE!$X3333&lt;&gt;1,"",DATABASE!M3333)</f>
        <v/>
      </c>
      <c r="C3335" s="94">
        <f>IF(DATABASE!$X3333&lt;&gt;1,"",DATABASE!A3333)</f>
        <v/>
      </c>
      <c r="D3335" s="94">
        <f>IF(DATABASE!$X3333&lt;&gt;1,"",DATABASE!P3333)</f>
        <v/>
      </c>
      <c r="E3335" s="94">
        <f>IF(DATABASE!$X3333&lt;&gt;1,"",DATABASE!L3333)</f>
        <v/>
      </c>
      <c r="F3335" s="94">
        <f>IF(DATABASE!$X3333&lt;&gt;1,"",DATABASE!Q3333)</f>
        <v/>
      </c>
      <c r="G3335" s="94">
        <f>IF(DATABASE!$X3333&lt;&gt;1,"",DATABASE!C3333)</f>
        <v/>
      </c>
      <c r="H3335" s="94">
        <f>IF(DATABASE!$X3333&lt;&gt;1,"",DATABASE!D3333)</f>
        <v/>
      </c>
      <c r="I3335" s="93">
        <f>IF(DATABASE!$X3333&lt;&gt;1,"",DATABASE!S3333)</f>
        <v/>
      </c>
    </row>
    <row r="3336" ht="16.5" customHeight="1" s="111">
      <c r="A3336" s="92">
        <f>IF(DATABASE!$X3334&lt;&gt;1,"",DATABASE!B3334)</f>
        <v/>
      </c>
      <c r="B3336" s="93">
        <f>IF(DATABASE!$X3334&lt;&gt;1,"",DATABASE!M3334)</f>
        <v/>
      </c>
      <c r="C3336" s="94">
        <f>IF(DATABASE!$X3334&lt;&gt;1,"",DATABASE!A3334)</f>
        <v/>
      </c>
      <c r="D3336" s="94">
        <f>IF(DATABASE!$X3334&lt;&gt;1,"",DATABASE!P3334)</f>
        <v/>
      </c>
      <c r="E3336" s="94">
        <f>IF(DATABASE!$X3334&lt;&gt;1,"",DATABASE!L3334)</f>
        <v/>
      </c>
      <c r="F3336" s="94">
        <f>IF(DATABASE!$X3334&lt;&gt;1,"",DATABASE!Q3334)</f>
        <v/>
      </c>
      <c r="G3336" s="94">
        <f>IF(DATABASE!$X3334&lt;&gt;1,"",DATABASE!C3334)</f>
        <v/>
      </c>
      <c r="H3336" s="94">
        <f>IF(DATABASE!$X3334&lt;&gt;1,"",DATABASE!D3334)</f>
        <v/>
      </c>
      <c r="I3336" s="93">
        <f>IF(DATABASE!$X3334&lt;&gt;1,"",DATABASE!S3334)</f>
        <v/>
      </c>
    </row>
    <row r="3337" ht="16.5" customHeight="1" s="111">
      <c r="A3337" s="92">
        <f>IF(DATABASE!$X3335&lt;&gt;1,"",DATABASE!B3335)</f>
        <v/>
      </c>
      <c r="B3337" s="93">
        <f>IF(DATABASE!$X3335&lt;&gt;1,"",DATABASE!M3335)</f>
        <v/>
      </c>
      <c r="C3337" s="94">
        <f>IF(DATABASE!$X3335&lt;&gt;1,"",DATABASE!A3335)</f>
        <v/>
      </c>
      <c r="D3337" s="94">
        <f>IF(DATABASE!$X3335&lt;&gt;1,"",DATABASE!P3335)</f>
        <v/>
      </c>
      <c r="E3337" s="94">
        <f>IF(DATABASE!$X3335&lt;&gt;1,"",DATABASE!L3335)</f>
        <v/>
      </c>
      <c r="F3337" s="94">
        <f>IF(DATABASE!$X3335&lt;&gt;1,"",DATABASE!Q3335)</f>
        <v/>
      </c>
      <c r="G3337" s="94">
        <f>IF(DATABASE!$X3335&lt;&gt;1,"",DATABASE!C3335)</f>
        <v/>
      </c>
      <c r="H3337" s="94">
        <f>IF(DATABASE!$X3335&lt;&gt;1,"",DATABASE!D3335)</f>
        <v/>
      </c>
      <c r="I3337" s="93">
        <f>IF(DATABASE!$X3335&lt;&gt;1,"",DATABASE!S3335)</f>
        <v/>
      </c>
    </row>
    <row r="3338" ht="16.5" customHeight="1" s="111">
      <c r="A3338" s="92">
        <f>IF(DATABASE!$X3336&lt;&gt;1,"",DATABASE!B3336)</f>
        <v/>
      </c>
      <c r="B3338" s="93">
        <f>IF(DATABASE!$X3336&lt;&gt;1,"",DATABASE!M3336)</f>
        <v/>
      </c>
      <c r="C3338" s="94">
        <f>IF(DATABASE!$X3336&lt;&gt;1,"",DATABASE!A3336)</f>
        <v/>
      </c>
      <c r="D3338" s="94">
        <f>IF(DATABASE!$X3336&lt;&gt;1,"",DATABASE!P3336)</f>
        <v/>
      </c>
      <c r="E3338" s="94">
        <f>IF(DATABASE!$X3336&lt;&gt;1,"",DATABASE!L3336)</f>
        <v/>
      </c>
      <c r="F3338" s="94">
        <f>IF(DATABASE!$X3336&lt;&gt;1,"",DATABASE!Q3336)</f>
        <v/>
      </c>
      <c r="G3338" s="94">
        <f>IF(DATABASE!$X3336&lt;&gt;1,"",DATABASE!C3336)</f>
        <v/>
      </c>
      <c r="H3338" s="94">
        <f>IF(DATABASE!$X3336&lt;&gt;1,"",DATABASE!D3336)</f>
        <v/>
      </c>
      <c r="I3338" s="93">
        <f>IF(DATABASE!$X3336&lt;&gt;1,"",DATABASE!S3336)</f>
        <v/>
      </c>
    </row>
    <row r="3339" ht="16.5" customHeight="1" s="111">
      <c r="A3339" s="92">
        <f>IF(DATABASE!$X3337&lt;&gt;1,"",DATABASE!B3337)</f>
        <v/>
      </c>
      <c r="B3339" s="93">
        <f>IF(DATABASE!$X3337&lt;&gt;1,"",DATABASE!M3337)</f>
        <v/>
      </c>
      <c r="C3339" s="94">
        <f>IF(DATABASE!$X3337&lt;&gt;1,"",DATABASE!A3337)</f>
        <v/>
      </c>
      <c r="D3339" s="94">
        <f>IF(DATABASE!$X3337&lt;&gt;1,"",DATABASE!P3337)</f>
        <v/>
      </c>
      <c r="E3339" s="94">
        <f>IF(DATABASE!$X3337&lt;&gt;1,"",DATABASE!L3337)</f>
        <v/>
      </c>
      <c r="F3339" s="94">
        <f>IF(DATABASE!$X3337&lt;&gt;1,"",DATABASE!Q3337)</f>
        <v/>
      </c>
      <c r="G3339" s="94">
        <f>IF(DATABASE!$X3337&lt;&gt;1,"",DATABASE!C3337)</f>
        <v/>
      </c>
      <c r="H3339" s="94">
        <f>IF(DATABASE!$X3337&lt;&gt;1,"",DATABASE!D3337)</f>
        <v/>
      </c>
      <c r="I3339" s="93">
        <f>IF(DATABASE!$X3337&lt;&gt;1,"",DATABASE!S3337)</f>
        <v/>
      </c>
    </row>
    <row r="3340" ht="16.5" customHeight="1" s="111">
      <c r="A3340" s="92">
        <f>IF(DATABASE!$X3338&lt;&gt;1,"",DATABASE!B3338)</f>
        <v/>
      </c>
      <c r="B3340" s="93">
        <f>IF(DATABASE!$X3338&lt;&gt;1,"",DATABASE!M3338)</f>
        <v/>
      </c>
      <c r="C3340" s="94">
        <f>IF(DATABASE!$X3338&lt;&gt;1,"",DATABASE!A3338)</f>
        <v/>
      </c>
      <c r="D3340" s="94">
        <f>IF(DATABASE!$X3338&lt;&gt;1,"",DATABASE!P3338)</f>
        <v/>
      </c>
      <c r="E3340" s="94">
        <f>IF(DATABASE!$X3338&lt;&gt;1,"",DATABASE!L3338)</f>
        <v/>
      </c>
      <c r="F3340" s="94">
        <f>IF(DATABASE!$X3338&lt;&gt;1,"",DATABASE!Q3338)</f>
        <v/>
      </c>
      <c r="G3340" s="94">
        <f>IF(DATABASE!$X3338&lt;&gt;1,"",DATABASE!C3338)</f>
        <v/>
      </c>
      <c r="H3340" s="94">
        <f>IF(DATABASE!$X3338&lt;&gt;1,"",DATABASE!D3338)</f>
        <v/>
      </c>
      <c r="I3340" s="93">
        <f>IF(DATABASE!$X3338&lt;&gt;1,"",DATABASE!S3338)</f>
        <v/>
      </c>
    </row>
    <row r="3341" ht="16.5" customHeight="1" s="111">
      <c r="A3341" s="92">
        <f>IF(DATABASE!$X3339&lt;&gt;1,"",DATABASE!B3339)</f>
        <v/>
      </c>
      <c r="B3341" s="93">
        <f>IF(DATABASE!$X3339&lt;&gt;1,"",DATABASE!M3339)</f>
        <v/>
      </c>
      <c r="C3341" s="94">
        <f>IF(DATABASE!$X3339&lt;&gt;1,"",DATABASE!A3339)</f>
        <v/>
      </c>
      <c r="D3341" s="94">
        <f>IF(DATABASE!$X3339&lt;&gt;1,"",DATABASE!P3339)</f>
        <v/>
      </c>
      <c r="E3341" s="94">
        <f>IF(DATABASE!$X3339&lt;&gt;1,"",DATABASE!L3339)</f>
        <v/>
      </c>
      <c r="F3341" s="94">
        <f>IF(DATABASE!$X3339&lt;&gt;1,"",DATABASE!Q3339)</f>
        <v/>
      </c>
      <c r="G3341" s="94">
        <f>IF(DATABASE!$X3339&lt;&gt;1,"",DATABASE!C3339)</f>
        <v/>
      </c>
      <c r="H3341" s="94">
        <f>IF(DATABASE!$X3339&lt;&gt;1,"",DATABASE!D3339)</f>
        <v/>
      </c>
      <c r="I3341" s="93">
        <f>IF(DATABASE!$X3339&lt;&gt;1,"",DATABASE!S3339)</f>
        <v/>
      </c>
    </row>
    <row r="3342" ht="16.5" customHeight="1" s="111">
      <c r="A3342" s="92">
        <f>IF(DATABASE!$X3340&lt;&gt;1,"",DATABASE!B3340)</f>
        <v/>
      </c>
      <c r="B3342" s="93">
        <f>IF(DATABASE!$X3340&lt;&gt;1,"",DATABASE!M3340)</f>
        <v/>
      </c>
      <c r="C3342" s="94">
        <f>IF(DATABASE!$X3340&lt;&gt;1,"",DATABASE!A3340)</f>
        <v/>
      </c>
      <c r="D3342" s="94">
        <f>IF(DATABASE!$X3340&lt;&gt;1,"",DATABASE!P3340)</f>
        <v/>
      </c>
      <c r="E3342" s="94">
        <f>IF(DATABASE!$X3340&lt;&gt;1,"",DATABASE!L3340)</f>
        <v/>
      </c>
      <c r="F3342" s="94">
        <f>IF(DATABASE!$X3340&lt;&gt;1,"",DATABASE!Q3340)</f>
        <v/>
      </c>
      <c r="G3342" s="94">
        <f>IF(DATABASE!$X3340&lt;&gt;1,"",DATABASE!C3340)</f>
        <v/>
      </c>
      <c r="H3342" s="94">
        <f>IF(DATABASE!$X3340&lt;&gt;1,"",DATABASE!D3340)</f>
        <v/>
      </c>
      <c r="I3342" s="93">
        <f>IF(DATABASE!$X3340&lt;&gt;1,"",DATABASE!S3340)</f>
        <v/>
      </c>
    </row>
    <row r="3343" ht="16.5" customHeight="1" s="111">
      <c r="A3343" s="92">
        <f>IF(DATABASE!$X3341&lt;&gt;1,"",DATABASE!B3341)</f>
        <v/>
      </c>
      <c r="B3343" s="93">
        <f>IF(DATABASE!$X3341&lt;&gt;1,"",DATABASE!M3341)</f>
        <v/>
      </c>
      <c r="C3343" s="94">
        <f>IF(DATABASE!$X3341&lt;&gt;1,"",DATABASE!A3341)</f>
        <v/>
      </c>
      <c r="D3343" s="94">
        <f>IF(DATABASE!$X3341&lt;&gt;1,"",DATABASE!P3341)</f>
        <v/>
      </c>
      <c r="E3343" s="94">
        <f>IF(DATABASE!$X3341&lt;&gt;1,"",DATABASE!L3341)</f>
        <v/>
      </c>
      <c r="F3343" s="94">
        <f>IF(DATABASE!$X3341&lt;&gt;1,"",DATABASE!Q3341)</f>
        <v/>
      </c>
      <c r="G3343" s="94">
        <f>IF(DATABASE!$X3341&lt;&gt;1,"",DATABASE!C3341)</f>
        <v/>
      </c>
      <c r="H3343" s="94">
        <f>IF(DATABASE!$X3341&lt;&gt;1,"",DATABASE!D3341)</f>
        <v/>
      </c>
      <c r="I3343" s="93">
        <f>IF(DATABASE!$X3341&lt;&gt;1,"",DATABASE!S3341)</f>
        <v/>
      </c>
    </row>
    <row r="3344" ht="16.5" customHeight="1" s="111">
      <c r="A3344" s="92">
        <f>IF(DATABASE!$X3342&lt;&gt;1,"",DATABASE!B3342)</f>
        <v/>
      </c>
      <c r="B3344" s="93">
        <f>IF(DATABASE!$X3342&lt;&gt;1,"",DATABASE!M3342)</f>
        <v/>
      </c>
      <c r="C3344" s="94">
        <f>IF(DATABASE!$X3342&lt;&gt;1,"",DATABASE!A3342)</f>
        <v/>
      </c>
      <c r="D3344" s="94">
        <f>IF(DATABASE!$X3342&lt;&gt;1,"",DATABASE!P3342)</f>
        <v/>
      </c>
      <c r="E3344" s="94">
        <f>IF(DATABASE!$X3342&lt;&gt;1,"",DATABASE!L3342)</f>
        <v/>
      </c>
      <c r="F3344" s="94">
        <f>IF(DATABASE!$X3342&lt;&gt;1,"",DATABASE!Q3342)</f>
        <v/>
      </c>
      <c r="G3344" s="94">
        <f>IF(DATABASE!$X3342&lt;&gt;1,"",DATABASE!C3342)</f>
        <v/>
      </c>
      <c r="H3344" s="94">
        <f>IF(DATABASE!$X3342&lt;&gt;1,"",DATABASE!D3342)</f>
        <v/>
      </c>
      <c r="I3344" s="93">
        <f>IF(DATABASE!$X3342&lt;&gt;1,"",DATABASE!S3342)</f>
        <v/>
      </c>
    </row>
    <row r="3345" ht="16.5" customHeight="1" s="111">
      <c r="A3345" s="92">
        <f>IF(DATABASE!$X3343&lt;&gt;1,"",DATABASE!B3343)</f>
        <v/>
      </c>
      <c r="B3345" s="93">
        <f>IF(DATABASE!$X3343&lt;&gt;1,"",DATABASE!M3343)</f>
        <v/>
      </c>
      <c r="C3345" s="94">
        <f>IF(DATABASE!$X3343&lt;&gt;1,"",DATABASE!A3343)</f>
        <v/>
      </c>
      <c r="D3345" s="94">
        <f>IF(DATABASE!$X3343&lt;&gt;1,"",DATABASE!P3343)</f>
        <v/>
      </c>
      <c r="E3345" s="94">
        <f>IF(DATABASE!$X3343&lt;&gt;1,"",DATABASE!L3343)</f>
        <v/>
      </c>
      <c r="F3345" s="94">
        <f>IF(DATABASE!$X3343&lt;&gt;1,"",DATABASE!Q3343)</f>
        <v/>
      </c>
      <c r="G3345" s="94">
        <f>IF(DATABASE!$X3343&lt;&gt;1,"",DATABASE!C3343)</f>
        <v/>
      </c>
      <c r="H3345" s="94">
        <f>IF(DATABASE!$X3343&lt;&gt;1,"",DATABASE!D3343)</f>
        <v/>
      </c>
      <c r="I3345" s="93">
        <f>IF(DATABASE!$X3343&lt;&gt;1,"",DATABASE!S3343)</f>
        <v/>
      </c>
    </row>
    <row r="3346" ht="16.5" customHeight="1" s="111">
      <c r="A3346" s="92">
        <f>IF(DATABASE!$X3344&lt;&gt;1,"",DATABASE!B3344)</f>
        <v/>
      </c>
      <c r="B3346" s="93">
        <f>IF(DATABASE!$X3344&lt;&gt;1,"",DATABASE!M3344)</f>
        <v/>
      </c>
      <c r="C3346" s="94">
        <f>IF(DATABASE!$X3344&lt;&gt;1,"",DATABASE!A3344)</f>
        <v/>
      </c>
      <c r="D3346" s="94">
        <f>IF(DATABASE!$X3344&lt;&gt;1,"",DATABASE!P3344)</f>
        <v/>
      </c>
      <c r="E3346" s="94">
        <f>IF(DATABASE!$X3344&lt;&gt;1,"",DATABASE!L3344)</f>
        <v/>
      </c>
      <c r="F3346" s="94">
        <f>IF(DATABASE!$X3344&lt;&gt;1,"",DATABASE!Q3344)</f>
        <v/>
      </c>
      <c r="G3346" s="94">
        <f>IF(DATABASE!$X3344&lt;&gt;1,"",DATABASE!C3344)</f>
        <v/>
      </c>
      <c r="H3346" s="94">
        <f>IF(DATABASE!$X3344&lt;&gt;1,"",DATABASE!D3344)</f>
        <v/>
      </c>
      <c r="I3346" s="93">
        <f>IF(DATABASE!$X3344&lt;&gt;1,"",DATABASE!S3344)</f>
        <v/>
      </c>
    </row>
    <row r="3347" ht="16.5" customHeight="1" s="111">
      <c r="A3347" s="92">
        <f>IF(DATABASE!$X3345&lt;&gt;1,"",DATABASE!B3345)</f>
        <v/>
      </c>
      <c r="B3347" s="93">
        <f>IF(DATABASE!$X3345&lt;&gt;1,"",DATABASE!M3345)</f>
        <v/>
      </c>
      <c r="C3347" s="94">
        <f>IF(DATABASE!$X3345&lt;&gt;1,"",DATABASE!A3345)</f>
        <v/>
      </c>
      <c r="D3347" s="94">
        <f>IF(DATABASE!$X3345&lt;&gt;1,"",DATABASE!P3345)</f>
        <v/>
      </c>
      <c r="E3347" s="94">
        <f>IF(DATABASE!$X3345&lt;&gt;1,"",DATABASE!L3345)</f>
        <v/>
      </c>
      <c r="F3347" s="94">
        <f>IF(DATABASE!$X3345&lt;&gt;1,"",DATABASE!Q3345)</f>
        <v/>
      </c>
      <c r="G3347" s="94">
        <f>IF(DATABASE!$X3345&lt;&gt;1,"",DATABASE!C3345)</f>
        <v/>
      </c>
      <c r="H3347" s="94">
        <f>IF(DATABASE!$X3345&lt;&gt;1,"",DATABASE!D3345)</f>
        <v/>
      </c>
      <c r="I3347" s="93">
        <f>IF(DATABASE!$X3345&lt;&gt;1,"",DATABASE!S3345)</f>
        <v/>
      </c>
    </row>
    <row r="3348" ht="16.5" customHeight="1" s="111">
      <c r="A3348" s="92">
        <f>IF(DATABASE!$X3346&lt;&gt;1,"",DATABASE!B3346)</f>
        <v/>
      </c>
      <c r="B3348" s="93">
        <f>IF(DATABASE!$X3346&lt;&gt;1,"",DATABASE!M3346)</f>
        <v/>
      </c>
      <c r="C3348" s="94">
        <f>IF(DATABASE!$X3346&lt;&gt;1,"",DATABASE!A3346)</f>
        <v/>
      </c>
      <c r="D3348" s="94">
        <f>IF(DATABASE!$X3346&lt;&gt;1,"",DATABASE!P3346)</f>
        <v/>
      </c>
      <c r="E3348" s="94">
        <f>IF(DATABASE!$X3346&lt;&gt;1,"",DATABASE!L3346)</f>
        <v/>
      </c>
      <c r="F3348" s="94">
        <f>IF(DATABASE!$X3346&lt;&gt;1,"",DATABASE!Q3346)</f>
        <v/>
      </c>
      <c r="G3348" s="94">
        <f>IF(DATABASE!$X3346&lt;&gt;1,"",DATABASE!C3346)</f>
        <v/>
      </c>
      <c r="H3348" s="94">
        <f>IF(DATABASE!$X3346&lt;&gt;1,"",DATABASE!D3346)</f>
        <v/>
      </c>
      <c r="I3348" s="93">
        <f>IF(DATABASE!$X3346&lt;&gt;1,"",DATABASE!S3346)</f>
        <v/>
      </c>
    </row>
    <row r="3349" ht="16.5" customHeight="1" s="111">
      <c r="A3349" s="92">
        <f>IF(DATABASE!$X3347&lt;&gt;1,"",DATABASE!B3347)</f>
        <v/>
      </c>
      <c r="B3349" s="93">
        <f>IF(DATABASE!$X3347&lt;&gt;1,"",DATABASE!M3347)</f>
        <v/>
      </c>
      <c r="C3349" s="94">
        <f>IF(DATABASE!$X3347&lt;&gt;1,"",DATABASE!A3347)</f>
        <v/>
      </c>
      <c r="D3349" s="94">
        <f>IF(DATABASE!$X3347&lt;&gt;1,"",DATABASE!P3347)</f>
        <v/>
      </c>
      <c r="E3349" s="94">
        <f>IF(DATABASE!$X3347&lt;&gt;1,"",DATABASE!L3347)</f>
        <v/>
      </c>
      <c r="F3349" s="94">
        <f>IF(DATABASE!$X3347&lt;&gt;1,"",DATABASE!Q3347)</f>
        <v/>
      </c>
      <c r="G3349" s="94">
        <f>IF(DATABASE!$X3347&lt;&gt;1,"",DATABASE!C3347)</f>
        <v/>
      </c>
      <c r="H3349" s="94">
        <f>IF(DATABASE!$X3347&lt;&gt;1,"",DATABASE!D3347)</f>
        <v/>
      </c>
      <c r="I3349" s="93">
        <f>IF(DATABASE!$X3347&lt;&gt;1,"",DATABASE!S3347)</f>
        <v/>
      </c>
    </row>
    <row r="3350" ht="16.5" customHeight="1" s="111">
      <c r="A3350" s="92">
        <f>IF(DATABASE!$X3348&lt;&gt;1,"",DATABASE!B3348)</f>
        <v/>
      </c>
      <c r="B3350" s="93">
        <f>IF(DATABASE!$X3348&lt;&gt;1,"",DATABASE!M3348)</f>
        <v/>
      </c>
      <c r="C3350" s="94">
        <f>IF(DATABASE!$X3348&lt;&gt;1,"",DATABASE!A3348)</f>
        <v/>
      </c>
      <c r="D3350" s="94">
        <f>IF(DATABASE!$X3348&lt;&gt;1,"",DATABASE!P3348)</f>
        <v/>
      </c>
      <c r="E3350" s="94">
        <f>IF(DATABASE!$X3348&lt;&gt;1,"",DATABASE!L3348)</f>
        <v/>
      </c>
      <c r="F3350" s="94">
        <f>IF(DATABASE!$X3348&lt;&gt;1,"",DATABASE!Q3348)</f>
        <v/>
      </c>
      <c r="G3350" s="94">
        <f>IF(DATABASE!$X3348&lt;&gt;1,"",DATABASE!C3348)</f>
        <v/>
      </c>
      <c r="H3350" s="94">
        <f>IF(DATABASE!$X3348&lt;&gt;1,"",DATABASE!D3348)</f>
        <v/>
      </c>
      <c r="I3350" s="93">
        <f>IF(DATABASE!$X3348&lt;&gt;1,"",DATABASE!S3348)</f>
        <v/>
      </c>
    </row>
    <row r="3351" ht="16.5" customHeight="1" s="111">
      <c r="A3351" s="92">
        <f>IF(DATABASE!$X3349&lt;&gt;1,"",DATABASE!B3349)</f>
        <v/>
      </c>
      <c r="B3351" s="93">
        <f>IF(DATABASE!$X3349&lt;&gt;1,"",DATABASE!M3349)</f>
        <v/>
      </c>
      <c r="C3351" s="94">
        <f>IF(DATABASE!$X3349&lt;&gt;1,"",DATABASE!A3349)</f>
        <v/>
      </c>
      <c r="D3351" s="94">
        <f>IF(DATABASE!$X3349&lt;&gt;1,"",DATABASE!P3349)</f>
        <v/>
      </c>
      <c r="E3351" s="94">
        <f>IF(DATABASE!$X3349&lt;&gt;1,"",DATABASE!L3349)</f>
        <v/>
      </c>
      <c r="F3351" s="94">
        <f>IF(DATABASE!$X3349&lt;&gt;1,"",DATABASE!Q3349)</f>
        <v/>
      </c>
      <c r="G3351" s="94">
        <f>IF(DATABASE!$X3349&lt;&gt;1,"",DATABASE!C3349)</f>
        <v/>
      </c>
      <c r="H3351" s="94">
        <f>IF(DATABASE!$X3349&lt;&gt;1,"",DATABASE!D3349)</f>
        <v/>
      </c>
      <c r="I3351" s="93">
        <f>IF(DATABASE!$X3349&lt;&gt;1,"",DATABASE!S3349)</f>
        <v/>
      </c>
    </row>
    <row r="3352" ht="16.5" customHeight="1" s="111">
      <c r="A3352" s="92">
        <f>IF(DATABASE!$X3350&lt;&gt;1,"",DATABASE!B3350)</f>
        <v/>
      </c>
      <c r="B3352" s="93">
        <f>IF(DATABASE!$X3350&lt;&gt;1,"",DATABASE!M3350)</f>
        <v/>
      </c>
      <c r="C3352" s="94">
        <f>IF(DATABASE!$X3350&lt;&gt;1,"",DATABASE!A3350)</f>
        <v/>
      </c>
      <c r="D3352" s="94">
        <f>IF(DATABASE!$X3350&lt;&gt;1,"",DATABASE!P3350)</f>
        <v/>
      </c>
      <c r="E3352" s="94">
        <f>IF(DATABASE!$X3350&lt;&gt;1,"",DATABASE!L3350)</f>
        <v/>
      </c>
      <c r="F3352" s="94">
        <f>IF(DATABASE!$X3350&lt;&gt;1,"",DATABASE!Q3350)</f>
        <v/>
      </c>
      <c r="G3352" s="94">
        <f>IF(DATABASE!$X3350&lt;&gt;1,"",DATABASE!C3350)</f>
        <v/>
      </c>
      <c r="H3352" s="94">
        <f>IF(DATABASE!$X3350&lt;&gt;1,"",DATABASE!D3350)</f>
        <v/>
      </c>
      <c r="I3352" s="93">
        <f>IF(DATABASE!$X3350&lt;&gt;1,"",DATABASE!S3350)</f>
        <v/>
      </c>
    </row>
    <row r="3353" ht="16.5" customHeight="1" s="111">
      <c r="A3353" s="92">
        <f>IF(DATABASE!$X3351&lt;&gt;1,"",DATABASE!B3351)</f>
        <v/>
      </c>
      <c r="B3353" s="93">
        <f>IF(DATABASE!$X3351&lt;&gt;1,"",DATABASE!M3351)</f>
        <v/>
      </c>
      <c r="C3353" s="94">
        <f>IF(DATABASE!$X3351&lt;&gt;1,"",DATABASE!A3351)</f>
        <v/>
      </c>
      <c r="D3353" s="94">
        <f>IF(DATABASE!$X3351&lt;&gt;1,"",DATABASE!P3351)</f>
        <v/>
      </c>
      <c r="E3353" s="94">
        <f>IF(DATABASE!$X3351&lt;&gt;1,"",DATABASE!L3351)</f>
        <v/>
      </c>
      <c r="F3353" s="94">
        <f>IF(DATABASE!$X3351&lt;&gt;1,"",DATABASE!Q3351)</f>
        <v/>
      </c>
      <c r="G3353" s="94">
        <f>IF(DATABASE!$X3351&lt;&gt;1,"",DATABASE!C3351)</f>
        <v/>
      </c>
      <c r="H3353" s="94">
        <f>IF(DATABASE!$X3351&lt;&gt;1,"",DATABASE!D3351)</f>
        <v/>
      </c>
      <c r="I3353" s="93">
        <f>IF(DATABASE!$X3351&lt;&gt;1,"",DATABASE!S3351)</f>
        <v/>
      </c>
    </row>
    <row r="3354" ht="16.5" customHeight="1" s="111">
      <c r="A3354" s="92">
        <f>IF(DATABASE!$X3352&lt;&gt;1,"",DATABASE!B3352)</f>
        <v/>
      </c>
      <c r="B3354" s="93">
        <f>IF(DATABASE!$X3352&lt;&gt;1,"",DATABASE!M3352)</f>
        <v/>
      </c>
      <c r="C3354" s="94">
        <f>IF(DATABASE!$X3352&lt;&gt;1,"",DATABASE!A3352)</f>
        <v/>
      </c>
      <c r="D3354" s="94">
        <f>IF(DATABASE!$X3352&lt;&gt;1,"",DATABASE!P3352)</f>
        <v/>
      </c>
      <c r="E3354" s="94">
        <f>IF(DATABASE!$X3352&lt;&gt;1,"",DATABASE!L3352)</f>
        <v/>
      </c>
      <c r="F3354" s="94">
        <f>IF(DATABASE!$X3352&lt;&gt;1,"",DATABASE!Q3352)</f>
        <v/>
      </c>
      <c r="G3354" s="94">
        <f>IF(DATABASE!$X3352&lt;&gt;1,"",DATABASE!C3352)</f>
        <v/>
      </c>
      <c r="H3354" s="94">
        <f>IF(DATABASE!$X3352&lt;&gt;1,"",DATABASE!D3352)</f>
        <v/>
      </c>
      <c r="I3354" s="93">
        <f>IF(DATABASE!$X3352&lt;&gt;1,"",DATABASE!S3352)</f>
        <v/>
      </c>
    </row>
    <row r="3355" ht="16.5" customHeight="1" s="111">
      <c r="A3355" s="92">
        <f>IF(DATABASE!$X3353&lt;&gt;1,"",DATABASE!B3353)</f>
        <v/>
      </c>
      <c r="B3355" s="93">
        <f>IF(DATABASE!$X3353&lt;&gt;1,"",DATABASE!M3353)</f>
        <v/>
      </c>
      <c r="C3355" s="94">
        <f>IF(DATABASE!$X3353&lt;&gt;1,"",DATABASE!A3353)</f>
        <v/>
      </c>
      <c r="D3355" s="94">
        <f>IF(DATABASE!$X3353&lt;&gt;1,"",DATABASE!P3353)</f>
        <v/>
      </c>
      <c r="E3355" s="94">
        <f>IF(DATABASE!$X3353&lt;&gt;1,"",DATABASE!L3353)</f>
        <v/>
      </c>
      <c r="F3355" s="94">
        <f>IF(DATABASE!$X3353&lt;&gt;1,"",DATABASE!Q3353)</f>
        <v/>
      </c>
      <c r="G3355" s="94">
        <f>IF(DATABASE!$X3353&lt;&gt;1,"",DATABASE!C3353)</f>
        <v/>
      </c>
      <c r="H3355" s="94">
        <f>IF(DATABASE!$X3353&lt;&gt;1,"",DATABASE!D3353)</f>
        <v/>
      </c>
      <c r="I3355" s="93">
        <f>IF(DATABASE!$X3353&lt;&gt;1,"",DATABASE!S3353)</f>
        <v/>
      </c>
    </row>
    <row r="3356" ht="16.5" customHeight="1" s="111">
      <c r="A3356" s="92">
        <f>IF(DATABASE!$X3354&lt;&gt;1,"",DATABASE!B3354)</f>
        <v/>
      </c>
      <c r="B3356" s="93">
        <f>IF(DATABASE!$X3354&lt;&gt;1,"",DATABASE!M3354)</f>
        <v/>
      </c>
      <c r="C3356" s="94">
        <f>IF(DATABASE!$X3354&lt;&gt;1,"",DATABASE!A3354)</f>
        <v/>
      </c>
      <c r="D3356" s="94">
        <f>IF(DATABASE!$X3354&lt;&gt;1,"",DATABASE!P3354)</f>
        <v/>
      </c>
      <c r="E3356" s="94">
        <f>IF(DATABASE!$X3354&lt;&gt;1,"",DATABASE!L3354)</f>
        <v/>
      </c>
      <c r="F3356" s="94">
        <f>IF(DATABASE!$X3354&lt;&gt;1,"",DATABASE!Q3354)</f>
        <v/>
      </c>
      <c r="G3356" s="94">
        <f>IF(DATABASE!$X3354&lt;&gt;1,"",DATABASE!C3354)</f>
        <v/>
      </c>
      <c r="H3356" s="94">
        <f>IF(DATABASE!$X3354&lt;&gt;1,"",DATABASE!D3354)</f>
        <v/>
      </c>
      <c r="I3356" s="93">
        <f>IF(DATABASE!$X3354&lt;&gt;1,"",DATABASE!S3354)</f>
        <v/>
      </c>
    </row>
    <row r="3357" ht="16.5" customHeight="1" s="111">
      <c r="A3357" s="92">
        <f>IF(DATABASE!$X3355&lt;&gt;1,"",DATABASE!B3355)</f>
        <v/>
      </c>
      <c r="B3357" s="93">
        <f>IF(DATABASE!$X3355&lt;&gt;1,"",DATABASE!M3355)</f>
        <v/>
      </c>
      <c r="C3357" s="94">
        <f>IF(DATABASE!$X3355&lt;&gt;1,"",DATABASE!A3355)</f>
        <v/>
      </c>
      <c r="D3357" s="94">
        <f>IF(DATABASE!$X3355&lt;&gt;1,"",DATABASE!P3355)</f>
        <v/>
      </c>
      <c r="E3357" s="94">
        <f>IF(DATABASE!$X3355&lt;&gt;1,"",DATABASE!L3355)</f>
        <v/>
      </c>
      <c r="F3357" s="94">
        <f>IF(DATABASE!$X3355&lt;&gt;1,"",DATABASE!Q3355)</f>
        <v/>
      </c>
      <c r="G3357" s="94">
        <f>IF(DATABASE!$X3355&lt;&gt;1,"",DATABASE!C3355)</f>
        <v/>
      </c>
      <c r="H3357" s="94">
        <f>IF(DATABASE!$X3355&lt;&gt;1,"",DATABASE!D3355)</f>
        <v/>
      </c>
      <c r="I3357" s="93">
        <f>IF(DATABASE!$X3355&lt;&gt;1,"",DATABASE!S3355)</f>
        <v/>
      </c>
    </row>
    <row r="3358" ht="16.5" customHeight="1" s="111">
      <c r="A3358" s="92">
        <f>IF(DATABASE!$X3356&lt;&gt;1,"",DATABASE!B3356)</f>
        <v/>
      </c>
      <c r="B3358" s="93">
        <f>IF(DATABASE!$X3356&lt;&gt;1,"",DATABASE!M3356)</f>
        <v/>
      </c>
      <c r="C3358" s="94">
        <f>IF(DATABASE!$X3356&lt;&gt;1,"",DATABASE!A3356)</f>
        <v/>
      </c>
      <c r="D3358" s="94">
        <f>IF(DATABASE!$X3356&lt;&gt;1,"",DATABASE!P3356)</f>
        <v/>
      </c>
      <c r="E3358" s="94">
        <f>IF(DATABASE!$X3356&lt;&gt;1,"",DATABASE!L3356)</f>
        <v/>
      </c>
      <c r="F3358" s="94">
        <f>IF(DATABASE!$X3356&lt;&gt;1,"",DATABASE!Q3356)</f>
        <v/>
      </c>
      <c r="G3358" s="94">
        <f>IF(DATABASE!$X3356&lt;&gt;1,"",DATABASE!C3356)</f>
        <v/>
      </c>
      <c r="H3358" s="94">
        <f>IF(DATABASE!$X3356&lt;&gt;1,"",DATABASE!D3356)</f>
        <v/>
      </c>
      <c r="I3358" s="93">
        <f>IF(DATABASE!$X3356&lt;&gt;1,"",DATABASE!S3356)</f>
        <v/>
      </c>
    </row>
    <row r="3359" ht="16.5" customHeight="1" s="111">
      <c r="A3359" s="92">
        <f>IF(DATABASE!$X3357&lt;&gt;1,"",DATABASE!B3357)</f>
        <v/>
      </c>
      <c r="B3359" s="93">
        <f>IF(DATABASE!$X3357&lt;&gt;1,"",DATABASE!M3357)</f>
        <v/>
      </c>
      <c r="C3359" s="94">
        <f>IF(DATABASE!$X3357&lt;&gt;1,"",DATABASE!A3357)</f>
        <v/>
      </c>
      <c r="D3359" s="94">
        <f>IF(DATABASE!$X3357&lt;&gt;1,"",DATABASE!P3357)</f>
        <v/>
      </c>
      <c r="E3359" s="94">
        <f>IF(DATABASE!$X3357&lt;&gt;1,"",DATABASE!L3357)</f>
        <v/>
      </c>
      <c r="F3359" s="94">
        <f>IF(DATABASE!$X3357&lt;&gt;1,"",DATABASE!Q3357)</f>
        <v/>
      </c>
      <c r="G3359" s="94">
        <f>IF(DATABASE!$X3357&lt;&gt;1,"",DATABASE!C3357)</f>
        <v/>
      </c>
      <c r="H3359" s="94">
        <f>IF(DATABASE!$X3357&lt;&gt;1,"",DATABASE!D3357)</f>
        <v/>
      </c>
      <c r="I3359" s="93">
        <f>IF(DATABASE!$X3357&lt;&gt;1,"",DATABASE!S3357)</f>
        <v/>
      </c>
    </row>
    <row r="3360" ht="16.5" customHeight="1" s="111">
      <c r="A3360" s="92">
        <f>IF(DATABASE!$X3358&lt;&gt;1,"",DATABASE!B3358)</f>
        <v/>
      </c>
      <c r="B3360" s="93">
        <f>IF(DATABASE!$X3358&lt;&gt;1,"",DATABASE!M3358)</f>
        <v/>
      </c>
      <c r="C3360" s="94">
        <f>IF(DATABASE!$X3358&lt;&gt;1,"",DATABASE!A3358)</f>
        <v/>
      </c>
      <c r="D3360" s="94">
        <f>IF(DATABASE!$X3358&lt;&gt;1,"",DATABASE!P3358)</f>
        <v/>
      </c>
      <c r="E3360" s="94">
        <f>IF(DATABASE!$X3358&lt;&gt;1,"",DATABASE!L3358)</f>
        <v/>
      </c>
      <c r="F3360" s="94">
        <f>IF(DATABASE!$X3358&lt;&gt;1,"",DATABASE!Q3358)</f>
        <v/>
      </c>
      <c r="G3360" s="94">
        <f>IF(DATABASE!$X3358&lt;&gt;1,"",DATABASE!C3358)</f>
        <v/>
      </c>
      <c r="H3360" s="94">
        <f>IF(DATABASE!$X3358&lt;&gt;1,"",DATABASE!D3358)</f>
        <v/>
      </c>
      <c r="I3360" s="93">
        <f>IF(DATABASE!$X3358&lt;&gt;1,"",DATABASE!S3358)</f>
        <v/>
      </c>
    </row>
    <row r="3361" ht="16.5" customHeight="1" s="111">
      <c r="A3361" s="92">
        <f>IF(DATABASE!$X3359&lt;&gt;1,"",DATABASE!B3359)</f>
        <v/>
      </c>
      <c r="B3361" s="93">
        <f>IF(DATABASE!$X3359&lt;&gt;1,"",DATABASE!M3359)</f>
        <v/>
      </c>
      <c r="C3361" s="94">
        <f>IF(DATABASE!$X3359&lt;&gt;1,"",DATABASE!A3359)</f>
        <v/>
      </c>
      <c r="D3361" s="94">
        <f>IF(DATABASE!$X3359&lt;&gt;1,"",DATABASE!P3359)</f>
        <v/>
      </c>
      <c r="E3361" s="94">
        <f>IF(DATABASE!$X3359&lt;&gt;1,"",DATABASE!L3359)</f>
        <v/>
      </c>
      <c r="F3361" s="94">
        <f>IF(DATABASE!$X3359&lt;&gt;1,"",DATABASE!Q3359)</f>
        <v/>
      </c>
      <c r="G3361" s="94">
        <f>IF(DATABASE!$X3359&lt;&gt;1,"",DATABASE!C3359)</f>
        <v/>
      </c>
      <c r="H3361" s="94">
        <f>IF(DATABASE!$X3359&lt;&gt;1,"",DATABASE!D3359)</f>
        <v/>
      </c>
      <c r="I3361" s="93">
        <f>IF(DATABASE!$X3359&lt;&gt;1,"",DATABASE!S3359)</f>
        <v/>
      </c>
    </row>
    <row r="3362" ht="16.5" customHeight="1" s="111">
      <c r="A3362" s="92">
        <f>IF(DATABASE!$X3360&lt;&gt;1,"",DATABASE!B3360)</f>
        <v/>
      </c>
      <c r="B3362" s="93">
        <f>IF(DATABASE!$X3360&lt;&gt;1,"",DATABASE!M3360)</f>
        <v/>
      </c>
      <c r="C3362" s="94">
        <f>IF(DATABASE!$X3360&lt;&gt;1,"",DATABASE!A3360)</f>
        <v/>
      </c>
      <c r="D3362" s="94">
        <f>IF(DATABASE!$X3360&lt;&gt;1,"",DATABASE!P3360)</f>
        <v/>
      </c>
      <c r="E3362" s="94">
        <f>IF(DATABASE!$X3360&lt;&gt;1,"",DATABASE!L3360)</f>
        <v/>
      </c>
      <c r="F3362" s="94">
        <f>IF(DATABASE!$X3360&lt;&gt;1,"",DATABASE!Q3360)</f>
        <v/>
      </c>
      <c r="G3362" s="94">
        <f>IF(DATABASE!$X3360&lt;&gt;1,"",DATABASE!C3360)</f>
        <v/>
      </c>
      <c r="H3362" s="94">
        <f>IF(DATABASE!$X3360&lt;&gt;1,"",DATABASE!D3360)</f>
        <v/>
      </c>
      <c r="I3362" s="93">
        <f>IF(DATABASE!$X3360&lt;&gt;1,"",DATABASE!S3360)</f>
        <v/>
      </c>
    </row>
    <row r="3363" ht="16.5" customHeight="1" s="111">
      <c r="A3363" s="92">
        <f>IF(DATABASE!$X3361&lt;&gt;1,"",DATABASE!B3361)</f>
        <v/>
      </c>
      <c r="B3363" s="93">
        <f>IF(DATABASE!$X3361&lt;&gt;1,"",DATABASE!M3361)</f>
        <v/>
      </c>
      <c r="C3363" s="94">
        <f>IF(DATABASE!$X3361&lt;&gt;1,"",DATABASE!A3361)</f>
        <v/>
      </c>
      <c r="D3363" s="94">
        <f>IF(DATABASE!$X3361&lt;&gt;1,"",DATABASE!P3361)</f>
        <v/>
      </c>
      <c r="E3363" s="94">
        <f>IF(DATABASE!$X3361&lt;&gt;1,"",DATABASE!L3361)</f>
        <v/>
      </c>
      <c r="F3363" s="94">
        <f>IF(DATABASE!$X3361&lt;&gt;1,"",DATABASE!Q3361)</f>
        <v/>
      </c>
      <c r="G3363" s="94">
        <f>IF(DATABASE!$X3361&lt;&gt;1,"",DATABASE!C3361)</f>
        <v/>
      </c>
      <c r="H3363" s="94">
        <f>IF(DATABASE!$X3361&lt;&gt;1,"",DATABASE!D3361)</f>
        <v/>
      </c>
      <c r="I3363" s="93">
        <f>IF(DATABASE!$X3361&lt;&gt;1,"",DATABASE!S3361)</f>
        <v/>
      </c>
    </row>
    <row r="3364" ht="16.5" customHeight="1" s="111">
      <c r="A3364" s="92">
        <f>IF(DATABASE!$X3362&lt;&gt;1,"",DATABASE!B3362)</f>
        <v/>
      </c>
      <c r="B3364" s="93">
        <f>IF(DATABASE!$X3362&lt;&gt;1,"",DATABASE!M3362)</f>
        <v/>
      </c>
      <c r="C3364" s="94">
        <f>IF(DATABASE!$X3362&lt;&gt;1,"",DATABASE!A3362)</f>
        <v/>
      </c>
      <c r="D3364" s="94">
        <f>IF(DATABASE!$X3362&lt;&gt;1,"",DATABASE!P3362)</f>
        <v/>
      </c>
      <c r="E3364" s="94">
        <f>IF(DATABASE!$X3362&lt;&gt;1,"",DATABASE!L3362)</f>
        <v/>
      </c>
      <c r="F3364" s="94">
        <f>IF(DATABASE!$X3362&lt;&gt;1,"",DATABASE!Q3362)</f>
        <v/>
      </c>
      <c r="G3364" s="94">
        <f>IF(DATABASE!$X3362&lt;&gt;1,"",DATABASE!C3362)</f>
        <v/>
      </c>
      <c r="H3364" s="94">
        <f>IF(DATABASE!$X3362&lt;&gt;1,"",DATABASE!D3362)</f>
        <v/>
      </c>
      <c r="I3364" s="93">
        <f>IF(DATABASE!$X3362&lt;&gt;1,"",DATABASE!S3362)</f>
        <v/>
      </c>
    </row>
    <row r="3365" ht="16.5" customHeight="1" s="111">
      <c r="A3365" s="92">
        <f>IF(DATABASE!$X3363&lt;&gt;1,"",DATABASE!B3363)</f>
        <v/>
      </c>
      <c r="B3365" s="93">
        <f>IF(DATABASE!$X3363&lt;&gt;1,"",DATABASE!M3363)</f>
        <v/>
      </c>
      <c r="C3365" s="94">
        <f>IF(DATABASE!$X3363&lt;&gt;1,"",DATABASE!A3363)</f>
        <v/>
      </c>
      <c r="D3365" s="94">
        <f>IF(DATABASE!$X3363&lt;&gt;1,"",DATABASE!P3363)</f>
        <v/>
      </c>
      <c r="E3365" s="94">
        <f>IF(DATABASE!$X3363&lt;&gt;1,"",DATABASE!L3363)</f>
        <v/>
      </c>
      <c r="F3365" s="94">
        <f>IF(DATABASE!$X3363&lt;&gt;1,"",DATABASE!Q3363)</f>
        <v/>
      </c>
      <c r="G3365" s="94">
        <f>IF(DATABASE!$X3363&lt;&gt;1,"",DATABASE!C3363)</f>
        <v/>
      </c>
      <c r="H3365" s="94">
        <f>IF(DATABASE!$X3363&lt;&gt;1,"",DATABASE!D3363)</f>
        <v/>
      </c>
      <c r="I3365" s="93">
        <f>IF(DATABASE!$X3363&lt;&gt;1,"",DATABASE!S3363)</f>
        <v/>
      </c>
    </row>
    <row r="3366" ht="16.5" customHeight="1" s="111">
      <c r="A3366" s="92">
        <f>IF(DATABASE!$X3364&lt;&gt;1,"",DATABASE!B3364)</f>
        <v/>
      </c>
      <c r="B3366" s="93">
        <f>IF(DATABASE!$X3364&lt;&gt;1,"",DATABASE!M3364)</f>
        <v/>
      </c>
      <c r="C3366" s="94">
        <f>IF(DATABASE!$X3364&lt;&gt;1,"",DATABASE!A3364)</f>
        <v/>
      </c>
      <c r="D3366" s="94">
        <f>IF(DATABASE!$X3364&lt;&gt;1,"",DATABASE!P3364)</f>
        <v/>
      </c>
      <c r="E3366" s="94">
        <f>IF(DATABASE!$X3364&lt;&gt;1,"",DATABASE!L3364)</f>
        <v/>
      </c>
      <c r="F3366" s="94">
        <f>IF(DATABASE!$X3364&lt;&gt;1,"",DATABASE!Q3364)</f>
        <v/>
      </c>
      <c r="G3366" s="94">
        <f>IF(DATABASE!$X3364&lt;&gt;1,"",DATABASE!C3364)</f>
        <v/>
      </c>
      <c r="H3366" s="94">
        <f>IF(DATABASE!$X3364&lt;&gt;1,"",DATABASE!D3364)</f>
        <v/>
      </c>
      <c r="I3366" s="93">
        <f>IF(DATABASE!$X3364&lt;&gt;1,"",DATABASE!S3364)</f>
        <v/>
      </c>
    </row>
    <row r="3367" ht="16.5" customHeight="1" s="111">
      <c r="A3367" s="92">
        <f>IF(DATABASE!$X3365&lt;&gt;1,"",DATABASE!B3365)</f>
        <v/>
      </c>
      <c r="B3367" s="93">
        <f>IF(DATABASE!$X3365&lt;&gt;1,"",DATABASE!M3365)</f>
        <v/>
      </c>
      <c r="C3367" s="94">
        <f>IF(DATABASE!$X3365&lt;&gt;1,"",DATABASE!A3365)</f>
        <v/>
      </c>
      <c r="D3367" s="94">
        <f>IF(DATABASE!$X3365&lt;&gt;1,"",DATABASE!P3365)</f>
        <v/>
      </c>
      <c r="E3367" s="94">
        <f>IF(DATABASE!$X3365&lt;&gt;1,"",DATABASE!L3365)</f>
        <v/>
      </c>
      <c r="F3367" s="94">
        <f>IF(DATABASE!$X3365&lt;&gt;1,"",DATABASE!Q3365)</f>
        <v/>
      </c>
      <c r="G3367" s="94">
        <f>IF(DATABASE!$X3365&lt;&gt;1,"",DATABASE!C3365)</f>
        <v/>
      </c>
      <c r="H3367" s="94">
        <f>IF(DATABASE!$X3365&lt;&gt;1,"",DATABASE!D3365)</f>
        <v/>
      </c>
      <c r="I3367" s="93">
        <f>IF(DATABASE!$X3365&lt;&gt;1,"",DATABASE!S3365)</f>
        <v/>
      </c>
    </row>
    <row r="3368" ht="16.5" customHeight="1" s="111">
      <c r="A3368" s="92">
        <f>IF(DATABASE!$X3366&lt;&gt;1,"",DATABASE!B3366)</f>
        <v/>
      </c>
      <c r="B3368" s="93">
        <f>IF(DATABASE!$X3366&lt;&gt;1,"",DATABASE!M3366)</f>
        <v/>
      </c>
      <c r="C3368" s="94">
        <f>IF(DATABASE!$X3366&lt;&gt;1,"",DATABASE!A3366)</f>
        <v/>
      </c>
      <c r="D3368" s="94">
        <f>IF(DATABASE!$X3366&lt;&gt;1,"",DATABASE!P3366)</f>
        <v/>
      </c>
      <c r="E3368" s="94">
        <f>IF(DATABASE!$X3366&lt;&gt;1,"",DATABASE!L3366)</f>
        <v/>
      </c>
      <c r="F3368" s="94">
        <f>IF(DATABASE!$X3366&lt;&gt;1,"",DATABASE!Q3366)</f>
        <v/>
      </c>
      <c r="G3368" s="94">
        <f>IF(DATABASE!$X3366&lt;&gt;1,"",DATABASE!C3366)</f>
        <v/>
      </c>
      <c r="H3368" s="94">
        <f>IF(DATABASE!$X3366&lt;&gt;1,"",DATABASE!D3366)</f>
        <v/>
      </c>
      <c r="I3368" s="93">
        <f>IF(DATABASE!$X3366&lt;&gt;1,"",DATABASE!S3366)</f>
        <v/>
      </c>
    </row>
    <row r="3369" ht="16.5" customHeight="1" s="111">
      <c r="A3369" s="92">
        <f>IF(DATABASE!$X3367&lt;&gt;1,"",DATABASE!B3367)</f>
        <v/>
      </c>
      <c r="B3369" s="93">
        <f>IF(DATABASE!$X3367&lt;&gt;1,"",DATABASE!M3367)</f>
        <v/>
      </c>
      <c r="C3369" s="94">
        <f>IF(DATABASE!$X3367&lt;&gt;1,"",DATABASE!A3367)</f>
        <v/>
      </c>
      <c r="D3369" s="94">
        <f>IF(DATABASE!$X3367&lt;&gt;1,"",DATABASE!P3367)</f>
        <v/>
      </c>
      <c r="E3369" s="94">
        <f>IF(DATABASE!$X3367&lt;&gt;1,"",DATABASE!L3367)</f>
        <v/>
      </c>
      <c r="F3369" s="94">
        <f>IF(DATABASE!$X3367&lt;&gt;1,"",DATABASE!Q3367)</f>
        <v/>
      </c>
      <c r="G3369" s="94">
        <f>IF(DATABASE!$X3367&lt;&gt;1,"",DATABASE!C3367)</f>
        <v/>
      </c>
      <c r="H3369" s="94">
        <f>IF(DATABASE!$X3367&lt;&gt;1,"",DATABASE!D3367)</f>
        <v/>
      </c>
      <c r="I3369" s="93">
        <f>IF(DATABASE!$X3367&lt;&gt;1,"",DATABASE!S3367)</f>
        <v/>
      </c>
    </row>
    <row r="3370" ht="16.5" customHeight="1" s="111">
      <c r="A3370" s="92">
        <f>IF(DATABASE!$X3368&lt;&gt;1,"",DATABASE!B3368)</f>
        <v/>
      </c>
      <c r="B3370" s="93">
        <f>IF(DATABASE!$X3368&lt;&gt;1,"",DATABASE!M3368)</f>
        <v/>
      </c>
      <c r="C3370" s="94">
        <f>IF(DATABASE!$X3368&lt;&gt;1,"",DATABASE!A3368)</f>
        <v/>
      </c>
      <c r="D3370" s="94">
        <f>IF(DATABASE!$X3368&lt;&gt;1,"",DATABASE!P3368)</f>
        <v/>
      </c>
      <c r="E3370" s="94">
        <f>IF(DATABASE!$X3368&lt;&gt;1,"",DATABASE!L3368)</f>
        <v/>
      </c>
      <c r="F3370" s="94">
        <f>IF(DATABASE!$X3368&lt;&gt;1,"",DATABASE!Q3368)</f>
        <v/>
      </c>
      <c r="G3370" s="94">
        <f>IF(DATABASE!$X3368&lt;&gt;1,"",DATABASE!C3368)</f>
        <v/>
      </c>
      <c r="H3370" s="94">
        <f>IF(DATABASE!$X3368&lt;&gt;1,"",DATABASE!D3368)</f>
        <v/>
      </c>
      <c r="I3370" s="93">
        <f>IF(DATABASE!$X3368&lt;&gt;1,"",DATABASE!S3368)</f>
        <v/>
      </c>
    </row>
    <row r="3371" ht="16.5" customHeight="1" s="111">
      <c r="A3371" s="92">
        <f>IF(DATABASE!$X3369&lt;&gt;1,"",DATABASE!B3369)</f>
        <v/>
      </c>
      <c r="B3371" s="93">
        <f>IF(DATABASE!$X3369&lt;&gt;1,"",DATABASE!M3369)</f>
        <v/>
      </c>
      <c r="C3371" s="94">
        <f>IF(DATABASE!$X3369&lt;&gt;1,"",DATABASE!A3369)</f>
        <v/>
      </c>
      <c r="D3371" s="94">
        <f>IF(DATABASE!$X3369&lt;&gt;1,"",DATABASE!P3369)</f>
        <v/>
      </c>
      <c r="E3371" s="94">
        <f>IF(DATABASE!$X3369&lt;&gt;1,"",DATABASE!L3369)</f>
        <v/>
      </c>
      <c r="F3371" s="94">
        <f>IF(DATABASE!$X3369&lt;&gt;1,"",DATABASE!Q3369)</f>
        <v/>
      </c>
      <c r="G3371" s="94">
        <f>IF(DATABASE!$X3369&lt;&gt;1,"",DATABASE!C3369)</f>
        <v/>
      </c>
      <c r="H3371" s="94">
        <f>IF(DATABASE!$X3369&lt;&gt;1,"",DATABASE!D3369)</f>
        <v/>
      </c>
      <c r="I3371" s="93">
        <f>IF(DATABASE!$X3369&lt;&gt;1,"",DATABASE!S3369)</f>
        <v/>
      </c>
    </row>
    <row r="3372" ht="16.5" customHeight="1" s="111">
      <c r="A3372" s="92">
        <f>IF(DATABASE!$X3370&lt;&gt;1,"",DATABASE!B3370)</f>
        <v/>
      </c>
      <c r="B3372" s="93">
        <f>IF(DATABASE!$X3370&lt;&gt;1,"",DATABASE!M3370)</f>
        <v/>
      </c>
      <c r="C3372" s="94">
        <f>IF(DATABASE!$X3370&lt;&gt;1,"",DATABASE!A3370)</f>
        <v/>
      </c>
      <c r="D3372" s="94">
        <f>IF(DATABASE!$X3370&lt;&gt;1,"",DATABASE!P3370)</f>
        <v/>
      </c>
      <c r="E3372" s="94">
        <f>IF(DATABASE!$X3370&lt;&gt;1,"",DATABASE!L3370)</f>
        <v/>
      </c>
      <c r="F3372" s="94">
        <f>IF(DATABASE!$X3370&lt;&gt;1,"",DATABASE!Q3370)</f>
        <v/>
      </c>
      <c r="G3372" s="94">
        <f>IF(DATABASE!$X3370&lt;&gt;1,"",DATABASE!C3370)</f>
        <v/>
      </c>
      <c r="H3372" s="94">
        <f>IF(DATABASE!$X3370&lt;&gt;1,"",DATABASE!D3370)</f>
        <v/>
      </c>
      <c r="I3372" s="93">
        <f>IF(DATABASE!$X3370&lt;&gt;1,"",DATABASE!S3370)</f>
        <v/>
      </c>
    </row>
    <row r="3373" ht="16.5" customHeight="1" s="111">
      <c r="A3373" s="92">
        <f>IF(DATABASE!$X3371&lt;&gt;1,"",DATABASE!B3371)</f>
        <v/>
      </c>
      <c r="B3373" s="93">
        <f>IF(DATABASE!$X3371&lt;&gt;1,"",DATABASE!M3371)</f>
        <v/>
      </c>
      <c r="C3373" s="94">
        <f>IF(DATABASE!$X3371&lt;&gt;1,"",DATABASE!A3371)</f>
        <v/>
      </c>
      <c r="D3373" s="94">
        <f>IF(DATABASE!$X3371&lt;&gt;1,"",DATABASE!P3371)</f>
        <v/>
      </c>
      <c r="E3373" s="94">
        <f>IF(DATABASE!$X3371&lt;&gt;1,"",DATABASE!L3371)</f>
        <v/>
      </c>
      <c r="F3373" s="94">
        <f>IF(DATABASE!$X3371&lt;&gt;1,"",DATABASE!Q3371)</f>
        <v/>
      </c>
      <c r="G3373" s="94">
        <f>IF(DATABASE!$X3371&lt;&gt;1,"",DATABASE!C3371)</f>
        <v/>
      </c>
      <c r="H3373" s="94">
        <f>IF(DATABASE!$X3371&lt;&gt;1,"",DATABASE!D3371)</f>
        <v/>
      </c>
      <c r="I3373" s="93">
        <f>IF(DATABASE!$X3371&lt;&gt;1,"",DATABASE!S3371)</f>
        <v/>
      </c>
    </row>
    <row r="3374" ht="16.5" customHeight="1" s="111">
      <c r="A3374" s="92">
        <f>IF(DATABASE!$X3372&lt;&gt;1,"",DATABASE!B3372)</f>
        <v/>
      </c>
      <c r="B3374" s="93">
        <f>IF(DATABASE!$X3372&lt;&gt;1,"",DATABASE!M3372)</f>
        <v/>
      </c>
      <c r="C3374" s="94">
        <f>IF(DATABASE!$X3372&lt;&gt;1,"",DATABASE!A3372)</f>
        <v/>
      </c>
      <c r="D3374" s="94">
        <f>IF(DATABASE!$X3372&lt;&gt;1,"",DATABASE!P3372)</f>
        <v/>
      </c>
      <c r="E3374" s="94">
        <f>IF(DATABASE!$X3372&lt;&gt;1,"",DATABASE!L3372)</f>
        <v/>
      </c>
      <c r="F3374" s="94">
        <f>IF(DATABASE!$X3372&lt;&gt;1,"",DATABASE!Q3372)</f>
        <v/>
      </c>
      <c r="G3374" s="94">
        <f>IF(DATABASE!$X3372&lt;&gt;1,"",DATABASE!C3372)</f>
        <v/>
      </c>
      <c r="H3374" s="94">
        <f>IF(DATABASE!$X3372&lt;&gt;1,"",DATABASE!D3372)</f>
        <v/>
      </c>
      <c r="I3374" s="93">
        <f>IF(DATABASE!$X3372&lt;&gt;1,"",DATABASE!S3372)</f>
        <v/>
      </c>
    </row>
    <row r="3375" ht="16.5" customHeight="1" s="111">
      <c r="A3375" s="92">
        <f>IF(DATABASE!$X3373&lt;&gt;1,"",DATABASE!B3373)</f>
        <v/>
      </c>
      <c r="B3375" s="93">
        <f>IF(DATABASE!$X3373&lt;&gt;1,"",DATABASE!M3373)</f>
        <v/>
      </c>
      <c r="C3375" s="94">
        <f>IF(DATABASE!$X3373&lt;&gt;1,"",DATABASE!A3373)</f>
        <v/>
      </c>
      <c r="D3375" s="94">
        <f>IF(DATABASE!$X3373&lt;&gt;1,"",DATABASE!P3373)</f>
        <v/>
      </c>
      <c r="E3375" s="94">
        <f>IF(DATABASE!$X3373&lt;&gt;1,"",DATABASE!L3373)</f>
        <v/>
      </c>
      <c r="F3375" s="94">
        <f>IF(DATABASE!$X3373&lt;&gt;1,"",DATABASE!Q3373)</f>
        <v/>
      </c>
      <c r="G3375" s="94">
        <f>IF(DATABASE!$X3373&lt;&gt;1,"",DATABASE!C3373)</f>
        <v/>
      </c>
      <c r="H3375" s="94">
        <f>IF(DATABASE!$X3373&lt;&gt;1,"",DATABASE!D3373)</f>
        <v/>
      </c>
      <c r="I3375" s="93">
        <f>IF(DATABASE!$X3373&lt;&gt;1,"",DATABASE!S3373)</f>
        <v/>
      </c>
    </row>
    <row r="3376" ht="16.5" customHeight="1" s="111">
      <c r="A3376" s="92">
        <f>IF(DATABASE!$X3374&lt;&gt;1,"",DATABASE!B3374)</f>
        <v/>
      </c>
      <c r="B3376" s="93">
        <f>IF(DATABASE!$X3374&lt;&gt;1,"",DATABASE!M3374)</f>
        <v/>
      </c>
      <c r="C3376" s="94">
        <f>IF(DATABASE!$X3374&lt;&gt;1,"",DATABASE!A3374)</f>
        <v/>
      </c>
      <c r="D3376" s="94">
        <f>IF(DATABASE!$X3374&lt;&gt;1,"",DATABASE!P3374)</f>
        <v/>
      </c>
      <c r="E3376" s="94">
        <f>IF(DATABASE!$X3374&lt;&gt;1,"",DATABASE!L3374)</f>
        <v/>
      </c>
      <c r="F3376" s="94">
        <f>IF(DATABASE!$X3374&lt;&gt;1,"",DATABASE!Q3374)</f>
        <v/>
      </c>
      <c r="G3376" s="94">
        <f>IF(DATABASE!$X3374&lt;&gt;1,"",DATABASE!C3374)</f>
        <v/>
      </c>
      <c r="H3376" s="94">
        <f>IF(DATABASE!$X3374&lt;&gt;1,"",DATABASE!D3374)</f>
        <v/>
      </c>
      <c r="I3376" s="93">
        <f>IF(DATABASE!$X3374&lt;&gt;1,"",DATABASE!S3374)</f>
        <v/>
      </c>
    </row>
    <row r="3377" ht="16.5" customHeight="1" s="111">
      <c r="A3377" s="92">
        <f>IF(DATABASE!$X3375&lt;&gt;1,"",DATABASE!B3375)</f>
        <v/>
      </c>
      <c r="B3377" s="93">
        <f>IF(DATABASE!$X3375&lt;&gt;1,"",DATABASE!M3375)</f>
        <v/>
      </c>
      <c r="C3377" s="94">
        <f>IF(DATABASE!$X3375&lt;&gt;1,"",DATABASE!A3375)</f>
        <v/>
      </c>
      <c r="D3377" s="94">
        <f>IF(DATABASE!$X3375&lt;&gt;1,"",DATABASE!P3375)</f>
        <v/>
      </c>
      <c r="E3377" s="94">
        <f>IF(DATABASE!$X3375&lt;&gt;1,"",DATABASE!L3375)</f>
        <v/>
      </c>
      <c r="F3377" s="94">
        <f>IF(DATABASE!$X3375&lt;&gt;1,"",DATABASE!Q3375)</f>
        <v/>
      </c>
      <c r="G3377" s="94">
        <f>IF(DATABASE!$X3375&lt;&gt;1,"",DATABASE!C3375)</f>
        <v/>
      </c>
      <c r="H3377" s="94">
        <f>IF(DATABASE!$X3375&lt;&gt;1,"",DATABASE!D3375)</f>
        <v/>
      </c>
      <c r="I3377" s="93">
        <f>IF(DATABASE!$X3375&lt;&gt;1,"",DATABASE!S3375)</f>
        <v/>
      </c>
    </row>
    <row r="3378" ht="16.5" customHeight="1" s="111">
      <c r="A3378" s="92">
        <f>IF(DATABASE!$X3376&lt;&gt;1,"",DATABASE!B3376)</f>
        <v/>
      </c>
      <c r="B3378" s="93">
        <f>IF(DATABASE!$X3376&lt;&gt;1,"",DATABASE!M3376)</f>
        <v/>
      </c>
      <c r="C3378" s="94">
        <f>IF(DATABASE!$X3376&lt;&gt;1,"",DATABASE!A3376)</f>
        <v/>
      </c>
      <c r="D3378" s="94">
        <f>IF(DATABASE!$X3376&lt;&gt;1,"",DATABASE!P3376)</f>
        <v/>
      </c>
      <c r="E3378" s="94">
        <f>IF(DATABASE!$X3376&lt;&gt;1,"",DATABASE!L3376)</f>
        <v/>
      </c>
      <c r="F3378" s="94">
        <f>IF(DATABASE!$X3376&lt;&gt;1,"",DATABASE!Q3376)</f>
        <v/>
      </c>
      <c r="G3378" s="94">
        <f>IF(DATABASE!$X3376&lt;&gt;1,"",DATABASE!C3376)</f>
        <v/>
      </c>
      <c r="H3378" s="94">
        <f>IF(DATABASE!$X3376&lt;&gt;1,"",DATABASE!D3376)</f>
        <v/>
      </c>
      <c r="I3378" s="93">
        <f>IF(DATABASE!$X3376&lt;&gt;1,"",DATABASE!S3376)</f>
        <v/>
      </c>
    </row>
    <row r="3379" ht="16.5" customHeight="1" s="111">
      <c r="A3379" s="92">
        <f>IF(DATABASE!$X3377&lt;&gt;1,"",DATABASE!B3377)</f>
        <v/>
      </c>
      <c r="B3379" s="93">
        <f>IF(DATABASE!$X3377&lt;&gt;1,"",DATABASE!M3377)</f>
        <v/>
      </c>
      <c r="C3379" s="94">
        <f>IF(DATABASE!$X3377&lt;&gt;1,"",DATABASE!A3377)</f>
        <v/>
      </c>
      <c r="D3379" s="94">
        <f>IF(DATABASE!$X3377&lt;&gt;1,"",DATABASE!P3377)</f>
        <v/>
      </c>
      <c r="E3379" s="94">
        <f>IF(DATABASE!$X3377&lt;&gt;1,"",DATABASE!L3377)</f>
        <v/>
      </c>
      <c r="F3379" s="94">
        <f>IF(DATABASE!$X3377&lt;&gt;1,"",DATABASE!Q3377)</f>
        <v/>
      </c>
      <c r="G3379" s="94">
        <f>IF(DATABASE!$X3377&lt;&gt;1,"",DATABASE!C3377)</f>
        <v/>
      </c>
      <c r="H3379" s="94">
        <f>IF(DATABASE!$X3377&lt;&gt;1,"",DATABASE!D3377)</f>
        <v/>
      </c>
      <c r="I3379" s="93">
        <f>IF(DATABASE!$X3377&lt;&gt;1,"",DATABASE!S3377)</f>
        <v/>
      </c>
    </row>
    <row r="3380" ht="16.5" customHeight="1" s="111">
      <c r="A3380" s="92">
        <f>IF(DATABASE!$X3378&lt;&gt;1,"",DATABASE!B3378)</f>
        <v/>
      </c>
      <c r="B3380" s="93">
        <f>IF(DATABASE!$X3378&lt;&gt;1,"",DATABASE!M3378)</f>
        <v/>
      </c>
      <c r="C3380" s="94">
        <f>IF(DATABASE!$X3378&lt;&gt;1,"",DATABASE!A3378)</f>
        <v/>
      </c>
      <c r="D3380" s="94">
        <f>IF(DATABASE!$X3378&lt;&gt;1,"",DATABASE!P3378)</f>
        <v/>
      </c>
      <c r="E3380" s="94">
        <f>IF(DATABASE!$X3378&lt;&gt;1,"",DATABASE!L3378)</f>
        <v/>
      </c>
      <c r="F3380" s="94">
        <f>IF(DATABASE!$X3378&lt;&gt;1,"",DATABASE!Q3378)</f>
        <v/>
      </c>
      <c r="G3380" s="94">
        <f>IF(DATABASE!$X3378&lt;&gt;1,"",DATABASE!C3378)</f>
        <v/>
      </c>
      <c r="H3380" s="94">
        <f>IF(DATABASE!$X3378&lt;&gt;1,"",DATABASE!D3378)</f>
        <v/>
      </c>
      <c r="I3380" s="93">
        <f>IF(DATABASE!$X3378&lt;&gt;1,"",DATABASE!S3378)</f>
        <v/>
      </c>
    </row>
    <row r="3381" ht="16.5" customHeight="1" s="111">
      <c r="A3381" s="92">
        <f>IF(DATABASE!$X3379&lt;&gt;1,"",DATABASE!B3379)</f>
        <v/>
      </c>
      <c r="B3381" s="93">
        <f>IF(DATABASE!$X3379&lt;&gt;1,"",DATABASE!M3379)</f>
        <v/>
      </c>
      <c r="C3381" s="94">
        <f>IF(DATABASE!$X3379&lt;&gt;1,"",DATABASE!A3379)</f>
        <v/>
      </c>
      <c r="D3381" s="94">
        <f>IF(DATABASE!$X3379&lt;&gt;1,"",DATABASE!P3379)</f>
        <v/>
      </c>
      <c r="E3381" s="94">
        <f>IF(DATABASE!$X3379&lt;&gt;1,"",DATABASE!L3379)</f>
        <v/>
      </c>
      <c r="F3381" s="94">
        <f>IF(DATABASE!$X3379&lt;&gt;1,"",DATABASE!Q3379)</f>
        <v/>
      </c>
      <c r="G3381" s="94">
        <f>IF(DATABASE!$X3379&lt;&gt;1,"",DATABASE!C3379)</f>
        <v/>
      </c>
      <c r="H3381" s="94">
        <f>IF(DATABASE!$X3379&lt;&gt;1,"",DATABASE!D3379)</f>
        <v/>
      </c>
      <c r="I3381" s="93">
        <f>IF(DATABASE!$X3379&lt;&gt;1,"",DATABASE!S3379)</f>
        <v/>
      </c>
    </row>
    <row r="3382" ht="16.5" customHeight="1" s="111">
      <c r="A3382" s="92">
        <f>IF(DATABASE!$X3380&lt;&gt;1,"",DATABASE!B3380)</f>
        <v/>
      </c>
      <c r="B3382" s="93">
        <f>IF(DATABASE!$X3380&lt;&gt;1,"",DATABASE!M3380)</f>
        <v/>
      </c>
      <c r="C3382" s="94">
        <f>IF(DATABASE!$X3380&lt;&gt;1,"",DATABASE!A3380)</f>
        <v/>
      </c>
      <c r="D3382" s="94">
        <f>IF(DATABASE!$X3380&lt;&gt;1,"",DATABASE!P3380)</f>
        <v/>
      </c>
      <c r="E3382" s="94">
        <f>IF(DATABASE!$X3380&lt;&gt;1,"",DATABASE!L3380)</f>
        <v/>
      </c>
      <c r="F3382" s="94">
        <f>IF(DATABASE!$X3380&lt;&gt;1,"",DATABASE!Q3380)</f>
        <v/>
      </c>
      <c r="G3382" s="94">
        <f>IF(DATABASE!$X3380&lt;&gt;1,"",DATABASE!C3380)</f>
        <v/>
      </c>
      <c r="H3382" s="94">
        <f>IF(DATABASE!$X3380&lt;&gt;1,"",DATABASE!D3380)</f>
        <v/>
      </c>
      <c r="I3382" s="93">
        <f>IF(DATABASE!$X3380&lt;&gt;1,"",DATABASE!S3380)</f>
        <v/>
      </c>
    </row>
    <row r="3383" ht="16.5" customHeight="1" s="111">
      <c r="A3383" s="92">
        <f>IF(DATABASE!$X3381&lt;&gt;1,"",DATABASE!B3381)</f>
        <v/>
      </c>
      <c r="B3383" s="93">
        <f>IF(DATABASE!$X3381&lt;&gt;1,"",DATABASE!M3381)</f>
        <v/>
      </c>
      <c r="C3383" s="94">
        <f>IF(DATABASE!$X3381&lt;&gt;1,"",DATABASE!A3381)</f>
        <v/>
      </c>
      <c r="D3383" s="94">
        <f>IF(DATABASE!$X3381&lt;&gt;1,"",DATABASE!P3381)</f>
        <v/>
      </c>
      <c r="E3383" s="94">
        <f>IF(DATABASE!$X3381&lt;&gt;1,"",DATABASE!L3381)</f>
        <v/>
      </c>
      <c r="F3383" s="94">
        <f>IF(DATABASE!$X3381&lt;&gt;1,"",DATABASE!Q3381)</f>
        <v/>
      </c>
      <c r="G3383" s="94">
        <f>IF(DATABASE!$X3381&lt;&gt;1,"",DATABASE!C3381)</f>
        <v/>
      </c>
      <c r="H3383" s="94">
        <f>IF(DATABASE!$X3381&lt;&gt;1,"",DATABASE!D3381)</f>
        <v/>
      </c>
      <c r="I3383" s="93">
        <f>IF(DATABASE!$X3381&lt;&gt;1,"",DATABASE!S3381)</f>
        <v/>
      </c>
    </row>
    <row r="3384" ht="16.5" customHeight="1" s="111">
      <c r="A3384" s="92">
        <f>IF(DATABASE!$X3382&lt;&gt;1,"",DATABASE!B3382)</f>
        <v/>
      </c>
      <c r="B3384" s="93">
        <f>IF(DATABASE!$X3382&lt;&gt;1,"",DATABASE!M3382)</f>
        <v/>
      </c>
      <c r="C3384" s="94">
        <f>IF(DATABASE!$X3382&lt;&gt;1,"",DATABASE!A3382)</f>
        <v/>
      </c>
      <c r="D3384" s="94">
        <f>IF(DATABASE!$X3382&lt;&gt;1,"",DATABASE!P3382)</f>
        <v/>
      </c>
      <c r="E3384" s="94">
        <f>IF(DATABASE!$X3382&lt;&gt;1,"",DATABASE!L3382)</f>
        <v/>
      </c>
      <c r="F3384" s="94">
        <f>IF(DATABASE!$X3382&lt;&gt;1,"",DATABASE!Q3382)</f>
        <v/>
      </c>
      <c r="G3384" s="94">
        <f>IF(DATABASE!$X3382&lt;&gt;1,"",DATABASE!C3382)</f>
        <v/>
      </c>
      <c r="H3384" s="94">
        <f>IF(DATABASE!$X3382&lt;&gt;1,"",DATABASE!D3382)</f>
        <v/>
      </c>
      <c r="I3384" s="93">
        <f>IF(DATABASE!$X3382&lt;&gt;1,"",DATABASE!S3382)</f>
        <v/>
      </c>
    </row>
    <row r="3385" ht="16.5" customHeight="1" s="111">
      <c r="A3385" s="92">
        <f>IF(DATABASE!$X3383&lt;&gt;1,"",DATABASE!B3383)</f>
        <v/>
      </c>
      <c r="B3385" s="93">
        <f>IF(DATABASE!$X3383&lt;&gt;1,"",DATABASE!M3383)</f>
        <v/>
      </c>
      <c r="C3385" s="94">
        <f>IF(DATABASE!$X3383&lt;&gt;1,"",DATABASE!A3383)</f>
        <v/>
      </c>
      <c r="D3385" s="94">
        <f>IF(DATABASE!$X3383&lt;&gt;1,"",DATABASE!P3383)</f>
        <v/>
      </c>
      <c r="E3385" s="94">
        <f>IF(DATABASE!$X3383&lt;&gt;1,"",DATABASE!L3383)</f>
        <v/>
      </c>
      <c r="F3385" s="94">
        <f>IF(DATABASE!$X3383&lt;&gt;1,"",DATABASE!Q3383)</f>
        <v/>
      </c>
      <c r="G3385" s="94">
        <f>IF(DATABASE!$X3383&lt;&gt;1,"",DATABASE!C3383)</f>
        <v/>
      </c>
      <c r="H3385" s="94">
        <f>IF(DATABASE!$X3383&lt;&gt;1,"",DATABASE!D3383)</f>
        <v/>
      </c>
      <c r="I3385" s="93">
        <f>IF(DATABASE!$X3383&lt;&gt;1,"",DATABASE!S3383)</f>
        <v/>
      </c>
    </row>
    <row r="3386" ht="16.5" customHeight="1" s="111">
      <c r="A3386" s="92">
        <f>IF(DATABASE!$X3384&lt;&gt;1,"",DATABASE!B3384)</f>
        <v/>
      </c>
      <c r="B3386" s="93">
        <f>IF(DATABASE!$X3384&lt;&gt;1,"",DATABASE!M3384)</f>
        <v/>
      </c>
      <c r="C3386" s="94">
        <f>IF(DATABASE!$X3384&lt;&gt;1,"",DATABASE!A3384)</f>
        <v/>
      </c>
      <c r="D3386" s="94">
        <f>IF(DATABASE!$X3384&lt;&gt;1,"",DATABASE!P3384)</f>
        <v/>
      </c>
      <c r="E3386" s="94">
        <f>IF(DATABASE!$X3384&lt;&gt;1,"",DATABASE!L3384)</f>
        <v/>
      </c>
      <c r="F3386" s="94">
        <f>IF(DATABASE!$X3384&lt;&gt;1,"",DATABASE!Q3384)</f>
        <v/>
      </c>
      <c r="G3386" s="94">
        <f>IF(DATABASE!$X3384&lt;&gt;1,"",DATABASE!C3384)</f>
        <v/>
      </c>
      <c r="H3386" s="94">
        <f>IF(DATABASE!$X3384&lt;&gt;1,"",DATABASE!D3384)</f>
        <v/>
      </c>
      <c r="I3386" s="93">
        <f>IF(DATABASE!$X3384&lt;&gt;1,"",DATABASE!S3384)</f>
        <v/>
      </c>
    </row>
    <row r="3387" ht="16.5" customHeight="1" s="111">
      <c r="A3387" s="92">
        <f>IF(DATABASE!$X3385&lt;&gt;1,"",DATABASE!B3385)</f>
        <v/>
      </c>
      <c r="B3387" s="93">
        <f>IF(DATABASE!$X3385&lt;&gt;1,"",DATABASE!M3385)</f>
        <v/>
      </c>
      <c r="C3387" s="94">
        <f>IF(DATABASE!$X3385&lt;&gt;1,"",DATABASE!A3385)</f>
        <v/>
      </c>
      <c r="D3387" s="94">
        <f>IF(DATABASE!$X3385&lt;&gt;1,"",DATABASE!P3385)</f>
        <v/>
      </c>
      <c r="E3387" s="94">
        <f>IF(DATABASE!$X3385&lt;&gt;1,"",DATABASE!L3385)</f>
        <v/>
      </c>
      <c r="F3387" s="94">
        <f>IF(DATABASE!$X3385&lt;&gt;1,"",DATABASE!Q3385)</f>
        <v/>
      </c>
      <c r="G3387" s="94">
        <f>IF(DATABASE!$X3385&lt;&gt;1,"",DATABASE!C3385)</f>
        <v/>
      </c>
      <c r="H3387" s="94">
        <f>IF(DATABASE!$X3385&lt;&gt;1,"",DATABASE!D3385)</f>
        <v/>
      </c>
      <c r="I3387" s="93">
        <f>IF(DATABASE!$X3385&lt;&gt;1,"",DATABASE!S3385)</f>
        <v/>
      </c>
    </row>
    <row r="3388" ht="16.5" customHeight="1" s="111">
      <c r="A3388" s="92">
        <f>IF(DATABASE!$X3386&lt;&gt;1,"",DATABASE!B3386)</f>
        <v/>
      </c>
      <c r="B3388" s="93">
        <f>IF(DATABASE!$X3386&lt;&gt;1,"",DATABASE!M3386)</f>
        <v/>
      </c>
      <c r="C3388" s="94">
        <f>IF(DATABASE!$X3386&lt;&gt;1,"",DATABASE!A3386)</f>
        <v/>
      </c>
      <c r="D3388" s="94">
        <f>IF(DATABASE!$X3386&lt;&gt;1,"",DATABASE!P3386)</f>
        <v/>
      </c>
      <c r="E3388" s="94">
        <f>IF(DATABASE!$X3386&lt;&gt;1,"",DATABASE!L3386)</f>
        <v/>
      </c>
      <c r="F3388" s="94">
        <f>IF(DATABASE!$X3386&lt;&gt;1,"",DATABASE!Q3386)</f>
        <v/>
      </c>
      <c r="G3388" s="94">
        <f>IF(DATABASE!$X3386&lt;&gt;1,"",DATABASE!C3386)</f>
        <v/>
      </c>
      <c r="H3388" s="94">
        <f>IF(DATABASE!$X3386&lt;&gt;1,"",DATABASE!D3386)</f>
        <v/>
      </c>
      <c r="I3388" s="93">
        <f>IF(DATABASE!$X3386&lt;&gt;1,"",DATABASE!S3386)</f>
        <v/>
      </c>
    </row>
    <row r="3389" ht="16.5" customHeight="1" s="111">
      <c r="A3389" s="92">
        <f>IF(DATABASE!$X3387&lt;&gt;1,"",DATABASE!B3387)</f>
        <v/>
      </c>
      <c r="B3389" s="93">
        <f>IF(DATABASE!$X3387&lt;&gt;1,"",DATABASE!M3387)</f>
        <v/>
      </c>
      <c r="C3389" s="94">
        <f>IF(DATABASE!$X3387&lt;&gt;1,"",DATABASE!A3387)</f>
        <v/>
      </c>
      <c r="D3389" s="94">
        <f>IF(DATABASE!$X3387&lt;&gt;1,"",DATABASE!P3387)</f>
        <v/>
      </c>
      <c r="E3389" s="94">
        <f>IF(DATABASE!$X3387&lt;&gt;1,"",DATABASE!L3387)</f>
        <v/>
      </c>
      <c r="F3389" s="94">
        <f>IF(DATABASE!$X3387&lt;&gt;1,"",DATABASE!Q3387)</f>
        <v/>
      </c>
      <c r="G3389" s="94">
        <f>IF(DATABASE!$X3387&lt;&gt;1,"",DATABASE!C3387)</f>
        <v/>
      </c>
      <c r="H3389" s="94">
        <f>IF(DATABASE!$X3387&lt;&gt;1,"",DATABASE!D3387)</f>
        <v/>
      </c>
      <c r="I3389" s="93">
        <f>IF(DATABASE!$X3387&lt;&gt;1,"",DATABASE!S3387)</f>
        <v/>
      </c>
    </row>
    <row r="3390" ht="16.5" customHeight="1" s="111">
      <c r="A3390" s="92">
        <f>IF(DATABASE!$X3388&lt;&gt;1,"",DATABASE!B3388)</f>
        <v/>
      </c>
      <c r="B3390" s="93">
        <f>IF(DATABASE!$X3388&lt;&gt;1,"",DATABASE!M3388)</f>
        <v/>
      </c>
      <c r="C3390" s="94">
        <f>IF(DATABASE!$X3388&lt;&gt;1,"",DATABASE!A3388)</f>
        <v/>
      </c>
      <c r="D3390" s="94">
        <f>IF(DATABASE!$X3388&lt;&gt;1,"",DATABASE!P3388)</f>
        <v/>
      </c>
      <c r="E3390" s="94">
        <f>IF(DATABASE!$X3388&lt;&gt;1,"",DATABASE!L3388)</f>
        <v/>
      </c>
      <c r="F3390" s="94">
        <f>IF(DATABASE!$X3388&lt;&gt;1,"",DATABASE!Q3388)</f>
        <v/>
      </c>
      <c r="G3390" s="94">
        <f>IF(DATABASE!$X3388&lt;&gt;1,"",DATABASE!C3388)</f>
        <v/>
      </c>
      <c r="H3390" s="94">
        <f>IF(DATABASE!$X3388&lt;&gt;1,"",DATABASE!D3388)</f>
        <v/>
      </c>
      <c r="I3390" s="93">
        <f>IF(DATABASE!$X3388&lt;&gt;1,"",DATABASE!S3388)</f>
        <v/>
      </c>
    </row>
    <row r="3391" ht="16.5" customHeight="1" s="111">
      <c r="A3391" s="92">
        <f>IF(DATABASE!$X3389&lt;&gt;1,"",DATABASE!B3389)</f>
        <v/>
      </c>
      <c r="B3391" s="93">
        <f>IF(DATABASE!$X3389&lt;&gt;1,"",DATABASE!M3389)</f>
        <v/>
      </c>
      <c r="C3391" s="94">
        <f>IF(DATABASE!$X3389&lt;&gt;1,"",DATABASE!A3389)</f>
        <v/>
      </c>
      <c r="D3391" s="94">
        <f>IF(DATABASE!$X3389&lt;&gt;1,"",DATABASE!P3389)</f>
        <v/>
      </c>
      <c r="E3391" s="94">
        <f>IF(DATABASE!$X3389&lt;&gt;1,"",DATABASE!L3389)</f>
        <v/>
      </c>
      <c r="F3391" s="94">
        <f>IF(DATABASE!$X3389&lt;&gt;1,"",DATABASE!Q3389)</f>
        <v/>
      </c>
      <c r="G3391" s="94">
        <f>IF(DATABASE!$X3389&lt;&gt;1,"",DATABASE!C3389)</f>
        <v/>
      </c>
      <c r="H3391" s="94">
        <f>IF(DATABASE!$X3389&lt;&gt;1,"",DATABASE!D3389)</f>
        <v/>
      </c>
      <c r="I3391" s="93">
        <f>IF(DATABASE!$X3389&lt;&gt;1,"",DATABASE!S3389)</f>
        <v/>
      </c>
    </row>
    <row r="3392" ht="16.5" customHeight="1" s="111">
      <c r="A3392" s="92">
        <f>IF(DATABASE!$X3390&lt;&gt;1,"",DATABASE!B3390)</f>
        <v/>
      </c>
      <c r="B3392" s="93">
        <f>IF(DATABASE!$X3390&lt;&gt;1,"",DATABASE!M3390)</f>
        <v/>
      </c>
      <c r="C3392" s="94">
        <f>IF(DATABASE!$X3390&lt;&gt;1,"",DATABASE!A3390)</f>
        <v/>
      </c>
      <c r="D3392" s="94">
        <f>IF(DATABASE!$X3390&lt;&gt;1,"",DATABASE!P3390)</f>
        <v/>
      </c>
      <c r="E3392" s="94">
        <f>IF(DATABASE!$X3390&lt;&gt;1,"",DATABASE!L3390)</f>
        <v/>
      </c>
      <c r="F3392" s="94">
        <f>IF(DATABASE!$X3390&lt;&gt;1,"",DATABASE!Q3390)</f>
        <v/>
      </c>
      <c r="G3392" s="94">
        <f>IF(DATABASE!$X3390&lt;&gt;1,"",DATABASE!C3390)</f>
        <v/>
      </c>
      <c r="H3392" s="94">
        <f>IF(DATABASE!$X3390&lt;&gt;1,"",DATABASE!D3390)</f>
        <v/>
      </c>
      <c r="I3392" s="93">
        <f>IF(DATABASE!$X3390&lt;&gt;1,"",DATABASE!S3390)</f>
        <v/>
      </c>
    </row>
    <row r="3393" ht="16.5" customHeight="1" s="111">
      <c r="A3393" s="92">
        <f>IF(DATABASE!$X3391&lt;&gt;1,"",DATABASE!B3391)</f>
        <v/>
      </c>
      <c r="B3393" s="93">
        <f>IF(DATABASE!$X3391&lt;&gt;1,"",DATABASE!M3391)</f>
        <v/>
      </c>
      <c r="C3393" s="94">
        <f>IF(DATABASE!$X3391&lt;&gt;1,"",DATABASE!A3391)</f>
        <v/>
      </c>
      <c r="D3393" s="94">
        <f>IF(DATABASE!$X3391&lt;&gt;1,"",DATABASE!P3391)</f>
        <v/>
      </c>
      <c r="E3393" s="94">
        <f>IF(DATABASE!$X3391&lt;&gt;1,"",DATABASE!L3391)</f>
        <v/>
      </c>
      <c r="F3393" s="94">
        <f>IF(DATABASE!$X3391&lt;&gt;1,"",DATABASE!Q3391)</f>
        <v/>
      </c>
      <c r="G3393" s="94">
        <f>IF(DATABASE!$X3391&lt;&gt;1,"",DATABASE!C3391)</f>
        <v/>
      </c>
      <c r="H3393" s="94">
        <f>IF(DATABASE!$X3391&lt;&gt;1,"",DATABASE!D3391)</f>
        <v/>
      </c>
      <c r="I3393" s="93">
        <f>IF(DATABASE!$X3391&lt;&gt;1,"",DATABASE!S3391)</f>
        <v/>
      </c>
    </row>
    <row r="3394" ht="16.5" customHeight="1" s="111">
      <c r="A3394" s="92">
        <f>IF(DATABASE!$X3392&lt;&gt;1,"",DATABASE!B3392)</f>
        <v/>
      </c>
      <c r="B3394" s="93">
        <f>IF(DATABASE!$X3392&lt;&gt;1,"",DATABASE!M3392)</f>
        <v/>
      </c>
      <c r="C3394" s="94">
        <f>IF(DATABASE!$X3392&lt;&gt;1,"",DATABASE!A3392)</f>
        <v/>
      </c>
      <c r="D3394" s="94">
        <f>IF(DATABASE!$X3392&lt;&gt;1,"",DATABASE!P3392)</f>
        <v/>
      </c>
      <c r="E3394" s="94">
        <f>IF(DATABASE!$X3392&lt;&gt;1,"",DATABASE!L3392)</f>
        <v/>
      </c>
      <c r="F3394" s="94">
        <f>IF(DATABASE!$X3392&lt;&gt;1,"",DATABASE!Q3392)</f>
        <v/>
      </c>
      <c r="G3394" s="94">
        <f>IF(DATABASE!$X3392&lt;&gt;1,"",DATABASE!C3392)</f>
        <v/>
      </c>
      <c r="H3394" s="94">
        <f>IF(DATABASE!$X3392&lt;&gt;1,"",DATABASE!D3392)</f>
        <v/>
      </c>
      <c r="I3394" s="93">
        <f>IF(DATABASE!$X3392&lt;&gt;1,"",DATABASE!S3392)</f>
        <v/>
      </c>
    </row>
    <row r="3395" ht="16.5" customHeight="1" s="111">
      <c r="A3395" s="92">
        <f>IF(DATABASE!$X3393&lt;&gt;1,"",DATABASE!B3393)</f>
        <v/>
      </c>
      <c r="B3395" s="93">
        <f>IF(DATABASE!$X3393&lt;&gt;1,"",DATABASE!M3393)</f>
        <v/>
      </c>
      <c r="C3395" s="94">
        <f>IF(DATABASE!$X3393&lt;&gt;1,"",DATABASE!A3393)</f>
        <v/>
      </c>
      <c r="D3395" s="94">
        <f>IF(DATABASE!$X3393&lt;&gt;1,"",DATABASE!P3393)</f>
        <v/>
      </c>
      <c r="E3395" s="94">
        <f>IF(DATABASE!$X3393&lt;&gt;1,"",DATABASE!L3393)</f>
        <v/>
      </c>
      <c r="F3395" s="94">
        <f>IF(DATABASE!$X3393&lt;&gt;1,"",DATABASE!Q3393)</f>
        <v/>
      </c>
      <c r="G3395" s="94">
        <f>IF(DATABASE!$X3393&lt;&gt;1,"",DATABASE!C3393)</f>
        <v/>
      </c>
      <c r="H3395" s="94">
        <f>IF(DATABASE!$X3393&lt;&gt;1,"",DATABASE!D3393)</f>
        <v/>
      </c>
      <c r="I3395" s="93">
        <f>IF(DATABASE!$X3393&lt;&gt;1,"",DATABASE!S3393)</f>
        <v/>
      </c>
    </row>
    <row r="3396" ht="16.5" customHeight="1" s="111">
      <c r="A3396" s="92">
        <f>IF(DATABASE!$X3394&lt;&gt;1,"",DATABASE!B3394)</f>
        <v/>
      </c>
      <c r="B3396" s="93">
        <f>IF(DATABASE!$X3394&lt;&gt;1,"",DATABASE!M3394)</f>
        <v/>
      </c>
      <c r="C3396" s="94">
        <f>IF(DATABASE!$X3394&lt;&gt;1,"",DATABASE!A3394)</f>
        <v/>
      </c>
      <c r="D3396" s="94">
        <f>IF(DATABASE!$X3394&lt;&gt;1,"",DATABASE!P3394)</f>
        <v/>
      </c>
      <c r="E3396" s="94">
        <f>IF(DATABASE!$X3394&lt;&gt;1,"",DATABASE!L3394)</f>
        <v/>
      </c>
      <c r="F3396" s="94">
        <f>IF(DATABASE!$X3394&lt;&gt;1,"",DATABASE!Q3394)</f>
        <v/>
      </c>
      <c r="G3396" s="94">
        <f>IF(DATABASE!$X3394&lt;&gt;1,"",DATABASE!C3394)</f>
        <v/>
      </c>
      <c r="H3396" s="94">
        <f>IF(DATABASE!$X3394&lt;&gt;1,"",DATABASE!D3394)</f>
        <v/>
      </c>
      <c r="I3396" s="93">
        <f>IF(DATABASE!$X3394&lt;&gt;1,"",DATABASE!S3394)</f>
        <v/>
      </c>
    </row>
    <row r="3397" ht="16.5" customHeight="1" s="111">
      <c r="A3397" s="92">
        <f>IF(DATABASE!$X3395&lt;&gt;1,"",DATABASE!B3395)</f>
        <v/>
      </c>
      <c r="B3397" s="93">
        <f>IF(DATABASE!$X3395&lt;&gt;1,"",DATABASE!M3395)</f>
        <v/>
      </c>
      <c r="C3397" s="94">
        <f>IF(DATABASE!$X3395&lt;&gt;1,"",DATABASE!A3395)</f>
        <v/>
      </c>
      <c r="D3397" s="94">
        <f>IF(DATABASE!$X3395&lt;&gt;1,"",DATABASE!P3395)</f>
        <v/>
      </c>
      <c r="E3397" s="94">
        <f>IF(DATABASE!$X3395&lt;&gt;1,"",DATABASE!L3395)</f>
        <v/>
      </c>
      <c r="F3397" s="94">
        <f>IF(DATABASE!$X3395&lt;&gt;1,"",DATABASE!Q3395)</f>
        <v/>
      </c>
      <c r="G3397" s="94">
        <f>IF(DATABASE!$X3395&lt;&gt;1,"",DATABASE!C3395)</f>
        <v/>
      </c>
      <c r="H3397" s="94">
        <f>IF(DATABASE!$X3395&lt;&gt;1,"",DATABASE!D3395)</f>
        <v/>
      </c>
      <c r="I3397" s="93">
        <f>IF(DATABASE!$X3395&lt;&gt;1,"",DATABASE!S3395)</f>
        <v/>
      </c>
    </row>
    <row r="3398" ht="16.5" customHeight="1" s="111">
      <c r="A3398" s="92">
        <f>IF(DATABASE!$X3396&lt;&gt;1,"",DATABASE!B3396)</f>
        <v/>
      </c>
      <c r="B3398" s="93">
        <f>IF(DATABASE!$X3396&lt;&gt;1,"",DATABASE!M3396)</f>
        <v/>
      </c>
      <c r="C3398" s="94">
        <f>IF(DATABASE!$X3396&lt;&gt;1,"",DATABASE!A3396)</f>
        <v/>
      </c>
      <c r="D3398" s="94">
        <f>IF(DATABASE!$X3396&lt;&gt;1,"",DATABASE!P3396)</f>
        <v/>
      </c>
      <c r="E3398" s="94">
        <f>IF(DATABASE!$X3396&lt;&gt;1,"",DATABASE!L3396)</f>
        <v/>
      </c>
      <c r="F3398" s="94">
        <f>IF(DATABASE!$X3396&lt;&gt;1,"",DATABASE!Q3396)</f>
        <v/>
      </c>
      <c r="G3398" s="94">
        <f>IF(DATABASE!$X3396&lt;&gt;1,"",DATABASE!C3396)</f>
        <v/>
      </c>
      <c r="H3398" s="94">
        <f>IF(DATABASE!$X3396&lt;&gt;1,"",DATABASE!D3396)</f>
        <v/>
      </c>
      <c r="I3398" s="93">
        <f>IF(DATABASE!$X3396&lt;&gt;1,"",DATABASE!S3396)</f>
        <v/>
      </c>
    </row>
    <row r="3399" ht="16.5" customHeight="1" s="111">
      <c r="A3399" s="92">
        <f>IF(DATABASE!$X3397&lt;&gt;1,"",DATABASE!B3397)</f>
        <v/>
      </c>
      <c r="B3399" s="93">
        <f>IF(DATABASE!$X3397&lt;&gt;1,"",DATABASE!M3397)</f>
        <v/>
      </c>
      <c r="C3399" s="94">
        <f>IF(DATABASE!$X3397&lt;&gt;1,"",DATABASE!A3397)</f>
        <v/>
      </c>
      <c r="D3399" s="94">
        <f>IF(DATABASE!$X3397&lt;&gt;1,"",DATABASE!P3397)</f>
        <v/>
      </c>
      <c r="E3399" s="94">
        <f>IF(DATABASE!$X3397&lt;&gt;1,"",DATABASE!L3397)</f>
        <v/>
      </c>
      <c r="F3399" s="94">
        <f>IF(DATABASE!$X3397&lt;&gt;1,"",DATABASE!Q3397)</f>
        <v/>
      </c>
      <c r="G3399" s="94">
        <f>IF(DATABASE!$X3397&lt;&gt;1,"",DATABASE!C3397)</f>
        <v/>
      </c>
      <c r="H3399" s="94">
        <f>IF(DATABASE!$X3397&lt;&gt;1,"",DATABASE!D3397)</f>
        <v/>
      </c>
      <c r="I3399" s="93">
        <f>IF(DATABASE!$X3397&lt;&gt;1,"",DATABASE!S3397)</f>
        <v/>
      </c>
    </row>
    <row r="3400" ht="16.5" customHeight="1" s="111">
      <c r="A3400" s="92">
        <f>IF(DATABASE!$X3398&lt;&gt;1,"",DATABASE!B3398)</f>
        <v/>
      </c>
      <c r="B3400" s="93">
        <f>IF(DATABASE!$X3398&lt;&gt;1,"",DATABASE!M3398)</f>
        <v/>
      </c>
      <c r="C3400" s="94">
        <f>IF(DATABASE!$X3398&lt;&gt;1,"",DATABASE!A3398)</f>
        <v/>
      </c>
      <c r="D3400" s="94">
        <f>IF(DATABASE!$X3398&lt;&gt;1,"",DATABASE!P3398)</f>
        <v/>
      </c>
      <c r="E3400" s="94">
        <f>IF(DATABASE!$X3398&lt;&gt;1,"",DATABASE!L3398)</f>
        <v/>
      </c>
      <c r="F3400" s="94">
        <f>IF(DATABASE!$X3398&lt;&gt;1,"",DATABASE!Q3398)</f>
        <v/>
      </c>
      <c r="G3400" s="94">
        <f>IF(DATABASE!$X3398&lt;&gt;1,"",DATABASE!C3398)</f>
        <v/>
      </c>
      <c r="H3400" s="94">
        <f>IF(DATABASE!$X3398&lt;&gt;1,"",DATABASE!D3398)</f>
        <v/>
      </c>
      <c r="I3400" s="93">
        <f>IF(DATABASE!$X3398&lt;&gt;1,"",DATABASE!S3398)</f>
        <v/>
      </c>
    </row>
    <row r="3401" ht="16.5" customHeight="1" s="111">
      <c r="A3401" s="92">
        <f>IF(DATABASE!$X3399&lt;&gt;1,"",DATABASE!B3399)</f>
        <v/>
      </c>
      <c r="B3401" s="93">
        <f>IF(DATABASE!$X3399&lt;&gt;1,"",DATABASE!M3399)</f>
        <v/>
      </c>
      <c r="C3401" s="94">
        <f>IF(DATABASE!$X3399&lt;&gt;1,"",DATABASE!A3399)</f>
        <v/>
      </c>
      <c r="D3401" s="94">
        <f>IF(DATABASE!$X3399&lt;&gt;1,"",DATABASE!P3399)</f>
        <v/>
      </c>
      <c r="E3401" s="94">
        <f>IF(DATABASE!$X3399&lt;&gt;1,"",DATABASE!L3399)</f>
        <v/>
      </c>
      <c r="F3401" s="94">
        <f>IF(DATABASE!$X3399&lt;&gt;1,"",DATABASE!Q3399)</f>
        <v/>
      </c>
      <c r="G3401" s="94">
        <f>IF(DATABASE!$X3399&lt;&gt;1,"",DATABASE!C3399)</f>
        <v/>
      </c>
      <c r="H3401" s="94">
        <f>IF(DATABASE!$X3399&lt;&gt;1,"",DATABASE!D3399)</f>
        <v/>
      </c>
      <c r="I3401" s="93">
        <f>IF(DATABASE!$X3399&lt;&gt;1,"",DATABASE!S3399)</f>
        <v/>
      </c>
    </row>
    <row r="3402" ht="16.5" customHeight="1" s="111">
      <c r="A3402" s="92">
        <f>IF(DATABASE!$X3400&lt;&gt;1,"",DATABASE!B3400)</f>
        <v/>
      </c>
      <c r="B3402" s="93">
        <f>IF(DATABASE!$X3400&lt;&gt;1,"",DATABASE!M3400)</f>
        <v/>
      </c>
      <c r="C3402" s="94">
        <f>IF(DATABASE!$X3400&lt;&gt;1,"",DATABASE!A3400)</f>
        <v/>
      </c>
      <c r="D3402" s="94">
        <f>IF(DATABASE!$X3400&lt;&gt;1,"",DATABASE!P3400)</f>
        <v/>
      </c>
      <c r="E3402" s="94">
        <f>IF(DATABASE!$X3400&lt;&gt;1,"",DATABASE!L3400)</f>
        <v/>
      </c>
      <c r="F3402" s="94">
        <f>IF(DATABASE!$X3400&lt;&gt;1,"",DATABASE!Q3400)</f>
        <v/>
      </c>
      <c r="G3402" s="94">
        <f>IF(DATABASE!$X3400&lt;&gt;1,"",DATABASE!C3400)</f>
        <v/>
      </c>
      <c r="H3402" s="94">
        <f>IF(DATABASE!$X3400&lt;&gt;1,"",DATABASE!D3400)</f>
        <v/>
      </c>
      <c r="I3402" s="93">
        <f>IF(DATABASE!$X3400&lt;&gt;1,"",DATABASE!S3400)</f>
        <v/>
      </c>
    </row>
    <row r="3403" ht="16.5" customHeight="1" s="111">
      <c r="A3403" s="92">
        <f>IF(DATABASE!$X3401&lt;&gt;1,"",DATABASE!B3401)</f>
        <v/>
      </c>
      <c r="B3403" s="93">
        <f>IF(DATABASE!$X3401&lt;&gt;1,"",DATABASE!M3401)</f>
        <v/>
      </c>
      <c r="C3403" s="94">
        <f>IF(DATABASE!$X3401&lt;&gt;1,"",DATABASE!A3401)</f>
        <v/>
      </c>
      <c r="D3403" s="94">
        <f>IF(DATABASE!$X3401&lt;&gt;1,"",DATABASE!P3401)</f>
        <v/>
      </c>
      <c r="E3403" s="94">
        <f>IF(DATABASE!$X3401&lt;&gt;1,"",DATABASE!L3401)</f>
        <v/>
      </c>
      <c r="F3403" s="94">
        <f>IF(DATABASE!$X3401&lt;&gt;1,"",DATABASE!Q3401)</f>
        <v/>
      </c>
      <c r="G3403" s="94">
        <f>IF(DATABASE!$X3401&lt;&gt;1,"",DATABASE!C3401)</f>
        <v/>
      </c>
      <c r="H3403" s="94">
        <f>IF(DATABASE!$X3401&lt;&gt;1,"",DATABASE!D3401)</f>
        <v/>
      </c>
      <c r="I3403" s="93">
        <f>IF(DATABASE!$X3401&lt;&gt;1,"",DATABASE!S3401)</f>
        <v/>
      </c>
    </row>
    <row r="3404" ht="16.5" customHeight="1" s="111">
      <c r="A3404" s="92">
        <f>IF(DATABASE!$X3402&lt;&gt;1,"",DATABASE!B3402)</f>
        <v/>
      </c>
      <c r="B3404" s="93">
        <f>IF(DATABASE!$X3402&lt;&gt;1,"",DATABASE!M3402)</f>
        <v/>
      </c>
      <c r="C3404" s="94">
        <f>IF(DATABASE!$X3402&lt;&gt;1,"",DATABASE!A3402)</f>
        <v/>
      </c>
      <c r="D3404" s="94">
        <f>IF(DATABASE!$X3402&lt;&gt;1,"",DATABASE!P3402)</f>
        <v/>
      </c>
      <c r="E3404" s="94">
        <f>IF(DATABASE!$X3402&lt;&gt;1,"",DATABASE!L3402)</f>
        <v/>
      </c>
      <c r="F3404" s="94">
        <f>IF(DATABASE!$X3402&lt;&gt;1,"",DATABASE!Q3402)</f>
        <v/>
      </c>
      <c r="G3404" s="94">
        <f>IF(DATABASE!$X3402&lt;&gt;1,"",DATABASE!C3402)</f>
        <v/>
      </c>
      <c r="H3404" s="94">
        <f>IF(DATABASE!$X3402&lt;&gt;1,"",DATABASE!D3402)</f>
        <v/>
      </c>
      <c r="I3404" s="93">
        <f>IF(DATABASE!$X3402&lt;&gt;1,"",DATABASE!S3402)</f>
        <v/>
      </c>
    </row>
    <row r="3405" ht="16.5" customHeight="1" s="111">
      <c r="A3405" s="92">
        <f>IF(DATABASE!$X3403&lt;&gt;1,"",DATABASE!B3403)</f>
        <v/>
      </c>
      <c r="B3405" s="93">
        <f>IF(DATABASE!$X3403&lt;&gt;1,"",DATABASE!M3403)</f>
        <v/>
      </c>
      <c r="C3405" s="94">
        <f>IF(DATABASE!$X3403&lt;&gt;1,"",DATABASE!A3403)</f>
        <v/>
      </c>
      <c r="D3405" s="94">
        <f>IF(DATABASE!$X3403&lt;&gt;1,"",DATABASE!P3403)</f>
        <v/>
      </c>
      <c r="E3405" s="94">
        <f>IF(DATABASE!$X3403&lt;&gt;1,"",DATABASE!L3403)</f>
        <v/>
      </c>
      <c r="F3405" s="94">
        <f>IF(DATABASE!$X3403&lt;&gt;1,"",DATABASE!Q3403)</f>
        <v/>
      </c>
      <c r="G3405" s="94">
        <f>IF(DATABASE!$X3403&lt;&gt;1,"",DATABASE!C3403)</f>
        <v/>
      </c>
      <c r="H3405" s="94">
        <f>IF(DATABASE!$X3403&lt;&gt;1,"",DATABASE!D3403)</f>
        <v/>
      </c>
      <c r="I3405" s="93">
        <f>IF(DATABASE!$X3403&lt;&gt;1,"",DATABASE!S3403)</f>
        <v/>
      </c>
    </row>
    <row r="3406" ht="16.5" customHeight="1" s="111">
      <c r="A3406" s="92">
        <f>IF(DATABASE!$X3404&lt;&gt;1,"",DATABASE!B3404)</f>
        <v/>
      </c>
      <c r="B3406" s="93">
        <f>IF(DATABASE!$X3404&lt;&gt;1,"",DATABASE!M3404)</f>
        <v/>
      </c>
      <c r="C3406" s="94">
        <f>IF(DATABASE!$X3404&lt;&gt;1,"",DATABASE!A3404)</f>
        <v/>
      </c>
      <c r="D3406" s="94">
        <f>IF(DATABASE!$X3404&lt;&gt;1,"",DATABASE!P3404)</f>
        <v/>
      </c>
      <c r="E3406" s="94">
        <f>IF(DATABASE!$X3404&lt;&gt;1,"",DATABASE!L3404)</f>
        <v/>
      </c>
      <c r="F3406" s="94">
        <f>IF(DATABASE!$X3404&lt;&gt;1,"",DATABASE!Q3404)</f>
        <v/>
      </c>
      <c r="G3406" s="94">
        <f>IF(DATABASE!$X3404&lt;&gt;1,"",DATABASE!C3404)</f>
        <v/>
      </c>
      <c r="H3406" s="94">
        <f>IF(DATABASE!$X3404&lt;&gt;1,"",DATABASE!D3404)</f>
        <v/>
      </c>
      <c r="I3406" s="93">
        <f>IF(DATABASE!$X3404&lt;&gt;1,"",DATABASE!S3404)</f>
        <v/>
      </c>
    </row>
    <row r="3407" ht="16.5" customHeight="1" s="111">
      <c r="A3407" s="92">
        <f>IF(DATABASE!$X3405&lt;&gt;1,"",DATABASE!B3405)</f>
        <v/>
      </c>
      <c r="B3407" s="93">
        <f>IF(DATABASE!$X3405&lt;&gt;1,"",DATABASE!M3405)</f>
        <v/>
      </c>
      <c r="C3407" s="94">
        <f>IF(DATABASE!$X3405&lt;&gt;1,"",DATABASE!A3405)</f>
        <v/>
      </c>
      <c r="D3407" s="94">
        <f>IF(DATABASE!$X3405&lt;&gt;1,"",DATABASE!P3405)</f>
        <v/>
      </c>
      <c r="E3407" s="94">
        <f>IF(DATABASE!$X3405&lt;&gt;1,"",DATABASE!L3405)</f>
        <v/>
      </c>
      <c r="F3407" s="94">
        <f>IF(DATABASE!$X3405&lt;&gt;1,"",DATABASE!Q3405)</f>
        <v/>
      </c>
      <c r="G3407" s="94">
        <f>IF(DATABASE!$X3405&lt;&gt;1,"",DATABASE!C3405)</f>
        <v/>
      </c>
      <c r="H3407" s="94">
        <f>IF(DATABASE!$X3405&lt;&gt;1,"",DATABASE!D3405)</f>
        <v/>
      </c>
      <c r="I3407" s="93">
        <f>IF(DATABASE!$X3405&lt;&gt;1,"",DATABASE!S3405)</f>
        <v/>
      </c>
    </row>
    <row r="3408" ht="16.5" customHeight="1" s="111">
      <c r="A3408" s="92">
        <f>IF(DATABASE!$X3406&lt;&gt;1,"",DATABASE!B3406)</f>
        <v/>
      </c>
      <c r="B3408" s="93">
        <f>IF(DATABASE!$X3406&lt;&gt;1,"",DATABASE!M3406)</f>
        <v/>
      </c>
      <c r="C3408" s="94">
        <f>IF(DATABASE!$X3406&lt;&gt;1,"",DATABASE!A3406)</f>
        <v/>
      </c>
      <c r="D3408" s="94">
        <f>IF(DATABASE!$X3406&lt;&gt;1,"",DATABASE!P3406)</f>
        <v/>
      </c>
      <c r="E3408" s="94">
        <f>IF(DATABASE!$X3406&lt;&gt;1,"",DATABASE!L3406)</f>
        <v/>
      </c>
      <c r="F3408" s="94">
        <f>IF(DATABASE!$X3406&lt;&gt;1,"",DATABASE!Q3406)</f>
        <v/>
      </c>
      <c r="G3408" s="94">
        <f>IF(DATABASE!$X3406&lt;&gt;1,"",DATABASE!C3406)</f>
        <v/>
      </c>
      <c r="H3408" s="94">
        <f>IF(DATABASE!$X3406&lt;&gt;1,"",DATABASE!D3406)</f>
        <v/>
      </c>
      <c r="I3408" s="93">
        <f>IF(DATABASE!$X3406&lt;&gt;1,"",DATABASE!S3406)</f>
        <v/>
      </c>
    </row>
    <row r="3409" ht="16.5" customHeight="1" s="111">
      <c r="A3409" s="92">
        <f>IF(DATABASE!$X3407&lt;&gt;1,"",DATABASE!B3407)</f>
        <v/>
      </c>
      <c r="B3409" s="93">
        <f>IF(DATABASE!$X3407&lt;&gt;1,"",DATABASE!M3407)</f>
        <v/>
      </c>
      <c r="C3409" s="94">
        <f>IF(DATABASE!$X3407&lt;&gt;1,"",DATABASE!A3407)</f>
        <v/>
      </c>
      <c r="D3409" s="94">
        <f>IF(DATABASE!$X3407&lt;&gt;1,"",DATABASE!P3407)</f>
        <v/>
      </c>
      <c r="E3409" s="94">
        <f>IF(DATABASE!$X3407&lt;&gt;1,"",DATABASE!L3407)</f>
        <v/>
      </c>
      <c r="F3409" s="94">
        <f>IF(DATABASE!$X3407&lt;&gt;1,"",DATABASE!Q3407)</f>
        <v/>
      </c>
      <c r="G3409" s="94">
        <f>IF(DATABASE!$X3407&lt;&gt;1,"",DATABASE!C3407)</f>
        <v/>
      </c>
      <c r="H3409" s="94">
        <f>IF(DATABASE!$X3407&lt;&gt;1,"",DATABASE!D3407)</f>
        <v/>
      </c>
      <c r="I3409" s="93">
        <f>IF(DATABASE!$X3407&lt;&gt;1,"",DATABASE!S3407)</f>
        <v/>
      </c>
    </row>
    <row r="3410" ht="16.5" customHeight="1" s="111">
      <c r="A3410" s="92">
        <f>IF(DATABASE!$X3408&lt;&gt;1,"",DATABASE!B3408)</f>
        <v/>
      </c>
      <c r="B3410" s="93">
        <f>IF(DATABASE!$X3408&lt;&gt;1,"",DATABASE!M3408)</f>
        <v/>
      </c>
      <c r="C3410" s="94">
        <f>IF(DATABASE!$X3408&lt;&gt;1,"",DATABASE!A3408)</f>
        <v/>
      </c>
      <c r="D3410" s="94">
        <f>IF(DATABASE!$X3408&lt;&gt;1,"",DATABASE!P3408)</f>
        <v/>
      </c>
      <c r="E3410" s="94">
        <f>IF(DATABASE!$X3408&lt;&gt;1,"",DATABASE!L3408)</f>
        <v/>
      </c>
      <c r="F3410" s="94">
        <f>IF(DATABASE!$X3408&lt;&gt;1,"",DATABASE!Q3408)</f>
        <v/>
      </c>
      <c r="G3410" s="94">
        <f>IF(DATABASE!$X3408&lt;&gt;1,"",DATABASE!C3408)</f>
        <v/>
      </c>
      <c r="H3410" s="94">
        <f>IF(DATABASE!$X3408&lt;&gt;1,"",DATABASE!D3408)</f>
        <v/>
      </c>
      <c r="I3410" s="93">
        <f>IF(DATABASE!$X3408&lt;&gt;1,"",DATABASE!S3408)</f>
        <v/>
      </c>
    </row>
    <row r="3411" ht="16.5" customHeight="1" s="111">
      <c r="A3411" s="92">
        <f>IF(DATABASE!$X3409&lt;&gt;1,"",DATABASE!B3409)</f>
        <v/>
      </c>
      <c r="B3411" s="93">
        <f>IF(DATABASE!$X3409&lt;&gt;1,"",DATABASE!M3409)</f>
        <v/>
      </c>
      <c r="C3411" s="94">
        <f>IF(DATABASE!$X3409&lt;&gt;1,"",DATABASE!A3409)</f>
        <v/>
      </c>
      <c r="D3411" s="94">
        <f>IF(DATABASE!$X3409&lt;&gt;1,"",DATABASE!P3409)</f>
        <v/>
      </c>
      <c r="E3411" s="94">
        <f>IF(DATABASE!$X3409&lt;&gt;1,"",DATABASE!L3409)</f>
        <v/>
      </c>
      <c r="F3411" s="94">
        <f>IF(DATABASE!$X3409&lt;&gt;1,"",DATABASE!Q3409)</f>
        <v/>
      </c>
      <c r="G3411" s="94">
        <f>IF(DATABASE!$X3409&lt;&gt;1,"",DATABASE!C3409)</f>
        <v/>
      </c>
      <c r="H3411" s="94">
        <f>IF(DATABASE!$X3409&lt;&gt;1,"",DATABASE!D3409)</f>
        <v/>
      </c>
      <c r="I3411" s="93">
        <f>IF(DATABASE!$X3409&lt;&gt;1,"",DATABASE!S3409)</f>
        <v/>
      </c>
    </row>
    <row r="3412" ht="16.5" customHeight="1" s="111">
      <c r="A3412" s="92">
        <f>IF(DATABASE!$X3410&lt;&gt;1,"",DATABASE!B3410)</f>
        <v/>
      </c>
      <c r="B3412" s="93">
        <f>IF(DATABASE!$X3410&lt;&gt;1,"",DATABASE!M3410)</f>
        <v/>
      </c>
      <c r="C3412" s="94">
        <f>IF(DATABASE!$X3410&lt;&gt;1,"",DATABASE!A3410)</f>
        <v/>
      </c>
      <c r="D3412" s="94">
        <f>IF(DATABASE!$X3410&lt;&gt;1,"",DATABASE!P3410)</f>
        <v/>
      </c>
      <c r="E3412" s="94">
        <f>IF(DATABASE!$X3410&lt;&gt;1,"",DATABASE!L3410)</f>
        <v/>
      </c>
      <c r="F3412" s="94">
        <f>IF(DATABASE!$X3410&lt;&gt;1,"",DATABASE!Q3410)</f>
        <v/>
      </c>
      <c r="G3412" s="94">
        <f>IF(DATABASE!$X3410&lt;&gt;1,"",DATABASE!C3410)</f>
        <v/>
      </c>
      <c r="H3412" s="94">
        <f>IF(DATABASE!$X3410&lt;&gt;1,"",DATABASE!D3410)</f>
        <v/>
      </c>
      <c r="I3412" s="93">
        <f>IF(DATABASE!$X3410&lt;&gt;1,"",DATABASE!S3410)</f>
        <v/>
      </c>
    </row>
    <row r="3413" ht="16.5" customHeight="1" s="111">
      <c r="A3413" s="92">
        <f>IF(DATABASE!$X3411&lt;&gt;1,"",DATABASE!B3411)</f>
        <v/>
      </c>
      <c r="B3413" s="93">
        <f>IF(DATABASE!$X3411&lt;&gt;1,"",DATABASE!M3411)</f>
        <v/>
      </c>
      <c r="C3413" s="94">
        <f>IF(DATABASE!$X3411&lt;&gt;1,"",DATABASE!A3411)</f>
        <v/>
      </c>
      <c r="D3413" s="94">
        <f>IF(DATABASE!$X3411&lt;&gt;1,"",DATABASE!P3411)</f>
        <v/>
      </c>
      <c r="E3413" s="94">
        <f>IF(DATABASE!$X3411&lt;&gt;1,"",DATABASE!L3411)</f>
        <v/>
      </c>
      <c r="F3413" s="94">
        <f>IF(DATABASE!$X3411&lt;&gt;1,"",DATABASE!Q3411)</f>
        <v/>
      </c>
      <c r="G3413" s="94">
        <f>IF(DATABASE!$X3411&lt;&gt;1,"",DATABASE!C3411)</f>
        <v/>
      </c>
      <c r="H3413" s="94">
        <f>IF(DATABASE!$X3411&lt;&gt;1,"",DATABASE!D3411)</f>
        <v/>
      </c>
      <c r="I3413" s="93">
        <f>IF(DATABASE!$X3411&lt;&gt;1,"",DATABASE!S3411)</f>
        <v/>
      </c>
    </row>
    <row r="3414" ht="16.5" customHeight="1" s="111">
      <c r="A3414" s="92">
        <f>IF(DATABASE!$X3412&lt;&gt;1,"",DATABASE!B3412)</f>
        <v/>
      </c>
      <c r="B3414" s="93">
        <f>IF(DATABASE!$X3412&lt;&gt;1,"",DATABASE!M3412)</f>
        <v/>
      </c>
      <c r="C3414" s="94">
        <f>IF(DATABASE!$X3412&lt;&gt;1,"",DATABASE!A3412)</f>
        <v/>
      </c>
      <c r="D3414" s="94">
        <f>IF(DATABASE!$X3412&lt;&gt;1,"",DATABASE!P3412)</f>
        <v/>
      </c>
      <c r="E3414" s="94">
        <f>IF(DATABASE!$X3412&lt;&gt;1,"",DATABASE!L3412)</f>
        <v/>
      </c>
      <c r="F3414" s="94">
        <f>IF(DATABASE!$X3412&lt;&gt;1,"",DATABASE!Q3412)</f>
        <v/>
      </c>
      <c r="G3414" s="94">
        <f>IF(DATABASE!$X3412&lt;&gt;1,"",DATABASE!C3412)</f>
        <v/>
      </c>
      <c r="H3414" s="94">
        <f>IF(DATABASE!$X3412&lt;&gt;1,"",DATABASE!D3412)</f>
        <v/>
      </c>
      <c r="I3414" s="93">
        <f>IF(DATABASE!$X3412&lt;&gt;1,"",DATABASE!S3412)</f>
        <v/>
      </c>
    </row>
    <row r="3415" ht="16.5" customHeight="1" s="111">
      <c r="A3415" s="92">
        <f>IF(DATABASE!$X3413&lt;&gt;1,"",DATABASE!B3413)</f>
        <v/>
      </c>
      <c r="B3415" s="93">
        <f>IF(DATABASE!$X3413&lt;&gt;1,"",DATABASE!M3413)</f>
        <v/>
      </c>
      <c r="C3415" s="94">
        <f>IF(DATABASE!$X3413&lt;&gt;1,"",DATABASE!A3413)</f>
        <v/>
      </c>
      <c r="D3415" s="94">
        <f>IF(DATABASE!$X3413&lt;&gt;1,"",DATABASE!P3413)</f>
        <v/>
      </c>
      <c r="E3415" s="94">
        <f>IF(DATABASE!$X3413&lt;&gt;1,"",DATABASE!L3413)</f>
        <v/>
      </c>
      <c r="F3415" s="94">
        <f>IF(DATABASE!$X3413&lt;&gt;1,"",DATABASE!Q3413)</f>
        <v/>
      </c>
      <c r="G3415" s="94">
        <f>IF(DATABASE!$X3413&lt;&gt;1,"",DATABASE!C3413)</f>
        <v/>
      </c>
      <c r="H3415" s="94">
        <f>IF(DATABASE!$X3413&lt;&gt;1,"",DATABASE!D3413)</f>
        <v/>
      </c>
      <c r="I3415" s="93">
        <f>IF(DATABASE!$X3413&lt;&gt;1,"",DATABASE!S3413)</f>
        <v/>
      </c>
    </row>
    <row r="3416" ht="16.5" customHeight="1" s="111">
      <c r="A3416" s="92">
        <f>IF(DATABASE!$X3414&lt;&gt;1,"",DATABASE!B3414)</f>
        <v/>
      </c>
      <c r="B3416" s="93">
        <f>IF(DATABASE!$X3414&lt;&gt;1,"",DATABASE!M3414)</f>
        <v/>
      </c>
      <c r="C3416" s="94">
        <f>IF(DATABASE!$X3414&lt;&gt;1,"",DATABASE!A3414)</f>
        <v/>
      </c>
      <c r="D3416" s="94">
        <f>IF(DATABASE!$X3414&lt;&gt;1,"",DATABASE!P3414)</f>
        <v/>
      </c>
      <c r="E3416" s="94">
        <f>IF(DATABASE!$X3414&lt;&gt;1,"",DATABASE!L3414)</f>
        <v/>
      </c>
      <c r="F3416" s="94">
        <f>IF(DATABASE!$X3414&lt;&gt;1,"",DATABASE!Q3414)</f>
        <v/>
      </c>
      <c r="G3416" s="94">
        <f>IF(DATABASE!$X3414&lt;&gt;1,"",DATABASE!C3414)</f>
        <v/>
      </c>
      <c r="H3416" s="94">
        <f>IF(DATABASE!$X3414&lt;&gt;1,"",DATABASE!D3414)</f>
        <v/>
      </c>
      <c r="I3416" s="93">
        <f>IF(DATABASE!$X3414&lt;&gt;1,"",DATABASE!S3414)</f>
        <v/>
      </c>
    </row>
    <row r="3417" ht="16.5" customHeight="1" s="111">
      <c r="A3417" s="92">
        <f>IF(DATABASE!$X3415&lt;&gt;1,"",DATABASE!B3415)</f>
        <v/>
      </c>
      <c r="B3417" s="93">
        <f>IF(DATABASE!$X3415&lt;&gt;1,"",DATABASE!M3415)</f>
        <v/>
      </c>
      <c r="C3417" s="94">
        <f>IF(DATABASE!$X3415&lt;&gt;1,"",DATABASE!A3415)</f>
        <v/>
      </c>
      <c r="D3417" s="94">
        <f>IF(DATABASE!$X3415&lt;&gt;1,"",DATABASE!P3415)</f>
        <v/>
      </c>
      <c r="E3417" s="94">
        <f>IF(DATABASE!$X3415&lt;&gt;1,"",DATABASE!L3415)</f>
        <v/>
      </c>
      <c r="F3417" s="94">
        <f>IF(DATABASE!$X3415&lt;&gt;1,"",DATABASE!Q3415)</f>
        <v/>
      </c>
      <c r="G3417" s="94">
        <f>IF(DATABASE!$X3415&lt;&gt;1,"",DATABASE!C3415)</f>
        <v/>
      </c>
      <c r="H3417" s="94">
        <f>IF(DATABASE!$X3415&lt;&gt;1,"",DATABASE!D3415)</f>
        <v/>
      </c>
      <c r="I3417" s="93">
        <f>IF(DATABASE!$X3415&lt;&gt;1,"",DATABASE!S3415)</f>
        <v/>
      </c>
    </row>
    <row r="3418" ht="16.5" customHeight="1" s="111">
      <c r="A3418" s="92">
        <f>IF(DATABASE!$X3416&lt;&gt;1,"",DATABASE!B3416)</f>
        <v/>
      </c>
      <c r="B3418" s="93">
        <f>IF(DATABASE!$X3416&lt;&gt;1,"",DATABASE!M3416)</f>
        <v/>
      </c>
      <c r="C3418" s="94">
        <f>IF(DATABASE!$X3416&lt;&gt;1,"",DATABASE!A3416)</f>
        <v/>
      </c>
      <c r="D3418" s="94">
        <f>IF(DATABASE!$X3416&lt;&gt;1,"",DATABASE!P3416)</f>
        <v/>
      </c>
      <c r="E3418" s="94">
        <f>IF(DATABASE!$X3416&lt;&gt;1,"",DATABASE!L3416)</f>
        <v/>
      </c>
      <c r="F3418" s="94">
        <f>IF(DATABASE!$X3416&lt;&gt;1,"",DATABASE!Q3416)</f>
        <v/>
      </c>
      <c r="G3418" s="94">
        <f>IF(DATABASE!$X3416&lt;&gt;1,"",DATABASE!C3416)</f>
        <v/>
      </c>
      <c r="H3418" s="94">
        <f>IF(DATABASE!$X3416&lt;&gt;1,"",DATABASE!D3416)</f>
        <v/>
      </c>
      <c r="I3418" s="93">
        <f>IF(DATABASE!$X3416&lt;&gt;1,"",DATABASE!S3416)</f>
        <v/>
      </c>
    </row>
    <row r="3419" ht="16.5" customHeight="1" s="111">
      <c r="A3419" s="92">
        <f>IF(DATABASE!$X3417&lt;&gt;1,"",DATABASE!B3417)</f>
        <v/>
      </c>
      <c r="B3419" s="93">
        <f>IF(DATABASE!$X3417&lt;&gt;1,"",DATABASE!M3417)</f>
        <v/>
      </c>
      <c r="C3419" s="94">
        <f>IF(DATABASE!$X3417&lt;&gt;1,"",DATABASE!A3417)</f>
        <v/>
      </c>
      <c r="D3419" s="94">
        <f>IF(DATABASE!$X3417&lt;&gt;1,"",DATABASE!P3417)</f>
        <v/>
      </c>
      <c r="E3419" s="94">
        <f>IF(DATABASE!$X3417&lt;&gt;1,"",DATABASE!L3417)</f>
        <v/>
      </c>
      <c r="F3419" s="94">
        <f>IF(DATABASE!$X3417&lt;&gt;1,"",DATABASE!Q3417)</f>
        <v/>
      </c>
      <c r="G3419" s="94">
        <f>IF(DATABASE!$X3417&lt;&gt;1,"",DATABASE!C3417)</f>
        <v/>
      </c>
      <c r="H3419" s="94">
        <f>IF(DATABASE!$X3417&lt;&gt;1,"",DATABASE!D3417)</f>
        <v/>
      </c>
      <c r="I3419" s="93">
        <f>IF(DATABASE!$X3417&lt;&gt;1,"",DATABASE!S3417)</f>
        <v/>
      </c>
    </row>
    <row r="3420" ht="16.5" customHeight="1" s="111">
      <c r="A3420" s="92">
        <f>IF(DATABASE!$X3418&lt;&gt;1,"",DATABASE!B3418)</f>
        <v/>
      </c>
      <c r="B3420" s="93">
        <f>IF(DATABASE!$X3418&lt;&gt;1,"",DATABASE!M3418)</f>
        <v/>
      </c>
      <c r="C3420" s="94">
        <f>IF(DATABASE!$X3418&lt;&gt;1,"",DATABASE!A3418)</f>
        <v/>
      </c>
      <c r="D3420" s="94">
        <f>IF(DATABASE!$X3418&lt;&gt;1,"",DATABASE!P3418)</f>
        <v/>
      </c>
      <c r="E3420" s="94">
        <f>IF(DATABASE!$X3418&lt;&gt;1,"",DATABASE!L3418)</f>
        <v/>
      </c>
      <c r="F3420" s="94">
        <f>IF(DATABASE!$X3418&lt;&gt;1,"",DATABASE!Q3418)</f>
        <v/>
      </c>
      <c r="G3420" s="94">
        <f>IF(DATABASE!$X3418&lt;&gt;1,"",DATABASE!C3418)</f>
        <v/>
      </c>
      <c r="H3420" s="94">
        <f>IF(DATABASE!$X3418&lt;&gt;1,"",DATABASE!D3418)</f>
        <v/>
      </c>
      <c r="I3420" s="93">
        <f>IF(DATABASE!$X3418&lt;&gt;1,"",DATABASE!S3418)</f>
        <v/>
      </c>
    </row>
    <row r="3421" ht="16.5" customHeight="1" s="111">
      <c r="A3421" s="92">
        <f>IF(DATABASE!$X3419&lt;&gt;1,"",DATABASE!B3419)</f>
        <v/>
      </c>
      <c r="B3421" s="93">
        <f>IF(DATABASE!$X3419&lt;&gt;1,"",DATABASE!M3419)</f>
        <v/>
      </c>
      <c r="C3421" s="94">
        <f>IF(DATABASE!$X3419&lt;&gt;1,"",DATABASE!A3419)</f>
        <v/>
      </c>
      <c r="D3421" s="94">
        <f>IF(DATABASE!$X3419&lt;&gt;1,"",DATABASE!P3419)</f>
        <v/>
      </c>
      <c r="E3421" s="94">
        <f>IF(DATABASE!$X3419&lt;&gt;1,"",DATABASE!L3419)</f>
        <v/>
      </c>
      <c r="F3421" s="94">
        <f>IF(DATABASE!$X3419&lt;&gt;1,"",DATABASE!Q3419)</f>
        <v/>
      </c>
      <c r="G3421" s="94">
        <f>IF(DATABASE!$X3419&lt;&gt;1,"",DATABASE!C3419)</f>
        <v/>
      </c>
      <c r="H3421" s="94">
        <f>IF(DATABASE!$X3419&lt;&gt;1,"",DATABASE!D3419)</f>
        <v/>
      </c>
      <c r="I3421" s="93">
        <f>IF(DATABASE!$X3419&lt;&gt;1,"",DATABASE!S3419)</f>
        <v/>
      </c>
    </row>
    <row r="3422" ht="16.5" customHeight="1" s="111">
      <c r="A3422" s="92">
        <f>IF(DATABASE!$X3420&lt;&gt;1,"",DATABASE!B3420)</f>
        <v/>
      </c>
      <c r="B3422" s="93">
        <f>IF(DATABASE!$X3420&lt;&gt;1,"",DATABASE!M3420)</f>
        <v/>
      </c>
      <c r="C3422" s="94">
        <f>IF(DATABASE!$X3420&lt;&gt;1,"",DATABASE!A3420)</f>
        <v/>
      </c>
      <c r="D3422" s="94">
        <f>IF(DATABASE!$X3420&lt;&gt;1,"",DATABASE!P3420)</f>
        <v/>
      </c>
      <c r="E3422" s="94">
        <f>IF(DATABASE!$X3420&lt;&gt;1,"",DATABASE!L3420)</f>
        <v/>
      </c>
      <c r="F3422" s="94">
        <f>IF(DATABASE!$X3420&lt;&gt;1,"",DATABASE!Q3420)</f>
        <v/>
      </c>
      <c r="G3422" s="94">
        <f>IF(DATABASE!$X3420&lt;&gt;1,"",DATABASE!C3420)</f>
        <v/>
      </c>
      <c r="H3422" s="94">
        <f>IF(DATABASE!$X3420&lt;&gt;1,"",DATABASE!D3420)</f>
        <v/>
      </c>
      <c r="I3422" s="93">
        <f>IF(DATABASE!$X3420&lt;&gt;1,"",DATABASE!S3420)</f>
        <v/>
      </c>
    </row>
    <row r="3423" ht="16.5" customHeight="1" s="111">
      <c r="A3423" s="92">
        <f>IF(DATABASE!$X3421&lt;&gt;1,"",DATABASE!B3421)</f>
        <v/>
      </c>
      <c r="B3423" s="93">
        <f>IF(DATABASE!$X3421&lt;&gt;1,"",DATABASE!M3421)</f>
        <v/>
      </c>
      <c r="C3423" s="94">
        <f>IF(DATABASE!$X3421&lt;&gt;1,"",DATABASE!A3421)</f>
        <v/>
      </c>
      <c r="D3423" s="94">
        <f>IF(DATABASE!$X3421&lt;&gt;1,"",DATABASE!P3421)</f>
        <v/>
      </c>
      <c r="E3423" s="94">
        <f>IF(DATABASE!$X3421&lt;&gt;1,"",DATABASE!L3421)</f>
        <v/>
      </c>
      <c r="F3423" s="94">
        <f>IF(DATABASE!$X3421&lt;&gt;1,"",DATABASE!Q3421)</f>
        <v/>
      </c>
      <c r="G3423" s="94">
        <f>IF(DATABASE!$X3421&lt;&gt;1,"",DATABASE!C3421)</f>
        <v/>
      </c>
      <c r="H3423" s="94">
        <f>IF(DATABASE!$X3421&lt;&gt;1,"",DATABASE!D3421)</f>
        <v/>
      </c>
      <c r="I3423" s="93">
        <f>IF(DATABASE!$X3421&lt;&gt;1,"",DATABASE!S3421)</f>
        <v/>
      </c>
    </row>
    <row r="3424" ht="16.5" customHeight="1" s="111">
      <c r="A3424" s="92">
        <f>IF(DATABASE!$X3422&lt;&gt;1,"",DATABASE!B3422)</f>
        <v/>
      </c>
      <c r="B3424" s="93">
        <f>IF(DATABASE!$X3422&lt;&gt;1,"",DATABASE!M3422)</f>
        <v/>
      </c>
      <c r="C3424" s="94">
        <f>IF(DATABASE!$X3422&lt;&gt;1,"",DATABASE!A3422)</f>
        <v/>
      </c>
      <c r="D3424" s="94">
        <f>IF(DATABASE!$X3422&lt;&gt;1,"",DATABASE!P3422)</f>
        <v/>
      </c>
      <c r="E3424" s="94">
        <f>IF(DATABASE!$X3422&lt;&gt;1,"",DATABASE!L3422)</f>
        <v/>
      </c>
      <c r="F3424" s="94">
        <f>IF(DATABASE!$X3422&lt;&gt;1,"",DATABASE!Q3422)</f>
        <v/>
      </c>
      <c r="G3424" s="94">
        <f>IF(DATABASE!$X3422&lt;&gt;1,"",DATABASE!C3422)</f>
        <v/>
      </c>
      <c r="H3424" s="94">
        <f>IF(DATABASE!$X3422&lt;&gt;1,"",DATABASE!D3422)</f>
        <v/>
      </c>
      <c r="I3424" s="93">
        <f>IF(DATABASE!$X3422&lt;&gt;1,"",DATABASE!S3422)</f>
        <v/>
      </c>
    </row>
    <row r="3425" ht="16.5" customHeight="1" s="111">
      <c r="A3425" s="92">
        <f>IF(DATABASE!$X3423&lt;&gt;1,"",DATABASE!B3423)</f>
        <v/>
      </c>
      <c r="B3425" s="93">
        <f>IF(DATABASE!$X3423&lt;&gt;1,"",DATABASE!M3423)</f>
        <v/>
      </c>
      <c r="C3425" s="94">
        <f>IF(DATABASE!$X3423&lt;&gt;1,"",DATABASE!A3423)</f>
        <v/>
      </c>
      <c r="D3425" s="94">
        <f>IF(DATABASE!$X3423&lt;&gt;1,"",DATABASE!P3423)</f>
        <v/>
      </c>
      <c r="E3425" s="94">
        <f>IF(DATABASE!$X3423&lt;&gt;1,"",DATABASE!L3423)</f>
        <v/>
      </c>
      <c r="F3425" s="94">
        <f>IF(DATABASE!$X3423&lt;&gt;1,"",DATABASE!Q3423)</f>
        <v/>
      </c>
      <c r="G3425" s="94">
        <f>IF(DATABASE!$X3423&lt;&gt;1,"",DATABASE!C3423)</f>
        <v/>
      </c>
      <c r="H3425" s="94">
        <f>IF(DATABASE!$X3423&lt;&gt;1,"",DATABASE!D3423)</f>
        <v/>
      </c>
      <c r="I3425" s="93">
        <f>IF(DATABASE!$X3423&lt;&gt;1,"",DATABASE!S3423)</f>
        <v/>
      </c>
    </row>
    <row r="3426" ht="16.5" customHeight="1" s="111">
      <c r="A3426" s="92">
        <f>IF(DATABASE!$X3424&lt;&gt;1,"",DATABASE!B3424)</f>
        <v/>
      </c>
      <c r="B3426" s="93">
        <f>IF(DATABASE!$X3424&lt;&gt;1,"",DATABASE!M3424)</f>
        <v/>
      </c>
      <c r="C3426" s="94">
        <f>IF(DATABASE!$X3424&lt;&gt;1,"",DATABASE!A3424)</f>
        <v/>
      </c>
      <c r="D3426" s="94">
        <f>IF(DATABASE!$X3424&lt;&gt;1,"",DATABASE!P3424)</f>
        <v/>
      </c>
      <c r="E3426" s="94">
        <f>IF(DATABASE!$X3424&lt;&gt;1,"",DATABASE!L3424)</f>
        <v/>
      </c>
      <c r="F3426" s="94">
        <f>IF(DATABASE!$X3424&lt;&gt;1,"",DATABASE!Q3424)</f>
        <v/>
      </c>
      <c r="G3426" s="94">
        <f>IF(DATABASE!$X3424&lt;&gt;1,"",DATABASE!C3424)</f>
        <v/>
      </c>
      <c r="H3426" s="94">
        <f>IF(DATABASE!$X3424&lt;&gt;1,"",DATABASE!D3424)</f>
        <v/>
      </c>
      <c r="I3426" s="93">
        <f>IF(DATABASE!$X3424&lt;&gt;1,"",DATABASE!S3424)</f>
        <v/>
      </c>
    </row>
    <row r="3427" ht="16.5" customHeight="1" s="111">
      <c r="A3427" s="92">
        <f>IF(DATABASE!$X3425&lt;&gt;1,"",DATABASE!B3425)</f>
        <v/>
      </c>
      <c r="B3427" s="93">
        <f>IF(DATABASE!$X3425&lt;&gt;1,"",DATABASE!M3425)</f>
        <v/>
      </c>
      <c r="C3427" s="94">
        <f>IF(DATABASE!$X3425&lt;&gt;1,"",DATABASE!A3425)</f>
        <v/>
      </c>
      <c r="D3427" s="94">
        <f>IF(DATABASE!$X3425&lt;&gt;1,"",DATABASE!P3425)</f>
        <v/>
      </c>
      <c r="E3427" s="94">
        <f>IF(DATABASE!$X3425&lt;&gt;1,"",DATABASE!L3425)</f>
        <v/>
      </c>
      <c r="F3427" s="94">
        <f>IF(DATABASE!$X3425&lt;&gt;1,"",DATABASE!Q3425)</f>
        <v/>
      </c>
      <c r="G3427" s="94">
        <f>IF(DATABASE!$X3425&lt;&gt;1,"",DATABASE!C3425)</f>
        <v/>
      </c>
      <c r="H3427" s="94">
        <f>IF(DATABASE!$X3425&lt;&gt;1,"",DATABASE!D3425)</f>
        <v/>
      </c>
      <c r="I3427" s="93">
        <f>IF(DATABASE!$X3425&lt;&gt;1,"",DATABASE!S3425)</f>
        <v/>
      </c>
    </row>
    <row r="3428" ht="16.5" customHeight="1" s="111">
      <c r="A3428" s="92">
        <f>IF(DATABASE!$X3426&lt;&gt;1,"",DATABASE!B3426)</f>
        <v/>
      </c>
      <c r="B3428" s="93">
        <f>IF(DATABASE!$X3426&lt;&gt;1,"",DATABASE!M3426)</f>
        <v/>
      </c>
      <c r="C3428" s="94">
        <f>IF(DATABASE!$X3426&lt;&gt;1,"",DATABASE!A3426)</f>
        <v/>
      </c>
      <c r="D3428" s="94">
        <f>IF(DATABASE!$X3426&lt;&gt;1,"",DATABASE!P3426)</f>
        <v/>
      </c>
      <c r="E3428" s="94">
        <f>IF(DATABASE!$X3426&lt;&gt;1,"",DATABASE!L3426)</f>
        <v/>
      </c>
      <c r="F3428" s="94">
        <f>IF(DATABASE!$X3426&lt;&gt;1,"",DATABASE!Q3426)</f>
        <v/>
      </c>
      <c r="G3428" s="94">
        <f>IF(DATABASE!$X3426&lt;&gt;1,"",DATABASE!C3426)</f>
        <v/>
      </c>
      <c r="H3428" s="94">
        <f>IF(DATABASE!$X3426&lt;&gt;1,"",DATABASE!D3426)</f>
        <v/>
      </c>
      <c r="I3428" s="93">
        <f>IF(DATABASE!$X3426&lt;&gt;1,"",DATABASE!S3426)</f>
        <v/>
      </c>
    </row>
    <row r="3429" ht="16.5" customHeight="1" s="111">
      <c r="A3429" s="92">
        <f>IF(DATABASE!$X3427&lt;&gt;1,"",DATABASE!B3427)</f>
        <v/>
      </c>
      <c r="B3429" s="93">
        <f>IF(DATABASE!$X3427&lt;&gt;1,"",DATABASE!M3427)</f>
        <v/>
      </c>
      <c r="C3429" s="94">
        <f>IF(DATABASE!$X3427&lt;&gt;1,"",DATABASE!A3427)</f>
        <v/>
      </c>
      <c r="D3429" s="94">
        <f>IF(DATABASE!$X3427&lt;&gt;1,"",DATABASE!P3427)</f>
        <v/>
      </c>
      <c r="E3429" s="94">
        <f>IF(DATABASE!$X3427&lt;&gt;1,"",DATABASE!L3427)</f>
        <v/>
      </c>
      <c r="F3429" s="94">
        <f>IF(DATABASE!$X3427&lt;&gt;1,"",DATABASE!Q3427)</f>
        <v/>
      </c>
      <c r="G3429" s="94">
        <f>IF(DATABASE!$X3427&lt;&gt;1,"",DATABASE!C3427)</f>
        <v/>
      </c>
      <c r="H3429" s="94">
        <f>IF(DATABASE!$X3427&lt;&gt;1,"",DATABASE!D3427)</f>
        <v/>
      </c>
      <c r="I3429" s="93">
        <f>IF(DATABASE!$X3427&lt;&gt;1,"",DATABASE!S3427)</f>
        <v/>
      </c>
    </row>
    <row r="3430" ht="16.5" customHeight="1" s="111">
      <c r="A3430" s="92">
        <f>IF(DATABASE!$X3428&lt;&gt;1,"",DATABASE!B3428)</f>
        <v/>
      </c>
      <c r="B3430" s="93">
        <f>IF(DATABASE!$X3428&lt;&gt;1,"",DATABASE!M3428)</f>
        <v/>
      </c>
      <c r="C3430" s="94">
        <f>IF(DATABASE!$X3428&lt;&gt;1,"",DATABASE!A3428)</f>
        <v/>
      </c>
      <c r="D3430" s="94">
        <f>IF(DATABASE!$X3428&lt;&gt;1,"",DATABASE!P3428)</f>
        <v/>
      </c>
      <c r="E3430" s="94">
        <f>IF(DATABASE!$X3428&lt;&gt;1,"",DATABASE!L3428)</f>
        <v/>
      </c>
      <c r="F3430" s="94">
        <f>IF(DATABASE!$X3428&lt;&gt;1,"",DATABASE!Q3428)</f>
        <v/>
      </c>
      <c r="G3430" s="94">
        <f>IF(DATABASE!$X3428&lt;&gt;1,"",DATABASE!C3428)</f>
        <v/>
      </c>
      <c r="H3430" s="94">
        <f>IF(DATABASE!$X3428&lt;&gt;1,"",DATABASE!D3428)</f>
        <v/>
      </c>
      <c r="I3430" s="93">
        <f>IF(DATABASE!$X3428&lt;&gt;1,"",DATABASE!S3428)</f>
        <v/>
      </c>
    </row>
    <row r="3431" ht="16.5" customHeight="1" s="111">
      <c r="A3431" s="92">
        <f>IF(DATABASE!$X3429&lt;&gt;1,"",DATABASE!B3429)</f>
        <v/>
      </c>
      <c r="B3431" s="93">
        <f>IF(DATABASE!$X3429&lt;&gt;1,"",DATABASE!M3429)</f>
        <v/>
      </c>
      <c r="C3431" s="94">
        <f>IF(DATABASE!$X3429&lt;&gt;1,"",DATABASE!A3429)</f>
        <v/>
      </c>
      <c r="D3431" s="94">
        <f>IF(DATABASE!$X3429&lt;&gt;1,"",DATABASE!P3429)</f>
        <v/>
      </c>
      <c r="E3431" s="94">
        <f>IF(DATABASE!$X3429&lt;&gt;1,"",DATABASE!L3429)</f>
        <v/>
      </c>
      <c r="F3431" s="94">
        <f>IF(DATABASE!$X3429&lt;&gt;1,"",DATABASE!Q3429)</f>
        <v/>
      </c>
      <c r="G3431" s="94">
        <f>IF(DATABASE!$X3429&lt;&gt;1,"",DATABASE!C3429)</f>
        <v/>
      </c>
      <c r="H3431" s="94">
        <f>IF(DATABASE!$X3429&lt;&gt;1,"",DATABASE!D3429)</f>
        <v/>
      </c>
      <c r="I3431" s="93">
        <f>IF(DATABASE!$X3429&lt;&gt;1,"",DATABASE!S3429)</f>
        <v/>
      </c>
    </row>
    <row r="3432" ht="16.5" customHeight="1" s="111">
      <c r="A3432" s="92">
        <f>IF(DATABASE!$X3430&lt;&gt;1,"",DATABASE!B3430)</f>
        <v/>
      </c>
      <c r="B3432" s="93">
        <f>IF(DATABASE!$X3430&lt;&gt;1,"",DATABASE!M3430)</f>
        <v/>
      </c>
      <c r="C3432" s="94">
        <f>IF(DATABASE!$X3430&lt;&gt;1,"",DATABASE!A3430)</f>
        <v/>
      </c>
      <c r="D3432" s="94">
        <f>IF(DATABASE!$X3430&lt;&gt;1,"",DATABASE!P3430)</f>
        <v/>
      </c>
      <c r="E3432" s="94">
        <f>IF(DATABASE!$X3430&lt;&gt;1,"",DATABASE!L3430)</f>
        <v/>
      </c>
      <c r="F3432" s="94">
        <f>IF(DATABASE!$X3430&lt;&gt;1,"",DATABASE!Q3430)</f>
        <v/>
      </c>
      <c r="G3432" s="94">
        <f>IF(DATABASE!$X3430&lt;&gt;1,"",DATABASE!C3430)</f>
        <v/>
      </c>
      <c r="H3432" s="94">
        <f>IF(DATABASE!$X3430&lt;&gt;1,"",DATABASE!D3430)</f>
        <v/>
      </c>
      <c r="I3432" s="93">
        <f>IF(DATABASE!$X3430&lt;&gt;1,"",DATABASE!S3430)</f>
        <v/>
      </c>
    </row>
    <row r="3433" ht="16.5" customHeight="1" s="111">
      <c r="A3433" s="92">
        <f>IF(DATABASE!$X3431&lt;&gt;1,"",DATABASE!B3431)</f>
        <v/>
      </c>
      <c r="B3433" s="93">
        <f>IF(DATABASE!$X3431&lt;&gt;1,"",DATABASE!M3431)</f>
        <v/>
      </c>
      <c r="C3433" s="94">
        <f>IF(DATABASE!$X3431&lt;&gt;1,"",DATABASE!A3431)</f>
        <v/>
      </c>
      <c r="D3433" s="94">
        <f>IF(DATABASE!$X3431&lt;&gt;1,"",DATABASE!P3431)</f>
        <v/>
      </c>
      <c r="E3433" s="94">
        <f>IF(DATABASE!$X3431&lt;&gt;1,"",DATABASE!L3431)</f>
        <v/>
      </c>
      <c r="F3433" s="94">
        <f>IF(DATABASE!$X3431&lt;&gt;1,"",DATABASE!Q3431)</f>
        <v/>
      </c>
      <c r="G3433" s="94">
        <f>IF(DATABASE!$X3431&lt;&gt;1,"",DATABASE!C3431)</f>
        <v/>
      </c>
      <c r="H3433" s="94">
        <f>IF(DATABASE!$X3431&lt;&gt;1,"",DATABASE!D3431)</f>
        <v/>
      </c>
      <c r="I3433" s="93">
        <f>IF(DATABASE!$X3431&lt;&gt;1,"",DATABASE!S3431)</f>
        <v/>
      </c>
    </row>
    <row r="3434" ht="16.5" customHeight="1" s="111">
      <c r="A3434" s="92">
        <f>IF(DATABASE!$X3432&lt;&gt;1,"",DATABASE!B3432)</f>
        <v/>
      </c>
      <c r="B3434" s="93">
        <f>IF(DATABASE!$X3432&lt;&gt;1,"",DATABASE!M3432)</f>
        <v/>
      </c>
      <c r="C3434" s="94">
        <f>IF(DATABASE!$X3432&lt;&gt;1,"",DATABASE!A3432)</f>
        <v/>
      </c>
      <c r="D3434" s="94">
        <f>IF(DATABASE!$X3432&lt;&gt;1,"",DATABASE!P3432)</f>
        <v/>
      </c>
      <c r="E3434" s="94">
        <f>IF(DATABASE!$X3432&lt;&gt;1,"",DATABASE!L3432)</f>
        <v/>
      </c>
      <c r="F3434" s="94">
        <f>IF(DATABASE!$X3432&lt;&gt;1,"",DATABASE!Q3432)</f>
        <v/>
      </c>
      <c r="G3434" s="94">
        <f>IF(DATABASE!$X3432&lt;&gt;1,"",DATABASE!C3432)</f>
        <v/>
      </c>
      <c r="H3434" s="94">
        <f>IF(DATABASE!$X3432&lt;&gt;1,"",DATABASE!D3432)</f>
        <v/>
      </c>
      <c r="I3434" s="93">
        <f>IF(DATABASE!$X3432&lt;&gt;1,"",DATABASE!S3432)</f>
        <v/>
      </c>
    </row>
    <row r="3435" ht="16.5" customHeight="1" s="111">
      <c r="A3435" s="92">
        <f>IF(DATABASE!$X3433&lt;&gt;1,"",DATABASE!B3433)</f>
        <v/>
      </c>
      <c r="B3435" s="93">
        <f>IF(DATABASE!$X3433&lt;&gt;1,"",DATABASE!M3433)</f>
        <v/>
      </c>
      <c r="C3435" s="94">
        <f>IF(DATABASE!$X3433&lt;&gt;1,"",DATABASE!A3433)</f>
        <v/>
      </c>
      <c r="D3435" s="94">
        <f>IF(DATABASE!$X3433&lt;&gt;1,"",DATABASE!P3433)</f>
        <v/>
      </c>
      <c r="E3435" s="94">
        <f>IF(DATABASE!$X3433&lt;&gt;1,"",DATABASE!L3433)</f>
        <v/>
      </c>
      <c r="F3435" s="94">
        <f>IF(DATABASE!$X3433&lt;&gt;1,"",DATABASE!Q3433)</f>
        <v/>
      </c>
      <c r="G3435" s="94">
        <f>IF(DATABASE!$X3433&lt;&gt;1,"",DATABASE!C3433)</f>
        <v/>
      </c>
      <c r="H3435" s="94">
        <f>IF(DATABASE!$X3433&lt;&gt;1,"",DATABASE!D3433)</f>
        <v/>
      </c>
      <c r="I3435" s="93">
        <f>IF(DATABASE!$X3433&lt;&gt;1,"",DATABASE!S3433)</f>
        <v/>
      </c>
    </row>
    <row r="3436" ht="16.5" customHeight="1" s="111">
      <c r="A3436" s="92">
        <f>IF(DATABASE!$X3434&lt;&gt;1,"",DATABASE!B3434)</f>
        <v/>
      </c>
      <c r="B3436" s="93">
        <f>IF(DATABASE!$X3434&lt;&gt;1,"",DATABASE!M3434)</f>
        <v/>
      </c>
      <c r="C3436" s="94">
        <f>IF(DATABASE!$X3434&lt;&gt;1,"",DATABASE!A3434)</f>
        <v/>
      </c>
      <c r="D3436" s="94">
        <f>IF(DATABASE!$X3434&lt;&gt;1,"",DATABASE!P3434)</f>
        <v/>
      </c>
      <c r="E3436" s="94">
        <f>IF(DATABASE!$X3434&lt;&gt;1,"",DATABASE!L3434)</f>
        <v/>
      </c>
      <c r="F3436" s="94">
        <f>IF(DATABASE!$X3434&lt;&gt;1,"",DATABASE!Q3434)</f>
        <v/>
      </c>
      <c r="G3436" s="94">
        <f>IF(DATABASE!$X3434&lt;&gt;1,"",DATABASE!C3434)</f>
        <v/>
      </c>
      <c r="H3436" s="94">
        <f>IF(DATABASE!$X3434&lt;&gt;1,"",DATABASE!D3434)</f>
        <v/>
      </c>
      <c r="I3436" s="93">
        <f>IF(DATABASE!$X3434&lt;&gt;1,"",DATABASE!S3434)</f>
        <v/>
      </c>
    </row>
    <row r="3437" ht="16.5" customHeight="1" s="111">
      <c r="A3437" s="92">
        <f>IF(DATABASE!$X3435&lt;&gt;1,"",DATABASE!B3435)</f>
        <v/>
      </c>
      <c r="B3437" s="93">
        <f>IF(DATABASE!$X3435&lt;&gt;1,"",DATABASE!M3435)</f>
        <v/>
      </c>
      <c r="C3437" s="94">
        <f>IF(DATABASE!$X3435&lt;&gt;1,"",DATABASE!A3435)</f>
        <v/>
      </c>
      <c r="D3437" s="94">
        <f>IF(DATABASE!$X3435&lt;&gt;1,"",DATABASE!P3435)</f>
        <v/>
      </c>
      <c r="E3437" s="94">
        <f>IF(DATABASE!$X3435&lt;&gt;1,"",DATABASE!L3435)</f>
        <v/>
      </c>
      <c r="F3437" s="94">
        <f>IF(DATABASE!$X3435&lt;&gt;1,"",DATABASE!Q3435)</f>
        <v/>
      </c>
      <c r="G3437" s="94">
        <f>IF(DATABASE!$X3435&lt;&gt;1,"",DATABASE!C3435)</f>
        <v/>
      </c>
      <c r="H3437" s="94">
        <f>IF(DATABASE!$X3435&lt;&gt;1,"",DATABASE!D3435)</f>
        <v/>
      </c>
      <c r="I3437" s="93">
        <f>IF(DATABASE!$X3435&lt;&gt;1,"",DATABASE!S3435)</f>
        <v/>
      </c>
    </row>
    <row r="3438" ht="16.5" customHeight="1" s="111">
      <c r="A3438" s="92">
        <f>IF(DATABASE!$X3436&lt;&gt;1,"",DATABASE!B3436)</f>
        <v/>
      </c>
      <c r="B3438" s="93">
        <f>IF(DATABASE!$X3436&lt;&gt;1,"",DATABASE!M3436)</f>
        <v/>
      </c>
      <c r="C3438" s="94">
        <f>IF(DATABASE!$X3436&lt;&gt;1,"",DATABASE!A3436)</f>
        <v/>
      </c>
      <c r="D3438" s="94">
        <f>IF(DATABASE!$X3436&lt;&gt;1,"",DATABASE!P3436)</f>
        <v/>
      </c>
      <c r="E3438" s="94">
        <f>IF(DATABASE!$X3436&lt;&gt;1,"",DATABASE!L3436)</f>
        <v/>
      </c>
      <c r="F3438" s="94">
        <f>IF(DATABASE!$X3436&lt;&gt;1,"",DATABASE!Q3436)</f>
        <v/>
      </c>
      <c r="G3438" s="94">
        <f>IF(DATABASE!$X3436&lt;&gt;1,"",DATABASE!C3436)</f>
        <v/>
      </c>
      <c r="H3438" s="94">
        <f>IF(DATABASE!$X3436&lt;&gt;1,"",DATABASE!D3436)</f>
        <v/>
      </c>
      <c r="I3438" s="93">
        <f>IF(DATABASE!$X3436&lt;&gt;1,"",DATABASE!S3436)</f>
        <v/>
      </c>
    </row>
    <row r="3439" ht="16.5" customHeight="1" s="111">
      <c r="A3439" s="92">
        <f>IF(DATABASE!$X3437&lt;&gt;1,"",DATABASE!B3437)</f>
        <v/>
      </c>
      <c r="B3439" s="93">
        <f>IF(DATABASE!$X3437&lt;&gt;1,"",DATABASE!M3437)</f>
        <v/>
      </c>
      <c r="C3439" s="94">
        <f>IF(DATABASE!$X3437&lt;&gt;1,"",DATABASE!A3437)</f>
        <v/>
      </c>
      <c r="D3439" s="94">
        <f>IF(DATABASE!$X3437&lt;&gt;1,"",DATABASE!P3437)</f>
        <v/>
      </c>
      <c r="E3439" s="94">
        <f>IF(DATABASE!$X3437&lt;&gt;1,"",DATABASE!L3437)</f>
        <v/>
      </c>
      <c r="F3439" s="94">
        <f>IF(DATABASE!$X3437&lt;&gt;1,"",DATABASE!Q3437)</f>
        <v/>
      </c>
      <c r="G3439" s="94">
        <f>IF(DATABASE!$X3437&lt;&gt;1,"",DATABASE!C3437)</f>
        <v/>
      </c>
      <c r="H3439" s="94">
        <f>IF(DATABASE!$X3437&lt;&gt;1,"",DATABASE!D3437)</f>
        <v/>
      </c>
      <c r="I3439" s="93">
        <f>IF(DATABASE!$X3437&lt;&gt;1,"",DATABASE!S3437)</f>
        <v/>
      </c>
    </row>
    <row r="3440" ht="16.5" customHeight="1" s="111">
      <c r="A3440" s="92">
        <f>IF(DATABASE!$X3438&lt;&gt;1,"",DATABASE!B3438)</f>
        <v/>
      </c>
      <c r="B3440" s="93">
        <f>IF(DATABASE!$X3438&lt;&gt;1,"",DATABASE!M3438)</f>
        <v/>
      </c>
      <c r="C3440" s="94">
        <f>IF(DATABASE!$X3438&lt;&gt;1,"",DATABASE!A3438)</f>
        <v/>
      </c>
      <c r="D3440" s="94">
        <f>IF(DATABASE!$X3438&lt;&gt;1,"",DATABASE!P3438)</f>
        <v/>
      </c>
      <c r="E3440" s="94">
        <f>IF(DATABASE!$X3438&lt;&gt;1,"",DATABASE!L3438)</f>
        <v/>
      </c>
      <c r="F3440" s="94">
        <f>IF(DATABASE!$X3438&lt;&gt;1,"",DATABASE!Q3438)</f>
        <v/>
      </c>
      <c r="G3440" s="94">
        <f>IF(DATABASE!$X3438&lt;&gt;1,"",DATABASE!C3438)</f>
        <v/>
      </c>
      <c r="H3440" s="94">
        <f>IF(DATABASE!$X3438&lt;&gt;1,"",DATABASE!D3438)</f>
        <v/>
      </c>
      <c r="I3440" s="93">
        <f>IF(DATABASE!$X3438&lt;&gt;1,"",DATABASE!S3438)</f>
        <v/>
      </c>
    </row>
    <row r="3441" ht="16.5" customHeight="1" s="111">
      <c r="A3441" s="92">
        <f>IF(DATABASE!$X3439&lt;&gt;1,"",DATABASE!B3439)</f>
        <v/>
      </c>
      <c r="B3441" s="93">
        <f>IF(DATABASE!$X3439&lt;&gt;1,"",DATABASE!M3439)</f>
        <v/>
      </c>
      <c r="C3441" s="94">
        <f>IF(DATABASE!$X3439&lt;&gt;1,"",DATABASE!A3439)</f>
        <v/>
      </c>
      <c r="D3441" s="94">
        <f>IF(DATABASE!$X3439&lt;&gt;1,"",DATABASE!P3439)</f>
        <v/>
      </c>
      <c r="E3441" s="94">
        <f>IF(DATABASE!$X3439&lt;&gt;1,"",DATABASE!L3439)</f>
        <v/>
      </c>
      <c r="F3441" s="94">
        <f>IF(DATABASE!$X3439&lt;&gt;1,"",DATABASE!Q3439)</f>
        <v/>
      </c>
      <c r="G3441" s="94">
        <f>IF(DATABASE!$X3439&lt;&gt;1,"",DATABASE!C3439)</f>
        <v/>
      </c>
      <c r="H3441" s="94">
        <f>IF(DATABASE!$X3439&lt;&gt;1,"",DATABASE!D3439)</f>
        <v/>
      </c>
      <c r="I3441" s="93">
        <f>IF(DATABASE!$X3439&lt;&gt;1,"",DATABASE!S3439)</f>
        <v/>
      </c>
    </row>
    <row r="3442" ht="16.5" customHeight="1" s="111">
      <c r="A3442" s="92">
        <f>IF(DATABASE!$X3440&lt;&gt;1,"",DATABASE!B3440)</f>
        <v/>
      </c>
      <c r="B3442" s="93">
        <f>IF(DATABASE!$X3440&lt;&gt;1,"",DATABASE!M3440)</f>
        <v/>
      </c>
      <c r="C3442" s="94">
        <f>IF(DATABASE!$X3440&lt;&gt;1,"",DATABASE!A3440)</f>
        <v/>
      </c>
      <c r="D3442" s="94">
        <f>IF(DATABASE!$X3440&lt;&gt;1,"",DATABASE!P3440)</f>
        <v/>
      </c>
      <c r="E3442" s="94">
        <f>IF(DATABASE!$X3440&lt;&gt;1,"",DATABASE!L3440)</f>
        <v/>
      </c>
      <c r="F3442" s="94">
        <f>IF(DATABASE!$X3440&lt;&gt;1,"",DATABASE!Q3440)</f>
        <v/>
      </c>
      <c r="G3442" s="94">
        <f>IF(DATABASE!$X3440&lt;&gt;1,"",DATABASE!C3440)</f>
        <v/>
      </c>
      <c r="H3442" s="94">
        <f>IF(DATABASE!$X3440&lt;&gt;1,"",DATABASE!D3440)</f>
        <v/>
      </c>
      <c r="I3442" s="93">
        <f>IF(DATABASE!$X3440&lt;&gt;1,"",DATABASE!S3440)</f>
        <v/>
      </c>
    </row>
    <row r="3443" ht="16.5" customHeight="1" s="111">
      <c r="A3443" s="92">
        <f>IF(DATABASE!$X3441&lt;&gt;1,"",DATABASE!B3441)</f>
        <v/>
      </c>
      <c r="B3443" s="93">
        <f>IF(DATABASE!$X3441&lt;&gt;1,"",DATABASE!M3441)</f>
        <v/>
      </c>
      <c r="C3443" s="94">
        <f>IF(DATABASE!$X3441&lt;&gt;1,"",DATABASE!A3441)</f>
        <v/>
      </c>
      <c r="D3443" s="94">
        <f>IF(DATABASE!$X3441&lt;&gt;1,"",DATABASE!P3441)</f>
        <v/>
      </c>
      <c r="E3443" s="94">
        <f>IF(DATABASE!$X3441&lt;&gt;1,"",DATABASE!L3441)</f>
        <v/>
      </c>
      <c r="F3443" s="94">
        <f>IF(DATABASE!$X3441&lt;&gt;1,"",DATABASE!Q3441)</f>
        <v/>
      </c>
      <c r="G3443" s="94">
        <f>IF(DATABASE!$X3441&lt;&gt;1,"",DATABASE!C3441)</f>
        <v/>
      </c>
      <c r="H3443" s="94">
        <f>IF(DATABASE!$X3441&lt;&gt;1,"",DATABASE!D3441)</f>
        <v/>
      </c>
      <c r="I3443" s="93">
        <f>IF(DATABASE!$X3441&lt;&gt;1,"",DATABASE!S3441)</f>
        <v/>
      </c>
    </row>
    <row r="3444" ht="16.5" customHeight="1" s="111">
      <c r="A3444" s="92">
        <f>IF(DATABASE!$X3442&lt;&gt;1,"",DATABASE!B3442)</f>
        <v/>
      </c>
      <c r="B3444" s="93">
        <f>IF(DATABASE!$X3442&lt;&gt;1,"",DATABASE!M3442)</f>
        <v/>
      </c>
      <c r="C3444" s="94">
        <f>IF(DATABASE!$X3442&lt;&gt;1,"",DATABASE!A3442)</f>
        <v/>
      </c>
      <c r="D3444" s="94">
        <f>IF(DATABASE!$X3442&lt;&gt;1,"",DATABASE!P3442)</f>
        <v/>
      </c>
      <c r="E3444" s="94">
        <f>IF(DATABASE!$X3442&lt;&gt;1,"",DATABASE!L3442)</f>
        <v/>
      </c>
      <c r="F3444" s="94">
        <f>IF(DATABASE!$X3442&lt;&gt;1,"",DATABASE!Q3442)</f>
        <v/>
      </c>
      <c r="G3444" s="94">
        <f>IF(DATABASE!$X3442&lt;&gt;1,"",DATABASE!C3442)</f>
        <v/>
      </c>
      <c r="H3444" s="94">
        <f>IF(DATABASE!$X3442&lt;&gt;1,"",DATABASE!D3442)</f>
        <v/>
      </c>
      <c r="I3444" s="93">
        <f>IF(DATABASE!$X3442&lt;&gt;1,"",DATABASE!S3442)</f>
        <v/>
      </c>
    </row>
    <row r="3445" ht="16.5" customHeight="1" s="111">
      <c r="A3445" s="92">
        <f>IF(DATABASE!$X3443&lt;&gt;1,"",DATABASE!B3443)</f>
        <v/>
      </c>
      <c r="B3445" s="93">
        <f>IF(DATABASE!$X3443&lt;&gt;1,"",DATABASE!M3443)</f>
        <v/>
      </c>
      <c r="C3445" s="94">
        <f>IF(DATABASE!$X3443&lt;&gt;1,"",DATABASE!A3443)</f>
        <v/>
      </c>
      <c r="D3445" s="94">
        <f>IF(DATABASE!$X3443&lt;&gt;1,"",DATABASE!P3443)</f>
        <v/>
      </c>
      <c r="E3445" s="94">
        <f>IF(DATABASE!$X3443&lt;&gt;1,"",DATABASE!L3443)</f>
        <v/>
      </c>
      <c r="F3445" s="94">
        <f>IF(DATABASE!$X3443&lt;&gt;1,"",DATABASE!Q3443)</f>
        <v/>
      </c>
      <c r="G3445" s="94">
        <f>IF(DATABASE!$X3443&lt;&gt;1,"",DATABASE!C3443)</f>
        <v/>
      </c>
      <c r="H3445" s="94">
        <f>IF(DATABASE!$X3443&lt;&gt;1,"",DATABASE!D3443)</f>
        <v/>
      </c>
      <c r="I3445" s="93">
        <f>IF(DATABASE!$X3443&lt;&gt;1,"",DATABASE!S3443)</f>
        <v/>
      </c>
    </row>
    <row r="3446" ht="16.5" customHeight="1" s="111">
      <c r="A3446" s="92">
        <f>IF(DATABASE!$X3444&lt;&gt;1,"",DATABASE!B3444)</f>
        <v/>
      </c>
      <c r="B3446" s="93">
        <f>IF(DATABASE!$X3444&lt;&gt;1,"",DATABASE!M3444)</f>
        <v/>
      </c>
      <c r="C3446" s="94">
        <f>IF(DATABASE!$X3444&lt;&gt;1,"",DATABASE!A3444)</f>
        <v/>
      </c>
      <c r="D3446" s="94">
        <f>IF(DATABASE!$X3444&lt;&gt;1,"",DATABASE!P3444)</f>
        <v/>
      </c>
      <c r="E3446" s="94">
        <f>IF(DATABASE!$X3444&lt;&gt;1,"",DATABASE!L3444)</f>
        <v/>
      </c>
      <c r="F3446" s="94">
        <f>IF(DATABASE!$X3444&lt;&gt;1,"",DATABASE!Q3444)</f>
        <v/>
      </c>
      <c r="G3446" s="94">
        <f>IF(DATABASE!$X3444&lt;&gt;1,"",DATABASE!C3444)</f>
        <v/>
      </c>
      <c r="H3446" s="94">
        <f>IF(DATABASE!$X3444&lt;&gt;1,"",DATABASE!D3444)</f>
        <v/>
      </c>
      <c r="I3446" s="93">
        <f>IF(DATABASE!$X3444&lt;&gt;1,"",DATABASE!S3444)</f>
        <v/>
      </c>
    </row>
    <row r="3447" ht="16.5" customHeight="1" s="111">
      <c r="A3447" s="92">
        <f>IF(DATABASE!$X3445&lt;&gt;1,"",DATABASE!B3445)</f>
        <v/>
      </c>
      <c r="B3447" s="93">
        <f>IF(DATABASE!$X3445&lt;&gt;1,"",DATABASE!M3445)</f>
        <v/>
      </c>
      <c r="C3447" s="94">
        <f>IF(DATABASE!$X3445&lt;&gt;1,"",DATABASE!A3445)</f>
        <v/>
      </c>
      <c r="D3447" s="94">
        <f>IF(DATABASE!$X3445&lt;&gt;1,"",DATABASE!P3445)</f>
        <v/>
      </c>
      <c r="E3447" s="94">
        <f>IF(DATABASE!$X3445&lt;&gt;1,"",DATABASE!L3445)</f>
        <v/>
      </c>
      <c r="F3447" s="94">
        <f>IF(DATABASE!$X3445&lt;&gt;1,"",DATABASE!Q3445)</f>
        <v/>
      </c>
      <c r="G3447" s="94">
        <f>IF(DATABASE!$X3445&lt;&gt;1,"",DATABASE!C3445)</f>
        <v/>
      </c>
      <c r="H3447" s="94">
        <f>IF(DATABASE!$X3445&lt;&gt;1,"",DATABASE!D3445)</f>
        <v/>
      </c>
      <c r="I3447" s="93">
        <f>IF(DATABASE!$X3445&lt;&gt;1,"",DATABASE!S3445)</f>
        <v/>
      </c>
    </row>
    <row r="3448" ht="16.5" customHeight="1" s="111">
      <c r="A3448" s="92">
        <f>IF(DATABASE!$X3446&lt;&gt;1,"",DATABASE!B3446)</f>
        <v/>
      </c>
      <c r="B3448" s="93">
        <f>IF(DATABASE!$X3446&lt;&gt;1,"",DATABASE!M3446)</f>
        <v/>
      </c>
      <c r="C3448" s="94">
        <f>IF(DATABASE!$X3446&lt;&gt;1,"",DATABASE!A3446)</f>
        <v/>
      </c>
      <c r="D3448" s="94">
        <f>IF(DATABASE!$X3446&lt;&gt;1,"",DATABASE!P3446)</f>
        <v/>
      </c>
      <c r="E3448" s="94">
        <f>IF(DATABASE!$X3446&lt;&gt;1,"",DATABASE!L3446)</f>
        <v/>
      </c>
      <c r="F3448" s="94">
        <f>IF(DATABASE!$X3446&lt;&gt;1,"",DATABASE!Q3446)</f>
        <v/>
      </c>
      <c r="G3448" s="94">
        <f>IF(DATABASE!$X3446&lt;&gt;1,"",DATABASE!C3446)</f>
        <v/>
      </c>
      <c r="H3448" s="94">
        <f>IF(DATABASE!$X3446&lt;&gt;1,"",DATABASE!D3446)</f>
        <v/>
      </c>
      <c r="I3448" s="93">
        <f>IF(DATABASE!$X3446&lt;&gt;1,"",DATABASE!S3446)</f>
        <v/>
      </c>
    </row>
    <row r="3449" ht="16.5" customHeight="1" s="111">
      <c r="A3449" s="92">
        <f>IF(DATABASE!$X3447&lt;&gt;1,"",DATABASE!B3447)</f>
        <v/>
      </c>
      <c r="B3449" s="93">
        <f>IF(DATABASE!$X3447&lt;&gt;1,"",DATABASE!M3447)</f>
        <v/>
      </c>
      <c r="C3449" s="94">
        <f>IF(DATABASE!$X3447&lt;&gt;1,"",DATABASE!A3447)</f>
        <v/>
      </c>
      <c r="D3449" s="94">
        <f>IF(DATABASE!$X3447&lt;&gt;1,"",DATABASE!P3447)</f>
        <v/>
      </c>
      <c r="E3449" s="94">
        <f>IF(DATABASE!$X3447&lt;&gt;1,"",DATABASE!L3447)</f>
        <v/>
      </c>
      <c r="F3449" s="94">
        <f>IF(DATABASE!$X3447&lt;&gt;1,"",DATABASE!Q3447)</f>
        <v/>
      </c>
      <c r="G3449" s="94">
        <f>IF(DATABASE!$X3447&lt;&gt;1,"",DATABASE!C3447)</f>
        <v/>
      </c>
      <c r="H3449" s="94">
        <f>IF(DATABASE!$X3447&lt;&gt;1,"",DATABASE!D3447)</f>
        <v/>
      </c>
      <c r="I3449" s="93">
        <f>IF(DATABASE!$X3447&lt;&gt;1,"",DATABASE!S3447)</f>
        <v/>
      </c>
    </row>
    <row r="3450" ht="16.5" customHeight="1" s="111">
      <c r="A3450" s="92">
        <f>IF(DATABASE!$X3448&lt;&gt;1,"",DATABASE!B3448)</f>
        <v/>
      </c>
      <c r="B3450" s="93">
        <f>IF(DATABASE!$X3448&lt;&gt;1,"",DATABASE!M3448)</f>
        <v/>
      </c>
      <c r="C3450" s="94">
        <f>IF(DATABASE!$X3448&lt;&gt;1,"",DATABASE!A3448)</f>
        <v/>
      </c>
      <c r="D3450" s="94">
        <f>IF(DATABASE!$X3448&lt;&gt;1,"",DATABASE!P3448)</f>
        <v/>
      </c>
      <c r="E3450" s="94">
        <f>IF(DATABASE!$X3448&lt;&gt;1,"",DATABASE!L3448)</f>
        <v/>
      </c>
      <c r="F3450" s="94">
        <f>IF(DATABASE!$X3448&lt;&gt;1,"",DATABASE!Q3448)</f>
        <v/>
      </c>
      <c r="G3450" s="94">
        <f>IF(DATABASE!$X3448&lt;&gt;1,"",DATABASE!C3448)</f>
        <v/>
      </c>
      <c r="H3450" s="94">
        <f>IF(DATABASE!$X3448&lt;&gt;1,"",DATABASE!D3448)</f>
        <v/>
      </c>
      <c r="I3450" s="93">
        <f>IF(DATABASE!$X3448&lt;&gt;1,"",DATABASE!S3448)</f>
        <v/>
      </c>
    </row>
    <row r="3451" ht="16.5" customHeight="1" s="111">
      <c r="A3451" s="92">
        <f>IF(DATABASE!$X3449&lt;&gt;1,"",DATABASE!B3449)</f>
        <v/>
      </c>
      <c r="B3451" s="93">
        <f>IF(DATABASE!$X3449&lt;&gt;1,"",DATABASE!M3449)</f>
        <v/>
      </c>
      <c r="C3451" s="94">
        <f>IF(DATABASE!$X3449&lt;&gt;1,"",DATABASE!A3449)</f>
        <v/>
      </c>
      <c r="D3451" s="94">
        <f>IF(DATABASE!$X3449&lt;&gt;1,"",DATABASE!P3449)</f>
        <v/>
      </c>
      <c r="E3451" s="94">
        <f>IF(DATABASE!$X3449&lt;&gt;1,"",DATABASE!L3449)</f>
        <v/>
      </c>
      <c r="F3451" s="94">
        <f>IF(DATABASE!$X3449&lt;&gt;1,"",DATABASE!Q3449)</f>
        <v/>
      </c>
      <c r="G3451" s="94">
        <f>IF(DATABASE!$X3449&lt;&gt;1,"",DATABASE!C3449)</f>
        <v/>
      </c>
      <c r="H3451" s="94">
        <f>IF(DATABASE!$X3449&lt;&gt;1,"",DATABASE!D3449)</f>
        <v/>
      </c>
      <c r="I3451" s="93">
        <f>IF(DATABASE!$X3449&lt;&gt;1,"",DATABASE!S3449)</f>
        <v/>
      </c>
    </row>
    <row r="3452" ht="16.5" customHeight="1" s="111">
      <c r="A3452" s="92">
        <f>IF(DATABASE!$X3450&lt;&gt;1,"",DATABASE!B3450)</f>
        <v/>
      </c>
      <c r="B3452" s="93">
        <f>IF(DATABASE!$X3450&lt;&gt;1,"",DATABASE!M3450)</f>
        <v/>
      </c>
      <c r="C3452" s="94">
        <f>IF(DATABASE!$X3450&lt;&gt;1,"",DATABASE!A3450)</f>
        <v/>
      </c>
      <c r="D3452" s="94">
        <f>IF(DATABASE!$X3450&lt;&gt;1,"",DATABASE!P3450)</f>
        <v/>
      </c>
      <c r="E3452" s="94">
        <f>IF(DATABASE!$X3450&lt;&gt;1,"",DATABASE!L3450)</f>
        <v/>
      </c>
      <c r="F3452" s="94">
        <f>IF(DATABASE!$X3450&lt;&gt;1,"",DATABASE!Q3450)</f>
        <v/>
      </c>
      <c r="G3452" s="94">
        <f>IF(DATABASE!$X3450&lt;&gt;1,"",DATABASE!C3450)</f>
        <v/>
      </c>
      <c r="H3452" s="94">
        <f>IF(DATABASE!$X3450&lt;&gt;1,"",DATABASE!D3450)</f>
        <v/>
      </c>
      <c r="I3452" s="93">
        <f>IF(DATABASE!$X3450&lt;&gt;1,"",DATABASE!S3450)</f>
        <v/>
      </c>
    </row>
    <row r="3453" ht="16.5" customHeight="1" s="111">
      <c r="A3453" s="92">
        <f>IF(DATABASE!$X3451&lt;&gt;1,"",DATABASE!B3451)</f>
        <v/>
      </c>
      <c r="B3453" s="93">
        <f>IF(DATABASE!$X3451&lt;&gt;1,"",DATABASE!M3451)</f>
        <v/>
      </c>
      <c r="C3453" s="94">
        <f>IF(DATABASE!$X3451&lt;&gt;1,"",DATABASE!A3451)</f>
        <v/>
      </c>
      <c r="D3453" s="94">
        <f>IF(DATABASE!$X3451&lt;&gt;1,"",DATABASE!P3451)</f>
        <v/>
      </c>
      <c r="E3453" s="94">
        <f>IF(DATABASE!$X3451&lt;&gt;1,"",DATABASE!L3451)</f>
        <v/>
      </c>
      <c r="F3453" s="94">
        <f>IF(DATABASE!$X3451&lt;&gt;1,"",DATABASE!Q3451)</f>
        <v/>
      </c>
      <c r="G3453" s="94">
        <f>IF(DATABASE!$X3451&lt;&gt;1,"",DATABASE!C3451)</f>
        <v/>
      </c>
      <c r="H3453" s="94">
        <f>IF(DATABASE!$X3451&lt;&gt;1,"",DATABASE!D3451)</f>
        <v/>
      </c>
      <c r="I3453" s="93">
        <f>IF(DATABASE!$X3451&lt;&gt;1,"",DATABASE!S3451)</f>
        <v/>
      </c>
    </row>
    <row r="3454" ht="16.5" customHeight="1" s="111">
      <c r="A3454" s="92">
        <f>IF(DATABASE!$X3452&lt;&gt;1,"",DATABASE!B3452)</f>
        <v/>
      </c>
      <c r="B3454" s="93">
        <f>IF(DATABASE!$X3452&lt;&gt;1,"",DATABASE!M3452)</f>
        <v/>
      </c>
      <c r="C3454" s="94">
        <f>IF(DATABASE!$X3452&lt;&gt;1,"",DATABASE!A3452)</f>
        <v/>
      </c>
      <c r="D3454" s="94">
        <f>IF(DATABASE!$X3452&lt;&gt;1,"",DATABASE!P3452)</f>
        <v/>
      </c>
      <c r="E3454" s="94">
        <f>IF(DATABASE!$X3452&lt;&gt;1,"",DATABASE!L3452)</f>
        <v/>
      </c>
      <c r="F3454" s="94">
        <f>IF(DATABASE!$X3452&lt;&gt;1,"",DATABASE!Q3452)</f>
        <v/>
      </c>
      <c r="G3454" s="94">
        <f>IF(DATABASE!$X3452&lt;&gt;1,"",DATABASE!C3452)</f>
        <v/>
      </c>
      <c r="H3454" s="94">
        <f>IF(DATABASE!$X3452&lt;&gt;1,"",DATABASE!D3452)</f>
        <v/>
      </c>
      <c r="I3454" s="93">
        <f>IF(DATABASE!$X3452&lt;&gt;1,"",DATABASE!S3452)</f>
        <v/>
      </c>
    </row>
    <row r="3455" ht="16.5" customHeight="1" s="111">
      <c r="A3455" s="92">
        <f>IF(DATABASE!$X3453&lt;&gt;1,"",DATABASE!B3453)</f>
        <v/>
      </c>
      <c r="B3455" s="93">
        <f>IF(DATABASE!$X3453&lt;&gt;1,"",DATABASE!M3453)</f>
        <v/>
      </c>
      <c r="C3455" s="94">
        <f>IF(DATABASE!$X3453&lt;&gt;1,"",DATABASE!A3453)</f>
        <v/>
      </c>
      <c r="D3455" s="94">
        <f>IF(DATABASE!$X3453&lt;&gt;1,"",DATABASE!P3453)</f>
        <v/>
      </c>
      <c r="E3455" s="94">
        <f>IF(DATABASE!$X3453&lt;&gt;1,"",DATABASE!L3453)</f>
        <v/>
      </c>
      <c r="F3455" s="94">
        <f>IF(DATABASE!$X3453&lt;&gt;1,"",DATABASE!Q3453)</f>
        <v/>
      </c>
      <c r="G3455" s="94">
        <f>IF(DATABASE!$X3453&lt;&gt;1,"",DATABASE!C3453)</f>
        <v/>
      </c>
      <c r="H3455" s="94">
        <f>IF(DATABASE!$X3453&lt;&gt;1,"",DATABASE!D3453)</f>
        <v/>
      </c>
      <c r="I3455" s="93">
        <f>IF(DATABASE!$X3453&lt;&gt;1,"",DATABASE!S3453)</f>
        <v/>
      </c>
    </row>
    <row r="3456" ht="16.5" customHeight="1" s="111">
      <c r="A3456" s="92">
        <f>IF(DATABASE!$X3454&lt;&gt;1,"",DATABASE!B3454)</f>
        <v/>
      </c>
      <c r="B3456" s="93">
        <f>IF(DATABASE!$X3454&lt;&gt;1,"",DATABASE!M3454)</f>
        <v/>
      </c>
      <c r="C3456" s="94">
        <f>IF(DATABASE!$X3454&lt;&gt;1,"",DATABASE!A3454)</f>
        <v/>
      </c>
      <c r="D3456" s="94">
        <f>IF(DATABASE!$X3454&lt;&gt;1,"",DATABASE!P3454)</f>
        <v/>
      </c>
      <c r="E3456" s="94">
        <f>IF(DATABASE!$X3454&lt;&gt;1,"",DATABASE!L3454)</f>
        <v/>
      </c>
      <c r="F3456" s="94">
        <f>IF(DATABASE!$X3454&lt;&gt;1,"",DATABASE!Q3454)</f>
        <v/>
      </c>
      <c r="G3456" s="94">
        <f>IF(DATABASE!$X3454&lt;&gt;1,"",DATABASE!C3454)</f>
        <v/>
      </c>
      <c r="H3456" s="94">
        <f>IF(DATABASE!$X3454&lt;&gt;1,"",DATABASE!D3454)</f>
        <v/>
      </c>
      <c r="I3456" s="93">
        <f>IF(DATABASE!$X3454&lt;&gt;1,"",DATABASE!S3454)</f>
        <v/>
      </c>
    </row>
    <row r="3457" ht="16.5" customHeight="1" s="111">
      <c r="A3457" s="92">
        <f>IF(DATABASE!$X3455&lt;&gt;1,"",DATABASE!B3455)</f>
        <v/>
      </c>
      <c r="B3457" s="93">
        <f>IF(DATABASE!$X3455&lt;&gt;1,"",DATABASE!M3455)</f>
        <v/>
      </c>
      <c r="C3457" s="94">
        <f>IF(DATABASE!$X3455&lt;&gt;1,"",DATABASE!A3455)</f>
        <v/>
      </c>
      <c r="D3457" s="94">
        <f>IF(DATABASE!$X3455&lt;&gt;1,"",DATABASE!P3455)</f>
        <v/>
      </c>
      <c r="E3457" s="94">
        <f>IF(DATABASE!$X3455&lt;&gt;1,"",DATABASE!L3455)</f>
        <v/>
      </c>
      <c r="F3457" s="94">
        <f>IF(DATABASE!$X3455&lt;&gt;1,"",DATABASE!Q3455)</f>
        <v/>
      </c>
      <c r="G3457" s="94">
        <f>IF(DATABASE!$X3455&lt;&gt;1,"",DATABASE!C3455)</f>
        <v/>
      </c>
      <c r="H3457" s="94">
        <f>IF(DATABASE!$X3455&lt;&gt;1,"",DATABASE!D3455)</f>
        <v/>
      </c>
      <c r="I3457" s="93">
        <f>IF(DATABASE!$X3455&lt;&gt;1,"",DATABASE!S3455)</f>
        <v/>
      </c>
    </row>
    <row r="3458" ht="16.5" customHeight="1" s="111">
      <c r="A3458" s="92">
        <f>IF(DATABASE!$X3456&lt;&gt;1,"",DATABASE!B3456)</f>
        <v/>
      </c>
      <c r="B3458" s="93">
        <f>IF(DATABASE!$X3456&lt;&gt;1,"",DATABASE!M3456)</f>
        <v/>
      </c>
      <c r="C3458" s="94">
        <f>IF(DATABASE!$X3456&lt;&gt;1,"",DATABASE!A3456)</f>
        <v/>
      </c>
      <c r="D3458" s="94">
        <f>IF(DATABASE!$X3456&lt;&gt;1,"",DATABASE!P3456)</f>
        <v/>
      </c>
      <c r="E3458" s="94">
        <f>IF(DATABASE!$X3456&lt;&gt;1,"",DATABASE!L3456)</f>
        <v/>
      </c>
      <c r="F3458" s="94">
        <f>IF(DATABASE!$X3456&lt;&gt;1,"",DATABASE!Q3456)</f>
        <v/>
      </c>
      <c r="G3458" s="94">
        <f>IF(DATABASE!$X3456&lt;&gt;1,"",DATABASE!C3456)</f>
        <v/>
      </c>
      <c r="H3458" s="94">
        <f>IF(DATABASE!$X3456&lt;&gt;1,"",DATABASE!D3456)</f>
        <v/>
      </c>
      <c r="I3458" s="93">
        <f>IF(DATABASE!$X3456&lt;&gt;1,"",DATABASE!S3456)</f>
        <v/>
      </c>
    </row>
    <row r="3459" ht="16.5" customHeight="1" s="111">
      <c r="A3459" s="92">
        <f>IF(DATABASE!$X3457&lt;&gt;1,"",DATABASE!B3457)</f>
        <v/>
      </c>
      <c r="B3459" s="93">
        <f>IF(DATABASE!$X3457&lt;&gt;1,"",DATABASE!M3457)</f>
        <v/>
      </c>
      <c r="C3459" s="94">
        <f>IF(DATABASE!$X3457&lt;&gt;1,"",DATABASE!A3457)</f>
        <v/>
      </c>
      <c r="D3459" s="94">
        <f>IF(DATABASE!$X3457&lt;&gt;1,"",DATABASE!P3457)</f>
        <v/>
      </c>
      <c r="E3459" s="94">
        <f>IF(DATABASE!$X3457&lt;&gt;1,"",DATABASE!L3457)</f>
        <v/>
      </c>
      <c r="F3459" s="94">
        <f>IF(DATABASE!$X3457&lt;&gt;1,"",DATABASE!Q3457)</f>
        <v/>
      </c>
      <c r="G3459" s="94">
        <f>IF(DATABASE!$X3457&lt;&gt;1,"",DATABASE!C3457)</f>
        <v/>
      </c>
      <c r="H3459" s="94">
        <f>IF(DATABASE!$X3457&lt;&gt;1,"",DATABASE!D3457)</f>
        <v/>
      </c>
      <c r="I3459" s="93">
        <f>IF(DATABASE!$X3457&lt;&gt;1,"",DATABASE!S3457)</f>
        <v/>
      </c>
    </row>
    <row r="3460" ht="16.5" customHeight="1" s="111">
      <c r="A3460" s="92">
        <f>IF(DATABASE!$X3458&lt;&gt;1,"",DATABASE!B3458)</f>
        <v/>
      </c>
      <c r="B3460" s="93">
        <f>IF(DATABASE!$X3458&lt;&gt;1,"",DATABASE!M3458)</f>
        <v/>
      </c>
      <c r="C3460" s="94">
        <f>IF(DATABASE!$X3458&lt;&gt;1,"",DATABASE!A3458)</f>
        <v/>
      </c>
      <c r="D3460" s="94">
        <f>IF(DATABASE!$X3458&lt;&gt;1,"",DATABASE!P3458)</f>
        <v/>
      </c>
      <c r="E3460" s="94">
        <f>IF(DATABASE!$X3458&lt;&gt;1,"",DATABASE!L3458)</f>
        <v/>
      </c>
      <c r="F3460" s="94">
        <f>IF(DATABASE!$X3458&lt;&gt;1,"",DATABASE!Q3458)</f>
        <v/>
      </c>
      <c r="G3460" s="94">
        <f>IF(DATABASE!$X3458&lt;&gt;1,"",DATABASE!C3458)</f>
        <v/>
      </c>
      <c r="H3460" s="94">
        <f>IF(DATABASE!$X3458&lt;&gt;1,"",DATABASE!D3458)</f>
        <v/>
      </c>
      <c r="I3460" s="93">
        <f>IF(DATABASE!$X3458&lt;&gt;1,"",DATABASE!S3458)</f>
        <v/>
      </c>
    </row>
    <row r="3461" ht="16.5" customHeight="1" s="111">
      <c r="A3461" s="92">
        <f>IF(DATABASE!$X3459&lt;&gt;1,"",DATABASE!B3459)</f>
        <v/>
      </c>
      <c r="B3461" s="93">
        <f>IF(DATABASE!$X3459&lt;&gt;1,"",DATABASE!M3459)</f>
        <v/>
      </c>
      <c r="C3461" s="94">
        <f>IF(DATABASE!$X3459&lt;&gt;1,"",DATABASE!A3459)</f>
        <v/>
      </c>
      <c r="D3461" s="94">
        <f>IF(DATABASE!$X3459&lt;&gt;1,"",DATABASE!P3459)</f>
        <v/>
      </c>
      <c r="E3461" s="94">
        <f>IF(DATABASE!$X3459&lt;&gt;1,"",DATABASE!L3459)</f>
        <v/>
      </c>
      <c r="F3461" s="94">
        <f>IF(DATABASE!$X3459&lt;&gt;1,"",DATABASE!Q3459)</f>
        <v/>
      </c>
      <c r="G3461" s="94">
        <f>IF(DATABASE!$X3459&lt;&gt;1,"",DATABASE!C3459)</f>
        <v/>
      </c>
      <c r="H3461" s="94">
        <f>IF(DATABASE!$X3459&lt;&gt;1,"",DATABASE!D3459)</f>
        <v/>
      </c>
      <c r="I3461" s="93">
        <f>IF(DATABASE!$X3459&lt;&gt;1,"",DATABASE!S3459)</f>
        <v/>
      </c>
    </row>
    <row r="3462" ht="16.5" customHeight="1" s="111">
      <c r="A3462" s="92">
        <f>IF(DATABASE!$X3460&lt;&gt;1,"",DATABASE!B3460)</f>
        <v/>
      </c>
      <c r="B3462" s="93">
        <f>IF(DATABASE!$X3460&lt;&gt;1,"",DATABASE!M3460)</f>
        <v/>
      </c>
      <c r="C3462" s="94">
        <f>IF(DATABASE!$X3460&lt;&gt;1,"",DATABASE!A3460)</f>
        <v/>
      </c>
      <c r="D3462" s="94">
        <f>IF(DATABASE!$X3460&lt;&gt;1,"",DATABASE!P3460)</f>
        <v/>
      </c>
      <c r="E3462" s="94">
        <f>IF(DATABASE!$X3460&lt;&gt;1,"",DATABASE!L3460)</f>
        <v/>
      </c>
      <c r="F3462" s="94">
        <f>IF(DATABASE!$X3460&lt;&gt;1,"",DATABASE!Q3460)</f>
        <v/>
      </c>
      <c r="G3462" s="94">
        <f>IF(DATABASE!$X3460&lt;&gt;1,"",DATABASE!C3460)</f>
        <v/>
      </c>
      <c r="H3462" s="94">
        <f>IF(DATABASE!$X3460&lt;&gt;1,"",DATABASE!D3460)</f>
        <v/>
      </c>
      <c r="I3462" s="93">
        <f>IF(DATABASE!$X3460&lt;&gt;1,"",DATABASE!S3460)</f>
        <v/>
      </c>
    </row>
    <row r="3463" ht="16.5" customHeight="1" s="111">
      <c r="A3463" s="92">
        <f>IF(DATABASE!$X3461&lt;&gt;1,"",DATABASE!B3461)</f>
        <v/>
      </c>
      <c r="B3463" s="93">
        <f>IF(DATABASE!$X3461&lt;&gt;1,"",DATABASE!M3461)</f>
        <v/>
      </c>
      <c r="C3463" s="94">
        <f>IF(DATABASE!$X3461&lt;&gt;1,"",DATABASE!A3461)</f>
        <v/>
      </c>
      <c r="D3463" s="94">
        <f>IF(DATABASE!$X3461&lt;&gt;1,"",DATABASE!P3461)</f>
        <v/>
      </c>
      <c r="E3463" s="94">
        <f>IF(DATABASE!$X3461&lt;&gt;1,"",DATABASE!L3461)</f>
        <v/>
      </c>
      <c r="F3463" s="94">
        <f>IF(DATABASE!$X3461&lt;&gt;1,"",DATABASE!Q3461)</f>
        <v/>
      </c>
      <c r="G3463" s="94">
        <f>IF(DATABASE!$X3461&lt;&gt;1,"",DATABASE!C3461)</f>
        <v/>
      </c>
      <c r="H3463" s="94">
        <f>IF(DATABASE!$X3461&lt;&gt;1,"",DATABASE!D3461)</f>
        <v/>
      </c>
      <c r="I3463" s="93">
        <f>IF(DATABASE!$X3461&lt;&gt;1,"",DATABASE!S3461)</f>
        <v/>
      </c>
    </row>
    <row r="3464" ht="16.5" customHeight="1" s="111">
      <c r="A3464" s="92">
        <f>IF(DATABASE!$X3462&lt;&gt;1,"",DATABASE!B3462)</f>
        <v/>
      </c>
      <c r="B3464" s="93">
        <f>IF(DATABASE!$X3462&lt;&gt;1,"",DATABASE!M3462)</f>
        <v/>
      </c>
      <c r="C3464" s="94">
        <f>IF(DATABASE!$X3462&lt;&gt;1,"",DATABASE!A3462)</f>
        <v/>
      </c>
      <c r="D3464" s="94">
        <f>IF(DATABASE!$X3462&lt;&gt;1,"",DATABASE!P3462)</f>
        <v/>
      </c>
      <c r="E3464" s="94">
        <f>IF(DATABASE!$X3462&lt;&gt;1,"",DATABASE!L3462)</f>
        <v/>
      </c>
      <c r="F3464" s="94">
        <f>IF(DATABASE!$X3462&lt;&gt;1,"",DATABASE!Q3462)</f>
        <v/>
      </c>
      <c r="G3464" s="94">
        <f>IF(DATABASE!$X3462&lt;&gt;1,"",DATABASE!C3462)</f>
        <v/>
      </c>
      <c r="H3464" s="94">
        <f>IF(DATABASE!$X3462&lt;&gt;1,"",DATABASE!D3462)</f>
        <v/>
      </c>
      <c r="I3464" s="93">
        <f>IF(DATABASE!$X3462&lt;&gt;1,"",DATABASE!S3462)</f>
        <v/>
      </c>
    </row>
    <row r="3465" ht="16.5" customHeight="1" s="111">
      <c r="A3465" s="92">
        <f>IF(DATABASE!$X3463&lt;&gt;1,"",DATABASE!B3463)</f>
        <v/>
      </c>
      <c r="B3465" s="93">
        <f>IF(DATABASE!$X3463&lt;&gt;1,"",DATABASE!M3463)</f>
        <v/>
      </c>
      <c r="C3465" s="94">
        <f>IF(DATABASE!$X3463&lt;&gt;1,"",DATABASE!A3463)</f>
        <v/>
      </c>
      <c r="D3465" s="94">
        <f>IF(DATABASE!$X3463&lt;&gt;1,"",DATABASE!P3463)</f>
        <v/>
      </c>
      <c r="E3465" s="94">
        <f>IF(DATABASE!$X3463&lt;&gt;1,"",DATABASE!L3463)</f>
        <v/>
      </c>
      <c r="F3465" s="94">
        <f>IF(DATABASE!$X3463&lt;&gt;1,"",DATABASE!Q3463)</f>
        <v/>
      </c>
      <c r="G3465" s="94">
        <f>IF(DATABASE!$X3463&lt;&gt;1,"",DATABASE!C3463)</f>
        <v/>
      </c>
      <c r="H3465" s="94">
        <f>IF(DATABASE!$X3463&lt;&gt;1,"",DATABASE!D3463)</f>
        <v/>
      </c>
      <c r="I3465" s="93">
        <f>IF(DATABASE!$X3463&lt;&gt;1,"",DATABASE!S3463)</f>
        <v/>
      </c>
    </row>
    <row r="3466" ht="16.5" customHeight="1" s="111">
      <c r="A3466" s="92">
        <f>IF(DATABASE!$X3464&lt;&gt;1,"",DATABASE!B3464)</f>
        <v/>
      </c>
      <c r="B3466" s="93">
        <f>IF(DATABASE!$X3464&lt;&gt;1,"",DATABASE!M3464)</f>
        <v/>
      </c>
      <c r="C3466" s="94">
        <f>IF(DATABASE!$X3464&lt;&gt;1,"",DATABASE!A3464)</f>
        <v/>
      </c>
      <c r="D3466" s="94">
        <f>IF(DATABASE!$X3464&lt;&gt;1,"",DATABASE!P3464)</f>
        <v/>
      </c>
      <c r="E3466" s="94">
        <f>IF(DATABASE!$X3464&lt;&gt;1,"",DATABASE!L3464)</f>
        <v/>
      </c>
      <c r="F3466" s="94">
        <f>IF(DATABASE!$X3464&lt;&gt;1,"",DATABASE!Q3464)</f>
        <v/>
      </c>
      <c r="G3466" s="94">
        <f>IF(DATABASE!$X3464&lt;&gt;1,"",DATABASE!C3464)</f>
        <v/>
      </c>
      <c r="H3466" s="94">
        <f>IF(DATABASE!$X3464&lt;&gt;1,"",DATABASE!D3464)</f>
        <v/>
      </c>
      <c r="I3466" s="93">
        <f>IF(DATABASE!$X3464&lt;&gt;1,"",DATABASE!S3464)</f>
        <v/>
      </c>
    </row>
    <row r="3467" ht="16.5" customHeight="1" s="111">
      <c r="A3467" s="92">
        <f>IF(DATABASE!$X3465&lt;&gt;1,"",DATABASE!B3465)</f>
        <v/>
      </c>
      <c r="B3467" s="93">
        <f>IF(DATABASE!$X3465&lt;&gt;1,"",DATABASE!M3465)</f>
        <v/>
      </c>
      <c r="C3467" s="94">
        <f>IF(DATABASE!$X3465&lt;&gt;1,"",DATABASE!A3465)</f>
        <v/>
      </c>
      <c r="D3467" s="94">
        <f>IF(DATABASE!$X3465&lt;&gt;1,"",DATABASE!P3465)</f>
        <v/>
      </c>
      <c r="E3467" s="94">
        <f>IF(DATABASE!$X3465&lt;&gt;1,"",DATABASE!L3465)</f>
        <v/>
      </c>
      <c r="F3467" s="94">
        <f>IF(DATABASE!$X3465&lt;&gt;1,"",DATABASE!Q3465)</f>
        <v/>
      </c>
      <c r="G3467" s="94">
        <f>IF(DATABASE!$X3465&lt;&gt;1,"",DATABASE!C3465)</f>
        <v/>
      </c>
      <c r="H3467" s="94">
        <f>IF(DATABASE!$X3465&lt;&gt;1,"",DATABASE!D3465)</f>
        <v/>
      </c>
      <c r="I3467" s="93">
        <f>IF(DATABASE!$X3465&lt;&gt;1,"",DATABASE!S3465)</f>
        <v/>
      </c>
    </row>
    <row r="3468" ht="16.5" customHeight="1" s="111">
      <c r="A3468" s="92">
        <f>IF(DATABASE!$X3466&lt;&gt;1,"",DATABASE!B3466)</f>
        <v/>
      </c>
      <c r="B3468" s="93">
        <f>IF(DATABASE!$X3466&lt;&gt;1,"",DATABASE!M3466)</f>
        <v/>
      </c>
      <c r="C3468" s="94">
        <f>IF(DATABASE!$X3466&lt;&gt;1,"",DATABASE!A3466)</f>
        <v/>
      </c>
      <c r="D3468" s="94">
        <f>IF(DATABASE!$X3466&lt;&gt;1,"",DATABASE!P3466)</f>
        <v/>
      </c>
      <c r="E3468" s="94">
        <f>IF(DATABASE!$X3466&lt;&gt;1,"",DATABASE!L3466)</f>
        <v/>
      </c>
      <c r="F3468" s="94">
        <f>IF(DATABASE!$X3466&lt;&gt;1,"",DATABASE!Q3466)</f>
        <v/>
      </c>
      <c r="G3468" s="94">
        <f>IF(DATABASE!$X3466&lt;&gt;1,"",DATABASE!C3466)</f>
        <v/>
      </c>
      <c r="H3468" s="94">
        <f>IF(DATABASE!$X3466&lt;&gt;1,"",DATABASE!D3466)</f>
        <v/>
      </c>
      <c r="I3468" s="93">
        <f>IF(DATABASE!$X3466&lt;&gt;1,"",DATABASE!S3466)</f>
        <v/>
      </c>
    </row>
    <row r="3469" ht="16.5" customHeight="1" s="111">
      <c r="A3469" s="92">
        <f>IF(DATABASE!$X3467&lt;&gt;1,"",DATABASE!B3467)</f>
        <v/>
      </c>
      <c r="B3469" s="93">
        <f>IF(DATABASE!$X3467&lt;&gt;1,"",DATABASE!M3467)</f>
        <v/>
      </c>
      <c r="C3469" s="94">
        <f>IF(DATABASE!$X3467&lt;&gt;1,"",DATABASE!A3467)</f>
        <v/>
      </c>
      <c r="D3469" s="94">
        <f>IF(DATABASE!$X3467&lt;&gt;1,"",DATABASE!P3467)</f>
        <v/>
      </c>
      <c r="E3469" s="94">
        <f>IF(DATABASE!$X3467&lt;&gt;1,"",DATABASE!L3467)</f>
        <v/>
      </c>
      <c r="F3469" s="94">
        <f>IF(DATABASE!$X3467&lt;&gt;1,"",DATABASE!Q3467)</f>
        <v/>
      </c>
      <c r="G3469" s="94">
        <f>IF(DATABASE!$X3467&lt;&gt;1,"",DATABASE!C3467)</f>
        <v/>
      </c>
      <c r="H3469" s="94">
        <f>IF(DATABASE!$X3467&lt;&gt;1,"",DATABASE!D3467)</f>
        <v/>
      </c>
      <c r="I3469" s="93">
        <f>IF(DATABASE!$X3467&lt;&gt;1,"",DATABASE!S3467)</f>
        <v/>
      </c>
    </row>
    <row r="3470" ht="16.5" customHeight="1" s="111">
      <c r="A3470" s="92">
        <f>IF(DATABASE!$X3468&lt;&gt;1,"",DATABASE!B3468)</f>
        <v/>
      </c>
      <c r="B3470" s="93">
        <f>IF(DATABASE!$X3468&lt;&gt;1,"",DATABASE!M3468)</f>
        <v/>
      </c>
      <c r="C3470" s="94">
        <f>IF(DATABASE!$X3468&lt;&gt;1,"",DATABASE!A3468)</f>
        <v/>
      </c>
      <c r="D3470" s="94">
        <f>IF(DATABASE!$X3468&lt;&gt;1,"",DATABASE!P3468)</f>
        <v/>
      </c>
      <c r="E3470" s="94">
        <f>IF(DATABASE!$X3468&lt;&gt;1,"",DATABASE!L3468)</f>
        <v/>
      </c>
      <c r="F3470" s="94">
        <f>IF(DATABASE!$X3468&lt;&gt;1,"",DATABASE!Q3468)</f>
        <v/>
      </c>
      <c r="G3470" s="94">
        <f>IF(DATABASE!$X3468&lt;&gt;1,"",DATABASE!C3468)</f>
        <v/>
      </c>
      <c r="H3470" s="94">
        <f>IF(DATABASE!$X3468&lt;&gt;1,"",DATABASE!D3468)</f>
        <v/>
      </c>
      <c r="I3470" s="93">
        <f>IF(DATABASE!$X3468&lt;&gt;1,"",DATABASE!S3468)</f>
        <v/>
      </c>
    </row>
    <row r="3471" ht="16.5" customHeight="1" s="111">
      <c r="A3471" s="92">
        <f>IF(DATABASE!$X3469&lt;&gt;1,"",DATABASE!B3469)</f>
        <v/>
      </c>
      <c r="B3471" s="93">
        <f>IF(DATABASE!$X3469&lt;&gt;1,"",DATABASE!M3469)</f>
        <v/>
      </c>
      <c r="C3471" s="94">
        <f>IF(DATABASE!$X3469&lt;&gt;1,"",DATABASE!A3469)</f>
        <v/>
      </c>
      <c r="D3471" s="94">
        <f>IF(DATABASE!$X3469&lt;&gt;1,"",DATABASE!P3469)</f>
        <v/>
      </c>
      <c r="E3471" s="94">
        <f>IF(DATABASE!$X3469&lt;&gt;1,"",DATABASE!L3469)</f>
        <v/>
      </c>
      <c r="F3471" s="94">
        <f>IF(DATABASE!$X3469&lt;&gt;1,"",DATABASE!Q3469)</f>
        <v/>
      </c>
      <c r="G3471" s="94">
        <f>IF(DATABASE!$X3469&lt;&gt;1,"",DATABASE!C3469)</f>
        <v/>
      </c>
      <c r="H3471" s="94">
        <f>IF(DATABASE!$X3469&lt;&gt;1,"",DATABASE!D3469)</f>
        <v/>
      </c>
      <c r="I3471" s="93">
        <f>IF(DATABASE!$X3469&lt;&gt;1,"",DATABASE!S3469)</f>
        <v/>
      </c>
    </row>
    <row r="3472" ht="16.5" customHeight="1" s="111">
      <c r="A3472" s="92">
        <f>IF(DATABASE!$X3470&lt;&gt;1,"",DATABASE!B3470)</f>
        <v/>
      </c>
      <c r="B3472" s="93">
        <f>IF(DATABASE!$X3470&lt;&gt;1,"",DATABASE!M3470)</f>
        <v/>
      </c>
      <c r="C3472" s="94">
        <f>IF(DATABASE!$X3470&lt;&gt;1,"",DATABASE!A3470)</f>
        <v/>
      </c>
      <c r="D3472" s="94">
        <f>IF(DATABASE!$X3470&lt;&gt;1,"",DATABASE!P3470)</f>
        <v/>
      </c>
      <c r="E3472" s="94">
        <f>IF(DATABASE!$X3470&lt;&gt;1,"",DATABASE!L3470)</f>
        <v/>
      </c>
      <c r="F3472" s="94">
        <f>IF(DATABASE!$X3470&lt;&gt;1,"",DATABASE!Q3470)</f>
        <v/>
      </c>
      <c r="G3472" s="94">
        <f>IF(DATABASE!$X3470&lt;&gt;1,"",DATABASE!C3470)</f>
        <v/>
      </c>
      <c r="H3472" s="94">
        <f>IF(DATABASE!$X3470&lt;&gt;1,"",DATABASE!D3470)</f>
        <v/>
      </c>
      <c r="I3472" s="93">
        <f>IF(DATABASE!$X3470&lt;&gt;1,"",DATABASE!S3470)</f>
        <v/>
      </c>
    </row>
    <row r="3473" ht="16.5" customHeight="1" s="111">
      <c r="A3473" s="92">
        <f>IF(DATABASE!$X3471&lt;&gt;1,"",DATABASE!B3471)</f>
        <v/>
      </c>
      <c r="B3473" s="93">
        <f>IF(DATABASE!$X3471&lt;&gt;1,"",DATABASE!M3471)</f>
        <v/>
      </c>
      <c r="C3473" s="94">
        <f>IF(DATABASE!$X3471&lt;&gt;1,"",DATABASE!A3471)</f>
        <v/>
      </c>
      <c r="D3473" s="94">
        <f>IF(DATABASE!$X3471&lt;&gt;1,"",DATABASE!P3471)</f>
        <v/>
      </c>
      <c r="E3473" s="94">
        <f>IF(DATABASE!$X3471&lt;&gt;1,"",DATABASE!L3471)</f>
        <v/>
      </c>
      <c r="F3473" s="94">
        <f>IF(DATABASE!$X3471&lt;&gt;1,"",DATABASE!Q3471)</f>
        <v/>
      </c>
      <c r="G3473" s="94">
        <f>IF(DATABASE!$X3471&lt;&gt;1,"",DATABASE!C3471)</f>
        <v/>
      </c>
      <c r="H3473" s="94">
        <f>IF(DATABASE!$X3471&lt;&gt;1,"",DATABASE!D3471)</f>
        <v/>
      </c>
      <c r="I3473" s="93">
        <f>IF(DATABASE!$X3471&lt;&gt;1,"",DATABASE!S3471)</f>
        <v/>
      </c>
    </row>
    <row r="3474" ht="16.5" customHeight="1" s="111">
      <c r="A3474" s="92">
        <f>IF(DATABASE!$X3472&lt;&gt;1,"",DATABASE!B3472)</f>
        <v/>
      </c>
      <c r="B3474" s="93">
        <f>IF(DATABASE!$X3472&lt;&gt;1,"",DATABASE!M3472)</f>
        <v/>
      </c>
      <c r="C3474" s="94">
        <f>IF(DATABASE!$X3472&lt;&gt;1,"",DATABASE!A3472)</f>
        <v/>
      </c>
      <c r="D3474" s="94">
        <f>IF(DATABASE!$X3472&lt;&gt;1,"",DATABASE!P3472)</f>
        <v/>
      </c>
      <c r="E3474" s="94">
        <f>IF(DATABASE!$X3472&lt;&gt;1,"",DATABASE!L3472)</f>
        <v/>
      </c>
      <c r="F3474" s="94">
        <f>IF(DATABASE!$X3472&lt;&gt;1,"",DATABASE!Q3472)</f>
        <v/>
      </c>
      <c r="G3474" s="94">
        <f>IF(DATABASE!$X3472&lt;&gt;1,"",DATABASE!C3472)</f>
        <v/>
      </c>
      <c r="H3474" s="94">
        <f>IF(DATABASE!$X3472&lt;&gt;1,"",DATABASE!D3472)</f>
        <v/>
      </c>
      <c r="I3474" s="93">
        <f>IF(DATABASE!$X3472&lt;&gt;1,"",DATABASE!S3472)</f>
        <v/>
      </c>
    </row>
    <row r="3475" ht="16.5" customHeight="1" s="111">
      <c r="A3475" s="92">
        <f>IF(DATABASE!$X3473&lt;&gt;1,"",DATABASE!B3473)</f>
        <v/>
      </c>
      <c r="B3475" s="93">
        <f>IF(DATABASE!$X3473&lt;&gt;1,"",DATABASE!M3473)</f>
        <v/>
      </c>
      <c r="C3475" s="94">
        <f>IF(DATABASE!$X3473&lt;&gt;1,"",DATABASE!A3473)</f>
        <v/>
      </c>
      <c r="D3475" s="94">
        <f>IF(DATABASE!$X3473&lt;&gt;1,"",DATABASE!P3473)</f>
        <v/>
      </c>
      <c r="E3475" s="94">
        <f>IF(DATABASE!$X3473&lt;&gt;1,"",DATABASE!L3473)</f>
        <v/>
      </c>
      <c r="F3475" s="94">
        <f>IF(DATABASE!$X3473&lt;&gt;1,"",DATABASE!Q3473)</f>
        <v/>
      </c>
      <c r="G3475" s="94">
        <f>IF(DATABASE!$X3473&lt;&gt;1,"",DATABASE!C3473)</f>
        <v/>
      </c>
      <c r="H3475" s="94">
        <f>IF(DATABASE!$X3473&lt;&gt;1,"",DATABASE!D3473)</f>
        <v/>
      </c>
      <c r="I3475" s="93">
        <f>IF(DATABASE!$X3473&lt;&gt;1,"",DATABASE!S3473)</f>
        <v/>
      </c>
    </row>
    <row r="3476" ht="16.5" customHeight="1" s="111">
      <c r="A3476" s="92">
        <f>IF(DATABASE!$X3474&lt;&gt;1,"",DATABASE!B3474)</f>
        <v/>
      </c>
      <c r="B3476" s="93">
        <f>IF(DATABASE!$X3474&lt;&gt;1,"",DATABASE!M3474)</f>
        <v/>
      </c>
      <c r="C3476" s="94">
        <f>IF(DATABASE!$X3474&lt;&gt;1,"",DATABASE!A3474)</f>
        <v/>
      </c>
      <c r="D3476" s="94">
        <f>IF(DATABASE!$X3474&lt;&gt;1,"",DATABASE!P3474)</f>
        <v/>
      </c>
      <c r="E3476" s="94">
        <f>IF(DATABASE!$X3474&lt;&gt;1,"",DATABASE!L3474)</f>
        <v/>
      </c>
      <c r="F3476" s="94">
        <f>IF(DATABASE!$X3474&lt;&gt;1,"",DATABASE!Q3474)</f>
        <v/>
      </c>
      <c r="G3476" s="94">
        <f>IF(DATABASE!$X3474&lt;&gt;1,"",DATABASE!C3474)</f>
        <v/>
      </c>
      <c r="H3476" s="94">
        <f>IF(DATABASE!$X3474&lt;&gt;1,"",DATABASE!D3474)</f>
        <v/>
      </c>
      <c r="I3476" s="93">
        <f>IF(DATABASE!$X3474&lt;&gt;1,"",DATABASE!S3474)</f>
        <v/>
      </c>
    </row>
    <row r="3477" ht="16.5" customHeight="1" s="111">
      <c r="A3477" s="92">
        <f>IF(DATABASE!$X3475&lt;&gt;1,"",DATABASE!B3475)</f>
        <v/>
      </c>
      <c r="B3477" s="93">
        <f>IF(DATABASE!$X3475&lt;&gt;1,"",DATABASE!M3475)</f>
        <v/>
      </c>
      <c r="C3477" s="94">
        <f>IF(DATABASE!$X3475&lt;&gt;1,"",DATABASE!A3475)</f>
        <v/>
      </c>
      <c r="D3477" s="94">
        <f>IF(DATABASE!$X3475&lt;&gt;1,"",DATABASE!P3475)</f>
        <v/>
      </c>
      <c r="E3477" s="94">
        <f>IF(DATABASE!$X3475&lt;&gt;1,"",DATABASE!L3475)</f>
        <v/>
      </c>
      <c r="F3477" s="94">
        <f>IF(DATABASE!$X3475&lt;&gt;1,"",DATABASE!Q3475)</f>
        <v/>
      </c>
      <c r="G3477" s="94">
        <f>IF(DATABASE!$X3475&lt;&gt;1,"",DATABASE!C3475)</f>
        <v/>
      </c>
      <c r="H3477" s="94">
        <f>IF(DATABASE!$X3475&lt;&gt;1,"",DATABASE!D3475)</f>
        <v/>
      </c>
      <c r="I3477" s="93">
        <f>IF(DATABASE!$X3475&lt;&gt;1,"",DATABASE!S3475)</f>
        <v/>
      </c>
    </row>
    <row r="3478" ht="16.5" customHeight="1" s="111">
      <c r="A3478" s="92">
        <f>IF(DATABASE!$X3476&lt;&gt;1,"",DATABASE!B3476)</f>
        <v/>
      </c>
      <c r="B3478" s="93">
        <f>IF(DATABASE!$X3476&lt;&gt;1,"",DATABASE!M3476)</f>
        <v/>
      </c>
      <c r="C3478" s="94">
        <f>IF(DATABASE!$X3476&lt;&gt;1,"",DATABASE!A3476)</f>
        <v/>
      </c>
      <c r="D3478" s="94">
        <f>IF(DATABASE!$X3476&lt;&gt;1,"",DATABASE!P3476)</f>
        <v/>
      </c>
      <c r="E3478" s="94">
        <f>IF(DATABASE!$X3476&lt;&gt;1,"",DATABASE!L3476)</f>
        <v/>
      </c>
      <c r="F3478" s="94">
        <f>IF(DATABASE!$X3476&lt;&gt;1,"",DATABASE!Q3476)</f>
        <v/>
      </c>
      <c r="G3478" s="94">
        <f>IF(DATABASE!$X3476&lt;&gt;1,"",DATABASE!C3476)</f>
        <v/>
      </c>
      <c r="H3478" s="94">
        <f>IF(DATABASE!$X3476&lt;&gt;1,"",DATABASE!D3476)</f>
        <v/>
      </c>
      <c r="I3478" s="93">
        <f>IF(DATABASE!$X3476&lt;&gt;1,"",DATABASE!S3476)</f>
        <v/>
      </c>
    </row>
    <row r="3479" ht="16.5" customHeight="1" s="111">
      <c r="A3479" s="92">
        <f>IF(DATABASE!$X3477&lt;&gt;1,"",DATABASE!B3477)</f>
        <v/>
      </c>
      <c r="B3479" s="93">
        <f>IF(DATABASE!$X3477&lt;&gt;1,"",DATABASE!M3477)</f>
        <v/>
      </c>
      <c r="C3479" s="94">
        <f>IF(DATABASE!$X3477&lt;&gt;1,"",DATABASE!A3477)</f>
        <v/>
      </c>
      <c r="D3479" s="94">
        <f>IF(DATABASE!$X3477&lt;&gt;1,"",DATABASE!P3477)</f>
        <v/>
      </c>
      <c r="E3479" s="94">
        <f>IF(DATABASE!$X3477&lt;&gt;1,"",DATABASE!L3477)</f>
        <v/>
      </c>
      <c r="F3479" s="94">
        <f>IF(DATABASE!$X3477&lt;&gt;1,"",DATABASE!Q3477)</f>
        <v/>
      </c>
      <c r="G3479" s="94">
        <f>IF(DATABASE!$X3477&lt;&gt;1,"",DATABASE!C3477)</f>
        <v/>
      </c>
      <c r="H3479" s="94">
        <f>IF(DATABASE!$X3477&lt;&gt;1,"",DATABASE!D3477)</f>
        <v/>
      </c>
      <c r="I3479" s="93">
        <f>IF(DATABASE!$X3477&lt;&gt;1,"",DATABASE!S3477)</f>
        <v/>
      </c>
    </row>
    <row r="3480" ht="16.5" customHeight="1" s="111">
      <c r="A3480" s="92">
        <f>IF(DATABASE!$X3478&lt;&gt;1,"",DATABASE!B3478)</f>
        <v/>
      </c>
      <c r="B3480" s="93">
        <f>IF(DATABASE!$X3478&lt;&gt;1,"",DATABASE!M3478)</f>
        <v/>
      </c>
      <c r="C3480" s="94">
        <f>IF(DATABASE!$X3478&lt;&gt;1,"",DATABASE!A3478)</f>
        <v/>
      </c>
      <c r="D3480" s="94">
        <f>IF(DATABASE!$X3478&lt;&gt;1,"",DATABASE!P3478)</f>
        <v/>
      </c>
      <c r="E3480" s="94">
        <f>IF(DATABASE!$X3478&lt;&gt;1,"",DATABASE!L3478)</f>
        <v/>
      </c>
      <c r="F3480" s="94">
        <f>IF(DATABASE!$X3478&lt;&gt;1,"",DATABASE!Q3478)</f>
        <v/>
      </c>
      <c r="G3480" s="94">
        <f>IF(DATABASE!$X3478&lt;&gt;1,"",DATABASE!C3478)</f>
        <v/>
      </c>
      <c r="H3480" s="94">
        <f>IF(DATABASE!$X3478&lt;&gt;1,"",DATABASE!D3478)</f>
        <v/>
      </c>
      <c r="I3480" s="93">
        <f>IF(DATABASE!$X3478&lt;&gt;1,"",DATABASE!S3478)</f>
        <v/>
      </c>
    </row>
    <row r="3481" ht="16.5" customHeight="1" s="111">
      <c r="A3481" s="92">
        <f>IF(DATABASE!$X3479&lt;&gt;1,"",DATABASE!B3479)</f>
        <v/>
      </c>
      <c r="B3481" s="93">
        <f>IF(DATABASE!$X3479&lt;&gt;1,"",DATABASE!M3479)</f>
        <v/>
      </c>
      <c r="C3481" s="94">
        <f>IF(DATABASE!$X3479&lt;&gt;1,"",DATABASE!A3479)</f>
        <v/>
      </c>
      <c r="D3481" s="94">
        <f>IF(DATABASE!$X3479&lt;&gt;1,"",DATABASE!P3479)</f>
        <v/>
      </c>
      <c r="E3481" s="94">
        <f>IF(DATABASE!$X3479&lt;&gt;1,"",DATABASE!L3479)</f>
        <v/>
      </c>
      <c r="F3481" s="94">
        <f>IF(DATABASE!$X3479&lt;&gt;1,"",DATABASE!Q3479)</f>
        <v/>
      </c>
      <c r="G3481" s="94">
        <f>IF(DATABASE!$X3479&lt;&gt;1,"",DATABASE!C3479)</f>
        <v/>
      </c>
      <c r="H3481" s="94">
        <f>IF(DATABASE!$X3479&lt;&gt;1,"",DATABASE!D3479)</f>
        <v/>
      </c>
      <c r="I3481" s="93">
        <f>IF(DATABASE!$X3479&lt;&gt;1,"",DATABASE!S3479)</f>
        <v/>
      </c>
    </row>
    <row r="3482" ht="16.5" customHeight="1" s="111">
      <c r="A3482" s="92">
        <f>IF(DATABASE!$X3480&lt;&gt;1,"",DATABASE!B3480)</f>
        <v/>
      </c>
      <c r="B3482" s="93">
        <f>IF(DATABASE!$X3480&lt;&gt;1,"",DATABASE!M3480)</f>
        <v/>
      </c>
      <c r="C3482" s="94">
        <f>IF(DATABASE!$X3480&lt;&gt;1,"",DATABASE!A3480)</f>
        <v/>
      </c>
      <c r="D3482" s="94">
        <f>IF(DATABASE!$X3480&lt;&gt;1,"",DATABASE!P3480)</f>
        <v/>
      </c>
      <c r="E3482" s="94">
        <f>IF(DATABASE!$X3480&lt;&gt;1,"",DATABASE!L3480)</f>
        <v/>
      </c>
      <c r="F3482" s="94">
        <f>IF(DATABASE!$X3480&lt;&gt;1,"",DATABASE!Q3480)</f>
        <v/>
      </c>
      <c r="G3482" s="94">
        <f>IF(DATABASE!$X3480&lt;&gt;1,"",DATABASE!C3480)</f>
        <v/>
      </c>
      <c r="H3482" s="94">
        <f>IF(DATABASE!$X3480&lt;&gt;1,"",DATABASE!D3480)</f>
        <v/>
      </c>
      <c r="I3482" s="93">
        <f>IF(DATABASE!$X3480&lt;&gt;1,"",DATABASE!S3480)</f>
        <v/>
      </c>
    </row>
    <row r="3483" ht="16.5" customHeight="1" s="111">
      <c r="A3483" s="92">
        <f>IF(DATABASE!$X3481&lt;&gt;1,"",DATABASE!B3481)</f>
        <v/>
      </c>
      <c r="B3483" s="93">
        <f>IF(DATABASE!$X3481&lt;&gt;1,"",DATABASE!M3481)</f>
        <v/>
      </c>
      <c r="C3483" s="94">
        <f>IF(DATABASE!$X3481&lt;&gt;1,"",DATABASE!A3481)</f>
        <v/>
      </c>
      <c r="D3483" s="94">
        <f>IF(DATABASE!$X3481&lt;&gt;1,"",DATABASE!P3481)</f>
        <v/>
      </c>
      <c r="E3483" s="94">
        <f>IF(DATABASE!$X3481&lt;&gt;1,"",DATABASE!L3481)</f>
        <v/>
      </c>
      <c r="F3483" s="94">
        <f>IF(DATABASE!$X3481&lt;&gt;1,"",DATABASE!Q3481)</f>
        <v/>
      </c>
      <c r="G3483" s="94">
        <f>IF(DATABASE!$X3481&lt;&gt;1,"",DATABASE!C3481)</f>
        <v/>
      </c>
      <c r="H3483" s="94">
        <f>IF(DATABASE!$X3481&lt;&gt;1,"",DATABASE!D3481)</f>
        <v/>
      </c>
      <c r="I3483" s="93">
        <f>IF(DATABASE!$X3481&lt;&gt;1,"",DATABASE!S3481)</f>
        <v/>
      </c>
    </row>
    <row r="3484" ht="16.5" customHeight="1" s="111">
      <c r="A3484" s="92">
        <f>IF(DATABASE!$X3482&lt;&gt;1,"",DATABASE!B3482)</f>
        <v/>
      </c>
      <c r="B3484" s="93">
        <f>IF(DATABASE!$X3482&lt;&gt;1,"",DATABASE!M3482)</f>
        <v/>
      </c>
      <c r="C3484" s="94">
        <f>IF(DATABASE!$X3482&lt;&gt;1,"",DATABASE!A3482)</f>
        <v/>
      </c>
      <c r="D3484" s="94">
        <f>IF(DATABASE!$X3482&lt;&gt;1,"",DATABASE!P3482)</f>
        <v/>
      </c>
      <c r="E3484" s="94">
        <f>IF(DATABASE!$X3482&lt;&gt;1,"",DATABASE!L3482)</f>
        <v/>
      </c>
      <c r="F3484" s="94">
        <f>IF(DATABASE!$X3482&lt;&gt;1,"",DATABASE!Q3482)</f>
        <v/>
      </c>
      <c r="G3484" s="94">
        <f>IF(DATABASE!$X3482&lt;&gt;1,"",DATABASE!C3482)</f>
        <v/>
      </c>
      <c r="H3484" s="94">
        <f>IF(DATABASE!$X3482&lt;&gt;1,"",DATABASE!D3482)</f>
        <v/>
      </c>
      <c r="I3484" s="93">
        <f>IF(DATABASE!$X3482&lt;&gt;1,"",DATABASE!S3482)</f>
        <v/>
      </c>
    </row>
    <row r="3485" ht="16.5" customHeight="1" s="111">
      <c r="A3485" s="92">
        <f>IF(DATABASE!$X3483&lt;&gt;1,"",DATABASE!B3483)</f>
        <v/>
      </c>
      <c r="B3485" s="93">
        <f>IF(DATABASE!$X3483&lt;&gt;1,"",DATABASE!M3483)</f>
        <v/>
      </c>
      <c r="C3485" s="94">
        <f>IF(DATABASE!$X3483&lt;&gt;1,"",DATABASE!A3483)</f>
        <v/>
      </c>
      <c r="D3485" s="94">
        <f>IF(DATABASE!$X3483&lt;&gt;1,"",DATABASE!P3483)</f>
        <v/>
      </c>
      <c r="E3485" s="94">
        <f>IF(DATABASE!$X3483&lt;&gt;1,"",DATABASE!L3483)</f>
        <v/>
      </c>
      <c r="F3485" s="94">
        <f>IF(DATABASE!$X3483&lt;&gt;1,"",DATABASE!Q3483)</f>
        <v/>
      </c>
      <c r="G3485" s="94">
        <f>IF(DATABASE!$X3483&lt;&gt;1,"",DATABASE!C3483)</f>
        <v/>
      </c>
      <c r="H3485" s="94">
        <f>IF(DATABASE!$X3483&lt;&gt;1,"",DATABASE!D3483)</f>
        <v/>
      </c>
      <c r="I3485" s="93">
        <f>IF(DATABASE!$X3483&lt;&gt;1,"",DATABASE!S3483)</f>
        <v/>
      </c>
    </row>
    <row r="3486" ht="16.5" customHeight="1" s="111">
      <c r="A3486" s="92">
        <f>IF(DATABASE!$X3484&lt;&gt;1,"",DATABASE!B3484)</f>
        <v/>
      </c>
      <c r="B3486" s="93">
        <f>IF(DATABASE!$X3484&lt;&gt;1,"",DATABASE!M3484)</f>
        <v/>
      </c>
      <c r="C3486" s="94">
        <f>IF(DATABASE!$X3484&lt;&gt;1,"",DATABASE!A3484)</f>
        <v/>
      </c>
      <c r="D3486" s="94">
        <f>IF(DATABASE!$X3484&lt;&gt;1,"",DATABASE!P3484)</f>
        <v/>
      </c>
      <c r="E3486" s="94">
        <f>IF(DATABASE!$X3484&lt;&gt;1,"",DATABASE!L3484)</f>
        <v/>
      </c>
      <c r="F3486" s="94">
        <f>IF(DATABASE!$X3484&lt;&gt;1,"",DATABASE!Q3484)</f>
        <v/>
      </c>
      <c r="G3486" s="94">
        <f>IF(DATABASE!$X3484&lt;&gt;1,"",DATABASE!C3484)</f>
        <v/>
      </c>
      <c r="H3486" s="94">
        <f>IF(DATABASE!$X3484&lt;&gt;1,"",DATABASE!D3484)</f>
        <v/>
      </c>
      <c r="I3486" s="93">
        <f>IF(DATABASE!$X3484&lt;&gt;1,"",DATABASE!S3484)</f>
        <v/>
      </c>
    </row>
    <row r="3487" ht="16.5" customHeight="1" s="111">
      <c r="A3487" s="92">
        <f>IF(DATABASE!$X3485&lt;&gt;1,"",DATABASE!B3485)</f>
        <v/>
      </c>
      <c r="B3487" s="93">
        <f>IF(DATABASE!$X3485&lt;&gt;1,"",DATABASE!M3485)</f>
        <v/>
      </c>
      <c r="C3487" s="94">
        <f>IF(DATABASE!$X3485&lt;&gt;1,"",DATABASE!A3485)</f>
        <v/>
      </c>
      <c r="D3487" s="94">
        <f>IF(DATABASE!$X3485&lt;&gt;1,"",DATABASE!P3485)</f>
        <v/>
      </c>
      <c r="E3487" s="94">
        <f>IF(DATABASE!$X3485&lt;&gt;1,"",DATABASE!L3485)</f>
        <v/>
      </c>
      <c r="F3487" s="94">
        <f>IF(DATABASE!$X3485&lt;&gt;1,"",DATABASE!Q3485)</f>
        <v/>
      </c>
      <c r="G3487" s="94">
        <f>IF(DATABASE!$X3485&lt;&gt;1,"",DATABASE!C3485)</f>
        <v/>
      </c>
      <c r="H3487" s="94">
        <f>IF(DATABASE!$X3485&lt;&gt;1,"",DATABASE!D3485)</f>
        <v/>
      </c>
      <c r="I3487" s="93">
        <f>IF(DATABASE!$X3485&lt;&gt;1,"",DATABASE!S3485)</f>
        <v/>
      </c>
    </row>
    <row r="3488" ht="16.5" customHeight="1" s="111">
      <c r="A3488" s="92">
        <f>IF(DATABASE!$X3486&lt;&gt;1,"",DATABASE!B3486)</f>
        <v/>
      </c>
      <c r="B3488" s="93">
        <f>IF(DATABASE!$X3486&lt;&gt;1,"",DATABASE!M3486)</f>
        <v/>
      </c>
      <c r="C3488" s="94">
        <f>IF(DATABASE!$X3486&lt;&gt;1,"",DATABASE!A3486)</f>
        <v/>
      </c>
      <c r="D3488" s="94">
        <f>IF(DATABASE!$X3486&lt;&gt;1,"",DATABASE!P3486)</f>
        <v/>
      </c>
      <c r="E3488" s="94">
        <f>IF(DATABASE!$X3486&lt;&gt;1,"",DATABASE!L3486)</f>
        <v/>
      </c>
      <c r="F3488" s="94">
        <f>IF(DATABASE!$X3486&lt;&gt;1,"",DATABASE!Q3486)</f>
        <v/>
      </c>
      <c r="G3488" s="94">
        <f>IF(DATABASE!$X3486&lt;&gt;1,"",DATABASE!C3486)</f>
        <v/>
      </c>
      <c r="H3488" s="94">
        <f>IF(DATABASE!$X3486&lt;&gt;1,"",DATABASE!D3486)</f>
        <v/>
      </c>
      <c r="I3488" s="93">
        <f>IF(DATABASE!$X3486&lt;&gt;1,"",DATABASE!S3486)</f>
        <v/>
      </c>
    </row>
    <row r="3489" ht="16.5" customHeight="1" s="111">
      <c r="A3489" s="92">
        <f>IF(DATABASE!$X3487&lt;&gt;1,"",DATABASE!B3487)</f>
        <v/>
      </c>
      <c r="B3489" s="93">
        <f>IF(DATABASE!$X3487&lt;&gt;1,"",DATABASE!M3487)</f>
        <v/>
      </c>
      <c r="C3489" s="94">
        <f>IF(DATABASE!$X3487&lt;&gt;1,"",DATABASE!A3487)</f>
        <v/>
      </c>
      <c r="D3489" s="94">
        <f>IF(DATABASE!$X3487&lt;&gt;1,"",DATABASE!P3487)</f>
        <v/>
      </c>
      <c r="E3489" s="94">
        <f>IF(DATABASE!$X3487&lt;&gt;1,"",DATABASE!L3487)</f>
        <v/>
      </c>
      <c r="F3489" s="94">
        <f>IF(DATABASE!$X3487&lt;&gt;1,"",DATABASE!Q3487)</f>
        <v/>
      </c>
      <c r="G3489" s="94">
        <f>IF(DATABASE!$X3487&lt;&gt;1,"",DATABASE!C3487)</f>
        <v/>
      </c>
      <c r="H3489" s="94">
        <f>IF(DATABASE!$X3487&lt;&gt;1,"",DATABASE!D3487)</f>
        <v/>
      </c>
      <c r="I3489" s="93">
        <f>IF(DATABASE!$X3487&lt;&gt;1,"",DATABASE!S3487)</f>
        <v/>
      </c>
    </row>
    <row r="3490" ht="16.5" customHeight="1" s="111">
      <c r="A3490" s="92">
        <f>IF(DATABASE!$X3488&lt;&gt;1,"",DATABASE!B3488)</f>
        <v/>
      </c>
      <c r="B3490" s="93">
        <f>IF(DATABASE!$X3488&lt;&gt;1,"",DATABASE!M3488)</f>
        <v/>
      </c>
      <c r="C3490" s="94">
        <f>IF(DATABASE!$X3488&lt;&gt;1,"",DATABASE!A3488)</f>
        <v/>
      </c>
      <c r="D3490" s="94">
        <f>IF(DATABASE!$X3488&lt;&gt;1,"",DATABASE!P3488)</f>
        <v/>
      </c>
      <c r="E3490" s="94">
        <f>IF(DATABASE!$X3488&lt;&gt;1,"",DATABASE!L3488)</f>
        <v/>
      </c>
      <c r="F3490" s="94">
        <f>IF(DATABASE!$X3488&lt;&gt;1,"",DATABASE!Q3488)</f>
        <v/>
      </c>
      <c r="G3490" s="94">
        <f>IF(DATABASE!$X3488&lt;&gt;1,"",DATABASE!C3488)</f>
        <v/>
      </c>
      <c r="H3490" s="94">
        <f>IF(DATABASE!$X3488&lt;&gt;1,"",DATABASE!D3488)</f>
        <v/>
      </c>
      <c r="I3490" s="93">
        <f>IF(DATABASE!$X3488&lt;&gt;1,"",DATABASE!S3488)</f>
        <v/>
      </c>
    </row>
    <row r="3491" ht="16.5" customHeight="1" s="111">
      <c r="A3491" s="92">
        <f>IF(DATABASE!$X3489&lt;&gt;1,"",DATABASE!B3489)</f>
        <v/>
      </c>
      <c r="B3491" s="93">
        <f>IF(DATABASE!$X3489&lt;&gt;1,"",DATABASE!M3489)</f>
        <v/>
      </c>
      <c r="C3491" s="94">
        <f>IF(DATABASE!$X3489&lt;&gt;1,"",DATABASE!A3489)</f>
        <v/>
      </c>
      <c r="D3491" s="94">
        <f>IF(DATABASE!$X3489&lt;&gt;1,"",DATABASE!P3489)</f>
        <v/>
      </c>
      <c r="E3491" s="94">
        <f>IF(DATABASE!$X3489&lt;&gt;1,"",DATABASE!L3489)</f>
        <v/>
      </c>
      <c r="F3491" s="94">
        <f>IF(DATABASE!$X3489&lt;&gt;1,"",DATABASE!Q3489)</f>
        <v/>
      </c>
      <c r="G3491" s="94">
        <f>IF(DATABASE!$X3489&lt;&gt;1,"",DATABASE!C3489)</f>
        <v/>
      </c>
      <c r="H3491" s="94">
        <f>IF(DATABASE!$X3489&lt;&gt;1,"",DATABASE!D3489)</f>
        <v/>
      </c>
      <c r="I3491" s="93">
        <f>IF(DATABASE!$X3489&lt;&gt;1,"",DATABASE!S3489)</f>
        <v/>
      </c>
    </row>
    <row r="3492" ht="16.5" customHeight="1" s="111">
      <c r="A3492" s="92">
        <f>IF(DATABASE!$X3490&lt;&gt;1,"",DATABASE!B3490)</f>
        <v/>
      </c>
      <c r="B3492" s="93">
        <f>IF(DATABASE!$X3490&lt;&gt;1,"",DATABASE!M3490)</f>
        <v/>
      </c>
      <c r="C3492" s="94">
        <f>IF(DATABASE!$X3490&lt;&gt;1,"",DATABASE!A3490)</f>
        <v/>
      </c>
      <c r="D3492" s="94">
        <f>IF(DATABASE!$X3490&lt;&gt;1,"",DATABASE!P3490)</f>
        <v/>
      </c>
      <c r="E3492" s="94">
        <f>IF(DATABASE!$X3490&lt;&gt;1,"",DATABASE!L3490)</f>
        <v/>
      </c>
      <c r="F3492" s="94">
        <f>IF(DATABASE!$X3490&lt;&gt;1,"",DATABASE!Q3490)</f>
        <v/>
      </c>
      <c r="G3492" s="94">
        <f>IF(DATABASE!$X3490&lt;&gt;1,"",DATABASE!C3490)</f>
        <v/>
      </c>
      <c r="H3492" s="94">
        <f>IF(DATABASE!$X3490&lt;&gt;1,"",DATABASE!D3490)</f>
        <v/>
      </c>
      <c r="I3492" s="93">
        <f>IF(DATABASE!$X3490&lt;&gt;1,"",DATABASE!S3490)</f>
        <v/>
      </c>
    </row>
    <row r="3493" ht="16.5" customHeight="1" s="111">
      <c r="A3493" s="92">
        <f>IF(DATABASE!$X3491&lt;&gt;1,"",DATABASE!B3491)</f>
        <v/>
      </c>
      <c r="B3493" s="93">
        <f>IF(DATABASE!$X3491&lt;&gt;1,"",DATABASE!M3491)</f>
        <v/>
      </c>
      <c r="C3493" s="94">
        <f>IF(DATABASE!$X3491&lt;&gt;1,"",DATABASE!A3491)</f>
        <v/>
      </c>
      <c r="D3493" s="94">
        <f>IF(DATABASE!$X3491&lt;&gt;1,"",DATABASE!P3491)</f>
        <v/>
      </c>
      <c r="E3493" s="94">
        <f>IF(DATABASE!$X3491&lt;&gt;1,"",DATABASE!L3491)</f>
        <v/>
      </c>
      <c r="F3493" s="94">
        <f>IF(DATABASE!$X3491&lt;&gt;1,"",DATABASE!Q3491)</f>
        <v/>
      </c>
      <c r="G3493" s="94">
        <f>IF(DATABASE!$X3491&lt;&gt;1,"",DATABASE!C3491)</f>
        <v/>
      </c>
      <c r="H3493" s="94">
        <f>IF(DATABASE!$X3491&lt;&gt;1,"",DATABASE!D3491)</f>
        <v/>
      </c>
      <c r="I3493" s="93">
        <f>IF(DATABASE!$X3491&lt;&gt;1,"",DATABASE!S3491)</f>
        <v/>
      </c>
    </row>
    <row r="3494" ht="16.5" customHeight="1" s="111">
      <c r="A3494" s="92">
        <f>IF(DATABASE!$X3492&lt;&gt;1,"",DATABASE!B3492)</f>
        <v/>
      </c>
      <c r="B3494" s="93">
        <f>IF(DATABASE!$X3492&lt;&gt;1,"",DATABASE!M3492)</f>
        <v/>
      </c>
      <c r="C3494" s="94">
        <f>IF(DATABASE!$X3492&lt;&gt;1,"",DATABASE!A3492)</f>
        <v/>
      </c>
      <c r="D3494" s="94">
        <f>IF(DATABASE!$X3492&lt;&gt;1,"",DATABASE!P3492)</f>
        <v/>
      </c>
      <c r="E3494" s="94">
        <f>IF(DATABASE!$X3492&lt;&gt;1,"",DATABASE!L3492)</f>
        <v/>
      </c>
      <c r="F3494" s="94">
        <f>IF(DATABASE!$X3492&lt;&gt;1,"",DATABASE!Q3492)</f>
        <v/>
      </c>
      <c r="G3494" s="94">
        <f>IF(DATABASE!$X3492&lt;&gt;1,"",DATABASE!C3492)</f>
        <v/>
      </c>
      <c r="H3494" s="94">
        <f>IF(DATABASE!$X3492&lt;&gt;1,"",DATABASE!D3492)</f>
        <v/>
      </c>
      <c r="I3494" s="93">
        <f>IF(DATABASE!$X3492&lt;&gt;1,"",DATABASE!S3492)</f>
        <v/>
      </c>
    </row>
    <row r="3495" ht="16.5" customHeight="1" s="111">
      <c r="A3495" s="92">
        <f>IF(DATABASE!$X3493&lt;&gt;1,"",DATABASE!B3493)</f>
        <v/>
      </c>
      <c r="B3495" s="93">
        <f>IF(DATABASE!$X3493&lt;&gt;1,"",DATABASE!M3493)</f>
        <v/>
      </c>
      <c r="C3495" s="94">
        <f>IF(DATABASE!$X3493&lt;&gt;1,"",DATABASE!A3493)</f>
        <v/>
      </c>
      <c r="D3495" s="94">
        <f>IF(DATABASE!$X3493&lt;&gt;1,"",DATABASE!P3493)</f>
        <v/>
      </c>
      <c r="E3495" s="94">
        <f>IF(DATABASE!$X3493&lt;&gt;1,"",DATABASE!L3493)</f>
        <v/>
      </c>
      <c r="F3495" s="94">
        <f>IF(DATABASE!$X3493&lt;&gt;1,"",DATABASE!Q3493)</f>
        <v/>
      </c>
      <c r="G3495" s="94">
        <f>IF(DATABASE!$X3493&lt;&gt;1,"",DATABASE!C3493)</f>
        <v/>
      </c>
      <c r="H3495" s="94">
        <f>IF(DATABASE!$X3493&lt;&gt;1,"",DATABASE!D3493)</f>
        <v/>
      </c>
      <c r="I3495" s="93">
        <f>IF(DATABASE!$X3493&lt;&gt;1,"",DATABASE!S3493)</f>
        <v/>
      </c>
    </row>
    <row r="3496" ht="16.5" customHeight="1" s="111">
      <c r="A3496" s="92">
        <f>IF(DATABASE!$X3494&lt;&gt;1,"",DATABASE!B3494)</f>
        <v/>
      </c>
      <c r="B3496" s="93">
        <f>IF(DATABASE!$X3494&lt;&gt;1,"",DATABASE!M3494)</f>
        <v/>
      </c>
      <c r="C3496" s="94">
        <f>IF(DATABASE!$X3494&lt;&gt;1,"",DATABASE!A3494)</f>
        <v/>
      </c>
      <c r="D3496" s="94">
        <f>IF(DATABASE!$X3494&lt;&gt;1,"",DATABASE!P3494)</f>
        <v/>
      </c>
      <c r="E3496" s="94">
        <f>IF(DATABASE!$X3494&lt;&gt;1,"",DATABASE!L3494)</f>
        <v/>
      </c>
      <c r="F3496" s="94">
        <f>IF(DATABASE!$X3494&lt;&gt;1,"",DATABASE!Q3494)</f>
        <v/>
      </c>
      <c r="G3496" s="94">
        <f>IF(DATABASE!$X3494&lt;&gt;1,"",DATABASE!C3494)</f>
        <v/>
      </c>
      <c r="H3496" s="94">
        <f>IF(DATABASE!$X3494&lt;&gt;1,"",DATABASE!D3494)</f>
        <v/>
      </c>
      <c r="I3496" s="93">
        <f>IF(DATABASE!$X3494&lt;&gt;1,"",DATABASE!S3494)</f>
        <v/>
      </c>
    </row>
    <row r="3497" ht="16.5" customHeight="1" s="111">
      <c r="A3497" s="92">
        <f>IF(DATABASE!$X3495&lt;&gt;1,"",DATABASE!B3495)</f>
        <v/>
      </c>
      <c r="B3497" s="93">
        <f>IF(DATABASE!$X3495&lt;&gt;1,"",DATABASE!M3495)</f>
        <v/>
      </c>
      <c r="C3497" s="94">
        <f>IF(DATABASE!$X3495&lt;&gt;1,"",DATABASE!A3495)</f>
        <v/>
      </c>
      <c r="D3497" s="94">
        <f>IF(DATABASE!$X3495&lt;&gt;1,"",DATABASE!P3495)</f>
        <v/>
      </c>
      <c r="E3497" s="94">
        <f>IF(DATABASE!$X3495&lt;&gt;1,"",DATABASE!L3495)</f>
        <v/>
      </c>
      <c r="F3497" s="94">
        <f>IF(DATABASE!$X3495&lt;&gt;1,"",DATABASE!Q3495)</f>
        <v/>
      </c>
      <c r="G3497" s="94">
        <f>IF(DATABASE!$X3495&lt;&gt;1,"",DATABASE!C3495)</f>
        <v/>
      </c>
      <c r="H3497" s="94">
        <f>IF(DATABASE!$X3495&lt;&gt;1,"",DATABASE!D3495)</f>
        <v/>
      </c>
      <c r="I3497" s="93">
        <f>IF(DATABASE!$X3495&lt;&gt;1,"",DATABASE!S3495)</f>
        <v/>
      </c>
    </row>
    <row r="3498" ht="16.5" customHeight="1" s="111">
      <c r="A3498" s="92">
        <f>IF(DATABASE!$X3496&lt;&gt;1,"",DATABASE!B3496)</f>
        <v/>
      </c>
      <c r="B3498" s="93">
        <f>IF(DATABASE!$X3496&lt;&gt;1,"",DATABASE!M3496)</f>
        <v/>
      </c>
      <c r="C3498" s="94">
        <f>IF(DATABASE!$X3496&lt;&gt;1,"",DATABASE!A3496)</f>
        <v/>
      </c>
      <c r="D3498" s="94">
        <f>IF(DATABASE!$X3496&lt;&gt;1,"",DATABASE!P3496)</f>
        <v/>
      </c>
      <c r="E3498" s="94">
        <f>IF(DATABASE!$X3496&lt;&gt;1,"",DATABASE!L3496)</f>
        <v/>
      </c>
      <c r="F3498" s="94">
        <f>IF(DATABASE!$X3496&lt;&gt;1,"",DATABASE!Q3496)</f>
        <v/>
      </c>
      <c r="G3498" s="94">
        <f>IF(DATABASE!$X3496&lt;&gt;1,"",DATABASE!C3496)</f>
        <v/>
      </c>
      <c r="H3498" s="94">
        <f>IF(DATABASE!$X3496&lt;&gt;1,"",DATABASE!D3496)</f>
        <v/>
      </c>
      <c r="I3498" s="93">
        <f>IF(DATABASE!$X3496&lt;&gt;1,"",DATABASE!S3496)</f>
        <v/>
      </c>
    </row>
    <row r="3499" ht="16.5" customHeight="1" s="111">
      <c r="A3499" s="92">
        <f>IF(DATABASE!$X3497&lt;&gt;1,"",DATABASE!B3497)</f>
        <v/>
      </c>
      <c r="B3499" s="93">
        <f>IF(DATABASE!$X3497&lt;&gt;1,"",DATABASE!M3497)</f>
        <v/>
      </c>
      <c r="C3499" s="94">
        <f>IF(DATABASE!$X3497&lt;&gt;1,"",DATABASE!A3497)</f>
        <v/>
      </c>
      <c r="D3499" s="94">
        <f>IF(DATABASE!$X3497&lt;&gt;1,"",DATABASE!P3497)</f>
        <v/>
      </c>
      <c r="E3499" s="94">
        <f>IF(DATABASE!$X3497&lt;&gt;1,"",DATABASE!L3497)</f>
        <v/>
      </c>
      <c r="F3499" s="94">
        <f>IF(DATABASE!$X3497&lt;&gt;1,"",DATABASE!Q3497)</f>
        <v/>
      </c>
      <c r="G3499" s="94">
        <f>IF(DATABASE!$X3497&lt;&gt;1,"",DATABASE!C3497)</f>
        <v/>
      </c>
      <c r="H3499" s="94">
        <f>IF(DATABASE!$X3497&lt;&gt;1,"",DATABASE!D3497)</f>
        <v/>
      </c>
      <c r="I3499" s="93">
        <f>IF(DATABASE!$X3497&lt;&gt;1,"",DATABASE!S3497)</f>
        <v/>
      </c>
    </row>
    <row r="3500" ht="16.5" customHeight="1" s="111">
      <c r="A3500" s="92">
        <f>IF(DATABASE!$X3498&lt;&gt;1,"",DATABASE!B3498)</f>
        <v/>
      </c>
      <c r="B3500" s="93">
        <f>IF(DATABASE!$X3498&lt;&gt;1,"",DATABASE!M3498)</f>
        <v/>
      </c>
      <c r="C3500" s="94">
        <f>IF(DATABASE!$X3498&lt;&gt;1,"",DATABASE!A3498)</f>
        <v/>
      </c>
      <c r="D3500" s="94">
        <f>IF(DATABASE!$X3498&lt;&gt;1,"",DATABASE!P3498)</f>
        <v/>
      </c>
      <c r="E3500" s="94">
        <f>IF(DATABASE!$X3498&lt;&gt;1,"",DATABASE!L3498)</f>
        <v/>
      </c>
      <c r="F3500" s="94">
        <f>IF(DATABASE!$X3498&lt;&gt;1,"",DATABASE!Q3498)</f>
        <v/>
      </c>
      <c r="G3500" s="94">
        <f>IF(DATABASE!$X3498&lt;&gt;1,"",DATABASE!C3498)</f>
        <v/>
      </c>
      <c r="H3500" s="94">
        <f>IF(DATABASE!$X3498&lt;&gt;1,"",DATABASE!D3498)</f>
        <v/>
      </c>
      <c r="I3500" s="93">
        <f>IF(DATABASE!$X3498&lt;&gt;1,"",DATABASE!S3498)</f>
        <v/>
      </c>
    </row>
    <row r="3501" ht="16.5" customHeight="1" s="111">
      <c r="A3501" s="92">
        <f>IF(DATABASE!$X3499&lt;&gt;1,"",DATABASE!B3499)</f>
        <v/>
      </c>
      <c r="B3501" s="93">
        <f>IF(DATABASE!$X3499&lt;&gt;1,"",DATABASE!M3499)</f>
        <v/>
      </c>
      <c r="C3501" s="94">
        <f>IF(DATABASE!$X3499&lt;&gt;1,"",DATABASE!A3499)</f>
        <v/>
      </c>
      <c r="D3501" s="94">
        <f>IF(DATABASE!$X3499&lt;&gt;1,"",DATABASE!P3499)</f>
        <v/>
      </c>
      <c r="E3501" s="94">
        <f>IF(DATABASE!$X3499&lt;&gt;1,"",DATABASE!L3499)</f>
        <v/>
      </c>
      <c r="F3501" s="94">
        <f>IF(DATABASE!$X3499&lt;&gt;1,"",DATABASE!Q3499)</f>
        <v/>
      </c>
      <c r="G3501" s="94">
        <f>IF(DATABASE!$X3499&lt;&gt;1,"",DATABASE!C3499)</f>
        <v/>
      </c>
      <c r="H3501" s="94">
        <f>IF(DATABASE!$X3499&lt;&gt;1,"",DATABASE!D3499)</f>
        <v/>
      </c>
      <c r="I3501" s="93">
        <f>IF(DATABASE!$X3499&lt;&gt;1,"",DATABASE!S3499)</f>
        <v/>
      </c>
    </row>
    <row r="3502" ht="16.5" customHeight="1" s="111">
      <c r="A3502" s="92">
        <f>IF(DATABASE!$X3500&lt;&gt;1,"",DATABASE!B3500)</f>
        <v/>
      </c>
      <c r="B3502" s="93">
        <f>IF(DATABASE!$X3500&lt;&gt;1,"",DATABASE!M3500)</f>
        <v/>
      </c>
      <c r="C3502" s="94">
        <f>IF(DATABASE!$X3500&lt;&gt;1,"",DATABASE!A3500)</f>
        <v/>
      </c>
      <c r="D3502" s="94">
        <f>IF(DATABASE!$X3500&lt;&gt;1,"",DATABASE!P3500)</f>
        <v/>
      </c>
      <c r="E3502" s="94">
        <f>IF(DATABASE!$X3500&lt;&gt;1,"",DATABASE!L3500)</f>
        <v/>
      </c>
      <c r="F3502" s="94">
        <f>IF(DATABASE!$X3500&lt;&gt;1,"",DATABASE!Q3500)</f>
        <v/>
      </c>
      <c r="G3502" s="94">
        <f>IF(DATABASE!$X3500&lt;&gt;1,"",DATABASE!C3500)</f>
        <v/>
      </c>
      <c r="H3502" s="94">
        <f>IF(DATABASE!$X3500&lt;&gt;1,"",DATABASE!D3500)</f>
        <v/>
      </c>
      <c r="I3502" s="93">
        <f>IF(DATABASE!$X3500&lt;&gt;1,"",DATABASE!S3500)</f>
        <v/>
      </c>
    </row>
    <row r="3503" ht="16.5" customHeight="1" s="111">
      <c r="A3503" s="92">
        <f>IF(DATABASE!$X3501&lt;&gt;1,"",DATABASE!B3501)</f>
        <v/>
      </c>
      <c r="B3503" s="93">
        <f>IF(DATABASE!$X3501&lt;&gt;1,"",DATABASE!M3501)</f>
        <v/>
      </c>
      <c r="C3503" s="94">
        <f>IF(DATABASE!$X3501&lt;&gt;1,"",DATABASE!A3501)</f>
        <v/>
      </c>
      <c r="D3503" s="94">
        <f>IF(DATABASE!$X3501&lt;&gt;1,"",DATABASE!P3501)</f>
        <v/>
      </c>
      <c r="E3503" s="94">
        <f>IF(DATABASE!$X3501&lt;&gt;1,"",DATABASE!L3501)</f>
        <v/>
      </c>
      <c r="F3503" s="94">
        <f>IF(DATABASE!$X3501&lt;&gt;1,"",DATABASE!Q3501)</f>
        <v/>
      </c>
      <c r="G3503" s="94">
        <f>IF(DATABASE!$X3501&lt;&gt;1,"",DATABASE!C3501)</f>
        <v/>
      </c>
      <c r="H3503" s="94">
        <f>IF(DATABASE!$X3501&lt;&gt;1,"",DATABASE!D3501)</f>
        <v/>
      </c>
      <c r="I3503" s="93">
        <f>IF(DATABASE!$X3501&lt;&gt;1,"",DATABASE!S3501)</f>
        <v/>
      </c>
    </row>
    <row r="3504" ht="16.5" customHeight="1" s="111">
      <c r="A3504" s="92">
        <f>IF(DATABASE!$X3502&lt;&gt;1,"",DATABASE!B3502)</f>
        <v/>
      </c>
      <c r="B3504" s="93">
        <f>IF(DATABASE!$X3502&lt;&gt;1,"",DATABASE!M3502)</f>
        <v/>
      </c>
      <c r="C3504" s="94">
        <f>IF(DATABASE!$X3502&lt;&gt;1,"",DATABASE!A3502)</f>
        <v/>
      </c>
      <c r="D3504" s="94">
        <f>IF(DATABASE!$X3502&lt;&gt;1,"",DATABASE!P3502)</f>
        <v/>
      </c>
      <c r="E3504" s="94">
        <f>IF(DATABASE!$X3502&lt;&gt;1,"",DATABASE!L3502)</f>
        <v/>
      </c>
      <c r="F3504" s="94">
        <f>IF(DATABASE!$X3502&lt;&gt;1,"",DATABASE!Q3502)</f>
        <v/>
      </c>
      <c r="G3504" s="94">
        <f>IF(DATABASE!$X3502&lt;&gt;1,"",DATABASE!C3502)</f>
        <v/>
      </c>
      <c r="H3504" s="94">
        <f>IF(DATABASE!$X3502&lt;&gt;1,"",DATABASE!D3502)</f>
        <v/>
      </c>
      <c r="I3504" s="93">
        <f>IF(DATABASE!$X3502&lt;&gt;1,"",DATABASE!S3502)</f>
        <v/>
      </c>
    </row>
    <row r="3505" ht="16.5" customHeight="1" s="111">
      <c r="A3505" s="92">
        <f>IF(DATABASE!$X3503&lt;&gt;1,"",DATABASE!B3503)</f>
        <v/>
      </c>
      <c r="B3505" s="93">
        <f>IF(DATABASE!$X3503&lt;&gt;1,"",DATABASE!M3503)</f>
        <v/>
      </c>
      <c r="C3505" s="94">
        <f>IF(DATABASE!$X3503&lt;&gt;1,"",DATABASE!A3503)</f>
        <v/>
      </c>
      <c r="D3505" s="94">
        <f>IF(DATABASE!$X3503&lt;&gt;1,"",DATABASE!P3503)</f>
        <v/>
      </c>
      <c r="E3505" s="94">
        <f>IF(DATABASE!$X3503&lt;&gt;1,"",DATABASE!L3503)</f>
        <v/>
      </c>
      <c r="F3505" s="94">
        <f>IF(DATABASE!$X3503&lt;&gt;1,"",DATABASE!Q3503)</f>
        <v/>
      </c>
      <c r="G3505" s="94">
        <f>IF(DATABASE!$X3503&lt;&gt;1,"",DATABASE!C3503)</f>
        <v/>
      </c>
      <c r="H3505" s="94">
        <f>IF(DATABASE!$X3503&lt;&gt;1,"",DATABASE!D3503)</f>
        <v/>
      </c>
      <c r="I3505" s="93">
        <f>IF(DATABASE!$X3503&lt;&gt;1,"",DATABASE!S3503)</f>
        <v/>
      </c>
    </row>
    <row r="3506" ht="16.5" customHeight="1" s="111">
      <c r="A3506" s="92">
        <f>IF(DATABASE!$X3504&lt;&gt;1,"",DATABASE!B3504)</f>
        <v/>
      </c>
      <c r="B3506" s="93">
        <f>IF(DATABASE!$X3504&lt;&gt;1,"",DATABASE!M3504)</f>
        <v/>
      </c>
      <c r="C3506" s="94">
        <f>IF(DATABASE!$X3504&lt;&gt;1,"",DATABASE!A3504)</f>
        <v/>
      </c>
      <c r="D3506" s="94">
        <f>IF(DATABASE!$X3504&lt;&gt;1,"",DATABASE!P3504)</f>
        <v/>
      </c>
      <c r="E3506" s="94">
        <f>IF(DATABASE!$X3504&lt;&gt;1,"",DATABASE!L3504)</f>
        <v/>
      </c>
      <c r="F3506" s="94">
        <f>IF(DATABASE!$X3504&lt;&gt;1,"",DATABASE!Q3504)</f>
        <v/>
      </c>
      <c r="G3506" s="94">
        <f>IF(DATABASE!$X3504&lt;&gt;1,"",DATABASE!C3504)</f>
        <v/>
      </c>
      <c r="H3506" s="94">
        <f>IF(DATABASE!$X3504&lt;&gt;1,"",DATABASE!D3504)</f>
        <v/>
      </c>
      <c r="I3506" s="93">
        <f>IF(DATABASE!$X3504&lt;&gt;1,"",DATABASE!S3504)</f>
        <v/>
      </c>
    </row>
    <row r="3507" ht="16.5" customHeight="1" s="111">
      <c r="A3507" s="92">
        <f>IF(DATABASE!$X3505&lt;&gt;1,"",DATABASE!B3505)</f>
        <v/>
      </c>
      <c r="B3507" s="93">
        <f>IF(DATABASE!$X3505&lt;&gt;1,"",DATABASE!M3505)</f>
        <v/>
      </c>
      <c r="C3507" s="94">
        <f>IF(DATABASE!$X3505&lt;&gt;1,"",DATABASE!A3505)</f>
        <v/>
      </c>
      <c r="D3507" s="94">
        <f>IF(DATABASE!$X3505&lt;&gt;1,"",DATABASE!P3505)</f>
        <v/>
      </c>
      <c r="E3507" s="94">
        <f>IF(DATABASE!$X3505&lt;&gt;1,"",DATABASE!L3505)</f>
        <v/>
      </c>
      <c r="F3507" s="94">
        <f>IF(DATABASE!$X3505&lt;&gt;1,"",DATABASE!Q3505)</f>
        <v/>
      </c>
      <c r="G3507" s="94">
        <f>IF(DATABASE!$X3505&lt;&gt;1,"",DATABASE!C3505)</f>
        <v/>
      </c>
      <c r="H3507" s="94">
        <f>IF(DATABASE!$X3505&lt;&gt;1,"",DATABASE!D3505)</f>
        <v/>
      </c>
      <c r="I3507" s="93">
        <f>IF(DATABASE!$X3505&lt;&gt;1,"",DATABASE!S3505)</f>
        <v/>
      </c>
    </row>
    <row r="3508" ht="16.5" customHeight="1" s="111">
      <c r="A3508" s="92">
        <f>IF(DATABASE!$X3506&lt;&gt;1,"",DATABASE!B3506)</f>
        <v/>
      </c>
      <c r="B3508" s="93">
        <f>IF(DATABASE!$X3506&lt;&gt;1,"",DATABASE!M3506)</f>
        <v/>
      </c>
      <c r="C3508" s="94">
        <f>IF(DATABASE!$X3506&lt;&gt;1,"",DATABASE!A3506)</f>
        <v/>
      </c>
      <c r="D3508" s="94">
        <f>IF(DATABASE!$X3506&lt;&gt;1,"",DATABASE!P3506)</f>
        <v/>
      </c>
      <c r="E3508" s="94">
        <f>IF(DATABASE!$X3506&lt;&gt;1,"",DATABASE!L3506)</f>
        <v/>
      </c>
      <c r="F3508" s="94">
        <f>IF(DATABASE!$X3506&lt;&gt;1,"",DATABASE!Q3506)</f>
        <v/>
      </c>
      <c r="G3508" s="94">
        <f>IF(DATABASE!$X3506&lt;&gt;1,"",DATABASE!C3506)</f>
        <v/>
      </c>
      <c r="H3508" s="94">
        <f>IF(DATABASE!$X3506&lt;&gt;1,"",DATABASE!D3506)</f>
        <v/>
      </c>
      <c r="I3508" s="93">
        <f>IF(DATABASE!$X3506&lt;&gt;1,"",DATABASE!S3506)</f>
        <v/>
      </c>
    </row>
    <row r="3509" ht="16.5" customHeight="1" s="111">
      <c r="A3509" s="92">
        <f>IF(DATABASE!$X3507&lt;&gt;1,"",DATABASE!B3507)</f>
        <v/>
      </c>
      <c r="B3509" s="93">
        <f>IF(DATABASE!$X3507&lt;&gt;1,"",DATABASE!M3507)</f>
        <v/>
      </c>
      <c r="C3509" s="94">
        <f>IF(DATABASE!$X3507&lt;&gt;1,"",DATABASE!A3507)</f>
        <v/>
      </c>
      <c r="D3509" s="94">
        <f>IF(DATABASE!$X3507&lt;&gt;1,"",DATABASE!P3507)</f>
        <v/>
      </c>
      <c r="E3509" s="94">
        <f>IF(DATABASE!$X3507&lt;&gt;1,"",DATABASE!L3507)</f>
        <v/>
      </c>
      <c r="F3509" s="94">
        <f>IF(DATABASE!$X3507&lt;&gt;1,"",DATABASE!Q3507)</f>
        <v/>
      </c>
      <c r="G3509" s="94">
        <f>IF(DATABASE!$X3507&lt;&gt;1,"",DATABASE!C3507)</f>
        <v/>
      </c>
      <c r="H3509" s="94">
        <f>IF(DATABASE!$X3507&lt;&gt;1,"",DATABASE!D3507)</f>
        <v/>
      </c>
      <c r="I3509" s="93">
        <f>IF(DATABASE!$X3507&lt;&gt;1,"",DATABASE!S3507)</f>
        <v/>
      </c>
    </row>
    <row r="3510" ht="16.5" customHeight="1" s="111">
      <c r="A3510" s="92">
        <f>IF(DATABASE!$X3508&lt;&gt;1,"",DATABASE!B3508)</f>
        <v/>
      </c>
      <c r="B3510" s="93">
        <f>IF(DATABASE!$X3508&lt;&gt;1,"",DATABASE!M3508)</f>
        <v/>
      </c>
      <c r="C3510" s="94">
        <f>IF(DATABASE!$X3508&lt;&gt;1,"",DATABASE!A3508)</f>
        <v/>
      </c>
      <c r="D3510" s="94">
        <f>IF(DATABASE!$X3508&lt;&gt;1,"",DATABASE!P3508)</f>
        <v/>
      </c>
      <c r="E3510" s="94">
        <f>IF(DATABASE!$X3508&lt;&gt;1,"",DATABASE!L3508)</f>
        <v/>
      </c>
      <c r="F3510" s="94">
        <f>IF(DATABASE!$X3508&lt;&gt;1,"",DATABASE!Q3508)</f>
        <v/>
      </c>
      <c r="G3510" s="94">
        <f>IF(DATABASE!$X3508&lt;&gt;1,"",DATABASE!C3508)</f>
        <v/>
      </c>
      <c r="H3510" s="94">
        <f>IF(DATABASE!$X3508&lt;&gt;1,"",DATABASE!D3508)</f>
        <v/>
      </c>
      <c r="I3510" s="93">
        <f>IF(DATABASE!$X3508&lt;&gt;1,"",DATABASE!S3508)</f>
        <v/>
      </c>
    </row>
    <row r="3511" ht="16.5" customHeight="1" s="111">
      <c r="A3511" s="92">
        <f>IF(DATABASE!$X3509&lt;&gt;1,"",DATABASE!B3509)</f>
        <v/>
      </c>
      <c r="B3511" s="93">
        <f>IF(DATABASE!$X3509&lt;&gt;1,"",DATABASE!M3509)</f>
        <v/>
      </c>
      <c r="C3511" s="94">
        <f>IF(DATABASE!$X3509&lt;&gt;1,"",DATABASE!A3509)</f>
        <v/>
      </c>
      <c r="D3511" s="94">
        <f>IF(DATABASE!$X3509&lt;&gt;1,"",DATABASE!P3509)</f>
        <v/>
      </c>
      <c r="E3511" s="94">
        <f>IF(DATABASE!$X3509&lt;&gt;1,"",DATABASE!L3509)</f>
        <v/>
      </c>
      <c r="F3511" s="94">
        <f>IF(DATABASE!$X3509&lt;&gt;1,"",DATABASE!Q3509)</f>
        <v/>
      </c>
      <c r="G3511" s="94">
        <f>IF(DATABASE!$X3509&lt;&gt;1,"",DATABASE!C3509)</f>
        <v/>
      </c>
      <c r="H3511" s="94">
        <f>IF(DATABASE!$X3509&lt;&gt;1,"",DATABASE!D3509)</f>
        <v/>
      </c>
      <c r="I3511" s="93">
        <f>IF(DATABASE!$X3509&lt;&gt;1,"",DATABASE!S3509)</f>
        <v/>
      </c>
    </row>
    <row r="3512" ht="16.5" customHeight="1" s="111">
      <c r="A3512" s="92">
        <f>IF(DATABASE!$X3510&lt;&gt;1,"",DATABASE!B3510)</f>
        <v/>
      </c>
      <c r="B3512" s="93">
        <f>IF(DATABASE!$X3510&lt;&gt;1,"",DATABASE!M3510)</f>
        <v/>
      </c>
      <c r="C3512" s="94">
        <f>IF(DATABASE!$X3510&lt;&gt;1,"",DATABASE!A3510)</f>
        <v/>
      </c>
      <c r="D3512" s="94">
        <f>IF(DATABASE!$X3510&lt;&gt;1,"",DATABASE!P3510)</f>
        <v/>
      </c>
      <c r="E3512" s="94">
        <f>IF(DATABASE!$X3510&lt;&gt;1,"",DATABASE!L3510)</f>
        <v/>
      </c>
      <c r="F3512" s="94">
        <f>IF(DATABASE!$X3510&lt;&gt;1,"",DATABASE!Q3510)</f>
        <v/>
      </c>
      <c r="G3512" s="94">
        <f>IF(DATABASE!$X3510&lt;&gt;1,"",DATABASE!C3510)</f>
        <v/>
      </c>
      <c r="H3512" s="94">
        <f>IF(DATABASE!$X3510&lt;&gt;1,"",DATABASE!D3510)</f>
        <v/>
      </c>
      <c r="I3512" s="93">
        <f>IF(DATABASE!$X3510&lt;&gt;1,"",DATABASE!S3510)</f>
        <v/>
      </c>
    </row>
    <row r="3513" ht="16.5" customHeight="1" s="111">
      <c r="A3513" s="92">
        <f>IF(DATABASE!$X3511&lt;&gt;1,"",DATABASE!B3511)</f>
        <v/>
      </c>
      <c r="B3513" s="93">
        <f>IF(DATABASE!$X3511&lt;&gt;1,"",DATABASE!M3511)</f>
        <v/>
      </c>
      <c r="C3513" s="94">
        <f>IF(DATABASE!$X3511&lt;&gt;1,"",DATABASE!A3511)</f>
        <v/>
      </c>
      <c r="D3513" s="94">
        <f>IF(DATABASE!$X3511&lt;&gt;1,"",DATABASE!P3511)</f>
        <v/>
      </c>
      <c r="E3513" s="94">
        <f>IF(DATABASE!$X3511&lt;&gt;1,"",DATABASE!L3511)</f>
        <v/>
      </c>
      <c r="F3513" s="94">
        <f>IF(DATABASE!$X3511&lt;&gt;1,"",DATABASE!Q3511)</f>
        <v/>
      </c>
      <c r="G3513" s="94">
        <f>IF(DATABASE!$X3511&lt;&gt;1,"",DATABASE!C3511)</f>
        <v/>
      </c>
      <c r="H3513" s="94">
        <f>IF(DATABASE!$X3511&lt;&gt;1,"",DATABASE!D3511)</f>
        <v/>
      </c>
      <c r="I3513" s="93">
        <f>IF(DATABASE!$X3511&lt;&gt;1,"",DATABASE!S3511)</f>
        <v/>
      </c>
    </row>
    <row r="3514" ht="16.5" customHeight="1" s="111">
      <c r="A3514" s="92">
        <f>IF(DATABASE!$X3512&lt;&gt;1,"",DATABASE!B3512)</f>
        <v/>
      </c>
      <c r="B3514" s="93">
        <f>IF(DATABASE!$X3512&lt;&gt;1,"",DATABASE!M3512)</f>
        <v/>
      </c>
      <c r="C3514" s="94">
        <f>IF(DATABASE!$X3512&lt;&gt;1,"",DATABASE!A3512)</f>
        <v/>
      </c>
      <c r="D3514" s="94">
        <f>IF(DATABASE!$X3512&lt;&gt;1,"",DATABASE!P3512)</f>
        <v/>
      </c>
      <c r="E3514" s="94">
        <f>IF(DATABASE!$X3512&lt;&gt;1,"",DATABASE!L3512)</f>
        <v/>
      </c>
      <c r="F3514" s="94">
        <f>IF(DATABASE!$X3512&lt;&gt;1,"",DATABASE!Q3512)</f>
        <v/>
      </c>
      <c r="G3514" s="94">
        <f>IF(DATABASE!$X3512&lt;&gt;1,"",DATABASE!C3512)</f>
        <v/>
      </c>
      <c r="H3514" s="94">
        <f>IF(DATABASE!$X3512&lt;&gt;1,"",DATABASE!D3512)</f>
        <v/>
      </c>
      <c r="I3514" s="93">
        <f>IF(DATABASE!$X3512&lt;&gt;1,"",DATABASE!S3512)</f>
        <v/>
      </c>
    </row>
    <row r="3515" ht="16.5" customHeight="1" s="111">
      <c r="A3515" s="92">
        <f>IF(DATABASE!$X3513&lt;&gt;1,"",DATABASE!B3513)</f>
        <v/>
      </c>
      <c r="B3515" s="93">
        <f>IF(DATABASE!$X3513&lt;&gt;1,"",DATABASE!M3513)</f>
        <v/>
      </c>
      <c r="C3515" s="94">
        <f>IF(DATABASE!$X3513&lt;&gt;1,"",DATABASE!A3513)</f>
        <v/>
      </c>
      <c r="D3515" s="94">
        <f>IF(DATABASE!$X3513&lt;&gt;1,"",DATABASE!P3513)</f>
        <v/>
      </c>
      <c r="E3515" s="94">
        <f>IF(DATABASE!$X3513&lt;&gt;1,"",DATABASE!L3513)</f>
        <v/>
      </c>
      <c r="F3515" s="94">
        <f>IF(DATABASE!$X3513&lt;&gt;1,"",DATABASE!Q3513)</f>
        <v/>
      </c>
      <c r="G3515" s="94">
        <f>IF(DATABASE!$X3513&lt;&gt;1,"",DATABASE!C3513)</f>
        <v/>
      </c>
      <c r="H3515" s="94">
        <f>IF(DATABASE!$X3513&lt;&gt;1,"",DATABASE!D3513)</f>
        <v/>
      </c>
      <c r="I3515" s="93">
        <f>IF(DATABASE!$X3513&lt;&gt;1,"",DATABASE!S3513)</f>
        <v/>
      </c>
    </row>
    <row r="3516" ht="16.5" customHeight="1" s="111">
      <c r="A3516" s="92">
        <f>IF(DATABASE!$X3514&lt;&gt;1,"",DATABASE!B3514)</f>
        <v/>
      </c>
      <c r="B3516" s="93">
        <f>IF(DATABASE!$X3514&lt;&gt;1,"",DATABASE!M3514)</f>
        <v/>
      </c>
      <c r="C3516" s="94">
        <f>IF(DATABASE!$X3514&lt;&gt;1,"",DATABASE!A3514)</f>
        <v/>
      </c>
      <c r="D3516" s="94">
        <f>IF(DATABASE!$X3514&lt;&gt;1,"",DATABASE!P3514)</f>
        <v/>
      </c>
      <c r="E3516" s="94">
        <f>IF(DATABASE!$X3514&lt;&gt;1,"",DATABASE!L3514)</f>
        <v/>
      </c>
      <c r="F3516" s="94">
        <f>IF(DATABASE!$X3514&lt;&gt;1,"",DATABASE!Q3514)</f>
        <v/>
      </c>
      <c r="G3516" s="94">
        <f>IF(DATABASE!$X3514&lt;&gt;1,"",DATABASE!C3514)</f>
        <v/>
      </c>
      <c r="H3516" s="94">
        <f>IF(DATABASE!$X3514&lt;&gt;1,"",DATABASE!D3514)</f>
        <v/>
      </c>
      <c r="I3516" s="93">
        <f>IF(DATABASE!$X3514&lt;&gt;1,"",DATABASE!S3514)</f>
        <v/>
      </c>
    </row>
    <row r="3517" ht="16.5" customHeight="1" s="111">
      <c r="A3517" s="92">
        <f>IF(DATABASE!$X3515&lt;&gt;1,"",DATABASE!B3515)</f>
        <v/>
      </c>
      <c r="B3517" s="93">
        <f>IF(DATABASE!$X3515&lt;&gt;1,"",DATABASE!M3515)</f>
        <v/>
      </c>
      <c r="C3517" s="94">
        <f>IF(DATABASE!$X3515&lt;&gt;1,"",DATABASE!A3515)</f>
        <v/>
      </c>
      <c r="D3517" s="94">
        <f>IF(DATABASE!$X3515&lt;&gt;1,"",DATABASE!P3515)</f>
        <v/>
      </c>
      <c r="E3517" s="94">
        <f>IF(DATABASE!$X3515&lt;&gt;1,"",DATABASE!L3515)</f>
        <v/>
      </c>
      <c r="F3517" s="94">
        <f>IF(DATABASE!$X3515&lt;&gt;1,"",DATABASE!Q3515)</f>
        <v/>
      </c>
      <c r="G3517" s="94">
        <f>IF(DATABASE!$X3515&lt;&gt;1,"",DATABASE!C3515)</f>
        <v/>
      </c>
      <c r="H3517" s="94">
        <f>IF(DATABASE!$X3515&lt;&gt;1,"",DATABASE!D3515)</f>
        <v/>
      </c>
      <c r="I3517" s="93">
        <f>IF(DATABASE!$X3515&lt;&gt;1,"",DATABASE!S3515)</f>
        <v/>
      </c>
    </row>
    <row r="3518" ht="16.5" customHeight="1" s="111">
      <c r="A3518" s="92">
        <f>IF(DATABASE!$X3516&lt;&gt;1,"",DATABASE!B3516)</f>
        <v/>
      </c>
      <c r="B3518" s="93">
        <f>IF(DATABASE!$X3516&lt;&gt;1,"",DATABASE!M3516)</f>
        <v/>
      </c>
      <c r="C3518" s="94">
        <f>IF(DATABASE!$X3516&lt;&gt;1,"",DATABASE!A3516)</f>
        <v/>
      </c>
      <c r="D3518" s="94">
        <f>IF(DATABASE!$X3516&lt;&gt;1,"",DATABASE!P3516)</f>
        <v/>
      </c>
      <c r="E3518" s="94">
        <f>IF(DATABASE!$X3516&lt;&gt;1,"",DATABASE!L3516)</f>
        <v/>
      </c>
      <c r="F3518" s="94">
        <f>IF(DATABASE!$X3516&lt;&gt;1,"",DATABASE!Q3516)</f>
        <v/>
      </c>
      <c r="G3518" s="94">
        <f>IF(DATABASE!$X3516&lt;&gt;1,"",DATABASE!C3516)</f>
        <v/>
      </c>
      <c r="H3518" s="94">
        <f>IF(DATABASE!$X3516&lt;&gt;1,"",DATABASE!D3516)</f>
        <v/>
      </c>
      <c r="I3518" s="93">
        <f>IF(DATABASE!$X3516&lt;&gt;1,"",DATABASE!S3516)</f>
        <v/>
      </c>
    </row>
    <row r="3519" ht="16.5" customHeight="1" s="111">
      <c r="A3519" s="92">
        <f>IF(DATABASE!$X3517&lt;&gt;1,"",DATABASE!B3517)</f>
        <v/>
      </c>
      <c r="B3519" s="93">
        <f>IF(DATABASE!$X3517&lt;&gt;1,"",DATABASE!M3517)</f>
        <v/>
      </c>
      <c r="C3519" s="94">
        <f>IF(DATABASE!$X3517&lt;&gt;1,"",DATABASE!A3517)</f>
        <v/>
      </c>
      <c r="D3519" s="94">
        <f>IF(DATABASE!$X3517&lt;&gt;1,"",DATABASE!P3517)</f>
        <v/>
      </c>
      <c r="E3519" s="94">
        <f>IF(DATABASE!$X3517&lt;&gt;1,"",DATABASE!L3517)</f>
        <v/>
      </c>
      <c r="F3519" s="94">
        <f>IF(DATABASE!$X3517&lt;&gt;1,"",DATABASE!Q3517)</f>
        <v/>
      </c>
      <c r="G3519" s="94">
        <f>IF(DATABASE!$X3517&lt;&gt;1,"",DATABASE!C3517)</f>
        <v/>
      </c>
      <c r="H3519" s="94">
        <f>IF(DATABASE!$X3517&lt;&gt;1,"",DATABASE!D3517)</f>
        <v/>
      </c>
      <c r="I3519" s="93">
        <f>IF(DATABASE!$X3517&lt;&gt;1,"",DATABASE!S3517)</f>
        <v/>
      </c>
    </row>
    <row r="3520" ht="16.5" customHeight="1" s="111">
      <c r="A3520" s="92">
        <f>IF(DATABASE!$X3518&lt;&gt;1,"",DATABASE!B3518)</f>
        <v/>
      </c>
      <c r="B3520" s="93">
        <f>IF(DATABASE!$X3518&lt;&gt;1,"",DATABASE!M3518)</f>
        <v/>
      </c>
      <c r="C3520" s="94">
        <f>IF(DATABASE!$X3518&lt;&gt;1,"",DATABASE!A3518)</f>
        <v/>
      </c>
      <c r="D3520" s="94">
        <f>IF(DATABASE!$X3518&lt;&gt;1,"",DATABASE!P3518)</f>
        <v/>
      </c>
      <c r="E3520" s="94">
        <f>IF(DATABASE!$X3518&lt;&gt;1,"",DATABASE!L3518)</f>
        <v/>
      </c>
      <c r="F3520" s="94">
        <f>IF(DATABASE!$X3518&lt;&gt;1,"",DATABASE!Q3518)</f>
        <v/>
      </c>
      <c r="G3520" s="94">
        <f>IF(DATABASE!$X3518&lt;&gt;1,"",DATABASE!C3518)</f>
        <v/>
      </c>
      <c r="H3520" s="94">
        <f>IF(DATABASE!$X3518&lt;&gt;1,"",DATABASE!D3518)</f>
        <v/>
      </c>
      <c r="I3520" s="93">
        <f>IF(DATABASE!$X3518&lt;&gt;1,"",DATABASE!S3518)</f>
        <v/>
      </c>
    </row>
    <row r="3521" ht="16.5" customHeight="1" s="111">
      <c r="A3521" s="92">
        <f>IF(DATABASE!$X3519&lt;&gt;1,"",DATABASE!B3519)</f>
        <v/>
      </c>
      <c r="B3521" s="93">
        <f>IF(DATABASE!$X3519&lt;&gt;1,"",DATABASE!M3519)</f>
        <v/>
      </c>
      <c r="C3521" s="94">
        <f>IF(DATABASE!$X3519&lt;&gt;1,"",DATABASE!A3519)</f>
        <v/>
      </c>
      <c r="D3521" s="94">
        <f>IF(DATABASE!$X3519&lt;&gt;1,"",DATABASE!P3519)</f>
        <v/>
      </c>
      <c r="E3521" s="94">
        <f>IF(DATABASE!$X3519&lt;&gt;1,"",DATABASE!L3519)</f>
        <v/>
      </c>
      <c r="F3521" s="94">
        <f>IF(DATABASE!$X3519&lt;&gt;1,"",DATABASE!Q3519)</f>
        <v/>
      </c>
      <c r="G3521" s="94">
        <f>IF(DATABASE!$X3519&lt;&gt;1,"",DATABASE!C3519)</f>
        <v/>
      </c>
      <c r="H3521" s="94">
        <f>IF(DATABASE!$X3519&lt;&gt;1,"",DATABASE!D3519)</f>
        <v/>
      </c>
      <c r="I3521" s="93">
        <f>IF(DATABASE!$X3519&lt;&gt;1,"",DATABASE!S3519)</f>
        <v/>
      </c>
    </row>
    <row r="3522" ht="16.5" customHeight="1" s="111">
      <c r="A3522" s="92">
        <f>IF(DATABASE!$X3520&lt;&gt;1,"",DATABASE!B3520)</f>
        <v/>
      </c>
      <c r="B3522" s="93">
        <f>IF(DATABASE!$X3520&lt;&gt;1,"",DATABASE!M3520)</f>
        <v/>
      </c>
      <c r="C3522" s="94">
        <f>IF(DATABASE!$X3520&lt;&gt;1,"",DATABASE!A3520)</f>
        <v/>
      </c>
      <c r="D3522" s="94">
        <f>IF(DATABASE!$X3520&lt;&gt;1,"",DATABASE!P3520)</f>
        <v/>
      </c>
      <c r="E3522" s="94">
        <f>IF(DATABASE!$X3520&lt;&gt;1,"",DATABASE!L3520)</f>
        <v/>
      </c>
      <c r="F3522" s="94">
        <f>IF(DATABASE!$X3520&lt;&gt;1,"",DATABASE!Q3520)</f>
        <v/>
      </c>
      <c r="G3522" s="94">
        <f>IF(DATABASE!$X3520&lt;&gt;1,"",DATABASE!C3520)</f>
        <v/>
      </c>
      <c r="H3522" s="94">
        <f>IF(DATABASE!$X3520&lt;&gt;1,"",DATABASE!D3520)</f>
        <v/>
      </c>
      <c r="I3522" s="93">
        <f>IF(DATABASE!$X3520&lt;&gt;1,"",DATABASE!S3520)</f>
        <v/>
      </c>
    </row>
    <row r="3523" ht="16.5" customHeight="1" s="111">
      <c r="A3523" s="92">
        <f>IF(DATABASE!$X3521&lt;&gt;1,"",DATABASE!B3521)</f>
        <v/>
      </c>
      <c r="B3523" s="93">
        <f>IF(DATABASE!$X3521&lt;&gt;1,"",DATABASE!M3521)</f>
        <v/>
      </c>
      <c r="C3523" s="94">
        <f>IF(DATABASE!$X3521&lt;&gt;1,"",DATABASE!A3521)</f>
        <v/>
      </c>
      <c r="D3523" s="94">
        <f>IF(DATABASE!$X3521&lt;&gt;1,"",DATABASE!P3521)</f>
        <v/>
      </c>
      <c r="E3523" s="94">
        <f>IF(DATABASE!$X3521&lt;&gt;1,"",DATABASE!L3521)</f>
        <v/>
      </c>
      <c r="F3523" s="94">
        <f>IF(DATABASE!$X3521&lt;&gt;1,"",DATABASE!Q3521)</f>
        <v/>
      </c>
      <c r="G3523" s="94">
        <f>IF(DATABASE!$X3521&lt;&gt;1,"",DATABASE!C3521)</f>
        <v/>
      </c>
      <c r="H3523" s="94">
        <f>IF(DATABASE!$X3521&lt;&gt;1,"",DATABASE!D3521)</f>
        <v/>
      </c>
      <c r="I3523" s="93">
        <f>IF(DATABASE!$X3521&lt;&gt;1,"",DATABASE!S3521)</f>
        <v/>
      </c>
    </row>
    <row r="3524" ht="16.5" customHeight="1" s="111">
      <c r="A3524" s="92">
        <f>IF(DATABASE!$X3522&lt;&gt;1,"",DATABASE!B3522)</f>
        <v/>
      </c>
      <c r="B3524" s="93">
        <f>IF(DATABASE!$X3522&lt;&gt;1,"",DATABASE!M3522)</f>
        <v/>
      </c>
      <c r="C3524" s="94">
        <f>IF(DATABASE!$X3522&lt;&gt;1,"",DATABASE!A3522)</f>
        <v/>
      </c>
      <c r="D3524" s="94">
        <f>IF(DATABASE!$X3522&lt;&gt;1,"",DATABASE!P3522)</f>
        <v/>
      </c>
      <c r="E3524" s="94">
        <f>IF(DATABASE!$X3522&lt;&gt;1,"",DATABASE!L3522)</f>
        <v/>
      </c>
      <c r="F3524" s="94">
        <f>IF(DATABASE!$X3522&lt;&gt;1,"",DATABASE!Q3522)</f>
        <v/>
      </c>
      <c r="G3524" s="94">
        <f>IF(DATABASE!$X3522&lt;&gt;1,"",DATABASE!C3522)</f>
        <v/>
      </c>
      <c r="H3524" s="94">
        <f>IF(DATABASE!$X3522&lt;&gt;1,"",DATABASE!D3522)</f>
        <v/>
      </c>
      <c r="I3524" s="93">
        <f>IF(DATABASE!$X3522&lt;&gt;1,"",DATABASE!S3522)</f>
        <v/>
      </c>
    </row>
    <row r="3525" ht="16.5" customHeight="1" s="111">
      <c r="A3525" s="92">
        <f>IF(DATABASE!$X3523&lt;&gt;1,"",DATABASE!B3523)</f>
        <v/>
      </c>
      <c r="B3525" s="93">
        <f>IF(DATABASE!$X3523&lt;&gt;1,"",DATABASE!M3523)</f>
        <v/>
      </c>
      <c r="C3525" s="94">
        <f>IF(DATABASE!$X3523&lt;&gt;1,"",DATABASE!A3523)</f>
        <v/>
      </c>
      <c r="D3525" s="94">
        <f>IF(DATABASE!$X3523&lt;&gt;1,"",DATABASE!P3523)</f>
        <v/>
      </c>
      <c r="E3525" s="94">
        <f>IF(DATABASE!$X3523&lt;&gt;1,"",DATABASE!L3523)</f>
        <v/>
      </c>
      <c r="F3525" s="94">
        <f>IF(DATABASE!$X3523&lt;&gt;1,"",DATABASE!Q3523)</f>
        <v/>
      </c>
      <c r="G3525" s="94">
        <f>IF(DATABASE!$X3523&lt;&gt;1,"",DATABASE!C3523)</f>
        <v/>
      </c>
      <c r="H3525" s="94">
        <f>IF(DATABASE!$X3523&lt;&gt;1,"",DATABASE!D3523)</f>
        <v/>
      </c>
      <c r="I3525" s="93">
        <f>IF(DATABASE!$X3523&lt;&gt;1,"",DATABASE!S3523)</f>
        <v/>
      </c>
    </row>
    <row r="3526" ht="16.5" customHeight="1" s="111">
      <c r="A3526" s="92">
        <f>IF(DATABASE!$X3524&lt;&gt;1,"",DATABASE!B3524)</f>
        <v/>
      </c>
      <c r="B3526" s="93">
        <f>IF(DATABASE!$X3524&lt;&gt;1,"",DATABASE!M3524)</f>
        <v/>
      </c>
      <c r="C3526" s="94">
        <f>IF(DATABASE!$X3524&lt;&gt;1,"",DATABASE!A3524)</f>
        <v/>
      </c>
      <c r="D3526" s="94">
        <f>IF(DATABASE!$X3524&lt;&gt;1,"",DATABASE!P3524)</f>
        <v/>
      </c>
      <c r="E3526" s="94">
        <f>IF(DATABASE!$X3524&lt;&gt;1,"",DATABASE!L3524)</f>
        <v/>
      </c>
      <c r="F3526" s="94">
        <f>IF(DATABASE!$X3524&lt;&gt;1,"",DATABASE!Q3524)</f>
        <v/>
      </c>
      <c r="G3526" s="94">
        <f>IF(DATABASE!$X3524&lt;&gt;1,"",DATABASE!C3524)</f>
        <v/>
      </c>
      <c r="H3526" s="94">
        <f>IF(DATABASE!$X3524&lt;&gt;1,"",DATABASE!D3524)</f>
        <v/>
      </c>
      <c r="I3526" s="93">
        <f>IF(DATABASE!$X3524&lt;&gt;1,"",DATABASE!S3524)</f>
        <v/>
      </c>
    </row>
    <row r="3527" ht="16.5" customHeight="1" s="111">
      <c r="A3527" s="92">
        <f>IF(DATABASE!$X3525&lt;&gt;1,"",DATABASE!B3525)</f>
        <v/>
      </c>
      <c r="B3527" s="93">
        <f>IF(DATABASE!$X3525&lt;&gt;1,"",DATABASE!M3525)</f>
        <v/>
      </c>
      <c r="C3527" s="94">
        <f>IF(DATABASE!$X3525&lt;&gt;1,"",DATABASE!A3525)</f>
        <v/>
      </c>
      <c r="D3527" s="94">
        <f>IF(DATABASE!$X3525&lt;&gt;1,"",DATABASE!P3525)</f>
        <v/>
      </c>
      <c r="E3527" s="94">
        <f>IF(DATABASE!$X3525&lt;&gt;1,"",DATABASE!L3525)</f>
        <v/>
      </c>
      <c r="F3527" s="94">
        <f>IF(DATABASE!$X3525&lt;&gt;1,"",DATABASE!Q3525)</f>
        <v/>
      </c>
      <c r="G3527" s="94">
        <f>IF(DATABASE!$X3525&lt;&gt;1,"",DATABASE!C3525)</f>
        <v/>
      </c>
      <c r="H3527" s="94">
        <f>IF(DATABASE!$X3525&lt;&gt;1,"",DATABASE!D3525)</f>
        <v/>
      </c>
      <c r="I3527" s="93">
        <f>IF(DATABASE!$X3525&lt;&gt;1,"",DATABASE!S3525)</f>
        <v/>
      </c>
    </row>
    <row r="3528" ht="16.5" customHeight="1" s="111">
      <c r="A3528" s="92">
        <f>IF(DATABASE!$X3526&lt;&gt;1,"",DATABASE!B3526)</f>
        <v/>
      </c>
      <c r="B3528" s="93">
        <f>IF(DATABASE!$X3526&lt;&gt;1,"",DATABASE!M3526)</f>
        <v/>
      </c>
      <c r="C3528" s="94">
        <f>IF(DATABASE!$X3526&lt;&gt;1,"",DATABASE!A3526)</f>
        <v/>
      </c>
      <c r="D3528" s="94">
        <f>IF(DATABASE!$X3526&lt;&gt;1,"",DATABASE!P3526)</f>
        <v/>
      </c>
      <c r="E3528" s="94">
        <f>IF(DATABASE!$X3526&lt;&gt;1,"",DATABASE!L3526)</f>
        <v/>
      </c>
      <c r="F3528" s="94">
        <f>IF(DATABASE!$X3526&lt;&gt;1,"",DATABASE!Q3526)</f>
        <v/>
      </c>
      <c r="G3528" s="94">
        <f>IF(DATABASE!$X3526&lt;&gt;1,"",DATABASE!C3526)</f>
        <v/>
      </c>
      <c r="H3528" s="94">
        <f>IF(DATABASE!$X3526&lt;&gt;1,"",DATABASE!D3526)</f>
        <v/>
      </c>
      <c r="I3528" s="93">
        <f>IF(DATABASE!$X3526&lt;&gt;1,"",DATABASE!S3526)</f>
        <v/>
      </c>
    </row>
    <row r="3529" ht="16.5" customHeight="1" s="111">
      <c r="A3529" s="92">
        <f>IF(DATABASE!$X3527&lt;&gt;1,"",DATABASE!B3527)</f>
        <v/>
      </c>
      <c r="B3529" s="93">
        <f>IF(DATABASE!$X3527&lt;&gt;1,"",DATABASE!M3527)</f>
        <v/>
      </c>
      <c r="C3529" s="94">
        <f>IF(DATABASE!$X3527&lt;&gt;1,"",DATABASE!A3527)</f>
        <v/>
      </c>
      <c r="D3529" s="94">
        <f>IF(DATABASE!$X3527&lt;&gt;1,"",DATABASE!P3527)</f>
        <v/>
      </c>
      <c r="E3529" s="94">
        <f>IF(DATABASE!$X3527&lt;&gt;1,"",DATABASE!L3527)</f>
        <v/>
      </c>
      <c r="F3529" s="94">
        <f>IF(DATABASE!$X3527&lt;&gt;1,"",DATABASE!Q3527)</f>
        <v/>
      </c>
      <c r="G3529" s="94">
        <f>IF(DATABASE!$X3527&lt;&gt;1,"",DATABASE!C3527)</f>
        <v/>
      </c>
      <c r="H3529" s="94">
        <f>IF(DATABASE!$X3527&lt;&gt;1,"",DATABASE!D3527)</f>
        <v/>
      </c>
      <c r="I3529" s="93">
        <f>IF(DATABASE!$X3527&lt;&gt;1,"",DATABASE!S3527)</f>
        <v/>
      </c>
    </row>
    <row r="3530" ht="16.5" customHeight="1" s="111">
      <c r="A3530" s="92">
        <f>IF(DATABASE!$X3528&lt;&gt;1,"",DATABASE!B3528)</f>
        <v/>
      </c>
      <c r="B3530" s="93">
        <f>IF(DATABASE!$X3528&lt;&gt;1,"",DATABASE!M3528)</f>
        <v/>
      </c>
      <c r="C3530" s="94">
        <f>IF(DATABASE!$X3528&lt;&gt;1,"",DATABASE!A3528)</f>
        <v/>
      </c>
      <c r="D3530" s="94">
        <f>IF(DATABASE!$X3528&lt;&gt;1,"",DATABASE!P3528)</f>
        <v/>
      </c>
      <c r="E3530" s="94">
        <f>IF(DATABASE!$X3528&lt;&gt;1,"",DATABASE!L3528)</f>
        <v/>
      </c>
      <c r="F3530" s="94">
        <f>IF(DATABASE!$X3528&lt;&gt;1,"",DATABASE!Q3528)</f>
        <v/>
      </c>
      <c r="G3530" s="94">
        <f>IF(DATABASE!$X3528&lt;&gt;1,"",DATABASE!C3528)</f>
        <v/>
      </c>
      <c r="H3530" s="94">
        <f>IF(DATABASE!$X3528&lt;&gt;1,"",DATABASE!D3528)</f>
        <v/>
      </c>
      <c r="I3530" s="93">
        <f>IF(DATABASE!$X3528&lt;&gt;1,"",DATABASE!S3528)</f>
        <v/>
      </c>
    </row>
    <row r="3531" ht="16.5" customHeight="1" s="111">
      <c r="A3531" s="92">
        <f>IF(DATABASE!$X3529&lt;&gt;1,"",DATABASE!B3529)</f>
        <v/>
      </c>
      <c r="B3531" s="93">
        <f>IF(DATABASE!$X3529&lt;&gt;1,"",DATABASE!M3529)</f>
        <v/>
      </c>
      <c r="C3531" s="94">
        <f>IF(DATABASE!$X3529&lt;&gt;1,"",DATABASE!A3529)</f>
        <v/>
      </c>
      <c r="D3531" s="94">
        <f>IF(DATABASE!$X3529&lt;&gt;1,"",DATABASE!P3529)</f>
        <v/>
      </c>
      <c r="E3531" s="94">
        <f>IF(DATABASE!$X3529&lt;&gt;1,"",DATABASE!L3529)</f>
        <v/>
      </c>
      <c r="F3531" s="94">
        <f>IF(DATABASE!$X3529&lt;&gt;1,"",DATABASE!Q3529)</f>
        <v/>
      </c>
      <c r="G3531" s="94">
        <f>IF(DATABASE!$X3529&lt;&gt;1,"",DATABASE!C3529)</f>
        <v/>
      </c>
      <c r="H3531" s="94">
        <f>IF(DATABASE!$X3529&lt;&gt;1,"",DATABASE!D3529)</f>
        <v/>
      </c>
      <c r="I3531" s="93">
        <f>IF(DATABASE!$X3529&lt;&gt;1,"",DATABASE!S3529)</f>
        <v/>
      </c>
    </row>
    <row r="3532" ht="16.5" customHeight="1" s="111">
      <c r="A3532" s="92">
        <f>IF(DATABASE!$X3530&lt;&gt;1,"",DATABASE!B3530)</f>
        <v/>
      </c>
      <c r="B3532" s="93">
        <f>IF(DATABASE!$X3530&lt;&gt;1,"",DATABASE!M3530)</f>
        <v/>
      </c>
      <c r="C3532" s="94">
        <f>IF(DATABASE!$X3530&lt;&gt;1,"",DATABASE!A3530)</f>
        <v/>
      </c>
      <c r="D3532" s="94">
        <f>IF(DATABASE!$X3530&lt;&gt;1,"",DATABASE!P3530)</f>
        <v/>
      </c>
      <c r="E3532" s="94">
        <f>IF(DATABASE!$X3530&lt;&gt;1,"",DATABASE!L3530)</f>
        <v/>
      </c>
      <c r="F3532" s="94">
        <f>IF(DATABASE!$X3530&lt;&gt;1,"",DATABASE!Q3530)</f>
        <v/>
      </c>
      <c r="G3532" s="94">
        <f>IF(DATABASE!$X3530&lt;&gt;1,"",DATABASE!C3530)</f>
        <v/>
      </c>
      <c r="H3532" s="94">
        <f>IF(DATABASE!$X3530&lt;&gt;1,"",DATABASE!D3530)</f>
        <v/>
      </c>
      <c r="I3532" s="93">
        <f>IF(DATABASE!$X3530&lt;&gt;1,"",DATABASE!S3530)</f>
        <v/>
      </c>
    </row>
    <row r="3533" ht="16.5" customHeight="1" s="111">
      <c r="A3533" s="92">
        <f>IF(DATABASE!$X3531&lt;&gt;1,"",DATABASE!B3531)</f>
        <v/>
      </c>
      <c r="B3533" s="93">
        <f>IF(DATABASE!$X3531&lt;&gt;1,"",DATABASE!M3531)</f>
        <v/>
      </c>
      <c r="C3533" s="94">
        <f>IF(DATABASE!$X3531&lt;&gt;1,"",DATABASE!A3531)</f>
        <v/>
      </c>
      <c r="D3533" s="94">
        <f>IF(DATABASE!$X3531&lt;&gt;1,"",DATABASE!P3531)</f>
        <v/>
      </c>
      <c r="E3533" s="94">
        <f>IF(DATABASE!$X3531&lt;&gt;1,"",DATABASE!L3531)</f>
        <v/>
      </c>
      <c r="F3533" s="94">
        <f>IF(DATABASE!$X3531&lt;&gt;1,"",DATABASE!Q3531)</f>
        <v/>
      </c>
      <c r="G3533" s="94">
        <f>IF(DATABASE!$X3531&lt;&gt;1,"",DATABASE!C3531)</f>
        <v/>
      </c>
      <c r="H3533" s="94">
        <f>IF(DATABASE!$X3531&lt;&gt;1,"",DATABASE!D3531)</f>
        <v/>
      </c>
      <c r="I3533" s="93">
        <f>IF(DATABASE!$X3531&lt;&gt;1,"",DATABASE!S3531)</f>
        <v/>
      </c>
    </row>
    <row r="3534" ht="16.5" customHeight="1" s="111">
      <c r="A3534" s="92">
        <f>IF(DATABASE!$X3532&lt;&gt;1,"",DATABASE!B3532)</f>
        <v/>
      </c>
      <c r="B3534" s="93">
        <f>IF(DATABASE!$X3532&lt;&gt;1,"",DATABASE!M3532)</f>
        <v/>
      </c>
      <c r="C3534" s="94">
        <f>IF(DATABASE!$X3532&lt;&gt;1,"",DATABASE!A3532)</f>
        <v/>
      </c>
      <c r="D3534" s="94">
        <f>IF(DATABASE!$X3532&lt;&gt;1,"",DATABASE!P3532)</f>
        <v/>
      </c>
      <c r="E3534" s="94">
        <f>IF(DATABASE!$X3532&lt;&gt;1,"",DATABASE!L3532)</f>
        <v/>
      </c>
      <c r="F3534" s="94">
        <f>IF(DATABASE!$X3532&lt;&gt;1,"",DATABASE!Q3532)</f>
        <v/>
      </c>
      <c r="G3534" s="94">
        <f>IF(DATABASE!$X3532&lt;&gt;1,"",DATABASE!C3532)</f>
        <v/>
      </c>
      <c r="H3534" s="94">
        <f>IF(DATABASE!$X3532&lt;&gt;1,"",DATABASE!D3532)</f>
        <v/>
      </c>
      <c r="I3534" s="93">
        <f>IF(DATABASE!$X3532&lt;&gt;1,"",DATABASE!S3532)</f>
        <v/>
      </c>
    </row>
    <row r="3535" ht="16.5" customHeight="1" s="111">
      <c r="A3535" s="92">
        <f>IF(DATABASE!$X3533&lt;&gt;1,"",DATABASE!B3533)</f>
        <v/>
      </c>
      <c r="B3535" s="93">
        <f>IF(DATABASE!$X3533&lt;&gt;1,"",DATABASE!M3533)</f>
        <v/>
      </c>
      <c r="C3535" s="94">
        <f>IF(DATABASE!$X3533&lt;&gt;1,"",DATABASE!A3533)</f>
        <v/>
      </c>
      <c r="D3535" s="94">
        <f>IF(DATABASE!$X3533&lt;&gt;1,"",DATABASE!P3533)</f>
        <v/>
      </c>
      <c r="E3535" s="94">
        <f>IF(DATABASE!$X3533&lt;&gt;1,"",DATABASE!L3533)</f>
        <v/>
      </c>
      <c r="F3535" s="94">
        <f>IF(DATABASE!$X3533&lt;&gt;1,"",DATABASE!Q3533)</f>
        <v/>
      </c>
      <c r="G3535" s="94">
        <f>IF(DATABASE!$X3533&lt;&gt;1,"",DATABASE!C3533)</f>
        <v/>
      </c>
      <c r="H3535" s="94">
        <f>IF(DATABASE!$X3533&lt;&gt;1,"",DATABASE!D3533)</f>
        <v/>
      </c>
      <c r="I3535" s="93">
        <f>IF(DATABASE!$X3533&lt;&gt;1,"",DATABASE!S3533)</f>
        <v/>
      </c>
    </row>
    <row r="3536" ht="16.5" customHeight="1" s="111">
      <c r="A3536" s="92">
        <f>IF(DATABASE!$X3534&lt;&gt;1,"",DATABASE!B3534)</f>
        <v/>
      </c>
      <c r="B3536" s="93">
        <f>IF(DATABASE!$X3534&lt;&gt;1,"",DATABASE!M3534)</f>
        <v/>
      </c>
      <c r="C3536" s="94">
        <f>IF(DATABASE!$X3534&lt;&gt;1,"",DATABASE!A3534)</f>
        <v/>
      </c>
      <c r="D3536" s="94">
        <f>IF(DATABASE!$X3534&lt;&gt;1,"",DATABASE!P3534)</f>
        <v/>
      </c>
      <c r="E3536" s="94">
        <f>IF(DATABASE!$X3534&lt;&gt;1,"",DATABASE!L3534)</f>
        <v/>
      </c>
      <c r="F3536" s="94">
        <f>IF(DATABASE!$X3534&lt;&gt;1,"",DATABASE!Q3534)</f>
        <v/>
      </c>
      <c r="G3536" s="94">
        <f>IF(DATABASE!$X3534&lt;&gt;1,"",DATABASE!C3534)</f>
        <v/>
      </c>
      <c r="H3536" s="94">
        <f>IF(DATABASE!$X3534&lt;&gt;1,"",DATABASE!D3534)</f>
        <v/>
      </c>
      <c r="I3536" s="93">
        <f>IF(DATABASE!$X3534&lt;&gt;1,"",DATABASE!S3534)</f>
        <v/>
      </c>
    </row>
    <row r="3537" ht="16.5" customHeight="1" s="111">
      <c r="A3537" s="92">
        <f>IF(DATABASE!$X3535&lt;&gt;1,"",DATABASE!B3535)</f>
        <v/>
      </c>
      <c r="B3537" s="93">
        <f>IF(DATABASE!$X3535&lt;&gt;1,"",DATABASE!M3535)</f>
        <v/>
      </c>
      <c r="C3537" s="94">
        <f>IF(DATABASE!$X3535&lt;&gt;1,"",DATABASE!A3535)</f>
        <v/>
      </c>
      <c r="D3537" s="94">
        <f>IF(DATABASE!$X3535&lt;&gt;1,"",DATABASE!P3535)</f>
        <v/>
      </c>
      <c r="E3537" s="94">
        <f>IF(DATABASE!$X3535&lt;&gt;1,"",DATABASE!L3535)</f>
        <v/>
      </c>
      <c r="F3537" s="94">
        <f>IF(DATABASE!$X3535&lt;&gt;1,"",DATABASE!Q3535)</f>
        <v/>
      </c>
      <c r="G3537" s="94">
        <f>IF(DATABASE!$X3535&lt;&gt;1,"",DATABASE!C3535)</f>
        <v/>
      </c>
      <c r="H3537" s="94">
        <f>IF(DATABASE!$X3535&lt;&gt;1,"",DATABASE!D3535)</f>
        <v/>
      </c>
      <c r="I3537" s="93">
        <f>IF(DATABASE!$X3535&lt;&gt;1,"",DATABASE!S3535)</f>
        <v/>
      </c>
    </row>
    <row r="3538" ht="16.5" customHeight="1" s="111">
      <c r="A3538" s="92">
        <f>IF(DATABASE!$X3536&lt;&gt;1,"",DATABASE!B3536)</f>
        <v/>
      </c>
      <c r="B3538" s="93">
        <f>IF(DATABASE!$X3536&lt;&gt;1,"",DATABASE!M3536)</f>
        <v/>
      </c>
      <c r="C3538" s="94">
        <f>IF(DATABASE!$X3536&lt;&gt;1,"",DATABASE!A3536)</f>
        <v/>
      </c>
      <c r="D3538" s="94">
        <f>IF(DATABASE!$X3536&lt;&gt;1,"",DATABASE!P3536)</f>
        <v/>
      </c>
      <c r="E3538" s="94">
        <f>IF(DATABASE!$X3536&lt;&gt;1,"",DATABASE!L3536)</f>
        <v/>
      </c>
      <c r="F3538" s="94">
        <f>IF(DATABASE!$X3536&lt;&gt;1,"",DATABASE!Q3536)</f>
        <v/>
      </c>
      <c r="G3538" s="94">
        <f>IF(DATABASE!$X3536&lt;&gt;1,"",DATABASE!C3536)</f>
        <v/>
      </c>
      <c r="H3538" s="94">
        <f>IF(DATABASE!$X3536&lt;&gt;1,"",DATABASE!D3536)</f>
        <v/>
      </c>
      <c r="I3538" s="93">
        <f>IF(DATABASE!$X3536&lt;&gt;1,"",DATABASE!S3536)</f>
        <v/>
      </c>
    </row>
    <row r="3539" ht="16.5" customHeight="1" s="111">
      <c r="A3539" s="92">
        <f>IF(DATABASE!$X3537&lt;&gt;1,"",DATABASE!B3537)</f>
        <v/>
      </c>
      <c r="B3539" s="93">
        <f>IF(DATABASE!$X3537&lt;&gt;1,"",DATABASE!M3537)</f>
        <v/>
      </c>
      <c r="C3539" s="94">
        <f>IF(DATABASE!$X3537&lt;&gt;1,"",DATABASE!A3537)</f>
        <v/>
      </c>
      <c r="D3539" s="94">
        <f>IF(DATABASE!$X3537&lt;&gt;1,"",DATABASE!P3537)</f>
        <v/>
      </c>
      <c r="E3539" s="94">
        <f>IF(DATABASE!$X3537&lt;&gt;1,"",DATABASE!L3537)</f>
        <v/>
      </c>
      <c r="F3539" s="94">
        <f>IF(DATABASE!$X3537&lt;&gt;1,"",DATABASE!Q3537)</f>
        <v/>
      </c>
      <c r="G3539" s="94">
        <f>IF(DATABASE!$X3537&lt;&gt;1,"",DATABASE!C3537)</f>
        <v/>
      </c>
      <c r="H3539" s="94">
        <f>IF(DATABASE!$X3537&lt;&gt;1,"",DATABASE!D3537)</f>
        <v/>
      </c>
      <c r="I3539" s="93">
        <f>IF(DATABASE!$X3537&lt;&gt;1,"",DATABASE!S3537)</f>
        <v/>
      </c>
    </row>
    <row r="3540" ht="16.5" customHeight="1" s="111">
      <c r="A3540" s="92">
        <f>IF(DATABASE!$X3538&lt;&gt;1,"",DATABASE!B3538)</f>
        <v/>
      </c>
      <c r="B3540" s="93">
        <f>IF(DATABASE!$X3538&lt;&gt;1,"",DATABASE!M3538)</f>
        <v/>
      </c>
      <c r="C3540" s="94">
        <f>IF(DATABASE!$X3538&lt;&gt;1,"",DATABASE!A3538)</f>
        <v/>
      </c>
      <c r="D3540" s="94">
        <f>IF(DATABASE!$X3538&lt;&gt;1,"",DATABASE!P3538)</f>
        <v/>
      </c>
      <c r="E3540" s="94">
        <f>IF(DATABASE!$X3538&lt;&gt;1,"",DATABASE!L3538)</f>
        <v/>
      </c>
      <c r="F3540" s="94">
        <f>IF(DATABASE!$X3538&lt;&gt;1,"",DATABASE!Q3538)</f>
        <v/>
      </c>
      <c r="G3540" s="94">
        <f>IF(DATABASE!$X3538&lt;&gt;1,"",DATABASE!C3538)</f>
        <v/>
      </c>
      <c r="H3540" s="94">
        <f>IF(DATABASE!$X3538&lt;&gt;1,"",DATABASE!D3538)</f>
        <v/>
      </c>
      <c r="I3540" s="93">
        <f>IF(DATABASE!$X3538&lt;&gt;1,"",DATABASE!S3538)</f>
        <v/>
      </c>
    </row>
    <row r="3541" ht="16.5" customHeight="1" s="111">
      <c r="A3541" s="92">
        <f>IF(DATABASE!$X3539&lt;&gt;1,"",DATABASE!B3539)</f>
        <v/>
      </c>
      <c r="B3541" s="93">
        <f>IF(DATABASE!$X3539&lt;&gt;1,"",DATABASE!M3539)</f>
        <v/>
      </c>
      <c r="C3541" s="94">
        <f>IF(DATABASE!$X3539&lt;&gt;1,"",DATABASE!A3539)</f>
        <v/>
      </c>
      <c r="D3541" s="94">
        <f>IF(DATABASE!$X3539&lt;&gt;1,"",DATABASE!P3539)</f>
        <v/>
      </c>
      <c r="E3541" s="94">
        <f>IF(DATABASE!$X3539&lt;&gt;1,"",DATABASE!L3539)</f>
        <v/>
      </c>
      <c r="F3541" s="94">
        <f>IF(DATABASE!$X3539&lt;&gt;1,"",DATABASE!Q3539)</f>
        <v/>
      </c>
      <c r="G3541" s="94">
        <f>IF(DATABASE!$X3539&lt;&gt;1,"",DATABASE!C3539)</f>
        <v/>
      </c>
      <c r="H3541" s="94">
        <f>IF(DATABASE!$X3539&lt;&gt;1,"",DATABASE!D3539)</f>
        <v/>
      </c>
      <c r="I3541" s="93">
        <f>IF(DATABASE!$X3539&lt;&gt;1,"",DATABASE!S3539)</f>
        <v/>
      </c>
    </row>
    <row r="3542" ht="16.5" customHeight="1" s="111">
      <c r="A3542" s="92">
        <f>IF(DATABASE!$X3540&lt;&gt;1,"",DATABASE!B3540)</f>
        <v/>
      </c>
      <c r="B3542" s="93">
        <f>IF(DATABASE!$X3540&lt;&gt;1,"",DATABASE!M3540)</f>
        <v/>
      </c>
      <c r="C3542" s="94">
        <f>IF(DATABASE!$X3540&lt;&gt;1,"",DATABASE!A3540)</f>
        <v/>
      </c>
      <c r="D3542" s="94">
        <f>IF(DATABASE!$X3540&lt;&gt;1,"",DATABASE!P3540)</f>
        <v/>
      </c>
      <c r="E3542" s="94">
        <f>IF(DATABASE!$X3540&lt;&gt;1,"",DATABASE!L3540)</f>
        <v/>
      </c>
      <c r="F3542" s="94">
        <f>IF(DATABASE!$X3540&lt;&gt;1,"",DATABASE!Q3540)</f>
        <v/>
      </c>
      <c r="G3542" s="94">
        <f>IF(DATABASE!$X3540&lt;&gt;1,"",DATABASE!C3540)</f>
        <v/>
      </c>
      <c r="H3542" s="94">
        <f>IF(DATABASE!$X3540&lt;&gt;1,"",DATABASE!D3540)</f>
        <v/>
      </c>
      <c r="I3542" s="93">
        <f>IF(DATABASE!$X3540&lt;&gt;1,"",DATABASE!S3540)</f>
        <v/>
      </c>
    </row>
    <row r="3543" ht="16.5" customHeight="1" s="111">
      <c r="A3543" s="92">
        <f>IF(DATABASE!$X3541&lt;&gt;1,"",DATABASE!B3541)</f>
        <v/>
      </c>
      <c r="B3543" s="93">
        <f>IF(DATABASE!$X3541&lt;&gt;1,"",DATABASE!M3541)</f>
        <v/>
      </c>
      <c r="C3543" s="94">
        <f>IF(DATABASE!$X3541&lt;&gt;1,"",DATABASE!A3541)</f>
        <v/>
      </c>
      <c r="D3543" s="94">
        <f>IF(DATABASE!$X3541&lt;&gt;1,"",DATABASE!P3541)</f>
        <v/>
      </c>
      <c r="E3543" s="94">
        <f>IF(DATABASE!$X3541&lt;&gt;1,"",DATABASE!L3541)</f>
        <v/>
      </c>
      <c r="F3543" s="94">
        <f>IF(DATABASE!$X3541&lt;&gt;1,"",DATABASE!Q3541)</f>
        <v/>
      </c>
      <c r="G3543" s="94">
        <f>IF(DATABASE!$X3541&lt;&gt;1,"",DATABASE!C3541)</f>
        <v/>
      </c>
      <c r="H3543" s="94">
        <f>IF(DATABASE!$X3541&lt;&gt;1,"",DATABASE!D3541)</f>
        <v/>
      </c>
      <c r="I3543" s="93">
        <f>IF(DATABASE!$X3541&lt;&gt;1,"",DATABASE!S3541)</f>
        <v/>
      </c>
    </row>
    <row r="3544" ht="16.5" customHeight="1" s="111">
      <c r="A3544" s="92">
        <f>IF(DATABASE!$X3542&lt;&gt;1,"",DATABASE!B3542)</f>
        <v/>
      </c>
      <c r="B3544" s="93">
        <f>IF(DATABASE!$X3542&lt;&gt;1,"",DATABASE!M3542)</f>
        <v/>
      </c>
      <c r="C3544" s="94">
        <f>IF(DATABASE!$X3542&lt;&gt;1,"",DATABASE!A3542)</f>
        <v/>
      </c>
      <c r="D3544" s="94">
        <f>IF(DATABASE!$X3542&lt;&gt;1,"",DATABASE!P3542)</f>
        <v/>
      </c>
      <c r="E3544" s="94">
        <f>IF(DATABASE!$X3542&lt;&gt;1,"",DATABASE!L3542)</f>
        <v/>
      </c>
      <c r="F3544" s="94">
        <f>IF(DATABASE!$X3542&lt;&gt;1,"",DATABASE!Q3542)</f>
        <v/>
      </c>
      <c r="G3544" s="94">
        <f>IF(DATABASE!$X3542&lt;&gt;1,"",DATABASE!C3542)</f>
        <v/>
      </c>
      <c r="H3544" s="94">
        <f>IF(DATABASE!$X3542&lt;&gt;1,"",DATABASE!D3542)</f>
        <v/>
      </c>
      <c r="I3544" s="93">
        <f>IF(DATABASE!$X3542&lt;&gt;1,"",DATABASE!S3542)</f>
        <v/>
      </c>
    </row>
    <row r="3545" ht="16.5" customHeight="1" s="111">
      <c r="A3545" s="92">
        <f>IF(DATABASE!$X3543&lt;&gt;1,"",DATABASE!B3543)</f>
        <v/>
      </c>
      <c r="B3545" s="93">
        <f>IF(DATABASE!$X3543&lt;&gt;1,"",DATABASE!M3543)</f>
        <v/>
      </c>
      <c r="C3545" s="94">
        <f>IF(DATABASE!$X3543&lt;&gt;1,"",DATABASE!A3543)</f>
        <v/>
      </c>
      <c r="D3545" s="94">
        <f>IF(DATABASE!$X3543&lt;&gt;1,"",DATABASE!P3543)</f>
        <v/>
      </c>
      <c r="E3545" s="94">
        <f>IF(DATABASE!$X3543&lt;&gt;1,"",DATABASE!L3543)</f>
        <v/>
      </c>
      <c r="F3545" s="94">
        <f>IF(DATABASE!$X3543&lt;&gt;1,"",DATABASE!Q3543)</f>
        <v/>
      </c>
      <c r="G3545" s="94">
        <f>IF(DATABASE!$X3543&lt;&gt;1,"",DATABASE!C3543)</f>
        <v/>
      </c>
      <c r="H3545" s="94">
        <f>IF(DATABASE!$X3543&lt;&gt;1,"",DATABASE!D3543)</f>
        <v/>
      </c>
      <c r="I3545" s="93">
        <f>IF(DATABASE!$X3543&lt;&gt;1,"",DATABASE!S3543)</f>
        <v/>
      </c>
    </row>
    <row r="3546" ht="16.5" customHeight="1" s="111">
      <c r="A3546" s="92">
        <f>IF(DATABASE!$X3544&lt;&gt;1,"",DATABASE!B3544)</f>
        <v/>
      </c>
      <c r="B3546" s="93">
        <f>IF(DATABASE!$X3544&lt;&gt;1,"",DATABASE!M3544)</f>
        <v/>
      </c>
      <c r="C3546" s="94">
        <f>IF(DATABASE!$X3544&lt;&gt;1,"",DATABASE!A3544)</f>
        <v/>
      </c>
      <c r="D3546" s="94">
        <f>IF(DATABASE!$X3544&lt;&gt;1,"",DATABASE!P3544)</f>
        <v/>
      </c>
      <c r="E3546" s="94">
        <f>IF(DATABASE!$X3544&lt;&gt;1,"",DATABASE!L3544)</f>
        <v/>
      </c>
      <c r="F3546" s="94">
        <f>IF(DATABASE!$X3544&lt;&gt;1,"",DATABASE!Q3544)</f>
        <v/>
      </c>
      <c r="G3546" s="94">
        <f>IF(DATABASE!$X3544&lt;&gt;1,"",DATABASE!C3544)</f>
        <v/>
      </c>
      <c r="H3546" s="94">
        <f>IF(DATABASE!$X3544&lt;&gt;1,"",DATABASE!D3544)</f>
        <v/>
      </c>
      <c r="I3546" s="93">
        <f>IF(DATABASE!$X3544&lt;&gt;1,"",DATABASE!S3544)</f>
        <v/>
      </c>
    </row>
    <row r="3547" ht="16.5" customHeight="1" s="111">
      <c r="A3547" s="92">
        <f>IF(DATABASE!$X3545&lt;&gt;1,"",DATABASE!B3545)</f>
        <v/>
      </c>
      <c r="B3547" s="93">
        <f>IF(DATABASE!$X3545&lt;&gt;1,"",DATABASE!M3545)</f>
        <v/>
      </c>
      <c r="C3547" s="94">
        <f>IF(DATABASE!$X3545&lt;&gt;1,"",DATABASE!A3545)</f>
        <v/>
      </c>
      <c r="D3547" s="94">
        <f>IF(DATABASE!$X3545&lt;&gt;1,"",DATABASE!P3545)</f>
        <v/>
      </c>
      <c r="E3547" s="94">
        <f>IF(DATABASE!$X3545&lt;&gt;1,"",DATABASE!L3545)</f>
        <v/>
      </c>
      <c r="F3547" s="94">
        <f>IF(DATABASE!$X3545&lt;&gt;1,"",DATABASE!Q3545)</f>
        <v/>
      </c>
      <c r="G3547" s="94">
        <f>IF(DATABASE!$X3545&lt;&gt;1,"",DATABASE!C3545)</f>
        <v/>
      </c>
      <c r="H3547" s="94">
        <f>IF(DATABASE!$X3545&lt;&gt;1,"",DATABASE!D3545)</f>
        <v/>
      </c>
      <c r="I3547" s="93">
        <f>IF(DATABASE!$X3545&lt;&gt;1,"",DATABASE!S3545)</f>
        <v/>
      </c>
    </row>
    <row r="3548" ht="16.5" customHeight="1" s="111">
      <c r="A3548" s="92">
        <f>IF(DATABASE!$X3546&lt;&gt;1,"",DATABASE!B3546)</f>
        <v/>
      </c>
      <c r="B3548" s="93">
        <f>IF(DATABASE!$X3546&lt;&gt;1,"",DATABASE!M3546)</f>
        <v/>
      </c>
      <c r="C3548" s="94">
        <f>IF(DATABASE!$X3546&lt;&gt;1,"",DATABASE!A3546)</f>
        <v/>
      </c>
      <c r="D3548" s="94">
        <f>IF(DATABASE!$X3546&lt;&gt;1,"",DATABASE!P3546)</f>
        <v/>
      </c>
      <c r="E3548" s="94">
        <f>IF(DATABASE!$X3546&lt;&gt;1,"",DATABASE!L3546)</f>
        <v/>
      </c>
      <c r="F3548" s="94">
        <f>IF(DATABASE!$X3546&lt;&gt;1,"",DATABASE!Q3546)</f>
        <v/>
      </c>
      <c r="G3548" s="94">
        <f>IF(DATABASE!$X3546&lt;&gt;1,"",DATABASE!C3546)</f>
        <v/>
      </c>
      <c r="H3548" s="94">
        <f>IF(DATABASE!$X3546&lt;&gt;1,"",DATABASE!D3546)</f>
        <v/>
      </c>
      <c r="I3548" s="93">
        <f>IF(DATABASE!$X3546&lt;&gt;1,"",DATABASE!S3546)</f>
        <v/>
      </c>
    </row>
    <row r="3549" ht="16.5" customHeight="1" s="111">
      <c r="A3549" s="92">
        <f>IF(DATABASE!$X3547&lt;&gt;1,"",DATABASE!B3547)</f>
        <v/>
      </c>
      <c r="B3549" s="93">
        <f>IF(DATABASE!$X3547&lt;&gt;1,"",DATABASE!M3547)</f>
        <v/>
      </c>
      <c r="C3549" s="94">
        <f>IF(DATABASE!$X3547&lt;&gt;1,"",DATABASE!A3547)</f>
        <v/>
      </c>
      <c r="D3549" s="94">
        <f>IF(DATABASE!$X3547&lt;&gt;1,"",DATABASE!P3547)</f>
        <v/>
      </c>
      <c r="E3549" s="94">
        <f>IF(DATABASE!$X3547&lt;&gt;1,"",DATABASE!L3547)</f>
        <v/>
      </c>
      <c r="F3549" s="94">
        <f>IF(DATABASE!$X3547&lt;&gt;1,"",DATABASE!Q3547)</f>
        <v/>
      </c>
      <c r="G3549" s="94">
        <f>IF(DATABASE!$X3547&lt;&gt;1,"",DATABASE!C3547)</f>
        <v/>
      </c>
      <c r="H3549" s="94">
        <f>IF(DATABASE!$X3547&lt;&gt;1,"",DATABASE!D3547)</f>
        <v/>
      </c>
      <c r="I3549" s="93">
        <f>IF(DATABASE!$X3547&lt;&gt;1,"",DATABASE!S3547)</f>
        <v/>
      </c>
    </row>
    <row r="3550" ht="16.5" customHeight="1" s="111">
      <c r="A3550" s="92">
        <f>IF(DATABASE!$X3548&lt;&gt;1,"",DATABASE!B3548)</f>
        <v/>
      </c>
      <c r="B3550" s="93">
        <f>IF(DATABASE!$X3548&lt;&gt;1,"",DATABASE!M3548)</f>
        <v/>
      </c>
      <c r="C3550" s="94">
        <f>IF(DATABASE!$X3548&lt;&gt;1,"",DATABASE!A3548)</f>
        <v/>
      </c>
      <c r="D3550" s="94">
        <f>IF(DATABASE!$X3548&lt;&gt;1,"",DATABASE!P3548)</f>
        <v/>
      </c>
      <c r="E3550" s="94">
        <f>IF(DATABASE!$X3548&lt;&gt;1,"",DATABASE!L3548)</f>
        <v/>
      </c>
      <c r="F3550" s="94">
        <f>IF(DATABASE!$X3548&lt;&gt;1,"",DATABASE!Q3548)</f>
        <v/>
      </c>
      <c r="G3550" s="94">
        <f>IF(DATABASE!$X3548&lt;&gt;1,"",DATABASE!C3548)</f>
        <v/>
      </c>
      <c r="H3550" s="94">
        <f>IF(DATABASE!$X3548&lt;&gt;1,"",DATABASE!D3548)</f>
        <v/>
      </c>
      <c r="I3550" s="93">
        <f>IF(DATABASE!$X3548&lt;&gt;1,"",DATABASE!S3548)</f>
        <v/>
      </c>
    </row>
    <row r="3551" ht="16.5" customHeight="1" s="111">
      <c r="A3551" s="92">
        <f>IF(DATABASE!$X3549&lt;&gt;1,"",DATABASE!B3549)</f>
        <v/>
      </c>
      <c r="B3551" s="93">
        <f>IF(DATABASE!$X3549&lt;&gt;1,"",DATABASE!M3549)</f>
        <v/>
      </c>
      <c r="C3551" s="94">
        <f>IF(DATABASE!$X3549&lt;&gt;1,"",DATABASE!A3549)</f>
        <v/>
      </c>
      <c r="D3551" s="94">
        <f>IF(DATABASE!$X3549&lt;&gt;1,"",DATABASE!P3549)</f>
        <v/>
      </c>
      <c r="E3551" s="94">
        <f>IF(DATABASE!$X3549&lt;&gt;1,"",DATABASE!L3549)</f>
        <v/>
      </c>
      <c r="F3551" s="94">
        <f>IF(DATABASE!$X3549&lt;&gt;1,"",DATABASE!Q3549)</f>
        <v/>
      </c>
      <c r="G3551" s="94">
        <f>IF(DATABASE!$X3549&lt;&gt;1,"",DATABASE!C3549)</f>
        <v/>
      </c>
      <c r="H3551" s="94">
        <f>IF(DATABASE!$X3549&lt;&gt;1,"",DATABASE!D3549)</f>
        <v/>
      </c>
      <c r="I3551" s="93">
        <f>IF(DATABASE!$X3549&lt;&gt;1,"",DATABASE!S3549)</f>
        <v/>
      </c>
    </row>
    <row r="3552" ht="16.5" customHeight="1" s="111">
      <c r="A3552" s="92">
        <f>IF(DATABASE!$X3550&lt;&gt;1,"",DATABASE!B3550)</f>
        <v/>
      </c>
      <c r="B3552" s="93">
        <f>IF(DATABASE!$X3550&lt;&gt;1,"",DATABASE!M3550)</f>
        <v/>
      </c>
      <c r="C3552" s="94">
        <f>IF(DATABASE!$X3550&lt;&gt;1,"",DATABASE!A3550)</f>
        <v/>
      </c>
      <c r="D3552" s="94">
        <f>IF(DATABASE!$X3550&lt;&gt;1,"",DATABASE!P3550)</f>
        <v/>
      </c>
      <c r="E3552" s="94">
        <f>IF(DATABASE!$X3550&lt;&gt;1,"",DATABASE!L3550)</f>
        <v/>
      </c>
      <c r="F3552" s="94">
        <f>IF(DATABASE!$X3550&lt;&gt;1,"",DATABASE!Q3550)</f>
        <v/>
      </c>
      <c r="G3552" s="94">
        <f>IF(DATABASE!$X3550&lt;&gt;1,"",DATABASE!C3550)</f>
        <v/>
      </c>
      <c r="H3552" s="94">
        <f>IF(DATABASE!$X3550&lt;&gt;1,"",DATABASE!D3550)</f>
        <v/>
      </c>
      <c r="I3552" s="93">
        <f>IF(DATABASE!$X3550&lt;&gt;1,"",DATABASE!S3550)</f>
        <v/>
      </c>
    </row>
    <row r="3553" ht="16.5" customHeight="1" s="111">
      <c r="A3553" s="92">
        <f>IF(DATABASE!$X3551&lt;&gt;1,"",DATABASE!B3551)</f>
        <v/>
      </c>
      <c r="B3553" s="93">
        <f>IF(DATABASE!$X3551&lt;&gt;1,"",DATABASE!M3551)</f>
        <v/>
      </c>
      <c r="C3553" s="94">
        <f>IF(DATABASE!$X3551&lt;&gt;1,"",DATABASE!A3551)</f>
        <v/>
      </c>
      <c r="D3553" s="94">
        <f>IF(DATABASE!$X3551&lt;&gt;1,"",DATABASE!P3551)</f>
        <v/>
      </c>
      <c r="E3553" s="94">
        <f>IF(DATABASE!$X3551&lt;&gt;1,"",DATABASE!L3551)</f>
        <v/>
      </c>
      <c r="F3553" s="94">
        <f>IF(DATABASE!$X3551&lt;&gt;1,"",DATABASE!Q3551)</f>
        <v/>
      </c>
      <c r="G3553" s="94">
        <f>IF(DATABASE!$X3551&lt;&gt;1,"",DATABASE!C3551)</f>
        <v/>
      </c>
      <c r="H3553" s="94">
        <f>IF(DATABASE!$X3551&lt;&gt;1,"",DATABASE!D3551)</f>
        <v/>
      </c>
      <c r="I3553" s="93">
        <f>IF(DATABASE!$X3551&lt;&gt;1,"",DATABASE!S3551)</f>
        <v/>
      </c>
    </row>
    <row r="3554" ht="16.5" customHeight="1" s="111">
      <c r="A3554" s="92">
        <f>IF(DATABASE!$X3552&lt;&gt;1,"",DATABASE!B3552)</f>
        <v/>
      </c>
      <c r="B3554" s="93">
        <f>IF(DATABASE!$X3552&lt;&gt;1,"",DATABASE!M3552)</f>
        <v/>
      </c>
      <c r="C3554" s="94">
        <f>IF(DATABASE!$X3552&lt;&gt;1,"",DATABASE!A3552)</f>
        <v/>
      </c>
      <c r="D3554" s="94">
        <f>IF(DATABASE!$X3552&lt;&gt;1,"",DATABASE!P3552)</f>
        <v/>
      </c>
      <c r="E3554" s="94">
        <f>IF(DATABASE!$X3552&lt;&gt;1,"",DATABASE!L3552)</f>
        <v/>
      </c>
      <c r="F3554" s="94">
        <f>IF(DATABASE!$X3552&lt;&gt;1,"",DATABASE!Q3552)</f>
        <v/>
      </c>
      <c r="G3554" s="94">
        <f>IF(DATABASE!$X3552&lt;&gt;1,"",DATABASE!C3552)</f>
        <v/>
      </c>
      <c r="H3554" s="94">
        <f>IF(DATABASE!$X3552&lt;&gt;1,"",DATABASE!D3552)</f>
        <v/>
      </c>
      <c r="I3554" s="93">
        <f>IF(DATABASE!$X3552&lt;&gt;1,"",DATABASE!S3552)</f>
        <v/>
      </c>
    </row>
    <row r="3555" ht="16.5" customHeight="1" s="111">
      <c r="A3555" s="92">
        <f>IF(DATABASE!$X3553&lt;&gt;1,"",DATABASE!B3553)</f>
        <v/>
      </c>
      <c r="B3555" s="93">
        <f>IF(DATABASE!$X3553&lt;&gt;1,"",DATABASE!M3553)</f>
        <v/>
      </c>
      <c r="C3555" s="94">
        <f>IF(DATABASE!$X3553&lt;&gt;1,"",DATABASE!A3553)</f>
        <v/>
      </c>
      <c r="D3555" s="94">
        <f>IF(DATABASE!$X3553&lt;&gt;1,"",DATABASE!P3553)</f>
        <v/>
      </c>
      <c r="E3555" s="94">
        <f>IF(DATABASE!$X3553&lt;&gt;1,"",DATABASE!L3553)</f>
        <v/>
      </c>
      <c r="F3555" s="94">
        <f>IF(DATABASE!$X3553&lt;&gt;1,"",DATABASE!Q3553)</f>
        <v/>
      </c>
      <c r="G3555" s="94">
        <f>IF(DATABASE!$X3553&lt;&gt;1,"",DATABASE!C3553)</f>
        <v/>
      </c>
      <c r="H3555" s="94">
        <f>IF(DATABASE!$X3553&lt;&gt;1,"",DATABASE!D3553)</f>
        <v/>
      </c>
      <c r="I3555" s="93">
        <f>IF(DATABASE!$X3553&lt;&gt;1,"",DATABASE!S3553)</f>
        <v/>
      </c>
    </row>
    <row r="3556" ht="16.5" customHeight="1" s="111">
      <c r="A3556" s="92">
        <f>IF(DATABASE!$X3554&lt;&gt;1,"",DATABASE!B3554)</f>
        <v/>
      </c>
      <c r="B3556" s="93">
        <f>IF(DATABASE!$X3554&lt;&gt;1,"",DATABASE!M3554)</f>
        <v/>
      </c>
      <c r="C3556" s="94">
        <f>IF(DATABASE!$X3554&lt;&gt;1,"",DATABASE!A3554)</f>
        <v/>
      </c>
      <c r="D3556" s="94">
        <f>IF(DATABASE!$X3554&lt;&gt;1,"",DATABASE!P3554)</f>
        <v/>
      </c>
      <c r="E3556" s="94">
        <f>IF(DATABASE!$X3554&lt;&gt;1,"",DATABASE!L3554)</f>
        <v/>
      </c>
      <c r="F3556" s="94">
        <f>IF(DATABASE!$X3554&lt;&gt;1,"",DATABASE!Q3554)</f>
        <v/>
      </c>
      <c r="G3556" s="94">
        <f>IF(DATABASE!$X3554&lt;&gt;1,"",DATABASE!C3554)</f>
        <v/>
      </c>
      <c r="H3556" s="94">
        <f>IF(DATABASE!$X3554&lt;&gt;1,"",DATABASE!D3554)</f>
        <v/>
      </c>
      <c r="I3556" s="93">
        <f>IF(DATABASE!$X3554&lt;&gt;1,"",DATABASE!S3554)</f>
        <v/>
      </c>
    </row>
    <row r="3557" ht="16.5" customHeight="1" s="111">
      <c r="A3557" s="92">
        <f>IF(DATABASE!$X3555&lt;&gt;1,"",DATABASE!B3555)</f>
        <v/>
      </c>
      <c r="B3557" s="93">
        <f>IF(DATABASE!$X3555&lt;&gt;1,"",DATABASE!M3555)</f>
        <v/>
      </c>
      <c r="C3557" s="94">
        <f>IF(DATABASE!$X3555&lt;&gt;1,"",DATABASE!A3555)</f>
        <v/>
      </c>
      <c r="D3557" s="94">
        <f>IF(DATABASE!$X3555&lt;&gt;1,"",DATABASE!P3555)</f>
        <v/>
      </c>
      <c r="E3557" s="94">
        <f>IF(DATABASE!$X3555&lt;&gt;1,"",DATABASE!L3555)</f>
        <v/>
      </c>
      <c r="F3557" s="94">
        <f>IF(DATABASE!$X3555&lt;&gt;1,"",DATABASE!Q3555)</f>
        <v/>
      </c>
      <c r="G3557" s="94">
        <f>IF(DATABASE!$X3555&lt;&gt;1,"",DATABASE!C3555)</f>
        <v/>
      </c>
      <c r="H3557" s="94">
        <f>IF(DATABASE!$X3555&lt;&gt;1,"",DATABASE!D3555)</f>
        <v/>
      </c>
      <c r="I3557" s="93">
        <f>IF(DATABASE!$X3555&lt;&gt;1,"",DATABASE!S3555)</f>
        <v/>
      </c>
    </row>
    <row r="3558" ht="16.5" customHeight="1" s="111">
      <c r="A3558" s="92">
        <f>IF(DATABASE!$X3556&lt;&gt;1,"",DATABASE!B3556)</f>
        <v/>
      </c>
      <c r="B3558" s="93">
        <f>IF(DATABASE!$X3556&lt;&gt;1,"",DATABASE!M3556)</f>
        <v/>
      </c>
      <c r="C3558" s="94">
        <f>IF(DATABASE!$X3556&lt;&gt;1,"",DATABASE!A3556)</f>
        <v/>
      </c>
      <c r="D3558" s="94">
        <f>IF(DATABASE!$X3556&lt;&gt;1,"",DATABASE!P3556)</f>
        <v/>
      </c>
      <c r="E3558" s="94">
        <f>IF(DATABASE!$X3556&lt;&gt;1,"",DATABASE!L3556)</f>
        <v/>
      </c>
      <c r="F3558" s="94">
        <f>IF(DATABASE!$X3556&lt;&gt;1,"",DATABASE!Q3556)</f>
        <v/>
      </c>
      <c r="G3558" s="94">
        <f>IF(DATABASE!$X3556&lt;&gt;1,"",DATABASE!C3556)</f>
        <v/>
      </c>
      <c r="H3558" s="94">
        <f>IF(DATABASE!$X3556&lt;&gt;1,"",DATABASE!D3556)</f>
        <v/>
      </c>
      <c r="I3558" s="93">
        <f>IF(DATABASE!$X3556&lt;&gt;1,"",DATABASE!S3556)</f>
        <v/>
      </c>
    </row>
    <row r="3559" ht="16.5" customHeight="1" s="111">
      <c r="A3559" s="92">
        <f>IF(DATABASE!$X3557&lt;&gt;1,"",DATABASE!B3557)</f>
        <v/>
      </c>
      <c r="B3559" s="93">
        <f>IF(DATABASE!$X3557&lt;&gt;1,"",DATABASE!M3557)</f>
        <v/>
      </c>
      <c r="C3559" s="94">
        <f>IF(DATABASE!$X3557&lt;&gt;1,"",DATABASE!A3557)</f>
        <v/>
      </c>
      <c r="D3559" s="94">
        <f>IF(DATABASE!$X3557&lt;&gt;1,"",DATABASE!P3557)</f>
        <v/>
      </c>
      <c r="E3559" s="94">
        <f>IF(DATABASE!$X3557&lt;&gt;1,"",DATABASE!L3557)</f>
        <v/>
      </c>
      <c r="F3559" s="94">
        <f>IF(DATABASE!$X3557&lt;&gt;1,"",DATABASE!Q3557)</f>
        <v/>
      </c>
      <c r="G3559" s="94">
        <f>IF(DATABASE!$X3557&lt;&gt;1,"",DATABASE!C3557)</f>
        <v/>
      </c>
      <c r="H3559" s="94">
        <f>IF(DATABASE!$X3557&lt;&gt;1,"",DATABASE!D3557)</f>
        <v/>
      </c>
      <c r="I3559" s="93">
        <f>IF(DATABASE!$X3557&lt;&gt;1,"",DATABASE!S3557)</f>
        <v/>
      </c>
    </row>
    <row r="3560" ht="16.5" customHeight="1" s="111">
      <c r="A3560" s="92">
        <f>IF(DATABASE!$X3558&lt;&gt;1,"",DATABASE!B3558)</f>
        <v/>
      </c>
      <c r="B3560" s="93">
        <f>IF(DATABASE!$X3558&lt;&gt;1,"",DATABASE!M3558)</f>
        <v/>
      </c>
      <c r="C3560" s="94">
        <f>IF(DATABASE!$X3558&lt;&gt;1,"",DATABASE!A3558)</f>
        <v/>
      </c>
      <c r="D3560" s="94">
        <f>IF(DATABASE!$X3558&lt;&gt;1,"",DATABASE!P3558)</f>
        <v/>
      </c>
      <c r="E3560" s="94">
        <f>IF(DATABASE!$X3558&lt;&gt;1,"",DATABASE!L3558)</f>
        <v/>
      </c>
      <c r="F3560" s="94">
        <f>IF(DATABASE!$X3558&lt;&gt;1,"",DATABASE!Q3558)</f>
        <v/>
      </c>
      <c r="G3560" s="94">
        <f>IF(DATABASE!$X3558&lt;&gt;1,"",DATABASE!C3558)</f>
        <v/>
      </c>
      <c r="H3560" s="94">
        <f>IF(DATABASE!$X3558&lt;&gt;1,"",DATABASE!D3558)</f>
        <v/>
      </c>
      <c r="I3560" s="93">
        <f>IF(DATABASE!$X3558&lt;&gt;1,"",DATABASE!S3558)</f>
        <v/>
      </c>
    </row>
    <row r="3561" ht="16.5" customHeight="1" s="111">
      <c r="A3561" s="92">
        <f>IF(DATABASE!$X3559&lt;&gt;1,"",DATABASE!B3559)</f>
        <v/>
      </c>
      <c r="B3561" s="93">
        <f>IF(DATABASE!$X3559&lt;&gt;1,"",DATABASE!M3559)</f>
        <v/>
      </c>
      <c r="C3561" s="94">
        <f>IF(DATABASE!$X3559&lt;&gt;1,"",DATABASE!A3559)</f>
        <v/>
      </c>
      <c r="D3561" s="94">
        <f>IF(DATABASE!$X3559&lt;&gt;1,"",DATABASE!P3559)</f>
        <v/>
      </c>
      <c r="E3561" s="94">
        <f>IF(DATABASE!$X3559&lt;&gt;1,"",DATABASE!L3559)</f>
        <v/>
      </c>
      <c r="F3561" s="94">
        <f>IF(DATABASE!$X3559&lt;&gt;1,"",DATABASE!Q3559)</f>
        <v/>
      </c>
      <c r="G3561" s="94">
        <f>IF(DATABASE!$X3559&lt;&gt;1,"",DATABASE!C3559)</f>
        <v/>
      </c>
      <c r="H3561" s="94">
        <f>IF(DATABASE!$X3559&lt;&gt;1,"",DATABASE!D3559)</f>
        <v/>
      </c>
      <c r="I3561" s="93">
        <f>IF(DATABASE!$X3559&lt;&gt;1,"",DATABASE!S3559)</f>
        <v/>
      </c>
    </row>
    <row r="3562" ht="16.5" customHeight="1" s="111">
      <c r="A3562" s="92">
        <f>IF(DATABASE!$X3560&lt;&gt;1,"",DATABASE!B3560)</f>
        <v/>
      </c>
      <c r="B3562" s="93">
        <f>IF(DATABASE!$X3560&lt;&gt;1,"",DATABASE!M3560)</f>
        <v/>
      </c>
      <c r="C3562" s="94">
        <f>IF(DATABASE!$X3560&lt;&gt;1,"",DATABASE!A3560)</f>
        <v/>
      </c>
      <c r="D3562" s="94">
        <f>IF(DATABASE!$X3560&lt;&gt;1,"",DATABASE!P3560)</f>
        <v/>
      </c>
      <c r="E3562" s="94">
        <f>IF(DATABASE!$X3560&lt;&gt;1,"",DATABASE!L3560)</f>
        <v/>
      </c>
      <c r="F3562" s="94">
        <f>IF(DATABASE!$X3560&lt;&gt;1,"",DATABASE!Q3560)</f>
        <v/>
      </c>
      <c r="G3562" s="94">
        <f>IF(DATABASE!$X3560&lt;&gt;1,"",DATABASE!C3560)</f>
        <v/>
      </c>
      <c r="H3562" s="94">
        <f>IF(DATABASE!$X3560&lt;&gt;1,"",DATABASE!D3560)</f>
        <v/>
      </c>
      <c r="I3562" s="93">
        <f>IF(DATABASE!$X3560&lt;&gt;1,"",DATABASE!S3560)</f>
        <v/>
      </c>
    </row>
    <row r="3563" ht="16.5" customHeight="1" s="111">
      <c r="A3563" s="92">
        <f>IF(DATABASE!$X3561&lt;&gt;1,"",DATABASE!B3561)</f>
        <v/>
      </c>
      <c r="B3563" s="93">
        <f>IF(DATABASE!$X3561&lt;&gt;1,"",DATABASE!M3561)</f>
        <v/>
      </c>
      <c r="C3563" s="94">
        <f>IF(DATABASE!$X3561&lt;&gt;1,"",DATABASE!A3561)</f>
        <v/>
      </c>
      <c r="D3563" s="94">
        <f>IF(DATABASE!$X3561&lt;&gt;1,"",DATABASE!P3561)</f>
        <v/>
      </c>
      <c r="E3563" s="94">
        <f>IF(DATABASE!$X3561&lt;&gt;1,"",DATABASE!L3561)</f>
        <v/>
      </c>
      <c r="F3563" s="94">
        <f>IF(DATABASE!$X3561&lt;&gt;1,"",DATABASE!Q3561)</f>
        <v/>
      </c>
      <c r="G3563" s="94">
        <f>IF(DATABASE!$X3561&lt;&gt;1,"",DATABASE!C3561)</f>
        <v/>
      </c>
      <c r="H3563" s="94">
        <f>IF(DATABASE!$X3561&lt;&gt;1,"",DATABASE!D3561)</f>
        <v/>
      </c>
      <c r="I3563" s="93">
        <f>IF(DATABASE!$X3561&lt;&gt;1,"",DATABASE!S3561)</f>
        <v/>
      </c>
    </row>
    <row r="3564" ht="16.5" customHeight="1" s="111">
      <c r="A3564" s="92">
        <f>IF(DATABASE!$X3562&lt;&gt;1,"",DATABASE!B3562)</f>
        <v/>
      </c>
      <c r="B3564" s="93">
        <f>IF(DATABASE!$X3562&lt;&gt;1,"",DATABASE!M3562)</f>
        <v/>
      </c>
      <c r="C3564" s="94">
        <f>IF(DATABASE!$X3562&lt;&gt;1,"",DATABASE!A3562)</f>
        <v/>
      </c>
      <c r="D3564" s="94">
        <f>IF(DATABASE!$X3562&lt;&gt;1,"",DATABASE!P3562)</f>
        <v/>
      </c>
      <c r="E3564" s="94">
        <f>IF(DATABASE!$X3562&lt;&gt;1,"",DATABASE!L3562)</f>
        <v/>
      </c>
      <c r="F3564" s="94">
        <f>IF(DATABASE!$X3562&lt;&gt;1,"",DATABASE!Q3562)</f>
        <v/>
      </c>
      <c r="G3564" s="94">
        <f>IF(DATABASE!$X3562&lt;&gt;1,"",DATABASE!C3562)</f>
        <v/>
      </c>
      <c r="H3564" s="94">
        <f>IF(DATABASE!$X3562&lt;&gt;1,"",DATABASE!D3562)</f>
        <v/>
      </c>
      <c r="I3564" s="93">
        <f>IF(DATABASE!$X3562&lt;&gt;1,"",DATABASE!S3562)</f>
        <v/>
      </c>
    </row>
    <row r="3565" ht="16.5" customHeight="1" s="111">
      <c r="A3565" s="92">
        <f>IF(DATABASE!$X3563&lt;&gt;1,"",DATABASE!B3563)</f>
        <v/>
      </c>
      <c r="B3565" s="93">
        <f>IF(DATABASE!$X3563&lt;&gt;1,"",DATABASE!M3563)</f>
        <v/>
      </c>
      <c r="C3565" s="94">
        <f>IF(DATABASE!$X3563&lt;&gt;1,"",DATABASE!A3563)</f>
        <v/>
      </c>
      <c r="D3565" s="94">
        <f>IF(DATABASE!$X3563&lt;&gt;1,"",DATABASE!P3563)</f>
        <v/>
      </c>
      <c r="E3565" s="94">
        <f>IF(DATABASE!$X3563&lt;&gt;1,"",DATABASE!L3563)</f>
        <v/>
      </c>
      <c r="F3565" s="94">
        <f>IF(DATABASE!$X3563&lt;&gt;1,"",DATABASE!Q3563)</f>
        <v/>
      </c>
      <c r="G3565" s="94">
        <f>IF(DATABASE!$X3563&lt;&gt;1,"",DATABASE!C3563)</f>
        <v/>
      </c>
      <c r="H3565" s="94">
        <f>IF(DATABASE!$X3563&lt;&gt;1,"",DATABASE!D3563)</f>
        <v/>
      </c>
      <c r="I3565" s="93">
        <f>IF(DATABASE!$X3563&lt;&gt;1,"",DATABASE!S3563)</f>
        <v/>
      </c>
    </row>
    <row r="3566" ht="16.5" customHeight="1" s="111">
      <c r="A3566" s="92">
        <f>IF(DATABASE!$X3564&lt;&gt;1,"",DATABASE!B3564)</f>
        <v/>
      </c>
      <c r="B3566" s="93">
        <f>IF(DATABASE!$X3564&lt;&gt;1,"",DATABASE!M3564)</f>
        <v/>
      </c>
      <c r="C3566" s="94">
        <f>IF(DATABASE!$X3564&lt;&gt;1,"",DATABASE!A3564)</f>
        <v/>
      </c>
      <c r="D3566" s="94">
        <f>IF(DATABASE!$X3564&lt;&gt;1,"",DATABASE!P3564)</f>
        <v/>
      </c>
      <c r="E3566" s="94">
        <f>IF(DATABASE!$X3564&lt;&gt;1,"",DATABASE!L3564)</f>
        <v/>
      </c>
      <c r="F3566" s="94">
        <f>IF(DATABASE!$X3564&lt;&gt;1,"",DATABASE!Q3564)</f>
        <v/>
      </c>
      <c r="G3566" s="94">
        <f>IF(DATABASE!$X3564&lt;&gt;1,"",DATABASE!C3564)</f>
        <v/>
      </c>
      <c r="H3566" s="94">
        <f>IF(DATABASE!$X3564&lt;&gt;1,"",DATABASE!D3564)</f>
        <v/>
      </c>
      <c r="I3566" s="93">
        <f>IF(DATABASE!$X3564&lt;&gt;1,"",DATABASE!S3564)</f>
        <v/>
      </c>
    </row>
    <row r="3567" ht="16.5" customHeight="1" s="111">
      <c r="A3567" s="92">
        <f>IF(DATABASE!$X3565&lt;&gt;1,"",DATABASE!B3565)</f>
        <v/>
      </c>
      <c r="B3567" s="93">
        <f>IF(DATABASE!$X3565&lt;&gt;1,"",DATABASE!M3565)</f>
        <v/>
      </c>
      <c r="C3567" s="94">
        <f>IF(DATABASE!$X3565&lt;&gt;1,"",DATABASE!A3565)</f>
        <v/>
      </c>
      <c r="D3567" s="94">
        <f>IF(DATABASE!$X3565&lt;&gt;1,"",DATABASE!P3565)</f>
        <v/>
      </c>
      <c r="E3567" s="94">
        <f>IF(DATABASE!$X3565&lt;&gt;1,"",DATABASE!L3565)</f>
        <v/>
      </c>
      <c r="F3567" s="94">
        <f>IF(DATABASE!$X3565&lt;&gt;1,"",DATABASE!Q3565)</f>
        <v/>
      </c>
      <c r="G3567" s="94">
        <f>IF(DATABASE!$X3565&lt;&gt;1,"",DATABASE!C3565)</f>
        <v/>
      </c>
      <c r="H3567" s="94">
        <f>IF(DATABASE!$X3565&lt;&gt;1,"",DATABASE!D3565)</f>
        <v/>
      </c>
      <c r="I3567" s="93">
        <f>IF(DATABASE!$X3565&lt;&gt;1,"",DATABASE!S3565)</f>
        <v/>
      </c>
    </row>
    <row r="3568" ht="16.5" customHeight="1" s="111">
      <c r="A3568" s="92">
        <f>IF(DATABASE!$X3566&lt;&gt;1,"",DATABASE!B3566)</f>
        <v/>
      </c>
      <c r="B3568" s="93">
        <f>IF(DATABASE!$X3566&lt;&gt;1,"",DATABASE!M3566)</f>
        <v/>
      </c>
      <c r="C3568" s="94">
        <f>IF(DATABASE!$X3566&lt;&gt;1,"",DATABASE!A3566)</f>
        <v/>
      </c>
      <c r="D3568" s="94">
        <f>IF(DATABASE!$X3566&lt;&gt;1,"",DATABASE!P3566)</f>
        <v/>
      </c>
      <c r="E3568" s="94">
        <f>IF(DATABASE!$X3566&lt;&gt;1,"",DATABASE!L3566)</f>
        <v/>
      </c>
      <c r="F3568" s="94">
        <f>IF(DATABASE!$X3566&lt;&gt;1,"",DATABASE!Q3566)</f>
        <v/>
      </c>
      <c r="G3568" s="94">
        <f>IF(DATABASE!$X3566&lt;&gt;1,"",DATABASE!C3566)</f>
        <v/>
      </c>
      <c r="H3568" s="94">
        <f>IF(DATABASE!$X3566&lt;&gt;1,"",DATABASE!D3566)</f>
        <v/>
      </c>
      <c r="I3568" s="93">
        <f>IF(DATABASE!$X3566&lt;&gt;1,"",DATABASE!S3566)</f>
        <v/>
      </c>
    </row>
    <row r="3569" ht="16.5" customHeight="1" s="111">
      <c r="A3569" s="92">
        <f>IF(DATABASE!$X3567&lt;&gt;1,"",DATABASE!B3567)</f>
        <v/>
      </c>
      <c r="B3569" s="93">
        <f>IF(DATABASE!$X3567&lt;&gt;1,"",DATABASE!M3567)</f>
        <v/>
      </c>
      <c r="C3569" s="94">
        <f>IF(DATABASE!$X3567&lt;&gt;1,"",DATABASE!A3567)</f>
        <v/>
      </c>
      <c r="D3569" s="94">
        <f>IF(DATABASE!$X3567&lt;&gt;1,"",DATABASE!P3567)</f>
        <v/>
      </c>
      <c r="E3569" s="94">
        <f>IF(DATABASE!$X3567&lt;&gt;1,"",DATABASE!L3567)</f>
        <v/>
      </c>
      <c r="F3569" s="94">
        <f>IF(DATABASE!$X3567&lt;&gt;1,"",DATABASE!Q3567)</f>
        <v/>
      </c>
      <c r="G3569" s="94">
        <f>IF(DATABASE!$X3567&lt;&gt;1,"",DATABASE!C3567)</f>
        <v/>
      </c>
      <c r="H3569" s="94">
        <f>IF(DATABASE!$X3567&lt;&gt;1,"",DATABASE!D3567)</f>
        <v/>
      </c>
      <c r="I3569" s="93">
        <f>IF(DATABASE!$X3567&lt;&gt;1,"",DATABASE!S3567)</f>
        <v/>
      </c>
    </row>
    <row r="3570" ht="16.5" customHeight="1" s="111">
      <c r="A3570" s="92">
        <f>IF(DATABASE!$X3568&lt;&gt;1,"",DATABASE!B3568)</f>
        <v/>
      </c>
      <c r="B3570" s="93">
        <f>IF(DATABASE!$X3568&lt;&gt;1,"",DATABASE!M3568)</f>
        <v/>
      </c>
      <c r="C3570" s="94">
        <f>IF(DATABASE!$X3568&lt;&gt;1,"",DATABASE!A3568)</f>
        <v/>
      </c>
      <c r="D3570" s="94">
        <f>IF(DATABASE!$X3568&lt;&gt;1,"",DATABASE!P3568)</f>
        <v/>
      </c>
      <c r="E3570" s="94">
        <f>IF(DATABASE!$X3568&lt;&gt;1,"",DATABASE!L3568)</f>
        <v/>
      </c>
      <c r="F3570" s="94">
        <f>IF(DATABASE!$X3568&lt;&gt;1,"",DATABASE!Q3568)</f>
        <v/>
      </c>
      <c r="G3570" s="94">
        <f>IF(DATABASE!$X3568&lt;&gt;1,"",DATABASE!C3568)</f>
        <v/>
      </c>
      <c r="H3570" s="94">
        <f>IF(DATABASE!$X3568&lt;&gt;1,"",DATABASE!D3568)</f>
        <v/>
      </c>
      <c r="I3570" s="93">
        <f>IF(DATABASE!$X3568&lt;&gt;1,"",DATABASE!S3568)</f>
        <v/>
      </c>
    </row>
    <row r="3571" ht="16.5" customHeight="1" s="111">
      <c r="A3571" s="92">
        <f>IF(DATABASE!$X3569&lt;&gt;1,"",DATABASE!B3569)</f>
        <v/>
      </c>
      <c r="B3571" s="93">
        <f>IF(DATABASE!$X3569&lt;&gt;1,"",DATABASE!M3569)</f>
        <v/>
      </c>
      <c r="C3571" s="94">
        <f>IF(DATABASE!$X3569&lt;&gt;1,"",DATABASE!A3569)</f>
        <v/>
      </c>
      <c r="D3571" s="94">
        <f>IF(DATABASE!$X3569&lt;&gt;1,"",DATABASE!P3569)</f>
        <v/>
      </c>
      <c r="E3571" s="94">
        <f>IF(DATABASE!$X3569&lt;&gt;1,"",DATABASE!L3569)</f>
        <v/>
      </c>
      <c r="F3571" s="94">
        <f>IF(DATABASE!$X3569&lt;&gt;1,"",DATABASE!Q3569)</f>
        <v/>
      </c>
      <c r="G3571" s="94">
        <f>IF(DATABASE!$X3569&lt;&gt;1,"",DATABASE!C3569)</f>
        <v/>
      </c>
      <c r="H3571" s="94">
        <f>IF(DATABASE!$X3569&lt;&gt;1,"",DATABASE!D3569)</f>
        <v/>
      </c>
      <c r="I3571" s="93">
        <f>IF(DATABASE!$X3569&lt;&gt;1,"",DATABASE!S3569)</f>
        <v/>
      </c>
    </row>
    <row r="3572" ht="16.5" customHeight="1" s="111">
      <c r="A3572" s="92">
        <f>IF(DATABASE!$X3570&lt;&gt;1,"",DATABASE!B3570)</f>
        <v/>
      </c>
      <c r="B3572" s="93">
        <f>IF(DATABASE!$X3570&lt;&gt;1,"",DATABASE!M3570)</f>
        <v/>
      </c>
      <c r="C3572" s="94">
        <f>IF(DATABASE!$X3570&lt;&gt;1,"",DATABASE!A3570)</f>
        <v/>
      </c>
      <c r="D3572" s="94">
        <f>IF(DATABASE!$X3570&lt;&gt;1,"",DATABASE!P3570)</f>
        <v/>
      </c>
      <c r="E3572" s="94">
        <f>IF(DATABASE!$X3570&lt;&gt;1,"",DATABASE!L3570)</f>
        <v/>
      </c>
      <c r="F3572" s="94">
        <f>IF(DATABASE!$X3570&lt;&gt;1,"",DATABASE!Q3570)</f>
        <v/>
      </c>
      <c r="G3572" s="94">
        <f>IF(DATABASE!$X3570&lt;&gt;1,"",DATABASE!C3570)</f>
        <v/>
      </c>
      <c r="H3572" s="94">
        <f>IF(DATABASE!$X3570&lt;&gt;1,"",DATABASE!D3570)</f>
        <v/>
      </c>
      <c r="I3572" s="93">
        <f>IF(DATABASE!$X3570&lt;&gt;1,"",DATABASE!S3570)</f>
        <v/>
      </c>
    </row>
    <row r="3573" ht="16.5" customHeight="1" s="111">
      <c r="A3573" s="92">
        <f>IF(DATABASE!$X3571&lt;&gt;1,"",DATABASE!B3571)</f>
        <v/>
      </c>
      <c r="B3573" s="93">
        <f>IF(DATABASE!$X3571&lt;&gt;1,"",DATABASE!M3571)</f>
        <v/>
      </c>
      <c r="C3573" s="94">
        <f>IF(DATABASE!$X3571&lt;&gt;1,"",DATABASE!A3571)</f>
        <v/>
      </c>
      <c r="D3573" s="94">
        <f>IF(DATABASE!$X3571&lt;&gt;1,"",DATABASE!P3571)</f>
        <v/>
      </c>
      <c r="E3573" s="94">
        <f>IF(DATABASE!$X3571&lt;&gt;1,"",DATABASE!L3571)</f>
        <v/>
      </c>
      <c r="F3573" s="94">
        <f>IF(DATABASE!$X3571&lt;&gt;1,"",DATABASE!Q3571)</f>
        <v/>
      </c>
      <c r="G3573" s="94">
        <f>IF(DATABASE!$X3571&lt;&gt;1,"",DATABASE!C3571)</f>
        <v/>
      </c>
      <c r="H3573" s="94">
        <f>IF(DATABASE!$X3571&lt;&gt;1,"",DATABASE!D3571)</f>
        <v/>
      </c>
      <c r="I3573" s="93">
        <f>IF(DATABASE!$X3571&lt;&gt;1,"",DATABASE!S3571)</f>
        <v/>
      </c>
    </row>
    <row r="3574" ht="16.5" customHeight="1" s="111">
      <c r="A3574" s="92">
        <f>IF(DATABASE!$X3572&lt;&gt;1,"",DATABASE!B3572)</f>
        <v/>
      </c>
      <c r="B3574" s="93">
        <f>IF(DATABASE!$X3572&lt;&gt;1,"",DATABASE!M3572)</f>
        <v/>
      </c>
      <c r="C3574" s="94">
        <f>IF(DATABASE!$X3572&lt;&gt;1,"",DATABASE!A3572)</f>
        <v/>
      </c>
      <c r="D3574" s="94">
        <f>IF(DATABASE!$X3572&lt;&gt;1,"",DATABASE!P3572)</f>
        <v/>
      </c>
      <c r="E3574" s="94">
        <f>IF(DATABASE!$X3572&lt;&gt;1,"",DATABASE!L3572)</f>
        <v/>
      </c>
      <c r="F3574" s="94">
        <f>IF(DATABASE!$X3572&lt;&gt;1,"",DATABASE!Q3572)</f>
        <v/>
      </c>
      <c r="G3574" s="94">
        <f>IF(DATABASE!$X3572&lt;&gt;1,"",DATABASE!C3572)</f>
        <v/>
      </c>
      <c r="H3574" s="94">
        <f>IF(DATABASE!$X3572&lt;&gt;1,"",DATABASE!D3572)</f>
        <v/>
      </c>
      <c r="I3574" s="93">
        <f>IF(DATABASE!$X3572&lt;&gt;1,"",DATABASE!S3572)</f>
        <v/>
      </c>
    </row>
    <row r="3575" ht="16.5" customHeight="1" s="111">
      <c r="A3575" s="92">
        <f>IF(DATABASE!$X3573&lt;&gt;1,"",DATABASE!B3573)</f>
        <v/>
      </c>
      <c r="B3575" s="93">
        <f>IF(DATABASE!$X3573&lt;&gt;1,"",DATABASE!M3573)</f>
        <v/>
      </c>
      <c r="C3575" s="94">
        <f>IF(DATABASE!$X3573&lt;&gt;1,"",DATABASE!A3573)</f>
        <v/>
      </c>
      <c r="D3575" s="94">
        <f>IF(DATABASE!$X3573&lt;&gt;1,"",DATABASE!P3573)</f>
        <v/>
      </c>
      <c r="E3575" s="94">
        <f>IF(DATABASE!$X3573&lt;&gt;1,"",DATABASE!L3573)</f>
        <v/>
      </c>
      <c r="F3575" s="94">
        <f>IF(DATABASE!$X3573&lt;&gt;1,"",DATABASE!Q3573)</f>
        <v/>
      </c>
      <c r="G3575" s="94">
        <f>IF(DATABASE!$X3573&lt;&gt;1,"",DATABASE!C3573)</f>
        <v/>
      </c>
      <c r="H3575" s="94">
        <f>IF(DATABASE!$X3573&lt;&gt;1,"",DATABASE!D3573)</f>
        <v/>
      </c>
      <c r="I3575" s="93">
        <f>IF(DATABASE!$X3573&lt;&gt;1,"",DATABASE!S3573)</f>
        <v/>
      </c>
    </row>
    <row r="3576" ht="16.5" customHeight="1" s="111">
      <c r="A3576" s="92">
        <f>IF(DATABASE!$X3574&lt;&gt;1,"",DATABASE!B3574)</f>
        <v/>
      </c>
      <c r="B3576" s="93">
        <f>IF(DATABASE!$X3574&lt;&gt;1,"",DATABASE!M3574)</f>
        <v/>
      </c>
      <c r="C3576" s="94">
        <f>IF(DATABASE!$X3574&lt;&gt;1,"",DATABASE!A3574)</f>
        <v/>
      </c>
      <c r="D3576" s="94">
        <f>IF(DATABASE!$X3574&lt;&gt;1,"",DATABASE!P3574)</f>
        <v/>
      </c>
      <c r="E3576" s="94">
        <f>IF(DATABASE!$X3574&lt;&gt;1,"",DATABASE!L3574)</f>
        <v/>
      </c>
      <c r="F3576" s="94">
        <f>IF(DATABASE!$X3574&lt;&gt;1,"",DATABASE!Q3574)</f>
        <v/>
      </c>
      <c r="G3576" s="94">
        <f>IF(DATABASE!$X3574&lt;&gt;1,"",DATABASE!C3574)</f>
        <v/>
      </c>
      <c r="H3576" s="94">
        <f>IF(DATABASE!$X3574&lt;&gt;1,"",DATABASE!D3574)</f>
        <v/>
      </c>
      <c r="I3576" s="93">
        <f>IF(DATABASE!$X3574&lt;&gt;1,"",DATABASE!S3574)</f>
        <v/>
      </c>
    </row>
    <row r="3577" ht="16.5" customHeight="1" s="111">
      <c r="A3577" s="92">
        <f>IF(DATABASE!$X3575&lt;&gt;1,"",DATABASE!B3575)</f>
        <v/>
      </c>
      <c r="B3577" s="93">
        <f>IF(DATABASE!$X3575&lt;&gt;1,"",DATABASE!M3575)</f>
        <v/>
      </c>
      <c r="C3577" s="94">
        <f>IF(DATABASE!$X3575&lt;&gt;1,"",DATABASE!A3575)</f>
        <v/>
      </c>
      <c r="D3577" s="94">
        <f>IF(DATABASE!$X3575&lt;&gt;1,"",DATABASE!P3575)</f>
        <v/>
      </c>
      <c r="E3577" s="94">
        <f>IF(DATABASE!$X3575&lt;&gt;1,"",DATABASE!L3575)</f>
        <v/>
      </c>
      <c r="F3577" s="94">
        <f>IF(DATABASE!$X3575&lt;&gt;1,"",DATABASE!Q3575)</f>
        <v/>
      </c>
      <c r="G3577" s="94">
        <f>IF(DATABASE!$X3575&lt;&gt;1,"",DATABASE!C3575)</f>
        <v/>
      </c>
      <c r="H3577" s="94">
        <f>IF(DATABASE!$X3575&lt;&gt;1,"",DATABASE!D3575)</f>
        <v/>
      </c>
      <c r="I3577" s="93">
        <f>IF(DATABASE!$X3575&lt;&gt;1,"",DATABASE!S3575)</f>
        <v/>
      </c>
    </row>
    <row r="3578" ht="16.5" customHeight="1" s="111">
      <c r="A3578" s="92">
        <f>IF(DATABASE!$X3576&lt;&gt;1,"",DATABASE!B3576)</f>
        <v/>
      </c>
      <c r="B3578" s="93">
        <f>IF(DATABASE!$X3576&lt;&gt;1,"",DATABASE!M3576)</f>
        <v/>
      </c>
      <c r="C3578" s="94">
        <f>IF(DATABASE!$X3576&lt;&gt;1,"",DATABASE!A3576)</f>
        <v/>
      </c>
      <c r="D3578" s="94">
        <f>IF(DATABASE!$X3576&lt;&gt;1,"",DATABASE!P3576)</f>
        <v/>
      </c>
      <c r="E3578" s="94">
        <f>IF(DATABASE!$X3576&lt;&gt;1,"",DATABASE!L3576)</f>
        <v/>
      </c>
      <c r="F3578" s="94">
        <f>IF(DATABASE!$X3576&lt;&gt;1,"",DATABASE!Q3576)</f>
        <v/>
      </c>
      <c r="G3578" s="94">
        <f>IF(DATABASE!$X3576&lt;&gt;1,"",DATABASE!C3576)</f>
        <v/>
      </c>
      <c r="H3578" s="94">
        <f>IF(DATABASE!$X3576&lt;&gt;1,"",DATABASE!D3576)</f>
        <v/>
      </c>
      <c r="I3578" s="93">
        <f>IF(DATABASE!$X3576&lt;&gt;1,"",DATABASE!S3576)</f>
        <v/>
      </c>
    </row>
    <row r="3579" ht="16.5" customHeight="1" s="111">
      <c r="A3579" s="92">
        <f>IF(DATABASE!$X3577&lt;&gt;1,"",DATABASE!B3577)</f>
        <v/>
      </c>
      <c r="B3579" s="93">
        <f>IF(DATABASE!$X3577&lt;&gt;1,"",DATABASE!M3577)</f>
        <v/>
      </c>
      <c r="C3579" s="94">
        <f>IF(DATABASE!$X3577&lt;&gt;1,"",DATABASE!A3577)</f>
        <v/>
      </c>
      <c r="D3579" s="94">
        <f>IF(DATABASE!$X3577&lt;&gt;1,"",DATABASE!P3577)</f>
        <v/>
      </c>
      <c r="E3579" s="94">
        <f>IF(DATABASE!$X3577&lt;&gt;1,"",DATABASE!L3577)</f>
        <v/>
      </c>
      <c r="F3579" s="94">
        <f>IF(DATABASE!$X3577&lt;&gt;1,"",DATABASE!Q3577)</f>
        <v/>
      </c>
      <c r="G3579" s="94">
        <f>IF(DATABASE!$X3577&lt;&gt;1,"",DATABASE!C3577)</f>
        <v/>
      </c>
      <c r="H3579" s="94">
        <f>IF(DATABASE!$X3577&lt;&gt;1,"",DATABASE!D3577)</f>
        <v/>
      </c>
      <c r="I3579" s="93">
        <f>IF(DATABASE!$X3577&lt;&gt;1,"",DATABASE!S3577)</f>
        <v/>
      </c>
    </row>
    <row r="3580" ht="16.5" customHeight="1" s="111">
      <c r="A3580" s="92">
        <f>IF(DATABASE!$X3578&lt;&gt;1,"",DATABASE!B3578)</f>
        <v/>
      </c>
      <c r="B3580" s="93">
        <f>IF(DATABASE!$X3578&lt;&gt;1,"",DATABASE!M3578)</f>
        <v/>
      </c>
      <c r="C3580" s="94">
        <f>IF(DATABASE!$X3578&lt;&gt;1,"",DATABASE!A3578)</f>
        <v/>
      </c>
      <c r="D3580" s="94">
        <f>IF(DATABASE!$X3578&lt;&gt;1,"",DATABASE!P3578)</f>
        <v/>
      </c>
      <c r="E3580" s="94">
        <f>IF(DATABASE!$X3578&lt;&gt;1,"",DATABASE!L3578)</f>
        <v/>
      </c>
      <c r="F3580" s="94">
        <f>IF(DATABASE!$X3578&lt;&gt;1,"",DATABASE!Q3578)</f>
        <v/>
      </c>
      <c r="G3580" s="94">
        <f>IF(DATABASE!$X3578&lt;&gt;1,"",DATABASE!C3578)</f>
        <v/>
      </c>
      <c r="H3580" s="94">
        <f>IF(DATABASE!$X3578&lt;&gt;1,"",DATABASE!D3578)</f>
        <v/>
      </c>
      <c r="I3580" s="93">
        <f>IF(DATABASE!$X3578&lt;&gt;1,"",DATABASE!S3578)</f>
        <v/>
      </c>
    </row>
    <row r="3581" ht="16.5" customHeight="1" s="111">
      <c r="A3581" s="92">
        <f>IF(DATABASE!$X3579&lt;&gt;1,"",DATABASE!B3579)</f>
        <v/>
      </c>
      <c r="B3581" s="93">
        <f>IF(DATABASE!$X3579&lt;&gt;1,"",DATABASE!M3579)</f>
        <v/>
      </c>
      <c r="C3581" s="94">
        <f>IF(DATABASE!$X3579&lt;&gt;1,"",DATABASE!A3579)</f>
        <v/>
      </c>
      <c r="D3581" s="94">
        <f>IF(DATABASE!$X3579&lt;&gt;1,"",DATABASE!P3579)</f>
        <v/>
      </c>
      <c r="E3581" s="94">
        <f>IF(DATABASE!$X3579&lt;&gt;1,"",DATABASE!L3579)</f>
        <v/>
      </c>
      <c r="F3581" s="94">
        <f>IF(DATABASE!$X3579&lt;&gt;1,"",DATABASE!Q3579)</f>
        <v/>
      </c>
      <c r="G3581" s="94">
        <f>IF(DATABASE!$X3579&lt;&gt;1,"",DATABASE!C3579)</f>
        <v/>
      </c>
      <c r="H3581" s="94">
        <f>IF(DATABASE!$X3579&lt;&gt;1,"",DATABASE!D3579)</f>
        <v/>
      </c>
      <c r="I3581" s="93">
        <f>IF(DATABASE!$X3579&lt;&gt;1,"",DATABASE!S3579)</f>
        <v/>
      </c>
    </row>
    <row r="3582" ht="16.5" customHeight="1" s="111">
      <c r="A3582" s="92">
        <f>IF(DATABASE!$X3580&lt;&gt;1,"",DATABASE!B3580)</f>
        <v/>
      </c>
      <c r="B3582" s="93">
        <f>IF(DATABASE!$X3580&lt;&gt;1,"",DATABASE!M3580)</f>
        <v/>
      </c>
      <c r="C3582" s="94">
        <f>IF(DATABASE!$X3580&lt;&gt;1,"",DATABASE!A3580)</f>
        <v/>
      </c>
      <c r="D3582" s="94">
        <f>IF(DATABASE!$X3580&lt;&gt;1,"",DATABASE!P3580)</f>
        <v/>
      </c>
      <c r="E3582" s="94">
        <f>IF(DATABASE!$X3580&lt;&gt;1,"",DATABASE!L3580)</f>
        <v/>
      </c>
      <c r="F3582" s="94">
        <f>IF(DATABASE!$X3580&lt;&gt;1,"",DATABASE!Q3580)</f>
        <v/>
      </c>
      <c r="G3582" s="94">
        <f>IF(DATABASE!$X3580&lt;&gt;1,"",DATABASE!C3580)</f>
        <v/>
      </c>
      <c r="H3582" s="94">
        <f>IF(DATABASE!$X3580&lt;&gt;1,"",DATABASE!D3580)</f>
        <v/>
      </c>
      <c r="I3582" s="93">
        <f>IF(DATABASE!$X3580&lt;&gt;1,"",DATABASE!S3580)</f>
        <v/>
      </c>
    </row>
    <row r="3583" ht="16.5" customHeight="1" s="111">
      <c r="A3583" s="92">
        <f>IF(DATABASE!$X3581&lt;&gt;1,"",DATABASE!B3581)</f>
        <v/>
      </c>
      <c r="B3583" s="93">
        <f>IF(DATABASE!$X3581&lt;&gt;1,"",DATABASE!M3581)</f>
        <v/>
      </c>
      <c r="C3583" s="94">
        <f>IF(DATABASE!$X3581&lt;&gt;1,"",DATABASE!A3581)</f>
        <v/>
      </c>
      <c r="D3583" s="94">
        <f>IF(DATABASE!$X3581&lt;&gt;1,"",DATABASE!P3581)</f>
        <v/>
      </c>
      <c r="E3583" s="94">
        <f>IF(DATABASE!$X3581&lt;&gt;1,"",DATABASE!L3581)</f>
        <v/>
      </c>
      <c r="F3583" s="94">
        <f>IF(DATABASE!$X3581&lt;&gt;1,"",DATABASE!Q3581)</f>
        <v/>
      </c>
      <c r="G3583" s="94">
        <f>IF(DATABASE!$X3581&lt;&gt;1,"",DATABASE!C3581)</f>
        <v/>
      </c>
      <c r="H3583" s="94">
        <f>IF(DATABASE!$X3581&lt;&gt;1,"",DATABASE!D3581)</f>
        <v/>
      </c>
      <c r="I3583" s="93">
        <f>IF(DATABASE!$X3581&lt;&gt;1,"",DATABASE!S3581)</f>
        <v/>
      </c>
    </row>
    <row r="3584" ht="16.5" customHeight="1" s="111">
      <c r="A3584" s="92">
        <f>IF(DATABASE!$X3582&lt;&gt;1,"",DATABASE!B3582)</f>
        <v/>
      </c>
      <c r="B3584" s="93">
        <f>IF(DATABASE!$X3582&lt;&gt;1,"",DATABASE!M3582)</f>
        <v/>
      </c>
      <c r="C3584" s="94">
        <f>IF(DATABASE!$X3582&lt;&gt;1,"",DATABASE!A3582)</f>
        <v/>
      </c>
      <c r="D3584" s="94">
        <f>IF(DATABASE!$X3582&lt;&gt;1,"",DATABASE!P3582)</f>
        <v/>
      </c>
      <c r="E3584" s="94">
        <f>IF(DATABASE!$X3582&lt;&gt;1,"",DATABASE!L3582)</f>
        <v/>
      </c>
      <c r="F3584" s="94">
        <f>IF(DATABASE!$X3582&lt;&gt;1,"",DATABASE!Q3582)</f>
        <v/>
      </c>
      <c r="G3584" s="94">
        <f>IF(DATABASE!$X3582&lt;&gt;1,"",DATABASE!C3582)</f>
        <v/>
      </c>
      <c r="H3584" s="94">
        <f>IF(DATABASE!$X3582&lt;&gt;1,"",DATABASE!D3582)</f>
        <v/>
      </c>
      <c r="I3584" s="93">
        <f>IF(DATABASE!$X3582&lt;&gt;1,"",DATABASE!S3582)</f>
        <v/>
      </c>
    </row>
    <row r="3585" ht="16.5" customHeight="1" s="111">
      <c r="A3585" s="92">
        <f>IF(DATABASE!$X3583&lt;&gt;1,"",DATABASE!B3583)</f>
        <v/>
      </c>
      <c r="B3585" s="93">
        <f>IF(DATABASE!$X3583&lt;&gt;1,"",DATABASE!M3583)</f>
        <v/>
      </c>
      <c r="C3585" s="94">
        <f>IF(DATABASE!$X3583&lt;&gt;1,"",DATABASE!A3583)</f>
        <v/>
      </c>
      <c r="D3585" s="94">
        <f>IF(DATABASE!$X3583&lt;&gt;1,"",DATABASE!P3583)</f>
        <v/>
      </c>
      <c r="E3585" s="94">
        <f>IF(DATABASE!$X3583&lt;&gt;1,"",DATABASE!L3583)</f>
        <v/>
      </c>
      <c r="F3585" s="94">
        <f>IF(DATABASE!$X3583&lt;&gt;1,"",DATABASE!Q3583)</f>
        <v/>
      </c>
      <c r="G3585" s="94">
        <f>IF(DATABASE!$X3583&lt;&gt;1,"",DATABASE!C3583)</f>
        <v/>
      </c>
      <c r="H3585" s="94">
        <f>IF(DATABASE!$X3583&lt;&gt;1,"",DATABASE!D3583)</f>
        <v/>
      </c>
      <c r="I3585" s="93">
        <f>IF(DATABASE!$X3583&lt;&gt;1,"",DATABASE!S3583)</f>
        <v/>
      </c>
    </row>
    <row r="3586" ht="16.5" customHeight="1" s="111">
      <c r="A3586" s="92">
        <f>IF(DATABASE!$X3584&lt;&gt;1,"",DATABASE!B3584)</f>
        <v/>
      </c>
      <c r="B3586" s="93">
        <f>IF(DATABASE!$X3584&lt;&gt;1,"",DATABASE!M3584)</f>
        <v/>
      </c>
      <c r="C3586" s="94">
        <f>IF(DATABASE!$X3584&lt;&gt;1,"",DATABASE!A3584)</f>
        <v/>
      </c>
      <c r="D3586" s="94">
        <f>IF(DATABASE!$X3584&lt;&gt;1,"",DATABASE!P3584)</f>
        <v/>
      </c>
      <c r="E3586" s="94">
        <f>IF(DATABASE!$X3584&lt;&gt;1,"",DATABASE!L3584)</f>
        <v/>
      </c>
      <c r="F3586" s="94">
        <f>IF(DATABASE!$X3584&lt;&gt;1,"",DATABASE!Q3584)</f>
        <v/>
      </c>
      <c r="G3586" s="94">
        <f>IF(DATABASE!$X3584&lt;&gt;1,"",DATABASE!C3584)</f>
        <v/>
      </c>
      <c r="H3586" s="94">
        <f>IF(DATABASE!$X3584&lt;&gt;1,"",DATABASE!D3584)</f>
        <v/>
      </c>
      <c r="I3586" s="93">
        <f>IF(DATABASE!$X3584&lt;&gt;1,"",DATABASE!S3584)</f>
        <v/>
      </c>
    </row>
    <row r="3587" ht="16.5" customHeight="1" s="111">
      <c r="A3587" s="92">
        <f>IF(DATABASE!$X3585&lt;&gt;1,"",DATABASE!B3585)</f>
        <v/>
      </c>
      <c r="B3587" s="93">
        <f>IF(DATABASE!$X3585&lt;&gt;1,"",DATABASE!M3585)</f>
        <v/>
      </c>
      <c r="C3587" s="94">
        <f>IF(DATABASE!$X3585&lt;&gt;1,"",DATABASE!A3585)</f>
        <v/>
      </c>
      <c r="D3587" s="94">
        <f>IF(DATABASE!$X3585&lt;&gt;1,"",DATABASE!P3585)</f>
        <v/>
      </c>
      <c r="E3587" s="94">
        <f>IF(DATABASE!$X3585&lt;&gt;1,"",DATABASE!L3585)</f>
        <v/>
      </c>
      <c r="F3587" s="94">
        <f>IF(DATABASE!$X3585&lt;&gt;1,"",DATABASE!Q3585)</f>
        <v/>
      </c>
      <c r="G3587" s="94">
        <f>IF(DATABASE!$X3585&lt;&gt;1,"",DATABASE!C3585)</f>
        <v/>
      </c>
      <c r="H3587" s="94">
        <f>IF(DATABASE!$X3585&lt;&gt;1,"",DATABASE!D3585)</f>
        <v/>
      </c>
      <c r="I3587" s="93">
        <f>IF(DATABASE!$X3585&lt;&gt;1,"",DATABASE!S3585)</f>
        <v/>
      </c>
    </row>
    <row r="3588" ht="16.5" customHeight="1" s="111">
      <c r="A3588" s="92">
        <f>IF(DATABASE!$X3586&lt;&gt;1,"",DATABASE!B3586)</f>
        <v/>
      </c>
      <c r="B3588" s="93">
        <f>IF(DATABASE!$X3586&lt;&gt;1,"",DATABASE!M3586)</f>
        <v/>
      </c>
      <c r="C3588" s="94">
        <f>IF(DATABASE!$X3586&lt;&gt;1,"",DATABASE!A3586)</f>
        <v/>
      </c>
      <c r="D3588" s="94">
        <f>IF(DATABASE!$X3586&lt;&gt;1,"",DATABASE!P3586)</f>
        <v/>
      </c>
      <c r="E3588" s="94">
        <f>IF(DATABASE!$X3586&lt;&gt;1,"",DATABASE!L3586)</f>
        <v/>
      </c>
      <c r="F3588" s="94">
        <f>IF(DATABASE!$X3586&lt;&gt;1,"",DATABASE!Q3586)</f>
        <v/>
      </c>
      <c r="G3588" s="94">
        <f>IF(DATABASE!$X3586&lt;&gt;1,"",DATABASE!C3586)</f>
        <v/>
      </c>
      <c r="H3588" s="94">
        <f>IF(DATABASE!$X3586&lt;&gt;1,"",DATABASE!D3586)</f>
        <v/>
      </c>
      <c r="I3588" s="93">
        <f>IF(DATABASE!$X3586&lt;&gt;1,"",DATABASE!S3586)</f>
        <v/>
      </c>
    </row>
    <row r="3589" ht="16.5" customHeight="1" s="111">
      <c r="A3589" s="92">
        <f>IF(DATABASE!$X3587&lt;&gt;1,"",DATABASE!B3587)</f>
        <v/>
      </c>
      <c r="B3589" s="93">
        <f>IF(DATABASE!$X3587&lt;&gt;1,"",DATABASE!M3587)</f>
        <v/>
      </c>
      <c r="C3589" s="94">
        <f>IF(DATABASE!$X3587&lt;&gt;1,"",DATABASE!A3587)</f>
        <v/>
      </c>
      <c r="D3589" s="94">
        <f>IF(DATABASE!$X3587&lt;&gt;1,"",DATABASE!P3587)</f>
        <v/>
      </c>
      <c r="E3589" s="94">
        <f>IF(DATABASE!$X3587&lt;&gt;1,"",DATABASE!L3587)</f>
        <v/>
      </c>
      <c r="F3589" s="94">
        <f>IF(DATABASE!$X3587&lt;&gt;1,"",DATABASE!Q3587)</f>
        <v/>
      </c>
      <c r="G3589" s="94">
        <f>IF(DATABASE!$X3587&lt;&gt;1,"",DATABASE!C3587)</f>
        <v/>
      </c>
      <c r="H3589" s="94">
        <f>IF(DATABASE!$X3587&lt;&gt;1,"",DATABASE!D3587)</f>
        <v/>
      </c>
      <c r="I3589" s="93">
        <f>IF(DATABASE!$X3587&lt;&gt;1,"",DATABASE!S3587)</f>
        <v/>
      </c>
    </row>
    <row r="3590" ht="16.5" customHeight="1" s="111">
      <c r="A3590" s="92">
        <f>IF(DATABASE!$X3588&lt;&gt;1,"",DATABASE!B3588)</f>
        <v/>
      </c>
      <c r="B3590" s="93">
        <f>IF(DATABASE!$X3588&lt;&gt;1,"",DATABASE!M3588)</f>
        <v/>
      </c>
      <c r="C3590" s="94">
        <f>IF(DATABASE!$X3588&lt;&gt;1,"",DATABASE!A3588)</f>
        <v/>
      </c>
      <c r="D3590" s="94">
        <f>IF(DATABASE!$X3588&lt;&gt;1,"",DATABASE!P3588)</f>
        <v/>
      </c>
      <c r="E3590" s="94">
        <f>IF(DATABASE!$X3588&lt;&gt;1,"",DATABASE!L3588)</f>
        <v/>
      </c>
      <c r="F3590" s="94">
        <f>IF(DATABASE!$X3588&lt;&gt;1,"",DATABASE!Q3588)</f>
        <v/>
      </c>
      <c r="G3590" s="94">
        <f>IF(DATABASE!$X3588&lt;&gt;1,"",DATABASE!C3588)</f>
        <v/>
      </c>
      <c r="H3590" s="94">
        <f>IF(DATABASE!$X3588&lt;&gt;1,"",DATABASE!D3588)</f>
        <v/>
      </c>
      <c r="I3590" s="93">
        <f>IF(DATABASE!$X3588&lt;&gt;1,"",DATABASE!S3588)</f>
        <v/>
      </c>
    </row>
    <row r="3591" ht="16.5" customHeight="1" s="111">
      <c r="A3591" s="92">
        <f>IF(DATABASE!$X3589&lt;&gt;1,"",DATABASE!B3589)</f>
        <v/>
      </c>
      <c r="B3591" s="93">
        <f>IF(DATABASE!$X3589&lt;&gt;1,"",DATABASE!M3589)</f>
        <v/>
      </c>
      <c r="C3591" s="94">
        <f>IF(DATABASE!$X3589&lt;&gt;1,"",DATABASE!A3589)</f>
        <v/>
      </c>
      <c r="D3591" s="94">
        <f>IF(DATABASE!$X3589&lt;&gt;1,"",DATABASE!P3589)</f>
        <v/>
      </c>
      <c r="E3591" s="94">
        <f>IF(DATABASE!$X3589&lt;&gt;1,"",DATABASE!L3589)</f>
        <v/>
      </c>
      <c r="F3591" s="94">
        <f>IF(DATABASE!$X3589&lt;&gt;1,"",DATABASE!Q3589)</f>
        <v/>
      </c>
      <c r="G3591" s="94">
        <f>IF(DATABASE!$X3589&lt;&gt;1,"",DATABASE!C3589)</f>
        <v/>
      </c>
      <c r="H3591" s="94">
        <f>IF(DATABASE!$X3589&lt;&gt;1,"",DATABASE!D3589)</f>
        <v/>
      </c>
      <c r="I3591" s="93">
        <f>IF(DATABASE!$X3589&lt;&gt;1,"",DATABASE!S3589)</f>
        <v/>
      </c>
    </row>
    <row r="3592" ht="16.5" customHeight="1" s="111">
      <c r="A3592" s="92">
        <f>IF(DATABASE!$X3590&lt;&gt;1,"",DATABASE!B3590)</f>
        <v/>
      </c>
      <c r="B3592" s="93">
        <f>IF(DATABASE!$X3590&lt;&gt;1,"",DATABASE!M3590)</f>
        <v/>
      </c>
      <c r="C3592" s="94">
        <f>IF(DATABASE!$X3590&lt;&gt;1,"",DATABASE!A3590)</f>
        <v/>
      </c>
      <c r="D3592" s="94">
        <f>IF(DATABASE!$X3590&lt;&gt;1,"",DATABASE!P3590)</f>
        <v/>
      </c>
      <c r="E3592" s="94">
        <f>IF(DATABASE!$X3590&lt;&gt;1,"",DATABASE!L3590)</f>
        <v/>
      </c>
      <c r="F3592" s="94">
        <f>IF(DATABASE!$X3590&lt;&gt;1,"",DATABASE!Q3590)</f>
        <v/>
      </c>
      <c r="G3592" s="94">
        <f>IF(DATABASE!$X3590&lt;&gt;1,"",DATABASE!C3590)</f>
        <v/>
      </c>
      <c r="H3592" s="94">
        <f>IF(DATABASE!$X3590&lt;&gt;1,"",DATABASE!D3590)</f>
        <v/>
      </c>
      <c r="I3592" s="93">
        <f>IF(DATABASE!$X3590&lt;&gt;1,"",DATABASE!S3590)</f>
        <v/>
      </c>
    </row>
    <row r="3593" ht="16.5" customHeight="1" s="111">
      <c r="A3593" s="92">
        <f>IF(DATABASE!$X3591&lt;&gt;1,"",DATABASE!B3591)</f>
        <v/>
      </c>
      <c r="B3593" s="93">
        <f>IF(DATABASE!$X3591&lt;&gt;1,"",DATABASE!M3591)</f>
        <v/>
      </c>
      <c r="C3593" s="94">
        <f>IF(DATABASE!$X3591&lt;&gt;1,"",DATABASE!A3591)</f>
        <v/>
      </c>
      <c r="D3593" s="94">
        <f>IF(DATABASE!$X3591&lt;&gt;1,"",DATABASE!P3591)</f>
        <v/>
      </c>
      <c r="E3593" s="94">
        <f>IF(DATABASE!$X3591&lt;&gt;1,"",DATABASE!L3591)</f>
        <v/>
      </c>
      <c r="F3593" s="94">
        <f>IF(DATABASE!$X3591&lt;&gt;1,"",DATABASE!Q3591)</f>
        <v/>
      </c>
      <c r="G3593" s="94">
        <f>IF(DATABASE!$X3591&lt;&gt;1,"",DATABASE!C3591)</f>
        <v/>
      </c>
      <c r="H3593" s="94">
        <f>IF(DATABASE!$X3591&lt;&gt;1,"",DATABASE!D3591)</f>
        <v/>
      </c>
      <c r="I3593" s="93">
        <f>IF(DATABASE!$X3591&lt;&gt;1,"",DATABASE!S3591)</f>
        <v/>
      </c>
    </row>
    <row r="3594" ht="16.5" customHeight="1" s="111">
      <c r="A3594" s="92">
        <f>IF(DATABASE!$X3592&lt;&gt;1,"",DATABASE!B3592)</f>
        <v/>
      </c>
      <c r="B3594" s="93">
        <f>IF(DATABASE!$X3592&lt;&gt;1,"",DATABASE!M3592)</f>
        <v/>
      </c>
      <c r="C3594" s="94">
        <f>IF(DATABASE!$X3592&lt;&gt;1,"",DATABASE!A3592)</f>
        <v/>
      </c>
      <c r="D3594" s="94">
        <f>IF(DATABASE!$X3592&lt;&gt;1,"",DATABASE!P3592)</f>
        <v/>
      </c>
      <c r="E3594" s="94">
        <f>IF(DATABASE!$X3592&lt;&gt;1,"",DATABASE!L3592)</f>
        <v/>
      </c>
      <c r="F3594" s="94">
        <f>IF(DATABASE!$X3592&lt;&gt;1,"",DATABASE!Q3592)</f>
        <v/>
      </c>
      <c r="G3594" s="94">
        <f>IF(DATABASE!$X3592&lt;&gt;1,"",DATABASE!C3592)</f>
        <v/>
      </c>
      <c r="H3594" s="94">
        <f>IF(DATABASE!$X3592&lt;&gt;1,"",DATABASE!D3592)</f>
        <v/>
      </c>
      <c r="I3594" s="93">
        <f>IF(DATABASE!$X3592&lt;&gt;1,"",DATABASE!S3592)</f>
        <v/>
      </c>
    </row>
    <row r="3595" ht="16.5" customHeight="1" s="111">
      <c r="A3595" s="92">
        <f>IF(DATABASE!$X3593&lt;&gt;1,"",DATABASE!B3593)</f>
        <v/>
      </c>
      <c r="B3595" s="93">
        <f>IF(DATABASE!$X3593&lt;&gt;1,"",DATABASE!M3593)</f>
        <v/>
      </c>
      <c r="C3595" s="94">
        <f>IF(DATABASE!$X3593&lt;&gt;1,"",DATABASE!A3593)</f>
        <v/>
      </c>
      <c r="D3595" s="94">
        <f>IF(DATABASE!$X3593&lt;&gt;1,"",DATABASE!P3593)</f>
        <v/>
      </c>
      <c r="E3595" s="94">
        <f>IF(DATABASE!$X3593&lt;&gt;1,"",DATABASE!L3593)</f>
        <v/>
      </c>
      <c r="F3595" s="94">
        <f>IF(DATABASE!$X3593&lt;&gt;1,"",DATABASE!Q3593)</f>
        <v/>
      </c>
      <c r="G3595" s="94">
        <f>IF(DATABASE!$X3593&lt;&gt;1,"",DATABASE!C3593)</f>
        <v/>
      </c>
      <c r="H3595" s="94">
        <f>IF(DATABASE!$X3593&lt;&gt;1,"",DATABASE!D3593)</f>
        <v/>
      </c>
      <c r="I3595" s="93">
        <f>IF(DATABASE!$X3593&lt;&gt;1,"",DATABASE!S3593)</f>
        <v/>
      </c>
    </row>
    <row r="3596" ht="16.5" customHeight="1" s="111">
      <c r="A3596" s="92">
        <f>IF(DATABASE!$X3594&lt;&gt;1,"",DATABASE!B3594)</f>
        <v/>
      </c>
      <c r="B3596" s="93">
        <f>IF(DATABASE!$X3594&lt;&gt;1,"",DATABASE!M3594)</f>
        <v/>
      </c>
      <c r="C3596" s="94">
        <f>IF(DATABASE!$X3594&lt;&gt;1,"",DATABASE!A3594)</f>
        <v/>
      </c>
      <c r="D3596" s="94">
        <f>IF(DATABASE!$X3594&lt;&gt;1,"",DATABASE!P3594)</f>
        <v/>
      </c>
      <c r="E3596" s="94">
        <f>IF(DATABASE!$X3594&lt;&gt;1,"",DATABASE!L3594)</f>
        <v/>
      </c>
      <c r="F3596" s="94">
        <f>IF(DATABASE!$X3594&lt;&gt;1,"",DATABASE!Q3594)</f>
        <v/>
      </c>
      <c r="G3596" s="94">
        <f>IF(DATABASE!$X3594&lt;&gt;1,"",DATABASE!C3594)</f>
        <v/>
      </c>
      <c r="H3596" s="94">
        <f>IF(DATABASE!$X3594&lt;&gt;1,"",DATABASE!D3594)</f>
        <v/>
      </c>
      <c r="I3596" s="93">
        <f>IF(DATABASE!$X3594&lt;&gt;1,"",DATABASE!S3594)</f>
        <v/>
      </c>
    </row>
    <row r="3597" ht="16.5" customHeight="1" s="111">
      <c r="A3597" s="92">
        <f>IF(DATABASE!$X3595&lt;&gt;1,"",DATABASE!B3595)</f>
        <v/>
      </c>
      <c r="B3597" s="93">
        <f>IF(DATABASE!$X3595&lt;&gt;1,"",DATABASE!M3595)</f>
        <v/>
      </c>
      <c r="C3597" s="94">
        <f>IF(DATABASE!$X3595&lt;&gt;1,"",DATABASE!A3595)</f>
        <v/>
      </c>
      <c r="D3597" s="94">
        <f>IF(DATABASE!$X3595&lt;&gt;1,"",DATABASE!P3595)</f>
        <v/>
      </c>
      <c r="E3597" s="94">
        <f>IF(DATABASE!$X3595&lt;&gt;1,"",DATABASE!L3595)</f>
        <v/>
      </c>
      <c r="F3597" s="94">
        <f>IF(DATABASE!$X3595&lt;&gt;1,"",DATABASE!Q3595)</f>
        <v/>
      </c>
      <c r="G3597" s="94">
        <f>IF(DATABASE!$X3595&lt;&gt;1,"",DATABASE!C3595)</f>
        <v/>
      </c>
      <c r="H3597" s="94">
        <f>IF(DATABASE!$X3595&lt;&gt;1,"",DATABASE!D3595)</f>
        <v/>
      </c>
      <c r="I3597" s="93">
        <f>IF(DATABASE!$X3595&lt;&gt;1,"",DATABASE!S3595)</f>
        <v/>
      </c>
    </row>
    <row r="3598" ht="16.5" customHeight="1" s="111">
      <c r="A3598" s="92">
        <f>IF(DATABASE!$X3596&lt;&gt;1,"",DATABASE!B3596)</f>
        <v/>
      </c>
      <c r="B3598" s="93">
        <f>IF(DATABASE!$X3596&lt;&gt;1,"",DATABASE!M3596)</f>
        <v/>
      </c>
      <c r="C3598" s="94">
        <f>IF(DATABASE!$X3596&lt;&gt;1,"",DATABASE!A3596)</f>
        <v/>
      </c>
      <c r="D3598" s="94">
        <f>IF(DATABASE!$X3596&lt;&gt;1,"",DATABASE!P3596)</f>
        <v/>
      </c>
      <c r="E3598" s="94">
        <f>IF(DATABASE!$X3596&lt;&gt;1,"",DATABASE!L3596)</f>
        <v/>
      </c>
      <c r="F3598" s="94">
        <f>IF(DATABASE!$X3596&lt;&gt;1,"",DATABASE!Q3596)</f>
        <v/>
      </c>
      <c r="G3598" s="94">
        <f>IF(DATABASE!$X3596&lt;&gt;1,"",DATABASE!C3596)</f>
        <v/>
      </c>
      <c r="H3598" s="94">
        <f>IF(DATABASE!$X3596&lt;&gt;1,"",DATABASE!D3596)</f>
        <v/>
      </c>
      <c r="I3598" s="93">
        <f>IF(DATABASE!$X3596&lt;&gt;1,"",DATABASE!S3596)</f>
        <v/>
      </c>
    </row>
    <row r="3599" ht="16.5" customHeight="1" s="111">
      <c r="A3599" s="92">
        <f>IF(DATABASE!$X3597&lt;&gt;1,"",DATABASE!B3597)</f>
        <v/>
      </c>
      <c r="B3599" s="93">
        <f>IF(DATABASE!$X3597&lt;&gt;1,"",DATABASE!M3597)</f>
        <v/>
      </c>
      <c r="C3599" s="94">
        <f>IF(DATABASE!$X3597&lt;&gt;1,"",DATABASE!A3597)</f>
        <v/>
      </c>
      <c r="D3599" s="94">
        <f>IF(DATABASE!$X3597&lt;&gt;1,"",DATABASE!P3597)</f>
        <v/>
      </c>
      <c r="E3599" s="94">
        <f>IF(DATABASE!$X3597&lt;&gt;1,"",DATABASE!L3597)</f>
        <v/>
      </c>
      <c r="F3599" s="94">
        <f>IF(DATABASE!$X3597&lt;&gt;1,"",DATABASE!Q3597)</f>
        <v/>
      </c>
      <c r="G3599" s="94">
        <f>IF(DATABASE!$X3597&lt;&gt;1,"",DATABASE!C3597)</f>
        <v/>
      </c>
      <c r="H3599" s="94">
        <f>IF(DATABASE!$X3597&lt;&gt;1,"",DATABASE!D3597)</f>
        <v/>
      </c>
      <c r="I3599" s="93">
        <f>IF(DATABASE!$X3597&lt;&gt;1,"",DATABASE!S3597)</f>
        <v/>
      </c>
    </row>
    <row r="3600" ht="16.5" customHeight="1" s="111">
      <c r="A3600" s="92">
        <f>IF(DATABASE!$X3598&lt;&gt;1,"",DATABASE!B3598)</f>
        <v/>
      </c>
      <c r="B3600" s="93">
        <f>IF(DATABASE!$X3598&lt;&gt;1,"",DATABASE!M3598)</f>
        <v/>
      </c>
      <c r="C3600" s="94">
        <f>IF(DATABASE!$X3598&lt;&gt;1,"",DATABASE!A3598)</f>
        <v/>
      </c>
      <c r="D3600" s="94">
        <f>IF(DATABASE!$X3598&lt;&gt;1,"",DATABASE!P3598)</f>
        <v/>
      </c>
      <c r="E3600" s="94">
        <f>IF(DATABASE!$X3598&lt;&gt;1,"",DATABASE!L3598)</f>
        <v/>
      </c>
      <c r="F3600" s="94">
        <f>IF(DATABASE!$X3598&lt;&gt;1,"",DATABASE!Q3598)</f>
        <v/>
      </c>
      <c r="G3600" s="94">
        <f>IF(DATABASE!$X3598&lt;&gt;1,"",DATABASE!C3598)</f>
        <v/>
      </c>
      <c r="H3600" s="94">
        <f>IF(DATABASE!$X3598&lt;&gt;1,"",DATABASE!D3598)</f>
        <v/>
      </c>
      <c r="I3600" s="93">
        <f>IF(DATABASE!$X3598&lt;&gt;1,"",DATABASE!S3598)</f>
        <v/>
      </c>
    </row>
    <row r="3601" ht="16.5" customHeight="1" s="111">
      <c r="A3601" s="92">
        <f>IF(DATABASE!$X3599&lt;&gt;1,"",DATABASE!B3599)</f>
        <v/>
      </c>
      <c r="B3601" s="93">
        <f>IF(DATABASE!$X3599&lt;&gt;1,"",DATABASE!M3599)</f>
        <v/>
      </c>
      <c r="C3601" s="94">
        <f>IF(DATABASE!$X3599&lt;&gt;1,"",DATABASE!A3599)</f>
        <v/>
      </c>
      <c r="D3601" s="94">
        <f>IF(DATABASE!$X3599&lt;&gt;1,"",DATABASE!P3599)</f>
        <v/>
      </c>
      <c r="E3601" s="94">
        <f>IF(DATABASE!$X3599&lt;&gt;1,"",DATABASE!L3599)</f>
        <v/>
      </c>
      <c r="F3601" s="94">
        <f>IF(DATABASE!$X3599&lt;&gt;1,"",DATABASE!Q3599)</f>
        <v/>
      </c>
      <c r="G3601" s="94">
        <f>IF(DATABASE!$X3599&lt;&gt;1,"",DATABASE!C3599)</f>
        <v/>
      </c>
      <c r="H3601" s="94">
        <f>IF(DATABASE!$X3599&lt;&gt;1,"",DATABASE!D3599)</f>
        <v/>
      </c>
      <c r="I3601" s="93">
        <f>IF(DATABASE!$X3599&lt;&gt;1,"",DATABASE!S3599)</f>
        <v/>
      </c>
    </row>
    <row r="3602" ht="16.5" customHeight="1" s="111">
      <c r="A3602" s="92">
        <f>IF(DATABASE!$X3600&lt;&gt;1,"",DATABASE!B3600)</f>
        <v/>
      </c>
      <c r="B3602" s="93">
        <f>IF(DATABASE!$X3600&lt;&gt;1,"",DATABASE!M3600)</f>
        <v/>
      </c>
      <c r="C3602" s="94">
        <f>IF(DATABASE!$X3600&lt;&gt;1,"",DATABASE!A3600)</f>
        <v/>
      </c>
      <c r="D3602" s="94">
        <f>IF(DATABASE!$X3600&lt;&gt;1,"",DATABASE!P3600)</f>
        <v/>
      </c>
      <c r="E3602" s="94">
        <f>IF(DATABASE!$X3600&lt;&gt;1,"",DATABASE!L3600)</f>
        <v/>
      </c>
      <c r="F3602" s="94">
        <f>IF(DATABASE!$X3600&lt;&gt;1,"",DATABASE!Q3600)</f>
        <v/>
      </c>
      <c r="G3602" s="94">
        <f>IF(DATABASE!$X3600&lt;&gt;1,"",DATABASE!C3600)</f>
        <v/>
      </c>
      <c r="H3602" s="94">
        <f>IF(DATABASE!$X3600&lt;&gt;1,"",DATABASE!D3600)</f>
        <v/>
      </c>
      <c r="I3602" s="93">
        <f>IF(DATABASE!$X3600&lt;&gt;1,"",DATABASE!S3600)</f>
        <v/>
      </c>
    </row>
    <row r="3603" ht="16.5" customHeight="1" s="111">
      <c r="A3603" s="92">
        <f>IF(DATABASE!$X3601&lt;&gt;1,"",DATABASE!B3601)</f>
        <v/>
      </c>
      <c r="B3603" s="93">
        <f>IF(DATABASE!$X3601&lt;&gt;1,"",DATABASE!M3601)</f>
        <v/>
      </c>
      <c r="C3603" s="94">
        <f>IF(DATABASE!$X3601&lt;&gt;1,"",DATABASE!A3601)</f>
        <v/>
      </c>
      <c r="D3603" s="94">
        <f>IF(DATABASE!$X3601&lt;&gt;1,"",DATABASE!P3601)</f>
        <v/>
      </c>
      <c r="E3603" s="94">
        <f>IF(DATABASE!$X3601&lt;&gt;1,"",DATABASE!L3601)</f>
        <v/>
      </c>
      <c r="F3603" s="94">
        <f>IF(DATABASE!$X3601&lt;&gt;1,"",DATABASE!Q3601)</f>
        <v/>
      </c>
      <c r="G3603" s="94">
        <f>IF(DATABASE!$X3601&lt;&gt;1,"",DATABASE!C3601)</f>
        <v/>
      </c>
      <c r="H3603" s="94">
        <f>IF(DATABASE!$X3601&lt;&gt;1,"",DATABASE!D3601)</f>
        <v/>
      </c>
      <c r="I3603" s="93">
        <f>IF(DATABASE!$X3601&lt;&gt;1,"",DATABASE!S3601)</f>
        <v/>
      </c>
    </row>
    <row r="3604" ht="16.5" customHeight="1" s="111">
      <c r="A3604" s="92">
        <f>IF(DATABASE!$X3602&lt;&gt;1,"",DATABASE!B3602)</f>
        <v/>
      </c>
      <c r="B3604" s="93">
        <f>IF(DATABASE!$X3602&lt;&gt;1,"",DATABASE!M3602)</f>
        <v/>
      </c>
      <c r="C3604" s="94">
        <f>IF(DATABASE!$X3602&lt;&gt;1,"",DATABASE!A3602)</f>
        <v/>
      </c>
      <c r="D3604" s="94">
        <f>IF(DATABASE!$X3602&lt;&gt;1,"",DATABASE!P3602)</f>
        <v/>
      </c>
      <c r="E3604" s="94">
        <f>IF(DATABASE!$X3602&lt;&gt;1,"",DATABASE!L3602)</f>
        <v/>
      </c>
      <c r="F3604" s="94">
        <f>IF(DATABASE!$X3602&lt;&gt;1,"",DATABASE!Q3602)</f>
        <v/>
      </c>
      <c r="G3604" s="94">
        <f>IF(DATABASE!$X3602&lt;&gt;1,"",DATABASE!C3602)</f>
        <v/>
      </c>
      <c r="H3604" s="94">
        <f>IF(DATABASE!$X3602&lt;&gt;1,"",DATABASE!D3602)</f>
        <v/>
      </c>
      <c r="I3604" s="93">
        <f>IF(DATABASE!$X3602&lt;&gt;1,"",DATABASE!S3602)</f>
        <v/>
      </c>
    </row>
    <row r="3605" ht="16.5" customHeight="1" s="111">
      <c r="A3605" s="92">
        <f>IF(DATABASE!$X3603&lt;&gt;1,"",DATABASE!B3603)</f>
        <v/>
      </c>
      <c r="B3605" s="93">
        <f>IF(DATABASE!$X3603&lt;&gt;1,"",DATABASE!M3603)</f>
        <v/>
      </c>
      <c r="C3605" s="94">
        <f>IF(DATABASE!$X3603&lt;&gt;1,"",DATABASE!A3603)</f>
        <v/>
      </c>
      <c r="D3605" s="94">
        <f>IF(DATABASE!$X3603&lt;&gt;1,"",DATABASE!P3603)</f>
        <v/>
      </c>
      <c r="E3605" s="94">
        <f>IF(DATABASE!$X3603&lt;&gt;1,"",DATABASE!L3603)</f>
        <v/>
      </c>
      <c r="F3605" s="94">
        <f>IF(DATABASE!$X3603&lt;&gt;1,"",DATABASE!Q3603)</f>
        <v/>
      </c>
      <c r="G3605" s="94">
        <f>IF(DATABASE!$X3603&lt;&gt;1,"",DATABASE!C3603)</f>
        <v/>
      </c>
      <c r="H3605" s="94">
        <f>IF(DATABASE!$X3603&lt;&gt;1,"",DATABASE!D3603)</f>
        <v/>
      </c>
      <c r="I3605" s="93">
        <f>IF(DATABASE!$X3603&lt;&gt;1,"",DATABASE!S3603)</f>
        <v/>
      </c>
    </row>
    <row r="3606" ht="16.5" customHeight="1" s="111">
      <c r="A3606" s="92">
        <f>IF(DATABASE!$X3604&lt;&gt;1,"",DATABASE!B3604)</f>
        <v/>
      </c>
      <c r="B3606" s="93">
        <f>IF(DATABASE!$X3604&lt;&gt;1,"",DATABASE!M3604)</f>
        <v/>
      </c>
      <c r="C3606" s="94">
        <f>IF(DATABASE!$X3604&lt;&gt;1,"",DATABASE!A3604)</f>
        <v/>
      </c>
      <c r="D3606" s="94">
        <f>IF(DATABASE!$X3604&lt;&gt;1,"",DATABASE!P3604)</f>
        <v/>
      </c>
      <c r="E3606" s="94">
        <f>IF(DATABASE!$X3604&lt;&gt;1,"",DATABASE!L3604)</f>
        <v/>
      </c>
      <c r="F3606" s="94">
        <f>IF(DATABASE!$X3604&lt;&gt;1,"",DATABASE!Q3604)</f>
        <v/>
      </c>
      <c r="G3606" s="94">
        <f>IF(DATABASE!$X3604&lt;&gt;1,"",DATABASE!C3604)</f>
        <v/>
      </c>
      <c r="H3606" s="94">
        <f>IF(DATABASE!$X3604&lt;&gt;1,"",DATABASE!D3604)</f>
        <v/>
      </c>
      <c r="I3606" s="93">
        <f>IF(DATABASE!$X3604&lt;&gt;1,"",DATABASE!S3604)</f>
        <v/>
      </c>
    </row>
    <row r="3607" ht="16.5" customHeight="1" s="111">
      <c r="A3607" s="92">
        <f>IF(DATABASE!$X3605&lt;&gt;1,"",DATABASE!B3605)</f>
        <v/>
      </c>
      <c r="B3607" s="93">
        <f>IF(DATABASE!$X3605&lt;&gt;1,"",DATABASE!M3605)</f>
        <v/>
      </c>
      <c r="C3607" s="94">
        <f>IF(DATABASE!$X3605&lt;&gt;1,"",DATABASE!A3605)</f>
        <v/>
      </c>
      <c r="D3607" s="94">
        <f>IF(DATABASE!$X3605&lt;&gt;1,"",DATABASE!P3605)</f>
        <v/>
      </c>
      <c r="E3607" s="94">
        <f>IF(DATABASE!$X3605&lt;&gt;1,"",DATABASE!L3605)</f>
        <v/>
      </c>
      <c r="F3607" s="94">
        <f>IF(DATABASE!$X3605&lt;&gt;1,"",DATABASE!Q3605)</f>
        <v/>
      </c>
      <c r="G3607" s="94">
        <f>IF(DATABASE!$X3605&lt;&gt;1,"",DATABASE!C3605)</f>
        <v/>
      </c>
      <c r="H3607" s="94">
        <f>IF(DATABASE!$X3605&lt;&gt;1,"",DATABASE!D3605)</f>
        <v/>
      </c>
      <c r="I3607" s="93">
        <f>IF(DATABASE!$X3605&lt;&gt;1,"",DATABASE!S3605)</f>
        <v/>
      </c>
    </row>
    <row r="3608" ht="16.5" customHeight="1" s="111">
      <c r="A3608" s="92">
        <f>IF(DATABASE!$X3606&lt;&gt;1,"",DATABASE!B3606)</f>
        <v/>
      </c>
      <c r="B3608" s="93">
        <f>IF(DATABASE!$X3606&lt;&gt;1,"",DATABASE!M3606)</f>
        <v/>
      </c>
      <c r="C3608" s="94">
        <f>IF(DATABASE!$X3606&lt;&gt;1,"",DATABASE!A3606)</f>
        <v/>
      </c>
      <c r="D3608" s="94">
        <f>IF(DATABASE!$X3606&lt;&gt;1,"",DATABASE!P3606)</f>
        <v/>
      </c>
      <c r="E3608" s="94">
        <f>IF(DATABASE!$X3606&lt;&gt;1,"",DATABASE!L3606)</f>
        <v/>
      </c>
      <c r="F3608" s="94">
        <f>IF(DATABASE!$X3606&lt;&gt;1,"",DATABASE!Q3606)</f>
        <v/>
      </c>
      <c r="G3608" s="94">
        <f>IF(DATABASE!$X3606&lt;&gt;1,"",DATABASE!C3606)</f>
        <v/>
      </c>
      <c r="H3608" s="94">
        <f>IF(DATABASE!$X3606&lt;&gt;1,"",DATABASE!D3606)</f>
        <v/>
      </c>
      <c r="I3608" s="93">
        <f>IF(DATABASE!$X3606&lt;&gt;1,"",DATABASE!S3606)</f>
        <v/>
      </c>
    </row>
    <row r="3609" ht="16.5" customHeight="1" s="111">
      <c r="A3609" s="92">
        <f>IF(DATABASE!$X3607&lt;&gt;1,"",DATABASE!B3607)</f>
        <v/>
      </c>
      <c r="B3609" s="93">
        <f>IF(DATABASE!$X3607&lt;&gt;1,"",DATABASE!M3607)</f>
        <v/>
      </c>
      <c r="C3609" s="94">
        <f>IF(DATABASE!$X3607&lt;&gt;1,"",DATABASE!A3607)</f>
        <v/>
      </c>
      <c r="D3609" s="94">
        <f>IF(DATABASE!$X3607&lt;&gt;1,"",DATABASE!P3607)</f>
        <v/>
      </c>
      <c r="E3609" s="94">
        <f>IF(DATABASE!$X3607&lt;&gt;1,"",DATABASE!L3607)</f>
        <v/>
      </c>
      <c r="F3609" s="94">
        <f>IF(DATABASE!$X3607&lt;&gt;1,"",DATABASE!Q3607)</f>
        <v/>
      </c>
      <c r="G3609" s="94">
        <f>IF(DATABASE!$X3607&lt;&gt;1,"",DATABASE!C3607)</f>
        <v/>
      </c>
      <c r="H3609" s="94">
        <f>IF(DATABASE!$X3607&lt;&gt;1,"",DATABASE!D3607)</f>
        <v/>
      </c>
      <c r="I3609" s="93">
        <f>IF(DATABASE!$X3607&lt;&gt;1,"",DATABASE!S3607)</f>
        <v/>
      </c>
    </row>
    <row r="3610" ht="16.5" customHeight="1" s="111">
      <c r="A3610" s="92">
        <f>IF(DATABASE!$X3608&lt;&gt;1,"",DATABASE!B3608)</f>
        <v/>
      </c>
      <c r="B3610" s="93">
        <f>IF(DATABASE!$X3608&lt;&gt;1,"",DATABASE!M3608)</f>
        <v/>
      </c>
      <c r="C3610" s="94">
        <f>IF(DATABASE!$X3608&lt;&gt;1,"",DATABASE!A3608)</f>
        <v/>
      </c>
      <c r="D3610" s="94">
        <f>IF(DATABASE!$X3608&lt;&gt;1,"",DATABASE!P3608)</f>
        <v/>
      </c>
      <c r="E3610" s="94">
        <f>IF(DATABASE!$X3608&lt;&gt;1,"",DATABASE!L3608)</f>
        <v/>
      </c>
      <c r="F3610" s="94">
        <f>IF(DATABASE!$X3608&lt;&gt;1,"",DATABASE!Q3608)</f>
        <v/>
      </c>
      <c r="G3610" s="94">
        <f>IF(DATABASE!$X3608&lt;&gt;1,"",DATABASE!C3608)</f>
        <v/>
      </c>
      <c r="H3610" s="94">
        <f>IF(DATABASE!$X3608&lt;&gt;1,"",DATABASE!D3608)</f>
        <v/>
      </c>
      <c r="I3610" s="93">
        <f>IF(DATABASE!$X3608&lt;&gt;1,"",DATABASE!S3608)</f>
        <v/>
      </c>
    </row>
    <row r="3611" ht="16.5" customHeight="1" s="111">
      <c r="A3611" s="92">
        <f>IF(DATABASE!$X3609&lt;&gt;1,"",DATABASE!B3609)</f>
        <v/>
      </c>
      <c r="B3611" s="93">
        <f>IF(DATABASE!$X3609&lt;&gt;1,"",DATABASE!M3609)</f>
        <v/>
      </c>
      <c r="C3611" s="94">
        <f>IF(DATABASE!$X3609&lt;&gt;1,"",DATABASE!A3609)</f>
        <v/>
      </c>
      <c r="D3611" s="94">
        <f>IF(DATABASE!$X3609&lt;&gt;1,"",DATABASE!P3609)</f>
        <v/>
      </c>
      <c r="E3611" s="94">
        <f>IF(DATABASE!$X3609&lt;&gt;1,"",DATABASE!L3609)</f>
        <v/>
      </c>
      <c r="F3611" s="94">
        <f>IF(DATABASE!$X3609&lt;&gt;1,"",DATABASE!Q3609)</f>
        <v/>
      </c>
      <c r="G3611" s="94">
        <f>IF(DATABASE!$X3609&lt;&gt;1,"",DATABASE!C3609)</f>
        <v/>
      </c>
      <c r="H3611" s="94">
        <f>IF(DATABASE!$X3609&lt;&gt;1,"",DATABASE!D3609)</f>
        <v/>
      </c>
      <c r="I3611" s="93">
        <f>IF(DATABASE!$X3609&lt;&gt;1,"",DATABASE!S3609)</f>
        <v/>
      </c>
    </row>
    <row r="3612" ht="16.5" customHeight="1" s="111">
      <c r="A3612" s="92">
        <f>IF(DATABASE!$X3610&lt;&gt;1,"",DATABASE!B3610)</f>
        <v/>
      </c>
      <c r="B3612" s="93">
        <f>IF(DATABASE!$X3610&lt;&gt;1,"",DATABASE!M3610)</f>
        <v/>
      </c>
      <c r="C3612" s="94">
        <f>IF(DATABASE!$X3610&lt;&gt;1,"",DATABASE!A3610)</f>
        <v/>
      </c>
      <c r="D3612" s="94">
        <f>IF(DATABASE!$X3610&lt;&gt;1,"",DATABASE!P3610)</f>
        <v/>
      </c>
      <c r="E3612" s="94">
        <f>IF(DATABASE!$X3610&lt;&gt;1,"",DATABASE!L3610)</f>
        <v/>
      </c>
      <c r="F3612" s="94">
        <f>IF(DATABASE!$X3610&lt;&gt;1,"",DATABASE!Q3610)</f>
        <v/>
      </c>
      <c r="G3612" s="94">
        <f>IF(DATABASE!$X3610&lt;&gt;1,"",DATABASE!C3610)</f>
        <v/>
      </c>
      <c r="H3612" s="94">
        <f>IF(DATABASE!$X3610&lt;&gt;1,"",DATABASE!D3610)</f>
        <v/>
      </c>
      <c r="I3612" s="93">
        <f>IF(DATABASE!$X3610&lt;&gt;1,"",DATABASE!S3610)</f>
        <v/>
      </c>
    </row>
    <row r="3613" ht="16.5" customHeight="1" s="111">
      <c r="A3613" s="92">
        <f>IF(DATABASE!$X3611&lt;&gt;1,"",DATABASE!B3611)</f>
        <v/>
      </c>
      <c r="B3613" s="93">
        <f>IF(DATABASE!$X3611&lt;&gt;1,"",DATABASE!M3611)</f>
        <v/>
      </c>
      <c r="C3613" s="94">
        <f>IF(DATABASE!$X3611&lt;&gt;1,"",DATABASE!A3611)</f>
        <v/>
      </c>
      <c r="D3613" s="94">
        <f>IF(DATABASE!$X3611&lt;&gt;1,"",DATABASE!P3611)</f>
        <v/>
      </c>
      <c r="E3613" s="94">
        <f>IF(DATABASE!$X3611&lt;&gt;1,"",DATABASE!L3611)</f>
        <v/>
      </c>
      <c r="F3613" s="94">
        <f>IF(DATABASE!$X3611&lt;&gt;1,"",DATABASE!Q3611)</f>
        <v/>
      </c>
      <c r="G3613" s="94">
        <f>IF(DATABASE!$X3611&lt;&gt;1,"",DATABASE!C3611)</f>
        <v/>
      </c>
      <c r="H3613" s="94">
        <f>IF(DATABASE!$X3611&lt;&gt;1,"",DATABASE!D3611)</f>
        <v/>
      </c>
      <c r="I3613" s="93">
        <f>IF(DATABASE!$X3611&lt;&gt;1,"",DATABASE!S3611)</f>
        <v/>
      </c>
    </row>
    <row r="3614" ht="16.5" customHeight="1" s="111">
      <c r="A3614" s="92">
        <f>IF(DATABASE!$X3612&lt;&gt;1,"",DATABASE!B3612)</f>
        <v/>
      </c>
      <c r="B3614" s="93">
        <f>IF(DATABASE!$X3612&lt;&gt;1,"",DATABASE!M3612)</f>
        <v/>
      </c>
      <c r="C3614" s="94">
        <f>IF(DATABASE!$X3612&lt;&gt;1,"",DATABASE!A3612)</f>
        <v/>
      </c>
      <c r="D3614" s="94">
        <f>IF(DATABASE!$X3612&lt;&gt;1,"",DATABASE!P3612)</f>
        <v/>
      </c>
      <c r="E3614" s="94">
        <f>IF(DATABASE!$X3612&lt;&gt;1,"",DATABASE!L3612)</f>
        <v/>
      </c>
      <c r="F3614" s="94">
        <f>IF(DATABASE!$X3612&lt;&gt;1,"",DATABASE!Q3612)</f>
        <v/>
      </c>
      <c r="G3614" s="94">
        <f>IF(DATABASE!$X3612&lt;&gt;1,"",DATABASE!C3612)</f>
        <v/>
      </c>
      <c r="H3614" s="94">
        <f>IF(DATABASE!$X3612&lt;&gt;1,"",DATABASE!D3612)</f>
        <v/>
      </c>
      <c r="I3614" s="93">
        <f>IF(DATABASE!$X3612&lt;&gt;1,"",DATABASE!S3612)</f>
        <v/>
      </c>
    </row>
    <row r="3615" ht="16.5" customHeight="1" s="111">
      <c r="A3615" s="92">
        <f>IF(DATABASE!$X3613&lt;&gt;1,"",DATABASE!B3613)</f>
        <v/>
      </c>
      <c r="B3615" s="93">
        <f>IF(DATABASE!$X3613&lt;&gt;1,"",DATABASE!M3613)</f>
        <v/>
      </c>
      <c r="C3615" s="94">
        <f>IF(DATABASE!$X3613&lt;&gt;1,"",DATABASE!A3613)</f>
        <v/>
      </c>
      <c r="D3615" s="94">
        <f>IF(DATABASE!$X3613&lt;&gt;1,"",DATABASE!P3613)</f>
        <v/>
      </c>
      <c r="E3615" s="94">
        <f>IF(DATABASE!$X3613&lt;&gt;1,"",DATABASE!L3613)</f>
        <v/>
      </c>
      <c r="F3615" s="94">
        <f>IF(DATABASE!$X3613&lt;&gt;1,"",DATABASE!Q3613)</f>
        <v/>
      </c>
      <c r="G3615" s="94">
        <f>IF(DATABASE!$X3613&lt;&gt;1,"",DATABASE!C3613)</f>
        <v/>
      </c>
      <c r="H3615" s="94">
        <f>IF(DATABASE!$X3613&lt;&gt;1,"",DATABASE!D3613)</f>
        <v/>
      </c>
      <c r="I3615" s="93">
        <f>IF(DATABASE!$X3613&lt;&gt;1,"",DATABASE!S3613)</f>
        <v/>
      </c>
    </row>
    <row r="3616" ht="16.5" customHeight="1" s="111">
      <c r="A3616" s="92">
        <f>IF(DATABASE!$X3614&lt;&gt;1,"",DATABASE!B3614)</f>
        <v/>
      </c>
      <c r="B3616" s="93">
        <f>IF(DATABASE!$X3614&lt;&gt;1,"",DATABASE!M3614)</f>
        <v/>
      </c>
      <c r="C3616" s="94">
        <f>IF(DATABASE!$X3614&lt;&gt;1,"",DATABASE!A3614)</f>
        <v/>
      </c>
      <c r="D3616" s="94">
        <f>IF(DATABASE!$X3614&lt;&gt;1,"",DATABASE!P3614)</f>
        <v/>
      </c>
      <c r="E3616" s="94">
        <f>IF(DATABASE!$X3614&lt;&gt;1,"",DATABASE!L3614)</f>
        <v/>
      </c>
      <c r="F3616" s="94">
        <f>IF(DATABASE!$X3614&lt;&gt;1,"",DATABASE!Q3614)</f>
        <v/>
      </c>
      <c r="G3616" s="94">
        <f>IF(DATABASE!$X3614&lt;&gt;1,"",DATABASE!C3614)</f>
        <v/>
      </c>
      <c r="H3616" s="94">
        <f>IF(DATABASE!$X3614&lt;&gt;1,"",DATABASE!D3614)</f>
        <v/>
      </c>
      <c r="I3616" s="93">
        <f>IF(DATABASE!$X3614&lt;&gt;1,"",DATABASE!S3614)</f>
        <v/>
      </c>
    </row>
    <row r="3617" ht="16.5" customHeight="1" s="111">
      <c r="A3617" s="92">
        <f>IF(DATABASE!$X3615&lt;&gt;1,"",DATABASE!B3615)</f>
        <v/>
      </c>
      <c r="B3617" s="93">
        <f>IF(DATABASE!$X3615&lt;&gt;1,"",DATABASE!M3615)</f>
        <v/>
      </c>
      <c r="C3617" s="94">
        <f>IF(DATABASE!$X3615&lt;&gt;1,"",DATABASE!A3615)</f>
        <v/>
      </c>
      <c r="D3617" s="94">
        <f>IF(DATABASE!$X3615&lt;&gt;1,"",DATABASE!P3615)</f>
        <v/>
      </c>
      <c r="E3617" s="94">
        <f>IF(DATABASE!$X3615&lt;&gt;1,"",DATABASE!L3615)</f>
        <v/>
      </c>
      <c r="F3617" s="94">
        <f>IF(DATABASE!$X3615&lt;&gt;1,"",DATABASE!Q3615)</f>
        <v/>
      </c>
      <c r="G3617" s="94">
        <f>IF(DATABASE!$X3615&lt;&gt;1,"",DATABASE!C3615)</f>
        <v/>
      </c>
      <c r="H3617" s="94">
        <f>IF(DATABASE!$X3615&lt;&gt;1,"",DATABASE!D3615)</f>
        <v/>
      </c>
      <c r="I3617" s="93">
        <f>IF(DATABASE!$X3615&lt;&gt;1,"",DATABASE!S3615)</f>
        <v/>
      </c>
    </row>
    <row r="3618" ht="16.5" customHeight="1" s="111">
      <c r="A3618" s="92">
        <f>IF(DATABASE!$X3616&lt;&gt;1,"",DATABASE!B3616)</f>
        <v/>
      </c>
      <c r="B3618" s="93">
        <f>IF(DATABASE!$X3616&lt;&gt;1,"",DATABASE!M3616)</f>
        <v/>
      </c>
      <c r="C3618" s="94">
        <f>IF(DATABASE!$X3616&lt;&gt;1,"",DATABASE!A3616)</f>
        <v/>
      </c>
      <c r="D3618" s="94">
        <f>IF(DATABASE!$X3616&lt;&gt;1,"",DATABASE!P3616)</f>
        <v/>
      </c>
      <c r="E3618" s="94">
        <f>IF(DATABASE!$X3616&lt;&gt;1,"",DATABASE!L3616)</f>
        <v/>
      </c>
      <c r="F3618" s="94">
        <f>IF(DATABASE!$X3616&lt;&gt;1,"",DATABASE!Q3616)</f>
        <v/>
      </c>
      <c r="G3618" s="94">
        <f>IF(DATABASE!$X3616&lt;&gt;1,"",DATABASE!C3616)</f>
        <v/>
      </c>
      <c r="H3618" s="94">
        <f>IF(DATABASE!$X3616&lt;&gt;1,"",DATABASE!D3616)</f>
        <v/>
      </c>
      <c r="I3618" s="93">
        <f>IF(DATABASE!$X3616&lt;&gt;1,"",DATABASE!S3616)</f>
        <v/>
      </c>
    </row>
    <row r="3619" ht="16.5" customHeight="1" s="111">
      <c r="A3619" s="92">
        <f>IF(DATABASE!$X3617&lt;&gt;1,"",DATABASE!B3617)</f>
        <v/>
      </c>
      <c r="B3619" s="93">
        <f>IF(DATABASE!$X3617&lt;&gt;1,"",DATABASE!M3617)</f>
        <v/>
      </c>
      <c r="C3619" s="94">
        <f>IF(DATABASE!$X3617&lt;&gt;1,"",DATABASE!A3617)</f>
        <v/>
      </c>
      <c r="D3619" s="94">
        <f>IF(DATABASE!$X3617&lt;&gt;1,"",DATABASE!P3617)</f>
        <v/>
      </c>
      <c r="E3619" s="94">
        <f>IF(DATABASE!$X3617&lt;&gt;1,"",DATABASE!L3617)</f>
        <v/>
      </c>
      <c r="F3619" s="94">
        <f>IF(DATABASE!$X3617&lt;&gt;1,"",DATABASE!Q3617)</f>
        <v/>
      </c>
      <c r="G3619" s="94">
        <f>IF(DATABASE!$X3617&lt;&gt;1,"",DATABASE!C3617)</f>
        <v/>
      </c>
      <c r="H3619" s="94">
        <f>IF(DATABASE!$X3617&lt;&gt;1,"",DATABASE!D3617)</f>
        <v/>
      </c>
      <c r="I3619" s="93">
        <f>IF(DATABASE!$X3617&lt;&gt;1,"",DATABASE!S3617)</f>
        <v/>
      </c>
    </row>
    <row r="3620" ht="16.5" customHeight="1" s="111">
      <c r="A3620" s="92">
        <f>IF(DATABASE!$X3618&lt;&gt;1,"",DATABASE!B3618)</f>
        <v/>
      </c>
      <c r="B3620" s="93">
        <f>IF(DATABASE!$X3618&lt;&gt;1,"",DATABASE!M3618)</f>
        <v/>
      </c>
      <c r="C3620" s="94">
        <f>IF(DATABASE!$X3618&lt;&gt;1,"",DATABASE!A3618)</f>
        <v/>
      </c>
      <c r="D3620" s="94">
        <f>IF(DATABASE!$X3618&lt;&gt;1,"",DATABASE!P3618)</f>
        <v/>
      </c>
      <c r="E3620" s="94">
        <f>IF(DATABASE!$X3618&lt;&gt;1,"",DATABASE!L3618)</f>
        <v/>
      </c>
      <c r="F3620" s="94">
        <f>IF(DATABASE!$X3618&lt;&gt;1,"",DATABASE!Q3618)</f>
        <v/>
      </c>
      <c r="G3620" s="94">
        <f>IF(DATABASE!$X3618&lt;&gt;1,"",DATABASE!C3618)</f>
        <v/>
      </c>
      <c r="H3620" s="94">
        <f>IF(DATABASE!$X3618&lt;&gt;1,"",DATABASE!D3618)</f>
        <v/>
      </c>
      <c r="I3620" s="93">
        <f>IF(DATABASE!$X3618&lt;&gt;1,"",DATABASE!S3618)</f>
        <v/>
      </c>
    </row>
    <row r="3621" ht="16.5" customHeight="1" s="111">
      <c r="A3621" s="92">
        <f>IF(DATABASE!$X3619&lt;&gt;1,"",DATABASE!B3619)</f>
        <v/>
      </c>
      <c r="B3621" s="93">
        <f>IF(DATABASE!$X3619&lt;&gt;1,"",DATABASE!M3619)</f>
        <v/>
      </c>
      <c r="C3621" s="94">
        <f>IF(DATABASE!$X3619&lt;&gt;1,"",DATABASE!A3619)</f>
        <v/>
      </c>
      <c r="D3621" s="94">
        <f>IF(DATABASE!$X3619&lt;&gt;1,"",DATABASE!P3619)</f>
        <v/>
      </c>
      <c r="E3621" s="94">
        <f>IF(DATABASE!$X3619&lt;&gt;1,"",DATABASE!L3619)</f>
        <v/>
      </c>
      <c r="F3621" s="94">
        <f>IF(DATABASE!$X3619&lt;&gt;1,"",DATABASE!Q3619)</f>
        <v/>
      </c>
      <c r="G3621" s="94">
        <f>IF(DATABASE!$X3619&lt;&gt;1,"",DATABASE!C3619)</f>
        <v/>
      </c>
      <c r="H3621" s="94">
        <f>IF(DATABASE!$X3619&lt;&gt;1,"",DATABASE!D3619)</f>
        <v/>
      </c>
      <c r="I3621" s="93">
        <f>IF(DATABASE!$X3619&lt;&gt;1,"",DATABASE!S3619)</f>
        <v/>
      </c>
    </row>
    <row r="3622" ht="16.5" customHeight="1" s="111">
      <c r="A3622" s="92">
        <f>IF(DATABASE!$X3620&lt;&gt;1,"",DATABASE!B3620)</f>
        <v/>
      </c>
      <c r="B3622" s="93">
        <f>IF(DATABASE!$X3620&lt;&gt;1,"",DATABASE!M3620)</f>
        <v/>
      </c>
      <c r="C3622" s="94">
        <f>IF(DATABASE!$X3620&lt;&gt;1,"",DATABASE!A3620)</f>
        <v/>
      </c>
      <c r="D3622" s="94">
        <f>IF(DATABASE!$X3620&lt;&gt;1,"",DATABASE!P3620)</f>
        <v/>
      </c>
      <c r="E3622" s="94">
        <f>IF(DATABASE!$X3620&lt;&gt;1,"",DATABASE!L3620)</f>
        <v/>
      </c>
      <c r="F3622" s="94">
        <f>IF(DATABASE!$X3620&lt;&gt;1,"",DATABASE!Q3620)</f>
        <v/>
      </c>
      <c r="G3622" s="94">
        <f>IF(DATABASE!$X3620&lt;&gt;1,"",DATABASE!C3620)</f>
        <v/>
      </c>
      <c r="H3622" s="94">
        <f>IF(DATABASE!$X3620&lt;&gt;1,"",DATABASE!D3620)</f>
        <v/>
      </c>
      <c r="I3622" s="93">
        <f>IF(DATABASE!$X3620&lt;&gt;1,"",DATABASE!S3620)</f>
        <v/>
      </c>
    </row>
    <row r="3623" ht="16.5" customHeight="1" s="111">
      <c r="A3623" s="92">
        <f>IF(DATABASE!$X3621&lt;&gt;1,"",DATABASE!B3621)</f>
        <v/>
      </c>
      <c r="B3623" s="93">
        <f>IF(DATABASE!$X3621&lt;&gt;1,"",DATABASE!M3621)</f>
        <v/>
      </c>
      <c r="C3623" s="94">
        <f>IF(DATABASE!$X3621&lt;&gt;1,"",DATABASE!A3621)</f>
        <v/>
      </c>
      <c r="D3623" s="94">
        <f>IF(DATABASE!$X3621&lt;&gt;1,"",DATABASE!P3621)</f>
        <v/>
      </c>
      <c r="E3623" s="94">
        <f>IF(DATABASE!$X3621&lt;&gt;1,"",DATABASE!L3621)</f>
        <v/>
      </c>
      <c r="F3623" s="94">
        <f>IF(DATABASE!$X3621&lt;&gt;1,"",DATABASE!Q3621)</f>
        <v/>
      </c>
      <c r="G3623" s="94">
        <f>IF(DATABASE!$X3621&lt;&gt;1,"",DATABASE!C3621)</f>
        <v/>
      </c>
      <c r="H3623" s="94">
        <f>IF(DATABASE!$X3621&lt;&gt;1,"",DATABASE!D3621)</f>
        <v/>
      </c>
      <c r="I3623" s="93">
        <f>IF(DATABASE!$X3621&lt;&gt;1,"",DATABASE!S3621)</f>
        <v/>
      </c>
    </row>
    <row r="3624" ht="16.5" customHeight="1" s="111">
      <c r="A3624" s="92">
        <f>IF(DATABASE!$X3622&lt;&gt;1,"",DATABASE!B3622)</f>
        <v/>
      </c>
      <c r="B3624" s="93">
        <f>IF(DATABASE!$X3622&lt;&gt;1,"",DATABASE!M3622)</f>
        <v/>
      </c>
      <c r="C3624" s="94">
        <f>IF(DATABASE!$X3622&lt;&gt;1,"",DATABASE!A3622)</f>
        <v/>
      </c>
      <c r="D3624" s="94">
        <f>IF(DATABASE!$X3622&lt;&gt;1,"",DATABASE!P3622)</f>
        <v/>
      </c>
      <c r="E3624" s="94">
        <f>IF(DATABASE!$X3622&lt;&gt;1,"",DATABASE!L3622)</f>
        <v/>
      </c>
      <c r="F3624" s="94">
        <f>IF(DATABASE!$X3622&lt;&gt;1,"",DATABASE!Q3622)</f>
        <v/>
      </c>
      <c r="G3624" s="94">
        <f>IF(DATABASE!$X3622&lt;&gt;1,"",DATABASE!C3622)</f>
        <v/>
      </c>
      <c r="H3624" s="94">
        <f>IF(DATABASE!$X3622&lt;&gt;1,"",DATABASE!D3622)</f>
        <v/>
      </c>
      <c r="I3624" s="93">
        <f>IF(DATABASE!$X3622&lt;&gt;1,"",DATABASE!S3622)</f>
        <v/>
      </c>
    </row>
    <row r="3625" ht="16.5" customHeight="1" s="111">
      <c r="A3625" s="92">
        <f>IF(DATABASE!$X3623&lt;&gt;1,"",DATABASE!B3623)</f>
        <v/>
      </c>
      <c r="B3625" s="93">
        <f>IF(DATABASE!$X3623&lt;&gt;1,"",DATABASE!M3623)</f>
        <v/>
      </c>
      <c r="C3625" s="94">
        <f>IF(DATABASE!$X3623&lt;&gt;1,"",DATABASE!A3623)</f>
        <v/>
      </c>
      <c r="D3625" s="94">
        <f>IF(DATABASE!$X3623&lt;&gt;1,"",DATABASE!P3623)</f>
        <v/>
      </c>
      <c r="E3625" s="94">
        <f>IF(DATABASE!$X3623&lt;&gt;1,"",DATABASE!L3623)</f>
        <v/>
      </c>
      <c r="F3625" s="94">
        <f>IF(DATABASE!$X3623&lt;&gt;1,"",DATABASE!Q3623)</f>
        <v/>
      </c>
      <c r="G3625" s="94">
        <f>IF(DATABASE!$X3623&lt;&gt;1,"",DATABASE!C3623)</f>
        <v/>
      </c>
      <c r="H3625" s="94">
        <f>IF(DATABASE!$X3623&lt;&gt;1,"",DATABASE!D3623)</f>
        <v/>
      </c>
      <c r="I3625" s="93">
        <f>IF(DATABASE!$X3623&lt;&gt;1,"",DATABASE!S3623)</f>
        <v/>
      </c>
    </row>
    <row r="3626" ht="16.5" customHeight="1" s="111">
      <c r="A3626" s="92">
        <f>IF(DATABASE!$X3624&lt;&gt;1,"",DATABASE!B3624)</f>
        <v/>
      </c>
      <c r="B3626" s="93">
        <f>IF(DATABASE!$X3624&lt;&gt;1,"",DATABASE!M3624)</f>
        <v/>
      </c>
      <c r="C3626" s="94">
        <f>IF(DATABASE!$X3624&lt;&gt;1,"",DATABASE!A3624)</f>
        <v/>
      </c>
      <c r="D3626" s="94">
        <f>IF(DATABASE!$X3624&lt;&gt;1,"",DATABASE!P3624)</f>
        <v/>
      </c>
      <c r="E3626" s="94">
        <f>IF(DATABASE!$X3624&lt;&gt;1,"",DATABASE!L3624)</f>
        <v/>
      </c>
      <c r="F3626" s="94">
        <f>IF(DATABASE!$X3624&lt;&gt;1,"",DATABASE!Q3624)</f>
        <v/>
      </c>
      <c r="G3626" s="94">
        <f>IF(DATABASE!$X3624&lt;&gt;1,"",DATABASE!C3624)</f>
        <v/>
      </c>
      <c r="H3626" s="94">
        <f>IF(DATABASE!$X3624&lt;&gt;1,"",DATABASE!D3624)</f>
        <v/>
      </c>
      <c r="I3626" s="93">
        <f>IF(DATABASE!$X3624&lt;&gt;1,"",DATABASE!S3624)</f>
        <v/>
      </c>
    </row>
    <row r="3627" ht="16.5" customHeight="1" s="111">
      <c r="A3627" s="92">
        <f>IF(DATABASE!$X3625&lt;&gt;1,"",DATABASE!B3625)</f>
        <v/>
      </c>
      <c r="B3627" s="93">
        <f>IF(DATABASE!$X3625&lt;&gt;1,"",DATABASE!M3625)</f>
        <v/>
      </c>
      <c r="C3627" s="94">
        <f>IF(DATABASE!$X3625&lt;&gt;1,"",DATABASE!A3625)</f>
        <v/>
      </c>
      <c r="D3627" s="94">
        <f>IF(DATABASE!$X3625&lt;&gt;1,"",DATABASE!P3625)</f>
        <v/>
      </c>
      <c r="E3627" s="94">
        <f>IF(DATABASE!$X3625&lt;&gt;1,"",DATABASE!L3625)</f>
        <v/>
      </c>
      <c r="F3627" s="94">
        <f>IF(DATABASE!$X3625&lt;&gt;1,"",DATABASE!Q3625)</f>
        <v/>
      </c>
      <c r="G3627" s="94">
        <f>IF(DATABASE!$X3625&lt;&gt;1,"",DATABASE!C3625)</f>
        <v/>
      </c>
      <c r="H3627" s="94">
        <f>IF(DATABASE!$X3625&lt;&gt;1,"",DATABASE!D3625)</f>
        <v/>
      </c>
      <c r="I3627" s="93">
        <f>IF(DATABASE!$X3625&lt;&gt;1,"",DATABASE!S3625)</f>
        <v/>
      </c>
    </row>
    <row r="3628" ht="16.5" customHeight="1" s="111">
      <c r="A3628" s="92">
        <f>IF(DATABASE!$X3626&lt;&gt;1,"",DATABASE!B3626)</f>
        <v/>
      </c>
      <c r="B3628" s="93">
        <f>IF(DATABASE!$X3626&lt;&gt;1,"",DATABASE!M3626)</f>
        <v/>
      </c>
      <c r="C3628" s="94">
        <f>IF(DATABASE!$X3626&lt;&gt;1,"",DATABASE!A3626)</f>
        <v/>
      </c>
      <c r="D3628" s="94">
        <f>IF(DATABASE!$X3626&lt;&gt;1,"",DATABASE!P3626)</f>
        <v/>
      </c>
      <c r="E3628" s="94">
        <f>IF(DATABASE!$X3626&lt;&gt;1,"",DATABASE!L3626)</f>
        <v/>
      </c>
      <c r="F3628" s="94">
        <f>IF(DATABASE!$X3626&lt;&gt;1,"",DATABASE!Q3626)</f>
        <v/>
      </c>
      <c r="G3628" s="94">
        <f>IF(DATABASE!$X3626&lt;&gt;1,"",DATABASE!C3626)</f>
        <v/>
      </c>
      <c r="H3628" s="94">
        <f>IF(DATABASE!$X3626&lt;&gt;1,"",DATABASE!D3626)</f>
        <v/>
      </c>
      <c r="I3628" s="93">
        <f>IF(DATABASE!$X3626&lt;&gt;1,"",DATABASE!S3626)</f>
        <v/>
      </c>
    </row>
    <row r="3629" ht="16.5" customHeight="1" s="111">
      <c r="A3629" s="92">
        <f>IF(DATABASE!$X3627&lt;&gt;1,"",DATABASE!B3627)</f>
        <v/>
      </c>
      <c r="B3629" s="93">
        <f>IF(DATABASE!$X3627&lt;&gt;1,"",DATABASE!M3627)</f>
        <v/>
      </c>
      <c r="C3629" s="94">
        <f>IF(DATABASE!$X3627&lt;&gt;1,"",DATABASE!A3627)</f>
        <v/>
      </c>
      <c r="D3629" s="94">
        <f>IF(DATABASE!$X3627&lt;&gt;1,"",DATABASE!P3627)</f>
        <v/>
      </c>
      <c r="E3629" s="94">
        <f>IF(DATABASE!$X3627&lt;&gt;1,"",DATABASE!L3627)</f>
        <v/>
      </c>
      <c r="F3629" s="94">
        <f>IF(DATABASE!$X3627&lt;&gt;1,"",DATABASE!Q3627)</f>
        <v/>
      </c>
      <c r="G3629" s="94">
        <f>IF(DATABASE!$X3627&lt;&gt;1,"",DATABASE!C3627)</f>
        <v/>
      </c>
      <c r="H3629" s="94">
        <f>IF(DATABASE!$X3627&lt;&gt;1,"",DATABASE!D3627)</f>
        <v/>
      </c>
      <c r="I3629" s="93">
        <f>IF(DATABASE!$X3627&lt;&gt;1,"",DATABASE!S3627)</f>
        <v/>
      </c>
    </row>
    <row r="3630" ht="16.5" customHeight="1" s="111">
      <c r="A3630" s="92">
        <f>IF(DATABASE!$X3628&lt;&gt;1,"",DATABASE!B3628)</f>
        <v/>
      </c>
      <c r="B3630" s="93">
        <f>IF(DATABASE!$X3628&lt;&gt;1,"",DATABASE!M3628)</f>
        <v/>
      </c>
      <c r="C3630" s="94">
        <f>IF(DATABASE!$X3628&lt;&gt;1,"",DATABASE!A3628)</f>
        <v/>
      </c>
      <c r="D3630" s="94">
        <f>IF(DATABASE!$X3628&lt;&gt;1,"",DATABASE!P3628)</f>
        <v/>
      </c>
      <c r="E3630" s="94">
        <f>IF(DATABASE!$X3628&lt;&gt;1,"",DATABASE!L3628)</f>
        <v/>
      </c>
      <c r="F3630" s="94">
        <f>IF(DATABASE!$X3628&lt;&gt;1,"",DATABASE!Q3628)</f>
        <v/>
      </c>
      <c r="G3630" s="94">
        <f>IF(DATABASE!$X3628&lt;&gt;1,"",DATABASE!C3628)</f>
        <v/>
      </c>
      <c r="H3630" s="94">
        <f>IF(DATABASE!$X3628&lt;&gt;1,"",DATABASE!D3628)</f>
        <v/>
      </c>
      <c r="I3630" s="93">
        <f>IF(DATABASE!$X3628&lt;&gt;1,"",DATABASE!S3628)</f>
        <v/>
      </c>
    </row>
    <row r="3631" ht="16.5" customHeight="1" s="111">
      <c r="A3631" s="92">
        <f>IF(DATABASE!$X3629&lt;&gt;1,"",DATABASE!B3629)</f>
        <v/>
      </c>
      <c r="B3631" s="93">
        <f>IF(DATABASE!$X3629&lt;&gt;1,"",DATABASE!M3629)</f>
        <v/>
      </c>
      <c r="C3631" s="94">
        <f>IF(DATABASE!$X3629&lt;&gt;1,"",DATABASE!A3629)</f>
        <v/>
      </c>
      <c r="D3631" s="94">
        <f>IF(DATABASE!$X3629&lt;&gt;1,"",DATABASE!P3629)</f>
        <v/>
      </c>
      <c r="E3631" s="94">
        <f>IF(DATABASE!$X3629&lt;&gt;1,"",DATABASE!L3629)</f>
        <v/>
      </c>
      <c r="F3631" s="94">
        <f>IF(DATABASE!$X3629&lt;&gt;1,"",DATABASE!Q3629)</f>
        <v/>
      </c>
      <c r="G3631" s="94">
        <f>IF(DATABASE!$X3629&lt;&gt;1,"",DATABASE!C3629)</f>
        <v/>
      </c>
      <c r="H3631" s="94">
        <f>IF(DATABASE!$X3629&lt;&gt;1,"",DATABASE!D3629)</f>
        <v/>
      </c>
      <c r="I3631" s="93">
        <f>IF(DATABASE!$X3629&lt;&gt;1,"",DATABASE!S3629)</f>
        <v/>
      </c>
    </row>
    <row r="3632" ht="16.5" customHeight="1" s="111">
      <c r="A3632" s="92">
        <f>IF(DATABASE!$X3630&lt;&gt;1,"",DATABASE!B3630)</f>
        <v/>
      </c>
      <c r="B3632" s="93">
        <f>IF(DATABASE!$X3630&lt;&gt;1,"",DATABASE!M3630)</f>
        <v/>
      </c>
      <c r="C3632" s="94">
        <f>IF(DATABASE!$X3630&lt;&gt;1,"",DATABASE!A3630)</f>
        <v/>
      </c>
      <c r="D3632" s="94">
        <f>IF(DATABASE!$X3630&lt;&gt;1,"",DATABASE!P3630)</f>
        <v/>
      </c>
      <c r="E3632" s="94">
        <f>IF(DATABASE!$X3630&lt;&gt;1,"",DATABASE!L3630)</f>
        <v/>
      </c>
      <c r="F3632" s="94">
        <f>IF(DATABASE!$X3630&lt;&gt;1,"",DATABASE!Q3630)</f>
        <v/>
      </c>
      <c r="G3632" s="94">
        <f>IF(DATABASE!$X3630&lt;&gt;1,"",DATABASE!C3630)</f>
        <v/>
      </c>
      <c r="H3632" s="94">
        <f>IF(DATABASE!$X3630&lt;&gt;1,"",DATABASE!D3630)</f>
        <v/>
      </c>
      <c r="I3632" s="93">
        <f>IF(DATABASE!$X3630&lt;&gt;1,"",DATABASE!S3630)</f>
        <v/>
      </c>
    </row>
    <row r="3633" ht="16.5" customHeight="1" s="111">
      <c r="A3633" s="92">
        <f>IF(DATABASE!$X3631&lt;&gt;1,"",DATABASE!B3631)</f>
        <v/>
      </c>
      <c r="B3633" s="93">
        <f>IF(DATABASE!$X3631&lt;&gt;1,"",DATABASE!M3631)</f>
        <v/>
      </c>
      <c r="C3633" s="94">
        <f>IF(DATABASE!$X3631&lt;&gt;1,"",DATABASE!A3631)</f>
        <v/>
      </c>
      <c r="D3633" s="94">
        <f>IF(DATABASE!$X3631&lt;&gt;1,"",DATABASE!P3631)</f>
        <v/>
      </c>
      <c r="E3633" s="94">
        <f>IF(DATABASE!$X3631&lt;&gt;1,"",DATABASE!L3631)</f>
        <v/>
      </c>
      <c r="F3633" s="94">
        <f>IF(DATABASE!$X3631&lt;&gt;1,"",DATABASE!Q3631)</f>
        <v/>
      </c>
      <c r="G3633" s="94">
        <f>IF(DATABASE!$X3631&lt;&gt;1,"",DATABASE!C3631)</f>
        <v/>
      </c>
      <c r="H3633" s="94">
        <f>IF(DATABASE!$X3631&lt;&gt;1,"",DATABASE!D3631)</f>
        <v/>
      </c>
      <c r="I3633" s="93">
        <f>IF(DATABASE!$X3631&lt;&gt;1,"",DATABASE!S3631)</f>
        <v/>
      </c>
    </row>
    <row r="3634" ht="16.5" customHeight="1" s="111">
      <c r="A3634" s="92">
        <f>IF(DATABASE!$X3632&lt;&gt;1,"",DATABASE!B3632)</f>
        <v/>
      </c>
      <c r="B3634" s="93">
        <f>IF(DATABASE!$X3632&lt;&gt;1,"",DATABASE!M3632)</f>
        <v/>
      </c>
      <c r="C3634" s="94">
        <f>IF(DATABASE!$X3632&lt;&gt;1,"",DATABASE!A3632)</f>
        <v/>
      </c>
      <c r="D3634" s="94">
        <f>IF(DATABASE!$X3632&lt;&gt;1,"",DATABASE!P3632)</f>
        <v/>
      </c>
      <c r="E3634" s="94">
        <f>IF(DATABASE!$X3632&lt;&gt;1,"",DATABASE!L3632)</f>
        <v/>
      </c>
      <c r="F3634" s="94">
        <f>IF(DATABASE!$X3632&lt;&gt;1,"",DATABASE!Q3632)</f>
        <v/>
      </c>
      <c r="G3634" s="94">
        <f>IF(DATABASE!$X3632&lt;&gt;1,"",DATABASE!C3632)</f>
        <v/>
      </c>
      <c r="H3634" s="94">
        <f>IF(DATABASE!$X3632&lt;&gt;1,"",DATABASE!D3632)</f>
        <v/>
      </c>
      <c r="I3634" s="93">
        <f>IF(DATABASE!$X3632&lt;&gt;1,"",DATABASE!S3632)</f>
        <v/>
      </c>
    </row>
    <row r="3635" ht="16.5" customHeight="1" s="111">
      <c r="A3635" s="92">
        <f>IF(DATABASE!$X3633&lt;&gt;1,"",DATABASE!B3633)</f>
        <v/>
      </c>
      <c r="B3635" s="93">
        <f>IF(DATABASE!$X3633&lt;&gt;1,"",DATABASE!M3633)</f>
        <v/>
      </c>
      <c r="C3635" s="94">
        <f>IF(DATABASE!$X3633&lt;&gt;1,"",DATABASE!A3633)</f>
        <v/>
      </c>
      <c r="D3635" s="94">
        <f>IF(DATABASE!$X3633&lt;&gt;1,"",DATABASE!P3633)</f>
        <v/>
      </c>
      <c r="E3635" s="94">
        <f>IF(DATABASE!$X3633&lt;&gt;1,"",DATABASE!L3633)</f>
        <v/>
      </c>
      <c r="F3635" s="94">
        <f>IF(DATABASE!$X3633&lt;&gt;1,"",DATABASE!Q3633)</f>
        <v/>
      </c>
      <c r="G3635" s="94">
        <f>IF(DATABASE!$X3633&lt;&gt;1,"",DATABASE!C3633)</f>
        <v/>
      </c>
      <c r="H3635" s="94">
        <f>IF(DATABASE!$X3633&lt;&gt;1,"",DATABASE!D3633)</f>
        <v/>
      </c>
      <c r="I3635" s="93">
        <f>IF(DATABASE!$X3633&lt;&gt;1,"",DATABASE!S3633)</f>
        <v/>
      </c>
    </row>
    <row r="3636" ht="16.5" customHeight="1" s="111">
      <c r="A3636" s="92">
        <f>IF(DATABASE!$X3634&lt;&gt;1,"",DATABASE!B3634)</f>
        <v/>
      </c>
      <c r="B3636" s="93">
        <f>IF(DATABASE!$X3634&lt;&gt;1,"",DATABASE!M3634)</f>
        <v/>
      </c>
      <c r="C3636" s="94">
        <f>IF(DATABASE!$X3634&lt;&gt;1,"",DATABASE!A3634)</f>
        <v/>
      </c>
      <c r="D3636" s="94">
        <f>IF(DATABASE!$X3634&lt;&gt;1,"",DATABASE!P3634)</f>
        <v/>
      </c>
      <c r="E3636" s="94">
        <f>IF(DATABASE!$X3634&lt;&gt;1,"",DATABASE!L3634)</f>
        <v/>
      </c>
      <c r="F3636" s="94">
        <f>IF(DATABASE!$X3634&lt;&gt;1,"",DATABASE!Q3634)</f>
        <v/>
      </c>
      <c r="G3636" s="94">
        <f>IF(DATABASE!$X3634&lt;&gt;1,"",DATABASE!C3634)</f>
        <v/>
      </c>
      <c r="H3636" s="94">
        <f>IF(DATABASE!$X3634&lt;&gt;1,"",DATABASE!D3634)</f>
        <v/>
      </c>
      <c r="I3636" s="93">
        <f>IF(DATABASE!$X3634&lt;&gt;1,"",DATABASE!S3634)</f>
        <v/>
      </c>
    </row>
    <row r="3637" ht="16.5" customHeight="1" s="111">
      <c r="A3637" s="92">
        <f>IF(DATABASE!$X3635&lt;&gt;1,"",DATABASE!B3635)</f>
        <v/>
      </c>
      <c r="B3637" s="93">
        <f>IF(DATABASE!$X3635&lt;&gt;1,"",DATABASE!M3635)</f>
        <v/>
      </c>
      <c r="C3637" s="94">
        <f>IF(DATABASE!$X3635&lt;&gt;1,"",DATABASE!A3635)</f>
        <v/>
      </c>
      <c r="D3637" s="94">
        <f>IF(DATABASE!$X3635&lt;&gt;1,"",DATABASE!P3635)</f>
        <v/>
      </c>
      <c r="E3637" s="94">
        <f>IF(DATABASE!$X3635&lt;&gt;1,"",DATABASE!L3635)</f>
        <v/>
      </c>
      <c r="F3637" s="94">
        <f>IF(DATABASE!$X3635&lt;&gt;1,"",DATABASE!Q3635)</f>
        <v/>
      </c>
      <c r="G3637" s="94">
        <f>IF(DATABASE!$X3635&lt;&gt;1,"",DATABASE!C3635)</f>
        <v/>
      </c>
      <c r="H3637" s="94">
        <f>IF(DATABASE!$X3635&lt;&gt;1,"",DATABASE!D3635)</f>
        <v/>
      </c>
      <c r="I3637" s="93">
        <f>IF(DATABASE!$X3635&lt;&gt;1,"",DATABASE!S3635)</f>
        <v/>
      </c>
    </row>
    <row r="3638" ht="16.5" customHeight="1" s="111">
      <c r="A3638" s="92">
        <f>IF(DATABASE!$X3636&lt;&gt;1,"",DATABASE!B3636)</f>
        <v/>
      </c>
      <c r="B3638" s="93">
        <f>IF(DATABASE!$X3636&lt;&gt;1,"",DATABASE!M3636)</f>
        <v/>
      </c>
      <c r="C3638" s="94">
        <f>IF(DATABASE!$X3636&lt;&gt;1,"",DATABASE!A3636)</f>
        <v/>
      </c>
      <c r="D3638" s="94">
        <f>IF(DATABASE!$X3636&lt;&gt;1,"",DATABASE!P3636)</f>
        <v/>
      </c>
      <c r="E3638" s="94">
        <f>IF(DATABASE!$X3636&lt;&gt;1,"",DATABASE!L3636)</f>
        <v/>
      </c>
      <c r="F3638" s="94">
        <f>IF(DATABASE!$X3636&lt;&gt;1,"",DATABASE!Q3636)</f>
        <v/>
      </c>
      <c r="G3638" s="94">
        <f>IF(DATABASE!$X3636&lt;&gt;1,"",DATABASE!C3636)</f>
        <v/>
      </c>
      <c r="H3638" s="94">
        <f>IF(DATABASE!$X3636&lt;&gt;1,"",DATABASE!D3636)</f>
        <v/>
      </c>
      <c r="I3638" s="93">
        <f>IF(DATABASE!$X3636&lt;&gt;1,"",DATABASE!S3636)</f>
        <v/>
      </c>
    </row>
    <row r="3639" ht="16.5" customHeight="1" s="111">
      <c r="A3639" s="92">
        <f>IF(DATABASE!$X3637&lt;&gt;1,"",DATABASE!B3637)</f>
        <v/>
      </c>
      <c r="B3639" s="93">
        <f>IF(DATABASE!$X3637&lt;&gt;1,"",DATABASE!M3637)</f>
        <v/>
      </c>
      <c r="C3639" s="94">
        <f>IF(DATABASE!$X3637&lt;&gt;1,"",DATABASE!A3637)</f>
        <v/>
      </c>
      <c r="D3639" s="94">
        <f>IF(DATABASE!$X3637&lt;&gt;1,"",DATABASE!P3637)</f>
        <v/>
      </c>
      <c r="E3639" s="94">
        <f>IF(DATABASE!$X3637&lt;&gt;1,"",DATABASE!L3637)</f>
        <v/>
      </c>
      <c r="F3639" s="94">
        <f>IF(DATABASE!$X3637&lt;&gt;1,"",DATABASE!Q3637)</f>
        <v/>
      </c>
      <c r="G3639" s="94">
        <f>IF(DATABASE!$X3637&lt;&gt;1,"",DATABASE!C3637)</f>
        <v/>
      </c>
      <c r="H3639" s="94">
        <f>IF(DATABASE!$X3637&lt;&gt;1,"",DATABASE!D3637)</f>
        <v/>
      </c>
      <c r="I3639" s="93">
        <f>IF(DATABASE!$X3637&lt;&gt;1,"",DATABASE!S3637)</f>
        <v/>
      </c>
    </row>
    <row r="3640" ht="16.5" customHeight="1" s="111">
      <c r="A3640" s="92">
        <f>IF(DATABASE!$X3638&lt;&gt;1,"",DATABASE!B3638)</f>
        <v/>
      </c>
      <c r="B3640" s="93">
        <f>IF(DATABASE!$X3638&lt;&gt;1,"",DATABASE!M3638)</f>
        <v/>
      </c>
      <c r="C3640" s="94">
        <f>IF(DATABASE!$X3638&lt;&gt;1,"",DATABASE!A3638)</f>
        <v/>
      </c>
      <c r="D3640" s="94">
        <f>IF(DATABASE!$X3638&lt;&gt;1,"",DATABASE!P3638)</f>
        <v/>
      </c>
      <c r="E3640" s="94">
        <f>IF(DATABASE!$X3638&lt;&gt;1,"",DATABASE!L3638)</f>
        <v/>
      </c>
      <c r="F3640" s="94">
        <f>IF(DATABASE!$X3638&lt;&gt;1,"",DATABASE!Q3638)</f>
        <v/>
      </c>
      <c r="G3640" s="94">
        <f>IF(DATABASE!$X3638&lt;&gt;1,"",DATABASE!C3638)</f>
        <v/>
      </c>
      <c r="H3640" s="94">
        <f>IF(DATABASE!$X3638&lt;&gt;1,"",DATABASE!D3638)</f>
        <v/>
      </c>
      <c r="I3640" s="93">
        <f>IF(DATABASE!$X3638&lt;&gt;1,"",DATABASE!S3638)</f>
        <v/>
      </c>
    </row>
    <row r="3641" ht="16.5" customHeight="1" s="111">
      <c r="A3641" s="92">
        <f>IF(DATABASE!$X3639&lt;&gt;1,"",DATABASE!B3639)</f>
        <v/>
      </c>
      <c r="B3641" s="93">
        <f>IF(DATABASE!$X3639&lt;&gt;1,"",DATABASE!M3639)</f>
        <v/>
      </c>
      <c r="C3641" s="94">
        <f>IF(DATABASE!$X3639&lt;&gt;1,"",DATABASE!A3639)</f>
        <v/>
      </c>
      <c r="D3641" s="94">
        <f>IF(DATABASE!$X3639&lt;&gt;1,"",DATABASE!P3639)</f>
        <v/>
      </c>
      <c r="E3641" s="94">
        <f>IF(DATABASE!$X3639&lt;&gt;1,"",DATABASE!L3639)</f>
        <v/>
      </c>
      <c r="F3641" s="94">
        <f>IF(DATABASE!$X3639&lt;&gt;1,"",DATABASE!Q3639)</f>
        <v/>
      </c>
      <c r="G3641" s="94">
        <f>IF(DATABASE!$X3639&lt;&gt;1,"",DATABASE!C3639)</f>
        <v/>
      </c>
      <c r="H3641" s="94">
        <f>IF(DATABASE!$X3639&lt;&gt;1,"",DATABASE!D3639)</f>
        <v/>
      </c>
      <c r="I3641" s="93">
        <f>IF(DATABASE!$X3639&lt;&gt;1,"",DATABASE!S3639)</f>
        <v/>
      </c>
    </row>
    <row r="3642" ht="16.5" customHeight="1" s="111">
      <c r="A3642" s="92">
        <f>IF(DATABASE!$X3640&lt;&gt;1,"",DATABASE!B3640)</f>
        <v/>
      </c>
      <c r="B3642" s="93">
        <f>IF(DATABASE!$X3640&lt;&gt;1,"",DATABASE!M3640)</f>
        <v/>
      </c>
      <c r="C3642" s="94">
        <f>IF(DATABASE!$X3640&lt;&gt;1,"",DATABASE!A3640)</f>
        <v/>
      </c>
      <c r="D3642" s="94">
        <f>IF(DATABASE!$X3640&lt;&gt;1,"",DATABASE!P3640)</f>
        <v/>
      </c>
      <c r="E3642" s="94">
        <f>IF(DATABASE!$X3640&lt;&gt;1,"",DATABASE!L3640)</f>
        <v/>
      </c>
      <c r="F3642" s="94">
        <f>IF(DATABASE!$X3640&lt;&gt;1,"",DATABASE!Q3640)</f>
        <v/>
      </c>
      <c r="G3642" s="94">
        <f>IF(DATABASE!$X3640&lt;&gt;1,"",DATABASE!C3640)</f>
        <v/>
      </c>
      <c r="H3642" s="94">
        <f>IF(DATABASE!$X3640&lt;&gt;1,"",DATABASE!D3640)</f>
        <v/>
      </c>
      <c r="I3642" s="93">
        <f>IF(DATABASE!$X3640&lt;&gt;1,"",DATABASE!S3640)</f>
        <v/>
      </c>
    </row>
    <row r="3643" ht="16.5" customHeight="1" s="111">
      <c r="A3643" s="92">
        <f>IF(DATABASE!$X3641&lt;&gt;1,"",DATABASE!B3641)</f>
        <v/>
      </c>
      <c r="B3643" s="93">
        <f>IF(DATABASE!$X3641&lt;&gt;1,"",DATABASE!M3641)</f>
        <v/>
      </c>
      <c r="C3643" s="94">
        <f>IF(DATABASE!$X3641&lt;&gt;1,"",DATABASE!A3641)</f>
        <v/>
      </c>
      <c r="D3643" s="94">
        <f>IF(DATABASE!$X3641&lt;&gt;1,"",DATABASE!P3641)</f>
        <v/>
      </c>
      <c r="E3643" s="94">
        <f>IF(DATABASE!$X3641&lt;&gt;1,"",DATABASE!L3641)</f>
        <v/>
      </c>
      <c r="F3643" s="94">
        <f>IF(DATABASE!$X3641&lt;&gt;1,"",DATABASE!Q3641)</f>
        <v/>
      </c>
      <c r="G3643" s="94">
        <f>IF(DATABASE!$X3641&lt;&gt;1,"",DATABASE!C3641)</f>
        <v/>
      </c>
      <c r="H3643" s="94">
        <f>IF(DATABASE!$X3641&lt;&gt;1,"",DATABASE!D3641)</f>
        <v/>
      </c>
      <c r="I3643" s="93">
        <f>IF(DATABASE!$X3641&lt;&gt;1,"",DATABASE!S3641)</f>
        <v/>
      </c>
    </row>
    <row r="3644" ht="16.5" customHeight="1" s="111">
      <c r="A3644" s="92">
        <f>IF(DATABASE!$X3642&lt;&gt;1,"",DATABASE!B3642)</f>
        <v/>
      </c>
      <c r="B3644" s="93">
        <f>IF(DATABASE!$X3642&lt;&gt;1,"",DATABASE!M3642)</f>
        <v/>
      </c>
      <c r="C3644" s="94">
        <f>IF(DATABASE!$X3642&lt;&gt;1,"",DATABASE!A3642)</f>
        <v/>
      </c>
      <c r="D3644" s="94">
        <f>IF(DATABASE!$X3642&lt;&gt;1,"",DATABASE!P3642)</f>
        <v/>
      </c>
      <c r="E3644" s="94">
        <f>IF(DATABASE!$X3642&lt;&gt;1,"",DATABASE!L3642)</f>
        <v/>
      </c>
      <c r="F3644" s="94">
        <f>IF(DATABASE!$X3642&lt;&gt;1,"",DATABASE!Q3642)</f>
        <v/>
      </c>
      <c r="G3644" s="94">
        <f>IF(DATABASE!$X3642&lt;&gt;1,"",DATABASE!C3642)</f>
        <v/>
      </c>
      <c r="H3644" s="94">
        <f>IF(DATABASE!$X3642&lt;&gt;1,"",DATABASE!D3642)</f>
        <v/>
      </c>
      <c r="I3644" s="93">
        <f>IF(DATABASE!$X3642&lt;&gt;1,"",DATABASE!S3642)</f>
        <v/>
      </c>
    </row>
    <row r="3645" ht="16.5" customHeight="1" s="111">
      <c r="A3645" s="92">
        <f>IF(DATABASE!$X3643&lt;&gt;1,"",DATABASE!B3643)</f>
        <v/>
      </c>
      <c r="B3645" s="93">
        <f>IF(DATABASE!$X3643&lt;&gt;1,"",DATABASE!M3643)</f>
        <v/>
      </c>
      <c r="C3645" s="94">
        <f>IF(DATABASE!$X3643&lt;&gt;1,"",DATABASE!A3643)</f>
        <v/>
      </c>
      <c r="D3645" s="94">
        <f>IF(DATABASE!$X3643&lt;&gt;1,"",DATABASE!P3643)</f>
        <v/>
      </c>
      <c r="E3645" s="94">
        <f>IF(DATABASE!$X3643&lt;&gt;1,"",DATABASE!L3643)</f>
        <v/>
      </c>
      <c r="F3645" s="94">
        <f>IF(DATABASE!$X3643&lt;&gt;1,"",DATABASE!Q3643)</f>
        <v/>
      </c>
      <c r="G3645" s="94">
        <f>IF(DATABASE!$X3643&lt;&gt;1,"",DATABASE!C3643)</f>
        <v/>
      </c>
      <c r="H3645" s="94">
        <f>IF(DATABASE!$X3643&lt;&gt;1,"",DATABASE!D3643)</f>
        <v/>
      </c>
      <c r="I3645" s="93">
        <f>IF(DATABASE!$X3643&lt;&gt;1,"",DATABASE!S3643)</f>
        <v/>
      </c>
    </row>
    <row r="3646" ht="16.5" customHeight="1" s="111">
      <c r="A3646" s="92">
        <f>IF(DATABASE!$X3644&lt;&gt;1,"",DATABASE!B3644)</f>
        <v/>
      </c>
      <c r="B3646" s="93">
        <f>IF(DATABASE!$X3644&lt;&gt;1,"",DATABASE!M3644)</f>
        <v/>
      </c>
      <c r="C3646" s="94">
        <f>IF(DATABASE!$X3644&lt;&gt;1,"",DATABASE!A3644)</f>
        <v/>
      </c>
      <c r="D3646" s="94">
        <f>IF(DATABASE!$X3644&lt;&gt;1,"",DATABASE!P3644)</f>
        <v/>
      </c>
      <c r="E3646" s="94">
        <f>IF(DATABASE!$X3644&lt;&gt;1,"",DATABASE!L3644)</f>
        <v/>
      </c>
      <c r="F3646" s="94">
        <f>IF(DATABASE!$X3644&lt;&gt;1,"",DATABASE!Q3644)</f>
        <v/>
      </c>
      <c r="G3646" s="94">
        <f>IF(DATABASE!$X3644&lt;&gt;1,"",DATABASE!C3644)</f>
        <v/>
      </c>
      <c r="H3646" s="94">
        <f>IF(DATABASE!$X3644&lt;&gt;1,"",DATABASE!D3644)</f>
        <v/>
      </c>
      <c r="I3646" s="93">
        <f>IF(DATABASE!$X3644&lt;&gt;1,"",DATABASE!S3644)</f>
        <v/>
      </c>
    </row>
    <row r="3647" ht="16.5" customHeight="1" s="111">
      <c r="A3647" s="92">
        <f>IF(DATABASE!$X3645&lt;&gt;1,"",DATABASE!B3645)</f>
        <v/>
      </c>
      <c r="B3647" s="93">
        <f>IF(DATABASE!$X3645&lt;&gt;1,"",DATABASE!M3645)</f>
        <v/>
      </c>
      <c r="C3647" s="94">
        <f>IF(DATABASE!$X3645&lt;&gt;1,"",DATABASE!A3645)</f>
        <v/>
      </c>
      <c r="D3647" s="94">
        <f>IF(DATABASE!$X3645&lt;&gt;1,"",DATABASE!P3645)</f>
        <v/>
      </c>
      <c r="E3647" s="94">
        <f>IF(DATABASE!$X3645&lt;&gt;1,"",DATABASE!L3645)</f>
        <v/>
      </c>
      <c r="F3647" s="94">
        <f>IF(DATABASE!$X3645&lt;&gt;1,"",DATABASE!Q3645)</f>
        <v/>
      </c>
      <c r="G3647" s="94">
        <f>IF(DATABASE!$X3645&lt;&gt;1,"",DATABASE!C3645)</f>
        <v/>
      </c>
      <c r="H3647" s="94">
        <f>IF(DATABASE!$X3645&lt;&gt;1,"",DATABASE!D3645)</f>
        <v/>
      </c>
      <c r="I3647" s="93">
        <f>IF(DATABASE!$X3645&lt;&gt;1,"",DATABASE!S3645)</f>
        <v/>
      </c>
    </row>
    <row r="3648" ht="16.5" customHeight="1" s="111">
      <c r="A3648" s="92">
        <f>IF(DATABASE!$X3646&lt;&gt;1,"",DATABASE!B3646)</f>
        <v/>
      </c>
      <c r="B3648" s="93">
        <f>IF(DATABASE!$X3646&lt;&gt;1,"",DATABASE!M3646)</f>
        <v/>
      </c>
      <c r="C3648" s="94">
        <f>IF(DATABASE!$X3646&lt;&gt;1,"",DATABASE!A3646)</f>
        <v/>
      </c>
      <c r="D3648" s="94">
        <f>IF(DATABASE!$X3646&lt;&gt;1,"",DATABASE!P3646)</f>
        <v/>
      </c>
      <c r="E3648" s="94">
        <f>IF(DATABASE!$X3646&lt;&gt;1,"",DATABASE!L3646)</f>
        <v/>
      </c>
      <c r="F3648" s="94">
        <f>IF(DATABASE!$X3646&lt;&gt;1,"",DATABASE!Q3646)</f>
        <v/>
      </c>
      <c r="G3648" s="94">
        <f>IF(DATABASE!$X3646&lt;&gt;1,"",DATABASE!C3646)</f>
        <v/>
      </c>
      <c r="H3648" s="94">
        <f>IF(DATABASE!$X3646&lt;&gt;1,"",DATABASE!D3646)</f>
        <v/>
      </c>
      <c r="I3648" s="93">
        <f>IF(DATABASE!$X3646&lt;&gt;1,"",DATABASE!S3646)</f>
        <v/>
      </c>
    </row>
    <row r="3649" ht="16.5" customHeight="1" s="111">
      <c r="A3649" s="92">
        <f>IF(DATABASE!$X3647&lt;&gt;1,"",DATABASE!B3647)</f>
        <v/>
      </c>
      <c r="B3649" s="93">
        <f>IF(DATABASE!$X3647&lt;&gt;1,"",DATABASE!M3647)</f>
        <v/>
      </c>
      <c r="C3649" s="94">
        <f>IF(DATABASE!$X3647&lt;&gt;1,"",DATABASE!A3647)</f>
        <v/>
      </c>
      <c r="D3649" s="94">
        <f>IF(DATABASE!$X3647&lt;&gt;1,"",DATABASE!P3647)</f>
        <v/>
      </c>
      <c r="E3649" s="94">
        <f>IF(DATABASE!$X3647&lt;&gt;1,"",DATABASE!L3647)</f>
        <v/>
      </c>
      <c r="F3649" s="94">
        <f>IF(DATABASE!$X3647&lt;&gt;1,"",DATABASE!Q3647)</f>
        <v/>
      </c>
      <c r="G3649" s="94">
        <f>IF(DATABASE!$X3647&lt;&gt;1,"",DATABASE!C3647)</f>
        <v/>
      </c>
      <c r="H3649" s="94">
        <f>IF(DATABASE!$X3647&lt;&gt;1,"",DATABASE!D3647)</f>
        <v/>
      </c>
      <c r="I3649" s="93">
        <f>IF(DATABASE!$X3647&lt;&gt;1,"",DATABASE!S3647)</f>
        <v/>
      </c>
    </row>
    <row r="3650" ht="16.5" customHeight="1" s="111">
      <c r="A3650" s="92">
        <f>IF(DATABASE!$X3648&lt;&gt;1,"",DATABASE!B3648)</f>
        <v/>
      </c>
      <c r="B3650" s="93">
        <f>IF(DATABASE!$X3648&lt;&gt;1,"",DATABASE!M3648)</f>
        <v/>
      </c>
      <c r="C3650" s="94">
        <f>IF(DATABASE!$X3648&lt;&gt;1,"",DATABASE!A3648)</f>
        <v/>
      </c>
      <c r="D3650" s="94">
        <f>IF(DATABASE!$X3648&lt;&gt;1,"",DATABASE!P3648)</f>
        <v/>
      </c>
      <c r="E3650" s="94">
        <f>IF(DATABASE!$X3648&lt;&gt;1,"",DATABASE!L3648)</f>
        <v/>
      </c>
      <c r="F3650" s="94">
        <f>IF(DATABASE!$X3648&lt;&gt;1,"",DATABASE!Q3648)</f>
        <v/>
      </c>
      <c r="G3650" s="94">
        <f>IF(DATABASE!$X3648&lt;&gt;1,"",DATABASE!C3648)</f>
        <v/>
      </c>
      <c r="H3650" s="94">
        <f>IF(DATABASE!$X3648&lt;&gt;1,"",DATABASE!D3648)</f>
        <v/>
      </c>
      <c r="I3650" s="93">
        <f>IF(DATABASE!$X3648&lt;&gt;1,"",DATABASE!S3648)</f>
        <v/>
      </c>
    </row>
    <row r="3651" ht="16.5" customHeight="1" s="111">
      <c r="A3651" s="92">
        <f>IF(DATABASE!$X3649&lt;&gt;1,"",DATABASE!B3649)</f>
        <v/>
      </c>
      <c r="B3651" s="93">
        <f>IF(DATABASE!$X3649&lt;&gt;1,"",DATABASE!M3649)</f>
        <v/>
      </c>
      <c r="C3651" s="94">
        <f>IF(DATABASE!$X3649&lt;&gt;1,"",DATABASE!A3649)</f>
        <v/>
      </c>
      <c r="D3651" s="94">
        <f>IF(DATABASE!$X3649&lt;&gt;1,"",DATABASE!P3649)</f>
        <v/>
      </c>
      <c r="E3651" s="94">
        <f>IF(DATABASE!$X3649&lt;&gt;1,"",DATABASE!L3649)</f>
        <v/>
      </c>
      <c r="F3651" s="94">
        <f>IF(DATABASE!$X3649&lt;&gt;1,"",DATABASE!Q3649)</f>
        <v/>
      </c>
      <c r="G3651" s="94">
        <f>IF(DATABASE!$X3649&lt;&gt;1,"",DATABASE!C3649)</f>
        <v/>
      </c>
      <c r="H3651" s="94">
        <f>IF(DATABASE!$X3649&lt;&gt;1,"",DATABASE!D3649)</f>
        <v/>
      </c>
      <c r="I3651" s="93">
        <f>IF(DATABASE!$X3649&lt;&gt;1,"",DATABASE!S3649)</f>
        <v/>
      </c>
    </row>
    <row r="3652" ht="16.5" customHeight="1" s="111">
      <c r="A3652" s="92">
        <f>IF(DATABASE!$X3650&lt;&gt;1,"",DATABASE!B3650)</f>
        <v/>
      </c>
      <c r="B3652" s="93">
        <f>IF(DATABASE!$X3650&lt;&gt;1,"",DATABASE!M3650)</f>
        <v/>
      </c>
      <c r="C3652" s="94">
        <f>IF(DATABASE!$X3650&lt;&gt;1,"",DATABASE!A3650)</f>
        <v/>
      </c>
      <c r="D3652" s="94">
        <f>IF(DATABASE!$X3650&lt;&gt;1,"",DATABASE!P3650)</f>
        <v/>
      </c>
      <c r="E3652" s="94">
        <f>IF(DATABASE!$X3650&lt;&gt;1,"",DATABASE!L3650)</f>
        <v/>
      </c>
      <c r="F3652" s="94">
        <f>IF(DATABASE!$X3650&lt;&gt;1,"",DATABASE!Q3650)</f>
        <v/>
      </c>
      <c r="G3652" s="94">
        <f>IF(DATABASE!$X3650&lt;&gt;1,"",DATABASE!C3650)</f>
        <v/>
      </c>
      <c r="H3652" s="94">
        <f>IF(DATABASE!$X3650&lt;&gt;1,"",DATABASE!D3650)</f>
        <v/>
      </c>
      <c r="I3652" s="93">
        <f>IF(DATABASE!$X3650&lt;&gt;1,"",DATABASE!S3650)</f>
        <v/>
      </c>
    </row>
    <row r="3653" ht="16.5" customHeight="1" s="111">
      <c r="A3653" s="92">
        <f>IF(DATABASE!$X3651&lt;&gt;1,"",DATABASE!B3651)</f>
        <v/>
      </c>
      <c r="B3653" s="93">
        <f>IF(DATABASE!$X3651&lt;&gt;1,"",DATABASE!M3651)</f>
        <v/>
      </c>
      <c r="C3653" s="94">
        <f>IF(DATABASE!$X3651&lt;&gt;1,"",DATABASE!A3651)</f>
        <v/>
      </c>
      <c r="D3653" s="94">
        <f>IF(DATABASE!$X3651&lt;&gt;1,"",DATABASE!P3651)</f>
        <v/>
      </c>
      <c r="E3653" s="94">
        <f>IF(DATABASE!$X3651&lt;&gt;1,"",DATABASE!L3651)</f>
        <v/>
      </c>
      <c r="F3653" s="94">
        <f>IF(DATABASE!$X3651&lt;&gt;1,"",DATABASE!Q3651)</f>
        <v/>
      </c>
      <c r="G3653" s="94">
        <f>IF(DATABASE!$X3651&lt;&gt;1,"",DATABASE!C3651)</f>
        <v/>
      </c>
      <c r="H3653" s="94">
        <f>IF(DATABASE!$X3651&lt;&gt;1,"",DATABASE!D3651)</f>
        <v/>
      </c>
      <c r="I3653" s="93">
        <f>IF(DATABASE!$X3651&lt;&gt;1,"",DATABASE!S3651)</f>
        <v/>
      </c>
    </row>
    <row r="3654" ht="16.5" customHeight="1" s="111">
      <c r="A3654" s="92">
        <f>IF(DATABASE!$X3652&lt;&gt;1,"",DATABASE!B3652)</f>
        <v/>
      </c>
      <c r="B3654" s="93">
        <f>IF(DATABASE!$X3652&lt;&gt;1,"",DATABASE!M3652)</f>
        <v/>
      </c>
      <c r="C3654" s="94">
        <f>IF(DATABASE!$X3652&lt;&gt;1,"",DATABASE!A3652)</f>
        <v/>
      </c>
      <c r="D3654" s="94">
        <f>IF(DATABASE!$X3652&lt;&gt;1,"",DATABASE!P3652)</f>
        <v/>
      </c>
      <c r="E3654" s="94">
        <f>IF(DATABASE!$X3652&lt;&gt;1,"",DATABASE!L3652)</f>
        <v/>
      </c>
      <c r="F3654" s="94">
        <f>IF(DATABASE!$X3652&lt;&gt;1,"",DATABASE!Q3652)</f>
        <v/>
      </c>
      <c r="G3654" s="94">
        <f>IF(DATABASE!$X3652&lt;&gt;1,"",DATABASE!C3652)</f>
        <v/>
      </c>
      <c r="H3654" s="94">
        <f>IF(DATABASE!$X3652&lt;&gt;1,"",DATABASE!D3652)</f>
        <v/>
      </c>
      <c r="I3654" s="93">
        <f>IF(DATABASE!$X3652&lt;&gt;1,"",DATABASE!S3652)</f>
        <v/>
      </c>
    </row>
    <row r="3655" ht="16.5" customHeight="1" s="111">
      <c r="A3655" s="92">
        <f>IF(DATABASE!$X3653&lt;&gt;1,"",DATABASE!B3653)</f>
        <v/>
      </c>
      <c r="B3655" s="93">
        <f>IF(DATABASE!$X3653&lt;&gt;1,"",DATABASE!M3653)</f>
        <v/>
      </c>
      <c r="C3655" s="94">
        <f>IF(DATABASE!$X3653&lt;&gt;1,"",DATABASE!A3653)</f>
        <v/>
      </c>
      <c r="D3655" s="94">
        <f>IF(DATABASE!$X3653&lt;&gt;1,"",DATABASE!P3653)</f>
        <v/>
      </c>
      <c r="E3655" s="94">
        <f>IF(DATABASE!$X3653&lt;&gt;1,"",DATABASE!L3653)</f>
        <v/>
      </c>
      <c r="F3655" s="94">
        <f>IF(DATABASE!$X3653&lt;&gt;1,"",DATABASE!Q3653)</f>
        <v/>
      </c>
      <c r="G3655" s="94">
        <f>IF(DATABASE!$X3653&lt;&gt;1,"",DATABASE!C3653)</f>
        <v/>
      </c>
      <c r="H3655" s="94">
        <f>IF(DATABASE!$X3653&lt;&gt;1,"",DATABASE!D3653)</f>
        <v/>
      </c>
      <c r="I3655" s="93">
        <f>IF(DATABASE!$X3653&lt;&gt;1,"",DATABASE!S3653)</f>
        <v/>
      </c>
    </row>
    <row r="3656" ht="16.5" customHeight="1" s="111">
      <c r="A3656" s="92">
        <f>IF(DATABASE!$X3654&lt;&gt;1,"",DATABASE!B3654)</f>
        <v/>
      </c>
      <c r="B3656" s="93">
        <f>IF(DATABASE!$X3654&lt;&gt;1,"",DATABASE!M3654)</f>
        <v/>
      </c>
      <c r="C3656" s="94">
        <f>IF(DATABASE!$X3654&lt;&gt;1,"",DATABASE!A3654)</f>
        <v/>
      </c>
      <c r="D3656" s="94">
        <f>IF(DATABASE!$X3654&lt;&gt;1,"",DATABASE!P3654)</f>
        <v/>
      </c>
      <c r="E3656" s="94">
        <f>IF(DATABASE!$X3654&lt;&gt;1,"",DATABASE!L3654)</f>
        <v/>
      </c>
      <c r="F3656" s="94">
        <f>IF(DATABASE!$X3654&lt;&gt;1,"",DATABASE!Q3654)</f>
        <v/>
      </c>
      <c r="G3656" s="94">
        <f>IF(DATABASE!$X3654&lt;&gt;1,"",DATABASE!C3654)</f>
        <v/>
      </c>
      <c r="H3656" s="94">
        <f>IF(DATABASE!$X3654&lt;&gt;1,"",DATABASE!D3654)</f>
        <v/>
      </c>
      <c r="I3656" s="93">
        <f>IF(DATABASE!$X3654&lt;&gt;1,"",DATABASE!S3654)</f>
        <v/>
      </c>
    </row>
    <row r="3657" ht="16.5" customHeight="1" s="111">
      <c r="A3657" s="92">
        <f>IF(DATABASE!$X3655&lt;&gt;1,"",DATABASE!B3655)</f>
        <v/>
      </c>
      <c r="B3657" s="93">
        <f>IF(DATABASE!$X3655&lt;&gt;1,"",DATABASE!M3655)</f>
        <v/>
      </c>
      <c r="C3657" s="94">
        <f>IF(DATABASE!$X3655&lt;&gt;1,"",DATABASE!A3655)</f>
        <v/>
      </c>
      <c r="D3657" s="94">
        <f>IF(DATABASE!$X3655&lt;&gt;1,"",DATABASE!P3655)</f>
        <v/>
      </c>
      <c r="E3657" s="94">
        <f>IF(DATABASE!$X3655&lt;&gt;1,"",DATABASE!L3655)</f>
        <v/>
      </c>
      <c r="F3657" s="94">
        <f>IF(DATABASE!$X3655&lt;&gt;1,"",DATABASE!Q3655)</f>
        <v/>
      </c>
      <c r="G3657" s="94">
        <f>IF(DATABASE!$X3655&lt;&gt;1,"",DATABASE!C3655)</f>
        <v/>
      </c>
      <c r="H3657" s="94">
        <f>IF(DATABASE!$X3655&lt;&gt;1,"",DATABASE!D3655)</f>
        <v/>
      </c>
      <c r="I3657" s="93">
        <f>IF(DATABASE!$X3655&lt;&gt;1,"",DATABASE!S3655)</f>
        <v/>
      </c>
    </row>
    <row r="3658" ht="16.5" customHeight="1" s="111">
      <c r="A3658" s="92">
        <f>IF(DATABASE!$X3656&lt;&gt;1,"",DATABASE!B3656)</f>
        <v/>
      </c>
      <c r="B3658" s="93">
        <f>IF(DATABASE!$X3656&lt;&gt;1,"",DATABASE!M3656)</f>
        <v/>
      </c>
      <c r="C3658" s="94">
        <f>IF(DATABASE!$X3656&lt;&gt;1,"",DATABASE!A3656)</f>
        <v/>
      </c>
      <c r="D3658" s="94">
        <f>IF(DATABASE!$X3656&lt;&gt;1,"",DATABASE!P3656)</f>
        <v/>
      </c>
      <c r="E3658" s="94">
        <f>IF(DATABASE!$X3656&lt;&gt;1,"",DATABASE!L3656)</f>
        <v/>
      </c>
      <c r="F3658" s="94">
        <f>IF(DATABASE!$X3656&lt;&gt;1,"",DATABASE!Q3656)</f>
        <v/>
      </c>
      <c r="G3658" s="94">
        <f>IF(DATABASE!$X3656&lt;&gt;1,"",DATABASE!C3656)</f>
        <v/>
      </c>
      <c r="H3658" s="94">
        <f>IF(DATABASE!$X3656&lt;&gt;1,"",DATABASE!D3656)</f>
        <v/>
      </c>
      <c r="I3658" s="93">
        <f>IF(DATABASE!$X3656&lt;&gt;1,"",DATABASE!S3656)</f>
        <v/>
      </c>
    </row>
    <row r="3659" ht="16.5" customHeight="1" s="111">
      <c r="A3659" s="92">
        <f>IF(DATABASE!$X3657&lt;&gt;1,"",DATABASE!B3657)</f>
        <v/>
      </c>
      <c r="B3659" s="93">
        <f>IF(DATABASE!$X3657&lt;&gt;1,"",DATABASE!M3657)</f>
        <v/>
      </c>
      <c r="C3659" s="94">
        <f>IF(DATABASE!$X3657&lt;&gt;1,"",DATABASE!A3657)</f>
        <v/>
      </c>
      <c r="D3659" s="94">
        <f>IF(DATABASE!$X3657&lt;&gt;1,"",DATABASE!P3657)</f>
        <v/>
      </c>
      <c r="E3659" s="94">
        <f>IF(DATABASE!$X3657&lt;&gt;1,"",DATABASE!L3657)</f>
        <v/>
      </c>
      <c r="F3659" s="94">
        <f>IF(DATABASE!$X3657&lt;&gt;1,"",DATABASE!Q3657)</f>
        <v/>
      </c>
      <c r="G3659" s="94">
        <f>IF(DATABASE!$X3657&lt;&gt;1,"",DATABASE!C3657)</f>
        <v/>
      </c>
      <c r="H3659" s="94">
        <f>IF(DATABASE!$X3657&lt;&gt;1,"",DATABASE!D3657)</f>
        <v/>
      </c>
      <c r="I3659" s="93">
        <f>IF(DATABASE!$X3657&lt;&gt;1,"",DATABASE!S3657)</f>
        <v/>
      </c>
    </row>
    <row r="3660" ht="16.5" customHeight="1" s="111">
      <c r="A3660" s="92">
        <f>IF(DATABASE!$X3658&lt;&gt;1,"",DATABASE!B3658)</f>
        <v/>
      </c>
      <c r="B3660" s="93">
        <f>IF(DATABASE!$X3658&lt;&gt;1,"",DATABASE!M3658)</f>
        <v/>
      </c>
      <c r="C3660" s="94">
        <f>IF(DATABASE!$X3658&lt;&gt;1,"",DATABASE!A3658)</f>
        <v/>
      </c>
      <c r="D3660" s="94">
        <f>IF(DATABASE!$X3658&lt;&gt;1,"",DATABASE!P3658)</f>
        <v/>
      </c>
      <c r="E3660" s="94">
        <f>IF(DATABASE!$X3658&lt;&gt;1,"",DATABASE!L3658)</f>
        <v/>
      </c>
      <c r="F3660" s="94">
        <f>IF(DATABASE!$X3658&lt;&gt;1,"",DATABASE!Q3658)</f>
        <v/>
      </c>
      <c r="G3660" s="94">
        <f>IF(DATABASE!$X3658&lt;&gt;1,"",DATABASE!C3658)</f>
        <v/>
      </c>
      <c r="H3660" s="94">
        <f>IF(DATABASE!$X3658&lt;&gt;1,"",DATABASE!D3658)</f>
        <v/>
      </c>
      <c r="I3660" s="93">
        <f>IF(DATABASE!$X3658&lt;&gt;1,"",DATABASE!S3658)</f>
        <v/>
      </c>
    </row>
    <row r="3661" ht="16.5" customHeight="1" s="111">
      <c r="A3661" s="92">
        <f>IF(DATABASE!$X3659&lt;&gt;1,"",DATABASE!B3659)</f>
        <v/>
      </c>
      <c r="B3661" s="93">
        <f>IF(DATABASE!$X3659&lt;&gt;1,"",DATABASE!M3659)</f>
        <v/>
      </c>
      <c r="C3661" s="94">
        <f>IF(DATABASE!$X3659&lt;&gt;1,"",DATABASE!A3659)</f>
        <v/>
      </c>
      <c r="D3661" s="94">
        <f>IF(DATABASE!$X3659&lt;&gt;1,"",DATABASE!P3659)</f>
        <v/>
      </c>
      <c r="E3661" s="94">
        <f>IF(DATABASE!$X3659&lt;&gt;1,"",DATABASE!L3659)</f>
        <v/>
      </c>
      <c r="F3661" s="94">
        <f>IF(DATABASE!$X3659&lt;&gt;1,"",DATABASE!Q3659)</f>
        <v/>
      </c>
      <c r="G3661" s="94">
        <f>IF(DATABASE!$X3659&lt;&gt;1,"",DATABASE!C3659)</f>
        <v/>
      </c>
      <c r="H3661" s="94">
        <f>IF(DATABASE!$X3659&lt;&gt;1,"",DATABASE!D3659)</f>
        <v/>
      </c>
      <c r="I3661" s="93">
        <f>IF(DATABASE!$X3659&lt;&gt;1,"",DATABASE!S3659)</f>
        <v/>
      </c>
    </row>
    <row r="3662" ht="16.5" customHeight="1" s="111">
      <c r="A3662" s="92">
        <f>IF(DATABASE!$X3660&lt;&gt;1,"",DATABASE!B3660)</f>
        <v/>
      </c>
      <c r="B3662" s="93">
        <f>IF(DATABASE!$X3660&lt;&gt;1,"",DATABASE!M3660)</f>
        <v/>
      </c>
      <c r="C3662" s="94">
        <f>IF(DATABASE!$X3660&lt;&gt;1,"",DATABASE!A3660)</f>
        <v/>
      </c>
      <c r="D3662" s="94">
        <f>IF(DATABASE!$X3660&lt;&gt;1,"",DATABASE!P3660)</f>
        <v/>
      </c>
      <c r="E3662" s="94">
        <f>IF(DATABASE!$X3660&lt;&gt;1,"",DATABASE!L3660)</f>
        <v/>
      </c>
      <c r="F3662" s="94">
        <f>IF(DATABASE!$X3660&lt;&gt;1,"",DATABASE!Q3660)</f>
        <v/>
      </c>
      <c r="G3662" s="94">
        <f>IF(DATABASE!$X3660&lt;&gt;1,"",DATABASE!C3660)</f>
        <v/>
      </c>
      <c r="H3662" s="94">
        <f>IF(DATABASE!$X3660&lt;&gt;1,"",DATABASE!D3660)</f>
        <v/>
      </c>
      <c r="I3662" s="93">
        <f>IF(DATABASE!$X3660&lt;&gt;1,"",DATABASE!S3660)</f>
        <v/>
      </c>
    </row>
    <row r="3663" ht="16.5" customHeight="1" s="111">
      <c r="A3663" s="92">
        <f>IF(DATABASE!$X3661&lt;&gt;1,"",DATABASE!B3661)</f>
        <v/>
      </c>
      <c r="B3663" s="93">
        <f>IF(DATABASE!$X3661&lt;&gt;1,"",DATABASE!M3661)</f>
        <v/>
      </c>
      <c r="C3663" s="94">
        <f>IF(DATABASE!$X3661&lt;&gt;1,"",DATABASE!A3661)</f>
        <v/>
      </c>
      <c r="D3663" s="94">
        <f>IF(DATABASE!$X3661&lt;&gt;1,"",DATABASE!P3661)</f>
        <v/>
      </c>
      <c r="E3663" s="94">
        <f>IF(DATABASE!$X3661&lt;&gt;1,"",DATABASE!L3661)</f>
        <v/>
      </c>
      <c r="F3663" s="94">
        <f>IF(DATABASE!$X3661&lt;&gt;1,"",DATABASE!Q3661)</f>
        <v/>
      </c>
      <c r="G3663" s="94">
        <f>IF(DATABASE!$X3661&lt;&gt;1,"",DATABASE!C3661)</f>
        <v/>
      </c>
      <c r="H3663" s="94">
        <f>IF(DATABASE!$X3661&lt;&gt;1,"",DATABASE!D3661)</f>
        <v/>
      </c>
      <c r="I3663" s="93">
        <f>IF(DATABASE!$X3661&lt;&gt;1,"",DATABASE!S3661)</f>
        <v/>
      </c>
    </row>
    <row r="3664" ht="16.5" customHeight="1" s="111">
      <c r="A3664" s="92">
        <f>IF(DATABASE!$X3662&lt;&gt;1,"",DATABASE!B3662)</f>
        <v/>
      </c>
      <c r="B3664" s="93">
        <f>IF(DATABASE!$X3662&lt;&gt;1,"",DATABASE!M3662)</f>
        <v/>
      </c>
      <c r="C3664" s="94">
        <f>IF(DATABASE!$X3662&lt;&gt;1,"",DATABASE!A3662)</f>
        <v/>
      </c>
      <c r="D3664" s="94">
        <f>IF(DATABASE!$X3662&lt;&gt;1,"",DATABASE!P3662)</f>
        <v/>
      </c>
      <c r="E3664" s="94">
        <f>IF(DATABASE!$X3662&lt;&gt;1,"",DATABASE!L3662)</f>
        <v/>
      </c>
      <c r="F3664" s="94">
        <f>IF(DATABASE!$X3662&lt;&gt;1,"",DATABASE!Q3662)</f>
        <v/>
      </c>
      <c r="G3664" s="94">
        <f>IF(DATABASE!$X3662&lt;&gt;1,"",DATABASE!C3662)</f>
        <v/>
      </c>
      <c r="H3664" s="94">
        <f>IF(DATABASE!$X3662&lt;&gt;1,"",DATABASE!D3662)</f>
        <v/>
      </c>
      <c r="I3664" s="93">
        <f>IF(DATABASE!$X3662&lt;&gt;1,"",DATABASE!S3662)</f>
        <v/>
      </c>
    </row>
    <row r="3665" ht="16.5" customHeight="1" s="111">
      <c r="A3665" s="92">
        <f>IF(DATABASE!$X3663&lt;&gt;1,"",DATABASE!B3663)</f>
        <v/>
      </c>
      <c r="B3665" s="93">
        <f>IF(DATABASE!$X3663&lt;&gt;1,"",DATABASE!M3663)</f>
        <v/>
      </c>
      <c r="C3665" s="94">
        <f>IF(DATABASE!$X3663&lt;&gt;1,"",DATABASE!A3663)</f>
        <v/>
      </c>
      <c r="D3665" s="94">
        <f>IF(DATABASE!$X3663&lt;&gt;1,"",DATABASE!P3663)</f>
        <v/>
      </c>
      <c r="E3665" s="94">
        <f>IF(DATABASE!$X3663&lt;&gt;1,"",DATABASE!L3663)</f>
        <v/>
      </c>
      <c r="F3665" s="94">
        <f>IF(DATABASE!$X3663&lt;&gt;1,"",DATABASE!Q3663)</f>
        <v/>
      </c>
      <c r="G3665" s="94">
        <f>IF(DATABASE!$X3663&lt;&gt;1,"",DATABASE!C3663)</f>
        <v/>
      </c>
      <c r="H3665" s="94">
        <f>IF(DATABASE!$X3663&lt;&gt;1,"",DATABASE!D3663)</f>
        <v/>
      </c>
      <c r="I3665" s="93">
        <f>IF(DATABASE!$X3663&lt;&gt;1,"",DATABASE!S3663)</f>
        <v/>
      </c>
    </row>
    <row r="3666" ht="16.5" customHeight="1" s="111">
      <c r="A3666" s="92">
        <f>IF(DATABASE!$X3664&lt;&gt;1,"",DATABASE!B3664)</f>
        <v/>
      </c>
      <c r="B3666" s="93">
        <f>IF(DATABASE!$X3664&lt;&gt;1,"",DATABASE!M3664)</f>
        <v/>
      </c>
      <c r="C3666" s="94">
        <f>IF(DATABASE!$X3664&lt;&gt;1,"",DATABASE!A3664)</f>
        <v/>
      </c>
      <c r="D3666" s="94">
        <f>IF(DATABASE!$X3664&lt;&gt;1,"",DATABASE!P3664)</f>
        <v/>
      </c>
      <c r="E3666" s="94">
        <f>IF(DATABASE!$X3664&lt;&gt;1,"",DATABASE!L3664)</f>
        <v/>
      </c>
      <c r="F3666" s="94">
        <f>IF(DATABASE!$X3664&lt;&gt;1,"",DATABASE!Q3664)</f>
        <v/>
      </c>
      <c r="G3666" s="94">
        <f>IF(DATABASE!$X3664&lt;&gt;1,"",DATABASE!C3664)</f>
        <v/>
      </c>
      <c r="H3666" s="94">
        <f>IF(DATABASE!$X3664&lt;&gt;1,"",DATABASE!D3664)</f>
        <v/>
      </c>
      <c r="I3666" s="93">
        <f>IF(DATABASE!$X3664&lt;&gt;1,"",DATABASE!S3664)</f>
        <v/>
      </c>
    </row>
    <row r="3667" ht="16.5" customHeight="1" s="111">
      <c r="A3667" s="92">
        <f>IF(DATABASE!$X3665&lt;&gt;1,"",DATABASE!B3665)</f>
        <v/>
      </c>
      <c r="B3667" s="93">
        <f>IF(DATABASE!$X3665&lt;&gt;1,"",DATABASE!M3665)</f>
        <v/>
      </c>
      <c r="C3667" s="94">
        <f>IF(DATABASE!$X3665&lt;&gt;1,"",DATABASE!A3665)</f>
        <v/>
      </c>
      <c r="D3667" s="94">
        <f>IF(DATABASE!$X3665&lt;&gt;1,"",DATABASE!P3665)</f>
        <v/>
      </c>
      <c r="E3667" s="94">
        <f>IF(DATABASE!$X3665&lt;&gt;1,"",DATABASE!L3665)</f>
        <v/>
      </c>
      <c r="F3667" s="94">
        <f>IF(DATABASE!$X3665&lt;&gt;1,"",DATABASE!Q3665)</f>
        <v/>
      </c>
      <c r="G3667" s="94">
        <f>IF(DATABASE!$X3665&lt;&gt;1,"",DATABASE!C3665)</f>
        <v/>
      </c>
      <c r="H3667" s="94">
        <f>IF(DATABASE!$X3665&lt;&gt;1,"",DATABASE!D3665)</f>
        <v/>
      </c>
      <c r="I3667" s="93">
        <f>IF(DATABASE!$X3665&lt;&gt;1,"",DATABASE!S3665)</f>
        <v/>
      </c>
    </row>
    <row r="3668" ht="16.5" customHeight="1" s="111">
      <c r="A3668" s="92">
        <f>IF(DATABASE!$X3666&lt;&gt;1,"",DATABASE!B3666)</f>
        <v/>
      </c>
      <c r="B3668" s="93">
        <f>IF(DATABASE!$X3666&lt;&gt;1,"",DATABASE!M3666)</f>
        <v/>
      </c>
      <c r="C3668" s="94">
        <f>IF(DATABASE!$X3666&lt;&gt;1,"",DATABASE!A3666)</f>
        <v/>
      </c>
      <c r="D3668" s="94">
        <f>IF(DATABASE!$X3666&lt;&gt;1,"",DATABASE!P3666)</f>
        <v/>
      </c>
      <c r="E3668" s="94">
        <f>IF(DATABASE!$X3666&lt;&gt;1,"",DATABASE!L3666)</f>
        <v/>
      </c>
      <c r="F3668" s="94">
        <f>IF(DATABASE!$X3666&lt;&gt;1,"",DATABASE!Q3666)</f>
        <v/>
      </c>
      <c r="G3668" s="94">
        <f>IF(DATABASE!$X3666&lt;&gt;1,"",DATABASE!C3666)</f>
        <v/>
      </c>
      <c r="H3668" s="94">
        <f>IF(DATABASE!$X3666&lt;&gt;1,"",DATABASE!D3666)</f>
        <v/>
      </c>
      <c r="I3668" s="93">
        <f>IF(DATABASE!$X3666&lt;&gt;1,"",DATABASE!S3666)</f>
        <v/>
      </c>
    </row>
    <row r="3669" ht="16.5" customHeight="1" s="111">
      <c r="A3669" s="92">
        <f>IF(DATABASE!$X3667&lt;&gt;1,"",DATABASE!B3667)</f>
        <v/>
      </c>
      <c r="B3669" s="93">
        <f>IF(DATABASE!$X3667&lt;&gt;1,"",DATABASE!M3667)</f>
        <v/>
      </c>
      <c r="C3669" s="94">
        <f>IF(DATABASE!$X3667&lt;&gt;1,"",DATABASE!A3667)</f>
        <v/>
      </c>
      <c r="D3669" s="94">
        <f>IF(DATABASE!$X3667&lt;&gt;1,"",DATABASE!P3667)</f>
        <v/>
      </c>
      <c r="E3669" s="94">
        <f>IF(DATABASE!$X3667&lt;&gt;1,"",DATABASE!L3667)</f>
        <v/>
      </c>
      <c r="F3669" s="94">
        <f>IF(DATABASE!$X3667&lt;&gt;1,"",DATABASE!Q3667)</f>
        <v/>
      </c>
      <c r="G3669" s="94">
        <f>IF(DATABASE!$X3667&lt;&gt;1,"",DATABASE!C3667)</f>
        <v/>
      </c>
      <c r="H3669" s="94">
        <f>IF(DATABASE!$X3667&lt;&gt;1,"",DATABASE!D3667)</f>
        <v/>
      </c>
      <c r="I3669" s="93">
        <f>IF(DATABASE!$X3667&lt;&gt;1,"",DATABASE!S3667)</f>
        <v/>
      </c>
    </row>
    <row r="3670" ht="16.5" customHeight="1" s="111">
      <c r="A3670" s="92">
        <f>IF(DATABASE!$X3668&lt;&gt;1,"",DATABASE!B3668)</f>
        <v/>
      </c>
      <c r="B3670" s="93">
        <f>IF(DATABASE!$X3668&lt;&gt;1,"",DATABASE!M3668)</f>
        <v/>
      </c>
      <c r="C3670" s="94">
        <f>IF(DATABASE!$X3668&lt;&gt;1,"",DATABASE!A3668)</f>
        <v/>
      </c>
      <c r="D3670" s="94">
        <f>IF(DATABASE!$X3668&lt;&gt;1,"",DATABASE!P3668)</f>
        <v/>
      </c>
      <c r="E3670" s="94">
        <f>IF(DATABASE!$X3668&lt;&gt;1,"",DATABASE!L3668)</f>
        <v/>
      </c>
      <c r="F3670" s="94">
        <f>IF(DATABASE!$X3668&lt;&gt;1,"",DATABASE!Q3668)</f>
        <v/>
      </c>
      <c r="G3670" s="94">
        <f>IF(DATABASE!$X3668&lt;&gt;1,"",DATABASE!C3668)</f>
        <v/>
      </c>
      <c r="H3670" s="94">
        <f>IF(DATABASE!$X3668&lt;&gt;1,"",DATABASE!D3668)</f>
        <v/>
      </c>
      <c r="I3670" s="93">
        <f>IF(DATABASE!$X3668&lt;&gt;1,"",DATABASE!S3668)</f>
        <v/>
      </c>
    </row>
    <row r="3671" ht="16.5" customHeight="1" s="111">
      <c r="A3671" s="92">
        <f>IF(DATABASE!$X3669&lt;&gt;1,"",DATABASE!B3669)</f>
        <v/>
      </c>
      <c r="B3671" s="93">
        <f>IF(DATABASE!$X3669&lt;&gt;1,"",DATABASE!M3669)</f>
        <v/>
      </c>
      <c r="C3671" s="94">
        <f>IF(DATABASE!$X3669&lt;&gt;1,"",DATABASE!A3669)</f>
        <v/>
      </c>
      <c r="D3671" s="94">
        <f>IF(DATABASE!$X3669&lt;&gt;1,"",DATABASE!P3669)</f>
        <v/>
      </c>
      <c r="E3671" s="94">
        <f>IF(DATABASE!$X3669&lt;&gt;1,"",DATABASE!L3669)</f>
        <v/>
      </c>
      <c r="F3671" s="94">
        <f>IF(DATABASE!$X3669&lt;&gt;1,"",DATABASE!Q3669)</f>
        <v/>
      </c>
      <c r="G3671" s="94">
        <f>IF(DATABASE!$X3669&lt;&gt;1,"",DATABASE!C3669)</f>
        <v/>
      </c>
      <c r="H3671" s="94">
        <f>IF(DATABASE!$X3669&lt;&gt;1,"",DATABASE!D3669)</f>
        <v/>
      </c>
      <c r="I3671" s="93">
        <f>IF(DATABASE!$X3669&lt;&gt;1,"",DATABASE!S3669)</f>
        <v/>
      </c>
    </row>
    <row r="3672" ht="16.5" customHeight="1" s="111">
      <c r="A3672" s="92">
        <f>IF(DATABASE!$X3670&lt;&gt;1,"",DATABASE!B3670)</f>
        <v/>
      </c>
      <c r="B3672" s="93">
        <f>IF(DATABASE!$X3670&lt;&gt;1,"",DATABASE!M3670)</f>
        <v/>
      </c>
      <c r="C3672" s="94">
        <f>IF(DATABASE!$X3670&lt;&gt;1,"",DATABASE!A3670)</f>
        <v/>
      </c>
      <c r="D3672" s="94">
        <f>IF(DATABASE!$X3670&lt;&gt;1,"",DATABASE!P3670)</f>
        <v/>
      </c>
      <c r="E3672" s="94">
        <f>IF(DATABASE!$X3670&lt;&gt;1,"",DATABASE!L3670)</f>
        <v/>
      </c>
      <c r="F3672" s="94">
        <f>IF(DATABASE!$X3670&lt;&gt;1,"",DATABASE!Q3670)</f>
        <v/>
      </c>
      <c r="G3672" s="94">
        <f>IF(DATABASE!$X3670&lt;&gt;1,"",DATABASE!C3670)</f>
        <v/>
      </c>
      <c r="H3672" s="94">
        <f>IF(DATABASE!$X3670&lt;&gt;1,"",DATABASE!D3670)</f>
        <v/>
      </c>
      <c r="I3672" s="93">
        <f>IF(DATABASE!$X3670&lt;&gt;1,"",DATABASE!S3670)</f>
        <v/>
      </c>
    </row>
    <row r="3673" ht="16.5" customHeight="1" s="111">
      <c r="A3673" s="92">
        <f>IF(DATABASE!$X3671&lt;&gt;1,"",DATABASE!B3671)</f>
        <v/>
      </c>
      <c r="B3673" s="93">
        <f>IF(DATABASE!$X3671&lt;&gt;1,"",DATABASE!M3671)</f>
        <v/>
      </c>
      <c r="C3673" s="94">
        <f>IF(DATABASE!$X3671&lt;&gt;1,"",DATABASE!A3671)</f>
        <v/>
      </c>
      <c r="D3673" s="94">
        <f>IF(DATABASE!$X3671&lt;&gt;1,"",DATABASE!P3671)</f>
        <v/>
      </c>
      <c r="E3673" s="94">
        <f>IF(DATABASE!$X3671&lt;&gt;1,"",DATABASE!L3671)</f>
        <v/>
      </c>
      <c r="F3673" s="94">
        <f>IF(DATABASE!$X3671&lt;&gt;1,"",DATABASE!Q3671)</f>
        <v/>
      </c>
      <c r="G3673" s="94">
        <f>IF(DATABASE!$X3671&lt;&gt;1,"",DATABASE!C3671)</f>
        <v/>
      </c>
      <c r="H3673" s="94">
        <f>IF(DATABASE!$X3671&lt;&gt;1,"",DATABASE!D3671)</f>
        <v/>
      </c>
      <c r="I3673" s="93">
        <f>IF(DATABASE!$X3671&lt;&gt;1,"",DATABASE!S3671)</f>
        <v/>
      </c>
    </row>
    <row r="3674" ht="16.5" customHeight="1" s="111">
      <c r="A3674" s="92">
        <f>IF(DATABASE!$X3672&lt;&gt;1,"",DATABASE!B3672)</f>
        <v/>
      </c>
      <c r="B3674" s="93">
        <f>IF(DATABASE!$X3672&lt;&gt;1,"",DATABASE!M3672)</f>
        <v/>
      </c>
      <c r="C3674" s="94">
        <f>IF(DATABASE!$X3672&lt;&gt;1,"",DATABASE!A3672)</f>
        <v/>
      </c>
      <c r="D3674" s="94">
        <f>IF(DATABASE!$X3672&lt;&gt;1,"",DATABASE!P3672)</f>
        <v/>
      </c>
      <c r="E3674" s="94">
        <f>IF(DATABASE!$X3672&lt;&gt;1,"",DATABASE!L3672)</f>
        <v/>
      </c>
      <c r="F3674" s="94">
        <f>IF(DATABASE!$X3672&lt;&gt;1,"",DATABASE!Q3672)</f>
        <v/>
      </c>
      <c r="G3674" s="94">
        <f>IF(DATABASE!$X3672&lt;&gt;1,"",DATABASE!C3672)</f>
        <v/>
      </c>
      <c r="H3674" s="94">
        <f>IF(DATABASE!$X3672&lt;&gt;1,"",DATABASE!D3672)</f>
        <v/>
      </c>
      <c r="I3674" s="93">
        <f>IF(DATABASE!$X3672&lt;&gt;1,"",DATABASE!S3672)</f>
        <v/>
      </c>
    </row>
    <row r="3675" ht="16.5" customHeight="1" s="111">
      <c r="A3675" s="92">
        <f>IF(DATABASE!$X3673&lt;&gt;1,"",DATABASE!B3673)</f>
        <v/>
      </c>
      <c r="B3675" s="93">
        <f>IF(DATABASE!$X3673&lt;&gt;1,"",DATABASE!M3673)</f>
        <v/>
      </c>
      <c r="C3675" s="94">
        <f>IF(DATABASE!$X3673&lt;&gt;1,"",DATABASE!A3673)</f>
        <v/>
      </c>
      <c r="D3675" s="94">
        <f>IF(DATABASE!$X3673&lt;&gt;1,"",DATABASE!P3673)</f>
        <v/>
      </c>
      <c r="E3675" s="94">
        <f>IF(DATABASE!$X3673&lt;&gt;1,"",DATABASE!L3673)</f>
        <v/>
      </c>
      <c r="F3675" s="94">
        <f>IF(DATABASE!$X3673&lt;&gt;1,"",DATABASE!Q3673)</f>
        <v/>
      </c>
      <c r="G3675" s="94">
        <f>IF(DATABASE!$X3673&lt;&gt;1,"",DATABASE!C3673)</f>
        <v/>
      </c>
      <c r="H3675" s="94">
        <f>IF(DATABASE!$X3673&lt;&gt;1,"",DATABASE!D3673)</f>
        <v/>
      </c>
      <c r="I3675" s="93">
        <f>IF(DATABASE!$X3673&lt;&gt;1,"",DATABASE!S3673)</f>
        <v/>
      </c>
    </row>
    <row r="3676" ht="16.5" customHeight="1" s="111">
      <c r="A3676" s="92">
        <f>IF(DATABASE!$X3674&lt;&gt;1,"",DATABASE!B3674)</f>
        <v/>
      </c>
      <c r="B3676" s="93">
        <f>IF(DATABASE!$X3674&lt;&gt;1,"",DATABASE!M3674)</f>
        <v/>
      </c>
      <c r="C3676" s="94">
        <f>IF(DATABASE!$X3674&lt;&gt;1,"",DATABASE!A3674)</f>
        <v/>
      </c>
      <c r="D3676" s="94">
        <f>IF(DATABASE!$X3674&lt;&gt;1,"",DATABASE!P3674)</f>
        <v/>
      </c>
      <c r="E3676" s="94">
        <f>IF(DATABASE!$X3674&lt;&gt;1,"",DATABASE!L3674)</f>
        <v/>
      </c>
      <c r="F3676" s="94">
        <f>IF(DATABASE!$X3674&lt;&gt;1,"",DATABASE!Q3674)</f>
        <v/>
      </c>
      <c r="G3676" s="94">
        <f>IF(DATABASE!$X3674&lt;&gt;1,"",DATABASE!C3674)</f>
        <v/>
      </c>
      <c r="H3676" s="94">
        <f>IF(DATABASE!$X3674&lt;&gt;1,"",DATABASE!D3674)</f>
        <v/>
      </c>
      <c r="I3676" s="93">
        <f>IF(DATABASE!$X3674&lt;&gt;1,"",DATABASE!S3674)</f>
        <v/>
      </c>
    </row>
    <row r="3677" ht="16.5" customHeight="1" s="111">
      <c r="A3677" s="92">
        <f>IF(DATABASE!$X3675&lt;&gt;1,"",DATABASE!B3675)</f>
        <v/>
      </c>
      <c r="B3677" s="93">
        <f>IF(DATABASE!$X3675&lt;&gt;1,"",DATABASE!M3675)</f>
        <v/>
      </c>
      <c r="C3677" s="94">
        <f>IF(DATABASE!$X3675&lt;&gt;1,"",DATABASE!A3675)</f>
        <v/>
      </c>
      <c r="D3677" s="94">
        <f>IF(DATABASE!$X3675&lt;&gt;1,"",DATABASE!P3675)</f>
        <v/>
      </c>
      <c r="E3677" s="94">
        <f>IF(DATABASE!$X3675&lt;&gt;1,"",DATABASE!L3675)</f>
        <v/>
      </c>
      <c r="F3677" s="94">
        <f>IF(DATABASE!$X3675&lt;&gt;1,"",DATABASE!Q3675)</f>
        <v/>
      </c>
      <c r="G3677" s="94">
        <f>IF(DATABASE!$X3675&lt;&gt;1,"",DATABASE!C3675)</f>
        <v/>
      </c>
      <c r="H3677" s="94">
        <f>IF(DATABASE!$X3675&lt;&gt;1,"",DATABASE!D3675)</f>
        <v/>
      </c>
      <c r="I3677" s="93">
        <f>IF(DATABASE!$X3675&lt;&gt;1,"",DATABASE!S3675)</f>
        <v/>
      </c>
    </row>
    <row r="3678" ht="16.5" customHeight="1" s="111">
      <c r="A3678" s="92">
        <f>IF(DATABASE!$X3676&lt;&gt;1,"",DATABASE!B3676)</f>
        <v/>
      </c>
      <c r="B3678" s="93">
        <f>IF(DATABASE!$X3676&lt;&gt;1,"",DATABASE!M3676)</f>
        <v/>
      </c>
      <c r="C3678" s="94">
        <f>IF(DATABASE!$X3676&lt;&gt;1,"",DATABASE!A3676)</f>
        <v/>
      </c>
      <c r="D3678" s="94">
        <f>IF(DATABASE!$X3676&lt;&gt;1,"",DATABASE!P3676)</f>
        <v/>
      </c>
      <c r="E3678" s="94">
        <f>IF(DATABASE!$X3676&lt;&gt;1,"",DATABASE!L3676)</f>
        <v/>
      </c>
      <c r="F3678" s="94">
        <f>IF(DATABASE!$X3676&lt;&gt;1,"",DATABASE!Q3676)</f>
        <v/>
      </c>
      <c r="G3678" s="94">
        <f>IF(DATABASE!$X3676&lt;&gt;1,"",DATABASE!C3676)</f>
        <v/>
      </c>
      <c r="H3678" s="94">
        <f>IF(DATABASE!$X3676&lt;&gt;1,"",DATABASE!D3676)</f>
        <v/>
      </c>
      <c r="I3678" s="93">
        <f>IF(DATABASE!$X3676&lt;&gt;1,"",DATABASE!S3676)</f>
        <v/>
      </c>
    </row>
    <row r="3679" ht="16.5" customHeight="1" s="111">
      <c r="A3679" s="92">
        <f>IF(DATABASE!$X3677&lt;&gt;1,"",DATABASE!B3677)</f>
        <v/>
      </c>
      <c r="B3679" s="93">
        <f>IF(DATABASE!$X3677&lt;&gt;1,"",DATABASE!M3677)</f>
        <v/>
      </c>
      <c r="C3679" s="94">
        <f>IF(DATABASE!$X3677&lt;&gt;1,"",DATABASE!A3677)</f>
        <v/>
      </c>
      <c r="D3679" s="94">
        <f>IF(DATABASE!$X3677&lt;&gt;1,"",DATABASE!P3677)</f>
        <v/>
      </c>
      <c r="E3679" s="94">
        <f>IF(DATABASE!$X3677&lt;&gt;1,"",DATABASE!L3677)</f>
        <v/>
      </c>
      <c r="F3679" s="94">
        <f>IF(DATABASE!$X3677&lt;&gt;1,"",DATABASE!Q3677)</f>
        <v/>
      </c>
      <c r="G3679" s="94">
        <f>IF(DATABASE!$X3677&lt;&gt;1,"",DATABASE!C3677)</f>
        <v/>
      </c>
      <c r="H3679" s="94">
        <f>IF(DATABASE!$X3677&lt;&gt;1,"",DATABASE!D3677)</f>
        <v/>
      </c>
      <c r="I3679" s="93">
        <f>IF(DATABASE!$X3677&lt;&gt;1,"",DATABASE!S3677)</f>
        <v/>
      </c>
    </row>
    <row r="3680" ht="16.5" customHeight="1" s="111">
      <c r="A3680" s="92">
        <f>IF(DATABASE!$X3678&lt;&gt;1,"",DATABASE!B3678)</f>
        <v/>
      </c>
      <c r="B3680" s="93">
        <f>IF(DATABASE!$X3678&lt;&gt;1,"",DATABASE!M3678)</f>
        <v/>
      </c>
      <c r="C3680" s="94">
        <f>IF(DATABASE!$X3678&lt;&gt;1,"",DATABASE!A3678)</f>
        <v/>
      </c>
      <c r="D3680" s="94">
        <f>IF(DATABASE!$X3678&lt;&gt;1,"",DATABASE!P3678)</f>
        <v/>
      </c>
      <c r="E3680" s="94">
        <f>IF(DATABASE!$X3678&lt;&gt;1,"",DATABASE!L3678)</f>
        <v/>
      </c>
      <c r="F3680" s="94">
        <f>IF(DATABASE!$X3678&lt;&gt;1,"",DATABASE!Q3678)</f>
        <v/>
      </c>
      <c r="G3680" s="94">
        <f>IF(DATABASE!$X3678&lt;&gt;1,"",DATABASE!C3678)</f>
        <v/>
      </c>
      <c r="H3680" s="94">
        <f>IF(DATABASE!$X3678&lt;&gt;1,"",DATABASE!D3678)</f>
        <v/>
      </c>
      <c r="I3680" s="93">
        <f>IF(DATABASE!$X3678&lt;&gt;1,"",DATABASE!S3678)</f>
        <v/>
      </c>
    </row>
    <row r="3681" ht="16.5" customHeight="1" s="111">
      <c r="A3681" s="92">
        <f>IF(DATABASE!$X3679&lt;&gt;1,"",DATABASE!B3679)</f>
        <v/>
      </c>
      <c r="B3681" s="93">
        <f>IF(DATABASE!$X3679&lt;&gt;1,"",DATABASE!M3679)</f>
        <v/>
      </c>
      <c r="C3681" s="94">
        <f>IF(DATABASE!$X3679&lt;&gt;1,"",DATABASE!A3679)</f>
        <v/>
      </c>
      <c r="D3681" s="94">
        <f>IF(DATABASE!$X3679&lt;&gt;1,"",DATABASE!P3679)</f>
        <v/>
      </c>
      <c r="E3681" s="94">
        <f>IF(DATABASE!$X3679&lt;&gt;1,"",DATABASE!L3679)</f>
        <v/>
      </c>
      <c r="F3681" s="94">
        <f>IF(DATABASE!$X3679&lt;&gt;1,"",DATABASE!Q3679)</f>
        <v/>
      </c>
      <c r="G3681" s="94">
        <f>IF(DATABASE!$X3679&lt;&gt;1,"",DATABASE!C3679)</f>
        <v/>
      </c>
      <c r="H3681" s="94">
        <f>IF(DATABASE!$X3679&lt;&gt;1,"",DATABASE!D3679)</f>
        <v/>
      </c>
      <c r="I3681" s="93">
        <f>IF(DATABASE!$X3679&lt;&gt;1,"",DATABASE!S3679)</f>
        <v/>
      </c>
    </row>
    <row r="3682" ht="16.5" customHeight="1" s="111">
      <c r="A3682" s="92">
        <f>IF(DATABASE!$X3680&lt;&gt;1,"",DATABASE!B3680)</f>
        <v/>
      </c>
      <c r="B3682" s="93">
        <f>IF(DATABASE!$X3680&lt;&gt;1,"",DATABASE!M3680)</f>
        <v/>
      </c>
      <c r="C3682" s="94">
        <f>IF(DATABASE!$X3680&lt;&gt;1,"",DATABASE!A3680)</f>
        <v/>
      </c>
      <c r="D3682" s="94">
        <f>IF(DATABASE!$X3680&lt;&gt;1,"",DATABASE!P3680)</f>
        <v/>
      </c>
      <c r="E3682" s="94">
        <f>IF(DATABASE!$X3680&lt;&gt;1,"",DATABASE!L3680)</f>
        <v/>
      </c>
      <c r="F3682" s="94">
        <f>IF(DATABASE!$X3680&lt;&gt;1,"",DATABASE!Q3680)</f>
        <v/>
      </c>
      <c r="G3682" s="94">
        <f>IF(DATABASE!$X3680&lt;&gt;1,"",DATABASE!C3680)</f>
        <v/>
      </c>
      <c r="H3682" s="94">
        <f>IF(DATABASE!$X3680&lt;&gt;1,"",DATABASE!D3680)</f>
        <v/>
      </c>
      <c r="I3682" s="93">
        <f>IF(DATABASE!$X3680&lt;&gt;1,"",DATABASE!S3680)</f>
        <v/>
      </c>
    </row>
    <row r="3683" ht="16.5" customHeight="1" s="111">
      <c r="A3683" s="92">
        <f>IF(DATABASE!$X3681&lt;&gt;1,"",DATABASE!B3681)</f>
        <v/>
      </c>
      <c r="B3683" s="93">
        <f>IF(DATABASE!$X3681&lt;&gt;1,"",DATABASE!M3681)</f>
        <v/>
      </c>
      <c r="C3683" s="94">
        <f>IF(DATABASE!$X3681&lt;&gt;1,"",DATABASE!A3681)</f>
        <v/>
      </c>
      <c r="D3683" s="94">
        <f>IF(DATABASE!$X3681&lt;&gt;1,"",DATABASE!P3681)</f>
        <v/>
      </c>
      <c r="E3683" s="94">
        <f>IF(DATABASE!$X3681&lt;&gt;1,"",DATABASE!L3681)</f>
        <v/>
      </c>
      <c r="F3683" s="94">
        <f>IF(DATABASE!$X3681&lt;&gt;1,"",DATABASE!Q3681)</f>
        <v/>
      </c>
      <c r="G3683" s="94">
        <f>IF(DATABASE!$X3681&lt;&gt;1,"",DATABASE!C3681)</f>
        <v/>
      </c>
      <c r="H3683" s="94">
        <f>IF(DATABASE!$X3681&lt;&gt;1,"",DATABASE!D3681)</f>
        <v/>
      </c>
      <c r="I3683" s="93">
        <f>IF(DATABASE!$X3681&lt;&gt;1,"",DATABASE!S3681)</f>
        <v/>
      </c>
    </row>
    <row r="3684" ht="16.5" customHeight="1" s="111">
      <c r="A3684" s="92">
        <f>IF(DATABASE!$X3682&lt;&gt;1,"",DATABASE!B3682)</f>
        <v/>
      </c>
      <c r="B3684" s="93">
        <f>IF(DATABASE!$X3682&lt;&gt;1,"",DATABASE!M3682)</f>
        <v/>
      </c>
      <c r="C3684" s="94">
        <f>IF(DATABASE!$X3682&lt;&gt;1,"",DATABASE!A3682)</f>
        <v/>
      </c>
      <c r="D3684" s="94">
        <f>IF(DATABASE!$X3682&lt;&gt;1,"",DATABASE!P3682)</f>
        <v/>
      </c>
      <c r="E3684" s="94">
        <f>IF(DATABASE!$X3682&lt;&gt;1,"",DATABASE!L3682)</f>
        <v/>
      </c>
      <c r="F3684" s="94">
        <f>IF(DATABASE!$X3682&lt;&gt;1,"",DATABASE!Q3682)</f>
        <v/>
      </c>
      <c r="G3684" s="94">
        <f>IF(DATABASE!$X3682&lt;&gt;1,"",DATABASE!C3682)</f>
        <v/>
      </c>
      <c r="H3684" s="94">
        <f>IF(DATABASE!$X3682&lt;&gt;1,"",DATABASE!D3682)</f>
        <v/>
      </c>
      <c r="I3684" s="93">
        <f>IF(DATABASE!$X3682&lt;&gt;1,"",DATABASE!S3682)</f>
        <v/>
      </c>
    </row>
    <row r="3685" ht="16.5" customHeight="1" s="111">
      <c r="A3685" s="92">
        <f>IF(DATABASE!$X3683&lt;&gt;1,"",DATABASE!B3683)</f>
        <v/>
      </c>
      <c r="B3685" s="93">
        <f>IF(DATABASE!$X3683&lt;&gt;1,"",DATABASE!M3683)</f>
        <v/>
      </c>
      <c r="C3685" s="94">
        <f>IF(DATABASE!$X3683&lt;&gt;1,"",DATABASE!A3683)</f>
        <v/>
      </c>
      <c r="D3685" s="94">
        <f>IF(DATABASE!$X3683&lt;&gt;1,"",DATABASE!P3683)</f>
        <v/>
      </c>
      <c r="E3685" s="94">
        <f>IF(DATABASE!$X3683&lt;&gt;1,"",DATABASE!L3683)</f>
        <v/>
      </c>
      <c r="F3685" s="94">
        <f>IF(DATABASE!$X3683&lt;&gt;1,"",DATABASE!Q3683)</f>
        <v/>
      </c>
      <c r="G3685" s="94">
        <f>IF(DATABASE!$X3683&lt;&gt;1,"",DATABASE!C3683)</f>
        <v/>
      </c>
      <c r="H3685" s="94">
        <f>IF(DATABASE!$X3683&lt;&gt;1,"",DATABASE!D3683)</f>
        <v/>
      </c>
      <c r="I3685" s="93">
        <f>IF(DATABASE!$X3683&lt;&gt;1,"",DATABASE!S3683)</f>
        <v/>
      </c>
    </row>
    <row r="3686" ht="16.5" customHeight="1" s="111">
      <c r="A3686" s="92">
        <f>IF(DATABASE!$X3684&lt;&gt;1,"",DATABASE!B3684)</f>
        <v/>
      </c>
      <c r="B3686" s="93">
        <f>IF(DATABASE!$X3684&lt;&gt;1,"",DATABASE!M3684)</f>
        <v/>
      </c>
      <c r="C3686" s="94">
        <f>IF(DATABASE!$X3684&lt;&gt;1,"",DATABASE!A3684)</f>
        <v/>
      </c>
      <c r="D3686" s="94">
        <f>IF(DATABASE!$X3684&lt;&gt;1,"",DATABASE!P3684)</f>
        <v/>
      </c>
      <c r="E3686" s="94">
        <f>IF(DATABASE!$X3684&lt;&gt;1,"",DATABASE!L3684)</f>
        <v/>
      </c>
      <c r="F3686" s="94">
        <f>IF(DATABASE!$X3684&lt;&gt;1,"",DATABASE!Q3684)</f>
        <v/>
      </c>
      <c r="G3686" s="94">
        <f>IF(DATABASE!$X3684&lt;&gt;1,"",DATABASE!C3684)</f>
        <v/>
      </c>
      <c r="H3686" s="94">
        <f>IF(DATABASE!$X3684&lt;&gt;1,"",DATABASE!D3684)</f>
        <v/>
      </c>
      <c r="I3686" s="93">
        <f>IF(DATABASE!$X3684&lt;&gt;1,"",DATABASE!S3684)</f>
        <v/>
      </c>
    </row>
    <row r="3687" ht="16.5" customHeight="1" s="111">
      <c r="A3687" s="92">
        <f>IF(DATABASE!$X3685&lt;&gt;1,"",DATABASE!B3685)</f>
        <v/>
      </c>
      <c r="B3687" s="93">
        <f>IF(DATABASE!$X3685&lt;&gt;1,"",DATABASE!M3685)</f>
        <v/>
      </c>
      <c r="C3687" s="94">
        <f>IF(DATABASE!$X3685&lt;&gt;1,"",DATABASE!A3685)</f>
        <v/>
      </c>
      <c r="D3687" s="94">
        <f>IF(DATABASE!$X3685&lt;&gt;1,"",DATABASE!P3685)</f>
        <v/>
      </c>
      <c r="E3687" s="94">
        <f>IF(DATABASE!$X3685&lt;&gt;1,"",DATABASE!L3685)</f>
        <v/>
      </c>
      <c r="F3687" s="94">
        <f>IF(DATABASE!$X3685&lt;&gt;1,"",DATABASE!Q3685)</f>
        <v/>
      </c>
      <c r="G3687" s="94">
        <f>IF(DATABASE!$X3685&lt;&gt;1,"",DATABASE!C3685)</f>
        <v/>
      </c>
      <c r="H3687" s="94">
        <f>IF(DATABASE!$X3685&lt;&gt;1,"",DATABASE!D3685)</f>
        <v/>
      </c>
      <c r="I3687" s="93">
        <f>IF(DATABASE!$X3685&lt;&gt;1,"",DATABASE!S3685)</f>
        <v/>
      </c>
    </row>
    <row r="3688" ht="16.5" customHeight="1" s="111">
      <c r="A3688" s="92">
        <f>IF(DATABASE!$X3686&lt;&gt;1,"",DATABASE!B3686)</f>
        <v/>
      </c>
      <c r="B3688" s="93">
        <f>IF(DATABASE!$X3686&lt;&gt;1,"",DATABASE!M3686)</f>
        <v/>
      </c>
      <c r="C3688" s="94">
        <f>IF(DATABASE!$X3686&lt;&gt;1,"",DATABASE!A3686)</f>
        <v/>
      </c>
      <c r="D3688" s="94">
        <f>IF(DATABASE!$X3686&lt;&gt;1,"",DATABASE!P3686)</f>
        <v/>
      </c>
      <c r="E3688" s="94">
        <f>IF(DATABASE!$X3686&lt;&gt;1,"",DATABASE!L3686)</f>
        <v/>
      </c>
      <c r="F3688" s="94">
        <f>IF(DATABASE!$X3686&lt;&gt;1,"",DATABASE!Q3686)</f>
        <v/>
      </c>
      <c r="G3688" s="94">
        <f>IF(DATABASE!$X3686&lt;&gt;1,"",DATABASE!C3686)</f>
        <v/>
      </c>
      <c r="H3688" s="94">
        <f>IF(DATABASE!$X3686&lt;&gt;1,"",DATABASE!D3686)</f>
        <v/>
      </c>
      <c r="I3688" s="93">
        <f>IF(DATABASE!$X3686&lt;&gt;1,"",DATABASE!S3686)</f>
        <v/>
      </c>
    </row>
    <row r="3689" ht="16.5" customHeight="1" s="111">
      <c r="A3689" s="92">
        <f>IF(DATABASE!$X3687&lt;&gt;1,"",DATABASE!B3687)</f>
        <v/>
      </c>
      <c r="B3689" s="93">
        <f>IF(DATABASE!$X3687&lt;&gt;1,"",DATABASE!M3687)</f>
        <v/>
      </c>
      <c r="C3689" s="94">
        <f>IF(DATABASE!$X3687&lt;&gt;1,"",DATABASE!A3687)</f>
        <v/>
      </c>
      <c r="D3689" s="94">
        <f>IF(DATABASE!$X3687&lt;&gt;1,"",DATABASE!P3687)</f>
        <v/>
      </c>
      <c r="E3689" s="94">
        <f>IF(DATABASE!$X3687&lt;&gt;1,"",DATABASE!L3687)</f>
        <v/>
      </c>
      <c r="F3689" s="94">
        <f>IF(DATABASE!$X3687&lt;&gt;1,"",DATABASE!Q3687)</f>
        <v/>
      </c>
      <c r="G3689" s="94">
        <f>IF(DATABASE!$X3687&lt;&gt;1,"",DATABASE!C3687)</f>
        <v/>
      </c>
      <c r="H3689" s="94">
        <f>IF(DATABASE!$X3687&lt;&gt;1,"",DATABASE!D3687)</f>
        <v/>
      </c>
      <c r="I3689" s="93">
        <f>IF(DATABASE!$X3687&lt;&gt;1,"",DATABASE!S3687)</f>
        <v/>
      </c>
    </row>
    <row r="3690" ht="16.5" customHeight="1" s="111">
      <c r="A3690" s="92">
        <f>IF(DATABASE!$X3688&lt;&gt;1,"",DATABASE!B3688)</f>
        <v/>
      </c>
      <c r="B3690" s="93">
        <f>IF(DATABASE!$X3688&lt;&gt;1,"",DATABASE!M3688)</f>
        <v/>
      </c>
      <c r="C3690" s="94">
        <f>IF(DATABASE!$X3688&lt;&gt;1,"",DATABASE!A3688)</f>
        <v/>
      </c>
      <c r="D3690" s="94">
        <f>IF(DATABASE!$X3688&lt;&gt;1,"",DATABASE!P3688)</f>
        <v/>
      </c>
      <c r="E3690" s="94">
        <f>IF(DATABASE!$X3688&lt;&gt;1,"",DATABASE!L3688)</f>
        <v/>
      </c>
      <c r="F3690" s="94">
        <f>IF(DATABASE!$X3688&lt;&gt;1,"",DATABASE!Q3688)</f>
        <v/>
      </c>
      <c r="G3690" s="94">
        <f>IF(DATABASE!$X3688&lt;&gt;1,"",DATABASE!C3688)</f>
        <v/>
      </c>
      <c r="H3690" s="94">
        <f>IF(DATABASE!$X3688&lt;&gt;1,"",DATABASE!D3688)</f>
        <v/>
      </c>
      <c r="I3690" s="93">
        <f>IF(DATABASE!$X3688&lt;&gt;1,"",DATABASE!S3688)</f>
        <v/>
      </c>
    </row>
    <row r="3691" ht="16.5" customHeight="1" s="111">
      <c r="A3691" s="92">
        <f>IF(DATABASE!$X3689&lt;&gt;1,"",DATABASE!B3689)</f>
        <v/>
      </c>
      <c r="B3691" s="93">
        <f>IF(DATABASE!$X3689&lt;&gt;1,"",DATABASE!M3689)</f>
        <v/>
      </c>
      <c r="C3691" s="94">
        <f>IF(DATABASE!$X3689&lt;&gt;1,"",DATABASE!A3689)</f>
        <v/>
      </c>
      <c r="D3691" s="94">
        <f>IF(DATABASE!$X3689&lt;&gt;1,"",DATABASE!P3689)</f>
        <v/>
      </c>
      <c r="E3691" s="94">
        <f>IF(DATABASE!$X3689&lt;&gt;1,"",DATABASE!L3689)</f>
        <v/>
      </c>
      <c r="F3691" s="94">
        <f>IF(DATABASE!$X3689&lt;&gt;1,"",DATABASE!Q3689)</f>
        <v/>
      </c>
      <c r="G3691" s="94">
        <f>IF(DATABASE!$X3689&lt;&gt;1,"",DATABASE!C3689)</f>
        <v/>
      </c>
      <c r="H3691" s="94">
        <f>IF(DATABASE!$X3689&lt;&gt;1,"",DATABASE!D3689)</f>
        <v/>
      </c>
      <c r="I3691" s="93">
        <f>IF(DATABASE!$X3689&lt;&gt;1,"",DATABASE!S3689)</f>
        <v/>
      </c>
    </row>
    <row r="3692" ht="16.5" customHeight="1" s="111">
      <c r="A3692" s="92">
        <f>IF(DATABASE!$X3690&lt;&gt;1,"",DATABASE!B3690)</f>
        <v/>
      </c>
      <c r="B3692" s="93">
        <f>IF(DATABASE!$X3690&lt;&gt;1,"",DATABASE!M3690)</f>
        <v/>
      </c>
      <c r="C3692" s="94">
        <f>IF(DATABASE!$X3690&lt;&gt;1,"",DATABASE!A3690)</f>
        <v/>
      </c>
      <c r="D3692" s="94">
        <f>IF(DATABASE!$X3690&lt;&gt;1,"",DATABASE!P3690)</f>
        <v/>
      </c>
      <c r="E3692" s="94">
        <f>IF(DATABASE!$X3690&lt;&gt;1,"",DATABASE!L3690)</f>
        <v/>
      </c>
      <c r="F3692" s="94">
        <f>IF(DATABASE!$X3690&lt;&gt;1,"",DATABASE!Q3690)</f>
        <v/>
      </c>
      <c r="G3692" s="94">
        <f>IF(DATABASE!$X3690&lt;&gt;1,"",DATABASE!C3690)</f>
        <v/>
      </c>
      <c r="H3692" s="94">
        <f>IF(DATABASE!$X3690&lt;&gt;1,"",DATABASE!D3690)</f>
        <v/>
      </c>
      <c r="I3692" s="93">
        <f>IF(DATABASE!$X3690&lt;&gt;1,"",DATABASE!S3690)</f>
        <v/>
      </c>
    </row>
    <row r="3693" ht="16.5" customHeight="1" s="111">
      <c r="A3693" s="92">
        <f>IF(DATABASE!$X3691&lt;&gt;1,"",DATABASE!B3691)</f>
        <v/>
      </c>
      <c r="B3693" s="93">
        <f>IF(DATABASE!$X3691&lt;&gt;1,"",DATABASE!M3691)</f>
        <v/>
      </c>
      <c r="C3693" s="94">
        <f>IF(DATABASE!$X3691&lt;&gt;1,"",DATABASE!A3691)</f>
        <v/>
      </c>
      <c r="D3693" s="94">
        <f>IF(DATABASE!$X3691&lt;&gt;1,"",DATABASE!P3691)</f>
        <v/>
      </c>
      <c r="E3693" s="94">
        <f>IF(DATABASE!$X3691&lt;&gt;1,"",DATABASE!L3691)</f>
        <v/>
      </c>
      <c r="F3693" s="94">
        <f>IF(DATABASE!$X3691&lt;&gt;1,"",DATABASE!Q3691)</f>
        <v/>
      </c>
      <c r="G3693" s="94">
        <f>IF(DATABASE!$X3691&lt;&gt;1,"",DATABASE!C3691)</f>
        <v/>
      </c>
      <c r="H3693" s="94">
        <f>IF(DATABASE!$X3691&lt;&gt;1,"",DATABASE!D3691)</f>
        <v/>
      </c>
      <c r="I3693" s="93">
        <f>IF(DATABASE!$X3691&lt;&gt;1,"",DATABASE!S3691)</f>
        <v/>
      </c>
    </row>
    <row r="3694" ht="16.5" customHeight="1" s="111">
      <c r="A3694" s="92">
        <f>IF(DATABASE!$X3692&lt;&gt;1,"",DATABASE!B3692)</f>
        <v/>
      </c>
      <c r="B3694" s="93">
        <f>IF(DATABASE!$X3692&lt;&gt;1,"",DATABASE!M3692)</f>
        <v/>
      </c>
      <c r="C3694" s="94">
        <f>IF(DATABASE!$X3692&lt;&gt;1,"",DATABASE!A3692)</f>
        <v/>
      </c>
      <c r="D3694" s="94">
        <f>IF(DATABASE!$X3692&lt;&gt;1,"",DATABASE!P3692)</f>
        <v/>
      </c>
      <c r="E3694" s="94">
        <f>IF(DATABASE!$X3692&lt;&gt;1,"",DATABASE!L3692)</f>
        <v/>
      </c>
      <c r="F3694" s="94">
        <f>IF(DATABASE!$X3692&lt;&gt;1,"",DATABASE!Q3692)</f>
        <v/>
      </c>
      <c r="G3694" s="94">
        <f>IF(DATABASE!$X3692&lt;&gt;1,"",DATABASE!C3692)</f>
        <v/>
      </c>
      <c r="H3694" s="94">
        <f>IF(DATABASE!$X3692&lt;&gt;1,"",DATABASE!D3692)</f>
        <v/>
      </c>
      <c r="I3694" s="93">
        <f>IF(DATABASE!$X3692&lt;&gt;1,"",DATABASE!S3692)</f>
        <v/>
      </c>
    </row>
    <row r="3695" ht="16.5" customHeight="1" s="111">
      <c r="A3695" s="92">
        <f>IF(DATABASE!$X3693&lt;&gt;1,"",DATABASE!B3693)</f>
        <v/>
      </c>
      <c r="B3695" s="93">
        <f>IF(DATABASE!$X3693&lt;&gt;1,"",DATABASE!M3693)</f>
        <v/>
      </c>
      <c r="C3695" s="94">
        <f>IF(DATABASE!$X3693&lt;&gt;1,"",DATABASE!A3693)</f>
        <v/>
      </c>
      <c r="D3695" s="94">
        <f>IF(DATABASE!$X3693&lt;&gt;1,"",DATABASE!P3693)</f>
        <v/>
      </c>
      <c r="E3695" s="94">
        <f>IF(DATABASE!$X3693&lt;&gt;1,"",DATABASE!L3693)</f>
        <v/>
      </c>
      <c r="F3695" s="94">
        <f>IF(DATABASE!$X3693&lt;&gt;1,"",DATABASE!Q3693)</f>
        <v/>
      </c>
      <c r="G3695" s="94">
        <f>IF(DATABASE!$X3693&lt;&gt;1,"",DATABASE!C3693)</f>
        <v/>
      </c>
      <c r="H3695" s="94">
        <f>IF(DATABASE!$X3693&lt;&gt;1,"",DATABASE!D3693)</f>
        <v/>
      </c>
      <c r="I3695" s="93">
        <f>IF(DATABASE!$X3693&lt;&gt;1,"",DATABASE!S3693)</f>
        <v/>
      </c>
    </row>
    <row r="3696" ht="16.5" customHeight="1" s="111">
      <c r="A3696" s="92">
        <f>IF(DATABASE!$X3694&lt;&gt;1,"",DATABASE!B3694)</f>
        <v/>
      </c>
      <c r="B3696" s="93">
        <f>IF(DATABASE!$X3694&lt;&gt;1,"",DATABASE!M3694)</f>
        <v/>
      </c>
      <c r="C3696" s="94">
        <f>IF(DATABASE!$X3694&lt;&gt;1,"",DATABASE!A3694)</f>
        <v/>
      </c>
      <c r="D3696" s="94">
        <f>IF(DATABASE!$X3694&lt;&gt;1,"",DATABASE!P3694)</f>
        <v/>
      </c>
      <c r="E3696" s="94">
        <f>IF(DATABASE!$X3694&lt;&gt;1,"",DATABASE!L3694)</f>
        <v/>
      </c>
      <c r="F3696" s="94">
        <f>IF(DATABASE!$X3694&lt;&gt;1,"",DATABASE!Q3694)</f>
        <v/>
      </c>
      <c r="G3696" s="94">
        <f>IF(DATABASE!$X3694&lt;&gt;1,"",DATABASE!C3694)</f>
        <v/>
      </c>
      <c r="H3696" s="94">
        <f>IF(DATABASE!$X3694&lt;&gt;1,"",DATABASE!D3694)</f>
        <v/>
      </c>
      <c r="I3696" s="93">
        <f>IF(DATABASE!$X3694&lt;&gt;1,"",DATABASE!S3694)</f>
        <v/>
      </c>
    </row>
    <row r="3697" ht="16.5" customHeight="1" s="111">
      <c r="A3697" s="92">
        <f>IF(DATABASE!$X3695&lt;&gt;1,"",DATABASE!B3695)</f>
        <v/>
      </c>
      <c r="B3697" s="93">
        <f>IF(DATABASE!$X3695&lt;&gt;1,"",DATABASE!M3695)</f>
        <v/>
      </c>
      <c r="C3697" s="94">
        <f>IF(DATABASE!$X3695&lt;&gt;1,"",DATABASE!A3695)</f>
        <v/>
      </c>
      <c r="D3697" s="94">
        <f>IF(DATABASE!$X3695&lt;&gt;1,"",DATABASE!P3695)</f>
        <v/>
      </c>
      <c r="E3697" s="94">
        <f>IF(DATABASE!$X3695&lt;&gt;1,"",DATABASE!L3695)</f>
        <v/>
      </c>
      <c r="F3697" s="94">
        <f>IF(DATABASE!$X3695&lt;&gt;1,"",DATABASE!Q3695)</f>
        <v/>
      </c>
      <c r="G3697" s="94">
        <f>IF(DATABASE!$X3695&lt;&gt;1,"",DATABASE!C3695)</f>
        <v/>
      </c>
      <c r="H3697" s="94">
        <f>IF(DATABASE!$X3695&lt;&gt;1,"",DATABASE!D3695)</f>
        <v/>
      </c>
      <c r="I3697" s="93">
        <f>IF(DATABASE!$X3695&lt;&gt;1,"",DATABASE!S3695)</f>
        <v/>
      </c>
    </row>
    <row r="3698" ht="16.5" customHeight="1" s="111">
      <c r="A3698" s="92">
        <f>IF(DATABASE!$X3696&lt;&gt;1,"",DATABASE!B3696)</f>
        <v/>
      </c>
      <c r="B3698" s="93">
        <f>IF(DATABASE!$X3696&lt;&gt;1,"",DATABASE!M3696)</f>
        <v/>
      </c>
      <c r="C3698" s="94">
        <f>IF(DATABASE!$X3696&lt;&gt;1,"",DATABASE!A3696)</f>
        <v/>
      </c>
      <c r="D3698" s="94">
        <f>IF(DATABASE!$X3696&lt;&gt;1,"",DATABASE!P3696)</f>
        <v/>
      </c>
      <c r="E3698" s="94">
        <f>IF(DATABASE!$X3696&lt;&gt;1,"",DATABASE!L3696)</f>
        <v/>
      </c>
      <c r="F3698" s="94">
        <f>IF(DATABASE!$X3696&lt;&gt;1,"",DATABASE!Q3696)</f>
        <v/>
      </c>
      <c r="G3698" s="94">
        <f>IF(DATABASE!$X3696&lt;&gt;1,"",DATABASE!C3696)</f>
        <v/>
      </c>
      <c r="H3698" s="94">
        <f>IF(DATABASE!$X3696&lt;&gt;1,"",DATABASE!D3696)</f>
        <v/>
      </c>
      <c r="I3698" s="93">
        <f>IF(DATABASE!$X3696&lt;&gt;1,"",DATABASE!S3696)</f>
        <v/>
      </c>
    </row>
    <row r="3699" ht="16.5" customHeight="1" s="111">
      <c r="A3699" s="92">
        <f>IF(DATABASE!$X3697&lt;&gt;1,"",DATABASE!B3697)</f>
        <v/>
      </c>
      <c r="B3699" s="93">
        <f>IF(DATABASE!$X3697&lt;&gt;1,"",DATABASE!M3697)</f>
        <v/>
      </c>
      <c r="C3699" s="94">
        <f>IF(DATABASE!$X3697&lt;&gt;1,"",DATABASE!A3697)</f>
        <v/>
      </c>
      <c r="D3699" s="94">
        <f>IF(DATABASE!$X3697&lt;&gt;1,"",DATABASE!P3697)</f>
        <v/>
      </c>
      <c r="E3699" s="94">
        <f>IF(DATABASE!$X3697&lt;&gt;1,"",DATABASE!L3697)</f>
        <v/>
      </c>
      <c r="F3699" s="94">
        <f>IF(DATABASE!$X3697&lt;&gt;1,"",DATABASE!Q3697)</f>
        <v/>
      </c>
      <c r="G3699" s="94">
        <f>IF(DATABASE!$X3697&lt;&gt;1,"",DATABASE!C3697)</f>
        <v/>
      </c>
      <c r="H3699" s="94">
        <f>IF(DATABASE!$X3697&lt;&gt;1,"",DATABASE!D3697)</f>
        <v/>
      </c>
      <c r="I3699" s="93">
        <f>IF(DATABASE!$X3697&lt;&gt;1,"",DATABASE!S3697)</f>
        <v/>
      </c>
    </row>
    <row r="3700" ht="16.5" customHeight="1" s="111">
      <c r="A3700" s="92">
        <f>IF(DATABASE!$X3698&lt;&gt;1,"",DATABASE!B3698)</f>
        <v/>
      </c>
      <c r="B3700" s="93">
        <f>IF(DATABASE!$X3698&lt;&gt;1,"",DATABASE!M3698)</f>
        <v/>
      </c>
      <c r="C3700" s="94">
        <f>IF(DATABASE!$X3698&lt;&gt;1,"",DATABASE!A3698)</f>
        <v/>
      </c>
      <c r="D3700" s="94">
        <f>IF(DATABASE!$X3698&lt;&gt;1,"",DATABASE!P3698)</f>
        <v/>
      </c>
      <c r="E3700" s="94">
        <f>IF(DATABASE!$X3698&lt;&gt;1,"",DATABASE!L3698)</f>
        <v/>
      </c>
      <c r="F3700" s="94">
        <f>IF(DATABASE!$X3698&lt;&gt;1,"",DATABASE!Q3698)</f>
        <v/>
      </c>
      <c r="G3700" s="94">
        <f>IF(DATABASE!$X3698&lt;&gt;1,"",DATABASE!C3698)</f>
        <v/>
      </c>
      <c r="H3700" s="94">
        <f>IF(DATABASE!$X3698&lt;&gt;1,"",DATABASE!D3698)</f>
        <v/>
      </c>
      <c r="I3700" s="93">
        <f>IF(DATABASE!$X3698&lt;&gt;1,"",DATABASE!S3698)</f>
        <v/>
      </c>
    </row>
    <row r="3701" ht="16.5" customHeight="1" s="111">
      <c r="A3701" s="92">
        <f>IF(DATABASE!$X3699&lt;&gt;1,"",DATABASE!B3699)</f>
        <v/>
      </c>
      <c r="B3701" s="93">
        <f>IF(DATABASE!$X3699&lt;&gt;1,"",DATABASE!M3699)</f>
        <v/>
      </c>
      <c r="C3701" s="94">
        <f>IF(DATABASE!$X3699&lt;&gt;1,"",DATABASE!A3699)</f>
        <v/>
      </c>
      <c r="D3701" s="94">
        <f>IF(DATABASE!$X3699&lt;&gt;1,"",DATABASE!P3699)</f>
        <v/>
      </c>
      <c r="E3701" s="94">
        <f>IF(DATABASE!$X3699&lt;&gt;1,"",DATABASE!L3699)</f>
        <v/>
      </c>
      <c r="F3701" s="94">
        <f>IF(DATABASE!$X3699&lt;&gt;1,"",DATABASE!Q3699)</f>
        <v/>
      </c>
      <c r="G3701" s="94">
        <f>IF(DATABASE!$X3699&lt;&gt;1,"",DATABASE!C3699)</f>
        <v/>
      </c>
      <c r="H3701" s="94">
        <f>IF(DATABASE!$X3699&lt;&gt;1,"",DATABASE!D3699)</f>
        <v/>
      </c>
      <c r="I3701" s="93">
        <f>IF(DATABASE!$X3699&lt;&gt;1,"",DATABASE!S3699)</f>
        <v/>
      </c>
    </row>
    <row r="3702" ht="16.5" customHeight="1" s="111">
      <c r="A3702" s="92">
        <f>IF(DATABASE!$X3700&lt;&gt;1,"",DATABASE!B3700)</f>
        <v/>
      </c>
      <c r="B3702" s="93">
        <f>IF(DATABASE!$X3700&lt;&gt;1,"",DATABASE!M3700)</f>
        <v/>
      </c>
      <c r="C3702" s="94">
        <f>IF(DATABASE!$X3700&lt;&gt;1,"",DATABASE!A3700)</f>
        <v/>
      </c>
      <c r="D3702" s="94">
        <f>IF(DATABASE!$X3700&lt;&gt;1,"",DATABASE!P3700)</f>
        <v/>
      </c>
      <c r="E3702" s="94">
        <f>IF(DATABASE!$X3700&lt;&gt;1,"",DATABASE!L3700)</f>
        <v/>
      </c>
      <c r="F3702" s="94">
        <f>IF(DATABASE!$X3700&lt;&gt;1,"",DATABASE!Q3700)</f>
        <v/>
      </c>
      <c r="G3702" s="94">
        <f>IF(DATABASE!$X3700&lt;&gt;1,"",DATABASE!C3700)</f>
        <v/>
      </c>
      <c r="H3702" s="94">
        <f>IF(DATABASE!$X3700&lt;&gt;1,"",DATABASE!D3700)</f>
        <v/>
      </c>
      <c r="I3702" s="93">
        <f>IF(DATABASE!$X3700&lt;&gt;1,"",DATABASE!S3700)</f>
        <v/>
      </c>
    </row>
    <row r="3703" ht="16.5" customHeight="1" s="111">
      <c r="A3703" s="92">
        <f>IF(DATABASE!$X3701&lt;&gt;1,"",DATABASE!B3701)</f>
        <v/>
      </c>
      <c r="B3703" s="93">
        <f>IF(DATABASE!$X3701&lt;&gt;1,"",DATABASE!M3701)</f>
        <v/>
      </c>
      <c r="C3703" s="94">
        <f>IF(DATABASE!$X3701&lt;&gt;1,"",DATABASE!A3701)</f>
        <v/>
      </c>
      <c r="D3703" s="94">
        <f>IF(DATABASE!$X3701&lt;&gt;1,"",DATABASE!P3701)</f>
        <v/>
      </c>
      <c r="E3703" s="94">
        <f>IF(DATABASE!$X3701&lt;&gt;1,"",DATABASE!L3701)</f>
        <v/>
      </c>
      <c r="F3703" s="94">
        <f>IF(DATABASE!$X3701&lt;&gt;1,"",DATABASE!Q3701)</f>
        <v/>
      </c>
      <c r="G3703" s="94">
        <f>IF(DATABASE!$X3701&lt;&gt;1,"",DATABASE!C3701)</f>
        <v/>
      </c>
      <c r="H3703" s="94">
        <f>IF(DATABASE!$X3701&lt;&gt;1,"",DATABASE!D3701)</f>
        <v/>
      </c>
      <c r="I3703" s="93">
        <f>IF(DATABASE!$X3701&lt;&gt;1,"",DATABASE!S3701)</f>
        <v/>
      </c>
    </row>
    <row r="3704" ht="16.5" customHeight="1" s="111">
      <c r="A3704" s="92">
        <f>IF(DATABASE!$X3702&lt;&gt;1,"",DATABASE!B3702)</f>
        <v/>
      </c>
      <c r="B3704" s="93">
        <f>IF(DATABASE!$X3702&lt;&gt;1,"",DATABASE!M3702)</f>
        <v/>
      </c>
      <c r="C3704" s="94">
        <f>IF(DATABASE!$X3702&lt;&gt;1,"",DATABASE!A3702)</f>
        <v/>
      </c>
      <c r="D3704" s="94">
        <f>IF(DATABASE!$X3702&lt;&gt;1,"",DATABASE!P3702)</f>
        <v/>
      </c>
      <c r="E3704" s="94">
        <f>IF(DATABASE!$X3702&lt;&gt;1,"",DATABASE!L3702)</f>
        <v/>
      </c>
      <c r="F3704" s="94">
        <f>IF(DATABASE!$X3702&lt;&gt;1,"",DATABASE!Q3702)</f>
        <v/>
      </c>
      <c r="G3704" s="94">
        <f>IF(DATABASE!$X3702&lt;&gt;1,"",DATABASE!C3702)</f>
        <v/>
      </c>
      <c r="H3704" s="94">
        <f>IF(DATABASE!$X3702&lt;&gt;1,"",DATABASE!D3702)</f>
        <v/>
      </c>
      <c r="I3704" s="93">
        <f>IF(DATABASE!$X3702&lt;&gt;1,"",DATABASE!S3702)</f>
        <v/>
      </c>
    </row>
    <row r="3705" ht="16.5" customHeight="1" s="111">
      <c r="A3705" s="92">
        <f>IF(DATABASE!$X3703&lt;&gt;1,"",DATABASE!B3703)</f>
        <v/>
      </c>
      <c r="B3705" s="93">
        <f>IF(DATABASE!$X3703&lt;&gt;1,"",DATABASE!M3703)</f>
        <v/>
      </c>
      <c r="C3705" s="94">
        <f>IF(DATABASE!$X3703&lt;&gt;1,"",DATABASE!A3703)</f>
        <v/>
      </c>
      <c r="D3705" s="94">
        <f>IF(DATABASE!$X3703&lt;&gt;1,"",DATABASE!P3703)</f>
        <v/>
      </c>
      <c r="E3705" s="94">
        <f>IF(DATABASE!$X3703&lt;&gt;1,"",DATABASE!L3703)</f>
        <v/>
      </c>
      <c r="F3705" s="94">
        <f>IF(DATABASE!$X3703&lt;&gt;1,"",DATABASE!Q3703)</f>
        <v/>
      </c>
      <c r="G3705" s="94">
        <f>IF(DATABASE!$X3703&lt;&gt;1,"",DATABASE!C3703)</f>
        <v/>
      </c>
      <c r="H3705" s="94">
        <f>IF(DATABASE!$X3703&lt;&gt;1,"",DATABASE!D3703)</f>
        <v/>
      </c>
      <c r="I3705" s="93">
        <f>IF(DATABASE!$X3703&lt;&gt;1,"",DATABASE!S3703)</f>
        <v/>
      </c>
    </row>
    <row r="3706" ht="16.5" customHeight="1" s="111">
      <c r="A3706" s="92">
        <f>IF(DATABASE!$X3704&lt;&gt;1,"",DATABASE!B3704)</f>
        <v/>
      </c>
      <c r="B3706" s="93">
        <f>IF(DATABASE!$X3704&lt;&gt;1,"",DATABASE!M3704)</f>
        <v/>
      </c>
      <c r="C3706" s="94">
        <f>IF(DATABASE!$X3704&lt;&gt;1,"",DATABASE!A3704)</f>
        <v/>
      </c>
      <c r="D3706" s="94">
        <f>IF(DATABASE!$X3704&lt;&gt;1,"",DATABASE!P3704)</f>
        <v/>
      </c>
      <c r="E3706" s="94">
        <f>IF(DATABASE!$X3704&lt;&gt;1,"",DATABASE!L3704)</f>
        <v/>
      </c>
      <c r="F3706" s="94">
        <f>IF(DATABASE!$X3704&lt;&gt;1,"",DATABASE!Q3704)</f>
        <v/>
      </c>
      <c r="G3706" s="94">
        <f>IF(DATABASE!$X3704&lt;&gt;1,"",DATABASE!C3704)</f>
        <v/>
      </c>
      <c r="H3706" s="94">
        <f>IF(DATABASE!$X3704&lt;&gt;1,"",DATABASE!D3704)</f>
        <v/>
      </c>
      <c r="I3706" s="93">
        <f>IF(DATABASE!$X3704&lt;&gt;1,"",DATABASE!S3704)</f>
        <v/>
      </c>
    </row>
    <row r="3707" ht="16.5" customHeight="1" s="111">
      <c r="A3707" s="92">
        <f>IF(DATABASE!$X3705&lt;&gt;1,"",DATABASE!B3705)</f>
        <v/>
      </c>
      <c r="B3707" s="93">
        <f>IF(DATABASE!$X3705&lt;&gt;1,"",DATABASE!M3705)</f>
        <v/>
      </c>
      <c r="C3707" s="94">
        <f>IF(DATABASE!$X3705&lt;&gt;1,"",DATABASE!A3705)</f>
        <v/>
      </c>
      <c r="D3707" s="94">
        <f>IF(DATABASE!$X3705&lt;&gt;1,"",DATABASE!P3705)</f>
        <v/>
      </c>
      <c r="E3707" s="94">
        <f>IF(DATABASE!$X3705&lt;&gt;1,"",DATABASE!L3705)</f>
        <v/>
      </c>
      <c r="F3707" s="94">
        <f>IF(DATABASE!$X3705&lt;&gt;1,"",DATABASE!Q3705)</f>
        <v/>
      </c>
      <c r="G3707" s="94">
        <f>IF(DATABASE!$X3705&lt;&gt;1,"",DATABASE!C3705)</f>
        <v/>
      </c>
      <c r="H3707" s="94">
        <f>IF(DATABASE!$X3705&lt;&gt;1,"",DATABASE!D3705)</f>
        <v/>
      </c>
      <c r="I3707" s="93">
        <f>IF(DATABASE!$X3705&lt;&gt;1,"",DATABASE!S3705)</f>
        <v/>
      </c>
    </row>
    <row r="3708" ht="16.5" customHeight="1" s="111">
      <c r="A3708" s="92">
        <f>IF(DATABASE!$X3706&lt;&gt;1,"",DATABASE!B3706)</f>
        <v/>
      </c>
      <c r="B3708" s="93">
        <f>IF(DATABASE!$X3706&lt;&gt;1,"",DATABASE!M3706)</f>
        <v/>
      </c>
      <c r="C3708" s="94">
        <f>IF(DATABASE!$X3706&lt;&gt;1,"",DATABASE!A3706)</f>
        <v/>
      </c>
      <c r="D3708" s="94">
        <f>IF(DATABASE!$X3706&lt;&gt;1,"",DATABASE!P3706)</f>
        <v/>
      </c>
      <c r="E3708" s="94">
        <f>IF(DATABASE!$X3706&lt;&gt;1,"",DATABASE!L3706)</f>
        <v/>
      </c>
      <c r="F3708" s="94">
        <f>IF(DATABASE!$X3706&lt;&gt;1,"",DATABASE!Q3706)</f>
        <v/>
      </c>
      <c r="G3708" s="94">
        <f>IF(DATABASE!$X3706&lt;&gt;1,"",DATABASE!C3706)</f>
        <v/>
      </c>
      <c r="H3708" s="94">
        <f>IF(DATABASE!$X3706&lt;&gt;1,"",DATABASE!D3706)</f>
        <v/>
      </c>
      <c r="I3708" s="93">
        <f>IF(DATABASE!$X3706&lt;&gt;1,"",DATABASE!S3706)</f>
        <v/>
      </c>
    </row>
    <row r="3709" ht="16.5" customHeight="1" s="111">
      <c r="A3709" s="92">
        <f>IF(DATABASE!$X3707&lt;&gt;1,"",DATABASE!B3707)</f>
        <v/>
      </c>
      <c r="B3709" s="93">
        <f>IF(DATABASE!$X3707&lt;&gt;1,"",DATABASE!M3707)</f>
        <v/>
      </c>
      <c r="C3709" s="94">
        <f>IF(DATABASE!$X3707&lt;&gt;1,"",DATABASE!A3707)</f>
        <v/>
      </c>
      <c r="D3709" s="94">
        <f>IF(DATABASE!$X3707&lt;&gt;1,"",DATABASE!P3707)</f>
        <v/>
      </c>
      <c r="E3709" s="94">
        <f>IF(DATABASE!$X3707&lt;&gt;1,"",DATABASE!L3707)</f>
        <v/>
      </c>
      <c r="F3709" s="94">
        <f>IF(DATABASE!$X3707&lt;&gt;1,"",DATABASE!Q3707)</f>
        <v/>
      </c>
      <c r="G3709" s="94">
        <f>IF(DATABASE!$X3707&lt;&gt;1,"",DATABASE!C3707)</f>
        <v/>
      </c>
      <c r="H3709" s="94">
        <f>IF(DATABASE!$X3707&lt;&gt;1,"",DATABASE!D3707)</f>
        <v/>
      </c>
      <c r="I3709" s="93">
        <f>IF(DATABASE!$X3707&lt;&gt;1,"",DATABASE!S3707)</f>
        <v/>
      </c>
    </row>
    <row r="3710" ht="16.5" customHeight="1" s="111">
      <c r="A3710" s="92">
        <f>IF(DATABASE!$X3708&lt;&gt;1,"",DATABASE!B3708)</f>
        <v/>
      </c>
      <c r="B3710" s="93">
        <f>IF(DATABASE!$X3708&lt;&gt;1,"",DATABASE!M3708)</f>
        <v/>
      </c>
      <c r="C3710" s="94">
        <f>IF(DATABASE!$X3708&lt;&gt;1,"",DATABASE!A3708)</f>
        <v/>
      </c>
      <c r="D3710" s="94">
        <f>IF(DATABASE!$X3708&lt;&gt;1,"",DATABASE!P3708)</f>
        <v/>
      </c>
      <c r="E3710" s="94">
        <f>IF(DATABASE!$X3708&lt;&gt;1,"",DATABASE!L3708)</f>
        <v/>
      </c>
      <c r="F3710" s="94">
        <f>IF(DATABASE!$X3708&lt;&gt;1,"",DATABASE!Q3708)</f>
        <v/>
      </c>
      <c r="G3710" s="94">
        <f>IF(DATABASE!$X3708&lt;&gt;1,"",DATABASE!C3708)</f>
        <v/>
      </c>
      <c r="H3710" s="94">
        <f>IF(DATABASE!$X3708&lt;&gt;1,"",DATABASE!D3708)</f>
        <v/>
      </c>
      <c r="I3710" s="93">
        <f>IF(DATABASE!$X3708&lt;&gt;1,"",DATABASE!S3708)</f>
        <v/>
      </c>
    </row>
    <row r="3711" ht="16.5" customHeight="1" s="111">
      <c r="A3711" s="92">
        <f>IF(DATABASE!$X3709&lt;&gt;1,"",DATABASE!B3709)</f>
        <v/>
      </c>
      <c r="B3711" s="93">
        <f>IF(DATABASE!$X3709&lt;&gt;1,"",DATABASE!M3709)</f>
        <v/>
      </c>
      <c r="C3711" s="94">
        <f>IF(DATABASE!$X3709&lt;&gt;1,"",DATABASE!A3709)</f>
        <v/>
      </c>
      <c r="D3711" s="94">
        <f>IF(DATABASE!$X3709&lt;&gt;1,"",DATABASE!P3709)</f>
        <v/>
      </c>
      <c r="E3711" s="94">
        <f>IF(DATABASE!$X3709&lt;&gt;1,"",DATABASE!L3709)</f>
        <v/>
      </c>
      <c r="F3711" s="94">
        <f>IF(DATABASE!$X3709&lt;&gt;1,"",DATABASE!Q3709)</f>
        <v/>
      </c>
      <c r="G3711" s="94">
        <f>IF(DATABASE!$X3709&lt;&gt;1,"",DATABASE!C3709)</f>
        <v/>
      </c>
      <c r="H3711" s="94">
        <f>IF(DATABASE!$X3709&lt;&gt;1,"",DATABASE!D3709)</f>
        <v/>
      </c>
      <c r="I3711" s="93">
        <f>IF(DATABASE!$X3709&lt;&gt;1,"",DATABASE!S3709)</f>
        <v/>
      </c>
    </row>
    <row r="3712" ht="16.5" customHeight="1" s="111">
      <c r="A3712" s="92">
        <f>IF(DATABASE!$X3710&lt;&gt;1,"",DATABASE!B3710)</f>
        <v/>
      </c>
      <c r="B3712" s="93">
        <f>IF(DATABASE!$X3710&lt;&gt;1,"",DATABASE!M3710)</f>
        <v/>
      </c>
      <c r="C3712" s="94">
        <f>IF(DATABASE!$X3710&lt;&gt;1,"",DATABASE!A3710)</f>
        <v/>
      </c>
      <c r="D3712" s="94">
        <f>IF(DATABASE!$X3710&lt;&gt;1,"",DATABASE!P3710)</f>
        <v/>
      </c>
      <c r="E3712" s="94">
        <f>IF(DATABASE!$X3710&lt;&gt;1,"",DATABASE!L3710)</f>
        <v/>
      </c>
      <c r="F3712" s="94">
        <f>IF(DATABASE!$X3710&lt;&gt;1,"",DATABASE!Q3710)</f>
        <v/>
      </c>
      <c r="G3712" s="94">
        <f>IF(DATABASE!$X3710&lt;&gt;1,"",DATABASE!C3710)</f>
        <v/>
      </c>
      <c r="H3712" s="94">
        <f>IF(DATABASE!$X3710&lt;&gt;1,"",DATABASE!D3710)</f>
        <v/>
      </c>
      <c r="I3712" s="93">
        <f>IF(DATABASE!$X3710&lt;&gt;1,"",DATABASE!S3710)</f>
        <v/>
      </c>
    </row>
    <row r="3713" ht="16.5" customHeight="1" s="111">
      <c r="A3713" s="92">
        <f>IF(DATABASE!$X3711&lt;&gt;1,"",DATABASE!B3711)</f>
        <v/>
      </c>
      <c r="B3713" s="93">
        <f>IF(DATABASE!$X3711&lt;&gt;1,"",DATABASE!M3711)</f>
        <v/>
      </c>
      <c r="C3713" s="94">
        <f>IF(DATABASE!$X3711&lt;&gt;1,"",DATABASE!A3711)</f>
        <v/>
      </c>
      <c r="D3713" s="94">
        <f>IF(DATABASE!$X3711&lt;&gt;1,"",DATABASE!P3711)</f>
        <v/>
      </c>
      <c r="E3713" s="94">
        <f>IF(DATABASE!$X3711&lt;&gt;1,"",DATABASE!L3711)</f>
        <v/>
      </c>
      <c r="F3713" s="94">
        <f>IF(DATABASE!$X3711&lt;&gt;1,"",DATABASE!Q3711)</f>
        <v/>
      </c>
      <c r="G3713" s="94">
        <f>IF(DATABASE!$X3711&lt;&gt;1,"",DATABASE!C3711)</f>
        <v/>
      </c>
      <c r="H3713" s="94">
        <f>IF(DATABASE!$X3711&lt;&gt;1,"",DATABASE!D3711)</f>
        <v/>
      </c>
      <c r="I3713" s="93">
        <f>IF(DATABASE!$X3711&lt;&gt;1,"",DATABASE!S3711)</f>
        <v/>
      </c>
    </row>
    <row r="3714" ht="16.5" customHeight="1" s="111">
      <c r="A3714" s="92">
        <f>IF(DATABASE!$X3712&lt;&gt;1,"",DATABASE!B3712)</f>
        <v/>
      </c>
      <c r="B3714" s="93">
        <f>IF(DATABASE!$X3712&lt;&gt;1,"",DATABASE!M3712)</f>
        <v/>
      </c>
      <c r="C3714" s="94">
        <f>IF(DATABASE!$X3712&lt;&gt;1,"",DATABASE!A3712)</f>
        <v/>
      </c>
      <c r="D3714" s="94">
        <f>IF(DATABASE!$X3712&lt;&gt;1,"",DATABASE!P3712)</f>
        <v/>
      </c>
      <c r="E3714" s="94">
        <f>IF(DATABASE!$X3712&lt;&gt;1,"",DATABASE!L3712)</f>
        <v/>
      </c>
      <c r="F3714" s="94">
        <f>IF(DATABASE!$X3712&lt;&gt;1,"",DATABASE!Q3712)</f>
        <v/>
      </c>
      <c r="G3714" s="94">
        <f>IF(DATABASE!$X3712&lt;&gt;1,"",DATABASE!C3712)</f>
        <v/>
      </c>
      <c r="H3714" s="94">
        <f>IF(DATABASE!$X3712&lt;&gt;1,"",DATABASE!D3712)</f>
        <v/>
      </c>
      <c r="I3714" s="93">
        <f>IF(DATABASE!$X3712&lt;&gt;1,"",DATABASE!S3712)</f>
        <v/>
      </c>
    </row>
    <row r="3715" ht="16.5" customHeight="1" s="111">
      <c r="A3715" s="92">
        <f>IF(DATABASE!$X3713&lt;&gt;1,"",DATABASE!B3713)</f>
        <v/>
      </c>
      <c r="B3715" s="93">
        <f>IF(DATABASE!$X3713&lt;&gt;1,"",DATABASE!M3713)</f>
        <v/>
      </c>
      <c r="C3715" s="94">
        <f>IF(DATABASE!$X3713&lt;&gt;1,"",DATABASE!A3713)</f>
        <v/>
      </c>
      <c r="D3715" s="94">
        <f>IF(DATABASE!$X3713&lt;&gt;1,"",DATABASE!P3713)</f>
        <v/>
      </c>
      <c r="E3715" s="94">
        <f>IF(DATABASE!$X3713&lt;&gt;1,"",DATABASE!L3713)</f>
        <v/>
      </c>
      <c r="F3715" s="94">
        <f>IF(DATABASE!$X3713&lt;&gt;1,"",DATABASE!Q3713)</f>
        <v/>
      </c>
      <c r="G3715" s="94">
        <f>IF(DATABASE!$X3713&lt;&gt;1,"",DATABASE!C3713)</f>
        <v/>
      </c>
      <c r="H3715" s="94">
        <f>IF(DATABASE!$X3713&lt;&gt;1,"",DATABASE!D3713)</f>
        <v/>
      </c>
      <c r="I3715" s="93">
        <f>IF(DATABASE!$X3713&lt;&gt;1,"",DATABASE!S3713)</f>
        <v/>
      </c>
    </row>
    <row r="3716" ht="16.5" customHeight="1" s="111">
      <c r="A3716" s="92">
        <f>IF(DATABASE!$X3714&lt;&gt;1,"",DATABASE!B3714)</f>
        <v/>
      </c>
      <c r="B3716" s="93">
        <f>IF(DATABASE!$X3714&lt;&gt;1,"",DATABASE!M3714)</f>
        <v/>
      </c>
      <c r="C3716" s="94">
        <f>IF(DATABASE!$X3714&lt;&gt;1,"",DATABASE!A3714)</f>
        <v/>
      </c>
      <c r="D3716" s="94">
        <f>IF(DATABASE!$X3714&lt;&gt;1,"",DATABASE!P3714)</f>
        <v/>
      </c>
      <c r="E3716" s="94">
        <f>IF(DATABASE!$X3714&lt;&gt;1,"",DATABASE!L3714)</f>
        <v/>
      </c>
      <c r="F3716" s="94">
        <f>IF(DATABASE!$X3714&lt;&gt;1,"",DATABASE!Q3714)</f>
        <v/>
      </c>
      <c r="G3716" s="94">
        <f>IF(DATABASE!$X3714&lt;&gt;1,"",DATABASE!C3714)</f>
        <v/>
      </c>
      <c r="H3716" s="94">
        <f>IF(DATABASE!$X3714&lt;&gt;1,"",DATABASE!D3714)</f>
        <v/>
      </c>
      <c r="I3716" s="93">
        <f>IF(DATABASE!$X3714&lt;&gt;1,"",DATABASE!S3714)</f>
        <v/>
      </c>
    </row>
    <row r="3717" ht="16.5" customHeight="1" s="111">
      <c r="A3717" s="92">
        <f>IF(DATABASE!$X3715&lt;&gt;1,"",DATABASE!B3715)</f>
        <v/>
      </c>
      <c r="B3717" s="93">
        <f>IF(DATABASE!$X3715&lt;&gt;1,"",DATABASE!M3715)</f>
        <v/>
      </c>
      <c r="C3717" s="94">
        <f>IF(DATABASE!$X3715&lt;&gt;1,"",DATABASE!A3715)</f>
        <v/>
      </c>
      <c r="D3717" s="94">
        <f>IF(DATABASE!$X3715&lt;&gt;1,"",DATABASE!P3715)</f>
        <v/>
      </c>
      <c r="E3717" s="94">
        <f>IF(DATABASE!$X3715&lt;&gt;1,"",DATABASE!L3715)</f>
        <v/>
      </c>
      <c r="F3717" s="94">
        <f>IF(DATABASE!$X3715&lt;&gt;1,"",DATABASE!Q3715)</f>
        <v/>
      </c>
      <c r="G3717" s="94">
        <f>IF(DATABASE!$X3715&lt;&gt;1,"",DATABASE!C3715)</f>
        <v/>
      </c>
      <c r="H3717" s="94">
        <f>IF(DATABASE!$X3715&lt;&gt;1,"",DATABASE!D3715)</f>
        <v/>
      </c>
      <c r="I3717" s="93">
        <f>IF(DATABASE!$X3715&lt;&gt;1,"",DATABASE!S3715)</f>
        <v/>
      </c>
    </row>
    <row r="3718" ht="16.5" customHeight="1" s="111">
      <c r="A3718" s="92">
        <f>IF(DATABASE!$X3716&lt;&gt;1,"",DATABASE!B3716)</f>
        <v/>
      </c>
      <c r="B3718" s="93">
        <f>IF(DATABASE!$X3716&lt;&gt;1,"",DATABASE!M3716)</f>
        <v/>
      </c>
      <c r="C3718" s="94">
        <f>IF(DATABASE!$X3716&lt;&gt;1,"",DATABASE!A3716)</f>
        <v/>
      </c>
      <c r="D3718" s="94">
        <f>IF(DATABASE!$X3716&lt;&gt;1,"",DATABASE!P3716)</f>
        <v/>
      </c>
      <c r="E3718" s="94">
        <f>IF(DATABASE!$X3716&lt;&gt;1,"",DATABASE!L3716)</f>
        <v/>
      </c>
      <c r="F3718" s="94">
        <f>IF(DATABASE!$X3716&lt;&gt;1,"",DATABASE!Q3716)</f>
        <v/>
      </c>
      <c r="G3718" s="94">
        <f>IF(DATABASE!$X3716&lt;&gt;1,"",DATABASE!C3716)</f>
        <v/>
      </c>
      <c r="H3718" s="94">
        <f>IF(DATABASE!$X3716&lt;&gt;1,"",DATABASE!D3716)</f>
        <v/>
      </c>
      <c r="I3718" s="93">
        <f>IF(DATABASE!$X3716&lt;&gt;1,"",DATABASE!S3716)</f>
        <v/>
      </c>
    </row>
    <row r="3719" ht="16.5" customHeight="1" s="111">
      <c r="A3719" s="92">
        <f>IF(DATABASE!$X3717&lt;&gt;1,"",DATABASE!B3717)</f>
        <v/>
      </c>
      <c r="B3719" s="93">
        <f>IF(DATABASE!$X3717&lt;&gt;1,"",DATABASE!M3717)</f>
        <v/>
      </c>
      <c r="C3719" s="94">
        <f>IF(DATABASE!$X3717&lt;&gt;1,"",DATABASE!A3717)</f>
        <v/>
      </c>
      <c r="D3719" s="94">
        <f>IF(DATABASE!$X3717&lt;&gt;1,"",DATABASE!P3717)</f>
        <v/>
      </c>
      <c r="E3719" s="94">
        <f>IF(DATABASE!$X3717&lt;&gt;1,"",DATABASE!L3717)</f>
        <v/>
      </c>
      <c r="F3719" s="94">
        <f>IF(DATABASE!$X3717&lt;&gt;1,"",DATABASE!Q3717)</f>
        <v/>
      </c>
      <c r="G3719" s="94">
        <f>IF(DATABASE!$X3717&lt;&gt;1,"",DATABASE!C3717)</f>
        <v/>
      </c>
      <c r="H3719" s="94">
        <f>IF(DATABASE!$X3717&lt;&gt;1,"",DATABASE!D3717)</f>
        <v/>
      </c>
      <c r="I3719" s="93">
        <f>IF(DATABASE!$X3717&lt;&gt;1,"",DATABASE!S3717)</f>
        <v/>
      </c>
    </row>
    <row r="3720" ht="16.5" customHeight="1" s="111">
      <c r="A3720" s="92">
        <f>IF(DATABASE!$X3718&lt;&gt;1,"",DATABASE!B3718)</f>
        <v/>
      </c>
      <c r="B3720" s="93">
        <f>IF(DATABASE!$X3718&lt;&gt;1,"",DATABASE!M3718)</f>
        <v/>
      </c>
      <c r="C3720" s="94">
        <f>IF(DATABASE!$X3718&lt;&gt;1,"",DATABASE!A3718)</f>
        <v/>
      </c>
      <c r="D3720" s="94">
        <f>IF(DATABASE!$X3718&lt;&gt;1,"",DATABASE!P3718)</f>
        <v/>
      </c>
      <c r="E3720" s="94">
        <f>IF(DATABASE!$X3718&lt;&gt;1,"",DATABASE!L3718)</f>
        <v/>
      </c>
      <c r="F3720" s="94">
        <f>IF(DATABASE!$X3718&lt;&gt;1,"",DATABASE!Q3718)</f>
        <v/>
      </c>
      <c r="G3720" s="94">
        <f>IF(DATABASE!$X3718&lt;&gt;1,"",DATABASE!C3718)</f>
        <v/>
      </c>
      <c r="H3720" s="94">
        <f>IF(DATABASE!$X3718&lt;&gt;1,"",DATABASE!D3718)</f>
        <v/>
      </c>
      <c r="I3720" s="93">
        <f>IF(DATABASE!$X3718&lt;&gt;1,"",DATABASE!S3718)</f>
        <v/>
      </c>
    </row>
    <row r="3721" ht="16.5" customHeight="1" s="111">
      <c r="A3721" s="92">
        <f>IF(DATABASE!$X3719&lt;&gt;1,"",DATABASE!B3719)</f>
        <v/>
      </c>
      <c r="B3721" s="93">
        <f>IF(DATABASE!$X3719&lt;&gt;1,"",DATABASE!M3719)</f>
        <v/>
      </c>
      <c r="C3721" s="94">
        <f>IF(DATABASE!$X3719&lt;&gt;1,"",DATABASE!A3719)</f>
        <v/>
      </c>
      <c r="D3721" s="94">
        <f>IF(DATABASE!$X3719&lt;&gt;1,"",DATABASE!P3719)</f>
        <v/>
      </c>
      <c r="E3721" s="94">
        <f>IF(DATABASE!$X3719&lt;&gt;1,"",DATABASE!L3719)</f>
        <v/>
      </c>
      <c r="F3721" s="94">
        <f>IF(DATABASE!$X3719&lt;&gt;1,"",DATABASE!Q3719)</f>
        <v/>
      </c>
      <c r="G3721" s="94">
        <f>IF(DATABASE!$X3719&lt;&gt;1,"",DATABASE!C3719)</f>
        <v/>
      </c>
      <c r="H3721" s="94">
        <f>IF(DATABASE!$X3719&lt;&gt;1,"",DATABASE!D3719)</f>
        <v/>
      </c>
      <c r="I3721" s="93">
        <f>IF(DATABASE!$X3719&lt;&gt;1,"",DATABASE!S3719)</f>
        <v/>
      </c>
    </row>
    <row r="3722" ht="16.5" customHeight="1" s="111">
      <c r="A3722" s="92">
        <f>IF(DATABASE!$X3720&lt;&gt;1,"",DATABASE!B3720)</f>
        <v/>
      </c>
      <c r="B3722" s="93">
        <f>IF(DATABASE!$X3720&lt;&gt;1,"",DATABASE!M3720)</f>
        <v/>
      </c>
      <c r="C3722" s="94">
        <f>IF(DATABASE!$X3720&lt;&gt;1,"",DATABASE!A3720)</f>
        <v/>
      </c>
      <c r="D3722" s="94">
        <f>IF(DATABASE!$X3720&lt;&gt;1,"",DATABASE!P3720)</f>
        <v/>
      </c>
      <c r="E3722" s="94">
        <f>IF(DATABASE!$X3720&lt;&gt;1,"",DATABASE!L3720)</f>
        <v/>
      </c>
      <c r="F3722" s="94">
        <f>IF(DATABASE!$X3720&lt;&gt;1,"",DATABASE!Q3720)</f>
        <v/>
      </c>
      <c r="G3722" s="94">
        <f>IF(DATABASE!$X3720&lt;&gt;1,"",DATABASE!C3720)</f>
        <v/>
      </c>
      <c r="H3722" s="94">
        <f>IF(DATABASE!$X3720&lt;&gt;1,"",DATABASE!D3720)</f>
        <v/>
      </c>
      <c r="I3722" s="93">
        <f>IF(DATABASE!$X3720&lt;&gt;1,"",DATABASE!S3720)</f>
        <v/>
      </c>
    </row>
    <row r="3723" ht="16.5" customHeight="1" s="111">
      <c r="A3723" s="92">
        <f>IF(DATABASE!$X3721&lt;&gt;1,"",DATABASE!B3721)</f>
        <v/>
      </c>
      <c r="B3723" s="93">
        <f>IF(DATABASE!$X3721&lt;&gt;1,"",DATABASE!M3721)</f>
        <v/>
      </c>
      <c r="C3723" s="94">
        <f>IF(DATABASE!$X3721&lt;&gt;1,"",DATABASE!A3721)</f>
        <v/>
      </c>
      <c r="D3723" s="94">
        <f>IF(DATABASE!$X3721&lt;&gt;1,"",DATABASE!P3721)</f>
        <v/>
      </c>
      <c r="E3723" s="94">
        <f>IF(DATABASE!$X3721&lt;&gt;1,"",DATABASE!L3721)</f>
        <v/>
      </c>
      <c r="F3723" s="94">
        <f>IF(DATABASE!$X3721&lt;&gt;1,"",DATABASE!Q3721)</f>
        <v/>
      </c>
      <c r="G3723" s="94">
        <f>IF(DATABASE!$X3721&lt;&gt;1,"",DATABASE!C3721)</f>
        <v/>
      </c>
      <c r="H3723" s="94">
        <f>IF(DATABASE!$X3721&lt;&gt;1,"",DATABASE!D3721)</f>
        <v/>
      </c>
      <c r="I3723" s="93">
        <f>IF(DATABASE!$X3721&lt;&gt;1,"",DATABASE!S3721)</f>
        <v/>
      </c>
    </row>
    <row r="3724" ht="16.5" customHeight="1" s="111">
      <c r="A3724" s="92">
        <f>IF(DATABASE!$X3722&lt;&gt;1,"",DATABASE!B3722)</f>
        <v/>
      </c>
      <c r="B3724" s="93">
        <f>IF(DATABASE!$X3722&lt;&gt;1,"",DATABASE!M3722)</f>
        <v/>
      </c>
      <c r="C3724" s="94">
        <f>IF(DATABASE!$X3722&lt;&gt;1,"",DATABASE!A3722)</f>
        <v/>
      </c>
      <c r="D3724" s="94">
        <f>IF(DATABASE!$X3722&lt;&gt;1,"",DATABASE!P3722)</f>
        <v/>
      </c>
      <c r="E3724" s="94">
        <f>IF(DATABASE!$X3722&lt;&gt;1,"",DATABASE!L3722)</f>
        <v/>
      </c>
      <c r="F3724" s="94">
        <f>IF(DATABASE!$X3722&lt;&gt;1,"",DATABASE!Q3722)</f>
        <v/>
      </c>
      <c r="G3724" s="94">
        <f>IF(DATABASE!$X3722&lt;&gt;1,"",DATABASE!C3722)</f>
        <v/>
      </c>
      <c r="H3724" s="94">
        <f>IF(DATABASE!$X3722&lt;&gt;1,"",DATABASE!D3722)</f>
        <v/>
      </c>
      <c r="I3724" s="93">
        <f>IF(DATABASE!$X3722&lt;&gt;1,"",DATABASE!S3722)</f>
        <v/>
      </c>
    </row>
    <row r="3725" ht="16.5" customHeight="1" s="111">
      <c r="A3725" s="92">
        <f>IF(DATABASE!$X3723&lt;&gt;1,"",DATABASE!B3723)</f>
        <v/>
      </c>
      <c r="B3725" s="93">
        <f>IF(DATABASE!$X3723&lt;&gt;1,"",DATABASE!M3723)</f>
        <v/>
      </c>
      <c r="C3725" s="94">
        <f>IF(DATABASE!$X3723&lt;&gt;1,"",DATABASE!A3723)</f>
        <v/>
      </c>
      <c r="D3725" s="94">
        <f>IF(DATABASE!$X3723&lt;&gt;1,"",DATABASE!P3723)</f>
        <v/>
      </c>
      <c r="E3725" s="94">
        <f>IF(DATABASE!$X3723&lt;&gt;1,"",DATABASE!L3723)</f>
        <v/>
      </c>
      <c r="F3725" s="94">
        <f>IF(DATABASE!$X3723&lt;&gt;1,"",DATABASE!Q3723)</f>
        <v/>
      </c>
      <c r="G3725" s="94">
        <f>IF(DATABASE!$X3723&lt;&gt;1,"",DATABASE!C3723)</f>
        <v/>
      </c>
      <c r="H3725" s="94">
        <f>IF(DATABASE!$X3723&lt;&gt;1,"",DATABASE!D3723)</f>
        <v/>
      </c>
      <c r="I3725" s="93">
        <f>IF(DATABASE!$X3723&lt;&gt;1,"",DATABASE!S3723)</f>
        <v/>
      </c>
    </row>
    <row r="3726" ht="16.5" customHeight="1" s="111">
      <c r="A3726" s="92">
        <f>IF(DATABASE!$X3724&lt;&gt;1,"",DATABASE!B3724)</f>
        <v/>
      </c>
      <c r="B3726" s="93">
        <f>IF(DATABASE!$X3724&lt;&gt;1,"",DATABASE!M3724)</f>
        <v/>
      </c>
      <c r="C3726" s="94">
        <f>IF(DATABASE!$X3724&lt;&gt;1,"",DATABASE!A3724)</f>
        <v/>
      </c>
      <c r="D3726" s="94">
        <f>IF(DATABASE!$X3724&lt;&gt;1,"",DATABASE!P3724)</f>
        <v/>
      </c>
      <c r="E3726" s="94">
        <f>IF(DATABASE!$X3724&lt;&gt;1,"",DATABASE!L3724)</f>
        <v/>
      </c>
      <c r="F3726" s="94">
        <f>IF(DATABASE!$X3724&lt;&gt;1,"",DATABASE!Q3724)</f>
        <v/>
      </c>
      <c r="G3726" s="94">
        <f>IF(DATABASE!$X3724&lt;&gt;1,"",DATABASE!C3724)</f>
        <v/>
      </c>
      <c r="H3726" s="94">
        <f>IF(DATABASE!$X3724&lt;&gt;1,"",DATABASE!D3724)</f>
        <v/>
      </c>
      <c r="I3726" s="93">
        <f>IF(DATABASE!$X3724&lt;&gt;1,"",DATABASE!S3724)</f>
        <v/>
      </c>
    </row>
    <row r="3727" ht="16.5" customHeight="1" s="111">
      <c r="A3727" s="92">
        <f>IF(DATABASE!$X3725&lt;&gt;1,"",DATABASE!B3725)</f>
        <v/>
      </c>
      <c r="B3727" s="93">
        <f>IF(DATABASE!$X3725&lt;&gt;1,"",DATABASE!M3725)</f>
        <v/>
      </c>
      <c r="C3727" s="94">
        <f>IF(DATABASE!$X3725&lt;&gt;1,"",DATABASE!A3725)</f>
        <v/>
      </c>
      <c r="D3727" s="94">
        <f>IF(DATABASE!$X3725&lt;&gt;1,"",DATABASE!P3725)</f>
        <v/>
      </c>
      <c r="E3727" s="94">
        <f>IF(DATABASE!$X3725&lt;&gt;1,"",DATABASE!L3725)</f>
        <v/>
      </c>
      <c r="F3727" s="94">
        <f>IF(DATABASE!$X3725&lt;&gt;1,"",DATABASE!Q3725)</f>
        <v/>
      </c>
      <c r="G3727" s="94">
        <f>IF(DATABASE!$X3725&lt;&gt;1,"",DATABASE!C3725)</f>
        <v/>
      </c>
      <c r="H3727" s="94">
        <f>IF(DATABASE!$X3725&lt;&gt;1,"",DATABASE!D3725)</f>
        <v/>
      </c>
      <c r="I3727" s="93">
        <f>IF(DATABASE!$X3725&lt;&gt;1,"",DATABASE!S3725)</f>
        <v/>
      </c>
    </row>
    <row r="3728" ht="16.5" customHeight="1" s="111">
      <c r="A3728" s="92">
        <f>IF(DATABASE!$X3726&lt;&gt;1,"",DATABASE!B3726)</f>
        <v/>
      </c>
      <c r="B3728" s="93">
        <f>IF(DATABASE!$X3726&lt;&gt;1,"",DATABASE!M3726)</f>
        <v/>
      </c>
      <c r="C3728" s="94">
        <f>IF(DATABASE!$X3726&lt;&gt;1,"",DATABASE!A3726)</f>
        <v/>
      </c>
      <c r="D3728" s="94">
        <f>IF(DATABASE!$X3726&lt;&gt;1,"",DATABASE!P3726)</f>
        <v/>
      </c>
      <c r="E3728" s="94">
        <f>IF(DATABASE!$X3726&lt;&gt;1,"",DATABASE!L3726)</f>
        <v/>
      </c>
      <c r="F3728" s="94">
        <f>IF(DATABASE!$X3726&lt;&gt;1,"",DATABASE!Q3726)</f>
        <v/>
      </c>
      <c r="G3728" s="94">
        <f>IF(DATABASE!$X3726&lt;&gt;1,"",DATABASE!C3726)</f>
        <v/>
      </c>
      <c r="H3728" s="94">
        <f>IF(DATABASE!$X3726&lt;&gt;1,"",DATABASE!D3726)</f>
        <v/>
      </c>
      <c r="I3728" s="93">
        <f>IF(DATABASE!$X3726&lt;&gt;1,"",DATABASE!S3726)</f>
        <v/>
      </c>
    </row>
    <row r="3729" ht="16.5" customHeight="1" s="111">
      <c r="A3729" s="92">
        <f>IF(DATABASE!$X3727&lt;&gt;1,"",DATABASE!B3727)</f>
        <v/>
      </c>
      <c r="B3729" s="93">
        <f>IF(DATABASE!$X3727&lt;&gt;1,"",DATABASE!M3727)</f>
        <v/>
      </c>
      <c r="C3729" s="94">
        <f>IF(DATABASE!$X3727&lt;&gt;1,"",DATABASE!A3727)</f>
        <v/>
      </c>
      <c r="D3729" s="94">
        <f>IF(DATABASE!$X3727&lt;&gt;1,"",DATABASE!P3727)</f>
        <v/>
      </c>
      <c r="E3729" s="94">
        <f>IF(DATABASE!$X3727&lt;&gt;1,"",DATABASE!L3727)</f>
        <v/>
      </c>
      <c r="F3729" s="94">
        <f>IF(DATABASE!$X3727&lt;&gt;1,"",DATABASE!Q3727)</f>
        <v/>
      </c>
      <c r="G3729" s="94">
        <f>IF(DATABASE!$X3727&lt;&gt;1,"",DATABASE!C3727)</f>
        <v/>
      </c>
      <c r="H3729" s="94">
        <f>IF(DATABASE!$X3727&lt;&gt;1,"",DATABASE!D3727)</f>
        <v/>
      </c>
      <c r="I3729" s="93">
        <f>IF(DATABASE!$X3727&lt;&gt;1,"",DATABASE!S3727)</f>
        <v/>
      </c>
    </row>
    <row r="3730" ht="16.5" customHeight="1" s="111">
      <c r="A3730" s="92">
        <f>IF(DATABASE!$X3728&lt;&gt;1,"",DATABASE!B3728)</f>
        <v/>
      </c>
      <c r="B3730" s="93">
        <f>IF(DATABASE!$X3728&lt;&gt;1,"",DATABASE!M3728)</f>
        <v/>
      </c>
      <c r="C3730" s="94">
        <f>IF(DATABASE!$X3728&lt;&gt;1,"",DATABASE!A3728)</f>
        <v/>
      </c>
      <c r="D3730" s="94">
        <f>IF(DATABASE!$X3728&lt;&gt;1,"",DATABASE!P3728)</f>
        <v/>
      </c>
      <c r="E3730" s="94">
        <f>IF(DATABASE!$X3728&lt;&gt;1,"",DATABASE!L3728)</f>
        <v/>
      </c>
      <c r="F3730" s="94">
        <f>IF(DATABASE!$X3728&lt;&gt;1,"",DATABASE!Q3728)</f>
        <v/>
      </c>
      <c r="G3730" s="94">
        <f>IF(DATABASE!$X3728&lt;&gt;1,"",DATABASE!C3728)</f>
        <v/>
      </c>
      <c r="H3730" s="94">
        <f>IF(DATABASE!$X3728&lt;&gt;1,"",DATABASE!D3728)</f>
        <v/>
      </c>
      <c r="I3730" s="93">
        <f>IF(DATABASE!$X3728&lt;&gt;1,"",DATABASE!S3728)</f>
        <v/>
      </c>
    </row>
    <row r="3731" ht="16.5" customHeight="1" s="111">
      <c r="A3731" s="92">
        <f>IF(DATABASE!$X3729&lt;&gt;1,"",DATABASE!B3729)</f>
        <v/>
      </c>
      <c r="B3731" s="93">
        <f>IF(DATABASE!$X3729&lt;&gt;1,"",DATABASE!M3729)</f>
        <v/>
      </c>
      <c r="C3731" s="94">
        <f>IF(DATABASE!$X3729&lt;&gt;1,"",DATABASE!A3729)</f>
        <v/>
      </c>
      <c r="D3731" s="94">
        <f>IF(DATABASE!$X3729&lt;&gt;1,"",DATABASE!P3729)</f>
        <v/>
      </c>
      <c r="E3731" s="94">
        <f>IF(DATABASE!$X3729&lt;&gt;1,"",DATABASE!L3729)</f>
        <v/>
      </c>
      <c r="F3731" s="94">
        <f>IF(DATABASE!$X3729&lt;&gt;1,"",DATABASE!Q3729)</f>
        <v/>
      </c>
      <c r="G3731" s="94">
        <f>IF(DATABASE!$X3729&lt;&gt;1,"",DATABASE!C3729)</f>
        <v/>
      </c>
      <c r="H3731" s="94">
        <f>IF(DATABASE!$X3729&lt;&gt;1,"",DATABASE!D3729)</f>
        <v/>
      </c>
      <c r="I3731" s="93">
        <f>IF(DATABASE!$X3729&lt;&gt;1,"",DATABASE!S3729)</f>
        <v/>
      </c>
    </row>
    <row r="3732" ht="16.5" customHeight="1" s="111">
      <c r="A3732" s="92">
        <f>IF(DATABASE!$X3730&lt;&gt;1,"",DATABASE!B3730)</f>
        <v/>
      </c>
      <c r="B3732" s="93">
        <f>IF(DATABASE!$X3730&lt;&gt;1,"",DATABASE!M3730)</f>
        <v/>
      </c>
      <c r="C3732" s="94">
        <f>IF(DATABASE!$X3730&lt;&gt;1,"",DATABASE!A3730)</f>
        <v/>
      </c>
      <c r="D3732" s="94">
        <f>IF(DATABASE!$X3730&lt;&gt;1,"",DATABASE!P3730)</f>
        <v/>
      </c>
      <c r="E3732" s="94">
        <f>IF(DATABASE!$X3730&lt;&gt;1,"",DATABASE!L3730)</f>
        <v/>
      </c>
      <c r="F3732" s="94">
        <f>IF(DATABASE!$X3730&lt;&gt;1,"",DATABASE!Q3730)</f>
        <v/>
      </c>
      <c r="G3732" s="94">
        <f>IF(DATABASE!$X3730&lt;&gt;1,"",DATABASE!C3730)</f>
        <v/>
      </c>
      <c r="H3732" s="94">
        <f>IF(DATABASE!$X3730&lt;&gt;1,"",DATABASE!D3730)</f>
        <v/>
      </c>
      <c r="I3732" s="93">
        <f>IF(DATABASE!$X3730&lt;&gt;1,"",DATABASE!S3730)</f>
        <v/>
      </c>
    </row>
    <row r="3733" ht="16.5" customHeight="1" s="111">
      <c r="A3733" s="92">
        <f>IF(DATABASE!$X3731&lt;&gt;1,"",DATABASE!B3731)</f>
        <v/>
      </c>
      <c r="B3733" s="93">
        <f>IF(DATABASE!$X3731&lt;&gt;1,"",DATABASE!M3731)</f>
        <v/>
      </c>
      <c r="C3733" s="94">
        <f>IF(DATABASE!$X3731&lt;&gt;1,"",DATABASE!A3731)</f>
        <v/>
      </c>
      <c r="D3733" s="94">
        <f>IF(DATABASE!$X3731&lt;&gt;1,"",DATABASE!P3731)</f>
        <v/>
      </c>
      <c r="E3733" s="94">
        <f>IF(DATABASE!$X3731&lt;&gt;1,"",DATABASE!L3731)</f>
        <v/>
      </c>
      <c r="F3733" s="94">
        <f>IF(DATABASE!$X3731&lt;&gt;1,"",DATABASE!Q3731)</f>
        <v/>
      </c>
      <c r="G3733" s="94">
        <f>IF(DATABASE!$X3731&lt;&gt;1,"",DATABASE!C3731)</f>
        <v/>
      </c>
      <c r="H3733" s="94">
        <f>IF(DATABASE!$X3731&lt;&gt;1,"",DATABASE!D3731)</f>
        <v/>
      </c>
      <c r="I3733" s="93">
        <f>IF(DATABASE!$X3731&lt;&gt;1,"",DATABASE!S3731)</f>
        <v/>
      </c>
    </row>
    <row r="3734" ht="16.5" customHeight="1" s="111">
      <c r="A3734" s="92">
        <f>IF(DATABASE!$X3732&lt;&gt;1,"",DATABASE!B3732)</f>
        <v/>
      </c>
      <c r="B3734" s="93">
        <f>IF(DATABASE!$X3732&lt;&gt;1,"",DATABASE!M3732)</f>
        <v/>
      </c>
      <c r="C3734" s="94">
        <f>IF(DATABASE!$X3732&lt;&gt;1,"",DATABASE!A3732)</f>
        <v/>
      </c>
      <c r="D3734" s="94">
        <f>IF(DATABASE!$X3732&lt;&gt;1,"",DATABASE!P3732)</f>
        <v/>
      </c>
      <c r="E3734" s="94">
        <f>IF(DATABASE!$X3732&lt;&gt;1,"",DATABASE!L3732)</f>
        <v/>
      </c>
      <c r="F3734" s="94">
        <f>IF(DATABASE!$X3732&lt;&gt;1,"",DATABASE!Q3732)</f>
        <v/>
      </c>
      <c r="G3734" s="94">
        <f>IF(DATABASE!$X3732&lt;&gt;1,"",DATABASE!C3732)</f>
        <v/>
      </c>
      <c r="H3734" s="94">
        <f>IF(DATABASE!$X3732&lt;&gt;1,"",DATABASE!D3732)</f>
        <v/>
      </c>
      <c r="I3734" s="93">
        <f>IF(DATABASE!$X3732&lt;&gt;1,"",DATABASE!S3732)</f>
        <v/>
      </c>
    </row>
    <row r="3735" ht="16.5" customHeight="1" s="111">
      <c r="A3735" s="92">
        <f>IF(DATABASE!$X3733&lt;&gt;1,"",DATABASE!B3733)</f>
        <v/>
      </c>
      <c r="B3735" s="93">
        <f>IF(DATABASE!$X3733&lt;&gt;1,"",DATABASE!M3733)</f>
        <v/>
      </c>
      <c r="C3735" s="94">
        <f>IF(DATABASE!$X3733&lt;&gt;1,"",DATABASE!A3733)</f>
        <v/>
      </c>
      <c r="D3735" s="94">
        <f>IF(DATABASE!$X3733&lt;&gt;1,"",DATABASE!P3733)</f>
        <v/>
      </c>
      <c r="E3735" s="94">
        <f>IF(DATABASE!$X3733&lt;&gt;1,"",DATABASE!L3733)</f>
        <v/>
      </c>
      <c r="F3735" s="94">
        <f>IF(DATABASE!$X3733&lt;&gt;1,"",DATABASE!Q3733)</f>
        <v/>
      </c>
      <c r="G3735" s="94">
        <f>IF(DATABASE!$X3733&lt;&gt;1,"",DATABASE!C3733)</f>
        <v/>
      </c>
      <c r="H3735" s="94">
        <f>IF(DATABASE!$X3733&lt;&gt;1,"",DATABASE!D3733)</f>
        <v/>
      </c>
      <c r="I3735" s="93">
        <f>IF(DATABASE!$X3733&lt;&gt;1,"",DATABASE!S3733)</f>
        <v/>
      </c>
    </row>
    <row r="3736" ht="16.5" customHeight="1" s="111">
      <c r="A3736" s="92">
        <f>IF(DATABASE!$X3734&lt;&gt;1,"",DATABASE!B3734)</f>
        <v/>
      </c>
      <c r="B3736" s="93">
        <f>IF(DATABASE!$X3734&lt;&gt;1,"",DATABASE!M3734)</f>
        <v/>
      </c>
      <c r="C3736" s="94">
        <f>IF(DATABASE!$X3734&lt;&gt;1,"",DATABASE!A3734)</f>
        <v/>
      </c>
      <c r="D3736" s="94">
        <f>IF(DATABASE!$X3734&lt;&gt;1,"",DATABASE!P3734)</f>
        <v/>
      </c>
      <c r="E3736" s="94">
        <f>IF(DATABASE!$X3734&lt;&gt;1,"",DATABASE!L3734)</f>
        <v/>
      </c>
      <c r="F3736" s="94">
        <f>IF(DATABASE!$X3734&lt;&gt;1,"",DATABASE!Q3734)</f>
        <v/>
      </c>
      <c r="G3736" s="94">
        <f>IF(DATABASE!$X3734&lt;&gt;1,"",DATABASE!C3734)</f>
        <v/>
      </c>
      <c r="H3736" s="94">
        <f>IF(DATABASE!$X3734&lt;&gt;1,"",DATABASE!D3734)</f>
        <v/>
      </c>
      <c r="I3736" s="93">
        <f>IF(DATABASE!$X3734&lt;&gt;1,"",DATABASE!S3734)</f>
        <v/>
      </c>
    </row>
    <row r="3737" ht="16.5" customHeight="1" s="111">
      <c r="A3737" s="92">
        <f>IF(DATABASE!$X3735&lt;&gt;1,"",DATABASE!B3735)</f>
        <v/>
      </c>
      <c r="B3737" s="93">
        <f>IF(DATABASE!$X3735&lt;&gt;1,"",DATABASE!M3735)</f>
        <v/>
      </c>
      <c r="C3737" s="94">
        <f>IF(DATABASE!$X3735&lt;&gt;1,"",DATABASE!A3735)</f>
        <v/>
      </c>
      <c r="D3737" s="94">
        <f>IF(DATABASE!$X3735&lt;&gt;1,"",DATABASE!P3735)</f>
        <v/>
      </c>
      <c r="E3737" s="94">
        <f>IF(DATABASE!$X3735&lt;&gt;1,"",DATABASE!L3735)</f>
        <v/>
      </c>
      <c r="F3737" s="94">
        <f>IF(DATABASE!$X3735&lt;&gt;1,"",DATABASE!Q3735)</f>
        <v/>
      </c>
      <c r="G3737" s="94">
        <f>IF(DATABASE!$X3735&lt;&gt;1,"",DATABASE!C3735)</f>
        <v/>
      </c>
      <c r="H3737" s="94">
        <f>IF(DATABASE!$X3735&lt;&gt;1,"",DATABASE!D3735)</f>
        <v/>
      </c>
      <c r="I3737" s="93">
        <f>IF(DATABASE!$X3735&lt;&gt;1,"",DATABASE!S3735)</f>
        <v/>
      </c>
    </row>
    <row r="3738" ht="16.5" customHeight="1" s="111">
      <c r="A3738" s="92">
        <f>IF(DATABASE!$X3736&lt;&gt;1,"",DATABASE!B3736)</f>
        <v/>
      </c>
      <c r="B3738" s="93">
        <f>IF(DATABASE!$X3736&lt;&gt;1,"",DATABASE!M3736)</f>
        <v/>
      </c>
      <c r="C3738" s="94">
        <f>IF(DATABASE!$X3736&lt;&gt;1,"",DATABASE!A3736)</f>
        <v/>
      </c>
      <c r="D3738" s="94">
        <f>IF(DATABASE!$X3736&lt;&gt;1,"",DATABASE!P3736)</f>
        <v/>
      </c>
      <c r="E3738" s="94">
        <f>IF(DATABASE!$X3736&lt;&gt;1,"",DATABASE!L3736)</f>
        <v/>
      </c>
      <c r="F3738" s="94">
        <f>IF(DATABASE!$X3736&lt;&gt;1,"",DATABASE!Q3736)</f>
        <v/>
      </c>
      <c r="G3738" s="94">
        <f>IF(DATABASE!$X3736&lt;&gt;1,"",DATABASE!C3736)</f>
        <v/>
      </c>
      <c r="H3738" s="94">
        <f>IF(DATABASE!$X3736&lt;&gt;1,"",DATABASE!D3736)</f>
        <v/>
      </c>
      <c r="I3738" s="93">
        <f>IF(DATABASE!$X3736&lt;&gt;1,"",DATABASE!S3736)</f>
        <v/>
      </c>
    </row>
    <row r="3739" ht="16.5" customHeight="1" s="111">
      <c r="A3739" s="92">
        <f>IF(DATABASE!$X3737&lt;&gt;1,"",DATABASE!B3737)</f>
        <v/>
      </c>
      <c r="B3739" s="93">
        <f>IF(DATABASE!$X3737&lt;&gt;1,"",DATABASE!M3737)</f>
        <v/>
      </c>
      <c r="C3739" s="94">
        <f>IF(DATABASE!$X3737&lt;&gt;1,"",DATABASE!A3737)</f>
        <v/>
      </c>
      <c r="D3739" s="94">
        <f>IF(DATABASE!$X3737&lt;&gt;1,"",DATABASE!P3737)</f>
        <v/>
      </c>
      <c r="E3739" s="94">
        <f>IF(DATABASE!$X3737&lt;&gt;1,"",DATABASE!L3737)</f>
        <v/>
      </c>
      <c r="F3739" s="94">
        <f>IF(DATABASE!$X3737&lt;&gt;1,"",DATABASE!Q3737)</f>
        <v/>
      </c>
      <c r="G3739" s="94">
        <f>IF(DATABASE!$X3737&lt;&gt;1,"",DATABASE!C3737)</f>
        <v/>
      </c>
      <c r="H3739" s="94">
        <f>IF(DATABASE!$X3737&lt;&gt;1,"",DATABASE!D3737)</f>
        <v/>
      </c>
      <c r="I3739" s="93">
        <f>IF(DATABASE!$X3737&lt;&gt;1,"",DATABASE!S3737)</f>
        <v/>
      </c>
    </row>
    <row r="3740" ht="16.5" customHeight="1" s="111">
      <c r="A3740" s="92">
        <f>IF(DATABASE!$X3738&lt;&gt;1,"",DATABASE!B3738)</f>
        <v/>
      </c>
      <c r="B3740" s="93">
        <f>IF(DATABASE!$X3738&lt;&gt;1,"",DATABASE!M3738)</f>
        <v/>
      </c>
      <c r="C3740" s="94">
        <f>IF(DATABASE!$X3738&lt;&gt;1,"",DATABASE!A3738)</f>
        <v/>
      </c>
      <c r="D3740" s="94">
        <f>IF(DATABASE!$X3738&lt;&gt;1,"",DATABASE!P3738)</f>
        <v/>
      </c>
      <c r="E3740" s="94">
        <f>IF(DATABASE!$X3738&lt;&gt;1,"",DATABASE!L3738)</f>
        <v/>
      </c>
      <c r="F3740" s="94">
        <f>IF(DATABASE!$X3738&lt;&gt;1,"",DATABASE!Q3738)</f>
        <v/>
      </c>
      <c r="G3740" s="94">
        <f>IF(DATABASE!$X3738&lt;&gt;1,"",DATABASE!C3738)</f>
        <v/>
      </c>
      <c r="H3740" s="94">
        <f>IF(DATABASE!$X3738&lt;&gt;1,"",DATABASE!D3738)</f>
        <v/>
      </c>
      <c r="I3740" s="93">
        <f>IF(DATABASE!$X3738&lt;&gt;1,"",DATABASE!S3738)</f>
        <v/>
      </c>
    </row>
    <row r="3741" ht="16.5" customHeight="1" s="111">
      <c r="A3741" s="92">
        <f>IF(DATABASE!$X3739&lt;&gt;1,"",DATABASE!B3739)</f>
        <v/>
      </c>
      <c r="B3741" s="93">
        <f>IF(DATABASE!$X3739&lt;&gt;1,"",DATABASE!M3739)</f>
        <v/>
      </c>
      <c r="C3741" s="94">
        <f>IF(DATABASE!$X3739&lt;&gt;1,"",DATABASE!A3739)</f>
        <v/>
      </c>
      <c r="D3741" s="94">
        <f>IF(DATABASE!$X3739&lt;&gt;1,"",DATABASE!P3739)</f>
        <v/>
      </c>
      <c r="E3741" s="94">
        <f>IF(DATABASE!$X3739&lt;&gt;1,"",DATABASE!L3739)</f>
        <v/>
      </c>
      <c r="F3741" s="94">
        <f>IF(DATABASE!$X3739&lt;&gt;1,"",DATABASE!Q3739)</f>
        <v/>
      </c>
      <c r="G3741" s="94">
        <f>IF(DATABASE!$X3739&lt;&gt;1,"",DATABASE!C3739)</f>
        <v/>
      </c>
      <c r="H3741" s="94">
        <f>IF(DATABASE!$X3739&lt;&gt;1,"",DATABASE!D3739)</f>
        <v/>
      </c>
      <c r="I3741" s="93">
        <f>IF(DATABASE!$X3739&lt;&gt;1,"",DATABASE!S3739)</f>
        <v/>
      </c>
    </row>
    <row r="3742" ht="16.5" customHeight="1" s="111">
      <c r="A3742" s="92">
        <f>IF(DATABASE!$X3740&lt;&gt;1,"",DATABASE!B3740)</f>
        <v/>
      </c>
      <c r="B3742" s="93">
        <f>IF(DATABASE!$X3740&lt;&gt;1,"",DATABASE!M3740)</f>
        <v/>
      </c>
      <c r="C3742" s="94">
        <f>IF(DATABASE!$X3740&lt;&gt;1,"",DATABASE!A3740)</f>
        <v/>
      </c>
      <c r="D3742" s="94">
        <f>IF(DATABASE!$X3740&lt;&gt;1,"",DATABASE!P3740)</f>
        <v/>
      </c>
      <c r="E3742" s="94">
        <f>IF(DATABASE!$X3740&lt;&gt;1,"",DATABASE!L3740)</f>
        <v/>
      </c>
      <c r="F3742" s="94">
        <f>IF(DATABASE!$X3740&lt;&gt;1,"",DATABASE!Q3740)</f>
        <v/>
      </c>
      <c r="G3742" s="94">
        <f>IF(DATABASE!$X3740&lt;&gt;1,"",DATABASE!C3740)</f>
        <v/>
      </c>
      <c r="H3742" s="94">
        <f>IF(DATABASE!$X3740&lt;&gt;1,"",DATABASE!D3740)</f>
        <v/>
      </c>
      <c r="I3742" s="93">
        <f>IF(DATABASE!$X3740&lt;&gt;1,"",DATABASE!S3740)</f>
        <v/>
      </c>
    </row>
    <row r="3743" ht="16.5" customHeight="1" s="111">
      <c r="A3743" s="92">
        <f>IF(DATABASE!$X3741&lt;&gt;1,"",DATABASE!B3741)</f>
        <v/>
      </c>
      <c r="B3743" s="93">
        <f>IF(DATABASE!$X3741&lt;&gt;1,"",DATABASE!M3741)</f>
        <v/>
      </c>
      <c r="C3743" s="94">
        <f>IF(DATABASE!$X3741&lt;&gt;1,"",DATABASE!A3741)</f>
        <v/>
      </c>
      <c r="D3743" s="94">
        <f>IF(DATABASE!$X3741&lt;&gt;1,"",DATABASE!P3741)</f>
        <v/>
      </c>
      <c r="E3743" s="94">
        <f>IF(DATABASE!$X3741&lt;&gt;1,"",DATABASE!L3741)</f>
        <v/>
      </c>
      <c r="F3743" s="94">
        <f>IF(DATABASE!$X3741&lt;&gt;1,"",DATABASE!Q3741)</f>
        <v/>
      </c>
      <c r="G3743" s="94">
        <f>IF(DATABASE!$X3741&lt;&gt;1,"",DATABASE!C3741)</f>
        <v/>
      </c>
      <c r="H3743" s="94">
        <f>IF(DATABASE!$X3741&lt;&gt;1,"",DATABASE!D3741)</f>
        <v/>
      </c>
      <c r="I3743" s="93">
        <f>IF(DATABASE!$X3741&lt;&gt;1,"",DATABASE!S3741)</f>
        <v/>
      </c>
    </row>
    <row r="3744" ht="16.5" customHeight="1" s="111">
      <c r="A3744" s="92">
        <f>IF(DATABASE!$X3742&lt;&gt;1,"",DATABASE!B3742)</f>
        <v/>
      </c>
      <c r="B3744" s="93">
        <f>IF(DATABASE!$X3742&lt;&gt;1,"",DATABASE!M3742)</f>
        <v/>
      </c>
      <c r="C3744" s="94">
        <f>IF(DATABASE!$X3742&lt;&gt;1,"",DATABASE!A3742)</f>
        <v/>
      </c>
      <c r="D3744" s="94">
        <f>IF(DATABASE!$X3742&lt;&gt;1,"",DATABASE!P3742)</f>
        <v/>
      </c>
      <c r="E3744" s="94">
        <f>IF(DATABASE!$X3742&lt;&gt;1,"",DATABASE!L3742)</f>
        <v/>
      </c>
      <c r="F3744" s="94">
        <f>IF(DATABASE!$X3742&lt;&gt;1,"",DATABASE!Q3742)</f>
        <v/>
      </c>
      <c r="G3744" s="94">
        <f>IF(DATABASE!$X3742&lt;&gt;1,"",DATABASE!C3742)</f>
        <v/>
      </c>
      <c r="H3744" s="94">
        <f>IF(DATABASE!$X3742&lt;&gt;1,"",DATABASE!D3742)</f>
        <v/>
      </c>
      <c r="I3744" s="93">
        <f>IF(DATABASE!$X3742&lt;&gt;1,"",DATABASE!S3742)</f>
        <v/>
      </c>
    </row>
    <row r="3745" ht="16.5" customHeight="1" s="111">
      <c r="A3745" s="92">
        <f>IF(DATABASE!$X3743&lt;&gt;1,"",DATABASE!B3743)</f>
        <v/>
      </c>
      <c r="B3745" s="93">
        <f>IF(DATABASE!$X3743&lt;&gt;1,"",DATABASE!M3743)</f>
        <v/>
      </c>
      <c r="C3745" s="94">
        <f>IF(DATABASE!$X3743&lt;&gt;1,"",DATABASE!A3743)</f>
        <v/>
      </c>
      <c r="D3745" s="94">
        <f>IF(DATABASE!$X3743&lt;&gt;1,"",DATABASE!P3743)</f>
        <v/>
      </c>
      <c r="E3745" s="94">
        <f>IF(DATABASE!$X3743&lt;&gt;1,"",DATABASE!L3743)</f>
        <v/>
      </c>
      <c r="F3745" s="94">
        <f>IF(DATABASE!$X3743&lt;&gt;1,"",DATABASE!Q3743)</f>
        <v/>
      </c>
      <c r="G3745" s="94">
        <f>IF(DATABASE!$X3743&lt;&gt;1,"",DATABASE!C3743)</f>
        <v/>
      </c>
      <c r="H3745" s="94">
        <f>IF(DATABASE!$X3743&lt;&gt;1,"",DATABASE!D3743)</f>
        <v/>
      </c>
      <c r="I3745" s="93">
        <f>IF(DATABASE!$X3743&lt;&gt;1,"",DATABASE!S3743)</f>
        <v/>
      </c>
    </row>
    <row r="3746" ht="16.5" customHeight="1" s="111">
      <c r="A3746" s="92">
        <f>IF(DATABASE!$X3744&lt;&gt;1,"",DATABASE!B3744)</f>
        <v/>
      </c>
      <c r="B3746" s="93">
        <f>IF(DATABASE!$X3744&lt;&gt;1,"",DATABASE!M3744)</f>
        <v/>
      </c>
      <c r="C3746" s="94">
        <f>IF(DATABASE!$X3744&lt;&gt;1,"",DATABASE!A3744)</f>
        <v/>
      </c>
      <c r="D3746" s="94">
        <f>IF(DATABASE!$X3744&lt;&gt;1,"",DATABASE!P3744)</f>
        <v/>
      </c>
      <c r="E3746" s="94">
        <f>IF(DATABASE!$X3744&lt;&gt;1,"",DATABASE!L3744)</f>
        <v/>
      </c>
      <c r="F3746" s="94">
        <f>IF(DATABASE!$X3744&lt;&gt;1,"",DATABASE!Q3744)</f>
        <v/>
      </c>
      <c r="G3746" s="94">
        <f>IF(DATABASE!$X3744&lt;&gt;1,"",DATABASE!C3744)</f>
        <v/>
      </c>
      <c r="H3746" s="94">
        <f>IF(DATABASE!$X3744&lt;&gt;1,"",DATABASE!D3744)</f>
        <v/>
      </c>
      <c r="I3746" s="93">
        <f>IF(DATABASE!$X3744&lt;&gt;1,"",DATABASE!S3744)</f>
        <v/>
      </c>
    </row>
    <row r="3747" ht="16.5" customHeight="1" s="111">
      <c r="A3747" s="92">
        <f>IF(DATABASE!$X3745&lt;&gt;1,"",DATABASE!B3745)</f>
        <v/>
      </c>
      <c r="B3747" s="93">
        <f>IF(DATABASE!$X3745&lt;&gt;1,"",DATABASE!M3745)</f>
        <v/>
      </c>
      <c r="C3747" s="94">
        <f>IF(DATABASE!$X3745&lt;&gt;1,"",DATABASE!A3745)</f>
        <v/>
      </c>
      <c r="D3747" s="94">
        <f>IF(DATABASE!$X3745&lt;&gt;1,"",DATABASE!P3745)</f>
        <v/>
      </c>
      <c r="E3747" s="94">
        <f>IF(DATABASE!$X3745&lt;&gt;1,"",DATABASE!L3745)</f>
        <v/>
      </c>
      <c r="F3747" s="94">
        <f>IF(DATABASE!$X3745&lt;&gt;1,"",DATABASE!Q3745)</f>
        <v/>
      </c>
      <c r="G3747" s="94">
        <f>IF(DATABASE!$X3745&lt;&gt;1,"",DATABASE!C3745)</f>
        <v/>
      </c>
      <c r="H3747" s="94">
        <f>IF(DATABASE!$X3745&lt;&gt;1,"",DATABASE!D3745)</f>
        <v/>
      </c>
      <c r="I3747" s="93">
        <f>IF(DATABASE!$X3745&lt;&gt;1,"",DATABASE!S3745)</f>
        <v/>
      </c>
    </row>
    <row r="3748" ht="16.5" customHeight="1" s="111">
      <c r="A3748" s="92">
        <f>IF(DATABASE!$X3746&lt;&gt;1,"",DATABASE!B3746)</f>
        <v/>
      </c>
      <c r="B3748" s="93">
        <f>IF(DATABASE!$X3746&lt;&gt;1,"",DATABASE!M3746)</f>
        <v/>
      </c>
      <c r="C3748" s="94">
        <f>IF(DATABASE!$X3746&lt;&gt;1,"",DATABASE!A3746)</f>
        <v/>
      </c>
      <c r="D3748" s="94">
        <f>IF(DATABASE!$X3746&lt;&gt;1,"",DATABASE!P3746)</f>
        <v/>
      </c>
      <c r="E3748" s="94">
        <f>IF(DATABASE!$X3746&lt;&gt;1,"",DATABASE!L3746)</f>
        <v/>
      </c>
      <c r="F3748" s="94">
        <f>IF(DATABASE!$X3746&lt;&gt;1,"",DATABASE!Q3746)</f>
        <v/>
      </c>
      <c r="G3748" s="94">
        <f>IF(DATABASE!$X3746&lt;&gt;1,"",DATABASE!C3746)</f>
        <v/>
      </c>
      <c r="H3748" s="94">
        <f>IF(DATABASE!$X3746&lt;&gt;1,"",DATABASE!D3746)</f>
        <v/>
      </c>
      <c r="I3748" s="93">
        <f>IF(DATABASE!$X3746&lt;&gt;1,"",DATABASE!S3746)</f>
        <v/>
      </c>
    </row>
    <row r="3749" ht="16.5" customHeight="1" s="111">
      <c r="A3749" s="92">
        <f>IF(DATABASE!$X3747&lt;&gt;1,"",DATABASE!B3747)</f>
        <v/>
      </c>
      <c r="B3749" s="93">
        <f>IF(DATABASE!$X3747&lt;&gt;1,"",DATABASE!M3747)</f>
        <v/>
      </c>
      <c r="C3749" s="94">
        <f>IF(DATABASE!$X3747&lt;&gt;1,"",DATABASE!A3747)</f>
        <v/>
      </c>
      <c r="D3749" s="94">
        <f>IF(DATABASE!$X3747&lt;&gt;1,"",DATABASE!P3747)</f>
        <v/>
      </c>
      <c r="E3749" s="94">
        <f>IF(DATABASE!$X3747&lt;&gt;1,"",DATABASE!L3747)</f>
        <v/>
      </c>
      <c r="F3749" s="94">
        <f>IF(DATABASE!$X3747&lt;&gt;1,"",DATABASE!Q3747)</f>
        <v/>
      </c>
      <c r="G3749" s="94">
        <f>IF(DATABASE!$X3747&lt;&gt;1,"",DATABASE!C3747)</f>
        <v/>
      </c>
      <c r="H3749" s="94">
        <f>IF(DATABASE!$X3747&lt;&gt;1,"",DATABASE!D3747)</f>
        <v/>
      </c>
      <c r="I3749" s="93">
        <f>IF(DATABASE!$X3747&lt;&gt;1,"",DATABASE!S3747)</f>
        <v/>
      </c>
    </row>
    <row r="3750" ht="16.5" customHeight="1" s="111">
      <c r="A3750" s="92">
        <f>IF(DATABASE!$X3748&lt;&gt;1,"",DATABASE!B3748)</f>
        <v/>
      </c>
      <c r="B3750" s="93">
        <f>IF(DATABASE!$X3748&lt;&gt;1,"",DATABASE!M3748)</f>
        <v/>
      </c>
      <c r="C3750" s="94">
        <f>IF(DATABASE!$X3748&lt;&gt;1,"",DATABASE!A3748)</f>
        <v/>
      </c>
      <c r="D3750" s="94">
        <f>IF(DATABASE!$X3748&lt;&gt;1,"",DATABASE!P3748)</f>
        <v/>
      </c>
      <c r="E3750" s="94">
        <f>IF(DATABASE!$X3748&lt;&gt;1,"",DATABASE!L3748)</f>
        <v/>
      </c>
      <c r="F3750" s="94">
        <f>IF(DATABASE!$X3748&lt;&gt;1,"",DATABASE!Q3748)</f>
        <v/>
      </c>
      <c r="G3750" s="94">
        <f>IF(DATABASE!$X3748&lt;&gt;1,"",DATABASE!C3748)</f>
        <v/>
      </c>
      <c r="H3750" s="94">
        <f>IF(DATABASE!$X3748&lt;&gt;1,"",DATABASE!D3748)</f>
        <v/>
      </c>
      <c r="I3750" s="93">
        <f>IF(DATABASE!$X3748&lt;&gt;1,"",DATABASE!S3748)</f>
        <v/>
      </c>
    </row>
    <row r="3751" ht="16.5" customHeight="1" s="111">
      <c r="A3751" s="92">
        <f>IF(DATABASE!$X3749&lt;&gt;1,"",DATABASE!B3749)</f>
        <v/>
      </c>
      <c r="B3751" s="93">
        <f>IF(DATABASE!$X3749&lt;&gt;1,"",DATABASE!M3749)</f>
        <v/>
      </c>
      <c r="C3751" s="94">
        <f>IF(DATABASE!$X3749&lt;&gt;1,"",DATABASE!A3749)</f>
        <v/>
      </c>
      <c r="D3751" s="94">
        <f>IF(DATABASE!$X3749&lt;&gt;1,"",DATABASE!P3749)</f>
        <v/>
      </c>
      <c r="E3751" s="94">
        <f>IF(DATABASE!$X3749&lt;&gt;1,"",DATABASE!L3749)</f>
        <v/>
      </c>
      <c r="F3751" s="94">
        <f>IF(DATABASE!$X3749&lt;&gt;1,"",DATABASE!Q3749)</f>
        <v/>
      </c>
      <c r="G3751" s="94">
        <f>IF(DATABASE!$X3749&lt;&gt;1,"",DATABASE!C3749)</f>
        <v/>
      </c>
      <c r="H3751" s="94">
        <f>IF(DATABASE!$X3749&lt;&gt;1,"",DATABASE!D3749)</f>
        <v/>
      </c>
      <c r="I3751" s="93">
        <f>IF(DATABASE!$X3749&lt;&gt;1,"",DATABASE!S3749)</f>
        <v/>
      </c>
    </row>
    <row r="3752" ht="16.5" customHeight="1" s="111">
      <c r="A3752" s="92">
        <f>IF(DATABASE!$X3750&lt;&gt;1,"",DATABASE!B3750)</f>
        <v/>
      </c>
      <c r="B3752" s="93">
        <f>IF(DATABASE!$X3750&lt;&gt;1,"",DATABASE!M3750)</f>
        <v/>
      </c>
      <c r="C3752" s="94">
        <f>IF(DATABASE!$X3750&lt;&gt;1,"",DATABASE!A3750)</f>
        <v/>
      </c>
      <c r="D3752" s="94">
        <f>IF(DATABASE!$X3750&lt;&gt;1,"",DATABASE!P3750)</f>
        <v/>
      </c>
      <c r="E3752" s="94">
        <f>IF(DATABASE!$X3750&lt;&gt;1,"",DATABASE!L3750)</f>
        <v/>
      </c>
      <c r="F3752" s="94">
        <f>IF(DATABASE!$X3750&lt;&gt;1,"",DATABASE!Q3750)</f>
        <v/>
      </c>
      <c r="G3752" s="94">
        <f>IF(DATABASE!$X3750&lt;&gt;1,"",DATABASE!C3750)</f>
        <v/>
      </c>
      <c r="H3752" s="94">
        <f>IF(DATABASE!$X3750&lt;&gt;1,"",DATABASE!D3750)</f>
        <v/>
      </c>
      <c r="I3752" s="93">
        <f>IF(DATABASE!$X3750&lt;&gt;1,"",DATABASE!S3750)</f>
        <v/>
      </c>
    </row>
    <row r="3753" ht="16.5" customHeight="1" s="111">
      <c r="A3753" s="92">
        <f>IF(DATABASE!$X3751&lt;&gt;1,"",DATABASE!B3751)</f>
        <v/>
      </c>
      <c r="B3753" s="93">
        <f>IF(DATABASE!$X3751&lt;&gt;1,"",DATABASE!M3751)</f>
        <v/>
      </c>
      <c r="C3753" s="94">
        <f>IF(DATABASE!$X3751&lt;&gt;1,"",DATABASE!A3751)</f>
        <v/>
      </c>
      <c r="D3753" s="94">
        <f>IF(DATABASE!$X3751&lt;&gt;1,"",DATABASE!P3751)</f>
        <v/>
      </c>
      <c r="E3753" s="94">
        <f>IF(DATABASE!$X3751&lt;&gt;1,"",DATABASE!L3751)</f>
        <v/>
      </c>
      <c r="F3753" s="94">
        <f>IF(DATABASE!$X3751&lt;&gt;1,"",DATABASE!Q3751)</f>
        <v/>
      </c>
      <c r="G3753" s="94">
        <f>IF(DATABASE!$X3751&lt;&gt;1,"",DATABASE!C3751)</f>
        <v/>
      </c>
      <c r="H3753" s="94">
        <f>IF(DATABASE!$X3751&lt;&gt;1,"",DATABASE!D3751)</f>
        <v/>
      </c>
      <c r="I3753" s="93">
        <f>IF(DATABASE!$X3751&lt;&gt;1,"",DATABASE!S3751)</f>
        <v/>
      </c>
    </row>
    <row r="3754" ht="16.5" customHeight="1" s="111">
      <c r="A3754" s="92">
        <f>IF(DATABASE!$X3752&lt;&gt;1,"",DATABASE!B3752)</f>
        <v/>
      </c>
      <c r="B3754" s="93">
        <f>IF(DATABASE!$X3752&lt;&gt;1,"",DATABASE!M3752)</f>
        <v/>
      </c>
      <c r="C3754" s="94">
        <f>IF(DATABASE!$X3752&lt;&gt;1,"",DATABASE!A3752)</f>
        <v/>
      </c>
      <c r="D3754" s="94">
        <f>IF(DATABASE!$X3752&lt;&gt;1,"",DATABASE!P3752)</f>
        <v/>
      </c>
      <c r="E3754" s="94">
        <f>IF(DATABASE!$X3752&lt;&gt;1,"",DATABASE!L3752)</f>
        <v/>
      </c>
      <c r="F3754" s="94">
        <f>IF(DATABASE!$X3752&lt;&gt;1,"",DATABASE!Q3752)</f>
        <v/>
      </c>
      <c r="G3754" s="94">
        <f>IF(DATABASE!$X3752&lt;&gt;1,"",DATABASE!C3752)</f>
        <v/>
      </c>
      <c r="H3754" s="94">
        <f>IF(DATABASE!$X3752&lt;&gt;1,"",DATABASE!D3752)</f>
        <v/>
      </c>
      <c r="I3754" s="93">
        <f>IF(DATABASE!$X3752&lt;&gt;1,"",DATABASE!S3752)</f>
        <v/>
      </c>
    </row>
    <row r="3755" ht="16.5" customHeight="1" s="111">
      <c r="A3755" s="92">
        <f>IF(DATABASE!$X3753&lt;&gt;1,"",DATABASE!B3753)</f>
        <v/>
      </c>
      <c r="B3755" s="93">
        <f>IF(DATABASE!$X3753&lt;&gt;1,"",DATABASE!M3753)</f>
        <v/>
      </c>
      <c r="C3755" s="94">
        <f>IF(DATABASE!$X3753&lt;&gt;1,"",DATABASE!A3753)</f>
        <v/>
      </c>
      <c r="D3755" s="94">
        <f>IF(DATABASE!$X3753&lt;&gt;1,"",DATABASE!P3753)</f>
        <v/>
      </c>
      <c r="E3755" s="94">
        <f>IF(DATABASE!$X3753&lt;&gt;1,"",DATABASE!L3753)</f>
        <v/>
      </c>
      <c r="F3755" s="94">
        <f>IF(DATABASE!$X3753&lt;&gt;1,"",DATABASE!Q3753)</f>
        <v/>
      </c>
      <c r="G3755" s="94">
        <f>IF(DATABASE!$X3753&lt;&gt;1,"",DATABASE!C3753)</f>
        <v/>
      </c>
      <c r="H3755" s="94">
        <f>IF(DATABASE!$X3753&lt;&gt;1,"",DATABASE!D3753)</f>
        <v/>
      </c>
      <c r="I3755" s="93">
        <f>IF(DATABASE!$X3753&lt;&gt;1,"",DATABASE!S3753)</f>
        <v/>
      </c>
    </row>
    <row r="3756" ht="16.5" customHeight="1" s="111">
      <c r="A3756" s="92">
        <f>IF(DATABASE!$X3754&lt;&gt;1,"",DATABASE!B3754)</f>
        <v/>
      </c>
      <c r="B3756" s="93">
        <f>IF(DATABASE!$X3754&lt;&gt;1,"",DATABASE!M3754)</f>
        <v/>
      </c>
      <c r="C3756" s="94">
        <f>IF(DATABASE!$X3754&lt;&gt;1,"",DATABASE!A3754)</f>
        <v/>
      </c>
      <c r="D3756" s="94">
        <f>IF(DATABASE!$X3754&lt;&gt;1,"",DATABASE!P3754)</f>
        <v/>
      </c>
      <c r="E3756" s="94">
        <f>IF(DATABASE!$X3754&lt;&gt;1,"",DATABASE!L3754)</f>
        <v/>
      </c>
      <c r="F3756" s="94">
        <f>IF(DATABASE!$X3754&lt;&gt;1,"",DATABASE!Q3754)</f>
        <v/>
      </c>
      <c r="G3756" s="94">
        <f>IF(DATABASE!$X3754&lt;&gt;1,"",DATABASE!C3754)</f>
        <v/>
      </c>
      <c r="H3756" s="94">
        <f>IF(DATABASE!$X3754&lt;&gt;1,"",DATABASE!D3754)</f>
        <v/>
      </c>
      <c r="I3756" s="93">
        <f>IF(DATABASE!$X3754&lt;&gt;1,"",DATABASE!S3754)</f>
        <v/>
      </c>
    </row>
    <row r="3757" ht="16.5" customHeight="1" s="111">
      <c r="A3757" s="92">
        <f>IF(DATABASE!$X3755&lt;&gt;1,"",DATABASE!B3755)</f>
        <v/>
      </c>
      <c r="B3757" s="93">
        <f>IF(DATABASE!$X3755&lt;&gt;1,"",DATABASE!M3755)</f>
        <v/>
      </c>
      <c r="C3757" s="94">
        <f>IF(DATABASE!$X3755&lt;&gt;1,"",DATABASE!A3755)</f>
        <v/>
      </c>
      <c r="D3757" s="94">
        <f>IF(DATABASE!$X3755&lt;&gt;1,"",DATABASE!P3755)</f>
        <v/>
      </c>
      <c r="E3757" s="94">
        <f>IF(DATABASE!$X3755&lt;&gt;1,"",DATABASE!L3755)</f>
        <v/>
      </c>
      <c r="F3757" s="94">
        <f>IF(DATABASE!$X3755&lt;&gt;1,"",DATABASE!Q3755)</f>
        <v/>
      </c>
      <c r="G3757" s="94">
        <f>IF(DATABASE!$X3755&lt;&gt;1,"",DATABASE!C3755)</f>
        <v/>
      </c>
      <c r="H3757" s="94">
        <f>IF(DATABASE!$X3755&lt;&gt;1,"",DATABASE!D3755)</f>
        <v/>
      </c>
      <c r="I3757" s="93">
        <f>IF(DATABASE!$X3755&lt;&gt;1,"",DATABASE!S3755)</f>
        <v/>
      </c>
    </row>
    <row r="3758" ht="16.5" customHeight="1" s="111">
      <c r="A3758" s="92">
        <f>IF(DATABASE!$X3756&lt;&gt;1,"",DATABASE!B3756)</f>
        <v/>
      </c>
      <c r="B3758" s="93">
        <f>IF(DATABASE!$X3756&lt;&gt;1,"",DATABASE!M3756)</f>
        <v/>
      </c>
      <c r="C3758" s="94">
        <f>IF(DATABASE!$X3756&lt;&gt;1,"",DATABASE!A3756)</f>
        <v/>
      </c>
      <c r="D3758" s="94">
        <f>IF(DATABASE!$X3756&lt;&gt;1,"",DATABASE!P3756)</f>
        <v/>
      </c>
      <c r="E3758" s="94">
        <f>IF(DATABASE!$X3756&lt;&gt;1,"",DATABASE!L3756)</f>
        <v/>
      </c>
      <c r="F3758" s="94">
        <f>IF(DATABASE!$X3756&lt;&gt;1,"",DATABASE!Q3756)</f>
        <v/>
      </c>
      <c r="G3758" s="94">
        <f>IF(DATABASE!$X3756&lt;&gt;1,"",DATABASE!C3756)</f>
        <v/>
      </c>
      <c r="H3758" s="94">
        <f>IF(DATABASE!$X3756&lt;&gt;1,"",DATABASE!D3756)</f>
        <v/>
      </c>
      <c r="I3758" s="93">
        <f>IF(DATABASE!$X3756&lt;&gt;1,"",DATABASE!S3756)</f>
        <v/>
      </c>
    </row>
    <row r="3759" ht="16.5" customHeight="1" s="111">
      <c r="A3759" s="92">
        <f>IF(DATABASE!$X3757&lt;&gt;1,"",DATABASE!B3757)</f>
        <v/>
      </c>
      <c r="B3759" s="93">
        <f>IF(DATABASE!$X3757&lt;&gt;1,"",DATABASE!M3757)</f>
        <v/>
      </c>
      <c r="C3759" s="94">
        <f>IF(DATABASE!$X3757&lt;&gt;1,"",DATABASE!A3757)</f>
        <v/>
      </c>
      <c r="D3759" s="94">
        <f>IF(DATABASE!$X3757&lt;&gt;1,"",DATABASE!P3757)</f>
        <v/>
      </c>
      <c r="E3759" s="94">
        <f>IF(DATABASE!$X3757&lt;&gt;1,"",DATABASE!L3757)</f>
        <v/>
      </c>
      <c r="F3759" s="94">
        <f>IF(DATABASE!$X3757&lt;&gt;1,"",DATABASE!Q3757)</f>
        <v/>
      </c>
      <c r="G3759" s="94">
        <f>IF(DATABASE!$X3757&lt;&gt;1,"",DATABASE!C3757)</f>
        <v/>
      </c>
      <c r="H3759" s="94">
        <f>IF(DATABASE!$X3757&lt;&gt;1,"",DATABASE!D3757)</f>
        <v/>
      </c>
      <c r="I3759" s="93">
        <f>IF(DATABASE!$X3757&lt;&gt;1,"",DATABASE!S3757)</f>
        <v/>
      </c>
    </row>
    <row r="3760" ht="16.5" customHeight="1" s="111">
      <c r="A3760" s="92">
        <f>IF(DATABASE!$X3758&lt;&gt;1,"",DATABASE!B3758)</f>
        <v/>
      </c>
      <c r="B3760" s="93">
        <f>IF(DATABASE!$X3758&lt;&gt;1,"",DATABASE!M3758)</f>
        <v/>
      </c>
      <c r="C3760" s="94">
        <f>IF(DATABASE!$X3758&lt;&gt;1,"",DATABASE!A3758)</f>
        <v/>
      </c>
      <c r="D3760" s="94">
        <f>IF(DATABASE!$X3758&lt;&gt;1,"",DATABASE!P3758)</f>
        <v/>
      </c>
      <c r="E3760" s="94">
        <f>IF(DATABASE!$X3758&lt;&gt;1,"",DATABASE!L3758)</f>
        <v/>
      </c>
      <c r="F3760" s="94">
        <f>IF(DATABASE!$X3758&lt;&gt;1,"",DATABASE!Q3758)</f>
        <v/>
      </c>
      <c r="G3760" s="94">
        <f>IF(DATABASE!$X3758&lt;&gt;1,"",DATABASE!C3758)</f>
        <v/>
      </c>
      <c r="H3760" s="94">
        <f>IF(DATABASE!$X3758&lt;&gt;1,"",DATABASE!D3758)</f>
        <v/>
      </c>
      <c r="I3760" s="93">
        <f>IF(DATABASE!$X3758&lt;&gt;1,"",DATABASE!S3758)</f>
        <v/>
      </c>
    </row>
    <row r="3761" ht="16.5" customHeight="1" s="111">
      <c r="A3761" s="92">
        <f>IF(DATABASE!$X3759&lt;&gt;1,"",DATABASE!B3759)</f>
        <v/>
      </c>
      <c r="B3761" s="93">
        <f>IF(DATABASE!$X3759&lt;&gt;1,"",DATABASE!M3759)</f>
        <v/>
      </c>
      <c r="C3761" s="94">
        <f>IF(DATABASE!$X3759&lt;&gt;1,"",DATABASE!A3759)</f>
        <v/>
      </c>
      <c r="D3761" s="94">
        <f>IF(DATABASE!$X3759&lt;&gt;1,"",DATABASE!P3759)</f>
        <v/>
      </c>
      <c r="E3761" s="94">
        <f>IF(DATABASE!$X3759&lt;&gt;1,"",DATABASE!L3759)</f>
        <v/>
      </c>
      <c r="F3761" s="94">
        <f>IF(DATABASE!$X3759&lt;&gt;1,"",DATABASE!Q3759)</f>
        <v/>
      </c>
      <c r="G3761" s="94">
        <f>IF(DATABASE!$X3759&lt;&gt;1,"",DATABASE!C3759)</f>
        <v/>
      </c>
      <c r="H3761" s="94">
        <f>IF(DATABASE!$X3759&lt;&gt;1,"",DATABASE!D3759)</f>
        <v/>
      </c>
      <c r="I3761" s="93">
        <f>IF(DATABASE!$X3759&lt;&gt;1,"",DATABASE!S3759)</f>
        <v/>
      </c>
    </row>
    <row r="3762" ht="16.5" customHeight="1" s="111">
      <c r="A3762" s="92">
        <f>IF(DATABASE!$X3760&lt;&gt;1,"",DATABASE!B3760)</f>
        <v/>
      </c>
      <c r="B3762" s="93">
        <f>IF(DATABASE!$X3760&lt;&gt;1,"",DATABASE!M3760)</f>
        <v/>
      </c>
      <c r="C3762" s="94">
        <f>IF(DATABASE!$X3760&lt;&gt;1,"",DATABASE!A3760)</f>
        <v/>
      </c>
      <c r="D3762" s="94">
        <f>IF(DATABASE!$X3760&lt;&gt;1,"",DATABASE!P3760)</f>
        <v/>
      </c>
      <c r="E3762" s="94">
        <f>IF(DATABASE!$X3760&lt;&gt;1,"",DATABASE!L3760)</f>
        <v/>
      </c>
      <c r="F3762" s="94">
        <f>IF(DATABASE!$X3760&lt;&gt;1,"",DATABASE!Q3760)</f>
        <v/>
      </c>
      <c r="G3762" s="94">
        <f>IF(DATABASE!$X3760&lt;&gt;1,"",DATABASE!C3760)</f>
        <v/>
      </c>
      <c r="H3762" s="94">
        <f>IF(DATABASE!$X3760&lt;&gt;1,"",DATABASE!D3760)</f>
        <v/>
      </c>
      <c r="I3762" s="93">
        <f>IF(DATABASE!$X3760&lt;&gt;1,"",DATABASE!S3760)</f>
        <v/>
      </c>
    </row>
    <row r="3763" ht="16.5" customHeight="1" s="111">
      <c r="A3763" s="92">
        <f>IF(DATABASE!$X3761&lt;&gt;1,"",DATABASE!B3761)</f>
        <v/>
      </c>
      <c r="B3763" s="93">
        <f>IF(DATABASE!$X3761&lt;&gt;1,"",DATABASE!M3761)</f>
        <v/>
      </c>
      <c r="C3763" s="94">
        <f>IF(DATABASE!$X3761&lt;&gt;1,"",DATABASE!A3761)</f>
        <v/>
      </c>
      <c r="D3763" s="94">
        <f>IF(DATABASE!$X3761&lt;&gt;1,"",DATABASE!P3761)</f>
        <v/>
      </c>
      <c r="E3763" s="94">
        <f>IF(DATABASE!$X3761&lt;&gt;1,"",DATABASE!L3761)</f>
        <v/>
      </c>
      <c r="F3763" s="94">
        <f>IF(DATABASE!$X3761&lt;&gt;1,"",DATABASE!Q3761)</f>
        <v/>
      </c>
      <c r="G3763" s="94">
        <f>IF(DATABASE!$X3761&lt;&gt;1,"",DATABASE!C3761)</f>
        <v/>
      </c>
      <c r="H3763" s="94">
        <f>IF(DATABASE!$X3761&lt;&gt;1,"",DATABASE!D3761)</f>
        <v/>
      </c>
      <c r="I3763" s="93">
        <f>IF(DATABASE!$X3761&lt;&gt;1,"",DATABASE!S3761)</f>
        <v/>
      </c>
    </row>
    <row r="3764" ht="16.5" customHeight="1" s="111">
      <c r="A3764" s="92">
        <f>IF(DATABASE!$X3762&lt;&gt;1,"",DATABASE!B3762)</f>
        <v/>
      </c>
      <c r="B3764" s="93">
        <f>IF(DATABASE!$X3762&lt;&gt;1,"",DATABASE!M3762)</f>
        <v/>
      </c>
      <c r="C3764" s="94">
        <f>IF(DATABASE!$X3762&lt;&gt;1,"",DATABASE!A3762)</f>
        <v/>
      </c>
      <c r="D3764" s="94">
        <f>IF(DATABASE!$X3762&lt;&gt;1,"",DATABASE!P3762)</f>
        <v/>
      </c>
      <c r="E3764" s="94">
        <f>IF(DATABASE!$X3762&lt;&gt;1,"",DATABASE!L3762)</f>
        <v/>
      </c>
      <c r="F3764" s="94">
        <f>IF(DATABASE!$X3762&lt;&gt;1,"",DATABASE!Q3762)</f>
        <v/>
      </c>
      <c r="G3764" s="94">
        <f>IF(DATABASE!$X3762&lt;&gt;1,"",DATABASE!C3762)</f>
        <v/>
      </c>
      <c r="H3764" s="94">
        <f>IF(DATABASE!$X3762&lt;&gt;1,"",DATABASE!D3762)</f>
        <v/>
      </c>
      <c r="I3764" s="93">
        <f>IF(DATABASE!$X3762&lt;&gt;1,"",DATABASE!S3762)</f>
        <v/>
      </c>
    </row>
    <row r="3765" ht="16.5" customHeight="1" s="111">
      <c r="A3765" s="92">
        <f>IF(DATABASE!$X3763&lt;&gt;1,"",DATABASE!B3763)</f>
        <v/>
      </c>
      <c r="B3765" s="93">
        <f>IF(DATABASE!$X3763&lt;&gt;1,"",DATABASE!M3763)</f>
        <v/>
      </c>
      <c r="C3765" s="94">
        <f>IF(DATABASE!$X3763&lt;&gt;1,"",DATABASE!A3763)</f>
        <v/>
      </c>
      <c r="D3765" s="94">
        <f>IF(DATABASE!$X3763&lt;&gt;1,"",DATABASE!P3763)</f>
        <v/>
      </c>
      <c r="E3765" s="94">
        <f>IF(DATABASE!$X3763&lt;&gt;1,"",DATABASE!L3763)</f>
        <v/>
      </c>
      <c r="F3765" s="94">
        <f>IF(DATABASE!$X3763&lt;&gt;1,"",DATABASE!Q3763)</f>
        <v/>
      </c>
      <c r="G3765" s="94">
        <f>IF(DATABASE!$X3763&lt;&gt;1,"",DATABASE!C3763)</f>
        <v/>
      </c>
      <c r="H3765" s="94">
        <f>IF(DATABASE!$X3763&lt;&gt;1,"",DATABASE!D3763)</f>
        <v/>
      </c>
      <c r="I3765" s="93">
        <f>IF(DATABASE!$X3763&lt;&gt;1,"",DATABASE!S3763)</f>
        <v/>
      </c>
    </row>
    <row r="3766" ht="16.5" customHeight="1" s="111">
      <c r="A3766" s="92">
        <f>IF(DATABASE!$X3764&lt;&gt;1,"",DATABASE!B3764)</f>
        <v/>
      </c>
      <c r="B3766" s="93">
        <f>IF(DATABASE!$X3764&lt;&gt;1,"",DATABASE!M3764)</f>
        <v/>
      </c>
      <c r="C3766" s="94">
        <f>IF(DATABASE!$X3764&lt;&gt;1,"",DATABASE!A3764)</f>
        <v/>
      </c>
      <c r="D3766" s="94">
        <f>IF(DATABASE!$X3764&lt;&gt;1,"",DATABASE!P3764)</f>
        <v/>
      </c>
      <c r="E3766" s="94">
        <f>IF(DATABASE!$X3764&lt;&gt;1,"",DATABASE!L3764)</f>
        <v/>
      </c>
      <c r="F3766" s="94">
        <f>IF(DATABASE!$X3764&lt;&gt;1,"",DATABASE!Q3764)</f>
        <v/>
      </c>
      <c r="G3766" s="94">
        <f>IF(DATABASE!$X3764&lt;&gt;1,"",DATABASE!C3764)</f>
        <v/>
      </c>
      <c r="H3766" s="94">
        <f>IF(DATABASE!$X3764&lt;&gt;1,"",DATABASE!D3764)</f>
        <v/>
      </c>
      <c r="I3766" s="93">
        <f>IF(DATABASE!$X3764&lt;&gt;1,"",DATABASE!S3764)</f>
        <v/>
      </c>
    </row>
    <row r="3767" ht="16.5" customHeight="1" s="111">
      <c r="A3767" s="92">
        <f>IF(DATABASE!$X3765&lt;&gt;1,"",DATABASE!B3765)</f>
        <v/>
      </c>
      <c r="B3767" s="93">
        <f>IF(DATABASE!$X3765&lt;&gt;1,"",DATABASE!M3765)</f>
        <v/>
      </c>
      <c r="C3767" s="94">
        <f>IF(DATABASE!$X3765&lt;&gt;1,"",DATABASE!A3765)</f>
        <v/>
      </c>
      <c r="D3767" s="94">
        <f>IF(DATABASE!$X3765&lt;&gt;1,"",DATABASE!P3765)</f>
        <v/>
      </c>
      <c r="E3767" s="94">
        <f>IF(DATABASE!$X3765&lt;&gt;1,"",DATABASE!L3765)</f>
        <v/>
      </c>
      <c r="F3767" s="94">
        <f>IF(DATABASE!$X3765&lt;&gt;1,"",DATABASE!Q3765)</f>
        <v/>
      </c>
      <c r="G3767" s="94">
        <f>IF(DATABASE!$X3765&lt;&gt;1,"",DATABASE!C3765)</f>
        <v/>
      </c>
      <c r="H3767" s="94">
        <f>IF(DATABASE!$X3765&lt;&gt;1,"",DATABASE!D3765)</f>
        <v/>
      </c>
      <c r="I3767" s="93">
        <f>IF(DATABASE!$X3765&lt;&gt;1,"",DATABASE!S3765)</f>
        <v/>
      </c>
    </row>
    <row r="3768" ht="16.5" customHeight="1" s="111">
      <c r="A3768" s="92">
        <f>IF(DATABASE!$X3766&lt;&gt;1,"",DATABASE!B3766)</f>
        <v/>
      </c>
      <c r="B3768" s="93">
        <f>IF(DATABASE!$X3766&lt;&gt;1,"",DATABASE!M3766)</f>
        <v/>
      </c>
      <c r="C3768" s="94">
        <f>IF(DATABASE!$X3766&lt;&gt;1,"",DATABASE!A3766)</f>
        <v/>
      </c>
      <c r="D3768" s="94">
        <f>IF(DATABASE!$X3766&lt;&gt;1,"",DATABASE!P3766)</f>
        <v/>
      </c>
      <c r="E3768" s="94">
        <f>IF(DATABASE!$X3766&lt;&gt;1,"",DATABASE!L3766)</f>
        <v/>
      </c>
      <c r="F3768" s="94">
        <f>IF(DATABASE!$X3766&lt;&gt;1,"",DATABASE!Q3766)</f>
        <v/>
      </c>
      <c r="G3768" s="94">
        <f>IF(DATABASE!$X3766&lt;&gt;1,"",DATABASE!C3766)</f>
        <v/>
      </c>
      <c r="H3768" s="94">
        <f>IF(DATABASE!$X3766&lt;&gt;1,"",DATABASE!D3766)</f>
        <v/>
      </c>
      <c r="I3768" s="93">
        <f>IF(DATABASE!$X3766&lt;&gt;1,"",DATABASE!S3766)</f>
        <v/>
      </c>
    </row>
    <row r="3769" ht="16.5" customHeight="1" s="111">
      <c r="A3769" s="92">
        <f>IF(DATABASE!$X3767&lt;&gt;1,"",DATABASE!B3767)</f>
        <v/>
      </c>
      <c r="B3769" s="93">
        <f>IF(DATABASE!$X3767&lt;&gt;1,"",DATABASE!M3767)</f>
        <v/>
      </c>
      <c r="C3769" s="94">
        <f>IF(DATABASE!$X3767&lt;&gt;1,"",DATABASE!A3767)</f>
        <v/>
      </c>
      <c r="D3769" s="94">
        <f>IF(DATABASE!$X3767&lt;&gt;1,"",DATABASE!P3767)</f>
        <v/>
      </c>
      <c r="E3769" s="94">
        <f>IF(DATABASE!$X3767&lt;&gt;1,"",DATABASE!L3767)</f>
        <v/>
      </c>
      <c r="F3769" s="94">
        <f>IF(DATABASE!$X3767&lt;&gt;1,"",DATABASE!Q3767)</f>
        <v/>
      </c>
      <c r="G3769" s="94">
        <f>IF(DATABASE!$X3767&lt;&gt;1,"",DATABASE!C3767)</f>
        <v/>
      </c>
      <c r="H3769" s="94">
        <f>IF(DATABASE!$X3767&lt;&gt;1,"",DATABASE!D3767)</f>
        <v/>
      </c>
      <c r="I3769" s="93">
        <f>IF(DATABASE!$X3767&lt;&gt;1,"",DATABASE!S3767)</f>
        <v/>
      </c>
    </row>
    <row r="3770" ht="16.5" customHeight="1" s="111">
      <c r="A3770" s="92">
        <f>IF(DATABASE!$X3768&lt;&gt;1,"",DATABASE!B3768)</f>
        <v/>
      </c>
      <c r="B3770" s="93">
        <f>IF(DATABASE!$X3768&lt;&gt;1,"",DATABASE!M3768)</f>
        <v/>
      </c>
      <c r="C3770" s="94">
        <f>IF(DATABASE!$X3768&lt;&gt;1,"",DATABASE!A3768)</f>
        <v/>
      </c>
      <c r="D3770" s="94">
        <f>IF(DATABASE!$X3768&lt;&gt;1,"",DATABASE!P3768)</f>
        <v/>
      </c>
      <c r="E3770" s="94">
        <f>IF(DATABASE!$X3768&lt;&gt;1,"",DATABASE!L3768)</f>
        <v/>
      </c>
      <c r="F3770" s="94">
        <f>IF(DATABASE!$X3768&lt;&gt;1,"",DATABASE!Q3768)</f>
        <v/>
      </c>
      <c r="G3770" s="94">
        <f>IF(DATABASE!$X3768&lt;&gt;1,"",DATABASE!C3768)</f>
        <v/>
      </c>
      <c r="H3770" s="94">
        <f>IF(DATABASE!$X3768&lt;&gt;1,"",DATABASE!D3768)</f>
        <v/>
      </c>
      <c r="I3770" s="93">
        <f>IF(DATABASE!$X3768&lt;&gt;1,"",DATABASE!S3768)</f>
        <v/>
      </c>
    </row>
    <row r="3771" ht="16.5" customHeight="1" s="111">
      <c r="A3771" s="92">
        <f>IF(DATABASE!$X3769&lt;&gt;1,"",DATABASE!B3769)</f>
        <v/>
      </c>
      <c r="B3771" s="93">
        <f>IF(DATABASE!$X3769&lt;&gt;1,"",DATABASE!M3769)</f>
        <v/>
      </c>
      <c r="C3771" s="94">
        <f>IF(DATABASE!$X3769&lt;&gt;1,"",DATABASE!A3769)</f>
        <v/>
      </c>
      <c r="D3771" s="94">
        <f>IF(DATABASE!$X3769&lt;&gt;1,"",DATABASE!P3769)</f>
        <v/>
      </c>
      <c r="E3771" s="94">
        <f>IF(DATABASE!$X3769&lt;&gt;1,"",DATABASE!L3769)</f>
        <v/>
      </c>
      <c r="F3771" s="94">
        <f>IF(DATABASE!$X3769&lt;&gt;1,"",DATABASE!Q3769)</f>
        <v/>
      </c>
      <c r="G3771" s="94">
        <f>IF(DATABASE!$X3769&lt;&gt;1,"",DATABASE!C3769)</f>
        <v/>
      </c>
      <c r="H3771" s="94">
        <f>IF(DATABASE!$X3769&lt;&gt;1,"",DATABASE!D3769)</f>
        <v/>
      </c>
      <c r="I3771" s="93">
        <f>IF(DATABASE!$X3769&lt;&gt;1,"",DATABASE!S3769)</f>
        <v/>
      </c>
    </row>
    <row r="3772" ht="16.5" customHeight="1" s="111">
      <c r="A3772" s="92">
        <f>IF(DATABASE!$X3770&lt;&gt;1,"",DATABASE!B3770)</f>
        <v/>
      </c>
      <c r="B3772" s="93">
        <f>IF(DATABASE!$X3770&lt;&gt;1,"",DATABASE!M3770)</f>
        <v/>
      </c>
      <c r="C3772" s="94">
        <f>IF(DATABASE!$X3770&lt;&gt;1,"",DATABASE!A3770)</f>
        <v/>
      </c>
      <c r="D3772" s="94">
        <f>IF(DATABASE!$X3770&lt;&gt;1,"",DATABASE!P3770)</f>
        <v/>
      </c>
      <c r="E3772" s="94">
        <f>IF(DATABASE!$X3770&lt;&gt;1,"",DATABASE!L3770)</f>
        <v/>
      </c>
      <c r="F3772" s="94">
        <f>IF(DATABASE!$X3770&lt;&gt;1,"",DATABASE!Q3770)</f>
        <v/>
      </c>
      <c r="G3772" s="94">
        <f>IF(DATABASE!$X3770&lt;&gt;1,"",DATABASE!C3770)</f>
        <v/>
      </c>
      <c r="H3772" s="94">
        <f>IF(DATABASE!$X3770&lt;&gt;1,"",DATABASE!D3770)</f>
        <v/>
      </c>
      <c r="I3772" s="93">
        <f>IF(DATABASE!$X3770&lt;&gt;1,"",DATABASE!S3770)</f>
        <v/>
      </c>
    </row>
    <row r="3773" ht="16.5" customHeight="1" s="111">
      <c r="A3773" s="92">
        <f>IF(DATABASE!$X3771&lt;&gt;1,"",DATABASE!B3771)</f>
        <v/>
      </c>
      <c r="B3773" s="93">
        <f>IF(DATABASE!$X3771&lt;&gt;1,"",DATABASE!M3771)</f>
        <v/>
      </c>
      <c r="C3773" s="94">
        <f>IF(DATABASE!$X3771&lt;&gt;1,"",DATABASE!A3771)</f>
        <v/>
      </c>
      <c r="D3773" s="94">
        <f>IF(DATABASE!$X3771&lt;&gt;1,"",DATABASE!P3771)</f>
        <v/>
      </c>
      <c r="E3773" s="94">
        <f>IF(DATABASE!$X3771&lt;&gt;1,"",DATABASE!L3771)</f>
        <v/>
      </c>
      <c r="F3773" s="94">
        <f>IF(DATABASE!$X3771&lt;&gt;1,"",DATABASE!Q3771)</f>
        <v/>
      </c>
      <c r="G3773" s="94">
        <f>IF(DATABASE!$X3771&lt;&gt;1,"",DATABASE!C3771)</f>
        <v/>
      </c>
      <c r="H3773" s="94">
        <f>IF(DATABASE!$X3771&lt;&gt;1,"",DATABASE!D3771)</f>
        <v/>
      </c>
      <c r="I3773" s="93">
        <f>IF(DATABASE!$X3771&lt;&gt;1,"",DATABASE!S3771)</f>
        <v/>
      </c>
    </row>
    <row r="3774" ht="16.5" customHeight="1" s="111">
      <c r="A3774" s="92">
        <f>IF(DATABASE!$X3772&lt;&gt;1,"",DATABASE!B3772)</f>
        <v/>
      </c>
      <c r="B3774" s="93">
        <f>IF(DATABASE!$X3772&lt;&gt;1,"",DATABASE!M3772)</f>
        <v/>
      </c>
      <c r="C3774" s="94">
        <f>IF(DATABASE!$X3772&lt;&gt;1,"",DATABASE!A3772)</f>
        <v/>
      </c>
      <c r="D3774" s="94">
        <f>IF(DATABASE!$X3772&lt;&gt;1,"",DATABASE!P3772)</f>
        <v/>
      </c>
      <c r="E3774" s="94">
        <f>IF(DATABASE!$X3772&lt;&gt;1,"",DATABASE!L3772)</f>
        <v/>
      </c>
      <c r="F3774" s="94">
        <f>IF(DATABASE!$X3772&lt;&gt;1,"",DATABASE!Q3772)</f>
        <v/>
      </c>
      <c r="G3774" s="94">
        <f>IF(DATABASE!$X3772&lt;&gt;1,"",DATABASE!C3772)</f>
        <v/>
      </c>
      <c r="H3774" s="94">
        <f>IF(DATABASE!$X3772&lt;&gt;1,"",DATABASE!D3772)</f>
        <v/>
      </c>
      <c r="I3774" s="93">
        <f>IF(DATABASE!$X3772&lt;&gt;1,"",DATABASE!S3772)</f>
        <v/>
      </c>
    </row>
    <row r="3775" ht="16.5" customHeight="1" s="111">
      <c r="A3775" s="92">
        <f>IF(DATABASE!$X3773&lt;&gt;1,"",DATABASE!B3773)</f>
        <v/>
      </c>
      <c r="B3775" s="93">
        <f>IF(DATABASE!$X3773&lt;&gt;1,"",DATABASE!M3773)</f>
        <v/>
      </c>
      <c r="C3775" s="94">
        <f>IF(DATABASE!$X3773&lt;&gt;1,"",DATABASE!A3773)</f>
        <v/>
      </c>
      <c r="D3775" s="94">
        <f>IF(DATABASE!$X3773&lt;&gt;1,"",DATABASE!P3773)</f>
        <v/>
      </c>
      <c r="E3775" s="94">
        <f>IF(DATABASE!$X3773&lt;&gt;1,"",DATABASE!L3773)</f>
        <v/>
      </c>
      <c r="F3775" s="94">
        <f>IF(DATABASE!$X3773&lt;&gt;1,"",DATABASE!Q3773)</f>
        <v/>
      </c>
      <c r="G3775" s="94">
        <f>IF(DATABASE!$X3773&lt;&gt;1,"",DATABASE!C3773)</f>
        <v/>
      </c>
      <c r="H3775" s="94">
        <f>IF(DATABASE!$X3773&lt;&gt;1,"",DATABASE!D3773)</f>
        <v/>
      </c>
      <c r="I3775" s="93">
        <f>IF(DATABASE!$X3773&lt;&gt;1,"",DATABASE!S3773)</f>
        <v/>
      </c>
    </row>
    <row r="3776" ht="16.5" customHeight="1" s="111">
      <c r="A3776" s="92">
        <f>IF(DATABASE!$X3774&lt;&gt;1,"",DATABASE!B3774)</f>
        <v/>
      </c>
      <c r="B3776" s="93">
        <f>IF(DATABASE!$X3774&lt;&gt;1,"",DATABASE!M3774)</f>
        <v/>
      </c>
      <c r="C3776" s="94">
        <f>IF(DATABASE!$X3774&lt;&gt;1,"",DATABASE!A3774)</f>
        <v/>
      </c>
      <c r="D3776" s="94">
        <f>IF(DATABASE!$X3774&lt;&gt;1,"",DATABASE!P3774)</f>
        <v/>
      </c>
      <c r="E3776" s="94">
        <f>IF(DATABASE!$X3774&lt;&gt;1,"",DATABASE!L3774)</f>
        <v/>
      </c>
      <c r="F3776" s="94">
        <f>IF(DATABASE!$X3774&lt;&gt;1,"",DATABASE!Q3774)</f>
        <v/>
      </c>
      <c r="G3776" s="94">
        <f>IF(DATABASE!$X3774&lt;&gt;1,"",DATABASE!C3774)</f>
        <v/>
      </c>
      <c r="H3776" s="94">
        <f>IF(DATABASE!$X3774&lt;&gt;1,"",DATABASE!D3774)</f>
        <v/>
      </c>
      <c r="I3776" s="93">
        <f>IF(DATABASE!$X3774&lt;&gt;1,"",DATABASE!S3774)</f>
        <v/>
      </c>
    </row>
    <row r="3777" ht="16.5" customHeight="1" s="111">
      <c r="A3777" s="92">
        <f>IF(DATABASE!$X3775&lt;&gt;1,"",DATABASE!B3775)</f>
        <v/>
      </c>
      <c r="B3777" s="93">
        <f>IF(DATABASE!$X3775&lt;&gt;1,"",DATABASE!M3775)</f>
        <v/>
      </c>
      <c r="C3777" s="94">
        <f>IF(DATABASE!$X3775&lt;&gt;1,"",DATABASE!A3775)</f>
        <v/>
      </c>
      <c r="D3777" s="94">
        <f>IF(DATABASE!$X3775&lt;&gt;1,"",DATABASE!P3775)</f>
        <v/>
      </c>
      <c r="E3777" s="94">
        <f>IF(DATABASE!$X3775&lt;&gt;1,"",DATABASE!L3775)</f>
        <v/>
      </c>
      <c r="F3777" s="94">
        <f>IF(DATABASE!$X3775&lt;&gt;1,"",DATABASE!Q3775)</f>
        <v/>
      </c>
      <c r="G3777" s="94">
        <f>IF(DATABASE!$X3775&lt;&gt;1,"",DATABASE!C3775)</f>
        <v/>
      </c>
      <c r="H3777" s="94">
        <f>IF(DATABASE!$X3775&lt;&gt;1,"",DATABASE!D3775)</f>
        <v/>
      </c>
      <c r="I3777" s="93">
        <f>IF(DATABASE!$X3775&lt;&gt;1,"",DATABASE!S3775)</f>
        <v/>
      </c>
    </row>
    <row r="3778" ht="16.5" customHeight="1" s="111">
      <c r="A3778" s="92">
        <f>IF(DATABASE!$X3776&lt;&gt;1,"",DATABASE!B3776)</f>
        <v/>
      </c>
      <c r="B3778" s="93">
        <f>IF(DATABASE!$X3776&lt;&gt;1,"",DATABASE!M3776)</f>
        <v/>
      </c>
      <c r="C3778" s="94">
        <f>IF(DATABASE!$X3776&lt;&gt;1,"",DATABASE!A3776)</f>
        <v/>
      </c>
      <c r="D3778" s="94">
        <f>IF(DATABASE!$X3776&lt;&gt;1,"",DATABASE!P3776)</f>
        <v/>
      </c>
      <c r="E3778" s="94">
        <f>IF(DATABASE!$X3776&lt;&gt;1,"",DATABASE!L3776)</f>
        <v/>
      </c>
      <c r="F3778" s="94">
        <f>IF(DATABASE!$X3776&lt;&gt;1,"",DATABASE!Q3776)</f>
        <v/>
      </c>
      <c r="G3778" s="94">
        <f>IF(DATABASE!$X3776&lt;&gt;1,"",DATABASE!C3776)</f>
        <v/>
      </c>
      <c r="H3778" s="94">
        <f>IF(DATABASE!$X3776&lt;&gt;1,"",DATABASE!D3776)</f>
        <v/>
      </c>
      <c r="I3778" s="93">
        <f>IF(DATABASE!$X3776&lt;&gt;1,"",DATABASE!S3776)</f>
        <v/>
      </c>
    </row>
    <row r="3779" ht="16.5" customHeight="1" s="111">
      <c r="A3779" s="92">
        <f>IF(DATABASE!$X3777&lt;&gt;1,"",DATABASE!B3777)</f>
        <v/>
      </c>
      <c r="B3779" s="93">
        <f>IF(DATABASE!$X3777&lt;&gt;1,"",DATABASE!M3777)</f>
        <v/>
      </c>
      <c r="C3779" s="94">
        <f>IF(DATABASE!$X3777&lt;&gt;1,"",DATABASE!A3777)</f>
        <v/>
      </c>
      <c r="D3779" s="94">
        <f>IF(DATABASE!$X3777&lt;&gt;1,"",DATABASE!P3777)</f>
        <v/>
      </c>
      <c r="E3779" s="94">
        <f>IF(DATABASE!$X3777&lt;&gt;1,"",DATABASE!L3777)</f>
        <v/>
      </c>
      <c r="F3779" s="94">
        <f>IF(DATABASE!$X3777&lt;&gt;1,"",DATABASE!Q3777)</f>
        <v/>
      </c>
      <c r="G3779" s="94">
        <f>IF(DATABASE!$X3777&lt;&gt;1,"",DATABASE!C3777)</f>
        <v/>
      </c>
      <c r="H3779" s="94">
        <f>IF(DATABASE!$X3777&lt;&gt;1,"",DATABASE!D3777)</f>
        <v/>
      </c>
      <c r="I3779" s="93">
        <f>IF(DATABASE!$X3777&lt;&gt;1,"",DATABASE!S3777)</f>
        <v/>
      </c>
    </row>
    <row r="3780" ht="16.5" customHeight="1" s="111">
      <c r="A3780" s="92">
        <f>IF(DATABASE!$X3778&lt;&gt;1,"",DATABASE!B3778)</f>
        <v/>
      </c>
      <c r="B3780" s="93">
        <f>IF(DATABASE!$X3778&lt;&gt;1,"",DATABASE!M3778)</f>
        <v/>
      </c>
      <c r="C3780" s="94">
        <f>IF(DATABASE!$X3778&lt;&gt;1,"",DATABASE!A3778)</f>
        <v/>
      </c>
      <c r="D3780" s="94">
        <f>IF(DATABASE!$X3778&lt;&gt;1,"",DATABASE!P3778)</f>
        <v/>
      </c>
      <c r="E3780" s="94">
        <f>IF(DATABASE!$X3778&lt;&gt;1,"",DATABASE!L3778)</f>
        <v/>
      </c>
      <c r="F3780" s="94">
        <f>IF(DATABASE!$X3778&lt;&gt;1,"",DATABASE!Q3778)</f>
        <v/>
      </c>
      <c r="G3780" s="94">
        <f>IF(DATABASE!$X3778&lt;&gt;1,"",DATABASE!C3778)</f>
        <v/>
      </c>
      <c r="H3780" s="94">
        <f>IF(DATABASE!$X3778&lt;&gt;1,"",DATABASE!D3778)</f>
        <v/>
      </c>
      <c r="I3780" s="93">
        <f>IF(DATABASE!$X3778&lt;&gt;1,"",DATABASE!S3778)</f>
        <v/>
      </c>
    </row>
    <row r="3781" ht="16.5" customHeight="1" s="111">
      <c r="A3781" s="92">
        <f>IF(DATABASE!$X3779&lt;&gt;1,"",DATABASE!B3779)</f>
        <v/>
      </c>
      <c r="B3781" s="93">
        <f>IF(DATABASE!$X3779&lt;&gt;1,"",DATABASE!M3779)</f>
        <v/>
      </c>
      <c r="C3781" s="94">
        <f>IF(DATABASE!$X3779&lt;&gt;1,"",DATABASE!A3779)</f>
        <v/>
      </c>
      <c r="D3781" s="94">
        <f>IF(DATABASE!$X3779&lt;&gt;1,"",DATABASE!P3779)</f>
        <v/>
      </c>
      <c r="E3781" s="94">
        <f>IF(DATABASE!$X3779&lt;&gt;1,"",DATABASE!L3779)</f>
        <v/>
      </c>
      <c r="F3781" s="94">
        <f>IF(DATABASE!$X3779&lt;&gt;1,"",DATABASE!Q3779)</f>
        <v/>
      </c>
      <c r="G3781" s="94">
        <f>IF(DATABASE!$X3779&lt;&gt;1,"",DATABASE!C3779)</f>
        <v/>
      </c>
      <c r="H3781" s="94">
        <f>IF(DATABASE!$X3779&lt;&gt;1,"",DATABASE!D3779)</f>
        <v/>
      </c>
      <c r="I3781" s="93">
        <f>IF(DATABASE!$X3779&lt;&gt;1,"",DATABASE!S3779)</f>
        <v/>
      </c>
    </row>
    <row r="3782" ht="16.5" customHeight="1" s="111">
      <c r="A3782" s="92">
        <f>IF(DATABASE!$X3780&lt;&gt;1,"",DATABASE!B3780)</f>
        <v/>
      </c>
      <c r="B3782" s="93">
        <f>IF(DATABASE!$X3780&lt;&gt;1,"",DATABASE!M3780)</f>
        <v/>
      </c>
      <c r="C3782" s="94">
        <f>IF(DATABASE!$X3780&lt;&gt;1,"",DATABASE!A3780)</f>
        <v/>
      </c>
      <c r="D3782" s="94">
        <f>IF(DATABASE!$X3780&lt;&gt;1,"",DATABASE!P3780)</f>
        <v/>
      </c>
      <c r="E3782" s="94">
        <f>IF(DATABASE!$X3780&lt;&gt;1,"",DATABASE!L3780)</f>
        <v/>
      </c>
      <c r="F3782" s="94">
        <f>IF(DATABASE!$X3780&lt;&gt;1,"",DATABASE!Q3780)</f>
        <v/>
      </c>
      <c r="G3782" s="94">
        <f>IF(DATABASE!$X3780&lt;&gt;1,"",DATABASE!C3780)</f>
        <v/>
      </c>
      <c r="H3782" s="94">
        <f>IF(DATABASE!$X3780&lt;&gt;1,"",DATABASE!D3780)</f>
        <v/>
      </c>
      <c r="I3782" s="93">
        <f>IF(DATABASE!$X3780&lt;&gt;1,"",DATABASE!S3780)</f>
        <v/>
      </c>
    </row>
    <row r="3783" ht="16.5" customHeight="1" s="111">
      <c r="A3783" s="92">
        <f>IF(DATABASE!$X3781&lt;&gt;1,"",DATABASE!B3781)</f>
        <v/>
      </c>
      <c r="B3783" s="93">
        <f>IF(DATABASE!$X3781&lt;&gt;1,"",DATABASE!M3781)</f>
        <v/>
      </c>
      <c r="C3783" s="94">
        <f>IF(DATABASE!$X3781&lt;&gt;1,"",DATABASE!A3781)</f>
        <v/>
      </c>
      <c r="D3783" s="94">
        <f>IF(DATABASE!$X3781&lt;&gt;1,"",DATABASE!P3781)</f>
        <v/>
      </c>
      <c r="E3783" s="94">
        <f>IF(DATABASE!$X3781&lt;&gt;1,"",DATABASE!L3781)</f>
        <v/>
      </c>
      <c r="F3783" s="94">
        <f>IF(DATABASE!$X3781&lt;&gt;1,"",DATABASE!Q3781)</f>
        <v/>
      </c>
      <c r="G3783" s="94">
        <f>IF(DATABASE!$X3781&lt;&gt;1,"",DATABASE!C3781)</f>
        <v/>
      </c>
      <c r="H3783" s="94">
        <f>IF(DATABASE!$X3781&lt;&gt;1,"",DATABASE!D3781)</f>
        <v/>
      </c>
      <c r="I3783" s="93">
        <f>IF(DATABASE!$X3781&lt;&gt;1,"",DATABASE!S3781)</f>
        <v/>
      </c>
    </row>
    <row r="3784" ht="16.5" customHeight="1" s="111">
      <c r="A3784" s="92">
        <f>IF(DATABASE!$X3782&lt;&gt;1,"",DATABASE!B3782)</f>
        <v/>
      </c>
      <c r="B3784" s="93">
        <f>IF(DATABASE!$X3782&lt;&gt;1,"",DATABASE!M3782)</f>
        <v/>
      </c>
      <c r="C3784" s="94">
        <f>IF(DATABASE!$X3782&lt;&gt;1,"",DATABASE!A3782)</f>
        <v/>
      </c>
      <c r="D3784" s="94">
        <f>IF(DATABASE!$X3782&lt;&gt;1,"",DATABASE!P3782)</f>
        <v/>
      </c>
      <c r="E3784" s="94">
        <f>IF(DATABASE!$X3782&lt;&gt;1,"",DATABASE!L3782)</f>
        <v/>
      </c>
      <c r="F3784" s="94">
        <f>IF(DATABASE!$X3782&lt;&gt;1,"",DATABASE!Q3782)</f>
        <v/>
      </c>
      <c r="G3784" s="94">
        <f>IF(DATABASE!$X3782&lt;&gt;1,"",DATABASE!C3782)</f>
        <v/>
      </c>
      <c r="H3784" s="94">
        <f>IF(DATABASE!$X3782&lt;&gt;1,"",DATABASE!D3782)</f>
        <v/>
      </c>
      <c r="I3784" s="93">
        <f>IF(DATABASE!$X3782&lt;&gt;1,"",DATABASE!S3782)</f>
        <v/>
      </c>
    </row>
    <row r="3785" ht="16.5" customHeight="1" s="111">
      <c r="A3785" s="92">
        <f>IF(DATABASE!$X3783&lt;&gt;1,"",DATABASE!B3783)</f>
        <v/>
      </c>
      <c r="B3785" s="93">
        <f>IF(DATABASE!$X3783&lt;&gt;1,"",DATABASE!M3783)</f>
        <v/>
      </c>
      <c r="C3785" s="94">
        <f>IF(DATABASE!$X3783&lt;&gt;1,"",DATABASE!A3783)</f>
        <v/>
      </c>
      <c r="D3785" s="94">
        <f>IF(DATABASE!$X3783&lt;&gt;1,"",DATABASE!P3783)</f>
        <v/>
      </c>
      <c r="E3785" s="94">
        <f>IF(DATABASE!$X3783&lt;&gt;1,"",DATABASE!L3783)</f>
        <v/>
      </c>
      <c r="F3785" s="94">
        <f>IF(DATABASE!$X3783&lt;&gt;1,"",DATABASE!Q3783)</f>
        <v/>
      </c>
      <c r="G3785" s="94">
        <f>IF(DATABASE!$X3783&lt;&gt;1,"",DATABASE!C3783)</f>
        <v/>
      </c>
      <c r="H3785" s="94">
        <f>IF(DATABASE!$X3783&lt;&gt;1,"",DATABASE!D3783)</f>
        <v/>
      </c>
      <c r="I3785" s="93">
        <f>IF(DATABASE!$X3783&lt;&gt;1,"",DATABASE!S3783)</f>
        <v/>
      </c>
    </row>
    <row r="3786" ht="16.5" customHeight="1" s="111">
      <c r="A3786" s="92">
        <f>IF(DATABASE!$X3784&lt;&gt;1,"",DATABASE!B3784)</f>
        <v/>
      </c>
      <c r="B3786" s="93">
        <f>IF(DATABASE!$X3784&lt;&gt;1,"",DATABASE!M3784)</f>
        <v/>
      </c>
      <c r="C3786" s="94">
        <f>IF(DATABASE!$X3784&lt;&gt;1,"",DATABASE!A3784)</f>
        <v/>
      </c>
      <c r="D3786" s="94">
        <f>IF(DATABASE!$X3784&lt;&gt;1,"",DATABASE!P3784)</f>
        <v/>
      </c>
      <c r="E3786" s="94">
        <f>IF(DATABASE!$X3784&lt;&gt;1,"",DATABASE!L3784)</f>
        <v/>
      </c>
      <c r="F3786" s="94">
        <f>IF(DATABASE!$X3784&lt;&gt;1,"",DATABASE!Q3784)</f>
        <v/>
      </c>
      <c r="G3786" s="94">
        <f>IF(DATABASE!$X3784&lt;&gt;1,"",DATABASE!C3784)</f>
        <v/>
      </c>
      <c r="H3786" s="94">
        <f>IF(DATABASE!$X3784&lt;&gt;1,"",DATABASE!D3784)</f>
        <v/>
      </c>
      <c r="I3786" s="93">
        <f>IF(DATABASE!$X3784&lt;&gt;1,"",DATABASE!S3784)</f>
        <v/>
      </c>
    </row>
    <row r="3787" ht="16.5" customHeight="1" s="111">
      <c r="A3787" s="92">
        <f>IF(DATABASE!$X3785&lt;&gt;1,"",DATABASE!B3785)</f>
        <v/>
      </c>
      <c r="B3787" s="93">
        <f>IF(DATABASE!$X3785&lt;&gt;1,"",DATABASE!M3785)</f>
        <v/>
      </c>
      <c r="C3787" s="94">
        <f>IF(DATABASE!$X3785&lt;&gt;1,"",DATABASE!A3785)</f>
        <v/>
      </c>
      <c r="D3787" s="94">
        <f>IF(DATABASE!$X3785&lt;&gt;1,"",DATABASE!P3785)</f>
        <v/>
      </c>
      <c r="E3787" s="94">
        <f>IF(DATABASE!$X3785&lt;&gt;1,"",DATABASE!L3785)</f>
        <v/>
      </c>
      <c r="F3787" s="94">
        <f>IF(DATABASE!$X3785&lt;&gt;1,"",DATABASE!Q3785)</f>
        <v/>
      </c>
      <c r="G3787" s="94">
        <f>IF(DATABASE!$X3785&lt;&gt;1,"",DATABASE!C3785)</f>
        <v/>
      </c>
      <c r="H3787" s="94">
        <f>IF(DATABASE!$X3785&lt;&gt;1,"",DATABASE!D3785)</f>
        <v/>
      </c>
      <c r="I3787" s="93">
        <f>IF(DATABASE!$X3785&lt;&gt;1,"",DATABASE!S3785)</f>
        <v/>
      </c>
    </row>
    <row r="3788" ht="16.5" customHeight="1" s="111">
      <c r="A3788" s="92">
        <f>IF(DATABASE!$X3786&lt;&gt;1,"",DATABASE!B3786)</f>
        <v/>
      </c>
      <c r="B3788" s="93">
        <f>IF(DATABASE!$X3786&lt;&gt;1,"",DATABASE!M3786)</f>
        <v/>
      </c>
      <c r="C3788" s="94">
        <f>IF(DATABASE!$X3786&lt;&gt;1,"",DATABASE!A3786)</f>
        <v/>
      </c>
      <c r="D3788" s="94">
        <f>IF(DATABASE!$X3786&lt;&gt;1,"",DATABASE!P3786)</f>
        <v/>
      </c>
      <c r="E3788" s="94">
        <f>IF(DATABASE!$X3786&lt;&gt;1,"",DATABASE!L3786)</f>
        <v/>
      </c>
      <c r="F3788" s="94">
        <f>IF(DATABASE!$X3786&lt;&gt;1,"",DATABASE!Q3786)</f>
        <v/>
      </c>
      <c r="G3788" s="94">
        <f>IF(DATABASE!$X3786&lt;&gt;1,"",DATABASE!C3786)</f>
        <v/>
      </c>
      <c r="H3788" s="94">
        <f>IF(DATABASE!$X3786&lt;&gt;1,"",DATABASE!D3786)</f>
        <v/>
      </c>
      <c r="I3788" s="93">
        <f>IF(DATABASE!$X3786&lt;&gt;1,"",DATABASE!S3786)</f>
        <v/>
      </c>
    </row>
    <row r="3789" ht="16.5" customHeight="1" s="111">
      <c r="A3789" s="92">
        <f>IF(DATABASE!$X3787&lt;&gt;1,"",DATABASE!B3787)</f>
        <v/>
      </c>
      <c r="B3789" s="93">
        <f>IF(DATABASE!$X3787&lt;&gt;1,"",DATABASE!M3787)</f>
        <v/>
      </c>
      <c r="C3789" s="94">
        <f>IF(DATABASE!$X3787&lt;&gt;1,"",DATABASE!A3787)</f>
        <v/>
      </c>
      <c r="D3789" s="94">
        <f>IF(DATABASE!$X3787&lt;&gt;1,"",DATABASE!P3787)</f>
        <v/>
      </c>
      <c r="E3789" s="94">
        <f>IF(DATABASE!$X3787&lt;&gt;1,"",DATABASE!L3787)</f>
        <v/>
      </c>
      <c r="F3789" s="94">
        <f>IF(DATABASE!$X3787&lt;&gt;1,"",DATABASE!Q3787)</f>
        <v/>
      </c>
      <c r="G3789" s="94">
        <f>IF(DATABASE!$X3787&lt;&gt;1,"",DATABASE!C3787)</f>
        <v/>
      </c>
      <c r="H3789" s="94">
        <f>IF(DATABASE!$X3787&lt;&gt;1,"",DATABASE!D3787)</f>
        <v/>
      </c>
      <c r="I3789" s="93">
        <f>IF(DATABASE!$X3787&lt;&gt;1,"",DATABASE!S3787)</f>
        <v/>
      </c>
    </row>
    <row r="3790" ht="16.5" customHeight="1" s="111">
      <c r="A3790" s="92">
        <f>IF(DATABASE!$X3788&lt;&gt;1,"",DATABASE!B3788)</f>
        <v/>
      </c>
      <c r="B3790" s="93">
        <f>IF(DATABASE!$X3788&lt;&gt;1,"",DATABASE!M3788)</f>
        <v/>
      </c>
      <c r="C3790" s="94">
        <f>IF(DATABASE!$X3788&lt;&gt;1,"",DATABASE!A3788)</f>
        <v/>
      </c>
      <c r="D3790" s="94">
        <f>IF(DATABASE!$X3788&lt;&gt;1,"",DATABASE!P3788)</f>
        <v/>
      </c>
      <c r="E3790" s="94">
        <f>IF(DATABASE!$X3788&lt;&gt;1,"",DATABASE!L3788)</f>
        <v/>
      </c>
      <c r="F3790" s="94">
        <f>IF(DATABASE!$X3788&lt;&gt;1,"",DATABASE!Q3788)</f>
        <v/>
      </c>
      <c r="G3790" s="94">
        <f>IF(DATABASE!$X3788&lt;&gt;1,"",DATABASE!C3788)</f>
        <v/>
      </c>
      <c r="H3790" s="94">
        <f>IF(DATABASE!$X3788&lt;&gt;1,"",DATABASE!D3788)</f>
        <v/>
      </c>
      <c r="I3790" s="93">
        <f>IF(DATABASE!$X3788&lt;&gt;1,"",DATABASE!S3788)</f>
        <v/>
      </c>
    </row>
    <row r="3791" ht="16.5" customHeight="1" s="111">
      <c r="A3791" s="92">
        <f>IF(DATABASE!$X3789&lt;&gt;1,"",DATABASE!B3789)</f>
        <v/>
      </c>
      <c r="B3791" s="93">
        <f>IF(DATABASE!$X3789&lt;&gt;1,"",DATABASE!M3789)</f>
        <v/>
      </c>
      <c r="C3791" s="94">
        <f>IF(DATABASE!$X3789&lt;&gt;1,"",DATABASE!A3789)</f>
        <v/>
      </c>
      <c r="D3791" s="94">
        <f>IF(DATABASE!$X3789&lt;&gt;1,"",DATABASE!P3789)</f>
        <v/>
      </c>
      <c r="E3791" s="94">
        <f>IF(DATABASE!$X3789&lt;&gt;1,"",DATABASE!L3789)</f>
        <v/>
      </c>
      <c r="F3791" s="94">
        <f>IF(DATABASE!$X3789&lt;&gt;1,"",DATABASE!Q3789)</f>
        <v/>
      </c>
      <c r="G3791" s="94">
        <f>IF(DATABASE!$X3789&lt;&gt;1,"",DATABASE!C3789)</f>
        <v/>
      </c>
      <c r="H3791" s="94">
        <f>IF(DATABASE!$X3789&lt;&gt;1,"",DATABASE!D3789)</f>
        <v/>
      </c>
      <c r="I3791" s="93">
        <f>IF(DATABASE!$X3789&lt;&gt;1,"",DATABASE!S3789)</f>
        <v/>
      </c>
    </row>
    <row r="3792" ht="16.5" customHeight="1" s="111">
      <c r="A3792" s="92">
        <f>IF(DATABASE!$X3790&lt;&gt;1,"",DATABASE!B3790)</f>
        <v/>
      </c>
      <c r="B3792" s="93">
        <f>IF(DATABASE!$X3790&lt;&gt;1,"",DATABASE!M3790)</f>
        <v/>
      </c>
      <c r="C3792" s="94">
        <f>IF(DATABASE!$X3790&lt;&gt;1,"",DATABASE!A3790)</f>
        <v/>
      </c>
      <c r="D3792" s="94">
        <f>IF(DATABASE!$X3790&lt;&gt;1,"",DATABASE!P3790)</f>
        <v/>
      </c>
      <c r="E3792" s="94">
        <f>IF(DATABASE!$X3790&lt;&gt;1,"",DATABASE!L3790)</f>
        <v/>
      </c>
      <c r="F3792" s="94">
        <f>IF(DATABASE!$X3790&lt;&gt;1,"",DATABASE!Q3790)</f>
        <v/>
      </c>
      <c r="G3792" s="94">
        <f>IF(DATABASE!$X3790&lt;&gt;1,"",DATABASE!C3790)</f>
        <v/>
      </c>
      <c r="H3792" s="94">
        <f>IF(DATABASE!$X3790&lt;&gt;1,"",DATABASE!D3790)</f>
        <v/>
      </c>
      <c r="I3792" s="93">
        <f>IF(DATABASE!$X3790&lt;&gt;1,"",DATABASE!S3790)</f>
        <v/>
      </c>
    </row>
    <row r="3793" ht="16.5" customHeight="1" s="111">
      <c r="A3793" s="92">
        <f>IF(DATABASE!$X3791&lt;&gt;1,"",DATABASE!B3791)</f>
        <v/>
      </c>
      <c r="B3793" s="93">
        <f>IF(DATABASE!$X3791&lt;&gt;1,"",DATABASE!M3791)</f>
        <v/>
      </c>
      <c r="C3793" s="94">
        <f>IF(DATABASE!$X3791&lt;&gt;1,"",DATABASE!A3791)</f>
        <v/>
      </c>
      <c r="D3793" s="94">
        <f>IF(DATABASE!$X3791&lt;&gt;1,"",DATABASE!P3791)</f>
        <v/>
      </c>
      <c r="E3793" s="94">
        <f>IF(DATABASE!$X3791&lt;&gt;1,"",DATABASE!L3791)</f>
        <v/>
      </c>
      <c r="F3793" s="94">
        <f>IF(DATABASE!$X3791&lt;&gt;1,"",DATABASE!Q3791)</f>
        <v/>
      </c>
      <c r="G3793" s="94">
        <f>IF(DATABASE!$X3791&lt;&gt;1,"",DATABASE!C3791)</f>
        <v/>
      </c>
      <c r="H3793" s="94">
        <f>IF(DATABASE!$X3791&lt;&gt;1,"",DATABASE!D3791)</f>
        <v/>
      </c>
      <c r="I3793" s="93">
        <f>IF(DATABASE!$X3791&lt;&gt;1,"",DATABASE!S3791)</f>
        <v/>
      </c>
    </row>
    <row r="3794" ht="16.5" customHeight="1" s="111">
      <c r="A3794" s="92">
        <f>IF(DATABASE!$X3792&lt;&gt;1,"",DATABASE!B3792)</f>
        <v/>
      </c>
      <c r="B3794" s="93">
        <f>IF(DATABASE!$X3792&lt;&gt;1,"",DATABASE!M3792)</f>
        <v/>
      </c>
      <c r="C3794" s="94">
        <f>IF(DATABASE!$X3792&lt;&gt;1,"",DATABASE!A3792)</f>
        <v/>
      </c>
      <c r="D3794" s="94">
        <f>IF(DATABASE!$X3792&lt;&gt;1,"",DATABASE!P3792)</f>
        <v/>
      </c>
      <c r="E3794" s="94">
        <f>IF(DATABASE!$X3792&lt;&gt;1,"",DATABASE!L3792)</f>
        <v/>
      </c>
      <c r="F3794" s="94">
        <f>IF(DATABASE!$X3792&lt;&gt;1,"",DATABASE!Q3792)</f>
        <v/>
      </c>
      <c r="G3794" s="94">
        <f>IF(DATABASE!$X3792&lt;&gt;1,"",DATABASE!C3792)</f>
        <v/>
      </c>
      <c r="H3794" s="94">
        <f>IF(DATABASE!$X3792&lt;&gt;1,"",DATABASE!D3792)</f>
        <v/>
      </c>
      <c r="I3794" s="93">
        <f>IF(DATABASE!$X3792&lt;&gt;1,"",DATABASE!S3792)</f>
        <v/>
      </c>
    </row>
    <row r="3795" ht="16.5" customHeight="1" s="111">
      <c r="A3795" s="92">
        <f>IF(DATABASE!$X3793&lt;&gt;1,"",DATABASE!B3793)</f>
        <v/>
      </c>
      <c r="B3795" s="93">
        <f>IF(DATABASE!$X3793&lt;&gt;1,"",DATABASE!M3793)</f>
        <v/>
      </c>
      <c r="C3795" s="94">
        <f>IF(DATABASE!$X3793&lt;&gt;1,"",DATABASE!A3793)</f>
        <v/>
      </c>
      <c r="D3795" s="94">
        <f>IF(DATABASE!$X3793&lt;&gt;1,"",DATABASE!P3793)</f>
        <v/>
      </c>
      <c r="E3795" s="94">
        <f>IF(DATABASE!$X3793&lt;&gt;1,"",DATABASE!L3793)</f>
        <v/>
      </c>
      <c r="F3795" s="94">
        <f>IF(DATABASE!$X3793&lt;&gt;1,"",DATABASE!Q3793)</f>
        <v/>
      </c>
      <c r="G3795" s="94">
        <f>IF(DATABASE!$X3793&lt;&gt;1,"",DATABASE!C3793)</f>
        <v/>
      </c>
      <c r="H3795" s="94">
        <f>IF(DATABASE!$X3793&lt;&gt;1,"",DATABASE!D3793)</f>
        <v/>
      </c>
      <c r="I3795" s="93">
        <f>IF(DATABASE!$X3793&lt;&gt;1,"",DATABASE!S3793)</f>
        <v/>
      </c>
    </row>
    <row r="3796" ht="16.5" customHeight="1" s="111">
      <c r="A3796" s="92">
        <f>IF(DATABASE!$X3794&lt;&gt;1,"",DATABASE!B3794)</f>
        <v/>
      </c>
      <c r="B3796" s="93">
        <f>IF(DATABASE!$X3794&lt;&gt;1,"",DATABASE!M3794)</f>
        <v/>
      </c>
      <c r="C3796" s="94">
        <f>IF(DATABASE!$X3794&lt;&gt;1,"",DATABASE!A3794)</f>
        <v/>
      </c>
      <c r="D3796" s="94">
        <f>IF(DATABASE!$X3794&lt;&gt;1,"",DATABASE!P3794)</f>
        <v/>
      </c>
      <c r="E3796" s="94">
        <f>IF(DATABASE!$X3794&lt;&gt;1,"",DATABASE!L3794)</f>
        <v/>
      </c>
      <c r="F3796" s="94">
        <f>IF(DATABASE!$X3794&lt;&gt;1,"",DATABASE!Q3794)</f>
        <v/>
      </c>
      <c r="G3796" s="94">
        <f>IF(DATABASE!$X3794&lt;&gt;1,"",DATABASE!C3794)</f>
        <v/>
      </c>
      <c r="H3796" s="94">
        <f>IF(DATABASE!$X3794&lt;&gt;1,"",DATABASE!D3794)</f>
        <v/>
      </c>
      <c r="I3796" s="93">
        <f>IF(DATABASE!$X3794&lt;&gt;1,"",DATABASE!S3794)</f>
        <v/>
      </c>
    </row>
    <row r="3797" ht="16.5" customHeight="1" s="111">
      <c r="A3797" s="92">
        <f>IF(DATABASE!$X3795&lt;&gt;1,"",DATABASE!B3795)</f>
        <v/>
      </c>
      <c r="B3797" s="93">
        <f>IF(DATABASE!$X3795&lt;&gt;1,"",DATABASE!M3795)</f>
        <v/>
      </c>
      <c r="C3797" s="94">
        <f>IF(DATABASE!$X3795&lt;&gt;1,"",DATABASE!A3795)</f>
        <v/>
      </c>
      <c r="D3797" s="94">
        <f>IF(DATABASE!$X3795&lt;&gt;1,"",DATABASE!P3795)</f>
        <v/>
      </c>
      <c r="E3797" s="94">
        <f>IF(DATABASE!$X3795&lt;&gt;1,"",DATABASE!L3795)</f>
        <v/>
      </c>
      <c r="F3797" s="94">
        <f>IF(DATABASE!$X3795&lt;&gt;1,"",DATABASE!Q3795)</f>
        <v/>
      </c>
      <c r="G3797" s="94">
        <f>IF(DATABASE!$X3795&lt;&gt;1,"",DATABASE!C3795)</f>
        <v/>
      </c>
      <c r="H3797" s="94">
        <f>IF(DATABASE!$X3795&lt;&gt;1,"",DATABASE!D3795)</f>
        <v/>
      </c>
      <c r="I3797" s="93">
        <f>IF(DATABASE!$X3795&lt;&gt;1,"",DATABASE!S3795)</f>
        <v/>
      </c>
    </row>
    <row r="3798" ht="16.5" customHeight="1" s="111">
      <c r="A3798" s="92">
        <f>IF(DATABASE!$X3796&lt;&gt;1,"",DATABASE!B3796)</f>
        <v/>
      </c>
      <c r="B3798" s="93">
        <f>IF(DATABASE!$X3796&lt;&gt;1,"",DATABASE!M3796)</f>
        <v/>
      </c>
      <c r="C3798" s="94">
        <f>IF(DATABASE!$X3796&lt;&gt;1,"",DATABASE!A3796)</f>
        <v/>
      </c>
      <c r="D3798" s="94">
        <f>IF(DATABASE!$X3796&lt;&gt;1,"",DATABASE!P3796)</f>
        <v/>
      </c>
      <c r="E3798" s="94">
        <f>IF(DATABASE!$X3796&lt;&gt;1,"",DATABASE!L3796)</f>
        <v/>
      </c>
      <c r="F3798" s="94">
        <f>IF(DATABASE!$X3796&lt;&gt;1,"",DATABASE!Q3796)</f>
        <v/>
      </c>
      <c r="G3798" s="94">
        <f>IF(DATABASE!$X3796&lt;&gt;1,"",DATABASE!C3796)</f>
        <v/>
      </c>
      <c r="H3798" s="94">
        <f>IF(DATABASE!$X3796&lt;&gt;1,"",DATABASE!D3796)</f>
        <v/>
      </c>
      <c r="I3798" s="93">
        <f>IF(DATABASE!$X3796&lt;&gt;1,"",DATABASE!S3796)</f>
        <v/>
      </c>
    </row>
    <row r="3799" ht="16.5" customHeight="1" s="111">
      <c r="A3799" s="92">
        <f>IF(DATABASE!$X3797&lt;&gt;1,"",DATABASE!B3797)</f>
        <v/>
      </c>
      <c r="B3799" s="93">
        <f>IF(DATABASE!$X3797&lt;&gt;1,"",DATABASE!M3797)</f>
        <v/>
      </c>
      <c r="C3799" s="94">
        <f>IF(DATABASE!$X3797&lt;&gt;1,"",DATABASE!A3797)</f>
        <v/>
      </c>
      <c r="D3799" s="94">
        <f>IF(DATABASE!$X3797&lt;&gt;1,"",DATABASE!P3797)</f>
        <v/>
      </c>
      <c r="E3799" s="94">
        <f>IF(DATABASE!$X3797&lt;&gt;1,"",DATABASE!L3797)</f>
        <v/>
      </c>
      <c r="F3799" s="94">
        <f>IF(DATABASE!$X3797&lt;&gt;1,"",DATABASE!Q3797)</f>
        <v/>
      </c>
      <c r="G3799" s="94">
        <f>IF(DATABASE!$X3797&lt;&gt;1,"",DATABASE!C3797)</f>
        <v/>
      </c>
      <c r="H3799" s="94">
        <f>IF(DATABASE!$X3797&lt;&gt;1,"",DATABASE!D3797)</f>
        <v/>
      </c>
      <c r="I3799" s="93">
        <f>IF(DATABASE!$X3797&lt;&gt;1,"",DATABASE!S3797)</f>
        <v/>
      </c>
    </row>
    <row r="3800" ht="16.5" customHeight="1" s="111">
      <c r="A3800" s="92">
        <f>IF(DATABASE!$X3798&lt;&gt;1,"",DATABASE!B3798)</f>
        <v/>
      </c>
      <c r="B3800" s="93">
        <f>IF(DATABASE!$X3798&lt;&gt;1,"",DATABASE!M3798)</f>
        <v/>
      </c>
      <c r="C3800" s="94">
        <f>IF(DATABASE!$X3798&lt;&gt;1,"",DATABASE!A3798)</f>
        <v/>
      </c>
      <c r="D3800" s="94">
        <f>IF(DATABASE!$X3798&lt;&gt;1,"",DATABASE!P3798)</f>
        <v/>
      </c>
      <c r="E3800" s="94">
        <f>IF(DATABASE!$X3798&lt;&gt;1,"",DATABASE!L3798)</f>
        <v/>
      </c>
      <c r="F3800" s="94">
        <f>IF(DATABASE!$X3798&lt;&gt;1,"",DATABASE!Q3798)</f>
        <v/>
      </c>
      <c r="G3800" s="94">
        <f>IF(DATABASE!$X3798&lt;&gt;1,"",DATABASE!C3798)</f>
        <v/>
      </c>
      <c r="H3800" s="94">
        <f>IF(DATABASE!$X3798&lt;&gt;1,"",DATABASE!D3798)</f>
        <v/>
      </c>
      <c r="I3800" s="93">
        <f>IF(DATABASE!$X3798&lt;&gt;1,"",DATABASE!S3798)</f>
        <v/>
      </c>
    </row>
    <row r="3801" ht="16.5" customHeight="1" s="111">
      <c r="A3801" s="92">
        <f>IF(DATABASE!$X3799&lt;&gt;1,"",DATABASE!B3799)</f>
        <v/>
      </c>
      <c r="B3801" s="93">
        <f>IF(DATABASE!$X3799&lt;&gt;1,"",DATABASE!M3799)</f>
        <v/>
      </c>
      <c r="C3801" s="94">
        <f>IF(DATABASE!$X3799&lt;&gt;1,"",DATABASE!A3799)</f>
        <v/>
      </c>
      <c r="D3801" s="94">
        <f>IF(DATABASE!$X3799&lt;&gt;1,"",DATABASE!P3799)</f>
        <v/>
      </c>
      <c r="E3801" s="94">
        <f>IF(DATABASE!$X3799&lt;&gt;1,"",DATABASE!L3799)</f>
        <v/>
      </c>
      <c r="F3801" s="94">
        <f>IF(DATABASE!$X3799&lt;&gt;1,"",DATABASE!Q3799)</f>
        <v/>
      </c>
      <c r="G3801" s="94">
        <f>IF(DATABASE!$X3799&lt;&gt;1,"",DATABASE!C3799)</f>
        <v/>
      </c>
      <c r="H3801" s="94">
        <f>IF(DATABASE!$X3799&lt;&gt;1,"",DATABASE!D3799)</f>
        <v/>
      </c>
      <c r="I3801" s="93">
        <f>IF(DATABASE!$X3799&lt;&gt;1,"",DATABASE!S3799)</f>
        <v/>
      </c>
    </row>
    <row r="3802" ht="16.5" customHeight="1" s="111">
      <c r="A3802" s="92">
        <f>IF(DATABASE!$X3800&lt;&gt;1,"",DATABASE!B3800)</f>
        <v/>
      </c>
      <c r="B3802" s="93">
        <f>IF(DATABASE!$X3800&lt;&gt;1,"",DATABASE!M3800)</f>
        <v/>
      </c>
      <c r="C3802" s="94">
        <f>IF(DATABASE!$X3800&lt;&gt;1,"",DATABASE!A3800)</f>
        <v/>
      </c>
      <c r="D3802" s="94">
        <f>IF(DATABASE!$X3800&lt;&gt;1,"",DATABASE!P3800)</f>
        <v/>
      </c>
      <c r="E3802" s="94">
        <f>IF(DATABASE!$X3800&lt;&gt;1,"",DATABASE!L3800)</f>
        <v/>
      </c>
      <c r="F3802" s="94">
        <f>IF(DATABASE!$X3800&lt;&gt;1,"",DATABASE!Q3800)</f>
        <v/>
      </c>
      <c r="G3802" s="94">
        <f>IF(DATABASE!$X3800&lt;&gt;1,"",DATABASE!C3800)</f>
        <v/>
      </c>
      <c r="H3802" s="94">
        <f>IF(DATABASE!$X3800&lt;&gt;1,"",DATABASE!D3800)</f>
        <v/>
      </c>
      <c r="I3802" s="93">
        <f>IF(DATABASE!$X3800&lt;&gt;1,"",DATABASE!S3800)</f>
        <v/>
      </c>
    </row>
    <row r="3803" ht="16.5" customHeight="1" s="111">
      <c r="A3803" s="92">
        <f>IF(DATABASE!$X3801&lt;&gt;1,"",DATABASE!B3801)</f>
        <v/>
      </c>
      <c r="B3803" s="93">
        <f>IF(DATABASE!$X3801&lt;&gt;1,"",DATABASE!M3801)</f>
        <v/>
      </c>
      <c r="C3803" s="94">
        <f>IF(DATABASE!$X3801&lt;&gt;1,"",DATABASE!A3801)</f>
        <v/>
      </c>
      <c r="D3803" s="94">
        <f>IF(DATABASE!$X3801&lt;&gt;1,"",DATABASE!P3801)</f>
        <v/>
      </c>
      <c r="E3803" s="94">
        <f>IF(DATABASE!$X3801&lt;&gt;1,"",DATABASE!L3801)</f>
        <v/>
      </c>
      <c r="F3803" s="94">
        <f>IF(DATABASE!$X3801&lt;&gt;1,"",DATABASE!Q3801)</f>
        <v/>
      </c>
      <c r="G3803" s="94">
        <f>IF(DATABASE!$X3801&lt;&gt;1,"",DATABASE!C3801)</f>
        <v/>
      </c>
      <c r="H3803" s="94">
        <f>IF(DATABASE!$X3801&lt;&gt;1,"",DATABASE!D3801)</f>
        <v/>
      </c>
      <c r="I3803" s="93">
        <f>IF(DATABASE!$X3801&lt;&gt;1,"",DATABASE!S3801)</f>
        <v/>
      </c>
    </row>
    <row r="3804" ht="16.5" customHeight="1" s="111">
      <c r="A3804" s="92">
        <f>IF(DATABASE!$X3802&lt;&gt;1,"",DATABASE!B3802)</f>
        <v/>
      </c>
      <c r="B3804" s="93">
        <f>IF(DATABASE!$X3802&lt;&gt;1,"",DATABASE!M3802)</f>
        <v/>
      </c>
      <c r="C3804" s="94">
        <f>IF(DATABASE!$X3802&lt;&gt;1,"",DATABASE!A3802)</f>
        <v/>
      </c>
      <c r="D3804" s="94">
        <f>IF(DATABASE!$X3802&lt;&gt;1,"",DATABASE!P3802)</f>
        <v/>
      </c>
      <c r="E3804" s="94">
        <f>IF(DATABASE!$X3802&lt;&gt;1,"",DATABASE!L3802)</f>
        <v/>
      </c>
      <c r="F3804" s="94">
        <f>IF(DATABASE!$X3802&lt;&gt;1,"",DATABASE!Q3802)</f>
        <v/>
      </c>
      <c r="G3804" s="94">
        <f>IF(DATABASE!$X3802&lt;&gt;1,"",DATABASE!C3802)</f>
        <v/>
      </c>
      <c r="H3804" s="94">
        <f>IF(DATABASE!$X3802&lt;&gt;1,"",DATABASE!D3802)</f>
        <v/>
      </c>
      <c r="I3804" s="93">
        <f>IF(DATABASE!$X3802&lt;&gt;1,"",DATABASE!S3802)</f>
        <v/>
      </c>
    </row>
    <row r="3805" ht="16.5" customHeight="1" s="111">
      <c r="A3805" s="92">
        <f>IF(DATABASE!$X3803&lt;&gt;1,"",DATABASE!B3803)</f>
        <v/>
      </c>
      <c r="B3805" s="93">
        <f>IF(DATABASE!$X3803&lt;&gt;1,"",DATABASE!M3803)</f>
        <v/>
      </c>
      <c r="C3805" s="94">
        <f>IF(DATABASE!$X3803&lt;&gt;1,"",DATABASE!A3803)</f>
        <v/>
      </c>
      <c r="D3805" s="94">
        <f>IF(DATABASE!$X3803&lt;&gt;1,"",DATABASE!P3803)</f>
        <v/>
      </c>
      <c r="E3805" s="94">
        <f>IF(DATABASE!$X3803&lt;&gt;1,"",DATABASE!L3803)</f>
        <v/>
      </c>
      <c r="F3805" s="94">
        <f>IF(DATABASE!$X3803&lt;&gt;1,"",DATABASE!Q3803)</f>
        <v/>
      </c>
      <c r="G3805" s="94">
        <f>IF(DATABASE!$X3803&lt;&gt;1,"",DATABASE!C3803)</f>
        <v/>
      </c>
      <c r="H3805" s="94">
        <f>IF(DATABASE!$X3803&lt;&gt;1,"",DATABASE!D3803)</f>
        <v/>
      </c>
      <c r="I3805" s="93">
        <f>IF(DATABASE!$X3803&lt;&gt;1,"",DATABASE!S3803)</f>
        <v/>
      </c>
    </row>
    <row r="3806" ht="16.5" customHeight="1" s="111">
      <c r="A3806" s="92">
        <f>IF(DATABASE!$X3804&lt;&gt;1,"",DATABASE!B3804)</f>
        <v/>
      </c>
      <c r="B3806" s="93">
        <f>IF(DATABASE!$X3804&lt;&gt;1,"",DATABASE!M3804)</f>
        <v/>
      </c>
      <c r="C3806" s="94">
        <f>IF(DATABASE!$X3804&lt;&gt;1,"",DATABASE!A3804)</f>
        <v/>
      </c>
      <c r="D3806" s="94">
        <f>IF(DATABASE!$X3804&lt;&gt;1,"",DATABASE!P3804)</f>
        <v/>
      </c>
      <c r="E3806" s="94">
        <f>IF(DATABASE!$X3804&lt;&gt;1,"",DATABASE!L3804)</f>
        <v/>
      </c>
      <c r="F3806" s="94">
        <f>IF(DATABASE!$X3804&lt;&gt;1,"",DATABASE!Q3804)</f>
        <v/>
      </c>
      <c r="G3806" s="94">
        <f>IF(DATABASE!$X3804&lt;&gt;1,"",DATABASE!C3804)</f>
        <v/>
      </c>
      <c r="H3806" s="94">
        <f>IF(DATABASE!$X3804&lt;&gt;1,"",DATABASE!D3804)</f>
        <v/>
      </c>
      <c r="I3806" s="93">
        <f>IF(DATABASE!$X3804&lt;&gt;1,"",DATABASE!S3804)</f>
        <v/>
      </c>
    </row>
    <row r="3807" ht="16.5" customHeight="1" s="111">
      <c r="A3807" s="92">
        <f>IF(DATABASE!$X3805&lt;&gt;1,"",DATABASE!B3805)</f>
        <v/>
      </c>
      <c r="B3807" s="93">
        <f>IF(DATABASE!$X3805&lt;&gt;1,"",DATABASE!M3805)</f>
        <v/>
      </c>
      <c r="C3807" s="94">
        <f>IF(DATABASE!$X3805&lt;&gt;1,"",DATABASE!A3805)</f>
        <v/>
      </c>
      <c r="D3807" s="94">
        <f>IF(DATABASE!$X3805&lt;&gt;1,"",DATABASE!P3805)</f>
        <v/>
      </c>
      <c r="E3807" s="94">
        <f>IF(DATABASE!$X3805&lt;&gt;1,"",DATABASE!L3805)</f>
        <v/>
      </c>
      <c r="F3807" s="94">
        <f>IF(DATABASE!$X3805&lt;&gt;1,"",DATABASE!Q3805)</f>
        <v/>
      </c>
      <c r="G3807" s="94">
        <f>IF(DATABASE!$X3805&lt;&gt;1,"",DATABASE!C3805)</f>
        <v/>
      </c>
      <c r="H3807" s="94">
        <f>IF(DATABASE!$X3805&lt;&gt;1,"",DATABASE!D3805)</f>
        <v/>
      </c>
      <c r="I3807" s="93">
        <f>IF(DATABASE!$X3805&lt;&gt;1,"",DATABASE!S3805)</f>
        <v/>
      </c>
    </row>
    <row r="3808" ht="16.5" customHeight="1" s="111">
      <c r="A3808" s="92">
        <f>IF(DATABASE!$X3806&lt;&gt;1,"",DATABASE!B3806)</f>
        <v/>
      </c>
      <c r="B3808" s="93">
        <f>IF(DATABASE!$X3806&lt;&gt;1,"",DATABASE!M3806)</f>
        <v/>
      </c>
      <c r="C3808" s="94">
        <f>IF(DATABASE!$X3806&lt;&gt;1,"",DATABASE!A3806)</f>
        <v/>
      </c>
      <c r="D3808" s="94">
        <f>IF(DATABASE!$X3806&lt;&gt;1,"",DATABASE!P3806)</f>
        <v/>
      </c>
      <c r="E3808" s="94">
        <f>IF(DATABASE!$X3806&lt;&gt;1,"",DATABASE!L3806)</f>
        <v/>
      </c>
      <c r="F3808" s="94">
        <f>IF(DATABASE!$X3806&lt;&gt;1,"",DATABASE!Q3806)</f>
        <v/>
      </c>
      <c r="G3808" s="94">
        <f>IF(DATABASE!$X3806&lt;&gt;1,"",DATABASE!C3806)</f>
        <v/>
      </c>
      <c r="H3808" s="94">
        <f>IF(DATABASE!$X3806&lt;&gt;1,"",DATABASE!D3806)</f>
        <v/>
      </c>
      <c r="I3808" s="93">
        <f>IF(DATABASE!$X3806&lt;&gt;1,"",DATABASE!S3806)</f>
        <v/>
      </c>
    </row>
    <row r="3809" ht="16.5" customHeight="1" s="111">
      <c r="A3809" s="92">
        <f>IF(DATABASE!$X3807&lt;&gt;1,"",DATABASE!B3807)</f>
        <v/>
      </c>
      <c r="B3809" s="93">
        <f>IF(DATABASE!$X3807&lt;&gt;1,"",DATABASE!M3807)</f>
        <v/>
      </c>
      <c r="C3809" s="94">
        <f>IF(DATABASE!$X3807&lt;&gt;1,"",DATABASE!A3807)</f>
        <v/>
      </c>
      <c r="D3809" s="94">
        <f>IF(DATABASE!$X3807&lt;&gt;1,"",DATABASE!P3807)</f>
        <v/>
      </c>
      <c r="E3809" s="94">
        <f>IF(DATABASE!$X3807&lt;&gt;1,"",DATABASE!L3807)</f>
        <v/>
      </c>
      <c r="F3809" s="94">
        <f>IF(DATABASE!$X3807&lt;&gt;1,"",DATABASE!Q3807)</f>
        <v/>
      </c>
      <c r="G3809" s="94">
        <f>IF(DATABASE!$X3807&lt;&gt;1,"",DATABASE!C3807)</f>
        <v/>
      </c>
      <c r="H3809" s="94">
        <f>IF(DATABASE!$X3807&lt;&gt;1,"",DATABASE!D3807)</f>
        <v/>
      </c>
      <c r="I3809" s="93">
        <f>IF(DATABASE!$X3807&lt;&gt;1,"",DATABASE!S3807)</f>
        <v/>
      </c>
    </row>
    <row r="3810" ht="16.5" customHeight="1" s="111">
      <c r="A3810" s="92">
        <f>IF(DATABASE!$X3808&lt;&gt;1,"",DATABASE!B3808)</f>
        <v/>
      </c>
      <c r="B3810" s="93">
        <f>IF(DATABASE!$X3808&lt;&gt;1,"",DATABASE!M3808)</f>
        <v/>
      </c>
      <c r="C3810" s="94">
        <f>IF(DATABASE!$X3808&lt;&gt;1,"",DATABASE!A3808)</f>
        <v/>
      </c>
      <c r="D3810" s="94">
        <f>IF(DATABASE!$X3808&lt;&gt;1,"",DATABASE!P3808)</f>
        <v/>
      </c>
      <c r="E3810" s="94">
        <f>IF(DATABASE!$X3808&lt;&gt;1,"",DATABASE!L3808)</f>
        <v/>
      </c>
      <c r="F3810" s="94">
        <f>IF(DATABASE!$X3808&lt;&gt;1,"",DATABASE!Q3808)</f>
        <v/>
      </c>
      <c r="G3810" s="94">
        <f>IF(DATABASE!$X3808&lt;&gt;1,"",DATABASE!C3808)</f>
        <v/>
      </c>
      <c r="H3810" s="94">
        <f>IF(DATABASE!$X3808&lt;&gt;1,"",DATABASE!D3808)</f>
        <v/>
      </c>
      <c r="I3810" s="93">
        <f>IF(DATABASE!$X3808&lt;&gt;1,"",DATABASE!S3808)</f>
        <v/>
      </c>
    </row>
    <row r="3811" ht="16.5" customHeight="1" s="111">
      <c r="A3811" s="92">
        <f>IF(DATABASE!$X3809&lt;&gt;1,"",DATABASE!B3809)</f>
        <v/>
      </c>
      <c r="B3811" s="93">
        <f>IF(DATABASE!$X3809&lt;&gt;1,"",DATABASE!M3809)</f>
        <v/>
      </c>
      <c r="C3811" s="94">
        <f>IF(DATABASE!$X3809&lt;&gt;1,"",DATABASE!A3809)</f>
        <v/>
      </c>
      <c r="D3811" s="94">
        <f>IF(DATABASE!$X3809&lt;&gt;1,"",DATABASE!P3809)</f>
        <v/>
      </c>
      <c r="E3811" s="94">
        <f>IF(DATABASE!$X3809&lt;&gt;1,"",DATABASE!L3809)</f>
        <v/>
      </c>
      <c r="F3811" s="94">
        <f>IF(DATABASE!$X3809&lt;&gt;1,"",DATABASE!Q3809)</f>
        <v/>
      </c>
      <c r="G3811" s="94">
        <f>IF(DATABASE!$X3809&lt;&gt;1,"",DATABASE!C3809)</f>
        <v/>
      </c>
      <c r="H3811" s="94">
        <f>IF(DATABASE!$X3809&lt;&gt;1,"",DATABASE!D3809)</f>
        <v/>
      </c>
      <c r="I3811" s="93">
        <f>IF(DATABASE!$X3809&lt;&gt;1,"",DATABASE!S3809)</f>
        <v/>
      </c>
    </row>
    <row r="3812" ht="16.5" customHeight="1" s="111">
      <c r="A3812" s="92">
        <f>IF(DATABASE!$X3810&lt;&gt;1,"",DATABASE!B3810)</f>
        <v/>
      </c>
      <c r="B3812" s="93">
        <f>IF(DATABASE!$X3810&lt;&gt;1,"",DATABASE!M3810)</f>
        <v/>
      </c>
      <c r="C3812" s="94">
        <f>IF(DATABASE!$X3810&lt;&gt;1,"",DATABASE!A3810)</f>
        <v/>
      </c>
      <c r="D3812" s="94">
        <f>IF(DATABASE!$X3810&lt;&gt;1,"",DATABASE!P3810)</f>
        <v/>
      </c>
      <c r="E3812" s="94">
        <f>IF(DATABASE!$X3810&lt;&gt;1,"",DATABASE!L3810)</f>
        <v/>
      </c>
      <c r="F3812" s="94">
        <f>IF(DATABASE!$X3810&lt;&gt;1,"",DATABASE!Q3810)</f>
        <v/>
      </c>
      <c r="G3812" s="94">
        <f>IF(DATABASE!$X3810&lt;&gt;1,"",DATABASE!C3810)</f>
        <v/>
      </c>
      <c r="H3812" s="94">
        <f>IF(DATABASE!$X3810&lt;&gt;1,"",DATABASE!D3810)</f>
        <v/>
      </c>
      <c r="I3812" s="93">
        <f>IF(DATABASE!$X3810&lt;&gt;1,"",DATABASE!S3810)</f>
        <v/>
      </c>
    </row>
    <row r="3813" ht="16.5" customHeight="1" s="111">
      <c r="A3813" s="92">
        <f>IF(DATABASE!$X3811&lt;&gt;1,"",DATABASE!B3811)</f>
        <v/>
      </c>
      <c r="B3813" s="93">
        <f>IF(DATABASE!$X3811&lt;&gt;1,"",DATABASE!M3811)</f>
        <v/>
      </c>
      <c r="C3813" s="94">
        <f>IF(DATABASE!$X3811&lt;&gt;1,"",DATABASE!A3811)</f>
        <v/>
      </c>
      <c r="D3813" s="94">
        <f>IF(DATABASE!$X3811&lt;&gt;1,"",DATABASE!P3811)</f>
        <v/>
      </c>
      <c r="E3813" s="94">
        <f>IF(DATABASE!$X3811&lt;&gt;1,"",DATABASE!L3811)</f>
        <v/>
      </c>
      <c r="F3813" s="94">
        <f>IF(DATABASE!$X3811&lt;&gt;1,"",DATABASE!Q3811)</f>
        <v/>
      </c>
      <c r="G3813" s="94">
        <f>IF(DATABASE!$X3811&lt;&gt;1,"",DATABASE!C3811)</f>
        <v/>
      </c>
      <c r="H3813" s="94">
        <f>IF(DATABASE!$X3811&lt;&gt;1,"",DATABASE!D3811)</f>
        <v/>
      </c>
      <c r="I3813" s="93">
        <f>IF(DATABASE!$X3811&lt;&gt;1,"",DATABASE!S3811)</f>
        <v/>
      </c>
    </row>
    <row r="3814" ht="16.5" customHeight="1" s="111">
      <c r="A3814" s="92">
        <f>IF(DATABASE!$X3812&lt;&gt;1,"",DATABASE!B3812)</f>
        <v/>
      </c>
      <c r="B3814" s="93">
        <f>IF(DATABASE!$X3812&lt;&gt;1,"",DATABASE!M3812)</f>
        <v/>
      </c>
      <c r="C3814" s="94">
        <f>IF(DATABASE!$X3812&lt;&gt;1,"",DATABASE!A3812)</f>
        <v/>
      </c>
      <c r="D3814" s="94">
        <f>IF(DATABASE!$X3812&lt;&gt;1,"",DATABASE!P3812)</f>
        <v/>
      </c>
      <c r="E3814" s="94">
        <f>IF(DATABASE!$X3812&lt;&gt;1,"",DATABASE!L3812)</f>
        <v/>
      </c>
      <c r="F3814" s="94">
        <f>IF(DATABASE!$X3812&lt;&gt;1,"",DATABASE!Q3812)</f>
        <v/>
      </c>
      <c r="G3814" s="94">
        <f>IF(DATABASE!$X3812&lt;&gt;1,"",DATABASE!C3812)</f>
        <v/>
      </c>
      <c r="H3814" s="94">
        <f>IF(DATABASE!$X3812&lt;&gt;1,"",DATABASE!D3812)</f>
        <v/>
      </c>
      <c r="I3814" s="93">
        <f>IF(DATABASE!$X3812&lt;&gt;1,"",DATABASE!S3812)</f>
        <v/>
      </c>
    </row>
    <row r="3815" ht="16.5" customHeight="1" s="111">
      <c r="A3815" s="92">
        <f>IF(DATABASE!$X3813&lt;&gt;1,"",DATABASE!B3813)</f>
        <v/>
      </c>
      <c r="B3815" s="93">
        <f>IF(DATABASE!$X3813&lt;&gt;1,"",DATABASE!M3813)</f>
        <v/>
      </c>
      <c r="C3815" s="94">
        <f>IF(DATABASE!$X3813&lt;&gt;1,"",DATABASE!A3813)</f>
        <v/>
      </c>
      <c r="D3815" s="94">
        <f>IF(DATABASE!$X3813&lt;&gt;1,"",DATABASE!P3813)</f>
        <v/>
      </c>
      <c r="E3815" s="94">
        <f>IF(DATABASE!$X3813&lt;&gt;1,"",DATABASE!L3813)</f>
        <v/>
      </c>
      <c r="F3815" s="94">
        <f>IF(DATABASE!$X3813&lt;&gt;1,"",DATABASE!Q3813)</f>
        <v/>
      </c>
      <c r="G3815" s="94">
        <f>IF(DATABASE!$X3813&lt;&gt;1,"",DATABASE!C3813)</f>
        <v/>
      </c>
      <c r="H3815" s="94">
        <f>IF(DATABASE!$X3813&lt;&gt;1,"",DATABASE!D3813)</f>
        <v/>
      </c>
      <c r="I3815" s="93">
        <f>IF(DATABASE!$X3813&lt;&gt;1,"",DATABASE!S3813)</f>
        <v/>
      </c>
    </row>
    <row r="3816" ht="16.5" customHeight="1" s="111">
      <c r="A3816" s="92">
        <f>IF(DATABASE!$X3814&lt;&gt;1,"",DATABASE!B3814)</f>
        <v/>
      </c>
      <c r="B3816" s="93">
        <f>IF(DATABASE!$X3814&lt;&gt;1,"",DATABASE!M3814)</f>
        <v/>
      </c>
      <c r="C3816" s="94">
        <f>IF(DATABASE!$X3814&lt;&gt;1,"",DATABASE!A3814)</f>
        <v/>
      </c>
      <c r="D3816" s="94">
        <f>IF(DATABASE!$X3814&lt;&gt;1,"",DATABASE!P3814)</f>
        <v/>
      </c>
      <c r="E3816" s="94">
        <f>IF(DATABASE!$X3814&lt;&gt;1,"",DATABASE!L3814)</f>
        <v/>
      </c>
      <c r="F3816" s="94">
        <f>IF(DATABASE!$X3814&lt;&gt;1,"",DATABASE!Q3814)</f>
        <v/>
      </c>
      <c r="G3816" s="94">
        <f>IF(DATABASE!$X3814&lt;&gt;1,"",DATABASE!C3814)</f>
        <v/>
      </c>
      <c r="H3816" s="94">
        <f>IF(DATABASE!$X3814&lt;&gt;1,"",DATABASE!D3814)</f>
        <v/>
      </c>
      <c r="I3816" s="93">
        <f>IF(DATABASE!$X3814&lt;&gt;1,"",DATABASE!S3814)</f>
        <v/>
      </c>
    </row>
    <row r="3817" ht="16.5" customHeight="1" s="111">
      <c r="A3817" s="92">
        <f>IF(DATABASE!$X3815&lt;&gt;1,"",DATABASE!B3815)</f>
        <v/>
      </c>
      <c r="B3817" s="93">
        <f>IF(DATABASE!$X3815&lt;&gt;1,"",DATABASE!M3815)</f>
        <v/>
      </c>
      <c r="C3817" s="94">
        <f>IF(DATABASE!$X3815&lt;&gt;1,"",DATABASE!A3815)</f>
        <v/>
      </c>
      <c r="D3817" s="94">
        <f>IF(DATABASE!$X3815&lt;&gt;1,"",DATABASE!P3815)</f>
        <v/>
      </c>
      <c r="E3817" s="94">
        <f>IF(DATABASE!$X3815&lt;&gt;1,"",DATABASE!L3815)</f>
        <v/>
      </c>
      <c r="F3817" s="94">
        <f>IF(DATABASE!$X3815&lt;&gt;1,"",DATABASE!Q3815)</f>
        <v/>
      </c>
      <c r="G3817" s="94">
        <f>IF(DATABASE!$X3815&lt;&gt;1,"",DATABASE!C3815)</f>
        <v/>
      </c>
      <c r="H3817" s="94">
        <f>IF(DATABASE!$X3815&lt;&gt;1,"",DATABASE!D3815)</f>
        <v/>
      </c>
      <c r="I3817" s="93">
        <f>IF(DATABASE!$X3815&lt;&gt;1,"",DATABASE!S3815)</f>
        <v/>
      </c>
    </row>
    <row r="3818" ht="16.5" customHeight="1" s="111">
      <c r="A3818" s="92">
        <f>IF(DATABASE!$X3816&lt;&gt;1,"",DATABASE!B3816)</f>
        <v/>
      </c>
      <c r="B3818" s="93">
        <f>IF(DATABASE!$X3816&lt;&gt;1,"",DATABASE!M3816)</f>
        <v/>
      </c>
      <c r="C3818" s="94">
        <f>IF(DATABASE!$X3816&lt;&gt;1,"",DATABASE!A3816)</f>
        <v/>
      </c>
      <c r="D3818" s="94">
        <f>IF(DATABASE!$X3816&lt;&gt;1,"",DATABASE!P3816)</f>
        <v/>
      </c>
      <c r="E3818" s="94">
        <f>IF(DATABASE!$X3816&lt;&gt;1,"",DATABASE!L3816)</f>
        <v/>
      </c>
      <c r="F3818" s="94">
        <f>IF(DATABASE!$X3816&lt;&gt;1,"",DATABASE!Q3816)</f>
        <v/>
      </c>
      <c r="G3818" s="94">
        <f>IF(DATABASE!$X3816&lt;&gt;1,"",DATABASE!C3816)</f>
        <v/>
      </c>
      <c r="H3818" s="94">
        <f>IF(DATABASE!$X3816&lt;&gt;1,"",DATABASE!D3816)</f>
        <v/>
      </c>
      <c r="I3818" s="93">
        <f>IF(DATABASE!$X3816&lt;&gt;1,"",DATABASE!S3816)</f>
        <v/>
      </c>
    </row>
    <row r="3819" ht="16.5" customHeight="1" s="111">
      <c r="A3819" s="92">
        <f>IF(DATABASE!$X3817&lt;&gt;1,"",DATABASE!B3817)</f>
        <v/>
      </c>
      <c r="B3819" s="93">
        <f>IF(DATABASE!$X3817&lt;&gt;1,"",DATABASE!M3817)</f>
        <v/>
      </c>
      <c r="C3819" s="94">
        <f>IF(DATABASE!$X3817&lt;&gt;1,"",DATABASE!A3817)</f>
        <v/>
      </c>
      <c r="D3819" s="94">
        <f>IF(DATABASE!$X3817&lt;&gt;1,"",DATABASE!P3817)</f>
        <v/>
      </c>
      <c r="E3819" s="94">
        <f>IF(DATABASE!$X3817&lt;&gt;1,"",DATABASE!L3817)</f>
        <v/>
      </c>
      <c r="F3819" s="94">
        <f>IF(DATABASE!$X3817&lt;&gt;1,"",DATABASE!Q3817)</f>
        <v/>
      </c>
      <c r="G3819" s="94">
        <f>IF(DATABASE!$X3817&lt;&gt;1,"",DATABASE!C3817)</f>
        <v/>
      </c>
      <c r="H3819" s="94">
        <f>IF(DATABASE!$X3817&lt;&gt;1,"",DATABASE!D3817)</f>
        <v/>
      </c>
      <c r="I3819" s="93">
        <f>IF(DATABASE!$X3817&lt;&gt;1,"",DATABASE!S3817)</f>
        <v/>
      </c>
    </row>
    <row r="3820" ht="16.5" customHeight="1" s="111">
      <c r="A3820" s="92">
        <f>IF(DATABASE!$X3818&lt;&gt;1,"",DATABASE!B3818)</f>
        <v/>
      </c>
      <c r="B3820" s="93">
        <f>IF(DATABASE!$X3818&lt;&gt;1,"",DATABASE!M3818)</f>
        <v/>
      </c>
      <c r="C3820" s="94">
        <f>IF(DATABASE!$X3818&lt;&gt;1,"",DATABASE!A3818)</f>
        <v/>
      </c>
      <c r="D3820" s="94">
        <f>IF(DATABASE!$X3818&lt;&gt;1,"",DATABASE!P3818)</f>
        <v/>
      </c>
      <c r="E3820" s="94">
        <f>IF(DATABASE!$X3818&lt;&gt;1,"",DATABASE!L3818)</f>
        <v/>
      </c>
      <c r="F3820" s="94">
        <f>IF(DATABASE!$X3818&lt;&gt;1,"",DATABASE!Q3818)</f>
        <v/>
      </c>
      <c r="G3820" s="94">
        <f>IF(DATABASE!$X3818&lt;&gt;1,"",DATABASE!C3818)</f>
        <v/>
      </c>
      <c r="H3820" s="94">
        <f>IF(DATABASE!$X3818&lt;&gt;1,"",DATABASE!D3818)</f>
        <v/>
      </c>
      <c r="I3820" s="93">
        <f>IF(DATABASE!$X3818&lt;&gt;1,"",DATABASE!S3818)</f>
        <v/>
      </c>
    </row>
    <row r="3821" ht="16.5" customHeight="1" s="111">
      <c r="A3821" s="92">
        <f>IF(DATABASE!$X3819&lt;&gt;1,"",DATABASE!B3819)</f>
        <v/>
      </c>
      <c r="B3821" s="93">
        <f>IF(DATABASE!$X3819&lt;&gt;1,"",DATABASE!M3819)</f>
        <v/>
      </c>
      <c r="C3821" s="94">
        <f>IF(DATABASE!$X3819&lt;&gt;1,"",DATABASE!A3819)</f>
        <v/>
      </c>
      <c r="D3821" s="94">
        <f>IF(DATABASE!$X3819&lt;&gt;1,"",DATABASE!P3819)</f>
        <v/>
      </c>
      <c r="E3821" s="94">
        <f>IF(DATABASE!$X3819&lt;&gt;1,"",DATABASE!L3819)</f>
        <v/>
      </c>
      <c r="F3821" s="94">
        <f>IF(DATABASE!$X3819&lt;&gt;1,"",DATABASE!Q3819)</f>
        <v/>
      </c>
      <c r="G3821" s="94">
        <f>IF(DATABASE!$X3819&lt;&gt;1,"",DATABASE!C3819)</f>
        <v/>
      </c>
      <c r="H3821" s="94">
        <f>IF(DATABASE!$X3819&lt;&gt;1,"",DATABASE!D3819)</f>
        <v/>
      </c>
      <c r="I3821" s="93">
        <f>IF(DATABASE!$X3819&lt;&gt;1,"",DATABASE!S3819)</f>
        <v/>
      </c>
    </row>
    <row r="3822" ht="16.5" customHeight="1" s="111">
      <c r="A3822" s="92">
        <f>IF(DATABASE!$X3820&lt;&gt;1,"",DATABASE!B3820)</f>
        <v/>
      </c>
      <c r="B3822" s="93">
        <f>IF(DATABASE!$X3820&lt;&gt;1,"",DATABASE!M3820)</f>
        <v/>
      </c>
      <c r="C3822" s="94">
        <f>IF(DATABASE!$X3820&lt;&gt;1,"",DATABASE!A3820)</f>
        <v/>
      </c>
      <c r="D3822" s="94">
        <f>IF(DATABASE!$X3820&lt;&gt;1,"",DATABASE!P3820)</f>
        <v/>
      </c>
      <c r="E3822" s="94">
        <f>IF(DATABASE!$X3820&lt;&gt;1,"",DATABASE!L3820)</f>
        <v/>
      </c>
      <c r="F3822" s="94">
        <f>IF(DATABASE!$X3820&lt;&gt;1,"",DATABASE!Q3820)</f>
        <v/>
      </c>
      <c r="G3822" s="94">
        <f>IF(DATABASE!$X3820&lt;&gt;1,"",DATABASE!C3820)</f>
        <v/>
      </c>
      <c r="H3822" s="94">
        <f>IF(DATABASE!$X3820&lt;&gt;1,"",DATABASE!D3820)</f>
        <v/>
      </c>
      <c r="I3822" s="93">
        <f>IF(DATABASE!$X3820&lt;&gt;1,"",DATABASE!S3820)</f>
        <v/>
      </c>
    </row>
    <row r="3823" ht="16.5" customHeight="1" s="111">
      <c r="A3823" s="92">
        <f>IF(DATABASE!$X3821&lt;&gt;1,"",DATABASE!B3821)</f>
        <v/>
      </c>
      <c r="B3823" s="93">
        <f>IF(DATABASE!$X3821&lt;&gt;1,"",DATABASE!M3821)</f>
        <v/>
      </c>
      <c r="C3823" s="94">
        <f>IF(DATABASE!$X3821&lt;&gt;1,"",DATABASE!A3821)</f>
        <v/>
      </c>
      <c r="D3823" s="94">
        <f>IF(DATABASE!$X3821&lt;&gt;1,"",DATABASE!P3821)</f>
        <v/>
      </c>
      <c r="E3823" s="94">
        <f>IF(DATABASE!$X3821&lt;&gt;1,"",DATABASE!L3821)</f>
        <v/>
      </c>
      <c r="F3823" s="94">
        <f>IF(DATABASE!$X3821&lt;&gt;1,"",DATABASE!Q3821)</f>
        <v/>
      </c>
      <c r="G3823" s="94">
        <f>IF(DATABASE!$X3821&lt;&gt;1,"",DATABASE!C3821)</f>
        <v/>
      </c>
      <c r="H3823" s="94">
        <f>IF(DATABASE!$X3821&lt;&gt;1,"",DATABASE!D3821)</f>
        <v/>
      </c>
      <c r="I3823" s="93">
        <f>IF(DATABASE!$X3821&lt;&gt;1,"",DATABASE!S3821)</f>
        <v/>
      </c>
    </row>
    <row r="3824" ht="16.5" customHeight="1" s="111">
      <c r="A3824" s="92">
        <f>IF(DATABASE!$X3822&lt;&gt;1,"",DATABASE!B3822)</f>
        <v/>
      </c>
      <c r="B3824" s="93">
        <f>IF(DATABASE!$X3822&lt;&gt;1,"",DATABASE!M3822)</f>
        <v/>
      </c>
      <c r="C3824" s="94">
        <f>IF(DATABASE!$X3822&lt;&gt;1,"",DATABASE!A3822)</f>
        <v/>
      </c>
      <c r="D3824" s="94">
        <f>IF(DATABASE!$X3822&lt;&gt;1,"",DATABASE!P3822)</f>
        <v/>
      </c>
      <c r="E3824" s="94">
        <f>IF(DATABASE!$X3822&lt;&gt;1,"",DATABASE!L3822)</f>
        <v/>
      </c>
      <c r="F3824" s="94">
        <f>IF(DATABASE!$X3822&lt;&gt;1,"",DATABASE!Q3822)</f>
        <v/>
      </c>
      <c r="G3824" s="94">
        <f>IF(DATABASE!$X3822&lt;&gt;1,"",DATABASE!C3822)</f>
        <v/>
      </c>
      <c r="H3824" s="94">
        <f>IF(DATABASE!$X3822&lt;&gt;1,"",DATABASE!D3822)</f>
        <v/>
      </c>
      <c r="I3824" s="93">
        <f>IF(DATABASE!$X3822&lt;&gt;1,"",DATABASE!S3822)</f>
        <v/>
      </c>
    </row>
    <row r="3825" ht="16.5" customHeight="1" s="111">
      <c r="A3825" s="92">
        <f>IF(DATABASE!$X3823&lt;&gt;1,"",DATABASE!B3823)</f>
        <v/>
      </c>
      <c r="B3825" s="93">
        <f>IF(DATABASE!$X3823&lt;&gt;1,"",DATABASE!M3823)</f>
        <v/>
      </c>
      <c r="C3825" s="94">
        <f>IF(DATABASE!$X3823&lt;&gt;1,"",DATABASE!A3823)</f>
        <v/>
      </c>
      <c r="D3825" s="94">
        <f>IF(DATABASE!$X3823&lt;&gt;1,"",DATABASE!P3823)</f>
        <v/>
      </c>
      <c r="E3825" s="94">
        <f>IF(DATABASE!$X3823&lt;&gt;1,"",DATABASE!L3823)</f>
        <v/>
      </c>
      <c r="F3825" s="94">
        <f>IF(DATABASE!$X3823&lt;&gt;1,"",DATABASE!Q3823)</f>
        <v/>
      </c>
      <c r="G3825" s="94">
        <f>IF(DATABASE!$X3823&lt;&gt;1,"",DATABASE!C3823)</f>
        <v/>
      </c>
      <c r="H3825" s="94">
        <f>IF(DATABASE!$X3823&lt;&gt;1,"",DATABASE!D3823)</f>
        <v/>
      </c>
      <c r="I3825" s="93">
        <f>IF(DATABASE!$X3823&lt;&gt;1,"",DATABASE!S3823)</f>
        <v/>
      </c>
    </row>
    <row r="3826" ht="16.5" customHeight="1" s="111">
      <c r="A3826" s="92">
        <f>IF(DATABASE!$X3824&lt;&gt;1,"",DATABASE!B3824)</f>
        <v/>
      </c>
      <c r="B3826" s="93">
        <f>IF(DATABASE!$X3824&lt;&gt;1,"",DATABASE!M3824)</f>
        <v/>
      </c>
      <c r="C3826" s="94">
        <f>IF(DATABASE!$X3824&lt;&gt;1,"",DATABASE!A3824)</f>
        <v/>
      </c>
      <c r="D3826" s="94">
        <f>IF(DATABASE!$X3824&lt;&gt;1,"",DATABASE!P3824)</f>
        <v/>
      </c>
      <c r="E3826" s="94">
        <f>IF(DATABASE!$X3824&lt;&gt;1,"",DATABASE!L3824)</f>
        <v/>
      </c>
      <c r="F3826" s="94">
        <f>IF(DATABASE!$X3824&lt;&gt;1,"",DATABASE!Q3824)</f>
        <v/>
      </c>
      <c r="G3826" s="94">
        <f>IF(DATABASE!$X3824&lt;&gt;1,"",DATABASE!C3824)</f>
        <v/>
      </c>
      <c r="H3826" s="94">
        <f>IF(DATABASE!$X3824&lt;&gt;1,"",DATABASE!D3824)</f>
        <v/>
      </c>
      <c r="I3826" s="93">
        <f>IF(DATABASE!$X3824&lt;&gt;1,"",DATABASE!S3824)</f>
        <v/>
      </c>
    </row>
    <row r="3827" ht="16.5" customHeight="1" s="111">
      <c r="A3827" s="92">
        <f>IF(DATABASE!$X3825&lt;&gt;1,"",DATABASE!B3825)</f>
        <v/>
      </c>
      <c r="B3827" s="93">
        <f>IF(DATABASE!$X3825&lt;&gt;1,"",DATABASE!M3825)</f>
        <v/>
      </c>
      <c r="C3827" s="94">
        <f>IF(DATABASE!$X3825&lt;&gt;1,"",DATABASE!A3825)</f>
        <v/>
      </c>
      <c r="D3827" s="94">
        <f>IF(DATABASE!$X3825&lt;&gt;1,"",DATABASE!P3825)</f>
        <v/>
      </c>
      <c r="E3827" s="94">
        <f>IF(DATABASE!$X3825&lt;&gt;1,"",DATABASE!L3825)</f>
        <v/>
      </c>
      <c r="F3827" s="94">
        <f>IF(DATABASE!$X3825&lt;&gt;1,"",DATABASE!Q3825)</f>
        <v/>
      </c>
      <c r="G3827" s="94">
        <f>IF(DATABASE!$X3825&lt;&gt;1,"",DATABASE!C3825)</f>
        <v/>
      </c>
      <c r="H3827" s="94">
        <f>IF(DATABASE!$X3825&lt;&gt;1,"",DATABASE!D3825)</f>
        <v/>
      </c>
      <c r="I3827" s="93">
        <f>IF(DATABASE!$X3825&lt;&gt;1,"",DATABASE!S3825)</f>
        <v/>
      </c>
    </row>
    <row r="3828" ht="16.5" customHeight="1" s="111">
      <c r="A3828" s="92">
        <f>IF(DATABASE!$X3826&lt;&gt;1,"",DATABASE!B3826)</f>
        <v/>
      </c>
      <c r="B3828" s="93">
        <f>IF(DATABASE!$X3826&lt;&gt;1,"",DATABASE!M3826)</f>
        <v/>
      </c>
      <c r="C3828" s="94">
        <f>IF(DATABASE!$X3826&lt;&gt;1,"",DATABASE!A3826)</f>
        <v/>
      </c>
      <c r="D3828" s="94">
        <f>IF(DATABASE!$X3826&lt;&gt;1,"",DATABASE!P3826)</f>
        <v/>
      </c>
      <c r="E3828" s="94">
        <f>IF(DATABASE!$X3826&lt;&gt;1,"",DATABASE!L3826)</f>
        <v/>
      </c>
      <c r="F3828" s="94">
        <f>IF(DATABASE!$X3826&lt;&gt;1,"",DATABASE!Q3826)</f>
        <v/>
      </c>
      <c r="G3828" s="94">
        <f>IF(DATABASE!$X3826&lt;&gt;1,"",DATABASE!C3826)</f>
        <v/>
      </c>
      <c r="H3828" s="94">
        <f>IF(DATABASE!$X3826&lt;&gt;1,"",DATABASE!D3826)</f>
        <v/>
      </c>
      <c r="I3828" s="93">
        <f>IF(DATABASE!$X3826&lt;&gt;1,"",DATABASE!S3826)</f>
        <v/>
      </c>
    </row>
    <row r="3829" ht="16.5" customHeight="1" s="111">
      <c r="A3829" s="92">
        <f>IF(DATABASE!$X3827&lt;&gt;1,"",DATABASE!B3827)</f>
        <v/>
      </c>
      <c r="B3829" s="93">
        <f>IF(DATABASE!$X3827&lt;&gt;1,"",DATABASE!M3827)</f>
        <v/>
      </c>
      <c r="C3829" s="94">
        <f>IF(DATABASE!$X3827&lt;&gt;1,"",DATABASE!A3827)</f>
        <v/>
      </c>
      <c r="D3829" s="94">
        <f>IF(DATABASE!$X3827&lt;&gt;1,"",DATABASE!P3827)</f>
        <v/>
      </c>
      <c r="E3829" s="94">
        <f>IF(DATABASE!$X3827&lt;&gt;1,"",DATABASE!L3827)</f>
        <v/>
      </c>
      <c r="F3829" s="94">
        <f>IF(DATABASE!$X3827&lt;&gt;1,"",DATABASE!Q3827)</f>
        <v/>
      </c>
      <c r="G3829" s="94">
        <f>IF(DATABASE!$X3827&lt;&gt;1,"",DATABASE!C3827)</f>
        <v/>
      </c>
      <c r="H3829" s="94">
        <f>IF(DATABASE!$X3827&lt;&gt;1,"",DATABASE!D3827)</f>
        <v/>
      </c>
      <c r="I3829" s="93">
        <f>IF(DATABASE!$X3827&lt;&gt;1,"",DATABASE!S3827)</f>
        <v/>
      </c>
    </row>
    <row r="3830" ht="16.5" customHeight="1" s="111">
      <c r="A3830" s="92">
        <f>IF(DATABASE!$X3828&lt;&gt;1,"",DATABASE!B3828)</f>
        <v/>
      </c>
      <c r="B3830" s="93">
        <f>IF(DATABASE!$X3828&lt;&gt;1,"",DATABASE!M3828)</f>
        <v/>
      </c>
      <c r="C3830" s="94">
        <f>IF(DATABASE!$X3828&lt;&gt;1,"",DATABASE!A3828)</f>
        <v/>
      </c>
      <c r="D3830" s="94">
        <f>IF(DATABASE!$X3828&lt;&gt;1,"",DATABASE!P3828)</f>
        <v/>
      </c>
      <c r="E3830" s="94">
        <f>IF(DATABASE!$X3828&lt;&gt;1,"",DATABASE!L3828)</f>
        <v/>
      </c>
      <c r="F3830" s="94">
        <f>IF(DATABASE!$X3828&lt;&gt;1,"",DATABASE!Q3828)</f>
        <v/>
      </c>
      <c r="G3830" s="94">
        <f>IF(DATABASE!$X3828&lt;&gt;1,"",DATABASE!C3828)</f>
        <v/>
      </c>
      <c r="H3830" s="94">
        <f>IF(DATABASE!$X3828&lt;&gt;1,"",DATABASE!D3828)</f>
        <v/>
      </c>
      <c r="I3830" s="93">
        <f>IF(DATABASE!$X3828&lt;&gt;1,"",DATABASE!S3828)</f>
        <v/>
      </c>
    </row>
    <row r="3831" ht="16.5" customHeight="1" s="111">
      <c r="A3831" s="92">
        <f>IF(DATABASE!$X3829&lt;&gt;1,"",DATABASE!B3829)</f>
        <v/>
      </c>
      <c r="B3831" s="93">
        <f>IF(DATABASE!$X3829&lt;&gt;1,"",DATABASE!M3829)</f>
        <v/>
      </c>
      <c r="C3831" s="94">
        <f>IF(DATABASE!$X3829&lt;&gt;1,"",DATABASE!A3829)</f>
        <v/>
      </c>
      <c r="D3831" s="94">
        <f>IF(DATABASE!$X3829&lt;&gt;1,"",DATABASE!P3829)</f>
        <v/>
      </c>
      <c r="E3831" s="94">
        <f>IF(DATABASE!$X3829&lt;&gt;1,"",DATABASE!L3829)</f>
        <v/>
      </c>
      <c r="F3831" s="94">
        <f>IF(DATABASE!$X3829&lt;&gt;1,"",DATABASE!Q3829)</f>
        <v/>
      </c>
      <c r="G3831" s="94">
        <f>IF(DATABASE!$X3829&lt;&gt;1,"",DATABASE!C3829)</f>
        <v/>
      </c>
      <c r="H3831" s="94">
        <f>IF(DATABASE!$X3829&lt;&gt;1,"",DATABASE!D3829)</f>
        <v/>
      </c>
      <c r="I3831" s="93">
        <f>IF(DATABASE!$X3829&lt;&gt;1,"",DATABASE!S3829)</f>
        <v/>
      </c>
    </row>
    <row r="3832" ht="16.5" customHeight="1" s="111">
      <c r="A3832" s="92">
        <f>IF(DATABASE!$X3830&lt;&gt;1,"",DATABASE!B3830)</f>
        <v/>
      </c>
      <c r="B3832" s="93">
        <f>IF(DATABASE!$X3830&lt;&gt;1,"",DATABASE!M3830)</f>
        <v/>
      </c>
      <c r="C3832" s="94">
        <f>IF(DATABASE!$X3830&lt;&gt;1,"",DATABASE!A3830)</f>
        <v/>
      </c>
      <c r="D3832" s="94">
        <f>IF(DATABASE!$X3830&lt;&gt;1,"",DATABASE!P3830)</f>
        <v/>
      </c>
      <c r="E3832" s="94">
        <f>IF(DATABASE!$X3830&lt;&gt;1,"",DATABASE!L3830)</f>
        <v/>
      </c>
      <c r="F3832" s="94">
        <f>IF(DATABASE!$X3830&lt;&gt;1,"",DATABASE!Q3830)</f>
        <v/>
      </c>
      <c r="G3832" s="94">
        <f>IF(DATABASE!$X3830&lt;&gt;1,"",DATABASE!C3830)</f>
        <v/>
      </c>
      <c r="H3832" s="94">
        <f>IF(DATABASE!$X3830&lt;&gt;1,"",DATABASE!D3830)</f>
        <v/>
      </c>
      <c r="I3832" s="93">
        <f>IF(DATABASE!$X3830&lt;&gt;1,"",DATABASE!S3830)</f>
        <v/>
      </c>
    </row>
    <row r="3833" ht="16.5" customHeight="1" s="111">
      <c r="A3833" s="92">
        <f>IF(DATABASE!$X3831&lt;&gt;1,"",DATABASE!B3831)</f>
        <v/>
      </c>
      <c r="B3833" s="93">
        <f>IF(DATABASE!$X3831&lt;&gt;1,"",DATABASE!M3831)</f>
        <v/>
      </c>
      <c r="C3833" s="94">
        <f>IF(DATABASE!$X3831&lt;&gt;1,"",DATABASE!A3831)</f>
        <v/>
      </c>
      <c r="D3833" s="94">
        <f>IF(DATABASE!$X3831&lt;&gt;1,"",DATABASE!P3831)</f>
        <v/>
      </c>
      <c r="E3833" s="94">
        <f>IF(DATABASE!$X3831&lt;&gt;1,"",DATABASE!L3831)</f>
        <v/>
      </c>
      <c r="F3833" s="94">
        <f>IF(DATABASE!$X3831&lt;&gt;1,"",DATABASE!Q3831)</f>
        <v/>
      </c>
      <c r="G3833" s="94">
        <f>IF(DATABASE!$X3831&lt;&gt;1,"",DATABASE!C3831)</f>
        <v/>
      </c>
      <c r="H3833" s="94">
        <f>IF(DATABASE!$X3831&lt;&gt;1,"",DATABASE!D3831)</f>
        <v/>
      </c>
      <c r="I3833" s="93">
        <f>IF(DATABASE!$X3831&lt;&gt;1,"",DATABASE!S3831)</f>
        <v/>
      </c>
    </row>
    <row r="3834" ht="16.5" customHeight="1" s="111">
      <c r="A3834" s="92">
        <f>IF(DATABASE!$X3832&lt;&gt;1,"",DATABASE!B3832)</f>
        <v/>
      </c>
      <c r="B3834" s="93">
        <f>IF(DATABASE!$X3832&lt;&gt;1,"",DATABASE!M3832)</f>
        <v/>
      </c>
      <c r="C3834" s="94">
        <f>IF(DATABASE!$X3832&lt;&gt;1,"",DATABASE!A3832)</f>
        <v/>
      </c>
      <c r="D3834" s="94">
        <f>IF(DATABASE!$X3832&lt;&gt;1,"",DATABASE!P3832)</f>
        <v/>
      </c>
      <c r="E3834" s="94">
        <f>IF(DATABASE!$X3832&lt;&gt;1,"",DATABASE!L3832)</f>
        <v/>
      </c>
      <c r="F3834" s="94">
        <f>IF(DATABASE!$X3832&lt;&gt;1,"",DATABASE!Q3832)</f>
        <v/>
      </c>
      <c r="G3834" s="94">
        <f>IF(DATABASE!$X3832&lt;&gt;1,"",DATABASE!C3832)</f>
        <v/>
      </c>
      <c r="H3834" s="94">
        <f>IF(DATABASE!$X3832&lt;&gt;1,"",DATABASE!D3832)</f>
        <v/>
      </c>
      <c r="I3834" s="93">
        <f>IF(DATABASE!$X3832&lt;&gt;1,"",DATABASE!S3832)</f>
        <v/>
      </c>
    </row>
    <row r="3835" ht="16.5" customHeight="1" s="111">
      <c r="A3835" s="92">
        <f>IF(DATABASE!$X3833&lt;&gt;1,"",DATABASE!B3833)</f>
        <v/>
      </c>
      <c r="B3835" s="93">
        <f>IF(DATABASE!$X3833&lt;&gt;1,"",DATABASE!M3833)</f>
        <v/>
      </c>
      <c r="C3835" s="94">
        <f>IF(DATABASE!$X3833&lt;&gt;1,"",DATABASE!A3833)</f>
        <v/>
      </c>
      <c r="D3835" s="94">
        <f>IF(DATABASE!$X3833&lt;&gt;1,"",DATABASE!P3833)</f>
        <v/>
      </c>
      <c r="E3835" s="94">
        <f>IF(DATABASE!$X3833&lt;&gt;1,"",DATABASE!L3833)</f>
        <v/>
      </c>
      <c r="F3835" s="94">
        <f>IF(DATABASE!$X3833&lt;&gt;1,"",DATABASE!Q3833)</f>
        <v/>
      </c>
      <c r="G3835" s="94">
        <f>IF(DATABASE!$X3833&lt;&gt;1,"",DATABASE!C3833)</f>
        <v/>
      </c>
      <c r="H3835" s="94">
        <f>IF(DATABASE!$X3833&lt;&gt;1,"",DATABASE!D3833)</f>
        <v/>
      </c>
      <c r="I3835" s="93">
        <f>IF(DATABASE!$X3833&lt;&gt;1,"",DATABASE!S3833)</f>
        <v/>
      </c>
    </row>
    <row r="3836" ht="16.5" customHeight="1" s="111">
      <c r="A3836" s="92">
        <f>IF(DATABASE!$X3834&lt;&gt;1,"",DATABASE!B3834)</f>
        <v/>
      </c>
      <c r="B3836" s="93">
        <f>IF(DATABASE!$X3834&lt;&gt;1,"",DATABASE!M3834)</f>
        <v/>
      </c>
      <c r="C3836" s="94">
        <f>IF(DATABASE!$X3834&lt;&gt;1,"",DATABASE!A3834)</f>
        <v/>
      </c>
      <c r="D3836" s="94">
        <f>IF(DATABASE!$X3834&lt;&gt;1,"",DATABASE!P3834)</f>
        <v/>
      </c>
      <c r="E3836" s="94">
        <f>IF(DATABASE!$X3834&lt;&gt;1,"",DATABASE!L3834)</f>
        <v/>
      </c>
      <c r="F3836" s="94">
        <f>IF(DATABASE!$X3834&lt;&gt;1,"",DATABASE!Q3834)</f>
        <v/>
      </c>
      <c r="G3836" s="94">
        <f>IF(DATABASE!$X3834&lt;&gt;1,"",DATABASE!C3834)</f>
        <v/>
      </c>
      <c r="H3836" s="94">
        <f>IF(DATABASE!$X3834&lt;&gt;1,"",DATABASE!D3834)</f>
        <v/>
      </c>
      <c r="I3836" s="93">
        <f>IF(DATABASE!$X3834&lt;&gt;1,"",DATABASE!S3834)</f>
        <v/>
      </c>
    </row>
    <row r="3837" ht="16.5" customHeight="1" s="111">
      <c r="A3837" s="92">
        <f>IF(DATABASE!$X3835&lt;&gt;1,"",DATABASE!B3835)</f>
        <v/>
      </c>
      <c r="B3837" s="93">
        <f>IF(DATABASE!$X3835&lt;&gt;1,"",DATABASE!M3835)</f>
        <v/>
      </c>
      <c r="C3837" s="94">
        <f>IF(DATABASE!$X3835&lt;&gt;1,"",DATABASE!A3835)</f>
        <v/>
      </c>
      <c r="D3837" s="94">
        <f>IF(DATABASE!$X3835&lt;&gt;1,"",DATABASE!P3835)</f>
        <v/>
      </c>
      <c r="E3837" s="94">
        <f>IF(DATABASE!$X3835&lt;&gt;1,"",DATABASE!L3835)</f>
        <v/>
      </c>
      <c r="F3837" s="94">
        <f>IF(DATABASE!$X3835&lt;&gt;1,"",DATABASE!Q3835)</f>
        <v/>
      </c>
      <c r="G3837" s="94">
        <f>IF(DATABASE!$X3835&lt;&gt;1,"",DATABASE!C3835)</f>
        <v/>
      </c>
      <c r="H3837" s="94">
        <f>IF(DATABASE!$X3835&lt;&gt;1,"",DATABASE!D3835)</f>
        <v/>
      </c>
      <c r="I3837" s="93">
        <f>IF(DATABASE!$X3835&lt;&gt;1,"",DATABASE!S3835)</f>
        <v/>
      </c>
    </row>
    <row r="3838" ht="16.5" customHeight="1" s="111">
      <c r="A3838" s="92">
        <f>IF(DATABASE!$X3836&lt;&gt;1,"",DATABASE!B3836)</f>
        <v/>
      </c>
      <c r="B3838" s="93">
        <f>IF(DATABASE!$X3836&lt;&gt;1,"",DATABASE!M3836)</f>
        <v/>
      </c>
      <c r="C3838" s="94">
        <f>IF(DATABASE!$X3836&lt;&gt;1,"",DATABASE!A3836)</f>
        <v/>
      </c>
      <c r="D3838" s="94">
        <f>IF(DATABASE!$X3836&lt;&gt;1,"",DATABASE!P3836)</f>
        <v/>
      </c>
      <c r="E3838" s="94">
        <f>IF(DATABASE!$X3836&lt;&gt;1,"",DATABASE!L3836)</f>
        <v/>
      </c>
      <c r="F3838" s="94">
        <f>IF(DATABASE!$X3836&lt;&gt;1,"",DATABASE!Q3836)</f>
        <v/>
      </c>
      <c r="G3838" s="94">
        <f>IF(DATABASE!$X3836&lt;&gt;1,"",DATABASE!C3836)</f>
        <v/>
      </c>
      <c r="H3838" s="94">
        <f>IF(DATABASE!$X3836&lt;&gt;1,"",DATABASE!D3836)</f>
        <v/>
      </c>
      <c r="I3838" s="93">
        <f>IF(DATABASE!$X3836&lt;&gt;1,"",DATABASE!S3836)</f>
        <v/>
      </c>
    </row>
    <row r="3839" ht="16.5" customHeight="1" s="111">
      <c r="A3839" s="92">
        <f>IF(DATABASE!$X3837&lt;&gt;1,"",DATABASE!B3837)</f>
        <v/>
      </c>
      <c r="B3839" s="93">
        <f>IF(DATABASE!$X3837&lt;&gt;1,"",DATABASE!M3837)</f>
        <v/>
      </c>
      <c r="C3839" s="94">
        <f>IF(DATABASE!$X3837&lt;&gt;1,"",DATABASE!A3837)</f>
        <v/>
      </c>
      <c r="D3839" s="94">
        <f>IF(DATABASE!$X3837&lt;&gt;1,"",DATABASE!P3837)</f>
        <v/>
      </c>
      <c r="E3839" s="94">
        <f>IF(DATABASE!$X3837&lt;&gt;1,"",DATABASE!L3837)</f>
        <v/>
      </c>
      <c r="F3839" s="94">
        <f>IF(DATABASE!$X3837&lt;&gt;1,"",DATABASE!Q3837)</f>
        <v/>
      </c>
      <c r="G3839" s="94">
        <f>IF(DATABASE!$X3837&lt;&gt;1,"",DATABASE!C3837)</f>
        <v/>
      </c>
      <c r="H3839" s="94">
        <f>IF(DATABASE!$X3837&lt;&gt;1,"",DATABASE!D3837)</f>
        <v/>
      </c>
      <c r="I3839" s="93">
        <f>IF(DATABASE!$X3837&lt;&gt;1,"",DATABASE!S3837)</f>
        <v/>
      </c>
    </row>
    <row r="3840" ht="16.5" customHeight="1" s="111">
      <c r="A3840" s="92">
        <f>IF(DATABASE!$X3838&lt;&gt;1,"",DATABASE!B3838)</f>
        <v/>
      </c>
      <c r="B3840" s="93">
        <f>IF(DATABASE!$X3838&lt;&gt;1,"",DATABASE!M3838)</f>
        <v/>
      </c>
      <c r="C3840" s="94">
        <f>IF(DATABASE!$X3838&lt;&gt;1,"",DATABASE!A3838)</f>
        <v/>
      </c>
      <c r="D3840" s="94">
        <f>IF(DATABASE!$X3838&lt;&gt;1,"",DATABASE!P3838)</f>
        <v/>
      </c>
      <c r="E3840" s="94">
        <f>IF(DATABASE!$X3838&lt;&gt;1,"",DATABASE!L3838)</f>
        <v/>
      </c>
      <c r="F3840" s="94">
        <f>IF(DATABASE!$X3838&lt;&gt;1,"",DATABASE!Q3838)</f>
        <v/>
      </c>
      <c r="G3840" s="94">
        <f>IF(DATABASE!$X3838&lt;&gt;1,"",DATABASE!C3838)</f>
        <v/>
      </c>
      <c r="H3840" s="94">
        <f>IF(DATABASE!$X3838&lt;&gt;1,"",DATABASE!D3838)</f>
        <v/>
      </c>
      <c r="I3840" s="93">
        <f>IF(DATABASE!$X3838&lt;&gt;1,"",DATABASE!S3838)</f>
        <v/>
      </c>
    </row>
    <row r="3841" ht="16.5" customHeight="1" s="111">
      <c r="A3841" s="92">
        <f>IF(DATABASE!$X3839&lt;&gt;1,"",DATABASE!B3839)</f>
        <v/>
      </c>
      <c r="B3841" s="93">
        <f>IF(DATABASE!$X3839&lt;&gt;1,"",DATABASE!M3839)</f>
        <v/>
      </c>
      <c r="C3841" s="94">
        <f>IF(DATABASE!$X3839&lt;&gt;1,"",DATABASE!A3839)</f>
        <v/>
      </c>
      <c r="D3841" s="94">
        <f>IF(DATABASE!$X3839&lt;&gt;1,"",DATABASE!P3839)</f>
        <v/>
      </c>
      <c r="E3841" s="94">
        <f>IF(DATABASE!$X3839&lt;&gt;1,"",DATABASE!L3839)</f>
        <v/>
      </c>
      <c r="F3841" s="94">
        <f>IF(DATABASE!$X3839&lt;&gt;1,"",DATABASE!Q3839)</f>
        <v/>
      </c>
      <c r="G3841" s="94">
        <f>IF(DATABASE!$X3839&lt;&gt;1,"",DATABASE!C3839)</f>
        <v/>
      </c>
      <c r="H3841" s="94">
        <f>IF(DATABASE!$X3839&lt;&gt;1,"",DATABASE!D3839)</f>
        <v/>
      </c>
      <c r="I3841" s="93">
        <f>IF(DATABASE!$X3839&lt;&gt;1,"",DATABASE!S3839)</f>
        <v/>
      </c>
    </row>
    <row r="3842" ht="16.5" customHeight="1" s="111">
      <c r="A3842" s="92">
        <f>IF(DATABASE!$X3840&lt;&gt;1,"",DATABASE!B3840)</f>
        <v/>
      </c>
      <c r="B3842" s="93">
        <f>IF(DATABASE!$X3840&lt;&gt;1,"",DATABASE!M3840)</f>
        <v/>
      </c>
      <c r="C3842" s="94">
        <f>IF(DATABASE!$X3840&lt;&gt;1,"",DATABASE!A3840)</f>
        <v/>
      </c>
      <c r="D3842" s="94">
        <f>IF(DATABASE!$X3840&lt;&gt;1,"",DATABASE!P3840)</f>
        <v/>
      </c>
      <c r="E3842" s="94">
        <f>IF(DATABASE!$X3840&lt;&gt;1,"",DATABASE!L3840)</f>
        <v/>
      </c>
      <c r="F3842" s="94">
        <f>IF(DATABASE!$X3840&lt;&gt;1,"",DATABASE!Q3840)</f>
        <v/>
      </c>
      <c r="G3842" s="94">
        <f>IF(DATABASE!$X3840&lt;&gt;1,"",DATABASE!C3840)</f>
        <v/>
      </c>
      <c r="H3842" s="94">
        <f>IF(DATABASE!$X3840&lt;&gt;1,"",DATABASE!D3840)</f>
        <v/>
      </c>
      <c r="I3842" s="93">
        <f>IF(DATABASE!$X3840&lt;&gt;1,"",DATABASE!S3840)</f>
        <v/>
      </c>
    </row>
    <row r="3843" ht="16.5" customHeight="1" s="111">
      <c r="A3843" s="92">
        <f>IF(DATABASE!$X3841&lt;&gt;1,"",DATABASE!B3841)</f>
        <v/>
      </c>
      <c r="B3843" s="93">
        <f>IF(DATABASE!$X3841&lt;&gt;1,"",DATABASE!M3841)</f>
        <v/>
      </c>
      <c r="C3843" s="94">
        <f>IF(DATABASE!$X3841&lt;&gt;1,"",DATABASE!A3841)</f>
        <v/>
      </c>
      <c r="D3843" s="94">
        <f>IF(DATABASE!$X3841&lt;&gt;1,"",DATABASE!P3841)</f>
        <v/>
      </c>
      <c r="E3843" s="94">
        <f>IF(DATABASE!$X3841&lt;&gt;1,"",DATABASE!L3841)</f>
        <v/>
      </c>
      <c r="F3843" s="94">
        <f>IF(DATABASE!$X3841&lt;&gt;1,"",DATABASE!Q3841)</f>
        <v/>
      </c>
      <c r="G3843" s="94">
        <f>IF(DATABASE!$X3841&lt;&gt;1,"",DATABASE!C3841)</f>
        <v/>
      </c>
      <c r="H3843" s="94">
        <f>IF(DATABASE!$X3841&lt;&gt;1,"",DATABASE!D3841)</f>
        <v/>
      </c>
      <c r="I3843" s="93">
        <f>IF(DATABASE!$X3841&lt;&gt;1,"",DATABASE!S3841)</f>
        <v/>
      </c>
    </row>
    <row r="3844" ht="16.5" customHeight="1" s="111">
      <c r="A3844" s="92">
        <f>IF(DATABASE!$X3842&lt;&gt;1,"",DATABASE!B3842)</f>
        <v/>
      </c>
      <c r="B3844" s="93">
        <f>IF(DATABASE!$X3842&lt;&gt;1,"",DATABASE!M3842)</f>
        <v/>
      </c>
      <c r="C3844" s="94">
        <f>IF(DATABASE!$X3842&lt;&gt;1,"",DATABASE!A3842)</f>
        <v/>
      </c>
      <c r="D3844" s="94">
        <f>IF(DATABASE!$X3842&lt;&gt;1,"",DATABASE!P3842)</f>
        <v/>
      </c>
      <c r="E3844" s="94">
        <f>IF(DATABASE!$X3842&lt;&gt;1,"",DATABASE!L3842)</f>
        <v/>
      </c>
      <c r="F3844" s="94">
        <f>IF(DATABASE!$X3842&lt;&gt;1,"",DATABASE!Q3842)</f>
        <v/>
      </c>
      <c r="G3844" s="94">
        <f>IF(DATABASE!$X3842&lt;&gt;1,"",DATABASE!C3842)</f>
        <v/>
      </c>
      <c r="H3844" s="94">
        <f>IF(DATABASE!$X3842&lt;&gt;1,"",DATABASE!D3842)</f>
        <v/>
      </c>
      <c r="I3844" s="93">
        <f>IF(DATABASE!$X3842&lt;&gt;1,"",DATABASE!S3842)</f>
        <v/>
      </c>
    </row>
    <row r="3845" ht="16.5" customHeight="1" s="111">
      <c r="A3845" s="92">
        <f>IF(DATABASE!$X3843&lt;&gt;1,"",DATABASE!B3843)</f>
        <v/>
      </c>
      <c r="B3845" s="93">
        <f>IF(DATABASE!$X3843&lt;&gt;1,"",DATABASE!M3843)</f>
        <v/>
      </c>
      <c r="C3845" s="94">
        <f>IF(DATABASE!$X3843&lt;&gt;1,"",DATABASE!A3843)</f>
        <v/>
      </c>
      <c r="D3845" s="94">
        <f>IF(DATABASE!$X3843&lt;&gt;1,"",DATABASE!P3843)</f>
        <v/>
      </c>
      <c r="E3845" s="94">
        <f>IF(DATABASE!$X3843&lt;&gt;1,"",DATABASE!L3843)</f>
        <v/>
      </c>
      <c r="F3845" s="94">
        <f>IF(DATABASE!$X3843&lt;&gt;1,"",DATABASE!Q3843)</f>
        <v/>
      </c>
      <c r="G3845" s="94">
        <f>IF(DATABASE!$X3843&lt;&gt;1,"",DATABASE!C3843)</f>
        <v/>
      </c>
      <c r="H3845" s="94">
        <f>IF(DATABASE!$X3843&lt;&gt;1,"",DATABASE!D3843)</f>
        <v/>
      </c>
      <c r="I3845" s="93">
        <f>IF(DATABASE!$X3843&lt;&gt;1,"",DATABASE!S3843)</f>
        <v/>
      </c>
    </row>
    <row r="3846" ht="16.5" customHeight="1" s="111">
      <c r="A3846" s="92">
        <f>IF(DATABASE!$X3844&lt;&gt;1,"",DATABASE!B3844)</f>
        <v/>
      </c>
      <c r="B3846" s="93">
        <f>IF(DATABASE!$X3844&lt;&gt;1,"",DATABASE!M3844)</f>
        <v/>
      </c>
      <c r="C3846" s="94">
        <f>IF(DATABASE!$X3844&lt;&gt;1,"",DATABASE!A3844)</f>
        <v/>
      </c>
      <c r="D3846" s="94">
        <f>IF(DATABASE!$X3844&lt;&gt;1,"",DATABASE!P3844)</f>
        <v/>
      </c>
      <c r="E3846" s="94">
        <f>IF(DATABASE!$X3844&lt;&gt;1,"",DATABASE!L3844)</f>
        <v/>
      </c>
      <c r="F3846" s="94">
        <f>IF(DATABASE!$X3844&lt;&gt;1,"",DATABASE!Q3844)</f>
        <v/>
      </c>
      <c r="G3846" s="94">
        <f>IF(DATABASE!$X3844&lt;&gt;1,"",DATABASE!C3844)</f>
        <v/>
      </c>
      <c r="H3846" s="94">
        <f>IF(DATABASE!$X3844&lt;&gt;1,"",DATABASE!D3844)</f>
        <v/>
      </c>
      <c r="I3846" s="93">
        <f>IF(DATABASE!$X3844&lt;&gt;1,"",DATABASE!S3844)</f>
        <v/>
      </c>
    </row>
    <row r="3847" ht="16.5" customHeight="1" s="111">
      <c r="A3847" s="92">
        <f>IF(DATABASE!$X3845&lt;&gt;1,"",DATABASE!B3845)</f>
        <v/>
      </c>
      <c r="B3847" s="93">
        <f>IF(DATABASE!$X3845&lt;&gt;1,"",DATABASE!M3845)</f>
        <v/>
      </c>
      <c r="C3847" s="94">
        <f>IF(DATABASE!$X3845&lt;&gt;1,"",DATABASE!A3845)</f>
        <v/>
      </c>
      <c r="D3847" s="94">
        <f>IF(DATABASE!$X3845&lt;&gt;1,"",DATABASE!P3845)</f>
        <v/>
      </c>
      <c r="E3847" s="94">
        <f>IF(DATABASE!$X3845&lt;&gt;1,"",DATABASE!L3845)</f>
        <v/>
      </c>
      <c r="F3847" s="94">
        <f>IF(DATABASE!$X3845&lt;&gt;1,"",DATABASE!Q3845)</f>
        <v/>
      </c>
      <c r="G3847" s="94">
        <f>IF(DATABASE!$X3845&lt;&gt;1,"",DATABASE!C3845)</f>
        <v/>
      </c>
      <c r="H3847" s="94">
        <f>IF(DATABASE!$X3845&lt;&gt;1,"",DATABASE!D3845)</f>
        <v/>
      </c>
      <c r="I3847" s="93">
        <f>IF(DATABASE!$X3845&lt;&gt;1,"",DATABASE!S3845)</f>
        <v/>
      </c>
    </row>
    <row r="3848" ht="16.5" customHeight="1" s="111">
      <c r="A3848" s="92">
        <f>IF(DATABASE!$X3846&lt;&gt;1,"",DATABASE!B3846)</f>
        <v/>
      </c>
      <c r="B3848" s="93">
        <f>IF(DATABASE!$X3846&lt;&gt;1,"",DATABASE!M3846)</f>
        <v/>
      </c>
      <c r="C3848" s="94">
        <f>IF(DATABASE!$X3846&lt;&gt;1,"",DATABASE!A3846)</f>
        <v/>
      </c>
      <c r="D3848" s="94">
        <f>IF(DATABASE!$X3846&lt;&gt;1,"",DATABASE!P3846)</f>
        <v/>
      </c>
      <c r="E3848" s="94">
        <f>IF(DATABASE!$X3846&lt;&gt;1,"",DATABASE!L3846)</f>
        <v/>
      </c>
      <c r="F3848" s="94">
        <f>IF(DATABASE!$X3846&lt;&gt;1,"",DATABASE!Q3846)</f>
        <v/>
      </c>
      <c r="G3848" s="94">
        <f>IF(DATABASE!$X3846&lt;&gt;1,"",DATABASE!C3846)</f>
        <v/>
      </c>
      <c r="H3848" s="94">
        <f>IF(DATABASE!$X3846&lt;&gt;1,"",DATABASE!D3846)</f>
        <v/>
      </c>
      <c r="I3848" s="93">
        <f>IF(DATABASE!$X3846&lt;&gt;1,"",DATABASE!S3846)</f>
        <v/>
      </c>
    </row>
    <row r="3849" ht="16.5" customHeight="1" s="111">
      <c r="A3849" s="92">
        <f>IF(DATABASE!$X3847&lt;&gt;1,"",DATABASE!B3847)</f>
        <v/>
      </c>
      <c r="B3849" s="93">
        <f>IF(DATABASE!$X3847&lt;&gt;1,"",DATABASE!M3847)</f>
        <v/>
      </c>
      <c r="C3849" s="94">
        <f>IF(DATABASE!$X3847&lt;&gt;1,"",DATABASE!A3847)</f>
        <v/>
      </c>
      <c r="D3849" s="94">
        <f>IF(DATABASE!$X3847&lt;&gt;1,"",DATABASE!P3847)</f>
        <v/>
      </c>
      <c r="E3849" s="94">
        <f>IF(DATABASE!$X3847&lt;&gt;1,"",DATABASE!L3847)</f>
        <v/>
      </c>
      <c r="F3849" s="94">
        <f>IF(DATABASE!$X3847&lt;&gt;1,"",DATABASE!Q3847)</f>
        <v/>
      </c>
      <c r="G3849" s="94">
        <f>IF(DATABASE!$X3847&lt;&gt;1,"",DATABASE!C3847)</f>
        <v/>
      </c>
      <c r="H3849" s="94">
        <f>IF(DATABASE!$X3847&lt;&gt;1,"",DATABASE!D3847)</f>
        <v/>
      </c>
      <c r="I3849" s="93">
        <f>IF(DATABASE!$X3847&lt;&gt;1,"",DATABASE!S3847)</f>
        <v/>
      </c>
    </row>
    <row r="3850" ht="16.5" customHeight="1" s="111">
      <c r="A3850" s="92">
        <f>IF(DATABASE!$X3848&lt;&gt;1,"",DATABASE!B3848)</f>
        <v/>
      </c>
      <c r="B3850" s="93">
        <f>IF(DATABASE!$X3848&lt;&gt;1,"",DATABASE!M3848)</f>
        <v/>
      </c>
      <c r="C3850" s="94">
        <f>IF(DATABASE!$X3848&lt;&gt;1,"",DATABASE!A3848)</f>
        <v/>
      </c>
      <c r="D3850" s="94">
        <f>IF(DATABASE!$X3848&lt;&gt;1,"",DATABASE!P3848)</f>
        <v/>
      </c>
      <c r="E3850" s="94">
        <f>IF(DATABASE!$X3848&lt;&gt;1,"",DATABASE!L3848)</f>
        <v/>
      </c>
      <c r="F3850" s="94">
        <f>IF(DATABASE!$X3848&lt;&gt;1,"",DATABASE!Q3848)</f>
        <v/>
      </c>
      <c r="G3850" s="94">
        <f>IF(DATABASE!$X3848&lt;&gt;1,"",DATABASE!C3848)</f>
        <v/>
      </c>
      <c r="H3850" s="94">
        <f>IF(DATABASE!$X3848&lt;&gt;1,"",DATABASE!D3848)</f>
        <v/>
      </c>
      <c r="I3850" s="93">
        <f>IF(DATABASE!$X3848&lt;&gt;1,"",DATABASE!S3848)</f>
        <v/>
      </c>
    </row>
    <row r="3851" ht="16.5" customHeight="1" s="111">
      <c r="A3851" s="92">
        <f>IF(DATABASE!$X3849&lt;&gt;1,"",DATABASE!B3849)</f>
        <v/>
      </c>
      <c r="B3851" s="93">
        <f>IF(DATABASE!$X3849&lt;&gt;1,"",DATABASE!M3849)</f>
        <v/>
      </c>
      <c r="C3851" s="94">
        <f>IF(DATABASE!$X3849&lt;&gt;1,"",DATABASE!A3849)</f>
        <v/>
      </c>
      <c r="D3851" s="94">
        <f>IF(DATABASE!$X3849&lt;&gt;1,"",DATABASE!P3849)</f>
        <v/>
      </c>
      <c r="E3851" s="94">
        <f>IF(DATABASE!$X3849&lt;&gt;1,"",DATABASE!L3849)</f>
        <v/>
      </c>
      <c r="F3851" s="94">
        <f>IF(DATABASE!$X3849&lt;&gt;1,"",DATABASE!Q3849)</f>
        <v/>
      </c>
      <c r="G3851" s="94">
        <f>IF(DATABASE!$X3849&lt;&gt;1,"",DATABASE!C3849)</f>
        <v/>
      </c>
      <c r="H3851" s="94">
        <f>IF(DATABASE!$X3849&lt;&gt;1,"",DATABASE!D3849)</f>
        <v/>
      </c>
      <c r="I3851" s="93">
        <f>IF(DATABASE!$X3849&lt;&gt;1,"",DATABASE!S3849)</f>
        <v/>
      </c>
    </row>
    <row r="3852" ht="16.5" customHeight="1" s="111">
      <c r="A3852" s="92">
        <f>IF(DATABASE!$X3850&lt;&gt;1,"",DATABASE!B3850)</f>
        <v/>
      </c>
      <c r="B3852" s="93">
        <f>IF(DATABASE!$X3850&lt;&gt;1,"",DATABASE!M3850)</f>
        <v/>
      </c>
      <c r="C3852" s="94">
        <f>IF(DATABASE!$X3850&lt;&gt;1,"",DATABASE!A3850)</f>
        <v/>
      </c>
      <c r="D3852" s="94">
        <f>IF(DATABASE!$X3850&lt;&gt;1,"",DATABASE!P3850)</f>
        <v/>
      </c>
      <c r="E3852" s="94">
        <f>IF(DATABASE!$X3850&lt;&gt;1,"",DATABASE!L3850)</f>
        <v/>
      </c>
      <c r="F3852" s="94">
        <f>IF(DATABASE!$X3850&lt;&gt;1,"",DATABASE!Q3850)</f>
        <v/>
      </c>
      <c r="G3852" s="94">
        <f>IF(DATABASE!$X3850&lt;&gt;1,"",DATABASE!C3850)</f>
        <v/>
      </c>
      <c r="H3852" s="94">
        <f>IF(DATABASE!$X3850&lt;&gt;1,"",DATABASE!D3850)</f>
        <v/>
      </c>
      <c r="I3852" s="93">
        <f>IF(DATABASE!$X3850&lt;&gt;1,"",DATABASE!S3850)</f>
        <v/>
      </c>
    </row>
    <row r="3853" ht="16.5" customHeight="1" s="111">
      <c r="A3853" s="92">
        <f>IF(DATABASE!$X3851&lt;&gt;1,"",DATABASE!B3851)</f>
        <v/>
      </c>
      <c r="B3853" s="93">
        <f>IF(DATABASE!$X3851&lt;&gt;1,"",DATABASE!M3851)</f>
        <v/>
      </c>
      <c r="C3853" s="94">
        <f>IF(DATABASE!$X3851&lt;&gt;1,"",DATABASE!A3851)</f>
        <v/>
      </c>
      <c r="D3853" s="94">
        <f>IF(DATABASE!$X3851&lt;&gt;1,"",DATABASE!P3851)</f>
        <v/>
      </c>
      <c r="E3853" s="94">
        <f>IF(DATABASE!$X3851&lt;&gt;1,"",DATABASE!L3851)</f>
        <v/>
      </c>
      <c r="F3853" s="94">
        <f>IF(DATABASE!$X3851&lt;&gt;1,"",DATABASE!Q3851)</f>
        <v/>
      </c>
      <c r="G3853" s="94">
        <f>IF(DATABASE!$X3851&lt;&gt;1,"",DATABASE!C3851)</f>
        <v/>
      </c>
      <c r="H3853" s="94">
        <f>IF(DATABASE!$X3851&lt;&gt;1,"",DATABASE!D3851)</f>
        <v/>
      </c>
      <c r="I3853" s="93">
        <f>IF(DATABASE!$X3851&lt;&gt;1,"",DATABASE!S3851)</f>
        <v/>
      </c>
    </row>
    <row r="3854" ht="16.5" customHeight="1" s="111">
      <c r="A3854" s="92">
        <f>IF(DATABASE!$X3852&lt;&gt;1,"",DATABASE!B3852)</f>
        <v/>
      </c>
      <c r="B3854" s="93">
        <f>IF(DATABASE!$X3852&lt;&gt;1,"",DATABASE!M3852)</f>
        <v/>
      </c>
      <c r="C3854" s="94">
        <f>IF(DATABASE!$X3852&lt;&gt;1,"",DATABASE!A3852)</f>
        <v/>
      </c>
      <c r="D3854" s="94">
        <f>IF(DATABASE!$X3852&lt;&gt;1,"",DATABASE!P3852)</f>
        <v/>
      </c>
      <c r="E3854" s="94">
        <f>IF(DATABASE!$X3852&lt;&gt;1,"",DATABASE!L3852)</f>
        <v/>
      </c>
      <c r="F3854" s="94">
        <f>IF(DATABASE!$X3852&lt;&gt;1,"",DATABASE!Q3852)</f>
        <v/>
      </c>
      <c r="G3854" s="94">
        <f>IF(DATABASE!$X3852&lt;&gt;1,"",DATABASE!C3852)</f>
        <v/>
      </c>
      <c r="H3854" s="94">
        <f>IF(DATABASE!$X3852&lt;&gt;1,"",DATABASE!D3852)</f>
        <v/>
      </c>
      <c r="I3854" s="93">
        <f>IF(DATABASE!$X3852&lt;&gt;1,"",DATABASE!S3852)</f>
        <v/>
      </c>
    </row>
    <row r="3855" ht="16.5" customHeight="1" s="111">
      <c r="A3855" s="92">
        <f>IF(DATABASE!$X3853&lt;&gt;1,"",DATABASE!B3853)</f>
        <v/>
      </c>
      <c r="B3855" s="93">
        <f>IF(DATABASE!$X3853&lt;&gt;1,"",DATABASE!M3853)</f>
        <v/>
      </c>
      <c r="C3855" s="94">
        <f>IF(DATABASE!$X3853&lt;&gt;1,"",DATABASE!A3853)</f>
        <v/>
      </c>
      <c r="D3855" s="94">
        <f>IF(DATABASE!$X3853&lt;&gt;1,"",DATABASE!P3853)</f>
        <v/>
      </c>
      <c r="E3855" s="94">
        <f>IF(DATABASE!$X3853&lt;&gt;1,"",DATABASE!L3853)</f>
        <v/>
      </c>
      <c r="F3855" s="94">
        <f>IF(DATABASE!$X3853&lt;&gt;1,"",DATABASE!Q3853)</f>
        <v/>
      </c>
      <c r="G3855" s="94">
        <f>IF(DATABASE!$X3853&lt;&gt;1,"",DATABASE!C3853)</f>
        <v/>
      </c>
      <c r="H3855" s="94">
        <f>IF(DATABASE!$X3853&lt;&gt;1,"",DATABASE!D3853)</f>
        <v/>
      </c>
      <c r="I3855" s="93">
        <f>IF(DATABASE!$X3853&lt;&gt;1,"",DATABASE!S3853)</f>
        <v/>
      </c>
    </row>
    <row r="3856" ht="16.5" customHeight="1" s="111">
      <c r="A3856" s="92">
        <f>IF(DATABASE!$X3854&lt;&gt;1,"",DATABASE!B3854)</f>
        <v/>
      </c>
      <c r="B3856" s="93">
        <f>IF(DATABASE!$X3854&lt;&gt;1,"",DATABASE!M3854)</f>
        <v/>
      </c>
      <c r="C3856" s="94">
        <f>IF(DATABASE!$X3854&lt;&gt;1,"",DATABASE!A3854)</f>
        <v/>
      </c>
      <c r="D3856" s="94">
        <f>IF(DATABASE!$X3854&lt;&gt;1,"",DATABASE!P3854)</f>
        <v/>
      </c>
      <c r="E3856" s="94">
        <f>IF(DATABASE!$X3854&lt;&gt;1,"",DATABASE!L3854)</f>
        <v/>
      </c>
      <c r="F3856" s="94">
        <f>IF(DATABASE!$X3854&lt;&gt;1,"",DATABASE!Q3854)</f>
        <v/>
      </c>
      <c r="G3856" s="94">
        <f>IF(DATABASE!$X3854&lt;&gt;1,"",DATABASE!C3854)</f>
        <v/>
      </c>
      <c r="H3856" s="94">
        <f>IF(DATABASE!$X3854&lt;&gt;1,"",DATABASE!D3854)</f>
        <v/>
      </c>
      <c r="I3856" s="93">
        <f>IF(DATABASE!$X3854&lt;&gt;1,"",DATABASE!S3854)</f>
        <v/>
      </c>
    </row>
    <row r="3857" ht="16.5" customHeight="1" s="111">
      <c r="A3857" s="92">
        <f>IF(DATABASE!$X3855&lt;&gt;1,"",DATABASE!B3855)</f>
        <v/>
      </c>
      <c r="B3857" s="93">
        <f>IF(DATABASE!$X3855&lt;&gt;1,"",DATABASE!M3855)</f>
        <v/>
      </c>
      <c r="C3857" s="94">
        <f>IF(DATABASE!$X3855&lt;&gt;1,"",DATABASE!A3855)</f>
        <v/>
      </c>
      <c r="D3857" s="94">
        <f>IF(DATABASE!$X3855&lt;&gt;1,"",DATABASE!P3855)</f>
        <v/>
      </c>
      <c r="E3857" s="94">
        <f>IF(DATABASE!$X3855&lt;&gt;1,"",DATABASE!L3855)</f>
        <v/>
      </c>
      <c r="F3857" s="94">
        <f>IF(DATABASE!$X3855&lt;&gt;1,"",DATABASE!Q3855)</f>
        <v/>
      </c>
      <c r="G3857" s="94">
        <f>IF(DATABASE!$X3855&lt;&gt;1,"",DATABASE!C3855)</f>
        <v/>
      </c>
      <c r="H3857" s="94">
        <f>IF(DATABASE!$X3855&lt;&gt;1,"",DATABASE!D3855)</f>
        <v/>
      </c>
      <c r="I3857" s="93">
        <f>IF(DATABASE!$X3855&lt;&gt;1,"",DATABASE!S3855)</f>
        <v/>
      </c>
    </row>
    <row r="3858" ht="16.5" customHeight="1" s="111">
      <c r="A3858" s="92">
        <f>IF(DATABASE!$X3856&lt;&gt;1,"",DATABASE!B3856)</f>
        <v/>
      </c>
      <c r="B3858" s="93">
        <f>IF(DATABASE!$X3856&lt;&gt;1,"",DATABASE!M3856)</f>
        <v/>
      </c>
      <c r="C3858" s="94">
        <f>IF(DATABASE!$X3856&lt;&gt;1,"",DATABASE!A3856)</f>
        <v/>
      </c>
      <c r="D3858" s="94">
        <f>IF(DATABASE!$X3856&lt;&gt;1,"",DATABASE!P3856)</f>
        <v/>
      </c>
      <c r="E3858" s="94">
        <f>IF(DATABASE!$X3856&lt;&gt;1,"",DATABASE!L3856)</f>
        <v/>
      </c>
      <c r="F3858" s="94">
        <f>IF(DATABASE!$X3856&lt;&gt;1,"",DATABASE!Q3856)</f>
        <v/>
      </c>
      <c r="G3858" s="94">
        <f>IF(DATABASE!$X3856&lt;&gt;1,"",DATABASE!C3856)</f>
        <v/>
      </c>
      <c r="H3858" s="94">
        <f>IF(DATABASE!$X3856&lt;&gt;1,"",DATABASE!D3856)</f>
        <v/>
      </c>
      <c r="I3858" s="93">
        <f>IF(DATABASE!$X3856&lt;&gt;1,"",DATABASE!S3856)</f>
        <v/>
      </c>
    </row>
    <row r="3859" ht="16.5" customHeight="1" s="111">
      <c r="A3859" s="92">
        <f>IF(DATABASE!$X3857&lt;&gt;1,"",DATABASE!B3857)</f>
        <v/>
      </c>
      <c r="B3859" s="93">
        <f>IF(DATABASE!$X3857&lt;&gt;1,"",DATABASE!M3857)</f>
        <v/>
      </c>
      <c r="C3859" s="94">
        <f>IF(DATABASE!$X3857&lt;&gt;1,"",DATABASE!A3857)</f>
        <v/>
      </c>
      <c r="D3859" s="94">
        <f>IF(DATABASE!$X3857&lt;&gt;1,"",DATABASE!P3857)</f>
        <v/>
      </c>
      <c r="E3859" s="94">
        <f>IF(DATABASE!$X3857&lt;&gt;1,"",DATABASE!L3857)</f>
        <v/>
      </c>
      <c r="F3859" s="94">
        <f>IF(DATABASE!$X3857&lt;&gt;1,"",DATABASE!Q3857)</f>
        <v/>
      </c>
      <c r="G3859" s="94">
        <f>IF(DATABASE!$X3857&lt;&gt;1,"",DATABASE!C3857)</f>
        <v/>
      </c>
      <c r="H3859" s="94">
        <f>IF(DATABASE!$X3857&lt;&gt;1,"",DATABASE!D3857)</f>
        <v/>
      </c>
      <c r="I3859" s="93">
        <f>IF(DATABASE!$X3857&lt;&gt;1,"",DATABASE!S3857)</f>
        <v/>
      </c>
    </row>
    <row r="3860" ht="16.5" customHeight="1" s="111">
      <c r="A3860" s="92">
        <f>IF(DATABASE!$X3858&lt;&gt;1,"",DATABASE!B3858)</f>
        <v/>
      </c>
      <c r="B3860" s="93">
        <f>IF(DATABASE!$X3858&lt;&gt;1,"",DATABASE!M3858)</f>
        <v/>
      </c>
      <c r="C3860" s="94">
        <f>IF(DATABASE!$X3858&lt;&gt;1,"",DATABASE!A3858)</f>
        <v/>
      </c>
      <c r="D3860" s="94">
        <f>IF(DATABASE!$X3858&lt;&gt;1,"",DATABASE!P3858)</f>
        <v/>
      </c>
      <c r="E3860" s="94">
        <f>IF(DATABASE!$X3858&lt;&gt;1,"",DATABASE!L3858)</f>
        <v/>
      </c>
      <c r="F3860" s="94">
        <f>IF(DATABASE!$X3858&lt;&gt;1,"",DATABASE!Q3858)</f>
        <v/>
      </c>
      <c r="G3860" s="94">
        <f>IF(DATABASE!$X3858&lt;&gt;1,"",DATABASE!C3858)</f>
        <v/>
      </c>
      <c r="H3860" s="94">
        <f>IF(DATABASE!$X3858&lt;&gt;1,"",DATABASE!D3858)</f>
        <v/>
      </c>
      <c r="I3860" s="93">
        <f>IF(DATABASE!$X3858&lt;&gt;1,"",DATABASE!S3858)</f>
        <v/>
      </c>
    </row>
    <row r="3861" ht="16.5" customHeight="1" s="111">
      <c r="A3861" s="92">
        <f>IF(DATABASE!$X3859&lt;&gt;1,"",DATABASE!B3859)</f>
        <v/>
      </c>
      <c r="B3861" s="93">
        <f>IF(DATABASE!$X3859&lt;&gt;1,"",DATABASE!M3859)</f>
        <v/>
      </c>
      <c r="C3861" s="94">
        <f>IF(DATABASE!$X3859&lt;&gt;1,"",DATABASE!A3859)</f>
        <v/>
      </c>
      <c r="D3861" s="94">
        <f>IF(DATABASE!$X3859&lt;&gt;1,"",DATABASE!P3859)</f>
        <v/>
      </c>
      <c r="E3861" s="94">
        <f>IF(DATABASE!$X3859&lt;&gt;1,"",DATABASE!L3859)</f>
        <v/>
      </c>
      <c r="F3861" s="94">
        <f>IF(DATABASE!$X3859&lt;&gt;1,"",DATABASE!Q3859)</f>
        <v/>
      </c>
      <c r="G3861" s="94">
        <f>IF(DATABASE!$X3859&lt;&gt;1,"",DATABASE!C3859)</f>
        <v/>
      </c>
      <c r="H3861" s="94">
        <f>IF(DATABASE!$X3859&lt;&gt;1,"",DATABASE!D3859)</f>
        <v/>
      </c>
      <c r="I3861" s="93">
        <f>IF(DATABASE!$X3859&lt;&gt;1,"",DATABASE!S3859)</f>
        <v/>
      </c>
    </row>
    <row r="3862" ht="16.5" customHeight="1" s="111">
      <c r="A3862" s="92">
        <f>IF(DATABASE!$X3860&lt;&gt;1,"",DATABASE!B3860)</f>
        <v/>
      </c>
      <c r="B3862" s="93">
        <f>IF(DATABASE!$X3860&lt;&gt;1,"",DATABASE!M3860)</f>
        <v/>
      </c>
      <c r="C3862" s="94">
        <f>IF(DATABASE!$X3860&lt;&gt;1,"",DATABASE!A3860)</f>
        <v/>
      </c>
      <c r="D3862" s="94">
        <f>IF(DATABASE!$X3860&lt;&gt;1,"",DATABASE!P3860)</f>
        <v/>
      </c>
      <c r="E3862" s="94">
        <f>IF(DATABASE!$X3860&lt;&gt;1,"",DATABASE!L3860)</f>
        <v/>
      </c>
      <c r="F3862" s="94">
        <f>IF(DATABASE!$X3860&lt;&gt;1,"",DATABASE!Q3860)</f>
        <v/>
      </c>
      <c r="G3862" s="94">
        <f>IF(DATABASE!$X3860&lt;&gt;1,"",DATABASE!C3860)</f>
        <v/>
      </c>
      <c r="H3862" s="94">
        <f>IF(DATABASE!$X3860&lt;&gt;1,"",DATABASE!D3860)</f>
        <v/>
      </c>
      <c r="I3862" s="93">
        <f>IF(DATABASE!$X3860&lt;&gt;1,"",DATABASE!S3860)</f>
        <v/>
      </c>
    </row>
    <row r="3863" ht="16.5" customHeight="1" s="111">
      <c r="A3863" s="92">
        <f>IF(DATABASE!$X3861&lt;&gt;1,"",DATABASE!B3861)</f>
        <v/>
      </c>
      <c r="B3863" s="93">
        <f>IF(DATABASE!$X3861&lt;&gt;1,"",DATABASE!M3861)</f>
        <v/>
      </c>
      <c r="C3863" s="94">
        <f>IF(DATABASE!$X3861&lt;&gt;1,"",DATABASE!A3861)</f>
        <v/>
      </c>
      <c r="D3863" s="94">
        <f>IF(DATABASE!$X3861&lt;&gt;1,"",DATABASE!P3861)</f>
        <v/>
      </c>
      <c r="E3863" s="94">
        <f>IF(DATABASE!$X3861&lt;&gt;1,"",DATABASE!L3861)</f>
        <v/>
      </c>
      <c r="F3863" s="94">
        <f>IF(DATABASE!$X3861&lt;&gt;1,"",DATABASE!Q3861)</f>
        <v/>
      </c>
      <c r="G3863" s="94">
        <f>IF(DATABASE!$X3861&lt;&gt;1,"",DATABASE!C3861)</f>
        <v/>
      </c>
      <c r="H3863" s="94">
        <f>IF(DATABASE!$X3861&lt;&gt;1,"",DATABASE!D3861)</f>
        <v/>
      </c>
      <c r="I3863" s="93">
        <f>IF(DATABASE!$X3861&lt;&gt;1,"",DATABASE!S3861)</f>
        <v/>
      </c>
    </row>
    <row r="3864" ht="16.5" customHeight="1" s="111">
      <c r="A3864" s="92">
        <f>IF(DATABASE!$X3862&lt;&gt;1,"",DATABASE!B3862)</f>
        <v/>
      </c>
      <c r="B3864" s="93">
        <f>IF(DATABASE!$X3862&lt;&gt;1,"",DATABASE!M3862)</f>
        <v/>
      </c>
      <c r="C3864" s="94">
        <f>IF(DATABASE!$X3862&lt;&gt;1,"",DATABASE!A3862)</f>
        <v/>
      </c>
      <c r="D3864" s="94">
        <f>IF(DATABASE!$X3862&lt;&gt;1,"",DATABASE!P3862)</f>
        <v/>
      </c>
      <c r="E3864" s="94">
        <f>IF(DATABASE!$X3862&lt;&gt;1,"",DATABASE!L3862)</f>
        <v/>
      </c>
      <c r="F3864" s="94">
        <f>IF(DATABASE!$X3862&lt;&gt;1,"",DATABASE!Q3862)</f>
        <v/>
      </c>
      <c r="G3864" s="94">
        <f>IF(DATABASE!$X3862&lt;&gt;1,"",DATABASE!C3862)</f>
        <v/>
      </c>
      <c r="H3864" s="94">
        <f>IF(DATABASE!$X3862&lt;&gt;1,"",DATABASE!D3862)</f>
        <v/>
      </c>
      <c r="I3864" s="93">
        <f>IF(DATABASE!$X3862&lt;&gt;1,"",DATABASE!S3862)</f>
        <v/>
      </c>
    </row>
    <row r="3865" ht="16.5" customHeight="1" s="111">
      <c r="A3865" s="92">
        <f>IF(DATABASE!$X3863&lt;&gt;1,"",DATABASE!B3863)</f>
        <v/>
      </c>
      <c r="B3865" s="93">
        <f>IF(DATABASE!$X3863&lt;&gt;1,"",DATABASE!M3863)</f>
        <v/>
      </c>
      <c r="C3865" s="94">
        <f>IF(DATABASE!$X3863&lt;&gt;1,"",DATABASE!A3863)</f>
        <v/>
      </c>
      <c r="D3865" s="94">
        <f>IF(DATABASE!$X3863&lt;&gt;1,"",DATABASE!P3863)</f>
        <v/>
      </c>
      <c r="E3865" s="94">
        <f>IF(DATABASE!$X3863&lt;&gt;1,"",DATABASE!L3863)</f>
        <v/>
      </c>
      <c r="F3865" s="94">
        <f>IF(DATABASE!$X3863&lt;&gt;1,"",DATABASE!Q3863)</f>
        <v/>
      </c>
      <c r="G3865" s="94">
        <f>IF(DATABASE!$X3863&lt;&gt;1,"",DATABASE!C3863)</f>
        <v/>
      </c>
      <c r="H3865" s="94">
        <f>IF(DATABASE!$X3863&lt;&gt;1,"",DATABASE!D3863)</f>
        <v/>
      </c>
      <c r="I3865" s="93">
        <f>IF(DATABASE!$X3863&lt;&gt;1,"",DATABASE!S3863)</f>
        <v/>
      </c>
    </row>
    <row r="3866" ht="16.5" customHeight="1" s="111">
      <c r="A3866" s="92">
        <f>IF(DATABASE!$X3864&lt;&gt;1,"",DATABASE!B3864)</f>
        <v/>
      </c>
      <c r="B3866" s="93">
        <f>IF(DATABASE!$X3864&lt;&gt;1,"",DATABASE!M3864)</f>
        <v/>
      </c>
      <c r="C3866" s="94">
        <f>IF(DATABASE!$X3864&lt;&gt;1,"",DATABASE!A3864)</f>
        <v/>
      </c>
      <c r="D3866" s="94">
        <f>IF(DATABASE!$X3864&lt;&gt;1,"",DATABASE!P3864)</f>
        <v/>
      </c>
      <c r="E3866" s="94">
        <f>IF(DATABASE!$X3864&lt;&gt;1,"",DATABASE!L3864)</f>
        <v/>
      </c>
      <c r="F3866" s="94">
        <f>IF(DATABASE!$X3864&lt;&gt;1,"",DATABASE!Q3864)</f>
        <v/>
      </c>
      <c r="G3866" s="94">
        <f>IF(DATABASE!$X3864&lt;&gt;1,"",DATABASE!C3864)</f>
        <v/>
      </c>
      <c r="H3866" s="94">
        <f>IF(DATABASE!$X3864&lt;&gt;1,"",DATABASE!D3864)</f>
        <v/>
      </c>
      <c r="I3866" s="93">
        <f>IF(DATABASE!$X3864&lt;&gt;1,"",DATABASE!S3864)</f>
        <v/>
      </c>
    </row>
    <row r="3867" ht="16.5" customHeight="1" s="111">
      <c r="A3867" s="92">
        <f>IF(DATABASE!$X3865&lt;&gt;1,"",DATABASE!B3865)</f>
        <v/>
      </c>
      <c r="B3867" s="93">
        <f>IF(DATABASE!$X3865&lt;&gt;1,"",DATABASE!M3865)</f>
        <v/>
      </c>
      <c r="C3867" s="94">
        <f>IF(DATABASE!$X3865&lt;&gt;1,"",DATABASE!A3865)</f>
        <v/>
      </c>
      <c r="D3867" s="94">
        <f>IF(DATABASE!$X3865&lt;&gt;1,"",DATABASE!P3865)</f>
        <v/>
      </c>
      <c r="E3867" s="94">
        <f>IF(DATABASE!$X3865&lt;&gt;1,"",DATABASE!L3865)</f>
        <v/>
      </c>
      <c r="F3867" s="94">
        <f>IF(DATABASE!$X3865&lt;&gt;1,"",DATABASE!Q3865)</f>
        <v/>
      </c>
      <c r="G3867" s="94">
        <f>IF(DATABASE!$X3865&lt;&gt;1,"",DATABASE!C3865)</f>
        <v/>
      </c>
      <c r="H3867" s="94">
        <f>IF(DATABASE!$X3865&lt;&gt;1,"",DATABASE!D3865)</f>
        <v/>
      </c>
      <c r="I3867" s="93">
        <f>IF(DATABASE!$X3865&lt;&gt;1,"",DATABASE!S3865)</f>
        <v/>
      </c>
    </row>
    <row r="3868" ht="16.5" customHeight="1" s="111">
      <c r="A3868" s="92">
        <f>IF(DATABASE!$X3866&lt;&gt;1,"",DATABASE!B3866)</f>
        <v/>
      </c>
      <c r="B3868" s="93">
        <f>IF(DATABASE!$X3866&lt;&gt;1,"",DATABASE!M3866)</f>
        <v/>
      </c>
      <c r="C3868" s="94">
        <f>IF(DATABASE!$X3866&lt;&gt;1,"",DATABASE!A3866)</f>
        <v/>
      </c>
      <c r="D3868" s="94">
        <f>IF(DATABASE!$X3866&lt;&gt;1,"",DATABASE!P3866)</f>
        <v/>
      </c>
      <c r="E3868" s="94">
        <f>IF(DATABASE!$X3866&lt;&gt;1,"",DATABASE!L3866)</f>
        <v/>
      </c>
      <c r="F3868" s="94">
        <f>IF(DATABASE!$X3866&lt;&gt;1,"",DATABASE!Q3866)</f>
        <v/>
      </c>
      <c r="G3868" s="94">
        <f>IF(DATABASE!$X3866&lt;&gt;1,"",DATABASE!C3866)</f>
        <v/>
      </c>
      <c r="H3868" s="94">
        <f>IF(DATABASE!$X3866&lt;&gt;1,"",DATABASE!D3866)</f>
        <v/>
      </c>
      <c r="I3868" s="93">
        <f>IF(DATABASE!$X3866&lt;&gt;1,"",DATABASE!S3866)</f>
        <v/>
      </c>
    </row>
    <row r="3869" ht="16.5" customHeight="1" s="111">
      <c r="A3869" s="92">
        <f>IF(DATABASE!$X3867&lt;&gt;1,"",DATABASE!B3867)</f>
        <v/>
      </c>
      <c r="B3869" s="93">
        <f>IF(DATABASE!$X3867&lt;&gt;1,"",DATABASE!M3867)</f>
        <v/>
      </c>
      <c r="C3869" s="94">
        <f>IF(DATABASE!$X3867&lt;&gt;1,"",DATABASE!A3867)</f>
        <v/>
      </c>
      <c r="D3869" s="94">
        <f>IF(DATABASE!$X3867&lt;&gt;1,"",DATABASE!P3867)</f>
        <v/>
      </c>
      <c r="E3869" s="94">
        <f>IF(DATABASE!$X3867&lt;&gt;1,"",DATABASE!L3867)</f>
        <v/>
      </c>
      <c r="F3869" s="94">
        <f>IF(DATABASE!$X3867&lt;&gt;1,"",DATABASE!Q3867)</f>
        <v/>
      </c>
      <c r="G3869" s="94">
        <f>IF(DATABASE!$X3867&lt;&gt;1,"",DATABASE!C3867)</f>
        <v/>
      </c>
      <c r="H3869" s="94">
        <f>IF(DATABASE!$X3867&lt;&gt;1,"",DATABASE!D3867)</f>
        <v/>
      </c>
      <c r="I3869" s="93">
        <f>IF(DATABASE!$X3867&lt;&gt;1,"",DATABASE!S3867)</f>
        <v/>
      </c>
    </row>
    <row r="3870" ht="16.5" customHeight="1" s="111">
      <c r="A3870" s="92">
        <f>IF(DATABASE!$X3868&lt;&gt;1,"",DATABASE!B3868)</f>
        <v/>
      </c>
      <c r="B3870" s="93">
        <f>IF(DATABASE!$X3868&lt;&gt;1,"",DATABASE!M3868)</f>
        <v/>
      </c>
      <c r="C3870" s="94">
        <f>IF(DATABASE!$X3868&lt;&gt;1,"",DATABASE!A3868)</f>
        <v/>
      </c>
      <c r="D3870" s="94">
        <f>IF(DATABASE!$X3868&lt;&gt;1,"",DATABASE!P3868)</f>
        <v/>
      </c>
      <c r="E3870" s="94">
        <f>IF(DATABASE!$X3868&lt;&gt;1,"",DATABASE!L3868)</f>
        <v/>
      </c>
      <c r="F3870" s="94">
        <f>IF(DATABASE!$X3868&lt;&gt;1,"",DATABASE!Q3868)</f>
        <v/>
      </c>
      <c r="G3870" s="94">
        <f>IF(DATABASE!$X3868&lt;&gt;1,"",DATABASE!C3868)</f>
        <v/>
      </c>
      <c r="H3870" s="94">
        <f>IF(DATABASE!$X3868&lt;&gt;1,"",DATABASE!D3868)</f>
        <v/>
      </c>
      <c r="I3870" s="93">
        <f>IF(DATABASE!$X3868&lt;&gt;1,"",DATABASE!S3868)</f>
        <v/>
      </c>
    </row>
    <row r="3871" ht="16.5" customHeight="1" s="111">
      <c r="A3871" s="92">
        <f>IF(DATABASE!$X3869&lt;&gt;1,"",DATABASE!B3869)</f>
        <v/>
      </c>
      <c r="B3871" s="93">
        <f>IF(DATABASE!$X3869&lt;&gt;1,"",DATABASE!M3869)</f>
        <v/>
      </c>
      <c r="C3871" s="94">
        <f>IF(DATABASE!$X3869&lt;&gt;1,"",DATABASE!A3869)</f>
        <v/>
      </c>
      <c r="D3871" s="94">
        <f>IF(DATABASE!$X3869&lt;&gt;1,"",DATABASE!P3869)</f>
        <v/>
      </c>
      <c r="E3871" s="94">
        <f>IF(DATABASE!$X3869&lt;&gt;1,"",DATABASE!L3869)</f>
        <v/>
      </c>
      <c r="F3871" s="94">
        <f>IF(DATABASE!$X3869&lt;&gt;1,"",DATABASE!Q3869)</f>
        <v/>
      </c>
      <c r="G3871" s="94">
        <f>IF(DATABASE!$X3869&lt;&gt;1,"",DATABASE!C3869)</f>
        <v/>
      </c>
      <c r="H3871" s="94">
        <f>IF(DATABASE!$X3869&lt;&gt;1,"",DATABASE!D3869)</f>
        <v/>
      </c>
      <c r="I3871" s="93">
        <f>IF(DATABASE!$X3869&lt;&gt;1,"",DATABASE!S3869)</f>
        <v/>
      </c>
    </row>
    <row r="3872" ht="16.5" customHeight="1" s="111">
      <c r="A3872" s="92">
        <f>IF(DATABASE!$X3870&lt;&gt;1,"",DATABASE!B3870)</f>
        <v/>
      </c>
      <c r="B3872" s="93">
        <f>IF(DATABASE!$X3870&lt;&gt;1,"",DATABASE!M3870)</f>
        <v/>
      </c>
      <c r="C3872" s="94">
        <f>IF(DATABASE!$X3870&lt;&gt;1,"",DATABASE!A3870)</f>
        <v/>
      </c>
      <c r="D3872" s="94">
        <f>IF(DATABASE!$X3870&lt;&gt;1,"",DATABASE!P3870)</f>
        <v/>
      </c>
      <c r="E3872" s="94">
        <f>IF(DATABASE!$X3870&lt;&gt;1,"",DATABASE!L3870)</f>
        <v/>
      </c>
      <c r="F3872" s="94">
        <f>IF(DATABASE!$X3870&lt;&gt;1,"",DATABASE!Q3870)</f>
        <v/>
      </c>
      <c r="G3872" s="94">
        <f>IF(DATABASE!$X3870&lt;&gt;1,"",DATABASE!C3870)</f>
        <v/>
      </c>
      <c r="H3872" s="94">
        <f>IF(DATABASE!$X3870&lt;&gt;1,"",DATABASE!D3870)</f>
        <v/>
      </c>
      <c r="I3872" s="93">
        <f>IF(DATABASE!$X3870&lt;&gt;1,"",DATABASE!S3870)</f>
        <v/>
      </c>
    </row>
    <row r="3873" ht="16.5" customHeight="1" s="111">
      <c r="A3873" s="92">
        <f>IF(DATABASE!$X3871&lt;&gt;1,"",DATABASE!B3871)</f>
        <v/>
      </c>
      <c r="B3873" s="93">
        <f>IF(DATABASE!$X3871&lt;&gt;1,"",DATABASE!M3871)</f>
        <v/>
      </c>
      <c r="C3873" s="94">
        <f>IF(DATABASE!$X3871&lt;&gt;1,"",DATABASE!A3871)</f>
        <v/>
      </c>
      <c r="D3873" s="94">
        <f>IF(DATABASE!$X3871&lt;&gt;1,"",DATABASE!P3871)</f>
        <v/>
      </c>
      <c r="E3873" s="94">
        <f>IF(DATABASE!$X3871&lt;&gt;1,"",DATABASE!L3871)</f>
        <v/>
      </c>
      <c r="F3873" s="94">
        <f>IF(DATABASE!$X3871&lt;&gt;1,"",DATABASE!Q3871)</f>
        <v/>
      </c>
      <c r="G3873" s="94">
        <f>IF(DATABASE!$X3871&lt;&gt;1,"",DATABASE!C3871)</f>
        <v/>
      </c>
      <c r="H3873" s="94">
        <f>IF(DATABASE!$X3871&lt;&gt;1,"",DATABASE!D3871)</f>
        <v/>
      </c>
      <c r="I3873" s="93">
        <f>IF(DATABASE!$X3871&lt;&gt;1,"",DATABASE!S3871)</f>
        <v/>
      </c>
    </row>
    <row r="3874" ht="16.5" customHeight="1" s="111">
      <c r="A3874" s="92">
        <f>IF(DATABASE!$X3872&lt;&gt;1,"",DATABASE!B3872)</f>
        <v/>
      </c>
      <c r="B3874" s="93">
        <f>IF(DATABASE!$X3872&lt;&gt;1,"",DATABASE!M3872)</f>
        <v/>
      </c>
      <c r="C3874" s="94">
        <f>IF(DATABASE!$X3872&lt;&gt;1,"",DATABASE!A3872)</f>
        <v/>
      </c>
      <c r="D3874" s="94">
        <f>IF(DATABASE!$X3872&lt;&gt;1,"",DATABASE!P3872)</f>
        <v/>
      </c>
      <c r="E3874" s="94">
        <f>IF(DATABASE!$X3872&lt;&gt;1,"",DATABASE!L3872)</f>
        <v/>
      </c>
      <c r="F3874" s="94">
        <f>IF(DATABASE!$X3872&lt;&gt;1,"",DATABASE!Q3872)</f>
        <v/>
      </c>
      <c r="G3874" s="94">
        <f>IF(DATABASE!$X3872&lt;&gt;1,"",DATABASE!C3872)</f>
        <v/>
      </c>
      <c r="H3874" s="94">
        <f>IF(DATABASE!$X3872&lt;&gt;1,"",DATABASE!D3872)</f>
        <v/>
      </c>
      <c r="I3874" s="93">
        <f>IF(DATABASE!$X3872&lt;&gt;1,"",DATABASE!S3872)</f>
        <v/>
      </c>
    </row>
    <row r="3875" ht="16.5" customHeight="1" s="111">
      <c r="A3875" s="92">
        <f>IF(DATABASE!$X3873&lt;&gt;1,"",DATABASE!B3873)</f>
        <v/>
      </c>
      <c r="B3875" s="93">
        <f>IF(DATABASE!$X3873&lt;&gt;1,"",DATABASE!M3873)</f>
        <v/>
      </c>
      <c r="C3875" s="94">
        <f>IF(DATABASE!$X3873&lt;&gt;1,"",DATABASE!A3873)</f>
        <v/>
      </c>
      <c r="D3875" s="94">
        <f>IF(DATABASE!$X3873&lt;&gt;1,"",DATABASE!P3873)</f>
        <v/>
      </c>
      <c r="E3875" s="94">
        <f>IF(DATABASE!$X3873&lt;&gt;1,"",DATABASE!L3873)</f>
        <v/>
      </c>
      <c r="F3875" s="94">
        <f>IF(DATABASE!$X3873&lt;&gt;1,"",DATABASE!Q3873)</f>
        <v/>
      </c>
      <c r="G3875" s="94">
        <f>IF(DATABASE!$X3873&lt;&gt;1,"",DATABASE!C3873)</f>
        <v/>
      </c>
      <c r="H3875" s="94">
        <f>IF(DATABASE!$X3873&lt;&gt;1,"",DATABASE!D3873)</f>
        <v/>
      </c>
      <c r="I3875" s="93">
        <f>IF(DATABASE!$X3873&lt;&gt;1,"",DATABASE!S3873)</f>
        <v/>
      </c>
    </row>
    <row r="3876" ht="16.5" customHeight="1" s="111">
      <c r="A3876" s="92">
        <f>IF(DATABASE!$X3874&lt;&gt;1,"",DATABASE!B3874)</f>
        <v/>
      </c>
      <c r="B3876" s="93">
        <f>IF(DATABASE!$X3874&lt;&gt;1,"",DATABASE!M3874)</f>
        <v/>
      </c>
      <c r="C3876" s="94">
        <f>IF(DATABASE!$X3874&lt;&gt;1,"",DATABASE!A3874)</f>
        <v/>
      </c>
      <c r="D3876" s="94">
        <f>IF(DATABASE!$X3874&lt;&gt;1,"",DATABASE!P3874)</f>
        <v/>
      </c>
      <c r="E3876" s="94">
        <f>IF(DATABASE!$X3874&lt;&gt;1,"",DATABASE!L3874)</f>
        <v/>
      </c>
      <c r="F3876" s="94">
        <f>IF(DATABASE!$X3874&lt;&gt;1,"",DATABASE!Q3874)</f>
        <v/>
      </c>
      <c r="G3876" s="94">
        <f>IF(DATABASE!$X3874&lt;&gt;1,"",DATABASE!C3874)</f>
        <v/>
      </c>
      <c r="H3876" s="94">
        <f>IF(DATABASE!$X3874&lt;&gt;1,"",DATABASE!D3874)</f>
        <v/>
      </c>
      <c r="I3876" s="93">
        <f>IF(DATABASE!$X3874&lt;&gt;1,"",DATABASE!S3874)</f>
        <v/>
      </c>
    </row>
    <row r="3877" ht="16.5" customHeight="1" s="111">
      <c r="A3877" s="92">
        <f>IF(DATABASE!$X3875&lt;&gt;1,"",DATABASE!B3875)</f>
        <v/>
      </c>
      <c r="B3877" s="93">
        <f>IF(DATABASE!$X3875&lt;&gt;1,"",DATABASE!M3875)</f>
        <v/>
      </c>
      <c r="C3877" s="94">
        <f>IF(DATABASE!$X3875&lt;&gt;1,"",DATABASE!A3875)</f>
        <v/>
      </c>
      <c r="D3877" s="94">
        <f>IF(DATABASE!$X3875&lt;&gt;1,"",DATABASE!P3875)</f>
        <v/>
      </c>
      <c r="E3877" s="94">
        <f>IF(DATABASE!$X3875&lt;&gt;1,"",DATABASE!L3875)</f>
        <v/>
      </c>
      <c r="F3877" s="94">
        <f>IF(DATABASE!$X3875&lt;&gt;1,"",DATABASE!Q3875)</f>
        <v/>
      </c>
      <c r="G3877" s="94">
        <f>IF(DATABASE!$X3875&lt;&gt;1,"",DATABASE!C3875)</f>
        <v/>
      </c>
      <c r="H3877" s="94">
        <f>IF(DATABASE!$X3875&lt;&gt;1,"",DATABASE!D3875)</f>
        <v/>
      </c>
      <c r="I3877" s="93">
        <f>IF(DATABASE!$X3875&lt;&gt;1,"",DATABASE!S3875)</f>
        <v/>
      </c>
    </row>
    <row r="3878" ht="16.5" customHeight="1" s="111">
      <c r="A3878" s="92">
        <f>IF(DATABASE!$X3876&lt;&gt;1,"",DATABASE!B3876)</f>
        <v/>
      </c>
      <c r="B3878" s="93">
        <f>IF(DATABASE!$X3876&lt;&gt;1,"",DATABASE!M3876)</f>
        <v/>
      </c>
      <c r="C3878" s="94">
        <f>IF(DATABASE!$X3876&lt;&gt;1,"",DATABASE!A3876)</f>
        <v/>
      </c>
      <c r="D3878" s="94">
        <f>IF(DATABASE!$X3876&lt;&gt;1,"",DATABASE!P3876)</f>
        <v/>
      </c>
      <c r="E3878" s="94">
        <f>IF(DATABASE!$X3876&lt;&gt;1,"",DATABASE!L3876)</f>
        <v/>
      </c>
      <c r="F3878" s="94">
        <f>IF(DATABASE!$X3876&lt;&gt;1,"",DATABASE!Q3876)</f>
        <v/>
      </c>
      <c r="G3878" s="94">
        <f>IF(DATABASE!$X3876&lt;&gt;1,"",DATABASE!C3876)</f>
        <v/>
      </c>
      <c r="H3878" s="94">
        <f>IF(DATABASE!$X3876&lt;&gt;1,"",DATABASE!D3876)</f>
        <v/>
      </c>
      <c r="I3878" s="93">
        <f>IF(DATABASE!$X3876&lt;&gt;1,"",DATABASE!S3876)</f>
        <v/>
      </c>
    </row>
    <row r="3879" ht="16.5" customHeight="1" s="111">
      <c r="A3879" s="92">
        <f>IF(DATABASE!$X3877&lt;&gt;1,"",DATABASE!B3877)</f>
        <v/>
      </c>
      <c r="B3879" s="93">
        <f>IF(DATABASE!$X3877&lt;&gt;1,"",DATABASE!M3877)</f>
        <v/>
      </c>
      <c r="C3879" s="94">
        <f>IF(DATABASE!$X3877&lt;&gt;1,"",DATABASE!A3877)</f>
        <v/>
      </c>
      <c r="D3879" s="94">
        <f>IF(DATABASE!$X3877&lt;&gt;1,"",DATABASE!P3877)</f>
        <v/>
      </c>
      <c r="E3879" s="94">
        <f>IF(DATABASE!$X3877&lt;&gt;1,"",DATABASE!L3877)</f>
        <v/>
      </c>
      <c r="F3879" s="94">
        <f>IF(DATABASE!$X3877&lt;&gt;1,"",DATABASE!Q3877)</f>
        <v/>
      </c>
      <c r="G3879" s="94">
        <f>IF(DATABASE!$X3877&lt;&gt;1,"",DATABASE!C3877)</f>
        <v/>
      </c>
      <c r="H3879" s="94">
        <f>IF(DATABASE!$X3877&lt;&gt;1,"",DATABASE!D3877)</f>
        <v/>
      </c>
      <c r="I3879" s="93">
        <f>IF(DATABASE!$X3877&lt;&gt;1,"",DATABASE!S3877)</f>
        <v/>
      </c>
    </row>
    <row r="3880" ht="16.5" customHeight="1" s="111">
      <c r="A3880" s="92">
        <f>IF(DATABASE!$X3878&lt;&gt;1,"",DATABASE!B3878)</f>
        <v/>
      </c>
      <c r="B3880" s="93">
        <f>IF(DATABASE!$X3878&lt;&gt;1,"",DATABASE!M3878)</f>
        <v/>
      </c>
      <c r="C3880" s="94">
        <f>IF(DATABASE!$X3878&lt;&gt;1,"",DATABASE!A3878)</f>
        <v/>
      </c>
      <c r="D3880" s="94">
        <f>IF(DATABASE!$X3878&lt;&gt;1,"",DATABASE!P3878)</f>
        <v/>
      </c>
      <c r="E3880" s="94">
        <f>IF(DATABASE!$X3878&lt;&gt;1,"",DATABASE!L3878)</f>
        <v/>
      </c>
      <c r="F3880" s="94">
        <f>IF(DATABASE!$X3878&lt;&gt;1,"",DATABASE!Q3878)</f>
        <v/>
      </c>
      <c r="G3880" s="94">
        <f>IF(DATABASE!$X3878&lt;&gt;1,"",DATABASE!C3878)</f>
        <v/>
      </c>
      <c r="H3880" s="94">
        <f>IF(DATABASE!$X3878&lt;&gt;1,"",DATABASE!D3878)</f>
        <v/>
      </c>
      <c r="I3880" s="93">
        <f>IF(DATABASE!$X3878&lt;&gt;1,"",DATABASE!S3878)</f>
        <v/>
      </c>
    </row>
    <row r="3881" ht="16.5" customHeight="1" s="111">
      <c r="A3881" s="92">
        <f>IF(DATABASE!$X3879&lt;&gt;1,"",DATABASE!B3879)</f>
        <v/>
      </c>
      <c r="B3881" s="93">
        <f>IF(DATABASE!$X3879&lt;&gt;1,"",DATABASE!M3879)</f>
        <v/>
      </c>
      <c r="C3881" s="94">
        <f>IF(DATABASE!$X3879&lt;&gt;1,"",DATABASE!A3879)</f>
        <v/>
      </c>
      <c r="D3881" s="94">
        <f>IF(DATABASE!$X3879&lt;&gt;1,"",DATABASE!P3879)</f>
        <v/>
      </c>
      <c r="E3881" s="94">
        <f>IF(DATABASE!$X3879&lt;&gt;1,"",DATABASE!L3879)</f>
        <v/>
      </c>
      <c r="F3881" s="94">
        <f>IF(DATABASE!$X3879&lt;&gt;1,"",DATABASE!Q3879)</f>
        <v/>
      </c>
      <c r="G3881" s="94">
        <f>IF(DATABASE!$X3879&lt;&gt;1,"",DATABASE!C3879)</f>
        <v/>
      </c>
      <c r="H3881" s="94">
        <f>IF(DATABASE!$X3879&lt;&gt;1,"",DATABASE!D3879)</f>
        <v/>
      </c>
      <c r="I3881" s="93">
        <f>IF(DATABASE!$X3879&lt;&gt;1,"",DATABASE!S3879)</f>
        <v/>
      </c>
    </row>
    <row r="3882" ht="16.5" customHeight="1" s="111">
      <c r="A3882" s="92">
        <f>IF(DATABASE!$X3880&lt;&gt;1,"",DATABASE!B3880)</f>
        <v/>
      </c>
      <c r="B3882" s="93">
        <f>IF(DATABASE!$X3880&lt;&gt;1,"",DATABASE!M3880)</f>
        <v/>
      </c>
      <c r="C3882" s="94">
        <f>IF(DATABASE!$X3880&lt;&gt;1,"",DATABASE!A3880)</f>
        <v/>
      </c>
      <c r="D3882" s="94">
        <f>IF(DATABASE!$X3880&lt;&gt;1,"",DATABASE!P3880)</f>
        <v/>
      </c>
      <c r="E3882" s="94">
        <f>IF(DATABASE!$X3880&lt;&gt;1,"",DATABASE!L3880)</f>
        <v/>
      </c>
      <c r="F3882" s="94">
        <f>IF(DATABASE!$X3880&lt;&gt;1,"",DATABASE!Q3880)</f>
        <v/>
      </c>
      <c r="G3882" s="94">
        <f>IF(DATABASE!$X3880&lt;&gt;1,"",DATABASE!C3880)</f>
        <v/>
      </c>
      <c r="H3882" s="94">
        <f>IF(DATABASE!$X3880&lt;&gt;1,"",DATABASE!D3880)</f>
        <v/>
      </c>
      <c r="I3882" s="93">
        <f>IF(DATABASE!$X3880&lt;&gt;1,"",DATABASE!S3880)</f>
        <v/>
      </c>
    </row>
    <row r="3883" ht="16.5" customHeight="1" s="111">
      <c r="A3883" s="92">
        <f>IF(DATABASE!$X3881&lt;&gt;1,"",DATABASE!B3881)</f>
        <v/>
      </c>
      <c r="B3883" s="93">
        <f>IF(DATABASE!$X3881&lt;&gt;1,"",DATABASE!M3881)</f>
        <v/>
      </c>
      <c r="C3883" s="94">
        <f>IF(DATABASE!$X3881&lt;&gt;1,"",DATABASE!A3881)</f>
        <v/>
      </c>
      <c r="D3883" s="94">
        <f>IF(DATABASE!$X3881&lt;&gt;1,"",DATABASE!P3881)</f>
        <v/>
      </c>
      <c r="E3883" s="94">
        <f>IF(DATABASE!$X3881&lt;&gt;1,"",DATABASE!L3881)</f>
        <v/>
      </c>
      <c r="F3883" s="94">
        <f>IF(DATABASE!$X3881&lt;&gt;1,"",DATABASE!Q3881)</f>
        <v/>
      </c>
      <c r="G3883" s="94">
        <f>IF(DATABASE!$X3881&lt;&gt;1,"",DATABASE!C3881)</f>
        <v/>
      </c>
      <c r="H3883" s="94">
        <f>IF(DATABASE!$X3881&lt;&gt;1,"",DATABASE!D3881)</f>
        <v/>
      </c>
      <c r="I3883" s="93">
        <f>IF(DATABASE!$X3881&lt;&gt;1,"",DATABASE!S3881)</f>
        <v/>
      </c>
    </row>
    <row r="3884" ht="16.5" customHeight="1" s="111">
      <c r="A3884" s="92">
        <f>IF(DATABASE!$X3882&lt;&gt;1,"",DATABASE!B3882)</f>
        <v/>
      </c>
      <c r="B3884" s="93">
        <f>IF(DATABASE!$X3882&lt;&gt;1,"",DATABASE!M3882)</f>
        <v/>
      </c>
      <c r="C3884" s="94">
        <f>IF(DATABASE!$X3882&lt;&gt;1,"",DATABASE!A3882)</f>
        <v/>
      </c>
      <c r="D3884" s="94">
        <f>IF(DATABASE!$X3882&lt;&gt;1,"",DATABASE!P3882)</f>
        <v/>
      </c>
      <c r="E3884" s="94">
        <f>IF(DATABASE!$X3882&lt;&gt;1,"",DATABASE!L3882)</f>
        <v/>
      </c>
      <c r="F3884" s="94">
        <f>IF(DATABASE!$X3882&lt;&gt;1,"",DATABASE!Q3882)</f>
        <v/>
      </c>
      <c r="G3884" s="94">
        <f>IF(DATABASE!$X3882&lt;&gt;1,"",DATABASE!C3882)</f>
        <v/>
      </c>
      <c r="H3884" s="94">
        <f>IF(DATABASE!$X3882&lt;&gt;1,"",DATABASE!D3882)</f>
        <v/>
      </c>
      <c r="I3884" s="93">
        <f>IF(DATABASE!$X3882&lt;&gt;1,"",DATABASE!S3882)</f>
        <v/>
      </c>
    </row>
    <row r="3885" ht="16.5" customHeight="1" s="111">
      <c r="A3885" s="92">
        <f>IF(DATABASE!$X3883&lt;&gt;1,"",DATABASE!B3883)</f>
        <v/>
      </c>
      <c r="B3885" s="93">
        <f>IF(DATABASE!$X3883&lt;&gt;1,"",DATABASE!M3883)</f>
        <v/>
      </c>
      <c r="C3885" s="94">
        <f>IF(DATABASE!$X3883&lt;&gt;1,"",DATABASE!A3883)</f>
        <v/>
      </c>
      <c r="D3885" s="94">
        <f>IF(DATABASE!$X3883&lt;&gt;1,"",DATABASE!P3883)</f>
        <v/>
      </c>
      <c r="E3885" s="94">
        <f>IF(DATABASE!$X3883&lt;&gt;1,"",DATABASE!L3883)</f>
        <v/>
      </c>
      <c r="F3885" s="94">
        <f>IF(DATABASE!$X3883&lt;&gt;1,"",DATABASE!Q3883)</f>
        <v/>
      </c>
      <c r="G3885" s="94">
        <f>IF(DATABASE!$X3883&lt;&gt;1,"",DATABASE!C3883)</f>
        <v/>
      </c>
      <c r="H3885" s="94">
        <f>IF(DATABASE!$X3883&lt;&gt;1,"",DATABASE!D3883)</f>
        <v/>
      </c>
      <c r="I3885" s="93">
        <f>IF(DATABASE!$X3883&lt;&gt;1,"",DATABASE!S3883)</f>
        <v/>
      </c>
    </row>
    <row r="3886" ht="16.5" customHeight="1" s="111">
      <c r="A3886" s="92">
        <f>IF(DATABASE!$X3884&lt;&gt;1,"",DATABASE!B3884)</f>
        <v/>
      </c>
      <c r="B3886" s="93">
        <f>IF(DATABASE!$X3884&lt;&gt;1,"",DATABASE!M3884)</f>
        <v/>
      </c>
      <c r="C3886" s="94">
        <f>IF(DATABASE!$X3884&lt;&gt;1,"",DATABASE!A3884)</f>
        <v/>
      </c>
      <c r="D3886" s="94">
        <f>IF(DATABASE!$X3884&lt;&gt;1,"",DATABASE!P3884)</f>
        <v/>
      </c>
      <c r="E3886" s="94">
        <f>IF(DATABASE!$X3884&lt;&gt;1,"",DATABASE!L3884)</f>
        <v/>
      </c>
      <c r="F3886" s="94">
        <f>IF(DATABASE!$X3884&lt;&gt;1,"",DATABASE!Q3884)</f>
        <v/>
      </c>
      <c r="G3886" s="94">
        <f>IF(DATABASE!$X3884&lt;&gt;1,"",DATABASE!C3884)</f>
        <v/>
      </c>
      <c r="H3886" s="94">
        <f>IF(DATABASE!$X3884&lt;&gt;1,"",DATABASE!D3884)</f>
        <v/>
      </c>
      <c r="I3886" s="93">
        <f>IF(DATABASE!$X3884&lt;&gt;1,"",DATABASE!S3884)</f>
        <v/>
      </c>
    </row>
    <row r="3887" ht="16.5" customHeight="1" s="111">
      <c r="A3887" s="92">
        <f>IF(DATABASE!$X3885&lt;&gt;1,"",DATABASE!B3885)</f>
        <v/>
      </c>
      <c r="B3887" s="93">
        <f>IF(DATABASE!$X3885&lt;&gt;1,"",DATABASE!M3885)</f>
        <v/>
      </c>
      <c r="C3887" s="94">
        <f>IF(DATABASE!$X3885&lt;&gt;1,"",DATABASE!A3885)</f>
        <v/>
      </c>
      <c r="D3887" s="94">
        <f>IF(DATABASE!$X3885&lt;&gt;1,"",DATABASE!P3885)</f>
        <v/>
      </c>
      <c r="E3887" s="94">
        <f>IF(DATABASE!$X3885&lt;&gt;1,"",DATABASE!L3885)</f>
        <v/>
      </c>
      <c r="F3887" s="94">
        <f>IF(DATABASE!$X3885&lt;&gt;1,"",DATABASE!Q3885)</f>
        <v/>
      </c>
      <c r="G3887" s="94">
        <f>IF(DATABASE!$X3885&lt;&gt;1,"",DATABASE!C3885)</f>
        <v/>
      </c>
      <c r="H3887" s="94">
        <f>IF(DATABASE!$X3885&lt;&gt;1,"",DATABASE!D3885)</f>
        <v/>
      </c>
      <c r="I3887" s="93">
        <f>IF(DATABASE!$X3885&lt;&gt;1,"",DATABASE!S3885)</f>
        <v/>
      </c>
    </row>
    <row r="3888" ht="16.5" customHeight="1" s="111">
      <c r="A3888" s="92">
        <f>IF(DATABASE!$X3886&lt;&gt;1,"",DATABASE!B3886)</f>
        <v/>
      </c>
      <c r="B3888" s="93">
        <f>IF(DATABASE!$X3886&lt;&gt;1,"",DATABASE!M3886)</f>
        <v/>
      </c>
      <c r="C3888" s="94">
        <f>IF(DATABASE!$X3886&lt;&gt;1,"",DATABASE!A3886)</f>
        <v/>
      </c>
      <c r="D3888" s="94">
        <f>IF(DATABASE!$X3886&lt;&gt;1,"",DATABASE!P3886)</f>
        <v/>
      </c>
      <c r="E3888" s="94">
        <f>IF(DATABASE!$X3886&lt;&gt;1,"",DATABASE!L3886)</f>
        <v/>
      </c>
      <c r="F3888" s="94">
        <f>IF(DATABASE!$X3886&lt;&gt;1,"",DATABASE!Q3886)</f>
        <v/>
      </c>
      <c r="G3888" s="94">
        <f>IF(DATABASE!$X3886&lt;&gt;1,"",DATABASE!C3886)</f>
        <v/>
      </c>
      <c r="H3888" s="94">
        <f>IF(DATABASE!$X3886&lt;&gt;1,"",DATABASE!D3886)</f>
        <v/>
      </c>
      <c r="I3888" s="93">
        <f>IF(DATABASE!$X3886&lt;&gt;1,"",DATABASE!S3886)</f>
        <v/>
      </c>
    </row>
    <row r="3889" ht="16.5" customHeight="1" s="111">
      <c r="A3889" s="92">
        <f>IF(DATABASE!$X3887&lt;&gt;1,"",DATABASE!B3887)</f>
        <v/>
      </c>
      <c r="B3889" s="93">
        <f>IF(DATABASE!$X3887&lt;&gt;1,"",DATABASE!M3887)</f>
        <v/>
      </c>
      <c r="C3889" s="94">
        <f>IF(DATABASE!$X3887&lt;&gt;1,"",DATABASE!A3887)</f>
        <v/>
      </c>
      <c r="D3889" s="94">
        <f>IF(DATABASE!$X3887&lt;&gt;1,"",DATABASE!P3887)</f>
        <v/>
      </c>
      <c r="E3889" s="94">
        <f>IF(DATABASE!$X3887&lt;&gt;1,"",DATABASE!L3887)</f>
        <v/>
      </c>
      <c r="F3889" s="94">
        <f>IF(DATABASE!$X3887&lt;&gt;1,"",DATABASE!Q3887)</f>
        <v/>
      </c>
      <c r="G3889" s="94">
        <f>IF(DATABASE!$X3887&lt;&gt;1,"",DATABASE!C3887)</f>
        <v/>
      </c>
      <c r="H3889" s="94">
        <f>IF(DATABASE!$X3887&lt;&gt;1,"",DATABASE!D3887)</f>
        <v/>
      </c>
      <c r="I3889" s="93">
        <f>IF(DATABASE!$X3887&lt;&gt;1,"",DATABASE!S3887)</f>
        <v/>
      </c>
    </row>
    <row r="3890" ht="16.5" customHeight="1" s="111">
      <c r="A3890" s="92">
        <f>IF(DATABASE!$X3888&lt;&gt;1,"",DATABASE!B3888)</f>
        <v/>
      </c>
      <c r="B3890" s="93">
        <f>IF(DATABASE!$X3888&lt;&gt;1,"",DATABASE!M3888)</f>
        <v/>
      </c>
      <c r="C3890" s="94">
        <f>IF(DATABASE!$X3888&lt;&gt;1,"",DATABASE!A3888)</f>
        <v/>
      </c>
      <c r="D3890" s="94">
        <f>IF(DATABASE!$X3888&lt;&gt;1,"",DATABASE!P3888)</f>
        <v/>
      </c>
      <c r="E3890" s="94">
        <f>IF(DATABASE!$X3888&lt;&gt;1,"",DATABASE!L3888)</f>
        <v/>
      </c>
      <c r="F3890" s="94">
        <f>IF(DATABASE!$X3888&lt;&gt;1,"",DATABASE!Q3888)</f>
        <v/>
      </c>
      <c r="G3890" s="94">
        <f>IF(DATABASE!$X3888&lt;&gt;1,"",DATABASE!C3888)</f>
        <v/>
      </c>
      <c r="H3890" s="94">
        <f>IF(DATABASE!$X3888&lt;&gt;1,"",DATABASE!D3888)</f>
        <v/>
      </c>
      <c r="I3890" s="93">
        <f>IF(DATABASE!$X3888&lt;&gt;1,"",DATABASE!S3888)</f>
        <v/>
      </c>
    </row>
    <row r="3891" ht="16.5" customHeight="1" s="111">
      <c r="A3891" s="92">
        <f>IF(DATABASE!$X3889&lt;&gt;1,"",DATABASE!B3889)</f>
        <v/>
      </c>
      <c r="B3891" s="93">
        <f>IF(DATABASE!$X3889&lt;&gt;1,"",DATABASE!M3889)</f>
        <v/>
      </c>
      <c r="C3891" s="94">
        <f>IF(DATABASE!$X3889&lt;&gt;1,"",DATABASE!A3889)</f>
        <v/>
      </c>
      <c r="D3891" s="94">
        <f>IF(DATABASE!$X3889&lt;&gt;1,"",DATABASE!P3889)</f>
        <v/>
      </c>
      <c r="E3891" s="94">
        <f>IF(DATABASE!$X3889&lt;&gt;1,"",DATABASE!L3889)</f>
        <v/>
      </c>
      <c r="F3891" s="94">
        <f>IF(DATABASE!$X3889&lt;&gt;1,"",DATABASE!Q3889)</f>
        <v/>
      </c>
      <c r="G3891" s="94">
        <f>IF(DATABASE!$X3889&lt;&gt;1,"",DATABASE!C3889)</f>
        <v/>
      </c>
      <c r="H3891" s="94">
        <f>IF(DATABASE!$X3889&lt;&gt;1,"",DATABASE!D3889)</f>
        <v/>
      </c>
      <c r="I3891" s="93">
        <f>IF(DATABASE!$X3889&lt;&gt;1,"",DATABASE!S3889)</f>
        <v/>
      </c>
    </row>
    <row r="3892" ht="16.5" customHeight="1" s="111">
      <c r="A3892" s="92">
        <f>IF(DATABASE!$X3890&lt;&gt;1,"",DATABASE!B3890)</f>
        <v/>
      </c>
      <c r="B3892" s="93">
        <f>IF(DATABASE!$X3890&lt;&gt;1,"",DATABASE!M3890)</f>
        <v/>
      </c>
      <c r="C3892" s="94">
        <f>IF(DATABASE!$X3890&lt;&gt;1,"",DATABASE!A3890)</f>
        <v/>
      </c>
      <c r="D3892" s="94">
        <f>IF(DATABASE!$X3890&lt;&gt;1,"",DATABASE!P3890)</f>
        <v/>
      </c>
      <c r="E3892" s="94">
        <f>IF(DATABASE!$X3890&lt;&gt;1,"",DATABASE!L3890)</f>
        <v/>
      </c>
      <c r="F3892" s="94">
        <f>IF(DATABASE!$X3890&lt;&gt;1,"",DATABASE!Q3890)</f>
        <v/>
      </c>
      <c r="G3892" s="94">
        <f>IF(DATABASE!$X3890&lt;&gt;1,"",DATABASE!C3890)</f>
        <v/>
      </c>
      <c r="H3892" s="94">
        <f>IF(DATABASE!$X3890&lt;&gt;1,"",DATABASE!D3890)</f>
        <v/>
      </c>
      <c r="I3892" s="93">
        <f>IF(DATABASE!$X3890&lt;&gt;1,"",DATABASE!S3890)</f>
        <v/>
      </c>
    </row>
    <row r="3893" ht="16.5" customHeight="1" s="111">
      <c r="A3893" s="92">
        <f>IF(DATABASE!$X3891&lt;&gt;1,"",DATABASE!B3891)</f>
        <v/>
      </c>
      <c r="B3893" s="93">
        <f>IF(DATABASE!$X3891&lt;&gt;1,"",DATABASE!M3891)</f>
        <v/>
      </c>
      <c r="C3893" s="94">
        <f>IF(DATABASE!$X3891&lt;&gt;1,"",DATABASE!A3891)</f>
        <v/>
      </c>
      <c r="D3893" s="94">
        <f>IF(DATABASE!$X3891&lt;&gt;1,"",DATABASE!P3891)</f>
        <v/>
      </c>
      <c r="E3893" s="94">
        <f>IF(DATABASE!$X3891&lt;&gt;1,"",DATABASE!L3891)</f>
        <v/>
      </c>
      <c r="F3893" s="94">
        <f>IF(DATABASE!$X3891&lt;&gt;1,"",DATABASE!Q3891)</f>
        <v/>
      </c>
      <c r="G3893" s="94">
        <f>IF(DATABASE!$X3891&lt;&gt;1,"",DATABASE!C3891)</f>
        <v/>
      </c>
      <c r="H3893" s="94">
        <f>IF(DATABASE!$X3891&lt;&gt;1,"",DATABASE!D3891)</f>
        <v/>
      </c>
      <c r="I3893" s="93">
        <f>IF(DATABASE!$X3891&lt;&gt;1,"",DATABASE!S3891)</f>
        <v/>
      </c>
    </row>
    <row r="3894" ht="16.5" customHeight="1" s="111">
      <c r="A3894" s="92">
        <f>IF(DATABASE!$X3892&lt;&gt;1,"",DATABASE!B3892)</f>
        <v/>
      </c>
      <c r="B3894" s="93">
        <f>IF(DATABASE!$X3892&lt;&gt;1,"",DATABASE!M3892)</f>
        <v/>
      </c>
      <c r="C3894" s="94">
        <f>IF(DATABASE!$X3892&lt;&gt;1,"",DATABASE!A3892)</f>
        <v/>
      </c>
      <c r="D3894" s="94">
        <f>IF(DATABASE!$X3892&lt;&gt;1,"",DATABASE!P3892)</f>
        <v/>
      </c>
      <c r="E3894" s="94">
        <f>IF(DATABASE!$X3892&lt;&gt;1,"",DATABASE!L3892)</f>
        <v/>
      </c>
      <c r="F3894" s="94">
        <f>IF(DATABASE!$X3892&lt;&gt;1,"",DATABASE!Q3892)</f>
        <v/>
      </c>
      <c r="G3894" s="94">
        <f>IF(DATABASE!$X3892&lt;&gt;1,"",DATABASE!C3892)</f>
        <v/>
      </c>
      <c r="H3894" s="94">
        <f>IF(DATABASE!$X3892&lt;&gt;1,"",DATABASE!D3892)</f>
        <v/>
      </c>
      <c r="I3894" s="93">
        <f>IF(DATABASE!$X3892&lt;&gt;1,"",DATABASE!S3892)</f>
        <v/>
      </c>
    </row>
    <row r="3895" ht="16.5" customHeight="1" s="111">
      <c r="A3895" s="92">
        <f>IF(DATABASE!$X3893&lt;&gt;1,"",DATABASE!B3893)</f>
        <v/>
      </c>
      <c r="B3895" s="93">
        <f>IF(DATABASE!$X3893&lt;&gt;1,"",DATABASE!M3893)</f>
        <v/>
      </c>
      <c r="C3895" s="94">
        <f>IF(DATABASE!$X3893&lt;&gt;1,"",DATABASE!A3893)</f>
        <v/>
      </c>
      <c r="D3895" s="94">
        <f>IF(DATABASE!$X3893&lt;&gt;1,"",DATABASE!P3893)</f>
        <v/>
      </c>
      <c r="E3895" s="94">
        <f>IF(DATABASE!$X3893&lt;&gt;1,"",DATABASE!L3893)</f>
        <v/>
      </c>
      <c r="F3895" s="94">
        <f>IF(DATABASE!$X3893&lt;&gt;1,"",DATABASE!Q3893)</f>
        <v/>
      </c>
      <c r="G3895" s="94">
        <f>IF(DATABASE!$X3893&lt;&gt;1,"",DATABASE!C3893)</f>
        <v/>
      </c>
      <c r="H3895" s="94">
        <f>IF(DATABASE!$X3893&lt;&gt;1,"",DATABASE!D3893)</f>
        <v/>
      </c>
      <c r="I3895" s="93">
        <f>IF(DATABASE!$X3893&lt;&gt;1,"",DATABASE!S3893)</f>
        <v/>
      </c>
    </row>
    <row r="3896" ht="16.5" customHeight="1" s="111">
      <c r="A3896" s="92">
        <f>IF(DATABASE!$X3894&lt;&gt;1,"",DATABASE!B3894)</f>
        <v/>
      </c>
      <c r="B3896" s="93">
        <f>IF(DATABASE!$X3894&lt;&gt;1,"",DATABASE!M3894)</f>
        <v/>
      </c>
      <c r="C3896" s="94">
        <f>IF(DATABASE!$X3894&lt;&gt;1,"",DATABASE!A3894)</f>
        <v/>
      </c>
      <c r="D3896" s="94">
        <f>IF(DATABASE!$X3894&lt;&gt;1,"",DATABASE!P3894)</f>
        <v/>
      </c>
      <c r="E3896" s="94">
        <f>IF(DATABASE!$X3894&lt;&gt;1,"",DATABASE!L3894)</f>
        <v/>
      </c>
      <c r="F3896" s="94">
        <f>IF(DATABASE!$X3894&lt;&gt;1,"",DATABASE!Q3894)</f>
        <v/>
      </c>
      <c r="G3896" s="94">
        <f>IF(DATABASE!$X3894&lt;&gt;1,"",DATABASE!C3894)</f>
        <v/>
      </c>
      <c r="H3896" s="94">
        <f>IF(DATABASE!$X3894&lt;&gt;1,"",DATABASE!D3894)</f>
        <v/>
      </c>
      <c r="I3896" s="93">
        <f>IF(DATABASE!$X3894&lt;&gt;1,"",DATABASE!S3894)</f>
        <v/>
      </c>
    </row>
    <row r="3897" ht="16.5" customHeight="1" s="111">
      <c r="A3897" s="92">
        <f>IF(DATABASE!$X3895&lt;&gt;1,"",DATABASE!B3895)</f>
        <v/>
      </c>
      <c r="B3897" s="93">
        <f>IF(DATABASE!$X3895&lt;&gt;1,"",DATABASE!M3895)</f>
        <v/>
      </c>
      <c r="C3897" s="94">
        <f>IF(DATABASE!$X3895&lt;&gt;1,"",DATABASE!A3895)</f>
        <v/>
      </c>
      <c r="D3897" s="94">
        <f>IF(DATABASE!$X3895&lt;&gt;1,"",DATABASE!P3895)</f>
        <v/>
      </c>
      <c r="E3897" s="94">
        <f>IF(DATABASE!$X3895&lt;&gt;1,"",DATABASE!L3895)</f>
        <v/>
      </c>
      <c r="F3897" s="94">
        <f>IF(DATABASE!$X3895&lt;&gt;1,"",DATABASE!Q3895)</f>
        <v/>
      </c>
      <c r="G3897" s="94">
        <f>IF(DATABASE!$X3895&lt;&gt;1,"",DATABASE!C3895)</f>
        <v/>
      </c>
      <c r="H3897" s="94">
        <f>IF(DATABASE!$X3895&lt;&gt;1,"",DATABASE!D3895)</f>
        <v/>
      </c>
      <c r="I3897" s="93">
        <f>IF(DATABASE!$X3895&lt;&gt;1,"",DATABASE!S3895)</f>
        <v/>
      </c>
    </row>
    <row r="3898" ht="16.5" customHeight="1" s="111">
      <c r="A3898" s="92">
        <f>IF(DATABASE!$X3896&lt;&gt;1,"",DATABASE!B3896)</f>
        <v/>
      </c>
      <c r="B3898" s="93">
        <f>IF(DATABASE!$X3896&lt;&gt;1,"",DATABASE!M3896)</f>
        <v/>
      </c>
      <c r="C3898" s="94">
        <f>IF(DATABASE!$X3896&lt;&gt;1,"",DATABASE!A3896)</f>
        <v/>
      </c>
      <c r="D3898" s="94">
        <f>IF(DATABASE!$X3896&lt;&gt;1,"",DATABASE!P3896)</f>
        <v/>
      </c>
      <c r="E3898" s="94">
        <f>IF(DATABASE!$X3896&lt;&gt;1,"",DATABASE!L3896)</f>
        <v/>
      </c>
      <c r="F3898" s="94">
        <f>IF(DATABASE!$X3896&lt;&gt;1,"",DATABASE!Q3896)</f>
        <v/>
      </c>
      <c r="G3898" s="94">
        <f>IF(DATABASE!$X3896&lt;&gt;1,"",DATABASE!C3896)</f>
        <v/>
      </c>
      <c r="H3898" s="94">
        <f>IF(DATABASE!$X3896&lt;&gt;1,"",DATABASE!D3896)</f>
        <v/>
      </c>
      <c r="I3898" s="93">
        <f>IF(DATABASE!$X3896&lt;&gt;1,"",DATABASE!S3896)</f>
        <v/>
      </c>
    </row>
    <row r="3899" ht="16.5" customHeight="1" s="111">
      <c r="A3899" s="92">
        <f>IF(DATABASE!$X3897&lt;&gt;1,"",DATABASE!B3897)</f>
        <v/>
      </c>
      <c r="B3899" s="93">
        <f>IF(DATABASE!$X3897&lt;&gt;1,"",DATABASE!M3897)</f>
        <v/>
      </c>
      <c r="C3899" s="94">
        <f>IF(DATABASE!$X3897&lt;&gt;1,"",DATABASE!A3897)</f>
        <v/>
      </c>
      <c r="D3899" s="94">
        <f>IF(DATABASE!$X3897&lt;&gt;1,"",DATABASE!P3897)</f>
        <v/>
      </c>
      <c r="E3899" s="94">
        <f>IF(DATABASE!$X3897&lt;&gt;1,"",DATABASE!L3897)</f>
        <v/>
      </c>
      <c r="F3899" s="94">
        <f>IF(DATABASE!$X3897&lt;&gt;1,"",DATABASE!Q3897)</f>
        <v/>
      </c>
      <c r="G3899" s="94">
        <f>IF(DATABASE!$X3897&lt;&gt;1,"",DATABASE!C3897)</f>
        <v/>
      </c>
      <c r="H3899" s="94">
        <f>IF(DATABASE!$X3897&lt;&gt;1,"",DATABASE!D3897)</f>
        <v/>
      </c>
      <c r="I3899" s="93">
        <f>IF(DATABASE!$X3897&lt;&gt;1,"",DATABASE!S3897)</f>
        <v/>
      </c>
    </row>
    <row r="3900" ht="16.5" customHeight="1" s="111">
      <c r="A3900" s="92">
        <f>IF(DATABASE!$X3898&lt;&gt;1,"",DATABASE!B3898)</f>
        <v/>
      </c>
      <c r="B3900" s="93">
        <f>IF(DATABASE!$X3898&lt;&gt;1,"",DATABASE!M3898)</f>
        <v/>
      </c>
      <c r="C3900" s="94">
        <f>IF(DATABASE!$X3898&lt;&gt;1,"",DATABASE!A3898)</f>
        <v/>
      </c>
      <c r="D3900" s="94">
        <f>IF(DATABASE!$X3898&lt;&gt;1,"",DATABASE!P3898)</f>
        <v/>
      </c>
      <c r="E3900" s="94">
        <f>IF(DATABASE!$X3898&lt;&gt;1,"",DATABASE!L3898)</f>
        <v/>
      </c>
      <c r="F3900" s="94">
        <f>IF(DATABASE!$X3898&lt;&gt;1,"",DATABASE!Q3898)</f>
        <v/>
      </c>
      <c r="G3900" s="94">
        <f>IF(DATABASE!$X3898&lt;&gt;1,"",DATABASE!C3898)</f>
        <v/>
      </c>
      <c r="H3900" s="94">
        <f>IF(DATABASE!$X3898&lt;&gt;1,"",DATABASE!D3898)</f>
        <v/>
      </c>
      <c r="I3900" s="93">
        <f>IF(DATABASE!$X3898&lt;&gt;1,"",DATABASE!S3898)</f>
        <v/>
      </c>
    </row>
    <row r="3901" ht="16.5" customHeight="1" s="111">
      <c r="A3901" s="92">
        <f>IF(DATABASE!$X3899&lt;&gt;1,"",DATABASE!B3899)</f>
        <v/>
      </c>
      <c r="B3901" s="93">
        <f>IF(DATABASE!$X3899&lt;&gt;1,"",DATABASE!M3899)</f>
        <v/>
      </c>
      <c r="C3901" s="94">
        <f>IF(DATABASE!$X3899&lt;&gt;1,"",DATABASE!A3899)</f>
        <v/>
      </c>
      <c r="D3901" s="94">
        <f>IF(DATABASE!$X3899&lt;&gt;1,"",DATABASE!P3899)</f>
        <v/>
      </c>
      <c r="E3901" s="94">
        <f>IF(DATABASE!$X3899&lt;&gt;1,"",DATABASE!L3899)</f>
        <v/>
      </c>
      <c r="F3901" s="94">
        <f>IF(DATABASE!$X3899&lt;&gt;1,"",DATABASE!Q3899)</f>
        <v/>
      </c>
      <c r="G3901" s="94">
        <f>IF(DATABASE!$X3899&lt;&gt;1,"",DATABASE!C3899)</f>
        <v/>
      </c>
      <c r="H3901" s="94">
        <f>IF(DATABASE!$X3899&lt;&gt;1,"",DATABASE!D3899)</f>
        <v/>
      </c>
      <c r="I3901" s="93">
        <f>IF(DATABASE!$X3899&lt;&gt;1,"",DATABASE!S3899)</f>
        <v/>
      </c>
    </row>
    <row r="3902" ht="16.5" customHeight="1" s="111">
      <c r="A3902" s="92">
        <f>IF(DATABASE!$X3900&lt;&gt;1,"",DATABASE!B3900)</f>
        <v/>
      </c>
      <c r="B3902" s="93">
        <f>IF(DATABASE!$X3900&lt;&gt;1,"",DATABASE!M3900)</f>
        <v/>
      </c>
      <c r="C3902" s="94">
        <f>IF(DATABASE!$X3900&lt;&gt;1,"",DATABASE!A3900)</f>
        <v/>
      </c>
      <c r="D3902" s="94">
        <f>IF(DATABASE!$X3900&lt;&gt;1,"",DATABASE!P3900)</f>
        <v/>
      </c>
      <c r="E3902" s="94">
        <f>IF(DATABASE!$X3900&lt;&gt;1,"",DATABASE!L3900)</f>
        <v/>
      </c>
      <c r="F3902" s="94">
        <f>IF(DATABASE!$X3900&lt;&gt;1,"",DATABASE!Q3900)</f>
        <v/>
      </c>
      <c r="G3902" s="94">
        <f>IF(DATABASE!$X3900&lt;&gt;1,"",DATABASE!C3900)</f>
        <v/>
      </c>
      <c r="H3902" s="94">
        <f>IF(DATABASE!$X3900&lt;&gt;1,"",DATABASE!D3900)</f>
        <v/>
      </c>
      <c r="I3902" s="93">
        <f>IF(DATABASE!$X3900&lt;&gt;1,"",DATABASE!S3900)</f>
        <v/>
      </c>
    </row>
    <row r="3903" ht="16.5" customHeight="1" s="111">
      <c r="A3903" s="92">
        <f>IF(DATABASE!$X3901&lt;&gt;1,"",DATABASE!B3901)</f>
        <v/>
      </c>
      <c r="B3903" s="93">
        <f>IF(DATABASE!$X3901&lt;&gt;1,"",DATABASE!M3901)</f>
        <v/>
      </c>
      <c r="C3903" s="94">
        <f>IF(DATABASE!$X3901&lt;&gt;1,"",DATABASE!A3901)</f>
        <v/>
      </c>
      <c r="D3903" s="94">
        <f>IF(DATABASE!$X3901&lt;&gt;1,"",DATABASE!P3901)</f>
        <v/>
      </c>
      <c r="E3903" s="94">
        <f>IF(DATABASE!$X3901&lt;&gt;1,"",DATABASE!L3901)</f>
        <v/>
      </c>
      <c r="F3903" s="94">
        <f>IF(DATABASE!$X3901&lt;&gt;1,"",DATABASE!Q3901)</f>
        <v/>
      </c>
      <c r="G3903" s="94">
        <f>IF(DATABASE!$X3901&lt;&gt;1,"",DATABASE!C3901)</f>
        <v/>
      </c>
      <c r="H3903" s="94">
        <f>IF(DATABASE!$X3901&lt;&gt;1,"",DATABASE!D3901)</f>
        <v/>
      </c>
      <c r="I3903" s="93">
        <f>IF(DATABASE!$X3901&lt;&gt;1,"",DATABASE!S3901)</f>
        <v/>
      </c>
    </row>
    <row r="3904" ht="16.5" customHeight="1" s="111">
      <c r="A3904" s="92">
        <f>IF(DATABASE!$X3902&lt;&gt;1,"",DATABASE!B3902)</f>
        <v/>
      </c>
      <c r="B3904" s="93">
        <f>IF(DATABASE!$X3902&lt;&gt;1,"",DATABASE!M3902)</f>
        <v/>
      </c>
      <c r="C3904" s="94">
        <f>IF(DATABASE!$X3902&lt;&gt;1,"",DATABASE!A3902)</f>
        <v/>
      </c>
      <c r="D3904" s="94">
        <f>IF(DATABASE!$X3902&lt;&gt;1,"",DATABASE!P3902)</f>
        <v/>
      </c>
      <c r="E3904" s="94">
        <f>IF(DATABASE!$X3902&lt;&gt;1,"",DATABASE!L3902)</f>
        <v/>
      </c>
      <c r="F3904" s="94">
        <f>IF(DATABASE!$X3902&lt;&gt;1,"",DATABASE!Q3902)</f>
        <v/>
      </c>
      <c r="G3904" s="94">
        <f>IF(DATABASE!$X3902&lt;&gt;1,"",DATABASE!C3902)</f>
        <v/>
      </c>
      <c r="H3904" s="94">
        <f>IF(DATABASE!$X3902&lt;&gt;1,"",DATABASE!D3902)</f>
        <v/>
      </c>
      <c r="I3904" s="93">
        <f>IF(DATABASE!$X3902&lt;&gt;1,"",DATABASE!S3902)</f>
        <v/>
      </c>
    </row>
    <row r="3905" ht="16.5" customHeight="1" s="111">
      <c r="A3905" s="92">
        <f>IF(DATABASE!$X3903&lt;&gt;1,"",DATABASE!B3903)</f>
        <v/>
      </c>
      <c r="B3905" s="93">
        <f>IF(DATABASE!$X3903&lt;&gt;1,"",DATABASE!M3903)</f>
        <v/>
      </c>
      <c r="C3905" s="94">
        <f>IF(DATABASE!$X3903&lt;&gt;1,"",DATABASE!A3903)</f>
        <v/>
      </c>
      <c r="D3905" s="94">
        <f>IF(DATABASE!$X3903&lt;&gt;1,"",DATABASE!P3903)</f>
        <v/>
      </c>
      <c r="E3905" s="94">
        <f>IF(DATABASE!$X3903&lt;&gt;1,"",DATABASE!L3903)</f>
        <v/>
      </c>
      <c r="F3905" s="94">
        <f>IF(DATABASE!$X3903&lt;&gt;1,"",DATABASE!Q3903)</f>
        <v/>
      </c>
      <c r="G3905" s="94">
        <f>IF(DATABASE!$X3903&lt;&gt;1,"",DATABASE!C3903)</f>
        <v/>
      </c>
      <c r="H3905" s="94">
        <f>IF(DATABASE!$X3903&lt;&gt;1,"",DATABASE!D3903)</f>
        <v/>
      </c>
      <c r="I3905" s="93">
        <f>IF(DATABASE!$X3903&lt;&gt;1,"",DATABASE!S3903)</f>
        <v/>
      </c>
    </row>
    <row r="3906" ht="16.5" customHeight="1" s="111">
      <c r="A3906" s="92">
        <f>IF(DATABASE!$X3904&lt;&gt;1,"",DATABASE!B3904)</f>
        <v/>
      </c>
      <c r="B3906" s="93">
        <f>IF(DATABASE!$X3904&lt;&gt;1,"",DATABASE!M3904)</f>
        <v/>
      </c>
      <c r="C3906" s="94">
        <f>IF(DATABASE!$X3904&lt;&gt;1,"",DATABASE!A3904)</f>
        <v/>
      </c>
      <c r="D3906" s="94">
        <f>IF(DATABASE!$X3904&lt;&gt;1,"",DATABASE!P3904)</f>
        <v/>
      </c>
      <c r="E3906" s="94">
        <f>IF(DATABASE!$X3904&lt;&gt;1,"",DATABASE!L3904)</f>
        <v/>
      </c>
      <c r="F3906" s="94">
        <f>IF(DATABASE!$X3904&lt;&gt;1,"",DATABASE!Q3904)</f>
        <v/>
      </c>
      <c r="G3906" s="94">
        <f>IF(DATABASE!$X3904&lt;&gt;1,"",DATABASE!C3904)</f>
        <v/>
      </c>
      <c r="H3906" s="94">
        <f>IF(DATABASE!$X3904&lt;&gt;1,"",DATABASE!D3904)</f>
        <v/>
      </c>
      <c r="I3906" s="93">
        <f>IF(DATABASE!$X3904&lt;&gt;1,"",DATABASE!S3904)</f>
        <v/>
      </c>
    </row>
    <row r="3907" ht="16.5" customHeight="1" s="111">
      <c r="A3907" s="92">
        <f>IF(DATABASE!$X3905&lt;&gt;1,"",DATABASE!B3905)</f>
        <v/>
      </c>
      <c r="B3907" s="93">
        <f>IF(DATABASE!$X3905&lt;&gt;1,"",DATABASE!M3905)</f>
        <v/>
      </c>
      <c r="C3907" s="94">
        <f>IF(DATABASE!$X3905&lt;&gt;1,"",DATABASE!A3905)</f>
        <v/>
      </c>
      <c r="D3907" s="94">
        <f>IF(DATABASE!$X3905&lt;&gt;1,"",DATABASE!P3905)</f>
        <v/>
      </c>
      <c r="E3907" s="94">
        <f>IF(DATABASE!$X3905&lt;&gt;1,"",DATABASE!L3905)</f>
        <v/>
      </c>
      <c r="F3907" s="94">
        <f>IF(DATABASE!$X3905&lt;&gt;1,"",DATABASE!Q3905)</f>
        <v/>
      </c>
      <c r="G3907" s="94">
        <f>IF(DATABASE!$X3905&lt;&gt;1,"",DATABASE!C3905)</f>
        <v/>
      </c>
      <c r="H3907" s="94">
        <f>IF(DATABASE!$X3905&lt;&gt;1,"",DATABASE!D3905)</f>
        <v/>
      </c>
      <c r="I3907" s="93">
        <f>IF(DATABASE!$X3905&lt;&gt;1,"",DATABASE!S3905)</f>
        <v/>
      </c>
    </row>
    <row r="3908" ht="16.5" customHeight="1" s="111">
      <c r="A3908" s="92">
        <f>IF(DATABASE!$X3906&lt;&gt;1,"",DATABASE!B3906)</f>
        <v/>
      </c>
      <c r="B3908" s="93">
        <f>IF(DATABASE!$X3906&lt;&gt;1,"",DATABASE!M3906)</f>
        <v/>
      </c>
      <c r="C3908" s="94">
        <f>IF(DATABASE!$X3906&lt;&gt;1,"",DATABASE!A3906)</f>
        <v/>
      </c>
      <c r="D3908" s="94">
        <f>IF(DATABASE!$X3906&lt;&gt;1,"",DATABASE!P3906)</f>
        <v/>
      </c>
      <c r="E3908" s="94">
        <f>IF(DATABASE!$X3906&lt;&gt;1,"",DATABASE!L3906)</f>
        <v/>
      </c>
      <c r="F3908" s="94">
        <f>IF(DATABASE!$X3906&lt;&gt;1,"",DATABASE!Q3906)</f>
        <v/>
      </c>
      <c r="G3908" s="94">
        <f>IF(DATABASE!$X3906&lt;&gt;1,"",DATABASE!C3906)</f>
        <v/>
      </c>
      <c r="H3908" s="94">
        <f>IF(DATABASE!$X3906&lt;&gt;1,"",DATABASE!D3906)</f>
        <v/>
      </c>
      <c r="I3908" s="93">
        <f>IF(DATABASE!$X3906&lt;&gt;1,"",DATABASE!S3906)</f>
        <v/>
      </c>
    </row>
    <row r="3909" ht="16.5" customHeight="1" s="111">
      <c r="A3909" s="92">
        <f>IF(DATABASE!$X3907&lt;&gt;1,"",DATABASE!B3907)</f>
        <v/>
      </c>
      <c r="B3909" s="93">
        <f>IF(DATABASE!$X3907&lt;&gt;1,"",DATABASE!M3907)</f>
        <v/>
      </c>
      <c r="C3909" s="94">
        <f>IF(DATABASE!$X3907&lt;&gt;1,"",DATABASE!A3907)</f>
        <v/>
      </c>
      <c r="D3909" s="94">
        <f>IF(DATABASE!$X3907&lt;&gt;1,"",DATABASE!P3907)</f>
        <v/>
      </c>
      <c r="E3909" s="94">
        <f>IF(DATABASE!$X3907&lt;&gt;1,"",DATABASE!L3907)</f>
        <v/>
      </c>
      <c r="F3909" s="94">
        <f>IF(DATABASE!$X3907&lt;&gt;1,"",DATABASE!Q3907)</f>
        <v/>
      </c>
      <c r="G3909" s="94">
        <f>IF(DATABASE!$X3907&lt;&gt;1,"",DATABASE!C3907)</f>
        <v/>
      </c>
      <c r="H3909" s="94">
        <f>IF(DATABASE!$X3907&lt;&gt;1,"",DATABASE!D3907)</f>
        <v/>
      </c>
      <c r="I3909" s="93">
        <f>IF(DATABASE!$X3907&lt;&gt;1,"",DATABASE!S3907)</f>
        <v/>
      </c>
    </row>
    <row r="3910" ht="16.5" customHeight="1" s="111">
      <c r="A3910" s="92">
        <f>IF(DATABASE!$X3908&lt;&gt;1,"",DATABASE!B3908)</f>
        <v/>
      </c>
      <c r="B3910" s="93">
        <f>IF(DATABASE!$X3908&lt;&gt;1,"",DATABASE!M3908)</f>
        <v/>
      </c>
      <c r="C3910" s="94">
        <f>IF(DATABASE!$X3908&lt;&gt;1,"",DATABASE!A3908)</f>
        <v/>
      </c>
      <c r="D3910" s="94">
        <f>IF(DATABASE!$X3908&lt;&gt;1,"",DATABASE!P3908)</f>
        <v/>
      </c>
      <c r="E3910" s="94">
        <f>IF(DATABASE!$X3908&lt;&gt;1,"",DATABASE!L3908)</f>
        <v/>
      </c>
      <c r="F3910" s="94">
        <f>IF(DATABASE!$X3908&lt;&gt;1,"",DATABASE!Q3908)</f>
        <v/>
      </c>
      <c r="G3910" s="94">
        <f>IF(DATABASE!$X3908&lt;&gt;1,"",DATABASE!C3908)</f>
        <v/>
      </c>
      <c r="H3910" s="94">
        <f>IF(DATABASE!$X3908&lt;&gt;1,"",DATABASE!D3908)</f>
        <v/>
      </c>
      <c r="I3910" s="93">
        <f>IF(DATABASE!$X3908&lt;&gt;1,"",DATABASE!S3908)</f>
        <v/>
      </c>
    </row>
    <row r="3911" ht="16.5" customHeight="1" s="111">
      <c r="A3911" s="92">
        <f>IF(DATABASE!$X3909&lt;&gt;1,"",DATABASE!B3909)</f>
        <v/>
      </c>
      <c r="B3911" s="93">
        <f>IF(DATABASE!$X3909&lt;&gt;1,"",DATABASE!M3909)</f>
        <v/>
      </c>
      <c r="C3911" s="94">
        <f>IF(DATABASE!$X3909&lt;&gt;1,"",DATABASE!A3909)</f>
        <v/>
      </c>
      <c r="D3911" s="94">
        <f>IF(DATABASE!$X3909&lt;&gt;1,"",DATABASE!P3909)</f>
        <v/>
      </c>
      <c r="E3911" s="94">
        <f>IF(DATABASE!$X3909&lt;&gt;1,"",DATABASE!L3909)</f>
        <v/>
      </c>
      <c r="F3911" s="94">
        <f>IF(DATABASE!$X3909&lt;&gt;1,"",DATABASE!Q3909)</f>
        <v/>
      </c>
      <c r="G3911" s="94">
        <f>IF(DATABASE!$X3909&lt;&gt;1,"",DATABASE!C3909)</f>
        <v/>
      </c>
      <c r="H3911" s="94">
        <f>IF(DATABASE!$X3909&lt;&gt;1,"",DATABASE!D3909)</f>
        <v/>
      </c>
      <c r="I3911" s="93">
        <f>IF(DATABASE!$X3909&lt;&gt;1,"",DATABASE!S3909)</f>
        <v/>
      </c>
    </row>
    <row r="3912" ht="16.5" customHeight="1" s="111">
      <c r="A3912" s="92">
        <f>IF(DATABASE!$X3910&lt;&gt;1,"",DATABASE!B3910)</f>
        <v/>
      </c>
      <c r="B3912" s="93">
        <f>IF(DATABASE!$X3910&lt;&gt;1,"",DATABASE!M3910)</f>
        <v/>
      </c>
      <c r="C3912" s="94">
        <f>IF(DATABASE!$X3910&lt;&gt;1,"",DATABASE!A3910)</f>
        <v/>
      </c>
      <c r="D3912" s="94">
        <f>IF(DATABASE!$X3910&lt;&gt;1,"",DATABASE!P3910)</f>
        <v/>
      </c>
      <c r="E3912" s="94">
        <f>IF(DATABASE!$X3910&lt;&gt;1,"",DATABASE!L3910)</f>
        <v/>
      </c>
      <c r="F3912" s="94">
        <f>IF(DATABASE!$X3910&lt;&gt;1,"",DATABASE!Q3910)</f>
        <v/>
      </c>
      <c r="G3912" s="94">
        <f>IF(DATABASE!$X3910&lt;&gt;1,"",DATABASE!C3910)</f>
        <v/>
      </c>
      <c r="H3912" s="94">
        <f>IF(DATABASE!$X3910&lt;&gt;1,"",DATABASE!D3910)</f>
        <v/>
      </c>
      <c r="I3912" s="93">
        <f>IF(DATABASE!$X3910&lt;&gt;1,"",DATABASE!S3910)</f>
        <v/>
      </c>
    </row>
    <row r="3913" ht="16.5" customHeight="1" s="111">
      <c r="A3913" s="92">
        <f>IF(DATABASE!$X3911&lt;&gt;1,"",DATABASE!B3911)</f>
        <v/>
      </c>
      <c r="B3913" s="93">
        <f>IF(DATABASE!$X3911&lt;&gt;1,"",DATABASE!M3911)</f>
        <v/>
      </c>
      <c r="C3913" s="94">
        <f>IF(DATABASE!$X3911&lt;&gt;1,"",DATABASE!A3911)</f>
        <v/>
      </c>
      <c r="D3913" s="94">
        <f>IF(DATABASE!$X3911&lt;&gt;1,"",DATABASE!P3911)</f>
        <v/>
      </c>
      <c r="E3913" s="94">
        <f>IF(DATABASE!$X3911&lt;&gt;1,"",DATABASE!L3911)</f>
        <v/>
      </c>
      <c r="F3913" s="94">
        <f>IF(DATABASE!$X3911&lt;&gt;1,"",DATABASE!Q3911)</f>
        <v/>
      </c>
      <c r="G3913" s="94">
        <f>IF(DATABASE!$X3911&lt;&gt;1,"",DATABASE!C3911)</f>
        <v/>
      </c>
      <c r="H3913" s="94">
        <f>IF(DATABASE!$X3911&lt;&gt;1,"",DATABASE!D3911)</f>
        <v/>
      </c>
      <c r="I3913" s="93">
        <f>IF(DATABASE!$X3911&lt;&gt;1,"",DATABASE!S3911)</f>
        <v/>
      </c>
    </row>
    <row r="3914" ht="16.5" customHeight="1" s="111">
      <c r="A3914" s="92">
        <f>IF(DATABASE!$X3912&lt;&gt;1,"",DATABASE!B3912)</f>
        <v/>
      </c>
      <c r="B3914" s="93">
        <f>IF(DATABASE!$X3912&lt;&gt;1,"",DATABASE!M3912)</f>
        <v/>
      </c>
      <c r="C3914" s="94">
        <f>IF(DATABASE!$X3912&lt;&gt;1,"",DATABASE!A3912)</f>
        <v/>
      </c>
      <c r="D3914" s="94">
        <f>IF(DATABASE!$X3912&lt;&gt;1,"",DATABASE!P3912)</f>
        <v/>
      </c>
      <c r="E3914" s="94">
        <f>IF(DATABASE!$X3912&lt;&gt;1,"",DATABASE!L3912)</f>
        <v/>
      </c>
      <c r="F3914" s="94">
        <f>IF(DATABASE!$X3912&lt;&gt;1,"",DATABASE!Q3912)</f>
        <v/>
      </c>
      <c r="G3914" s="94">
        <f>IF(DATABASE!$X3912&lt;&gt;1,"",DATABASE!C3912)</f>
        <v/>
      </c>
      <c r="H3914" s="94">
        <f>IF(DATABASE!$X3912&lt;&gt;1,"",DATABASE!D3912)</f>
        <v/>
      </c>
      <c r="I3914" s="93">
        <f>IF(DATABASE!$X3912&lt;&gt;1,"",DATABASE!S3912)</f>
        <v/>
      </c>
    </row>
    <row r="3915" ht="16.5" customHeight="1" s="111">
      <c r="A3915" s="92">
        <f>IF(DATABASE!$X3913&lt;&gt;1,"",DATABASE!B3913)</f>
        <v/>
      </c>
      <c r="B3915" s="93">
        <f>IF(DATABASE!$X3913&lt;&gt;1,"",DATABASE!M3913)</f>
        <v/>
      </c>
      <c r="C3915" s="94">
        <f>IF(DATABASE!$X3913&lt;&gt;1,"",DATABASE!A3913)</f>
        <v/>
      </c>
      <c r="D3915" s="94">
        <f>IF(DATABASE!$X3913&lt;&gt;1,"",DATABASE!P3913)</f>
        <v/>
      </c>
      <c r="E3915" s="94">
        <f>IF(DATABASE!$X3913&lt;&gt;1,"",DATABASE!L3913)</f>
        <v/>
      </c>
      <c r="F3915" s="94">
        <f>IF(DATABASE!$X3913&lt;&gt;1,"",DATABASE!Q3913)</f>
        <v/>
      </c>
      <c r="G3915" s="94">
        <f>IF(DATABASE!$X3913&lt;&gt;1,"",DATABASE!C3913)</f>
        <v/>
      </c>
      <c r="H3915" s="94">
        <f>IF(DATABASE!$X3913&lt;&gt;1,"",DATABASE!D3913)</f>
        <v/>
      </c>
      <c r="I3915" s="93">
        <f>IF(DATABASE!$X3913&lt;&gt;1,"",DATABASE!S3913)</f>
        <v/>
      </c>
    </row>
    <row r="3916" ht="16.5" customHeight="1" s="111">
      <c r="A3916" s="92">
        <f>IF(DATABASE!$X3914&lt;&gt;1,"",DATABASE!B3914)</f>
        <v/>
      </c>
      <c r="B3916" s="93">
        <f>IF(DATABASE!$X3914&lt;&gt;1,"",DATABASE!M3914)</f>
        <v/>
      </c>
      <c r="C3916" s="94">
        <f>IF(DATABASE!$X3914&lt;&gt;1,"",DATABASE!A3914)</f>
        <v/>
      </c>
      <c r="D3916" s="94">
        <f>IF(DATABASE!$X3914&lt;&gt;1,"",DATABASE!P3914)</f>
        <v/>
      </c>
      <c r="E3916" s="94">
        <f>IF(DATABASE!$X3914&lt;&gt;1,"",DATABASE!L3914)</f>
        <v/>
      </c>
      <c r="F3916" s="94">
        <f>IF(DATABASE!$X3914&lt;&gt;1,"",DATABASE!Q3914)</f>
        <v/>
      </c>
      <c r="G3916" s="94">
        <f>IF(DATABASE!$X3914&lt;&gt;1,"",DATABASE!C3914)</f>
        <v/>
      </c>
      <c r="H3916" s="94">
        <f>IF(DATABASE!$X3914&lt;&gt;1,"",DATABASE!D3914)</f>
        <v/>
      </c>
      <c r="I3916" s="93">
        <f>IF(DATABASE!$X3914&lt;&gt;1,"",DATABASE!S3914)</f>
        <v/>
      </c>
    </row>
    <row r="3917" ht="16.5" customHeight="1" s="111">
      <c r="A3917" s="92">
        <f>IF(DATABASE!$X3915&lt;&gt;1,"",DATABASE!B3915)</f>
        <v/>
      </c>
      <c r="B3917" s="93">
        <f>IF(DATABASE!$X3915&lt;&gt;1,"",DATABASE!M3915)</f>
        <v/>
      </c>
      <c r="C3917" s="94">
        <f>IF(DATABASE!$X3915&lt;&gt;1,"",DATABASE!A3915)</f>
        <v/>
      </c>
      <c r="D3917" s="94">
        <f>IF(DATABASE!$X3915&lt;&gt;1,"",DATABASE!P3915)</f>
        <v/>
      </c>
      <c r="E3917" s="94">
        <f>IF(DATABASE!$X3915&lt;&gt;1,"",DATABASE!L3915)</f>
        <v/>
      </c>
      <c r="F3917" s="94">
        <f>IF(DATABASE!$X3915&lt;&gt;1,"",DATABASE!Q3915)</f>
        <v/>
      </c>
      <c r="G3917" s="94">
        <f>IF(DATABASE!$X3915&lt;&gt;1,"",DATABASE!C3915)</f>
        <v/>
      </c>
      <c r="H3917" s="94">
        <f>IF(DATABASE!$X3915&lt;&gt;1,"",DATABASE!D3915)</f>
        <v/>
      </c>
      <c r="I3917" s="93">
        <f>IF(DATABASE!$X3915&lt;&gt;1,"",DATABASE!S3915)</f>
        <v/>
      </c>
    </row>
    <row r="3918" ht="16.5" customHeight="1" s="111">
      <c r="A3918" s="92">
        <f>IF(DATABASE!$X3916&lt;&gt;1,"",DATABASE!B3916)</f>
        <v/>
      </c>
      <c r="B3918" s="93">
        <f>IF(DATABASE!$X3916&lt;&gt;1,"",DATABASE!M3916)</f>
        <v/>
      </c>
      <c r="C3918" s="94">
        <f>IF(DATABASE!$X3916&lt;&gt;1,"",DATABASE!A3916)</f>
        <v/>
      </c>
      <c r="D3918" s="94">
        <f>IF(DATABASE!$X3916&lt;&gt;1,"",DATABASE!P3916)</f>
        <v/>
      </c>
      <c r="E3918" s="94">
        <f>IF(DATABASE!$X3916&lt;&gt;1,"",DATABASE!L3916)</f>
        <v/>
      </c>
      <c r="F3918" s="94">
        <f>IF(DATABASE!$X3916&lt;&gt;1,"",DATABASE!Q3916)</f>
        <v/>
      </c>
      <c r="G3918" s="94">
        <f>IF(DATABASE!$X3916&lt;&gt;1,"",DATABASE!C3916)</f>
        <v/>
      </c>
      <c r="H3918" s="94">
        <f>IF(DATABASE!$X3916&lt;&gt;1,"",DATABASE!D3916)</f>
        <v/>
      </c>
      <c r="I3918" s="93">
        <f>IF(DATABASE!$X3916&lt;&gt;1,"",DATABASE!S3916)</f>
        <v/>
      </c>
    </row>
    <row r="3919" ht="16.5" customHeight="1" s="111">
      <c r="A3919" s="92">
        <f>IF(DATABASE!$X3917&lt;&gt;1,"",DATABASE!B3917)</f>
        <v/>
      </c>
      <c r="B3919" s="93">
        <f>IF(DATABASE!$X3917&lt;&gt;1,"",DATABASE!M3917)</f>
        <v/>
      </c>
      <c r="C3919" s="94">
        <f>IF(DATABASE!$X3917&lt;&gt;1,"",DATABASE!A3917)</f>
        <v/>
      </c>
      <c r="D3919" s="94">
        <f>IF(DATABASE!$X3917&lt;&gt;1,"",DATABASE!P3917)</f>
        <v/>
      </c>
      <c r="E3919" s="94">
        <f>IF(DATABASE!$X3917&lt;&gt;1,"",DATABASE!L3917)</f>
        <v/>
      </c>
      <c r="F3919" s="94">
        <f>IF(DATABASE!$X3917&lt;&gt;1,"",DATABASE!Q3917)</f>
        <v/>
      </c>
      <c r="G3919" s="94">
        <f>IF(DATABASE!$X3917&lt;&gt;1,"",DATABASE!C3917)</f>
        <v/>
      </c>
      <c r="H3919" s="94">
        <f>IF(DATABASE!$X3917&lt;&gt;1,"",DATABASE!D3917)</f>
        <v/>
      </c>
      <c r="I3919" s="93">
        <f>IF(DATABASE!$X3917&lt;&gt;1,"",DATABASE!S3917)</f>
        <v/>
      </c>
    </row>
    <row r="3920" ht="16.5" customHeight="1" s="111">
      <c r="A3920" s="92">
        <f>IF(DATABASE!$X3918&lt;&gt;1,"",DATABASE!B3918)</f>
        <v/>
      </c>
      <c r="B3920" s="93">
        <f>IF(DATABASE!$X3918&lt;&gt;1,"",DATABASE!M3918)</f>
        <v/>
      </c>
      <c r="C3920" s="94">
        <f>IF(DATABASE!$X3918&lt;&gt;1,"",DATABASE!A3918)</f>
        <v/>
      </c>
      <c r="D3920" s="94">
        <f>IF(DATABASE!$X3918&lt;&gt;1,"",DATABASE!P3918)</f>
        <v/>
      </c>
      <c r="E3920" s="94">
        <f>IF(DATABASE!$X3918&lt;&gt;1,"",DATABASE!L3918)</f>
        <v/>
      </c>
      <c r="F3920" s="94">
        <f>IF(DATABASE!$X3918&lt;&gt;1,"",DATABASE!Q3918)</f>
        <v/>
      </c>
      <c r="G3920" s="94">
        <f>IF(DATABASE!$X3918&lt;&gt;1,"",DATABASE!C3918)</f>
        <v/>
      </c>
      <c r="H3920" s="94">
        <f>IF(DATABASE!$X3918&lt;&gt;1,"",DATABASE!D3918)</f>
        <v/>
      </c>
      <c r="I3920" s="93">
        <f>IF(DATABASE!$X3918&lt;&gt;1,"",DATABASE!S3918)</f>
        <v/>
      </c>
    </row>
    <row r="3921" ht="16.5" customHeight="1" s="111">
      <c r="A3921" s="92">
        <f>IF(DATABASE!$X3919&lt;&gt;1,"",DATABASE!B3919)</f>
        <v/>
      </c>
      <c r="B3921" s="93">
        <f>IF(DATABASE!$X3919&lt;&gt;1,"",DATABASE!M3919)</f>
        <v/>
      </c>
      <c r="C3921" s="94">
        <f>IF(DATABASE!$X3919&lt;&gt;1,"",DATABASE!A3919)</f>
        <v/>
      </c>
      <c r="D3921" s="94">
        <f>IF(DATABASE!$X3919&lt;&gt;1,"",DATABASE!P3919)</f>
        <v/>
      </c>
      <c r="E3921" s="94">
        <f>IF(DATABASE!$X3919&lt;&gt;1,"",DATABASE!L3919)</f>
        <v/>
      </c>
      <c r="F3921" s="94">
        <f>IF(DATABASE!$X3919&lt;&gt;1,"",DATABASE!Q3919)</f>
        <v/>
      </c>
      <c r="G3921" s="94">
        <f>IF(DATABASE!$X3919&lt;&gt;1,"",DATABASE!C3919)</f>
        <v/>
      </c>
      <c r="H3921" s="94">
        <f>IF(DATABASE!$X3919&lt;&gt;1,"",DATABASE!D3919)</f>
        <v/>
      </c>
      <c r="I3921" s="93">
        <f>IF(DATABASE!$X3919&lt;&gt;1,"",DATABASE!S3919)</f>
        <v/>
      </c>
    </row>
    <row r="3922" ht="16.5" customHeight="1" s="111">
      <c r="A3922" s="92">
        <f>IF(DATABASE!$X3920&lt;&gt;1,"",DATABASE!B3920)</f>
        <v/>
      </c>
      <c r="B3922" s="93">
        <f>IF(DATABASE!$X3920&lt;&gt;1,"",DATABASE!M3920)</f>
        <v/>
      </c>
      <c r="C3922" s="94">
        <f>IF(DATABASE!$X3920&lt;&gt;1,"",DATABASE!A3920)</f>
        <v/>
      </c>
      <c r="D3922" s="94">
        <f>IF(DATABASE!$X3920&lt;&gt;1,"",DATABASE!P3920)</f>
        <v/>
      </c>
      <c r="E3922" s="94">
        <f>IF(DATABASE!$X3920&lt;&gt;1,"",DATABASE!L3920)</f>
        <v/>
      </c>
      <c r="F3922" s="94">
        <f>IF(DATABASE!$X3920&lt;&gt;1,"",DATABASE!Q3920)</f>
        <v/>
      </c>
      <c r="G3922" s="94">
        <f>IF(DATABASE!$X3920&lt;&gt;1,"",DATABASE!C3920)</f>
        <v/>
      </c>
      <c r="H3922" s="94">
        <f>IF(DATABASE!$X3920&lt;&gt;1,"",DATABASE!D3920)</f>
        <v/>
      </c>
      <c r="I3922" s="93">
        <f>IF(DATABASE!$X3920&lt;&gt;1,"",DATABASE!S3920)</f>
        <v/>
      </c>
    </row>
    <row r="3923" ht="16.5" customHeight="1" s="111">
      <c r="A3923" s="92">
        <f>IF(DATABASE!$X3921&lt;&gt;1,"",DATABASE!B3921)</f>
        <v/>
      </c>
      <c r="B3923" s="93">
        <f>IF(DATABASE!$X3921&lt;&gt;1,"",DATABASE!M3921)</f>
        <v/>
      </c>
      <c r="C3923" s="94">
        <f>IF(DATABASE!$X3921&lt;&gt;1,"",DATABASE!A3921)</f>
        <v/>
      </c>
      <c r="D3923" s="94">
        <f>IF(DATABASE!$X3921&lt;&gt;1,"",DATABASE!P3921)</f>
        <v/>
      </c>
      <c r="E3923" s="94">
        <f>IF(DATABASE!$X3921&lt;&gt;1,"",DATABASE!L3921)</f>
        <v/>
      </c>
      <c r="F3923" s="94">
        <f>IF(DATABASE!$X3921&lt;&gt;1,"",DATABASE!Q3921)</f>
        <v/>
      </c>
      <c r="G3923" s="94">
        <f>IF(DATABASE!$X3921&lt;&gt;1,"",DATABASE!C3921)</f>
        <v/>
      </c>
      <c r="H3923" s="94">
        <f>IF(DATABASE!$X3921&lt;&gt;1,"",DATABASE!D3921)</f>
        <v/>
      </c>
      <c r="I3923" s="93">
        <f>IF(DATABASE!$X3921&lt;&gt;1,"",DATABASE!S3921)</f>
        <v/>
      </c>
    </row>
    <row r="3924" ht="16.5" customHeight="1" s="111">
      <c r="A3924" s="92">
        <f>IF(DATABASE!$X3922&lt;&gt;1,"",DATABASE!B3922)</f>
        <v/>
      </c>
      <c r="B3924" s="93">
        <f>IF(DATABASE!$X3922&lt;&gt;1,"",DATABASE!M3922)</f>
        <v/>
      </c>
      <c r="C3924" s="94">
        <f>IF(DATABASE!$X3922&lt;&gt;1,"",DATABASE!A3922)</f>
        <v/>
      </c>
      <c r="D3924" s="94">
        <f>IF(DATABASE!$X3922&lt;&gt;1,"",DATABASE!P3922)</f>
        <v/>
      </c>
      <c r="E3924" s="94">
        <f>IF(DATABASE!$X3922&lt;&gt;1,"",DATABASE!L3922)</f>
        <v/>
      </c>
      <c r="F3924" s="94">
        <f>IF(DATABASE!$X3922&lt;&gt;1,"",DATABASE!Q3922)</f>
        <v/>
      </c>
      <c r="G3924" s="94">
        <f>IF(DATABASE!$X3922&lt;&gt;1,"",DATABASE!C3922)</f>
        <v/>
      </c>
      <c r="H3924" s="94">
        <f>IF(DATABASE!$X3922&lt;&gt;1,"",DATABASE!D3922)</f>
        <v/>
      </c>
      <c r="I3924" s="93">
        <f>IF(DATABASE!$X3922&lt;&gt;1,"",DATABASE!S3922)</f>
        <v/>
      </c>
    </row>
    <row r="3925" ht="16.5" customHeight="1" s="111">
      <c r="A3925" s="92">
        <f>IF(DATABASE!$X3923&lt;&gt;1,"",DATABASE!B3923)</f>
        <v/>
      </c>
      <c r="B3925" s="93">
        <f>IF(DATABASE!$X3923&lt;&gt;1,"",DATABASE!M3923)</f>
        <v/>
      </c>
      <c r="C3925" s="94">
        <f>IF(DATABASE!$X3923&lt;&gt;1,"",DATABASE!A3923)</f>
        <v/>
      </c>
      <c r="D3925" s="94">
        <f>IF(DATABASE!$X3923&lt;&gt;1,"",DATABASE!P3923)</f>
        <v/>
      </c>
      <c r="E3925" s="94">
        <f>IF(DATABASE!$X3923&lt;&gt;1,"",DATABASE!L3923)</f>
        <v/>
      </c>
      <c r="F3925" s="94">
        <f>IF(DATABASE!$X3923&lt;&gt;1,"",DATABASE!Q3923)</f>
        <v/>
      </c>
      <c r="G3925" s="94">
        <f>IF(DATABASE!$X3923&lt;&gt;1,"",DATABASE!C3923)</f>
        <v/>
      </c>
      <c r="H3925" s="94">
        <f>IF(DATABASE!$X3923&lt;&gt;1,"",DATABASE!D3923)</f>
        <v/>
      </c>
      <c r="I3925" s="93">
        <f>IF(DATABASE!$X3923&lt;&gt;1,"",DATABASE!S3923)</f>
        <v/>
      </c>
    </row>
    <row r="3926" ht="16.5" customHeight="1" s="111">
      <c r="A3926" s="92">
        <f>IF(DATABASE!$X3924&lt;&gt;1,"",DATABASE!B3924)</f>
        <v/>
      </c>
      <c r="B3926" s="93">
        <f>IF(DATABASE!$X3924&lt;&gt;1,"",DATABASE!M3924)</f>
        <v/>
      </c>
      <c r="C3926" s="94">
        <f>IF(DATABASE!$X3924&lt;&gt;1,"",DATABASE!A3924)</f>
        <v/>
      </c>
      <c r="D3926" s="94">
        <f>IF(DATABASE!$X3924&lt;&gt;1,"",DATABASE!P3924)</f>
        <v/>
      </c>
      <c r="E3926" s="94">
        <f>IF(DATABASE!$X3924&lt;&gt;1,"",DATABASE!L3924)</f>
        <v/>
      </c>
      <c r="F3926" s="94">
        <f>IF(DATABASE!$X3924&lt;&gt;1,"",DATABASE!Q3924)</f>
        <v/>
      </c>
      <c r="G3926" s="94">
        <f>IF(DATABASE!$X3924&lt;&gt;1,"",DATABASE!C3924)</f>
        <v/>
      </c>
      <c r="H3926" s="94">
        <f>IF(DATABASE!$X3924&lt;&gt;1,"",DATABASE!D3924)</f>
        <v/>
      </c>
      <c r="I3926" s="93">
        <f>IF(DATABASE!$X3924&lt;&gt;1,"",DATABASE!S3924)</f>
        <v/>
      </c>
    </row>
    <row r="3927" ht="16.5" customHeight="1" s="111">
      <c r="A3927" s="92">
        <f>IF(DATABASE!$X3925&lt;&gt;1,"",DATABASE!B3925)</f>
        <v/>
      </c>
      <c r="B3927" s="93">
        <f>IF(DATABASE!$X3925&lt;&gt;1,"",DATABASE!M3925)</f>
        <v/>
      </c>
      <c r="C3927" s="94">
        <f>IF(DATABASE!$X3925&lt;&gt;1,"",DATABASE!A3925)</f>
        <v/>
      </c>
      <c r="D3927" s="94">
        <f>IF(DATABASE!$X3925&lt;&gt;1,"",DATABASE!P3925)</f>
        <v/>
      </c>
      <c r="E3927" s="94">
        <f>IF(DATABASE!$X3925&lt;&gt;1,"",DATABASE!L3925)</f>
        <v/>
      </c>
      <c r="F3927" s="94">
        <f>IF(DATABASE!$X3925&lt;&gt;1,"",DATABASE!Q3925)</f>
        <v/>
      </c>
      <c r="G3927" s="94">
        <f>IF(DATABASE!$X3925&lt;&gt;1,"",DATABASE!C3925)</f>
        <v/>
      </c>
      <c r="H3927" s="94">
        <f>IF(DATABASE!$X3925&lt;&gt;1,"",DATABASE!D3925)</f>
        <v/>
      </c>
      <c r="I3927" s="93">
        <f>IF(DATABASE!$X3925&lt;&gt;1,"",DATABASE!S3925)</f>
        <v/>
      </c>
    </row>
    <row r="3928" ht="16.5" customHeight="1" s="111">
      <c r="A3928" s="92">
        <f>IF(DATABASE!$X3926&lt;&gt;1,"",DATABASE!B3926)</f>
        <v/>
      </c>
      <c r="B3928" s="93">
        <f>IF(DATABASE!$X3926&lt;&gt;1,"",DATABASE!M3926)</f>
        <v/>
      </c>
      <c r="C3928" s="94">
        <f>IF(DATABASE!$X3926&lt;&gt;1,"",DATABASE!A3926)</f>
        <v/>
      </c>
      <c r="D3928" s="94">
        <f>IF(DATABASE!$X3926&lt;&gt;1,"",DATABASE!P3926)</f>
        <v/>
      </c>
      <c r="E3928" s="94">
        <f>IF(DATABASE!$X3926&lt;&gt;1,"",DATABASE!L3926)</f>
        <v/>
      </c>
      <c r="F3928" s="94">
        <f>IF(DATABASE!$X3926&lt;&gt;1,"",DATABASE!Q3926)</f>
        <v/>
      </c>
      <c r="G3928" s="94">
        <f>IF(DATABASE!$X3926&lt;&gt;1,"",DATABASE!C3926)</f>
        <v/>
      </c>
      <c r="H3928" s="94">
        <f>IF(DATABASE!$X3926&lt;&gt;1,"",DATABASE!D3926)</f>
        <v/>
      </c>
      <c r="I3928" s="93">
        <f>IF(DATABASE!$X3926&lt;&gt;1,"",DATABASE!S3926)</f>
        <v/>
      </c>
    </row>
    <row r="3929" ht="16.5" customHeight="1" s="111">
      <c r="A3929" s="92">
        <f>IF(DATABASE!$X3927&lt;&gt;1,"",DATABASE!B3927)</f>
        <v/>
      </c>
      <c r="B3929" s="93">
        <f>IF(DATABASE!$X3927&lt;&gt;1,"",DATABASE!M3927)</f>
        <v/>
      </c>
      <c r="C3929" s="94">
        <f>IF(DATABASE!$X3927&lt;&gt;1,"",DATABASE!A3927)</f>
        <v/>
      </c>
      <c r="D3929" s="94">
        <f>IF(DATABASE!$X3927&lt;&gt;1,"",DATABASE!P3927)</f>
        <v/>
      </c>
      <c r="E3929" s="94">
        <f>IF(DATABASE!$X3927&lt;&gt;1,"",DATABASE!L3927)</f>
        <v/>
      </c>
      <c r="F3929" s="94">
        <f>IF(DATABASE!$X3927&lt;&gt;1,"",DATABASE!Q3927)</f>
        <v/>
      </c>
      <c r="G3929" s="94">
        <f>IF(DATABASE!$X3927&lt;&gt;1,"",DATABASE!C3927)</f>
        <v/>
      </c>
      <c r="H3929" s="94">
        <f>IF(DATABASE!$X3927&lt;&gt;1,"",DATABASE!D3927)</f>
        <v/>
      </c>
      <c r="I3929" s="93">
        <f>IF(DATABASE!$X3927&lt;&gt;1,"",DATABASE!S3927)</f>
        <v/>
      </c>
    </row>
    <row r="3930" ht="16.5" customHeight="1" s="111">
      <c r="A3930" s="92">
        <f>IF(DATABASE!$X3928&lt;&gt;1,"",DATABASE!B3928)</f>
        <v/>
      </c>
      <c r="B3930" s="93">
        <f>IF(DATABASE!$X3928&lt;&gt;1,"",DATABASE!M3928)</f>
        <v/>
      </c>
      <c r="C3930" s="94">
        <f>IF(DATABASE!$X3928&lt;&gt;1,"",DATABASE!A3928)</f>
        <v/>
      </c>
      <c r="D3930" s="94">
        <f>IF(DATABASE!$X3928&lt;&gt;1,"",DATABASE!P3928)</f>
        <v/>
      </c>
      <c r="E3930" s="94">
        <f>IF(DATABASE!$X3928&lt;&gt;1,"",DATABASE!L3928)</f>
        <v/>
      </c>
      <c r="F3930" s="94">
        <f>IF(DATABASE!$X3928&lt;&gt;1,"",DATABASE!Q3928)</f>
        <v/>
      </c>
      <c r="G3930" s="94">
        <f>IF(DATABASE!$X3928&lt;&gt;1,"",DATABASE!C3928)</f>
        <v/>
      </c>
      <c r="H3930" s="94">
        <f>IF(DATABASE!$X3928&lt;&gt;1,"",DATABASE!D3928)</f>
        <v/>
      </c>
      <c r="I3930" s="93">
        <f>IF(DATABASE!$X3928&lt;&gt;1,"",DATABASE!S3928)</f>
        <v/>
      </c>
    </row>
    <row r="3931" ht="16.5" customHeight="1" s="111">
      <c r="A3931" s="92">
        <f>IF(DATABASE!$X3929&lt;&gt;1,"",DATABASE!B3929)</f>
        <v/>
      </c>
      <c r="B3931" s="93">
        <f>IF(DATABASE!$X3929&lt;&gt;1,"",DATABASE!M3929)</f>
        <v/>
      </c>
      <c r="C3931" s="94">
        <f>IF(DATABASE!$X3929&lt;&gt;1,"",DATABASE!A3929)</f>
        <v/>
      </c>
      <c r="D3931" s="94">
        <f>IF(DATABASE!$X3929&lt;&gt;1,"",DATABASE!P3929)</f>
        <v/>
      </c>
      <c r="E3931" s="94">
        <f>IF(DATABASE!$X3929&lt;&gt;1,"",DATABASE!L3929)</f>
        <v/>
      </c>
      <c r="F3931" s="94">
        <f>IF(DATABASE!$X3929&lt;&gt;1,"",DATABASE!Q3929)</f>
        <v/>
      </c>
      <c r="G3931" s="94">
        <f>IF(DATABASE!$X3929&lt;&gt;1,"",DATABASE!C3929)</f>
        <v/>
      </c>
      <c r="H3931" s="94">
        <f>IF(DATABASE!$X3929&lt;&gt;1,"",DATABASE!D3929)</f>
        <v/>
      </c>
      <c r="I3931" s="93">
        <f>IF(DATABASE!$X3929&lt;&gt;1,"",DATABASE!S3929)</f>
        <v/>
      </c>
    </row>
    <row r="3932" ht="16.5" customHeight="1" s="111">
      <c r="A3932" s="92">
        <f>IF(DATABASE!$X3930&lt;&gt;1,"",DATABASE!B3930)</f>
        <v/>
      </c>
      <c r="B3932" s="93">
        <f>IF(DATABASE!$X3930&lt;&gt;1,"",DATABASE!M3930)</f>
        <v/>
      </c>
      <c r="C3932" s="94">
        <f>IF(DATABASE!$X3930&lt;&gt;1,"",DATABASE!A3930)</f>
        <v/>
      </c>
      <c r="D3932" s="94">
        <f>IF(DATABASE!$X3930&lt;&gt;1,"",DATABASE!P3930)</f>
        <v/>
      </c>
      <c r="E3932" s="94">
        <f>IF(DATABASE!$X3930&lt;&gt;1,"",DATABASE!L3930)</f>
        <v/>
      </c>
      <c r="F3932" s="94">
        <f>IF(DATABASE!$X3930&lt;&gt;1,"",DATABASE!Q3930)</f>
        <v/>
      </c>
      <c r="G3932" s="94">
        <f>IF(DATABASE!$X3930&lt;&gt;1,"",DATABASE!C3930)</f>
        <v/>
      </c>
      <c r="H3932" s="94">
        <f>IF(DATABASE!$X3930&lt;&gt;1,"",DATABASE!D3930)</f>
        <v/>
      </c>
      <c r="I3932" s="93">
        <f>IF(DATABASE!$X3930&lt;&gt;1,"",DATABASE!S3930)</f>
        <v/>
      </c>
    </row>
    <row r="3933" ht="16.5" customHeight="1" s="111">
      <c r="A3933" s="92">
        <f>IF(DATABASE!$X3931&lt;&gt;1,"",DATABASE!B3931)</f>
        <v/>
      </c>
      <c r="B3933" s="93">
        <f>IF(DATABASE!$X3931&lt;&gt;1,"",DATABASE!M3931)</f>
        <v/>
      </c>
      <c r="C3933" s="94">
        <f>IF(DATABASE!$X3931&lt;&gt;1,"",DATABASE!A3931)</f>
        <v/>
      </c>
      <c r="D3933" s="94">
        <f>IF(DATABASE!$X3931&lt;&gt;1,"",DATABASE!P3931)</f>
        <v/>
      </c>
      <c r="E3933" s="94">
        <f>IF(DATABASE!$X3931&lt;&gt;1,"",DATABASE!L3931)</f>
        <v/>
      </c>
      <c r="F3933" s="94">
        <f>IF(DATABASE!$X3931&lt;&gt;1,"",DATABASE!Q3931)</f>
        <v/>
      </c>
      <c r="G3933" s="94">
        <f>IF(DATABASE!$X3931&lt;&gt;1,"",DATABASE!C3931)</f>
        <v/>
      </c>
      <c r="H3933" s="94">
        <f>IF(DATABASE!$X3931&lt;&gt;1,"",DATABASE!D3931)</f>
        <v/>
      </c>
      <c r="I3933" s="93">
        <f>IF(DATABASE!$X3931&lt;&gt;1,"",DATABASE!S3931)</f>
        <v/>
      </c>
    </row>
    <row r="3934" ht="16.5" customHeight="1" s="111">
      <c r="A3934" s="92">
        <f>IF(DATABASE!$X3932&lt;&gt;1,"",DATABASE!B3932)</f>
        <v/>
      </c>
      <c r="B3934" s="93">
        <f>IF(DATABASE!$X3932&lt;&gt;1,"",DATABASE!M3932)</f>
        <v/>
      </c>
      <c r="C3934" s="94">
        <f>IF(DATABASE!$X3932&lt;&gt;1,"",DATABASE!A3932)</f>
        <v/>
      </c>
      <c r="D3934" s="94">
        <f>IF(DATABASE!$X3932&lt;&gt;1,"",DATABASE!P3932)</f>
        <v/>
      </c>
      <c r="E3934" s="94">
        <f>IF(DATABASE!$X3932&lt;&gt;1,"",DATABASE!L3932)</f>
        <v/>
      </c>
      <c r="F3934" s="94">
        <f>IF(DATABASE!$X3932&lt;&gt;1,"",DATABASE!Q3932)</f>
        <v/>
      </c>
      <c r="G3934" s="94">
        <f>IF(DATABASE!$X3932&lt;&gt;1,"",DATABASE!C3932)</f>
        <v/>
      </c>
      <c r="H3934" s="94">
        <f>IF(DATABASE!$X3932&lt;&gt;1,"",DATABASE!D3932)</f>
        <v/>
      </c>
      <c r="I3934" s="93">
        <f>IF(DATABASE!$X3932&lt;&gt;1,"",DATABASE!S3932)</f>
        <v/>
      </c>
    </row>
    <row r="3935" ht="16.5" customHeight="1" s="111">
      <c r="A3935" s="92">
        <f>IF(DATABASE!$X3933&lt;&gt;1,"",DATABASE!B3933)</f>
        <v/>
      </c>
      <c r="B3935" s="93">
        <f>IF(DATABASE!$X3933&lt;&gt;1,"",DATABASE!M3933)</f>
        <v/>
      </c>
      <c r="C3935" s="94">
        <f>IF(DATABASE!$X3933&lt;&gt;1,"",DATABASE!A3933)</f>
        <v/>
      </c>
      <c r="D3935" s="94">
        <f>IF(DATABASE!$X3933&lt;&gt;1,"",DATABASE!P3933)</f>
        <v/>
      </c>
      <c r="E3935" s="94">
        <f>IF(DATABASE!$X3933&lt;&gt;1,"",DATABASE!L3933)</f>
        <v/>
      </c>
      <c r="F3935" s="94">
        <f>IF(DATABASE!$X3933&lt;&gt;1,"",DATABASE!Q3933)</f>
        <v/>
      </c>
      <c r="G3935" s="94">
        <f>IF(DATABASE!$X3933&lt;&gt;1,"",DATABASE!C3933)</f>
        <v/>
      </c>
      <c r="H3935" s="94">
        <f>IF(DATABASE!$X3933&lt;&gt;1,"",DATABASE!D3933)</f>
        <v/>
      </c>
      <c r="I3935" s="93">
        <f>IF(DATABASE!$X3933&lt;&gt;1,"",DATABASE!S3933)</f>
        <v/>
      </c>
    </row>
    <row r="3936" ht="16.5" customHeight="1" s="111">
      <c r="A3936" s="92">
        <f>IF(DATABASE!$X3934&lt;&gt;1,"",DATABASE!B3934)</f>
        <v/>
      </c>
      <c r="B3936" s="93">
        <f>IF(DATABASE!$X3934&lt;&gt;1,"",DATABASE!M3934)</f>
        <v/>
      </c>
      <c r="C3936" s="94">
        <f>IF(DATABASE!$X3934&lt;&gt;1,"",DATABASE!A3934)</f>
        <v/>
      </c>
      <c r="D3936" s="94">
        <f>IF(DATABASE!$X3934&lt;&gt;1,"",DATABASE!P3934)</f>
        <v/>
      </c>
      <c r="E3936" s="94">
        <f>IF(DATABASE!$X3934&lt;&gt;1,"",DATABASE!L3934)</f>
        <v/>
      </c>
      <c r="F3936" s="94">
        <f>IF(DATABASE!$X3934&lt;&gt;1,"",DATABASE!Q3934)</f>
        <v/>
      </c>
      <c r="G3936" s="94">
        <f>IF(DATABASE!$X3934&lt;&gt;1,"",DATABASE!C3934)</f>
        <v/>
      </c>
      <c r="H3936" s="94">
        <f>IF(DATABASE!$X3934&lt;&gt;1,"",DATABASE!D3934)</f>
        <v/>
      </c>
      <c r="I3936" s="93">
        <f>IF(DATABASE!$X3934&lt;&gt;1,"",DATABASE!S3934)</f>
        <v/>
      </c>
    </row>
    <row r="3937" ht="16.5" customHeight="1" s="111">
      <c r="A3937" s="92">
        <f>IF(DATABASE!$X3935&lt;&gt;1,"",DATABASE!B3935)</f>
        <v/>
      </c>
      <c r="B3937" s="93">
        <f>IF(DATABASE!$X3935&lt;&gt;1,"",DATABASE!M3935)</f>
        <v/>
      </c>
      <c r="C3937" s="94">
        <f>IF(DATABASE!$X3935&lt;&gt;1,"",DATABASE!A3935)</f>
        <v/>
      </c>
      <c r="D3937" s="94">
        <f>IF(DATABASE!$X3935&lt;&gt;1,"",DATABASE!P3935)</f>
        <v/>
      </c>
      <c r="E3937" s="94">
        <f>IF(DATABASE!$X3935&lt;&gt;1,"",DATABASE!L3935)</f>
        <v/>
      </c>
      <c r="F3937" s="94">
        <f>IF(DATABASE!$X3935&lt;&gt;1,"",DATABASE!Q3935)</f>
        <v/>
      </c>
      <c r="G3937" s="94">
        <f>IF(DATABASE!$X3935&lt;&gt;1,"",DATABASE!C3935)</f>
        <v/>
      </c>
      <c r="H3937" s="94">
        <f>IF(DATABASE!$X3935&lt;&gt;1,"",DATABASE!D3935)</f>
        <v/>
      </c>
      <c r="I3937" s="93">
        <f>IF(DATABASE!$X3935&lt;&gt;1,"",DATABASE!S3935)</f>
        <v/>
      </c>
    </row>
    <row r="3938" ht="16.5" customHeight="1" s="111">
      <c r="A3938" s="92">
        <f>IF(DATABASE!$X3936&lt;&gt;1,"",DATABASE!B3936)</f>
        <v/>
      </c>
      <c r="B3938" s="93">
        <f>IF(DATABASE!$X3936&lt;&gt;1,"",DATABASE!M3936)</f>
        <v/>
      </c>
      <c r="C3938" s="94">
        <f>IF(DATABASE!$X3936&lt;&gt;1,"",DATABASE!A3936)</f>
        <v/>
      </c>
      <c r="D3938" s="94">
        <f>IF(DATABASE!$X3936&lt;&gt;1,"",DATABASE!P3936)</f>
        <v/>
      </c>
      <c r="E3938" s="94">
        <f>IF(DATABASE!$X3936&lt;&gt;1,"",DATABASE!L3936)</f>
        <v/>
      </c>
      <c r="F3938" s="94">
        <f>IF(DATABASE!$X3936&lt;&gt;1,"",DATABASE!Q3936)</f>
        <v/>
      </c>
      <c r="G3938" s="94">
        <f>IF(DATABASE!$X3936&lt;&gt;1,"",DATABASE!C3936)</f>
        <v/>
      </c>
      <c r="H3938" s="94">
        <f>IF(DATABASE!$X3936&lt;&gt;1,"",DATABASE!D3936)</f>
        <v/>
      </c>
      <c r="I3938" s="93">
        <f>IF(DATABASE!$X3936&lt;&gt;1,"",DATABASE!S3936)</f>
        <v/>
      </c>
    </row>
    <row r="3939" ht="16.5" customHeight="1" s="111">
      <c r="A3939" s="92">
        <f>IF(DATABASE!$X3937&lt;&gt;1,"",DATABASE!B3937)</f>
        <v/>
      </c>
      <c r="B3939" s="93">
        <f>IF(DATABASE!$X3937&lt;&gt;1,"",DATABASE!M3937)</f>
        <v/>
      </c>
      <c r="C3939" s="94">
        <f>IF(DATABASE!$X3937&lt;&gt;1,"",DATABASE!A3937)</f>
        <v/>
      </c>
      <c r="D3939" s="94">
        <f>IF(DATABASE!$X3937&lt;&gt;1,"",DATABASE!P3937)</f>
        <v/>
      </c>
      <c r="E3939" s="94">
        <f>IF(DATABASE!$X3937&lt;&gt;1,"",DATABASE!L3937)</f>
        <v/>
      </c>
      <c r="F3939" s="94">
        <f>IF(DATABASE!$X3937&lt;&gt;1,"",DATABASE!Q3937)</f>
        <v/>
      </c>
      <c r="G3939" s="94">
        <f>IF(DATABASE!$X3937&lt;&gt;1,"",DATABASE!C3937)</f>
        <v/>
      </c>
      <c r="H3939" s="94">
        <f>IF(DATABASE!$X3937&lt;&gt;1,"",DATABASE!D3937)</f>
        <v/>
      </c>
      <c r="I3939" s="93">
        <f>IF(DATABASE!$X3937&lt;&gt;1,"",DATABASE!S3937)</f>
        <v/>
      </c>
    </row>
    <row r="3940" ht="16.5" customHeight="1" s="111">
      <c r="A3940" s="92">
        <f>IF(DATABASE!$X3938&lt;&gt;1,"",DATABASE!B3938)</f>
        <v/>
      </c>
      <c r="B3940" s="93">
        <f>IF(DATABASE!$X3938&lt;&gt;1,"",DATABASE!M3938)</f>
        <v/>
      </c>
      <c r="C3940" s="94">
        <f>IF(DATABASE!$X3938&lt;&gt;1,"",DATABASE!A3938)</f>
        <v/>
      </c>
      <c r="D3940" s="94">
        <f>IF(DATABASE!$X3938&lt;&gt;1,"",DATABASE!P3938)</f>
        <v/>
      </c>
      <c r="E3940" s="94">
        <f>IF(DATABASE!$X3938&lt;&gt;1,"",DATABASE!L3938)</f>
        <v/>
      </c>
      <c r="F3940" s="94">
        <f>IF(DATABASE!$X3938&lt;&gt;1,"",DATABASE!Q3938)</f>
        <v/>
      </c>
      <c r="G3940" s="94">
        <f>IF(DATABASE!$X3938&lt;&gt;1,"",DATABASE!C3938)</f>
        <v/>
      </c>
      <c r="H3940" s="94">
        <f>IF(DATABASE!$X3938&lt;&gt;1,"",DATABASE!D3938)</f>
        <v/>
      </c>
      <c r="I3940" s="93">
        <f>IF(DATABASE!$X3938&lt;&gt;1,"",DATABASE!S3938)</f>
        <v/>
      </c>
    </row>
    <row r="3941" ht="16.5" customHeight="1" s="111">
      <c r="A3941" s="92">
        <f>IF(DATABASE!$X3939&lt;&gt;1,"",DATABASE!B3939)</f>
        <v/>
      </c>
      <c r="B3941" s="93">
        <f>IF(DATABASE!$X3939&lt;&gt;1,"",DATABASE!M3939)</f>
        <v/>
      </c>
      <c r="C3941" s="94">
        <f>IF(DATABASE!$X3939&lt;&gt;1,"",DATABASE!A3939)</f>
        <v/>
      </c>
      <c r="D3941" s="94">
        <f>IF(DATABASE!$X3939&lt;&gt;1,"",DATABASE!P3939)</f>
        <v/>
      </c>
      <c r="E3941" s="94">
        <f>IF(DATABASE!$X3939&lt;&gt;1,"",DATABASE!L3939)</f>
        <v/>
      </c>
      <c r="F3941" s="94">
        <f>IF(DATABASE!$X3939&lt;&gt;1,"",DATABASE!Q3939)</f>
        <v/>
      </c>
      <c r="G3941" s="94">
        <f>IF(DATABASE!$X3939&lt;&gt;1,"",DATABASE!C3939)</f>
        <v/>
      </c>
      <c r="H3941" s="94">
        <f>IF(DATABASE!$X3939&lt;&gt;1,"",DATABASE!D3939)</f>
        <v/>
      </c>
      <c r="I3941" s="93">
        <f>IF(DATABASE!$X3939&lt;&gt;1,"",DATABASE!S3939)</f>
        <v/>
      </c>
    </row>
    <row r="3942" ht="16.5" customHeight="1" s="111">
      <c r="A3942" s="92">
        <f>IF(DATABASE!$X3940&lt;&gt;1,"",DATABASE!B3940)</f>
        <v/>
      </c>
      <c r="B3942" s="93">
        <f>IF(DATABASE!$X3940&lt;&gt;1,"",DATABASE!M3940)</f>
        <v/>
      </c>
      <c r="C3942" s="94">
        <f>IF(DATABASE!$X3940&lt;&gt;1,"",DATABASE!A3940)</f>
        <v/>
      </c>
      <c r="D3942" s="94">
        <f>IF(DATABASE!$X3940&lt;&gt;1,"",DATABASE!P3940)</f>
        <v/>
      </c>
      <c r="E3942" s="94">
        <f>IF(DATABASE!$X3940&lt;&gt;1,"",DATABASE!L3940)</f>
        <v/>
      </c>
      <c r="F3942" s="94">
        <f>IF(DATABASE!$X3940&lt;&gt;1,"",DATABASE!Q3940)</f>
        <v/>
      </c>
      <c r="G3942" s="94">
        <f>IF(DATABASE!$X3940&lt;&gt;1,"",DATABASE!C3940)</f>
        <v/>
      </c>
      <c r="H3942" s="94">
        <f>IF(DATABASE!$X3940&lt;&gt;1,"",DATABASE!D3940)</f>
        <v/>
      </c>
      <c r="I3942" s="93">
        <f>IF(DATABASE!$X3940&lt;&gt;1,"",DATABASE!S3940)</f>
        <v/>
      </c>
    </row>
    <row r="3943" ht="16.5" customHeight="1" s="111">
      <c r="A3943" s="92">
        <f>IF(DATABASE!$X3941&lt;&gt;1,"",DATABASE!B3941)</f>
        <v/>
      </c>
      <c r="B3943" s="93">
        <f>IF(DATABASE!$X3941&lt;&gt;1,"",DATABASE!M3941)</f>
        <v/>
      </c>
      <c r="C3943" s="94">
        <f>IF(DATABASE!$X3941&lt;&gt;1,"",DATABASE!A3941)</f>
        <v/>
      </c>
      <c r="D3943" s="94">
        <f>IF(DATABASE!$X3941&lt;&gt;1,"",DATABASE!P3941)</f>
        <v/>
      </c>
      <c r="E3943" s="94">
        <f>IF(DATABASE!$X3941&lt;&gt;1,"",DATABASE!L3941)</f>
        <v/>
      </c>
      <c r="F3943" s="94">
        <f>IF(DATABASE!$X3941&lt;&gt;1,"",DATABASE!Q3941)</f>
        <v/>
      </c>
      <c r="G3943" s="94">
        <f>IF(DATABASE!$X3941&lt;&gt;1,"",DATABASE!C3941)</f>
        <v/>
      </c>
      <c r="H3943" s="94">
        <f>IF(DATABASE!$X3941&lt;&gt;1,"",DATABASE!D3941)</f>
        <v/>
      </c>
      <c r="I3943" s="93">
        <f>IF(DATABASE!$X3941&lt;&gt;1,"",DATABASE!S3941)</f>
        <v/>
      </c>
    </row>
    <row r="3944" ht="16.5" customHeight="1" s="111">
      <c r="A3944" s="92">
        <f>IF(DATABASE!$X3942&lt;&gt;1,"",DATABASE!B3942)</f>
        <v/>
      </c>
      <c r="B3944" s="93">
        <f>IF(DATABASE!$X3942&lt;&gt;1,"",DATABASE!M3942)</f>
        <v/>
      </c>
      <c r="C3944" s="94">
        <f>IF(DATABASE!$X3942&lt;&gt;1,"",DATABASE!A3942)</f>
        <v/>
      </c>
      <c r="D3944" s="94">
        <f>IF(DATABASE!$X3942&lt;&gt;1,"",DATABASE!P3942)</f>
        <v/>
      </c>
      <c r="E3944" s="94">
        <f>IF(DATABASE!$X3942&lt;&gt;1,"",DATABASE!L3942)</f>
        <v/>
      </c>
      <c r="F3944" s="94">
        <f>IF(DATABASE!$X3942&lt;&gt;1,"",DATABASE!Q3942)</f>
        <v/>
      </c>
      <c r="G3944" s="94">
        <f>IF(DATABASE!$X3942&lt;&gt;1,"",DATABASE!C3942)</f>
        <v/>
      </c>
      <c r="H3944" s="94">
        <f>IF(DATABASE!$X3942&lt;&gt;1,"",DATABASE!D3942)</f>
        <v/>
      </c>
      <c r="I3944" s="93">
        <f>IF(DATABASE!$X3942&lt;&gt;1,"",DATABASE!S3942)</f>
        <v/>
      </c>
    </row>
    <row r="3945" ht="16.5" customHeight="1" s="111">
      <c r="A3945" s="92">
        <f>IF(DATABASE!$X3943&lt;&gt;1,"",DATABASE!B3943)</f>
        <v/>
      </c>
      <c r="B3945" s="93">
        <f>IF(DATABASE!$X3943&lt;&gt;1,"",DATABASE!M3943)</f>
        <v/>
      </c>
      <c r="C3945" s="94">
        <f>IF(DATABASE!$X3943&lt;&gt;1,"",DATABASE!A3943)</f>
        <v/>
      </c>
      <c r="D3945" s="94">
        <f>IF(DATABASE!$X3943&lt;&gt;1,"",DATABASE!P3943)</f>
        <v/>
      </c>
      <c r="E3945" s="94">
        <f>IF(DATABASE!$X3943&lt;&gt;1,"",DATABASE!L3943)</f>
        <v/>
      </c>
      <c r="F3945" s="94">
        <f>IF(DATABASE!$X3943&lt;&gt;1,"",DATABASE!Q3943)</f>
        <v/>
      </c>
      <c r="G3945" s="94">
        <f>IF(DATABASE!$X3943&lt;&gt;1,"",DATABASE!C3943)</f>
        <v/>
      </c>
      <c r="H3945" s="94">
        <f>IF(DATABASE!$X3943&lt;&gt;1,"",DATABASE!D3943)</f>
        <v/>
      </c>
      <c r="I3945" s="93">
        <f>IF(DATABASE!$X3943&lt;&gt;1,"",DATABASE!S3943)</f>
        <v/>
      </c>
    </row>
    <row r="3946" ht="16.5" customHeight="1" s="111">
      <c r="A3946" s="92">
        <f>IF(DATABASE!$X3944&lt;&gt;1,"",DATABASE!B3944)</f>
        <v/>
      </c>
      <c r="B3946" s="93">
        <f>IF(DATABASE!$X3944&lt;&gt;1,"",DATABASE!M3944)</f>
        <v/>
      </c>
      <c r="C3946" s="94">
        <f>IF(DATABASE!$X3944&lt;&gt;1,"",DATABASE!A3944)</f>
        <v/>
      </c>
      <c r="D3946" s="94">
        <f>IF(DATABASE!$X3944&lt;&gt;1,"",DATABASE!P3944)</f>
        <v/>
      </c>
      <c r="E3946" s="94">
        <f>IF(DATABASE!$X3944&lt;&gt;1,"",DATABASE!L3944)</f>
        <v/>
      </c>
      <c r="F3946" s="94">
        <f>IF(DATABASE!$X3944&lt;&gt;1,"",DATABASE!Q3944)</f>
        <v/>
      </c>
      <c r="G3946" s="94">
        <f>IF(DATABASE!$X3944&lt;&gt;1,"",DATABASE!C3944)</f>
        <v/>
      </c>
      <c r="H3946" s="94">
        <f>IF(DATABASE!$X3944&lt;&gt;1,"",DATABASE!D3944)</f>
        <v/>
      </c>
      <c r="I3946" s="93">
        <f>IF(DATABASE!$X3944&lt;&gt;1,"",DATABASE!S3944)</f>
        <v/>
      </c>
    </row>
    <row r="3947" ht="16.5" customHeight="1" s="111">
      <c r="A3947" s="92">
        <f>IF(DATABASE!$X3945&lt;&gt;1,"",DATABASE!B3945)</f>
        <v/>
      </c>
      <c r="B3947" s="93">
        <f>IF(DATABASE!$X3945&lt;&gt;1,"",DATABASE!M3945)</f>
        <v/>
      </c>
      <c r="C3947" s="94">
        <f>IF(DATABASE!$X3945&lt;&gt;1,"",DATABASE!A3945)</f>
        <v/>
      </c>
      <c r="D3947" s="94">
        <f>IF(DATABASE!$X3945&lt;&gt;1,"",DATABASE!P3945)</f>
        <v/>
      </c>
      <c r="E3947" s="94">
        <f>IF(DATABASE!$X3945&lt;&gt;1,"",DATABASE!L3945)</f>
        <v/>
      </c>
      <c r="F3947" s="94">
        <f>IF(DATABASE!$X3945&lt;&gt;1,"",DATABASE!Q3945)</f>
        <v/>
      </c>
      <c r="G3947" s="94">
        <f>IF(DATABASE!$X3945&lt;&gt;1,"",DATABASE!C3945)</f>
        <v/>
      </c>
      <c r="H3947" s="94">
        <f>IF(DATABASE!$X3945&lt;&gt;1,"",DATABASE!D3945)</f>
        <v/>
      </c>
      <c r="I3947" s="93">
        <f>IF(DATABASE!$X3945&lt;&gt;1,"",DATABASE!S3945)</f>
        <v/>
      </c>
    </row>
    <row r="3948" ht="16.5" customHeight="1" s="111">
      <c r="A3948" s="92">
        <f>IF(DATABASE!$X3946&lt;&gt;1,"",DATABASE!B3946)</f>
        <v/>
      </c>
      <c r="B3948" s="93">
        <f>IF(DATABASE!$X3946&lt;&gt;1,"",DATABASE!M3946)</f>
        <v/>
      </c>
      <c r="C3948" s="94">
        <f>IF(DATABASE!$X3946&lt;&gt;1,"",DATABASE!A3946)</f>
        <v/>
      </c>
      <c r="D3948" s="94">
        <f>IF(DATABASE!$X3946&lt;&gt;1,"",DATABASE!P3946)</f>
        <v/>
      </c>
      <c r="E3948" s="94">
        <f>IF(DATABASE!$X3946&lt;&gt;1,"",DATABASE!L3946)</f>
        <v/>
      </c>
      <c r="F3948" s="94">
        <f>IF(DATABASE!$X3946&lt;&gt;1,"",DATABASE!Q3946)</f>
        <v/>
      </c>
      <c r="G3948" s="94">
        <f>IF(DATABASE!$X3946&lt;&gt;1,"",DATABASE!C3946)</f>
        <v/>
      </c>
      <c r="H3948" s="94">
        <f>IF(DATABASE!$X3946&lt;&gt;1,"",DATABASE!D3946)</f>
        <v/>
      </c>
      <c r="I3948" s="93">
        <f>IF(DATABASE!$X3946&lt;&gt;1,"",DATABASE!S3946)</f>
        <v/>
      </c>
    </row>
    <row r="3949" ht="16.5" customHeight="1" s="111">
      <c r="A3949" s="92">
        <f>IF(DATABASE!$X3947&lt;&gt;1,"",DATABASE!B3947)</f>
        <v/>
      </c>
      <c r="B3949" s="93">
        <f>IF(DATABASE!$X3947&lt;&gt;1,"",DATABASE!M3947)</f>
        <v/>
      </c>
      <c r="C3949" s="94">
        <f>IF(DATABASE!$X3947&lt;&gt;1,"",DATABASE!A3947)</f>
        <v/>
      </c>
      <c r="D3949" s="94">
        <f>IF(DATABASE!$X3947&lt;&gt;1,"",DATABASE!P3947)</f>
        <v/>
      </c>
      <c r="E3949" s="94">
        <f>IF(DATABASE!$X3947&lt;&gt;1,"",DATABASE!L3947)</f>
        <v/>
      </c>
      <c r="F3949" s="94">
        <f>IF(DATABASE!$X3947&lt;&gt;1,"",DATABASE!Q3947)</f>
        <v/>
      </c>
      <c r="G3949" s="94">
        <f>IF(DATABASE!$X3947&lt;&gt;1,"",DATABASE!C3947)</f>
        <v/>
      </c>
      <c r="H3949" s="94">
        <f>IF(DATABASE!$X3947&lt;&gt;1,"",DATABASE!D3947)</f>
        <v/>
      </c>
      <c r="I3949" s="93">
        <f>IF(DATABASE!$X3947&lt;&gt;1,"",DATABASE!S3947)</f>
        <v/>
      </c>
    </row>
    <row r="3950" ht="16.5" customHeight="1" s="111">
      <c r="A3950" s="92">
        <f>IF(DATABASE!$X3948&lt;&gt;1,"",DATABASE!B3948)</f>
        <v/>
      </c>
      <c r="B3950" s="93">
        <f>IF(DATABASE!$X3948&lt;&gt;1,"",DATABASE!M3948)</f>
        <v/>
      </c>
      <c r="C3950" s="94">
        <f>IF(DATABASE!$X3948&lt;&gt;1,"",DATABASE!A3948)</f>
        <v/>
      </c>
      <c r="D3950" s="94">
        <f>IF(DATABASE!$X3948&lt;&gt;1,"",DATABASE!P3948)</f>
        <v/>
      </c>
      <c r="E3950" s="94">
        <f>IF(DATABASE!$X3948&lt;&gt;1,"",DATABASE!L3948)</f>
        <v/>
      </c>
      <c r="F3950" s="94">
        <f>IF(DATABASE!$X3948&lt;&gt;1,"",DATABASE!Q3948)</f>
        <v/>
      </c>
      <c r="G3950" s="94">
        <f>IF(DATABASE!$X3948&lt;&gt;1,"",DATABASE!C3948)</f>
        <v/>
      </c>
      <c r="H3950" s="94">
        <f>IF(DATABASE!$X3948&lt;&gt;1,"",DATABASE!D3948)</f>
        <v/>
      </c>
      <c r="I3950" s="93">
        <f>IF(DATABASE!$X3948&lt;&gt;1,"",DATABASE!S3948)</f>
        <v/>
      </c>
    </row>
    <row r="3951" ht="16.5" customHeight="1" s="111">
      <c r="A3951" s="92">
        <f>IF(DATABASE!$X3949&lt;&gt;1,"",DATABASE!B3949)</f>
        <v/>
      </c>
      <c r="B3951" s="93">
        <f>IF(DATABASE!$X3949&lt;&gt;1,"",DATABASE!M3949)</f>
        <v/>
      </c>
      <c r="C3951" s="94">
        <f>IF(DATABASE!$X3949&lt;&gt;1,"",DATABASE!A3949)</f>
        <v/>
      </c>
      <c r="D3951" s="94">
        <f>IF(DATABASE!$X3949&lt;&gt;1,"",DATABASE!P3949)</f>
        <v/>
      </c>
      <c r="E3951" s="94">
        <f>IF(DATABASE!$X3949&lt;&gt;1,"",DATABASE!L3949)</f>
        <v/>
      </c>
      <c r="F3951" s="94">
        <f>IF(DATABASE!$X3949&lt;&gt;1,"",DATABASE!Q3949)</f>
        <v/>
      </c>
      <c r="G3951" s="94">
        <f>IF(DATABASE!$X3949&lt;&gt;1,"",DATABASE!C3949)</f>
        <v/>
      </c>
      <c r="H3951" s="94">
        <f>IF(DATABASE!$X3949&lt;&gt;1,"",DATABASE!D3949)</f>
        <v/>
      </c>
      <c r="I3951" s="93">
        <f>IF(DATABASE!$X3949&lt;&gt;1,"",DATABASE!S3949)</f>
        <v/>
      </c>
    </row>
    <row r="3952" ht="16.5" customHeight="1" s="111">
      <c r="A3952" s="92">
        <f>IF(DATABASE!$X3950&lt;&gt;1,"",DATABASE!B3950)</f>
        <v/>
      </c>
      <c r="B3952" s="93">
        <f>IF(DATABASE!$X3950&lt;&gt;1,"",DATABASE!M3950)</f>
        <v/>
      </c>
      <c r="C3952" s="94">
        <f>IF(DATABASE!$X3950&lt;&gt;1,"",DATABASE!A3950)</f>
        <v/>
      </c>
      <c r="D3952" s="94">
        <f>IF(DATABASE!$X3950&lt;&gt;1,"",DATABASE!P3950)</f>
        <v/>
      </c>
      <c r="E3952" s="94">
        <f>IF(DATABASE!$X3950&lt;&gt;1,"",DATABASE!L3950)</f>
        <v/>
      </c>
      <c r="F3952" s="94">
        <f>IF(DATABASE!$X3950&lt;&gt;1,"",DATABASE!Q3950)</f>
        <v/>
      </c>
      <c r="G3952" s="94">
        <f>IF(DATABASE!$X3950&lt;&gt;1,"",DATABASE!C3950)</f>
        <v/>
      </c>
      <c r="H3952" s="94">
        <f>IF(DATABASE!$X3950&lt;&gt;1,"",DATABASE!D3950)</f>
        <v/>
      </c>
      <c r="I3952" s="93">
        <f>IF(DATABASE!$X3950&lt;&gt;1,"",DATABASE!S3950)</f>
        <v/>
      </c>
    </row>
    <row r="3953" ht="16.5" customHeight="1" s="111">
      <c r="A3953" s="92">
        <f>IF(DATABASE!$X3951&lt;&gt;1,"",DATABASE!B3951)</f>
        <v/>
      </c>
      <c r="B3953" s="93">
        <f>IF(DATABASE!$X3951&lt;&gt;1,"",DATABASE!M3951)</f>
        <v/>
      </c>
      <c r="C3953" s="94">
        <f>IF(DATABASE!$X3951&lt;&gt;1,"",DATABASE!A3951)</f>
        <v/>
      </c>
      <c r="D3953" s="94">
        <f>IF(DATABASE!$X3951&lt;&gt;1,"",DATABASE!P3951)</f>
        <v/>
      </c>
      <c r="E3953" s="94">
        <f>IF(DATABASE!$X3951&lt;&gt;1,"",DATABASE!L3951)</f>
        <v/>
      </c>
      <c r="F3953" s="94">
        <f>IF(DATABASE!$X3951&lt;&gt;1,"",DATABASE!Q3951)</f>
        <v/>
      </c>
      <c r="G3953" s="94">
        <f>IF(DATABASE!$X3951&lt;&gt;1,"",DATABASE!C3951)</f>
        <v/>
      </c>
      <c r="H3953" s="94">
        <f>IF(DATABASE!$X3951&lt;&gt;1,"",DATABASE!D3951)</f>
        <v/>
      </c>
      <c r="I3953" s="93">
        <f>IF(DATABASE!$X3951&lt;&gt;1,"",DATABASE!S3951)</f>
        <v/>
      </c>
    </row>
    <row r="3954" ht="16.5" customHeight="1" s="111">
      <c r="A3954" s="92">
        <f>IF(DATABASE!$X3952&lt;&gt;1,"",DATABASE!B3952)</f>
        <v/>
      </c>
      <c r="B3954" s="93">
        <f>IF(DATABASE!$X3952&lt;&gt;1,"",DATABASE!M3952)</f>
        <v/>
      </c>
      <c r="C3954" s="94">
        <f>IF(DATABASE!$X3952&lt;&gt;1,"",DATABASE!A3952)</f>
        <v/>
      </c>
      <c r="D3954" s="94">
        <f>IF(DATABASE!$X3952&lt;&gt;1,"",DATABASE!P3952)</f>
        <v/>
      </c>
      <c r="E3954" s="94">
        <f>IF(DATABASE!$X3952&lt;&gt;1,"",DATABASE!L3952)</f>
        <v/>
      </c>
      <c r="F3954" s="94">
        <f>IF(DATABASE!$X3952&lt;&gt;1,"",DATABASE!Q3952)</f>
        <v/>
      </c>
      <c r="G3954" s="94">
        <f>IF(DATABASE!$X3952&lt;&gt;1,"",DATABASE!C3952)</f>
        <v/>
      </c>
      <c r="H3954" s="94">
        <f>IF(DATABASE!$X3952&lt;&gt;1,"",DATABASE!D3952)</f>
        <v/>
      </c>
      <c r="I3954" s="93">
        <f>IF(DATABASE!$X3952&lt;&gt;1,"",DATABASE!S3952)</f>
        <v/>
      </c>
    </row>
    <row r="3955" ht="16.5" customHeight="1" s="111">
      <c r="A3955" s="92">
        <f>IF(DATABASE!$X3953&lt;&gt;1,"",DATABASE!B3953)</f>
        <v/>
      </c>
      <c r="B3955" s="93">
        <f>IF(DATABASE!$X3953&lt;&gt;1,"",DATABASE!M3953)</f>
        <v/>
      </c>
      <c r="C3955" s="94">
        <f>IF(DATABASE!$X3953&lt;&gt;1,"",DATABASE!A3953)</f>
        <v/>
      </c>
      <c r="D3955" s="94">
        <f>IF(DATABASE!$X3953&lt;&gt;1,"",DATABASE!P3953)</f>
        <v/>
      </c>
      <c r="E3955" s="94">
        <f>IF(DATABASE!$X3953&lt;&gt;1,"",DATABASE!L3953)</f>
        <v/>
      </c>
      <c r="F3955" s="94">
        <f>IF(DATABASE!$X3953&lt;&gt;1,"",DATABASE!Q3953)</f>
        <v/>
      </c>
      <c r="G3955" s="94">
        <f>IF(DATABASE!$X3953&lt;&gt;1,"",DATABASE!C3953)</f>
        <v/>
      </c>
      <c r="H3955" s="94">
        <f>IF(DATABASE!$X3953&lt;&gt;1,"",DATABASE!D3953)</f>
        <v/>
      </c>
      <c r="I3955" s="93">
        <f>IF(DATABASE!$X3953&lt;&gt;1,"",DATABASE!S3953)</f>
        <v/>
      </c>
    </row>
    <row r="3956" ht="16.5" customHeight="1" s="111">
      <c r="A3956" s="92">
        <f>IF(DATABASE!$X3954&lt;&gt;1,"",DATABASE!B3954)</f>
        <v/>
      </c>
      <c r="B3956" s="93">
        <f>IF(DATABASE!$X3954&lt;&gt;1,"",DATABASE!M3954)</f>
        <v/>
      </c>
      <c r="C3956" s="94">
        <f>IF(DATABASE!$X3954&lt;&gt;1,"",DATABASE!A3954)</f>
        <v/>
      </c>
      <c r="D3956" s="94">
        <f>IF(DATABASE!$X3954&lt;&gt;1,"",DATABASE!P3954)</f>
        <v/>
      </c>
      <c r="E3956" s="94">
        <f>IF(DATABASE!$X3954&lt;&gt;1,"",DATABASE!L3954)</f>
        <v/>
      </c>
      <c r="F3956" s="94">
        <f>IF(DATABASE!$X3954&lt;&gt;1,"",DATABASE!Q3954)</f>
        <v/>
      </c>
      <c r="G3956" s="94">
        <f>IF(DATABASE!$X3954&lt;&gt;1,"",DATABASE!C3954)</f>
        <v/>
      </c>
      <c r="H3956" s="94">
        <f>IF(DATABASE!$X3954&lt;&gt;1,"",DATABASE!D3954)</f>
        <v/>
      </c>
      <c r="I3956" s="93">
        <f>IF(DATABASE!$X3954&lt;&gt;1,"",DATABASE!S3954)</f>
        <v/>
      </c>
    </row>
    <row r="3957" ht="16.5" customHeight="1" s="111">
      <c r="A3957" s="92">
        <f>IF(DATABASE!$X3955&lt;&gt;1,"",DATABASE!B3955)</f>
        <v/>
      </c>
      <c r="B3957" s="93">
        <f>IF(DATABASE!$X3955&lt;&gt;1,"",DATABASE!M3955)</f>
        <v/>
      </c>
      <c r="C3957" s="94">
        <f>IF(DATABASE!$X3955&lt;&gt;1,"",DATABASE!A3955)</f>
        <v/>
      </c>
      <c r="D3957" s="94">
        <f>IF(DATABASE!$X3955&lt;&gt;1,"",DATABASE!P3955)</f>
        <v/>
      </c>
      <c r="E3957" s="94">
        <f>IF(DATABASE!$X3955&lt;&gt;1,"",DATABASE!L3955)</f>
        <v/>
      </c>
      <c r="F3957" s="94">
        <f>IF(DATABASE!$X3955&lt;&gt;1,"",DATABASE!Q3955)</f>
        <v/>
      </c>
      <c r="G3957" s="94">
        <f>IF(DATABASE!$X3955&lt;&gt;1,"",DATABASE!C3955)</f>
        <v/>
      </c>
      <c r="H3957" s="94">
        <f>IF(DATABASE!$X3955&lt;&gt;1,"",DATABASE!D3955)</f>
        <v/>
      </c>
      <c r="I3957" s="93">
        <f>IF(DATABASE!$X3955&lt;&gt;1,"",DATABASE!S3955)</f>
        <v/>
      </c>
    </row>
    <row r="3958" ht="16.5" customHeight="1" s="111">
      <c r="A3958" s="92">
        <f>IF(DATABASE!$X3956&lt;&gt;1,"",DATABASE!B3956)</f>
        <v/>
      </c>
      <c r="B3958" s="93">
        <f>IF(DATABASE!$X3956&lt;&gt;1,"",DATABASE!M3956)</f>
        <v/>
      </c>
      <c r="C3958" s="94">
        <f>IF(DATABASE!$X3956&lt;&gt;1,"",DATABASE!A3956)</f>
        <v/>
      </c>
      <c r="D3958" s="94">
        <f>IF(DATABASE!$X3956&lt;&gt;1,"",DATABASE!P3956)</f>
        <v/>
      </c>
      <c r="E3958" s="94">
        <f>IF(DATABASE!$X3956&lt;&gt;1,"",DATABASE!L3956)</f>
        <v/>
      </c>
      <c r="F3958" s="94">
        <f>IF(DATABASE!$X3956&lt;&gt;1,"",DATABASE!Q3956)</f>
        <v/>
      </c>
      <c r="G3958" s="94">
        <f>IF(DATABASE!$X3956&lt;&gt;1,"",DATABASE!C3956)</f>
        <v/>
      </c>
      <c r="H3958" s="94">
        <f>IF(DATABASE!$X3956&lt;&gt;1,"",DATABASE!D3956)</f>
        <v/>
      </c>
      <c r="I3958" s="93">
        <f>IF(DATABASE!$X3956&lt;&gt;1,"",DATABASE!S3956)</f>
        <v/>
      </c>
    </row>
    <row r="3959" ht="16.5" customHeight="1" s="111">
      <c r="A3959" s="92">
        <f>IF(DATABASE!$X3957&lt;&gt;1,"",DATABASE!B3957)</f>
        <v/>
      </c>
      <c r="B3959" s="93">
        <f>IF(DATABASE!$X3957&lt;&gt;1,"",DATABASE!M3957)</f>
        <v/>
      </c>
      <c r="C3959" s="94">
        <f>IF(DATABASE!$X3957&lt;&gt;1,"",DATABASE!A3957)</f>
        <v/>
      </c>
      <c r="D3959" s="94">
        <f>IF(DATABASE!$X3957&lt;&gt;1,"",DATABASE!P3957)</f>
        <v/>
      </c>
      <c r="E3959" s="94">
        <f>IF(DATABASE!$X3957&lt;&gt;1,"",DATABASE!L3957)</f>
        <v/>
      </c>
      <c r="F3959" s="94">
        <f>IF(DATABASE!$X3957&lt;&gt;1,"",DATABASE!Q3957)</f>
        <v/>
      </c>
      <c r="G3959" s="94">
        <f>IF(DATABASE!$X3957&lt;&gt;1,"",DATABASE!C3957)</f>
        <v/>
      </c>
      <c r="H3959" s="94">
        <f>IF(DATABASE!$X3957&lt;&gt;1,"",DATABASE!D3957)</f>
        <v/>
      </c>
      <c r="I3959" s="93">
        <f>IF(DATABASE!$X3957&lt;&gt;1,"",DATABASE!S3957)</f>
        <v/>
      </c>
    </row>
    <row r="3960" ht="16.5" customHeight="1" s="111">
      <c r="A3960" s="92">
        <f>IF(DATABASE!$X3958&lt;&gt;1,"",DATABASE!B3958)</f>
        <v/>
      </c>
      <c r="B3960" s="93">
        <f>IF(DATABASE!$X3958&lt;&gt;1,"",DATABASE!M3958)</f>
        <v/>
      </c>
      <c r="C3960" s="94">
        <f>IF(DATABASE!$X3958&lt;&gt;1,"",DATABASE!A3958)</f>
        <v/>
      </c>
      <c r="D3960" s="94">
        <f>IF(DATABASE!$X3958&lt;&gt;1,"",DATABASE!P3958)</f>
        <v/>
      </c>
      <c r="E3960" s="94">
        <f>IF(DATABASE!$X3958&lt;&gt;1,"",DATABASE!L3958)</f>
        <v/>
      </c>
      <c r="F3960" s="94">
        <f>IF(DATABASE!$X3958&lt;&gt;1,"",DATABASE!Q3958)</f>
        <v/>
      </c>
      <c r="G3960" s="94">
        <f>IF(DATABASE!$X3958&lt;&gt;1,"",DATABASE!C3958)</f>
        <v/>
      </c>
      <c r="H3960" s="94">
        <f>IF(DATABASE!$X3958&lt;&gt;1,"",DATABASE!D3958)</f>
        <v/>
      </c>
      <c r="I3960" s="93">
        <f>IF(DATABASE!$X3958&lt;&gt;1,"",DATABASE!S3958)</f>
        <v/>
      </c>
    </row>
    <row r="3961" ht="16.5" customHeight="1" s="111">
      <c r="A3961" s="92">
        <f>IF(DATABASE!$X3959&lt;&gt;1,"",DATABASE!B3959)</f>
        <v/>
      </c>
      <c r="B3961" s="93">
        <f>IF(DATABASE!$X3959&lt;&gt;1,"",DATABASE!M3959)</f>
        <v/>
      </c>
      <c r="C3961" s="94">
        <f>IF(DATABASE!$X3959&lt;&gt;1,"",DATABASE!A3959)</f>
        <v/>
      </c>
      <c r="D3961" s="94">
        <f>IF(DATABASE!$X3959&lt;&gt;1,"",DATABASE!P3959)</f>
        <v/>
      </c>
      <c r="E3961" s="94">
        <f>IF(DATABASE!$X3959&lt;&gt;1,"",DATABASE!L3959)</f>
        <v/>
      </c>
      <c r="F3961" s="94">
        <f>IF(DATABASE!$X3959&lt;&gt;1,"",DATABASE!Q3959)</f>
        <v/>
      </c>
      <c r="G3961" s="94">
        <f>IF(DATABASE!$X3959&lt;&gt;1,"",DATABASE!C3959)</f>
        <v/>
      </c>
      <c r="H3961" s="94">
        <f>IF(DATABASE!$X3959&lt;&gt;1,"",DATABASE!D3959)</f>
        <v/>
      </c>
      <c r="I3961" s="93">
        <f>IF(DATABASE!$X3959&lt;&gt;1,"",DATABASE!S3959)</f>
        <v/>
      </c>
    </row>
    <row r="3962" ht="16.5" customHeight="1" s="111">
      <c r="A3962" s="92">
        <f>IF(DATABASE!$X3960&lt;&gt;1,"",DATABASE!B3960)</f>
        <v/>
      </c>
      <c r="B3962" s="93">
        <f>IF(DATABASE!$X3960&lt;&gt;1,"",DATABASE!M3960)</f>
        <v/>
      </c>
      <c r="C3962" s="94">
        <f>IF(DATABASE!$X3960&lt;&gt;1,"",DATABASE!A3960)</f>
        <v/>
      </c>
      <c r="D3962" s="94">
        <f>IF(DATABASE!$X3960&lt;&gt;1,"",DATABASE!P3960)</f>
        <v/>
      </c>
      <c r="E3962" s="94">
        <f>IF(DATABASE!$X3960&lt;&gt;1,"",DATABASE!L3960)</f>
        <v/>
      </c>
      <c r="F3962" s="94">
        <f>IF(DATABASE!$X3960&lt;&gt;1,"",DATABASE!Q3960)</f>
        <v/>
      </c>
      <c r="G3962" s="94">
        <f>IF(DATABASE!$X3960&lt;&gt;1,"",DATABASE!C3960)</f>
        <v/>
      </c>
      <c r="H3962" s="94">
        <f>IF(DATABASE!$X3960&lt;&gt;1,"",DATABASE!D3960)</f>
        <v/>
      </c>
      <c r="I3962" s="93">
        <f>IF(DATABASE!$X3960&lt;&gt;1,"",DATABASE!S3960)</f>
        <v/>
      </c>
    </row>
    <row r="3963" ht="16.5" customHeight="1" s="111">
      <c r="A3963" s="92">
        <f>IF(DATABASE!$X3961&lt;&gt;1,"",DATABASE!B3961)</f>
        <v/>
      </c>
      <c r="B3963" s="93">
        <f>IF(DATABASE!$X3961&lt;&gt;1,"",DATABASE!M3961)</f>
        <v/>
      </c>
      <c r="C3963" s="94">
        <f>IF(DATABASE!$X3961&lt;&gt;1,"",DATABASE!A3961)</f>
        <v/>
      </c>
      <c r="D3963" s="94">
        <f>IF(DATABASE!$X3961&lt;&gt;1,"",DATABASE!P3961)</f>
        <v/>
      </c>
      <c r="E3963" s="94">
        <f>IF(DATABASE!$X3961&lt;&gt;1,"",DATABASE!L3961)</f>
        <v/>
      </c>
      <c r="F3963" s="94">
        <f>IF(DATABASE!$X3961&lt;&gt;1,"",DATABASE!Q3961)</f>
        <v/>
      </c>
      <c r="G3963" s="94">
        <f>IF(DATABASE!$X3961&lt;&gt;1,"",DATABASE!C3961)</f>
        <v/>
      </c>
      <c r="H3963" s="94">
        <f>IF(DATABASE!$X3961&lt;&gt;1,"",DATABASE!D3961)</f>
        <v/>
      </c>
      <c r="I3963" s="93">
        <f>IF(DATABASE!$X3961&lt;&gt;1,"",DATABASE!S3961)</f>
        <v/>
      </c>
    </row>
    <row r="3964" ht="16.5" customHeight="1" s="111">
      <c r="A3964" s="92">
        <f>IF(DATABASE!$X3962&lt;&gt;1,"",DATABASE!B3962)</f>
        <v/>
      </c>
      <c r="B3964" s="93">
        <f>IF(DATABASE!$X3962&lt;&gt;1,"",DATABASE!M3962)</f>
        <v/>
      </c>
      <c r="C3964" s="94">
        <f>IF(DATABASE!$X3962&lt;&gt;1,"",DATABASE!A3962)</f>
        <v/>
      </c>
      <c r="D3964" s="94">
        <f>IF(DATABASE!$X3962&lt;&gt;1,"",DATABASE!P3962)</f>
        <v/>
      </c>
      <c r="E3964" s="94">
        <f>IF(DATABASE!$X3962&lt;&gt;1,"",DATABASE!L3962)</f>
        <v/>
      </c>
      <c r="F3964" s="94">
        <f>IF(DATABASE!$X3962&lt;&gt;1,"",DATABASE!Q3962)</f>
        <v/>
      </c>
      <c r="G3964" s="94">
        <f>IF(DATABASE!$X3962&lt;&gt;1,"",DATABASE!C3962)</f>
        <v/>
      </c>
      <c r="H3964" s="94">
        <f>IF(DATABASE!$X3962&lt;&gt;1,"",DATABASE!D3962)</f>
        <v/>
      </c>
      <c r="I3964" s="93">
        <f>IF(DATABASE!$X3962&lt;&gt;1,"",DATABASE!S3962)</f>
        <v/>
      </c>
    </row>
    <row r="3965" ht="16.5" customHeight="1" s="111">
      <c r="A3965" s="92">
        <f>IF(DATABASE!$X3963&lt;&gt;1,"",DATABASE!B3963)</f>
        <v/>
      </c>
      <c r="B3965" s="93">
        <f>IF(DATABASE!$X3963&lt;&gt;1,"",DATABASE!M3963)</f>
        <v/>
      </c>
      <c r="C3965" s="94">
        <f>IF(DATABASE!$X3963&lt;&gt;1,"",DATABASE!A3963)</f>
        <v/>
      </c>
      <c r="D3965" s="94">
        <f>IF(DATABASE!$X3963&lt;&gt;1,"",DATABASE!P3963)</f>
        <v/>
      </c>
      <c r="E3965" s="94">
        <f>IF(DATABASE!$X3963&lt;&gt;1,"",DATABASE!L3963)</f>
        <v/>
      </c>
      <c r="F3965" s="94">
        <f>IF(DATABASE!$X3963&lt;&gt;1,"",DATABASE!Q3963)</f>
        <v/>
      </c>
      <c r="G3965" s="94">
        <f>IF(DATABASE!$X3963&lt;&gt;1,"",DATABASE!C3963)</f>
        <v/>
      </c>
      <c r="H3965" s="94">
        <f>IF(DATABASE!$X3963&lt;&gt;1,"",DATABASE!D3963)</f>
        <v/>
      </c>
      <c r="I3965" s="93">
        <f>IF(DATABASE!$X3963&lt;&gt;1,"",DATABASE!S3963)</f>
        <v/>
      </c>
    </row>
    <row r="3966" ht="16.5" customHeight="1" s="111">
      <c r="A3966" s="92">
        <f>IF(DATABASE!$X3964&lt;&gt;1,"",DATABASE!B3964)</f>
        <v/>
      </c>
      <c r="B3966" s="93">
        <f>IF(DATABASE!$X3964&lt;&gt;1,"",DATABASE!M3964)</f>
        <v/>
      </c>
      <c r="C3966" s="94">
        <f>IF(DATABASE!$X3964&lt;&gt;1,"",DATABASE!A3964)</f>
        <v/>
      </c>
      <c r="D3966" s="94">
        <f>IF(DATABASE!$X3964&lt;&gt;1,"",DATABASE!P3964)</f>
        <v/>
      </c>
      <c r="E3966" s="94">
        <f>IF(DATABASE!$X3964&lt;&gt;1,"",DATABASE!L3964)</f>
        <v/>
      </c>
      <c r="F3966" s="94">
        <f>IF(DATABASE!$X3964&lt;&gt;1,"",DATABASE!Q3964)</f>
        <v/>
      </c>
      <c r="G3966" s="94">
        <f>IF(DATABASE!$X3964&lt;&gt;1,"",DATABASE!C3964)</f>
        <v/>
      </c>
      <c r="H3966" s="94">
        <f>IF(DATABASE!$X3964&lt;&gt;1,"",DATABASE!D3964)</f>
        <v/>
      </c>
      <c r="I3966" s="93">
        <f>IF(DATABASE!$X3964&lt;&gt;1,"",DATABASE!S3964)</f>
        <v/>
      </c>
    </row>
    <row r="3967" ht="16.5" customHeight="1" s="111">
      <c r="A3967" s="92">
        <f>IF(DATABASE!$X3965&lt;&gt;1,"",DATABASE!B3965)</f>
        <v/>
      </c>
      <c r="B3967" s="93">
        <f>IF(DATABASE!$X3965&lt;&gt;1,"",DATABASE!M3965)</f>
        <v/>
      </c>
      <c r="C3967" s="94">
        <f>IF(DATABASE!$X3965&lt;&gt;1,"",DATABASE!A3965)</f>
        <v/>
      </c>
      <c r="D3967" s="94">
        <f>IF(DATABASE!$X3965&lt;&gt;1,"",DATABASE!P3965)</f>
        <v/>
      </c>
      <c r="E3967" s="94">
        <f>IF(DATABASE!$X3965&lt;&gt;1,"",DATABASE!L3965)</f>
        <v/>
      </c>
      <c r="F3967" s="94">
        <f>IF(DATABASE!$X3965&lt;&gt;1,"",DATABASE!Q3965)</f>
        <v/>
      </c>
      <c r="G3967" s="94">
        <f>IF(DATABASE!$X3965&lt;&gt;1,"",DATABASE!C3965)</f>
        <v/>
      </c>
      <c r="H3967" s="94">
        <f>IF(DATABASE!$X3965&lt;&gt;1,"",DATABASE!D3965)</f>
        <v/>
      </c>
      <c r="I3967" s="93">
        <f>IF(DATABASE!$X3965&lt;&gt;1,"",DATABASE!S3965)</f>
        <v/>
      </c>
    </row>
    <row r="3968" ht="16.5" customHeight="1" s="111">
      <c r="A3968" s="92">
        <f>IF(DATABASE!$X3966&lt;&gt;1,"",DATABASE!B3966)</f>
        <v/>
      </c>
      <c r="B3968" s="93">
        <f>IF(DATABASE!$X3966&lt;&gt;1,"",DATABASE!M3966)</f>
        <v/>
      </c>
      <c r="C3968" s="94">
        <f>IF(DATABASE!$X3966&lt;&gt;1,"",DATABASE!A3966)</f>
        <v/>
      </c>
      <c r="D3968" s="94">
        <f>IF(DATABASE!$X3966&lt;&gt;1,"",DATABASE!P3966)</f>
        <v/>
      </c>
      <c r="E3968" s="94">
        <f>IF(DATABASE!$X3966&lt;&gt;1,"",DATABASE!L3966)</f>
        <v/>
      </c>
      <c r="F3968" s="94">
        <f>IF(DATABASE!$X3966&lt;&gt;1,"",DATABASE!Q3966)</f>
        <v/>
      </c>
      <c r="G3968" s="94">
        <f>IF(DATABASE!$X3966&lt;&gt;1,"",DATABASE!C3966)</f>
        <v/>
      </c>
      <c r="H3968" s="94">
        <f>IF(DATABASE!$X3966&lt;&gt;1,"",DATABASE!D3966)</f>
        <v/>
      </c>
      <c r="I3968" s="93">
        <f>IF(DATABASE!$X3966&lt;&gt;1,"",DATABASE!S3966)</f>
        <v/>
      </c>
    </row>
    <row r="3969" ht="16.5" customHeight="1" s="111">
      <c r="A3969" s="92">
        <f>IF(DATABASE!$X3967&lt;&gt;1,"",DATABASE!B3967)</f>
        <v/>
      </c>
      <c r="B3969" s="93">
        <f>IF(DATABASE!$X3967&lt;&gt;1,"",DATABASE!M3967)</f>
        <v/>
      </c>
      <c r="C3969" s="94">
        <f>IF(DATABASE!$X3967&lt;&gt;1,"",DATABASE!A3967)</f>
        <v/>
      </c>
      <c r="D3969" s="94">
        <f>IF(DATABASE!$X3967&lt;&gt;1,"",DATABASE!P3967)</f>
        <v/>
      </c>
      <c r="E3969" s="94">
        <f>IF(DATABASE!$X3967&lt;&gt;1,"",DATABASE!L3967)</f>
        <v/>
      </c>
      <c r="F3969" s="94">
        <f>IF(DATABASE!$X3967&lt;&gt;1,"",DATABASE!Q3967)</f>
        <v/>
      </c>
      <c r="G3969" s="94">
        <f>IF(DATABASE!$X3967&lt;&gt;1,"",DATABASE!C3967)</f>
        <v/>
      </c>
      <c r="H3969" s="94">
        <f>IF(DATABASE!$X3967&lt;&gt;1,"",DATABASE!D3967)</f>
        <v/>
      </c>
      <c r="I3969" s="93">
        <f>IF(DATABASE!$X3967&lt;&gt;1,"",DATABASE!S3967)</f>
        <v/>
      </c>
    </row>
    <row r="3970" ht="16.5" customHeight="1" s="111">
      <c r="A3970" s="92">
        <f>IF(DATABASE!$X3968&lt;&gt;1,"",DATABASE!B3968)</f>
        <v/>
      </c>
      <c r="B3970" s="93">
        <f>IF(DATABASE!$X3968&lt;&gt;1,"",DATABASE!M3968)</f>
        <v/>
      </c>
      <c r="C3970" s="94">
        <f>IF(DATABASE!$X3968&lt;&gt;1,"",DATABASE!A3968)</f>
        <v/>
      </c>
      <c r="D3970" s="94">
        <f>IF(DATABASE!$X3968&lt;&gt;1,"",DATABASE!P3968)</f>
        <v/>
      </c>
      <c r="E3970" s="94">
        <f>IF(DATABASE!$X3968&lt;&gt;1,"",DATABASE!L3968)</f>
        <v/>
      </c>
      <c r="F3970" s="94">
        <f>IF(DATABASE!$X3968&lt;&gt;1,"",DATABASE!Q3968)</f>
        <v/>
      </c>
      <c r="G3970" s="94">
        <f>IF(DATABASE!$X3968&lt;&gt;1,"",DATABASE!C3968)</f>
        <v/>
      </c>
      <c r="H3970" s="94">
        <f>IF(DATABASE!$X3968&lt;&gt;1,"",DATABASE!D3968)</f>
        <v/>
      </c>
      <c r="I3970" s="93">
        <f>IF(DATABASE!$X3968&lt;&gt;1,"",DATABASE!S3968)</f>
        <v/>
      </c>
    </row>
    <row r="3971" ht="16.5" customHeight="1" s="111">
      <c r="A3971" s="92">
        <f>IF(DATABASE!$X3969&lt;&gt;1,"",DATABASE!B3969)</f>
        <v/>
      </c>
      <c r="B3971" s="93">
        <f>IF(DATABASE!$X3969&lt;&gt;1,"",DATABASE!M3969)</f>
        <v/>
      </c>
      <c r="C3971" s="94">
        <f>IF(DATABASE!$X3969&lt;&gt;1,"",DATABASE!A3969)</f>
        <v/>
      </c>
      <c r="D3971" s="94">
        <f>IF(DATABASE!$X3969&lt;&gt;1,"",DATABASE!P3969)</f>
        <v/>
      </c>
      <c r="E3971" s="94">
        <f>IF(DATABASE!$X3969&lt;&gt;1,"",DATABASE!L3969)</f>
        <v/>
      </c>
      <c r="F3971" s="94">
        <f>IF(DATABASE!$X3969&lt;&gt;1,"",DATABASE!Q3969)</f>
        <v/>
      </c>
      <c r="G3971" s="94">
        <f>IF(DATABASE!$X3969&lt;&gt;1,"",DATABASE!C3969)</f>
        <v/>
      </c>
      <c r="H3971" s="94">
        <f>IF(DATABASE!$X3969&lt;&gt;1,"",DATABASE!D3969)</f>
        <v/>
      </c>
      <c r="I3971" s="93">
        <f>IF(DATABASE!$X3969&lt;&gt;1,"",DATABASE!S3969)</f>
        <v/>
      </c>
    </row>
    <row r="3972" ht="16.5" customHeight="1" s="111">
      <c r="A3972" s="92">
        <f>IF(DATABASE!$X3970&lt;&gt;1,"",DATABASE!B3970)</f>
        <v/>
      </c>
      <c r="B3972" s="93">
        <f>IF(DATABASE!$X3970&lt;&gt;1,"",DATABASE!M3970)</f>
        <v/>
      </c>
      <c r="C3972" s="94">
        <f>IF(DATABASE!$X3970&lt;&gt;1,"",DATABASE!A3970)</f>
        <v/>
      </c>
      <c r="D3972" s="94">
        <f>IF(DATABASE!$X3970&lt;&gt;1,"",DATABASE!P3970)</f>
        <v/>
      </c>
      <c r="E3972" s="94">
        <f>IF(DATABASE!$X3970&lt;&gt;1,"",DATABASE!L3970)</f>
        <v/>
      </c>
      <c r="F3972" s="94">
        <f>IF(DATABASE!$X3970&lt;&gt;1,"",DATABASE!Q3970)</f>
        <v/>
      </c>
      <c r="G3972" s="94">
        <f>IF(DATABASE!$X3970&lt;&gt;1,"",DATABASE!C3970)</f>
        <v/>
      </c>
      <c r="H3972" s="94">
        <f>IF(DATABASE!$X3970&lt;&gt;1,"",DATABASE!D3970)</f>
        <v/>
      </c>
      <c r="I3972" s="93">
        <f>IF(DATABASE!$X3970&lt;&gt;1,"",DATABASE!S3970)</f>
        <v/>
      </c>
    </row>
    <row r="3973" ht="16.5" customHeight="1" s="111">
      <c r="A3973" s="92">
        <f>IF(DATABASE!$X3971&lt;&gt;1,"",DATABASE!B3971)</f>
        <v/>
      </c>
      <c r="B3973" s="93">
        <f>IF(DATABASE!$X3971&lt;&gt;1,"",DATABASE!M3971)</f>
        <v/>
      </c>
      <c r="C3973" s="94">
        <f>IF(DATABASE!$X3971&lt;&gt;1,"",DATABASE!A3971)</f>
        <v/>
      </c>
      <c r="D3973" s="94">
        <f>IF(DATABASE!$X3971&lt;&gt;1,"",DATABASE!P3971)</f>
        <v/>
      </c>
      <c r="E3973" s="94">
        <f>IF(DATABASE!$X3971&lt;&gt;1,"",DATABASE!L3971)</f>
        <v/>
      </c>
      <c r="F3973" s="94">
        <f>IF(DATABASE!$X3971&lt;&gt;1,"",DATABASE!Q3971)</f>
        <v/>
      </c>
      <c r="G3973" s="94">
        <f>IF(DATABASE!$X3971&lt;&gt;1,"",DATABASE!C3971)</f>
        <v/>
      </c>
      <c r="H3973" s="94">
        <f>IF(DATABASE!$X3971&lt;&gt;1,"",DATABASE!D3971)</f>
        <v/>
      </c>
      <c r="I3973" s="93">
        <f>IF(DATABASE!$X3971&lt;&gt;1,"",DATABASE!S3971)</f>
        <v/>
      </c>
    </row>
    <row r="3974" ht="16.5" customHeight="1" s="111">
      <c r="A3974" s="92">
        <f>IF(DATABASE!$X3972&lt;&gt;1,"",DATABASE!B3972)</f>
        <v/>
      </c>
      <c r="B3974" s="93">
        <f>IF(DATABASE!$X3972&lt;&gt;1,"",DATABASE!M3972)</f>
        <v/>
      </c>
      <c r="C3974" s="94">
        <f>IF(DATABASE!$X3972&lt;&gt;1,"",DATABASE!A3972)</f>
        <v/>
      </c>
      <c r="D3974" s="94">
        <f>IF(DATABASE!$X3972&lt;&gt;1,"",DATABASE!P3972)</f>
        <v/>
      </c>
      <c r="E3974" s="94">
        <f>IF(DATABASE!$X3972&lt;&gt;1,"",DATABASE!L3972)</f>
        <v/>
      </c>
      <c r="F3974" s="94">
        <f>IF(DATABASE!$X3972&lt;&gt;1,"",DATABASE!Q3972)</f>
        <v/>
      </c>
      <c r="G3974" s="94">
        <f>IF(DATABASE!$X3972&lt;&gt;1,"",DATABASE!C3972)</f>
        <v/>
      </c>
      <c r="H3974" s="94">
        <f>IF(DATABASE!$X3972&lt;&gt;1,"",DATABASE!D3972)</f>
        <v/>
      </c>
      <c r="I3974" s="93">
        <f>IF(DATABASE!$X3972&lt;&gt;1,"",DATABASE!S3972)</f>
        <v/>
      </c>
    </row>
    <row r="3975" ht="16.5" customHeight="1" s="111">
      <c r="A3975" s="92">
        <f>IF(DATABASE!$X3973&lt;&gt;1,"",DATABASE!B3973)</f>
        <v/>
      </c>
      <c r="B3975" s="93">
        <f>IF(DATABASE!$X3973&lt;&gt;1,"",DATABASE!M3973)</f>
        <v/>
      </c>
      <c r="C3975" s="94">
        <f>IF(DATABASE!$X3973&lt;&gt;1,"",DATABASE!A3973)</f>
        <v/>
      </c>
      <c r="D3975" s="94">
        <f>IF(DATABASE!$X3973&lt;&gt;1,"",DATABASE!P3973)</f>
        <v/>
      </c>
      <c r="E3975" s="94">
        <f>IF(DATABASE!$X3973&lt;&gt;1,"",DATABASE!L3973)</f>
        <v/>
      </c>
      <c r="F3975" s="94">
        <f>IF(DATABASE!$X3973&lt;&gt;1,"",DATABASE!Q3973)</f>
        <v/>
      </c>
      <c r="G3975" s="94">
        <f>IF(DATABASE!$X3973&lt;&gt;1,"",DATABASE!C3973)</f>
        <v/>
      </c>
      <c r="H3975" s="94">
        <f>IF(DATABASE!$X3973&lt;&gt;1,"",DATABASE!D3973)</f>
        <v/>
      </c>
      <c r="I3975" s="93">
        <f>IF(DATABASE!$X3973&lt;&gt;1,"",DATABASE!S3973)</f>
        <v/>
      </c>
    </row>
    <row r="3976" ht="16.5" customHeight="1" s="111">
      <c r="A3976" s="92">
        <f>IF(DATABASE!$X3974&lt;&gt;1,"",DATABASE!B3974)</f>
        <v/>
      </c>
      <c r="B3976" s="93">
        <f>IF(DATABASE!$X3974&lt;&gt;1,"",DATABASE!M3974)</f>
        <v/>
      </c>
      <c r="C3976" s="94">
        <f>IF(DATABASE!$X3974&lt;&gt;1,"",DATABASE!A3974)</f>
        <v/>
      </c>
      <c r="D3976" s="94">
        <f>IF(DATABASE!$X3974&lt;&gt;1,"",DATABASE!P3974)</f>
        <v/>
      </c>
      <c r="E3976" s="94">
        <f>IF(DATABASE!$X3974&lt;&gt;1,"",DATABASE!L3974)</f>
        <v/>
      </c>
      <c r="F3976" s="94">
        <f>IF(DATABASE!$X3974&lt;&gt;1,"",DATABASE!Q3974)</f>
        <v/>
      </c>
      <c r="G3976" s="94">
        <f>IF(DATABASE!$X3974&lt;&gt;1,"",DATABASE!C3974)</f>
        <v/>
      </c>
      <c r="H3976" s="94">
        <f>IF(DATABASE!$X3974&lt;&gt;1,"",DATABASE!D3974)</f>
        <v/>
      </c>
      <c r="I3976" s="93">
        <f>IF(DATABASE!$X3974&lt;&gt;1,"",DATABASE!S3974)</f>
        <v/>
      </c>
    </row>
    <row r="3977" ht="16.5" customHeight="1" s="111">
      <c r="A3977" s="92">
        <f>IF(DATABASE!$X3975&lt;&gt;1,"",DATABASE!B3975)</f>
        <v/>
      </c>
      <c r="B3977" s="93">
        <f>IF(DATABASE!$X3975&lt;&gt;1,"",DATABASE!M3975)</f>
        <v/>
      </c>
      <c r="C3977" s="94">
        <f>IF(DATABASE!$X3975&lt;&gt;1,"",DATABASE!A3975)</f>
        <v/>
      </c>
      <c r="D3977" s="94">
        <f>IF(DATABASE!$X3975&lt;&gt;1,"",DATABASE!P3975)</f>
        <v/>
      </c>
      <c r="E3977" s="94">
        <f>IF(DATABASE!$X3975&lt;&gt;1,"",DATABASE!L3975)</f>
        <v/>
      </c>
      <c r="F3977" s="94">
        <f>IF(DATABASE!$X3975&lt;&gt;1,"",DATABASE!Q3975)</f>
        <v/>
      </c>
      <c r="G3977" s="94">
        <f>IF(DATABASE!$X3975&lt;&gt;1,"",DATABASE!C3975)</f>
        <v/>
      </c>
      <c r="H3977" s="94">
        <f>IF(DATABASE!$X3975&lt;&gt;1,"",DATABASE!D3975)</f>
        <v/>
      </c>
      <c r="I3977" s="93">
        <f>IF(DATABASE!$X3975&lt;&gt;1,"",DATABASE!S3975)</f>
        <v/>
      </c>
    </row>
    <row r="3978" ht="16.5" customHeight="1" s="111">
      <c r="A3978" s="92">
        <f>IF(DATABASE!$X3976&lt;&gt;1,"",DATABASE!B3976)</f>
        <v/>
      </c>
      <c r="B3978" s="93">
        <f>IF(DATABASE!$X3976&lt;&gt;1,"",DATABASE!M3976)</f>
        <v/>
      </c>
      <c r="C3978" s="94">
        <f>IF(DATABASE!$X3976&lt;&gt;1,"",DATABASE!A3976)</f>
        <v/>
      </c>
      <c r="D3978" s="94">
        <f>IF(DATABASE!$X3976&lt;&gt;1,"",DATABASE!P3976)</f>
        <v/>
      </c>
      <c r="E3978" s="94">
        <f>IF(DATABASE!$X3976&lt;&gt;1,"",DATABASE!L3976)</f>
        <v/>
      </c>
      <c r="F3978" s="94">
        <f>IF(DATABASE!$X3976&lt;&gt;1,"",DATABASE!Q3976)</f>
        <v/>
      </c>
      <c r="G3978" s="94">
        <f>IF(DATABASE!$X3976&lt;&gt;1,"",DATABASE!C3976)</f>
        <v/>
      </c>
      <c r="H3978" s="94">
        <f>IF(DATABASE!$X3976&lt;&gt;1,"",DATABASE!D3976)</f>
        <v/>
      </c>
      <c r="I3978" s="93">
        <f>IF(DATABASE!$X3976&lt;&gt;1,"",DATABASE!S3976)</f>
        <v/>
      </c>
    </row>
    <row r="3979" ht="16.5" customHeight="1" s="111">
      <c r="A3979" s="92">
        <f>IF(DATABASE!$X3977&lt;&gt;1,"",DATABASE!B3977)</f>
        <v/>
      </c>
      <c r="B3979" s="93">
        <f>IF(DATABASE!$X3977&lt;&gt;1,"",DATABASE!M3977)</f>
        <v/>
      </c>
      <c r="C3979" s="94">
        <f>IF(DATABASE!$X3977&lt;&gt;1,"",DATABASE!A3977)</f>
        <v/>
      </c>
      <c r="D3979" s="94">
        <f>IF(DATABASE!$X3977&lt;&gt;1,"",DATABASE!P3977)</f>
        <v/>
      </c>
      <c r="E3979" s="94">
        <f>IF(DATABASE!$X3977&lt;&gt;1,"",DATABASE!L3977)</f>
        <v/>
      </c>
      <c r="F3979" s="94">
        <f>IF(DATABASE!$X3977&lt;&gt;1,"",DATABASE!Q3977)</f>
        <v/>
      </c>
      <c r="G3979" s="94">
        <f>IF(DATABASE!$X3977&lt;&gt;1,"",DATABASE!C3977)</f>
        <v/>
      </c>
      <c r="H3979" s="94">
        <f>IF(DATABASE!$X3977&lt;&gt;1,"",DATABASE!D3977)</f>
        <v/>
      </c>
      <c r="I3979" s="93">
        <f>IF(DATABASE!$X3977&lt;&gt;1,"",DATABASE!S3977)</f>
        <v/>
      </c>
    </row>
    <row r="3980" ht="16.5" customHeight="1" s="111">
      <c r="A3980" s="92">
        <f>IF(DATABASE!$X3978&lt;&gt;1,"",DATABASE!B3978)</f>
        <v/>
      </c>
      <c r="B3980" s="93">
        <f>IF(DATABASE!$X3978&lt;&gt;1,"",DATABASE!M3978)</f>
        <v/>
      </c>
      <c r="C3980" s="94">
        <f>IF(DATABASE!$X3978&lt;&gt;1,"",DATABASE!A3978)</f>
        <v/>
      </c>
      <c r="D3980" s="94">
        <f>IF(DATABASE!$X3978&lt;&gt;1,"",DATABASE!P3978)</f>
        <v/>
      </c>
      <c r="E3980" s="94">
        <f>IF(DATABASE!$X3978&lt;&gt;1,"",DATABASE!L3978)</f>
        <v/>
      </c>
      <c r="F3980" s="94">
        <f>IF(DATABASE!$X3978&lt;&gt;1,"",DATABASE!Q3978)</f>
        <v/>
      </c>
      <c r="G3980" s="94">
        <f>IF(DATABASE!$X3978&lt;&gt;1,"",DATABASE!C3978)</f>
        <v/>
      </c>
      <c r="H3980" s="94">
        <f>IF(DATABASE!$X3978&lt;&gt;1,"",DATABASE!D3978)</f>
        <v/>
      </c>
      <c r="I3980" s="93">
        <f>IF(DATABASE!$X3978&lt;&gt;1,"",DATABASE!S3978)</f>
        <v/>
      </c>
    </row>
    <row r="3981" ht="16.5" customHeight="1" s="111">
      <c r="A3981" s="92">
        <f>IF(DATABASE!$X3979&lt;&gt;1,"",DATABASE!B3979)</f>
        <v/>
      </c>
      <c r="B3981" s="93">
        <f>IF(DATABASE!$X3979&lt;&gt;1,"",DATABASE!M3979)</f>
        <v/>
      </c>
      <c r="C3981" s="94">
        <f>IF(DATABASE!$X3979&lt;&gt;1,"",DATABASE!A3979)</f>
        <v/>
      </c>
      <c r="D3981" s="94">
        <f>IF(DATABASE!$X3979&lt;&gt;1,"",DATABASE!P3979)</f>
        <v/>
      </c>
      <c r="E3981" s="94">
        <f>IF(DATABASE!$X3979&lt;&gt;1,"",DATABASE!L3979)</f>
        <v/>
      </c>
      <c r="F3981" s="94">
        <f>IF(DATABASE!$X3979&lt;&gt;1,"",DATABASE!Q3979)</f>
        <v/>
      </c>
      <c r="G3981" s="94">
        <f>IF(DATABASE!$X3979&lt;&gt;1,"",DATABASE!C3979)</f>
        <v/>
      </c>
      <c r="H3981" s="94">
        <f>IF(DATABASE!$X3979&lt;&gt;1,"",DATABASE!D3979)</f>
        <v/>
      </c>
      <c r="I3981" s="93">
        <f>IF(DATABASE!$X3979&lt;&gt;1,"",DATABASE!S3979)</f>
        <v/>
      </c>
    </row>
    <row r="3982" ht="16.5" customHeight="1" s="111">
      <c r="A3982" s="92">
        <f>IF(DATABASE!$X3980&lt;&gt;1,"",DATABASE!B3980)</f>
        <v/>
      </c>
      <c r="B3982" s="93">
        <f>IF(DATABASE!$X3980&lt;&gt;1,"",DATABASE!M3980)</f>
        <v/>
      </c>
      <c r="C3982" s="94">
        <f>IF(DATABASE!$X3980&lt;&gt;1,"",DATABASE!A3980)</f>
        <v/>
      </c>
      <c r="D3982" s="94">
        <f>IF(DATABASE!$X3980&lt;&gt;1,"",DATABASE!P3980)</f>
        <v/>
      </c>
      <c r="E3982" s="94">
        <f>IF(DATABASE!$X3980&lt;&gt;1,"",DATABASE!L3980)</f>
        <v/>
      </c>
      <c r="F3982" s="94">
        <f>IF(DATABASE!$X3980&lt;&gt;1,"",DATABASE!Q3980)</f>
        <v/>
      </c>
      <c r="G3982" s="94">
        <f>IF(DATABASE!$X3980&lt;&gt;1,"",DATABASE!C3980)</f>
        <v/>
      </c>
      <c r="H3982" s="94">
        <f>IF(DATABASE!$X3980&lt;&gt;1,"",DATABASE!D3980)</f>
        <v/>
      </c>
      <c r="I3982" s="93">
        <f>IF(DATABASE!$X3980&lt;&gt;1,"",DATABASE!S3980)</f>
        <v/>
      </c>
    </row>
    <row r="3983" ht="16.5" customHeight="1" s="111">
      <c r="A3983" s="92">
        <f>IF(DATABASE!$X3981&lt;&gt;1,"",DATABASE!B3981)</f>
        <v/>
      </c>
      <c r="B3983" s="93">
        <f>IF(DATABASE!$X3981&lt;&gt;1,"",DATABASE!M3981)</f>
        <v/>
      </c>
      <c r="C3983" s="94">
        <f>IF(DATABASE!$X3981&lt;&gt;1,"",DATABASE!A3981)</f>
        <v/>
      </c>
      <c r="D3983" s="94">
        <f>IF(DATABASE!$X3981&lt;&gt;1,"",DATABASE!P3981)</f>
        <v/>
      </c>
      <c r="E3983" s="94">
        <f>IF(DATABASE!$X3981&lt;&gt;1,"",DATABASE!L3981)</f>
        <v/>
      </c>
      <c r="F3983" s="94">
        <f>IF(DATABASE!$X3981&lt;&gt;1,"",DATABASE!Q3981)</f>
        <v/>
      </c>
      <c r="G3983" s="94">
        <f>IF(DATABASE!$X3981&lt;&gt;1,"",DATABASE!C3981)</f>
        <v/>
      </c>
      <c r="H3983" s="94">
        <f>IF(DATABASE!$X3981&lt;&gt;1,"",DATABASE!D3981)</f>
        <v/>
      </c>
      <c r="I3983" s="93">
        <f>IF(DATABASE!$X3981&lt;&gt;1,"",DATABASE!S3981)</f>
        <v/>
      </c>
    </row>
    <row r="3984" ht="16.5" customHeight="1" s="111">
      <c r="A3984" s="92">
        <f>IF(DATABASE!$X3982&lt;&gt;1,"",DATABASE!B3982)</f>
        <v/>
      </c>
      <c r="B3984" s="93">
        <f>IF(DATABASE!$X3982&lt;&gt;1,"",DATABASE!M3982)</f>
        <v/>
      </c>
      <c r="C3984" s="94">
        <f>IF(DATABASE!$X3982&lt;&gt;1,"",DATABASE!A3982)</f>
        <v/>
      </c>
      <c r="D3984" s="94">
        <f>IF(DATABASE!$X3982&lt;&gt;1,"",DATABASE!P3982)</f>
        <v/>
      </c>
      <c r="E3984" s="94">
        <f>IF(DATABASE!$X3982&lt;&gt;1,"",DATABASE!L3982)</f>
        <v/>
      </c>
      <c r="F3984" s="94">
        <f>IF(DATABASE!$X3982&lt;&gt;1,"",DATABASE!Q3982)</f>
        <v/>
      </c>
      <c r="G3984" s="94">
        <f>IF(DATABASE!$X3982&lt;&gt;1,"",DATABASE!C3982)</f>
        <v/>
      </c>
      <c r="H3984" s="94">
        <f>IF(DATABASE!$X3982&lt;&gt;1,"",DATABASE!D3982)</f>
        <v/>
      </c>
      <c r="I3984" s="93">
        <f>IF(DATABASE!$X3982&lt;&gt;1,"",DATABASE!S3982)</f>
        <v/>
      </c>
    </row>
    <row r="3985" ht="16.5" customHeight="1" s="111">
      <c r="A3985" s="92">
        <f>IF(DATABASE!$X3983&lt;&gt;1,"",DATABASE!B3983)</f>
        <v/>
      </c>
      <c r="B3985" s="93">
        <f>IF(DATABASE!$X3983&lt;&gt;1,"",DATABASE!M3983)</f>
        <v/>
      </c>
      <c r="C3985" s="94">
        <f>IF(DATABASE!$X3983&lt;&gt;1,"",DATABASE!A3983)</f>
        <v/>
      </c>
      <c r="D3985" s="94">
        <f>IF(DATABASE!$X3983&lt;&gt;1,"",DATABASE!P3983)</f>
        <v/>
      </c>
      <c r="E3985" s="94">
        <f>IF(DATABASE!$X3983&lt;&gt;1,"",DATABASE!L3983)</f>
        <v/>
      </c>
      <c r="F3985" s="94">
        <f>IF(DATABASE!$X3983&lt;&gt;1,"",DATABASE!Q3983)</f>
        <v/>
      </c>
      <c r="G3985" s="94">
        <f>IF(DATABASE!$X3983&lt;&gt;1,"",DATABASE!C3983)</f>
        <v/>
      </c>
      <c r="H3985" s="94">
        <f>IF(DATABASE!$X3983&lt;&gt;1,"",DATABASE!D3983)</f>
        <v/>
      </c>
      <c r="I3985" s="93">
        <f>IF(DATABASE!$X3983&lt;&gt;1,"",DATABASE!S3983)</f>
        <v/>
      </c>
    </row>
    <row r="3986" ht="16.5" customHeight="1" s="111">
      <c r="A3986" s="92">
        <f>IF(DATABASE!$X3984&lt;&gt;1,"",DATABASE!B3984)</f>
        <v/>
      </c>
      <c r="B3986" s="93">
        <f>IF(DATABASE!$X3984&lt;&gt;1,"",DATABASE!M3984)</f>
        <v/>
      </c>
      <c r="C3986" s="94">
        <f>IF(DATABASE!$X3984&lt;&gt;1,"",DATABASE!A3984)</f>
        <v/>
      </c>
      <c r="D3986" s="94">
        <f>IF(DATABASE!$X3984&lt;&gt;1,"",DATABASE!P3984)</f>
        <v/>
      </c>
      <c r="E3986" s="94">
        <f>IF(DATABASE!$X3984&lt;&gt;1,"",DATABASE!L3984)</f>
        <v/>
      </c>
      <c r="F3986" s="94">
        <f>IF(DATABASE!$X3984&lt;&gt;1,"",DATABASE!Q3984)</f>
        <v/>
      </c>
      <c r="G3986" s="94">
        <f>IF(DATABASE!$X3984&lt;&gt;1,"",DATABASE!C3984)</f>
        <v/>
      </c>
      <c r="H3986" s="94">
        <f>IF(DATABASE!$X3984&lt;&gt;1,"",DATABASE!D3984)</f>
        <v/>
      </c>
      <c r="I3986" s="93">
        <f>IF(DATABASE!$X3984&lt;&gt;1,"",DATABASE!S3984)</f>
        <v/>
      </c>
    </row>
    <row r="3987" ht="16.5" customHeight="1" s="111">
      <c r="A3987" s="92">
        <f>IF(DATABASE!$X3985&lt;&gt;1,"",DATABASE!B3985)</f>
        <v/>
      </c>
      <c r="B3987" s="93">
        <f>IF(DATABASE!$X3985&lt;&gt;1,"",DATABASE!M3985)</f>
        <v/>
      </c>
      <c r="C3987" s="94">
        <f>IF(DATABASE!$X3985&lt;&gt;1,"",DATABASE!A3985)</f>
        <v/>
      </c>
      <c r="D3987" s="94">
        <f>IF(DATABASE!$X3985&lt;&gt;1,"",DATABASE!P3985)</f>
        <v/>
      </c>
      <c r="E3987" s="94">
        <f>IF(DATABASE!$X3985&lt;&gt;1,"",DATABASE!L3985)</f>
        <v/>
      </c>
      <c r="F3987" s="94">
        <f>IF(DATABASE!$X3985&lt;&gt;1,"",DATABASE!Q3985)</f>
        <v/>
      </c>
      <c r="G3987" s="94">
        <f>IF(DATABASE!$X3985&lt;&gt;1,"",DATABASE!C3985)</f>
        <v/>
      </c>
      <c r="H3987" s="94">
        <f>IF(DATABASE!$X3985&lt;&gt;1,"",DATABASE!D3985)</f>
        <v/>
      </c>
      <c r="I3987" s="93">
        <f>IF(DATABASE!$X3985&lt;&gt;1,"",DATABASE!S3985)</f>
        <v/>
      </c>
    </row>
    <row r="3988" ht="16.5" customHeight="1" s="111">
      <c r="A3988" s="92">
        <f>IF(DATABASE!$X3986&lt;&gt;1,"",DATABASE!B3986)</f>
        <v/>
      </c>
      <c r="B3988" s="93">
        <f>IF(DATABASE!$X3986&lt;&gt;1,"",DATABASE!M3986)</f>
        <v/>
      </c>
      <c r="C3988" s="94">
        <f>IF(DATABASE!$X3986&lt;&gt;1,"",DATABASE!A3986)</f>
        <v/>
      </c>
      <c r="D3988" s="94">
        <f>IF(DATABASE!$X3986&lt;&gt;1,"",DATABASE!P3986)</f>
        <v/>
      </c>
      <c r="E3988" s="94">
        <f>IF(DATABASE!$X3986&lt;&gt;1,"",DATABASE!L3986)</f>
        <v/>
      </c>
      <c r="F3988" s="94">
        <f>IF(DATABASE!$X3986&lt;&gt;1,"",DATABASE!Q3986)</f>
        <v/>
      </c>
      <c r="G3988" s="94">
        <f>IF(DATABASE!$X3986&lt;&gt;1,"",DATABASE!C3986)</f>
        <v/>
      </c>
      <c r="H3988" s="94">
        <f>IF(DATABASE!$X3986&lt;&gt;1,"",DATABASE!D3986)</f>
        <v/>
      </c>
      <c r="I3988" s="93">
        <f>IF(DATABASE!$X3986&lt;&gt;1,"",DATABASE!S3986)</f>
        <v/>
      </c>
    </row>
    <row r="3989" ht="16.5" customHeight="1" s="111">
      <c r="A3989" s="92">
        <f>IF(DATABASE!$X3987&lt;&gt;1,"",DATABASE!B3987)</f>
        <v/>
      </c>
      <c r="B3989" s="93">
        <f>IF(DATABASE!$X3987&lt;&gt;1,"",DATABASE!M3987)</f>
        <v/>
      </c>
      <c r="C3989" s="94">
        <f>IF(DATABASE!$X3987&lt;&gt;1,"",DATABASE!A3987)</f>
        <v/>
      </c>
      <c r="D3989" s="94">
        <f>IF(DATABASE!$X3987&lt;&gt;1,"",DATABASE!P3987)</f>
        <v/>
      </c>
      <c r="E3989" s="94">
        <f>IF(DATABASE!$X3987&lt;&gt;1,"",DATABASE!L3987)</f>
        <v/>
      </c>
      <c r="F3989" s="94">
        <f>IF(DATABASE!$X3987&lt;&gt;1,"",DATABASE!Q3987)</f>
        <v/>
      </c>
      <c r="G3989" s="94">
        <f>IF(DATABASE!$X3987&lt;&gt;1,"",DATABASE!C3987)</f>
        <v/>
      </c>
      <c r="H3989" s="94">
        <f>IF(DATABASE!$X3987&lt;&gt;1,"",DATABASE!D3987)</f>
        <v/>
      </c>
      <c r="I3989" s="93">
        <f>IF(DATABASE!$X3987&lt;&gt;1,"",DATABASE!S3987)</f>
        <v/>
      </c>
    </row>
    <row r="3990" ht="16.5" customHeight="1" s="111">
      <c r="A3990" s="92">
        <f>IF(DATABASE!$X3988&lt;&gt;1,"",DATABASE!B3988)</f>
        <v/>
      </c>
      <c r="B3990" s="93">
        <f>IF(DATABASE!$X3988&lt;&gt;1,"",DATABASE!M3988)</f>
        <v/>
      </c>
      <c r="C3990" s="94">
        <f>IF(DATABASE!$X3988&lt;&gt;1,"",DATABASE!A3988)</f>
        <v/>
      </c>
      <c r="D3990" s="94">
        <f>IF(DATABASE!$X3988&lt;&gt;1,"",DATABASE!P3988)</f>
        <v/>
      </c>
      <c r="E3990" s="94">
        <f>IF(DATABASE!$X3988&lt;&gt;1,"",DATABASE!L3988)</f>
        <v/>
      </c>
      <c r="F3990" s="94">
        <f>IF(DATABASE!$X3988&lt;&gt;1,"",DATABASE!Q3988)</f>
        <v/>
      </c>
      <c r="G3990" s="94">
        <f>IF(DATABASE!$X3988&lt;&gt;1,"",DATABASE!C3988)</f>
        <v/>
      </c>
      <c r="H3990" s="94">
        <f>IF(DATABASE!$X3988&lt;&gt;1,"",DATABASE!D3988)</f>
        <v/>
      </c>
      <c r="I3990" s="93">
        <f>IF(DATABASE!$X3988&lt;&gt;1,"",DATABASE!S3988)</f>
        <v/>
      </c>
    </row>
    <row r="3991" ht="16.5" customHeight="1" s="111">
      <c r="A3991" s="92">
        <f>IF(DATABASE!$X3989&lt;&gt;1,"",DATABASE!B3989)</f>
        <v/>
      </c>
      <c r="B3991" s="93">
        <f>IF(DATABASE!$X3989&lt;&gt;1,"",DATABASE!M3989)</f>
        <v/>
      </c>
      <c r="C3991" s="94">
        <f>IF(DATABASE!$X3989&lt;&gt;1,"",DATABASE!A3989)</f>
        <v/>
      </c>
      <c r="D3991" s="94">
        <f>IF(DATABASE!$X3989&lt;&gt;1,"",DATABASE!P3989)</f>
        <v/>
      </c>
      <c r="E3991" s="94">
        <f>IF(DATABASE!$X3989&lt;&gt;1,"",DATABASE!L3989)</f>
        <v/>
      </c>
      <c r="F3991" s="94">
        <f>IF(DATABASE!$X3989&lt;&gt;1,"",DATABASE!Q3989)</f>
        <v/>
      </c>
      <c r="G3991" s="94">
        <f>IF(DATABASE!$X3989&lt;&gt;1,"",DATABASE!C3989)</f>
        <v/>
      </c>
      <c r="H3991" s="94">
        <f>IF(DATABASE!$X3989&lt;&gt;1,"",DATABASE!D3989)</f>
        <v/>
      </c>
      <c r="I3991" s="93">
        <f>IF(DATABASE!$X3989&lt;&gt;1,"",DATABASE!S3989)</f>
        <v/>
      </c>
    </row>
    <row r="3992" ht="16.5" customHeight="1" s="111">
      <c r="A3992" s="92">
        <f>IF(DATABASE!$X3990&lt;&gt;1,"",DATABASE!B3990)</f>
        <v/>
      </c>
      <c r="B3992" s="93">
        <f>IF(DATABASE!$X3990&lt;&gt;1,"",DATABASE!M3990)</f>
        <v/>
      </c>
      <c r="C3992" s="94">
        <f>IF(DATABASE!$X3990&lt;&gt;1,"",DATABASE!A3990)</f>
        <v/>
      </c>
      <c r="D3992" s="94">
        <f>IF(DATABASE!$X3990&lt;&gt;1,"",DATABASE!P3990)</f>
        <v/>
      </c>
      <c r="E3992" s="94">
        <f>IF(DATABASE!$X3990&lt;&gt;1,"",DATABASE!L3990)</f>
        <v/>
      </c>
      <c r="F3992" s="94">
        <f>IF(DATABASE!$X3990&lt;&gt;1,"",DATABASE!Q3990)</f>
        <v/>
      </c>
      <c r="G3992" s="94">
        <f>IF(DATABASE!$X3990&lt;&gt;1,"",DATABASE!C3990)</f>
        <v/>
      </c>
      <c r="H3992" s="94">
        <f>IF(DATABASE!$X3990&lt;&gt;1,"",DATABASE!D3990)</f>
        <v/>
      </c>
      <c r="I3992" s="93">
        <f>IF(DATABASE!$X3990&lt;&gt;1,"",DATABASE!S3990)</f>
        <v/>
      </c>
    </row>
    <row r="3993" ht="16.5" customHeight="1" s="111">
      <c r="A3993" s="92">
        <f>IF(DATABASE!$X3991&lt;&gt;1,"",DATABASE!B3991)</f>
        <v/>
      </c>
      <c r="B3993" s="93">
        <f>IF(DATABASE!$X3991&lt;&gt;1,"",DATABASE!M3991)</f>
        <v/>
      </c>
      <c r="C3993" s="94">
        <f>IF(DATABASE!$X3991&lt;&gt;1,"",DATABASE!A3991)</f>
        <v/>
      </c>
      <c r="D3993" s="94">
        <f>IF(DATABASE!$X3991&lt;&gt;1,"",DATABASE!P3991)</f>
        <v/>
      </c>
      <c r="E3993" s="94">
        <f>IF(DATABASE!$X3991&lt;&gt;1,"",DATABASE!L3991)</f>
        <v/>
      </c>
      <c r="F3993" s="94">
        <f>IF(DATABASE!$X3991&lt;&gt;1,"",DATABASE!Q3991)</f>
        <v/>
      </c>
      <c r="G3993" s="94">
        <f>IF(DATABASE!$X3991&lt;&gt;1,"",DATABASE!C3991)</f>
        <v/>
      </c>
      <c r="H3993" s="94">
        <f>IF(DATABASE!$X3991&lt;&gt;1,"",DATABASE!D3991)</f>
        <v/>
      </c>
      <c r="I3993" s="93">
        <f>IF(DATABASE!$X3991&lt;&gt;1,"",DATABASE!S3991)</f>
        <v/>
      </c>
    </row>
    <row r="3994" ht="16.5" customHeight="1" s="111">
      <c r="A3994" s="92">
        <f>IF(DATABASE!$X3992&lt;&gt;1,"",DATABASE!B3992)</f>
        <v/>
      </c>
      <c r="B3994" s="93">
        <f>IF(DATABASE!$X3992&lt;&gt;1,"",DATABASE!M3992)</f>
        <v/>
      </c>
      <c r="C3994" s="94">
        <f>IF(DATABASE!$X3992&lt;&gt;1,"",DATABASE!A3992)</f>
        <v/>
      </c>
      <c r="D3994" s="94">
        <f>IF(DATABASE!$X3992&lt;&gt;1,"",DATABASE!P3992)</f>
        <v/>
      </c>
      <c r="E3994" s="94">
        <f>IF(DATABASE!$X3992&lt;&gt;1,"",DATABASE!L3992)</f>
        <v/>
      </c>
      <c r="F3994" s="94">
        <f>IF(DATABASE!$X3992&lt;&gt;1,"",DATABASE!Q3992)</f>
        <v/>
      </c>
      <c r="G3994" s="94">
        <f>IF(DATABASE!$X3992&lt;&gt;1,"",DATABASE!C3992)</f>
        <v/>
      </c>
      <c r="H3994" s="94">
        <f>IF(DATABASE!$X3992&lt;&gt;1,"",DATABASE!D3992)</f>
        <v/>
      </c>
      <c r="I3994" s="93">
        <f>IF(DATABASE!$X3992&lt;&gt;1,"",DATABASE!S3992)</f>
        <v/>
      </c>
    </row>
    <row r="3995" ht="16.5" customHeight="1" s="111">
      <c r="A3995" s="92">
        <f>IF(DATABASE!$X3993&lt;&gt;1,"",DATABASE!B3993)</f>
        <v/>
      </c>
      <c r="B3995" s="93">
        <f>IF(DATABASE!$X3993&lt;&gt;1,"",DATABASE!M3993)</f>
        <v/>
      </c>
      <c r="C3995" s="94">
        <f>IF(DATABASE!$X3993&lt;&gt;1,"",DATABASE!A3993)</f>
        <v/>
      </c>
      <c r="D3995" s="94">
        <f>IF(DATABASE!$X3993&lt;&gt;1,"",DATABASE!P3993)</f>
        <v/>
      </c>
      <c r="E3995" s="94">
        <f>IF(DATABASE!$X3993&lt;&gt;1,"",DATABASE!L3993)</f>
        <v/>
      </c>
      <c r="F3995" s="94">
        <f>IF(DATABASE!$X3993&lt;&gt;1,"",DATABASE!Q3993)</f>
        <v/>
      </c>
      <c r="G3995" s="94">
        <f>IF(DATABASE!$X3993&lt;&gt;1,"",DATABASE!C3993)</f>
        <v/>
      </c>
      <c r="H3995" s="94">
        <f>IF(DATABASE!$X3993&lt;&gt;1,"",DATABASE!D3993)</f>
        <v/>
      </c>
      <c r="I3995" s="93">
        <f>IF(DATABASE!$X3993&lt;&gt;1,"",DATABASE!S3993)</f>
        <v/>
      </c>
    </row>
    <row r="3996" ht="16.5" customHeight="1" s="111">
      <c r="A3996" s="92">
        <f>IF(DATABASE!$X3994&lt;&gt;1,"",DATABASE!B3994)</f>
        <v/>
      </c>
      <c r="B3996" s="93">
        <f>IF(DATABASE!$X3994&lt;&gt;1,"",DATABASE!M3994)</f>
        <v/>
      </c>
      <c r="C3996" s="94">
        <f>IF(DATABASE!$X3994&lt;&gt;1,"",DATABASE!A3994)</f>
        <v/>
      </c>
      <c r="D3996" s="94">
        <f>IF(DATABASE!$X3994&lt;&gt;1,"",DATABASE!P3994)</f>
        <v/>
      </c>
      <c r="E3996" s="94">
        <f>IF(DATABASE!$X3994&lt;&gt;1,"",DATABASE!L3994)</f>
        <v/>
      </c>
      <c r="F3996" s="94">
        <f>IF(DATABASE!$X3994&lt;&gt;1,"",DATABASE!Q3994)</f>
        <v/>
      </c>
      <c r="G3996" s="94">
        <f>IF(DATABASE!$X3994&lt;&gt;1,"",DATABASE!C3994)</f>
        <v/>
      </c>
      <c r="H3996" s="94">
        <f>IF(DATABASE!$X3994&lt;&gt;1,"",DATABASE!D3994)</f>
        <v/>
      </c>
      <c r="I3996" s="93">
        <f>IF(DATABASE!$X3994&lt;&gt;1,"",DATABASE!S3994)</f>
        <v/>
      </c>
    </row>
    <row r="3997" ht="16.5" customHeight="1" s="111">
      <c r="A3997" s="92">
        <f>IF(DATABASE!$X3995&lt;&gt;1,"",DATABASE!B3995)</f>
        <v/>
      </c>
      <c r="B3997" s="93">
        <f>IF(DATABASE!$X3995&lt;&gt;1,"",DATABASE!M3995)</f>
        <v/>
      </c>
      <c r="C3997" s="94">
        <f>IF(DATABASE!$X3995&lt;&gt;1,"",DATABASE!A3995)</f>
        <v/>
      </c>
      <c r="D3997" s="94">
        <f>IF(DATABASE!$X3995&lt;&gt;1,"",DATABASE!P3995)</f>
        <v/>
      </c>
      <c r="E3997" s="94">
        <f>IF(DATABASE!$X3995&lt;&gt;1,"",DATABASE!L3995)</f>
        <v/>
      </c>
      <c r="F3997" s="94">
        <f>IF(DATABASE!$X3995&lt;&gt;1,"",DATABASE!Q3995)</f>
        <v/>
      </c>
      <c r="G3997" s="94">
        <f>IF(DATABASE!$X3995&lt;&gt;1,"",DATABASE!C3995)</f>
        <v/>
      </c>
      <c r="H3997" s="94">
        <f>IF(DATABASE!$X3995&lt;&gt;1,"",DATABASE!D3995)</f>
        <v/>
      </c>
      <c r="I3997" s="93">
        <f>IF(DATABASE!$X3995&lt;&gt;1,"",DATABASE!S3995)</f>
        <v/>
      </c>
    </row>
    <row r="3998" ht="16.5" customHeight="1" s="111">
      <c r="A3998" s="92">
        <f>IF(DATABASE!$X3996&lt;&gt;1,"",DATABASE!B3996)</f>
        <v/>
      </c>
      <c r="B3998" s="93">
        <f>IF(DATABASE!$X3996&lt;&gt;1,"",DATABASE!M3996)</f>
        <v/>
      </c>
      <c r="C3998" s="94">
        <f>IF(DATABASE!$X3996&lt;&gt;1,"",DATABASE!A3996)</f>
        <v/>
      </c>
      <c r="D3998" s="94">
        <f>IF(DATABASE!$X3996&lt;&gt;1,"",DATABASE!P3996)</f>
        <v/>
      </c>
      <c r="E3998" s="94">
        <f>IF(DATABASE!$X3996&lt;&gt;1,"",DATABASE!L3996)</f>
        <v/>
      </c>
      <c r="F3998" s="94">
        <f>IF(DATABASE!$X3996&lt;&gt;1,"",DATABASE!Q3996)</f>
        <v/>
      </c>
      <c r="G3998" s="94">
        <f>IF(DATABASE!$X3996&lt;&gt;1,"",DATABASE!C3996)</f>
        <v/>
      </c>
      <c r="H3998" s="94">
        <f>IF(DATABASE!$X3996&lt;&gt;1,"",DATABASE!D3996)</f>
        <v/>
      </c>
      <c r="I3998" s="93">
        <f>IF(DATABASE!$X3996&lt;&gt;1,"",DATABASE!S3996)</f>
        <v/>
      </c>
    </row>
    <row r="3999" ht="16.5" customHeight="1" s="111">
      <c r="A3999" s="92">
        <f>IF(DATABASE!$X3997&lt;&gt;1,"",DATABASE!B3997)</f>
        <v/>
      </c>
      <c r="B3999" s="93">
        <f>IF(DATABASE!$X3997&lt;&gt;1,"",DATABASE!M3997)</f>
        <v/>
      </c>
      <c r="C3999" s="94">
        <f>IF(DATABASE!$X3997&lt;&gt;1,"",DATABASE!A3997)</f>
        <v/>
      </c>
      <c r="D3999" s="94">
        <f>IF(DATABASE!$X3997&lt;&gt;1,"",DATABASE!P3997)</f>
        <v/>
      </c>
      <c r="E3999" s="94">
        <f>IF(DATABASE!$X3997&lt;&gt;1,"",DATABASE!L3997)</f>
        <v/>
      </c>
      <c r="F3999" s="94">
        <f>IF(DATABASE!$X3997&lt;&gt;1,"",DATABASE!Q3997)</f>
        <v/>
      </c>
      <c r="G3999" s="94">
        <f>IF(DATABASE!$X3997&lt;&gt;1,"",DATABASE!C3997)</f>
        <v/>
      </c>
      <c r="H3999" s="94">
        <f>IF(DATABASE!$X3997&lt;&gt;1,"",DATABASE!D3997)</f>
        <v/>
      </c>
      <c r="I3999" s="93">
        <f>IF(DATABASE!$X3997&lt;&gt;1,"",DATABASE!S3997)</f>
        <v/>
      </c>
    </row>
    <row r="4000" ht="16.5" customHeight="1" s="111">
      <c r="A4000" s="92">
        <f>IF(DATABASE!$X3998&lt;&gt;1,"",DATABASE!B3998)</f>
        <v/>
      </c>
      <c r="B4000" s="93">
        <f>IF(DATABASE!$X3998&lt;&gt;1,"",DATABASE!M3998)</f>
        <v/>
      </c>
      <c r="C4000" s="94">
        <f>IF(DATABASE!$X3998&lt;&gt;1,"",DATABASE!A3998)</f>
        <v/>
      </c>
      <c r="D4000" s="94">
        <f>IF(DATABASE!$X3998&lt;&gt;1,"",DATABASE!P3998)</f>
        <v/>
      </c>
      <c r="E4000" s="94">
        <f>IF(DATABASE!$X3998&lt;&gt;1,"",DATABASE!L3998)</f>
        <v/>
      </c>
      <c r="F4000" s="94">
        <f>IF(DATABASE!$X3998&lt;&gt;1,"",DATABASE!Q3998)</f>
        <v/>
      </c>
      <c r="G4000" s="94">
        <f>IF(DATABASE!$X3998&lt;&gt;1,"",DATABASE!C3998)</f>
        <v/>
      </c>
      <c r="H4000" s="94">
        <f>IF(DATABASE!$X3998&lt;&gt;1,"",DATABASE!D3998)</f>
        <v/>
      </c>
      <c r="I4000" s="93">
        <f>IF(DATABASE!$X3998&lt;&gt;1,"",DATABASE!S3998)</f>
        <v/>
      </c>
    </row>
    <row r="4001" ht="16.5" customHeight="1" s="111">
      <c r="A4001" s="92">
        <f>IF(DATABASE!$X3999&lt;&gt;1,"",DATABASE!B3999)</f>
        <v/>
      </c>
      <c r="B4001" s="93">
        <f>IF(DATABASE!$X3999&lt;&gt;1,"",DATABASE!M3999)</f>
        <v/>
      </c>
      <c r="C4001" s="94">
        <f>IF(DATABASE!$X3999&lt;&gt;1,"",DATABASE!A3999)</f>
        <v/>
      </c>
      <c r="D4001" s="94">
        <f>IF(DATABASE!$X3999&lt;&gt;1,"",DATABASE!P3999)</f>
        <v/>
      </c>
      <c r="E4001" s="94">
        <f>IF(DATABASE!$X3999&lt;&gt;1,"",DATABASE!L3999)</f>
        <v/>
      </c>
      <c r="F4001" s="94">
        <f>IF(DATABASE!$X3999&lt;&gt;1,"",DATABASE!Q3999)</f>
        <v/>
      </c>
      <c r="G4001" s="94">
        <f>IF(DATABASE!$X3999&lt;&gt;1,"",DATABASE!C3999)</f>
        <v/>
      </c>
      <c r="H4001" s="94">
        <f>IF(DATABASE!$X3999&lt;&gt;1,"",DATABASE!D3999)</f>
        <v/>
      </c>
      <c r="I4001" s="93">
        <f>IF(DATABASE!$X3999&lt;&gt;1,"",DATABASE!S3999)</f>
        <v/>
      </c>
    </row>
    <row r="4002" ht="16.5" customHeight="1" s="111">
      <c r="A4002" s="92">
        <f>IF(DATABASE!$X4000&lt;&gt;1,"",DATABASE!B4000)</f>
        <v/>
      </c>
      <c r="B4002" s="93">
        <f>IF(DATABASE!$X4000&lt;&gt;1,"",DATABASE!M4000)</f>
        <v/>
      </c>
      <c r="C4002" s="94">
        <f>IF(DATABASE!$X4000&lt;&gt;1,"",DATABASE!A4000)</f>
        <v/>
      </c>
      <c r="D4002" s="94">
        <f>IF(DATABASE!$X4000&lt;&gt;1,"",DATABASE!P4000)</f>
        <v/>
      </c>
      <c r="E4002" s="94">
        <f>IF(DATABASE!$X4000&lt;&gt;1,"",DATABASE!L4000)</f>
        <v/>
      </c>
      <c r="F4002" s="94">
        <f>IF(DATABASE!$X4000&lt;&gt;1,"",DATABASE!Q4000)</f>
        <v/>
      </c>
      <c r="G4002" s="94">
        <f>IF(DATABASE!$X4000&lt;&gt;1,"",DATABASE!C4000)</f>
        <v/>
      </c>
      <c r="H4002" s="94">
        <f>IF(DATABASE!$X4000&lt;&gt;1,"",DATABASE!D4000)</f>
        <v/>
      </c>
      <c r="I4002" s="93">
        <f>IF(DATABASE!$X4000&lt;&gt;1,"",DATABASE!S4000)</f>
        <v/>
      </c>
    </row>
    <row r="4003" ht="16.5" customHeight="1" s="111">
      <c r="A4003" s="92">
        <f>IF(DATABASE!$X4001&lt;&gt;1,"",DATABASE!B4001)</f>
        <v/>
      </c>
      <c r="B4003" s="93">
        <f>IF(DATABASE!$X4001&lt;&gt;1,"",DATABASE!M4001)</f>
        <v/>
      </c>
      <c r="C4003" s="94">
        <f>IF(DATABASE!$X4001&lt;&gt;1,"",DATABASE!A4001)</f>
        <v/>
      </c>
      <c r="D4003" s="94">
        <f>IF(DATABASE!$X4001&lt;&gt;1,"",DATABASE!P4001)</f>
        <v/>
      </c>
      <c r="E4003" s="94">
        <f>IF(DATABASE!$X4001&lt;&gt;1,"",DATABASE!L4001)</f>
        <v/>
      </c>
      <c r="F4003" s="94">
        <f>IF(DATABASE!$X4001&lt;&gt;1,"",DATABASE!Q4001)</f>
        <v/>
      </c>
      <c r="G4003" s="94">
        <f>IF(DATABASE!$X4001&lt;&gt;1,"",DATABASE!C4001)</f>
        <v/>
      </c>
      <c r="H4003" s="94">
        <f>IF(DATABASE!$X4001&lt;&gt;1,"",DATABASE!D4001)</f>
        <v/>
      </c>
      <c r="I4003" s="93">
        <f>IF(DATABASE!$X4001&lt;&gt;1,"",DATABASE!S4001)</f>
        <v/>
      </c>
    </row>
    <row r="4004" ht="16.5" customHeight="1" s="111">
      <c r="A4004" s="92">
        <f>IF(DATABASE!$X4002&lt;&gt;1,"",DATABASE!B4002)</f>
        <v/>
      </c>
      <c r="B4004" s="93">
        <f>IF(DATABASE!$X4002&lt;&gt;1,"",DATABASE!M4002)</f>
        <v/>
      </c>
      <c r="C4004" s="94">
        <f>IF(DATABASE!$X4002&lt;&gt;1,"",DATABASE!A4002)</f>
        <v/>
      </c>
      <c r="D4004" s="94">
        <f>IF(DATABASE!$X4002&lt;&gt;1,"",DATABASE!P4002)</f>
        <v/>
      </c>
      <c r="E4004" s="94">
        <f>IF(DATABASE!$X4002&lt;&gt;1,"",DATABASE!L4002)</f>
        <v/>
      </c>
      <c r="F4004" s="94">
        <f>IF(DATABASE!$X4002&lt;&gt;1,"",DATABASE!Q4002)</f>
        <v/>
      </c>
      <c r="G4004" s="94">
        <f>IF(DATABASE!$X4002&lt;&gt;1,"",DATABASE!C4002)</f>
        <v/>
      </c>
      <c r="H4004" s="94">
        <f>IF(DATABASE!$X4002&lt;&gt;1,"",DATABASE!D4002)</f>
        <v/>
      </c>
      <c r="I4004" s="93">
        <f>IF(DATABASE!$X4002&lt;&gt;1,"",DATABASE!S4002)</f>
        <v/>
      </c>
    </row>
    <row r="4005" ht="16.5" customHeight="1" s="111">
      <c r="A4005" s="92">
        <f>IF(DATABASE!$X4003&lt;&gt;1,"",DATABASE!B4003)</f>
        <v/>
      </c>
      <c r="B4005" s="93">
        <f>IF(DATABASE!$X4003&lt;&gt;1,"",DATABASE!M4003)</f>
        <v/>
      </c>
      <c r="C4005" s="94">
        <f>IF(DATABASE!$X4003&lt;&gt;1,"",DATABASE!A4003)</f>
        <v/>
      </c>
      <c r="D4005" s="94">
        <f>IF(DATABASE!$X4003&lt;&gt;1,"",DATABASE!P4003)</f>
        <v/>
      </c>
      <c r="E4005" s="94">
        <f>IF(DATABASE!$X4003&lt;&gt;1,"",DATABASE!L4003)</f>
        <v/>
      </c>
      <c r="F4005" s="94">
        <f>IF(DATABASE!$X4003&lt;&gt;1,"",DATABASE!Q4003)</f>
        <v/>
      </c>
      <c r="G4005" s="94">
        <f>IF(DATABASE!$X4003&lt;&gt;1,"",DATABASE!C4003)</f>
        <v/>
      </c>
      <c r="H4005" s="94">
        <f>IF(DATABASE!$X4003&lt;&gt;1,"",DATABASE!D4003)</f>
        <v/>
      </c>
      <c r="I4005" s="93">
        <f>IF(DATABASE!$X4003&lt;&gt;1,"",DATABASE!S4003)</f>
        <v/>
      </c>
    </row>
    <row r="4006" ht="16.5" customHeight="1" s="111">
      <c r="A4006" s="92">
        <f>IF(DATABASE!$X4004&lt;&gt;1,"",DATABASE!B4004)</f>
        <v/>
      </c>
      <c r="B4006" s="93">
        <f>IF(DATABASE!$X4004&lt;&gt;1,"",DATABASE!M4004)</f>
        <v/>
      </c>
      <c r="C4006" s="94">
        <f>IF(DATABASE!$X4004&lt;&gt;1,"",DATABASE!A4004)</f>
        <v/>
      </c>
      <c r="D4006" s="94">
        <f>IF(DATABASE!$X4004&lt;&gt;1,"",DATABASE!P4004)</f>
        <v/>
      </c>
      <c r="E4006" s="94">
        <f>IF(DATABASE!$X4004&lt;&gt;1,"",DATABASE!L4004)</f>
        <v/>
      </c>
      <c r="F4006" s="94">
        <f>IF(DATABASE!$X4004&lt;&gt;1,"",DATABASE!Q4004)</f>
        <v/>
      </c>
      <c r="G4006" s="94">
        <f>IF(DATABASE!$X4004&lt;&gt;1,"",DATABASE!C4004)</f>
        <v/>
      </c>
      <c r="H4006" s="94">
        <f>IF(DATABASE!$X4004&lt;&gt;1,"",DATABASE!D4004)</f>
        <v/>
      </c>
      <c r="I4006" s="93">
        <f>IF(DATABASE!$X4004&lt;&gt;1,"",DATABASE!S4004)</f>
        <v/>
      </c>
    </row>
    <row r="4007" ht="16.5" customHeight="1" s="111">
      <c r="A4007" s="92">
        <f>IF(DATABASE!$X4005&lt;&gt;1,"",DATABASE!B4005)</f>
        <v/>
      </c>
      <c r="B4007" s="93">
        <f>IF(DATABASE!$X4005&lt;&gt;1,"",DATABASE!M4005)</f>
        <v/>
      </c>
      <c r="C4007" s="94">
        <f>IF(DATABASE!$X4005&lt;&gt;1,"",DATABASE!A4005)</f>
        <v/>
      </c>
      <c r="D4007" s="94">
        <f>IF(DATABASE!$X4005&lt;&gt;1,"",DATABASE!P4005)</f>
        <v/>
      </c>
      <c r="E4007" s="94">
        <f>IF(DATABASE!$X4005&lt;&gt;1,"",DATABASE!L4005)</f>
        <v/>
      </c>
      <c r="F4007" s="94">
        <f>IF(DATABASE!$X4005&lt;&gt;1,"",DATABASE!Q4005)</f>
        <v/>
      </c>
      <c r="G4007" s="94">
        <f>IF(DATABASE!$X4005&lt;&gt;1,"",DATABASE!C4005)</f>
        <v/>
      </c>
      <c r="H4007" s="94">
        <f>IF(DATABASE!$X4005&lt;&gt;1,"",DATABASE!D4005)</f>
        <v/>
      </c>
      <c r="I4007" s="93">
        <f>IF(DATABASE!$X4005&lt;&gt;1,"",DATABASE!S4005)</f>
        <v/>
      </c>
    </row>
    <row r="4008" ht="16.5" customHeight="1" s="111">
      <c r="A4008" s="92">
        <f>IF(DATABASE!$X4006&lt;&gt;1,"",DATABASE!B4006)</f>
        <v/>
      </c>
      <c r="B4008" s="93">
        <f>IF(DATABASE!$X4006&lt;&gt;1,"",DATABASE!M4006)</f>
        <v/>
      </c>
      <c r="C4008" s="94">
        <f>IF(DATABASE!$X4006&lt;&gt;1,"",DATABASE!A4006)</f>
        <v/>
      </c>
      <c r="D4008" s="94">
        <f>IF(DATABASE!$X4006&lt;&gt;1,"",DATABASE!P4006)</f>
        <v/>
      </c>
      <c r="E4008" s="94">
        <f>IF(DATABASE!$X4006&lt;&gt;1,"",DATABASE!L4006)</f>
        <v/>
      </c>
      <c r="F4008" s="94">
        <f>IF(DATABASE!$X4006&lt;&gt;1,"",DATABASE!Q4006)</f>
        <v/>
      </c>
      <c r="G4008" s="94">
        <f>IF(DATABASE!$X4006&lt;&gt;1,"",DATABASE!C4006)</f>
        <v/>
      </c>
      <c r="H4008" s="94">
        <f>IF(DATABASE!$X4006&lt;&gt;1,"",DATABASE!D4006)</f>
        <v/>
      </c>
      <c r="I4008" s="93">
        <f>IF(DATABASE!$X4006&lt;&gt;1,"",DATABASE!S4006)</f>
        <v/>
      </c>
    </row>
    <row r="4009" ht="16.5" customHeight="1" s="111">
      <c r="A4009" s="92">
        <f>IF(DATABASE!$X4007&lt;&gt;1,"",DATABASE!B4007)</f>
        <v/>
      </c>
      <c r="B4009" s="93">
        <f>IF(DATABASE!$X4007&lt;&gt;1,"",DATABASE!M4007)</f>
        <v/>
      </c>
      <c r="C4009" s="94">
        <f>IF(DATABASE!$X4007&lt;&gt;1,"",DATABASE!A4007)</f>
        <v/>
      </c>
      <c r="D4009" s="94">
        <f>IF(DATABASE!$X4007&lt;&gt;1,"",DATABASE!P4007)</f>
        <v/>
      </c>
      <c r="E4009" s="94">
        <f>IF(DATABASE!$X4007&lt;&gt;1,"",DATABASE!L4007)</f>
        <v/>
      </c>
      <c r="F4009" s="94">
        <f>IF(DATABASE!$X4007&lt;&gt;1,"",DATABASE!Q4007)</f>
        <v/>
      </c>
      <c r="G4009" s="94">
        <f>IF(DATABASE!$X4007&lt;&gt;1,"",DATABASE!C4007)</f>
        <v/>
      </c>
      <c r="H4009" s="94">
        <f>IF(DATABASE!$X4007&lt;&gt;1,"",DATABASE!D4007)</f>
        <v/>
      </c>
      <c r="I4009" s="93">
        <f>IF(DATABASE!$X4007&lt;&gt;1,"",DATABASE!S4007)</f>
        <v/>
      </c>
    </row>
    <row r="4010" ht="16.5" customHeight="1" s="111">
      <c r="A4010" s="92">
        <f>IF(DATABASE!$X4008&lt;&gt;1,"",DATABASE!B4008)</f>
        <v/>
      </c>
      <c r="B4010" s="93">
        <f>IF(DATABASE!$X4008&lt;&gt;1,"",DATABASE!M4008)</f>
        <v/>
      </c>
      <c r="C4010" s="94">
        <f>IF(DATABASE!$X4008&lt;&gt;1,"",DATABASE!A4008)</f>
        <v/>
      </c>
      <c r="D4010" s="94">
        <f>IF(DATABASE!$X4008&lt;&gt;1,"",DATABASE!P4008)</f>
        <v/>
      </c>
      <c r="E4010" s="94">
        <f>IF(DATABASE!$X4008&lt;&gt;1,"",DATABASE!L4008)</f>
        <v/>
      </c>
      <c r="F4010" s="94">
        <f>IF(DATABASE!$X4008&lt;&gt;1,"",DATABASE!Q4008)</f>
        <v/>
      </c>
      <c r="G4010" s="94">
        <f>IF(DATABASE!$X4008&lt;&gt;1,"",DATABASE!C4008)</f>
        <v/>
      </c>
      <c r="H4010" s="94">
        <f>IF(DATABASE!$X4008&lt;&gt;1,"",DATABASE!D4008)</f>
        <v/>
      </c>
      <c r="I4010" s="93">
        <f>IF(DATABASE!$X4008&lt;&gt;1,"",DATABASE!S4008)</f>
        <v/>
      </c>
    </row>
    <row r="4011" ht="16.5" customHeight="1" s="111">
      <c r="A4011" s="92">
        <f>IF(DATABASE!$X4009&lt;&gt;1,"",DATABASE!B4009)</f>
        <v/>
      </c>
      <c r="B4011" s="93">
        <f>IF(DATABASE!$X4009&lt;&gt;1,"",DATABASE!M4009)</f>
        <v/>
      </c>
      <c r="C4011" s="94">
        <f>IF(DATABASE!$X4009&lt;&gt;1,"",DATABASE!A4009)</f>
        <v/>
      </c>
      <c r="D4011" s="94">
        <f>IF(DATABASE!$X4009&lt;&gt;1,"",DATABASE!P4009)</f>
        <v/>
      </c>
      <c r="E4011" s="94">
        <f>IF(DATABASE!$X4009&lt;&gt;1,"",DATABASE!L4009)</f>
        <v/>
      </c>
      <c r="F4011" s="94">
        <f>IF(DATABASE!$X4009&lt;&gt;1,"",DATABASE!Q4009)</f>
        <v/>
      </c>
      <c r="G4011" s="94">
        <f>IF(DATABASE!$X4009&lt;&gt;1,"",DATABASE!C4009)</f>
        <v/>
      </c>
      <c r="H4011" s="94">
        <f>IF(DATABASE!$X4009&lt;&gt;1,"",DATABASE!D4009)</f>
        <v/>
      </c>
      <c r="I4011" s="93">
        <f>IF(DATABASE!$X4009&lt;&gt;1,"",DATABASE!S4009)</f>
        <v/>
      </c>
    </row>
    <row r="4012" ht="16.5" customHeight="1" s="111">
      <c r="A4012" s="92">
        <f>IF(DATABASE!$X4010&lt;&gt;1,"",DATABASE!B4010)</f>
        <v/>
      </c>
      <c r="B4012" s="93">
        <f>IF(DATABASE!$X4010&lt;&gt;1,"",DATABASE!M4010)</f>
        <v/>
      </c>
      <c r="C4012" s="94">
        <f>IF(DATABASE!$X4010&lt;&gt;1,"",DATABASE!A4010)</f>
        <v/>
      </c>
      <c r="D4012" s="94">
        <f>IF(DATABASE!$X4010&lt;&gt;1,"",DATABASE!P4010)</f>
        <v/>
      </c>
      <c r="E4012" s="94">
        <f>IF(DATABASE!$X4010&lt;&gt;1,"",DATABASE!L4010)</f>
        <v/>
      </c>
      <c r="F4012" s="94">
        <f>IF(DATABASE!$X4010&lt;&gt;1,"",DATABASE!Q4010)</f>
        <v/>
      </c>
      <c r="G4012" s="94">
        <f>IF(DATABASE!$X4010&lt;&gt;1,"",DATABASE!C4010)</f>
        <v/>
      </c>
      <c r="H4012" s="94">
        <f>IF(DATABASE!$X4010&lt;&gt;1,"",DATABASE!D4010)</f>
        <v/>
      </c>
      <c r="I4012" s="93">
        <f>IF(DATABASE!$X4010&lt;&gt;1,"",DATABASE!S4010)</f>
        <v/>
      </c>
    </row>
    <row r="4013" ht="16.5" customHeight="1" s="111">
      <c r="A4013" s="92">
        <f>IF(DATABASE!$X4011&lt;&gt;1,"",DATABASE!B4011)</f>
        <v/>
      </c>
      <c r="B4013" s="93">
        <f>IF(DATABASE!$X4011&lt;&gt;1,"",DATABASE!M4011)</f>
        <v/>
      </c>
      <c r="C4013" s="94">
        <f>IF(DATABASE!$X4011&lt;&gt;1,"",DATABASE!A4011)</f>
        <v/>
      </c>
      <c r="D4013" s="94">
        <f>IF(DATABASE!$X4011&lt;&gt;1,"",DATABASE!P4011)</f>
        <v/>
      </c>
      <c r="E4013" s="94">
        <f>IF(DATABASE!$X4011&lt;&gt;1,"",DATABASE!L4011)</f>
        <v/>
      </c>
      <c r="F4013" s="94">
        <f>IF(DATABASE!$X4011&lt;&gt;1,"",DATABASE!Q4011)</f>
        <v/>
      </c>
      <c r="G4013" s="94">
        <f>IF(DATABASE!$X4011&lt;&gt;1,"",DATABASE!C4011)</f>
        <v/>
      </c>
      <c r="H4013" s="94">
        <f>IF(DATABASE!$X4011&lt;&gt;1,"",DATABASE!D4011)</f>
        <v/>
      </c>
      <c r="I4013" s="93">
        <f>IF(DATABASE!$X4011&lt;&gt;1,"",DATABASE!S4011)</f>
        <v/>
      </c>
    </row>
    <row r="4014" ht="16.5" customHeight="1" s="111">
      <c r="A4014" s="92">
        <f>IF(DATABASE!$X4012&lt;&gt;1,"",DATABASE!B4012)</f>
        <v/>
      </c>
      <c r="B4014" s="93">
        <f>IF(DATABASE!$X4012&lt;&gt;1,"",DATABASE!M4012)</f>
        <v/>
      </c>
      <c r="C4014" s="94">
        <f>IF(DATABASE!$X4012&lt;&gt;1,"",DATABASE!A4012)</f>
        <v/>
      </c>
      <c r="D4014" s="94">
        <f>IF(DATABASE!$X4012&lt;&gt;1,"",DATABASE!P4012)</f>
        <v/>
      </c>
      <c r="E4014" s="94">
        <f>IF(DATABASE!$X4012&lt;&gt;1,"",DATABASE!L4012)</f>
        <v/>
      </c>
      <c r="F4014" s="94">
        <f>IF(DATABASE!$X4012&lt;&gt;1,"",DATABASE!Q4012)</f>
        <v/>
      </c>
      <c r="G4014" s="94">
        <f>IF(DATABASE!$X4012&lt;&gt;1,"",DATABASE!C4012)</f>
        <v/>
      </c>
      <c r="H4014" s="94">
        <f>IF(DATABASE!$X4012&lt;&gt;1,"",DATABASE!D4012)</f>
        <v/>
      </c>
      <c r="I4014" s="93">
        <f>IF(DATABASE!$X4012&lt;&gt;1,"",DATABASE!S4012)</f>
        <v/>
      </c>
    </row>
    <row r="4015" ht="16.5" customHeight="1" s="111">
      <c r="A4015" s="92">
        <f>IF(DATABASE!$X4013&lt;&gt;1,"",DATABASE!B4013)</f>
        <v/>
      </c>
      <c r="B4015" s="93">
        <f>IF(DATABASE!$X4013&lt;&gt;1,"",DATABASE!M4013)</f>
        <v/>
      </c>
      <c r="C4015" s="94">
        <f>IF(DATABASE!$X4013&lt;&gt;1,"",DATABASE!A4013)</f>
        <v/>
      </c>
      <c r="D4015" s="94">
        <f>IF(DATABASE!$X4013&lt;&gt;1,"",DATABASE!P4013)</f>
        <v/>
      </c>
      <c r="E4015" s="94">
        <f>IF(DATABASE!$X4013&lt;&gt;1,"",DATABASE!L4013)</f>
        <v/>
      </c>
      <c r="F4015" s="94">
        <f>IF(DATABASE!$X4013&lt;&gt;1,"",DATABASE!Q4013)</f>
        <v/>
      </c>
      <c r="G4015" s="94">
        <f>IF(DATABASE!$X4013&lt;&gt;1,"",DATABASE!C4013)</f>
        <v/>
      </c>
      <c r="H4015" s="94">
        <f>IF(DATABASE!$X4013&lt;&gt;1,"",DATABASE!D4013)</f>
        <v/>
      </c>
      <c r="I4015" s="93">
        <f>IF(DATABASE!$X4013&lt;&gt;1,"",DATABASE!S4013)</f>
        <v/>
      </c>
    </row>
    <row r="4016" ht="16.5" customHeight="1" s="111">
      <c r="A4016" s="92">
        <f>IF(DATABASE!$X4014&lt;&gt;1,"",DATABASE!B4014)</f>
        <v/>
      </c>
      <c r="B4016" s="93">
        <f>IF(DATABASE!$X4014&lt;&gt;1,"",DATABASE!M4014)</f>
        <v/>
      </c>
      <c r="C4016" s="94">
        <f>IF(DATABASE!$X4014&lt;&gt;1,"",DATABASE!A4014)</f>
        <v/>
      </c>
      <c r="D4016" s="94">
        <f>IF(DATABASE!$X4014&lt;&gt;1,"",DATABASE!P4014)</f>
        <v/>
      </c>
      <c r="E4016" s="94">
        <f>IF(DATABASE!$X4014&lt;&gt;1,"",DATABASE!L4014)</f>
        <v/>
      </c>
      <c r="F4016" s="94">
        <f>IF(DATABASE!$X4014&lt;&gt;1,"",DATABASE!Q4014)</f>
        <v/>
      </c>
      <c r="G4016" s="94">
        <f>IF(DATABASE!$X4014&lt;&gt;1,"",DATABASE!C4014)</f>
        <v/>
      </c>
      <c r="H4016" s="94">
        <f>IF(DATABASE!$X4014&lt;&gt;1,"",DATABASE!D4014)</f>
        <v/>
      </c>
      <c r="I4016" s="93">
        <f>IF(DATABASE!$X4014&lt;&gt;1,"",DATABASE!S4014)</f>
        <v/>
      </c>
    </row>
    <row r="4017" ht="16.5" customHeight="1" s="111">
      <c r="A4017" s="92">
        <f>IF(DATABASE!$X4015&lt;&gt;1,"",DATABASE!B4015)</f>
        <v/>
      </c>
      <c r="B4017" s="93">
        <f>IF(DATABASE!$X4015&lt;&gt;1,"",DATABASE!M4015)</f>
        <v/>
      </c>
      <c r="C4017" s="94">
        <f>IF(DATABASE!$X4015&lt;&gt;1,"",DATABASE!A4015)</f>
        <v/>
      </c>
      <c r="D4017" s="94">
        <f>IF(DATABASE!$X4015&lt;&gt;1,"",DATABASE!P4015)</f>
        <v/>
      </c>
      <c r="E4017" s="94">
        <f>IF(DATABASE!$X4015&lt;&gt;1,"",DATABASE!L4015)</f>
        <v/>
      </c>
      <c r="F4017" s="94">
        <f>IF(DATABASE!$X4015&lt;&gt;1,"",DATABASE!Q4015)</f>
        <v/>
      </c>
      <c r="G4017" s="94">
        <f>IF(DATABASE!$X4015&lt;&gt;1,"",DATABASE!C4015)</f>
        <v/>
      </c>
      <c r="H4017" s="94">
        <f>IF(DATABASE!$X4015&lt;&gt;1,"",DATABASE!D4015)</f>
        <v/>
      </c>
      <c r="I4017" s="93">
        <f>IF(DATABASE!$X4015&lt;&gt;1,"",DATABASE!S4015)</f>
        <v/>
      </c>
    </row>
    <row r="4018" ht="16.5" customHeight="1" s="111">
      <c r="A4018" s="92">
        <f>IF(DATABASE!$X4016&lt;&gt;1,"",DATABASE!B4016)</f>
        <v/>
      </c>
      <c r="B4018" s="93">
        <f>IF(DATABASE!$X4016&lt;&gt;1,"",DATABASE!M4016)</f>
        <v/>
      </c>
      <c r="C4018" s="94">
        <f>IF(DATABASE!$X4016&lt;&gt;1,"",DATABASE!A4016)</f>
        <v/>
      </c>
      <c r="D4018" s="94">
        <f>IF(DATABASE!$X4016&lt;&gt;1,"",DATABASE!P4016)</f>
        <v/>
      </c>
      <c r="E4018" s="94">
        <f>IF(DATABASE!$X4016&lt;&gt;1,"",DATABASE!L4016)</f>
        <v/>
      </c>
      <c r="F4018" s="94">
        <f>IF(DATABASE!$X4016&lt;&gt;1,"",DATABASE!Q4016)</f>
        <v/>
      </c>
      <c r="G4018" s="94">
        <f>IF(DATABASE!$X4016&lt;&gt;1,"",DATABASE!C4016)</f>
        <v/>
      </c>
      <c r="H4018" s="94">
        <f>IF(DATABASE!$X4016&lt;&gt;1,"",DATABASE!D4016)</f>
        <v/>
      </c>
      <c r="I4018" s="93">
        <f>IF(DATABASE!$X4016&lt;&gt;1,"",DATABASE!S4016)</f>
        <v/>
      </c>
    </row>
    <row r="4019" ht="16.5" customHeight="1" s="111">
      <c r="A4019" s="92">
        <f>IF(DATABASE!$X4017&lt;&gt;1,"",DATABASE!B4017)</f>
        <v/>
      </c>
      <c r="B4019" s="93">
        <f>IF(DATABASE!$X4017&lt;&gt;1,"",DATABASE!M4017)</f>
        <v/>
      </c>
      <c r="C4019" s="94">
        <f>IF(DATABASE!$X4017&lt;&gt;1,"",DATABASE!A4017)</f>
        <v/>
      </c>
      <c r="D4019" s="94">
        <f>IF(DATABASE!$X4017&lt;&gt;1,"",DATABASE!P4017)</f>
        <v/>
      </c>
      <c r="E4019" s="94">
        <f>IF(DATABASE!$X4017&lt;&gt;1,"",DATABASE!L4017)</f>
        <v/>
      </c>
      <c r="F4019" s="94">
        <f>IF(DATABASE!$X4017&lt;&gt;1,"",DATABASE!Q4017)</f>
        <v/>
      </c>
      <c r="G4019" s="94">
        <f>IF(DATABASE!$X4017&lt;&gt;1,"",DATABASE!C4017)</f>
        <v/>
      </c>
      <c r="H4019" s="94">
        <f>IF(DATABASE!$X4017&lt;&gt;1,"",DATABASE!D4017)</f>
        <v/>
      </c>
      <c r="I4019" s="93">
        <f>IF(DATABASE!$X4017&lt;&gt;1,"",DATABASE!S4017)</f>
        <v/>
      </c>
    </row>
    <row r="4020" ht="16.5" customHeight="1" s="111">
      <c r="A4020" s="92">
        <f>IF(DATABASE!$X4018&lt;&gt;1,"",DATABASE!B4018)</f>
        <v/>
      </c>
      <c r="B4020" s="93">
        <f>IF(DATABASE!$X4018&lt;&gt;1,"",DATABASE!M4018)</f>
        <v/>
      </c>
      <c r="C4020" s="94">
        <f>IF(DATABASE!$X4018&lt;&gt;1,"",DATABASE!A4018)</f>
        <v/>
      </c>
      <c r="D4020" s="94">
        <f>IF(DATABASE!$X4018&lt;&gt;1,"",DATABASE!P4018)</f>
        <v/>
      </c>
      <c r="E4020" s="94">
        <f>IF(DATABASE!$X4018&lt;&gt;1,"",DATABASE!L4018)</f>
        <v/>
      </c>
      <c r="F4020" s="94">
        <f>IF(DATABASE!$X4018&lt;&gt;1,"",DATABASE!Q4018)</f>
        <v/>
      </c>
      <c r="G4020" s="94">
        <f>IF(DATABASE!$X4018&lt;&gt;1,"",DATABASE!C4018)</f>
        <v/>
      </c>
      <c r="H4020" s="94">
        <f>IF(DATABASE!$X4018&lt;&gt;1,"",DATABASE!D4018)</f>
        <v/>
      </c>
      <c r="I4020" s="93">
        <f>IF(DATABASE!$X4018&lt;&gt;1,"",DATABASE!S4018)</f>
        <v/>
      </c>
    </row>
    <row r="4021" ht="16.5" customHeight="1" s="111">
      <c r="A4021" s="92">
        <f>IF(DATABASE!$X4019&lt;&gt;1,"",DATABASE!B4019)</f>
        <v/>
      </c>
      <c r="B4021" s="93">
        <f>IF(DATABASE!$X4019&lt;&gt;1,"",DATABASE!M4019)</f>
        <v/>
      </c>
      <c r="C4021" s="94">
        <f>IF(DATABASE!$X4019&lt;&gt;1,"",DATABASE!A4019)</f>
        <v/>
      </c>
      <c r="D4021" s="94">
        <f>IF(DATABASE!$X4019&lt;&gt;1,"",DATABASE!P4019)</f>
        <v/>
      </c>
      <c r="E4021" s="94">
        <f>IF(DATABASE!$X4019&lt;&gt;1,"",DATABASE!L4019)</f>
        <v/>
      </c>
      <c r="F4021" s="94">
        <f>IF(DATABASE!$X4019&lt;&gt;1,"",DATABASE!Q4019)</f>
        <v/>
      </c>
      <c r="G4021" s="94">
        <f>IF(DATABASE!$X4019&lt;&gt;1,"",DATABASE!C4019)</f>
        <v/>
      </c>
      <c r="H4021" s="94">
        <f>IF(DATABASE!$X4019&lt;&gt;1,"",DATABASE!D4019)</f>
        <v/>
      </c>
      <c r="I4021" s="93">
        <f>IF(DATABASE!$X4019&lt;&gt;1,"",DATABASE!S4019)</f>
        <v/>
      </c>
    </row>
    <row r="4022" ht="16.5" customHeight="1" s="111">
      <c r="A4022" s="92">
        <f>IF(DATABASE!$X4020&lt;&gt;1,"",DATABASE!B4020)</f>
        <v/>
      </c>
      <c r="B4022" s="93">
        <f>IF(DATABASE!$X4020&lt;&gt;1,"",DATABASE!M4020)</f>
        <v/>
      </c>
      <c r="C4022" s="94">
        <f>IF(DATABASE!$X4020&lt;&gt;1,"",DATABASE!A4020)</f>
        <v/>
      </c>
      <c r="D4022" s="94">
        <f>IF(DATABASE!$X4020&lt;&gt;1,"",DATABASE!P4020)</f>
        <v/>
      </c>
      <c r="E4022" s="94">
        <f>IF(DATABASE!$X4020&lt;&gt;1,"",DATABASE!L4020)</f>
        <v/>
      </c>
      <c r="F4022" s="94">
        <f>IF(DATABASE!$X4020&lt;&gt;1,"",DATABASE!Q4020)</f>
        <v/>
      </c>
      <c r="G4022" s="94">
        <f>IF(DATABASE!$X4020&lt;&gt;1,"",DATABASE!C4020)</f>
        <v/>
      </c>
      <c r="H4022" s="94">
        <f>IF(DATABASE!$X4020&lt;&gt;1,"",DATABASE!D4020)</f>
        <v/>
      </c>
      <c r="I4022" s="93">
        <f>IF(DATABASE!$X4020&lt;&gt;1,"",DATABASE!S4020)</f>
        <v/>
      </c>
    </row>
    <row r="4023" ht="16.5" customHeight="1" s="111">
      <c r="A4023" s="92">
        <f>IF(DATABASE!$X4021&lt;&gt;1,"",DATABASE!B4021)</f>
        <v/>
      </c>
      <c r="B4023" s="93">
        <f>IF(DATABASE!$X4021&lt;&gt;1,"",DATABASE!M4021)</f>
        <v/>
      </c>
      <c r="C4023" s="94">
        <f>IF(DATABASE!$X4021&lt;&gt;1,"",DATABASE!A4021)</f>
        <v/>
      </c>
      <c r="D4023" s="94">
        <f>IF(DATABASE!$X4021&lt;&gt;1,"",DATABASE!P4021)</f>
        <v/>
      </c>
      <c r="E4023" s="94">
        <f>IF(DATABASE!$X4021&lt;&gt;1,"",DATABASE!L4021)</f>
        <v/>
      </c>
      <c r="F4023" s="94">
        <f>IF(DATABASE!$X4021&lt;&gt;1,"",DATABASE!Q4021)</f>
        <v/>
      </c>
      <c r="G4023" s="94">
        <f>IF(DATABASE!$X4021&lt;&gt;1,"",DATABASE!C4021)</f>
        <v/>
      </c>
      <c r="H4023" s="94">
        <f>IF(DATABASE!$X4021&lt;&gt;1,"",DATABASE!D4021)</f>
        <v/>
      </c>
      <c r="I4023" s="93">
        <f>IF(DATABASE!$X4021&lt;&gt;1,"",DATABASE!S4021)</f>
        <v/>
      </c>
    </row>
    <row r="4024" ht="16.5" customHeight="1" s="111">
      <c r="A4024" s="92">
        <f>IF(DATABASE!$X4022&lt;&gt;1,"",DATABASE!B4022)</f>
        <v/>
      </c>
      <c r="B4024" s="93">
        <f>IF(DATABASE!$X4022&lt;&gt;1,"",DATABASE!M4022)</f>
        <v/>
      </c>
      <c r="C4024" s="94">
        <f>IF(DATABASE!$X4022&lt;&gt;1,"",DATABASE!A4022)</f>
        <v/>
      </c>
      <c r="D4024" s="94">
        <f>IF(DATABASE!$X4022&lt;&gt;1,"",DATABASE!P4022)</f>
        <v/>
      </c>
      <c r="E4024" s="94">
        <f>IF(DATABASE!$X4022&lt;&gt;1,"",DATABASE!L4022)</f>
        <v/>
      </c>
      <c r="F4024" s="94">
        <f>IF(DATABASE!$X4022&lt;&gt;1,"",DATABASE!Q4022)</f>
        <v/>
      </c>
      <c r="G4024" s="94">
        <f>IF(DATABASE!$X4022&lt;&gt;1,"",DATABASE!C4022)</f>
        <v/>
      </c>
      <c r="H4024" s="94">
        <f>IF(DATABASE!$X4022&lt;&gt;1,"",DATABASE!D4022)</f>
        <v/>
      </c>
      <c r="I4024" s="93">
        <f>IF(DATABASE!$X4022&lt;&gt;1,"",DATABASE!S4022)</f>
        <v/>
      </c>
    </row>
    <row r="4025" ht="16.5" customHeight="1" s="111">
      <c r="A4025" s="92">
        <f>IF(DATABASE!$X4023&lt;&gt;1,"",DATABASE!B4023)</f>
        <v/>
      </c>
      <c r="B4025" s="93">
        <f>IF(DATABASE!$X4023&lt;&gt;1,"",DATABASE!M4023)</f>
        <v/>
      </c>
      <c r="C4025" s="94">
        <f>IF(DATABASE!$X4023&lt;&gt;1,"",DATABASE!A4023)</f>
        <v/>
      </c>
      <c r="D4025" s="94">
        <f>IF(DATABASE!$X4023&lt;&gt;1,"",DATABASE!P4023)</f>
        <v/>
      </c>
      <c r="E4025" s="94">
        <f>IF(DATABASE!$X4023&lt;&gt;1,"",DATABASE!L4023)</f>
        <v/>
      </c>
      <c r="F4025" s="94">
        <f>IF(DATABASE!$X4023&lt;&gt;1,"",DATABASE!Q4023)</f>
        <v/>
      </c>
      <c r="G4025" s="94">
        <f>IF(DATABASE!$X4023&lt;&gt;1,"",DATABASE!C4023)</f>
        <v/>
      </c>
      <c r="H4025" s="94">
        <f>IF(DATABASE!$X4023&lt;&gt;1,"",DATABASE!D4023)</f>
        <v/>
      </c>
      <c r="I4025" s="93">
        <f>IF(DATABASE!$X4023&lt;&gt;1,"",DATABASE!S4023)</f>
        <v/>
      </c>
    </row>
    <row r="4026" ht="16.5" customHeight="1" s="111">
      <c r="A4026" s="92">
        <f>IF(DATABASE!$X4024&lt;&gt;1,"",DATABASE!B4024)</f>
        <v/>
      </c>
      <c r="B4026" s="93">
        <f>IF(DATABASE!$X4024&lt;&gt;1,"",DATABASE!M4024)</f>
        <v/>
      </c>
      <c r="C4026" s="94">
        <f>IF(DATABASE!$X4024&lt;&gt;1,"",DATABASE!A4024)</f>
        <v/>
      </c>
      <c r="D4026" s="94">
        <f>IF(DATABASE!$X4024&lt;&gt;1,"",DATABASE!P4024)</f>
        <v/>
      </c>
      <c r="E4026" s="94">
        <f>IF(DATABASE!$X4024&lt;&gt;1,"",DATABASE!L4024)</f>
        <v/>
      </c>
      <c r="F4026" s="94">
        <f>IF(DATABASE!$X4024&lt;&gt;1,"",DATABASE!Q4024)</f>
        <v/>
      </c>
      <c r="G4026" s="94">
        <f>IF(DATABASE!$X4024&lt;&gt;1,"",DATABASE!C4024)</f>
        <v/>
      </c>
      <c r="H4026" s="94">
        <f>IF(DATABASE!$X4024&lt;&gt;1,"",DATABASE!D4024)</f>
        <v/>
      </c>
      <c r="I4026" s="93">
        <f>IF(DATABASE!$X4024&lt;&gt;1,"",DATABASE!S4024)</f>
        <v/>
      </c>
    </row>
    <row r="4027" ht="16.5" customHeight="1" s="111">
      <c r="A4027" s="92">
        <f>IF(DATABASE!$X4025&lt;&gt;1,"",DATABASE!B4025)</f>
        <v/>
      </c>
      <c r="B4027" s="93">
        <f>IF(DATABASE!$X4025&lt;&gt;1,"",DATABASE!M4025)</f>
        <v/>
      </c>
      <c r="C4027" s="94">
        <f>IF(DATABASE!$X4025&lt;&gt;1,"",DATABASE!A4025)</f>
        <v/>
      </c>
      <c r="D4027" s="94">
        <f>IF(DATABASE!$X4025&lt;&gt;1,"",DATABASE!P4025)</f>
        <v/>
      </c>
      <c r="E4027" s="94">
        <f>IF(DATABASE!$X4025&lt;&gt;1,"",DATABASE!L4025)</f>
        <v/>
      </c>
      <c r="F4027" s="94">
        <f>IF(DATABASE!$X4025&lt;&gt;1,"",DATABASE!Q4025)</f>
        <v/>
      </c>
      <c r="G4027" s="94">
        <f>IF(DATABASE!$X4025&lt;&gt;1,"",DATABASE!C4025)</f>
        <v/>
      </c>
      <c r="H4027" s="94">
        <f>IF(DATABASE!$X4025&lt;&gt;1,"",DATABASE!D4025)</f>
        <v/>
      </c>
      <c r="I4027" s="93">
        <f>IF(DATABASE!$X4025&lt;&gt;1,"",DATABASE!S4025)</f>
        <v/>
      </c>
    </row>
    <row r="4028" ht="16.5" customHeight="1" s="111">
      <c r="A4028" s="92">
        <f>IF(DATABASE!$X4026&lt;&gt;1,"",DATABASE!B4026)</f>
        <v/>
      </c>
      <c r="B4028" s="93">
        <f>IF(DATABASE!$X4026&lt;&gt;1,"",DATABASE!M4026)</f>
        <v/>
      </c>
      <c r="C4028" s="94">
        <f>IF(DATABASE!$X4026&lt;&gt;1,"",DATABASE!A4026)</f>
        <v/>
      </c>
      <c r="D4028" s="94">
        <f>IF(DATABASE!$X4026&lt;&gt;1,"",DATABASE!P4026)</f>
        <v/>
      </c>
      <c r="E4028" s="94">
        <f>IF(DATABASE!$X4026&lt;&gt;1,"",DATABASE!L4026)</f>
        <v/>
      </c>
      <c r="F4028" s="94">
        <f>IF(DATABASE!$X4026&lt;&gt;1,"",DATABASE!Q4026)</f>
        <v/>
      </c>
      <c r="G4028" s="94">
        <f>IF(DATABASE!$X4026&lt;&gt;1,"",DATABASE!C4026)</f>
        <v/>
      </c>
      <c r="H4028" s="94">
        <f>IF(DATABASE!$X4026&lt;&gt;1,"",DATABASE!D4026)</f>
        <v/>
      </c>
      <c r="I4028" s="93">
        <f>IF(DATABASE!$X4026&lt;&gt;1,"",DATABASE!S4026)</f>
        <v/>
      </c>
    </row>
    <row r="4029" ht="16.5" customHeight="1" s="111">
      <c r="A4029" s="92">
        <f>IF(DATABASE!$X4027&lt;&gt;1,"",DATABASE!B4027)</f>
        <v/>
      </c>
      <c r="B4029" s="93">
        <f>IF(DATABASE!$X4027&lt;&gt;1,"",DATABASE!M4027)</f>
        <v/>
      </c>
      <c r="C4029" s="94">
        <f>IF(DATABASE!$X4027&lt;&gt;1,"",DATABASE!A4027)</f>
        <v/>
      </c>
      <c r="D4029" s="94">
        <f>IF(DATABASE!$X4027&lt;&gt;1,"",DATABASE!P4027)</f>
        <v/>
      </c>
      <c r="E4029" s="94">
        <f>IF(DATABASE!$X4027&lt;&gt;1,"",DATABASE!L4027)</f>
        <v/>
      </c>
      <c r="F4029" s="94">
        <f>IF(DATABASE!$X4027&lt;&gt;1,"",DATABASE!Q4027)</f>
        <v/>
      </c>
      <c r="G4029" s="94">
        <f>IF(DATABASE!$X4027&lt;&gt;1,"",DATABASE!C4027)</f>
        <v/>
      </c>
      <c r="H4029" s="94">
        <f>IF(DATABASE!$X4027&lt;&gt;1,"",DATABASE!D4027)</f>
        <v/>
      </c>
      <c r="I4029" s="93">
        <f>IF(DATABASE!$X4027&lt;&gt;1,"",DATABASE!S4027)</f>
        <v/>
      </c>
    </row>
    <row r="4030" ht="16.5" customHeight="1" s="111">
      <c r="A4030" s="92">
        <f>IF(DATABASE!$X4028&lt;&gt;1,"",DATABASE!B4028)</f>
        <v/>
      </c>
      <c r="B4030" s="93">
        <f>IF(DATABASE!$X4028&lt;&gt;1,"",DATABASE!M4028)</f>
        <v/>
      </c>
      <c r="C4030" s="94">
        <f>IF(DATABASE!$X4028&lt;&gt;1,"",DATABASE!A4028)</f>
        <v/>
      </c>
      <c r="D4030" s="94">
        <f>IF(DATABASE!$X4028&lt;&gt;1,"",DATABASE!P4028)</f>
        <v/>
      </c>
      <c r="E4030" s="94">
        <f>IF(DATABASE!$X4028&lt;&gt;1,"",DATABASE!L4028)</f>
        <v/>
      </c>
      <c r="F4030" s="94">
        <f>IF(DATABASE!$X4028&lt;&gt;1,"",DATABASE!Q4028)</f>
        <v/>
      </c>
      <c r="G4030" s="94">
        <f>IF(DATABASE!$X4028&lt;&gt;1,"",DATABASE!C4028)</f>
        <v/>
      </c>
      <c r="H4030" s="94">
        <f>IF(DATABASE!$X4028&lt;&gt;1,"",DATABASE!D4028)</f>
        <v/>
      </c>
      <c r="I4030" s="93">
        <f>IF(DATABASE!$X4028&lt;&gt;1,"",DATABASE!S4028)</f>
        <v/>
      </c>
    </row>
    <row r="4031" ht="16.5" customHeight="1" s="111">
      <c r="A4031" s="92">
        <f>IF(DATABASE!$X4029&lt;&gt;1,"",DATABASE!B4029)</f>
        <v/>
      </c>
      <c r="B4031" s="93">
        <f>IF(DATABASE!$X4029&lt;&gt;1,"",DATABASE!M4029)</f>
        <v/>
      </c>
      <c r="C4031" s="94">
        <f>IF(DATABASE!$X4029&lt;&gt;1,"",DATABASE!A4029)</f>
        <v/>
      </c>
      <c r="D4031" s="94">
        <f>IF(DATABASE!$X4029&lt;&gt;1,"",DATABASE!P4029)</f>
        <v/>
      </c>
      <c r="E4031" s="94">
        <f>IF(DATABASE!$X4029&lt;&gt;1,"",DATABASE!L4029)</f>
        <v/>
      </c>
      <c r="F4031" s="94">
        <f>IF(DATABASE!$X4029&lt;&gt;1,"",DATABASE!Q4029)</f>
        <v/>
      </c>
      <c r="G4031" s="94">
        <f>IF(DATABASE!$X4029&lt;&gt;1,"",DATABASE!C4029)</f>
        <v/>
      </c>
      <c r="H4031" s="94">
        <f>IF(DATABASE!$X4029&lt;&gt;1,"",DATABASE!D4029)</f>
        <v/>
      </c>
      <c r="I4031" s="93">
        <f>IF(DATABASE!$X4029&lt;&gt;1,"",DATABASE!S4029)</f>
        <v/>
      </c>
    </row>
    <row r="4032" ht="16.5" customHeight="1" s="111">
      <c r="A4032" s="92">
        <f>IF(DATABASE!$X4030&lt;&gt;1,"",DATABASE!B4030)</f>
        <v/>
      </c>
      <c r="B4032" s="93">
        <f>IF(DATABASE!$X4030&lt;&gt;1,"",DATABASE!M4030)</f>
        <v/>
      </c>
      <c r="C4032" s="94">
        <f>IF(DATABASE!$X4030&lt;&gt;1,"",DATABASE!A4030)</f>
        <v/>
      </c>
      <c r="D4032" s="94">
        <f>IF(DATABASE!$X4030&lt;&gt;1,"",DATABASE!P4030)</f>
        <v/>
      </c>
      <c r="E4032" s="94">
        <f>IF(DATABASE!$X4030&lt;&gt;1,"",DATABASE!L4030)</f>
        <v/>
      </c>
      <c r="F4032" s="94">
        <f>IF(DATABASE!$X4030&lt;&gt;1,"",DATABASE!Q4030)</f>
        <v/>
      </c>
      <c r="G4032" s="94">
        <f>IF(DATABASE!$X4030&lt;&gt;1,"",DATABASE!C4030)</f>
        <v/>
      </c>
      <c r="H4032" s="94">
        <f>IF(DATABASE!$X4030&lt;&gt;1,"",DATABASE!D4030)</f>
        <v/>
      </c>
      <c r="I4032" s="93">
        <f>IF(DATABASE!$X4030&lt;&gt;1,"",DATABASE!S4030)</f>
        <v/>
      </c>
    </row>
    <row r="4033" ht="16.5" customHeight="1" s="111">
      <c r="A4033" s="92">
        <f>IF(DATABASE!$X4031&lt;&gt;1,"",DATABASE!B4031)</f>
        <v/>
      </c>
      <c r="B4033" s="93">
        <f>IF(DATABASE!$X4031&lt;&gt;1,"",DATABASE!M4031)</f>
        <v/>
      </c>
      <c r="C4033" s="94">
        <f>IF(DATABASE!$X4031&lt;&gt;1,"",DATABASE!A4031)</f>
        <v/>
      </c>
      <c r="D4033" s="94">
        <f>IF(DATABASE!$X4031&lt;&gt;1,"",DATABASE!P4031)</f>
        <v/>
      </c>
      <c r="E4033" s="94">
        <f>IF(DATABASE!$X4031&lt;&gt;1,"",DATABASE!L4031)</f>
        <v/>
      </c>
      <c r="F4033" s="94">
        <f>IF(DATABASE!$X4031&lt;&gt;1,"",DATABASE!Q4031)</f>
        <v/>
      </c>
      <c r="G4033" s="94">
        <f>IF(DATABASE!$X4031&lt;&gt;1,"",DATABASE!C4031)</f>
        <v/>
      </c>
      <c r="H4033" s="94">
        <f>IF(DATABASE!$X4031&lt;&gt;1,"",DATABASE!D4031)</f>
        <v/>
      </c>
      <c r="I4033" s="93">
        <f>IF(DATABASE!$X4031&lt;&gt;1,"",DATABASE!S4031)</f>
        <v/>
      </c>
    </row>
    <row r="4034" ht="16.5" customHeight="1" s="111">
      <c r="A4034" s="92">
        <f>IF(DATABASE!$X4032&lt;&gt;1,"",DATABASE!B4032)</f>
        <v/>
      </c>
      <c r="B4034" s="93">
        <f>IF(DATABASE!$X4032&lt;&gt;1,"",DATABASE!M4032)</f>
        <v/>
      </c>
      <c r="C4034" s="94">
        <f>IF(DATABASE!$X4032&lt;&gt;1,"",DATABASE!A4032)</f>
        <v/>
      </c>
      <c r="D4034" s="94">
        <f>IF(DATABASE!$X4032&lt;&gt;1,"",DATABASE!P4032)</f>
        <v/>
      </c>
      <c r="E4034" s="94">
        <f>IF(DATABASE!$X4032&lt;&gt;1,"",DATABASE!L4032)</f>
        <v/>
      </c>
      <c r="F4034" s="94">
        <f>IF(DATABASE!$X4032&lt;&gt;1,"",DATABASE!Q4032)</f>
        <v/>
      </c>
      <c r="G4034" s="94">
        <f>IF(DATABASE!$X4032&lt;&gt;1,"",DATABASE!C4032)</f>
        <v/>
      </c>
      <c r="H4034" s="94">
        <f>IF(DATABASE!$X4032&lt;&gt;1,"",DATABASE!D4032)</f>
        <v/>
      </c>
      <c r="I4034" s="93">
        <f>IF(DATABASE!$X4032&lt;&gt;1,"",DATABASE!S4032)</f>
        <v/>
      </c>
    </row>
    <row r="4035" ht="16.5" customHeight="1" s="111">
      <c r="A4035" s="92">
        <f>IF(DATABASE!$X4033&lt;&gt;1,"",DATABASE!B4033)</f>
        <v/>
      </c>
      <c r="B4035" s="93">
        <f>IF(DATABASE!$X4033&lt;&gt;1,"",DATABASE!M4033)</f>
        <v/>
      </c>
      <c r="C4035" s="94">
        <f>IF(DATABASE!$X4033&lt;&gt;1,"",DATABASE!A4033)</f>
        <v/>
      </c>
      <c r="D4035" s="94">
        <f>IF(DATABASE!$X4033&lt;&gt;1,"",DATABASE!P4033)</f>
        <v/>
      </c>
      <c r="E4035" s="94">
        <f>IF(DATABASE!$X4033&lt;&gt;1,"",DATABASE!L4033)</f>
        <v/>
      </c>
      <c r="F4035" s="94">
        <f>IF(DATABASE!$X4033&lt;&gt;1,"",DATABASE!Q4033)</f>
        <v/>
      </c>
      <c r="G4035" s="94">
        <f>IF(DATABASE!$X4033&lt;&gt;1,"",DATABASE!C4033)</f>
        <v/>
      </c>
      <c r="H4035" s="94">
        <f>IF(DATABASE!$X4033&lt;&gt;1,"",DATABASE!D4033)</f>
        <v/>
      </c>
      <c r="I4035" s="93">
        <f>IF(DATABASE!$X4033&lt;&gt;1,"",DATABASE!S4033)</f>
        <v/>
      </c>
    </row>
    <row r="4036" ht="16.5" customHeight="1" s="111">
      <c r="A4036" s="92">
        <f>IF(DATABASE!$X4034&lt;&gt;1,"",DATABASE!B4034)</f>
        <v/>
      </c>
      <c r="B4036" s="93">
        <f>IF(DATABASE!$X4034&lt;&gt;1,"",DATABASE!M4034)</f>
        <v/>
      </c>
      <c r="C4036" s="94">
        <f>IF(DATABASE!$X4034&lt;&gt;1,"",DATABASE!A4034)</f>
        <v/>
      </c>
      <c r="D4036" s="94">
        <f>IF(DATABASE!$X4034&lt;&gt;1,"",DATABASE!P4034)</f>
        <v/>
      </c>
      <c r="E4036" s="94">
        <f>IF(DATABASE!$X4034&lt;&gt;1,"",DATABASE!L4034)</f>
        <v/>
      </c>
      <c r="F4036" s="94">
        <f>IF(DATABASE!$X4034&lt;&gt;1,"",DATABASE!Q4034)</f>
        <v/>
      </c>
      <c r="G4036" s="94">
        <f>IF(DATABASE!$X4034&lt;&gt;1,"",DATABASE!C4034)</f>
        <v/>
      </c>
      <c r="H4036" s="94">
        <f>IF(DATABASE!$X4034&lt;&gt;1,"",DATABASE!D4034)</f>
        <v/>
      </c>
      <c r="I4036" s="93">
        <f>IF(DATABASE!$X4034&lt;&gt;1,"",DATABASE!S4034)</f>
        <v/>
      </c>
    </row>
    <row r="4037" ht="16.5" customHeight="1" s="111">
      <c r="A4037" s="92">
        <f>IF(DATABASE!$X4035&lt;&gt;1,"",DATABASE!B4035)</f>
        <v/>
      </c>
      <c r="B4037" s="93">
        <f>IF(DATABASE!$X4035&lt;&gt;1,"",DATABASE!M4035)</f>
        <v/>
      </c>
      <c r="C4037" s="94">
        <f>IF(DATABASE!$X4035&lt;&gt;1,"",DATABASE!A4035)</f>
        <v/>
      </c>
      <c r="D4037" s="94">
        <f>IF(DATABASE!$X4035&lt;&gt;1,"",DATABASE!P4035)</f>
        <v/>
      </c>
      <c r="E4037" s="94">
        <f>IF(DATABASE!$X4035&lt;&gt;1,"",DATABASE!L4035)</f>
        <v/>
      </c>
      <c r="F4037" s="94">
        <f>IF(DATABASE!$X4035&lt;&gt;1,"",DATABASE!Q4035)</f>
        <v/>
      </c>
      <c r="G4037" s="94">
        <f>IF(DATABASE!$X4035&lt;&gt;1,"",DATABASE!C4035)</f>
        <v/>
      </c>
      <c r="H4037" s="94">
        <f>IF(DATABASE!$X4035&lt;&gt;1,"",DATABASE!D4035)</f>
        <v/>
      </c>
      <c r="I4037" s="93">
        <f>IF(DATABASE!$X4035&lt;&gt;1,"",DATABASE!S4035)</f>
        <v/>
      </c>
    </row>
    <row r="4038" ht="16.5" customHeight="1" s="111">
      <c r="A4038" s="92">
        <f>IF(DATABASE!$X4036&lt;&gt;1,"",DATABASE!B4036)</f>
        <v/>
      </c>
      <c r="B4038" s="93">
        <f>IF(DATABASE!$X4036&lt;&gt;1,"",DATABASE!M4036)</f>
        <v/>
      </c>
      <c r="C4038" s="94">
        <f>IF(DATABASE!$X4036&lt;&gt;1,"",DATABASE!A4036)</f>
        <v/>
      </c>
      <c r="D4038" s="94">
        <f>IF(DATABASE!$X4036&lt;&gt;1,"",DATABASE!P4036)</f>
        <v/>
      </c>
      <c r="E4038" s="94">
        <f>IF(DATABASE!$X4036&lt;&gt;1,"",DATABASE!L4036)</f>
        <v/>
      </c>
      <c r="F4038" s="94">
        <f>IF(DATABASE!$X4036&lt;&gt;1,"",DATABASE!Q4036)</f>
        <v/>
      </c>
      <c r="G4038" s="94">
        <f>IF(DATABASE!$X4036&lt;&gt;1,"",DATABASE!C4036)</f>
        <v/>
      </c>
      <c r="H4038" s="94">
        <f>IF(DATABASE!$X4036&lt;&gt;1,"",DATABASE!D4036)</f>
        <v/>
      </c>
      <c r="I4038" s="93">
        <f>IF(DATABASE!$X4036&lt;&gt;1,"",DATABASE!S4036)</f>
        <v/>
      </c>
    </row>
    <row r="4039" ht="16.5" customHeight="1" s="111">
      <c r="A4039" s="92">
        <f>IF(DATABASE!$X4037&lt;&gt;1,"",DATABASE!B4037)</f>
        <v/>
      </c>
      <c r="B4039" s="93">
        <f>IF(DATABASE!$X4037&lt;&gt;1,"",DATABASE!M4037)</f>
        <v/>
      </c>
      <c r="C4039" s="94">
        <f>IF(DATABASE!$X4037&lt;&gt;1,"",DATABASE!A4037)</f>
        <v/>
      </c>
      <c r="D4039" s="94">
        <f>IF(DATABASE!$X4037&lt;&gt;1,"",DATABASE!P4037)</f>
        <v/>
      </c>
      <c r="E4039" s="94">
        <f>IF(DATABASE!$X4037&lt;&gt;1,"",DATABASE!L4037)</f>
        <v/>
      </c>
      <c r="F4039" s="94">
        <f>IF(DATABASE!$X4037&lt;&gt;1,"",DATABASE!Q4037)</f>
        <v/>
      </c>
      <c r="G4039" s="94">
        <f>IF(DATABASE!$X4037&lt;&gt;1,"",DATABASE!C4037)</f>
        <v/>
      </c>
      <c r="H4039" s="94">
        <f>IF(DATABASE!$X4037&lt;&gt;1,"",DATABASE!D4037)</f>
        <v/>
      </c>
      <c r="I4039" s="93">
        <f>IF(DATABASE!$X4037&lt;&gt;1,"",DATABASE!S4037)</f>
        <v/>
      </c>
    </row>
    <row r="4040" ht="16.5" customHeight="1" s="111">
      <c r="A4040" s="92">
        <f>IF(DATABASE!$X4038&lt;&gt;1,"",DATABASE!B4038)</f>
        <v/>
      </c>
      <c r="B4040" s="93">
        <f>IF(DATABASE!$X4038&lt;&gt;1,"",DATABASE!M4038)</f>
        <v/>
      </c>
      <c r="C4040" s="94">
        <f>IF(DATABASE!$X4038&lt;&gt;1,"",DATABASE!A4038)</f>
        <v/>
      </c>
      <c r="D4040" s="94">
        <f>IF(DATABASE!$X4038&lt;&gt;1,"",DATABASE!P4038)</f>
        <v/>
      </c>
      <c r="E4040" s="94">
        <f>IF(DATABASE!$X4038&lt;&gt;1,"",DATABASE!L4038)</f>
        <v/>
      </c>
      <c r="F4040" s="94">
        <f>IF(DATABASE!$X4038&lt;&gt;1,"",DATABASE!Q4038)</f>
        <v/>
      </c>
      <c r="G4040" s="94">
        <f>IF(DATABASE!$X4038&lt;&gt;1,"",DATABASE!C4038)</f>
        <v/>
      </c>
      <c r="H4040" s="94">
        <f>IF(DATABASE!$X4038&lt;&gt;1,"",DATABASE!D4038)</f>
        <v/>
      </c>
      <c r="I4040" s="93">
        <f>IF(DATABASE!$X4038&lt;&gt;1,"",DATABASE!S4038)</f>
        <v/>
      </c>
    </row>
    <row r="4041" ht="16.5" customHeight="1" s="111">
      <c r="A4041" s="92">
        <f>IF(DATABASE!$X4039&lt;&gt;1,"",DATABASE!B4039)</f>
        <v/>
      </c>
      <c r="B4041" s="93">
        <f>IF(DATABASE!$X4039&lt;&gt;1,"",DATABASE!M4039)</f>
        <v/>
      </c>
      <c r="C4041" s="94">
        <f>IF(DATABASE!$X4039&lt;&gt;1,"",DATABASE!A4039)</f>
        <v/>
      </c>
      <c r="D4041" s="94">
        <f>IF(DATABASE!$X4039&lt;&gt;1,"",DATABASE!P4039)</f>
        <v/>
      </c>
      <c r="E4041" s="94">
        <f>IF(DATABASE!$X4039&lt;&gt;1,"",DATABASE!L4039)</f>
        <v/>
      </c>
      <c r="F4041" s="94">
        <f>IF(DATABASE!$X4039&lt;&gt;1,"",DATABASE!Q4039)</f>
        <v/>
      </c>
      <c r="G4041" s="94">
        <f>IF(DATABASE!$X4039&lt;&gt;1,"",DATABASE!C4039)</f>
        <v/>
      </c>
      <c r="H4041" s="94">
        <f>IF(DATABASE!$X4039&lt;&gt;1,"",DATABASE!D4039)</f>
        <v/>
      </c>
      <c r="I4041" s="93">
        <f>IF(DATABASE!$X4039&lt;&gt;1,"",DATABASE!S4039)</f>
        <v/>
      </c>
    </row>
    <row r="4042" ht="16.5" customHeight="1" s="111">
      <c r="A4042" s="92">
        <f>IF(DATABASE!$X4040&lt;&gt;1,"",DATABASE!B4040)</f>
        <v/>
      </c>
      <c r="B4042" s="93">
        <f>IF(DATABASE!$X4040&lt;&gt;1,"",DATABASE!M4040)</f>
        <v/>
      </c>
      <c r="C4042" s="94">
        <f>IF(DATABASE!$X4040&lt;&gt;1,"",DATABASE!A4040)</f>
        <v/>
      </c>
      <c r="D4042" s="94">
        <f>IF(DATABASE!$X4040&lt;&gt;1,"",DATABASE!P4040)</f>
        <v/>
      </c>
      <c r="E4042" s="94">
        <f>IF(DATABASE!$X4040&lt;&gt;1,"",DATABASE!L4040)</f>
        <v/>
      </c>
      <c r="F4042" s="94">
        <f>IF(DATABASE!$X4040&lt;&gt;1,"",DATABASE!Q4040)</f>
        <v/>
      </c>
      <c r="G4042" s="94">
        <f>IF(DATABASE!$X4040&lt;&gt;1,"",DATABASE!C4040)</f>
        <v/>
      </c>
      <c r="H4042" s="94">
        <f>IF(DATABASE!$X4040&lt;&gt;1,"",DATABASE!D4040)</f>
        <v/>
      </c>
      <c r="I4042" s="93">
        <f>IF(DATABASE!$X4040&lt;&gt;1,"",DATABASE!S4040)</f>
        <v/>
      </c>
    </row>
    <row r="4043" ht="16.5" customHeight="1" s="111">
      <c r="A4043" s="92">
        <f>IF(DATABASE!$X4041&lt;&gt;1,"",DATABASE!B4041)</f>
        <v/>
      </c>
      <c r="B4043" s="93">
        <f>IF(DATABASE!$X4041&lt;&gt;1,"",DATABASE!M4041)</f>
        <v/>
      </c>
      <c r="C4043" s="94">
        <f>IF(DATABASE!$X4041&lt;&gt;1,"",DATABASE!A4041)</f>
        <v/>
      </c>
      <c r="D4043" s="94">
        <f>IF(DATABASE!$X4041&lt;&gt;1,"",DATABASE!P4041)</f>
        <v/>
      </c>
      <c r="E4043" s="94">
        <f>IF(DATABASE!$X4041&lt;&gt;1,"",DATABASE!L4041)</f>
        <v/>
      </c>
      <c r="F4043" s="94">
        <f>IF(DATABASE!$X4041&lt;&gt;1,"",DATABASE!Q4041)</f>
        <v/>
      </c>
      <c r="G4043" s="94">
        <f>IF(DATABASE!$X4041&lt;&gt;1,"",DATABASE!C4041)</f>
        <v/>
      </c>
      <c r="H4043" s="94">
        <f>IF(DATABASE!$X4041&lt;&gt;1,"",DATABASE!D4041)</f>
        <v/>
      </c>
      <c r="I4043" s="93">
        <f>IF(DATABASE!$X4041&lt;&gt;1,"",DATABASE!S4041)</f>
        <v/>
      </c>
    </row>
    <row r="4044" ht="16.5" customHeight="1" s="111">
      <c r="A4044" s="92">
        <f>IF(DATABASE!$X4042&lt;&gt;1,"",DATABASE!B4042)</f>
        <v/>
      </c>
      <c r="B4044" s="93">
        <f>IF(DATABASE!$X4042&lt;&gt;1,"",DATABASE!M4042)</f>
        <v/>
      </c>
      <c r="C4044" s="94">
        <f>IF(DATABASE!$X4042&lt;&gt;1,"",DATABASE!A4042)</f>
        <v/>
      </c>
      <c r="D4044" s="94">
        <f>IF(DATABASE!$X4042&lt;&gt;1,"",DATABASE!P4042)</f>
        <v/>
      </c>
      <c r="E4044" s="94">
        <f>IF(DATABASE!$X4042&lt;&gt;1,"",DATABASE!L4042)</f>
        <v/>
      </c>
      <c r="F4044" s="94">
        <f>IF(DATABASE!$X4042&lt;&gt;1,"",DATABASE!Q4042)</f>
        <v/>
      </c>
      <c r="G4044" s="94">
        <f>IF(DATABASE!$X4042&lt;&gt;1,"",DATABASE!C4042)</f>
        <v/>
      </c>
      <c r="H4044" s="94">
        <f>IF(DATABASE!$X4042&lt;&gt;1,"",DATABASE!D4042)</f>
        <v/>
      </c>
      <c r="I4044" s="93">
        <f>IF(DATABASE!$X4042&lt;&gt;1,"",DATABASE!S4042)</f>
        <v/>
      </c>
    </row>
    <row r="4045" ht="16.5" customHeight="1" s="111">
      <c r="A4045" s="92">
        <f>IF(DATABASE!$X4043&lt;&gt;1,"",DATABASE!B4043)</f>
        <v/>
      </c>
      <c r="B4045" s="93">
        <f>IF(DATABASE!$X4043&lt;&gt;1,"",DATABASE!M4043)</f>
        <v/>
      </c>
      <c r="C4045" s="94">
        <f>IF(DATABASE!$X4043&lt;&gt;1,"",DATABASE!A4043)</f>
        <v/>
      </c>
      <c r="D4045" s="94">
        <f>IF(DATABASE!$X4043&lt;&gt;1,"",DATABASE!P4043)</f>
        <v/>
      </c>
      <c r="E4045" s="94">
        <f>IF(DATABASE!$X4043&lt;&gt;1,"",DATABASE!L4043)</f>
        <v/>
      </c>
      <c r="F4045" s="94">
        <f>IF(DATABASE!$X4043&lt;&gt;1,"",DATABASE!Q4043)</f>
        <v/>
      </c>
      <c r="G4045" s="94">
        <f>IF(DATABASE!$X4043&lt;&gt;1,"",DATABASE!C4043)</f>
        <v/>
      </c>
      <c r="H4045" s="94">
        <f>IF(DATABASE!$X4043&lt;&gt;1,"",DATABASE!D4043)</f>
        <v/>
      </c>
      <c r="I4045" s="93">
        <f>IF(DATABASE!$X4043&lt;&gt;1,"",DATABASE!S4043)</f>
        <v/>
      </c>
    </row>
    <row r="4046" ht="16.5" customHeight="1" s="111">
      <c r="A4046" s="92">
        <f>IF(DATABASE!$X4044&lt;&gt;1,"",DATABASE!B4044)</f>
        <v/>
      </c>
      <c r="B4046" s="93">
        <f>IF(DATABASE!$X4044&lt;&gt;1,"",DATABASE!M4044)</f>
        <v/>
      </c>
      <c r="C4046" s="94">
        <f>IF(DATABASE!$X4044&lt;&gt;1,"",DATABASE!A4044)</f>
        <v/>
      </c>
      <c r="D4046" s="94">
        <f>IF(DATABASE!$X4044&lt;&gt;1,"",DATABASE!P4044)</f>
        <v/>
      </c>
      <c r="E4046" s="94">
        <f>IF(DATABASE!$X4044&lt;&gt;1,"",DATABASE!L4044)</f>
        <v/>
      </c>
      <c r="F4046" s="94">
        <f>IF(DATABASE!$X4044&lt;&gt;1,"",DATABASE!Q4044)</f>
        <v/>
      </c>
      <c r="G4046" s="94">
        <f>IF(DATABASE!$X4044&lt;&gt;1,"",DATABASE!C4044)</f>
        <v/>
      </c>
      <c r="H4046" s="94">
        <f>IF(DATABASE!$X4044&lt;&gt;1,"",DATABASE!D4044)</f>
        <v/>
      </c>
      <c r="I4046" s="93">
        <f>IF(DATABASE!$X4044&lt;&gt;1,"",DATABASE!S4044)</f>
        <v/>
      </c>
    </row>
    <row r="4047" ht="16.5" customHeight="1" s="111">
      <c r="A4047" s="92">
        <f>IF(DATABASE!$X4045&lt;&gt;1,"",DATABASE!B4045)</f>
        <v/>
      </c>
      <c r="B4047" s="93">
        <f>IF(DATABASE!$X4045&lt;&gt;1,"",DATABASE!M4045)</f>
        <v/>
      </c>
      <c r="C4047" s="94">
        <f>IF(DATABASE!$X4045&lt;&gt;1,"",DATABASE!A4045)</f>
        <v/>
      </c>
      <c r="D4047" s="94">
        <f>IF(DATABASE!$X4045&lt;&gt;1,"",DATABASE!P4045)</f>
        <v/>
      </c>
      <c r="E4047" s="94">
        <f>IF(DATABASE!$X4045&lt;&gt;1,"",DATABASE!L4045)</f>
        <v/>
      </c>
      <c r="F4047" s="94">
        <f>IF(DATABASE!$X4045&lt;&gt;1,"",DATABASE!Q4045)</f>
        <v/>
      </c>
      <c r="G4047" s="94">
        <f>IF(DATABASE!$X4045&lt;&gt;1,"",DATABASE!C4045)</f>
        <v/>
      </c>
      <c r="H4047" s="94">
        <f>IF(DATABASE!$X4045&lt;&gt;1,"",DATABASE!D4045)</f>
        <v/>
      </c>
      <c r="I4047" s="93">
        <f>IF(DATABASE!$X4045&lt;&gt;1,"",DATABASE!S4045)</f>
        <v/>
      </c>
    </row>
    <row r="4048" ht="16.5" customHeight="1" s="111">
      <c r="A4048" s="92">
        <f>IF(DATABASE!$X4046&lt;&gt;1,"",DATABASE!B4046)</f>
        <v/>
      </c>
      <c r="B4048" s="93">
        <f>IF(DATABASE!$X4046&lt;&gt;1,"",DATABASE!M4046)</f>
        <v/>
      </c>
      <c r="C4048" s="94">
        <f>IF(DATABASE!$X4046&lt;&gt;1,"",DATABASE!A4046)</f>
        <v/>
      </c>
      <c r="D4048" s="94">
        <f>IF(DATABASE!$X4046&lt;&gt;1,"",DATABASE!P4046)</f>
        <v/>
      </c>
      <c r="E4048" s="94">
        <f>IF(DATABASE!$X4046&lt;&gt;1,"",DATABASE!L4046)</f>
        <v/>
      </c>
      <c r="F4048" s="94">
        <f>IF(DATABASE!$X4046&lt;&gt;1,"",DATABASE!Q4046)</f>
        <v/>
      </c>
      <c r="G4048" s="94">
        <f>IF(DATABASE!$X4046&lt;&gt;1,"",DATABASE!C4046)</f>
        <v/>
      </c>
      <c r="H4048" s="94">
        <f>IF(DATABASE!$X4046&lt;&gt;1,"",DATABASE!D4046)</f>
        <v/>
      </c>
      <c r="I4048" s="93">
        <f>IF(DATABASE!$X4046&lt;&gt;1,"",DATABASE!S4046)</f>
        <v/>
      </c>
    </row>
    <row r="4049" ht="16.5" customHeight="1" s="111">
      <c r="A4049" s="92">
        <f>IF(DATABASE!$X4047&lt;&gt;1,"",DATABASE!B4047)</f>
        <v/>
      </c>
      <c r="B4049" s="93">
        <f>IF(DATABASE!$X4047&lt;&gt;1,"",DATABASE!M4047)</f>
        <v/>
      </c>
      <c r="C4049" s="94">
        <f>IF(DATABASE!$X4047&lt;&gt;1,"",DATABASE!A4047)</f>
        <v/>
      </c>
      <c r="D4049" s="94">
        <f>IF(DATABASE!$X4047&lt;&gt;1,"",DATABASE!P4047)</f>
        <v/>
      </c>
      <c r="E4049" s="94">
        <f>IF(DATABASE!$X4047&lt;&gt;1,"",DATABASE!L4047)</f>
        <v/>
      </c>
      <c r="F4049" s="94">
        <f>IF(DATABASE!$X4047&lt;&gt;1,"",DATABASE!Q4047)</f>
        <v/>
      </c>
      <c r="G4049" s="94">
        <f>IF(DATABASE!$X4047&lt;&gt;1,"",DATABASE!C4047)</f>
        <v/>
      </c>
      <c r="H4049" s="94">
        <f>IF(DATABASE!$X4047&lt;&gt;1,"",DATABASE!D4047)</f>
        <v/>
      </c>
      <c r="I4049" s="93">
        <f>IF(DATABASE!$X4047&lt;&gt;1,"",DATABASE!S4047)</f>
        <v/>
      </c>
    </row>
    <row r="4050" ht="16.5" customHeight="1" s="111">
      <c r="A4050" s="92">
        <f>IF(DATABASE!$X4048&lt;&gt;1,"",DATABASE!B4048)</f>
        <v/>
      </c>
      <c r="B4050" s="93">
        <f>IF(DATABASE!$X4048&lt;&gt;1,"",DATABASE!M4048)</f>
        <v/>
      </c>
      <c r="C4050" s="94">
        <f>IF(DATABASE!$X4048&lt;&gt;1,"",DATABASE!A4048)</f>
        <v/>
      </c>
      <c r="D4050" s="94">
        <f>IF(DATABASE!$X4048&lt;&gt;1,"",DATABASE!P4048)</f>
        <v/>
      </c>
      <c r="E4050" s="94">
        <f>IF(DATABASE!$X4048&lt;&gt;1,"",DATABASE!L4048)</f>
        <v/>
      </c>
      <c r="F4050" s="94">
        <f>IF(DATABASE!$X4048&lt;&gt;1,"",DATABASE!Q4048)</f>
        <v/>
      </c>
      <c r="G4050" s="94">
        <f>IF(DATABASE!$X4048&lt;&gt;1,"",DATABASE!C4048)</f>
        <v/>
      </c>
      <c r="H4050" s="94">
        <f>IF(DATABASE!$X4048&lt;&gt;1,"",DATABASE!D4048)</f>
        <v/>
      </c>
      <c r="I4050" s="93">
        <f>IF(DATABASE!$X4048&lt;&gt;1,"",DATABASE!S4048)</f>
        <v/>
      </c>
    </row>
    <row r="4051" ht="16.5" customHeight="1" s="111">
      <c r="A4051" s="92">
        <f>IF(DATABASE!$X4049&lt;&gt;1,"",DATABASE!B4049)</f>
        <v/>
      </c>
      <c r="B4051" s="93">
        <f>IF(DATABASE!$X4049&lt;&gt;1,"",DATABASE!M4049)</f>
        <v/>
      </c>
      <c r="C4051" s="94">
        <f>IF(DATABASE!$X4049&lt;&gt;1,"",DATABASE!A4049)</f>
        <v/>
      </c>
      <c r="D4051" s="94">
        <f>IF(DATABASE!$X4049&lt;&gt;1,"",DATABASE!P4049)</f>
        <v/>
      </c>
      <c r="E4051" s="94">
        <f>IF(DATABASE!$X4049&lt;&gt;1,"",DATABASE!L4049)</f>
        <v/>
      </c>
      <c r="F4051" s="94">
        <f>IF(DATABASE!$X4049&lt;&gt;1,"",DATABASE!Q4049)</f>
        <v/>
      </c>
      <c r="G4051" s="94">
        <f>IF(DATABASE!$X4049&lt;&gt;1,"",DATABASE!C4049)</f>
        <v/>
      </c>
      <c r="H4051" s="94">
        <f>IF(DATABASE!$X4049&lt;&gt;1,"",DATABASE!D4049)</f>
        <v/>
      </c>
      <c r="I4051" s="93">
        <f>IF(DATABASE!$X4049&lt;&gt;1,"",DATABASE!S4049)</f>
        <v/>
      </c>
    </row>
    <row r="4052" ht="16.5" customHeight="1" s="111">
      <c r="A4052" s="92">
        <f>IF(DATABASE!$X4050&lt;&gt;1,"",DATABASE!B4050)</f>
        <v/>
      </c>
      <c r="B4052" s="93">
        <f>IF(DATABASE!$X4050&lt;&gt;1,"",DATABASE!M4050)</f>
        <v/>
      </c>
      <c r="C4052" s="94">
        <f>IF(DATABASE!$X4050&lt;&gt;1,"",DATABASE!A4050)</f>
        <v/>
      </c>
      <c r="D4052" s="94">
        <f>IF(DATABASE!$X4050&lt;&gt;1,"",DATABASE!P4050)</f>
        <v/>
      </c>
      <c r="E4052" s="94">
        <f>IF(DATABASE!$X4050&lt;&gt;1,"",DATABASE!L4050)</f>
        <v/>
      </c>
      <c r="F4052" s="94">
        <f>IF(DATABASE!$X4050&lt;&gt;1,"",DATABASE!Q4050)</f>
        <v/>
      </c>
      <c r="G4052" s="94">
        <f>IF(DATABASE!$X4050&lt;&gt;1,"",DATABASE!C4050)</f>
        <v/>
      </c>
      <c r="H4052" s="94">
        <f>IF(DATABASE!$X4050&lt;&gt;1,"",DATABASE!D4050)</f>
        <v/>
      </c>
      <c r="I4052" s="93">
        <f>IF(DATABASE!$X4050&lt;&gt;1,"",DATABASE!S4050)</f>
        <v/>
      </c>
    </row>
    <row r="4053" ht="16.5" customHeight="1" s="111">
      <c r="A4053" s="92">
        <f>IF(DATABASE!$X4051&lt;&gt;1,"",DATABASE!B4051)</f>
        <v/>
      </c>
      <c r="B4053" s="93">
        <f>IF(DATABASE!$X4051&lt;&gt;1,"",DATABASE!M4051)</f>
        <v/>
      </c>
      <c r="C4053" s="94">
        <f>IF(DATABASE!$X4051&lt;&gt;1,"",DATABASE!A4051)</f>
        <v/>
      </c>
      <c r="D4053" s="94">
        <f>IF(DATABASE!$X4051&lt;&gt;1,"",DATABASE!P4051)</f>
        <v/>
      </c>
      <c r="E4053" s="94">
        <f>IF(DATABASE!$X4051&lt;&gt;1,"",DATABASE!L4051)</f>
        <v/>
      </c>
      <c r="F4053" s="94">
        <f>IF(DATABASE!$X4051&lt;&gt;1,"",DATABASE!Q4051)</f>
        <v/>
      </c>
      <c r="G4053" s="94">
        <f>IF(DATABASE!$X4051&lt;&gt;1,"",DATABASE!C4051)</f>
        <v/>
      </c>
      <c r="H4053" s="94">
        <f>IF(DATABASE!$X4051&lt;&gt;1,"",DATABASE!D4051)</f>
        <v/>
      </c>
      <c r="I4053" s="93">
        <f>IF(DATABASE!$X4051&lt;&gt;1,"",DATABASE!S4051)</f>
        <v/>
      </c>
    </row>
    <row r="4054" ht="16.5" customHeight="1" s="111">
      <c r="A4054" s="92">
        <f>IF(DATABASE!$X4052&lt;&gt;1,"",DATABASE!B4052)</f>
        <v/>
      </c>
      <c r="B4054" s="93">
        <f>IF(DATABASE!$X4052&lt;&gt;1,"",DATABASE!M4052)</f>
        <v/>
      </c>
      <c r="C4054" s="94">
        <f>IF(DATABASE!$X4052&lt;&gt;1,"",DATABASE!A4052)</f>
        <v/>
      </c>
      <c r="D4054" s="94">
        <f>IF(DATABASE!$X4052&lt;&gt;1,"",DATABASE!P4052)</f>
        <v/>
      </c>
      <c r="E4054" s="94">
        <f>IF(DATABASE!$X4052&lt;&gt;1,"",DATABASE!L4052)</f>
        <v/>
      </c>
      <c r="F4054" s="94">
        <f>IF(DATABASE!$X4052&lt;&gt;1,"",DATABASE!Q4052)</f>
        <v/>
      </c>
      <c r="G4054" s="94">
        <f>IF(DATABASE!$X4052&lt;&gt;1,"",DATABASE!C4052)</f>
        <v/>
      </c>
      <c r="H4054" s="94">
        <f>IF(DATABASE!$X4052&lt;&gt;1,"",DATABASE!D4052)</f>
        <v/>
      </c>
      <c r="I4054" s="93">
        <f>IF(DATABASE!$X4052&lt;&gt;1,"",DATABASE!S4052)</f>
        <v/>
      </c>
    </row>
    <row r="4055" ht="16.5" customHeight="1" s="111">
      <c r="A4055" s="92">
        <f>IF(DATABASE!$X4053&lt;&gt;1,"",DATABASE!B4053)</f>
        <v/>
      </c>
      <c r="B4055" s="93">
        <f>IF(DATABASE!$X4053&lt;&gt;1,"",DATABASE!M4053)</f>
        <v/>
      </c>
      <c r="C4055" s="94">
        <f>IF(DATABASE!$X4053&lt;&gt;1,"",DATABASE!A4053)</f>
        <v/>
      </c>
      <c r="D4055" s="94">
        <f>IF(DATABASE!$X4053&lt;&gt;1,"",DATABASE!P4053)</f>
        <v/>
      </c>
      <c r="E4055" s="94">
        <f>IF(DATABASE!$X4053&lt;&gt;1,"",DATABASE!L4053)</f>
        <v/>
      </c>
      <c r="F4055" s="94">
        <f>IF(DATABASE!$X4053&lt;&gt;1,"",DATABASE!Q4053)</f>
        <v/>
      </c>
      <c r="G4055" s="94">
        <f>IF(DATABASE!$X4053&lt;&gt;1,"",DATABASE!C4053)</f>
        <v/>
      </c>
      <c r="H4055" s="94">
        <f>IF(DATABASE!$X4053&lt;&gt;1,"",DATABASE!D4053)</f>
        <v/>
      </c>
      <c r="I4055" s="93">
        <f>IF(DATABASE!$X4053&lt;&gt;1,"",DATABASE!S4053)</f>
        <v/>
      </c>
    </row>
    <row r="4056" ht="16.5" customHeight="1" s="111">
      <c r="A4056" s="92">
        <f>IF(DATABASE!$X4054&lt;&gt;1,"",DATABASE!B4054)</f>
        <v/>
      </c>
      <c r="B4056" s="93">
        <f>IF(DATABASE!$X4054&lt;&gt;1,"",DATABASE!M4054)</f>
        <v/>
      </c>
      <c r="C4056" s="94">
        <f>IF(DATABASE!$X4054&lt;&gt;1,"",DATABASE!A4054)</f>
        <v/>
      </c>
      <c r="D4056" s="94">
        <f>IF(DATABASE!$X4054&lt;&gt;1,"",DATABASE!P4054)</f>
        <v/>
      </c>
      <c r="E4056" s="94">
        <f>IF(DATABASE!$X4054&lt;&gt;1,"",DATABASE!L4054)</f>
        <v/>
      </c>
      <c r="F4056" s="94">
        <f>IF(DATABASE!$X4054&lt;&gt;1,"",DATABASE!Q4054)</f>
        <v/>
      </c>
      <c r="G4056" s="94">
        <f>IF(DATABASE!$X4054&lt;&gt;1,"",DATABASE!C4054)</f>
        <v/>
      </c>
      <c r="H4056" s="94">
        <f>IF(DATABASE!$X4054&lt;&gt;1,"",DATABASE!D4054)</f>
        <v/>
      </c>
      <c r="I4056" s="93">
        <f>IF(DATABASE!$X4054&lt;&gt;1,"",DATABASE!S4054)</f>
        <v/>
      </c>
    </row>
    <row r="4057" ht="16.5" customHeight="1" s="111">
      <c r="A4057" s="92">
        <f>IF(DATABASE!$X4055&lt;&gt;1,"",DATABASE!B4055)</f>
        <v/>
      </c>
      <c r="B4057" s="93">
        <f>IF(DATABASE!$X4055&lt;&gt;1,"",DATABASE!M4055)</f>
        <v/>
      </c>
      <c r="C4057" s="94">
        <f>IF(DATABASE!$X4055&lt;&gt;1,"",DATABASE!A4055)</f>
        <v/>
      </c>
      <c r="D4057" s="94">
        <f>IF(DATABASE!$X4055&lt;&gt;1,"",DATABASE!P4055)</f>
        <v/>
      </c>
      <c r="E4057" s="94">
        <f>IF(DATABASE!$X4055&lt;&gt;1,"",DATABASE!L4055)</f>
        <v/>
      </c>
      <c r="F4057" s="94">
        <f>IF(DATABASE!$X4055&lt;&gt;1,"",DATABASE!Q4055)</f>
        <v/>
      </c>
      <c r="G4057" s="94">
        <f>IF(DATABASE!$X4055&lt;&gt;1,"",DATABASE!C4055)</f>
        <v/>
      </c>
      <c r="H4057" s="94">
        <f>IF(DATABASE!$X4055&lt;&gt;1,"",DATABASE!D4055)</f>
        <v/>
      </c>
      <c r="I4057" s="93">
        <f>IF(DATABASE!$X4055&lt;&gt;1,"",DATABASE!S4055)</f>
        <v/>
      </c>
    </row>
    <row r="4058" ht="16.5" customHeight="1" s="111">
      <c r="A4058" s="92">
        <f>IF(DATABASE!$X4056&lt;&gt;1,"",DATABASE!B4056)</f>
        <v/>
      </c>
      <c r="B4058" s="93">
        <f>IF(DATABASE!$X4056&lt;&gt;1,"",DATABASE!M4056)</f>
        <v/>
      </c>
      <c r="C4058" s="94">
        <f>IF(DATABASE!$X4056&lt;&gt;1,"",DATABASE!A4056)</f>
        <v/>
      </c>
      <c r="D4058" s="94">
        <f>IF(DATABASE!$X4056&lt;&gt;1,"",DATABASE!P4056)</f>
        <v/>
      </c>
      <c r="E4058" s="94">
        <f>IF(DATABASE!$X4056&lt;&gt;1,"",DATABASE!L4056)</f>
        <v/>
      </c>
      <c r="F4058" s="94">
        <f>IF(DATABASE!$X4056&lt;&gt;1,"",DATABASE!Q4056)</f>
        <v/>
      </c>
      <c r="G4058" s="94">
        <f>IF(DATABASE!$X4056&lt;&gt;1,"",DATABASE!C4056)</f>
        <v/>
      </c>
      <c r="H4058" s="94">
        <f>IF(DATABASE!$X4056&lt;&gt;1,"",DATABASE!D4056)</f>
        <v/>
      </c>
      <c r="I4058" s="93">
        <f>IF(DATABASE!$X4056&lt;&gt;1,"",DATABASE!S4056)</f>
        <v/>
      </c>
    </row>
    <row r="4059" ht="16.5" customHeight="1" s="111">
      <c r="A4059" s="92">
        <f>IF(DATABASE!$X4057&lt;&gt;1,"",DATABASE!B4057)</f>
        <v/>
      </c>
      <c r="B4059" s="93">
        <f>IF(DATABASE!$X4057&lt;&gt;1,"",DATABASE!M4057)</f>
        <v/>
      </c>
      <c r="C4059" s="94">
        <f>IF(DATABASE!$X4057&lt;&gt;1,"",DATABASE!A4057)</f>
        <v/>
      </c>
      <c r="D4059" s="94">
        <f>IF(DATABASE!$X4057&lt;&gt;1,"",DATABASE!P4057)</f>
        <v/>
      </c>
      <c r="E4059" s="94">
        <f>IF(DATABASE!$X4057&lt;&gt;1,"",DATABASE!L4057)</f>
        <v/>
      </c>
      <c r="F4059" s="94">
        <f>IF(DATABASE!$X4057&lt;&gt;1,"",DATABASE!Q4057)</f>
        <v/>
      </c>
      <c r="G4059" s="94">
        <f>IF(DATABASE!$X4057&lt;&gt;1,"",DATABASE!C4057)</f>
        <v/>
      </c>
      <c r="H4059" s="94">
        <f>IF(DATABASE!$X4057&lt;&gt;1,"",DATABASE!D4057)</f>
        <v/>
      </c>
      <c r="I4059" s="93">
        <f>IF(DATABASE!$X4057&lt;&gt;1,"",DATABASE!S4057)</f>
        <v/>
      </c>
    </row>
    <row r="4060" ht="16.5" customHeight="1" s="111">
      <c r="A4060" s="92">
        <f>IF(DATABASE!$X4058&lt;&gt;1,"",DATABASE!B4058)</f>
        <v/>
      </c>
      <c r="B4060" s="93">
        <f>IF(DATABASE!$X4058&lt;&gt;1,"",DATABASE!M4058)</f>
        <v/>
      </c>
      <c r="C4060" s="94">
        <f>IF(DATABASE!$X4058&lt;&gt;1,"",DATABASE!A4058)</f>
        <v/>
      </c>
      <c r="D4060" s="94">
        <f>IF(DATABASE!$X4058&lt;&gt;1,"",DATABASE!P4058)</f>
        <v/>
      </c>
      <c r="E4060" s="94">
        <f>IF(DATABASE!$X4058&lt;&gt;1,"",DATABASE!L4058)</f>
        <v/>
      </c>
      <c r="F4060" s="94">
        <f>IF(DATABASE!$X4058&lt;&gt;1,"",DATABASE!Q4058)</f>
        <v/>
      </c>
      <c r="G4060" s="94">
        <f>IF(DATABASE!$X4058&lt;&gt;1,"",DATABASE!C4058)</f>
        <v/>
      </c>
      <c r="H4060" s="94">
        <f>IF(DATABASE!$X4058&lt;&gt;1,"",DATABASE!D4058)</f>
        <v/>
      </c>
      <c r="I4060" s="93">
        <f>IF(DATABASE!$X4058&lt;&gt;1,"",DATABASE!S4058)</f>
        <v/>
      </c>
    </row>
    <row r="4061" ht="16.5" customHeight="1" s="111">
      <c r="A4061" s="92">
        <f>IF(DATABASE!$X4059&lt;&gt;1,"",DATABASE!B4059)</f>
        <v/>
      </c>
      <c r="B4061" s="93">
        <f>IF(DATABASE!$X4059&lt;&gt;1,"",DATABASE!M4059)</f>
        <v/>
      </c>
      <c r="C4061" s="94">
        <f>IF(DATABASE!$X4059&lt;&gt;1,"",DATABASE!A4059)</f>
        <v/>
      </c>
      <c r="D4061" s="94">
        <f>IF(DATABASE!$X4059&lt;&gt;1,"",DATABASE!P4059)</f>
        <v/>
      </c>
      <c r="E4061" s="94">
        <f>IF(DATABASE!$X4059&lt;&gt;1,"",DATABASE!L4059)</f>
        <v/>
      </c>
      <c r="F4061" s="94">
        <f>IF(DATABASE!$X4059&lt;&gt;1,"",DATABASE!Q4059)</f>
        <v/>
      </c>
      <c r="G4061" s="94">
        <f>IF(DATABASE!$X4059&lt;&gt;1,"",DATABASE!C4059)</f>
        <v/>
      </c>
      <c r="H4061" s="94">
        <f>IF(DATABASE!$X4059&lt;&gt;1,"",DATABASE!D4059)</f>
        <v/>
      </c>
      <c r="I4061" s="93">
        <f>IF(DATABASE!$X4059&lt;&gt;1,"",DATABASE!S4059)</f>
        <v/>
      </c>
    </row>
    <row r="4062" ht="16.5" customHeight="1" s="111">
      <c r="A4062" s="92">
        <f>IF(DATABASE!$X4060&lt;&gt;1,"",DATABASE!B4060)</f>
        <v/>
      </c>
      <c r="B4062" s="93">
        <f>IF(DATABASE!$X4060&lt;&gt;1,"",DATABASE!M4060)</f>
        <v/>
      </c>
      <c r="C4062" s="94">
        <f>IF(DATABASE!$X4060&lt;&gt;1,"",DATABASE!A4060)</f>
        <v/>
      </c>
      <c r="D4062" s="94">
        <f>IF(DATABASE!$X4060&lt;&gt;1,"",DATABASE!P4060)</f>
        <v/>
      </c>
      <c r="E4062" s="94">
        <f>IF(DATABASE!$X4060&lt;&gt;1,"",DATABASE!L4060)</f>
        <v/>
      </c>
      <c r="F4062" s="94">
        <f>IF(DATABASE!$X4060&lt;&gt;1,"",DATABASE!Q4060)</f>
        <v/>
      </c>
      <c r="G4062" s="94">
        <f>IF(DATABASE!$X4060&lt;&gt;1,"",DATABASE!C4060)</f>
        <v/>
      </c>
      <c r="H4062" s="94">
        <f>IF(DATABASE!$X4060&lt;&gt;1,"",DATABASE!D4060)</f>
        <v/>
      </c>
      <c r="I4062" s="93">
        <f>IF(DATABASE!$X4060&lt;&gt;1,"",DATABASE!S4060)</f>
        <v/>
      </c>
    </row>
    <row r="4063" ht="16.5" customHeight="1" s="111">
      <c r="A4063" s="92">
        <f>IF(DATABASE!$X4061&lt;&gt;1,"",DATABASE!B4061)</f>
        <v/>
      </c>
      <c r="B4063" s="93">
        <f>IF(DATABASE!$X4061&lt;&gt;1,"",DATABASE!M4061)</f>
        <v/>
      </c>
      <c r="C4063" s="94">
        <f>IF(DATABASE!$X4061&lt;&gt;1,"",DATABASE!A4061)</f>
        <v/>
      </c>
      <c r="D4063" s="94">
        <f>IF(DATABASE!$X4061&lt;&gt;1,"",DATABASE!P4061)</f>
        <v/>
      </c>
      <c r="E4063" s="94">
        <f>IF(DATABASE!$X4061&lt;&gt;1,"",DATABASE!L4061)</f>
        <v/>
      </c>
      <c r="F4063" s="94">
        <f>IF(DATABASE!$X4061&lt;&gt;1,"",DATABASE!Q4061)</f>
        <v/>
      </c>
      <c r="G4063" s="94">
        <f>IF(DATABASE!$X4061&lt;&gt;1,"",DATABASE!C4061)</f>
        <v/>
      </c>
      <c r="H4063" s="94">
        <f>IF(DATABASE!$X4061&lt;&gt;1,"",DATABASE!D4061)</f>
        <v/>
      </c>
      <c r="I4063" s="93">
        <f>IF(DATABASE!$X4061&lt;&gt;1,"",DATABASE!S4061)</f>
        <v/>
      </c>
    </row>
    <row r="4064" ht="16.5" customHeight="1" s="111">
      <c r="A4064" s="92">
        <f>IF(DATABASE!$X4062&lt;&gt;1,"",DATABASE!B4062)</f>
        <v/>
      </c>
      <c r="B4064" s="93">
        <f>IF(DATABASE!$X4062&lt;&gt;1,"",DATABASE!M4062)</f>
        <v/>
      </c>
      <c r="C4064" s="94">
        <f>IF(DATABASE!$X4062&lt;&gt;1,"",DATABASE!A4062)</f>
        <v/>
      </c>
      <c r="D4064" s="94">
        <f>IF(DATABASE!$X4062&lt;&gt;1,"",DATABASE!P4062)</f>
        <v/>
      </c>
      <c r="E4064" s="94">
        <f>IF(DATABASE!$X4062&lt;&gt;1,"",DATABASE!L4062)</f>
        <v/>
      </c>
      <c r="F4064" s="94">
        <f>IF(DATABASE!$X4062&lt;&gt;1,"",DATABASE!Q4062)</f>
        <v/>
      </c>
      <c r="G4064" s="94">
        <f>IF(DATABASE!$X4062&lt;&gt;1,"",DATABASE!C4062)</f>
        <v/>
      </c>
      <c r="H4064" s="94">
        <f>IF(DATABASE!$X4062&lt;&gt;1,"",DATABASE!D4062)</f>
        <v/>
      </c>
      <c r="I4064" s="93">
        <f>IF(DATABASE!$X4062&lt;&gt;1,"",DATABASE!S4062)</f>
        <v/>
      </c>
    </row>
    <row r="4065" ht="16.5" customHeight="1" s="111">
      <c r="A4065" s="92">
        <f>IF(DATABASE!$X4063&lt;&gt;1,"",DATABASE!B4063)</f>
        <v/>
      </c>
      <c r="B4065" s="93">
        <f>IF(DATABASE!$X4063&lt;&gt;1,"",DATABASE!M4063)</f>
        <v/>
      </c>
      <c r="C4065" s="94">
        <f>IF(DATABASE!$X4063&lt;&gt;1,"",DATABASE!A4063)</f>
        <v/>
      </c>
      <c r="D4065" s="94">
        <f>IF(DATABASE!$X4063&lt;&gt;1,"",DATABASE!P4063)</f>
        <v/>
      </c>
      <c r="E4065" s="94">
        <f>IF(DATABASE!$X4063&lt;&gt;1,"",DATABASE!L4063)</f>
        <v/>
      </c>
      <c r="F4065" s="94">
        <f>IF(DATABASE!$X4063&lt;&gt;1,"",DATABASE!Q4063)</f>
        <v/>
      </c>
      <c r="G4065" s="94">
        <f>IF(DATABASE!$X4063&lt;&gt;1,"",DATABASE!C4063)</f>
        <v/>
      </c>
      <c r="H4065" s="94">
        <f>IF(DATABASE!$X4063&lt;&gt;1,"",DATABASE!D4063)</f>
        <v/>
      </c>
      <c r="I4065" s="93">
        <f>IF(DATABASE!$X4063&lt;&gt;1,"",DATABASE!S4063)</f>
        <v/>
      </c>
    </row>
    <row r="4066" ht="16.5" customHeight="1" s="111">
      <c r="A4066" s="92">
        <f>IF(DATABASE!$X4064&lt;&gt;1,"",DATABASE!B4064)</f>
        <v/>
      </c>
      <c r="B4066" s="93">
        <f>IF(DATABASE!$X4064&lt;&gt;1,"",DATABASE!M4064)</f>
        <v/>
      </c>
      <c r="C4066" s="94">
        <f>IF(DATABASE!$X4064&lt;&gt;1,"",DATABASE!A4064)</f>
        <v/>
      </c>
      <c r="D4066" s="94">
        <f>IF(DATABASE!$X4064&lt;&gt;1,"",DATABASE!P4064)</f>
        <v/>
      </c>
      <c r="E4066" s="94">
        <f>IF(DATABASE!$X4064&lt;&gt;1,"",DATABASE!L4064)</f>
        <v/>
      </c>
      <c r="F4066" s="94">
        <f>IF(DATABASE!$X4064&lt;&gt;1,"",DATABASE!Q4064)</f>
        <v/>
      </c>
      <c r="G4066" s="94">
        <f>IF(DATABASE!$X4064&lt;&gt;1,"",DATABASE!C4064)</f>
        <v/>
      </c>
      <c r="H4066" s="94">
        <f>IF(DATABASE!$X4064&lt;&gt;1,"",DATABASE!D4064)</f>
        <v/>
      </c>
      <c r="I4066" s="93">
        <f>IF(DATABASE!$X4064&lt;&gt;1,"",DATABASE!S4064)</f>
        <v/>
      </c>
    </row>
    <row r="4067" ht="16.5" customHeight="1" s="111">
      <c r="A4067" s="92">
        <f>IF(DATABASE!$X4065&lt;&gt;1,"",DATABASE!B4065)</f>
        <v/>
      </c>
      <c r="B4067" s="93">
        <f>IF(DATABASE!$X4065&lt;&gt;1,"",DATABASE!M4065)</f>
        <v/>
      </c>
      <c r="C4067" s="94">
        <f>IF(DATABASE!$X4065&lt;&gt;1,"",DATABASE!A4065)</f>
        <v/>
      </c>
      <c r="D4067" s="94">
        <f>IF(DATABASE!$X4065&lt;&gt;1,"",DATABASE!P4065)</f>
        <v/>
      </c>
      <c r="E4067" s="94">
        <f>IF(DATABASE!$X4065&lt;&gt;1,"",DATABASE!L4065)</f>
        <v/>
      </c>
      <c r="F4067" s="94">
        <f>IF(DATABASE!$X4065&lt;&gt;1,"",DATABASE!Q4065)</f>
        <v/>
      </c>
      <c r="G4067" s="94">
        <f>IF(DATABASE!$X4065&lt;&gt;1,"",DATABASE!C4065)</f>
        <v/>
      </c>
      <c r="H4067" s="94">
        <f>IF(DATABASE!$X4065&lt;&gt;1,"",DATABASE!D4065)</f>
        <v/>
      </c>
      <c r="I4067" s="93">
        <f>IF(DATABASE!$X4065&lt;&gt;1,"",DATABASE!S4065)</f>
        <v/>
      </c>
    </row>
    <row r="4068" ht="16.5" customHeight="1" s="111">
      <c r="A4068" s="92">
        <f>IF(DATABASE!$X4066&lt;&gt;1,"",DATABASE!B4066)</f>
        <v/>
      </c>
      <c r="B4068" s="93">
        <f>IF(DATABASE!$X4066&lt;&gt;1,"",DATABASE!M4066)</f>
        <v/>
      </c>
      <c r="C4068" s="94">
        <f>IF(DATABASE!$X4066&lt;&gt;1,"",DATABASE!A4066)</f>
        <v/>
      </c>
      <c r="D4068" s="94">
        <f>IF(DATABASE!$X4066&lt;&gt;1,"",DATABASE!P4066)</f>
        <v/>
      </c>
      <c r="E4068" s="94">
        <f>IF(DATABASE!$X4066&lt;&gt;1,"",DATABASE!L4066)</f>
        <v/>
      </c>
      <c r="F4068" s="94">
        <f>IF(DATABASE!$X4066&lt;&gt;1,"",DATABASE!Q4066)</f>
        <v/>
      </c>
      <c r="G4068" s="94">
        <f>IF(DATABASE!$X4066&lt;&gt;1,"",DATABASE!C4066)</f>
        <v/>
      </c>
      <c r="H4068" s="94">
        <f>IF(DATABASE!$X4066&lt;&gt;1,"",DATABASE!D4066)</f>
        <v/>
      </c>
      <c r="I4068" s="93">
        <f>IF(DATABASE!$X4066&lt;&gt;1,"",DATABASE!S4066)</f>
        <v/>
      </c>
    </row>
    <row r="4069" ht="16.5" customHeight="1" s="111">
      <c r="A4069" s="92">
        <f>IF(DATABASE!$X4067&lt;&gt;1,"",DATABASE!B4067)</f>
        <v/>
      </c>
      <c r="B4069" s="93">
        <f>IF(DATABASE!$X4067&lt;&gt;1,"",DATABASE!M4067)</f>
        <v/>
      </c>
      <c r="C4069" s="94">
        <f>IF(DATABASE!$X4067&lt;&gt;1,"",DATABASE!A4067)</f>
        <v/>
      </c>
      <c r="D4069" s="94">
        <f>IF(DATABASE!$X4067&lt;&gt;1,"",DATABASE!P4067)</f>
        <v/>
      </c>
      <c r="E4069" s="94">
        <f>IF(DATABASE!$X4067&lt;&gt;1,"",DATABASE!L4067)</f>
        <v/>
      </c>
      <c r="F4069" s="94">
        <f>IF(DATABASE!$X4067&lt;&gt;1,"",DATABASE!Q4067)</f>
        <v/>
      </c>
      <c r="G4069" s="94">
        <f>IF(DATABASE!$X4067&lt;&gt;1,"",DATABASE!C4067)</f>
        <v/>
      </c>
      <c r="H4069" s="94">
        <f>IF(DATABASE!$X4067&lt;&gt;1,"",DATABASE!D4067)</f>
        <v/>
      </c>
      <c r="I4069" s="93">
        <f>IF(DATABASE!$X4067&lt;&gt;1,"",DATABASE!S4067)</f>
        <v/>
      </c>
    </row>
    <row r="4070" ht="16.5" customHeight="1" s="111">
      <c r="A4070" s="92">
        <f>IF(DATABASE!$X4068&lt;&gt;1,"",DATABASE!B4068)</f>
        <v/>
      </c>
      <c r="B4070" s="93">
        <f>IF(DATABASE!$X4068&lt;&gt;1,"",DATABASE!M4068)</f>
        <v/>
      </c>
      <c r="C4070" s="94">
        <f>IF(DATABASE!$X4068&lt;&gt;1,"",DATABASE!A4068)</f>
        <v/>
      </c>
      <c r="D4070" s="94">
        <f>IF(DATABASE!$X4068&lt;&gt;1,"",DATABASE!P4068)</f>
        <v/>
      </c>
      <c r="E4070" s="94">
        <f>IF(DATABASE!$X4068&lt;&gt;1,"",DATABASE!L4068)</f>
        <v/>
      </c>
      <c r="F4070" s="94">
        <f>IF(DATABASE!$X4068&lt;&gt;1,"",DATABASE!Q4068)</f>
        <v/>
      </c>
      <c r="G4070" s="94">
        <f>IF(DATABASE!$X4068&lt;&gt;1,"",DATABASE!C4068)</f>
        <v/>
      </c>
      <c r="H4070" s="94">
        <f>IF(DATABASE!$X4068&lt;&gt;1,"",DATABASE!D4068)</f>
        <v/>
      </c>
      <c r="I4070" s="93">
        <f>IF(DATABASE!$X4068&lt;&gt;1,"",DATABASE!S4068)</f>
        <v/>
      </c>
    </row>
    <row r="4071" ht="16.5" customHeight="1" s="111">
      <c r="A4071" s="92">
        <f>IF(DATABASE!$X4069&lt;&gt;1,"",DATABASE!B4069)</f>
        <v/>
      </c>
      <c r="B4071" s="93">
        <f>IF(DATABASE!$X4069&lt;&gt;1,"",DATABASE!M4069)</f>
        <v/>
      </c>
      <c r="C4071" s="94">
        <f>IF(DATABASE!$X4069&lt;&gt;1,"",DATABASE!A4069)</f>
        <v/>
      </c>
      <c r="D4071" s="94">
        <f>IF(DATABASE!$X4069&lt;&gt;1,"",DATABASE!P4069)</f>
        <v/>
      </c>
      <c r="E4071" s="94">
        <f>IF(DATABASE!$X4069&lt;&gt;1,"",DATABASE!L4069)</f>
        <v/>
      </c>
      <c r="F4071" s="94">
        <f>IF(DATABASE!$X4069&lt;&gt;1,"",DATABASE!Q4069)</f>
        <v/>
      </c>
      <c r="G4071" s="94">
        <f>IF(DATABASE!$X4069&lt;&gt;1,"",DATABASE!C4069)</f>
        <v/>
      </c>
      <c r="H4071" s="94">
        <f>IF(DATABASE!$X4069&lt;&gt;1,"",DATABASE!D4069)</f>
        <v/>
      </c>
      <c r="I4071" s="93">
        <f>IF(DATABASE!$X4069&lt;&gt;1,"",DATABASE!S4069)</f>
        <v/>
      </c>
    </row>
    <row r="4072" ht="16.5" customHeight="1" s="111">
      <c r="A4072" s="92">
        <f>IF(DATABASE!$X4070&lt;&gt;1,"",DATABASE!B4070)</f>
        <v/>
      </c>
      <c r="B4072" s="93">
        <f>IF(DATABASE!$X4070&lt;&gt;1,"",DATABASE!M4070)</f>
        <v/>
      </c>
      <c r="C4072" s="94">
        <f>IF(DATABASE!$X4070&lt;&gt;1,"",DATABASE!A4070)</f>
        <v/>
      </c>
      <c r="D4072" s="94">
        <f>IF(DATABASE!$X4070&lt;&gt;1,"",DATABASE!P4070)</f>
        <v/>
      </c>
      <c r="E4072" s="94">
        <f>IF(DATABASE!$X4070&lt;&gt;1,"",DATABASE!L4070)</f>
        <v/>
      </c>
      <c r="F4072" s="94">
        <f>IF(DATABASE!$X4070&lt;&gt;1,"",DATABASE!Q4070)</f>
        <v/>
      </c>
      <c r="G4072" s="94">
        <f>IF(DATABASE!$X4070&lt;&gt;1,"",DATABASE!C4070)</f>
        <v/>
      </c>
      <c r="H4072" s="94">
        <f>IF(DATABASE!$X4070&lt;&gt;1,"",DATABASE!D4070)</f>
        <v/>
      </c>
      <c r="I4072" s="93">
        <f>IF(DATABASE!$X4070&lt;&gt;1,"",DATABASE!S4070)</f>
        <v/>
      </c>
    </row>
    <row r="4073" ht="16.5" customHeight="1" s="111">
      <c r="A4073" s="92">
        <f>IF(DATABASE!$X4071&lt;&gt;1,"",DATABASE!B4071)</f>
        <v/>
      </c>
      <c r="B4073" s="93">
        <f>IF(DATABASE!$X4071&lt;&gt;1,"",DATABASE!M4071)</f>
        <v/>
      </c>
      <c r="C4073" s="94">
        <f>IF(DATABASE!$X4071&lt;&gt;1,"",DATABASE!A4071)</f>
        <v/>
      </c>
      <c r="D4073" s="94">
        <f>IF(DATABASE!$X4071&lt;&gt;1,"",DATABASE!P4071)</f>
        <v/>
      </c>
      <c r="E4073" s="94">
        <f>IF(DATABASE!$X4071&lt;&gt;1,"",DATABASE!L4071)</f>
        <v/>
      </c>
      <c r="F4073" s="94">
        <f>IF(DATABASE!$X4071&lt;&gt;1,"",DATABASE!Q4071)</f>
        <v/>
      </c>
      <c r="G4073" s="94">
        <f>IF(DATABASE!$X4071&lt;&gt;1,"",DATABASE!C4071)</f>
        <v/>
      </c>
      <c r="H4073" s="94">
        <f>IF(DATABASE!$X4071&lt;&gt;1,"",DATABASE!D4071)</f>
        <v/>
      </c>
      <c r="I4073" s="93">
        <f>IF(DATABASE!$X4071&lt;&gt;1,"",DATABASE!S4071)</f>
        <v/>
      </c>
    </row>
    <row r="4074" ht="16.5" customHeight="1" s="111">
      <c r="A4074" s="92">
        <f>IF(DATABASE!$X4072&lt;&gt;1,"",DATABASE!B4072)</f>
        <v/>
      </c>
      <c r="B4074" s="93">
        <f>IF(DATABASE!$X4072&lt;&gt;1,"",DATABASE!M4072)</f>
        <v/>
      </c>
      <c r="C4074" s="94">
        <f>IF(DATABASE!$X4072&lt;&gt;1,"",DATABASE!A4072)</f>
        <v/>
      </c>
      <c r="D4074" s="94">
        <f>IF(DATABASE!$X4072&lt;&gt;1,"",DATABASE!P4072)</f>
        <v/>
      </c>
      <c r="E4074" s="94">
        <f>IF(DATABASE!$X4072&lt;&gt;1,"",DATABASE!L4072)</f>
        <v/>
      </c>
      <c r="F4074" s="94">
        <f>IF(DATABASE!$X4072&lt;&gt;1,"",DATABASE!Q4072)</f>
        <v/>
      </c>
      <c r="G4074" s="94">
        <f>IF(DATABASE!$X4072&lt;&gt;1,"",DATABASE!C4072)</f>
        <v/>
      </c>
      <c r="H4074" s="94">
        <f>IF(DATABASE!$X4072&lt;&gt;1,"",DATABASE!D4072)</f>
        <v/>
      </c>
      <c r="I4074" s="93">
        <f>IF(DATABASE!$X4072&lt;&gt;1,"",DATABASE!S4072)</f>
        <v/>
      </c>
    </row>
    <row r="4075" ht="16.5" customHeight="1" s="111">
      <c r="A4075" s="92">
        <f>IF(DATABASE!$X4073&lt;&gt;1,"",DATABASE!B4073)</f>
        <v/>
      </c>
      <c r="B4075" s="93">
        <f>IF(DATABASE!$X4073&lt;&gt;1,"",DATABASE!M4073)</f>
        <v/>
      </c>
      <c r="C4075" s="94">
        <f>IF(DATABASE!$X4073&lt;&gt;1,"",DATABASE!A4073)</f>
        <v/>
      </c>
      <c r="D4075" s="94">
        <f>IF(DATABASE!$X4073&lt;&gt;1,"",DATABASE!P4073)</f>
        <v/>
      </c>
      <c r="E4075" s="94">
        <f>IF(DATABASE!$X4073&lt;&gt;1,"",DATABASE!L4073)</f>
        <v/>
      </c>
      <c r="F4075" s="94">
        <f>IF(DATABASE!$X4073&lt;&gt;1,"",DATABASE!Q4073)</f>
        <v/>
      </c>
      <c r="G4075" s="94">
        <f>IF(DATABASE!$X4073&lt;&gt;1,"",DATABASE!C4073)</f>
        <v/>
      </c>
      <c r="H4075" s="94">
        <f>IF(DATABASE!$X4073&lt;&gt;1,"",DATABASE!D4073)</f>
        <v/>
      </c>
      <c r="I4075" s="93">
        <f>IF(DATABASE!$X4073&lt;&gt;1,"",DATABASE!S4073)</f>
        <v/>
      </c>
    </row>
    <row r="4076" ht="16.5" customHeight="1" s="111">
      <c r="A4076" s="92">
        <f>IF(DATABASE!$X4074&lt;&gt;1,"",DATABASE!B4074)</f>
        <v/>
      </c>
      <c r="B4076" s="93">
        <f>IF(DATABASE!$X4074&lt;&gt;1,"",DATABASE!M4074)</f>
        <v/>
      </c>
      <c r="C4076" s="94">
        <f>IF(DATABASE!$X4074&lt;&gt;1,"",DATABASE!A4074)</f>
        <v/>
      </c>
      <c r="D4076" s="94">
        <f>IF(DATABASE!$X4074&lt;&gt;1,"",DATABASE!P4074)</f>
        <v/>
      </c>
      <c r="E4076" s="94">
        <f>IF(DATABASE!$X4074&lt;&gt;1,"",DATABASE!L4074)</f>
        <v/>
      </c>
      <c r="F4076" s="94">
        <f>IF(DATABASE!$X4074&lt;&gt;1,"",DATABASE!Q4074)</f>
        <v/>
      </c>
      <c r="G4076" s="94">
        <f>IF(DATABASE!$X4074&lt;&gt;1,"",DATABASE!C4074)</f>
        <v/>
      </c>
      <c r="H4076" s="94">
        <f>IF(DATABASE!$X4074&lt;&gt;1,"",DATABASE!D4074)</f>
        <v/>
      </c>
      <c r="I4076" s="93">
        <f>IF(DATABASE!$X4074&lt;&gt;1,"",DATABASE!S4074)</f>
        <v/>
      </c>
    </row>
    <row r="4077" ht="16.5" customHeight="1" s="111">
      <c r="A4077" s="92">
        <f>IF(DATABASE!$X4075&lt;&gt;1,"",DATABASE!B4075)</f>
        <v/>
      </c>
      <c r="B4077" s="93">
        <f>IF(DATABASE!$X4075&lt;&gt;1,"",DATABASE!M4075)</f>
        <v/>
      </c>
      <c r="C4077" s="94">
        <f>IF(DATABASE!$X4075&lt;&gt;1,"",DATABASE!A4075)</f>
        <v/>
      </c>
      <c r="D4077" s="94">
        <f>IF(DATABASE!$X4075&lt;&gt;1,"",DATABASE!P4075)</f>
        <v/>
      </c>
      <c r="E4077" s="94">
        <f>IF(DATABASE!$X4075&lt;&gt;1,"",DATABASE!L4075)</f>
        <v/>
      </c>
      <c r="F4077" s="94">
        <f>IF(DATABASE!$X4075&lt;&gt;1,"",DATABASE!Q4075)</f>
        <v/>
      </c>
      <c r="G4077" s="94">
        <f>IF(DATABASE!$X4075&lt;&gt;1,"",DATABASE!C4075)</f>
        <v/>
      </c>
      <c r="H4077" s="94">
        <f>IF(DATABASE!$X4075&lt;&gt;1,"",DATABASE!D4075)</f>
        <v/>
      </c>
      <c r="I4077" s="93">
        <f>IF(DATABASE!$X4075&lt;&gt;1,"",DATABASE!S4075)</f>
        <v/>
      </c>
    </row>
    <row r="4078" ht="16.5" customHeight="1" s="111">
      <c r="A4078" s="92">
        <f>IF(DATABASE!$X4076&lt;&gt;1,"",DATABASE!B4076)</f>
        <v/>
      </c>
      <c r="B4078" s="93">
        <f>IF(DATABASE!$X4076&lt;&gt;1,"",DATABASE!M4076)</f>
        <v/>
      </c>
      <c r="C4078" s="94">
        <f>IF(DATABASE!$X4076&lt;&gt;1,"",DATABASE!A4076)</f>
        <v/>
      </c>
      <c r="D4078" s="94">
        <f>IF(DATABASE!$X4076&lt;&gt;1,"",DATABASE!P4076)</f>
        <v/>
      </c>
      <c r="E4078" s="94">
        <f>IF(DATABASE!$X4076&lt;&gt;1,"",DATABASE!L4076)</f>
        <v/>
      </c>
      <c r="F4078" s="94">
        <f>IF(DATABASE!$X4076&lt;&gt;1,"",DATABASE!Q4076)</f>
        <v/>
      </c>
      <c r="G4078" s="94">
        <f>IF(DATABASE!$X4076&lt;&gt;1,"",DATABASE!C4076)</f>
        <v/>
      </c>
      <c r="H4078" s="94">
        <f>IF(DATABASE!$X4076&lt;&gt;1,"",DATABASE!D4076)</f>
        <v/>
      </c>
      <c r="I4078" s="93">
        <f>IF(DATABASE!$X4076&lt;&gt;1,"",DATABASE!S4076)</f>
        <v/>
      </c>
    </row>
    <row r="4079" ht="16.5" customHeight="1" s="111">
      <c r="A4079" s="92">
        <f>IF(DATABASE!$X4077&lt;&gt;1,"",DATABASE!B4077)</f>
        <v/>
      </c>
      <c r="B4079" s="93">
        <f>IF(DATABASE!$X4077&lt;&gt;1,"",DATABASE!M4077)</f>
        <v/>
      </c>
      <c r="C4079" s="94">
        <f>IF(DATABASE!$X4077&lt;&gt;1,"",DATABASE!A4077)</f>
        <v/>
      </c>
      <c r="D4079" s="94">
        <f>IF(DATABASE!$X4077&lt;&gt;1,"",DATABASE!P4077)</f>
        <v/>
      </c>
      <c r="E4079" s="94">
        <f>IF(DATABASE!$X4077&lt;&gt;1,"",DATABASE!L4077)</f>
        <v/>
      </c>
      <c r="F4079" s="94">
        <f>IF(DATABASE!$X4077&lt;&gt;1,"",DATABASE!Q4077)</f>
        <v/>
      </c>
      <c r="G4079" s="94">
        <f>IF(DATABASE!$X4077&lt;&gt;1,"",DATABASE!C4077)</f>
        <v/>
      </c>
      <c r="H4079" s="94">
        <f>IF(DATABASE!$X4077&lt;&gt;1,"",DATABASE!D4077)</f>
        <v/>
      </c>
      <c r="I4079" s="93">
        <f>IF(DATABASE!$X4077&lt;&gt;1,"",DATABASE!S4077)</f>
        <v/>
      </c>
    </row>
    <row r="4080" ht="16.5" customHeight="1" s="111">
      <c r="A4080" s="92">
        <f>IF(DATABASE!$X4078&lt;&gt;1,"",DATABASE!B4078)</f>
        <v/>
      </c>
      <c r="B4080" s="93">
        <f>IF(DATABASE!$X4078&lt;&gt;1,"",DATABASE!M4078)</f>
        <v/>
      </c>
      <c r="C4080" s="94">
        <f>IF(DATABASE!$X4078&lt;&gt;1,"",DATABASE!A4078)</f>
        <v/>
      </c>
      <c r="D4080" s="94">
        <f>IF(DATABASE!$X4078&lt;&gt;1,"",DATABASE!P4078)</f>
        <v/>
      </c>
      <c r="E4080" s="94">
        <f>IF(DATABASE!$X4078&lt;&gt;1,"",DATABASE!L4078)</f>
        <v/>
      </c>
      <c r="F4080" s="94">
        <f>IF(DATABASE!$X4078&lt;&gt;1,"",DATABASE!Q4078)</f>
        <v/>
      </c>
      <c r="G4080" s="94">
        <f>IF(DATABASE!$X4078&lt;&gt;1,"",DATABASE!C4078)</f>
        <v/>
      </c>
      <c r="H4080" s="94">
        <f>IF(DATABASE!$X4078&lt;&gt;1,"",DATABASE!D4078)</f>
        <v/>
      </c>
      <c r="I4080" s="93">
        <f>IF(DATABASE!$X4078&lt;&gt;1,"",DATABASE!S4078)</f>
        <v/>
      </c>
    </row>
    <row r="4081" ht="16.5" customHeight="1" s="111">
      <c r="A4081" s="92">
        <f>IF(DATABASE!$X4079&lt;&gt;1,"",DATABASE!B4079)</f>
        <v/>
      </c>
      <c r="B4081" s="93">
        <f>IF(DATABASE!$X4079&lt;&gt;1,"",DATABASE!M4079)</f>
        <v/>
      </c>
      <c r="C4081" s="94">
        <f>IF(DATABASE!$X4079&lt;&gt;1,"",DATABASE!A4079)</f>
        <v/>
      </c>
      <c r="D4081" s="94">
        <f>IF(DATABASE!$X4079&lt;&gt;1,"",DATABASE!P4079)</f>
        <v/>
      </c>
      <c r="E4081" s="94">
        <f>IF(DATABASE!$X4079&lt;&gt;1,"",DATABASE!L4079)</f>
        <v/>
      </c>
      <c r="F4081" s="94">
        <f>IF(DATABASE!$X4079&lt;&gt;1,"",DATABASE!Q4079)</f>
        <v/>
      </c>
      <c r="G4081" s="94">
        <f>IF(DATABASE!$X4079&lt;&gt;1,"",DATABASE!C4079)</f>
        <v/>
      </c>
      <c r="H4081" s="94">
        <f>IF(DATABASE!$X4079&lt;&gt;1,"",DATABASE!D4079)</f>
        <v/>
      </c>
      <c r="I4081" s="93">
        <f>IF(DATABASE!$X4079&lt;&gt;1,"",DATABASE!S4079)</f>
        <v/>
      </c>
    </row>
    <row r="4082" ht="16.5" customHeight="1" s="111">
      <c r="A4082" s="92">
        <f>IF(DATABASE!$X4080&lt;&gt;1,"",DATABASE!B4080)</f>
        <v/>
      </c>
      <c r="B4082" s="93">
        <f>IF(DATABASE!$X4080&lt;&gt;1,"",DATABASE!M4080)</f>
        <v/>
      </c>
      <c r="C4082" s="94">
        <f>IF(DATABASE!$X4080&lt;&gt;1,"",DATABASE!A4080)</f>
        <v/>
      </c>
      <c r="D4082" s="94">
        <f>IF(DATABASE!$X4080&lt;&gt;1,"",DATABASE!P4080)</f>
        <v/>
      </c>
      <c r="E4082" s="94">
        <f>IF(DATABASE!$X4080&lt;&gt;1,"",DATABASE!L4080)</f>
        <v/>
      </c>
      <c r="F4082" s="94">
        <f>IF(DATABASE!$X4080&lt;&gt;1,"",DATABASE!Q4080)</f>
        <v/>
      </c>
      <c r="G4082" s="94">
        <f>IF(DATABASE!$X4080&lt;&gt;1,"",DATABASE!C4080)</f>
        <v/>
      </c>
      <c r="H4082" s="94">
        <f>IF(DATABASE!$X4080&lt;&gt;1,"",DATABASE!D4080)</f>
        <v/>
      </c>
      <c r="I4082" s="93">
        <f>IF(DATABASE!$X4080&lt;&gt;1,"",DATABASE!S4080)</f>
        <v/>
      </c>
    </row>
    <row r="4083" ht="16.5" customHeight="1" s="111">
      <c r="A4083" s="92">
        <f>IF(DATABASE!$X4081&lt;&gt;1,"",DATABASE!B4081)</f>
        <v/>
      </c>
      <c r="B4083" s="93">
        <f>IF(DATABASE!$X4081&lt;&gt;1,"",DATABASE!M4081)</f>
        <v/>
      </c>
      <c r="C4083" s="94">
        <f>IF(DATABASE!$X4081&lt;&gt;1,"",DATABASE!A4081)</f>
        <v/>
      </c>
      <c r="D4083" s="94">
        <f>IF(DATABASE!$X4081&lt;&gt;1,"",DATABASE!P4081)</f>
        <v/>
      </c>
      <c r="E4083" s="94">
        <f>IF(DATABASE!$X4081&lt;&gt;1,"",DATABASE!L4081)</f>
        <v/>
      </c>
      <c r="F4083" s="94">
        <f>IF(DATABASE!$X4081&lt;&gt;1,"",DATABASE!Q4081)</f>
        <v/>
      </c>
      <c r="G4083" s="94">
        <f>IF(DATABASE!$X4081&lt;&gt;1,"",DATABASE!C4081)</f>
        <v/>
      </c>
      <c r="H4083" s="94">
        <f>IF(DATABASE!$X4081&lt;&gt;1,"",DATABASE!D4081)</f>
        <v/>
      </c>
      <c r="I4083" s="93">
        <f>IF(DATABASE!$X4081&lt;&gt;1,"",DATABASE!S4081)</f>
        <v/>
      </c>
    </row>
    <row r="4084" ht="16.5" customHeight="1" s="111">
      <c r="A4084" s="92">
        <f>IF(DATABASE!$X4082&lt;&gt;1,"",DATABASE!B4082)</f>
        <v/>
      </c>
      <c r="B4084" s="93">
        <f>IF(DATABASE!$X4082&lt;&gt;1,"",DATABASE!M4082)</f>
        <v/>
      </c>
      <c r="C4084" s="94">
        <f>IF(DATABASE!$X4082&lt;&gt;1,"",DATABASE!A4082)</f>
        <v/>
      </c>
      <c r="D4084" s="94">
        <f>IF(DATABASE!$X4082&lt;&gt;1,"",DATABASE!P4082)</f>
        <v/>
      </c>
      <c r="E4084" s="94">
        <f>IF(DATABASE!$X4082&lt;&gt;1,"",DATABASE!L4082)</f>
        <v/>
      </c>
      <c r="F4084" s="94">
        <f>IF(DATABASE!$X4082&lt;&gt;1,"",DATABASE!Q4082)</f>
        <v/>
      </c>
      <c r="G4084" s="94">
        <f>IF(DATABASE!$X4082&lt;&gt;1,"",DATABASE!C4082)</f>
        <v/>
      </c>
      <c r="H4084" s="94">
        <f>IF(DATABASE!$X4082&lt;&gt;1,"",DATABASE!D4082)</f>
        <v/>
      </c>
      <c r="I4084" s="93">
        <f>IF(DATABASE!$X4082&lt;&gt;1,"",DATABASE!S4082)</f>
        <v/>
      </c>
    </row>
    <row r="4085" ht="16.5" customHeight="1" s="111">
      <c r="A4085" s="92">
        <f>IF(DATABASE!$X4083&lt;&gt;1,"",DATABASE!B4083)</f>
        <v/>
      </c>
      <c r="B4085" s="93">
        <f>IF(DATABASE!$X4083&lt;&gt;1,"",DATABASE!M4083)</f>
        <v/>
      </c>
      <c r="C4085" s="94">
        <f>IF(DATABASE!$X4083&lt;&gt;1,"",DATABASE!A4083)</f>
        <v/>
      </c>
      <c r="D4085" s="94">
        <f>IF(DATABASE!$X4083&lt;&gt;1,"",DATABASE!P4083)</f>
        <v/>
      </c>
      <c r="E4085" s="94">
        <f>IF(DATABASE!$X4083&lt;&gt;1,"",DATABASE!L4083)</f>
        <v/>
      </c>
      <c r="F4085" s="94">
        <f>IF(DATABASE!$X4083&lt;&gt;1,"",DATABASE!Q4083)</f>
        <v/>
      </c>
      <c r="G4085" s="94">
        <f>IF(DATABASE!$X4083&lt;&gt;1,"",DATABASE!C4083)</f>
        <v/>
      </c>
      <c r="H4085" s="94">
        <f>IF(DATABASE!$X4083&lt;&gt;1,"",DATABASE!D4083)</f>
        <v/>
      </c>
      <c r="I4085" s="93">
        <f>IF(DATABASE!$X4083&lt;&gt;1,"",DATABASE!S4083)</f>
        <v/>
      </c>
    </row>
    <row r="4086" ht="16.5" customHeight="1" s="111">
      <c r="A4086" s="92">
        <f>IF(DATABASE!$X4084&lt;&gt;1,"",DATABASE!B4084)</f>
        <v/>
      </c>
      <c r="B4086" s="93">
        <f>IF(DATABASE!$X4084&lt;&gt;1,"",DATABASE!M4084)</f>
        <v/>
      </c>
      <c r="C4086" s="94">
        <f>IF(DATABASE!$X4084&lt;&gt;1,"",DATABASE!A4084)</f>
        <v/>
      </c>
      <c r="D4086" s="94">
        <f>IF(DATABASE!$X4084&lt;&gt;1,"",DATABASE!P4084)</f>
        <v/>
      </c>
      <c r="E4086" s="94">
        <f>IF(DATABASE!$X4084&lt;&gt;1,"",DATABASE!L4084)</f>
        <v/>
      </c>
      <c r="F4086" s="94">
        <f>IF(DATABASE!$X4084&lt;&gt;1,"",DATABASE!Q4084)</f>
        <v/>
      </c>
      <c r="G4086" s="94">
        <f>IF(DATABASE!$X4084&lt;&gt;1,"",DATABASE!C4084)</f>
        <v/>
      </c>
      <c r="H4086" s="94">
        <f>IF(DATABASE!$X4084&lt;&gt;1,"",DATABASE!D4084)</f>
        <v/>
      </c>
      <c r="I4086" s="93">
        <f>IF(DATABASE!$X4084&lt;&gt;1,"",DATABASE!S4084)</f>
        <v/>
      </c>
    </row>
    <row r="4087" ht="16.5" customHeight="1" s="111">
      <c r="A4087" s="92">
        <f>IF(DATABASE!$X4085&lt;&gt;1,"",DATABASE!B4085)</f>
        <v/>
      </c>
      <c r="B4087" s="93">
        <f>IF(DATABASE!$X4085&lt;&gt;1,"",DATABASE!M4085)</f>
        <v/>
      </c>
      <c r="C4087" s="94">
        <f>IF(DATABASE!$X4085&lt;&gt;1,"",DATABASE!A4085)</f>
        <v/>
      </c>
      <c r="D4087" s="94">
        <f>IF(DATABASE!$X4085&lt;&gt;1,"",DATABASE!P4085)</f>
        <v/>
      </c>
      <c r="E4087" s="94">
        <f>IF(DATABASE!$X4085&lt;&gt;1,"",DATABASE!L4085)</f>
        <v/>
      </c>
      <c r="F4087" s="94">
        <f>IF(DATABASE!$X4085&lt;&gt;1,"",DATABASE!Q4085)</f>
        <v/>
      </c>
      <c r="G4087" s="94">
        <f>IF(DATABASE!$X4085&lt;&gt;1,"",DATABASE!C4085)</f>
        <v/>
      </c>
      <c r="H4087" s="94">
        <f>IF(DATABASE!$X4085&lt;&gt;1,"",DATABASE!D4085)</f>
        <v/>
      </c>
      <c r="I4087" s="93">
        <f>IF(DATABASE!$X4085&lt;&gt;1,"",DATABASE!S4085)</f>
        <v/>
      </c>
    </row>
    <row r="4088" ht="16.5" customHeight="1" s="111">
      <c r="A4088" s="92">
        <f>IF(DATABASE!$X4086&lt;&gt;1,"",DATABASE!B4086)</f>
        <v/>
      </c>
      <c r="B4088" s="93">
        <f>IF(DATABASE!$X4086&lt;&gt;1,"",DATABASE!M4086)</f>
        <v/>
      </c>
      <c r="C4088" s="94">
        <f>IF(DATABASE!$X4086&lt;&gt;1,"",DATABASE!A4086)</f>
        <v/>
      </c>
      <c r="D4088" s="94">
        <f>IF(DATABASE!$X4086&lt;&gt;1,"",DATABASE!P4086)</f>
        <v/>
      </c>
      <c r="E4088" s="94">
        <f>IF(DATABASE!$X4086&lt;&gt;1,"",DATABASE!L4086)</f>
        <v/>
      </c>
      <c r="F4088" s="94">
        <f>IF(DATABASE!$X4086&lt;&gt;1,"",DATABASE!Q4086)</f>
        <v/>
      </c>
      <c r="G4088" s="94">
        <f>IF(DATABASE!$X4086&lt;&gt;1,"",DATABASE!C4086)</f>
        <v/>
      </c>
      <c r="H4088" s="94">
        <f>IF(DATABASE!$X4086&lt;&gt;1,"",DATABASE!D4086)</f>
        <v/>
      </c>
      <c r="I4088" s="93">
        <f>IF(DATABASE!$X4086&lt;&gt;1,"",DATABASE!S4086)</f>
        <v/>
      </c>
    </row>
    <row r="4089" ht="16.5" customHeight="1" s="111">
      <c r="A4089" s="92">
        <f>IF(DATABASE!$X4087&lt;&gt;1,"",DATABASE!B4087)</f>
        <v/>
      </c>
      <c r="B4089" s="93">
        <f>IF(DATABASE!$X4087&lt;&gt;1,"",DATABASE!M4087)</f>
        <v/>
      </c>
      <c r="C4089" s="94">
        <f>IF(DATABASE!$X4087&lt;&gt;1,"",DATABASE!A4087)</f>
        <v/>
      </c>
      <c r="D4089" s="94">
        <f>IF(DATABASE!$X4087&lt;&gt;1,"",DATABASE!P4087)</f>
        <v/>
      </c>
      <c r="E4089" s="94">
        <f>IF(DATABASE!$X4087&lt;&gt;1,"",DATABASE!L4087)</f>
        <v/>
      </c>
      <c r="F4089" s="94">
        <f>IF(DATABASE!$X4087&lt;&gt;1,"",DATABASE!Q4087)</f>
        <v/>
      </c>
      <c r="G4089" s="94">
        <f>IF(DATABASE!$X4087&lt;&gt;1,"",DATABASE!C4087)</f>
        <v/>
      </c>
      <c r="H4089" s="94">
        <f>IF(DATABASE!$X4087&lt;&gt;1,"",DATABASE!D4087)</f>
        <v/>
      </c>
      <c r="I4089" s="93">
        <f>IF(DATABASE!$X4087&lt;&gt;1,"",DATABASE!S4087)</f>
        <v/>
      </c>
    </row>
    <row r="4090" ht="16.5" customHeight="1" s="111">
      <c r="A4090" s="92">
        <f>IF(DATABASE!$X4088&lt;&gt;1,"",DATABASE!B4088)</f>
        <v/>
      </c>
      <c r="B4090" s="93">
        <f>IF(DATABASE!$X4088&lt;&gt;1,"",DATABASE!M4088)</f>
        <v/>
      </c>
      <c r="C4090" s="94">
        <f>IF(DATABASE!$X4088&lt;&gt;1,"",DATABASE!A4088)</f>
        <v/>
      </c>
      <c r="D4090" s="94">
        <f>IF(DATABASE!$X4088&lt;&gt;1,"",DATABASE!P4088)</f>
        <v/>
      </c>
      <c r="E4090" s="94">
        <f>IF(DATABASE!$X4088&lt;&gt;1,"",DATABASE!L4088)</f>
        <v/>
      </c>
      <c r="F4090" s="94">
        <f>IF(DATABASE!$X4088&lt;&gt;1,"",DATABASE!Q4088)</f>
        <v/>
      </c>
      <c r="G4090" s="94">
        <f>IF(DATABASE!$X4088&lt;&gt;1,"",DATABASE!C4088)</f>
        <v/>
      </c>
      <c r="H4090" s="94">
        <f>IF(DATABASE!$X4088&lt;&gt;1,"",DATABASE!D4088)</f>
        <v/>
      </c>
      <c r="I4090" s="93">
        <f>IF(DATABASE!$X4088&lt;&gt;1,"",DATABASE!S4088)</f>
        <v/>
      </c>
    </row>
    <row r="4091" ht="16.5" customHeight="1" s="111">
      <c r="A4091" s="92">
        <f>IF(DATABASE!$X4089&lt;&gt;1,"",DATABASE!B4089)</f>
        <v/>
      </c>
      <c r="B4091" s="93">
        <f>IF(DATABASE!$X4089&lt;&gt;1,"",DATABASE!M4089)</f>
        <v/>
      </c>
      <c r="C4091" s="94">
        <f>IF(DATABASE!$X4089&lt;&gt;1,"",DATABASE!A4089)</f>
        <v/>
      </c>
      <c r="D4091" s="94">
        <f>IF(DATABASE!$X4089&lt;&gt;1,"",DATABASE!P4089)</f>
        <v/>
      </c>
      <c r="E4091" s="94">
        <f>IF(DATABASE!$X4089&lt;&gt;1,"",DATABASE!L4089)</f>
        <v/>
      </c>
      <c r="F4091" s="94">
        <f>IF(DATABASE!$X4089&lt;&gt;1,"",DATABASE!Q4089)</f>
        <v/>
      </c>
      <c r="G4091" s="94">
        <f>IF(DATABASE!$X4089&lt;&gt;1,"",DATABASE!C4089)</f>
        <v/>
      </c>
      <c r="H4091" s="94">
        <f>IF(DATABASE!$X4089&lt;&gt;1,"",DATABASE!D4089)</f>
        <v/>
      </c>
      <c r="I4091" s="93">
        <f>IF(DATABASE!$X4089&lt;&gt;1,"",DATABASE!S4089)</f>
        <v/>
      </c>
    </row>
    <row r="4092" ht="16.5" customHeight="1" s="111">
      <c r="A4092" s="92">
        <f>IF(DATABASE!$X4090&lt;&gt;1,"",DATABASE!B4090)</f>
        <v/>
      </c>
      <c r="B4092" s="93">
        <f>IF(DATABASE!$X4090&lt;&gt;1,"",DATABASE!M4090)</f>
        <v/>
      </c>
      <c r="C4092" s="94">
        <f>IF(DATABASE!$X4090&lt;&gt;1,"",DATABASE!A4090)</f>
        <v/>
      </c>
      <c r="D4092" s="94">
        <f>IF(DATABASE!$X4090&lt;&gt;1,"",DATABASE!P4090)</f>
        <v/>
      </c>
      <c r="E4092" s="94">
        <f>IF(DATABASE!$X4090&lt;&gt;1,"",DATABASE!L4090)</f>
        <v/>
      </c>
      <c r="F4092" s="94">
        <f>IF(DATABASE!$X4090&lt;&gt;1,"",DATABASE!Q4090)</f>
        <v/>
      </c>
      <c r="G4092" s="94">
        <f>IF(DATABASE!$X4090&lt;&gt;1,"",DATABASE!C4090)</f>
        <v/>
      </c>
      <c r="H4092" s="94">
        <f>IF(DATABASE!$X4090&lt;&gt;1,"",DATABASE!D4090)</f>
        <v/>
      </c>
      <c r="I4092" s="93">
        <f>IF(DATABASE!$X4090&lt;&gt;1,"",DATABASE!S4090)</f>
        <v/>
      </c>
    </row>
    <row r="4093" ht="16.5" customHeight="1" s="111">
      <c r="A4093" s="92">
        <f>IF(DATABASE!$X4091&lt;&gt;1,"",DATABASE!B4091)</f>
        <v/>
      </c>
      <c r="B4093" s="93">
        <f>IF(DATABASE!$X4091&lt;&gt;1,"",DATABASE!M4091)</f>
        <v/>
      </c>
      <c r="C4093" s="94">
        <f>IF(DATABASE!$X4091&lt;&gt;1,"",DATABASE!A4091)</f>
        <v/>
      </c>
      <c r="D4093" s="94">
        <f>IF(DATABASE!$X4091&lt;&gt;1,"",DATABASE!P4091)</f>
        <v/>
      </c>
      <c r="E4093" s="94">
        <f>IF(DATABASE!$X4091&lt;&gt;1,"",DATABASE!L4091)</f>
        <v/>
      </c>
      <c r="F4093" s="94">
        <f>IF(DATABASE!$X4091&lt;&gt;1,"",DATABASE!Q4091)</f>
        <v/>
      </c>
      <c r="G4093" s="94">
        <f>IF(DATABASE!$X4091&lt;&gt;1,"",DATABASE!C4091)</f>
        <v/>
      </c>
      <c r="H4093" s="94">
        <f>IF(DATABASE!$X4091&lt;&gt;1,"",DATABASE!D4091)</f>
        <v/>
      </c>
      <c r="I4093" s="93">
        <f>IF(DATABASE!$X4091&lt;&gt;1,"",DATABASE!S4091)</f>
        <v/>
      </c>
    </row>
    <row r="4094" ht="16.5" customHeight="1" s="111">
      <c r="A4094" s="92">
        <f>IF(DATABASE!$X4092&lt;&gt;1,"",DATABASE!B4092)</f>
        <v/>
      </c>
      <c r="B4094" s="93">
        <f>IF(DATABASE!$X4092&lt;&gt;1,"",DATABASE!M4092)</f>
        <v/>
      </c>
      <c r="C4094" s="94">
        <f>IF(DATABASE!$X4092&lt;&gt;1,"",DATABASE!A4092)</f>
        <v/>
      </c>
      <c r="D4094" s="94">
        <f>IF(DATABASE!$X4092&lt;&gt;1,"",DATABASE!P4092)</f>
        <v/>
      </c>
      <c r="E4094" s="94">
        <f>IF(DATABASE!$X4092&lt;&gt;1,"",DATABASE!L4092)</f>
        <v/>
      </c>
      <c r="F4094" s="94">
        <f>IF(DATABASE!$X4092&lt;&gt;1,"",DATABASE!Q4092)</f>
        <v/>
      </c>
      <c r="G4094" s="94">
        <f>IF(DATABASE!$X4092&lt;&gt;1,"",DATABASE!C4092)</f>
        <v/>
      </c>
      <c r="H4094" s="94">
        <f>IF(DATABASE!$X4092&lt;&gt;1,"",DATABASE!D4092)</f>
        <v/>
      </c>
      <c r="I4094" s="93">
        <f>IF(DATABASE!$X4092&lt;&gt;1,"",DATABASE!S4092)</f>
        <v/>
      </c>
    </row>
    <row r="4095" ht="16.5" customHeight="1" s="111">
      <c r="A4095" s="92">
        <f>IF(DATABASE!$X4093&lt;&gt;1,"",DATABASE!B4093)</f>
        <v/>
      </c>
      <c r="B4095" s="93">
        <f>IF(DATABASE!$X4093&lt;&gt;1,"",DATABASE!M4093)</f>
        <v/>
      </c>
      <c r="C4095" s="94">
        <f>IF(DATABASE!$X4093&lt;&gt;1,"",DATABASE!A4093)</f>
        <v/>
      </c>
      <c r="D4095" s="94">
        <f>IF(DATABASE!$X4093&lt;&gt;1,"",DATABASE!P4093)</f>
        <v/>
      </c>
      <c r="E4095" s="94">
        <f>IF(DATABASE!$X4093&lt;&gt;1,"",DATABASE!L4093)</f>
        <v/>
      </c>
      <c r="F4095" s="94">
        <f>IF(DATABASE!$X4093&lt;&gt;1,"",DATABASE!Q4093)</f>
        <v/>
      </c>
      <c r="G4095" s="94">
        <f>IF(DATABASE!$X4093&lt;&gt;1,"",DATABASE!C4093)</f>
        <v/>
      </c>
      <c r="H4095" s="94">
        <f>IF(DATABASE!$X4093&lt;&gt;1,"",DATABASE!D4093)</f>
        <v/>
      </c>
      <c r="I4095" s="93">
        <f>IF(DATABASE!$X4093&lt;&gt;1,"",DATABASE!S4093)</f>
        <v/>
      </c>
    </row>
    <row r="4096" ht="16.5" customHeight="1" s="111">
      <c r="A4096" s="92">
        <f>IF(DATABASE!$X4094&lt;&gt;1,"",DATABASE!B4094)</f>
        <v/>
      </c>
      <c r="B4096" s="93">
        <f>IF(DATABASE!$X4094&lt;&gt;1,"",DATABASE!M4094)</f>
        <v/>
      </c>
      <c r="C4096" s="94">
        <f>IF(DATABASE!$X4094&lt;&gt;1,"",DATABASE!A4094)</f>
        <v/>
      </c>
      <c r="D4096" s="94">
        <f>IF(DATABASE!$X4094&lt;&gt;1,"",DATABASE!P4094)</f>
        <v/>
      </c>
      <c r="E4096" s="94">
        <f>IF(DATABASE!$X4094&lt;&gt;1,"",DATABASE!L4094)</f>
        <v/>
      </c>
      <c r="F4096" s="94">
        <f>IF(DATABASE!$X4094&lt;&gt;1,"",DATABASE!Q4094)</f>
        <v/>
      </c>
      <c r="G4096" s="94">
        <f>IF(DATABASE!$X4094&lt;&gt;1,"",DATABASE!C4094)</f>
        <v/>
      </c>
      <c r="H4096" s="94">
        <f>IF(DATABASE!$X4094&lt;&gt;1,"",DATABASE!D4094)</f>
        <v/>
      </c>
      <c r="I4096" s="93">
        <f>IF(DATABASE!$X4094&lt;&gt;1,"",DATABASE!S4094)</f>
        <v/>
      </c>
    </row>
    <row r="4097" ht="16.5" customHeight="1" s="111">
      <c r="A4097" s="92">
        <f>IF(DATABASE!$X4095&lt;&gt;1,"",DATABASE!B4095)</f>
        <v/>
      </c>
      <c r="B4097" s="93">
        <f>IF(DATABASE!$X4095&lt;&gt;1,"",DATABASE!M4095)</f>
        <v/>
      </c>
      <c r="C4097" s="94">
        <f>IF(DATABASE!$X4095&lt;&gt;1,"",DATABASE!A4095)</f>
        <v/>
      </c>
      <c r="D4097" s="94">
        <f>IF(DATABASE!$X4095&lt;&gt;1,"",DATABASE!P4095)</f>
        <v/>
      </c>
      <c r="E4097" s="94">
        <f>IF(DATABASE!$X4095&lt;&gt;1,"",DATABASE!L4095)</f>
        <v/>
      </c>
      <c r="F4097" s="94">
        <f>IF(DATABASE!$X4095&lt;&gt;1,"",DATABASE!Q4095)</f>
        <v/>
      </c>
      <c r="G4097" s="94">
        <f>IF(DATABASE!$X4095&lt;&gt;1,"",DATABASE!C4095)</f>
        <v/>
      </c>
      <c r="H4097" s="94">
        <f>IF(DATABASE!$X4095&lt;&gt;1,"",DATABASE!D4095)</f>
        <v/>
      </c>
      <c r="I4097" s="93">
        <f>IF(DATABASE!$X4095&lt;&gt;1,"",DATABASE!S4095)</f>
        <v/>
      </c>
    </row>
    <row r="4098" ht="16.5" customHeight="1" s="111">
      <c r="A4098" s="92">
        <f>IF(DATABASE!$X4096&lt;&gt;1,"",DATABASE!B4096)</f>
        <v/>
      </c>
      <c r="B4098" s="93">
        <f>IF(DATABASE!$X4096&lt;&gt;1,"",DATABASE!M4096)</f>
        <v/>
      </c>
      <c r="C4098" s="94">
        <f>IF(DATABASE!$X4096&lt;&gt;1,"",DATABASE!A4096)</f>
        <v/>
      </c>
      <c r="D4098" s="94">
        <f>IF(DATABASE!$X4096&lt;&gt;1,"",DATABASE!P4096)</f>
        <v/>
      </c>
      <c r="E4098" s="94">
        <f>IF(DATABASE!$X4096&lt;&gt;1,"",DATABASE!L4096)</f>
        <v/>
      </c>
      <c r="F4098" s="94">
        <f>IF(DATABASE!$X4096&lt;&gt;1,"",DATABASE!Q4096)</f>
        <v/>
      </c>
      <c r="G4098" s="94">
        <f>IF(DATABASE!$X4096&lt;&gt;1,"",DATABASE!C4096)</f>
        <v/>
      </c>
      <c r="H4098" s="94">
        <f>IF(DATABASE!$X4096&lt;&gt;1,"",DATABASE!D4096)</f>
        <v/>
      </c>
      <c r="I4098" s="93">
        <f>IF(DATABASE!$X4096&lt;&gt;1,"",DATABASE!S4096)</f>
        <v/>
      </c>
    </row>
    <row r="4099" ht="16.5" customHeight="1" s="111">
      <c r="A4099" s="92">
        <f>IF(DATABASE!$X4097&lt;&gt;1,"",DATABASE!B4097)</f>
        <v/>
      </c>
      <c r="B4099" s="93">
        <f>IF(DATABASE!$X4097&lt;&gt;1,"",DATABASE!M4097)</f>
        <v/>
      </c>
      <c r="C4099" s="94">
        <f>IF(DATABASE!$X4097&lt;&gt;1,"",DATABASE!A4097)</f>
        <v/>
      </c>
      <c r="D4099" s="94">
        <f>IF(DATABASE!$X4097&lt;&gt;1,"",DATABASE!P4097)</f>
        <v/>
      </c>
      <c r="E4099" s="94">
        <f>IF(DATABASE!$X4097&lt;&gt;1,"",DATABASE!L4097)</f>
        <v/>
      </c>
      <c r="F4099" s="94">
        <f>IF(DATABASE!$X4097&lt;&gt;1,"",DATABASE!Q4097)</f>
        <v/>
      </c>
      <c r="G4099" s="94">
        <f>IF(DATABASE!$X4097&lt;&gt;1,"",DATABASE!C4097)</f>
        <v/>
      </c>
      <c r="H4099" s="94">
        <f>IF(DATABASE!$X4097&lt;&gt;1,"",DATABASE!D4097)</f>
        <v/>
      </c>
      <c r="I4099" s="93">
        <f>IF(DATABASE!$X4097&lt;&gt;1,"",DATABASE!S4097)</f>
        <v/>
      </c>
    </row>
    <row r="4100" ht="16.5" customHeight="1" s="111">
      <c r="A4100" s="92">
        <f>IF(DATABASE!$X4098&lt;&gt;1,"",DATABASE!B4098)</f>
        <v/>
      </c>
      <c r="B4100" s="93">
        <f>IF(DATABASE!$X4098&lt;&gt;1,"",DATABASE!M4098)</f>
        <v/>
      </c>
      <c r="C4100" s="94">
        <f>IF(DATABASE!$X4098&lt;&gt;1,"",DATABASE!A4098)</f>
        <v/>
      </c>
      <c r="D4100" s="94">
        <f>IF(DATABASE!$X4098&lt;&gt;1,"",DATABASE!P4098)</f>
        <v/>
      </c>
      <c r="E4100" s="94">
        <f>IF(DATABASE!$X4098&lt;&gt;1,"",DATABASE!L4098)</f>
        <v/>
      </c>
      <c r="F4100" s="94">
        <f>IF(DATABASE!$X4098&lt;&gt;1,"",DATABASE!Q4098)</f>
        <v/>
      </c>
      <c r="G4100" s="94">
        <f>IF(DATABASE!$X4098&lt;&gt;1,"",DATABASE!C4098)</f>
        <v/>
      </c>
      <c r="H4100" s="94">
        <f>IF(DATABASE!$X4098&lt;&gt;1,"",DATABASE!D4098)</f>
        <v/>
      </c>
      <c r="I4100" s="93">
        <f>IF(DATABASE!$X4098&lt;&gt;1,"",DATABASE!S4098)</f>
        <v/>
      </c>
    </row>
    <row r="4101" ht="16.5" customHeight="1" s="111">
      <c r="A4101" s="92">
        <f>IF(DATABASE!$X4099&lt;&gt;1,"",DATABASE!B4099)</f>
        <v/>
      </c>
      <c r="B4101" s="93">
        <f>IF(DATABASE!$X4099&lt;&gt;1,"",DATABASE!M4099)</f>
        <v/>
      </c>
      <c r="C4101" s="94">
        <f>IF(DATABASE!$X4099&lt;&gt;1,"",DATABASE!A4099)</f>
        <v/>
      </c>
      <c r="D4101" s="94">
        <f>IF(DATABASE!$X4099&lt;&gt;1,"",DATABASE!P4099)</f>
        <v/>
      </c>
      <c r="E4101" s="94">
        <f>IF(DATABASE!$X4099&lt;&gt;1,"",DATABASE!L4099)</f>
        <v/>
      </c>
      <c r="F4101" s="94">
        <f>IF(DATABASE!$X4099&lt;&gt;1,"",DATABASE!Q4099)</f>
        <v/>
      </c>
      <c r="G4101" s="94">
        <f>IF(DATABASE!$X4099&lt;&gt;1,"",DATABASE!C4099)</f>
        <v/>
      </c>
      <c r="H4101" s="94">
        <f>IF(DATABASE!$X4099&lt;&gt;1,"",DATABASE!D4099)</f>
        <v/>
      </c>
      <c r="I4101" s="93">
        <f>IF(DATABASE!$X4099&lt;&gt;1,"",DATABASE!S4099)</f>
        <v/>
      </c>
    </row>
    <row r="4102" ht="16.5" customHeight="1" s="111">
      <c r="A4102" s="92">
        <f>IF(DATABASE!$X4100&lt;&gt;1,"",DATABASE!B4100)</f>
        <v/>
      </c>
      <c r="B4102" s="93">
        <f>IF(DATABASE!$X4100&lt;&gt;1,"",DATABASE!M4100)</f>
        <v/>
      </c>
      <c r="C4102" s="94">
        <f>IF(DATABASE!$X4100&lt;&gt;1,"",DATABASE!A4100)</f>
        <v/>
      </c>
      <c r="D4102" s="94">
        <f>IF(DATABASE!$X4100&lt;&gt;1,"",DATABASE!P4100)</f>
        <v/>
      </c>
      <c r="E4102" s="94">
        <f>IF(DATABASE!$X4100&lt;&gt;1,"",DATABASE!L4100)</f>
        <v/>
      </c>
      <c r="F4102" s="94">
        <f>IF(DATABASE!$X4100&lt;&gt;1,"",DATABASE!Q4100)</f>
        <v/>
      </c>
      <c r="G4102" s="94">
        <f>IF(DATABASE!$X4100&lt;&gt;1,"",DATABASE!C4100)</f>
        <v/>
      </c>
      <c r="H4102" s="94">
        <f>IF(DATABASE!$X4100&lt;&gt;1,"",DATABASE!D4100)</f>
        <v/>
      </c>
      <c r="I4102" s="93">
        <f>IF(DATABASE!$X4100&lt;&gt;1,"",DATABASE!S4100)</f>
        <v/>
      </c>
    </row>
    <row r="4103" ht="16.5" customHeight="1" s="111">
      <c r="A4103" s="92">
        <f>IF(DATABASE!$X4101&lt;&gt;1,"",DATABASE!B4101)</f>
        <v/>
      </c>
      <c r="B4103" s="93">
        <f>IF(DATABASE!$X4101&lt;&gt;1,"",DATABASE!M4101)</f>
        <v/>
      </c>
      <c r="C4103" s="94">
        <f>IF(DATABASE!$X4101&lt;&gt;1,"",DATABASE!A4101)</f>
        <v/>
      </c>
      <c r="D4103" s="94">
        <f>IF(DATABASE!$X4101&lt;&gt;1,"",DATABASE!P4101)</f>
        <v/>
      </c>
      <c r="E4103" s="94">
        <f>IF(DATABASE!$X4101&lt;&gt;1,"",DATABASE!L4101)</f>
        <v/>
      </c>
      <c r="F4103" s="94">
        <f>IF(DATABASE!$X4101&lt;&gt;1,"",DATABASE!Q4101)</f>
        <v/>
      </c>
      <c r="G4103" s="94">
        <f>IF(DATABASE!$X4101&lt;&gt;1,"",DATABASE!C4101)</f>
        <v/>
      </c>
      <c r="H4103" s="94">
        <f>IF(DATABASE!$X4101&lt;&gt;1,"",DATABASE!D4101)</f>
        <v/>
      </c>
      <c r="I4103" s="93">
        <f>IF(DATABASE!$X4101&lt;&gt;1,"",DATABASE!S4101)</f>
        <v/>
      </c>
    </row>
    <row r="4104" ht="16.5" customHeight="1" s="111">
      <c r="A4104" s="92">
        <f>IF(DATABASE!$X4102&lt;&gt;1,"",DATABASE!B4102)</f>
        <v/>
      </c>
      <c r="B4104" s="93">
        <f>IF(DATABASE!$X4102&lt;&gt;1,"",DATABASE!M4102)</f>
        <v/>
      </c>
      <c r="C4104" s="94">
        <f>IF(DATABASE!$X4102&lt;&gt;1,"",DATABASE!A4102)</f>
        <v/>
      </c>
      <c r="D4104" s="94">
        <f>IF(DATABASE!$X4102&lt;&gt;1,"",DATABASE!P4102)</f>
        <v/>
      </c>
      <c r="E4104" s="94">
        <f>IF(DATABASE!$X4102&lt;&gt;1,"",DATABASE!L4102)</f>
        <v/>
      </c>
      <c r="F4104" s="94">
        <f>IF(DATABASE!$X4102&lt;&gt;1,"",DATABASE!Q4102)</f>
        <v/>
      </c>
      <c r="G4104" s="94">
        <f>IF(DATABASE!$X4102&lt;&gt;1,"",DATABASE!C4102)</f>
        <v/>
      </c>
      <c r="H4104" s="94">
        <f>IF(DATABASE!$X4102&lt;&gt;1,"",DATABASE!D4102)</f>
        <v/>
      </c>
      <c r="I4104" s="93">
        <f>IF(DATABASE!$X4102&lt;&gt;1,"",DATABASE!S4102)</f>
        <v/>
      </c>
    </row>
    <row r="4105" ht="16.5" customHeight="1" s="111">
      <c r="A4105" s="92">
        <f>IF(DATABASE!$X4103&lt;&gt;1,"",DATABASE!B4103)</f>
        <v/>
      </c>
      <c r="B4105" s="93">
        <f>IF(DATABASE!$X4103&lt;&gt;1,"",DATABASE!M4103)</f>
        <v/>
      </c>
      <c r="C4105" s="94">
        <f>IF(DATABASE!$X4103&lt;&gt;1,"",DATABASE!A4103)</f>
        <v/>
      </c>
      <c r="D4105" s="94">
        <f>IF(DATABASE!$X4103&lt;&gt;1,"",DATABASE!P4103)</f>
        <v/>
      </c>
      <c r="E4105" s="94">
        <f>IF(DATABASE!$X4103&lt;&gt;1,"",DATABASE!L4103)</f>
        <v/>
      </c>
      <c r="F4105" s="94">
        <f>IF(DATABASE!$X4103&lt;&gt;1,"",DATABASE!Q4103)</f>
        <v/>
      </c>
      <c r="G4105" s="94">
        <f>IF(DATABASE!$X4103&lt;&gt;1,"",DATABASE!C4103)</f>
        <v/>
      </c>
      <c r="H4105" s="94">
        <f>IF(DATABASE!$X4103&lt;&gt;1,"",DATABASE!D4103)</f>
        <v/>
      </c>
      <c r="I4105" s="93">
        <f>IF(DATABASE!$X4103&lt;&gt;1,"",DATABASE!S4103)</f>
        <v/>
      </c>
    </row>
    <row r="4106" ht="16.5" customHeight="1" s="111">
      <c r="A4106" s="92">
        <f>IF(DATABASE!$X4104&lt;&gt;1,"",DATABASE!B4104)</f>
        <v/>
      </c>
      <c r="B4106" s="93">
        <f>IF(DATABASE!$X4104&lt;&gt;1,"",DATABASE!M4104)</f>
        <v/>
      </c>
      <c r="C4106" s="94">
        <f>IF(DATABASE!$X4104&lt;&gt;1,"",DATABASE!A4104)</f>
        <v/>
      </c>
      <c r="D4106" s="94">
        <f>IF(DATABASE!$X4104&lt;&gt;1,"",DATABASE!P4104)</f>
        <v/>
      </c>
      <c r="E4106" s="94">
        <f>IF(DATABASE!$X4104&lt;&gt;1,"",DATABASE!L4104)</f>
        <v/>
      </c>
      <c r="F4106" s="94">
        <f>IF(DATABASE!$X4104&lt;&gt;1,"",DATABASE!Q4104)</f>
        <v/>
      </c>
      <c r="G4106" s="94">
        <f>IF(DATABASE!$X4104&lt;&gt;1,"",DATABASE!C4104)</f>
        <v/>
      </c>
      <c r="H4106" s="94">
        <f>IF(DATABASE!$X4104&lt;&gt;1,"",DATABASE!D4104)</f>
        <v/>
      </c>
      <c r="I4106" s="93">
        <f>IF(DATABASE!$X4104&lt;&gt;1,"",DATABASE!S4104)</f>
        <v/>
      </c>
    </row>
    <row r="4107" ht="16.5" customHeight="1" s="111">
      <c r="A4107" s="92">
        <f>IF(DATABASE!$X4105&lt;&gt;1,"",DATABASE!B4105)</f>
        <v/>
      </c>
      <c r="B4107" s="93">
        <f>IF(DATABASE!$X4105&lt;&gt;1,"",DATABASE!M4105)</f>
        <v/>
      </c>
      <c r="C4107" s="94">
        <f>IF(DATABASE!$X4105&lt;&gt;1,"",DATABASE!A4105)</f>
        <v/>
      </c>
      <c r="D4107" s="94">
        <f>IF(DATABASE!$X4105&lt;&gt;1,"",DATABASE!P4105)</f>
        <v/>
      </c>
      <c r="E4107" s="94">
        <f>IF(DATABASE!$X4105&lt;&gt;1,"",DATABASE!L4105)</f>
        <v/>
      </c>
      <c r="F4107" s="94">
        <f>IF(DATABASE!$X4105&lt;&gt;1,"",DATABASE!Q4105)</f>
        <v/>
      </c>
      <c r="G4107" s="94">
        <f>IF(DATABASE!$X4105&lt;&gt;1,"",DATABASE!C4105)</f>
        <v/>
      </c>
      <c r="H4107" s="94">
        <f>IF(DATABASE!$X4105&lt;&gt;1,"",DATABASE!D4105)</f>
        <v/>
      </c>
      <c r="I4107" s="93">
        <f>IF(DATABASE!$X4105&lt;&gt;1,"",DATABASE!S4105)</f>
        <v/>
      </c>
    </row>
    <row r="4108" ht="16.5" customHeight="1" s="111">
      <c r="A4108" s="92">
        <f>IF(DATABASE!$X4106&lt;&gt;1,"",DATABASE!B4106)</f>
        <v/>
      </c>
      <c r="B4108" s="93">
        <f>IF(DATABASE!$X4106&lt;&gt;1,"",DATABASE!M4106)</f>
        <v/>
      </c>
      <c r="C4108" s="94">
        <f>IF(DATABASE!$X4106&lt;&gt;1,"",DATABASE!A4106)</f>
        <v/>
      </c>
      <c r="D4108" s="94">
        <f>IF(DATABASE!$X4106&lt;&gt;1,"",DATABASE!P4106)</f>
        <v/>
      </c>
      <c r="E4108" s="94">
        <f>IF(DATABASE!$X4106&lt;&gt;1,"",DATABASE!L4106)</f>
        <v/>
      </c>
      <c r="F4108" s="94">
        <f>IF(DATABASE!$X4106&lt;&gt;1,"",DATABASE!Q4106)</f>
        <v/>
      </c>
      <c r="G4108" s="94">
        <f>IF(DATABASE!$X4106&lt;&gt;1,"",DATABASE!C4106)</f>
        <v/>
      </c>
      <c r="H4108" s="94">
        <f>IF(DATABASE!$X4106&lt;&gt;1,"",DATABASE!D4106)</f>
        <v/>
      </c>
      <c r="I4108" s="93">
        <f>IF(DATABASE!$X4106&lt;&gt;1,"",DATABASE!S4106)</f>
        <v/>
      </c>
    </row>
    <row r="4109" ht="16.5" customHeight="1" s="111">
      <c r="A4109" s="92">
        <f>IF(DATABASE!$X4107&lt;&gt;1,"",DATABASE!B4107)</f>
        <v/>
      </c>
      <c r="B4109" s="93">
        <f>IF(DATABASE!$X4107&lt;&gt;1,"",DATABASE!M4107)</f>
        <v/>
      </c>
      <c r="C4109" s="94">
        <f>IF(DATABASE!$X4107&lt;&gt;1,"",DATABASE!A4107)</f>
        <v/>
      </c>
      <c r="D4109" s="94">
        <f>IF(DATABASE!$X4107&lt;&gt;1,"",DATABASE!P4107)</f>
        <v/>
      </c>
      <c r="E4109" s="94">
        <f>IF(DATABASE!$X4107&lt;&gt;1,"",DATABASE!L4107)</f>
        <v/>
      </c>
      <c r="F4109" s="94">
        <f>IF(DATABASE!$X4107&lt;&gt;1,"",DATABASE!Q4107)</f>
        <v/>
      </c>
      <c r="G4109" s="94">
        <f>IF(DATABASE!$X4107&lt;&gt;1,"",DATABASE!C4107)</f>
        <v/>
      </c>
      <c r="H4109" s="94">
        <f>IF(DATABASE!$X4107&lt;&gt;1,"",DATABASE!D4107)</f>
        <v/>
      </c>
      <c r="I4109" s="93">
        <f>IF(DATABASE!$X4107&lt;&gt;1,"",DATABASE!S4107)</f>
        <v/>
      </c>
    </row>
    <row r="4110" ht="16.5" customHeight="1" s="111">
      <c r="A4110" s="92">
        <f>IF(DATABASE!$X4108&lt;&gt;1,"",DATABASE!B4108)</f>
        <v/>
      </c>
      <c r="B4110" s="93">
        <f>IF(DATABASE!$X4108&lt;&gt;1,"",DATABASE!M4108)</f>
        <v/>
      </c>
      <c r="C4110" s="94">
        <f>IF(DATABASE!$X4108&lt;&gt;1,"",DATABASE!A4108)</f>
        <v/>
      </c>
      <c r="D4110" s="94">
        <f>IF(DATABASE!$X4108&lt;&gt;1,"",DATABASE!P4108)</f>
        <v/>
      </c>
      <c r="E4110" s="94">
        <f>IF(DATABASE!$X4108&lt;&gt;1,"",DATABASE!L4108)</f>
        <v/>
      </c>
      <c r="F4110" s="94">
        <f>IF(DATABASE!$X4108&lt;&gt;1,"",DATABASE!Q4108)</f>
        <v/>
      </c>
      <c r="G4110" s="94">
        <f>IF(DATABASE!$X4108&lt;&gt;1,"",DATABASE!C4108)</f>
        <v/>
      </c>
      <c r="H4110" s="94">
        <f>IF(DATABASE!$X4108&lt;&gt;1,"",DATABASE!D4108)</f>
        <v/>
      </c>
      <c r="I4110" s="93">
        <f>IF(DATABASE!$X4108&lt;&gt;1,"",DATABASE!S4108)</f>
        <v/>
      </c>
    </row>
    <row r="4111" ht="16.5" customHeight="1" s="111">
      <c r="A4111" s="92">
        <f>IF(DATABASE!$X4109&lt;&gt;1,"",DATABASE!B4109)</f>
        <v/>
      </c>
      <c r="B4111" s="93">
        <f>IF(DATABASE!$X4109&lt;&gt;1,"",DATABASE!M4109)</f>
        <v/>
      </c>
      <c r="C4111" s="94">
        <f>IF(DATABASE!$X4109&lt;&gt;1,"",DATABASE!A4109)</f>
        <v/>
      </c>
      <c r="D4111" s="94">
        <f>IF(DATABASE!$X4109&lt;&gt;1,"",DATABASE!P4109)</f>
        <v/>
      </c>
      <c r="E4111" s="94">
        <f>IF(DATABASE!$X4109&lt;&gt;1,"",DATABASE!L4109)</f>
        <v/>
      </c>
      <c r="F4111" s="94">
        <f>IF(DATABASE!$X4109&lt;&gt;1,"",DATABASE!Q4109)</f>
        <v/>
      </c>
      <c r="G4111" s="94">
        <f>IF(DATABASE!$X4109&lt;&gt;1,"",DATABASE!C4109)</f>
        <v/>
      </c>
      <c r="H4111" s="94">
        <f>IF(DATABASE!$X4109&lt;&gt;1,"",DATABASE!D4109)</f>
        <v/>
      </c>
      <c r="I4111" s="93">
        <f>IF(DATABASE!$X4109&lt;&gt;1,"",DATABASE!S4109)</f>
        <v/>
      </c>
    </row>
    <row r="4112" ht="16.5" customHeight="1" s="111">
      <c r="A4112" s="92">
        <f>IF(DATABASE!$X4110&lt;&gt;1,"",DATABASE!B4110)</f>
        <v/>
      </c>
      <c r="B4112" s="93">
        <f>IF(DATABASE!$X4110&lt;&gt;1,"",DATABASE!M4110)</f>
        <v/>
      </c>
      <c r="C4112" s="94">
        <f>IF(DATABASE!$X4110&lt;&gt;1,"",DATABASE!A4110)</f>
        <v/>
      </c>
      <c r="D4112" s="94">
        <f>IF(DATABASE!$X4110&lt;&gt;1,"",DATABASE!P4110)</f>
        <v/>
      </c>
      <c r="E4112" s="94">
        <f>IF(DATABASE!$X4110&lt;&gt;1,"",DATABASE!L4110)</f>
        <v/>
      </c>
      <c r="F4112" s="94">
        <f>IF(DATABASE!$X4110&lt;&gt;1,"",DATABASE!Q4110)</f>
        <v/>
      </c>
      <c r="G4112" s="94">
        <f>IF(DATABASE!$X4110&lt;&gt;1,"",DATABASE!C4110)</f>
        <v/>
      </c>
      <c r="H4112" s="94">
        <f>IF(DATABASE!$X4110&lt;&gt;1,"",DATABASE!D4110)</f>
        <v/>
      </c>
      <c r="I4112" s="93">
        <f>IF(DATABASE!$X4110&lt;&gt;1,"",DATABASE!S4110)</f>
        <v/>
      </c>
    </row>
    <row r="4113" ht="16.5" customHeight="1" s="111">
      <c r="A4113" s="92">
        <f>IF(DATABASE!$X4111&lt;&gt;1,"",DATABASE!B4111)</f>
        <v/>
      </c>
      <c r="B4113" s="93">
        <f>IF(DATABASE!$X4111&lt;&gt;1,"",DATABASE!M4111)</f>
        <v/>
      </c>
      <c r="C4113" s="94">
        <f>IF(DATABASE!$X4111&lt;&gt;1,"",DATABASE!A4111)</f>
        <v/>
      </c>
      <c r="D4113" s="94">
        <f>IF(DATABASE!$X4111&lt;&gt;1,"",DATABASE!P4111)</f>
        <v/>
      </c>
      <c r="E4113" s="94">
        <f>IF(DATABASE!$X4111&lt;&gt;1,"",DATABASE!L4111)</f>
        <v/>
      </c>
      <c r="F4113" s="94">
        <f>IF(DATABASE!$X4111&lt;&gt;1,"",DATABASE!Q4111)</f>
        <v/>
      </c>
      <c r="G4113" s="94">
        <f>IF(DATABASE!$X4111&lt;&gt;1,"",DATABASE!C4111)</f>
        <v/>
      </c>
      <c r="H4113" s="94">
        <f>IF(DATABASE!$X4111&lt;&gt;1,"",DATABASE!D4111)</f>
        <v/>
      </c>
      <c r="I4113" s="93">
        <f>IF(DATABASE!$X4111&lt;&gt;1,"",DATABASE!S4111)</f>
        <v/>
      </c>
    </row>
    <row r="4114" ht="16.5" customHeight="1" s="111">
      <c r="A4114" s="92">
        <f>IF(DATABASE!$X4112&lt;&gt;1,"",DATABASE!B4112)</f>
        <v/>
      </c>
      <c r="B4114" s="93">
        <f>IF(DATABASE!$X4112&lt;&gt;1,"",DATABASE!M4112)</f>
        <v/>
      </c>
      <c r="C4114" s="94">
        <f>IF(DATABASE!$X4112&lt;&gt;1,"",DATABASE!A4112)</f>
        <v/>
      </c>
      <c r="D4114" s="94">
        <f>IF(DATABASE!$X4112&lt;&gt;1,"",DATABASE!P4112)</f>
        <v/>
      </c>
      <c r="E4114" s="94">
        <f>IF(DATABASE!$X4112&lt;&gt;1,"",DATABASE!L4112)</f>
        <v/>
      </c>
      <c r="F4114" s="94">
        <f>IF(DATABASE!$X4112&lt;&gt;1,"",DATABASE!Q4112)</f>
        <v/>
      </c>
      <c r="G4114" s="94">
        <f>IF(DATABASE!$X4112&lt;&gt;1,"",DATABASE!C4112)</f>
        <v/>
      </c>
      <c r="H4114" s="94">
        <f>IF(DATABASE!$X4112&lt;&gt;1,"",DATABASE!D4112)</f>
        <v/>
      </c>
      <c r="I4114" s="93">
        <f>IF(DATABASE!$X4112&lt;&gt;1,"",DATABASE!S4112)</f>
        <v/>
      </c>
    </row>
    <row r="4115" ht="16.5" customHeight="1" s="111">
      <c r="A4115" s="92">
        <f>IF(DATABASE!$X4113&lt;&gt;1,"",DATABASE!B4113)</f>
        <v/>
      </c>
      <c r="B4115" s="93">
        <f>IF(DATABASE!$X4113&lt;&gt;1,"",DATABASE!M4113)</f>
        <v/>
      </c>
      <c r="C4115" s="94">
        <f>IF(DATABASE!$X4113&lt;&gt;1,"",DATABASE!A4113)</f>
        <v/>
      </c>
      <c r="D4115" s="94">
        <f>IF(DATABASE!$X4113&lt;&gt;1,"",DATABASE!P4113)</f>
        <v/>
      </c>
      <c r="E4115" s="94">
        <f>IF(DATABASE!$X4113&lt;&gt;1,"",DATABASE!L4113)</f>
        <v/>
      </c>
      <c r="F4115" s="94">
        <f>IF(DATABASE!$X4113&lt;&gt;1,"",DATABASE!Q4113)</f>
        <v/>
      </c>
      <c r="G4115" s="94">
        <f>IF(DATABASE!$X4113&lt;&gt;1,"",DATABASE!C4113)</f>
        <v/>
      </c>
      <c r="H4115" s="94">
        <f>IF(DATABASE!$X4113&lt;&gt;1,"",DATABASE!D4113)</f>
        <v/>
      </c>
      <c r="I4115" s="93">
        <f>IF(DATABASE!$X4113&lt;&gt;1,"",DATABASE!S4113)</f>
        <v/>
      </c>
    </row>
    <row r="4116" ht="16.5" customHeight="1" s="111">
      <c r="A4116" s="92">
        <f>IF(DATABASE!$X4114&lt;&gt;1,"",DATABASE!B4114)</f>
        <v/>
      </c>
      <c r="B4116" s="93">
        <f>IF(DATABASE!$X4114&lt;&gt;1,"",DATABASE!M4114)</f>
        <v/>
      </c>
      <c r="C4116" s="94">
        <f>IF(DATABASE!$X4114&lt;&gt;1,"",DATABASE!A4114)</f>
        <v/>
      </c>
      <c r="D4116" s="94">
        <f>IF(DATABASE!$X4114&lt;&gt;1,"",DATABASE!P4114)</f>
        <v/>
      </c>
      <c r="E4116" s="94">
        <f>IF(DATABASE!$X4114&lt;&gt;1,"",DATABASE!L4114)</f>
        <v/>
      </c>
      <c r="F4116" s="94">
        <f>IF(DATABASE!$X4114&lt;&gt;1,"",DATABASE!Q4114)</f>
        <v/>
      </c>
      <c r="G4116" s="94">
        <f>IF(DATABASE!$X4114&lt;&gt;1,"",DATABASE!C4114)</f>
        <v/>
      </c>
      <c r="H4116" s="94">
        <f>IF(DATABASE!$X4114&lt;&gt;1,"",DATABASE!D4114)</f>
        <v/>
      </c>
      <c r="I4116" s="93">
        <f>IF(DATABASE!$X4114&lt;&gt;1,"",DATABASE!S4114)</f>
        <v/>
      </c>
    </row>
    <row r="4117" ht="16.5" customHeight="1" s="111">
      <c r="A4117" s="92">
        <f>IF(DATABASE!$X4115&lt;&gt;1,"",DATABASE!B4115)</f>
        <v/>
      </c>
      <c r="B4117" s="93">
        <f>IF(DATABASE!$X4115&lt;&gt;1,"",DATABASE!M4115)</f>
        <v/>
      </c>
      <c r="C4117" s="94">
        <f>IF(DATABASE!$X4115&lt;&gt;1,"",DATABASE!A4115)</f>
        <v/>
      </c>
      <c r="D4117" s="94">
        <f>IF(DATABASE!$X4115&lt;&gt;1,"",DATABASE!P4115)</f>
        <v/>
      </c>
      <c r="E4117" s="94">
        <f>IF(DATABASE!$X4115&lt;&gt;1,"",DATABASE!L4115)</f>
        <v/>
      </c>
      <c r="F4117" s="94">
        <f>IF(DATABASE!$X4115&lt;&gt;1,"",DATABASE!Q4115)</f>
        <v/>
      </c>
      <c r="G4117" s="94">
        <f>IF(DATABASE!$X4115&lt;&gt;1,"",DATABASE!C4115)</f>
        <v/>
      </c>
      <c r="H4117" s="94">
        <f>IF(DATABASE!$X4115&lt;&gt;1,"",DATABASE!D4115)</f>
        <v/>
      </c>
      <c r="I4117" s="93">
        <f>IF(DATABASE!$X4115&lt;&gt;1,"",DATABASE!S4115)</f>
        <v/>
      </c>
    </row>
    <row r="4118" ht="16.5" customHeight="1" s="111">
      <c r="A4118" s="92">
        <f>IF(DATABASE!$X4116&lt;&gt;1,"",DATABASE!B4116)</f>
        <v/>
      </c>
      <c r="B4118" s="93">
        <f>IF(DATABASE!$X4116&lt;&gt;1,"",DATABASE!M4116)</f>
        <v/>
      </c>
      <c r="C4118" s="94">
        <f>IF(DATABASE!$X4116&lt;&gt;1,"",DATABASE!A4116)</f>
        <v/>
      </c>
      <c r="D4118" s="94">
        <f>IF(DATABASE!$X4116&lt;&gt;1,"",DATABASE!P4116)</f>
        <v/>
      </c>
      <c r="E4118" s="94">
        <f>IF(DATABASE!$X4116&lt;&gt;1,"",DATABASE!L4116)</f>
        <v/>
      </c>
      <c r="F4118" s="94">
        <f>IF(DATABASE!$X4116&lt;&gt;1,"",DATABASE!Q4116)</f>
        <v/>
      </c>
      <c r="G4118" s="94">
        <f>IF(DATABASE!$X4116&lt;&gt;1,"",DATABASE!C4116)</f>
        <v/>
      </c>
      <c r="H4118" s="94">
        <f>IF(DATABASE!$X4116&lt;&gt;1,"",DATABASE!D4116)</f>
        <v/>
      </c>
      <c r="I4118" s="93">
        <f>IF(DATABASE!$X4116&lt;&gt;1,"",DATABASE!S4116)</f>
        <v/>
      </c>
    </row>
    <row r="4119" ht="16.5" customHeight="1" s="111">
      <c r="A4119" s="92">
        <f>IF(DATABASE!$X4117&lt;&gt;1,"",DATABASE!B4117)</f>
        <v/>
      </c>
      <c r="B4119" s="93">
        <f>IF(DATABASE!$X4117&lt;&gt;1,"",DATABASE!M4117)</f>
        <v/>
      </c>
      <c r="C4119" s="94">
        <f>IF(DATABASE!$X4117&lt;&gt;1,"",DATABASE!A4117)</f>
        <v/>
      </c>
      <c r="D4119" s="94">
        <f>IF(DATABASE!$X4117&lt;&gt;1,"",DATABASE!P4117)</f>
        <v/>
      </c>
      <c r="E4119" s="94">
        <f>IF(DATABASE!$X4117&lt;&gt;1,"",DATABASE!L4117)</f>
        <v/>
      </c>
      <c r="F4119" s="94">
        <f>IF(DATABASE!$X4117&lt;&gt;1,"",DATABASE!Q4117)</f>
        <v/>
      </c>
      <c r="G4119" s="94">
        <f>IF(DATABASE!$X4117&lt;&gt;1,"",DATABASE!C4117)</f>
        <v/>
      </c>
      <c r="H4119" s="94">
        <f>IF(DATABASE!$X4117&lt;&gt;1,"",DATABASE!D4117)</f>
        <v/>
      </c>
      <c r="I4119" s="93">
        <f>IF(DATABASE!$X4117&lt;&gt;1,"",DATABASE!S4117)</f>
        <v/>
      </c>
    </row>
    <row r="4120" ht="16.5" customHeight="1" s="111">
      <c r="A4120" s="92">
        <f>IF(DATABASE!$X4118&lt;&gt;1,"",DATABASE!B4118)</f>
        <v/>
      </c>
      <c r="B4120" s="93">
        <f>IF(DATABASE!$X4118&lt;&gt;1,"",DATABASE!M4118)</f>
        <v/>
      </c>
      <c r="C4120" s="94">
        <f>IF(DATABASE!$X4118&lt;&gt;1,"",DATABASE!A4118)</f>
        <v/>
      </c>
      <c r="D4120" s="94">
        <f>IF(DATABASE!$X4118&lt;&gt;1,"",DATABASE!P4118)</f>
        <v/>
      </c>
      <c r="E4120" s="94">
        <f>IF(DATABASE!$X4118&lt;&gt;1,"",DATABASE!L4118)</f>
        <v/>
      </c>
      <c r="F4120" s="94">
        <f>IF(DATABASE!$X4118&lt;&gt;1,"",DATABASE!Q4118)</f>
        <v/>
      </c>
      <c r="G4120" s="94">
        <f>IF(DATABASE!$X4118&lt;&gt;1,"",DATABASE!C4118)</f>
        <v/>
      </c>
      <c r="H4120" s="94">
        <f>IF(DATABASE!$X4118&lt;&gt;1,"",DATABASE!D4118)</f>
        <v/>
      </c>
      <c r="I4120" s="93">
        <f>IF(DATABASE!$X4118&lt;&gt;1,"",DATABASE!S4118)</f>
        <v/>
      </c>
    </row>
    <row r="4121" ht="16.5" customHeight="1" s="111">
      <c r="A4121" s="92">
        <f>IF(DATABASE!$X4119&lt;&gt;1,"",DATABASE!B4119)</f>
        <v/>
      </c>
      <c r="B4121" s="93">
        <f>IF(DATABASE!$X4119&lt;&gt;1,"",DATABASE!M4119)</f>
        <v/>
      </c>
      <c r="C4121" s="94">
        <f>IF(DATABASE!$X4119&lt;&gt;1,"",DATABASE!A4119)</f>
        <v/>
      </c>
      <c r="D4121" s="94">
        <f>IF(DATABASE!$X4119&lt;&gt;1,"",DATABASE!P4119)</f>
        <v/>
      </c>
      <c r="E4121" s="94">
        <f>IF(DATABASE!$X4119&lt;&gt;1,"",DATABASE!L4119)</f>
        <v/>
      </c>
      <c r="F4121" s="94">
        <f>IF(DATABASE!$X4119&lt;&gt;1,"",DATABASE!Q4119)</f>
        <v/>
      </c>
      <c r="G4121" s="94">
        <f>IF(DATABASE!$X4119&lt;&gt;1,"",DATABASE!C4119)</f>
        <v/>
      </c>
      <c r="H4121" s="94">
        <f>IF(DATABASE!$X4119&lt;&gt;1,"",DATABASE!D4119)</f>
        <v/>
      </c>
      <c r="I4121" s="93">
        <f>IF(DATABASE!$X4119&lt;&gt;1,"",DATABASE!S4119)</f>
        <v/>
      </c>
    </row>
    <row r="4122" ht="16.5" customHeight="1" s="111">
      <c r="A4122" s="92">
        <f>IF(DATABASE!$X4120&lt;&gt;1,"",DATABASE!B4120)</f>
        <v/>
      </c>
      <c r="B4122" s="93">
        <f>IF(DATABASE!$X4120&lt;&gt;1,"",DATABASE!M4120)</f>
        <v/>
      </c>
      <c r="C4122" s="94">
        <f>IF(DATABASE!$X4120&lt;&gt;1,"",DATABASE!A4120)</f>
        <v/>
      </c>
      <c r="D4122" s="94">
        <f>IF(DATABASE!$X4120&lt;&gt;1,"",DATABASE!P4120)</f>
        <v/>
      </c>
      <c r="E4122" s="94">
        <f>IF(DATABASE!$X4120&lt;&gt;1,"",DATABASE!L4120)</f>
        <v/>
      </c>
      <c r="F4122" s="94">
        <f>IF(DATABASE!$X4120&lt;&gt;1,"",DATABASE!Q4120)</f>
        <v/>
      </c>
      <c r="G4122" s="94">
        <f>IF(DATABASE!$X4120&lt;&gt;1,"",DATABASE!C4120)</f>
        <v/>
      </c>
      <c r="H4122" s="94">
        <f>IF(DATABASE!$X4120&lt;&gt;1,"",DATABASE!D4120)</f>
        <v/>
      </c>
      <c r="I4122" s="93">
        <f>IF(DATABASE!$X4120&lt;&gt;1,"",DATABASE!S4120)</f>
        <v/>
      </c>
    </row>
    <row r="4123" ht="16.5" customHeight="1" s="111">
      <c r="A4123" s="92">
        <f>IF(DATABASE!$X4121&lt;&gt;1,"",DATABASE!B4121)</f>
        <v/>
      </c>
      <c r="B4123" s="93">
        <f>IF(DATABASE!$X4121&lt;&gt;1,"",DATABASE!M4121)</f>
        <v/>
      </c>
      <c r="C4123" s="94">
        <f>IF(DATABASE!$X4121&lt;&gt;1,"",DATABASE!A4121)</f>
        <v/>
      </c>
      <c r="D4123" s="94">
        <f>IF(DATABASE!$X4121&lt;&gt;1,"",DATABASE!P4121)</f>
        <v/>
      </c>
      <c r="E4123" s="94">
        <f>IF(DATABASE!$X4121&lt;&gt;1,"",DATABASE!L4121)</f>
        <v/>
      </c>
      <c r="F4123" s="94">
        <f>IF(DATABASE!$X4121&lt;&gt;1,"",DATABASE!Q4121)</f>
        <v/>
      </c>
      <c r="G4123" s="94">
        <f>IF(DATABASE!$X4121&lt;&gt;1,"",DATABASE!C4121)</f>
        <v/>
      </c>
      <c r="H4123" s="94">
        <f>IF(DATABASE!$X4121&lt;&gt;1,"",DATABASE!D4121)</f>
        <v/>
      </c>
      <c r="I4123" s="93">
        <f>IF(DATABASE!$X4121&lt;&gt;1,"",DATABASE!S4121)</f>
        <v/>
      </c>
    </row>
    <row r="4124" ht="16.5" customHeight="1" s="111">
      <c r="A4124" s="92">
        <f>IF(DATABASE!$X4122&lt;&gt;1,"",DATABASE!B4122)</f>
        <v/>
      </c>
      <c r="B4124" s="93">
        <f>IF(DATABASE!$X4122&lt;&gt;1,"",DATABASE!M4122)</f>
        <v/>
      </c>
      <c r="C4124" s="94">
        <f>IF(DATABASE!$X4122&lt;&gt;1,"",DATABASE!A4122)</f>
        <v/>
      </c>
      <c r="D4124" s="94">
        <f>IF(DATABASE!$X4122&lt;&gt;1,"",DATABASE!P4122)</f>
        <v/>
      </c>
      <c r="E4124" s="94">
        <f>IF(DATABASE!$X4122&lt;&gt;1,"",DATABASE!L4122)</f>
        <v/>
      </c>
      <c r="F4124" s="94">
        <f>IF(DATABASE!$X4122&lt;&gt;1,"",DATABASE!Q4122)</f>
        <v/>
      </c>
      <c r="G4124" s="94">
        <f>IF(DATABASE!$X4122&lt;&gt;1,"",DATABASE!C4122)</f>
        <v/>
      </c>
      <c r="H4124" s="94">
        <f>IF(DATABASE!$X4122&lt;&gt;1,"",DATABASE!D4122)</f>
        <v/>
      </c>
      <c r="I4124" s="93">
        <f>IF(DATABASE!$X4122&lt;&gt;1,"",DATABASE!S4122)</f>
        <v/>
      </c>
    </row>
    <row r="4125" ht="16.5" customHeight="1" s="111">
      <c r="A4125" s="92">
        <f>IF(DATABASE!$X4123&lt;&gt;1,"",DATABASE!B4123)</f>
        <v/>
      </c>
      <c r="B4125" s="93">
        <f>IF(DATABASE!$X4123&lt;&gt;1,"",DATABASE!M4123)</f>
        <v/>
      </c>
      <c r="C4125" s="94">
        <f>IF(DATABASE!$X4123&lt;&gt;1,"",DATABASE!A4123)</f>
        <v/>
      </c>
      <c r="D4125" s="94">
        <f>IF(DATABASE!$X4123&lt;&gt;1,"",DATABASE!P4123)</f>
        <v/>
      </c>
      <c r="E4125" s="94">
        <f>IF(DATABASE!$X4123&lt;&gt;1,"",DATABASE!L4123)</f>
        <v/>
      </c>
      <c r="F4125" s="94">
        <f>IF(DATABASE!$X4123&lt;&gt;1,"",DATABASE!Q4123)</f>
        <v/>
      </c>
      <c r="G4125" s="94">
        <f>IF(DATABASE!$X4123&lt;&gt;1,"",DATABASE!C4123)</f>
        <v/>
      </c>
      <c r="H4125" s="94">
        <f>IF(DATABASE!$X4123&lt;&gt;1,"",DATABASE!D4123)</f>
        <v/>
      </c>
      <c r="I4125" s="93">
        <f>IF(DATABASE!$X4123&lt;&gt;1,"",DATABASE!S4123)</f>
        <v/>
      </c>
    </row>
    <row r="4126" ht="16.5" customHeight="1" s="111">
      <c r="A4126" s="92">
        <f>IF(DATABASE!$X4124&lt;&gt;1,"",DATABASE!B4124)</f>
        <v/>
      </c>
      <c r="B4126" s="93">
        <f>IF(DATABASE!$X4124&lt;&gt;1,"",DATABASE!M4124)</f>
        <v/>
      </c>
      <c r="C4126" s="94">
        <f>IF(DATABASE!$X4124&lt;&gt;1,"",DATABASE!A4124)</f>
        <v/>
      </c>
      <c r="D4126" s="94">
        <f>IF(DATABASE!$X4124&lt;&gt;1,"",DATABASE!P4124)</f>
        <v/>
      </c>
      <c r="E4126" s="94">
        <f>IF(DATABASE!$X4124&lt;&gt;1,"",DATABASE!L4124)</f>
        <v/>
      </c>
      <c r="F4126" s="94">
        <f>IF(DATABASE!$X4124&lt;&gt;1,"",DATABASE!Q4124)</f>
        <v/>
      </c>
      <c r="G4126" s="94">
        <f>IF(DATABASE!$X4124&lt;&gt;1,"",DATABASE!C4124)</f>
        <v/>
      </c>
      <c r="H4126" s="94">
        <f>IF(DATABASE!$X4124&lt;&gt;1,"",DATABASE!D4124)</f>
        <v/>
      </c>
      <c r="I4126" s="93">
        <f>IF(DATABASE!$X4124&lt;&gt;1,"",DATABASE!S4124)</f>
        <v/>
      </c>
    </row>
    <row r="4127" ht="16.5" customHeight="1" s="111">
      <c r="A4127" s="92">
        <f>IF(DATABASE!$X4125&lt;&gt;1,"",DATABASE!B4125)</f>
        <v/>
      </c>
      <c r="B4127" s="93">
        <f>IF(DATABASE!$X4125&lt;&gt;1,"",DATABASE!M4125)</f>
        <v/>
      </c>
      <c r="C4127" s="94">
        <f>IF(DATABASE!$X4125&lt;&gt;1,"",DATABASE!A4125)</f>
        <v/>
      </c>
      <c r="D4127" s="94">
        <f>IF(DATABASE!$X4125&lt;&gt;1,"",DATABASE!P4125)</f>
        <v/>
      </c>
      <c r="E4127" s="94">
        <f>IF(DATABASE!$X4125&lt;&gt;1,"",DATABASE!L4125)</f>
        <v/>
      </c>
      <c r="F4127" s="94">
        <f>IF(DATABASE!$X4125&lt;&gt;1,"",DATABASE!Q4125)</f>
        <v/>
      </c>
      <c r="G4127" s="94">
        <f>IF(DATABASE!$X4125&lt;&gt;1,"",DATABASE!C4125)</f>
        <v/>
      </c>
      <c r="H4127" s="94">
        <f>IF(DATABASE!$X4125&lt;&gt;1,"",DATABASE!D4125)</f>
        <v/>
      </c>
      <c r="I4127" s="93">
        <f>IF(DATABASE!$X4125&lt;&gt;1,"",DATABASE!S4125)</f>
        <v/>
      </c>
    </row>
    <row r="4128" ht="16.5" customHeight="1" s="111">
      <c r="A4128" s="92">
        <f>IF(DATABASE!$X4126&lt;&gt;1,"",DATABASE!B4126)</f>
        <v/>
      </c>
      <c r="B4128" s="93">
        <f>IF(DATABASE!$X4126&lt;&gt;1,"",DATABASE!M4126)</f>
        <v/>
      </c>
      <c r="C4128" s="94">
        <f>IF(DATABASE!$X4126&lt;&gt;1,"",DATABASE!A4126)</f>
        <v/>
      </c>
      <c r="D4128" s="94">
        <f>IF(DATABASE!$X4126&lt;&gt;1,"",DATABASE!P4126)</f>
        <v/>
      </c>
      <c r="E4128" s="94">
        <f>IF(DATABASE!$X4126&lt;&gt;1,"",DATABASE!L4126)</f>
        <v/>
      </c>
      <c r="F4128" s="94">
        <f>IF(DATABASE!$X4126&lt;&gt;1,"",DATABASE!Q4126)</f>
        <v/>
      </c>
      <c r="G4128" s="94">
        <f>IF(DATABASE!$X4126&lt;&gt;1,"",DATABASE!C4126)</f>
        <v/>
      </c>
      <c r="H4128" s="94">
        <f>IF(DATABASE!$X4126&lt;&gt;1,"",DATABASE!D4126)</f>
        <v/>
      </c>
      <c r="I4128" s="93">
        <f>IF(DATABASE!$X4126&lt;&gt;1,"",DATABASE!S4126)</f>
        <v/>
      </c>
    </row>
    <row r="4129" ht="16.5" customHeight="1" s="111">
      <c r="A4129" s="92">
        <f>IF(DATABASE!$X4127&lt;&gt;1,"",DATABASE!B4127)</f>
        <v/>
      </c>
      <c r="B4129" s="93">
        <f>IF(DATABASE!$X4127&lt;&gt;1,"",DATABASE!M4127)</f>
        <v/>
      </c>
      <c r="C4129" s="94">
        <f>IF(DATABASE!$X4127&lt;&gt;1,"",DATABASE!A4127)</f>
        <v/>
      </c>
      <c r="D4129" s="94">
        <f>IF(DATABASE!$X4127&lt;&gt;1,"",DATABASE!P4127)</f>
        <v/>
      </c>
      <c r="E4129" s="94">
        <f>IF(DATABASE!$X4127&lt;&gt;1,"",DATABASE!L4127)</f>
        <v/>
      </c>
      <c r="F4129" s="94">
        <f>IF(DATABASE!$X4127&lt;&gt;1,"",DATABASE!Q4127)</f>
        <v/>
      </c>
      <c r="G4129" s="94">
        <f>IF(DATABASE!$X4127&lt;&gt;1,"",DATABASE!C4127)</f>
        <v/>
      </c>
      <c r="H4129" s="94">
        <f>IF(DATABASE!$X4127&lt;&gt;1,"",DATABASE!D4127)</f>
        <v/>
      </c>
      <c r="I4129" s="93">
        <f>IF(DATABASE!$X4127&lt;&gt;1,"",DATABASE!S4127)</f>
        <v/>
      </c>
    </row>
    <row r="4130" ht="16.5" customHeight="1" s="111">
      <c r="A4130" s="92">
        <f>IF(DATABASE!$X4128&lt;&gt;1,"",DATABASE!B4128)</f>
        <v/>
      </c>
      <c r="B4130" s="93">
        <f>IF(DATABASE!$X4128&lt;&gt;1,"",DATABASE!M4128)</f>
        <v/>
      </c>
      <c r="C4130" s="94">
        <f>IF(DATABASE!$X4128&lt;&gt;1,"",DATABASE!A4128)</f>
        <v/>
      </c>
      <c r="D4130" s="94">
        <f>IF(DATABASE!$X4128&lt;&gt;1,"",DATABASE!P4128)</f>
        <v/>
      </c>
      <c r="E4130" s="94">
        <f>IF(DATABASE!$X4128&lt;&gt;1,"",DATABASE!L4128)</f>
        <v/>
      </c>
      <c r="F4130" s="94">
        <f>IF(DATABASE!$X4128&lt;&gt;1,"",DATABASE!Q4128)</f>
        <v/>
      </c>
      <c r="G4130" s="94">
        <f>IF(DATABASE!$X4128&lt;&gt;1,"",DATABASE!C4128)</f>
        <v/>
      </c>
      <c r="H4130" s="94">
        <f>IF(DATABASE!$X4128&lt;&gt;1,"",DATABASE!D4128)</f>
        <v/>
      </c>
      <c r="I4130" s="93">
        <f>IF(DATABASE!$X4128&lt;&gt;1,"",DATABASE!S4128)</f>
        <v/>
      </c>
    </row>
    <row r="4131" ht="16.5" customHeight="1" s="111">
      <c r="A4131" s="92">
        <f>IF(DATABASE!$X4129&lt;&gt;1,"",DATABASE!B4129)</f>
        <v/>
      </c>
      <c r="B4131" s="93">
        <f>IF(DATABASE!$X4129&lt;&gt;1,"",DATABASE!M4129)</f>
        <v/>
      </c>
      <c r="C4131" s="94">
        <f>IF(DATABASE!$X4129&lt;&gt;1,"",DATABASE!A4129)</f>
        <v/>
      </c>
      <c r="D4131" s="94">
        <f>IF(DATABASE!$X4129&lt;&gt;1,"",DATABASE!P4129)</f>
        <v/>
      </c>
      <c r="E4131" s="94">
        <f>IF(DATABASE!$X4129&lt;&gt;1,"",DATABASE!L4129)</f>
        <v/>
      </c>
      <c r="F4131" s="94">
        <f>IF(DATABASE!$X4129&lt;&gt;1,"",DATABASE!Q4129)</f>
        <v/>
      </c>
      <c r="G4131" s="94">
        <f>IF(DATABASE!$X4129&lt;&gt;1,"",DATABASE!C4129)</f>
        <v/>
      </c>
      <c r="H4131" s="94">
        <f>IF(DATABASE!$X4129&lt;&gt;1,"",DATABASE!D4129)</f>
        <v/>
      </c>
      <c r="I4131" s="93">
        <f>IF(DATABASE!$X4129&lt;&gt;1,"",DATABASE!S4129)</f>
        <v/>
      </c>
    </row>
    <row r="4132" ht="16.5" customHeight="1" s="111">
      <c r="A4132" s="92">
        <f>IF(DATABASE!$X4130&lt;&gt;1,"",DATABASE!B4130)</f>
        <v/>
      </c>
      <c r="B4132" s="93">
        <f>IF(DATABASE!$X4130&lt;&gt;1,"",DATABASE!M4130)</f>
        <v/>
      </c>
      <c r="C4132" s="94">
        <f>IF(DATABASE!$X4130&lt;&gt;1,"",DATABASE!A4130)</f>
        <v/>
      </c>
      <c r="D4132" s="94">
        <f>IF(DATABASE!$X4130&lt;&gt;1,"",DATABASE!P4130)</f>
        <v/>
      </c>
      <c r="E4132" s="94">
        <f>IF(DATABASE!$X4130&lt;&gt;1,"",DATABASE!L4130)</f>
        <v/>
      </c>
      <c r="F4132" s="94">
        <f>IF(DATABASE!$X4130&lt;&gt;1,"",DATABASE!Q4130)</f>
        <v/>
      </c>
      <c r="G4132" s="94">
        <f>IF(DATABASE!$X4130&lt;&gt;1,"",DATABASE!C4130)</f>
        <v/>
      </c>
      <c r="H4132" s="94">
        <f>IF(DATABASE!$X4130&lt;&gt;1,"",DATABASE!D4130)</f>
        <v/>
      </c>
      <c r="I4132" s="93">
        <f>IF(DATABASE!$X4130&lt;&gt;1,"",DATABASE!S4130)</f>
        <v/>
      </c>
    </row>
    <row r="4133" ht="16.5" customHeight="1" s="111">
      <c r="A4133" s="92">
        <f>IF(DATABASE!$X4131&lt;&gt;1,"",DATABASE!B4131)</f>
        <v/>
      </c>
      <c r="B4133" s="93">
        <f>IF(DATABASE!$X4131&lt;&gt;1,"",DATABASE!M4131)</f>
        <v/>
      </c>
      <c r="C4133" s="94">
        <f>IF(DATABASE!$X4131&lt;&gt;1,"",DATABASE!A4131)</f>
        <v/>
      </c>
      <c r="D4133" s="94">
        <f>IF(DATABASE!$X4131&lt;&gt;1,"",DATABASE!P4131)</f>
        <v/>
      </c>
      <c r="E4133" s="94">
        <f>IF(DATABASE!$X4131&lt;&gt;1,"",DATABASE!L4131)</f>
        <v/>
      </c>
      <c r="F4133" s="94">
        <f>IF(DATABASE!$X4131&lt;&gt;1,"",DATABASE!Q4131)</f>
        <v/>
      </c>
      <c r="G4133" s="94">
        <f>IF(DATABASE!$X4131&lt;&gt;1,"",DATABASE!C4131)</f>
        <v/>
      </c>
      <c r="H4133" s="94">
        <f>IF(DATABASE!$X4131&lt;&gt;1,"",DATABASE!D4131)</f>
        <v/>
      </c>
      <c r="I4133" s="93">
        <f>IF(DATABASE!$X4131&lt;&gt;1,"",DATABASE!S4131)</f>
        <v/>
      </c>
    </row>
    <row r="4134" ht="16.5" customHeight="1" s="111">
      <c r="A4134" s="92">
        <f>IF(DATABASE!$X4132&lt;&gt;1,"",DATABASE!B4132)</f>
        <v/>
      </c>
      <c r="B4134" s="93">
        <f>IF(DATABASE!$X4132&lt;&gt;1,"",DATABASE!M4132)</f>
        <v/>
      </c>
      <c r="C4134" s="94">
        <f>IF(DATABASE!$X4132&lt;&gt;1,"",DATABASE!A4132)</f>
        <v/>
      </c>
      <c r="D4134" s="94">
        <f>IF(DATABASE!$X4132&lt;&gt;1,"",DATABASE!P4132)</f>
        <v/>
      </c>
      <c r="E4134" s="94">
        <f>IF(DATABASE!$X4132&lt;&gt;1,"",DATABASE!L4132)</f>
        <v/>
      </c>
      <c r="F4134" s="94">
        <f>IF(DATABASE!$X4132&lt;&gt;1,"",DATABASE!Q4132)</f>
        <v/>
      </c>
      <c r="G4134" s="94">
        <f>IF(DATABASE!$X4132&lt;&gt;1,"",DATABASE!C4132)</f>
        <v/>
      </c>
      <c r="H4134" s="94">
        <f>IF(DATABASE!$X4132&lt;&gt;1,"",DATABASE!D4132)</f>
        <v/>
      </c>
      <c r="I4134" s="93">
        <f>IF(DATABASE!$X4132&lt;&gt;1,"",DATABASE!S4132)</f>
        <v/>
      </c>
    </row>
    <row r="4135" ht="16.5" customHeight="1" s="111">
      <c r="A4135" s="92">
        <f>IF(DATABASE!$X4133&lt;&gt;1,"",DATABASE!B4133)</f>
        <v/>
      </c>
      <c r="B4135" s="93">
        <f>IF(DATABASE!$X4133&lt;&gt;1,"",DATABASE!M4133)</f>
        <v/>
      </c>
      <c r="C4135" s="94">
        <f>IF(DATABASE!$X4133&lt;&gt;1,"",DATABASE!A4133)</f>
        <v/>
      </c>
      <c r="D4135" s="94">
        <f>IF(DATABASE!$X4133&lt;&gt;1,"",DATABASE!P4133)</f>
        <v/>
      </c>
      <c r="E4135" s="94">
        <f>IF(DATABASE!$X4133&lt;&gt;1,"",DATABASE!L4133)</f>
        <v/>
      </c>
      <c r="F4135" s="94">
        <f>IF(DATABASE!$X4133&lt;&gt;1,"",DATABASE!Q4133)</f>
        <v/>
      </c>
      <c r="G4135" s="94">
        <f>IF(DATABASE!$X4133&lt;&gt;1,"",DATABASE!C4133)</f>
        <v/>
      </c>
      <c r="H4135" s="94">
        <f>IF(DATABASE!$X4133&lt;&gt;1,"",DATABASE!D4133)</f>
        <v/>
      </c>
      <c r="I4135" s="93">
        <f>IF(DATABASE!$X4133&lt;&gt;1,"",DATABASE!S4133)</f>
        <v/>
      </c>
    </row>
    <row r="4136" ht="16.5" customHeight="1" s="111">
      <c r="A4136" s="92">
        <f>IF(DATABASE!$X4134&lt;&gt;1,"",DATABASE!B4134)</f>
        <v/>
      </c>
      <c r="B4136" s="93">
        <f>IF(DATABASE!$X4134&lt;&gt;1,"",DATABASE!M4134)</f>
        <v/>
      </c>
      <c r="C4136" s="94">
        <f>IF(DATABASE!$X4134&lt;&gt;1,"",DATABASE!A4134)</f>
        <v/>
      </c>
      <c r="D4136" s="94">
        <f>IF(DATABASE!$X4134&lt;&gt;1,"",DATABASE!P4134)</f>
        <v/>
      </c>
      <c r="E4136" s="94">
        <f>IF(DATABASE!$X4134&lt;&gt;1,"",DATABASE!L4134)</f>
        <v/>
      </c>
      <c r="F4136" s="94">
        <f>IF(DATABASE!$X4134&lt;&gt;1,"",DATABASE!Q4134)</f>
        <v/>
      </c>
      <c r="G4136" s="94">
        <f>IF(DATABASE!$X4134&lt;&gt;1,"",DATABASE!C4134)</f>
        <v/>
      </c>
      <c r="H4136" s="94">
        <f>IF(DATABASE!$X4134&lt;&gt;1,"",DATABASE!D4134)</f>
        <v/>
      </c>
      <c r="I4136" s="93">
        <f>IF(DATABASE!$X4134&lt;&gt;1,"",DATABASE!S4134)</f>
        <v/>
      </c>
    </row>
    <row r="4137" ht="16.5" customHeight="1" s="111">
      <c r="A4137" s="92">
        <f>IF(DATABASE!$X4135&lt;&gt;1,"",DATABASE!B4135)</f>
        <v/>
      </c>
      <c r="B4137" s="93">
        <f>IF(DATABASE!$X4135&lt;&gt;1,"",DATABASE!M4135)</f>
        <v/>
      </c>
      <c r="C4137" s="94">
        <f>IF(DATABASE!$X4135&lt;&gt;1,"",DATABASE!A4135)</f>
        <v/>
      </c>
      <c r="D4137" s="94">
        <f>IF(DATABASE!$X4135&lt;&gt;1,"",DATABASE!P4135)</f>
        <v/>
      </c>
      <c r="E4137" s="94">
        <f>IF(DATABASE!$X4135&lt;&gt;1,"",DATABASE!L4135)</f>
        <v/>
      </c>
      <c r="F4137" s="94">
        <f>IF(DATABASE!$X4135&lt;&gt;1,"",DATABASE!Q4135)</f>
        <v/>
      </c>
      <c r="G4137" s="94">
        <f>IF(DATABASE!$X4135&lt;&gt;1,"",DATABASE!C4135)</f>
        <v/>
      </c>
      <c r="H4137" s="94">
        <f>IF(DATABASE!$X4135&lt;&gt;1,"",DATABASE!D4135)</f>
        <v/>
      </c>
      <c r="I4137" s="93">
        <f>IF(DATABASE!$X4135&lt;&gt;1,"",DATABASE!S4135)</f>
        <v/>
      </c>
    </row>
    <row r="4138" ht="16.5" customHeight="1" s="111">
      <c r="A4138" s="92">
        <f>IF(DATABASE!$X4136&lt;&gt;1,"",DATABASE!B4136)</f>
        <v/>
      </c>
      <c r="B4138" s="93">
        <f>IF(DATABASE!$X4136&lt;&gt;1,"",DATABASE!M4136)</f>
        <v/>
      </c>
      <c r="C4138" s="94">
        <f>IF(DATABASE!$X4136&lt;&gt;1,"",DATABASE!A4136)</f>
        <v/>
      </c>
      <c r="D4138" s="94">
        <f>IF(DATABASE!$X4136&lt;&gt;1,"",DATABASE!P4136)</f>
        <v/>
      </c>
      <c r="E4138" s="94">
        <f>IF(DATABASE!$X4136&lt;&gt;1,"",DATABASE!L4136)</f>
        <v/>
      </c>
      <c r="F4138" s="94">
        <f>IF(DATABASE!$X4136&lt;&gt;1,"",DATABASE!Q4136)</f>
        <v/>
      </c>
      <c r="G4138" s="94">
        <f>IF(DATABASE!$X4136&lt;&gt;1,"",DATABASE!C4136)</f>
        <v/>
      </c>
      <c r="H4138" s="94">
        <f>IF(DATABASE!$X4136&lt;&gt;1,"",DATABASE!D4136)</f>
        <v/>
      </c>
      <c r="I4138" s="93">
        <f>IF(DATABASE!$X4136&lt;&gt;1,"",DATABASE!S4136)</f>
        <v/>
      </c>
    </row>
    <row r="4139" ht="16.5" customHeight="1" s="111">
      <c r="A4139" s="92">
        <f>IF(DATABASE!$X4137&lt;&gt;1,"",DATABASE!B4137)</f>
        <v/>
      </c>
      <c r="B4139" s="93">
        <f>IF(DATABASE!$X4137&lt;&gt;1,"",DATABASE!M4137)</f>
        <v/>
      </c>
      <c r="C4139" s="94">
        <f>IF(DATABASE!$X4137&lt;&gt;1,"",DATABASE!A4137)</f>
        <v/>
      </c>
      <c r="D4139" s="94">
        <f>IF(DATABASE!$X4137&lt;&gt;1,"",DATABASE!P4137)</f>
        <v/>
      </c>
      <c r="E4139" s="94">
        <f>IF(DATABASE!$X4137&lt;&gt;1,"",DATABASE!L4137)</f>
        <v/>
      </c>
      <c r="F4139" s="94">
        <f>IF(DATABASE!$X4137&lt;&gt;1,"",DATABASE!Q4137)</f>
        <v/>
      </c>
      <c r="G4139" s="94">
        <f>IF(DATABASE!$X4137&lt;&gt;1,"",DATABASE!C4137)</f>
        <v/>
      </c>
      <c r="H4139" s="94">
        <f>IF(DATABASE!$X4137&lt;&gt;1,"",DATABASE!D4137)</f>
        <v/>
      </c>
      <c r="I4139" s="93">
        <f>IF(DATABASE!$X4137&lt;&gt;1,"",DATABASE!S4137)</f>
        <v/>
      </c>
    </row>
    <row r="4140" ht="16.5" customHeight="1" s="111">
      <c r="A4140" s="92">
        <f>IF(DATABASE!$X4138&lt;&gt;1,"",DATABASE!B4138)</f>
        <v/>
      </c>
      <c r="B4140" s="93">
        <f>IF(DATABASE!$X4138&lt;&gt;1,"",DATABASE!M4138)</f>
        <v/>
      </c>
      <c r="C4140" s="94">
        <f>IF(DATABASE!$X4138&lt;&gt;1,"",DATABASE!A4138)</f>
        <v/>
      </c>
      <c r="D4140" s="94">
        <f>IF(DATABASE!$X4138&lt;&gt;1,"",DATABASE!P4138)</f>
        <v/>
      </c>
      <c r="E4140" s="94">
        <f>IF(DATABASE!$X4138&lt;&gt;1,"",DATABASE!L4138)</f>
        <v/>
      </c>
      <c r="F4140" s="94">
        <f>IF(DATABASE!$X4138&lt;&gt;1,"",DATABASE!Q4138)</f>
        <v/>
      </c>
      <c r="G4140" s="94">
        <f>IF(DATABASE!$X4138&lt;&gt;1,"",DATABASE!C4138)</f>
        <v/>
      </c>
      <c r="H4140" s="94">
        <f>IF(DATABASE!$X4138&lt;&gt;1,"",DATABASE!D4138)</f>
        <v/>
      </c>
      <c r="I4140" s="93">
        <f>IF(DATABASE!$X4138&lt;&gt;1,"",DATABASE!S4138)</f>
        <v/>
      </c>
    </row>
    <row r="4141" ht="16.5" customHeight="1" s="111">
      <c r="A4141" s="92">
        <f>IF(DATABASE!$X4139&lt;&gt;1,"",DATABASE!B4139)</f>
        <v/>
      </c>
      <c r="B4141" s="93">
        <f>IF(DATABASE!$X4139&lt;&gt;1,"",DATABASE!M4139)</f>
        <v/>
      </c>
      <c r="C4141" s="94">
        <f>IF(DATABASE!$X4139&lt;&gt;1,"",DATABASE!A4139)</f>
        <v/>
      </c>
      <c r="D4141" s="94">
        <f>IF(DATABASE!$X4139&lt;&gt;1,"",DATABASE!P4139)</f>
        <v/>
      </c>
      <c r="E4141" s="94">
        <f>IF(DATABASE!$X4139&lt;&gt;1,"",DATABASE!L4139)</f>
        <v/>
      </c>
      <c r="F4141" s="94">
        <f>IF(DATABASE!$X4139&lt;&gt;1,"",DATABASE!Q4139)</f>
        <v/>
      </c>
      <c r="G4141" s="94">
        <f>IF(DATABASE!$X4139&lt;&gt;1,"",DATABASE!C4139)</f>
        <v/>
      </c>
      <c r="H4141" s="94">
        <f>IF(DATABASE!$X4139&lt;&gt;1,"",DATABASE!D4139)</f>
        <v/>
      </c>
      <c r="I4141" s="93">
        <f>IF(DATABASE!$X4139&lt;&gt;1,"",DATABASE!S4139)</f>
        <v/>
      </c>
    </row>
    <row r="4142" ht="16.5" customHeight="1" s="111">
      <c r="A4142" s="92">
        <f>IF(DATABASE!$X4140&lt;&gt;1,"",DATABASE!B4140)</f>
        <v/>
      </c>
      <c r="B4142" s="93">
        <f>IF(DATABASE!$X4140&lt;&gt;1,"",DATABASE!M4140)</f>
        <v/>
      </c>
      <c r="C4142" s="94">
        <f>IF(DATABASE!$X4140&lt;&gt;1,"",DATABASE!A4140)</f>
        <v/>
      </c>
      <c r="D4142" s="94">
        <f>IF(DATABASE!$X4140&lt;&gt;1,"",DATABASE!P4140)</f>
        <v/>
      </c>
      <c r="E4142" s="94">
        <f>IF(DATABASE!$X4140&lt;&gt;1,"",DATABASE!L4140)</f>
        <v/>
      </c>
      <c r="F4142" s="94">
        <f>IF(DATABASE!$X4140&lt;&gt;1,"",DATABASE!Q4140)</f>
        <v/>
      </c>
      <c r="G4142" s="94">
        <f>IF(DATABASE!$X4140&lt;&gt;1,"",DATABASE!C4140)</f>
        <v/>
      </c>
      <c r="H4142" s="94">
        <f>IF(DATABASE!$X4140&lt;&gt;1,"",DATABASE!D4140)</f>
        <v/>
      </c>
      <c r="I4142" s="93">
        <f>IF(DATABASE!$X4140&lt;&gt;1,"",DATABASE!S4140)</f>
        <v/>
      </c>
    </row>
    <row r="4143" ht="16.5" customHeight="1" s="111">
      <c r="A4143" s="92">
        <f>IF(DATABASE!$X4141&lt;&gt;1,"",DATABASE!B4141)</f>
        <v/>
      </c>
      <c r="B4143" s="93">
        <f>IF(DATABASE!$X4141&lt;&gt;1,"",DATABASE!M4141)</f>
        <v/>
      </c>
      <c r="C4143" s="94">
        <f>IF(DATABASE!$X4141&lt;&gt;1,"",DATABASE!A4141)</f>
        <v/>
      </c>
      <c r="D4143" s="94">
        <f>IF(DATABASE!$X4141&lt;&gt;1,"",DATABASE!P4141)</f>
        <v/>
      </c>
      <c r="E4143" s="94">
        <f>IF(DATABASE!$X4141&lt;&gt;1,"",DATABASE!L4141)</f>
        <v/>
      </c>
      <c r="F4143" s="94">
        <f>IF(DATABASE!$X4141&lt;&gt;1,"",DATABASE!Q4141)</f>
        <v/>
      </c>
      <c r="G4143" s="94">
        <f>IF(DATABASE!$X4141&lt;&gt;1,"",DATABASE!C4141)</f>
        <v/>
      </c>
      <c r="H4143" s="94">
        <f>IF(DATABASE!$X4141&lt;&gt;1,"",DATABASE!D4141)</f>
        <v/>
      </c>
      <c r="I4143" s="93">
        <f>IF(DATABASE!$X4141&lt;&gt;1,"",DATABASE!S4141)</f>
        <v/>
      </c>
    </row>
    <row r="4144" ht="16.5" customHeight="1" s="111">
      <c r="A4144" s="92">
        <f>IF(DATABASE!$X4142&lt;&gt;1,"",DATABASE!B4142)</f>
        <v/>
      </c>
      <c r="B4144" s="93">
        <f>IF(DATABASE!$X4142&lt;&gt;1,"",DATABASE!M4142)</f>
        <v/>
      </c>
      <c r="C4144" s="94">
        <f>IF(DATABASE!$X4142&lt;&gt;1,"",DATABASE!A4142)</f>
        <v/>
      </c>
      <c r="D4144" s="94">
        <f>IF(DATABASE!$X4142&lt;&gt;1,"",DATABASE!P4142)</f>
        <v/>
      </c>
      <c r="E4144" s="94">
        <f>IF(DATABASE!$X4142&lt;&gt;1,"",DATABASE!L4142)</f>
        <v/>
      </c>
      <c r="F4144" s="94">
        <f>IF(DATABASE!$X4142&lt;&gt;1,"",DATABASE!Q4142)</f>
        <v/>
      </c>
      <c r="G4144" s="94">
        <f>IF(DATABASE!$X4142&lt;&gt;1,"",DATABASE!C4142)</f>
        <v/>
      </c>
      <c r="H4144" s="94">
        <f>IF(DATABASE!$X4142&lt;&gt;1,"",DATABASE!D4142)</f>
        <v/>
      </c>
      <c r="I4144" s="93">
        <f>IF(DATABASE!$X4142&lt;&gt;1,"",DATABASE!S4142)</f>
        <v/>
      </c>
    </row>
    <row r="4145" ht="16.5" customHeight="1" s="111">
      <c r="A4145" s="92">
        <f>IF(DATABASE!$X4143&lt;&gt;1,"",DATABASE!B4143)</f>
        <v/>
      </c>
      <c r="B4145" s="93">
        <f>IF(DATABASE!$X4143&lt;&gt;1,"",DATABASE!M4143)</f>
        <v/>
      </c>
      <c r="C4145" s="94">
        <f>IF(DATABASE!$X4143&lt;&gt;1,"",DATABASE!A4143)</f>
        <v/>
      </c>
      <c r="D4145" s="94">
        <f>IF(DATABASE!$X4143&lt;&gt;1,"",DATABASE!P4143)</f>
        <v/>
      </c>
      <c r="E4145" s="94">
        <f>IF(DATABASE!$X4143&lt;&gt;1,"",DATABASE!L4143)</f>
        <v/>
      </c>
      <c r="F4145" s="94">
        <f>IF(DATABASE!$X4143&lt;&gt;1,"",DATABASE!Q4143)</f>
        <v/>
      </c>
      <c r="G4145" s="94">
        <f>IF(DATABASE!$X4143&lt;&gt;1,"",DATABASE!C4143)</f>
        <v/>
      </c>
      <c r="H4145" s="94">
        <f>IF(DATABASE!$X4143&lt;&gt;1,"",DATABASE!D4143)</f>
        <v/>
      </c>
      <c r="I4145" s="93">
        <f>IF(DATABASE!$X4143&lt;&gt;1,"",DATABASE!S4143)</f>
        <v/>
      </c>
    </row>
    <row r="4146" ht="16.5" customHeight="1" s="111">
      <c r="A4146" s="92">
        <f>IF(DATABASE!$X4144&lt;&gt;1,"",DATABASE!B4144)</f>
        <v/>
      </c>
      <c r="B4146" s="93">
        <f>IF(DATABASE!$X4144&lt;&gt;1,"",DATABASE!M4144)</f>
        <v/>
      </c>
      <c r="C4146" s="94">
        <f>IF(DATABASE!$X4144&lt;&gt;1,"",DATABASE!A4144)</f>
        <v/>
      </c>
      <c r="D4146" s="94">
        <f>IF(DATABASE!$X4144&lt;&gt;1,"",DATABASE!P4144)</f>
        <v/>
      </c>
      <c r="E4146" s="94">
        <f>IF(DATABASE!$X4144&lt;&gt;1,"",DATABASE!L4144)</f>
        <v/>
      </c>
      <c r="F4146" s="94">
        <f>IF(DATABASE!$X4144&lt;&gt;1,"",DATABASE!Q4144)</f>
        <v/>
      </c>
      <c r="G4146" s="94">
        <f>IF(DATABASE!$X4144&lt;&gt;1,"",DATABASE!C4144)</f>
        <v/>
      </c>
      <c r="H4146" s="94">
        <f>IF(DATABASE!$X4144&lt;&gt;1,"",DATABASE!D4144)</f>
        <v/>
      </c>
      <c r="I4146" s="93">
        <f>IF(DATABASE!$X4144&lt;&gt;1,"",DATABASE!S4144)</f>
        <v/>
      </c>
    </row>
    <row r="4147" ht="16.5" customHeight="1" s="111">
      <c r="A4147" s="92">
        <f>IF(DATABASE!$X4145&lt;&gt;1,"",DATABASE!B4145)</f>
        <v/>
      </c>
      <c r="B4147" s="93">
        <f>IF(DATABASE!$X4145&lt;&gt;1,"",DATABASE!M4145)</f>
        <v/>
      </c>
      <c r="C4147" s="94">
        <f>IF(DATABASE!$X4145&lt;&gt;1,"",DATABASE!A4145)</f>
        <v/>
      </c>
      <c r="D4147" s="94">
        <f>IF(DATABASE!$X4145&lt;&gt;1,"",DATABASE!P4145)</f>
        <v/>
      </c>
      <c r="E4147" s="94">
        <f>IF(DATABASE!$X4145&lt;&gt;1,"",DATABASE!L4145)</f>
        <v/>
      </c>
      <c r="F4147" s="94">
        <f>IF(DATABASE!$X4145&lt;&gt;1,"",DATABASE!Q4145)</f>
        <v/>
      </c>
      <c r="G4147" s="94">
        <f>IF(DATABASE!$X4145&lt;&gt;1,"",DATABASE!C4145)</f>
        <v/>
      </c>
      <c r="H4147" s="94">
        <f>IF(DATABASE!$X4145&lt;&gt;1,"",DATABASE!D4145)</f>
        <v/>
      </c>
      <c r="I4147" s="93">
        <f>IF(DATABASE!$X4145&lt;&gt;1,"",DATABASE!S4145)</f>
        <v/>
      </c>
    </row>
    <row r="4148" ht="16.5" customHeight="1" s="111">
      <c r="A4148" s="92">
        <f>IF(DATABASE!$X4146&lt;&gt;1,"",DATABASE!B4146)</f>
        <v/>
      </c>
      <c r="B4148" s="93">
        <f>IF(DATABASE!$X4146&lt;&gt;1,"",DATABASE!M4146)</f>
        <v/>
      </c>
      <c r="C4148" s="94">
        <f>IF(DATABASE!$X4146&lt;&gt;1,"",DATABASE!A4146)</f>
        <v/>
      </c>
      <c r="D4148" s="94">
        <f>IF(DATABASE!$X4146&lt;&gt;1,"",DATABASE!P4146)</f>
        <v/>
      </c>
      <c r="E4148" s="94">
        <f>IF(DATABASE!$X4146&lt;&gt;1,"",DATABASE!L4146)</f>
        <v/>
      </c>
      <c r="F4148" s="94">
        <f>IF(DATABASE!$X4146&lt;&gt;1,"",DATABASE!Q4146)</f>
        <v/>
      </c>
      <c r="G4148" s="94">
        <f>IF(DATABASE!$X4146&lt;&gt;1,"",DATABASE!C4146)</f>
        <v/>
      </c>
      <c r="H4148" s="94">
        <f>IF(DATABASE!$X4146&lt;&gt;1,"",DATABASE!D4146)</f>
        <v/>
      </c>
      <c r="I4148" s="93">
        <f>IF(DATABASE!$X4146&lt;&gt;1,"",DATABASE!S4146)</f>
        <v/>
      </c>
    </row>
    <row r="4149" ht="16.5" customHeight="1" s="111">
      <c r="A4149" s="92">
        <f>IF(DATABASE!$X4147&lt;&gt;1,"",DATABASE!B4147)</f>
        <v/>
      </c>
      <c r="B4149" s="93">
        <f>IF(DATABASE!$X4147&lt;&gt;1,"",DATABASE!M4147)</f>
        <v/>
      </c>
      <c r="C4149" s="94">
        <f>IF(DATABASE!$X4147&lt;&gt;1,"",DATABASE!A4147)</f>
        <v/>
      </c>
      <c r="D4149" s="94">
        <f>IF(DATABASE!$X4147&lt;&gt;1,"",DATABASE!P4147)</f>
        <v/>
      </c>
      <c r="E4149" s="94">
        <f>IF(DATABASE!$X4147&lt;&gt;1,"",DATABASE!L4147)</f>
        <v/>
      </c>
      <c r="F4149" s="94">
        <f>IF(DATABASE!$X4147&lt;&gt;1,"",DATABASE!Q4147)</f>
        <v/>
      </c>
      <c r="G4149" s="94">
        <f>IF(DATABASE!$X4147&lt;&gt;1,"",DATABASE!C4147)</f>
        <v/>
      </c>
      <c r="H4149" s="94">
        <f>IF(DATABASE!$X4147&lt;&gt;1,"",DATABASE!D4147)</f>
        <v/>
      </c>
      <c r="I4149" s="93">
        <f>IF(DATABASE!$X4147&lt;&gt;1,"",DATABASE!S4147)</f>
        <v/>
      </c>
    </row>
    <row r="4150" ht="16.5" customHeight="1" s="111">
      <c r="A4150" s="92">
        <f>IF(DATABASE!$X4148&lt;&gt;1,"",DATABASE!B4148)</f>
        <v/>
      </c>
      <c r="B4150" s="93">
        <f>IF(DATABASE!$X4148&lt;&gt;1,"",DATABASE!M4148)</f>
        <v/>
      </c>
      <c r="C4150" s="94">
        <f>IF(DATABASE!$X4148&lt;&gt;1,"",DATABASE!A4148)</f>
        <v/>
      </c>
      <c r="D4150" s="94">
        <f>IF(DATABASE!$X4148&lt;&gt;1,"",DATABASE!P4148)</f>
        <v/>
      </c>
      <c r="E4150" s="94">
        <f>IF(DATABASE!$X4148&lt;&gt;1,"",DATABASE!L4148)</f>
        <v/>
      </c>
      <c r="F4150" s="94">
        <f>IF(DATABASE!$X4148&lt;&gt;1,"",DATABASE!Q4148)</f>
        <v/>
      </c>
      <c r="G4150" s="94">
        <f>IF(DATABASE!$X4148&lt;&gt;1,"",DATABASE!C4148)</f>
        <v/>
      </c>
      <c r="H4150" s="94">
        <f>IF(DATABASE!$X4148&lt;&gt;1,"",DATABASE!D4148)</f>
        <v/>
      </c>
      <c r="I4150" s="93">
        <f>IF(DATABASE!$X4148&lt;&gt;1,"",DATABASE!S4148)</f>
        <v/>
      </c>
    </row>
    <row r="4151" ht="16.5" customHeight="1" s="111">
      <c r="A4151" s="92">
        <f>IF(DATABASE!$X4149&lt;&gt;1,"",DATABASE!B4149)</f>
        <v/>
      </c>
      <c r="B4151" s="93">
        <f>IF(DATABASE!$X4149&lt;&gt;1,"",DATABASE!M4149)</f>
        <v/>
      </c>
      <c r="C4151" s="94">
        <f>IF(DATABASE!$X4149&lt;&gt;1,"",DATABASE!A4149)</f>
        <v/>
      </c>
      <c r="D4151" s="94">
        <f>IF(DATABASE!$X4149&lt;&gt;1,"",DATABASE!P4149)</f>
        <v/>
      </c>
      <c r="E4151" s="94">
        <f>IF(DATABASE!$X4149&lt;&gt;1,"",DATABASE!L4149)</f>
        <v/>
      </c>
      <c r="F4151" s="94">
        <f>IF(DATABASE!$X4149&lt;&gt;1,"",DATABASE!Q4149)</f>
        <v/>
      </c>
      <c r="G4151" s="94">
        <f>IF(DATABASE!$X4149&lt;&gt;1,"",DATABASE!C4149)</f>
        <v/>
      </c>
      <c r="H4151" s="94">
        <f>IF(DATABASE!$X4149&lt;&gt;1,"",DATABASE!D4149)</f>
        <v/>
      </c>
      <c r="I4151" s="93">
        <f>IF(DATABASE!$X4149&lt;&gt;1,"",DATABASE!S4149)</f>
        <v/>
      </c>
    </row>
    <row r="4152" ht="16.5" customHeight="1" s="111">
      <c r="A4152" s="92">
        <f>IF(DATABASE!$X4150&lt;&gt;1,"",DATABASE!B4150)</f>
        <v/>
      </c>
      <c r="B4152" s="93">
        <f>IF(DATABASE!$X4150&lt;&gt;1,"",DATABASE!M4150)</f>
        <v/>
      </c>
      <c r="C4152" s="94">
        <f>IF(DATABASE!$X4150&lt;&gt;1,"",DATABASE!A4150)</f>
        <v/>
      </c>
      <c r="D4152" s="94">
        <f>IF(DATABASE!$X4150&lt;&gt;1,"",DATABASE!P4150)</f>
        <v/>
      </c>
      <c r="E4152" s="94">
        <f>IF(DATABASE!$X4150&lt;&gt;1,"",DATABASE!L4150)</f>
        <v/>
      </c>
      <c r="F4152" s="94">
        <f>IF(DATABASE!$X4150&lt;&gt;1,"",DATABASE!Q4150)</f>
        <v/>
      </c>
      <c r="G4152" s="94">
        <f>IF(DATABASE!$X4150&lt;&gt;1,"",DATABASE!C4150)</f>
        <v/>
      </c>
      <c r="H4152" s="94">
        <f>IF(DATABASE!$X4150&lt;&gt;1,"",DATABASE!D4150)</f>
        <v/>
      </c>
      <c r="I4152" s="93">
        <f>IF(DATABASE!$X4150&lt;&gt;1,"",DATABASE!S4150)</f>
        <v/>
      </c>
    </row>
    <row r="4153" ht="16.5" customHeight="1" s="111">
      <c r="A4153" s="92">
        <f>IF(DATABASE!$X4151&lt;&gt;1,"",DATABASE!B4151)</f>
        <v/>
      </c>
      <c r="B4153" s="93">
        <f>IF(DATABASE!$X4151&lt;&gt;1,"",DATABASE!M4151)</f>
        <v/>
      </c>
      <c r="C4153" s="94">
        <f>IF(DATABASE!$X4151&lt;&gt;1,"",DATABASE!A4151)</f>
        <v/>
      </c>
      <c r="D4153" s="94">
        <f>IF(DATABASE!$X4151&lt;&gt;1,"",DATABASE!P4151)</f>
        <v/>
      </c>
      <c r="E4153" s="94">
        <f>IF(DATABASE!$X4151&lt;&gt;1,"",DATABASE!L4151)</f>
        <v/>
      </c>
      <c r="F4153" s="94">
        <f>IF(DATABASE!$X4151&lt;&gt;1,"",DATABASE!Q4151)</f>
        <v/>
      </c>
      <c r="G4153" s="94">
        <f>IF(DATABASE!$X4151&lt;&gt;1,"",DATABASE!C4151)</f>
        <v/>
      </c>
      <c r="H4153" s="94">
        <f>IF(DATABASE!$X4151&lt;&gt;1,"",DATABASE!D4151)</f>
        <v/>
      </c>
      <c r="I4153" s="93">
        <f>IF(DATABASE!$X4151&lt;&gt;1,"",DATABASE!S4151)</f>
        <v/>
      </c>
    </row>
    <row r="4154" ht="16.5" customHeight="1" s="111">
      <c r="A4154" s="92">
        <f>IF(DATABASE!$X4152&lt;&gt;1,"",DATABASE!B4152)</f>
        <v/>
      </c>
      <c r="B4154" s="93">
        <f>IF(DATABASE!$X4152&lt;&gt;1,"",DATABASE!M4152)</f>
        <v/>
      </c>
      <c r="C4154" s="94">
        <f>IF(DATABASE!$X4152&lt;&gt;1,"",DATABASE!A4152)</f>
        <v/>
      </c>
      <c r="D4154" s="94">
        <f>IF(DATABASE!$X4152&lt;&gt;1,"",DATABASE!P4152)</f>
        <v/>
      </c>
      <c r="E4154" s="94">
        <f>IF(DATABASE!$X4152&lt;&gt;1,"",DATABASE!L4152)</f>
        <v/>
      </c>
      <c r="F4154" s="94">
        <f>IF(DATABASE!$X4152&lt;&gt;1,"",DATABASE!Q4152)</f>
        <v/>
      </c>
      <c r="G4154" s="94">
        <f>IF(DATABASE!$X4152&lt;&gt;1,"",DATABASE!C4152)</f>
        <v/>
      </c>
      <c r="H4154" s="94">
        <f>IF(DATABASE!$X4152&lt;&gt;1,"",DATABASE!D4152)</f>
        <v/>
      </c>
      <c r="I4154" s="93">
        <f>IF(DATABASE!$X4152&lt;&gt;1,"",DATABASE!S4152)</f>
        <v/>
      </c>
    </row>
    <row r="4155" ht="16.5" customHeight="1" s="111">
      <c r="A4155" s="92">
        <f>IF(DATABASE!$X4153&lt;&gt;1,"",DATABASE!B4153)</f>
        <v/>
      </c>
      <c r="B4155" s="93">
        <f>IF(DATABASE!$X4153&lt;&gt;1,"",DATABASE!M4153)</f>
        <v/>
      </c>
      <c r="C4155" s="94">
        <f>IF(DATABASE!$X4153&lt;&gt;1,"",DATABASE!A4153)</f>
        <v/>
      </c>
      <c r="D4155" s="94">
        <f>IF(DATABASE!$X4153&lt;&gt;1,"",DATABASE!P4153)</f>
        <v/>
      </c>
      <c r="E4155" s="94">
        <f>IF(DATABASE!$X4153&lt;&gt;1,"",DATABASE!L4153)</f>
        <v/>
      </c>
      <c r="F4155" s="94">
        <f>IF(DATABASE!$X4153&lt;&gt;1,"",DATABASE!Q4153)</f>
        <v/>
      </c>
      <c r="G4155" s="94">
        <f>IF(DATABASE!$X4153&lt;&gt;1,"",DATABASE!C4153)</f>
        <v/>
      </c>
      <c r="H4155" s="94">
        <f>IF(DATABASE!$X4153&lt;&gt;1,"",DATABASE!D4153)</f>
        <v/>
      </c>
      <c r="I4155" s="93">
        <f>IF(DATABASE!$X4153&lt;&gt;1,"",DATABASE!S4153)</f>
        <v/>
      </c>
    </row>
    <row r="4156" ht="16.5" customHeight="1" s="111">
      <c r="A4156" s="92">
        <f>IF(DATABASE!$X4154&lt;&gt;1,"",DATABASE!B4154)</f>
        <v/>
      </c>
      <c r="B4156" s="93">
        <f>IF(DATABASE!$X4154&lt;&gt;1,"",DATABASE!M4154)</f>
        <v/>
      </c>
      <c r="C4156" s="94">
        <f>IF(DATABASE!$X4154&lt;&gt;1,"",DATABASE!A4154)</f>
        <v/>
      </c>
      <c r="D4156" s="94">
        <f>IF(DATABASE!$X4154&lt;&gt;1,"",DATABASE!P4154)</f>
        <v/>
      </c>
      <c r="E4156" s="94">
        <f>IF(DATABASE!$X4154&lt;&gt;1,"",DATABASE!L4154)</f>
        <v/>
      </c>
      <c r="F4156" s="94">
        <f>IF(DATABASE!$X4154&lt;&gt;1,"",DATABASE!Q4154)</f>
        <v/>
      </c>
      <c r="G4156" s="94">
        <f>IF(DATABASE!$X4154&lt;&gt;1,"",DATABASE!C4154)</f>
        <v/>
      </c>
      <c r="H4156" s="94">
        <f>IF(DATABASE!$X4154&lt;&gt;1,"",DATABASE!D4154)</f>
        <v/>
      </c>
      <c r="I4156" s="93">
        <f>IF(DATABASE!$X4154&lt;&gt;1,"",DATABASE!S4154)</f>
        <v/>
      </c>
    </row>
    <row r="4157" ht="16.5" customHeight="1" s="111">
      <c r="A4157" s="92">
        <f>IF(DATABASE!$X4155&lt;&gt;1,"",DATABASE!B4155)</f>
        <v/>
      </c>
      <c r="B4157" s="93">
        <f>IF(DATABASE!$X4155&lt;&gt;1,"",DATABASE!M4155)</f>
        <v/>
      </c>
      <c r="C4157" s="94">
        <f>IF(DATABASE!$X4155&lt;&gt;1,"",DATABASE!A4155)</f>
        <v/>
      </c>
      <c r="D4157" s="94">
        <f>IF(DATABASE!$X4155&lt;&gt;1,"",DATABASE!P4155)</f>
        <v/>
      </c>
      <c r="E4157" s="94">
        <f>IF(DATABASE!$X4155&lt;&gt;1,"",DATABASE!L4155)</f>
        <v/>
      </c>
      <c r="F4157" s="94">
        <f>IF(DATABASE!$X4155&lt;&gt;1,"",DATABASE!Q4155)</f>
        <v/>
      </c>
      <c r="G4157" s="94">
        <f>IF(DATABASE!$X4155&lt;&gt;1,"",DATABASE!C4155)</f>
        <v/>
      </c>
      <c r="H4157" s="94">
        <f>IF(DATABASE!$X4155&lt;&gt;1,"",DATABASE!D4155)</f>
        <v/>
      </c>
      <c r="I4157" s="93">
        <f>IF(DATABASE!$X4155&lt;&gt;1,"",DATABASE!S4155)</f>
        <v/>
      </c>
    </row>
    <row r="4158" ht="16.5" customHeight="1" s="111">
      <c r="A4158" s="92">
        <f>IF(DATABASE!$X4156&lt;&gt;1,"",DATABASE!B4156)</f>
        <v/>
      </c>
      <c r="B4158" s="93">
        <f>IF(DATABASE!$X4156&lt;&gt;1,"",DATABASE!M4156)</f>
        <v/>
      </c>
      <c r="C4158" s="94">
        <f>IF(DATABASE!$X4156&lt;&gt;1,"",DATABASE!A4156)</f>
        <v/>
      </c>
      <c r="D4158" s="94">
        <f>IF(DATABASE!$X4156&lt;&gt;1,"",DATABASE!P4156)</f>
        <v/>
      </c>
      <c r="E4158" s="94">
        <f>IF(DATABASE!$X4156&lt;&gt;1,"",DATABASE!L4156)</f>
        <v/>
      </c>
      <c r="F4158" s="94">
        <f>IF(DATABASE!$X4156&lt;&gt;1,"",DATABASE!Q4156)</f>
        <v/>
      </c>
      <c r="G4158" s="94">
        <f>IF(DATABASE!$X4156&lt;&gt;1,"",DATABASE!C4156)</f>
        <v/>
      </c>
      <c r="H4158" s="94">
        <f>IF(DATABASE!$X4156&lt;&gt;1,"",DATABASE!D4156)</f>
        <v/>
      </c>
      <c r="I4158" s="93">
        <f>IF(DATABASE!$X4156&lt;&gt;1,"",DATABASE!S4156)</f>
        <v/>
      </c>
    </row>
    <row r="4159" ht="16.5" customHeight="1" s="111">
      <c r="A4159" s="92">
        <f>IF(DATABASE!$X4157&lt;&gt;1,"",DATABASE!B4157)</f>
        <v/>
      </c>
      <c r="B4159" s="93">
        <f>IF(DATABASE!$X4157&lt;&gt;1,"",DATABASE!M4157)</f>
        <v/>
      </c>
      <c r="C4159" s="94">
        <f>IF(DATABASE!$X4157&lt;&gt;1,"",DATABASE!A4157)</f>
        <v/>
      </c>
      <c r="D4159" s="94">
        <f>IF(DATABASE!$X4157&lt;&gt;1,"",DATABASE!P4157)</f>
        <v/>
      </c>
      <c r="E4159" s="94">
        <f>IF(DATABASE!$X4157&lt;&gt;1,"",DATABASE!L4157)</f>
        <v/>
      </c>
      <c r="F4159" s="94">
        <f>IF(DATABASE!$X4157&lt;&gt;1,"",DATABASE!Q4157)</f>
        <v/>
      </c>
      <c r="G4159" s="94">
        <f>IF(DATABASE!$X4157&lt;&gt;1,"",DATABASE!C4157)</f>
        <v/>
      </c>
      <c r="H4159" s="94">
        <f>IF(DATABASE!$X4157&lt;&gt;1,"",DATABASE!D4157)</f>
        <v/>
      </c>
      <c r="I4159" s="93">
        <f>IF(DATABASE!$X4157&lt;&gt;1,"",DATABASE!S4157)</f>
        <v/>
      </c>
    </row>
    <row r="4160" ht="16.5" customHeight="1" s="111">
      <c r="A4160" s="92">
        <f>IF(DATABASE!$X4158&lt;&gt;1,"",DATABASE!B4158)</f>
        <v/>
      </c>
      <c r="B4160" s="93">
        <f>IF(DATABASE!$X4158&lt;&gt;1,"",DATABASE!M4158)</f>
        <v/>
      </c>
      <c r="C4160" s="94">
        <f>IF(DATABASE!$X4158&lt;&gt;1,"",DATABASE!A4158)</f>
        <v/>
      </c>
      <c r="D4160" s="94">
        <f>IF(DATABASE!$X4158&lt;&gt;1,"",DATABASE!P4158)</f>
        <v/>
      </c>
      <c r="E4160" s="94">
        <f>IF(DATABASE!$X4158&lt;&gt;1,"",DATABASE!L4158)</f>
        <v/>
      </c>
      <c r="F4160" s="94">
        <f>IF(DATABASE!$X4158&lt;&gt;1,"",DATABASE!Q4158)</f>
        <v/>
      </c>
      <c r="G4160" s="94">
        <f>IF(DATABASE!$X4158&lt;&gt;1,"",DATABASE!C4158)</f>
        <v/>
      </c>
      <c r="H4160" s="94">
        <f>IF(DATABASE!$X4158&lt;&gt;1,"",DATABASE!D4158)</f>
        <v/>
      </c>
      <c r="I4160" s="93">
        <f>IF(DATABASE!$X4158&lt;&gt;1,"",DATABASE!S4158)</f>
        <v/>
      </c>
    </row>
    <row r="4161" ht="16.5" customHeight="1" s="111">
      <c r="A4161" s="92">
        <f>IF(DATABASE!$X4159&lt;&gt;1,"",DATABASE!B4159)</f>
        <v/>
      </c>
      <c r="B4161" s="93">
        <f>IF(DATABASE!$X4159&lt;&gt;1,"",DATABASE!M4159)</f>
        <v/>
      </c>
      <c r="C4161" s="94">
        <f>IF(DATABASE!$X4159&lt;&gt;1,"",DATABASE!A4159)</f>
        <v/>
      </c>
      <c r="D4161" s="94">
        <f>IF(DATABASE!$X4159&lt;&gt;1,"",DATABASE!P4159)</f>
        <v/>
      </c>
      <c r="E4161" s="94">
        <f>IF(DATABASE!$X4159&lt;&gt;1,"",DATABASE!L4159)</f>
        <v/>
      </c>
      <c r="F4161" s="94">
        <f>IF(DATABASE!$X4159&lt;&gt;1,"",DATABASE!Q4159)</f>
        <v/>
      </c>
      <c r="G4161" s="94">
        <f>IF(DATABASE!$X4159&lt;&gt;1,"",DATABASE!C4159)</f>
        <v/>
      </c>
      <c r="H4161" s="94">
        <f>IF(DATABASE!$X4159&lt;&gt;1,"",DATABASE!D4159)</f>
        <v/>
      </c>
      <c r="I4161" s="93">
        <f>IF(DATABASE!$X4159&lt;&gt;1,"",DATABASE!S4159)</f>
        <v/>
      </c>
    </row>
    <row r="4162" ht="16.5" customHeight="1" s="111">
      <c r="A4162" s="92">
        <f>IF(DATABASE!$X4160&lt;&gt;1,"",DATABASE!B4160)</f>
        <v/>
      </c>
      <c r="B4162" s="93">
        <f>IF(DATABASE!$X4160&lt;&gt;1,"",DATABASE!M4160)</f>
        <v/>
      </c>
      <c r="C4162" s="94">
        <f>IF(DATABASE!$X4160&lt;&gt;1,"",DATABASE!A4160)</f>
        <v/>
      </c>
      <c r="D4162" s="94">
        <f>IF(DATABASE!$X4160&lt;&gt;1,"",DATABASE!P4160)</f>
        <v/>
      </c>
      <c r="E4162" s="94">
        <f>IF(DATABASE!$X4160&lt;&gt;1,"",DATABASE!L4160)</f>
        <v/>
      </c>
      <c r="F4162" s="94">
        <f>IF(DATABASE!$X4160&lt;&gt;1,"",DATABASE!Q4160)</f>
        <v/>
      </c>
      <c r="G4162" s="94">
        <f>IF(DATABASE!$X4160&lt;&gt;1,"",DATABASE!C4160)</f>
        <v/>
      </c>
      <c r="H4162" s="94">
        <f>IF(DATABASE!$X4160&lt;&gt;1,"",DATABASE!D4160)</f>
        <v/>
      </c>
      <c r="I4162" s="93">
        <f>IF(DATABASE!$X4160&lt;&gt;1,"",DATABASE!S4160)</f>
        <v/>
      </c>
    </row>
    <row r="4163" ht="16.5" customHeight="1" s="111">
      <c r="A4163" s="92">
        <f>IF(DATABASE!$X4161&lt;&gt;1,"",DATABASE!B4161)</f>
        <v/>
      </c>
      <c r="B4163" s="93">
        <f>IF(DATABASE!$X4161&lt;&gt;1,"",DATABASE!M4161)</f>
        <v/>
      </c>
      <c r="C4163" s="94">
        <f>IF(DATABASE!$X4161&lt;&gt;1,"",DATABASE!A4161)</f>
        <v/>
      </c>
      <c r="D4163" s="94">
        <f>IF(DATABASE!$X4161&lt;&gt;1,"",DATABASE!P4161)</f>
        <v/>
      </c>
      <c r="E4163" s="94">
        <f>IF(DATABASE!$X4161&lt;&gt;1,"",DATABASE!L4161)</f>
        <v/>
      </c>
      <c r="F4163" s="94">
        <f>IF(DATABASE!$X4161&lt;&gt;1,"",DATABASE!Q4161)</f>
        <v/>
      </c>
      <c r="G4163" s="94">
        <f>IF(DATABASE!$X4161&lt;&gt;1,"",DATABASE!C4161)</f>
        <v/>
      </c>
      <c r="H4163" s="94">
        <f>IF(DATABASE!$X4161&lt;&gt;1,"",DATABASE!D4161)</f>
        <v/>
      </c>
      <c r="I4163" s="93">
        <f>IF(DATABASE!$X4161&lt;&gt;1,"",DATABASE!S4161)</f>
        <v/>
      </c>
    </row>
    <row r="4164" ht="16.5" customHeight="1" s="111">
      <c r="A4164" s="92">
        <f>IF(DATABASE!$X4162&lt;&gt;1,"",DATABASE!B4162)</f>
        <v/>
      </c>
      <c r="B4164" s="93">
        <f>IF(DATABASE!$X4162&lt;&gt;1,"",DATABASE!M4162)</f>
        <v/>
      </c>
      <c r="C4164" s="94">
        <f>IF(DATABASE!$X4162&lt;&gt;1,"",DATABASE!A4162)</f>
        <v/>
      </c>
      <c r="D4164" s="94">
        <f>IF(DATABASE!$X4162&lt;&gt;1,"",DATABASE!P4162)</f>
        <v/>
      </c>
      <c r="E4164" s="94">
        <f>IF(DATABASE!$X4162&lt;&gt;1,"",DATABASE!L4162)</f>
        <v/>
      </c>
      <c r="F4164" s="94">
        <f>IF(DATABASE!$X4162&lt;&gt;1,"",DATABASE!Q4162)</f>
        <v/>
      </c>
      <c r="G4164" s="94">
        <f>IF(DATABASE!$X4162&lt;&gt;1,"",DATABASE!C4162)</f>
        <v/>
      </c>
      <c r="H4164" s="94">
        <f>IF(DATABASE!$X4162&lt;&gt;1,"",DATABASE!D4162)</f>
        <v/>
      </c>
      <c r="I4164" s="93">
        <f>IF(DATABASE!$X4162&lt;&gt;1,"",DATABASE!S4162)</f>
        <v/>
      </c>
    </row>
    <row r="4165" ht="16.5" customHeight="1" s="111">
      <c r="A4165" s="92">
        <f>IF(DATABASE!$X4163&lt;&gt;1,"",DATABASE!B4163)</f>
        <v/>
      </c>
      <c r="B4165" s="93">
        <f>IF(DATABASE!$X4163&lt;&gt;1,"",DATABASE!M4163)</f>
        <v/>
      </c>
      <c r="C4165" s="94">
        <f>IF(DATABASE!$X4163&lt;&gt;1,"",DATABASE!A4163)</f>
        <v/>
      </c>
      <c r="D4165" s="94">
        <f>IF(DATABASE!$X4163&lt;&gt;1,"",DATABASE!P4163)</f>
        <v/>
      </c>
      <c r="E4165" s="94">
        <f>IF(DATABASE!$X4163&lt;&gt;1,"",DATABASE!L4163)</f>
        <v/>
      </c>
      <c r="F4165" s="94">
        <f>IF(DATABASE!$X4163&lt;&gt;1,"",DATABASE!Q4163)</f>
        <v/>
      </c>
      <c r="G4165" s="94">
        <f>IF(DATABASE!$X4163&lt;&gt;1,"",DATABASE!C4163)</f>
        <v/>
      </c>
      <c r="H4165" s="94">
        <f>IF(DATABASE!$X4163&lt;&gt;1,"",DATABASE!D4163)</f>
        <v/>
      </c>
      <c r="I4165" s="93">
        <f>IF(DATABASE!$X4163&lt;&gt;1,"",DATABASE!S4163)</f>
        <v/>
      </c>
    </row>
    <row r="4166" ht="16.5" customHeight="1" s="111">
      <c r="A4166" s="92">
        <f>IF(DATABASE!$X4164&lt;&gt;1,"",DATABASE!B4164)</f>
        <v/>
      </c>
      <c r="B4166" s="93">
        <f>IF(DATABASE!$X4164&lt;&gt;1,"",DATABASE!M4164)</f>
        <v/>
      </c>
      <c r="C4166" s="94">
        <f>IF(DATABASE!$X4164&lt;&gt;1,"",DATABASE!A4164)</f>
        <v/>
      </c>
      <c r="D4166" s="94">
        <f>IF(DATABASE!$X4164&lt;&gt;1,"",DATABASE!P4164)</f>
        <v/>
      </c>
      <c r="E4166" s="94">
        <f>IF(DATABASE!$X4164&lt;&gt;1,"",DATABASE!L4164)</f>
        <v/>
      </c>
      <c r="F4166" s="94">
        <f>IF(DATABASE!$X4164&lt;&gt;1,"",DATABASE!Q4164)</f>
        <v/>
      </c>
      <c r="G4166" s="94">
        <f>IF(DATABASE!$X4164&lt;&gt;1,"",DATABASE!C4164)</f>
        <v/>
      </c>
      <c r="H4166" s="94">
        <f>IF(DATABASE!$X4164&lt;&gt;1,"",DATABASE!D4164)</f>
        <v/>
      </c>
      <c r="I4166" s="93">
        <f>IF(DATABASE!$X4164&lt;&gt;1,"",DATABASE!S4164)</f>
        <v/>
      </c>
    </row>
    <row r="4167" ht="16.5" customHeight="1" s="111">
      <c r="A4167" s="92">
        <f>IF(DATABASE!$X4165&lt;&gt;1,"",DATABASE!B4165)</f>
        <v/>
      </c>
      <c r="B4167" s="93">
        <f>IF(DATABASE!$X4165&lt;&gt;1,"",DATABASE!M4165)</f>
        <v/>
      </c>
      <c r="C4167" s="94">
        <f>IF(DATABASE!$X4165&lt;&gt;1,"",DATABASE!A4165)</f>
        <v/>
      </c>
      <c r="D4167" s="94">
        <f>IF(DATABASE!$X4165&lt;&gt;1,"",DATABASE!P4165)</f>
        <v/>
      </c>
      <c r="E4167" s="94">
        <f>IF(DATABASE!$X4165&lt;&gt;1,"",DATABASE!L4165)</f>
        <v/>
      </c>
      <c r="F4167" s="94">
        <f>IF(DATABASE!$X4165&lt;&gt;1,"",DATABASE!Q4165)</f>
        <v/>
      </c>
      <c r="G4167" s="94">
        <f>IF(DATABASE!$X4165&lt;&gt;1,"",DATABASE!C4165)</f>
        <v/>
      </c>
      <c r="H4167" s="94">
        <f>IF(DATABASE!$X4165&lt;&gt;1,"",DATABASE!D4165)</f>
        <v/>
      </c>
      <c r="I4167" s="93">
        <f>IF(DATABASE!$X4165&lt;&gt;1,"",DATABASE!S4165)</f>
        <v/>
      </c>
    </row>
    <row r="4168" ht="16.5" customHeight="1" s="111">
      <c r="A4168" s="92">
        <f>IF(DATABASE!$X4166&lt;&gt;1,"",DATABASE!B4166)</f>
        <v/>
      </c>
      <c r="B4168" s="93">
        <f>IF(DATABASE!$X4166&lt;&gt;1,"",DATABASE!M4166)</f>
        <v/>
      </c>
      <c r="C4168" s="94">
        <f>IF(DATABASE!$X4166&lt;&gt;1,"",DATABASE!A4166)</f>
        <v/>
      </c>
      <c r="D4168" s="94">
        <f>IF(DATABASE!$X4166&lt;&gt;1,"",DATABASE!P4166)</f>
        <v/>
      </c>
      <c r="E4168" s="94">
        <f>IF(DATABASE!$X4166&lt;&gt;1,"",DATABASE!L4166)</f>
        <v/>
      </c>
      <c r="F4168" s="94">
        <f>IF(DATABASE!$X4166&lt;&gt;1,"",DATABASE!Q4166)</f>
        <v/>
      </c>
      <c r="G4168" s="94">
        <f>IF(DATABASE!$X4166&lt;&gt;1,"",DATABASE!C4166)</f>
        <v/>
      </c>
      <c r="H4168" s="94">
        <f>IF(DATABASE!$X4166&lt;&gt;1,"",DATABASE!D4166)</f>
        <v/>
      </c>
      <c r="I4168" s="93">
        <f>IF(DATABASE!$X4166&lt;&gt;1,"",DATABASE!S4166)</f>
        <v/>
      </c>
    </row>
    <row r="4169" ht="16.5" customHeight="1" s="111">
      <c r="A4169" s="92">
        <f>IF(DATABASE!$X4167&lt;&gt;1,"",DATABASE!B4167)</f>
        <v/>
      </c>
      <c r="B4169" s="93">
        <f>IF(DATABASE!$X4167&lt;&gt;1,"",DATABASE!M4167)</f>
        <v/>
      </c>
      <c r="C4169" s="94">
        <f>IF(DATABASE!$X4167&lt;&gt;1,"",DATABASE!A4167)</f>
        <v/>
      </c>
      <c r="D4169" s="94">
        <f>IF(DATABASE!$X4167&lt;&gt;1,"",DATABASE!P4167)</f>
        <v/>
      </c>
      <c r="E4169" s="94">
        <f>IF(DATABASE!$X4167&lt;&gt;1,"",DATABASE!L4167)</f>
        <v/>
      </c>
      <c r="F4169" s="94">
        <f>IF(DATABASE!$X4167&lt;&gt;1,"",DATABASE!Q4167)</f>
        <v/>
      </c>
      <c r="G4169" s="94">
        <f>IF(DATABASE!$X4167&lt;&gt;1,"",DATABASE!C4167)</f>
        <v/>
      </c>
      <c r="H4169" s="94">
        <f>IF(DATABASE!$X4167&lt;&gt;1,"",DATABASE!D4167)</f>
        <v/>
      </c>
      <c r="I4169" s="93">
        <f>IF(DATABASE!$X4167&lt;&gt;1,"",DATABASE!S4167)</f>
        <v/>
      </c>
    </row>
    <row r="4170" ht="16.5" customHeight="1" s="111">
      <c r="A4170" s="92">
        <f>IF(DATABASE!$X4168&lt;&gt;1,"",DATABASE!B4168)</f>
        <v/>
      </c>
      <c r="B4170" s="93">
        <f>IF(DATABASE!$X4168&lt;&gt;1,"",DATABASE!M4168)</f>
        <v/>
      </c>
      <c r="C4170" s="94">
        <f>IF(DATABASE!$X4168&lt;&gt;1,"",DATABASE!A4168)</f>
        <v/>
      </c>
      <c r="D4170" s="94">
        <f>IF(DATABASE!$X4168&lt;&gt;1,"",DATABASE!P4168)</f>
        <v/>
      </c>
      <c r="E4170" s="94">
        <f>IF(DATABASE!$X4168&lt;&gt;1,"",DATABASE!L4168)</f>
        <v/>
      </c>
      <c r="F4170" s="94">
        <f>IF(DATABASE!$X4168&lt;&gt;1,"",DATABASE!Q4168)</f>
        <v/>
      </c>
      <c r="G4170" s="94">
        <f>IF(DATABASE!$X4168&lt;&gt;1,"",DATABASE!C4168)</f>
        <v/>
      </c>
      <c r="H4170" s="94">
        <f>IF(DATABASE!$X4168&lt;&gt;1,"",DATABASE!D4168)</f>
        <v/>
      </c>
      <c r="I4170" s="93">
        <f>IF(DATABASE!$X4168&lt;&gt;1,"",DATABASE!S4168)</f>
        <v/>
      </c>
    </row>
    <row r="4171" ht="16.5" customHeight="1" s="111">
      <c r="A4171" s="92">
        <f>IF(DATABASE!$X4169&lt;&gt;1,"",DATABASE!B4169)</f>
        <v/>
      </c>
      <c r="B4171" s="93">
        <f>IF(DATABASE!$X4169&lt;&gt;1,"",DATABASE!M4169)</f>
        <v/>
      </c>
      <c r="C4171" s="94">
        <f>IF(DATABASE!$X4169&lt;&gt;1,"",DATABASE!A4169)</f>
        <v/>
      </c>
      <c r="D4171" s="94">
        <f>IF(DATABASE!$X4169&lt;&gt;1,"",DATABASE!P4169)</f>
        <v/>
      </c>
      <c r="E4171" s="94">
        <f>IF(DATABASE!$X4169&lt;&gt;1,"",DATABASE!L4169)</f>
        <v/>
      </c>
      <c r="F4171" s="94">
        <f>IF(DATABASE!$X4169&lt;&gt;1,"",DATABASE!Q4169)</f>
        <v/>
      </c>
      <c r="G4171" s="94">
        <f>IF(DATABASE!$X4169&lt;&gt;1,"",DATABASE!C4169)</f>
        <v/>
      </c>
      <c r="H4171" s="94">
        <f>IF(DATABASE!$X4169&lt;&gt;1,"",DATABASE!D4169)</f>
        <v/>
      </c>
      <c r="I4171" s="93">
        <f>IF(DATABASE!$X4169&lt;&gt;1,"",DATABASE!S4169)</f>
        <v/>
      </c>
    </row>
    <row r="4172" ht="16.5" customHeight="1" s="111">
      <c r="A4172" s="92">
        <f>IF(DATABASE!$X4170&lt;&gt;1,"",DATABASE!B4170)</f>
        <v/>
      </c>
      <c r="B4172" s="93">
        <f>IF(DATABASE!$X4170&lt;&gt;1,"",DATABASE!M4170)</f>
        <v/>
      </c>
      <c r="C4172" s="94">
        <f>IF(DATABASE!$X4170&lt;&gt;1,"",DATABASE!A4170)</f>
        <v/>
      </c>
      <c r="D4172" s="94">
        <f>IF(DATABASE!$X4170&lt;&gt;1,"",DATABASE!P4170)</f>
        <v/>
      </c>
      <c r="E4172" s="94">
        <f>IF(DATABASE!$X4170&lt;&gt;1,"",DATABASE!L4170)</f>
        <v/>
      </c>
      <c r="F4172" s="94">
        <f>IF(DATABASE!$X4170&lt;&gt;1,"",DATABASE!Q4170)</f>
        <v/>
      </c>
      <c r="G4172" s="94">
        <f>IF(DATABASE!$X4170&lt;&gt;1,"",DATABASE!C4170)</f>
        <v/>
      </c>
      <c r="H4172" s="94">
        <f>IF(DATABASE!$X4170&lt;&gt;1,"",DATABASE!D4170)</f>
        <v/>
      </c>
      <c r="I4172" s="93">
        <f>IF(DATABASE!$X4170&lt;&gt;1,"",DATABASE!S4170)</f>
        <v/>
      </c>
    </row>
    <row r="4173" ht="16.5" customHeight="1" s="111">
      <c r="A4173" s="92">
        <f>IF(DATABASE!$X4171&lt;&gt;1,"",DATABASE!B4171)</f>
        <v/>
      </c>
      <c r="B4173" s="93">
        <f>IF(DATABASE!$X4171&lt;&gt;1,"",DATABASE!M4171)</f>
        <v/>
      </c>
      <c r="C4173" s="94">
        <f>IF(DATABASE!$X4171&lt;&gt;1,"",DATABASE!A4171)</f>
        <v/>
      </c>
      <c r="D4173" s="94">
        <f>IF(DATABASE!$X4171&lt;&gt;1,"",DATABASE!P4171)</f>
        <v/>
      </c>
      <c r="E4173" s="94">
        <f>IF(DATABASE!$X4171&lt;&gt;1,"",DATABASE!L4171)</f>
        <v/>
      </c>
      <c r="F4173" s="94">
        <f>IF(DATABASE!$X4171&lt;&gt;1,"",DATABASE!Q4171)</f>
        <v/>
      </c>
      <c r="G4173" s="94">
        <f>IF(DATABASE!$X4171&lt;&gt;1,"",DATABASE!C4171)</f>
        <v/>
      </c>
      <c r="H4173" s="94">
        <f>IF(DATABASE!$X4171&lt;&gt;1,"",DATABASE!D4171)</f>
        <v/>
      </c>
      <c r="I4173" s="93">
        <f>IF(DATABASE!$X4171&lt;&gt;1,"",DATABASE!S4171)</f>
        <v/>
      </c>
    </row>
    <row r="4174" ht="16.5" customHeight="1" s="111">
      <c r="A4174" s="92">
        <f>IF(DATABASE!$X4172&lt;&gt;1,"",DATABASE!B4172)</f>
        <v/>
      </c>
      <c r="B4174" s="93">
        <f>IF(DATABASE!$X4172&lt;&gt;1,"",DATABASE!M4172)</f>
        <v/>
      </c>
      <c r="C4174" s="94">
        <f>IF(DATABASE!$X4172&lt;&gt;1,"",DATABASE!A4172)</f>
        <v/>
      </c>
      <c r="D4174" s="94">
        <f>IF(DATABASE!$X4172&lt;&gt;1,"",DATABASE!P4172)</f>
        <v/>
      </c>
      <c r="E4174" s="94">
        <f>IF(DATABASE!$X4172&lt;&gt;1,"",DATABASE!L4172)</f>
        <v/>
      </c>
      <c r="F4174" s="94">
        <f>IF(DATABASE!$X4172&lt;&gt;1,"",DATABASE!Q4172)</f>
        <v/>
      </c>
      <c r="G4174" s="94">
        <f>IF(DATABASE!$X4172&lt;&gt;1,"",DATABASE!C4172)</f>
        <v/>
      </c>
      <c r="H4174" s="94">
        <f>IF(DATABASE!$X4172&lt;&gt;1,"",DATABASE!D4172)</f>
        <v/>
      </c>
      <c r="I4174" s="93">
        <f>IF(DATABASE!$X4172&lt;&gt;1,"",DATABASE!S4172)</f>
        <v/>
      </c>
    </row>
    <row r="4175" ht="16.5" customHeight="1" s="111">
      <c r="A4175" s="92">
        <f>IF(DATABASE!$X4173&lt;&gt;1,"",DATABASE!B4173)</f>
        <v/>
      </c>
      <c r="B4175" s="93">
        <f>IF(DATABASE!$X4173&lt;&gt;1,"",DATABASE!M4173)</f>
        <v/>
      </c>
      <c r="C4175" s="94">
        <f>IF(DATABASE!$X4173&lt;&gt;1,"",DATABASE!A4173)</f>
        <v/>
      </c>
      <c r="D4175" s="94">
        <f>IF(DATABASE!$X4173&lt;&gt;1,"",DATABASE!P4173)</f>
        <v/>
      </c>
      <c r="E4175" s="94">
        <f>IF(DATABASE!$X4173&lt;&gt;1,"",DATABASE!L4173)</f>
        <v/>
      </c>
      <c r="F4175" s="94">
        <f>IF(DATABASE!$X4173&lt;&gt;1,"",DATABASE!Q4173)</f>
        <v/>
      </c>
      <c r="G4175" s="94">
        <f>IF(DATABASE!$X4173&lt;&gt;1,"",DATABASE!C4173)</f>
        <v/>
      </c>
      <c r="H4175" s="94">
        <f>IF(DATABASE!$X4173&lt;&gt;1,"",DATABASE!D4173)</f>
        <v/>
      </c>
      <c r="I4175" s="93">
        <f>IF(DATABASE!$X4173&lt;&gt;1,"",DATABASE!S4173)</f>
        <v/>
      </c>
    </row>
    <row r="4176" ht="16.5" customHeight="1" s="111">
      <c r="A4176" s="92">
        <f>IF(DATABASE!$X4174&lt;&gt;1,"",DATABASE!B4174)</f>
        <v/>
      </c>
      <c r="B4176" s="93">
        <f>IF(DATABASE!$X4174&lt;&gt;1,"",DATABASE!M4174)</f>
        <v/>
      </c>
      <c r="C4176" s="94">
        <f>IF(DATABASE!$X4174&lt;&gt;1,"",DATABASE!A4174)</f>
        <v/>
      </c>
      <c r="D4176" s="94">
        <f>IF(DATABASE!$X4174&lt;&gt;1,"",DATABASE!P4174)</f>
        <v/>
      </c>
      <c r="E4176" s="94">
        <f>IF(DATABASE!$X4174&lt;&gt;1,"",DATABASE!L4174)</f>
        <v/>
      </c>
      <c r="F4176" s="94">
        <f>IF(DATABASE!$X4174&lt;&gt;1,"",DATABASE!Q4174)</f>
        <v/>
      </c>
      <c r="G4176" s="94">
        <f>IF(DATABASE!$X4174&lt;&gt;1,"",DATABASE!C4174)</f>
        <v/>
      </c>
      <c r="H4176" s="94">
        <f>IF(DATABASE!$X4174&lt;&gt;1,"",DATABASE!D4174)</f>
        <v/>
      </c>
      <c r="I4176" s="93">
        <f>IF(DATABASE!$X4174&lt;&gt;1,"",DATABASE!S4174)</f>
        <v/>
      </c>
    </row>
    <row r="4177" ht="16.5" customHeight="1" s="111">
      <c r="A4177" s="92">
        <f>IF(DATABASE!$X4175&lt;&gt;1,"",DATABASE!B4175)</f>
        <v/>
      </c>
      <c r="B4177" s="93">
        <f>IF(DATABASE!$X4175&lt;&gt;1,"",DATABASE!M4175)</f>
        <v/>
      </c>
      <c r="C4177" s="94">
        <f>IF(DATABASE!$X4175&lt;&gt;1,"",DATABASE!A4175)</f>
        <v/>
      </c>
      <c r="D4177" s="94">
        <f>IF(DATABASE!$X4175&lt;&gt;1,"",DATABASE!P4175)</f>
        <v/>
      </c>
      <c r="E4177" s="94">
        <f>IF(DATABASE!$X4175&lt;&gt;1,"",DATABASE!L4175)</f>
        <v/>
      </c>
      <c r="F4177" s="94">
        <f>IF(DATABASE!$X4175&lt;&gt;1,"",DATABASE!Q4175)</f>
        <v/>
      </c>
      <c r="G4177" s="94">
        <f>IF(DATABASE!$X4175&lt;&gt;1,"",DATABASE!C4175)</f>
        <v/>
      </c>
      <c r="H4177" s="94">
        <f>IF(DATABASE!$X4175&lt;&gt;1,"",DATABASE!D4175)</f>
        <v/>
      </c>
      <c r="I4177" s="93">
        <f>IF(DATABASE!$X4175&lt;&gt;1,"",DATABASE!S4175)</f>
        <v/>
      </c>
    </row>
    <row r="4178" ht="16.5" customHeight="1" s="111">
      <c r="A4178" s="92">
        <f>IF(DATABASE!$X4176&lt;&gt;1,"",DATABASE!B4176)</f>
        <v/>
      </c>
      <c r="B4178" s="93">
        <f>IF(DATABASE!$X4176&lt;&gt;1,"",DATABASE!M4176)</f>
        <v/>
      </c>
      <c r="C4178" s="94">
        <f>IF(DATABASE!$X4176&lt;&gt;1,"",DATABASE!A4176)</f>
        <v/>
      </c>
      <c r="D4178" s="94">
        <f>IF(DATABASE!$X4176&lt;&gt;1,"",DATABASE!P4176)</f>
        <v/>
      </c>
      <c r="E4178" s="94">
        <f>IF(DATABASE!$X4176&lt;&gt;1,"",DATABASE!L4176)</f>
        <v/>
      </c>
      <c r="F4178" s="94">
        <f>IF(DATABASE!$X4176&lt;&gt;1,"",DATABASE!Q4176)</f>
        <v/>
      </c>
      <c r="G4178" s="94">
        <f>IF(DATABASE!$X4176&lt;&gt;1,"",DATABASE!C4176)</f>
        <v/>
      </c>
      <c r="H4178" s="94">
        <f>IF(DATABASE!$X4176&lt;&gt;1,"",DATABASE!D4176)</f>
        <v/>
      </c>
      <c r="I4178" s="93">
        <f>IF(DATABASE!$X4176&lt;&gt;1,"",DATABASE!S4176)</f>
        <v/>
      </c>
    </row>
    <row r="4179" ht="16.5" customHeight="1" s="111">
      <c r="A4179" s="92">
        <f>IF(DATABASE!$X4177&lt;&gt;1,"",DATABASE!B4177)</f>
        <v/>
      </c>
      <c r="B4179" s="93">
        <f>IF(DATABASE!$X4177&lt;&gt;1,"",DATABASE!M4177)</f>
        <v/>
      </c>
      <c r="C4179" s="94">
        <f>IF(DATABASE!$X4177&lt;&gt;1,"",DATABASE!A4177)</f>
        <v/>
      </c>
      <c r="D4179" s="94">
        <f>IF(DATABASE!$X4177&lt;&gt;1,"",DATABASE!P4177)</f>
        <v/>
      </c>
      <c r="E4179" s="94">
        <f>IF(DATABASE!$X4177&lt;&gt;1,"",DATABASE!L4177)</f>
        <v/>
      </c>
      <c r="F4179" s="94">
        <f>IF(DATABASE!$X4177&lt;&gt;1,"",DATABASE!Q4177)</f>
        <v/>
      </c>
      <c r="G4179" s="94">
        <f>IF(DATABASE!$X4177&lt;&gt;1,"",DATABASE!C4177)</f>
        <v/>
      </c>
      <c r="H4179" s="94">
        <f>IF(DATABASE!$X4177&lt;&gt;1,"",DATABASE!D4177)</f>
        <v/>
      </c>
      <c r="I4179" s="93">
        <f>IF(DATABASE!$X4177&lt;&gt;1,"",DATABASE!S4177)</f>
        <v/>
      </c>
    </row>
    <row r="4180" ht="16.5" customHeight="1" s="111">
      <c r="A4180" s="92">
        <f>IF(DATABASE!$X4178&lt;&gt;1,"",DATABASE!B4178)</f>
        <v/>
      </c>
      <c r="B4180" s="93">
        <f>IF(DATABASE!$X4178&lt;&gt;1,"",DATABASE!M4178)</f>
        <v/>
      </c>
      <c r="C4180" s="94">
        <f>IF(DATABASE!$X4178&lt;&gt;1,"",DATABASE!A4178)</f>
        <v/>
      </c>
      <c r="D4180" s="94">
        <f>IF(DATABASE!$X4178&lt;&gt;1,"",DATABASE!P4178)</f>
        <v/>
      </c>
      <c r="E4180" s="94">
        <f>IF(DATABASE!$X4178&lt;&gt;1,"",DATABASE!L4178)</f>
        <v/>
      </c>
      <c r="F4180" s="94">
        <f>IF(DATABASE!$X4178&lt;&gt;1,"",DATABASE!Q4178)</f>
        <v/>
      </c>
      <c r="G4180" s="94">
        <f>IF(DATABASE!$X4178&lt;&gt;1,"",DATABASE!C4178)</f>
        <v/>
      </c>
      <c r="H4180" s="94">
        <f>IF(DATABASE!$X4178&lt;&gt;1,"",DATABASE!D4178)</f>
        <v/>
      </c>
      <c r="I4180" s="93">
        <f>IF(DATABASE!$X4178&lt;&gt;1,"",DATABASE!S4178)</f>
        <v/>
      </c>
    </row>
    <row r="4181" ht="16.5" customHeight="1" s="111">
      <c r="A4181" s="92">
        <f>IF(DATABASE!$X4179&lt;&gt;1,"",DATABASE!B4179)</f>
        <v/>
      </c>
      <c r="B4181" s="93">
        <f>IF(DATABASE!$X4179&lt;&gt;1,"",DATABASE!M4179)</f>
        <v/>
      </c>
      <c r="C4181" s="94">
        <f>IF(DATABASE!$X4179&lt;&gt;1,"",DATABASE!A4179)</f>
        <v/>
      </c>
      <c r="D4181" s="94">
        <f>IF(DATABASE!$X4179&lt;&gt;1,"",DATABASE!P4179)</f>
        <v/>
      </c>
      <c r="E4181" s="94">
        <f>IF(DATABASE!$X4179&lt;&gt;1,"",DATABASE!L4179)</f>
        <v/>
      </c>
      <c r="F4181" s="94">
        <f>IF(DATABASE!$X4179&lt;&gt;1,"",DATABASE!Q4179)</f>
        <v/>
      </c>
      <c r="G4181" s="94">
        <f>IF(DATABASE!$X4179&lt;&gt;1,"",DATABASE!C4179)</f>
        <v/>
      </c>
      <c r="H4181" s="94">
        <f>IF(DATABASE!$X4179&lt;&gt;1,"",DATABASE!D4179)</f>
        <v/>
      </c>
      <c r="I4181" s="93">
        <f>IF(DATABASE!$X4179&lt;&gt;1,"",DATABASE!S4179)</f>
        <v/>
      </c>
    </row>
    <row r="4182" ht="16.5" customHeight="1" s="111">
      <c r="A4182" s="92">
        <f>IF(DATABASE!$X4180&lt;&gt;1,"",DATABASE!B4180)</f>
        <v/>
      </c>
      <c r="B4182" s="93">
        <f>IF(DATABASE!$X4180&lt;&gt;1,"",DATABASE!M4180)</f>
        <v/>
      </c>
      <c r="C4182" s="94">
        <f>IF(DATABASE!$X4180&lt;&gt;1,"",DATABASE!A4180)</f>
        <v/>
      </c>
      <c r="D4182" s="94">
        <f>IF(DATABASE!$X4180&lt;&gt;1,"",DATABASE!P4180)</f>
        <v/>
      </c>
      <c r="E4182" s="94">
        <f>IF(DATABASE!$X4180&lt;&gt;1,"",DATABASE!L4180)</f>
        <v/>
      </c>
      <c r="F4182" s="94">
        <f>IF(DATABASE!$X4180&lt;&gt;1,"",DATABASE!Q4180)</f>
        <v/>
      </c>
      <c r="G4182" s="94">
        <f>IF(DATABASE!$X4180&lt;&gt;1,"",DATABASE!C4180)</f>
        <v/>
      </c>
      <c r="H4182" s="94">
        <f>IF(DATABASE!$X4180&lt;&gt;1,"",DATABASE!D4180)</f>
        <v/>
      </c>
      <c r="I4182" s="93">
        <f>IF(DATABASE!$X4180&lt;&gt;1,"",DATABASE!S4180)</f>
        <v/>
      </c>
    </row>
    <row r="4183" ht="16.5" customHeight="1" s="111">
      <c r="A4183" s="92">
        <f>IF(DATABASE!$X4181&lt;&gt;1,"",DATABASE!B4181)</f>
        <v/>
      </c>
      <c r="B4183" s="93">
        <f>IF(DATABASE!$X4181&lt;&gt;1,"",DATABASE!M4181)</f>
        <v/>
      </c>
      <c r="C4183" s="94">
        <f>IF(DATABASE!$X4181&lt;&gt;1,"",DATABASE!A4181)</f>
        <v/>
      </c>
      <c r="D4183" s="94">
        <f>IF(DATABASE!$X4181&lt;&gt;1,"",DATABASE!P4181)</f>
        <v/>
      </c>
      <c r="E4183" s="94">
        <f>IF(DATABASE!$X4181&lt;&gt;1,"",DATABASE!L4181)</f>
        <v/>
      </c>
      <c r="F4183" s="94">
        <f>IF(DATABASE!$X4181&lt;&gt;1,"",DATABASE!Q4181)</f>
        <v/>
      </c>
      <c r="G4183" s="94">
        <f>IF(DATABASE!$X4181&lt;&gt;1,"",DATABASE!C4181)</f>
        <v/>
      </c>
      <c r="H4183" s="94">
        <f>IF(DATABASE!$X4181&lt;&gt;1,"",DATABASE!D4181)</f>
        <v/>
      </c>
      <c r="I4183" s="93">
        <f>IF(DATABASE!$X4181&lt;&gt;1,"",DATABASE!S4181)</f>
        <v/>
      </c>
    </row>
    <row r="4184" ht="16.5" customHeight="1" s="111">
      <c r="A4184" s="92">
        <f>IF(DATABASE!$X4182&lt;&gt;1,"",DATABASE!B4182)</f>
        <v/>
      </c>
      <c r="B4184" s="93">
        <f>IF(DATABASE!$X4182&lt;&gt;1,"",DATABASE!M4182)</f>
        <v/>
      </c>
      <c r="C4184" s="94">
        <f>IF(DATABASE!$X4182&lt;&gt;1,"",DATABASE!A4182)</f>
        <v/>
      </c>
      <c r="D4184" s="94">
        <f>IF(DATABASE!$X4182&lt;&gt;1,"",DATABASE!P4182)</f>
        <v/>
      </c>
      <c r="E4184" s="94">
        <f>IF(DATABASE!$X4182&lt;&gt;1,"",DATABASE!L4182)</f>
        <v/>
      </c>
      <c r="F4184" s="94">
        <f>IF(DATABASE!$X4182&lt;&gt;1,"",DATABASE!Q4182)</f>
        <v/>
      </c>
      <c r="G4184" s="94">
        <f>IF(DATABASE!$X4182&lt;&gt;1,"",DATABASE!C4182)</f>
        <v/>
      </c>
      <c r="H4184" s="94">
        <f>IF(DATABASE!$X4182&lt;&gt;1,"",DATABASE!D4182)</f>
        <v/>
      </c>
      <c r="I4184" s="93">
        <f>IF(DATABASE!$X4182&lt;&gt;1,"",DATABASE!S4182)</f>
        <v/>
      </c>
    </row>
    <row r="4185" ht="16.5" customHeight="1" s="111">
      <c r="A4185" s="92">
        <f>IF(DATABASE!$X4183&lt;&gt;1,"",DATABASE!B4183)</f>
        <v/>
      </c>
      <c r="B4185" s="93">
        <f>IF(DATABASE!$X4183&lt;&gt;1,"",DATABASE!M4183)</f>
        <v/>
      </c>
      <c r="C4185" s="94">
        <f>IF(DATABASE!$X4183&lt;&gt;1,"",DATABASE!A4183)</f>
        <v/>
      </c>
      <c r="D4185" s="94">
        <f>IF(DATABASE!$X4183&lt;&gt;1,"",DATABASE!P4183)</f>
        <v/>
      </c>
      <c r="E4185" s="94">
        <f>IF(DATABASE!$X4183&lt;&gt;1,"",DATABASE!L4183)</f>
        <v/>
      </c>
      <c r="F4185" s="94">
        <f>IF(DATABASE!$X4183&lt;&gt;1,"",DATABASE!Q4183)</f>
        <v/>
      </c>
      <c r="G4185" s="94">
        <f>IF(DATABASE!$X4183&lt;&gt;1,"",DATABASE!C4183)</f>
        <v/>
      </c>
      <c r="H4185" s="94">
        <f>IF(DATABASE!$X4183&lt;&gt;1,"",DATABASE!D4183)</f>
        <v/>
      </c>
      <c r="I4185" s="93">
        <f>IF(DATABASE!$X4183&lt;&gt;1,"",DATABASE!S4183)</f>
        <v/>
      </c>
    </row>
    <row r="4186" ht="16.5" customHeight="1" s="111">
      <c r="A4186" s="92">
        <f>IF(DATABASE!$X4184&lt;&gt;1,"",DATABASE!B4184)</f>
        <v/>
      </c>
      <c r="B4186" s="93">
        <f>IF(DATABASE!$X4184&lt;&gt;1,"",DATABASE!M4184)</f>
        <v/>
      </c>
      <c r="C4186" s="94">
        <f>IF(DATABASE!$X4184&lt;&gt;1,"",DATABASE!A4184)</f>
        <v/>
      </c>
      <c r="D4186" s="94">
        <f>IF(DATABASE!$X4184&lt;&gt;1,"",DATABASE!P4184)</f>
        <v/>
      </c>
      <c r="E4186" s="94">
        <f>IF(DATABASE!$X4184&lt;&gt;1,"",DATABASE!L4184)</f>
        <v/>
      </c>
      <c r="F4186" s="94">
        <f>IF(DATABASE!$X4184&lt;&gt;1,"",DATABASE!Q4184)</f>
        <v/>
      </c>
      <c r="G4186" s="94">
        <f>IF(DATABASE!$X4184&lt;&gt;1,"",DATABASE!C4184)</f>
        <v/>
      </c>
      <c r="H4186" s="94">
        <f>IF(DATABASE!$X4184&lt;&gt;1,"",DATABASE!D4184)</f>
        <v/>
      </c>
      <c r="I4186" s="93">
        <f>IF(DATABASE!$X4184&lt;&gt;1,"",DATABASE!S4184)</f>
        <v/>
      </c>
    </row>
    <row r="4187" ht="16.5" customHeight="1" s="111">
      <c r="A4187" s="92">
        <f>IF(DATABASE!$X4185&lt;&gt;1,"",DATABASE!B4185)</f>
        <v/>
      </c>
      <c r="B4187" s="93">
        <f>IF(DATABASE!$X4185&lt;&gt;1,"",DATABASE!M4185)</f>
        <v/>
      </c>
      <c r="C4187" s="94">
        <f>IF(DATABASE!$X4185&lt;&gt;1,"",DATABASE!A4185)</f>
        <v/>
      </c>
      <c r="D4187" s="94">
        <f>IF(DATABASE!$X4185&lt;&gt;1,"",DATABASE!P4185)</f>
        <v/>
      </c>
      <c r="E4187" s="94">
        <f>IF(DATABASE!$X4185&lt;&gt;1,"",DATABASE!L4185)</f>
        <v/>
      </c>
      <c r="F4187" s="94">
        <f>IF(DATABASE!$X4185&lt;&gt;1,"",DATABASE!Q4185)</f>
        <v/>
      </c>
      <c r="G4187" s="94">
        <f>IF(DATABASE!$X4185&lt;&gt;1,"",DATABASE!C4185)</f>
        <v/>
      </c>
      <c r="H4187" s="94">
        <f>IF(DATABASE!$X4185&lt;&gt;1,"",DATABASE!D4185)</f>
        <v/>
      </c>
      <c r="I4187" s="93">
        <f>IF(DATABASE!$X4185&lt;&gt;1,"",DATABASE!S4185)</f>
        <v/>
      </c>
    </row>
    <row r="4188" ht="16.5" customHeight="1" s="111">
      <c r="A4188" s="92">
        <f>IF(DATABASE!$X4186&lt;&gt;1,"",DATABASE!B4186)</f>
        <v/>
      </c>
      <c r="B4188" s="93">
        <f>IF(DATABASE!$X4186&lt;&gt;1,"",DATABASE!M4186)</f>
        <v/>
      </c>
      <c r="C4188" s="94">
        <f>IF(DATABASE!$X4186&lt;&gt;1,"",DATABASE!A4186)</f>
        <v/>
      </c>
      <c r="D4188" s="94">
        <f>IF(DATABASE!$X4186&lt;&gt;1,"",DATABASE!P4186)</f>
        <v/>
      </c>
      <c r="E4188" s="94">
        <f>IF(DATABASE!$X4186&lt;&gt;1,"",DATABASE!L4186)</f>
        <v/>
      </c>
      <c r="F4188" s="94">
        <f>IF(DATABASE!$X4186&lt;&gt;1,"",DATABASE!Q4186)</f>
        <v/>
      </c>
      <c r="G4188" s="94">
        <f>IF(DATABASE!$X4186&lt;&gt;1,"",DATABASE!C4186)</f>
        <v/>
      </c>
      <c r="H4188" s="94">
        <f>IF(DATABASE!$X4186&lt;&gt;1,"",DATABASE!D4186)</f>
        <v/>
      </c>
      <c r="I4188" s="93">
        <f>IF(DATABASE!$X4186&lt;&gt;1,"",DATABASE!S4186)</f>
        <v/>
      </c>
    </row>
    <row r="4189" ht="16.5" customHeight="1" s="111">
      <c r="A4189" s="92">
        <f>IF(DATABASE!$X4187&lt;&gt;1,"",DATABASE!B4187)</f>
        <v/>
      </c>
      <c r="B4189" s="93">
        <f>IF(DATABASE!$X4187&lt;&gt;1,"",DATABASE!M4187)</f>
        <v/>
      </c>
      <c r="C4189" s="94">
        <f>IF(DATABASE!$X4187&lt;&gt;1,"",DATABASE!A4187)</f>
        <v/>
      </c>
      <c r="D4189" s="94">
        <f>IF(DATABASE!$X4187&lt;&gt;1,"",DATABASE!P4187)</f>
        <v/>
      </c>
      <c r="E4189" s="94">
        <f>IF(DATABASE!$X4187&lt;&gt;1,"",DATABASE!L4187)</f>
        <v/>
      </c>
      <c r="F4189" s="94">
        <f>IF(DATABASE!$X4187&lt;&gt;1,"",DATABASE!Q4187)</f>
        <v/>
      </c>
      <c r="G4189" s="94">
        <f>IF(DATABASE!$X4187&lt;&gt;1,"",DATABASE!C4187)</f>
        <v/>
      </c>
      <c r="H4189" s="94">
        <f>IF(DATABASE!$X4187&lt;&gt;1,"",DATABASE!D4187)</f>
        <v/>
      </c>
      <c r="I4189" s="93">
        <f>IF(DATABASE!$X4187&lt;&gt;1,"",DATABASE!S4187)</f>
        <v/>
      </c>
    </row>
    <row r="4190" ht="16.5" customHeight="1" s="111">
      <c r="A4190" s="92">
        <f>IF(DATABASE!$X4188&lt;&gt;1,"",DATABASE!B4188)</f>
        <v/>
      </c>
      <c r="B4190" s="93">
        <f>IF(DATABASE!$X4188&lt;&gt;1,"",DATABASE!M4188)</f>
        <v/>
      </c>
      <c r="C4190" s="94">
        <f>IF(DATABASE!$X4188&lt;&gt;1,"",DATABASE!A4188)</f>
        <v/>
      </c>
      <c r="D4190" s="94">
        <f>IF(DATABASE!$X4188&lt;&gt;1,"",DATABASE!P4188)</f>
        <v/>
      </c>
      <c r="E4190" s="94">
        <f>IF(DATABASE!$X4188&lt;&gt;1,"",DATABASE!L4188)</f>
        <v/>
      </c>
      <c r="F4190" s="94">
        <f>IF(DATABASE!$X4188&lt;&gt;1,"",DATABASE!Q4188)</f>
        <v/>
      </c>
      <c r="G4190" s="94">
        <f>IF(DATABASE!$X4188&lt;&gt;1,"",DATABASE!C4188)</f>
        <v/>
      </c>
      <c r="H4190" s="94">
        <f>IF(DATABASE!$X4188&lt;&gt;1,"",DATABASE!D4188)</f>
        <v/>
      </c>
      <c r="I4190" s="93">
        <f>IF(DATABASE!$X4188&lt;&gt;1,"",DATABASE!S4188)</f>
        <v/>
      </c>
    </row>
    <row r="4191" ht="16.5" customHeight="1" s="111">
      <c r="A4191" s="92">
        <f>IF(DATABASE!$X4189&lt;&gt;1,"",DATABASE!B4189)</f>
        <v/>
      </c>
      <c r="B4191" s="93">
        <f>IF(DATABASE!$X4189&lt;&gt;1,"",DATABASE!M4189)</f>
        <v/>
      </c>
      <c r="C4191" s="94">
        <f>IF(DATABASE!$X4189&lt;&gt;1,"",DATABASE!A4189)</f>
        <v/>
      </c>
      <c r="D4191" s="94">
        <f>IF(DATABASE!$X4189&lt;&gt;1,"",DATABASE!P4189)</f>
        <v/>
      </c>
      <c r="E4191" s="94">
        <f>IF(DATABASE!$X4189&lt;&gt;1,"",DATABASE!L4189)</f>
        <v/>
      </c>
      <c r="F4191" s="94">
        <f>IF(DATABASE!$X4189&lt;&gt;1,"",DATABASE!Q4189)</f>
        <v/>
      </c>
      <c r="G4191" s="94">
        <f>IF(DATABASE!$X4189&lt;&gt;1,"",DATABASE!C4189)</f>
        <v/>
      </c>
      <c r="H4191" s="94">
        <f>IF(DATABASE!$X4189&lt;&gt;1,"",DATABASE!D4189)</f>
        <v/>
      </c>
      <c r="I4191" s="93">
        <f>IF(DATABASE!$X4189&lt;&gt;1,"",DATABASE!S4189)</f>
        <v/>
      </c>
    </row>
    <row r="4192" ht="16.5" customHeight="1" s="111">
      <c r="A4192" s="92">
        <f>IF(DATABASE!$X4190&lt;&gt;1,"",DATABASE!B4190)</f>
        <v/>
      </c>
      <c r="B4192" s="93">
        <f>IF(DATABASE!$X4190&lt;&gt;1,"",DATABASE!M4190)</f>
        <v/>
      </c>
      <c r="C4192" s="94">
        <f>IF(DATABASE!$X4190&lt;&gt;1,"",DATABASE!A4190)</f>
        <v/>
      </c>
      <c r="D4192" s="94">
        <f>IF(DATABASE!$X4190&lt;&gt;1,"",DATABASE!P4190)</f>
        <v/>
      </c>
      <c r="E4192" s="94">
        <f>IF(DATABASE!$X4190&lt;&gt;1,"",DATABASE!L4190)</f>
        <v/>
      </c>
      <c r="F4192" s="94">
        <f>IF(DATABASE!$X4190&lt;&gt;1,"",DATABASE!Q4190)</f>
        <v/>
      </c>
      <c r="G4192" s="94">
        <f>IF(DATABASE!$X4190&lt;&gt;1,"",DATABASE!C4190)</f>
        <v/>
      </c>
      <c r="H4192" s="94">
        <f>IF(DATABASE!$X4190&lt;&gt;1,"",DATABASE!D4190)</f>
        <v/>
      </c>
      <c r="I4192" s="93">
        <f>IF(DATABASE!$X4190&lt;&gt;1,"",DATABASE!S4190)</f>
        <v/>
      </c>
    </row>
    <row r="4193" ht="16.5" customHeight="1" s="111">
      <c r="A4193" s="92">
        <f>IF(DATABASE!$X4191&lt;&gt;1,"",DATABASE!B4191)</f>
        <v/>
      </c>
      <c r="B4193" s="93">
        <f>IF(DATABASE!$X4191&lt;&gt;1,"",DATABASE!M4191)</f>
        <v/>
      </c>
      <c r="C4193" s="94">
        <f>IF(DATABASE!$X4191&lt;&gt;1,"",DATABASE!A4191)</f>
        <v/>
      </c>
      <c r="D4193" s="94">
        <f>IF(DATABASE!$X4191&lt;&gt;1,"",DATABASE!P4191)</f>
        <v/>
      </c>
      <c r="E4193" s="94">
        <f>IF(DATABASE!$X4191&lt;&gt;1,"",DATABASE!L4191)</f>
        <v/>
      </c>
      <c r="F4193" s="94">
        <f>IF(DATABASE!$X4191&lt;&gt;1,"",DATABASE!Q4191)</f>
        <v/>
      </c>
      <c r="G4193" s="94">
        <f>IF(DATABASE!$X4191&lt;&gt;1,"",DATABASE!C4191)</f>
        <v/>
      </c>
      <c r="H4193" s="94">
        <f>IF(DATABASE!$X4191&lt;&gt;1,"",DATABASE!D4191)</f>
        <v/>
      </c>
      <c r="I4193" s="93">
        <f>IF(DATABASE!$X4191&lt;&gt;1,"",DATABASE!S4191)</f>
        <v/>
      </c>
    </row>
    <row r="4194" ht="16.5" customHeight="1" s="111">
      <c r="A4194" s="92">
        <f>IF(DATABASE!$X4192&lt;&gt;1,"",DATABASE!B4192)</f>
        <v/>
      </c>
      <c r="B4194" s="93">
        <f>IF(DATABASE!$X4192&lt;&gt;1,"",DATABASE!M4192)</f>
        <v/>
      </c>
      <c r="C4194" s="94">
        <f>IF(DATABASE!$X4192&lt;&gt;1,"",DATABASE!A4192)</f>
        <v/>
      </c>
      <c r="D4194" s="94">
        <f>IF(DATABASE!$X4192&lt;&gt;1,"",DATABASE!P4192)</f>
        <v/>
      </c>
      <c r="E4194" s="94">
        <f>IF(DATABASE!$X4192&lt;&gt;1,"",DATABASE!L4192)</f>
        <v/>
      </c>
      <c r="F4194" s="94">
        <f>IF(DATABASE!$X4192&lt;&gt;1,"",DATABASE!Q4192)</f>
        <v/>
      </c>
      <c r="G4194" s="94">
        <f>IF(DATABASE!$X4192&lt;&gt;1,"",DATABASE!C4192)</f>
        <v/>
      </c>
      <c r="H4194" s="94">
        <f>IF(DATABASE!$X4192&lt;&gt;1,"",DATABASE!D4192)</f>
        <v/>
      </c>
      <c r="I4194" s="93">
        <f>IF(DATABASE!$X4192&lt;&gt;1,"",DATABASE!S4192)</f>
        <v/>
      </c>
    </row>
    <row r="4195" ht="16.5" customHeight="1" s="111">
      <c r="A4195" s="92">
        <f>IF(DATABASE!$X4193&lt;&gt;1,"",DATABASE!B4193)</f>
        <v/>
      </c>
      <c r="B4195" s="93">
        <f>IF(DATABASE!$X4193&lt;&gt;1,"",DATABASE!M4193)</f>
        <v/>
      </c>
      <c r="C4195" s="94">
        <f>IF(DATABASE!$X4193&lt;&gt;1,"",DATABASE!A4193)</f>
        <v/>
      </c>
      <c r="D4195" s="94">
        <f>IF(DATABASE!$X4193&lt;&gt;1,"",DATABASE!P4193)</f>
        <v/>
      </c>
      <c r="E4195" s="94">
        <f>IF(DATABASE!$X4193&lt;&gt;1,"",DATABASE!L4193)</f>
        <v/>
      </c>
      <c r="F4195" s="94">
        <f>IF(DATABASE!$X4193&lt;&gt;1,"",DATABASE!Q4193)</f>
        <v/>
      </c>
      <c r="G4195" s="94">
        <f>IF(DATABASE!$X4193&lt;&gt;1,"",DATABASE!C4193)</f>
        <v/>
      </c>
      <c r="H4195" s="94">
        <f>IF(DATABASE!$X4193&lt;&gt;1,"",DATABASE!D4193)</f>
        <v/>
      </c>
      <c r="I4195" s="93">
        <f>IF(DATABASE!$X4193&lt;&gt;1,"",DATABASE!S4193)</f>
        <v/>
      </c>
    </row>
    <row r="4196" ht="16.5" customHeight="1" s="111">
      <c r="A4196" s="92">
        <f>IF(DATABASE!$X4194&lt;&gt;1,"",DATABASE!B4194)</f>
        <v/>
      </c>
      <c r="B4196" s="93">
        <f>IF(DATABASE!$X4194&lt;&gt;1,"",DATABASE!M4194)</f>
        <v/>
      </c>
      <c r="C4196" s="94">
        <f>IF(DATABASE!$X4194&lt;&gt;1,"",DATABASE!A4194)</f>
        <v/>
      </c>
      <c r="D4196" s="94">
        <f>IF(DATABASE!$X4194&lt;&gt;1,"",DATABASE!P4194)</f>
        <v/>
      </c>
      <c r="E4196" s="94">
        <f>IF(DATABASE!$X4194&lt;&gt;1,"",DATABASE!L4194)</f>
        <v/>
      </c>
      <c r="F4196" s="94">
        <f>IF(DATABASE!$X4194&lt;&gt;1,"",DATABASE!Q4194)</f>
        <v/>
      </c>
      <c r="G4196" s="94">
        <f>IF(DATABASE!$X4194&lt;&gt;1,"",DATABASE!C4194)</f>
        <v/>
      </c>
      <c r="H4196" s="94">
        <f>IF(DATABASE!$X4194&lt;&gt;1,"",DATABASE!D4194)</f>
        <v/>
      </c>
      <c r="I4196" s="93">
        <f>IF(DATABASE!$X4194&lt;&gt;1,"",DATABASE!S4194)</f>
        <v/>
      </c>
    </row>
    <row r="4197" ht="16.5" customHeight="1" s="111">
      <c r="A4197" s="92">
        <f>IF(DATABASE!$X4195&lt;&gt;1,"",DATABASE!B4195)</f>
        <v/>
      </c>
      <c r="B4197" s="93">
        <f>IF(DATABASE!$X4195&lt;&gt;1,"",DATABASE!M4195)</f>
        <v/>
      </c>
      <c r="C4197" s="94">
        <f>IF(DATABASE!$X4195&lt;&gt;1,"",DATABASE!A4195)</f>
        <v/>
      </c>
      <c r="D4197" s="94">
        <f>IF(DATABASE!$X4195&lt;&gt;1,"",DATABASE!P4195)</f>
        <v/>
      </c>
      <c r="E4197" s="94">
        <f>IF(DATABASE!$X4195&lt;&gt;1,"",DATABASE!L4195)</f>
        <v/>
      </c>
      <c r="F4197" s="94">
        <f>IF(DATABASE!$X4195&lt;&gt;1,"",DATABASE!Q4195)</f>
        <v/>
      </c>
      <c r="G4197" s="94">
        <f>IF(DATABASE!$X4195&lt;&gt;1,"",DATABASE!C4195)</f>
        <v/>
      </c>
      <c r="H4197" s="94">
        <f>IF(DATABASE!$X4195&lt;&gt;1,"",DATABASE!D4195)</f>
        <v/>
      </c>
      <c r="I4197" s="93">
        <f>IF(DATABASE!$X4195&lt;&gt;1,"",DATABASE!S4195)</f>
        <v/>
      </c>
    </row>
    <row r="4198" ht="16.5" customHeight="1" s="111">
      <c r="A4198" s="92">
        <f>IF(DATABASE!$X4196&lt;&gt;1,"",DATABASE!B4196)</f>
        <v/>
      </c>
      <c r="B4198" s="93">
        <f>IF(DATABASE!$X4196&lt;&gt;1,"",DATABASE!M4196)</f>
        <v/>
      </c>
      <c r="C4198" s="94">
        <f>IF(DATABASE!$X4196&lt;&gt;1,"",DATABASE!A4196)</f>
        <v/>
      </c>
      <c r="D4198" s="94">
        <f>IF(DATABASE!$X4196&lt;&gt;1,"",DATABASE!P4196)</f>
        <v/>
      </c>
      <c r="E4198" s="94">
        <f>IF(DATABASE!$X4196&lt;&gt;1,"",DATABASE!L4196)</f>
        <v/>
      </c>
      <c r="F4198" s="94">
        <f>IF(DATABASE!$X4196&lt;&gt;1,"",DATABASE!Q4196)</f>
        <v/>
      </c>
      <c r="G4198" s="94">
        <f>IF(DATABASE!$X4196&lt;&gt;1,"",DATABASE!C4196)</f>
        <v/>
      </c>
      <c r="H4198" s="94">
        <f>IF(DATABASE!$X4196&lt;&gt;1,"",DATABASE!D4196)</f>
        <v/>
      </c>
      <c r="I4198" s="93">
        <f>IF(DATABASE!$X4196&lt;&gt;1,"",DATABASE!S4196)</f>
        <v/>
      </c>
    </row>
    <row r="4199" ht="16.5" customHeight="1" s="111">
      <c r="A4199" s="92">
        <f>IF(DATABASE!$X4197&lt;&gt;1,"",DATABASE!B4197)</f>
        <v/>
      </c>
      <c r="B4199" s="93">
        <f>IF(DATABASE!$X4197&lt;&gt;1,"",DATABASE!M4197)</f>
        <v/>
      </c>
      <c r="C4199" s="94">
        <f>IF(DATABASE!$X4197&lt;&gt;1,"",DATABASE!A4197)</f>
        <v/>
      </c>
      <c r="D4199" s="94">
        <f>IF(DATABASE!$X4197&lt;&gt;1,"",DATABASE!P4197)</f>
        <v/>
      </c>
      <c r="E4199" s="94">
        <f>IF(DATABASE!$X4197&lt;&gt;1,"",DATABASE!L4197)</f>
        <v/>
      </c>
      <c r="F4199" s="94">
        <f>IF(DATABASE!$X4197&lt;&gt;1,"",DATABASE!Q4197)</f>
        <v/>
      </c>
      <c r="G4199" s="94">
        <f>IF(DATABASE!$X4197&lt;&gt;1,"",DATABASE!C4197)</f>
        <v/>
      </c>
      <c r="H4199" s="94">
        <f>IF(DATABASE!$X4197&lt;&gt;1,"",DATABASE!D4197)</f>
        <v/>
      </c>
      <c r="I4199" s="93">
        <f>IF(DATABASE!$X4197&lt;&gt;1,"",DATABASE!S4197)</f>
        <v/>
      </c>
    </row>
    <row r="4200" ht="16.5" customHeight="1" s="111">
      <c r="A4200" s="92">
        <f>IF(DATABASE!$X4198&lt;&gt;1,"",DATABASE!B4198)</f>
        <v/>
      </c>
      <c r="B4200" s="93">
        <f>IF(DATABASE!$X4198&lt;&gt;1,"",DATABASE!M4198)</f>
        <v/>
      </c>
      <c r="C4200" s="94">
        <f>IF(DATABASE!$X4198&lt;&gt;1,"",DATABASE!A4198)</f>
        <v/>
      </c>
      <c r="D4200" s="94">
        <f>IF(DATABASE!$X4198&lt;&gt;1,"",DATABASE!P4198)</f>
        <v/>
      </c>
      <c r="E4200" s="94">
        <f>IF(DATABASE!$X4198&lt;&gt;1,"",DATABASE!L4198)</f>
        <v/>
      </c>
      <c r="F4200" s="94">
        <f>IF(DATABASE!$X4198&lt;&gt;1,"",DATABASE!Q4198)</f>
        <v/>
      </c>
      <c r="G4200" s="94">
        <f>IF(DATABASE!$X4198&lt;&gt;1,"",DATABASE!C4198)</f>
        <v/>
      </c>
      <c r="H4200" s="94">
        <f>IF(DATABASE!$X4198&lt;&gt;1,"",DATABASE!D4198)</f>
        <v/>
      </c>
      <c r="I4200" s="93">
        <f>IF(DATABASE!$X4198&lt;&gt;1,"",DATABASE!S4198)</f>
        <v/>
      </c>
    </row>
    <row r="4201" ht="16.5" customHeight="1" s="111">
      <c r="A4201" s="92">
        <f>IF(DATABASE!$X4199&lt;&gt;1,"",DATABASE!B4199)</f>
        <v/>
      </c>
      <c r="B4201" s="93">
        <f>IF(DATABASE!$X4199&lt;&gt;1,"",DATABASE!M4199)</f>
        <v/>
      </c>
      <c r="C4201" s="94">
        <f>IF(DATABASE!$X4199&lt;&gt;1,"",DATABASE!A4199)</f>
        <v/>
      </c>
      <c r="D4201" s="94">
        <f>IF(DATABASE!$X4199&lt;&gt;1,"",DATABASE!P4199)</f>
        <v/>
      </c>
      <c r="E4201" s="94">
        <f>IF(DATABASE!$X4199&lt;&gt;1,"",DATABASE!L4199)</f>
        <v/>
      </c>
      <c r="F4201" s="94">
        <f>IF(DATABASE!$X4199&lt;&gt;1,"",DATABASE!Q4199)</f>
        <v/>
      </c>
      <c r="G4201" s="94">
        <f>IF(DATABASE!$X4199&lt;&gt;1,"",DATABASE!C4199)</f>
        <v/>
      </c>
      <c r="H4201" s="94">
        <f>IF(DATABASE!$X4199&lt;&gt;1,"",DATABASE!D4199)</f>
        <v/>
      </c>
      <c r="I4201" s="93">
        <f>IF(DATABASE!$X4199&lt;&gt;1,"",DATABASE!S4199)</f>
        <v/>
      </c>
    </row>
    <row r="4202" ht="16.5" customHeight="1" s="111">
      <c r="A4202" s="92">
        <f>IF(DATABASE!$X4200&lt;&gt;1,"",DATABASE!B4200)</f>
        <v/>
      </c>
      <c r="B4202" s="93">
        <f>IF(DATABASE!$X4200&lt;&gt;1,"",DATABASE!M4200)</f>
        <v/>
      </c>
      <c r="C4202" s="94">
        <f>IF(DATABASE!$X4200&lt;&gt;1,"",DATABASE!A4200)</f>
        <v/>
      </c>
      <c r="D4202" s="94">
        <f>IF(DATABASE!$X4200&lt;&gt;1,"",DATABASE!P4200)</f>
        <v/>
      </c>
      <c r="E4202" s="94">
        <f>IF(DATABASE!$X4200&lt;&gt;1,"",DATABASE!L4200)</f>
        <v/>
      </c>
      <c r="F4202" s="94">
        <f>IF(DATABASE!$X4200&lt;&gt;1,"",DATABASE!Q4200)</f>
        <v/>
      </c>
      <c r="G4202" s="94">
        <f>IF(DATABASE!$X4200&lt;&gt;1,"",DATABASE!C4200)</f>
        <v/>
      </c>
      <c r="H4202" s="94">
        <f>IF(DATABASE!$X4200&lt;&gt;1,"",DATABASE!D4200)</f>
        <v/>
      </c>
      <c r="I4202" s="93">
        <f>IF(DATABASE!$X4200&lt;&gt;1,"",DATABASE!S4200)</f>
        <v/>
      </c>
    </row>
    <row r="4203" ht="16.5" customHeight="1" s="111">
      <c r="A4203" s="92">
        <f>IF(DATABASE!$X4201&lt;&gt;1,"",DATABASE!B4201)</f>
        <v/>
      </c>
      <c r="B4203" s="93">
        <f>IF(DATABASE!$X4201&lt;&gt;1,"",DATABASE!M4201)</f>
        <v/>
      </c>
      <c r="C4203" s="94">
        <f>IF(DATABASE!$X4201&lt;&gt;1,"",DATABASE!A4201)</f>
        <v/>
      </c>
      <c r="D4203" s="94">
        <f>IF(DATABASE!$X4201&lt;&gt;1,"",DATABASE!P4201)</f>
        <v/>
      </c>
      <c r="E4203" s="94">
        <f>IF(DATABASE!$X4201&lt;&gt;1,"",DATABASE!L4201)</f>
        <v/>
      </c>
      <c r="F4203" s="94">
        <f>IF(DATABASE!$X4201&lt;&gt;1,"",DATABASE!Q4201)</f>
        <v/>
      </c>
      <c r="G4203" s="94">
        <f>IF(DATABASE!$X4201&lt;&gt;1,"",DATABASE!C4201)</f>
        <v/>
      </c>
      <c r="H4203" s="94">
        <f>IF(DATABASE!$X4201&lt;&gt;1,"",DATABASE!D4201)</f>
        <v/>
      </c>
      <c r="I4203" s="93">
        <f>IF(DATABASE!$X4201&lt;&gt;1,"",DATABASE!S4201)</f>
        <v/>
      </c>
    </row>
    <row r="4204" ht="16.5" customHeight="1" s="111">
      <c r="A4204" s="92">
        <f>IF(DATABASE!$X4202&lt;&gt;1,"",DATABASE!B4202)</f>
        <v/>
      </c>
      <c r="B4204" s="93">
        <f>IF(DATABASE!$X4202&lt;&gt;1,"",DATABASE!M4202)</f>
        <v/>
      </c>
      <c r="C4204" s="94">
        <f>IF(DATABASE!$X4202&lt;&gt;1,"",DATABASE!A4202)</f>
        <v/>
      </c>
      <c r="D4204" s="94">
        <f>IF(DATABASE!$X4202&lt;&gt;1,"",DATABASE!P4202)</f>
        <v/>
      </c>
      <c r="E4204" s="94">
        <f>IF(DATABASE!$X4202&lt;&gt;1,"",DATABASE!L4202)</f>
        <v/>
      </c>
      <c r="F4204" s="94">
        <f>IF(DATABASE!$X4202&lt;&gt;1,"",DATABASE!Q4202)</f>
        <v/>
      </c>
      <c r="G4204" s="94">
        <f>IF(DATABASE!$X4202&lt;&gt;1,"",DATABASE!C4202)</f>
        <v/>
      </c>
      <c r="H4204" s="94">
        <f>IF(DATABASE!$X4202&lt;&gt;1,"",DATABASE!D4202)</f>
        <v/>
      </c>
      <c r="I4204" s="93">
        <f>IF(DATABASE!$X4202&lt;&gt;1,"",DATABASE!S4202)</f>
        <v/>
      </c>
    </row>
    <row r="4205" ht="16.5" customHeight="1" s="111">
      <c r="A4205" s="92">
        <f>IF(DATABASE!$X4203&lt;&gt;1,"",DATABASE!B4203)</f>
        <v/>
      </c>
      <c r="B4205" s="93">
        <f>IF(DATABASE!$X4203&lt;&gt;1,"",DATABASE!M4203)</f>
        <v/>
      </c>
      <c r="C4205" s="94">
        <f>IF(DATABASE!$X4203&lt;&gt;1,"",DATABASE!A4203)</f>
        <v/>
      </c>
      <c r="D4205" s="94">
        <f>IF(DATABASE!$X4203&lt;&gt;1,"",DATABASE!P4203)</f>
        <v/>
      </c>
      <c r="E4205" s="94">
        <f>IF(DATABASE!$X4203&lt;&gt;1,"",DATABASE!L4203)</f>
        <v/>
      </c>
      <c r="F4205" s="94">
        <f>IF(DATABASE!$X4203&lt;&gt;1,"",DATABASE!Q4203)</f>
        <v/>
      </c>
      <c r="G4205" s="94">
        <f>IF(DATABASE!$X4203&lt;&gt;1,"",DATABASE!C4203)</f>
        <v/>
      </c>
      <c r="H4205" s="94">
        <f>IF(DATABASE!$X4203&lt;&gt;1,"",DATABASE!D4203)</f>
        <v/>
      </c>
      <c r="I4205" s="93">
        <f>IF(DATABASE!$X4203&lt;&gt;1,"",DATABASE!S4203)</f>
        <v/>
      </c>
    </row>
    <row r="4206" ht="16.5" customHeight="1" s="111">
      <c r="A4206" s="92">
        <f>IF(DATABASE!$X4204&lt;&gt;1,"",DATABASE!B4204)</f>
        <v/>
      </c>
      <c r="B4206" s="93">
        <f>IF(DATABASE!$X4204&lt;&gt;1,"",DATABASE!M4204)</f>
        <v/>
      </c>
      <c r="C4206" s="94">
        <f>IF(DATABASE!$X4204&lt;&gt;1,"",DATABASE!A4204)</f>
        <v/>
      </c>
      <c r="D4206" s="94">
        <f>IF(DATABASE!$X4204&lt;&gt;1,"",DATABASE!P4204)</f>
        <v/>
      </c>
      <c r="E4206" s="94">
        <f>IF(DATABASE!$X4204&lt;&gt;1,"",DATABASE!L4204)</f>
        <v/>
      </c>
      <c r="F4206" s="94">
        <f>IF(DATABASE!$X4204&lt;&gt;1,"",DATABASE!Q4204)</f>
        <v/>
      </c>
      <c r="G4206" s="94">
        <f>IF(DATABASE!$X4204&lt;&gt;1,"",DATABASE!C4204)</f>
        <v/>
      </c>
      <c r="H4206" s="94">
        <f>IF(DATABASE!$X4204&lt;&gt;1,"",DATABASE!D4204)</f>
        <v/>
      </c>
      <c r="I4206" s="93">
        <f>IF(DATABASE!$X4204&lt;&gt;1,"",DATABASE!S4204)</f>
        <v/>
      </c>
    </row>
    <row r="4207" ht="16.5" customHeight="1" s="111">
      <c r="A4207" s="92">
        <f>IF(DATABASE!$X4205&lt;&gt;1,"",DATABASE!B4205)</f>
        <v/>
      </c>
      <c r="B4207" s="93">
        <f>IF(DATABASE!$X4205&lt;&gt;1,"",DATABASE!M4205)</f>
        <v/>
      </c>
      <c r="C4207" s="94">
        <f>IF(DATABASE!$X4205&lt;&gt;1,"",DATABASE!A4205)</f>
        <v/>
      </c>
      <c r="D4207" s="94">
        <f>IF(DATABASE!$X4205&lt;&gt;1,"",DATABASE!P4205)</f>
        <v/>
      </c>
      <c r="E4207" s="94">
        <f>IF(DATABASE!$X4205&lt;&gt;1,"",DATABASE!L4205)</f>
        <v/>
      </c>
      <c r="F4207" s="94">
        <f>IF(DATABASE!$X4205&lt;&gt;1,"",DATABASE!Q4205)</f>
        <v/>
      </c>
      <c r="G4207" s="94">
        <f>IF(DATABASE!$X4205&lt;&gt;1,"",DATABASE!C4205)</f>
        <v/>
      </c>
      <c r="H4207" s="94">
        <f>IF(DATABASE!$X4205&lt;&gt;1,"",DATABASE!D4205)</f>
        <v/>
      </c>
      <c r="I4207" s="93">
        <f>IF(DATABASE!$X4205&lt;&gt;1,"",DATABASE!S4205)</f>
        <v/>
      </c>
    </row>
    <row r="4208" ht="16.5" customHeight="1" s="111">
      <c r="A4208" s="92">
        <f>IF(DATABASE!$X4206&lt;&gt;1,"",DATABASE!B4206)</f>
        <v/>
      </c>
      <c r="B4208" s="93">
        <f>IF(DATABASE!$X4206&lt;&gt;1,"",DATABASE!M4206)</f>
        <v/>
      </c>
      <c r="C4208" s="94">
        <f>IF(DATABASE!$X4206&lt;&gt;1,"",DATABASE!A4206)</f>
        <v/>
      </c>
      <c r="D4208" s="94">
        <f>IF(DATABASE!$X4206&lt;&gt;1,"",DATABASE!P4206)</f>
        <v/>
      </c>
      <c r="E4208" s="94">
        <f>IF(DATABASE!$X4206&lt;&gt;1,"",DATABASE!L4206)</f>
        <v/>
      </c>
      <c r="F4208" s="94">
        <f>IF(DATABASE!$X4206&lt;&gt;1,"",DATABASE!Q4206)</f>
        <v/>
      </c>
      <c r="G4208" s="94">
        <f>IF(DATABASE!$X4206&lt;&gt;1,"",DATABASE!C4206)</f>
        <v/>
      </c>
      <c r="H4208" s="94">
        <f>IF(DATABASE!$X4206&lt;&gt;1,"",DATABASE!D4206)</f>
        <v/>
      </c>
      <c r="I4208" s="93">
        <f>IF(DATABASE!$X4206&lt;&gt;1,"",DATABASE!S4206)</f>
        <v/>
      </c>
    </row>
    <row r="4209" ht="16.5" customHeight="1" s="111">
      <c r="A4209" s="92">
        <f>IF(DATABASE!$X4207&lt;&gt;1,"",DATABASE!B4207)</f>
        <v/>
      </c>
      <c r="B4209" s="93">
        <f>IF(DATABASE!$X4207&lt;&gt;1,"",DATABASE!M4207)</f>
        <v/>
      </c>
      <c r="C4209" s="94">
        <f>IF(DATABASE!$X4207&lt;&gt;1,"",DATABASE!A4207)</f>
        <v/>
      </c>
      <c r="D4209" s="94">
        <f>IF(DATABASE!$X4207&lt;&gt;1,"",DATABASE!P4207)</f>
        <v/>
      </c>
      <c r="E4209" s="94">
        <f>IF(DATABASE!$X4207&lt;&gt;1,"",DATABASE!L4207)</f>
        <v/>
      </c>
      <c r="F4209" s="94">
        <f>IF(DATABASE!$X4207&lt;&gt;1,"",DATABASE!Q4207)</f>
        <v/>
      </c>
      <c r="G4209" s="94">
        <f>IF(DATABASE!$X4207&lt;&gt;1,"",DATABASE!C4207)</f>
        <v/>
      </c>
      <c r="H4209" s="94">
        <f>IF(DATABASE!$X4207&lt;&gt;1,"",DATABASE!D4207)</f>
        <v/>
      </c>
      <c r="I4209" s="93">
        <f>IF(DATABASE!$X4207&lt;&gt;1,"",DATABASE!S4207)</f>
        <v/>
      </c>
    </row>
    <row r="4210" ht="16.5" customHeight="1" s="111">
      <c r="A4210" s="92">
        <f>IF(DATABASE!$X4208&lt;&gt;1,"",DATABASE!B4208)</f>
        <v/>
      </c>
      <c r="B4210" s="93">
        <f>IF(DATABASE!$X4208&lt;&gt;1,"",DATABASE!M4208)</f>
        <v/>
      </c>
      <c r="C4210" s="94">
        <f>IF(DATABASE!$X4208&lt;&gt;1,"",DATABASE!A4208)</f>
        <v/>
      </c>
      <c r="D4210" s="94">
        <f>IF(DATABASE!$X4208&lt;&gt;1,"",DATABASE!P4208)</f>
        <v/>
      </c>
      <c r="E4210" s="94">
        <f>IF(DATABASE!$X4208&lt;&gt;1,"",DATABASE!L4208)</f>
        <v/>
      </c>
      <c r="F4210" s="94">
        <f>IF(DATABASE!$X4208&lt;&gt;1,"",DATABASE!Q4208)</f>
        <v/>
      </c>
      <c r="G4210" s="94">
        <f>IF(DATABASE!$X4208&lt;&gt;1,"",DATABASE!C4208)</f>
        <v/>
      </c>
      <c r="H4210" s="94">
        <f>IF(DATABASE!$X4208&lt;&gt;1,"",DATABASE!D4208)</f>
        <v/>
      </c>
      <c r="I4210" s="93">
        <f>IF(DATABASE!$X4208&lt;&gt;1,"",DATABASE!S4208)</f>
        <v/>
      </c>
    </row>
    <row r="4211" ht="16.5" customHeight="1" s="111">
      <c r="A4211" s="92">
        <f>IF(DATABASE!$X4209&lt;&gt;1,"",DATABASE!B4209)</f>
        <v/>
      </c>
      <c r="B4211" s="93">
        <f>IF(DATABASE!$X4209&lt;&gt;1,"",DATABASE!M4209)</f>
        <v/>
      </c>
      <c r="C4211" s="94">
        <f>IF(DATABASE!$X4209&lt;&gt;1,"",DATABASE!A4209)</f>
        <v/>
      </c>
      <c r="D4211" s="94">
        <f>IF(DATABASE!$X4209&lt;&gt;1,"",DATABASE!P4209)</f>
        <v/>
      </c>
      <c r="E4211" s="94">
        <f>IF(DATABASE!$X4209&lt;&gt;1,"",DATABASE!L4209)</f>
        <v/>
      </c>
      <c r="F4211" s="94">
        <f>IF(DATABASE!$X4209&lt;&gt;1,"",DATABASE!Q4209)</f>
        <v/>
      </c>
      <c r="G4211" s="94">
        <f>IF(DATABASE!$X4209&lt;&gt;1,"",DATABASE!C4209)</f>
        <v/>
      </c>
      <c r="H4211" s="94">
        <f>IF(DATABASE!$X4209&lt;&gt;1,"",DATABASE!D4209)</f>
        <v/>
      </c>
      <c r="I4211" s="93">
        <f>IF(DATABASE!$X4209&lt;&gt;1,"",DATABASE!S4209)</f>
        <v/>
      </c>
    </row>
    <row r="4212" ht="16.5" customHeight="1" s="111">
      <c r="A4212" s="92">
        <f>IF(DATABASE!$X4210&lt;&gt;1,"",DATABASE!B4210)</f>
        <v/>
      </c>
      <c r="B4212" s="93">
        <f>IF(DATABASE!$X4210&lt;&gt;1,"",DATABASE!M4210)</f>
        <v/>
      </c>
      <c r="C4212" s="94">
        <f>IF(DATABASE!$X4210&lt;&gt;1,"",DATABASE!A4210)</f>
        <v/>
      </c>
      <c r="D4212" s="94">
        <f>IF(DATABASE!$X4210&lt;&gt;1,"",DATABASE!P4210)</f>
        <v/>
      </c>
      <c r="E4212" s="94">
        <f>IF(DATABASE!$X4210&lt;&gt;1,"",DATABASE!L4210)</f>
        <v/>
      </c>
      <c r="F4212" s="94">
        <f>IF(DATABASE!$X4210&lt;&gt;1,"",DATABASE!Q4210)</f>
        <v/>
      </c>
      <c r="G4212" s="94">
        <f>IF(DATABASE!$X4210&lt;&gt;1,"",DATABASE!C4210)</f>
        <v/>
      </c>
      <c r="H4212" s="94">
        <f>IF(DATABASE!$X4210&lt;&gt;1,"",DATABASE!D4210)</f>
        <v/>
      </c>
      <c r="I4212" s="93">
        <f>IF(DATABASE!$X4210&lt;&gt;1,"",DATABASE!S4210)</f>
        <v/>
      </c>
    </row>
    <row r="4213" ht="16.5" customHeight="1" s="111">
      <c r="A4213" s="92">
        <f>IF(DATABASE!$X4211&lt;&gt;1,"",DATABASE!B4211)</f>
        <v/>
      </c>
      <c r="B4213" s="93">
        <f>IF(DATABASE!$X4211&lt;&gt;1,"",DATABASE!M4211)</f>
        <v/>
      </c>
      <c r="C4213" s="94">
        <f>IF(DATABASE!$X4211&lt;&gt;1,"",DATABASE!A4211)</f>
        <v/>
      </c>
      <c r="D4213" s="94">
        <f>IF(DATABASE!$X4211&lt;&gt;1,"",DATABASE!P4211)</f>
        <v/>
      </c>
      <c r="E4213" s="94">
        <f>IF(DATABASE!$X4211&lt;&gt;1,"",DATABASE!L4211)</f>
        <v/>
      </c>
      <c r="F4213" s="94">
        <f>IF(DATABASE!$X4211&lt;&gt;1,"",DATABASE!Q4211)</f>
        <v/>
      </c>
      <c r="G4213" s="94">
        <f>IF(DATABASE!$X4211&lt;&gt;1,"",DATABASE!C4211)</f>
        <v/>
      </c>
      <c r="H4213" s="94">
        <f>IF(DATABASE!$X4211&lt;&gt;1,"",DATABASE!D4211)</f>
        <v/>
      </c>
      <c r="I4213" s="93">
        <f>IF(DATABASE!$X4211&lt;&gt;1,"",DATABASE!S4211)</f>
        <v/>
      </c>
    </row>
    <row r="4214" ht="16.5" customHeight="1" s="111">
      <c r="A4214" s="92">
        <f>IF(DATABASE!$X4212&lt;&gt;1,"",DATABASE!B4212)</f>
        <v/>
      </c>
      <c r="B4214" s="93">
        <f>IF(DATABASE!$X4212&lt;&gt;1,"",DATABASE!M4212)</f>
        <v/>
      </c>
      <c r="C4214" s="94">
        <f>IF(DATABASE!$X4212&lt;&gt;1,"",DATABASE!A4212)</f>
        <v/>
      </c>
      <c r="D4214" s="94">
        <f>IF(DATABASE!$X4212&lt;&gt;1,"",DATABASE!P4212)</f>
        <v/>
      </c>
      <c r="E4214" s="94">
        <f>IF(DATABASE!$X4212&lt;&gt;1,"",DATABASE!L4212)</f>
        <v/>
      </c>
      <c r="F4214" s="94">
        <f>IF(DATABASE!$X4212&lt;&gt;1,"",DATABASE!Q4212)</f>
        <v/>
      </c>
      <c r="G4214" s="94">
        <f>IF(DATABASE!$X4212&lt;&gt;1,"",DATABASE!C4212)</f>
        <v/>
      </c>
      <c r="H4214" s="94">
        <f>IF(DATABASE!$X4212&lt;&gt;1,"",DATABASE!D4212)</f>
        <v/>
      </c>
      <c r="I4214" s="93">
        <f>IF(DATABASE!$X4212&lt;&gt;1,"",DATABASE!S4212)</f>
        <v/>
      </c>
    </row>
    <row r="4215" ht="16.5" customHeight="1" s="111">
      <c r="A4215" s="92">
        <f>IF(DATABASE!$X4213&lt;&gt;1,"",DATABASE!B4213)</f>
        <v/>
      </c>
      <c r="B4215" s="93">
        <f>IF(DATABASE!$X4213&lt;&gt;1,"",DATABASE!M4213)</f>
        <v/>
      </c>
      <c r="C4215" s="94">
        <f>IF(DATABASE!$X4213&lt;&gt;1,"",DATABASE!A4213)</f>
        <v/>
      </c>
      <c r="D4215" s="94">
        <f>IF(DATABASE!$X4213&lt;&gt;1,"",DATABASE!P4213)</f>
        <v/>
      </c>
      <c r="E4215" s="94">
        <f>IF(DATABASE!$X4213&lt;&gt;1,"",DATABASE!L4213)</f>
        <v/>
      </c>
      <c r="F4215" s="94">
        <f>IF(DATABASE!$X4213&lt;&gt;1,"",DATABASE!Q4213)</f>
        <v/>
      </c>
      <c r="G4215" s="94">
        <f>IF(DATABASE!$X4213&lt;&gt;1,"",DATABASE!C4213)</f>
        <v/>
      </c>
      <c r="H4215" s="94">
        <f>IF(DATABASE!$X4213&lt;&gt;1,"",DATABASE!D4213)</f>
        <v/>
      </c>
      <c r="I4215" s="93">
        <f>IF(DATABASE!$X4213&lt;&gt;1,"",DATABASE!S4213)</f>
        <v/>
      </c>
    </row>
    <row r="4216" ht="16.5" customHeight="1" s="111">
      <c r="A4216" s="92">
        <f>IF(DATABASE!$X4214&lt;&gt;1,"",DATABASE!B4214)</f>
        <v/>
      </c>
      <c r="B4216" s="93">
        <f>IF(DATABASE!$X4214&lt;&gt;1,"",DATABASE!M4214)</f>
        <v/>
      </c>
      <c r="C4216" s="94">
        <f>IF(DATABASE!$X4214&lt;&gt;1,"",DATABASE!A4214)</f>
        <v/>
      </c>
      <c r="D4216" s="94">
        <f>IF(DATABASE!$X4214&lt;&gt;1,"",DATABASE!P4214)</f>
        <v/>
      </c>
      <c r="E4216" s="94">
        <f>IF(DATABASE!$X4214&lt;&gt;1,"",DATABASE!L4214)</f>
        <v/>
      </c>
      <c r="F4216" s="94">
        <f>IF(DATABASE!$X4214&lt;&gt;1,"",DATABASE!Q4214)</f>
        <v/>
      </c>
      <c r="G4216" s="94">
        <f>IF(DATABASE!$X4214&lt;&gt;1,"",DATABASE!C4214)</f>
        <v/>
      </c>
      <c r="H4216" s="94">
        <f>IF(DATABASE!$X4214&lt;&gt;1,"",DATABASE!D4214)</f>
        <v/>
      </c>
      <c r="I4216" s="93">
        <f>IF(DATABASE!$X4214&lt;&gt;1,"",DATABASE!S4214)</f>
        <v/>
      </c>
    </row>
    <row r="4217" ht="16.5" customHeight="1" s="111">
      <c r="A4217" s="92">
        <f>IF(DATABASE!$X4215&lt;&gt;1,"",DATABASE!B4215)</f>
        <v/>
      </c>
      <c r="B4217" s="93">
        <f>IF(DATABASE!$X4215&lt;&gt;1,"",DATABASE!M4215)</f>
        <v/>
      </c>
      <c r="C4217" s="94">
        <f>IF(DATABASE!$X4215&lt;&gt;1,"",DATABASE!A4215)</f>
        <v/>
      </c>
      <c r="D4217" s="94">
        <f>IF(DATABASE!$X4215&lt;&gt;1,"",DATABASE!P4215)</f>
        <v/>
      </c>
      <c r="E4217" s="94">
        <f>IF(DATABASE!$X4215&lt;&gt;1,"",DATABASE!L4215)</f>
        <v/>
      </c>
      <c r="F4217" s="94">
        <f>IF(DATABASE!$X4215&lt;&gt;1,"",DATABASE!Q4215)</f>
        <v/>
      </c>
      <c r="G4217" s="94">
        <f>IF(DATABASE!$X4215&lt;&gt;1,"",DATABASE!C4215)</f>
        <v/>
      </c>
      <c r="H4217" s="94">
        <f>IF(DATABASE!$X4215&lt;&gt;1,"",DATABASE!D4215)</f>
        <v/>
      </c>
      <c r="I4217" s="93">
        <f>IF(DATABASE!$X4215&lt;&gt;1,"",DATABASE!S4215)</f>
        <v/>
      </c>
    </row>
    <row r="4218" ht="16.5" customHeight="1" s="111">
      <c r="A4218" s="92">
        <f>IF(DATABASE!$X4216&lt;&gt;1,"",DATABASE!B4216)</f>
        <v/>
      </c>
      <c r="B4218" s="93">
        <f>IF(DATABASE!$X4216&lt;&gt;1,"",DATABASE!M4216)</f>
        <v/>
      </c>
      <c r="C4218" s="94">
        <f>IF(DATABASE!$X4216&lt;&gt;1,"",DATABASE!A4216)</f>
        <v/>
      </c>
      <c r="D4218" s="94">
        <f>IF(DATABASE!$X4216&lt;&gt;1,"",DATABASE!P4216)</f>
        <v/>
      </c>
      <c r="E4218" s="94">
        <f>IF(DATABASE!$X4216&lt;&gt;1,"",DATABASE!L4216)</f>
        <v/>
      </c>
      <c r="F4218" s="94">
        <f>IF(DATABASE!$X4216&lt;&gt;1,"",DATABASE!Q4216)</f>
        <v/>
      </c>
      <c r="G4218" s="94">
        <f>IF(DATABASE!$X4216&lt;&gt;1,"",DATABASE!C4216)</f>
        <v/>
      </c>
      <c r="H4218" s="94">
        <f>IF(DATABASE!$X4216&lt;&gt;1,"",DATABASE!D4216)</f>
        <v/>
      </c>
      <c r="I4218" s="93">
        <f>IF(DATABASE!$X4216&lt;&gt;1,"",DATABASE!S4216)</f>
        <v/>
      </c>
    </row>
    <row r="4219" ht="16.5" customHeight="1" s="111">
      <c r="A4219" s="92">
        <f>IF(DATABASE!$X4217&lt;&gt;1,"",DATABASE!B4217)</f>
        <v/>
      </c>
      <c r="B4219" s="93">
        <f>IF(DATABASE!$X4217&lt;&gt;1,"",DATABASE!M4217)</f>
        <v/>
      </c>
      <c r="C4219" s="94">
        <f>IF(DATABASE!$X4217&lt;&gt;1,"",DATABASE!A4217)</f>
        <v/>
      </c>
      <c r="D4219" s="94">
        <f>IF(DATABASE!$X4217&lt;&gt;1,"",DATABASE!P4217)</f>
        <v/>
      </c>
      <c r="E4219" s="94">
        <f>IF(DATABASE!$X4217&lt;&gt;1,"",DATABASE!L4217)</f>
        <v/>
      </c>
      <c r="F4219" s="94">
        <f>IF(DATABASE!$X4217&lt;&gt;1,"",DATABASE!Q4217)</f>
        <v/>
      </c>
      <c r="G4219" s="94">
        <f>IF(DATABASE!$X4217&lt;&gt;1,"",DATABASE!C4217)</f>
        <v/>
      </c>
      <c r="H4219" s="94">
        <f>IF(DATABASE!$X4217&lt;&gt;1,"",DATABASE!D4217)</f>
        <v/>
      </c>
      <c r="I4219" s="93">
        <f>IF(DATABASE!$X4217&lt;&gt;1,"",DATABASE!S4217)</f>
        <v/>
      </c>
    </row>
    <row r="4220" ht="16.5" customHeight="1" s="111">
      <c r="A4220" s="92">
        <f>IF(DATABASE!$X4218&lt;&gt;1,"",DATABASE!B4218)</f>
        <v/>
      </c>
      <c r="B4220" s="93">
        <f>IF(DATABASE!$X4218&lt;&gt;1,"",DATABASE!M4218)</f>
        <v/>
      </c>
      <c r="C4220" s="94">
        <f>IF(DATABASE!$X4218&lt;&gt;1,"",DATABASE!A4218)</f>
        <v/>
      </c>
      <c r="D4220" s="94">
        <f>IF(DATABASE!$X4218&lt;&gt;1,"",DATABASE!P4218)</f>
        <v/>
      </c>
      <c r="E4220" s="94">
        <f>IF(DATABASE!$X4218&lt;&gt;1,"",DATABASE!L4218)</f>
        <v/>
      </c>
      <c r="F4220" s="94">
        <f>IF(DATABASE!$X4218&lt;&gt;1,"",DATABASE!Q4218)</f>
        <v/>
      </c>
      <c r="G4220" s="94">
        <f>IF(DATABASE!$X4218&lt;&gt;1,"",DATABASE!C4218)</f>
        <v/>
      </c>
      <c r="H4220" s="94">
        <f>IF(DATABASE!$X4218&lt;&gt;1,"",DATABASE!D4218)</f>
        <v/>
      </c>
      <c r="I4220" s="93">
        <f>IF(DATABASE!$X4218&lt;&gt;1,"",DATABASE!S4218)</f>
        <v/>
      </c>
    </row>
    <row r="4221" ht="16.5" customHeight="1" s="111">
      <c r="A4221" s="92">
        <f>IF(DATABASE!$X4219&lt;&gt;1,"",DATABASE!B4219)</f>
        <v/>
      </c>
      <c r="B4221" s="93">
        <f>IF(DATABASE!$X4219&lt;&gt;1,"",DATABASE!M4219)</f>
        <v/>
      </c>
      <c r="C4221" s="94">
        <f>IF(DATABASE!$X4219&lt;&gt;1,"",DATABASE!A4219)</f>
        <v/>
      </c>
      <c r="D4221" s="94">
        <f>IF(DATABASE!$X4219&lt;&gt;1,"",DATABASE!P4219)</f>
        <v/>
      </c>
      <c r="E4221" s="94">
        <f>IF(DATABASE!$X4219&lt;&gt;1,"",DATABASE!L4219)</f>
        <v/>
      </c>
      <c r="F4221" s="94">
        <f>IF(DATABASE!$X4219&lt;&gt;1,"",DATABASE!Q4219)</f>
        <v/>
      </c>
      <c r="G4221" s="94">
        <f>IF(DATABASE!$X4219&lt;&gt;1,"",DATABASE!C4219)</f>
        <v/>
      </c>
      <c r="H4221" s="94">
        <f>IF(DATABASE!$X4219&lt;&gt;1,"",DATABASE!D4219)</f>
        <v/>
      </c>
      <c r="I4221" s="93">
        <f>IF(DATABASE!$X4219&lt;&gt;1,"",DATABASE!S4219)</f>
        <v/>
      </c>
    </row>
    <row r="4222" ht="16.5" customHeight="1" s="111">
      <c r="A4222" s="92">
        <f>IF(DATABASE!$X4220&lt;&gt;1,"",DATABASE!B4220)</f>
        <v/>
      </c>
      <c r="B4222" s="93">
        <f>IF(DATABASE!$X4220&lt;&gt;1,"",DATABASE!M4220)</f>
        <v/>
      </c>
      <c r="C4222" s="94">
        <f>IF(DATABASE!$X4220&lt;&gt;1,"",DATABASE!A4220)</f>
        <v/>
      </c>
      <c r="D4222" s="94">
        <f>IF(DATABASE!$X4220&lt;&gt;1,"",DATABASE!P4220)</f>
        <v/>
      </c>
      <c r="E4222" s="94">
        <f>IF(DATABASE!$X4220&lt;&gt;1,"",DATABASE!L4220)</f>
        <v/>
      </c>
      <c r="F4222" s="94">
        <f>IF(DATABASE!$X4220&lt;&gt;1,"",DATABASE!Q4220)</f>
        <v/>
      </c>
      <c r="G4222" s="94">
        <f>IF(DATABASE!$X4220&lt;&gt;1,"",DATABASE!C4220)</f>
        <v/>
      </c>
      <c r="H4222" s="94">
        <f>IF(DATABASE!$X4220&lt;&gt;1,"",DATABASE!D4220)</f>
        <v/>
      </c>
      <c r="I4222" s="93">
        <f>IF(DATABASE!$X4220&lt;&gt;1,"",DATABASE!S4220)</f>
        <v/>
      </c>
    </row>
    <row r="4223" ht="16.5" customHeight="1" s="111">
      <c r="A4223" s="92">
        <f>IF(DATABASE!$X4221&lt;&gt;1,"",DATABASE!B4221)</f>
        <v/>
      </c>
      <c r="B4223" s="93">
        <f>IF(DATABASE!$X4221&lt;&gt;1,"",DATABASE!M4221)</f>
        <v/>
      </c>
      <c r="C4223" s="94">
        <f>IF(DATABASE!$X4221&lt;&gt;1,"",DATABASE!A4221)</f>
        <v/>
      </c>
      <c r="D4223" s="94">
        <f>IF(DATABASE!$X4221&lt;&gt;1,"",DATABASE!P4221)</f>
        <v/>
      </c>
      <c r="E4223" s="94">
        <f>IF(DATABASE!$X4221&lt;&gt;1,"",DATABASE!L4221)</f>
        <v/>
      </c>
      <c r="F4223" s="94">
        <f>IF(DATABASE!$X4221&lt;&gt;1,"",DATABASE!Q4221)</f>
        <v/>
      </c>
      <c r="G4223" s="94">
        <f>IF(DATABASE!$X4221&lt;&gt;1,"",DATABASE!C4221)</f>
        <v/>
      </c>
      <c r="H4223" s="94">
        <f>IF(DATABASE!$X4221&lt;&gt;1,"",DATABASE!D4221)</f>
        <v/>
      </c>
      <c r="I4223" s="93">
        <f>IF(DATABASE!$X4221&lt;&gt;1,"",DATABASE!S4221)</f>
        <v/>
      </c>
    </row>
    <row r="4224" ht="16.5" customHeight="1" s="111">
      <c r="A4224" s="92">
        <f>IF(DATABASE!$X4222&lt;&gt;1,"",DATABASE!B4222)</f>
        <v/>
      </c>
      <c r="B4224" s="93">
        <f>IF(DATABASE!$X4222&lt;&gt;1,"",DATABASE!M4222)</f>
        <v/>
      </c>
      <c r="C4224" s="94">
        <f>IF(DATABASE!$X4222&lt;&gt;1,"",DATABASE!A4222)</f>
        <v/>
      </c>
      <c r="D4224" s="94">
        <f>IF(DATABASE!$X4222&lt;&gt;1,"",DATABASE!P4222)</f>
        <v/>
      </c>
      <c r="E4224" s="94">
        <f>IF(DATABASE!$X4222&lt;&gt;1,"",DATABASE!L4222)</f>
        <v/>
      </c>
      <c r="F4224" s="94">
        <f>IF(DATABASE!$X4222&lt;&gt;1,"",DATABASE!Q4222)</f>
        <v/>
      </c>
      <c r="G4224" s="94">
        <f>IF(DATABASE!$X4222&lt;&gt;1,"",DATABASE!C4222)</f>
        <v/>
      </c>
      <c r="H4224" s="94">
        <f>IF(DATABASE!$X4222&lt;&gt;1,"",DATABASE!D4222)</f>
        <v/>
      </c>
      <c r="I4224" s="93">
        <f>IF(DATABASE!$X4222&lt;&gt;1,"",DATABASE!S4222)</f>
        <v/>
      </c>
    </row>
    <row r="4225" ht="16.5" customHeight="1" s="111">
      <c r="A4225" s="92">
        <f>IF(DATABASE!$X4223&lt;&gt;1,"",DATABASE!B4223)</f>
        <v/>
      </c>
      <c r="B4225" s="93">
        <f>IF(DATABASE!$X4223&lt;&gt;1,"",DATABASE!M4223)</f>
        <v/>
      </c>
      <c r="C4225" s="94">
        <f>IF(DATABASE!$X4223&lt;&gt;1,"",DATABASE!A4223)</f>
        <v/>
      </c>
      <c r="D4225" s="94">
        <f>IF(DATABASE!$X4223&lt;&gt;1,"",DATABASE!P4223)</f>
        <v/>
      </c>
      <c r="E4225" s="94">
        <f>IF(DATABASE!$X4223&lt;&gt;1,"",DATABASE!L4223)</f>
        <v/>
      </c>
      <c r="F4225" s="94">
        <f>IF(DATABASE!$X4223&lt;&gt;1,"",DATABASE!Q4223)</f>
        <v/>
      </c>
      <c r="G4225" s="94">
        <f>IF(DATABASE!$X4223&lt;&gt;1,"",DATABASE!C4223)</f>
        <v/>
      </c>
      <c r="H4225" s="94">
        <f>IF(DATABASE!$X4223&lt;&gt;1,"",DATABASE!D4223)</f>
        <v/>
      </c>
      <c r="I4225" s="93">
        <f>IF(DATABASE!$X4223&lt;&gt;1,"",DATABASE!S4223)</f>
        <v/>
      </c>
    </row>
    <row r="4226" ht="16.5" customHeight="1" s="111">
      <c r="A4226" s="92">
        <f>IF(DATABASE!$X4224&lt;&gt;1,"",DATABASE!B4224)</f>
        <v/>
      </c>
      <c r="B4226" s="93">
        <f>IF(DATABASE!$X4224&lt;&gt;1,"",DATABASE!M4224)</f>
        <v/>
      </c>
      <c r="C4226" s="94">
        <f>IF(DATABASE!$X4224&lt;&gt;1,"",DATABASE!A4224)</f>
        <v/>
      </c>
      <c r="D4226" s="94">
        <f>IF(DATABASE!$X4224&lt;&gt;1,"",DATABASE!P4224)</f>
        <v/>
      </c>
      <c r="E4226" s="94">
        <f>IF(DATABASE!$X4224&lt;&gt;1,"",DATABASE!L4224)</f>
        <v/>
      </c>
      <c r="F4226" s="94">
        <f>IF(DATABASE!$X4224&lt;&gt;1,"",DATABASE!Q4224)</f>
        <v/>
      </c>
      <c r="G4226" s="94">
        <f>IF(DATABASE!$X4224&lt;&gt;1,"",DATABASE!C4224)</f>
        <v/>
      </c>
      <c r="H4226" s="94">
        <f>IF(DATABASE!$X4224&lt;&gt;1,"",DATABASE!D4224)</f>
        <v/>
      </c>
      <c r="I4226" s="93">
        <f>IF(DATABASE!$X4224&lt;&gt;1,"",DATABASE!S4224)</f>
        <v/>
      </c>
    </row>
    <row r="4227" ht="16.5" customHeight="1" s="111">
      <c r="A4227" s="92">
        <f>IF(DATABASE!$X4225&lt;&gt;1,"",DATABASE!B4225)</f>
        <v/>
      </c>
      <c r="B4227" s="93">
        <f>IF(DATABASE!$X4225&lt;&gt;1,"",DATABASE!M4225)</f>
        <v/>
      </c>
      <c r="C4227" s="94">
        <f>IF(DATABASE!$X4225&lt;&gt;1,"",DATABASE!A4225)</f>
        <v/>
      </c>
      <c r="D4227" s="94">
        <f>IF(DATABASE!$X4225&lt;&gt;1,"",DATABASE!P4225)</f>
        <v/>
      </c>
      <c r="E4227" s="94">
        <f>IF(DATABASE!$X4225&lt;&gt;1,"",DATABASE!L4225)</f>
        <v/>
      </c>
      <c r="F4227" s="94">
        <f>IF(DATABASE!$X4225&lt;&gt;1,"",DATABASE!Q4225)</f>
        <v/>
      </c>
      <c r="G4227" s="94">
        <f>IF(DATABASE!$X4225&lt;&gt;1,"",DATABASE!C4225)</f>
        <v/>
      </c>
      <c r="H4227" s="94">
        <f>IF(DATABASE!$X4225&lt;&gt;1,"",DATABASE!D4225)</f>
        <v/>
      </c>
      <c r="I4227" s="93">
        <f>IF(DATABASE!$X4225&lt;&gt;1,"",DATABASE!S4225)</f>
        <v/>
      </c>
    </row>
    <row r="4228" ht="16.5" customHeight="1" s="111">
      <c r="A4228" s="92">
        <f>IF(DATABASE!$X4226&lt;&gt;1,"",DATABASE!B4226)</f>
        <v/>
      </c>
      <c r="B4228" s="93">
        <f>IF(DATABASE!$X4226&lt;&gt;1,"",DATABASE!M4226)</f>
        <v/>
      </c>
      <c r="C4228" s="94">
        <f>IF(DATABASE!$X4226&lt;&gt;1,"",DATABASE!A4226)</f>
        <v/>
      </c>
      <c r="D4228" s="94">
        <f>IF(DATABASE!$X4226&lt;&gt;1,"",DATABASE!P4226)</f>
        <v/>
      </c>
      <c r="E4228" s="94">
        <f>IF(DATABASE!$X4226&lt;&gt;1,"",DATABASE!L4226)</f>
        <v/>
      </c>
      <c r="F4228" s="94">
        <f>IF(DATABASE!$X4226&lt;&gt;1,"",DATABASE!Q4226)</f>
        <v/>
      </c>
      <c r="G4228" s="94">
        <f>IF(DATABASE!$X4226&lt;&gt;1,"",DATABASE!C4226)</f>
        <v/>
      </c>
      <c r="H4228" s="94">
        <f>IF(DATABASE!$X4226&lt;&gt;1,"",DATABASE!D4226)</f>
        <v/>
      </c>
      <c r="I4228" s="93">
        <f>IF(DATABASE!$X4226&lt;&gt;1,"",DATABASE!S4226)</f>
        <v/>
      </c>
    </row>
    <row r="4229" ht="16.5" customHeight="1" s="111">
      <c r="A4229" s="92">
        <f>IF(DATABASE!$X4227&lt;&gt;1,"",DATABASE!B4227)</f>
        <v/>
      </c>
      <c r="B4229" s="93">
        <f>IF(DATABASE!$X4227&lt;&gt;1,"",DATABASE!M4227)</f>
        <v/>
      </c>
      <c r="C4229" s="94">
        <f>IF(DATABASE!$X4227&lt;&gt;1,"",DATABASE!A4227)</f>
        <v/>
      </c>
      <c r="D4229" s="94">
        <f>IF(DATABASE!$X4227&lt;&gt;1,"",DATABASE!P4227)</f>
        <v/>
      </c>
      <c r="E4229" s="94">
        <f>IF(DATABASE!$X4227&lt;&gt;1,"",DATABASE!L4227)</f>
        <v/>
      </c>
      <c r="F4229" s="94">
        <f>IF(DATABASE!$X4227&lt;&gt;1,"",DATABASE!Q4227)</f>
        <v/>
      </c>
      <c r="G4229" s="94">
        <f>IF(DATABASE!$X4227&lt;&gt;1,"",DATABASE!C4227)</f>
        <v/>
      </c>
      <c r="H4229" s="94">
        <f>IF(DATABASE!$X4227&lt;&gt;1,"",DATABASE!D4227)</f>
        <v/>
      </c>
      <c r="I4229" s="93">
        <f>IF(DATABASE!$X4227&lt;&gt;1,"",DATABASE!S4227)</f>
        <v/>
      </c>
    </row>
    <row r="4230" ht="16.5" customHeight="1" s="111">
      <c r="A4230" s="92">
        <f>IF(DATABASE!$X4228&lt;&gt;1,"",DATABASE!B4228)</f>
        <v/>
      </c>
      <c r="B4230" s="93">
        <f>IF(DATABASE!$X4228&lt;&gt;1,"",DATABASE!M4228)</f>
        <v/>
      </c>
      <c r="C4230" s="94">
        <f>IF(DATABASE!$X4228&lt;&gt;1,"",DATABASE!A4228)</f>
        <v/>
      </c>
      <c r="D4230" s="94">
        <f>IF(DATABASE!$X4228&lt;&gt;1,"",DATABASE!P4228)</f>
        <v/>
      </c>
      <c r="E4230" s="94">
        <f>IF(DATABASE!$X4228&lt;&gt;1,"",DATABASE!L4228)</f>
        <v/>
      </c>
      <c r="F4230" s="94">
        <f>IF(DATABASE!$X4228&lt;&gt;1,"",DATABASE!Q4228)</f>
        <v/>
      </c>
      <c r="G4230" s="94">
        <f>IF(DATABASE!$X4228&lt;&gt;1,"",DATABASE!C4228)</f>
        <v/>
      </c>
      <c r="H4230" s="94">
        <f>IF(DATABASE!$X4228&lt;&gt;1,"",DATABASE!D4228)</f>
        <v/>
      </c>
      <c r="I4230" s="93">
        <f>IF(DATABASE!$X4228&lt;&gt;1,"",DATABASE!S4228)</f>
        <v/>
      </c>
    </row>
    <row r="4231" ht="16.5" customHeight="1" s="111">
      <c r="A4231" s="92">
        <f>IF(DATABASE!$X4229&lt;&gt;1,"",DATABASE!B4229)</f>
        <v/>
      </c>
      <c r="B4231" s="93">
        <f>IF(DATABASE!$X4229&lt;&gt;1,"",DATABASE!M4229)</f>
        <v/>
      </c>
      <c r="C4231" s="94">
        <f>IF(DATABASE!$X4229&lt;&gt;1,"",DATABASE!A4229)</f>
        <v/>
      </c>
      <c r="D4231" s="94">
        <f>IF(DATABASE!$X4229&lt;&gt;1,"",DATABASE!P4229)</f>
        <v/>
      </c>
      <c r="E4231" s="94">
        <f>IF(DATABASE!$X4229&lt;&gt;1,"",DATABASE!L4229)</f>
        <v/>
      </c>
      <c r="F4231" s="94">
        <f>IF(DATABASE!$X4229&lt;&gt;1,"",DATABASE!Q4229)</f>
        <v/>
      </c>
      <c r="G4231" s="94">
        <f>IF(DATABASE!$X4229&lt;&gt;1,"",DATABASE!C4229)</f>
        <v/>
      </c>
      <c r="H4231" s="94">
        <f>IF(DATABASE!$X4229&lt;&gt;1,"",DATABASE!D4229)</f>
        <v/>
      </c>
      <c r="I4231" s="93">
        <f>IF(DATABASE!$X4229&lt;&gt;1,"",DATABASE!S4229)</f>
        <v/>
      </c>
    </row>
    <row r="4232" ht="16.5" customHeight="1" s="111">
      <c r="A4232" s="92">
        <f>IF(DATABASE!$X4230&lt;&gt;1,"",DATABASE!B4230)</f>
        <v/>
      </c>
      <c r="B4232" s="93">
        <f>IF(DATABASE!$X4230&lt;&gt;1,"",DATABASE!M4230)</f>
        <v/>
      </c>
      <c r="C4232" s="94">
        <f>IF(DATABASE!$X4230&lt;&gt;1,"",DATABASE!A4230)</f>
        <v/>
      </c>
      <c r="D4232" s="94">
        <f>IF(DATABASE!$X4230&lt;&gt;1,"",DATABASE!P4230)</f>
        <v/>
      </c>
      <c r="E4232" s="94">
        <f>IF(DATABASE!$X4230&lt;&gt;1,"",DATABASE!L4230)</f>
        <v/>
      </c>
      <c r="F4232" s="94">
        <f>IF(DATABASE!$X4230&lt;&gt;1,"",DATABASE!Q4230)</f>
        <v/>
      </c>
      <c r="G4232" s="94">
        <f>IF(DATABASE!$X4230&lt;&gt;1,"",DATABASE!C4230)</f>
        <v/>
      </c>
      <c r="H4232" s="94">
        <f>IF(DATABASE!$X4230&lt;&gt;1,"",DATABASE!D4230)</f>
        <v/>
      </c>
      <c r="I4232" s="93">
        <f>IF(DATABASE!$X4230&lt;&gt;1,"",DATABASE!S4230)</f>
        <v/>
      </c>
    </row>
    <row r="4233" ht="16.5" customHeight="1" s="111">
      <c r="A4233" s="92">
        <f>IF(DATABASE!$X4231&lt;&gt;1,"",DATABASE!B4231)</f>
        <v/>
      </c>
      <c r="B4233" s="93">
        <f>IF(DATABASE!$X4231&lt;&gt;1,"",DATABASE!M4231)</f>
        <v/>
      </c>
      <c r="C4233" s="94">
        <f>IF(DATABASE!$X4231&lt;&gt;1,"",DATABASE!A4231)</f>
        <v/>
      </c>
      <c r="D4233" s="94">
        <f>IF(DATABASE!$X4231&lt;&gt;1,"",DATABASE!P4231)</f>
        <v/>
      </c>
      <c r="E4233" s="94">
        <f>IF(DATABASE!$X4231&lt;&gt;1,"",DATABASE!L4231)</f>
        <v/>
      </c>
      <c r="F4233" s="94">
        <f>IF(DATABASE!$X4231&lt;&gt;1,"",DATABASE!Q4231)</f>
        <v/>
      </c>
      <c r="G4233" s="94">
        <f>IF(DATABASE!$X4231&lt;&gt;1,"",DATABASE!C4231)</f>
        <v/>
      </c>
      <c r="H4233" s="94">
        <f>IF(DATABASE!$X4231&lt;&gt;1,"",DATABASE!D4231)</f>
        <v/>
      </c>
      <c r="I4233" s="93">
        <f>IF(DATABASE!$X4231&lt;&gt;1,"",DATABASE!S4231)</f>
        <v/>
      </c>
    </row>
    <row r="4234" ht="16.5" customHeight="1" s="111">
      <c r="A4234" s="92">
        <f>IF(DATABASE!$X4232&lt;&gt;1,"",DATABASE!B4232)</f>
        <v/>
      </c>
      <c r="B4234" s="93">
        <f>IF(DATABASE!$X4232&lt;&gt;1,"",DATABASE!M4232)</f>
        <v/>
      </c>
      <c r="C4234" s="94">
        <f>IF(DATABASE!$X4232&lt;&gt;1,"",DATABASE!A4232)</f>
        <v/>
      </c>
      <c r="D4234" s="94">
        <f>IF(DATABASE!$X4232&lt;&gt;1,"",DATABASE!P4232)</f>
        <v/>
      </c>
      <c r="E4234" s="94">
        <f>IF(DATABASE!$X4232&lt;&gt;1,"",DATABASE!L4232)</f>
        <v/>
      </c>
      <c r="F4234" s="94">
        <f>IF(DATABASE!$X4232&lt;&gt;1,"",DATABASE!Q4232)</f>
        <v/>
      </c>
      <c r="G4234" s="94">
        <f>IF(DATABASE!$X4232&lt;&gt;1,"",DATABASE!C4232)</f>
        <v/>
      </c>
      <c r="H4234" s="94">
        <f>IF(DATABASE!$X4232&lt;&gt;1,"",DATABASE!D4232)</f>
        <v/>
      </c>
      <c r="I4234" s="93">
        <f>IF(DATABASE!$X4232&lt;&gt;1,"",DATABASE!S4232)</f>
        <v/>
      </c>
    </row>
    <row r="4235" ht="16.5" customHeight="1" s="111">
      <c r="A4235" s="92">
        <f>IF(DATABASE!$X4233&lt;&gt;1,"",DATABASE!B4233)</f>
        <v/>
      </c>
      <c r="B4235" s="93">
        <f>IF(DATABASE!$X4233&lt;&gt;1,"",DATABASE!M4233)</f>
        <v/>
      </c>
      <c r="C4235" s="94">
        <f>IF(DATABASE!$X4233&lt;&gt;1,"",DATABASE!A4233)</f>
        <v/>
      </c>
      <c r="D4235" s="94">
        <f>IF(DATABASE!$X4233&lt;&gt;1,"",DATABASE!P4233)</f>
        <v/>
      </c>
      <c r="E4235" s="94">
        <f>IF(DATABASE!$X4233&lt;&gt;1,"",DATABASE!L4233)</f>
        <v/>
      </c>
      <c r="F4235" s="94">
        <f>IF(DATABASE!$X4233&lt;&gt;1,"",DATABASE!Q4233)</f>
        <v/>
      </c>
      <c r="G4235" s="94">
        <f>IF(DATABASE!$X4233&lt;&gt;1,"",DATABASE!C4233)</f>
        <v/>
      </c>
      <c r="H4235" s="94">
        <f>IF(DATABASE!$X4233&lt;&gt;1,"",DATABASE!D4233)</f>
        <v/>
      </c>
      <c r="I4235" s="93">
        <f>IF(DATABASE!$X4233&lt;&gt;1,"",DATABASE!S4233)</f>
        <v/>
      </c>
    </row>
    <row r="4236" ht="16.5" customHeight="1" s="111">
      <c r="A4236" s="92">
        <f>IF(DATABASE!$X4234&lt;&gt;1,"",DATABASE!B4234)</f>
        <v/>
      </c>
      <c r="B4236" s="93">
        <f>IF(DATABASE!$X4234&lt;&gt;1,"",DATABASE!M4234)</f>
        <v/>
      </c>
      <c r="C4236" s="94">
        <f>IF(DATABASE!$X4234&lt;&gt;1,"",DATABASE!A4234)</f>
        <v/>
      </c>
      <c r="D4236" s="94">
        <f>IF(DATABASE!$X4234&lt;&gt;1,"",DATABASE!P4234)</f>
        <v/>
      </c>
      <c r="E4236" s="94">
        <f>IF(DATABASE!$X4234&lt;&gt;1,"",DATABASE!L4234)</f>
        <v/>
      </c>
      <c r="F4236" s="94">
        <f>IF(DATABASE!$X4234&lt;&gt;1,"",DATABASE!Q4234)</f>
        <v/>
      </c>
      <c r="G4236" s="94">
        <f>IF(DATABASE!$X4234&lt;&gt;1,"",DATABASE!C4234)</f>
        <v/>
      </c>
      <c r="H4236" s="94">
        <f>IF(DATABASE!$X4234&lt;&gt;1,"",DATABASE!D4234)</f>
        <v/>
      </c>
      <c r="I4236" s="93">
        <f>IF(DATABASE!$X4234&lt;&gt;1,"",DATABASE!S4234)</f>
        <v/>
      </c>
    </row>
    <row r="4237" ht="16.5" customHeight="1" s="111">
      <c r="A4237" s="92">
        <f>IF(DATABASE!$X4235&lt;&gt;1,"",DATABASE!B4235)</f>
        <v/>
      </c>
      <c r="B4237" s="93">
        <f>IF(DATABASE!$X4235&lt;&gt;1,"",DATABASE!M4235)</f>
        <v/>
      </c>
      <c r="C4237" s="94">
        <f>IF(DATABASE!$X4235&lt;&gt;1,"",DATABASE!A4235)</f>
        <v/>
      </c>
      <c r="D4237" s="94">
        <f>IF(DATABASE!$X4235&lt;&gt;1,"",DATABASE!P4235)</f>
        <v/>
      </c>
      <c r="E4237" s="94">
        <f>IF(DATABASE!$X4235&lt;&gt;1,"",DATABASE!L4235)</f>
        <v/>
      </c>
      <c r="F4237" s="94">
        <f>IF(DATABASE!$X4235&lt;&gt;1,"",DATABASE!Q4235)</f>
        <v/>
      </c>
      <c r="G4237" s="94">
        <f>IF(DATABASE!$X4235&lt;&gt;1,"",DATABASE!C4235)</f>
        <v/>
      </c>
      <c r="H4237" s="94">
        <f>IF(DATABASE!$X4235&lt;&gt;1,"",DATABASE!D4235)</f>
        <v/>
      </c>
      <c r="I4237" s="93">
        <f>IF(DATABASE!$X4235&lt;&gt;1,"",DATABASE!S4235)</f>
        <v/>
      </c>
    </row>
    <row r="4238" ht="16.5" customHeight="1" s="111">
      <c r="A4238" s="92">
        <f>IF(DATABASE!$X4236&lt;&gt;1,"",DATABASE!B4236)</f>
        <v/>
      </c>
      <c r="B4238" s="93">
        <f>IF(DATABASE!$X4236&lt;&gt;1,"",DATABASE!M4236)</f>
        <v/>
      </c>
      <c r="C4238" s="94">
        <f>IF(DATABASE!$X4236&lt;&gt;1,"",DATABASE!A4236)</f>
        <v/>
      </c>
      <c r="D4238" s="94">
        <f>IF(DATABASE!$X4236&lt;&gt;1,"",DATABASE!P4236)</f>
        <v/>
      </c>
      <c r="E4238" s="94">
        <f>IF(DATABASE!$X4236&lt;&gt;1,"",DATABASE!L4236)</f>
        <v/>
      </c>
      <c r="F4238" s="94">
        <f>IF(DATABASE!$X4236&lt;&gt;1,"",DATABASE!Q4236)</f>
        <v/>
      </c>
      <c r="G4238" s="94">
        <f>IF(DATABASE!$X4236&lt;&gt;1,"",DATABASE!C4236)</f>
        <v/>
      </c>
      <c r="H4238" s="94">
        <f>IF(DATABASE!$X4236&lt;&gt;1,"",DATABASE!D4236)</f>
        <v/>
      </c>
      <c r="I4238" s="93">
        <f>IF(DATABASE!$X4236&lt;&gt;1,"",DATABASE!S4236)</f>
        <v/>
      </c>
    </row>
    <row r="4239" ht="16.5" customHeight="1" s="111">
      <c r="A4239" s="92">
        <f>IF(DATABASE!$X4237&lt;&gt;1,"",DATABASE!B4237)</f>
        <v/>
      </c>
      <c r="B4239" s="93">
        <f>IF(DATABASE!$X4237&lt;&gt;1,"",DATABASE!M4237)</f>
        <v/>
      </c>
      <c r="C4239" s="94">
        <f>IF(DATABASE!$X4237&lt;&gt;1,"",DATABASE!A4237)</f>
        <v/>
      </c>
      <c r="D4239" s="94">
        <f>IF(DATABASE!$X4237&lt;&gt;1,"",DATABASE!P4237)</f>
        <v/>
      </c>
      <c r="E4239" s="94">
        <f>IF(DATABASE!$X4237&lt;&gt;1,"",DATABASE!L4237)</f>
        <v/>
      </c>
      <c r="F4239" s="94">
        <f>IF(DATABASE!$X4237&lt;&gt;1,"",DATABASE!Q4237)</f>
        <v/>
      </c>
      <c r="G4239" s="94">
        <f>IF(DATABASE!$X4237&lt;&gt;1,"",DATABASE!C4237)</f>
        <v/>
      </c>
      <c r="H4239" s="94">
        <f>IF(DATABASE!$X4237&lt;&gt;1,"",DATABASE!D4237)</f>
        <v/>
      </c>
      <c r="I4239" s="93">
        <f>IF(DATABASE!$X4237&lt;&gt;1,"",DATABASE!S4237)</f>
        <v/>
      </c>
    </row>
    <row r="4240" ht="16.5" customHeight="1" s="111">
      <c r="A4240" s="92">
        <f>IF(DATABASE!$X4238&lt;&gt;1,"",DATABASE!B4238)</f>
        <v/>
      </c>
      <c r="B4240" s="93">
        <f>IF(DATABASE!$X4238&lt;&gt;1,"",DATABASE!M4238)</f>
        <v/>
      </c>
      <c r="C4240" s="94">
        <f>IF(DATABASE!$X4238&lt;&gt;1,"",DATABASE!A4238)</f>
        <v/>
      </c>
      <c r="D4240" s="94">
        <f>IF(DATABASE!$X4238&lt;&gt;1,"",DATABASE!P4238)</f>
        <v/>
      </c>
      <c r="E4240" s="94">
        <f>IF(DATABASE!$X4238&lt;&gt;1,"",DATABASE!L4238)</f>
        <v/>
      </c>
      <c r="F4240" s="94">
        <f>IF(DATABASE!$X4238&lt;&gt;1,"",DATABASE!Q4238)</f>
        <v/>
      </c>
      <c r="G4240" s="94">
        <f>IF(DATABASE!$X4238&lt;&gt;1,"",DATABASE!C4238)</f>
        <v/>
      </c>
      <c r="H4240" s="94">
        <f>IF(DATABASE!$X4238&lt;&gt;1,"",DATABASE!D4238)</f>
        <v/>
      </c>
      <c r="I4240" s="93">
        <f>IF(DATABASE!$X4238&lt;&gt;1,"",DATABASE!S4238)</f>
        <v/>
      </c>
    </row>
    <row r="4241" ht="16.5" customHeight="1" s="111">
      <c r="A4241" s="92">
        <f>IF(DATABASE!$X4239&lt;&gt;1,"",DATABASE!B4239)</f>
        <v/>
      </c>
      <c r="B4241" s="93">
        <f>IF(DATABASE!$X4239&lt;&gt;1,"",DATABASE!M4239)</f>
        <v/>
      </c>
      <c r="C4241" s="94">
        <f>IF(DATABASE!$X4239&lt;&gt;1,"",DATABASE!A4239)</f>
        <v/>
      </c>
      <c r="D4241" s="94">
        <f>IF(DATABASE!$X4239&lt;&gt;1,"",DATABASE!P4239)</f>
        <v/>
      </c>
      <c r="E4241" s="94">
        <f>IF(DATABASE!$X4239&lt;&gt;1,"",DATABASE!L4239)</f>
        <v/>
      </c>
      <c r="F4241" s="94">
        <f>IF(DATABASE!$X4239&lt;&gt;1,"",DATABASE!Q4239)</f>
        <v/>
      </c>
      <c r="G4241" s="94">
        <f>IF(DATABASE!$X4239&lt;&gt;1,"",DATABASE!C4239)</f>
        <v/>
      </c>
      <c r="H4241" s="94">
        <f>IF(DATABASE!$X4239&lt;&gt;1,"",DATABASE!D4239)</f>
        <v/>
      </c>
      <c r="I4241" s="93">
        <f>IF(DATABASE!$X4239&lt;&gt;1,"",DATABASE!S4239)</f>
        <v/>
      </c>
    </row>
    <row r="4242" ht="16.5" customHeight="1" s="111">
      <c r="A4242" s="92">
        <f>IF(DATABASE!$X4240&lt;&gt;1,"",DATABASE!B4240)</f>
        <v/>
      </c>
      <c r="B4242" s="93">
        <f>IF(DATABASE!$X4240&lt;&gt;1,"",DATABASE!M4240)</f>
        <v/>
      </c>
      <c r="C4242" s="94">
        <f>IF(DATABASE!$X4240&lt;&gt;1,"",DATABASE!A4240)</f>
        <v/>
      </c>
      <c r="D4242" s="94">
        <f>IF(DATABASE!$X4240&lt;&gt;1,"",DATABASE!P4240)</f>
        <v/>
      </c>
      <c r="E4242" s="94">
        <f>IF(DATABASE!$X4240&lt;&gt;1,"",DATABASE!L4240)</f>
        <v/>
      </c>
      <c r="F4242" s="94">
        <f>IF(DATABASE!$X4240&lt;&gt;1,"",DATABASE!Q4240)</f>
        <v/>
      </c>
      <c r="G4242" s="94">
        <f>IF(DATABASE!$X4240&lt;&gt;1,"",DATABASE!C4240)</f>
        <v/>
      </c>
      <c r="H4242" s="94">
        <f>IF(DATABASE!$X4240&lt;&gt;1,"",DATABASE!D4240)</f>
        <v/>
      </c>
      <c r="I4242" s="93">
        <f>IF(DATABASE!$X4240&lt;&gt;1,"",DATABASE!S4240)</f>
        <v/>
      </c>
    </row>
    <row r="4243" ht="16.5" customHeight="1" s="111">
      <c r="A4243" s="92">
        <f>IF(DATABASE!$X4241&lt;&gt;1,"",DATABASE!B4241)</f>
        <v/>
      </c>
      <c r="B4243" s="93">
        <f>IF(DATABASE!$X4241&lt;&gt;1,"",DATABASE!M4241)</f>
        <v/>
      </c>
      <c r="C4243" s="94">
        <f>IF(DATABASE!$X4241&lt;&gt;1,"",DATABASE!A4241)</f>
        <v/>
      </c>
      <c r="D4243" s="94">
        <f>IF(DATABASE!$X4241&lt;&gt;1,"",DATABASE!P4241)</f>
        <v/>
      </c>
      <c r="E4243" s="94">
        <f>IF(DATABASE!$X4241&lt;&gt;1,"",DATABASE!L4241)</f>
        <v/>
      </c>
      <c r="F4243" s="94">
        <f>IF(DATABASE!$X4241&lt;&gt;1,"",DATABASE!Q4241)</f>
        <v/>
      </c>
      <c r="G4243" s="94">
        <f>IF(DATABASE!$X4241&lt;&gt;1,"",DATABASE!C4241)</f>
        <v/>
      </c>
      <c r="H4243" s="94">
        <f>IF(DATABASE!$X4241&lt;&gt;1,"",DATABASE!D4241)</f>
        <v/>
      </c>
      <c r="I4243" s="93">
        <f>IF(DATABASE!$X4241&lt;&gt;1,"",DATABASE!S4241)</f>
        <v/>
      </c>
    </row>
    <row r="4244" ht="16.5" customHeight="1" s="111">
      <c r="A4244" s="92">
        <f>IF(DATABASE!$X4242&lt;&gt;1,"",DATABASE!B4242)</f>
        <v/>
      </c>
      <c r="B4244" s="93">
        <f>IF(DATABASE!$X4242&lt;&gt;1,"",DATABASE!M4242)</f>
        <v/>
      </c>
      <c r="C4244" s="94">
        <f>IF(DATABASE!$X4242&lt;&gt;1,"",DATABASE!A4242)</f>
        <v/>
      </c>
      <c r="D4244" s="94">
        <f>IF(DATABASE!$X4242&lt;&gt;1,"",DATABASE!P4242)</f>
        <v/>
      </c>
      <c r="E4244" s="94">
        <f>IF(DATABASE!$X4242&lt;&gt;1,"",DATABASE!L4242)</f>
        <v/>
      </c>
      <c r="F4244" s="94">
        <f>IF(DATABASE!$X4242&lt;&gt;1,"",DATABASE!Q4242)</f>
        <v/>
      </c>
      <c r="G4244" s="94">
        <f>IF(DATABASE!$X4242&lt;&gt;1,"",DATABASE!C4242)</f>
        <v/>
      </c>
      <c r="H4244" s="94">
        <f>IF(DATABASE!$X4242&lt;&gt;1,"",DATABASE!D4242)</f>
        <v/>
      </c>
      <c r="I4244" s="93">
        <f>IF(DATABASE!$X4242&lt;&gt;1,"",DATABASE!S4242)</f>
        <v/>
      </c>
    </row>
    <row r="4245" ht="16.5" customHeight="1" s="111">
      <c r="A4245" s="92">
        <f>IF(DATABASE!$X4243&lt;&gt;1,"",DATABASE!B4243)</f>
        <v/>
      </c>
      <c r="B4245" s="93">
        <f>IF(DATABASE!$X4243&lt;&gt;1,"",DATABASE!M4243)</f>
        <v/>
      </c>
      <c r="C4245" s="94">
        <f>IF(DATABASE!$X4243&lt;&gt;1,"",DATABASE!A4243)</f>
        <v/>
      </c>
      <c r="D4245" s="94">
        <f>IF(DATABASE!$X4243&lt;&gt;1,"",DATABASE!P4243)</f>
        <v/>
      </c>
      <c r="E4245" s="94">
        <f>IF(DATABASE!$X4243&lt;&gt;1,"",DATABASE!L4243)</f>
        <v/>
      </c>
      <c r="F4245" s="94">
        <f>IF(DATABASE!$X4243&lt;&gt;1,"",DATABASE!Q4243)</f>
        <v/>
      </c>
      <c r="G4245" s="94">
        <f>IF(DATABASE!$X4243&lt;&gt;1,"",DATABASE!C4243)</f>
        <v/>
      </c>
      <c r="H4245" s="94">
        <f>IF(DATABASE!$X4243&lt;&gt;1,"",DATABASE!D4243)</f>
        <v/>
      </c>
      <c r="I4245" s="93">
        <f>IF(DATABASE!$X4243&lt;&gt;1,"",DATABASE!S4243)</f>
        <v/>
      </c>
    </row>
    <row r="4246" ht="16.5" customHeight="1" s="111">
      <c r="A4246" s="92">
        <f>IF(DATABASE!$X4244&lt;&gt;1,"",DATABASE!B4244)</f>
        <v/>
      </c>
      <c r="B4246" s="93">
        <f>IF(DATABASE!$X4244&lt;&gt;1,"",DATABASE!M4244)</f>
        <v/>
      </c>
      <c r="C4246" s="94">
        <f>IF(DATABASE!$X4244&lt;&gt;1,"",DATABASE!A4244)</f>
        <v/>
      </c>
      <c r="D4246" s="94">
        <f>IF(DATABASE!$X4244&lt;&gt;1,"",DATABASE!P4244)</f>
        <v/>
      </c>
      <c r="E4246" s="94">
        <f>IF(DATABASE!$X4244&lt;&gt;1,"",DATABASE!L4244)</f>
        <v/>
      </c>
      <c r="F4246" s="94">
        <f>IF(DATABASE!$X4244&lt;&gt;1,"",DATABASE!Q4244)</f>
        <v/>
      </c>
      <c r="G4246" s="94">
        <f>IF(DATABASE!$X4244&lt;&gt;1,"",DATABASE!C4244)</f>
        <v/>
      </c>
      <c r="H4246" s="94">
        <f>IF(DATABASE!$X4244&lt;&gt;1,"",DATABASE!D4244)</f>
        <v/>
      </c>
      <c r="I4246" s="93">
        <f>IF(DATABASE!$X4244&lt;&gt;1,"",DATABASE!S4244)</f>
        <v/>
      </c>
    </row>
    <row r="4247" ht="16.5" customHeight="1" s="111">
      <c r="A4247" s="92">
        <f>IF(DATABASE!$X4245&lt;&gt;1,"",DATABASE!B4245)</f>
        <v/>
      </c>
      <c r="B4247" s="93">
        <f>IF(DATABASE!$X4245&lt;&gt;1,"",DATABASE!M4245)</f>
        <v/>
      </c>
      <c r="C4247" s="94">
        <f>IF(DATABASE!$X4245&lt;&gt;1,"",DATABASE!A4245)</f>
        <v/>
      </c>
      <c r="D4247" s="94">
        <f>IF(DATABASE!$X4245&lt;&gt;1,"",DATABASE!P4245)</f>
        <v/>
      </c>
      <c r="E4247" s="94">
        <f>IF(DATABASE!$X4245&lt;&gt;1,"",DATABASE!L4245)</f>
        <v/>
      </c>
      <c r="F4247" s="94">
        <f>IF(DATABASE!$X4245&lt;&gt;1,"",DATABASE!Q4245)</f>
        <v/>
      </c>
      <c r="G4247" s="94">
        <f>IF(DATABASE!$X4245&lt;&gt;1,"",DATABASE!C4245)</f>
        <v/>
      </c>
      <c r="H4247" s="94">
        <f>IF(DATABASE!$X4245&lt;&gt;1,"",DATABASE!D4245)</f>
        <v/>
      </c>
      <c r="I4247" s="93">
        <f>IF(DATABASE!$X4245&lt;&gt;1,"",DATABASE!S4245)</f>
        <v/>
      </c>
    </row>
    <row r="4248" ht="16.5" customHeight="1" s="111">
      <c r="A4248" s="92">
        <f>IF(DATABASE!$X4246&lt;&gt;1,"",DATABASE!B4246)</f>
        <v/>
      </c>
      <c r="B4248" s="93">
        <f>IF(DATABASE!$X4246&lt;&gt;1,"",DATABASE!M4246)</f>
        <v/>
      </c>
      <c r="C4248" s="94">
        <f>IF(DATABASE!$X4246&lt;&gt;1,"",DATABASE!A4246)</f>
        <v/>
      </c>
      <c r="D4248" s="94">
        <f>IF(DATABASE!$X4246&lt;&gt;1,"",DATABASE!P4246)</f>
        <v/>
      </c>
      <c r="E4248" s="94">
        <f>IF(DATABASE!$X4246&lt;&gt;1,"",DATABASE!L4246)</f>
        <v/>
      </c>
      <c r="F4248" s="94">
        <f>IF(DATABASE!$X4246&lt;&gt;1,"",DATABASE!Q4246)</f>
        <v/>
      </c>
      <c r="G4248" s="94">
        <f>IF(DATABASE!$X4246&lt;&gt;1,"",DATABASE!C4246)</f>
        <v/>
      </c>
      <c r="H4248" s="94">
        <f>IF(DATABASE!$X4246&lt;&gt;1,"",DATABASE!D4246)</f>
        <v/>
      </c>
      <c r="I4248" s="93">
        <f>IF(DATABASE!$X4246&lt;&gt;1,"",DATABASE!S4246)</f>
        <v/>
      </c>
    </row>
    <row r="4249" ht="16.5" customHeight="1" s="111">
      <c r="A4249" s="92">
        <f>IF(DATABASE!$X4247&lt;&gt;1,"",DATABASE!B4247)</f>
        <v/>
      </c>
      <c r="B4249" s="93">
        <f>IF(DATABASE!$X4247&lt;&gt;1,"",DATABASE!M4247)</f>
        <v/>
      </c>
      <c r="C4249" s="94">
        <f>IF(DATABASE!$X4247&lt;&gt;1,"",DATABASE!A4247)</f>
        <v/>
      </c>
      <c r="D4249" s="94">
        <f>IF(DATABASE!$X4247&lt;&gt;1,"",DATABASE!P4247)</f>
        <v/>
      </c>
      <c r="E4249" s="94">
        <f>IF(DATABASE!$X4247&lt;&gt;1,"",DATABASE!L4247)</f>
        <v/>
      </c>
      <c r="F4249" s="94">
        <f>IF(DATABASE!$X4247&lt;&gt;1,"",DATABASE!Q4247)</f>
        <v/>
      </c>
      <c r="G4249" s="94">
        <f>IF(DATABASE!$X4247&lt;&gt;1,"",DATABASE!C4247)</f>
        <v/>
      </c>
      <c r="H4249" s="94">
        <f>IF(DATABASE!$X4247&lt;&gt;1,"",DATABASE!D4247)</f>
        <v/>
      </c>
      <c r="I4249" s="93">
        <f>IF(DATABASE!$X4247&lt;&gt;1,"",DATABASE!S4247)</f>
        <v/>
      </c>
    </row>
    <row r="4250" ht="16.5" customHeight="1" s="111">
      <c r="A4250" s="92">
        <f>IF(DATABASE!$X4248&lt;&gt;1,"",DATABASE!B4248)</f>
        <v/>
      </c>
      <c r="B4250" s="93">
        <f>IF(DATABASE!$X4248&lt;&gt;1,"",DATABASE!M4248)</f>
        <v/>
      </c>
      <c r="C4250" s="94">
        <f>IF(DATABASE!$X4248&lt;&gt;1,"",DATABASE!A4248)</f>
        <v/>
      </c>
      <c r="D4250" s="94">
        <f>IF(DATABASE!$X4248&lt;&gt;1,"",DATABASE!P4248)</f>
        <v/>
      </c>
      <c r="E4250" s="94">
        <f>IF(DATABASE!$X4248&lt;&gt;1,"",DATABASE!L4248)</f>
        <v/>
      </c>
      <c r="F4250" s="94">
        <f>IF(DATABASE!$X4248&lt;&gt;1,"",DATABASE!Q4248)</f>
        <v/>
      </c>
      <c r="G4250" s="94">
        <f>IF(DATABASE!$X4248&lt;&gt;1,"",DATABASE!C4248)</f>
        <v/>
      </c>
      <c r="H4250" s="94">
        <f>IF(DATABASE!$X4248&lt;&gt;1,"",DATABASE!D4248)</f>
        <v/>
      </c>
      <c r="I4250" s="93">
        <f>IF(DATABASE!$X4248&lt;&gt;1,"",DATABASE!S4248)</f>
        <v/>
      </c>
    </row>
    <row r="4251" ht="16.5" customHeight="1" s="111">
      <c r="A4251" s="92">
        <f>IF(DATABASE!$X4249&lt;&gt;1,"",DATABASE!B4249)</f>
        <v/>
      </c>
      <c r="B4251" s="93">
        <f>IF(DATABASE!$X4249&lt;&gt;1,"",DATABASE!M4249)</f>
        <v/>
      </c>
      <c r="C4251" s="94">
        <f>IF(DATABASE!$X4249&lt;&gt;1,"",DATABASE!A4249)</f>
        <v/>
      </c>
      <c r="D4251" s="94">
        <f>IF(DATABASE!$X4249&lt;&gt;1,"",DATABASE!P4249)</f>
        <v/>
      </c>
      <c r="E4251" s="94">
        <f>IF(DATABASE!$X4249&lt;&gt;1,"",DATABASE!L4249)</f>
        <v/>
      </c>
      <c r="F4251" s="94">
        <f>IF(DATABASE!$X4249&lt;&gt;1,"",DATABASE!Q4249)</f>
        <v/>
      </c>
      <c r="G4251" s="94">
        <f>IF(DATABASE!$X4249&lt;&gt;1,"",DATABASE!C4249)</f>
        <v/>
      </c>
      <c r="H4251" s="94">
        <f>IF(DATABASE!$X4249&lt;&gt;1,"",DATABASE!D4249)</f>
        <v/>
      </c>
      <c r="I4251" s="93">
        <f>IF(DATABASE!$X4249&lt;&gt;1,"",DATABASE!S4249)</f>
        <v/>
      </c>
    </row>
    <row r="4252" ht="16.5" customHeight="1" s="111">
      <c r="A4252" s="92">
        <f>IF(DATABASE!$X4250&lt;&gt;1,"",DATABASE!B4250)</f>
        <v/>
      </c>
      <c r="B4252" s="93">
        <f>IF(DATABASE!$X4250&lt;&gt;1,"",DATABASE!M4250)</f>
        <v/>
      </c>
      <c r="C4252" s="94">
        <f>IF(DATABASE!$X4250&lt;&gt;1,"",DATABASE!A4250)</f>
        <v/>
      </c>
      <c r="D4252" s="94">
        <f>IF(DATABASE!$X4250&lt;&gt;1,"",DATABASE!P4250)</f>
        <v/>
      </c>
      <c r="E4252" s="94">
        <f>IF(DATABASE!$X4250&lt;&gt;1,"",DATABASE!L4250)</f>
        <v/>
      </c>
      <c r="F4252" s="94">
        <f>IF(DATABASE!$X4250&lt;&gt;1,"",DATABASE!Q4250)</f>
        <v/>
      </c>
      <c r="G4252" s="94">
        <f>IF(DATABASE!$X4250&lt;&gt;1,"",DATABASE!C4250)</f>
        <v/>
      </c>
      <c r="H4252" s="94">
        <f>IF(DATABASE!$X4250&lt;&gt;1,"",DATABASE!D4250)</f>
        <v/>
      </c>
      <c r="I4252" s="93">
        <f>IF(DATABASE!$X4250&lt;&gt;1,"",DATABASE!S4250)</f>
        <v/>
      </c>
    </row>
    <row r="4253" ht="16.5" customHeight="1" s="111">
      <c r="A4253" s="92">
        <f>IF(DATABASE!$X4251&lt;&gt;1,"",DATABASE!B4251)</f>
        <v/>
      </c>
      <c r="B4253" s="93">
        <f>IF(DATABASE!$X4251&lt;&gt;1,"",DATABASE!M4251)</f>
        <v/>
      </c>
      <c r="C4253" s="94">
        <f>IF(DATABASE!$X4251&lt;&gt;1,"",DATABASE!A4251)</f>
        <v/>
      </c>
      <c r="D4253" s="94">
        <f>IF(DATABASE!$X4251&lt;&gt;1,"",DATABASE!P4251)</f>
        <v/>
      </c>
      <c r="E4253" s="94">
        <f>IF(DATABASE!$X4251&lt;&gt;1,"",DATABASE!L4251)</f>
        <v/>
      </c>
      <c r="F4253" s="94">
        <f>IF(DATABASE!$X4251&lt;&gt;1,"",DATABASE!Q4251)</f>
        <v/>
      </c>
      <c r="G4253" s="94">
        <f>IF(DATABASE!$X4251&lt;&gt;1,"",DATABASE!C4251)</f>
        <v/>
      </c>
      <c r="H4253" s="94">
        <f>IF(DATABASE!$X4251&lt;&gt;1,"",DATABASE!D4251)</f>
        <v/>
      </c>
      <c r="I4253" s="93">
        <f>IF(DATABASE!$X4251&lt;&gt;1,"",DATABASE!S4251)</f>
        <v/>
      </c>
    </row>
    <row r="4254" ht="16.5" customHeight="1" s="111">
      <c r="A4254" s="92">
        <f>IF(DATABASE!$X4252&lt;&gt;1,"",DATABASE!B4252)</f>
        <v/>
      </c>
      <c r="B4254" s="93">
        <f>IF(DATABASE!$X4252&lt;&gt;1,"",DATABASE!M4252)</f>
        <v/>
      </c>
      <c r="C4254" s="94">
        <f>IF(DATABASE!$X4252&lt;&gt;1,"",DATABASE!A4252)</f>
        <v/>
      </c>
      <c r="D4254" s="94">
        <f>IF(DATABASE!$X4252&lt;&gt;1,"",DATABASE!P4252)</f>
        <v/>
      </c>
      <c r="E4254" s="94">
        <f>IF(DATABASE!$X4252&lt;&gt;1,"",DATABASE!L4252)</f>
        <v/>
      </c>
      <c r="F4254" s="94">
        <f>IF(DATABASE!$X4252&lt;&gt;1,"",DATABASE!Q4252)</f>
        <v/>
      </c>
      <c r="G4254" s="94">
        <f>IF(DATABASE!$X4252&lt;&gt;1,"",DATABASE!C4252)</f>
        <v/>
      </c>
      <c r="H4254" s="94">
        <f>IF(DATABASE!$X4252&lt;&gt;1,"",DATABASE!D4252)</f>
        <v/>
      </c>
      <c r="I4254" s="93">
        <f>IF(DATABASE!$X4252&lt;&gt;1,"",DATABASE!S4252)</f>
        <v/>
      </c>
    </row>
    <row r="4255" ht="16.5" customHeight="1" s="111">
      <c r="A4255" s="92">
        <f>IF(DATABASE!$X4253&lt;&gt;1,"",DATABASE!B4253)</f>
        <v/>
      </c>
      <c r="B4255" s="93">
        <f>IF(DATABASE!$X4253&lt;&gt;1,"",DATABASE!M4253)</f>
        <v/>
      </c>
      <c r="C4255" s="94">
        <f>IF(DATABASE!$X4253&lt;&gt;1,"",DATABASE!A4253)</f>
        <v/>
      </c>
      <c r="D4255" s="94">
        <f>IF(DATABASE!$X4253&lt;&gt;1,"",DATABASE!P4253)</f>
        <v/>
      </c>
      <c r="E4255" s="94">
        <f>IF(DATABASE!$X4253&lt;&gt;1,"",DATABASE!L4253)</f>
        <v/>
      </c>
      <c r="F4255" s="94">
        <f>IF(DATABASE!$X4253&lt;&gt;1,"",DATABASE!Q4253)</f>
        <v/>
      </c>
      <c r="G4255" s="94">
        <f>IF(DATABASE!$X4253&lt;&gt;1,"",DATABASE!C4253)</f>
        <v/>
      </c>
      <c r="H4255" s="94">
        <f>IF(DATABASE!$X4253&lt;&gt;1,"",DATABASE!D4253)</f>
        <v/>
      </c>
      <c r="I4255" s="93">
        <f>IF(DATABASE!$X4253&lt;&gt;1,"",DATABASE!S4253)</f>
        <v/>
      </c>
    </row>
    <row r="4256" ht="16.5" customHeight="1" s="111">
      <c r="A4256" s="92">
        <f>IF(DATABASE!$X4254&lt;&gt;1,"",DATABASE!B4254)</f>
        <v/>
      </c>
      <c r="B4256" s="93">
        <f>IF(DATABASE!$X4254&lt;&gt;1,"",DATABASE!M4254)</f>
        <v/>
      </c>
      <c r="C4256" s="94">
        <f>IF(DATABASE!$X4254&lt;&gt;1,"",DATABASE!A4254)</f>
        <v/>
      </c>
      <c r="D4256" s="94">
        <f>IF(DATABASE!$X4254&lt;&gt;1,"",DATABASE!P4254)</f>
        <v/>
      </c>
      <c r="E4256" s="94">
        <f>IF(DATABASE!$X4254&lt;&gt;1,"",DATABASE!L4254)</f>
        <v/>
      </c>
      <c r="F4256" s="94">
        <f>IF(DATABASE!$X4254&lt;&gt;1,"",DATABASE!Q4254)</f>
        <v/>
      </c>
      <c r="G4256" s="94">
        <f>IF(DATABASE!$X4254&lt;&gt;1,"",DATABASE!C4254)</f>
        <v/>
      </c>
      <c r="H4256" s="94">
        <f>IF(DATABASE!$X4254&lt;&gt;1,"",DATABASE!D4254)</f>
        <v/>
      </c>
      <c r="I4256" s="93">
        <f>IF(DATABASE!$X4254&lt;&gt;1,"",DATABASE!S4254)</f>
        <v/>
      </c>
    </row>
    <row r="4257" ht="16.5" customHeight="1" s="111">
      <c r="A4257" s="92">
        <f>IF(DATABASE!$X4255&lt;&gt;1,"",DATABASE!B4255)</f>
        <v/>
      </c>
      <c r="B4257" s="93">
        <f>IF(DATABASE!$X4255&lt;&gt;1,"",DATABASE!M4255)</f>
        <v/>
      </c>
      <c r="C4257" s="94">
        <f>IF(DATABASE!$X4255&lt;&gt;1,"",DATABASE!A4255)</f>
        <v/>
      </c>
      <c r="D4257" s="94">
        <f>IF(DATABASE!$X4255&lt;&gt;1,"",DATABASE!P4255)</f>
        <v/>
      </c>
      <c r="E4257" s="94">
        <f>IF(DATABASE!$X4255&lt;&gt;1,"",DATABASE!L4255)</f>
        <v/>
      </c>
      <c r="F4257" s="94">
        <f>IF(DATABASE!$X4255&lt;&gt;1,"",DATABASE!Q4255)</f>
        <v/>
      </c>
      <c r="G4257" s="94">
        <f>IF(DATABASE!$X4255&lt;&gt;1,"",DATABASE!C4255)</f>
        <v/>
      </c>
      <c r="H4257" s="94">
        <f>IF(DATABASE!$X4255&lt;&gt;1,"",DATABASE!D4255)</f>
        <v/>
      </c>
      <c r="I4257" s="93">
        <f>IF(DATABASE!$X4255&lt;&gt;1,"",DATABASE!S4255)</f>
        <v/>
      </c>
    </row>
    <row r="4258" ht="16.5" customHeight="1" s="111">
      <c r="A4258" s="92">
        <f>IF(DATABASE!$X4256&lt;&gt;1,"",DATABASE!B4256)</f>
        <v/>
      </c>
      <c r="B4258" s="93">
        <f>IF(DATABASE!$X4256&lt;&gt;1,"",DATABASE!M4256)</f>
        <v/>
      </c>
      <c r="C4258" s="94">
        <f>IF(DATABASE!$X4256&lt;&gt;1,"",DATABASE!A4256)</f>
        <v/>
      </c>
      <c r="D4258" s="94">
        <f>IF(DATABASE!$X4256&lt;&gt;1,"",DATABASE!P4256)</f>
        <v/>
      </c>
      <c r="E4258" s="94">
        <f>IF(DATABASE!$X4256&lt;&gt;1,"",DATABASE!L4256)</f>
        <v/>
      </c>
      <c r="F4258" s="94">
        <f>IF(DATABASE!$X4256&lt;&gt;1,"",DATABASE!Q4256)</f>
        <v/>
      </c>
      <c r="G4258" s="94">
        <f>IF(DATABASE!$X4256&lt;&gt;1,"",DATABASE!C4256)</f>
        <v/>
      </c>
      <c r="H4258" s="94">
        <f>IF(DATABASE!$X4256&lt;&gt;1,"",DATABASE!D4256)</f>
        <v/>
      </c>
      <c r="I4258" s="93">
        <f>IF(DATABASE!$X4256&lt;&gt;1,"",DATABASE!S4256)</f>
        <v/>
      </c>
    </row>
    <row r="4259" ht="16.5" customHeight="1" s="111">
      <c r="A4259" s="92">
        <f>IF(DATABASE!$X4257&lt;&gt;1,"",DATABASE!B4257)</f>
        <v/>
      </c>
      <c r="B4259" s="93">
        <f>IF(DATABASE!$X4257&lt;&gt;1,"",DATABASE!M4257)</f>
        <v/>
      </c>
      <c r="C4259" s="94">
        <f>IF(DATABASE!$X4257&lt;&gt;1,"",DATABASE!A4257)</f>
        <v/>
      </c>
      <c r="D4259" s="94">
        <f>IF(DATABASE!$X4257&lt;&gt;1,"",DATABASE!P4257)</f>
        <v/>
      </c>
      <c r="E4259" s="94">
        <f>IF(DATABASE!$X4257&lt;&gt;1,"",DATABASE!L4257)</f>
        <v/>
      </c>
      <c r="F4259" s="94">
        <f>IF(DATABASE!$X4257&lt;&gt;1,"",DATABASE!Q4257)</f>
        <v/>
      </c>
      <c r="G4259" s="94">
        <f>IF(DATABASE!$X4257&lt;&gt;1,"",DATABASE!C4257)</f>
        <v/>
      </c>
      <c r="H4259" s="94">
        <f>IF(DATABASE!$X4257&lt;&gt;1,"",DATABASE!D4257)</f>
        <v/>
      </c>
      <c r="I4259" s="93">
        <f>IF(DATABASE!$X4257&lt;&gt;1,"",DATABASE!S4257)</f>
        <v/>
      </c>
    </row>
    <row r="4260" ht="16.5" customHeight="1" s="111">
      <c r="A4260" s="92">
        <f>IF(DATABASE!$X4258&lt;&gt;1,"",DATABASE!B4258)</f>
        <v/>
      </c>
      <c r="B4260" s="93">
        <f>IF(DATABASE!$X4258&lt;&gt;1,"",DATABASE!M4258)</f>
        <v/>
      </c>
      <c r="C4260" s="94">
        <f>IF(DATABASE!$X4258&lt;&gt;1,"",DATABASE!A4258)</f>
        <v/>
      </c>
      <c r="D4260" s="94">
        <f>IF(DATABASE!$X4258&lt;&gt;1,"",DATABASE!P4258)</f>
        <v/>
      </c>
      <c r="E4260" s="94">
        <f>IF(DATABASE!$X4258&lt;&gt;1,"",DATABASE!L4258)</f>
        <v/>
      </c>
      <c r="F4260" s="94">
        <f>IF(DATABASE!$X4258&lt;&gt;1,"",DATABASE!Q4258)</f>
        <v/>
      </c>
      <c r="G4260" s="94">
        <f>IF(DATABASE!$X4258&lt;&gt;1,"",DATABASE!C4258)</f>
        <v/>
      </c>
      <c r="H4260" s="94">
        <f>IF(DATABASE!$X4258&lt;&gt;1,"",DATABASE!D4258)</f>
        <v/>
      </c>
      <c r="I4260" s="93">
        <f>IF(DATABASE!$X4258&lt;&gt;1,"",DATABASE!S4258)</f>
        <v/>
      </c>
    </row>
    <row r="4261" ht="16.5" customHeight="1" s="111">
      <c r="A4261" s="92">
        <f>IF(DATABASE!$X4259&lt;&gt;1,"",DATABASE!B4259)</f>
        <v/>
      </c>
      <c r="B4261" s="93">
        <f>IF(DATABASE!$X4259&lt;&gt;1,"",DATABASE!M4259)</f>
        <v/>
      </c>
      <c r="C4261" s="94">
        <f>IF(DATABASE!$X4259&lt;&gt;1,"",DATABASE!A4259)</f>
        <v/>
      </c>
      <c r="D4261" s="94">
        <f>IF(DATABASE!$X4259&lt;&gt;1,"",DATABASE!P4259)</f>
        <v/>
      </c>
      <c r="E4261" s="94">
        <f>IF(DATABASE!$X4259&lt;&gt;1,"",DATABASE!L4259)</f>
        <v/>
      </c>
      <c r="F4261" s="94">
        <f>IF(DATABASE!$X4259&lt;&gt;1,"",DATABASE!Q4259)</f>
        <v/>
      </c>
      <c r="G4261" s="94">
        <f>IF(DATABASE!$X4259&lt;&gt;1,"",DATABASE!C4259)</f>
        <v/>
      </c>
      <c r="H4261" s="94">
        <f>IF(DATABASE!$X4259&lt;&gt;1,"",DATABASE!D4259)</f>
        <v/>
      </c>
      <c r="I4261" s="93">
        <f>IF(DATABASE!$X4259&lt;&gt;1,"",DATABASE!S4259)</f>
        <v/>
      </c>
    </row>
    <row r="4262" ht="16.5" customHeight="1" s="111">
      <c r="A4262" s="92">
        <f>IF(DATABASE!$X4260&lt;&gt;1,"",DATABASE!B4260)</f>
        <v/>
      </c>
      <c r="B4262" s="93">
        <f>IF(DATABASE!$X4260&lt;&gt;1,"",DATABASE!M4260)</f>
        <v/>
      </c>
      <c r="C4262" s="94">
        <f>IF(DATABASE!$X4260&lt;&gt;1,"",DATABASE!A4260)</f>
        <v/>
      </c>
      <c r="D4262" s="94">
        <f>IF(DATABASE!$X4260&lt;&gt;1,"",DATABASE!P4260)</f>
        <v/>
      </c>
      <c r="E4262" s="94">
        <f>IF(DATABASE!$X4260&lt;&gt;1,"",DATABASE!L4260)</f>
        <v/>
      </c>
      <c r="F4262" s="94">
        <f>IF(DATABASE!$X4260&lt;&gt;1,"",DATABASE!Q4260)</f>
        <v/>
      </c>
      <c r="G4262" s="94">
        <f>IF(DATABASE!$X4260&lt;&gt;1,"",DATABASE!C4260)</f>
        <v/>
      </c>
      <c r="H4262" s="94">
        <f>IF(DATABASE!$X4260&lt;&gt;1,"",DATABASE!D4260)</f>
        <v/>
      </c>
      <c r="I4262" s="93">
        <f>IF(DATABASE!$X4260&lt;&gt;1,"",DATABASE!S4260)</f>
        <v/>
      </c>
    </row>
    <row r="4263" ht="16.5" customHeight="1" s="111">
      <c r="A4263" s="92">
        <f>IF(DATABASE!$X4261&lt;&gt;1,"",DATABASE!B4261)</f>
        <v/>
      </c>
      <c r="B4263" s="93">
        <f>IF(DATABASE!$X4261&lt;&gt;1,"",DATABASE!M4261)</f>
        <v/>
      </c>
      <c r="C4263" s="94">
        <f>IF(DATABASE!$X4261&lt;&gt;1,"",DATABASE!A4261)</f>
        <v/>
      </c>
      <c r="D4263" s="94">
        <f>IF(DATABASE!$X4261&lt;&gt;1,"",DATABASE!P4261)</f>
        <v/>
      </c>
      <c r="E4263" s="94">
        <f>IF(DATABASE!$X4261&lt;&gt;1,"",DATABASE!L4261)</f>
        <v/>
      </c>
      <c r="F4263" s="94">
        <f>IF(DATABASE!$X4261&lt;&gt;1,"",DATABASE!Q4261)</f>
        <v/>
      </c>
      <c r="G4263" s="94">
        <f>IF(DATABASE!$X4261&lt;&gt;1,"",DATABASE!C4261)</f>
        <v/>
      </c>
      <c r="H4263" s="94">
        <f>IF(DATABASE!$X4261&lt;&gt;1,"",DATABASE!D4261)</f>
        <v/>
      </c>
      <c r="I4263" s="93">
        <f>IF(DATABASE!$X4261&lt;&gt;1,"",DATABASE!S4261)</f>
        <v/>
      </c>
    </row>
    <row r="4264" ht="16.5" customHeight="1" s="111">
      <c r="A4264" s="92">
        <f>IF(DATABASE!$X4262&lt;&gt;1,"",DATABASE!B4262)</f>
        <v/>
      </c>
      <c r="B4264" s="93">
        <f>IF(DATABASE!$X4262&lt;&gt;1,"",DATABASE!M4262)</f>
        <v/>
      </c>
      <c r="C4264" s="94">
        <f>IF(DATABASE!$X4262&lt;&gt;1,"",DATABASE!A4262)</f>
        <v/>
      </c>
      <c r="D4264" s="94">
        <f>IF(DATABASE!$X4262&lt;&gt;1,"",DATABASE!P4262)</f>
        <v/>
      </c>
      <c r="E4264" s="94">
        <f>IF(DATABASE!$X4262&lt;&gt;1,"",DATABASE!L4262)</f>
        <v/>
      </c>
      <c r="F4264" s="94">
        <f>IF(DATABASE!$X4262&lt;&gt;1,"",DATABASE!Q4262)</f>
        <v/>
      </c>
      <c r="G4264" s="94">
        <f>IF(DATABASE!$X4262&lt;&gt;1,"",DATABASE!C4262)</f>
        <v/>
      </c>
      <c r="H4264" s="94">
        <f>IF(DATABASE!$X4262&lt;&gt;1,"",DATABASE!D4262)</f>
        <v/>
      </c>
      <c r="I4264" s="93">
        <f>IF(DATABASE!$X4262&lt;&gt;1,"",DATABASE!S4262)</f>
        <v/>
      </c>
    </row>
    <row r="4265" ht="16.5" customHeight="1" s="111">
      <c r="A4265" s="92">
        <f>IF(DATABASE!$X4263&lt;&gt;1,"",DATABASE!B4263)</f>
        <v/>
      </c>
      <c r="B4265" s="93">
        <f>IF(DATABASE!$X4263&lt;&gt;1,"",DATABASE!M4263)</f>
        <v/>
      </c>
      <c r="C4265" s="94">
        <f>IF(DATABASE!$X4263&lt;&gt;1,"",DATABASE!A4263)</f>
        <v/>
      </c>
      <c r="D4265" s="94">
        <f>IF(DATABASE!$X4263&lt;&gt;1,"",DATABASE!P4263)</f>
        <v/>
      </c>
      <c r="E4265" s="94">
        <f>IF(DATABASE!$X4263&lt;&gt;1,"",DATABASE!L4263)</f>
        <v/>
      </c>
      <c r="F4265" s="94">
        <f>IF(DATABASE!$X4263&lt;&gt;1,"",DATABASE!Q4263)</f>
        <v/>
      </c>
      <c r="G4265" s="94">
        <f>IF(DATABASE!$X4263&lt;&gt;1,"",DATABASE!C4263)</f>
        <v/>
      </c>
      <c r="H4265" s="94">
        <f>IF(DATABASE!$X4263&lt;&gt;1,"",DATABASE!D4263)</f>
        <v/>
      </c>
      <c r="I4265" s="93">
        <f>IF(DATABASE!$X4263&lt;&gt;1,"",DATABASE!S4263)</f>
        <v/>
      </c>
    </row>
    <row r="4266" ht="16.5" customHeight="1" s="111">
      <c r="A4266" s="92">
        <f>IF(DATABASE!$X4264&lt;&gt;1,"",DATABASE!B4264)</f>
        <v/>
      </c>
      <c r="B4266" s="93">
        <f>IF(DATABASE!$X4264&lt;&gt;1,"",DATABASE!M4264)</f>
        <v/>
      </c>
      <c r="C4266" s="94">
        <f>IF(DATABASE!$X4264&lt;&gt;1,"",DATABASE!A4264)</f>
        <v/>
      </c>
      <c r="D4266" s="94">
        <f>IF(DATABASE!$X4264&lt;&gt;1,"",DATABASE!P4264)</f>
        <v/>
      </c>
      <c r="E4266" s="94">
        <f>IF(DATABASE!$X4264&lt;&gt;1,"",DATABASE!L4264)</f>
        <v/>
      </c>
      <c r="F4266" s="94">
        <f>IF(DATABASE!$X4264&lt;&gt;1,"",DATABASE!Q4264)</f>
        <v/>
      </c>
      <c r="G4266" s="94">
        <f>IF(DATABASE!$X4264&lt;&gt;1,"",DATABASE!C4264)</f>
        <v/>
      </c>
      <c r="H4266" s="94">
        <f>IF(DATABASE!$X4264&lt;&gt;1,"",DATABASE!D4264)</f>
        <v/>
      </c>
      <c r="I4266" s="93">
        <f>IF(DATABASE!$X4264&lt;&gt;1,"",DATABASE!S4264)</f>
        <v/>
      </c>
    </row>
    <row r="4267" ht="16.5" customHeight="1" s="111">
      <c r="A4267" s="92">
        <f>IF(DATABASE!$X4265&lt;&gt;1,"",DATABASE!B4265)</f>
        <v/>
      </c>
      <c r="B4267" s="93">
        <f>IF(DATABASE!$X4265&lt;&gt;1,"",DATABASE!M4265)</f>
        <v/>
      </c>
      <c r="C4267" s="94">
        <f>IF(DATABASE!$X4265&lt;&gt;1,"",DATABASE!A4265)</f>
        <v/>
      </c>
      <c r="D4267" s="94">
        <f>IF(DATABASE!$X4265&lt;&gt;1,"",DATABASE!P4265)</f>
        <v/>
      </c>
      <c r="E4267" s="94">
        <f>IF(DATABASE!$X4265&lt;&gt;1,"",DATABASE!L4265)</f>
        <v/>
      </c>
      <c r="F4267" s="94">
        <f>IF(DATABASE!$X4265&lt;&gt;1,"",DATABASE!Q4265)</f>
        <v/>
      </c>
      <c r="G4267" s="94">
        <f>IF(DATABASE!$X4265&lt;&gt;1,"",DATABASE!C4265)</f>
        <v/>
      </c>
      <c r="H4267" s="94">
        <f>IF(DATABASE!$X4265&lt;&gt;1,"",DATABASE!D4265)</f>
        <v/>
      </c>
      <c r="I4267" s="93">
        <f>IF(DATABASE!$X4265&lt;&gt;1,"",DATABASE!S4265)</f>
        <v/>
      </c>
    </row>
    <row r="4268" ht="16.5" customHeight="1" s="111">
      <c r="A4268" s="92">
        <f>IF(DATABASE!$X4266&lt;&gt;1,"",DATABASE!B4266)</f>
        <v/>
      </c>
      <c r="B4268" s="93">
        <f>IF(DATABASE!$X4266&lt;&gt;1,"",DATABASE!M4266)</f>
        <v/>
      </c>
      <c r="C4268" s="94">
        <f>IF(DATABASE!$X4266&lt;&gt;1,"",DATABASE!A4266)</f>
        <v/>
      </c>
      <c r="D4268" s="94">
        <f>IF(DATABASE!$X4266&lt;&gt;1,"",DATABASE!P4266)</f>
        <v/>
      </c>
      <c r="E4268" s="94">
        <f>IF(DATABASE!$X4266&lt;&gt;1,"",DATABASE!L4266)</f>
        <v/>
      </c>
      <c r="F4268" s="94">
        <f>IF(DATABASE!$X4266&lt;&gt;1,"",DATABASE!Q4266)</f>
        <v/>
      </c>
      <c r="G4268" s="94">
        <f>IF(DATABASE!$X4266&lt;&gt;1,"",DATABASE!C4266)</f>
        <v/>
      </c>
      <c r="H4268" s="94">
        <f>IF(DATABASE!$X4266&lt;&gt;1,"",DATABASE!D4266)</f>
        <v/>
      </c>
      <c r="I4268" s="93">
        <f>IF(DATABASE!$X4266&lt;&gt;1,"",DATABASE!S4266)</f>
        <v/>
      </c>
    </row>
    <row r="4269" ht="16.5" customHeight="1" s="111">
      <c r="A4269" s="92">
        <f>IF(DATABASE!$X4267&lt;&gt;1,"",DATABASE!B4267)</f>
        <v/>
      </c>
      <c r="B4269" s="93">
        <f>IF(DATABASE!$X4267&lt;&gt;1,"",DATABASE!M4267)</f>
        <v/>
      </c>
      <c r="C4269" s="94">
        <f>IF(DATABASE!$X4267&lt;&gt;1,"",DATABASE!A4267)</f>
        <v/>
      </c>
      <c r="D4269" s="94">
        <f>IF(DATABASE!$X4267&lt;&gt;1,"",DATABASE!P4267)</f>
        <v/>
      </c>
      <c r="E4269" s="94">
        <f>IF(DATABASE!$X4267&lt;&gt;1,"",DATABASE!L4267)</f>
        <v/>
      </c>
      <c r="F4269" s="94">
        <f>IF(DATABASE!$X4267&lt;&gt;1,"",DATABASE!Q4267)</f>
        <v/>
      </c>
      <c r="G4269" s="94">
        <f>IF(DATABASE!$X4267&lt;&gt;1,"",DATABASE!C4267)</f>
        <v/>
      </c>
      <c r="H4269" s="94">
        <f>IF(DATABASE!$X4267&lt;&gt;1,"",DATABASE!D4267)</f>
        <v/>
      </c>
      <c r="I4269" s="93">
        <f>IF(DATABASE!$X4267&lt;&gt;1,"",DATABASE!S4267)</f>
        <v/>
      </c>
    </row>
    <row r="4270" ht="16.5" customHeight="1" s="111">
      <c r="A4270" s="92">
        <f>IF(DATABASE!$X4268&lt;&gt;1,"",DATABASE!B4268)</f>
        <v/>
      </c>
      <c r="B4270" s="93">
        <f>IF(DATABASE!$X4268&lt;&gt;1,"",DATABASE!M4268)</f>
        <v/>
      </c>
      <c r="C4270" s="94">
        <f>IF(DATABASE!$X4268&lt;&gt;1,"",DATABASE!A4268)</f>
        <v/>
      </c>
      <c r="D4270" s="94">
        <f>IF(DATABASE!$X4268&lt;&gt;1,"",DATABASE!P4268)</f>
        <v/>
      </c>
      <c r="E4270" s="94">
        <f>IF(DATABASE!$X4268&lt;&gt;1,"",DATABASE!L4268)</f>
        <v/>
      </c>
      <c r="F4270" s="94">
        <f>IF(DATABASE!$X4268&lt;&gt;1,"",DATABASE!Q4268)</f>
        <v/>
      </c>
      <c r="G4270" s="94">
        <f>IF(DATABASE!$X4268&lt;&gt;1,"",DATABASE!C4268)</f>
        <v/>
      </c>
      <c r="H4270" s="94">
        <f>IF(DATABASE!$X4268&lt;&gt;1,"",DATABASE!D4268)</f>
        <v/>
      </c>
      <c r="I4270" s="93">
        <f>IF(DATABASE!$X4268&lt;&gt;1,"",DATABASE!S4268)</f>
        <v/>
      </c>
    </row>
    <row r="4271" ht="16.5" customHeight="1" s="111">
      <c r="A4271" s="92">
        <f>IF(DATABASE!$X4269&lt;&gt;1,"",DATABASE!B4269)</f>
        <v/>
      </c>
      <c r="B4271" s="93">
        <f>IF(DATABASE!$X4269&lt;&gt;1,"",DATABASE!M4269)</f>
        <v/>
      </c>
      <c r="C4271" s="94">
        <f>IF(DATABASE!$X4269&lt;&gt;1,"",DATABASE!A4269)</f>
        <v/>
      </c>
      <c r="D4271" s="94">
        <f>IF(DATABASE!$X4269&lt;&gt;1,"",DATABASE!P4269)</f>
        <v/>
      </c>
      <c r="E4271" s="94">
        <f>IF(DATABASE!$X4269&lt;&gt;1,"",DATABASE!L4269)</f>
        <v/>
      </c>
      <c r="F4271" s="94">
        <f>IF(DATABASE!$X4269&lt;&gt;1,"",DATABASE!Q4269)</f>
        <v/>
      </c>
      <c r="G4271" s="94">
        <f>IF(DATABASE!$X4269&lt;&gt;1,"",DATABASE!C4269)</f>
        <v/>
      </c>
      <c r="H4271" s="94">
        <f>IF(DATABASE!$X4269&lt;&gt;1,"",DATABASE!D4269)</f>
        <v/>
      </c>
      <c r="I4271" s="93">
        <f>IF(DATABASE!$X4269&lt;&gt;1,"",DATABASE!S4269)</f>
        <v/>
      </c>
    </row>
    <row r="4272" ht="16.5" customHeight="1" s="111">
      <c r="A4272" s="92">
        <f>IF(DATABASE!$X4270&lt;&gt;1,"",DATABASE!B4270)</f>
        <v/>
      </c>
      <c r="B4272" s="93">
        <f>IF(DATABASE!$X4270&lt;&gt;1,"",DATABASE!M4270)</f>
        <v/>
      </c>
      <c r="C4272" s="94">
        <f>IF(DATABASE!$X4270&lt;&gt;1,"",DATABASE!A4270)</f>
        <v/>
      </c>
      <c r="D4272" s="94">
        <f>IF(DATABASE!$X4270&lt;&gt;1,"",DATABASE!P4270)</f>
        <v/>
      </c>
      <c r="E4272" s="94">
        <f>IF(DATABASE!$X4270&lt;&gt;1,"",DATABASE!L4270)</f>
        <v/>
      </c>
      <c r="F4272" s="94">
        <f>IF(DATABASE!$X4270&lt;&gt;1,"",DATABASE!Q4270)</f>
        <v/>
      </c>
      <c r="G4272" s="94">
        <f>IF(DATABASE!$X4270&lt;&gt;1,"",DATABASE!C4270)</f>
        <v/>
      </c>
      <c r="H4272" s="94">
        <f>IF(DATABASE!$X4270&lt;&gt;1,"",DATABASE!D4270)</f>
        <v/>
      </c>
      <c r="I4272" s="93">
        <f>IF(DATABASE!$X4270&lt;&gt;1,"",DATABASE!S4270)</f>
        <v/>
      </c>
    </row>
    <row r="4273" ht="16.5" customHeight="1" s="111">
      <c r="A4273" s="92">
        <f>IF(DATABASE!$X4271&lt;&gt;1,"",DATABASE!B4271)</f>
        <v/>
      </c>
      <c r="B4273" s="93">
        <f>IF(DATABASE!$X4271&lt;&gt;1,"",DATABASE!M4271)</f>
        <v/>
      </c>
      <c r="C4273" s="94">
        <f>IF(DATABASE!$X4271&lt;&gt;1,"",DATABASE!A4271)</f>
        <v/>
      </c>
      <c r="D4273" s="94">
        <f>IF(DATABASE!$X4271&lt;&gt;1,"",DATABASE!P4271)</f>
        <v/>
      </c>
      <c r="E4273" s="94">
        <f>IF(DATABASE!$X4271&lt;&gt;1,"",DATABASE!L4271)</f>
        <v/>
      </c>
      <c r="F4273" s="94">
        <f>IF(DATABASE!$X4271&lt;&gt;1,"",DATABASE!Q4271)</f>
        <v/>
      </c>
      <c r="G4273" s="94">
        <f>IF(DATABASE!$X4271&lt;&gt;1,"",DATABASE!C4271)</f>
        <v/>
      </c>
      <c r="H4273" s="94">
        <f>IF(DATABASE!$X4271&lt;&gt;1,"",DATABASE!D4271)</f>
        <v/>
      </c>
      <c r="I4273" s="93">
        <f>IF(DATABASE!$X4271&lt;&gt;1,"",DATABASE!S4271)</f>
        <v/>
      </c>
    </row>
    <row r="4274" ht="16.5" customHeight="1" s="111">
      <c r="A4274" s="92">
        <f>IF(DATABASE!$X4272&lt;&gt;1,"",DATABASE!B4272)</f>
        <v/>
      </c>
      <c r="B4274" s="93">
        <f>IF(DATABASE!$X4272&lt;&gt;1,"",DATABASE!M4272)</f>
        <v/>
      </c>
      <c r="C4274" s="94">
        <f>IF(DATABASE!$X4272&lt;&gt;1,"",DATABASE!A4272)</f>
        <v/>
      </c>
      <c r="D4274" s="94">
        <f>IF(DATABASE!$X4272&lt;&gt;1,"",DATABASE!P4272)</f>
        <v/>
      </c>
      <c r="E4274" s="94">
        <f>IF(DATABASE!$X4272&lt;&gt;1,"",DATABASE!L4272)</f>
        <v/>
      </c>
      <c r="F4274" s="94">
        <f>IF(DATABASE!$X4272&lt;&gt;1,"",DATABASE!Q4272)</f>
        <v/>
      </c>
      <c r="G4274" s="94">
        <f>IF(DATABASE!$X4272&lt;&gt;1,"",DATABASE!C4272)</f>
        <v/>
      </c>
      <c r="H4274" s="94">
        <f>IF(DATABASE!$X4272&lt;&gt;1,"",DATABASE!D4272)</f>
        <v/>
      </c>
      <c r="I4274" s="93">
        <f>IF(DATABASE!$X4272&lt;&gt;1,"",DATABASE!S4272)</f>
        <v/>
      </c>
    </row>
    <row r="4275" ht="16.5" customHeight="1" s="111">
      <c r="A4275" s="92">
        <f>IF(DATABASE!$X4273&lt;&gt;1,"",DATABASE!B4273)</f>
        <v/>
      </c>
      <c r="B4275" s="93">
        <f>IF(DATABASE!$X4273&lt;&gt;1,"",DATABASE!M4273)</f>
        <v/>
      </c>
      <c r="C4275" s="94">
        <f>IF(DATABASE!$X4273&lt;&gt;1,"",DATABASE!A4273)</f>
        <v/>
      </c>
      <c r="D4275" s="94">
        <f>IF(DATABASE!$X4273&lt;&gt;1,"",DATABASE!P4273)</f>
        <v/>
      </c>
      <c r="E4275" s="94">
        <f>IF(DATABASE!$X4273&lt;&gt;1,"",DATABASE!L4273)</f>
        <v/>
      </c>
      <c r="F4275" s="94">
        <f>IF(DATABASE!$X4273&lt;&gt;1,"",DATABASE!Q4273)</f>
        <v/>
      </c>
      <c r="G4275" s="94">
        <f>IF(DATABASE!$X4273&lt;&gt;1,"",DATABASE!C4273)</f>
        <v/>
      </c>
      <c r="H4275" s="94">
        <f>IF(DATABASE!$X4273&lt;&gt;1,"",DATABASE!D4273)</f>
        <v/>
      </c>
      <c r="I4275" s="93">
        <f>IF(DATABASE!$X4273&lt;&gt;1,"",DATABASE!S4273)</f>
        <v/>
      </c>
    </row>
    <row r="4276" ht="16.5" customHeight="1" s="111">
      <c r="A4276" s="92">
        <f>IF(DATABASE!$X4274&lt;&gt;1,"",DATABASE!B4274)</f>
        <v/>
      </c>
      <c r="B4276" s="93">
        <f>IF(DATABASE!$X4274&lt;&gt;1,"",DATABASE!M4274)</f>
        <v/>
      </c>
      <c r="C4276" s="94">
        <f>IF(DATABASE!$X4274&lt;&gt;1,"",DATABASE!A4274)</f>
        <v/>
      </c>
      <c r="D4276" s="94">
        <f>IF(DATABASE!$X4274&lt;&gt;1,"",DATABASE!P4274)</f>
        <v/>
      </c>
      <c r="E4276" s="94">
        <f>IF(DATABASE!$X4274&lt;&gt;1,"",DATABASE!L4274)</f>
        <v/>
      </c>
      <c r="F4276" s="94">
        <f>IF(DATABASE!$X4274&lt;&gt;1,"",DATABASE!Q4274)</f>
        <v/>
      </c>
      <c r="G4276" s="94">
        <f>IF(DATABASE!$X4274&lt;&gt;1,"",DATABASE!C4274)</f>
        <v/>
      </c>
      <c r="H4276" s="94">
        <f>IF(DATABASE!$X4274&lt;&gt;1,"",DATABASE!D4274)</f>
        <v/>
      </c>
      <c r="I4276" s="93">
        <f>IF(DATABASE!$X4274&lt;&gt;1,"",DATABASE!S4274)</f>
        <v/>
      </c>
    </row>
    <row r="4277" ht="16.5" customHeight="1" s="111">
      <c r="A4277" s="92">
        <f>IF(DATABASE!$X4275&lt;&gt;1,"",DATABASE!B4275)</f>
        <v/>
      </c>
      <c r="B4277" s="93">
        <f>IF(DATABASE!$X4275&lt;&gt;1,"",DATABASE!M4275)</f>
        <v/>
      </c>
      <c r="C4277" s="94">
        <f>IF(DATABASE!$X4275&lt;&gt;1,"",DATABASE!A4275)</f>
        <v/>
      </c>
      <c r="D4277" s="94">
        <f>IF(DATABASE!$X4275&lt;&gt;1,"",DATABASE!P4275)</f>
        <v/>
      </c>
      <c r="E4277" s="94">
        <f>IF(DATABASE!$X4275&lt;&gt;1,"",DATABASE!L4275)</f>
        <v/>
      </c>
      <c r="F4277" s="94">
        <f>IF(DATABASE!$X4275&lt;&gt;1,"",DATABASE!Q4275)</f>
        <v/>
      </c>
      <c r="G4277" s="94">
        <f>IF(DATABASE!$X4275&lt;&gt;1,"",DATABASE!C4275)</f>
        <v/>
      </c>
      <c r="H4277" s="94">
        <f>IF(DATABASE!$X4275&lt;&gt;1,"",DATABASE!D4275)</f>
        <v/>
      </c>
      <c r="I4277" s="93">
        <f>IF(DATABASE!$X4275&lt;&gt;1,"",DATABASE!S4275)</f>
        <v/>
      </c>
    </row>
    <row r="4278" ht="16.5" customHeight="1" s="111">
      <c r="A4278" s="92">
        <f>IF(DATABASE!$X4276&lt;&gt;1,"",DATABASE!B4276)</f>
        <v/>
      </c>
      <c r="B4278" s="93">
        <f>IF(DATABASE!$X4276&lt;&gt;1,"",DATABASE!M4276)</f>
        <v/>
      </c>
      <c r="C4278" s="94">
        <f>IF(DATABASE!$X4276&lt;&gt;1,"",DATABASE!A4276)</f>
        <v/>
      </c>
      <c r="D4278" s="94">
        <f>IF(DATABASE!$X4276&lt;&gt;1,"",DATABASE!P4276)</f>
        <v/>
      </c>
      <c r="E4278" s="94">
        <f>IF(DATABASE!$X4276&lt;&gt;1,"",DATABASE!L4276)</f>
        <v/>
      </c>
      <c r="F4278" s="94">
        <f>IF(DATABASE!$X4276&lt;&gt;1,"",DATABASE!Q4276)</f>
        <v/>
      </c>
      <c r="G4278" s="94">
        <f>IF(DATABASE!$X4276&lt;&gt;1,"",DATABASE!C4276)</f>
        <v/>
      </c>
      <c r="H4278" s="94">
        <f>IF(DATABASE!$X4276&lt;&gt;1,"",DATABASE!D4276)</f>
        <v/>
      </c>
      <c r="I4278" s="93">
        <f>IF(DATABASE!$X4276&lt;&gt;1,"",DATABASE!S4276)</f>
        <v/>
      </c>
    </row>
    <row r="4279" ht="16.5" customHeight="1" s="111">
      <c r="A4279" s="92">
        <f>IF(DATABASE!$X4277&lt;&gt;1,"",DATABASE!B4277)</f>
        <v/>
      </c>
      <c r="B4279" s="93">
        <f>IF(DATABASE!$X4277&lt;&gt;1,"",DATABASE!M4277)</f>
        <v/>
      </c>
      <c r="C4279" s="94">
        <f>IF(DATABASE!$X4277&lt;&gt;1,"",DATABASE!A4277)</f>
        <v/>
      </c>
      <c r="D4279" s="94">
        <f>IF(DATABASE!$X4277&lt;&gt;1,"",DATABASE!P4277)</f>
        <v/>
      </c>
      <c r="E4279" s="94">
        <f>IF(DATABASE!$X4277&lt;&gt;1,"",DATABASE!L4277)</f>
        <v/>
      </c>
      <c r="F4279" s="94">
        <f>IF(DATABASE!$X4277&lt;&gt;1,"",DATABASE!Q4277)</f>
        <v/>
      </c>
      <c r="G4279" s="94">
        <f>IF(DATABASE!$X4277&lt;&gt;1,"",DATABASE!C4277)</f>
        <v/>
      </c>
      <c r="H4279" s="94">
        <f>IF(DATABASE!$X4277&lt;&gt;1,"",DATABASE!D4277)</f>
        <v/>
      </c>
      <c r="I4279" s="93">
        <f>IF(DATABASE!$X4277&lt;&gt;1,"",DATABASE!S4277)</f>
        <v/>
      </c>
    </row>
    <row r="4280" ht="16.5" customHeight="1" s="111">
      <c r="A4280" s="92">
        <f>IF(DATABASE!$X4278&lt;&gt;1,"",DATABASE!B4278)</f>
        <v/>
      </c>
      <c r="B4280" s="93">
        <f>IF(DATABASE!$X4278&lt;&gt;1,"",DATABASE!M4278)</f>
        <v/>
      </c>
      <c r="C4280" s="94">
        <f>IF(DATABASE!$X4278&lt;&gt;1,"",DATABASE!A4278)</f>
        <v/>
      </c>
      <c r="D4280" s="94">
        <f>IF(DATABASE!$X4278&lt;&gt;1,"",DATABASE!P4278)</f>
        <v/>
      </c>
      <c r="E4280" s="94">
        <f>IF(DATABASE!$X4278&lt;&gt;1,"",DATABASE!L4278)</f>
        <v/>
      </c>
      <c r="F4280" s="94">
        <f>IF(DATABASE!$X4278&lt;&gt;1,"",DATABASE!Q4278)</f>
        <v/>
      </c>
      <c r="G4280" s="94">
        <f>IF(DATABASE!$X4278&lt;&gt;1,"",DATABASE!C4278)</f>
        <v/>
      </c>
      <c r="H4280" s="94">
        <f>IF(DATABASE!$X4278&lt;&gt;1,"",DATABASE!D4278)</f>
        <v/>
      </c>
      <c r="I4280" s="93">
        <f>IF(DATABASE!$X4278&lt;&gt;1,"",DATABASE!S4278)</f>
        <v/>
      </c>
    </row>
    <row r="4281" ht="16.5" customHeight="1" s="111">
      <c r="A4281" s="92">
        <f>IF(DATABASE!$X4279&lt;&gt;1,"",DATABASE!B4279)</f>
        <v/>
      </c>
      <c r="B4281" s="93">
        <f>IF(DATABASE!$X4279&lt;&gt;1,"",DATABASE!M4279)</f>
        <v/>
      </c>
      <c r="C4281" s="94">
        <f>IF(DATABASE!$X4279&lt;&gt;1,"",DATABASE!A4279)</f>
        <v/>
      </c>
      <c r="D4281" s="94">
        <f>IF(DATABASE!$X4279&lt;&gt;1,"",DATABASE!P4279)</f>
        <v/>
      </c>
      <c r="E4281" s="94">
        <f>IF(DATABASE!$X4279&lt;&gt;1,"",DATABASE!L4279)</f>
        <v/>
      </c>
      <c r="F4281" s="94">
        <f>IF(DATABASE!$X4279&lt;&gt;1,"",DATABASE!Q4279)</f>
        <v/>
      </c>
      <c r="G4281" s="94">
        <f>IF(DATABASE!$X4279&lt;&gt;1,"",DATABASE!C4279)</f>
        <v/>
      </c>
      <c r="H4281" s="94">
        <f>IF(DATABASE!$X4279&lt;&gt;1,"",DATABASE!D4279)</f>
        <v/>
      </c>
      <c r="I4281" s="93">
        <f>IF(DATABASE!$X4279&lt;&gt;1,"",DATABASE!S4279)</f>
        <v/>
      </c>
    </row>
    <row r="4282" ht="16.5" customHeight="1" s="111">
      <c r="A4282" s="92">
        <f>IF(DATABASE!$X4280&lt;&gt;1,"",DATABASE!B4280)</f>
        <v/>
      </c>
      <c r="B4282" s="93">
        <f>IF(DATABASE!$X4280&lt;&gt;1,"",DATABASE!M4280)</f>
        <v/>
      </c>
      <c r="C4282" s="94">
        <f>IF(DATABASE!$X4280&lt;&gt;1,"",DATABASE!A4280)</f>
        <v/>
      </c>
      <c r="D4282" s="94">
        <f>IF(DATABASE!$X4280&lt;&gt;1,"",DATABASE!P4280)</f>
        <v/>
      </c>
      <c r="E4282" s="94">
        <f>IF(DATABASE!$X4280&lt;&gt;1,"",DATABASE!L4280)</f>
        <v/>
      </c>
      <c r="F4282" s="94">
        <f>IF(DATABASE!$X4280&lt;&gt;1,"",DATABASE!Q4280)</f>
        <v/>
      </c>
      <c r="G4282" s="94">
        <f>IF(DATABASE!$X4280&lt;&gt;1,"",DATABASE!C4280)</f>
        <v/>
      </c>
      <c r="H4282" s="94">
        <f>IF(DATABASE!$X4280&lt;&gt;1,"",DATABASE!D4280)</f>
        <v/>
      </c>
      <c r="I4282" s="93">
        <f>IF(DATABASE!$X4280&lt;&gt;1,"",DATABASE!S4280)</f>
        <v/>
      </c>
    </row>
    <row r="4283" ht="16.5" customHeight="1" s="111">
      <c r="A4283" s="92">
        <f>IF(DATABASE!$X4281&lt;&gt;1,"",DATABASE!B4281)</f>
        <v/>
      </c>
      <c r="B4283" s="93">
        <f>IF(DATABASE!$X4281&lt;&gt;1,"",DATABASE!M4281)</f>
        <v/>
      </c>
      <c r="C4283" s="94">
        <f>IF(DATABASE!$X4281&lt;&gt;1,"",DATABASE!A4281)</f>
        <v/>
      </c>
      <c r="D4283" s="94">
        <f>IF(DATABASE!$X4281&lt;&gt;1,"",DATABASE!P4281)</f>
        <v/>
      </c>
      <c r="E4283" s="94">
        <f>IF(DATABASE!$X4281&lt;&gt;1,"",DATABASE!L4281)</f>
        <v/>
      </c>
      <c r="F4283" s="94">
        <f>IF(DATABASE!$X4281&lt;&gt;1,"",DATABASE!Q4281)</f>
        <v/>
      </c>
      <c r="G4283" s="94">
        <f>IF(DATABASE!$X4281&lt;&gt;1,"",DATABASE!C4281)</f>
        <v/>
      </c>
      <c r="H4283" s="94">
        <f>IF(DATABASE!$X4281&lt;&gt;1,"",DATABASE!D4281)</f>
        <v/>
      </c>
      <c r="I4283" s="93">
        <f>IF(DATABASE!$X4281&lt;&gt;1,"",DATABASE!S4281)</f>
        <v/>
      </c>
    </row>
    <row r="4284" ht="16.5" customHeight="1" s="111">
      <c r="A4284" s="92">
        <f>IF(DATABASE!$X4282&lt;&gt;1,"",DATABASE!B4282)</f>
        <v/>
      </c>
      <c r="B4284" s="93">
        <f>IF(DATABASE!$X4282&lt;&gt;1,"",DATABASE!M4282)</f>
        <v/>
      </c>
      <c r="C4284" s="94">
        <f>IF(DATABASE!$X4282&lt;&gt;1,"",DATABASE!A4282)</f>
        <v/>
      </c>
      <c r="D4284" s="94">
        <f>IF(DATABASE!$X4282&lt;&gt;1,"",DATABASE!P4282)</f>
        <v/>
      </c>
      <c r="E4284" s="94">
        <f>IF(DATABASE!$X4282&lt;&gt;1,"",DATABASE!L4282)</f>
        <v/>
      </c>
      <c r="F4284" s="94">
        <f>IF(DATABASE!$X4282&lt;&gt;1,"",DATABASE!Q4282)</f>
        <v/>
      </c>
      <c r="G4284" s="94">
        <f>IF(DATABASE!$X4282&lt;&gt;1,"",DATABASE!C4282)</f>
        <v/>
      </c>
      <c r="H4284" s="94">
        <f>IF(DATABASE!$X4282&lt;&gt;1,"",DATABASE!D4282)</f>
        <v/>
      </c>
      <c r="I4284" s="93">
        <f>IF(DATABASE!$X4282&lt;&gt;1,"",DATABASE!S4282)</f>
        <v/>
      </c>
    </row>
    <row r="4285" ht="16.5" customHeight="1" s="111">
      <c r="A4285" s="92">
        <f>IF(DATABASE!$X4283&lt;&gt;1,"",DATABASE!B4283)</f>
        <v/>
      </c>
      <c r="B4285" s="93">
        <f>IF(DATABASE!$X4283&lt;&gt;1,"",DATABASE!M4283)</f>
        <v/>
      </c>
      <c r="C4285" s="94">
        <f>IF(DATABASE!$X4283&lt;&gt;1,"",DATABASE!A4283)</f>
        <v/>
      </c>
      <c r="D4285" s="94">
        <f>IF(DATABASE!$X4283&lt;&gt;1,"",DATABASE!P4283)</f>
        <v/>
      </c>
      <c r="E4285" s="94">
        <f>IF(DATABASE!$X4283&lt;&gt;1,"",DATABASE!L4283)</f>
        <v/>
      </c>
      <c r="F4285" s="94">
        <f>IF(DATABASE!$X4283&lt;&gt;1,"",DATABASE!Q4283)</f>
        <v/>
      </c>
      <c r="G4285" s="94">
        <f>IF(DATABASE!$X4283&lt;&gt;1,"",DATABASE!C4283)</f>
        <v/>
      </c>
      <c r="H4285" s="94">
        <f>IF(DATABASE!$X4283&lt;&gt;1,"",DATABASE!D4283)</f>
        <v/>
      </c>
      <c r="I4285" s="93">
        <f>IF(DATABASE!$X4283&lt;&gt;1,"",DATABASE!S4283)</f>
        <v/>
      </c>
    </row>
    <row r="4286" ht="16.5" customHeight="1" s="111">
      <c r="A4286" s="92">
        <f>IF(DATABASE!$X4284&lt;&gt;1,"",DATABASE!B4284)</f>
        <v/>
      </c>
      <c r="B4286" s="93">
        <f>IF(DATABASE!$X4284&lt;&gt;1,"",DATABASE!M4284)</f>
        <v/>
      </c>
      <c r="C4286" s="94">
        <f>IF(DATABASE!$X4284&lt;&gt;1,"",DATABASE!A4284)</f>
        <v/>
      </c>
      <c r="D4286" s="94">
        <f>IF(DATABASE!$X4284&lt;&gt;1,"",DATABASE!P4284)</f>
        <v/>
      </c>
      <c r="E4286" s="94">
        <f>IF(DATABASE!$X4284&lt;&gt;1,"",DATABASE!L4284)</f>
        <v/>
      </c>
      <c r="F4286" s="94">
        <f>IF(DATABASE!$X4284&lt;&gt;1,"",DATABASE!Q4284)</f>
        <v/>
      </c>
      <c r="G4286" s="94">
        <f>IF(DATABASE!$X4284&lt;&gt;1,"",DATABASE!C4284)</f>
        <v/>
      </c>
      <c r="H4286" s="94">
        <f>IF(DATABASE!$X4284&lt;&gt;1,"",DATABASE!D4284)</f>
        <v/>
      </c>
      <c r="I4286" s="93">
        <f>IF(DATABASE!$X4284&lt;&gt;1,"",DATABASE!S4284)</f>
        <v/>
      </c>
    </row>
    <row r="4287" ht="16.5" customHeight="1" s="111">
      <c r="A4287" s="92">
        <f>IF(DATABASE!$X4285&lt;&gt;1,"",DATABASE!B4285)</f>
        <v/>
      </c>
      <c r="B4287" s="93">
        <f>IF(DATABASE!$X4285&lt;&gt;1,"",DATABASE!M4285)</f>
        <v/>
      </c>
      <c r="C4287" s="94">
        <f>IF(DATABASE!$X4285&lt;&gt;1,"",DATABASE!A4285)</f>
        <v/>
      </c>
      <c r="D4287" s="94">
        <f>IF(DATABASE!$X4285&lt;&gt;1,"",DATABASE!P4285)</f>
        <v/>
      </c>
      <c r="E4287" s="94">
        <f>IF(DATABASE!$X4285&lt;&gt;1,"",DATABASE!L4285)</f>
        <v/>
      </c>
      <c r="F4287" s="94">
        <f>IF(DATABASE!$X4285&lt;&gt;1,"",DATABASE!Q4285)</f>
        <v/>
      </c>
      <c r="G4287" s="94">
        <f>IF(DATABASE!$X4285&lt;&gt;1,"",DATABASE!C4285)</f>
        <v/>
      </c>
      <c r="H4287" s="94">
        <f>IF(DATABASE!$X4285&lt;&gt;1,"",DATABASE!D4285)</f>
        <v/>
      </c>
      <c r="I4287" s="93">
        <f>IF(DATABASE!$X4285&lt;&gt;1,"",DATABASE!S4285)</f>
        <v/>
      </c>
    </row>
    <row r="4288" ht="16.5" customHeight="1" s="111">
      <c r="A4288" s="92">
        <f>IF(DATABASE!$X4286&lt;&gt;1,"",DATABASE!B4286)</f>
        <v/>
      </c>
      <c r="B4288" s="93">
        <f>IF(DATABASE!$X4286&lt;&gt;1,"",DATABASE!M4286)</f>
        <v/>
      </c>
      <c r="C4288" s="94">
        <f>IF(DATABASE!$X4286&lt;&gt;1,"",DATABASE!A4286)</f>
        <v/>
      </c>
      <c r="D4288" s="94">
        <f>IF(DATABASE!$X4286&lt;&gt;1,"",DATABASE!P4286)</f>
        <v/>
      </c>
      <c r="E4288" s="94">
        <f>IF(DATABASE!$X4286&lt;&gt;1,"",DATABASE!L4286)</f>
        <v/>
      </c>
      <c r="F4288" s="94">
        <f>IF(DATABASE!$X4286&lt;&gt;1,"",DATABASE!Q4286)</f>
        <v/>
      </c>
      <c r="G4288" s="94">
        <f>IF(DATABASE!$X4286&lt;&gt;1,"",DATABASE!C4286)</f>
        <v/>
      </c>
      <c r="H4288" s="94">
        <f>IF(DATABASE!$X4286&lt;&gt;1,"",DATABASE!D4286)</f>
        <v/>
      </c>
      <c r="I4288" s="93">
        <f>IF(DATABASE!$X4286&lt;&gt;1,"",DATABASE!S4286)</f>
        <v/>
      </c>
    </row>
    <row r="4289" ht="16.5" customHeight="1" s="111">
      <c r="A4289" s="92">
        <f>IF(DATABASE!$X4287&lt;&gt;1,"",DATABASE!B4287)</f>
        <v/>
      </c>
      <c r="B4289" s="93">
        <f>IF(DATABASE!$X4287&lt;&gt;1,"",DATABASE!M4287)</f>
        <v/>
      </c>
      <c r="C4289" s="94">
        <f>IF(DATABASE!$X4287&lt;&gt;1,"",DATABASE!A4287)</f>
        <v/>
      </c>
      <c r="D4289" s="94">
        <f>IF(DATABASE!$X4287&lt;&gt;1,"",DATABASE!P4287)</f>
        <v/>
      </c>
      <c r="E4289" s="94">
        <f>IF(DATABASE!$X4287&lt;&gt;1,"",DATABASE!L4287)</f>
        <v/>
      </c>
      <c r="F4289" s="94">
        <f>IF(DATABASE!$X4287&lt;&gt;1,"",DATABASE!Q4287)</f>
        <v/>
      </c>
      <c r="G4289" s="94">
        <f>IF(DATABASE!$X4287&lt;&gt;1,"",DATABASE!C4287)</f>
        <v/>
      </c>
      <c r="H4289" s="94">
        <f>IF(DATABASE!$X4287&lt;&gt;1,"",DATABASE!D4287)</f>
        <v/>
      </c>
      <c r="I4289" s="93">
        <f>IF(DATABASE!$X4287&lt;&gt;1,"",DATABASE!S4287)</f>
        <v/>
      </c>
    </row>
    <row r="4290" ht="16.5" customHeight="1" s="111">
      <c r="A4290" s="92">
        <f>IF(DATABASE!$X4288&lt;&gt;1,"",DATABASE!B4288)</f>
        <v/>
      </c>
      <c r="B4290" s="93">
        <f>IF(DATABASE!$X4288&lt;&gt;1,"",DATABASE!M4288)</f>
        <v/>
      </c>
      <c r="C4290" s="94">
        <f>IF(DATABASE!$X4288&lt;&gt;1,"",DATABASE!A4288)</f>
        <v/>
      </c>
      <c r="D4290" s="94">
        <f>IF(DATABASE!$X4288&lt;&gt;1,"",DATABASE!P4288)</f>
        <v/>
      </c>
      <c r="E4290" s="94">
        <f>IF(DATABASE!$X4288&lt;&gt;1,"",DATABASE!L4288)</f>
        <v/>
      </c>
      <c r="F4290" s="94">
        <f>IF(DATABASE!$X4288&lt;&gt;1,"",DATABASE!Q4288)</f>
        <v/>
      </c>
      <c r="G4290" s="94">
        <f>IF(DATABASE!$X4288&lt;&gt;1,"",DATABASE!C4288)</f>
        <v/>
      </c>
      <c r="H4290" s="94">
        <f>IF(DATABASE!$X4288&lt;&gt;1,"",DATABASE!D4288)</f>
        <v/>
      </c>
      <c r="I4290" s="93">
        <f>IF(DATABASE!$X4288&lt;&gt;1,"",DATABASE!S4288)</f>
        <v/>
      </c>
    </row>
    <row r="4291" ht="16.5" customHeight="1" s="111">
      <c r="A4291" s="92">
        <f>IF(DATABASE!$X4289&lt;&gt;1,"",DATABASE!B4289)</f>
        <v/>
      </c>
      <c r="B4291" s="93">
        <f>IF(DATABASE!$X4289&lt;&gt;1,"",DATABASE!M4289)</f>
        <v/>
      </c>
      <c r="C4291" s="94">
        <f>IF(DATABASE!$X4289&lt;&gt;1,"",DATABASE!A4289)</f>
        <v/>
      </c>
      <c r="D4291" s="94">
        <f>IF(DATABASE!$X4289&lt;&gt;1,"",DATABASE!P4289)</f>
        <v/>
      </c>
      <c r="E4291" s="94">
        <f>IF(DATABASE!$X4289&lt;&gt;1,"",DATABASE!L4289)</f>
        <v/>
      </c>
      <c r="F4291" s="94">
        <f>IF(DATABASE!$X4289&lt;&gt;1,"",DATABASE!Q4289)</f>
        <v/>
      </c>
      <c r="G4291" s="94">
        <f>IF(DATABASE!$X4289&lt;&gt;1,"",DATABASE!C4289)</f>
        <v/>
      </c>
      <c r="H4291" s="94">
        <f>IF(DATABASE!$X4289&lt;&gt;1,"",DATABASE!D4289)</f>
        <v/>
      </c>
      <c r="I4291" s="93">
        <f>IF(DATABASE!$X4289&lt;&gt;1,"",DATABASE!S4289)</f>
        <v/>
      </c>
    </row>
    <row r="4292" ht="16.5" customHeight="1" s="111">
      <c r="A4292" s="92">
        <f>IF(DATABASE!$X4290&lt;&gt;1,"",DATABASE!B4290)</f>
        <v/>
      </c>
      <c r="B4292" s="93">
        <f>IF(DATABASE!$X4290&lt;&gt;1,"",DATABASE!M4290)</f>
        <v/>
      </c>
      <c r="C4292" s="94">
        <f>IF(DATABASE!$X4290&lt;&gt;1,"",DATABASE!A4290)</f>
        <v/>
      </c>
      <c r="D4292" s="94">
        <f>IF(DATABASE!$X4290&lt;&gt;1,"",DATABASE!P4290)</f>
        <v/>
      </c>
      <c r="E4292" s="94">
        <f>IF(DATABASE!$X4290&lt;&gt;1,"",DATABASE!L4290)</f>
        <v/>
      </c>
      <c r="F4292" s="94">
        <f>IF(DATABASE!$X4290&lt;&gt;1,"",DATABASE!Q4290)</f>
        <v/>
      </c>
      <c r="G4292" s="94">
        <f>IF(DATABASE!$X4290&lt;&gt;1,"",DATABASE!C4290)</f>
        <v/>
      </c>
      <c r="H4292" s="94">
        <f>IF(DATABASE!$X4290&lt;&gt;1,"",DATABASE!D4290)</f>
        <v/>
      </c>
      <c r="I4292" s="93">
        <f>IF(DATABASE!$X4290&lt;&gt;1,"",DATABASE!S4290)</f>
        <v/>
      </c>
    </row>
    <row r="4293" ht="16.5" customHeight="1" s="111">
      <c r="A4293" s="92">
        <f>IF(DATABASE!$X4291&lt;&gt;1,"",DATABASE!B4291)</f>
        <v/>
      </c>
      <c r="B4293" s="93">
        <f>IF(DATABASE!$X4291&lt;&gt;1,"",DATABASE!M4291)</f>
        <v/>
      </c>
      <c r="C4293" s="94">
        <f>IF(DATABASE!$X4291&lt;&gt;1,"",DATABASE!A4291)</f>
        <v/>
      </c>
      <c r="D4293" s="94">
        <f>IF(DATABASE!$X4291&lt;&gt;1,"",DATABASE!P4291)</f>
        <v/>
      </c>
      <c r="E4293" s="94">
        <f>IF(DATABASE!$X4291&lt;&gt;1,"",DATABASE!L4291)</f>
        <v/>
      </c>
      <c r="F4293" s="94">
        <f>IF(DATABASE!$X4291&lt;&gt;1,"",DATABASE!Q4291)</f>
        <v/>
      </c>
      <c r="G4293" s="94">
        <f>IF(DATABASE!$X4291&lt;&gt;1,"",DATABASE!C4291)</f>
        <v/>
      </c>
      <c r="H4293" s="94">
        <f>IF(DATABASE!$X4291&lt;&gt;1,"",DATABASE!D4291)</f>
        <v/>
      </c>
      <c r="I4293" s="93">
        <f>IF(DATABASE!$X4291&lt;&gt;1,"",DATABASE!S4291)</f>
        <v/>
      </c>
    </row>
    <row r="4294" ht="16.5" customHeight="1" s="111">
      <c r="A4294" s="92">
        <f>IF(DATABASE!$X4292&lt;&gt;1,"",DATABASE!B4292)</f>
        <v/>
      </c>
      <c r="B4294" s="93">
        <f>IF(DATABASE!$X4292&lt;&gt;1,"",DATABASE!M4292)</f>
        <v/>
      </c>
      <c r="C4294" s="94">
        <f>IF(DATABASE!$X4292&lt;&gt;1,"",DATABASE!A4292)</f>
        <v/>
      </c>
      <c r="D4294" s="94">
        <f>IF(DATABASE!$X4292&lt;&gt;1,"",DATABASE!P4292)</f>
        <v/>
      </c>
      <c r="E4294" s="94">
        <f>IF(DATABASE!$X4292&lt;&gt;1,"",DATABASE!L4292)</f>
        <v/>
      </c>
      <c r="F4294" s="94">
        <f>IF(DATABASE!$X4292&lt;&gt;1,"",DATABASE!Q4292)</f>
        <v/>
      </c>
      <c r="G4294" s="94">
        <f>IF(DATABASE!$X4292&lt;&gt;1,"",DATABASE!C4292)</f>
        <v/>
      </c>
      <c r="H4294" s="94">
        <f>IF(DATABASE!$X4292&lt;&gt;1,"",DATABASE!D4292)</f>
        <v/>
      </c>
      <c r="I4294" s="93">
        <f>IF(DATABASE!$X4292&lt;&gt;1,"",DATABASE!S4292)</f>
        <v/>
      </c>
    </row>
    <row r="4295" ht="16.5" customHeight="1" s="111">
      <c r="A4295" s="92">
        <f>IF(DATABASE!$X4293&lt;&gt;1,"",DATABASE!B4293)</f>
        <v/>
      </c>
      <c r="B4295" s="93">
        <f>IF(DATABASE!$X4293&lt;&gt;1,"",DATABASE!M4293)</f>
        <v/>
      </c>
      <c r="C4295" s="94">
        <f>IF(DATABASE!$X4293&lt;&gt;1,"",DATABASE!A4293)</f>
        <v/>
      </c>
      <c r="D4295" s="94">
        <f>IF(DATABASE!$X4293&lt;&gt;1,"",DATABASE!P4293)</f>
        <v/>
      </c>
      <c r="E4295" s="94">
        <f>IF(DATABASE!$X4293&lt;&gt;1,"",DATABASE!L4293)</f>
        <v/>
      </c>
      <c r="F4295" s="94">
        <f>IF(DATABASE!$X4293&lt;&gt;1,"",DATABASE!Q4293)</f>
        <v/>
      </c>
      <c r="G4295" s="94">
        <f>IF(DATABASE!$X4293&lt;&gt;1,"",DATABASE!C4293)</f>
        <v/>
      </c>
      <c r="H4295" s="94">
        <f>IF(DATABASE!$X4293&lt;&gt;1,"",DATABASE!D4293)</f>
        <v/>
      </c>
      <c r="I4295" s="93">
        <f>IF(DATABASE!$X4293&lt;&gt;1,"",DATABASE!S4293)</f>
        <v/>
      </c>
    </row>
    <row r="4296" ht="16.5" customHeight="1" s="111">
      <c r="A4296" s="92">
        <f>IF(DATABASE!$X4294&lt;&gt;1,"",DATABASE!B4294)</f>
        <v/>
      </c>
      <c r="B4296" s="93">
        <f>IF(DATABASE!$X4294&lt;&gt;1,"",DATABASE!M4294)</f>
        <v/>
      </c>
      <c r="C4296" s="94">
        <f>IF(DATABASE!$X4294&lt;&gt;1,"",DATABASE!A4294)</f>
        <v/>
      </c>
      <c r="D4296" s="94">
        <f>IF(DATABASE!$X4294&lt;&gt;1,"",DATABASE!P4294)</f>
        <v/>
      </c>
      <c r="E4296" s="94">
        <f>IF(DATABASE!$X4294&lt;&gt;1,"",DATABASE!L4294)</f>
        <v/>
      </c>
      <c r="F4296" s="94">
        <f>IF(DATABASE!$X4294&lt;&gt;1,"",DATABASE!Q4294)</f>
        <v/>
      </c>
      <c r="G4296" s="94">
        <f>IF(DATABASE!$X4294&lt;&gt;1,"",DATABASE!C4294)</f>
        <v/>
      </c>
      <c r="H4296" s="94">
        <f>IF(DATABASE!$X4294&lt;&gt;1,"",DATABASE!D4294)</f>
        <v/>
      </c>
      <c r="I4296" s="93">
        <f>IF(DATABASE!$X4294&lt;&gt;1,"",DATABASE!S4294)</f>
        <v/>
      </c>
    </row>
    <row r="4297" ht="16.5" customHeight="1" s="111">
      <c r="A4297" s="92">
        <f>IF(DATABASE!$X4295&lt;&gt;1,"",DATABASE!B4295)</f>
        <v/>
      </c>
      <c r="B4297" s="93">
        <f>IF(DATABASE!$X4295&lt;&gt;1,"",DATABASE!M4295)</f>
        <v/>
      </c>
      <c r="C4297" s="94">
        <f>IF(DATABASE!$X4295&lt;&gt;1,"",DATABASE!A4295)</f>
        <v/>
      </c>
      <c r="D4297" s="94">
        <f>IF(DATABASE!$X4295&lt;&gt;1,"",DATABASE!P4295)</f>
        <v/>
      </c>
      <c r="E4297" s="94">
        <f>IF(DATABASE!$X4295&lt;&gt;1,"",DATABASE!L4295)</f>
        <v/>
      </c>
      <c r="F4297" s="94">
        <f>IF(DATABASE!$X4295&lt;&gt;1,"",DATABASE!Q4295)</f>
        <v/>
      </c>
      <c r="G4297" s="94">
        <f>IF(DATABASE!$X4295&lt;&gt;1,"",DATABASE!C4295)</f>
        <v/>
      </c>
      <c r="H4297" s="94">
        <f>IF(DATABASE!$X4295&lt;&gt;1,"",DATABASE!D4295)</f>
        <v/>
      </c>
      <c r="I4297" s="93">
        <f>IF(DATABASE!$X4295&lt;&gt;1,"",DATABASE!S4295)</f>
        <v/>
      </c>
    </row>
    <row r="4298" ht="16.5" customHeight="1" s="111">
      <c r="A4298" s="92">
        <f>IF(DATABASE!$X4296&lt;&gt;1,"",DATABASE!B4296)</f>
        <v/>
      </c>
      <c r="B4298" s="93">
        <f>IF(DATABASE!$X4296&lt;&gt;1,"",DATABASE!M4296)</f>
        <v/>
      </c>
      <c r="C4298" s="94">
        <f>IF(DATABASE!$X4296&lt;&gt;1,"",DATABASE!A4296)</f>
        <v/>
      </c>
      <c r="D4298" s="94">
        <f>IF(DATABASE!$X4296&lt;&gt;1,"",DATABASE!P4296)</f>
        <v/>
      </c>
      <c r="E4298" s="94">
        <f>IF(DATABASE!$X4296&lt;&gt;1,"",DATABASE!L4296)</f>
        <v/>
      </c>
      <c r="F4298" s="94">
        <f>IF(DATABASE!$X4296&lt;&gt;1,"",DATABASE!Q4296)</f>
        <v/>
      </c>
      <c r="G4298" s="94">
        <f>IF(DATABASE!$X4296&lt;&gt;1,"",DATABASE!C4296)</f>
        <v/>
      </c>
      <c r="H4298" s="94">
        <f>IF(DATABASE!$X4296&lt;&gt;1,"",DATABASE!D4296)</f>
        <v/>
      </c>
      <c r="I4298" s="93">
        <f>IF(DATABASE!$X4296&lt;&gt;1,"",DATABASE!S4296)</f>
        <v/>
      </c>
    </row>
    <row r="4299" ht="16.5" customHeight="1" s="111">
      <c r="A4299" s="92">
        <f>IF(DATABASE!$X4297&lt;&gt;1,"",DATABASE!B4297)</f>
        <v/>
      </c>
      <c r="B4299" s="93">
        <f>IF(DATABASE!$X4297&lt;&gt;1,"",DATABASE!M4297)</f>
        <v/>
      </c>
      <c r="C4299" s="94">
        <f>IF(DATABASE!$X4297&lt;&gt;1,"",DATABASE!A4297)</f>
        <v/>
      </c>
      <c r="D4299" s="94">
        <f>IF(DATABASE!$X4297&lt;&gt;1,"",DATABASE!P4297)</f>
        <v/>
      </c>
      <c r="E4299" s="94">
        <f>IF(DATABASE!$X4297&lt;&gt;1,"",DATABASE!L4297)</f>
        <v/>
      </c>
      <c r="F4299" s="94">
        <f>IF(DATABASE!$X4297&lt;&gt;1,"",DATABASE!Q4297)</f>
        <v/>
      </c>
      <c r="G4299" s="94">
        <f>IF(DATABASE!$X4297&lt;&gt;1,"",DATABASE!C4297)</f>
        <v/>
      </c>
      <c r="H4299" s="94">
        <f>IF(DATABASE!$X4297&lt;&gt;1,"",DATABASE!D4297)</f>
        <v/>
      </c>
      <c r="I4299" s="93">
        <f>IF(DATABASE!$X4297&lt;&gt;1,"",DATABASE!S4297)</f>
        <v/>
      </c>
    </row>
    <row r="4300" ht="16.5" customHeight="1" s="111">
      <c r="A4300" s="92">
        <f>IF(DATABASE!$X4298&lt;&gt;1,"",DATABASE!B4298)</f>
        <v/>
      </c>
      <c r="B4300" s="93">
        <f>IF(DATABASE!$X4298&lt;&gt;1,"",DATABASE!M4298)</f>
        <v/>
      </c>
      <c r="C4300" s="94">
        <f>IF(DATABASE!$X4298&lt;&gt;1,"",DATABASE!A4298)</f>
        <v/>
      </c>
      <c r="D4300" s="94">
        <f>IF(DATABASE!$X4298&lt;&gt;1,"",DATABASE!P4298)</f>
        <v/>
      </c>
      <c r="E4300" s="94">
        <f>IF(DATABASE!$X4298&lt;&gt;1,"",DATABASE!L4298)</f>
        <v/>
      </c>
      <c r="F4300" s="94">
        <f>IF(DATABASE!$X4298&lt;&gt;1,"",DATABASE!Q4298)</f>
        <v/>
      </c>
      <c r="G4300" s="94">
        <f>IF(DATABASE!$X4298&lt;&gt;1,"",DATABASE!C4298)</f>
        <v/>
      </c>
      <c r="H4300" s="94">
        <f>IF(DATABASE!$X4298&lt;&gt;1,"",DATABASE!D4298)</f>
        <v/>
      </c>
      <c r="I4300" s="93">
        <f>IF(DATABASE!$X4298&lt;&gt;1,"",DATABASE!S4298)</f>
        <v/>
      </c>
    </row>
    <row r="4301" ht="16.5" customHeight="1" s="111">
      <c r="A4301" s="92">
        <f>IF(DATABASE!$X4299&lt;&gt;1,"",DATABASE!B4299)</f>
        <v/>
      </c>
      <c r="B4301" s="93">
        <f>IF(DATABASE!$X4299&lt;&gt;1,"",DATABASE!M4299)</f>
        <v/>
      </c>
      <c r="C4301" s="94">
        <f>IF(DATABASE!$X4299&lt;&gt;1,"",DATABASE!A4299)</f>
        <v/>
      </c>
      <c r="D4301" s="94">
        <f>IF(DATABASE!$X4299&lt;&gt;1,"",DATABASE!P4299)</f>
        <v/>
      </c>
      <c r="E4301" s="94">
        <f>IF(DATABASE!$X4299&lt;&gt;1,"",DATABASE!L4299)</f>
        <v/>
      </c>
      <c r="F4301" s="94">
        <f>IF(DATABASE!$X4299&lt;&gt;1,"",DATABASE!Q4299)</f>
        <v/>
      </c>
      <c r="G4301" s="94">
        <f>IF(DATABASE!$X4299&lt;&gt;1,"",DATABASE!C4299)</f>
        <v/>
      </c>
      <c r="H4301" s="94">
        <f>IF(DATABASE!$X4299&lt;&gt;1,"",DATABASE!D4299)</f>
        <v/>
      </c>
      <c r="I4301" s="93">
        <f>IF(DATABASE!$X4299&lt;&gt;1,"",DATABASE!S4299)</f>
        <v/>
      </c>
    </row>
    <row r="4302" ht="16.5" customHeight="1" s="111">
      <c r="A4302" s="92">
        <f>IF(DATABASE!$X4300&lt;&gt;1,"",DATABASE!B4300)</f>
        <v/>
      </c>
      <c r="B4302" s="93">
        <f>IF(DATABASE!$X4300&lt;&gt;1,"",DATABASE!M4300)</f>
        <v/>
      </c>
      <c r="C4302" s="94">
        <f>IF(DATABASE!$X4300&lt;&gt;1,"",DATABASE!A4300)</f>
        <v/>
      </c>
      <c r="D4302" s="94">
        <f>IF(DATABASE!$X4300&lt;&gt;1,"",DATABASE!P4300)</f>
        <v/>
      </c>
      <c r="E4302" s="94">
        <f>IF(DATABASE!$X4300&lt;&gt;1,"",DATABASE!L4300)</f>
        <v/>
      </c>
      <c r="F4302" s="94">
        <f>IF(DATABASE!$X4300&lt;&gt;1,"",DATABASE!Q4300)</f>
        <v/>
      </c>
      <c r="G4302" s="94">
        <f>IF(DATABASE!$X4300&lt;&gt;1,"",DATABASE!C4300)</f>
        <v/>
      </c>
      <c r="H4302" s="94">
        <f>IF(DATABASE!$X4300&lt;&gt;1,"",DATABASE!D4300)</f>
        <v/>
      </c>
      <c r="I4302" s="93">
        <f>IF(DATABASE!$X4300&lt;&gt;1,"",DATABASE!S4300)</f>
        <v/>
      </c>
    </row>
    <row r="4303" ht="16.5" customHeight="1" s="111">
      <c r="A4303" s="92">
        <f>IF(DATABASE!$X4301&lt;&gt;1,"",DATABASE!B4301)</f>
        <v/>
      </c>
      <c r="B4303" s="93">
        <f>IF(DATABASE!$X4301&lt;&gt;1,"",DATABASE!M4301)</f>
        <v/>
      </c>
      <c r="C4303" s="94">
        <f>IF(DATABASE!$X4301&lt;&gt;1,"",DATABASE!A4301)</f>
        <v/>
      </c>
      <c r="D4303" s="94">
        <f>IF(DATABASE!$X4301&lt;&gt;1,"",DATABASE!P4301)</f>
        <v/>
      </c>
      <c r="E4303" s="94">
        <f>IF(DATABASE!$X4301&lt;&gt;1,"",DATABASE!L4301)</f>
        <v/>
      </c>
      <c r="F4303" s="94">
        <f>IF(DATABASE!$X4301&lt;&gt;1,"",DATABASE!Q4301)</f>
        <v/>
      </c>
      <c r="G4303" s="94">
        <f>IF(DATABASE!$X4301&lt;&gt;1,"",DATABASE!C4301)</f>
        <v/>
      </c>
      <c r="H4303" s="94">
        <f>IF(DATABASE!$X4301&lt;&gt;1,"",DATABASE!D4301)</f>
        <v/>
      </c>
      <c r="I4303" s="93">
        <f>IF(DATABASE!$X4301&lt;&gt;1,"",DATABASE!S4301)</f>
        <v/>
      </c>
    </row>
    <row r="4304" ht="16.5" customHeight="1" s="111">
      <c r="A4304" s="92">
        <f>IF(DATABASE!$X4302&lt;&gt;1,"",DATABASE!B4302)</f>
        <v/>
      </c>
      <c r="B4304" s="93">
        <f>IF(DATABASE!$X4302&lt;&gt;1,"",DATABASE!M4302)</f>
        <v/>
      </c>
      <c r="C4304" s="94">
        <f>IF(DATABASE!$X4302&lt;&gt;1,"",DATABASE!A4302)</f>
        <v/>
      </c>
      <c r="D4304" s="94">
        <f>IF(DATABASE!$X4302&lt;&gt;1,"",DATABASE!P4302)</f>
        <v/>
      </c>
      <c r="E4304" s="94">
        <f>IF(DATABASE!$X4302&lt;&gt;1,"",DATABASE!L4302)</f>
        <v/>
      </c>
      <c r="F4304" s="94">
        <f>IF(DATABASE!$X4302&lt;&gt;1,"",DATABASE!Q4302)</f>
        <v/>
      </c>
      <c r="G4304" s="94">
        <f>IF(DATABASE!$X4302&lt;&gt;1,"",DATABASE!C4302)</f>
        <v/>
      </c>
      <c r="H4304" s="94">
        <f>IF(DATABASE!$X4302&lt;&gt;1,"",DATABASE!D4302)</f>
        <v/>
      </c>
      <c r="I4304" s="93">
        <f>IF(DATABASE!$X4302&lt;&gt;1,"",DATABASE!S4302)</f>
        <v/>
      </c>
    </row>
    <row r="4305" ht="16.5" customHeight="1" s="111">
      <c r="A4305" s="92">
        <f>IF(DATABASE!$X4303&lt;&gt;1,"",DATABASE!B4303)</f>
        <v/>
      </c>
      <c r="B4305" s="93">
        <f>IF(DATABASE!$X4303&lt;&gt;1,"",DATABASE!M4303)</f>
        <v/>
      </c>
      <c r="C4305" s="94">
        <f>IF(DATABASE!$X4303&lt;&gt;1,"",DATABASE!A4303)</f>
        <v/>
      </c>
      <c r="D4305" s="94">
        <f>IF(DATABASE!$X4303&lt;&gt;1,"",DATABASE!P4303)</f>
        <v/>
      </c>
      <c r="E4305" s="94">
        <f>IF(DATABASE!$X4303&lt;&gt;1,"",DATABASE!L4303)</f>
        <v/>
      </c>
      <c r="F4305" s="94">
        <f>IF(DATABASE!$X4303&lt;&gt;1,"",DATABASE!Q4303)</f>
        <v/>
      </c>
      <c r="G4305" s="94">
        <f>IF(DATABASE!$X4303&lt;&gt;1,"",DATABASE!C4303)</f>
        <v/>
      </c>
      <c r="H4305" s="94">
        <f>IF(DATABASE!$X4303&lt;&gt;1,"",DATABASE!D4303)</f>
        <v/>
      </c>
      <c r="I4305" s="93">
        <f>IF(DATABASE!$X4303&lt;&gt;1,"",DATABASE!S4303)</f>
        <v/>
      </c>
    </row>
    <row r="4306" ht="16.5" customHeight="1" s="111">
      <c r="A4306" s="92">
        <f>IF(DATABASE!$X4304&lt;&gt;1,"",DATABASE!B4304)</f>
        <v/>
      </c>
      <c r="B4306" s="93">
        <f>IF(DATABASE!$X4304&lt;&gt;1,"",DATABASE!M4304)</f>
        <v/>
      </c>
      <c r="C4306" s="94">
        <f>IF(DATABASE!$X4304&lt;&gt;1,"",DATABASE!A4304)</f>
        <v/>
      </c>
      <c r="D4306" s="94">
        <f>IF(DATABASE!$X4304&lt;&gt;1,"",DATABASE!P4304)</f>
        <v/>
      </c>
      <c r="E4306" s="94">
        <f>IF(DATABASE!$X4304&lt;&gt;1,"",DATABASE!L4304)</f>
        <v/>
      </c>
      <c r="F4306" s="94">
        <f>IF(DATABASE!$X4304&lt;&gt;1,"",DATABASE!Q4304)</f>
        <v/>
      </c>
      <c r="G4306" s="94">
        <f>IF(DATABASE!$X4304&lt;&gt;1,"",DATABASE!C4304)</f>
        <v/>
      </c>
      <c r="H4306" s="94">
        <f>IF(DATABASE!$X4304&lt;&gt;1,"",DATABASE!D4304)</f>
        <v/>
      </c>
      <c r="I4306" s="93">
        <f>IF(DATABASE!$X4304&lt;&gt;1,"",DATABASE!S4304)</f>
        <v/>
      </c>
    </row>
    <row r="4307" ht="16.5" customHeight="1" s="111">
      <c r="A4307" s="92">
        <f>IF(DATABASE!$X4305&lt;&gt;1,"",DATABASE!B4305)</f>
        <v/>
      </c>
      <c r="B4307" s="93">
        <f>IF(DATABASE!$X4305&lt;&gt;1,"",DATABASE!M4305)</f>
        <v/>
      </c>
      <c r="C4307" s="94">
        <f>IF(DATABASE!$X4305&lt;&gt;1,"",DATABASE!A4305)</f>
        <v/>
      </c>
      <c r="D4307" s="94">
        <f>IF(DATABASE!$X4305&lt;&gt;1,"",DATABASE!P4305)</f>
        <v/>
      </c>
      <c r="E4307" s="94">
        <f>IF(DATABASE!$X4305&lt;&gt;1,"",DATABASE!L4305)</f>
        <v/>
      </c>
      <c r="F4307" s="94">
        <f>IF(DATABASE!$X4305&lt;&gt;1,"",DATABASE!Q4305)</f>
        <v/>
      </c>
      <c r="G4307" s="94">
        <f>IF(DATABASE!$X4305&lt;&gt;1,"",DATABASE!C4305)</f>
        <v/>
      </c>
      <c r="H4307" s="94">
        <f>IF(DATABASE!$X4305&lt;&gt;1,"",DATABASE!D4305)</f>
        <v/>
      </c>
      <c r="I4307" s="93">
        <f>IF(DATABASE!$X4305&lt;&gt;1,"",DATABASE!S4305)</f>
        <v/>
      </c>
    </row>
    <row r="4308" ht="16.5" customHeight="1" s="111">
      <c r="A4308" s="92">
        <f>IF(DATABASE!$X4306&lt;&gt;1,"",DATABASE!B4306)</f>
        <v/>
      </c>
      <c r="B4308" s="93">
        <f>IF(DATABASE!$X4306&lt;&gt;1,"",DATABASE!M4306)</f>
        <v/>
      </c>
      <c r="C4308" s="94">
        <f>IF(DATABASE!$X4306&lt;&gt;1,"",DATABASE!A4306)</f>
        <v/>
      </c>
      <c r="D4308" s="94">
        <f>IF(DATABASE!$X4306&lt;&gt;1,"",DATABASE!P4306)</f>
        <v/>
      </c>
      <c r="E4308" s="94">
        <f>IF(DATABASE!$X4306&lt;&gt;1,"",DATABASE!L4306)</f>
        <v/>
      </c>
      <c r="F4308" s="94">
        <f>IF(DATABASE!$X4306&lt;&gt;1,"",DATABASE!Q4306)</f>
        <v/>
      </c>
      <c r="G4308" s="94">
        <f>IF(DATABASE!$X4306&lt;&gt;1,"",DATABASE!C4306)</f>
        <v/>
      </c>
      <c r="H4308" s="94">
        <f>IF(DATABASE!$X4306&lt;&gt;1,"",DATABASE!D4306)</f>
        <v/>
      </c>
      <c r="I4308" s="93">
        <f>IF(DATABASE!$X4306&lt;&gt;1,"",DATABASE!S4306)</f>
        <v/>
      </c>
    </row>
    <row r="4309" ht="16.5" customHeight="1" s="111">
      <c r="A4309" s="92">
        <f>IF(DATABASE!$X4307&lt;&gt;1,"",DATABASE!B4307)</f>
        <v/>
      </c>
      <c r="B4309" s="93">
        <f>IF(DATABASE!$X4307&lt;&gt;1,"",DATABASE!M4307)</f>
        <v/>
      </c>
      <c r="C4309" s="94">
        <f>IF(DATABASE!$X4307&lt;&gt;1,"",DATABASE!A4307)</f>
        <v/>
      </c>
      <c r="D4309" s="94">
        <f>IF(DATABASE!$X4307&lt;&gt;1,"",DATABASE!P4307)</f>
        <v/>
      </c>
      <c r="E4309" s="94">
        <f>IF(DATABASE!$X4307&lt;&gt;1,"",DATABASE!L4307)</f>
        <v/>
      </c>
      <c r="F4309" s="94">
        <f>IF(DATABASE!$X4307&lt;&gt;1,"",DATABASE!Q4307)</f>
        <v/>
      </c>
      <c r="G4309" s="94">
        <f>IF(DATABASE!$X4307&lt;&gt;1,"",DATABASE!C4307)</f>
        <v/>
      </c>
      <c r="H4309" s="94">
        <f>IF(DATABASE!$X4307&lt;&gt;1,"",DATABASE!D4307)</f>
        <v/>
      </c>
      <c r="I4309" s="93">
        <f>IF(DATABASE!$X4307&lt;&gt;1,"",DATABASE!S4307)</f>
        <v/>
      </c>
    </row>
    <row r="4310" ht="16.5" customHeight="1" s="111">
      <c r="A4310" s="92">
        <f>IF(DATABASE!$X4308&lt;&gt;1,"",DATABASE!B4308)</f>
        <v/>
      </c>
      <c r="B4310" s="93">
        <f>IF(DATABASE!$X4308&lt;&gt;1,"",DATABASE!M4308)</f>
        <v/>
      </c>
      <c r="C4310" s="94">
        <f>IF(DATABASE!$X4308&lt;&gt;1,"",DATABASE!A4308)</f>
        <v/>
      </c>
      <c r="D4310" s="94">
        <f>IF(DATABASE!$X4308&lt;&gt;1,"",DATABASE!P4308)</f>
        <v/>
      </c>
      <c r="E4310" s="94">
        <f>IF(DATABASE!$X4308&lt;&gt;1,"",DATABASE!L4308)</f>
        <v/>
      </c>
      <c r="F4310" s="94">
        <f>IF(DATABASE!$X4308&lt;&gt;1,"",DATABASE!Q4308)</f>
        <v/>
      </c>
      <c r="G4310" s="94">
        <f>IF(DATABASE!$X4308&lt;&gt;1,"",DATABASE!C4308)</f>
        <v/>
      </c>
      <c r="H4310" s="94">
        <f>IF(DATABASE!$X4308&lt;&gt;1,"",DATABASE!D4308)</f>
        <v/>
      </c>
      <c r="I4310" s="93">
        <f>IF(DATABASE!$X4308&lt;&gt;1,"",DATABASE!S4308)</f>
        <v/>
      </c>
    </row>
    <row r="4311" ht="16.5" customHeight="1" s="111">
      <c r="A4311" s="92">
        <f>IF(DATABASE!$X4309&lt;&gt;1,"",DATABASE!B4309)</f>
        <v/>
      </c>
      <c r="B4311" s="93">
        <f>IF(DATABASE!$X4309&lt;&gt;1,"",DATABASE!M4309)</f>
        <v/>
      </c>
      <c r="C4311" s="94">
        <f>IF(DATABASE!$X4309&lt;&gt;1,"",DATABASE!A4309)</f>
        <v/>
      </c>
      <c r="D4311" s="94">
        <f>IF(DATABASE!$X4309&lt;&gt;1,"",DATABASE!P4309)</f>
        <v/>
      </c>
      <c r="E4311" s="94">
        <f>IF(DATABASE!$X4309&lt;&gt;1,"",DATABASE!L4309)</f>
        <v/>
      </c>
      <c r="F4311" s="94">
        <f>IF(DATABASE!$X4309&lt;&gt;1,"",DATABASE!Q4309)</f>
        <v/>
      </c>
      <c r="G4311" s="94">
        <f>IF(DATABASE!$X4309&lt;&gt;1,"",DATABASE!C4309)</f>
        <v/>
      </c>
      <c r="H4311" s="94">
        <f>IF(DATABASE!$X4309&lt;&gt;1,"",DATABASE!D4309)</f>
        <v/>
      </c>
      <c r="I4311" s="93">
        <f>IF(DATABASE!$X4309&lt;&gt;1,"",DATABASE!S4309)</f>
        <v/>
      </c>
    </row>
    <row r="4312" ht="16.5" customHeight="1" s="111">
      <c r="A4312" s="92">
        <f>IF(DATABASE!$X4310&lt;&gt;1,"",DATABASE!B4310)</f>
        <v/>
      </c>
      <c r="B4312" s="93">
        <f>IF(DATABASE!$X4310&lt;&gt;1,"",DATABASE!M4310)</f>
        <v/>
      </c>
      <c r="C4312" s="94">
        <f>IF(DATABASE!$X4310&lt;&gt;1,"",DATABASE!A4310)</f>
        <v/>
      </c>
      <c r="D4312" s="94">
        <f>IF(DATABASE!$X4310&lt;&gt;1,"",DATABASE!P4310)</f>
        <v/>
      </c>
      <c r="E4312" s="94">
        <f>IF(DATABASE!$X4310&lt;&gt;1,"",DATABASE!L4310)</f>
        <v/>
      </c>
      <c r="F4312" s="94">
        <f>IF(DATABASE!$X4310&lt;&gt;1,"",DATABASE!Q4310)</f>
        <v/>
      </c>
      <c r="G4312" s="94">
        <f>IF(DATABASE!$X4310&lt;&gt;1,"",DATABASE!C4310)</f>
        <v/>
      </c>
      <c r="H4312" s="94">
        <f>IF(DATABASE!$X4310&lt;&gt;1,"",DATABASE!D4310)</f>
        <v/>
      </c>
      <c r="I4312" s="93">
        <f>IF(DATABASE!$X4310&lt;&gt;1,"",DATABASE!S4310)</f>
        <v/>
      </c>
    </row>
    <row r="4313" ht="16.5" customHeight="1" s="111">
      <c r="A4313" s="92">
        <f>IF(DATABASE!$X4311&lt;&gt;1,"",DATABASE!B4311)</f>
        <v/>
      </c>
      <c r="B4313" s="93">
        <f>IF(DATABASE!$X4311&lt;&gt;1,"",DATABASE!M4311)</f>
        <v/>
      </c>
      <c r="C4313" s="94">
        <f>IF(DATABASE!$X4311&lt;&gt;1,"",DATABASE!A4311)</f>
        <v/>
      </c>
      <c r="D4313" s="94">
        <f>IF(DATABASE!$X4311&lt;&gt;1,"",DATABASE!P4311)</f>
        <v/>
      </c>
      <c r="E4313" s="94">
        <f>IF(DATABASE!$X4311&lt;&gt;1,"",DATABASE!L4311)</f>
        <v/>
      </c>
      <c r="F4313" s="94">
        <f>IF(DATABASE!$X4311&lt;&gt;1,"",DATABASE!Q4311)</f>
        <v/>
      </c>
      <c r="G4313" s="94">
        <f>IF(DATABASE!$X4311&lt;&gt;1,"",DATABASE!C4311)</f>
        <v/>
      </c>
      <c r="H4313" s="94">
        <f>IF(DATABASE!$X4311&lt;&gt;1,"",DATABASE!D4311)</f>
        <v/>
      </c>
      <c r="I4313" s="93">
        <f>IF(DATABASE!$X4311&lt;&gt;1,"",DATABASE!S4311)</f>
        <v/>
      </c>
    </row>
    <row r="4314" ht="16.5" customHeight="1" s="111">
      <c r="A4314" s="92">
        <f>IF(DATABASE!$X4312&lt;&gt;1,"",DATABASE!B4312)</f>
        <v/>
      </c>
      <c r="B4314" s="93">
        <f>IF(DATABASE!$X4312&lt;&gt;1,"",DATABASE!M4312)</f>
        <v/>
      </c>
      <c r="C4314" s="94">
        <f>IF(DATABASE!$X4312&lt;&gt;1,"",DATABASE!A4312)</f>
        <v/>
      </c>
      <c r="D4314" s="94">
        <f>IF(DATABASE!$X4312&lt;&gt;1,"",DATABASE!P4312)</f>
        <v/>
      </c>
      <c r="E4314" s="94">
        <f>IF(DATABASE!$X4312&lt;&gt;1,"",DATABASE!L4312)</f>
        <v/>
      </c>
      <c r="F4314" s="94">
        <f>IF(DATABASE!$X4312&lt;&gt;1,"",DATABASE!Q4312)</f>
        <v/>
      </c>
      <c r="G4314" s="94">
        <f>IF(DATABASE!$X4312&lt;&gt;1,"",DATABASE!C4312)</f>
        <v/>
      </c>
      <c r="H4314" s="94">
        <f>IF(DATABASE!$X4312&lt;&gt;1,"",DATABASE!D4312)</f>
        <v/>
      </c>
      <c r="I4314" s="93">
        <f>IF(DATABASE!$X4312&lt;&gt;1,"",DATABASE!S4312)</f>
        <v/>
      </c>
    </row>
    <row r="4315" ht="16.5" customHeight="1" s="111">
      <c r="A4315" s="92">
        <f>IF(DATABASE!$X4313&lt;&gt;1,"",DATABASE!B4313)</f>
        <v/>
      </c>
      <c r="B4315" s="93">
        <f>IF(DATABASE!$X4313&lt;&gt;1,"",DATABASE!M4313)</f>
        <v/>
      </c>
      <c r="C4315" s="94">
        <f>IF(DATABASE!$X4313&lt;&gt;1,"",DATABASE!A4313)</f>
        <v/>
      </c>
      <c r="D4315" s="94">
        <f>IF(DATABASE!$X4313&lt;&gt;1,"",DATABASE!P4313)</f>
        <v/>
      </c>
      <c r="E4315" s="94">
        <f>IF(DATABASE!$X4313&lt;&gt;1,"",DATABASE!L4313)</f>
        <v/>
      </c>
      <c r="F4315" s="94">
        <f>IF(DATABASE!$X4313&lt;&gt;1,"",DATABASE!Q4313)</f>
        <v/>
      </c>
      <c r="G4315" s="94">
        <f>IF(DATABASE!$X4313&lt;&gt;1,"",DATABASE!C4313)</f>
        <v/>
      </c>
      <c r="H4315" s="94">
        <f>IF(DATABASE!$X4313&lt;&gt;1,"",DATABASE!D4313)</f>
        <v/>
      </c>
      <c r="I4315" s="93">
        <f>IF(DATABASE!$X4313&lt;&gt;1,"",DATABASE!S4313)</f>
        <v/>
      </c>
    </row>
    <row r="4316" ht="16.5" customHeight="1" s="111">
      <c r="A4316" s="92">
        <f>IF(DATABASE!$X4314&lt;&gt;1,"",DATABASE!B4314)</f>
        <v/>
      </c>
      <c r="B4316" s="93">
        <f>IF(DATABASE!$X4314&lt;&gt;1,"",DATABASE!M4314)</f>
        <v/>
      </c>
      <c r="C4316" s="94">
        <f>IF(DATABASE!$X4314&lt;&gt;1,"",DATABASE!A4314)</f>
        <v/>
      </c>
      <c r="D4316" s="94">
        <f>IF(DATABASE!$X4314&lt;&gt;1,"",DATABASE!P4314)</f>
        <v/>
      </c>
      <c r="E4316" s="94">
        <f>IF(DATABASE!$X4314&lt;&gt;1,"",DATABASE!L4314)</f>
        <v/>
      </c>
      <c r="F4316" s="94">
        <f>IF(DATABASE!$X4314&lt;&gt;1,"",DATABASE!Q4314)</f>
        <v/>
      </c>
      <c r="G4316" s="94">
        <f>IF(DATABASE!$X4314&lt;&gt;1,"",DATABASE!C4314)</f>
        <v/>
      </c>
      <c r="H4316" s="94">
        <f>IF(DATABASE!$X4314&lt;&gt;1,"",DATABASE!D4314)</f>
        <v/>
      </c>
      <c r="I4316" s="93">
        <f>IF(DATABASE!$X4314&lt;&gt;1,"",DATABASE!S4314)</f>
        <v/>
      </c>
    </row>
    <row r="4317" ht="16.5" customHeight="1" s="111">
      <c r="A4317" s="92">
        <f>IF(DATABASE!$X4315&lt;&gt;1,"",DATABASE!B4315)</f>
        <v/>
      </c>
      <c r="B4317" s="93">
        <f>IF(DATABASE!$X4315&lt;&gt;1,"",DATABASE!M4315)</f>
        <v/>
      </c>
      <c r="C4317" s="94">
        <f>IF(DATABASE!$X4315&lt;&gt;1,"",DATABASE!A4315)</f>
        <v/>
      </c>
      <c r="D4317" s="94">
        <f>IF(DATABASE!$X4315&lt;&gt;1,"",DATABASE!P4315)</f>
        <v/>
      </c>
      <c r="E4317" s="94">
        <f>IF(DATABASE!$X4315&lt;&gt;1,"",DATABASE!L4315)</f>
        <v/>
      </c>
      <c r="F4317" s="94">
        <f>IF(DATABASE!$X4315&lt;&gt;1,"",DATABASE!Q4315)</f>
        <v/>
      </c>
      <c r="G4317" s="94">
        <f>IF(DATABASE!$X4315&lt;&gt;1,"",DATABASE!C4315)</f>
        <v/>
      </c>
      <c r="H4317" s="94">
        <f>IF(DATABASE!$X4315&lt;&gt;1,"",DATABASE!D4315)</f>
        <v/>
      </c>
      <c r="I4317" s="93">
        <f>IF(DATABASE!$X4315&lt;&gt;1,"",DATABASE!S4315)</f>
        <v/>
      </c>
    </row>
    <row r="4318" ht="16.5" customHeight="1" s="111">
      <c r="A4318" s="92">
        <f>IF(DATABASE!$X4316&lt;&gt;1,"",DATABASE!B4316)</f>
        <v/>
      </c>
      <c r="B4318" s="93">
        <f>IF(DATABASE!$X4316&lt;&gt;1,"",DATABASE!M4316)</f>
        <v/>
      </c>
      <c r="C4318" s="94">
        <f>IF(DATABASE!$X4316&lt;&gt;1,"",DATABASE!A4316)</f>
        <v/>
      </c>
      <c r="D4318" s="94">
        <f>IF(DATABASE!$X4316&lt;&gt;1,"",DATABASE!P4316)</f>
        <v/>
      </c>
      <c r="E4318" s="94">
        <f>IF(DATABASE!$X4316&lt;&gt;1,"",DATABASE!L4316)</f>
        <v/>
      </c>
      <c r="F4318" s="94">
        <f>IF(DATABASE!$X4316&lt;&gt;1,"",DATABASE!Q4316)</f>
        <v/>
      </c>
      <c r="G4318" s="94">
        <f>IF(DATABASE!$X4316&lt;&gt;1,"",DATABASE!C4316)</f>
        <v/>
      </c>
      <c r="H4318" s="94">
        <f>IF(DATABASE!$X4316&lt;&gt;1,"",DATABASE!D4316)</f>
        <v/>
      </c>
      <c r="I4318" s="93">
        <f>IF(DATABASE!$X4316&lt;&gt;1,"",DATABASE!S4316)</f>
        <v/>
      </c>
    </row>
    <row r="4319" ht="16.5" customHeight="1" s="111">
      <c r="A4319" s="92">
        <f>IF(DATABASE!$X4317&lt;&gt;1,"",DATABASE!B4317)</f>
        <v/>
      </c>
      <c r="B4319" s="93">
        <f>IF(DATABASE!$X4317&lt;&gt;1,"",DATABASE!M4317)</f>
        <v/>
      </c>
      <c r="C4319" s="94">
        <f>IF(DATABASE!$X4317&lt;&gt;1,"",DATABASE!A4317)</f>
        <v/>
      </c>
      <c r="D4319" s="94">
        <f>IF(DATABASE!$X4317&lt;&gt;1,"",DATABASE!P4317)</f>
        <v/>
      </c>
      <c r="E4319" s="94">
        <f>IF(DATABASE!$X4317&lt;&gt;1,"",DATABASE!L4317)</f>
        <v/>
      </c>
      <c r="F4319" s="94">
        <f>IF(DATABASE!$X4317&lt;&gt;1,"",DATABASE!Q4317)</f>
        <v/>
      </c>
      <c r="G4319" s="94">
        <f>IF(DATABASE!$X4317&lt;&gt;1,"",DATABASE!C4317)</f>
        <v/>
      </c>
      <c r="H4319" s="94">
        <f>IF(DATABASE!$X4317&lt;&gt;1,"",DATABASE!D4317)</f>
        <v/>
      </c>
      <c r="I4319" s="93">
        <f>IF(DATABASE!$X4317&lt;&gt;1,"",DATABASE!S4317)</f>
        <v/>
      </c>
    </row>
    <row r="4320" ht="16.5" customHeight="1" s="111">
      <c r="A4320" s="92">
        <f>IF(DATABASE!$X4318&lt;&gt;1,"",DATABASE!B4318)</f>
        <v/>
      </c>
      <c r="B4320" s="93">
        <f>IF(DATABASE!$X4318&lt;&gt;1,"",DATABASE!M4318)</f>
        <v/>
      </c>
      <c r="C4320" s="94">
        <f>IF(DATABASE!$X4318&lt;&gt;1,"",DATABASE!A4318)</f>
        <v/>
      </c>
      <c r="D4320" s="94">
        <f>IF(DATABASE!$X4318&lt;&gt;1,"",DATABASE!P4318)</f>
        <v/>
      </c>
      <c r="E4320" s="94">
        <f>IF(DATABASE!$X4318&lt;&gt;1,"",DATABASE!L4318)</f>
        <v/>
      </c>
      <c r="F4320" s="94">
        <f>IF(DATABASE!$X4318&lt;&gt;1,"",DATABASE!Q4318)</f>
        <v/>
      </c>
      <c r="G4320" s="94">
        <f>IF(DATABASE!$X4318&lt;&gt;1,"",DATABASE!C4318)</f>
        <v/>
      </c>
      <c r="H4320" s="94">
        <f>IF(DATABASE!$X4318&lt;&gt;1,"",DATABASE!D4318)</f>
        <v/>
      </c>
      <c r="I4320" s="93">
        <f>IF(DATABASE!$X4318&lt;&gt;1,"",DATABASE!S4318)</f>
        <v/>
      </c>
    </row>
    <row r="4321" ht="16.5" customHeight="1" s="111">
      <c r="A4321" s="92">
        <f>IF(DATABASE!$X4319&lt;&gt;1,"",DATABASE!B4319)</f>
        <v/>
      </c>
      <c r="B4321" s="93">
        <f>IF(DATABASE!$X4319&lt;&gt;1,"",DATABASE!M4319)</f>
        <v/>
      </c>
      <c r="C4321" s="94">
        <f>IF(DATABASE!$X4319&lt;&gt;1,"",DATABASE!A4319)</f>
        <v/>
      </c>
      <c r="D4321" s="94">
        <f>IF(DATABASE!$X4319&lt;&gt;1,"",DATABASE!P4319)</f>
        <v/>
      </c>
      <c r="E4321" s="94">
        <f>IF(DATABASE!$X4319&lt;&gt;1,"",DATABASE!L4319)</f>
        <v/>
      </c>
      <c r="F4321" s="94">
        <f>IF(DATABASE!$X4319&lt;&gt;1,"",DATABASE!Q4319)</f>
        <v/>
      </c>
      <c r="G4321" s="94">
        <f>IF(DATABASE!$X4319&lt;&gt;1,"",DATABASE!C4319)</f>
        <v/>
      </c>
      <c r="H4321" s="94">
        <f>IF(DATABASE!$X4319&lt;&gt;1,"",DATABASE!D4319)</f>
        <v/>
      </c>
      <c r="I4321" s="93">
        <f>IF(DATABASE!$X4319&lt;&gt;1,"",DATABASE!S4319)</f>
        <v/>
      </c>
    </row>
    <row r="4322" ht="16.5" customHeight="1" s="111">
      <c r="A4322" s="92">
        <f>IF(DATABASE!$X4320&lt;&gt;1,"",DATABASE!B4320)</f>
        <v/>
      </c>
      <c r="B4322" s="93">
        <f>IF(DATABASE!$X4320&lt;&gt;1,"",DATABASE!M4320)</f>
        <v/>
      </c>
      <c r="C4322" s="94">
        <f>IF(DATABASE!$X4320&lt;&gt;1,"",DATABASE!A4320)</f>
        <v/>
      </c>
      <c r="D4322" s="94">
        <f>IF(DATABASE!$X4320&lt;&gt;1,"",DATABASE!P4320)</f>
        <v/>
      </c>
      <c r="E4322" s="94">
        <f>IF(DATABASE!$X4320&lt;&gt;1,"",DATABASE!L4320)</f>
        <v/>
      </c>
      <c r="F4322" s="94">
        <f>IF(DATABASE!$X4320&lt;&gt;1,"",DATABASE!Q4320)</f>
        <v/>
      </c>
      <c r="G4322" s="94">
        <f>IF(DATABASE!$X4320&lt;&gt;1,"",DATABASE!C4320)</f>
        <v/>
      </c>
      <c r="H4322" s="94">
        <f>IF(DATABASE!$X4320&lt;&gt;1,"",DATABASE!D4320)</f>
        <v/>
      </c>
      <c r="I4322" s="93">
        <f>IF(DATABASE!$X4320&lt;&gt;1,"",DATABASE!S4320)</f>
        <v/>
      </c>
    </row>
    <row r="4323" ht="16.5" customHeight="1" s="111">
      <c r="A4323" s="92">
        <f>IF(DATABASE!$X4321&lt;&gt;1,"",DATABASE!B4321)</f>
        <v/>
      </c>
      <c r="B4323" s="93">
        <f>IF(DATABASE!$X4321&lt;&gt;1,"",DATABASE!M4321)</f>
        <v/>
      </c>
      <c r="C4323" s="94">
        <f>IF(DATABASE!$X4321&lt;&gt;1,"",DATABASE!A4321)</f>
        <v/>
      </c>
      <c r="D4323" s="94">
        <f>IF(DATABASE!$X4321&lt;&gt;1,"",DATABASE!P4321)</f>
        <v/>
      </c>
      <c r="E4323" s="94">
        <f>IF(DATABASE!$X4321&lt;&gt;1,"",DATABASE!L4321)</f>
        <v/>
      </c>
      <c r="F4323" s="94">
        <f>IF(DATABASE!$X4321&lt;&gt;1,"",DATABASE!Q4321)</f>
        <v/>
      </c>
      <c r="G4323" s="94">
        <f>IF(DATABASE!$X4321&lt;&gt;1,"",DATABASE!C4321)</f>
        <v/>
      </c>
      <c r="H4323" s="94">
        <f>IF(DATABASE!$X4321&lt;&gt;1,"",DATABASE!D4321)</f>
        <v/>
      </c>
      <c r="I4323" s="93">
        <f>IF(DATABASE!$X4321&lt;&gt;1,"",DATABASE!S4321)</f>
        <v/>
      </c>
    </row>
    <row r="4324" ht="16.5" customHeight="1" s="111">
      <c r="A4324" s="92">
        <f>IF(DATABASE!$X4322&lt;&gt;1,"",DATABASE!B4322)</f>
        <v/>
      </c>
      <c r="B4324" s="93">
        <f>IF(DATABASE!$X4322&lt;&gt;1,"",DATABASE!M4322)</f>
        <v/>
      </c>
      <c r="C4324" s="94">
        <f>IF(DATABASE!$X4322&lt;&gt;1,"",DATABASE!A4322)</f>
        <v/>
      </c>
      <c r="D4324" s="94">
        <f>IF(DATABASE!$X4322&lt;&gt;1,"",DATABASE!P4322)</f>
        <v/>
      </c>
      <c r="E4324" s="94">
        <f>IF(DATABASE!$X4322&lt;&gt;1,"",DATABASE!L4322)</f>
        <v/>
      </c>
      <c r="F4324" s="94">
        <f>IF(DATABASE!$X4322&lt;&gt;1,"",DATABASE!Q4322)</f>
        <v/>
      </c>
      <c r="G4324" s="94">
        <f>IF(DATABASE!$X4322&lt;&gt;1,"",DATABASE!C4322)</f>
        <v/>
      </c>
      <c r="H4324" s="94">
        <f>IF(DATABASE!$X4322&lt;&gt;1,"",DATABASE!D4322)</f>
        <v/>
      </c>
      <c r="I4324" s="93">
        <f>IF(DATABASE!$X4322&lt;&gt;1,"",DATABASE!S4322)</f>
        <v/>
      </c>
    </row>
    <row r="4325" ht="16.5" customHeight="1" s="111">
      <c r="A4325" s="92">
        <f>IF(DATABASE!$X4323&lt;&gt;1,"",DATABASE!B4323)</f>
        <v/>
      </c>
      <c r="B4325" s="93">
        <f>IF(DATABASE!$X4323&lt;&gt;1,"",DATABASE!M4323)</f>
        <v/>
      </c>
      <c r="C4325" s="94">
        <f>IF(DATABASE!$X4323&lt;&gt;1,"",DATABASE!A4323)</f>
        <v/>
      </c>
      <c r="D4325" s="94">
        <f>IF(DATABASE!$X4323&lt;&gt;1,"",DATABASE!P4323)</f>
        <v/>
      </c>
      <c r="E4325" s="94">
        <f>IF(DATABASE!$X4323&lt;&gt;1,"",DATABASE!L4323)</f>
        <v/>
      </c>
      <c r="F4325" s="94">
        <f>IF(DATABASE!$X4323&lt;&gt;1,"",DATABASE!Q4323)</f>
        <v/>
      </c>
      <c r="G4325" s="94">
        <f>IF(DATABASE!$X4323&lt;&gt;1,"",DATABASE!C4323)</f>
        <v/>
      </c>
      <c r="H4325" s="94">
        <f>IF(DATABASE!$X4323&lt;&gt;1,"",DATABASE!D4323)</f>
        <v/>
      </c>
      <c r="I4325" s="93">
        <f>IF(DATABASE!$X4323&lt;&gt;1,"",DATABASE!S4323)</f>
        <v/>
      </c>
    </row>
    <row r="4326" ht="16.5" customHeight="1" s="111">
      <c r="A4326" s="92">
        <f>IF(DATABASE!$X4324&lt;&gt;1,"",DATABASE!B4324)</f>
        <v/>
      </c>
      <c r="B4326" s="93">
        <f>IF(DATABASE!$X4324&lt;&gt;1,"",DATABASE!M4324)</f>
        <v/>
      </c>
      <c r="C4326" s="94">
        <f>IF(DATABASE!$X4324&lt;&gt;1,"",DATABASE!A4324)</f>
        <v/>
      </c>
      <c r="D4326" s="94">
        <f>IF(DATABASE!$X4324&lt;&gt;1,"",DATABASE!P4324)</f>
        <v/>
      </c>
      <c r="E4326" s="94">
        <f>IF(DATABASE!$X4324&lt;&gt;1,"",DATABASE!L4324)</f>
        <v/>
      </c>
      <c r="F4326" s="94">
        <f>IF(DATABASE!$X4324&lt;&gt;1,"",DATABASE!Q4324)</f>
        <v/>
      </c>
      <c r="G4326" s="94">
        <f>IF(DATABASE!$X4324&lt;&gt;1,"",DATABASE!C4324)</f>
        <v/>
      </c>
      <c r="H4326" s="94">
        <f>IF(DATABASE!$X4324&lt;&gt;1,"",DATABASE!D4324)</f>
        <v/>
      </c>
      <c r="I4326" s="93">
        <f>IF(DATABASE!$X4324&lt;&gt;1,"",DATABASE!S4324)</f>
        <v/>
      </c>
    </row>
    <row r="4327" ht="16.5" customHeight="1" s="111">
      <c r="A4327" s="92">
        <f>IF(DATABASE!$X4325&lt;&gt;1,"",DATABASE!B4325)</f>
        <v/>
      </c>
      <c r="B4327" s="93">
        <f>IF(DATABASE!$X4325&lt;&gt;1,"",DATABASE!M4325)</f>
        <v/>
      </c>
      <c r="C4327" s="94">
        <f>IF(DATABASE!$X4325&lt;&gt;1,"",DATABASE!A4325)</f>
        <v/>
      </c>
      <c r="D4327" s="94">
        <f>IF(DATABASE!$X4325&lt;&gt;1,"",DATABASE!P4325)</f>
        <v/>
      </c>
      <c r="E4327" s="94">
        <f>IF(DATABASE!$X4325&lt;&gt;1,"",DATABASE!L4325)</f>
        <v/>
      </c>
      <c r="F4327" s="94">
        <f>IF(DATABASE!$X4325&lt;&gt;1,"",DATABASE!Q4325)</f>
        <v/>
      </c>
      <c r="G4327" s="94">
        <f>IF(DATABASE!$X4325&lt;&gt;1,"",DATABASE!C4325)</f>
        <v/>
      </c>
      <c r="H4327" s="94">
        <f>IF(DATABASE!$X4325&lt;&gt;1,"",DATABASE!D4325)</f>
        <v/>
      </c>
      <c r="I4327" s="93">
        <f>IF(DATABASE!$X4325&lt;&gt;1,"",DATABASE!S4325)</f>
        <v/>
      </c>
    </row>
    <row r="4328" ht="16.5" customHeight="1" s="111">
      <c r="A4328" s="92">
        <f>IF(DATABASE!$X4326&lt;&gt;1,"",DATABASE!B4326)</f>
        <v/>
      </c>
      <c r="B4328" s="93">
        <f>IF(DATABASE!$X4326&lt;&gt;1,"",DATABASE!M4326)</f>
        <v/>
      </c>
      <c r="C4328" s="94">
        <f>IF(DATABASE!$X4326&lt;&gt;1,"",DATABASE!A4326)</f>
        <v/>
      </c>
      <c r="D4328" s="94">
        <f>IF(DATABASE!$X4326&lt;&gt;1,"",DATABASE!P4326)</f>
        <v/>
      </c>
      <c r="E4328" s="94">
        <f>IF(DATABASE!$X4326&lt;&gt;1,"",DATABASE!L4326)</f>
        <v/>
      </c>
      <c r="F4328" s="94">
        <f>IF(DATABASE!$X4326&lt;&gt;1,"",DATABASE!Q4326)</f>
        <v/>
      </c>
      <c r="G4328" s="94">
        <f>IF(DATABASE!$X4326&lt;&gt;1,"",DATABASE!C4326)</f>
        <v/>
      </c>
      <c r="H4328" s="94">
        <f>IF(DATABASE!$X4326&lt;&gt;1,"",DATABASE!D4326)</f>
        <v/>
      </c>
      <c r="I4328" s="93">
        <f>IF(DATABASE!$X4326&lt;&gt;1,"",DATABASE!S4326)</f>
        <v/>
      </c>
    </row>
    <row r="4329" ht="16.5" customHeight="1" s="111">
      <c r="A4329" s="92">
        <f>IF(DATABASE!$X4327&lt;&gt;1,"",DATABASE!B4327)</f>
        <v/>
      </c>
      <c r="B4329" s="93">
        <f>IF(DATABASE!$X4327&lt;&gt;1,"",DATABASE!M4327)</f>
        <v/>
      </c>
      <c r="C4329" s="94">
        <f>IF(DATABASE!$X4327&lt;&gt;1,"",DATABASE!A4327)</f>
        <v/>
      </c>
      <c r="D4329" s="94">
        <f>IF(DATABASE!$X4327&lt;&gt;1,"",DATABASE!P4327)</f>
        <v/>
      </c>
      <c r="E4329" s="94">
        <f>IF(DATABASE!$X4327&lt;&gt;1,"",DATABASE!L4327)</f>
        <v/>
      </c>
      <c r="F4329" s="94">
        <f>IF(DATABASE!$X4327&lt;&gt;1,"",DATABASE!Q4327)</f>
        <v/>
      </c>
      <c r="G4329" s="94">
        <f>IF(DATABASE!$X4327&lt;&gt;1,"",DATABASE!C4327)</f>
        <v/>
      </c>
      <c r="H4329" s="94">
        <f>IF(DATABASE!$X4327&lt;&gt;1,"",DATABASE!D4327)</f>
        <v/>
      </c>
      <c r="I4329" s="93">
        <f>IF(DATABASE!$X4327&lt;&gt;1,"",DATABASE!S4327)</f>
        <v/>
      </c>
    </row>
    <row r="4330" ht="16.5" customHeight="1" s="111">
      <c r="A4330" s="92">
        <f>IF(DATABASE!$X4328&lt;&gt;1,"",DATABASE!B4328)</f>
        <v/>
      </c>
      <c r="B4330" s="93">
        <f>IF(DATABASE!$X4328&lt;&gt;1,"",DATABASE!M4328)</f>
        <v/>
      </c>
      <c r="C4330" s="94">
        <f>IF(DATABASE!$X4328&lt;&gt;1,"",DATABASE!A4328)</f>
        <v/>
      </c>
      <c r="D4330" s="94">
        <f>IF(DATABASE!$X4328&lt;&gt;1,"",DATABASE!P4328)</f>
        <v/>
      </c>
      <c r="E4330" s="94">
        <f>IF(DATABASE!$X4328&lt;&gt;1,"",DATABASE!L4328)</f>
        <v/>
      </c>
      <c r="F4330" s="94">
        <f>IF(DATABASE!$X4328&lt;&gt;1,"",DATABASE!Q4328)</f>
        <v/>
      </c>
      <c r="G4330" s="94">
        <f>IF(DATABASE!$X4328&lt;&gt;1,"",DATABASE!C4328)</f>
        <v/>
      </c>
      <c r="H4330" s="94">
        <f>IF(DATABASE!$X4328&lt;&gt;1,"",DATABASE!D4328)</f>
        <v/>
      </c>
      <c r="I4330" s="93">
        <f>IF(DATABASE!$X4328&lt;&gt;1,"",DATABASE!S4328)</f>
        <v/>
      </c>
    </row>
    <row r="4331" ht="16.5" customHeight="1" s="111">
      <c r="A4331" s="92">
        <f>IF(DATABASE!$X4329&lt;&gt;1,"",DATABASE!B4329)</f>
        <v/>
      </c>
      <c r="B4331" s="93">
        <f>IF(DATABASE!$X4329&lt;&gt;1,"",DATABASE!M4329)</f>
        <v/>
      </c>
      <c r="C4331" s="94">
        <f>IF(DATABASE!$X4329&lt;&gt;1,"",DATABASE!A4329)</f>
        <v/>
      </c>
      <c r="D4331" s="94">
        <f>IF(DATABASE!$X4329&lt;&gt;1,"",DATABASE!P4329)</f>
        <v/>
      </c>
      <c r="E4331" s="94">
        <f>IF(DATABASE!$X4329&lt;&gt;1,"",DATABASE!L4329)</f>
        <v/>
      </c>
      <c r="F4331" s="94">
        <f>IF(DATABASE!$X4329&lt;&gt;1,"",DATABASE!Q4329)</f>
        <v/>
      </c>
      <c r="G4331" s="94">
        <f>IF(DATABASE!$X4329&lt;&gt;1,"",DATABASE!C4329)</f>
        <v/>
      </c>
      <c r="H4331" s="94">
        <f>IF(DATABASE!$X4329&lt;&gt;1,"",DATABASE!D4329)</f>
        <v/>
      </c>
      <c r="I4331" s="93">
        <f>IF(DATABASE!$X4329&lt;&gt;1,"",DATABASE!S4329)</f>
        <v/>
      </c>
    </row>
    <row r="4332" ht="16.5" customHeight="1" s="111">
      <c r="A4332" s="92">
        <f>IF(DATABASE!$X4330&lt;&gt;1,"",DATABASE!B4330)</f>
        <v/>
      </c>
      <c r="B4332" s="93">
        <f>IF(DATABASE!$X4330&lt;&gt;1,"",DATABASE!M4330)</f>
        <v/>
      </c>
      <c r="C4332" s="94">
        <f>IF(DATABASE!$X4330&lt;&gt;1,"",DATABASE!A4330)</f>
        <v/>
      </c>
      <c r="D4332" s="94">
        <f>IF(DATABASE!$X4330&lt;&gt;1,"",DATABASE!P4330)</f>
        <v/>
      </c>
      <c r="E4332" s="94">
        <f>IF(DATABASE!$X4330&lt;&gt;1,"",DATABASE!L4330)</f>
        <v/>
      </c>
      <c r="F4332" s="94">
        <f>IF(DATABASE!$X4330&lt;&gt;1,"",DATABASE!Q4330)</f>
        <v/>
      </c>
      <c r="G4332" s="94">
        <f>IF(DATABASE!$X4330&lt;&gt;1,"",DATABASE!C4330)</f>
        <v/>
      </c>
      <c r="H4332" s="94">
        <f>IF(DATABASE!$X4330&lt;&gt;1,"",DATABASE!D4330)</f>
        <v/>
      </c>
      <c r="I4332" s="93">
        <f>IF(DATABASE!$X4330&lt;&gt;1,"",DATABASE!S4330)</f>
        <v/>
      </c>
    </row>
    <row r="4333" ht="16.5" customHeight="1" s="111">
      <c r="A4333" s="92">
        <f>IF(DATABASE!$X4331&lt;&gt;1,"",DATABASE!B4331)</f>
        <v/>
      </c>
      <c r="B4333" s="93">
        <f>IF(DATABASE!$X4331&lt;&gt;1,"",DATABASE!M4331)</f>
        <v/>
      </c>
      <c r="C4333" s="94">
        <f>IF(DATABASE!$X4331&lt;&gt;1,"",DATABASE!A4331)</f>
        <v/>
      </c>
      <c r="D4333" s="94">
        <f>IF(DATABASE!$X4331&lt;&gt;1,"",DATABASE!P4331)</f>
        <v/>
      </c>
      <c r="E4333" s="94">
        <f>IF(DATABASE!$X4331&lt;&gt;1,"",DATABASE!L4331)</f>
        <v/>
      </c>
      <c r="F4333" s="94">
        <f>IF(DATABASE!$X4331&lt;&gt;1,"",DATABASE!Q4331)</f>
        <v/>
      </c>
      <c r="G4333" s="94">
        <f>IF(DATABASE!$X4331&lt;&gt;1,"",DATABASE!C4331)</f>
        <v/>
      </c>
      <c r="H4333" s="94">
        <f>IF(DATABASE!$X4331&lt;&gt;1,"",DATABASE!D4331)</f>
        <v/>
      </c>
      <c r="I4333" s="93">
        <f>IF(DATABASE!$X4331&lt;&gt;1,"",DATABASE!S4331)</f>
        <v/>
      </c>
    </row>
    <row r="4334" ht="16.5" customHeight="1" s="111">
      <c r="A4334" s="92">
        <f>IF(DATABASE!$X4332&lt;&gt;1,"",DATABASE!B4332)</f>
        <v/>
      </c>
      <c r="B4334" s="93">
        <f>IF(DATABASE!$X4332&lt;&gt;1,"",DATABASE!M4332)</f>
        <v/>
      </c>
      <c r="C4334" s="94">
        <f>IF(DATABASE!$X4332&lt;&gt;1,"",DATABASE!A4332)</f>
        <v/>
      </c>
      <c r="D4334" s="94">
        <f>IF(DATABASE!$X4332&lt;&gt;1,"",DATABASE!P4332)</f>
        <v/>
      </c>
      <c r="E4334" s="94">
        <f>IF(DATABASE!$X4332&lt;&gt;1,"",DATABASE!L4332)</f>
        <v/>
      </c>
      <c r="F4334" s="94">
        <f>IF(DATABASE!$X4332&lt;&gt;1,"",DATABASE!Q4332)</f>
        <v/>
      </c>
      <c r="G4334" s="94">
        <f>IF(DATABASE!$X4332&lt;&gt;1,"",DATABASE!C4332)</f>
        <v/>
      </c>
      <c r="H4334" s="94">
        <f>IF(DATABASE!$X4332&lt;&gt;1,"",DATABASE!D4332)</f>
        <v/>
      </c>
      <c r="I4334" s="93">
        <f>IF(DATABASE!$X4332&lt;&gt;1,"",DATABASE!S4332)</f>
        <v/>
      </c>
    </row>
    <row r="4335" ht="16.5" customHeight="1" s="111">
      <c r="A4335" s="92">
        <f>IF(DATABASE!$X4333&lt;&gt;1,"",DATABASE!B4333)</f>
        <v/>
      </c>
      <c r="B4335" s="93">
        <f>IF(DATABASE!$X4333&lt;&gt;1,"",DATABASE!M4333)</f>
        <v/>
      </c>
      <c r="C4335" s="94">
        <f>IF(DATABASE!$X4333&lt;&gt;1,"",DATABASE!A4333)</f>
        <v/>
      </c>
      <c r="D4335" s="94">
        <f>IF(DATABASE!$X4333&lt;&gt;1,"",DATABASE!P4333)</f>
        <v/>
      </c>
      <c r="E4335" s="94">
        <f>IF(DATABASE!$X4333&lt;&gt;1,"",DATABASE!L4333)</f>
        <v/>
      </c>
      <c r="F4335" s="94">
        <f>IF(DATABASE!$X4333&lt;&gt;1,"",DATABASE!Q4333)</f>
        <v/>
      </c>
      <c r="G4335" s="94">
        <f>IF(DATABASE!$X4333&lt;&gt;1,"",DATABASE!C4333)</f>
        <v/>
      </c>
      <c r="H4335" s="94">
        <f>IF(DATABASE!$X4333&lt;&gt;1,"",DATABASE!D4333)</f>
        <v/>
      </c>
      <c r="I4335" s="93">
        <f>IF(DATABASE!$X4333&lt;&gt;1,"",DATABASE!S4333)</f>
        <v/>
      </c>
    </row>
    <row r="4336" ht="16.5" customHeight="1" s="111">
      <c r="A4336" s="92">
        <f>IF(DATABASE!$X4334&lt;&gt;1,"",DATABASE!B4334)</f>
        <v/>
      </c>
      <c r="B4336" s="93">
        <f>IF(DATABASE!$X4334&lt;&gt;1,"",DATABASE!M4334)</f>
        <v/>
      </c>
      <c r="C4336" s="94">
        <f>IF(DATABASE!$X4334&lt;&gt;1,"",DATABASE!A4334)</f>
        <v/>
      </c>
      <c r="D4336" s="94">
        <f>IF(DATABASE!$X4334&lt;&gt;1,"",DATABASE!P4334)</f>
        <v/>
      </c>
      <c r="E4336" s="94">
        <f>IF(DATABASE!$X4334&lt;&gt;1,"",DATABASE!L4334)</f>
        <v/>
      </c>
      <c r="F4336" s="94">
        <f>IF(DATABASE!$X4334&lt;&gt;1,"",DATABASE!Q4334)</f>
        <v/>
      </c>
      <c r="G4336" s="94">
        <f>IF(DATABASE!$X4334&lt;&gt;1,"",DATABASE!C4334)</f>
        <v/>
      </c>
      <c r="H4336" s="94">
        <f>IF(DATABASE!$X4334&lt;&gt;1,"",DATABASE!D4334)</f>
        <v/>
      </c>
      <c r="I4336" s="93">
        <f>IF(DATABASE!$X4334&lt;&gt;1,"",DATABASE!S4334)</f>
        <v/>
      </c>
    </row>
    <row r="4337" ht="16.5" customHeight="1" s="111">
      <c r="A4337" s="92">
        <f>IF(DATABASE!$X4335&lt;&gt;1,"",DATABASE!B4335)</f>
        <v/>
      </c>
      <c r="B4337" s="93">
        <f>IF(DATABASE!$X4335&lt;&gt;1,"",DATABASE!M4335)</f>
        <v/>
      </c>
      <c r="C4337" s="94">
        <f>IF(DATABASE!$X4335&lt;&gt;1,"",DATABASE!A4335)</f>
        <v/>
      </c>
      <c r="D4337" s="94">
        <f>IF(DATABASE!$X4335&lt;&gt;1,"",DATABASE!P4335)</f>
        <v/>
      </c>
      <c r="E4337" s="94">
        <f>IF(DATABASE!$X4335&lt;&gt;1,"",DATABASE!L4335)</f>
        <v/>
      </c>
      <c r="F4337" s="94">
        <f>IF(DATABASE!$X4335&lt;&gt;1,"",DATABASE!Q4335)</f>
        <v/>
      </c>
      <c r="G4337" s="94">
        <f>IF(DATABASE!$X4335&lt;&gt;1,"",DATABASE!C4335)</f>
        <v/>
      </c>
      <c r="H4337" s="94">
        <f>IF(DATABASE!$X4335&lt;&gt;1,"",DATABASE!D4335)</f>
        <v/>
      </c>
      <c r="I4337" s="93">
        <f>IF(DATABASE!$X4335&lt;&gt;1,"",DATABASE!S4335)</f>
        <v/>
      </c>
    </row>
    <row r="4338" ht="16.5" customHeight="1" s="111">
      <c r="A4338" s="92">
        <f>IF(DATABASE!$X4336&lt;&gt;1,"",DATABASE!B4336)</f>
        <v/>
      </c>
      <c r="B4338" s="93">
        <f>IF(DATABASE!$X4336&lt;&gt;1,"",DATABASE!M4336)</f>
        <v/>
      </c>
      <c r="C4338" s="94">
        <f>IF(DATABASE!$X4336&lt;&gt;1,"",DATABASE!A4336)</f>
        <v/>
      </c>
      <c r="D4338" s="94">
        <f>IF(DATABASE!$X4336&lt;&gt;1,"",DATABASE!P4336)</f>
        <v/>
      </c>
      <c r="E4338" s="94">
        <f>IF(DATABASE!$X4336&lt;&gt;1,"",DATABASE!L4336)</f>
        <v/>
      </c>
      <c r="F4338" s="94">
        <f>IF(DATABASE!$X4336&lt;&gt;1,"",DATABASE!Q4336)</f>
        <v/>
      </c>
      <c r="G4338" s="94">
        <f>IF(DATABASE!$X4336&lt;&gt;1,"",DATABASE!C4336)</f>
        <v/>
      </c>
      <c r="H4338" s="94">
        <f>IF(DATABASE!$X4336&lt;&gt;1,"",DATABASE!D4336)</f>
        <v/>
      </c>
      <c r="I4338" s="93">
        <f>IF(DATABASE!$X4336&lt;&gt;1,"",DATABASE!S4336)</f>
        <v/>
      </c>
    </row>
    <row r="4339" ht="16.5" customHeight="1" s="111">
      <c r="A4339" s="92">
        <f>IF(DATABASE!$X4337&lt;&gt;1,"",DATABASE!B4337)</f>
        <v/>
      </c>
      <c r="B4339" s="93">
        <f>IF(DATABASE!$X4337&lt;&gt;1,"",DATABASE!M4337)</f>
        <v/>
      </c>
      <c r="C4339" s="94">
        <f>IF(DATABASE!$X4337&lt;&gt;1,"",DATABASE!A4337)</f>
        <v/>
      </c>
      <c r="D4339" s="94">
        <f>IF(DATABASE!$X4337&lt;&gt;1,"",DATABASE!P4337)</f>
        <v/>
      </c>
      <c r="E4339" s="94">
        <f>IF(DATABASE!$X4337&lt;&gt;1,"",DATABASE!L4337)</f>
        <v/>
      </c>
      <c r="F4339" s="94">
        <f>IF(DATABASE!$X4337&lt;&gt;1,"",DATABASE!Q4337)</f>
        <v/>
      </c>
      <c r="G4339" s="94">
        <f>IF(DATABASE!$X4337&lt;&gt;1,"",DATABASE!C4337)</f>
        <v/>
      </c>
      <c r="H4339" s="94">
        <f>IF(DATABASE!$X4337&lt;&gt;1,"",DATABASE!D4337)</f>
        <v/>
      </c>
      <c r="I4339" s="93">
        <f>IF(DATABASE!$X4337&lt;&gt;1,"",DATABASE!S4337)</f>
        <v/>
      </c>
    </row>
    <row r="4340" ht="16.5" customHeight="1" s="111">
      <c r="A4340" s="92">
        <f>IF(DATABASE!$X4338&lt;&gt;1,"",DATABASE!B4338)</f>
        <v/>
      </c>
      <c r="B4340" s="93">
        <f>IF(DATABASE!$X4338&lt;&gt;1,"",DATABASE!M4338)</f>
        <v/>
      </c>
      <c r="C4340" s="94">
        <f>IF(DATABASE!$X4338&lt;&gt;1,"",DATABASE!A4338)</f>
        <v/>
      </c>
      <c r="D4340" s="94">
        <f>IF(DATABASE!$X4338&lt;&gt;1,"",DATABASE!P4338)</f>
        <v/>
      </c>
      <c r="E4340" s="94">
        <f>IF(DATABASE!$X4338&lt;&gt;1,"",DATABASE!L4338)</f>
        <v/>
      </c>
      <c r="F4340" s="94">
        <f>IF(DATABASE!$X4338&lt;&gt;1,"",DATABASE!Q4338)</f>
        <v/>
      </c>
      <c r="G4340" s="94">
        <f>IF(DATABASE!$X4338&lt;&gt;1,"",DATABASE!C4338)</f>
        <v/>
      </c>
      <c r="H4340" s="94">
        <f>IF(DATABASE!$X4338&lt;&gt;1,"",DATABASE!D4338)</f>
        <v/>
      </c>
      <c r="I4340" s="93">
        <f>IF(DATABASE!$X4338&lt;&gt;1,"",DATABASE!S4338)</f>
        <v/>
      </c>
    </row>
    <row r="4341" ht="16.5" customHeight="1" s="111">
      <c r="A4341" s="92">
        <f>IF(DATABASE!$X4339&lt;&gt;1,"",DATABASE!B4339)</f>
        <v/>
      </c>
      <c r="B4341" s="93">
        <f>IF(DATABASE!$X4339&lt;&gt;1,"",DATABASE!M4339)</f>
        <v/>
      </c>
      <c r="C4341" s="94">
        <f>IF(DATABASE!$X4339&lt;&gt;1,"",DATABASE!A4339)</f>
        <v/>
      </c>
      <c r="D4341" s="94">
        <f>IF(DATABASE!$X4339&lt;&gt;1,"",DATABASE!P4339)</f>
        <v/>
      </c>
      <c r="E4341" s="94">
        <f>IF(DATABASE!$X4339&lt;&gt;1,"",DATABASE!L4339)</f>
        <v/>
      </c>
      <c r="F4341" s="94">
        <f>IF(DATABASE!$X4339&lt;&gt;1,"",DATABASE!Q4339)</f>
        <v/>
      </c>
      <c r="G4341" s="94">
        <f>IF(DATABASE!$X4339&lt;&gt;1,"",DATABASE!C4339)</f>
        <v/>
      </c>
      <c r="H4341" s="94">
        <f>IF(DATABASE!$X4339&lt;&gt;1,"",DATABASE!D4339)</f>
        <v/>
      </c>
      <c r="I4341" s="93">
        <f>IF(DATABASE!$X4339&lt;&gt;1,"",DATABASE!S4339)</f>
        <v/>
      </c>
    </row>
    <row r="4342" ht="16.5" customHeight="1" s="111">
      <c r="A4342" s="92">
        <f>IF(DATABASE!$X4340&lt;&gt;1,"",DATABASE!B4340)</f>
        <v/>
      </c>
      <c r="B4342" s="93">
        <f>IF(DATABASE!$X4340&lt;&gt;1,"",DATABASE!M4340)</f>
        <v/>
      </c>
      <c r="C4342" s="94">
        <f>IF(DATABASE!$X4340&lt;&gt;1,"",DATABASE!A4340)</f>
        <v/>
      </c>
      <c r="D4342" s="94">
        <f>IF(DATABASE!$X4340&lt;&gt;1,"",DATABASE!P4340)</f>
        <v/>
      </c>
      <c r="E4342" s="94">
        <f>IF(DATABASE!$X4340&lt;&gt;1,"",DATABASE!L4340)</f>
        <v/>
      </c>
      <c r="F4342" s="94">
        <f>IF(DATABASE!$X4340&lt;&gt;1,"",DATABASE!Q4340)</f>
        <v/>
      </c>
      <c r="G4342" s="94">
        <f>IF(DATABASE!$X4340&lt;&gt;1,"",DATABASE!C4340)</f>
        <v/>
      </c>
      <c r="H4342" s="94">
        <f>IF(DATABASE!$X4340&lt;&gt;1,"",DATABASE!D4340)</f>
        <v/>
      </c>
      <c r="I4342" s="93">
        <f>IF(DATABASE!$X4340&lt;&gt;1,"",DATABASE!S4340)</f>
        <v/>
      </c>
    </row>
    <row r="4343" ht="16.5" customHeight="1" s="111">
      <c r="A4343" s="92">
        <f>IF(DATABASE!$X4341&lt;&gt;1,"",DATABASE!B4341)</f>
        <v/>
      </c>
      <c r="B4343" s="93">
        <f>IF(DATABASE!$X4341&lt;&gt;1,"",DATABASE!M4341)</f>
        <v/>
      </c>
      <c r="C4343" s="94">
        <f>IF(DATABASE!$X4341&lt;&gt;1,"",DATABASE!A4341)</f>
        <v/>
      </c>
      <c r="D4343" s="94">
        <f>IF(DATABASE!$X4341&lt;&gt;1,"",DATABASE!P4341)</f>
        <v/>
      </c>
      <c r="E4343" s="94">
        <f>IF(DATABASE!$X4341&lt;&gt;1,"",DATABASE!L4341)</f>
        <v/>
      </c>
      <c r="F4343" s="94">
        <f>IF(DATABASE!$X4341&lt;&gt;1,"",DATABASE!Q4341)</f>
        <v/>
      </c>
      <c r="G4343" s="94">
        <f>IF(DATABASE!$X4341&lt;&gt;1,"",DATABASE!C4341)</f>
        <v/>
      </c>
      <c r="H4343" s="94">
        <f>IF(DATABASE!$X4341&lt;&gt;1,"",DATABASE!D4341)</f>
        <v/>
      </c>
      <c r="I4343" s="93">
        <f>IF(DATABASE!$X4341&lt;&gt;1,"",DATABASE!S4341)</f>
        <v/>
      </c>
    </row>
    <row r="4344" ht="16.5" customHeight="1" s="111">
      <c r="A4344" s="92">
        <f>IF(DATABASE!$X4342&lt;&gt;1,"",DATABASE!B4342)</f>
        <v/>
      </c>
      <c r="B4344" s="93">
        <f>IF(DATABASE!$X4342&lt;&gt;1,"",DATABASE!M4342)</f>
        <v/>
      </c>
      <c r="C4344" s="94">
        <f>IF(DATABASE!$X4342&lt;&gt;1,"",DATABASE!A4342)</f>
        <v/>
      </c>
      <c r="D4344" s="94">
        <f>IF(DATABASE!$X4342&lt;&gt;1,"",DATABASE!P4342)</f>
        <v/>
      </c>
      <c r="E4344" s="94">
        <f>IF(DATABASE!$X4342&lt;&gt;1,"",DATABASE!L4342)</f>
        <v/>
      </c>
      <c r="F4344" s="94">
        <f>IF(DATABASE!$X4342&lt;&gt;1,"",DATABASE!Q4342)</f>
        <v/>
      </c>
      <c r="G4344" s="94">
        <f>IF(DATABASE!$X4342&lt;&gt;1,"",DATABASE!C4342)</f>
        <v/>
      </c>
      <c r="H4344" s="94">
        <f>IF(DATABASE!$X4342&lt;&gt;1,"",DATABASE!D4342)</f>
        <v/>
      </c>
      <c r="I4344" s="93">
        <f>IF(DATABASE!$X4342&lt;&gt;1,"",DATABASE!S4342)</f>
        <v/>
      </c>
    </row>
    <row r="4345" ht="16.5" customHeight="1" s="111">
      <c r="A4345" s="92">
        <f>IF(DATABASE!$X4343&lt;&gt;1,"",DATABASE!B4343)</f>
        <v/>
      </c>
      <c r="B4345" s="93">
        <f>IF(DATABASE!$X4343&lt;&gt;1,"",DATABASE!M4343)</f>
        <v/>
      </c>
      <c r="C4345" s="94">
        <f>IF(DATABASE!$X4343&lt;&gt;1,"",DATABASE!A4343)</f>
        <v/>
      </c>
      <c r="D4345" s="94">
        <f>IF(DATABASE!$X4343&lt;&gt;1,"",DATABASE!P4343)</f>
        <v/>
      </c>
      <c r="E4345" s="94">
        <f>IF(DATABASE!$X4343&lt;&gt;1,"",DATABASE!L4343)</f>
        <v/>
      </c>
      <c r="F4345" s="94">
        <f>IF(DATABASE!$X4343&lt;&gt;1,"",DATABASE!Q4343)</f>
        <v/>
      </c>
      <c r="G4345" s="94">
        <f>IF(DATABASE!$X4343&lt;&gt;1,"",DATABASE!C4343)</f>
        <v/>
      </c>
      <c r="H4345" s="94">
        <f>IF(DATABASE!$X4343&lt;&gt;1,"",DATABASE!D4343)</f>
        <v/>
      </c>
      <c r="I4345" s="93">
        <f>IF(DATABASE!$X4343&lt;&gt;1,"",DATABASE!S4343)</f>
        <v/>
      </c>
    </row>
    <row r="4346" ht="16.5" customHeight="1" s="111">
      <c r="A4346" s="92">
        <f>IF(DATABASE!$X4344&lt;&gt;1,"",DATABASE!B4344)</f>
        <v/>
      </c>
      <c r="B4346" s="93">
        <f>IF(DATABASE!$X4344&lt;&gt;1,"",DATABASE!M4344)</f>
        <v/>
      </c>
      <c r="C4346" s="94">
        <f>IF(DATABASE!$X4344&lt;&gt;1,"",DATABASE!A4344)</f>
        <v/>
      </c>
      <c r="D4346" s="94">
        <f>IF(DATABASE!$X4344&lt;&gt;1,"",DATABASE!P4344)</f>
        <v/>
      </c>
      <c r="E4346" s="94">
        <f>IF(DATABASE!$X4344&lt;&gt;1,"",DATABASE!L4344)</f>
        <v/>
      </c>
      <c r="F4346" s="94">
        <f>IF(DATABASE!$X4344&lt;&gt;1,"",DATABASE!Q4344)</f>
        <v/>
      </c>
      <c r="G4346" s="94">
        <f>IF(DATABASE!$X4344&lt;&gt;1,"",DATABASE!C4344)</f>
        <v/>
      </c>
      <c r="H4346" s="94">
        <f>IF(DATABASE!$X4344&lt;&gt;1,"",DATABASE!D4344)</f>
        <v/>
      </c>
      <c r="I4346" s="93">
        <f>IF(DATABASE!$X4344&lt;&gt;1,"",DATABASE!S4344)</f>
        <v/>
      </c>
    </row>
    <row r="4347" ht="16.5" customHeight="1" s="111">
      <c r="A4347" s="92">
        <f>IF(DATABASE!$X4345&lt;&gt;1,"",DATABASE!B4345)</f>
        <v/>
      </c>
      <c r="B4347" s="93">
        <f>IF(DATABASE!$X4345&lt;&gt;1,"",DATABASE!M4345)</f>
        <v/>
      </c>
      <c r="C4347" s="94">
        <f>IF(DATABASE!$X4345&lt;&gt;1,"",DATABASE!A4345)</f>
        <v/>
      </c>
      <c r="D4347" s="94">
        <f>IF(DATABASE!$X4345&lt;&gt;1,"",DATABASE!P4345)</f>
        <v/>
      </c>
      <c r="E4347" s="94">
        <f>IF(DATABASE!$X4345&lt;&gt;1,"",DATABASE!L4345)</f>
        <v/>
      </c>
      <c r="F4347" s="94">
        <f>IF(DATABASE!$X4345&lt;&gt;1,"",DATABASE!Q4345)</f>
        <v/>
      </c>
      <c r="G4347" s="94">
        <f>IF(DATABASE!$X4345&lt;&gt;1,"",DATABASE!C4345)</f>
        <v/>
      </c>
      <c r="H4347" s="94">
        <f>IF(DATABASE!$X4345&lt;&gt;1,"",DATABASE!D4345)</f>
        <v/>
      </c>
      <c r="I4347" s="93">
        <f>IF(DATABASE!$X4345&lt;&gt;1,"",DATABASE!S4345)</f>
        <v/>
      </c>
    </row>
    <row r="4348" ht="16.5" customHeight="1" s="111">
      <c r="A4348" s="92">
        <f>IF(DATABASE!$X4346&lt;&gt;1,"",DATABASE!B4346)</f>
        <v/>
      </c>
      <c r="B4348" s="93">
        <f>IF(DATABASE!$X4346&lt;&gt;1,"",DATABASE!M4346)</f>
        <v/>
      </c>
      <c r="C4348" s="94">
        <f>IF(DATABASE!$X4346&lt;&gt;1,"",DATABASE!A4346)</f>
        <v/>
      </c>
      <c r="D4348" s="94">
        <f>IF(DATABASE!$X4346&lt;&gt;1,"",DATABASE!P4346)</f>
        <v/>
      </c>
      <c r="E4348" s="94">
        <f>IF(DATABASE!$X4346&lt;&gt;1,"",DATABASE!L4346)</f>
        <v/>
      </c>
      <c r="F4348" s="94">
        <f>IF(DATABASE!$X4346&lt;&gt;1,"",DATABASE!Q4346)</f>
        <v/>
      </c>
      <c r="G4348" s="94">
        <f>IF(DATABASE!$X4346&lt;&gt;1,"",DATABASE!C4346)</f>
        <v/>
      </c>
      <c r="H4348" s="94">
        <f>IF(DATABASE!$X4346&lt;&gt;1,"",DATABASE!D4346)</f>
        <v/>
      </c>
      <c r="I4348" s="93">
        <f>IF(DATABASE!$X4346&lt;&gt;1,"",DATABASE!S4346)</f>
        <v/>
      </c>
    </row>
    <row r="4349" ht="16.5" customHeight="1" s="111">
      <c r="A4349" s="92">
        <f>IF(DATABASE!$X4347&lt;&gt;1,"",DATABASE!B4347)</f>
        <v/>
      </c>
      <c r="B4349" s="93">
        <f>IF(DATABASE!$X4347&lt;&gt;1,"",DATABASE!M4347)</f>
        <v/>
      </c>
      <c r="C4349" s="94">
        <f>IF(DATABASE!$X4347&lt;&gt;1,"",DATABASE!A4347)</f>
        <v/>
      </c>
      <c r="D4349" s="94">
        <f>IF(DATABASE!$X4347&lt;&gt;1,"",DATABASE!P4347)</f>
        <v/>
      </c>
      <c r="E4349" s="94">
        <f>IF(DATABASE!$X4347&lt;&gt;1,"",DATABASE!L4347)</f>
        <v/>
      </c>
      <c r="F4349" s="94">
        <f>IF(DATABASE!$X4347&lt;&gt;1,"",DATABASE!Q4347)</f>
        <v/>
      </c>
      <c r="G4349" s="94">
        <f>IF(DATABASE!$X4347&lt;&gt;1,"",DATABASE!C4347)</f>
        <v/>
      </c>
      <c r="H4349" s="94">
        <f>IF(DATABASE!$X4347&lt;&gt;1,"",DATABASE!D4347)</f>
        <v/>
      </c>
      <c r="I4349" s="93">
        <f>IF(DATABASE!$X4347&lt;&gt;1,"",DATABASE!S4347)</f>
        <v/>
      </c>
    </row>
    <row r="4350" ht="16.5" customHeight="1" s="111">
      <c r="A4350" s="92">
        <f>IF(DATABASE!$X4348&lt;&gt;1,"",DATABASE!B4348)</f>
        <v/>
      </c>
      <c r="B4350" s="93">
        <f>IF(DATABASE!$X4348&lt;&gt;1,"",DATABASE!M4348)</f>
        <v/>
      </c>
      <c r="C4350" s="94">
        <f>IF(DATABASE!$X4348&lt;&gt;1,"",DATABASE!A4348)</f>
        <v/>
      </c>
      <c r="D4350" s="94">
        <f>IF(DATABASE!$X4348&lt;&gt;1,"",DATABASE!P4348)</f>
        <v/>
      </c>
      <c r="E4350" s="94">
        <f>IF(DATABASE!$X4348&lt;&gt;1,"",DATABASE!L4348)</f>
        <v/>
      </c>
      <c r="F4350" s="94">
        <f>IF(DATABASE!$X4348&lt;&gt;1,"",DATABASE!Q4348)</f>
        <v/>
      </c>
      <c r="G4350" s="94">
        <f>IF(DATABASE!$X4348&lt;&gt;1,"",DATABASE!C4348)</f>
        <v/>
      </c>
      <c r="H4350" s="94">
        <f>IF(DATABASE!$X4348&lt;&gt;1,"",DATABASE!D4348)</f>
        <v/>
      </c>
      <c r="I4350" s="93">
        <f>IF(DATABASE!$X4348&lt;&gt;1,"",DATABASE!S4348)</f>
        <v/>
      </c>
    </row>
    <row r="4351" ht="16.5" customHeight="1" s="111">
      <c r="A4351" s="92">
        <f>IF(DATABASE!$X4349&lt;&gt;1,"",DATABASE!B4349)</f>
        <v/>
      </c>
      <c r="B4351" s="93">
        <f>IF(DATABASE!$X4349&lt;&gt;1,"",DATABASE!M4349)</f>
        <v/>
      </c>
      <c r="C4351" s="94">
        <f>IF(DATABASE!$X4349&lt;&gt;1,"",DATABASE!A4349)</f>
        <v/>
      </c>
      <c r="D4351" s="94">
        <f>IF(DATABASE!$X4349&lt;&gt;1,"",DATABASE!P4349)</f>
        <v/>
      </c>
      <c r="E4351" s="94">
        <f>IF(DATABASE!$X4349&lt;&gt;1,"",DATABASE!L4349)</f>
        <v/>
      </c>
      <c r="F4351" s="94">
        <f>IF(DATABASE!$X4349&lt;&gt;1,"",DATABASE!Q4349)</f>
        <v/>
      </c>
      <c r="G4351" s="94">
        <f>IF(DATABASE!$X4349&lt;&gt;1,"",DATABASE!C4349)</f>
        <v/>
      </c>
      <c r="H4351" s="94">
        <f>IF(DATABASE!$X4349&lt;&gt;1,"",DATABASE!D4349)</f>
        <v/>
      </c>
      <c r="I4351" s="93">
        <f>IF(DATABASE!$X4349&lt;&gt;1,"",DATABASE!S4349)</f>
        <v/>
      </c>
    </row>
    <row r="4352" ht="16.5" customHeight="1" s="111">
      <c r="A4352" s="92">
        <f>IF(DATABASE!$X4350&lt;&gt;1,"",DATABASE!B4350)</f>
        <v/>
      </c>
      <c r="B4352" s="93">
        <f>IF(DATABASE!$X4350&lt;&gt;1,"",DATABASE!M4350)</f>
        <v/>
      </c>
      <c r="C4352" s="94">
        <f>IF(DATABASE!$X4350&lt;&gt;1,"",DATABASE!A4350)</f>
        <v/>
      </c>
      <c r="D4352" s="94">
        <f>IF(DATABASE!$X4350&lt;&gt;1,"",DATABASE!P4350)</f>
        <v/>
      </c>
      <c r="E4352" s="94">
        <f>IF(DATABASE!$X4350&lt;&gt;1,"",DATABASE!L4350)</f>
        <v/>
      </c>
      <c r="F4352" s="94">
        <f>IF(DATABASE!$X4350&lt;&gt;1,"",DATABASE!Q4350)</f>
        <v/>
      </c>
      <c r="G4352" s="94">
        <f>IF(DATABASE!$X4350&lt;&gt;1,"",DATABASE!C4350)</f>
        <v/>
      </c>
      <c r="H4352" s="94">
        <f>IF(DATABASE!$X4350&lt;&gt;1,"",DATABASE!D4350)</f>
        <v/>
      </c>
      <c r="I4352" s="93">
        <f>IF(DATABASE!$X4350&lt;&gt;1,"",DATABASE!S4350)</f>
        <v/>
      </c>
    </row>
    <row r="4353" ht="16.5" customHeight="1" s="111">
      <c r="A4353" s="92">
        <f>IF(DATABASE!$X4351&lt;&gt;1,"",DATABASE!B4351)</f>
        <v/>
      </c>
      <c r="B4353" s="93">
        <f>IF(DATABASE!$X4351&lt;&gt;1,"",DATABASE!M4351)</f>
        <v/>
      </c>
      <c r="C4353" s="94">
        <f>IF(DATABASE!$X4351&lt;&gt;1,"",DATABASE!A4351)</f>
        <v/>
      </c>
      <c r="D4353" s="94">
        <f>IF(DATABASE!$X4351&lt;&gt;1,"",DATABASE!P4351)</f>
        <v/>
      </c>
      <c r="E4353" s="94">
        <f>IF(DATABASE!$X4351&lt;&gt;1,"",DATABASE!L4351)</f>
        <v/>
      </c>
      <c r="F4353" s="94">
        <f>IF(DATABASE!$X4351&lt;&gt;1,"",DATABASE!Q4351)</f>
        <v/>
      </c>
      <c r="G4353" s="94">
        <f>IF(DATABASE!$X4351&lt;&gt;1,"",DATABASE!C4351)</f>
        <v/>
      </c>
      <c r="H4353" s="94">
        <f>IF(DATABASE!$X4351&lt;&gt;1,"",DATABASE!D4351)</f>
        <v/>
      </c>
      <c r="I4353" s="93">
        <f>IF(DATABASE!$X4351&lt;&gt;1,"",DATABASE!S4351)</f>
        <v/>
      </c>
    </row>
    <row r="4354" ht="16.5" customHeight="1" s="111">
      <c r="A4354" s="92">
        <f>IF(DATABASE!$X4352&lt;&gt;1,"",DATABASE!B4352)</f>
        <v/>
      </c>
      <c r="B4354" s="93">
        <f>IF(DATABASE!$X4352&lt;&gt;1,"",DATABASE!M4352)</f>
        <v/>
      </c>
      <c r="C4354" s="94">
        <f>IF(DATABASE!$X4352&lt;&gt;1,"",DATABASE!A4352)</f>
        <v/>
      </c>
      <c r="D4354" s="94">
        <f>IF(DATABASE!$X4352&lt;&gt;1,"",DATABASE!P4352)</f>
        <v/>
      </c>
      <c r="E4354" s="94">
        <f>IF(DATABASE!$X4352&lt;&gt;1,"",DATABASE!L4352)</f>
        <v/>
      </c>
      <c r="F4354" s="94">
        <f>IF(DATABASE!$X4352&lt;&gt;1,"",DATABASE!Q4352)</f>
        <v/>
      </c>
      <c r="G4354" s="94">
        <f>IF(DATABASE!$X4352&lt;&gt;1,"",DATABASE!C4352)</f>
        <v/>
      </c>
      <c r="H4354" s="94">
        <f>IF(DATABASE!$X4352&lt;&gt;1,"",DATABASE!D4352)</f>
        <v/>
      </c>
      <c r="I4354" s="93">
        <f>IF(DATABASE!$X4352&lt;&gt;1,"",DATABASE!S4352)</f>
        <v/>
      </c>
    </row>
    <row r="4355" ht="16.5" customHeight="1" s="111">
      <c r="A4355" s="92">
        <f>IF(DATABASE!$X4353&lt;&gt;1,"",DATABASE!B4353)</f>
        <v/>
      </c>
      <c r="B4355" s="93">
        <f>IF(DATABASE!$X4353&lt;&gt;1,"",DATABASE!M4353)</f>
        <v/>
      </c>
      <c r="C4355" s="94">
        <f>IF(DATABASE!$X4353&lt;&gt;1,"",DATABASE!A4353)</f>
        <v/>
      </c>
      <c r="D4355" s="94">
        <f>IF(DATABASE!$X4353&lt;&gt;1,"",DATABASE!P4353)</f>
        <v/>
      </c>
      <c r="E4355" s="94">
        <f>IF(DATABASE!$X4353&lt;&gt;1,"",DATABASE!L4353)</f>
        <v/>
      </c>
      <c r="F4355" s="94">
        <f>IF(DATABASE!$X4353&lt;&gt;1,"",DATABASE!Q4353)</f>
        <v/>
      </c>
      <c r="G4355" s="94">
        <f>IF(DATABASE!$X4353&lt;&gt;1,"",DATABASE!C4353)</f>
        <v/>
      </c>
      <c r="H4355" s="94">
        <f>IF(DATABASE!$X4353&lt;&gt;1,"",DATABASE!D4353)</f>
        <v/>
      </c>
      <c r="I4355" s="93">
        <f>IF(DATABASE!$X4353&lt;&gt;1,"",DATABASE!S4353)</f>
        <v/>
      </c>
    </row>
    <row r="4356" ht="16.5" customHeight="1" s="111">
      <c r="A4356" s="92">
        <f>IF(DATABASE!$X4354&lt;&gt;1,"",DATABASE!B4354)</f>
        <v/>
      </c>
      <c r="B4356" s="93">
        <f>IF(DATABASE!$X4354&lt;&gt;1,"",DATABASE!M4354)</f>
        <v/>
      </c>
      <c r="C4356" s="94">
        <f>IF(DATABASE!$X4354&lt;&gt;1,"",DATABASE!A4354)</f>
        <v/>
      </c>
      <c r="D4356" s="94">
        <f>IF(DATABASE!$X4354&lt;&gt;1,"",DATABASE!P4354)</f>
        <v/>
      </c>
      <c r="E4356" s="94">
        <f>IF(DATABASE!$X4354&lt;&gt;1,"",DATABASE!L4354)</f>
        <v/>
      </c>
      <c r="F4356" s="94">
        <f>IF(DATABASE!$X4354&lt;&gt;1,"",DATABASE!Q4354)</f>
        <v/>
      </c>
      <c r="G4356" s="94">
        <f>IF(DATABASE!$X4354&lt;&gt;1,"",DATABASE!C4354)</f>
        <v/>
      </c>
      <c r="H4356" s="94">
        <f>IF(DATABASE!$X4354&lt;&gt;1,"",DATABASE!D4354)</f>
        <v/>
      </c>
      <c r="I4356" s="93">
        <f>IF(DATABASE!$X4354&lt;&gt;1,"",DATABASE!S4354)</f>
        <v/>
      </c>
    </row>
    <row r="4357" ht="16.5" customHeight="1" s="111">
      <c r="A4357" s="92">
        <f>IF(DATABASE!$X4355&lt;&gt;1,"",DATABASE!B4355)</f>
        <v/>
      </c>
      <c r="B4357" s="93">
        <f>IF(DATABASE!$X4355&lt;&gt;1,"",DATABASE!M4355)</f>
        <v/>
      </c>
      <c r="C4357" s="94">
        <f>IF(DATABASE!$X4355&lt;&gt;1,"",DATABASE!A4355)</f>
        <v/>
      </c>
      <c r="D4357" s="94">
        <f>IF(DATABASE!$X4355&lt;&gt;1,"",DATABASE!P4355)</f>
        <v/>
      </c>
      <c r="E4357" s="94">
        <f>IF(DATABASE!$X4355&lt;&gt;1,"",DATABASE!L4355)</f>
        <v/>
      </c>
      <c r="F4357" s="94">
        <f>IF(DATABASE!$X4355&lt;&gt;1,"",DATABASE!Q4355)</f>
        <v/>
      </c>
      <c r="G4357" s="94">
        <f>IF(DATABASE!$X4355&lt;&gt;1,"",DATABASE!C4355)</f>
        <v/>
      </c>
      <c r="H4357" s="94">
        <f>IF(DATABASE!$X4355&lt;&gt;1,"",DATABASE!D4355)</f>
        <v/>
      </c>
      <c r="I4357" s="93">
        <f>IF(DATABASE!$X4355&lt;&gt;1,"",DATABASE!S4355)</f>
        <v/>
      </c>
    </row>
    <row r="4358" ht="16.5" customHeight="1" s="111">
      <c r="A4358" s="92">
        <f>IF(DATABASE!$X4356&lt;&gt;1,"",DATABASE!B4356)</f>
        <v/>
      </c>
      <c r="B4358" s="93">
        <f>IF(DATABASE!$X4356&lt;&gt;1,"",DATABASE!M4356)</f>
        <v/>
      </c>
      <c r="C4358" s="94">
        <f>IF(DATABASE!$X4356&lt;&gt;1,"",DATABASE!A4356)</f>
        <v/>
      </c>
      <c r="D4358" s="94">
        <f>IF(DATABASE!$X4356&lt;&gt;1,"",DATABASE!P4356)</f>
        <v/>
      </c>
      <c r="E4358" s="94">
        <f>IF(DATABASE!$X4356&lt;&gt;1,"",DATABASE!L4356)</f>
        <v/>
      </c>
      <c r="F4358" s="94">
        <f>IF(DATABASE!$X4356&lt;&gt;1,"",DATABASE!Q4356)</f>
        <v/>
      </c>
      <c r="G4358" s="94">
        <f>IF(DATABASE!$X4356&lt;&gt;1,"",DATABASE!C4356)</f>
        <v/>
      </c>
      <c r="H4358" s="94">
        <f>IF(DATABASE!$X4356&lt;&gt;1,"",DATABASE!D4356)</f>
        <v/>
      </c>
      <c r="I4358" s="93">
        <f>IF(DATABASE!$X4356&lt;&gt;1,"",DATABASE!S4356)</f>
        <v/>
      </c>
    </row>
    <row r="4359" ht="16.5" customHeight="1" s="111">
      <c r="A4359" s="92">
        <f>IF(DATABASE!$X4357&lt;&gt;1,"",DATABASE!B4357)</f>
        <v/>
      </c>
      <c r="B4359" s="93">
        <f>IF(DATABASE!$X4357&lt;&gt;1,"",DATABASE!M4357)</f>
        <v/>
      </c>
      <c r="C4359" s="94">
        <f>IF(DATABASE!$X4357&lt;&gt;1,"",DATABASE!A4357)</f>
        <v/>
      </c>
      <c r="D4359" s="94">
        <f>IF(DATABASE!$X4357&lt;&gt;1,"",DATABASE!P4357)</f>
        <v/>
      </c>
      <c r="E4359" s="94">
        <f>IF(DATABASE!$X4357&lt;&gt;1,"",DATABASE!L4357)</f>
        <v/>
      </c>
      <c r="F4359" s="94">
        <f>IF(DATABASE!$X4357&lt;&gt;1,"",DATABASE!Q4357)</f>
        <v/>
      </c>
      <c r="G4359" s="94">
        <f>IF(DATABASE!$X4357&lt;&gt;1,"",DATABASE!C4357)</f>
        <v/>
      </c>
      <c r="H4359" s="94">
        <f>IF(DATABASE!$X4357&lt;&gt;1,"",DATABASE!D4357)</f>
        <v/>
      </c>
      <c r="I4359" s="93">
        <f>IF(DATABASE!$X4357&lt;&gt;1,"",DATABASE!S4357)</f>
        <v/>
      </c>
    </row>
    <row r="4360" ht="16.5" customHeight="1" s="111">
      <c r="A4360" s="92">
        <f>IF(DATABASE!$X4358&lt;&gt;1,"",DATABASE!B4358)</f>
        <v/>
      </c>
      <c r="B4360" s="93">
        <f>IF(DATABASE!$X4358&lt;&gt;1,"",DATABASE!M4358)</f>
        <v/>
      </c>
      <c r="C4360" s="94">
        <f>IF(DATABASE!$X4358&lt;&gt;1,"",DATABASE!A4358)</f>
        <v/>
      </c>
      <c r="D4360" s="94">
        <f>IF(DATABASE!$X4358&lt;&gt;1,"",DATABASE!P4358)</f>
        <v/>
      </c>
      <c r="E4360" s="94">
        <f>IF(DATABASE!$X4358&lt;&gt;1,"",DATABASE!L4358)</f>
        <v/>
      </c>
      <c r="F4360" s="94">
        <f>IF(DATABASE!$X4358&lt;&gt;1,"",DATABASE!Q4358)</f>
        <v/>
      </c>
      <c r="G4360" s="94">
        <f>IF(DATABASE!$X4358&lt;&gt;1,"",DATABASE!C4358)</f>
        <v/>
      </c>
      <c r="H4360" s="94">
        <f>IF(DATABASE!$X4358&lt;&gt;1,"",DATABASE!D4358)</f>
        <v/>
      </c>
      <c r="I4360" s="93">
        <f>IF(DATABASE!$X4358&lt;&gt;1,"",DATABASE!S4358)</f>
        <v/>
      </c>
    </row>
    <row r="4361" ht="16.5" customHeight="1" s="111">
      <c r="A4361" s="92">
        <f>IF(DATABASE!$X4359&lt;&gt;1,"",DATABASE!B4359)</f>
        <v/>
      </c>
      <c r="B4361" s="93">
        <f>IF(DATABASE!$X4359&lt;&gt;1,"",DATABASE!M4359)</f>
        <v/>
      </c>
      <c r="C4361" s="94">
        <f>IF(DATABASE!$X4359&lt;&gt;1,"",DATABASE!A4359)</f>
        <v/>
      </c>
      <c r="D4361" s="94">
        <f>IF(DATABASE!$X4359&lt;&gt;1,"",DATABASE!P4359)</f>
        <v/>
      </c>
      <c r="E4361" s="94">
        <f>IF(DATABASE!$X4359&lt;&gt;1,"",DATABASE!L4359)</f>
        <v/>
      </c>
      <c r="F4361" s="94">
        <f>IF(DATABASE!$X4359&lt;&gt;1,"",DATABASE!Q4359)</f>
        <v/>
      </c>
      <c r="G4361" s="94">
        <f>IF(DATABASE!$X4359&lt;&gt;1,"",DATABASE!C4359)</f>
        <v/>
      </c>
      <c r="H4361" s="94">
        <f>IF(DATABASE!$X4359&lt;&gt;1,"",DATABASE!D4359)</f>
        <v/>
      </c>
      <c r="I4361" s="93">
        <f>IF(DATABASE!$X4359&lt;&gt;1,"",DATABASE!S4359)</f>
        <v/>
      </c>
    </row>
    <row r="4362" ht="16.5" customHeight="1" s="111">
      <c r="A4362" s="92">
        <f>IF(DATABASE!$X4360&lt;&gt;1,"",DATABASE!B4360)</f>
        <v/>
      </c>
      <c r="B4362" s="93">
        <f>IF(DATABASE!$X4360&lt;&gt;1,"",DATABASE!M4360)</f>
        <v/>
      </c>
      <c r="C4362" s="94">
        <f>IF(DATABASE!$X4360&lt;&gt;1,"",DATABASE!A4360)</f>
        <v/>
      </c>
      <c r="D4362" s="94">
        <f>IF(DATABASE!$X4360&lt;&gt;1,"",DATABASE!P4360)</f>
        <v/>
      </c>
      <c r="E4362" s="94">
        <f>IF(DATABASE!$X4360&lt;&gt;1,"",DATABASE!L4360)</f>
        <v/>
      </c>
      <c r="F4362" s="94">
        <f>IF(DATABASE!$X4360&lt;&gt;1,"",DATABASE!Q4360)</f>
        <v/>
      </c>
      <c r="G4362" s="94">
        <f>IF(DATABASE!$X4360&lt;&gt;1,"",DATABASE!C4360)</f>
        <v/>
      </c>
      <c r="H4362" s="94">
        <f>IF(DATABASE!$X4360&lt;&gt;1,"",DATABASE!D4360)</f>
        <v/>
      </c>
      <c r="I4362" s="93">
        <f>IF(DATABASE!$X4360&lt;&gt;1,"",DATABASE!S4360)</f>
        <v/>
      </c>
    </row>
    <row r="4363" ht="16.5" customHeight="1" s="111">
      <c r="A4363" s="92">
        <f>IF(DATABASE!$X4361&lt;&gt;1,"",DATABASE!B4361)</f>
        <v/>
      </c>
      <c r="B4363" s="93">
        <f>IF(DATABASE!$X4361&lt;&gt;1,"",DATABASE!M4361)</f>
        <v/>
      </c>
      <c r="C4363" s="94">
        <f>IF(DATABASE!$X4361&lt;&gt;1,"",DATABASE!A4361)</f>
        <v/>
      </c>
      <c r="D4363" s="94">
        <f>IF(DATABASE!$X4361&lt;&gt;1,"",DATABASE!P4361)</f>
        <v/>
      </c>
      <c r="E4363" s="94">
        <f>IF(DATABASE!$X4361&lt;&gt;1,"",DATABASE!L4361)</f>
        <v/>
      </c>
      <c r="F4363" s="94">
        <f>IF(DATABASE!$X4361&lt;&gt;1,"",DATABASE!Q4361)</f>
        <v/>
      </c>
      <c r="G4363" s="94">
        <f>IF(DATABASE!$X4361&lt;&gt;1,"",DATABASE!C4361)</f>
        <v/>
      </c>
      <c r="H4363" s="94">
        <f>IF(DATABASE!$X4361&lt;&gt;1,"",DATABASE!D4361)</f>
        <v/>
      </c>
      <c r="I4363" s="93">
        <f>IF(DATABASE!$X4361&lt;&gt;1,"",DATABASE!S4361)</f>
        <v/>
      </c>
    </row>
    <row r="4364" ht="16.5" customHeight="1" s="111">
      <c r="A4364" s="92">
        <f>IF(DATABASE!$X4362&lt;&gt;1,"",DATABASE!B4362)</f>
        <v/>
      </c>
      <c r="B4364" s="93">
        <f>IF(DATABASE!$X4362&lt;&gt;1,"",DATABASE!M4362)</f>
        <v/>
      </c>
      <c r="C4364" s="94">
        <f>IF(DATABASE!$X4362&lt;&gt;1,"",DATABASE!A4362)</f>
        <v/>
      </c>
      <c r="D4364" s="94">
        <f>IF(DATABASE!$X4362&lt;&gt;1,"",DATABASE!P4362)</f>
        <v/>
      </c>
      <c r="E4364" s="94">
        <f>IF(DATABASE!$X4362&lt;&gt;1,"",DATABASE!L4362)</f>
        <v/>
      </c>
      <c r="F4364" s="94">
        <f>IF(DATABASE!$X4362&lt;&gt;1,"",DATABASE!Q4362)</f>
        <v/>
      </c>
      <c r="G4364" s="94">
        <f>IF(DATABASE!$X4362&lt;&gt;1,"",DATABASE!C4362)</f>
        <v/>
      </c>
      <c r="H4364" s="94">
        <f>IF(DATABASE!$X4362&lt;&gt;1,"",DATABASE!D4362)</f>
        <v/>
      </c>
      <c r="I4364" s="93">
        <f>IF(DATABASE!$X4362&lt;&gt;1,"",DATABASE!S4362)</f>
        <v/>
      </c>
    </row>
    <row r="4365" ht="16.5" customHeight="1" s="111">
      <c r="A4365" s="92">
        <f>IF(DATABASE!$X4363&lt;&gt;1,"",DATABASE!B4363)</f>
        <v/>
      </c>
      <c r="B4365" s="93">
        <f>IF(DATABASE!$X4363&lt;&gt;1,"",DATABASE!M4363)</f>
        <v/>
      </c>
      <c r="C4365" s="94">
        <f>IF(DATABASE!$X4363&lt;&gt;1,"",DATABASE!A4363)</f>
        <v/>
      </c>
      <c r="D4365" s="94">
        <f>IF(DATABASE!$X4363&lt;&gt;1,"",DATABASE!P4363)</f>
        <v/>
      </c>
      <c r="E4365" s="94">
        <f>IF(DATABASE!$X4363&lt;&gt;1,"",DATABASE!L4363)</f>
        <v/>
      </c>
      <c r="F4365" s="94">
        <f>IF(DATABASE!$X4363&lt;&gt;1,"",DATABASE!Q4363)</f>
        <v/>
      </c>
      <c r="G4365" s="94">
        <f>IF(DATABASE!$X4363&lt;&gt;1,"",DATABASE!C4363)</f>
        <v/>
      </c>
      <c r="H4365" s="94">
        <f>IF(DATABASE!$X4363&lt;&gt;1,"",DATABASE!D4363)</f>
        <v/>
      </c>
      <c r="I4365" s="93">
        <f>IF(DATABASE!$X4363&lt;&gt;1,"",DATABASE!S4363)</f>
        <v/>
      </c>
    </row>
    <row r="4366" ht="16.5" customHeight="1" s="111">
      <c r="A4366" s="92">
        <f>IF(DATABASE!$X4364&lt;&gt;1,"",DATABASE!B4364)</f>
        <v/>
      </c>
      <c r="B4366" s="93">
        <f>IF(DATABASE!$X4364&lt;&gt;1,"",DATABASE!M4364)</f>
        <v/>
      </c>
      <c r="C4366" s="94">
        <f>IF(DATABASE!$X4364&lt;&gt;1,"",DATABASE!A4364)</f>
        <v/>
      </c>
      <c r="D4366" s="94">
        <f>IF(DATABASE!$X4364&lt;&gt;1,"",DATABASE!P4364)</f>
        <v/>
      </c>
      <c r="E4366" s="94">
        <f>IF(DATABASE!$X4364&lt;&gt;1,"",DATABASE!L4364)</f>
        <v/>
      </c>
      <c r="F4366" s="94">
        <f>IF(DATABASE!$X4364&lt;&gt;1,"",DATABASE!Q4364)</f>
        <v/>
      </c>
      <c r="G4366" s="94">
        <f>IF(DATABASE!$X4364&lt;&gt;1,"",DATABASE!C4364)</f>
        <v/>
      </c>
      <c r="H4366" s="94">
        <f>IF(DATABASE!$X4364&lt;&gt;1,"",DATABASE!D4364)</f>
        <v/>
      </c>
      <c r="I4366" s="93">
        <f>IF(DATABASE!$X4364&lt;&gt;1,"",DATABASE!S4364)</f>
        <v/>
      </c>
    </row>
    <row r="4367" ht="16.5" customHeight="1" s="111">
      <c r="A4367" s="92">
        <f>IF(DATABASE!$X4365&lt;&gt;1,"",DATABASE!B4365)</f>
        <v/>
      </c>
      <c r="B4367" s="93">
        <f>IF(DATABASE!$X4365&lt;&gt;1,"",DATABASE!M4365)</f>
        <v/>
      </c>
      <c r="C4367" s="94">
        <f>IF(DATABASE!$X4365&lt;&gt;1,"",DATABASE!A4365)</f>
        <v/>
      </c>
      <c r="D4367" s="94">
        <f>IF(DATABASE!$X4365&lt;&gt;1,"",DATABASE!P4365)</f>
        <v/>
      </c>
      <c r="E4367" s="94">
        <f>IF(DATABASE!$X4365&lt;&gt;1,"",DATABASE!L4365)</f>
        <v/>
      </c>
      <c r="F4367" s="94">
        <f>IF(DATABASE!$X4365&lt;&gt;1,"",DATABASE!Q4365)</f>
        <v/>
      </c>
      <c r="G4367" s="94">
        <f>IF(DATABASE!$X4365&lt;&gt;1,"",DATABASE!C4365)</f>
        <v/>
      </c>
      <c r="H4367" s="94">
        <f>IF(DATABASE!$X4365&lt;&gt;1,"",DATABASE!D4365)</f>
        <v/>
      </c>
      <c r="I4367" s="93">
        <f>IF(DATABASE!$X4365&lt;&gt;1,"",DATABASE!S4365)</f>
        <v/>
      </c>
    </row>
    <row r="4368" ht="16.5" customHeight="1" s="111">
      <c r="A4368" s="92">
        <f>IF(DATABASE!$X4366&lt;&gt;1,"",DATABASE!B4366)</f>
        <v/>
      </c>
      <c r="B4368" s="93">
        <f>IF(DATABASE!$X4366&lt;&gt;1,"",DATABASE!M4366)</f>
        <v/>
      </c>
      <c r="C4368" s="94">
        <f>IF(DATABASE!$X4366&lt;&gt;1,"",DATABASE!A4366)</f>
        <v/>
      </c>
      <c r="D4368" s="94">
        <f>IF(DATABASE!$X4366&lt;&gt;1,"",DATABASE!P4366)</f>
        <v/>
      </c>
      <c r="E4368" s="94">
        <f>IF(DATABASE!$X4366&lt;&gt;1,"",DATABASE!L4366)</f>
        <v/>
      </c>
      <c r="F4368" s="94">
        <f>IF(DATABASE!$X4366&lt;&gt;1,"",DATABASE!Q4366)</f>
        <v/>
      </c>
      <c r="G4368" s="94">
        <f>IF(DATABASE!$X4366&lt;&gt;1,"",DATABASE!C4366)</f>
        <v/>
      </c>
      <c r="H4368" s="94">
        <f>IF(DATABASE!$X4366&lt;&gt;1,"",DATABASE!D4366)</f>
        <v/>
      </c>
      <c r="I4368" s="93">
        <f>IF(DATABASE!$X4366&lt;&gt;1,"",DATABASE!S4366)</f>
        <v/>
      </c>
    </row>
    <row r="4369" ht="16.5" customHeight="1" s="111">
      <c r="A4369" s="92">
        <f>IF(DATABASE!$X4367&lt;&gt;1,"",DATABASE!B4367)</f>
        <v/>
      </c>
      <c r="B4369" s="93">
        <f>IF(DATABASE!$X4367&lt;&gt;1,"",DATABASE!M4367)</f>
        <v/>
      </c>
      <c r="C4369" s="94">
        <f>IF(DATABASE!$X4367&lt;&gt;1,"",DATABASE!A4367)</f>
        <v/>
      </c>
      <c r="D4369" s="94">
        <f>IF(DATABASE!$X4367&lt;&gt;1,"",DATABASE!P4367)</f>
        <v/>
      </c>
      <c r="E4369" s="94">
        <f>IF(DATABASE!$X4367&lt;&gt;1,"",DATABASE!L4367)</f>
        <v/>
      </c>
      <c r="F4369" s="94">
        <f>IF(DATABASE!$X4367&lt;&gt;1,"",DATABASE!Q4367)</f>
        <v/>
      </c>
      <c r="G4369" s="94">
        <f>IF(DATABASE!$X4367&lt;&gt;1,"",DATABASE!C4367)</f>
        <v/>
      </c>
      <c r="H4369" s="94">
        <f>IF(DATABASE!$X4367&lt;&gt;1,"",DATABASE!D4367)</f>
        <v/>
      </c>
      <c r="I4369" s="93">
        <f>IF(DATABASE!$X4367&lt;&gt;1,"",DATABASE!S4367)</f>
        <v/>
      </c>
    </row>
    <row r="4370" ht="16.5" customHeight="1" s="111">
      <c r="A4370" s="92">
        <f>IF(DATABASE!$X4368&lt;&gt;1,"",DATABASE!B4368)</f>
        <v/>
      </c>
      <c r="B4370" s="93">
        <f>IF(DATABASE!$X4368&lt;&gt;1,"",DATABASE!M4368)</f>
        <v/>
      </c>
      <c r="C4370" s="94">
        <f>IF(DATABASE!$X4368&lt;&gt;1,"",DATABASE!A4368)</f>
        <v/>
      </c>
      <c r="D4370" s="94">
        <f>IF(DATABASE!$X4368&lt;&gt;1,"",DATABASE!P4368)</f>
        <v/>
      </c>
      <c r="E4370" s="94">
        <f>IF(DATABASE!$X4368&lt;&gt;1,"",DATABASE!L4368)</f>
        <v/>
      </c>
      <c r="F4370" s="94">
        <f>IF(DATABASE!$X4368&lt;&gt;1,"",DATABASE!Q4368)</f>
        <v/>
      </c>
      <c r="G4370" s="94">
        <f>IF(DATABASE!$X4368&lt;&gt;1,"",DATABASE!C4368)</f>
        <v/>
      </c>
      <c r="H4370" s="94">
        <f>IF(DATABASE!$X4368&lt;&gt;1,"",DATABASE!D4368)</f>
        <v/>
      </c>
      <c r="I4370" s="93">
        <f>IF(DATABASE!$X4368&lt;&gt;1,"",DATABASE!S4368)</f>
        <v/>
      </c>
    </row>
    <row r="4371" ht="16.5" customHeight="1" s="111">
      <c r="A4371" s="92">
        <f>IF(DATABASE!$X4369&lt;&gt;1,"",DATABASE!B4369)</f>
        <v/>
      </c>
      <c r="B4371" s="93">
        <f>IF(DATABASE!$X4369&lt;&gt;1,"",DATABASE!M4369)</f>
        <v/>
      </c>
      <c r="C4371" s="94">
        <f>IF(DATABASE!$X4369&lt;&gt;1,"",DATABASE!A4369)</f>
        <v/>
      </c>
      <c r="D4371" s="94">
        <f>IF(DATABASE!$X4369&lt;&gt;1,"",DATABASE!P4369)</f>
        <v/>
      </c>
      <c r="E4371" s="94">
        <f>IF(DATABASE!$X4369&lt;&gt;1,"",DATABASE!L4369)</f>
        <v/>
      </c>
      <c r="F4371" s="94">
        <f>IF(DATABASE!$X4369&lt;&gt;1,"",DATABASE!Q4369)</f>
        <v/>
      </c>
      <c r="G4371" s="94">
        <f>IF(DATABASE!$X4369&lt;&gt;1,"",DATABASE!C4369)</f>
        <v/>
      </c>
      <c r="H4371" s="94">
        <f>IF(DATABASE!$X4369&lt;&gt;1,"",DATABASE!D4369)</f>
        <v/>
      </c>
      <c r="I4371" s="93">
        <f>IF(DATABASE!$X4369&lt;&gt;1,"",DATABASE!S4369)</f>
        <v/>
      </c>
    </row>
    <row r="4372" ht="16.5" customHeight="1" s="111">
      <c r="A4372" s="92">
        <f>IF(DATABASE!$X4370&lt;&gt;1,"",DATABASE!B4370)</f>
        <v/>
      </c>
      <c r="B4372" s="93">
        <f>IF(DATABASE!$X4370&lt;&gt;1,"",DATABASE!M4370)</f>
        <v/>
      </c>
      <c r="C4372" s="94">
        <f>IF(DATABASE!$X4370&lt;&gt;1,"",DATABASE!A4370)</f>
        <v/>
      </c>
      <c r="D4372" s="94">
        <f>IF(DATABASE!$X4370&lt;&gt;1,"",DATABASE!P4370)</f>
        <v/>
      </c>
      <c r="E4372" s="94">
        <f>IF(DATABASE!$X4370&lt;&gt;1,"",DATABASE!L4370)</f>
        <v/>
      </c>
      <c r="F4372" s="94">
        <f>IF(DATABASE!$X4370&lt;&gt;1,"",DATABASE!Q4370)</f>
        <v/>
      </c>
      <c r="G4372" s="94">
        <f>IF(DATABASE!$X4370&lt;&gt;1,"",DATABASE!C4370)</f>
        <v/>
      </c>
      <c r="H4372" s="94">
        <f>IF(DATABASE!$X4370&lt;&gt;1,"",DATABASE!D4370)</f>
        <v/>
      </c>
      <c r="I4372" s="93">
        <f>IF(DATABASE!$X4370&lt;&gt;1,"",DATABASE!S4370)</f>
        <v/>
      </c>
    </row>
    <row r="4373" ht="16.5" customHeight="1" s="111">
      <c r="A4373" s="92">
        <f>IF(DATABASE!$X4371&lt;&gt;1,"",DATABASE!B4371)</f>
        <v/>
      </c>
      <c r="B4373" s="93">
        <f>IF(DATABASE!$X4371&lt;&gt;1,"",DATABASE!M4371)</f>
        <v/>
      </c>
      <c r="C4373" s="94">
        <f>IF(DATABASE!$X4371&lt;&gt;1,"",DATABASE!A4371)</f>
        <v/>
      </c>
      <c r="D4373" s="94">
        <f>IF(DATABASE!$X4371&lt;&gt;1,"",DATABASE!P4371)</f>
        <v/>
      </c>
      <c r="E4373" s="94">
        <f>IF(DATABASE!$X4371&lt;&gt;1,"",DATABASE!L4371)</f>
        <v/>
      </c>
      <c r="F4373" s="94">
        <f>IF(DATABASE!$X4371&lt;&gt;1,"",DATABASE!Q4371)</f>
        <v/>
      </c>
      <c r="G4373" s="94">
        <f>IF(DATABASE!$X4371&lt;&gt;1,"",DATABASE!C4371)</f>
        <v/>
      </c>
      <c r="H4373" s="94">
        <f>IF(DATABASE!$X4371&lt;&gt;1,"",DATABASE!D4371)</f>
        <v/>
      </c>
      <c r="I4373" s="93">
        <f>IF(DATABASE!$X4371&lt;&gt;1,"",DATABASE!S4371)</f>
        <v/>
      </c>
    </row>
    <row r="4374" ht="16.5" customHeight="1" s="111">
      <c r="A4374" s="92">
        <f>IF(DATABASE!$X4372&lt;&gt;1,"",DATABASE!B4372)</f>
        <v/>
      </c>
      <c r="B4374" s="93">
        <f>IF(DATABASE!$X4372&lt;&gt;1,"",DATABASE!M4372)</f>
        <v/>
      </c>
      <c r="C4374" s="94">
        <f>IF(DATABASE!$X4372&lt;&gt;1,"",DATABASE!A4372)</f>
        <v/>
      </c>
      <c r="D4374" s="94">
        <f>IF(DATABASE!$X4372&lt;&gt;1,"",DATABASE!P4372)</f>
        <v/>
      </c>
      <c r="E4374" s="94">
        <f>IF(DATABASE!$X4372&lt;&gt;1,"",DATABASE!L4372)</f>
        <v/>
      </c>
      <c r="F4374" s="94">
        <f>IF(DATABASE!$X4372&lt;&gt;1,"",DATABASE!Q4372)</f>
        <v/>
      </c>
      <c r="G4374" s="94">
        <f>IF(DATABASE!$X4372&lt;&gt;1,"",DATABASE!C4372)</f>
        <v/>
      </c>
      <c r="H4374" s="94">
        <f>IF(DATABASE!$X4372&lt;&gt;1,"",DATABASE!D4372)</f>
        <v/>
      </c>
      <c r="I4374" s="93">
        <f>IF(DATABASE!$X4372&lt;&gt;1,"",DATABASE!S4372)</f>
        <v/>
      </c>
    </row>
    <row r="4375" ht="16.5" customHeight="1" s="111">
      <c r="A4375" s="92">
        <f>IF(DATABASE!$X4373&lt;&gt;1,"",DATABASE!B4373)</f>
        <v/>
      </c>
      <c r="B4375" s="93">
        <f>IF(DATABASE!$X4373&lt;&gt;1,"",DATABASE!M4373)</f>
        <v/>
      </c>
      <c r="C4375" s="94">
        <f>IF(DATABASE!$X4373&lt;&gt;1,"",DATABASE!A4373)</f>
        <v/>
      </c>
      <c r="D4375" s="94">
        <f>IF(DATABASE!$X4373&lt;&gt;1,"",DATABASE!P4373)</f>
        <v/>
      </c>
      <c r="E4375" s="94">
        <f>IF(DATABASE!$X4373&lt;&gt;1,"",DATABASE!L4373)</f>
        <v/>
      </c>
      <c r="F4375" s="94">
        <f>IF(DATABASE!$X4373&lt;&gt;1,"",DATABASE!Q4373)</f>
        <v/>
      </c>
      <c r="G4375" s="94">
        <f>IF(DATABASE!$X4373&lt;&gt;1,"",DATABASE!C4373)</f>
        <v/>
      </c>
      <c r="H4375" s="94">
        <f>IF(DATABASE!$X4373&lt;&gt;1,"",DATABASE!D4373)</f>
        <v/>
      </c>
      <c r="I4375" s="93">
        <f>IF(DATABASE!$X4373&lt;&gt;1,"",DATABASE!S4373)</f>
        <v/>
      </c>
    </row>
    <row r="4376" ht="16.5" customHeight="1" s="111">
      <c r="A4376" s="92">
        <f>IF(DATABASE!$X4374&lt;&gt;1,"",DATABASE!B4374)</f>
        <v/>
      </c>
      <c r="B4376" s="93">
        <f>IF(DATABASE!$X4374&lt;&gt;1,"",DATABASE!M4374)</f>
        <v/>
      </c>
      <c r="C4376" s="94">
        <f>IF(DATABASE!$X4374&lt;&gt;1,"",DATABASE!A4374)</f>
        <v/>
      </c>
      <c r="D4376" s="94">
        <f>IF(DATABASE!$X4374&lt;&gt;1,"",DATABASE!P4374)</f>
        <v/>
      </c>
      <c r="E4376" s="94">
        <f>IF(DATABASE!$X4374&lt;&gt;1,"",DATABASE!L4374)</f>
        <v/>
      </c>
      <c r="F4376" s="94">
        <f>IF(DATABASE!$X4374&lt;&gt;1,"",DATABASE!Q4374)</f>
        <v/>
      </c>
      <c r="G4376" s="94">
        <f>IF(DATABASE!$X4374&lt;&gt;1,"",DATABASE!C4374)</f>
        <v/>
      </c>
      <c r="H4376" s="94">
        <f>IF(DATABASE!$X4374&lt;&gt;1,"",DATABASE!D4374)</f>
        <v/>
      </c>
      <c r="I4376" s="93">
        <f>IF(DATABASE!$X4374&lt;&gt;1,"",DATABASE!S4374)</f>
        <v/>
      </c>
    </row>
    <row r="4377" ht="16.5" customHeight="1" s="111">
      <c r="A4377" s="92">
        <f>IF(DATABASE!$X4375&lt;&gt;1,"",DATABASE!B4375)</f>
        <v/>
      </c>
      <c r="B4377" s="93">
        <f>IF(DATABASE!$X4375&lt;&gt;1,"",DATABASE!M4375)</f>
        <v/>
      </c>
      <c r="C4377" s="94">
        <f>IF(DATABASE!$X4375&lt;&gt;1,"",DATABASE!A4375)</f>
        <v/>
      </c>
      <c r="D4377" s="94">
        <f>IF(DATABASE!$X4375&lt;&gt;1,"",DATABASE!P4375)</f>
        <v/>
      </c>
      <c r="E4377" s="94">
        <f>IF(DATABASE!$X4375&lt;&gt;1,"",DATABASE!L4375)</f>
        <v/>
      </c>
      <c r="F4377" s="94">
        <f>IF(DATABASE!$X4375&lt;&gt;1,"",DATABASE!Q4375)</f>
        <v/>
      </c>
      <c r="G4377" s="94">
        <f>IF(DATABASE!$X4375&lt;&gt;1,"",DATABASE!C4375)</f>
        <v/>
      </c>
      <c r="H4377" s="94">
        <f>IF(DATABASE!$X4375&lt;&gt;1,"",DATABASE!D4375)</f>
        <v/>
      </c>
      <c r="I4377" s="93">
        <f>IF(DATABASE!$X4375&lt;&gt;1,"",DATABASE!S4375)</f>
        <v/>
      </c>
    </row>
    <row r="4378" ht="16.5" customHeight="1" s="111">
      <c r="A4378" s="92">
        <f>IF(DATABASE!$X4376&lt;&gt;1,"",DATABASE!B4376)</f>
        <v/>
      </c>
      <c r="B4378" s="93">
        <f>IF(DATABASE!$X4376&lt;&gt;1,"",DATABASE!M4376)</f>
        <v/>
      </c>
      <c r="C4378" s="94">
        <f>IF(DATABASE!$X4376&lt;&gt;1,"",DATABASE!A4376)</f>
        <v/>
      </c>
      <c r="D4378" s="94">
        <f>IF(DATABASE!$X4376&lt;&gt;1,"",DATABASE!P4376)</f>
        <v/>
      </c>
      <c r="E4378" s="94">
        <f>IF(DATABASE!$X4376&lt;&gt;1,"",DATABASE!L4376)</f>
        <v/>
      </c>
      <c r="F4378" s="94">
        <f>IF(DATABASE!$X4376&lt;&gt;1,"",DATABASE!Q4376)</f>
        <v/>
      </c>
      <c r="G4378" s="94">
        <f>IF(DATABASE!$X4376&lt;&gt;1,"",DATABASE!C4376)</f>
        <v/>
      </c>
      <c r="H4378" s="94">
        <f>IF(DATABASE!$X4376&lt;&gt;1,"",DATABASE!D4376)</f>
        <v/>
      </c>
      <c r="I4378" s="93">
        <f>IF(DATABASE!$X4376&lt;&gt;1,"",DATABASE!S4376)</f>
        <v/>
      </c>
    </row>
    <row r="4379" ht="16.5" customHeight="1" s="111">
      <c r="A4379" s="92">
        <f>IF(DATABASE!$X4377&lt;&gt;1,"",DATABASE!B4377)</f>
        <v/>
      </c>
      <c r="B4379" s="93">
        <f>IF(DATABASE!$X4377&lt;&gt;1,"",DATABASE!M4377)</f>
        <v/>
      </c>
      <c r="C4379" s="94">
        <f>IF(DATABASE!$X4377&lt;&gt;1,"",DATABASE!A4377)</f>
        <v/>
      </c>
      <c r="D4379" s="94">
        <f>IF(DATABASE!$X4377&lt;&gt;1,"",DATABASE!P4377)</f>
        <v/>
      </c>
      <c r="E4379" s="94">
        <f>IF(DATABASE!$X4377&lt;&gt;1,"",DATABASE!L4377)</f>
        <v/>
      </c>
      <c r="F4379" s="94">
        <f>IF(DATABASE!$X4377&lt;&gt;1,"",DATABASE!Q4377)</f>
        <v/>
      </c>
      <c r="G4379" s="94">
        <f>IF(DATABASE!$X4377&lt;&gt;1,"",DATABASE!C4377)</f>
        <v/>
      </c>
      <c r="H4379" s="94">
        <f>IF(DATABASE!$X4377&lt;&gt;1,"",DATABASE!D4377)</f>
        <v/>
      </c>
      <c r="I4379" s="93">
        <f>IF(DATABASE!$X4377&lt;&gt;1,"",DATABASE!S4377)</f>
        <v/>
      </c>
    </row>
    <row r="4380" ht="16.5" customHeight="1" s="111">
      <c r="A4380" s="92">
        <f>IF(DATABASE!$X4378&lt;&gt;1,"",DATABASE!B4378)</f>
        <v/>
      </c>
      <c r="B4380" s="93">
        <f>IF(DATABASE!$X4378&lt;&gt;1,"",DATABASE!M4378)</f>
        <v/>
      </c>
      <c r="C4380" s="94">
        <f>IF(DATABASE!$X4378&lt;&gt;1,"",DATABASE!A4378)</f>
        <v/>
      </c>
      <c r="D4380" s="94">
        <f>IF(DATABASE!$X4378&lt;&gt;1,"",DATABASE!P4378)</f>
        <v/>
      </c>
      <c r="E4380" s="94">
        <f>IF(DATABASE!$X4378&lt;&gt;1,"",DATABASE!L4378)</f>
        <v/>
      </c>
      <c r="F4380" s="94">
        <f>IF(DATABASE!$X4378&lt;&gt;1,"",DATABASE!Q4378)</f>
        <v/>
      </c>
      <c r="G4380" s="94">
        <f>IF(DATABASE!$X4378&lt;&gt;1,"",DATABASE!C4378)</f>
        <v/>
      </c>
      <c r="H4380" s="94">
        <f>IF(DATABASE!$X4378&lt;&gt;1,"",DATABASE!D4378)</f>
        <v/>
      </c>
      <c r="I4380" s="93">
        <f>IF(DATABASE!$X4378&lt;&gt;1,"",DATABASE!S4378)</f>
        <v/>
      </c>
    </row>
    <row r="4381" ht="16.5" customHeight="1" s="111">
      <c r="A4381" s="92">
        <f>IF(DATABASE!$X4379&lt;&gt;1,"",DATABASE!B4379)</f>
        <v/>
      </c>
      <c r="B4381" s="93">
        <f>IF(DATABASE!$X4379&lt;&gt;1,"",DATABASE!M4379)</f>
        <v/>
      </c>
      <c r="C4381" s="94">
        <f>IF(DATABASE!$X4379&lt;&gt;1,"",DATABASE!A4379)</f>
        <v/>
      </c>
      <c r="D4381" s="94">
        <f>IF(DATABASE!$X4379&lt;&gt;1,"",DATABASE!P4379)</f>
        <v/>
      </c>
      <c r="E4381" s="94">
        <f>IF(DATABASE!$X4379&lt;&gt;1,"",DATABASE!L4379)</f>
        <v/>
      </c>
      <c r="F4381" s="94">
        <f>IF(DATABASE!$X4379&lt;&gt;1,"",DATABASE!Q4379)</f>
        <v/>
      </c>
      <c r="G4381" s="94">
        <f>IF(DATABASE!$X4379&lt;&gt;1,"",DATABASE!C4379)</f>
        <v/>
      </c>
      <c r="H4381" s="94">
        <f>IF(DATABASE!$X4379&lt;&gt;1,"",DATABASE!D4379)</f>
        <v/>
      </c>
      <c r="I4381" s="93">
        <f>IF(DATABASE!$X4379&lt;&gt;1,"",DATABASE!S4379)</f>
        <v/>
      </c>
    </row>
    <row r="4382" ht="16.5" customHeight="1" s="111">
      <c r="A4382" s="92">
        <f>IF(DATABASE!$X4380&lt;&gt;1,"",DATABASE!B4380)</f>
        <v/>
      </c>
      <c r="B4382" s="93">
        <f>IF(DATABASE!$X4380&lt;&gt;1,"",DATABASE!M4380)</f>
        <v/>
      </c>
      <c r="C4382" s="94">
        <f>IF(DATABASE!$X4380&lt;&gt;1,"",DATABASE!A4380)</f>
        <v/>
      </c>
      <c r="D4382" s="94">
        <f>IF(DATABASE!$X4380&lt;&gt;1,"",DATABASE!P4380)</f>
        <v/>
      </c>
      <c r="E4382" s="94">
        <f>IF(DATABASE!$X4380&lt;&gt;1,"",DATABASE!L4380)</f>
        <v/>
      </c>
      <c r="F4382" s="94">
        <f>IF(DATABASE!$X4380&lt;&gt;1,"",DATABASE!Q4380)</f>
        <v/>
      </c>
      <c r="G4382" s="94">
        <f>IF(DATABASE!$X4380&lt;&gt;1,"",DATABASE!C4380)</f>
        <v/>
      </c>
      <c r="H4382" s="94">
        <f>IF(DATABASE!$X4380&lt;&gt;1,"",DATABASE!D4380)</f>
        <v/>
      </c>
      <c r="I4382" s="93">
        <f>IF(DATABASE!$X4380&lt;&gt;1,"",DATABASE!S4380)</f>
        <v/>
      </c>
    </row>
    <row r="4383" ht="16.5" customHeight="1" s="111">
      <c r="A4383" s="92">
        <f>IF(DATABASE!$X4381&lt;&gt;1,"",DATABASE!B4381)</f>
        <v/>
      </c>
      <c r="B4383" s="93">
        <f>IF(DATABASE!$X4381&lt;&gt;1,"",DATABASE!M4381)</f>
        <v/>
      </c>
      <c r="C4383" s="94">
        <f>IF(DATABASE!$X4381&lt;&gt;1,"",DATABASE!A4381)</f>
        <v/>
      </c>
      <c r="D4383" s="94">
        <f>IF(DATABASE!$X4381&lt;&gt;1,"",DATABASE!P4381)</f>
        <v/>
      </c>
      <c r="E4383" s="94">
        <f>IF(DATABASE!$X4381&lt;&gt;1,"",DATABASE!L4381)</f>
        <v/>
      </c>
      <c r="F4383" s="94">
        <f>IF(DATABASE!$X4381&lt;&gt;1,"",DATABASE!Q4381)</f>
        <v/>
      </c>
      <c r="G4383" s="94">
        <f>IF(DATABASE!$X4381&lt;&gt;1,"",DATABASE!C4381)</f>
        <v/>
      </c>
      <c r="H4383" s="94">
        <f>IF(DATABASE!$X4381&lt;&gt;1,"",DATABASE!D4381)</f>
        <v/>
      </c>
      <c r="I4383" s="93">
        <f>IF(DATABASE!$X4381&lt;&gt;1,"",DATABASE!S4381)</f>
        <v/>
      </c>
    </row>
    <row r="4384" ht="16.5" customHeight="1" s="111">
      <c r="A4384" s="92">
        <f>IF(DATABASE!$X4382&lt;&gt;1,"",DATABASE!B4382)</f>
        <v/>
      </c>
      <c r="B4384" s="93">
        <f>IF(DATABASE!$X4382&lt;&gt;1,"",DATABASE!M4382)</f>
        <v/>
      </c>
      <c r="C4384" s="94">
        <f>IF(DATABASE!$X4382&lt;&gt;1,"",DATABASE!A4382)</f>
        <v/>
      </c>
      <c r="D4384" s="94">
        <f>IF(DATABASE!$X4382&lt;&gt;1,"",DATABASE!P4382)</f>
        <v/>
      </c>
      <c r="E4384" s="94">
        <f>IF(DATABASE!$X4382&lt;&gt;1,"",DATABASE!L4382)</f>
        <v/>
      </c>
      <c r="F4384" s="94">
        <f>IF(DATABASE!$X4382&lt;&gt;1,"",DATABASE!Q4382)</f>
        <v/>
      </c>
      <c r="G4384" s="94">
        <f>IF(DATABASE!$X4382&lt;&gt;1,"",DATABASE!C4382)</f>
        <v/>
      </c>
      <c r="H4384" s="94">
        <f>IF(DATABASE!$X4382&lt;&gt;1,"",DATABASE!D4382)</f>
        <v/>
      </c>
      <c r="I4384" s="93">
        <f>IF(DATABASE!$X4382&lt;&gt;1,"",DATABASE!S4382)</f>
        <v/>
      </c>
    </row>
    <row r="4385" ht="16.5" customHeight="1" s="111">
      <c r="A4385" s="92">
        <f>IF(DATABASE!$X4383&lt;&gt;1,"",DATABASE!B4383)</f>
        <v/>
      </c>
      <c r="B4385" s="93">
        <f>IF(DATABASE!$X4383&lt;&gt;1,"",DATABASE!M4383)</f>
        <v/>
      </c>
      <c r="C4385" s="94">
        <f>IF(DATABASE!$X4383&lt;&gt;1,"",DATABASE!A4383)</f>
        <v/>
      </c>
      <c r="D4385" s="94">
        <f>IF(DATABASE!$X4383&lt;&gt;1,"",DATABASE!P4383)</f>
        <v/>
      </c>
      <c r="E4385" s="94">
        <f>IF(DATABASE!$X4383&lt;&gt;1,"",DATABASE!L4383)</f>
        <v/>
      </c>
      <c r="F4385" s="94">
        <f>IF(DATABASE!$X4383&lt;&gt;1,"",DATABASE!Q4383)</f>
        <v/>
      </c>
      <c r="G4385" s="94">
        <f>IF(DATABASE!$X4383&lt;&gt;1,"",DATABASE!C4383)</f>
        <v/>
      </c>
      <c r="H4385" s="94">
        <f>IF(DATABASE!$X4383&lt;&gt;1,"",DATABASE!D4383)</f>
        <v/>
      </c>
      <c r="I4385" s="93">
        <f>IF(DATABASE!$X4383&lt;&gt;1,"",DATABASE!S4383)</f>
        <v/>
      </c>
    </row>
    <row r="4386" ht="16.5" customHeight="1" s="111">
      <c r="A4386" s="92">
        <f>IF(DATABASE!$X4384&lt;&gt;1,"",DATABASE!B4384)</f>
        <v/>
      </c>
      <c r="B4386" s="93">
        <f>IF(DATABASE!$X4384&lt;&gt;1,"",DATABASE!M4384)</f>
        <v/>
      </c>
      <c r="C4386" s="94">
        <f>IF(DATABASE!$X4384&lt;&gt;1,"",DATABASE!A4384)</f>
        <v/>
      </c>
      <c r="D4386" s="94">
        <f>IF(DATABASE!$X4384&lt;&gt;1,"",DATABASE!P4384)</f>
        <v/>
      </c>
      <c r="E4386" s="94">
        <f>IF(DATABASE!$X4384&lt;&gt;1,"",DATABASE!L4384)</f>
        <v/>
      </c>
      <c r="F4386" s="94">
        <f>IF(DATABASE!$X4384&lt;&gt;1,"",DATABASE!Q4384)</f>
        <v/>
      </c>
      <c r="G4386" s="94">
        <f>IF(DATABASE!$X4384&lt;&gt;1,"",DATABASE!C4384)</f>
        <v/>
      </c>
      <c r="H4386" s="94">
        <f>IF(DATABASE!$X4384&lt;&gt;1,"",DATABASE!D4384)</f>
        <v/>
      </c>
      <c r="I4386" s="93">
        <f>IF(DATABASE!$X4384&lt;&gt;1,"",DATABASE!S4384)</f>
        <v/>
      </c>
    </row>
    <row r="4387" ht="16.5" customHeight="1" s="111">
      <c r="A4387" s="92">
        <f>IF(DATABASE!$X4385&lt;&gt;1,"",DATABASE!B4385)</f>
        <v/>
      </c>
      <c r="B4387" s="93">
        <f>IF(DATABASE!$X4385&lt;&gt;1,"",DATABASE!M4385)</f>
        <v/>
      </c>
      <c r="C4387" s="94">
        <f>IF(DATABASE!$X4385&lt;&gt;1,"",DATABASE!A4385)</f>
        <v/>
      </c>
      <c r="D4387" s="94">
        <f>IF(DATABASE!$X4385&lt;&gt;1,"",DATABASE!P4385)</f>
        <v/>
      </c>
      <c r="E4387" s="94">
        <f>IF(DATABASE!$X4385&lt;&gt;1,"",DATABASE!L4385)</f>
        <v/>
      </c>
      <c r="F4387" s="94">
        <f>IF(DATABASE!$X4385&lt;&gt;1,"",DATABASE!Q4385)</f>
        <v/>
      </c>
      <c r="G4387" s="94">
        <f>IF(DATABASE!$X4385&lt;&gt;1,"",DATABASE!C4385)</f>
        <v/>
      </c>
      <c r="H4387" s="94">
        <f>IF(DATABASE!$X4385&lt;&gt;1,"",DATABASE!D4385)</f>
        <v/>
      </c>
      <c r="I4387" s="93">
        <f>IF(DATABASE!$X4385&lt;&gt;1,"",DATABASE!S4385)</f>
        <v/>
      </c>
    </row>
    <row r="4388" ht="16.5" customHeight="1" s="111">
      <c r="A4388" s="92">
        <f>IF(DATABASE!$X4386&lt;&gt;1,"",DATABASE!B4386)</f>
        <v/>
      </c>
      <c r="B4388" s="93">
        <f>IF(DATABASE!$X4386&lt;&gt;1,"",DATABASE!M4386)</f>
        <v/>
      </c>
      <c r="C4388" s="94">
        <f>IF(DATABASE!$X4386&lt;&gt;1,"",DATABASE!A4386)</f>
        <v/>
      </c>
      <c r="D4388" s="94">
        <f>IF(DATABASE!$X4386&lt;&gt;1,"",DATABASE!P4386)</f>
        <v/>
      </c>
      <c r="E4388" s="94">
        <f>IF(DATABASE!$X4386&lt;&gt;1,"",DATABASE!L4386)</f>
        <v/>
      </c>
      <c r="F4388" s="94">
        <f>IF(DATABASE!$X4386&lt;&gt;1,"",DATABASE!Q4386)</f>
        <v/>
      </c>
      <c r="G4388" s="94">
        <f>IF(DATABASE!$X4386&lt;&gt;1,"",DATABASE!C4386)</f>
        <v/>
      </c>
      <c r="H4388" s="94">
        <f>IF(DATABASE!$X4386&lt;&gt;1,"",DATABASE!D4386)</f>
        <v/>
      </c>
      <c r="I4388" s="93">
        <f>IF(DATABASE!$X4386&lt;&gt;1,"",DATABASE!S4386)</f>
        <v/>
      </c>
    </row>
    <row r="4389" ht="16.5" customHeight="1" s="111">
      <c r="A4389" s="92">
        <f>IF(DATABASE!$X4387&lt;&gt;1,"",DATABASE!B4387)</f>
        <v/>
      </c>
      <c r="B4389" s="93">
        <f>IF(DATABASE!$X4387&lt;&gt;1,"",DATABASE!M4387)</f>
        <v/>
      </c>
      <c r="C4389" s="94">
        <f>IF(DATABASE!$X4387&lt;&gt;1,"",DATABASE!A4387)</f>
        <v/>
      </c>
      <c r="D4389" s="94">
        <f>IF(DATABASE!$X4387&lt;&gt;1,"",DATABASE!P4387)</f>
        <v/>
      </c>
      <c r="E4389" s="94">
        <f>IF(DATABASE!$X4387&lt;&gt;1,"",DATABASE!L4387)</f>
        <v/>
      </c>
      <c r="F4389" s="94">
        <f>IF(DATABASE!$X4387&lt;&gt;1,"",DATABASE!Q4387)</f>
        <v/>
      </c>
      <c r="G4389" s="94">
        <f>IF(DATABASE!$X4387&lt;&gt;1,"",DATABASE!C4387)</f>
        <v/>
      </c>
      <c r="H4389" s="94">
        <f>IF(DATABASE!$X4387&lt;&gt;1,"",DATABASE!D4387)</f>
        <v/>
      </c>
      <c r="I4389" s="93">
        <f>IF(DATABASE!$X4387&lt;&gt;1,"",DATABASE!S4387)</f>
        <v/>
      </c>
    </row>
    <row r="4390" ht="16.5" customHeight="1" s="111">
      <c r="A4390" s="92">
        <f>IF(DATABASE!$X4388&lt;&gt;1,"",DATABASE!B4388)</f>
        <v/>
      </c>
      <c r="B4390" s="93">
        <f>IF(DATABASE!$X4388&lt;&gt;1,"",DATABASE!M4388)</f>
        <v/>
      </c>
      <c r="C4390" s="94">
        <f>IF(DATABASE!$X4388&lt;&gt;1,"",DATABASE!A4388)</f>
        <v/>
      </c>
      <c r="D4390" s="94">
        <f>IF(DATABASE!$X4388&lt;&gt;1,"",DATABASE!P4388)</f>
        <v/>
      </c>
      <c r="E4390" s="94">
        <f>IF(DATABASE!$X4388&lt;&gt;1,"",DATABASE!L4388)</f>
        <v/>
      </c>
      <c r="F4390" s="94">
        <f>IF(DATABASE!$X4388&lt;&gt;1,"",DATABASE!Q4388)</f>
        <v/>
      </c>
      <c r="G4390" s="94">
        <f>IF(DATABASE!$X4388&lt;&gt;1,"",DATABASE!C4388)</f>
        <v/>
      </c>
      <c r="H4390" s="94">
        <f>IF(DATABASE!$X4388&lt;&gt;1,"",DATABASE!D4388)</f>
        <v/>
      </c>
      <c r="I4390" s="93">
        <f>IF(DATABASE!$X4388&lt;&gt;1,"",DATABASE!S4388)</f>
        <v/>
      </c>
    </row>
    <row r="4391" ht="16.5" customHeight="1" s="111">
      <c r="A4391" s="92">
        <f>IF(DATABASE!$X4389&lt;&gt;1,"",DATABASE!B4389)</f>
        <v/>
      </c>
      <c r="B4391" s="93">
        <f>IF(DATABASE!$X4389&lt;&gt;1,"",DATABASE!M4389)</f>
        <v/>
      </c>
      <c r="C4391" s="94">
        <f>IF(DATABASE!$X4389&lt;&gt;1,"",DATABASE!A4389)</f>
        <v/>
      </c>
      <c r="D4391" s="94">
        <f>IF(DATABASE!$X4389&lt;&gt;1,"",DATABASE!P4389)</f>
        <v/>
      </c>
      <c r="E4391" s="94">
        <f>IF(DATABASE!$X4389&lt;&gt;1,"",DATABASE!L4389)</f>
        <v/>
      </c>
      <c r="F4391" s="94">
        <f>IF(DATABASE!$X4389&lt;&gt;1,"",DATABASE!Q4389)</f>
        <v/>
      </c>
      <c r="G4391" s="94">
        <f>IF(DATABASE!$X4389&lt;&gt;1,"",DATABASE!C4389)</f>
        <v/>
      </c>
      <c r="H4391" s="94">
        <f>IF(DATABASE!$X4389&lt;&gt;1,"",DATABASE!D4389)</f>
        <v/>
      </c>
      <c r="I4391" s="93">
        <f>IF(DATABASE!$X4389&lt;&gt;1,"",DATABASE!S4389)</f>
        <v/>
      </c>
    </row>
    <row r="4392" ht="16.5" customHeight="1" s="111">
      <c r="A4392" s="92">
        <f>IF(DATABASE!$X4390&lt;&gt;1,"",DATABASE!B4390)</f>
        <v/>
      </c>
      <c r="B4392" s="93">
        <f>IF(DATABASE!$X4390&lt;&gt;1,"",DATABASE!M4390)</f>
        <v/>
      </c>
      <c r="C4392" s="94">
        <f>IF(DATABASE!$X4390&lt;&gt;1,"",DATABASE!A4390)</f>
        <v/>
      </c>
      <c r="D4392" s="94">
        <f>IF(DATABASE!$X4390&lt;&gt;1,"",DATABASE!P4390)</f>
        <v/>
      </c>
      <c r="E4392" s="94">
        <f>IF(DATABASE!$X4390&lt;&gt;1,"",DATABASE!L4390)</f>
        <v/>
      </c>
      <c r="F4392" s="94">
        <f>IF(DATABASE!$X4390&lt;&gt;1,"",DATABASE!Q4390)</f>
        <v/>
      </c>
      <c r="G4392" s="94">
        <f>IF(DATABASE!$X4390&lt;&gt;1,"",DATABASE!C4390)</f>
        <v/>
      </c>
      <c r="H4392" s="94">
        <f>IF(DATABASE!$X4390&lt;&gt;1,"",DATABASE!D4390)</f>
        <v/>
      </c>
      <c r="I4392" s="93">
        <f>IF(DATABASE!$X4390&lt;&gt;1,"",DATABASE!S4390)</f>
        <v/>
      </c>
    </row>
    <row r="4393" ht="16.5" customHeight="1" s="111">
      <c r="A4393" s="92">
        <f>IF(DATABASE!$X4391&lt;&gt;1,"",DATABASE!B4391)</f>
        <v/>
      </c>
      <c r="B4393" s="93">
        <f>IF(DATABASE!$X4391&lt;&gt;1,"",DATABASE!M4391)</f>
        <v/>
      </c>
      <c r="C4393" s="94">
        <f>IF(DATABASE!$X4391&lt;&gt;1,"",DATABASE!A4391)</f>
        <v/>
      </c>
      <c r="D4393" s="94">
        <f>IF(DATABASE!$X4391&lt;&gt;1,"",DATABASE!P4391)</f>
        <v/>
      </c>
      <c r="E4393" s="94">
        <f>IF(DATABASE!$X4391&lt;&gt;1,"",DATABASE!L4391)</f>
        <v/>
      </c>
      <c r="F4393" s="94">
        <f>IF(DATABASE!$X4391&lt;&gt;1,"",DATABASE!Q4391)</f>
        <v/>
      </c>
      <c r="G4393" s="94">
        <f>IF(DATABASE!$X4391&lt;&gt;1,"",DATABASE!C4391)</f>
        <v/>
      </c>
      <c r="H4393" s="94">
        <f>IF(DATABASE!$X4391&lt;&gt;1,"",DATABASE!D4391)</f>
        <v/>
      </c>
      <c r="I4393" s="93">
        <f>IF(DATABASE!$X4391&lt;&gt;1,"",DATABASE!S4391)</f>
        <v/>
      </c>
    </row>
    <row r="4394" ht="16.5" customHeight="1" s="111">
      <c r="A4394" s="92">
        <f>IF(DATABASE!$X4392&lt;&gt;1,"",DATABASE!B4392)</f>
        <v/>
      </c>
      <c r="B4394" s="93">
        <f>IF(DATABASE!$X4392&lt;&gt;1,"",DATABASE!M4392)</f>
        <v/>
      </c>
      <c r="C4394" s="94">
        <f>IF(DATABASE!$X4392&lt;&gt;1,"",DATABASE!A4392)</f>
        <v/>
      </c>
      <c r="D4394" s="94">
        <f>IF(DATABASE!$X4392&lt;&gt;1,"",DATABASE!P4392)</f>
        <v/>
      </c>
      <c r="E4394" s="94">
        <f>IF(DATABASE!$X4392&lt;&gt;1,"",DATABASE!L4392)</f>
        <v/>
      </c>
      <c r="F4394" s="94">
        <f>IF(DATABASE!$X4392&lt;&gt;1,"",DATABASE!Q4392)</f>
        <v/>
      </c>
      <c r="G4394" s="94">
        <f>IF(DATABASE!$X4392&lt;&gt;1,"",DATABASE!C4392)</f>
        <v/>
      </c>
      <c r="H4394" s="94">
        <f>IF(DATABASE!$X4392&lt;&gt;1,"",DATABASE!D4392)</f>
        <v/>
      </c>
      <c r="I4394" s="93">
        <f>IF(DATABASE!$X4392&lt;&gt;1,"",DATABASE!S4392)</f>
        <v/>
      </c>
    </row>
    <row r="4395" ht="16.5" customHeight="1" s="111">
      <c r="A4395" s="92">
        <f>IF(DATABASE!$X4393&lt;&gt;1,"",DATABASE!B4393)</f>
        <v/>
      </c>
      <c r="B4395" s="93">
        <f>IF(DATABASE!$X4393&lt;&gt;1,"",DATABASE!M4393)</f>
        <v/>
      </c>
      <c r="C4395" s="94">
        <f>IF(DATABASE!$X4393&lt;&gt;1,"",DATABASE!A4393)</f>
        <v/>
      </c>
      <c r="D4395" s="94">
        <f>IF(DATABASE!$X4393&lt;&gt;1,"",DATABASE!P4393)</f>
        <v/>
      </c>
      <c r="E4395" s="94">
        <f>IF(DATABASE!$X4393&lt;&gt;1,"",DATABASE!L4393)</f>
        <v/>
      </c>
      <c r="F4395" s="94">
        <f>IF(DATABASE!$X4393&lt;&gt;1,"",DATABASE!Q4393)</f>
        <v/>
      </c>
      <c r="G4395" s="94">
        <f>IF(DATABASE!$X4393&lt;&gt;1,"",DATABASE!C4393)</f>
        <v/>
      </c>
      <c r="H4395" s="94">
        <f>IF(DATABASE!$X4393&lt;&gt;1,"",DATABASE!D4393)</f>
        <v/>
      </c>
      <c r="I4395" s="93">
        <f>IF(DATABASE!$X4393&lt;&gt;1,"",DATABASE!S4393)</f>
        <v/>
      </c>
    </row>
    <row r="4396" ht="16.5" customHeight="1" s="111">
      <c r="A4396" s="92">
        <f>IF(DATABASE!$X4394&lt;&gt;1,"",DATABASE!B4394)</f>
        <v/>
      </c>
      <c r="B4396" s="93">
        <f>IF(DATABASE!$X4394&lt;&gt;1,"",DATABASE!M4394)</f>
        <v/>
      </c>
      <c r="C4396" s="94">
        <f>IF(DATABASE!$X4394&lt;&gt;1,"",DATABASE!A4394)</f>
        <v/>
      </c>
      <c r="D4396" s="94">
        <f>IF(DATABASE!$X4394&lt;&gt;1,"",DATABASE!P4394)</f>
        <v/>
      </c>
      <c r="E4396" s="94">
        <f>IF(DATABASE!$X4394&lt;&gt;1,"",DATABASE!L4394)</f>
        <v/>
      </c>
      <c r="F4396" s="94">
        <f>IF(DATABASE!$X4394&lt;&gt;1,"",DATABASE!Q4394)</f>
        <v/>
      </c>
      <c r="G4396" s="94">
        <f>IF(DATABASE!$X4394&lt;&gt;1,"",DATABASE!C4394)</f>
        <v/>
      </c>
      <c r="H4396" s="94">
        <f>IF(DATABASE!$X4394&lt;&gt;1,"",DATABASE!D4394)</f>
        <v/>
      </c>
      <c r="I4396" s="93">
        <f>IF(DATABASE!$X4394&lt;&gt;1,"",DATABASE!S4394)</f>
        <v/>
      </c>
    </row>
    <row r="4397" ht="16.5" customHeight="1" s="111">
      <c r="A4397" s="92">
        <f>IF(DATABASE!$X4395&lt;&gt;1,"",DATABASE!B4395)</f>
        <v/>
      </c>
      <c r="B4397" s="93">
        <f>IF(DATABASE!$X4395&lt;&gt;1,"",DATABASE!M4395)</f>
        <v/>
      </c>
      <c r="C4397" s="94">
        <f>IF(DATABASE!$X4395&lt;&gt;1,"",DATABASE!A4395)</f>
        <v/>
      </c>
      <c r="D4397" s="94">
        <f>IF(DATABASE!$X4395&lt;&gt;1,"",DATABASE!P4395)</f>
        <v/>
      </c>
      <c r="E4397" s="94">
        <f>IF(DATABASE!$X4395&lt;&gt;1,"",DATABASE!L4395)</f>
        <v/>
      </c>
      <c r="F4397" s="94">
        <f>IF(DATABASE!$X4395&lt;&gt;1,"",DATABASE!Q4395)</f>
        <v/>
      </c>
      <c r="G4397" s="94">
        <f>IF(DATABASE!$X4395&lt;&gt;1,"",DATABASE!C4395)</f>
        <v/>
      </c>
      <c r="H4397" s="94">
        <f>IF(DATABASE!$X4395&lt;&gt;1,"",DATABASE!D4395)</f>
        <v/>
      </c>
      <c r="I4397" s="93">
        <f>IF(DATABASE!$X4395&lt;&gt;1,"",DATABASE!S4395)</f>
        <v/>
      </c>
    </row>
    <row r="4398" ht="16.5" customHeight="1" s="111">
      <c r="A4398" s="92">
        <f>IF(DATABASE!$X4396&lt;&gt;1,"",DATABASE!B4396)</f>
        <v/>
      </c>
      <c r="B4398" s="93">
        <f>IF(DATABASE!$X4396&lt;&gt;1,"",DATABASE!M4396)</f>
        <v/>
      </c>
      <c r="C4398" s="94">
        <f>IF(DATABASE!$X4396&lt;&gt;1,"",DATABASE!A4396)</f>
        <v/>
      </c>
      <c r="D4398" s="94">
        <f>IF(DATABASE!$X4396&lt;&gt;1,"",DATABASE!P4396)</f>
        <v/>
      </c>
      <c r="E4398" s="94">
        <f>IF(DATABASE!$X4396&lt;&gt;1,"",DATABASE!L4396)</f>
        <v/>
      </c>
      <c r="F4398" s="94">
        <f>IF(DATABASE!$X4396&lt;&gt;1,"",DATABASE!Q4396)</f>
        <v/>
      </c>
      <c r="G4398" s="94">
        <f>IF(DATABASE!$X4396&lt;&gt;1,"",DATABASE!C4396)</f>
        <v/>
      </c>
      <c r="H4398" s="94">
        <f>IF(DATABASE!$X4396&lt;&gt;1,"",DATABASE!D4396)</f>
        <v/>
      </c>
      <c r="I4398" s="93">
        <f>IF(DATABASE!$X4396&lt;&gt;1,"",DATABASE!S4396)</f>
        <v/>
      </c>
    </row>
    <row r="4399" ht="16.5" customHeight="1" s="111">
      <c r="A4399" s="92">
        <f>IF(DATABASE!$X4397&lt;&gt;1,"",DATABASE!B4397)</f>
        <v/>
      </c>
      <c r="B4399" s="93">
        <f>IF(DATABASE!$X4397&lt;&gt;1,"",DATABASE!M4397)</f>
        <v/>
      </c>
      <c r="C4399" s="94">
        <f>IF(DATABASE!$X4397&lt;&gt;1,"",DATABASE!A4397)</f>
        <v/>
      </c>
      <c r="D4399" s="94">
        <f>IF(DATABASE!$X4397&lt;&gt;1,"",DATABASE!P4397)</f>
        <v/>
      </c>
      <c r="E4399" s="94">
        <f>IF(DATABASE!$X4397&lt;&gt;1,"",DATABASE!L4397)</f>
        <v/>
      </c>
      <c r="F4399" s="94">
        <f>IF(DATABASE!$X4397&lt;&gt;1,"",DATABASE!Q4397)</f>
        <v/>
      </c>
      <c r="G4399" s="94">
        <f>IF(DATABASE!$X4397&lt;&gt;1,"",DATABASE!C4397)</f>
        <v/>
      </c>
      <c r="H4399" s="94">
        <f>IF(DATABASE!$X4397&lt;&gt;1,"",DATABASE!D4397)</f>
        <v/>
      </c>
      <c r="I4399" s="93">
        <f>IF(DATABASE!$X4397&lt;&gt;1,"",DATABASE!S4397)</f>
        <v/>
      </c>
    </row>
    <row r="4400" ht="16.5" customHeight="1" s="111">
      <c r="A4400" s="92">
        <f>IF(DATABASE!$X4398&lt;&gt;1,"",DATABASE!B4398)</f>
        <v/>
      </c>
      <c r="B4400" s="93">
        <f>IF(DATABASE!$X4398&lt;&gt;1,"",DATABASE!M4398)</f>
        <v/>
      </c>
      <c r="C4400" s="94">
        <f>IF(DATABASE!$X4398&lt;&gt;1,"",DATABASE!A4398)</f>
        <v/>
      </c>
      <c r="D4400" s="94">
        <f>IF(DATABASE!$X4398&lt;&gt;1,"",DATABASE!P4398)</f>
        <v/>
      </c>
      <c r="E4400" s="94">
        <f>IF(DATABASE!$X4398&lt;&gt;1,"",DATABASE!L4398)</f>
        <v/>
      </c>
      <c r="F4400" s="94">
        <f>IF(DATABASE!$X4398&lt;&gt;1,"",DATABASE!Q4398)</f>
        <v/>
      </c>
      <c r="G4400" s="94">
        <f>IF(DATABASE!$X4398&lt;&gt;1,"",DATABASE!C4398)</f>
        <v/>
      </c>
      <c r="H4400" s="94">
        <f>IF(DATABASE!$X4398&lt;&gt;1,"",DATABASE!D4398)</f>
        <v/>
      </c>
      <c r="I4400" s="93">
        <f>IF(DATABASE!$X4398&lt;&gt;1,"",DATABASE!S4398)</f>
        <v/>
      </c>
    </row>
    <row r="4401" ht="16.5" customHeight="1" s="111">
      <c r="A4401" s="92">
        <f>IF(DATABASE!$X4399&lt;&gt;1,"",DATABASE!B4399)</f>
        <v/>
      </c>
      <c r="B4401" s="93">
        <f>IF(DATABASE!$X4399&lt;&gt;1,"",DATABASE!M4399)</f>
        <v/>
      </c>
      <c r="C4401" s="94">
        <f>IF(DATABASE!$X4399&lt;&gt;1,"",DATABASE!A4399)</f>
        <v/>
      </c>
      <c r="D4401" s="94">
        <f>IF(DATABASE!$X4399&lt;&gt;1,"",DATABASE!P4399)</f>
        <v/>
      </c>
      <c r="E4401" s="94">
        <f>IF(DATABASE!$X4399&lt;&gt;1,"",DATABASE!L4399)</f>
        <v/>
      </c>
      <c r="F4401" s="94">
        <f>IF(DATABASE!$X4399&lt;&gt;1,"",DATABASE!Q4399)</f>
        <v/>
      </c>
      <c r="G4401" s="94">
        <f>IF(DATABASE!$X4399&lt;&gt;1,"",DATABASE!C4399)</f>
        <v/>
      </c>
      <c r="H4401" s="94">
        <f>IF(DATABASE!$X4399&lt;&gt;1,"",DATABASE!D4399)</f>
        <v/>
      </c>
      <c r="I4401" s="93">
        <f>IF(DATABASE!$X4399&lt;&gt;1,"",DATABASE!S4399)</f>
        <v/>
      </c>
    </row>
    <row r="4402" ht="16.5" customHeight="1" s="111">
      <c r="A4402" s="92">
        <f>IF(DATABASE!$X4400&lt;&gt;1,"",DATABASE!B4400)</f>
        <v/>
      </c>
      <c r="B4402" s="93">
        <f>IF(DATABASE!$X4400&lt;&gt;1,"",DATABASE!M4400)</f>
        <v/>
      </c>
      <c r="C4402" s="94">
        <f>IF(DATABASE!$X4400&lt;&gt;1,"",DATABASE!A4400)</f>
        <v/>
      </c>
      <c r="D4402" s="94">
        <f>IF(DATABASE!$X4400&lt;&gt;1,"",DATABASE!P4400)</f>
        <v/>
      </c>
      <c r="E4402" s="94">
        <f>IF(DATABASE!$X4400&lt;&gt;1,"",DATABASE!L4400)</f>
        <v/>
      </c>
      <c r="F4402" s="94">
        <f>IF(DATABASE!$X4400&lt;&gt;1,"",DATABASE!Q4400)</f>
        <v/>
      </c>
      <c r="G4402" s="94">
        <f>IF(DATABASE!$X4400&lt;&gt;1,"",DATABASE!C4400)</f>
        <v/>
      </c>
      <c r="H4402" s="94">
        <f>IF(DATABASE!$X4400&lt;&gt;1,"",DATABASE!D4400)</f>
        <v/>
      </c>
      <c r="I4402" s="93">
        <f>IF(DATABASE!$X4400&lt;&gt;1,"",DATABASE!S4400)</f>
        <v/>
      </c>
    </row>
    <row r="4403" ht="16.5" customHeight="1" s="111">
      <c r="A4403" s="92">
        <f>IF(DATABASE!$X4401&lt;&gt;1,"",DATABASE!B4401)</f>
        <v/>
      </c>
      <c r="B4403" s="93">
        <f>IF(DATABASE!$X4401&lt;&gt;1,"",DATABASE!M4401)</f>
        <v/>
      </c>
      <c r="C4403" s="94">
        <f>IF(DATABASE!$X4401&lt;&gt;1,"",DATABASE!A4401)</f>
        <v/>
      </c>
      <c r="D4403" s="94">
        <f>IF(DATABASE!$X4401&lt;&gt;1,"",DATABASE!P4401)</f>
        <v/>
      </c>
      <c r="E4403" s="94">
        <f>IF(DATABASE!$X4401&lt;&gt;1,"",DATABASE!L4401)</f>
        <v/>
      </c>
      <c r="F4403" s="94">
        <f>IF(DATABASE!$X4401&lt;&gt;1,"",DATABASE!Q4401)</f>
        <v/>
      </c>
      <c r="G4403" s="94">
        <f>IF(DATABASE!$X4401&lt;&gt;1,"",DATABASE!C4401)</f>
        <v/>
      </c>
      <c r="H4403" s="94">
        <f>IF(DATABASE!$X4401&lt;&gt;1,"",DATABASE!D4401)</f>
        <v/>
      </c>
      <c r="I4403" s="93">
        <f>IF(DATABASE!$X4401&lt;&gt;1,"",DATABASE!S4401)</f>
        <v/>
      </c>
    </row>
    <row r="4404" ht="16.5" customHeight="1" s="111">
      <c r="A4404" s="92">
        <f>IF(DATABASE!$X4402&lt;&gt;1,"",DATABASE!B4402)</f>
        <v/>
      </c>
      <c r="B4404" s="93">
        <f>IF(DATABASE!$X4402&lt;&gt;1,"",DATABASE!M4402)</f>
        <v/>
      </c>
      <c r="C4404" s="94">
        <f>IF(DATABASE!$X4402&lt;&gt;1,"",DATABASE!A4402)</f>
        <v/>
      </c>
      <c r="D4404" s="94">
        <f>IF(DATABASE!$X4402&lt;&gt;1,"",DATABASE!P4402)</f>
        <v/>
      </c>
      <c r="E4404" s="94">
        <f>IF(DATABASE!$X4402&lt;&gt;1,"",DATABASE!L4402)</f>
        <v/>
      </c>
      <c r="F4404" s="94">
        <f>IF(DATABASE!$X4402&lt;&gt;1,"",DATABASE!Q4402)</f>
        <v/>
      </c>
      <c r="G4404" s="94">
        <f>IF(DATABASE!$X4402&lt;&gt;1,"",DATABASE!C4402)</f>
        <v/>
      </c>
      <c r="H4404" s="94">
        <f>IF(DATABASE!$X4402&lt;&gt;1,"",DATABASE!D4402)</f>
        <v/>
      </c>
      <c r="I4404" s="93">
        <f>IF(DATABASE!$X4402&lt;&gt;1,"",DATABASE!S4402)</f>
        <v/>
      </c>
    </row>
    <row r="4405" ht="16.5" customHeight="1" s="111">
      <c r="A4405" s="92">
        <f>IF(DATABASE!$X4403&lt;&gt;1,"",DATABASE!B4403)</f>
        <v/>
      </c>
      <c r="B4405" s="93">
        <f>IF(DATABASE!$X4403&lt;&gt;1,"",DATABASE!M4403)</f>
        <v/>
      </c>
      <c r="C4405" s="94">
        <f>IF(DATABASE!$X4403&lt;&gt;1,"",DATABASE!A4403)</f>
        <v/>
      </c>
      <c r="D4405" s="94">
        <f>IF(DATABASE!$X4403&lt;&gt;1,"",DATABASE!P4403)</f>
        <v/>
      </c>
      <c r="E4405" s="94">
        <f>IF(DATABASE!$X4403&lt;&gt;1,"",DATABASE!L4403)</f>
        <v/>
      </c>
      <c r="F4405" s="94">
        <f>IF(DATABASE!$X4403&lt;&gt;1,"",DATABASE!Q4403)</f>
        <v/>
      </c>
      <c r="G4405" s="94">
        <f>IF(DATABASE!$X4403&lt;&gt;1,"",DATABASE!C4403)</f>
        <v/>
      </c>
      <c r="H4405" s="94">
        <f>IF(DATABASE!$X4403&lt;&gt;1,"",DATABASE!D4403)</f>
        <v/>
      </c>
      <c r="I4405" s="93">
        <f>IF(DATABASE!$X4403&lt;&gt;1,"",DATABASE!S4403)</f>
        <v/>
      </c>
    </row>
    <row r="4406" ht="16.5" customHeight="1" s="111">
      <c r="A4406" s="92">
        <f>IF(DATABASE!$X4404&lt;&gt;1,"",DATABASE!B4404)</f>
        <v/>
      </c>
      <c r="B4406" s="93">
        <f>IF(DATABASE!$X4404&lt;&gt;1,"",DATABASE!M4404)</f>
        <v/>
      </c>
      <c r="C4406" s="94">
        <f>IF(DATABASE!$X4404&lt;&gt;1,"",DATABASE!A4404)</f>
        <v/>
      </c>
      <c r="D4406" s="94">
        <f>IF(DATABASE!$X4404&lt;&gt;1,"",DATABASE!P4404)</f>
        <v/>
      </c>
      <c r="E4406" s="94">
        <f>IF(DATABASE!$X4404&lt;&gt;1,"",DATABASE!L4404)</f>
        <v/>
      </c>
      <c r="F4406" s="94">
        <f>IF(DATABASE!$X4404&lt;&gt;1,"",DATABASE!Q4404)</f>
        <v/>
      </c>
      <c r="G4406" s="94">
        <f>IF(DATABASE!$X4404&lt;&gt;1,"",DATABASE!C4404)</f>
        <v/>
      </c>
      <c r="H4406" s="94">
        <f>IF(DATABASE!$X4404&lt;&gt;1,"",DATABASE!D4404)</f>
        <v/>
      </c>
      <c r="I4406" s="93">
        <f>IF(DATABASE!$X4404&lt;&gt;1,"",DATABASE!S4404)</f>
        <v/>
      </c>
    </row>
    <row r="4407" ht="16.5" customHeight="1" s="111">
      <c r="A4407" s="92">
        <f>IF(DATABASE!$X4405&lt;&gt;1,"",DATABASE!B4405)</f>
        <v/>
      </c>
      <c r="B4407" s="93">
        <f>IF(DATABASE!$X4405&lt;&gt;1,"",DATABASE!M4405)</f>
        <v/>
      </c>
      <c r="C4407" s="94">
        <f>IF(DATABASE!$X4405&lt;&gt;1,"",DATABASE!A4405)</f>
        <v/>
      </c>
      <c r="D4407" s="94">
        <f>IF(DATABASE!$X4405&lt;&gt;1,"",DATABASE!P4405)</f>
        <v/>
      </c>
      <c r="E4407" s="94">
        <f>IF(DATABASE!$X4405&lt;&gt;1,"",DATABASE!L4405)</f>
        <v/>
      </c>
      <c r="F4407" s="94">
        <f>IF(DATABASE!$X4405&lt;&gt;1,"",DATABASE!Q4405)</f>
        <v/>
      </c>
      <c r="G4407" s="94">
        <f>IF(DATABASE!$X4405&lt;&gt;1,"",DATABASE!C4405)</f>
        <v/>
      </c>
      <c r="H4407" s="94">
        <f>IF(DATABASE!$X4405&lt;&gt;1,"",DATABASE!D4405)</f>
        <v/>
      </c>
      <c r="I4407" s="93">
        <f>IF(DATABASE!$X4405&lt;&gt;1,"",DATABASE!S4405)</f>
        <v/>
      </c>
    </row>
    <row r="4408" ht="16.5" customHeight="1" s="111">
      <c r="A4408" s="92">
        <f>IF(DATABASE!$X4406&lt;&gt;1,"",DATABASE!B4406)</f>
        <v/>
      </c>
      <c r="B4408" s="93">
        <f>IF(DATABASE!$X4406&lt;&gt;1,"",DATABASE!M4406)</f>
        <v/>
      </c>
      <c r="C4408" s="94">
        <f>IF(DATABASE!$X4406&lt;&gt;1,"",DATABASE!A4406)</f>
        <v/>
      </c>
      <c r="D4408" s="94">
        <f>IF(DATABASE!$X4406&lt;&gt;1,"",DATABASE!P4406)</f>
        <v/>
      </c>
      <c r="E4408" s="94">
        <f>IF(DATABASE!$X4406&lt;&gt;1,"",DATABASE!L4406)</f>
        <v/>
      </c>
      <c r="F4408" s="94">
        <f>IF(DATABASE!$X4406&lt;&gt;1,"",DATABASE!Q4406)</f>
        <v/>
      </c>
      <c r="G4408" s="94">
        <f>IF(DATABASE!$X4406&lt;&gt;1,"",DATABASE!C4406)</f>
        <v/>
      </c>
      <c r="H4408" s="94">
        <f>IF(DATABASE!$X4406&lt;&gt;1,"",DATABASE!D4406)</f>
        <v/>
      </c>
      <c r="I4408" s="93">
        <f>IF(DATABASE!$X4406&lt;&gt;1,"",DATABASE!S4406)</f>
        <v/>
      </c>
    </row>
    <row r="4409" ht="16.5" customHeight="1" s="111">
      <c r="A4409" s="92">
        <f>IF(DATABASE!$X4407&lt;&gt;1,"",DATABASE!B4407)</f>
        <v/>
      </c>
      <c r="B4409" s="93">
        <f>IF(DATABASE!$X4407&lt;&gt;1,"",DATABASE!M4407)</f>
        <v/>
      </c>
      <c r="C4409" s="94">
        <f>IF(DATABASE!$X4407&lt;&gt;1,"",DATABASE!A4407)</f>
        <v/>
      </c>
      <c r="D4409" s="94">
        <f>IF(DATABASE!$X4407&lt;&gt;1,"",DATABASE!P4407)</f>
        <v/>
      </c>
      <c r="E4409" s="94">
        <f>IF(DATABASE!$X4407&lt;&gt;1,"",DATABASE!L4407)</f>
        <v/>
      </c>
      <c r="F4409" s="94">
        <f>IF(DATABASE!$X4407&lt;&gt;1,"",DATABASE!Q4407)</f>
        <v/>
      </c>
      <c r="G4409" s="94">
        <f>IF(DATABASE!$X4407&lt;&gt;1,"",DATABASE!C4407)</f>
        <v/>
      </c>
      <c r="H4409" s="94">
        <f>IF(DATABASE!$X4407&lt;&gt;1,"",DATABASE!D4407)</f>
        <v/>
      </c>
      <c r="I4409" s="93">
        <f>IF(DATABASE!$X4407&lt;&gt;1,"",DATABASE!S4407)</f>
        <v/>
      </c>
    </row>
    <row r="4410" ht="16.5" customHeight="1" s="111">
      <c r="A4410" s="92">
        <f>IF(DATABASE!$X4408&lt;&gt;1,"",DATABASE!B4408)</f>
        <v/>
      </c>
      <c r="B4410" s="93">
        <f>IF(DATABASE!$X4408&lt;&gt;1,"",DATABASE!M4408)</f>
        <v/>
      </c>
      <c r="C4410" s="94">
        <f>IF(DATABASE!$X4408&lt;&gt;1,"",DATABASE!A4408)</f>
        <v/>
      </c>
      <c r="D4410" s="94">
        <f>IF(DATABASE!$X4408&lt;&gt;1,"",DATABASE!P4408)</f>
        <v/>
      </c>
      <c r="E4410" s="94">
        <f>IF(DATABASE!$X4408&lt;&gt;1,"",DATABASE!L4408)</f>
        <v/>
      </c>
      <c r="F4410" s="94">
        <f>IF(DATABASE!$X4408&lt;&gt;1,"",DATABASE!Q4408)</f>
        <v/>
      </c>
      <c r="G4410" s="94">
        <f>IF(DATABASE!$X4408&lt;&gt;1,"",DATABASE!C4408)</f>
        <v/>
      </c>
      <c r="H4410" s="94">
        <f>IF(DATABASE!$X4408&lt;&gt;1,"",DATABASE!D4408)</f>
        <v/>
      </c>
      <c r="I4410" s="93">
        <f>IF(DATABASE!$X4408&lt;&gt;1,"",DATABASE!S4408)</f>
        <v/>
      </c>
    </row>
    <row r="4411" ht="16.5" customHeight="1" s="111">
      <c r="A4411" s="92">
        <f>IF(DATABASE!$X4409&lt;&gt;1,"",DATABASE!B4409)</f>
        <v/>
      </c>
      <c r="B4411" s="93">
        <f>IF(DATABASE!$X4409&lt;&gt;1,"",DATABASE!M4409)</f>
        <v/>
      </c>
      <c r="C4411" s="94">
        <f>IF(DATABASE!$X4409&lt;&gt;1,"",DATABASE!A4409)</f>
        <v/>
      </c>
      <c r="D4411" s="94">
        <f>IF(DATABASE!$X4409&lt;&gt;1,"",DATABASE!P4409)</f>
        <v/>
      </c>
      <c r="E4411" s="94">
        <f>IF(DATABASE!$X4409&lt;&gt;1,"",DATABASE!L4409)</f>
        <v/>
      </c>
      <c r="F4411" s="94">
        <f>IF(DATABASE!$X4409&lt;&gt;1,"",DATABASE!Q4409)</f>
        <v/>
      </c>
      <c r="G4411" s="94">
        <f>IF(DATABASE!$X4409&lt;&gt;1,"",DATABASE!C4409)</f>
        <v/>
      </c>
      <c r="H4411" s="94">
        <f>IF(DATABASE!$X4409&lt;&gt;1,"",DATABASE!D4409)</f>
        <v/>
      </c>
      <c r="I4411" s="93">
        <f>IF(DATABASE!$X4409&lt;&gt;1,"",DATABASE!S4409)</f>
        <v/>
      </c>
    </row>
    <row r="4412" ht="16.5" customHeight="1" s="111">
      <c r="A4412" s="92">
        <f>IF(DATABASE!$X4410&lt;&gt;1,"",DATABASE!B4410)</f>
        <v/>
      </c>
      <c r="B4412" s="93">
        <f>IF(DATABASE!$X4410&lt;&gt;1,"",DATABASE!M4410)</f>
        <v/>
      </c>
      <c r="C4412" s="94">
        <f>IF(DATABASE!$X4410&lt;&gt;1,"",DATABASE!A4410)</f>
        <v/>
      </c>
      <c r="D4412" s="94">
        <f>IF(DATABASE!$X4410&lt;&gt;1,"",DATABASE!P4410)</f>
        <v/>
      </c>
      <c r="E4412" s="94">
        <f>IF(DATABASE!$X4410&lt;&gt;1,"",DATABASE!L4410)</f>
        <v/>
      </c>
      <c r="F4412" s="94">
        <f>IF(DATABASE!$X4410&lt;&gt;1,"",DATABASE!Q4410)</f>
        <v/>
      </c>
      <c r="G4412" s="94">
        <f>IF(DATABASE!$X4410&lt;&gt;1,"",DATABASE!C4410)</f>
        <v/>
      </c>
      <c r="H4412" s="94">
        <f>IF(DATABASE!$X4410&lt;&gt;1,"",DATABASE!D4410)</f>
        <v/>
      </c>
      <c r="I4412" s="93">
        <f>IF(DATABASE!$X4410&lt;&gt;1,"",DATABASE!S4410)</f>
        <v/>
      </c>
    </row>
    <row r="4413" ht="16.5" customHeight="1" s="111">
      <c r="A4413" s="92">
        <f>IF(DATABASE!$X4411&lt;&gt;1,"",DATABASE!B4411)</f>
        <v/>
      </c>
      <c r="B4413" s="93">
        <f>IF(DATABASE!$X4411&lt;&gt;1,"",DATABASE!M4411)</f>
        <v/>
      </c>
      <c r="C4413" s="94">
        <f>IF(DATABASE!$X4411&lt;&gt;1,"",DATABASE!A4411)</f>
        <v/>
      </c>
      <c r="D4413" s="94">
        <f>IF(DATABASE!$X4411&lt;&gt;1,"",DATABASE!P4411)</f>
        <v/>
      </c>
      <c r="E4413" s="94">
        <f>IF(DATABASE!$X4411&lt;&gt;1,"",DATABASE!L4411)</f>
        <v/>
      </c>
      <c r="F4413" s="94">
        <f>IF(DATABASE!$X4411&lt;&gt;1,"",DATABASE!Q4411)</f>
        <v/>
      </c>
      <c r="G4413" s="94">
        <f>IF(DATABASE!$X4411&lt;&gt;1,"",DATABASE!C4411)</f>
        <v/>
      </c>
      <c r="H4413" s="94">
        <f>IF(DATABASE!$X4411&lt;&gt;1,"",DATABASE!D4411)</f>
        <v/>
      </c>
      <c r="I4413" s="93">
        <f>IF(DATABASE!$X4411&lt;&gt;1,"",DATABASE!S4411)</f>
        <v/>
      </c>
    </row>
    <row r="4414" ht="16.5" customHeight="1" s="111">
      <c r="A4414" s="92">
        <f>IF(DATABASE!$X4412&lt;&gt;1,"",DATABASE!B4412)</f>
        <v/>
      </c>
      <c r="B4414" s="93">
        <f>IF(DATABASE!$X4412&lt;&gt;1,"",DATABASE!M4412)</f>
        <v/>
      </c>
      <c r="C4414" s="94">
        <f>IF(DATABASE!$X4412&lt;&gt;1,"",DATABASE!A4412)</f>
        <v/>
      </c>
      <c r="D4414" s="94">
        <f>IF(DATABASE!$X4412&lt;&gt;1,"",DATABASE!P4412)</f>
        <v/>
      </c>
      <c r="E4414" s="94">
        <f>IF(DATABASE!$X4412&lt;&gt;1,"",DATABASE!L4412)</f>
        <v/>
      </c>
      <c r="F4414" s="94">
        <f>IF(DATABASE!$X4412&lt;&gt;1,"",DATABASE!Q4412)</f>
        <v/>
      </c>
      <c r="G4414" s="94">
        <f>IF(DATABASE!$X4412&lt;&gt;1,"",DATABASE!C4412)</f>
        <v/>
      </c>
      <c r="H4414" s="94">
        <f>IF(DATABASE!$X4412&lt;&gt;1,"",DATABASE!D4412)</f>
        <v/>
      </c>
      <c r="I4414" s="93">
        <f>IF(DATABASE!$X4412&lt;&gt;1,"",DATABASE!S4412)</f>
        <v/>
      </c>
    </row>
    <row r="4415" ht="16.5" customHeight="1" s="111">
      <c r="A4415" s="92">
        <f>IF(DATABASE!$X4413&lt;&gt;1,"",DATABASE!B4413)</f>
        <v/>
      </c>
      <c r="B4415" s="93">
        <f>IF(DATABASE!$X4413&lt;&gt;1,"",DATABASE!M4413)</f>
        <v/>
      </c>
      <c r="C4415" s="94">
        <f>IF(DATABASE!$X4413&lt;&gt;1,"",DATABASE!A4413)</f>
        <v/>
      </c>
      <c r="D4415" s="94">
        <f>IF(DATABASE!$X4413&lt;&gt;1,"",DATABASE!P4413)</f>
        <v/>
      </c>
      <c r="E4415" s="94">
        <f>IF(DATABASE!$X4413&lt;&gt;1,"",DATABASE!L4413)</f>
        <v/>
      </c>
      <c r="F4415" s="94">
        <f>IF(DATABASE!$X4413&lt;&gt;1,"",DATABASE!Q4413)</f>
        <v/>
      </c>
      <c r="G4415" s="94">
        <f>IF(DATABASE!$X4413&lt;&gt;1,"",DATABASE!C4413)</f>
        <v/>
      </c>
      <c r="H4415" s="94">
        <f>IF(DATABASE!$X4413&lt;&gt;1,"",DATABASE!D4413)</f>
        <v/>
      </c>
      <c r="I4415" s="93">
        <f>IF(DATABASE!$X4413&lt;&gt;1,"",DATABASE!S4413)</f>
        <v/>
      </c>
    </row>
    <row r="4416" ht="16.5" customHeight="1" s="111">
      <c r="A4416" s="92">
        <f>IF(DATABASE!$X4414&lt;&gt;1,"",DATABASE!B4414)</f>
        <v/>
      </c>
      <c r="B4416" s="93">
        <f>IF(DATABASE!$X4414&lt;&gt;1,"",DATABASE!M4414)</f>
        <v/>
      </c>
      <c r="C4416" s="94">
        <f>IF(DATABASE!$X4414&lt;&gt;1,"",DATABASE!A4414)</f>
        <v/>
      </c>
      <c r="D4416" s="94">
        <f>IF(DATABASE!$X4414&lt;&gt;1,"",DATABASE!P4414)</f>
        <v/>
      </c>
      <c r="E4416" s="94">
        <f>IF(DATABASE!$X4414&lt;&gt;1,"",DATABASE!L4414)</f>
        <v/>
      </c>
      <c r="F4416" s="94">
        <f>IF(DATABASE!$X4414&lt;&gt;1,"",DATABASE!Q4414)</f>
        <v/>
      </c>
      <c r="G4416" s="94">
        <f>IF(DATABASE!$X4414&lt;&gt;1,"",DATABASE!C4414)</f>
        <v/>
      </c>
      <c r="H4416" s="94">
        <f>IF(DATABASE!$X4414&lt;&gt;1,"",DATABASE!D4414)</f>
        <v/>
      </c>
      <c r="I4416" s="93">
        <f>IF(DATABASE!$X4414&lt;&gt;1,"",DATABASE!S4414)</f>
        <v/>
      </c>
    </row>
    <row r="4417" ht="16.5" customHeight="1" s="111">
      <c r="A4417" s="92">
        <f>IF(DATABASE!$X4415&lt;&gt;1,"",DATABASE!B4415)</f>
        <v/>
      </c>
      <c r="B4417" s="93">
        <f>IF(DATABASE!$X4415&lt;&gt;1,"",DATABASE!M4415)</f>
        <v/>
      </c>
      <c r="C4417" s="94">
        <f>IF(DATABASE!$X4415&lt;&gt;1,"",DATABASE!A4415)</f>
        <v/>
      </c>
      <c r="D4417" s="94">
        <f>IF(DATABASE!$X4415&lt;&gt;1,"",DATABASE!P4415)</f>
        <v/>
      </c>
      <c r="E4417" s="94">
        <f>IF(DATABASE!$X4415&lt;&gt;1,"",DATABASE!L4415)</f>
        <v/>
      </c>
      <c r="F4417" s="94">
        <f>IF(DATABASE!$X4415&lt;&gt;1,"",DATABASE!Q4415)</f>
        <v/>
      </c>
      <c r="G4417" s="94">
        <f>IF(DATABASE!$X4415&lt;&gt;1,"",DATABASE!C4415)</f>
        <v/>
      </c>
      <c r="H4417" s="94">
        <f>IF(DATABASE!$X4415&lt;&gt;1,"",DATABASE!D4415)</f>
        <v/>
      </c>
      <c r="I4417" s="93">
        <f>IF(DATABASE!$X4415&lt;&gt;1,"",DATABASE!S4415)</f>
        <v/>
      </c>
    </row>
    <row r="4418" ht="16.5" customHeight="1" s="111">
      <c r="A4418" s="92">
        <f>IF(DATABASE!$X4416&lt;&gt;1,"",DATABASE!B4416)</f>
        <v/>
      </c>
      <c r="B4418" s="93">
        <f>IF(DATABASE!$X4416&lt;&gt;1,"",DATABASE!M4416)</f>
        <v/>
      </c>
      <c r="C4418" s="94">
        <f>IF(DATABASE!$X4416&lt;&gt;1,"",DATABASE!A4416)</f>
        <v/>
      </c>
      <c r="D4418" s="94">
        <f>IF(DATABASE!$X4416&lt;&gt;1,"",DATABASE!P4416)</f>
        <v/>
      </c>
      <c r="E4418" s="94">
        <f>IF(DATABASE!$X4416&lt;&gt;1,"",DATABASE!L4416)</f>
        <v/>
      </c>
      <c r="F4418" s="94">
        <f>IF(DATABASE!$X4416&lt;&gt;1,"",DATABASE!Q4416)</f>
        <v/>
      </c>
      <c r="G4418" s="94">
        <f>IF(DATABASE!$X4416&lt;&gt;1,"",DATABASE!C4416)</f>
        <v/>
      </c>
      <c r="H4418" s="94">
        <f>IF(DATABASE!$X4416&lt;&gt;1,"",DATABASE!D4416)</f>
        <v/>
      </c>
      <c r="I4418" s="93">
        <f>IF(DATABASE!$X4416&lt;&gt;1,"",DATABASE!S4416)</f>
        <v/>
      </c>
    </row>
    <row r="4419" ht="16.5" customHeight="1" s="111">
      <c r="A4419" s="92">
        <f>IF(DATABASE!$X4417&lt;&gt;1,"",DATABASE!B4417)</f>
        <v/>
      </c>
      <c r="B4419" s="93">
        <f>IF(DATABASE!$X4417&lt;&gt;1,"",DATABASE!M4417)</f>
        <v/>
      </c>
      <c r="C4419" s="94">
        <f>IF(DATABASE!$X4417&lt;&gt;1,"",DATABASE!A4417)</f>
        <v/>
      </c>
      <c r="D4419" s="94">
        <f>IF(DATABASE!$X4417&lt;&gt;1,"",DATABASE!P4417)</f>
        <v/>
      </c>
      <c r="E4419" s="94">
        <f>IF(DATABASE!$X4417&lt;&gt;1,"",DATABASE!L4417)</f>
        <v/>
      </c>
      <c r="F4419" s="94">
        <f>IF(DATABASE!$X4417&lt;&gt;1,"",DATABASE!Q4417)</f>
        <v/>
      </c>
      <c r="G4419" s="94">
        <f>IF(DATABASE!$X4417&lt;&gt;1,"",DATABASE!C4417)</f>
        <v/>
      </c>
      <c r="H4419" s="94">
        <f>IF(DATABASE!$X4417&lt;&gt;1,"",DATABASE!D4417)</f>
        <v/>
      </c>
      <c r="I4419" s="93">
        <f>IF(DATABASE!$X4417&lt;&gt;1,"",DATABASE!S4417)</f>
        <v/>
      </c>
    </row>
    <row r="4420" ht="16.5" customHeight="1" s="111">
      <c r="A4420" s="92">
        <f>IF(DATABASE!$X4418&lt;&gt;1,"",DATABASE!B4418)</f>
        <v/>
      </c>
      <c r="B4420" s="93">
        <f>IF(DATABASE!$X4418&lt;&gt;1,"",DATABASE!M4418)</f>
        <v/>
      </c>
      <c r="C4420" s="94">
        <f>IF(DATABASE!$X4418&lt;&gt;1,"",DATABASE!A4418)</f>
        <v/>
      </c>
      <c r="D4420" s="94">
        <f>IF(DATABASE!$X4418&lt;&gt;1,"",DATABASE!P4418)</f>
        <v/>
      </c>
      <c r="E4420" s="94">
        <f>IF(DATABASE!$X4418&lt;&gt;1,"",DATABASE!L4418)</f>
        <v/>
      </c>
      <c r="F4420" s="94">
        <f>IF(DATABASE!$X4418&lt;&gt;1,"",DATABASE!Q4418)</f>
        <v/>
      </c>
      <c r="G4420" s="94">
        <f>IF(DATABASE!$X4418&lt;&gt;1,"",DATABASE!C4418)</f>
        <v/>
      </c>
      <c r="H4420" s="94">
        <f>IF(DATABASE!$X4418&lt;&gt;1,"",DATABASE!D4418)</f>
        <v/>
      </c>
      <c r="I4420" s="93">
        <f>IF(DATABASE!$X4418&lt;&gt;1,"",DATABASE!S4418)</f>
        <v/>
      </c>
    </row>
    <row r="4421" ht="16.5" customHeight="1" s="111">
      <c r="A4421" s="92">
        <f>IF(DATABASE!$X4419&lt;&gt;1,"",DATABASE!B4419)</f>
        <v/>
      </c>
      <c r="B4421" s="93">
        <f>IF(DATABASE!$X4419&lt;&gt;1,"",DATABASE!M4419)</f>
        <v/>
      </c>
      <c r="C4421" s="94">
        <f>IF(DATABASE!$X4419&lt;&gt;1,"",DATABASE!A4419)</f>
        <v/>
      </c>
      <c r="D4421" s="94">
        <f>IF(DATABASE!$X4419&lt;&gt;1,"",DATABASE!P4419)</f>
        <v/>
      </c>
      <c r="E4421" s="94">
        <f>IF(DATABASE!$X4419&lt;&gt;1,"",DATABASE!L4419)</f>
        <v/>
      </c>
      <c r="F4421" s="94">
        <f>IF(DATABASE!$X4419&lt;&gt;1,"",DATABASE!Q4419)</f>
        <v/>
      </c>
      <c r="G4421" s="94">
        <f>IF(DATABASE!$X4419&lt;&gt;1,"",DATABASE!C4419)</f>
        <v/>
      </c>
      <c r="H4421" s="94">
        <f>IF(DATABASE!$X4419&lt;&gt;1,"",DATABASE!D4419)</f>
        <v/>
      </c>
      <c r="I4421" s="93">
        <f>IF(DATABASE!$X4419&lt;&gt;1,"",DATABASE!S4419)</f>
        <v/>
      </c>
    </row>
    <row r="4422" ht="16.5" customHeight="1" s="111">
      <c r="A4422" s="92">
        <f>IF(DATABASE!$X4420&lt;&gt;1,"",DATABASE!B4420)</f>
        <v/>
      </c>
      <c r="B4422" s="93">
        <f>IF(DATABASE!$X4420&lt;&gt;1,"",DATABASE!M4420)</f>
        <v/>
      </c>
      <c r="C4422" s="94">
        <f>IF(DATABASE!$X4420&lt;&gt;1,"",DATABASE!A4420)</f>
        <v/>
      </c>
      <c r="D4422" s="94">
        <f>IF(DATABASE!$X4420&lt;&gt;1,"",DATABASE!P4420)</f>
        <v/>
      </c>
      <c r="E4422" s="94">
        <f>IF(DATABASE!$X4420&lt;&gt;1,"",DATABASE!L4420)</f>
        <v/>
      </c>
      <c r="F4422" s="94">
        <f>IF(DATABASE!$X4420&lt;&gt;1,"",DATABASE!Q4420)</f>
        <v/>
      </c>
      <c r="G4422" s="94">
        <f>IF(DATABASE!$X4420&lt;&gt;1,"",DATABASE!C4420)</f>
        <v/>
      </c>
      <c r="H4422" s="94">
        <f>IF(DATABASE!$X4420&lt;&gt;1,"",DATABASE!D4420)</f>
        <v/>
      </c>
      <c r="I4422" s="93">
        <f>IF(DATABASE!$X4420&lt;&gt;1,"",DATABASE!S4420)</f>
        <v/>
      </c>
    </row>
    <row r="4423" ht="16.5" customHeight="1" s="111">
      <c r="A4423" s="92">
        <f>IF(DATABASE!$X4421&lt;&gt;1,"",DATABASE!B4421)</f>
        <v/>
      </c>
      <c r="B4423" s="93">
        <f>IF(DATABASE!$X4421&lt;&gt;1,"",DATABASE!M4421)</f>
        <v/>
      </c>
      <c r="C4423" s="94">
        <f>IF(DATABASE!$X4421&lt;&gt;1,"",DATABASE!A4421)</f>
        <v/>
      </c>
      <c r="D4423" s="94">
        <f>IF(DATABASE!$X4421&lt;&gt;1,"",DATABASE!P4421)</f>
        <v/>
      </c>
      <c r="E4423" s="94">
        <f>IF(DATABASE!$X4421&lt;&gt;1,"",DATABASE!L4421)</f>
        <v/>
      </c>
      <c r="F4423" s="94">
        <f>IF(DATABASE!$X4421&lt;&gt;1,"",DATABASE!Q4421)</f>
        <v/>
      </c>
      <c r="G4423" s="94">
        <f>IF(DATABASE!$X4421&lt;&gt;1,"",DATABASE!C4421)</f>
        <v/>
      </c>
      <c r="H4423" s="94">
        <f>IF(DATABASE!$X4421&lt;&gt;1,"",DATABASE!D4421)</f>
        <v/>
      </c>
      <c r="I4423" s="93">
        <f>IF(DATABASE!$X4421&lt;&gt;1,"",DATABASE!S4421)</f>
        <v/>
      </c>
    </row>
    <row r="4424" ht="16.5" customHeight="1" s="111">
      <c r="A4424" s="92">
        <f>IF(DATABASE!$X4422&lt;&gt;1,"",DATABASE!B4422)</f>
        <v/>
      </c>
      <c r="B4424" s="93">
        <f>IF(DATABASE!$X4422&lt;&gt;1,"",DATABASE!M4422)</f>
        <v/>
      </c>
      <c r="C4424" s="94">
        <f>IF(DATABASE!$X4422&lt;&gt;1,"",DATABASE!A4422)</f>
        <v/>
      </c>
      <c r="D4424" s="94">
        <f>IF(DATABASE!$X4422&lt;&gt;1,"",DATABASE!P4422)</f>
        <v/>
      </c>
      <c r="E4424" s="94">
        <f>IF(DATABASE!$X4422&lt;&gt;1,"",DATABASE!L4422)</f>
        <v/>
      </c>
      <c r="F4424" s="94">
        <f>IF(DATABASE!$X4422&lt;&gt;1,"",DATABASE!Q4422)</f>
        <v/>
      </c>
      <c r="G4424" s="94">
        <f>IF(DATABASE!$X4422&lt;&gt;1,"",DATABASE!C4422)</f>
        <v/>
      </c>
      <c r="H4424" s="94">
        <f>IF(DATABASE!$X4422&lt;&gt;1,"",DATABASE!D4422)</f>
        <v/>
      </c>
      <c r="I4424" s="93">
        <f>IF(DATABASE!$X4422&lt;&gt;1,"",DATABASE!S4422)</f>
        <v/>
      </c>
    </row>
    <row r="4425" ht="16.5" customHeight="1" s="111">
      <c r="A4425" s="92">
        <f>IF(DATABASE!$X4423&lt;&gt;1,"",DATABASE!B4423)</f>
        <v/>
      </c>
      <c r="B4425" s="93">
        <f>IF(DATABASE!$X4423&lt;&gt;1,"",DATABASE!M4423)</f>
        <v/>
      </c>
      <c r="C4425" s="94">
        <f>IF(DATABASE!$X4423&lt;&gt;1,"",DATABASE!A4423)</f>
        <v/>
      </c>
      <c r="D4425" s="94">
        <f>IF(DATABASE!$X4423&lt;&gt;1,"",DATABASE!P4423)</f>
        <v/>
      </c>
      <c r="E4425" s="94">
        <f>IF(DATABASE!$X4423&lt;&gt;1,"",DATABASE!L4423)</f>
        <v/>
      </c>
      <c r="F4425" s="94">
        <f>IF(DATABASE!$X4423&lt;&gt;1,"",DATABASE!Q4423)</f>
        <v/>
      </c>
      <c r="G4425" s="94">
        <f>IF(DATABASE!$X4423&lt;&gt;1,"",DATABASE!C4423)</f>
        <v/>
      </c>
      <c r="H4425" s="94">
        <f>IF(DATABASE!$X4423&lt;&gt;1,"",DATABASE!D4423)</f>
        <v/>
      </c>
      <c r="I4425" s="93">
        <f>IF(DATABASE!$X4423&lt;&gt;1,"",DATABASE!S4423)</f>
        <v/>
      </c>
    </row>
    <row r="4426" ht="16.5" customHeight="1" s="111">
      <c r="A4426" s="92">
        <f>IF(DATABASE!$X4424&lt;&gt;1,"",DATABASE!B4424)</f>
        <v/>
      </c>
      <c r="B4426" s="93">
        <f>IF(DATABASE!$X4424&lt;&gt;1,"",DATABASE!M4424)</f>
        <v/>
      </c>
      <c r="C4426" s="94">
        <f>IF(DATABASE!$X4424&lt;&gt;1,"",DATABASE!A4424)</f>
        <v/>
      </c>
      <c r="D4426" s="94">
        <f>IF(DATABASE!$X4424&lt;&gt;1,"",DATABASE!P4424)</f>
        <v/>
      </c>
      <c r="E4426" s="94">
        <f>IF(DATABASE!$X4424&lt;&gt;1,"",DATABASE!L4424)</f>
        <v/>
      </c>
      <c r="F4426" s="94">
        <f>IF(DATABASE!$X4424&lt;&gt;1,"",DATABASE!Q4424)</f>
        <v/>
      </c>
      <c r="G4426" s="94">
        <f>IF(DATABASE!$X4424&lt;&gt;1,"",DATABASE!C4424)</f>
        <v/>
      </c>
      <c r="H4426" s="94">
        <f>IF(DATABASE!$X4424&lt;&gt;1,"",DATABASE!D4424)</f>
        <v/>
      </c>
      <c r="I4426" s="93">
        <f>IF(DATABASE!$X4424&lt;&gt;1,"",DATABASE!S4424)</f>
        <v/>
      </c>
    </row>
    <row r="4427" ht="16.5" customHeight="1" s="111">
      <c r="A4427" s="92">
        <f>IF(DATABASE!$X4425&lt;&gt;1,"",DATABASE!B4425)</f>
        <v/>
      </c>
      <c r="B4427" s="93">
        <f>IF(DATABASE!$X4425&lt;&gt;1,"",DATABASE!M4425)</f>
        <v/>
      </c>
      <c r="C4427" s="94">
        <f>IF(DATABASE!$X4425&lt;&gt;1,"",DATABASE!A4425)</f>
        <v/>
      </c>
      <c r="D4427" s="94">
        <f>IF(DATABASE!$X4425&lt;&gt;1,"",DATABASE!P4425)</f>
        <v/>
      </c>
      <c r="E4427" s="94">
        <f>IF(DATABASE!$X4425&lt;&gt;1,"",DATABASE!L4425)</f>
        <v/>
      </c>
      <c r="F4427" s="94">
        <f>IF(DATABASE!$X4425&lt;&gt;1,"",DATABASE!Q4425)</f>
        <v/>
      </c>
      <c r="G4427" s="94">
        <f>IF(DATABASE!$X4425&lt;&gt;1,"",DATABASE!C4425)</f>
        <v/>
      </c>
      <c r="H4427" s="94">
        <f>IF(DATABASE!$X4425&lt;&gt;1,"",DATABASE!D4425)</f>
        <v/>
      </c>
      <c r="I4427" s="93">
        <f>IF(DATABASE!$X4425&lt;&gt;1,"",DATABASE!S4425)</f>
        <v/>
      </c>
    </row>
    <row r="4428" ht="16.5" customHeight="1" s="111">
      <c r="A4428" s="92">
        <f>IF(DATABASE!$X4426&lt;&gt;1,"",DATABASE!B4426)</f>
        <v/>
      </c>
      <c r="B4428" s="93">
        <f>IF(DATABASE!$X4426&lt;&gt;1,"",DATABASE!M4426)</f>
        <v/>
      </c>
      <c r="C4428" s="94">
        <f>IF(DATABASE!$X4426&lt;&gt;1,"",DATABASE!A4426)</f>
        <v/>
      </c>
      <c r="D4428" s="94">
        <f>IF(DATABASE!$X4426&lt;&gt;1,"",DATABASE!P4426)</f>
        <v/>
      </c>
      <c r="E4428" s="94">
        <f>IF(DATABASE!$X4426&lt;&gt;1,"",DATABASE!L4426)</f>
        <v/>
      </c>
      <c r="F4428" s="94">
        <f>IF(DATABASE!$X4426&lt;&gt;1,"",DATABASE!Q4426)</f>
        <v/>
      </c>
      <c r="G4428" s="94">
        <f>IF(DATABASE!$X4426&lt;&gt;1,"",DATABASE!C4426)</f>
        <v/>
      </c>
      <c r="H4428" s="94">
        <f>IF(DATABASE!$X4426&lt;&gt;1,"",DATABASE!D4426)</f>
        <v/>
      </c>
      <c r="I4428" s="93">
        <f>IF(DATABASE!$X4426&lt;&gt;1,"",DATABASE!S4426)</f>
        <v/>
      </c>
    </row>
    <row r="4429" ht="16.5" customHeight="1" s="111">
      <c r="A4429" s="92">
        <f>IF(DATABASE!$X4427&lt;&gt;1,"",DATABASE!B4427)</f>
        <v/>
      </c>
      <c r="B4429" s="93">
        <f>IF(DATABASE!$X4427&lt;&gt;1,"",DATABASE!M4427)</f>
        <v/>
      </c>
      <c r="C4429" s="94">
        <f>IF(DATABASE!$X4427&lt;&gt;1,"",DATABASE!A4427)</f>
        <v/>
      </c>
      <c r="D4429" s="94">
        <f>IF(DATABASE!$X4427&lt;&gt;1,"",DATABASE!P4427)</f>
        <v/>
      </c>
      <c r="E4429" s="94">
        <f>IF(DATABASE!$X4427&lt;&gt;1,"",DATABASE!L4427)</f>
        <v/>
      </c>
      <c r="F4429" s="94">
        <f>IF(DATABASE!$X4427&lt;&gt;1,"",DATABASE!Q4427)</f>
        <v/>
      </c>
      <c r="G4429" s="94">
        <f>IF(DATABASE!$X4427&lt;&gt;1,"",DATABASE!C4427)</f>
        <v/>
      </c>
      <c r="H4429" s="94">
        <f>IF(DATABASE!$X4427&lt;&gt;1,"",DATABASE!D4427)</f>
        <v/>
      </c>
      <c r="I4429" s="93">
        <f>IF(DATABASE!$X4427&lt;&gt;1,"",DATABASE!S4427)</f>
        <v/>
      </c>
    </row>
    <row r="4430" ht="16.5" customHeight="1" s="111">
      <c r="A4430" s="92">
        <f>IF(DATABASE!$X4428&lt;&gt;1,"",DATABASE!B4428)</f>
        <v/>
      </c>
      <c r="B4430" s="93">
        <f>IF(DATABASE!$X4428&lt;&gt;1,"",DATABASE!M4428)</f>
        <v/>
      </c>
      <c r="C4430" s="94">
        <f>IF(DATABASE!$X4428&lt;&gt;1,"",DATABASE!A4428)</f>
        <v/>
      </c>
      <c r="D4430" s="94">
        <f>IF(DATABASE!$X4428&lt;&gt;1,"",DATABASE!P4428)</f>
        <v/>
      </c>
      <c r="E4430" s="94">
        <f>IF(DATABASE!$X4428&lt;&gt;1,"",DATABASE!L4428)</f>
        <v/>
      </c>
      <c r="F4430" s="94">
        <f>IF(DATABASE!$X4428&lt;&gt;1,"",DATABASE!Q4428)</f>
        <v/>
      </c>
      <c r="G4430" s="94">
        <f>IF(DATABASE!$X4428&lt;&gt;1,"",DATABASE!C4428)</f>
        <v/>
      </c>
      <c r="H4430" s="94">
        <f>IF(DATABASE!$X4428&lt;&gt;1,"",DATABASE!D4428)</f>
        <v/>
      </c>
      <c r="I4430" s="93">
        <f>IF(DATABASE!$X4428&lt;&gt;1,"",DATABASE!S4428)</f>
        <v/>
      </c>
    </row>
    <row r="4431" ht="16.5" customHeight="1" s="111">
      <c r="A4431" s="92">
        <f>IF(DATABASE!$X4429&lt;&gt;1,"",DATABASE!B4429)</f>
        <v/>
      </c>
      <c r="B4431" s="93">
        <f>IF(DATABASE!$X4429&lt;&gt;1,"",DATABASE!M4429)</f>
        <v/>
      </c>
      <c r="C4431" s="94">
        <f>IF(DATABASE!$X4429&lt;&gt;1,"",DATABASE!A4429)</f>
        <v/>
      </c>
      <c r="D4431" s="94">
        <f>IF(DATABASE!$X4429&lt;&gt;1,"",DATABASE!P4429)</f>
        <v/>
      </c>
      <c r="E4431" s="94">
        <f>IF(DATABASE!$X4429&lt;&gt;1,"",DATABASE!L4429)</f>
        <v/>
      </c>
      <c r="F4431" s="94">
        <f>IF(DATABASE!$X4429&lt;&gt;1,"",DATABASE!Q4429)</f>
        <v/>
      </c>
      <c r="G4431" s="94">
        <f>IF(DATABASE!$X4429&lt;&gt;1,"",DATABASE!C4429)</f>
        <v/>
      </c>
      <c r="H4431" s="94">
        <f>IF(DATABASE!$X4429&lt;&gt;1,"",DATABASE!D4429)</f>
        <v/>
      </c>
      <c r="I4431" s="93">
        <f>IF(DATABASE!$X4429&lt;&gt;1,"",DATABASE!S4429)</f>
        <v/>
      </c>
    </row>
    <row r="4432" ht="16.5" customHeight="1" s="111">
      <c r="A4432" s="92">
        <f>IF(DATABASE!$X4430&lt;&gt;1,"",DATABASE!B4430)</f>
        <v/>
      </c>
      <c r="B4432" s="93">
        <f>IF(DATABASE!$X4430&lt;&gt;1,"",DATABASE!M4430)</f>
        <v/>
      </c>
      <c r="C4432" s="94">
        <f>IF(DATABASE!$X4430&lt;&gt;1,"",DATABASE!A4430)</f>
        <v/>
      </c>
      <c r="D4432" s="94">
        <f>IF(DATABASE!$X4430&lt;&gt;1,"",DATABASE!P4430)</f>
        <v/>
      </c>
      <c r="E4432" s="94">
        <f>IF(DATABASE!$X4430&lt;&gt;1,"",DATABASE!L4430)</f>
        <v/>
      </c>
      <c r="F4432" s="94">
        <f>IF(DATABASE!$X4430&lt;&gt;1,"",DATABASE!Q4430)</f>
        <v/>
      </c>
      <c r="G4432" s="94">
        <f>IF(DATABASE!$X4430&lt;&gt;1,"",DATABASE!C4430)</f>
        <v/>
      </c>
      <c r="H4432" s="94">
        <f>IF(DATABASE!$X4430&lt;&gt;1,"",DATABASE!D4430)</f>
        <v/>
      </c>
      <c r="I4432" s="93">
        <f>IF(DATABASE!$X4430&lt;&gt;1,"",DATABASE!S4430)</f>
        <v/>
      </c>
    </row>
    <row r="4433" ht="16.5" customHeight="1" s="111">
      <c r="A4433" s="92">
        <f>IF(DATABASE!$X4431&lt;&gt;1,"",DATABASE!B4431)</f>
        <v/>
      </c>
      <c r="B4433" s="93">
        <f>IF(DATABASE!$X4431&lt;&gt;1,"",DATABASE!M4431)</f>
        <v/>
      </c>
      <c r="C4433" s="94">
        <f>IF(DATABASE!$X4431&lt;&gt;1,"",DATABASE!A4431)</f>
        <v/>
      </c>
      <c r="D4433" s="94">
        <f>IF(DATABASE!$X4431&lt;&gt;1,"",DATABASE!P4431)</f>
        <v/>
      </c>
      <c r="E4433" s="94">
        <f>IF(DATABASE!$X4431&lt;&gt;1,"",DATABASE!L4431)</f>
        <v/>
      </c>
      <c r="F4433" s="94">
        <f>IF(DATABASE!$X4431&lt;&gt;1,"",DATABASE!Q4431)</f>
        <v/>
      </c>
      <c r="G4433" s="94">
        <f>IF(DATABASE!$X4431&lt;&gt;1,"",DATABASE!C4431)</f>
        <v/>
      </c>
      <c r="H4433" s="94">
        <f>IF(DATABASE!$X4431&lt;&gt;1,"",DATABASE!D4431)</f>
        <v/>
      </c>
      <c r="I4433" s="93">
        <f>IF(DATABASE!$X4431&lt;&gt;1,"",DATABASE!S4431)</f>
        <v/>
      </c>
    </row>
    <row r="4434" ht="16.5" customHeight="1" s="111">
      <c r="A4434" s="92">
        <f>IF(DATABASE!$X4432&lt;&gt;1,"",DATABASE!B4432)</f>
        <v/>
      </c>
      <c r="B4434" s="93">
        <f>IF(DATABASE!$X4432&lt;&gt;1,"",DATABASE!M4432)</f>
        <v/>
      </c>
      <c r="C4434" s="94">
        <f>IF(DATABASE!$X4432&lt;&gt;1,"",DATABASE!A4432)</f>
        <v/>
      </c>
      <c r="D4434" s="94">
        <f>IF(DATABASE!$X4432&lt;&gt;1,"",DATABASE!P4432)</f>
        <v/>
      </c>
      <c r="E4434" s="94">
        <f>IF(DATABASE!$X4432&lt;&gt;1,"",DATABASE!L4432)</f>
        <v/>
      </c>
      <c r="F4434" s="94">
        <f>IF(DATABASE!$X4432&lt;&gt;1,"",DATABASE!Q4432)</f>
        <v/>
      </c>
      <c r="G4434" s="94">
        <f>IF(DATABASE!$X4432&lt;&gt;1,"",DATABASE!C4432)</f>
        <v/>
      </c>
      <c r="H4434" s="94">
        <f>IF(DATABASE!$X4432&lt;&gt;1,"",DATABASE!D4432)</f>
        <v/>
      </c>
      <c r="I4434" s="93">
        <f>IF(DATABASE!$X4432&lt;&gt;1,"",DATABASE!S4432)</f>
        <v/>
      </c>
    </row>
    <row r="4435" ht="16.5" customHeight="1" s="111">
      <c r="A4435" s="92">
        <f>IF(DATABASE!$X4433&lt;&gt;1,"",DATABASE!B4433)</f>
        <v/>
      </c>
      <c r="B4435" s="93">
        <f>IF(DATABASE!$X4433&lt;&gt;1,"",DATABASE!M4433)</f>
        <v/>
      </c>
      <c r="C4435" s="94">
        <f>IF(DATABASE!$X4433&lt;&gt;1,"",DATABASE!A4433)</f>
        <v/>
      </c>
      <c r="D4435" s="94">
        <f>IF(DATABASE!$X4433&lt;&gt;1,"",DATABASE!P4433)</f>
        <v/>
      </c>
      <c r="E4435" s="94">
        <f>IF(DATABASE!$X4433&lt;&gt;1,"",DATABASE!L4433)</f>
        <v/>
      </c>
      <c r="F4435" s="94">
        <f>IF(DATABASE!$X4433&lt;&gt;1,"",DATABASE!Q4433)</f>
        <v/>
      </c>
      <c r="G4435" s="94">
        <f>IF(DATABASE!$X4433&lt;&gt;1,"",DATABASE!C4433)</f>
        <v/>
      </c>
      <c r="H4435" s="94">
        <f>IF(DATABASE!$X4433&lt;&gt;1,"",DATABASE!D4433)</f>
        <v/>
      </c>
      <c r="I4435" s="93">
        <f>IF(DATABASE!$X4433&lt;&gt;1,"",DATABASE!S4433)</f>
        <v/>
      </c>
    </row>
    <row r="4436" ht="16.5" customHeight="1" s="111">
      <c r="A4436" s="92">
        <f>IF(DATABASE!$X4434&lt;&gt;1,"",DATABASE!B4434)</f>
        <v/>
      </c>
      <c r="B4436" s="93">
        <f>IF(DATABASE!$X4434&lt;&gt;1,"",DATABASE!M4434)</f>
        <v/>
      </c>
      <c r="C4436" s="94">
        <f>IF(DATABASE!$X4434&lt;&gt;1,"",DATABASE!A4434)</f>
        <v/>
      </c>
      <c r="D4436" s="94">
        <f>IF(DATABASE!$X4434&lt;&gt;1,"",DATABASE!P4434)</f>
        <v/>
      </c>
      <c r="E4436" s="94">
        <f>IF(DATABASE!$X4434&lt;&gt;1,"",DATABASE!L4434)</f>
        <v/>
      </c>
      <c r="F4436" s="94">
        <f>IF(DATABASE!$X4434&lt;&gt;1,"",DATABASE!Q4434)</f>
        <v/>
      </c>
      <c r="G4436" s="94">
        <f>IF(DATABASE!$X4434&lt;&gt;1,"",DATABASE!C4434)</f>
        <v/>
      </c>
      <c r="H4436" s="94">
        <f>IF(DATABASE!$X4434&lt;&gt;1,"",DATABASE!D4434)</f>
        <v/>
      </c>
      <c r="I4436" s="93">
        <f>IF(DATABASE!$X4434&lt;&gt;1,"",DATABASE!S4434)</f>
        <v/>
      </c>
    </row>
    <row r="4437" ht="16.5" customHeight="1" s="111">
      <c r="A4437" s="92">
        <f>IF(DATABASE!$X4435&lt;&gt;1,"",DATABASE!B4435)</f>
        <v/>
      </c>
      <c r="B4437" s="93">
        <f>IF(DATABASE!$X4435&lt;&gt;1,"",DATABASE!M4435)</f>
        <v/>
      </c>
      <c r="C4437" s="94">
        <f>IF(DATABASE!$X4435&lt;&gt;1,"",DATABASE!A4435)</f>
        <v/>
      </c>
      <c r="D4437" s="94">
        <f>IF(DATABASE!$X4435&lt;&gt;1,"",DATABASE!P4435)</f>
        <v/>
      </c>
      <c r="E4437" s="94">
        <f>IF(DATABASE!$X4435&lt;&gt;1,"",DATABASE!L4435)</f>
        <v/>
      </c>
      <c r="F4437" s="94">
        <f>IF(DATABASE!$X4435&lt;&gt;1,"",DATABASE!Q4435)</f>
        <v/>
      </c>
      <c r="G4437" s="94">
        <f>IF(DATABASE!$X4435&lt;&gt;1,"",DATABASE!C4435)</f>
        <v/>
      </c>
      <c r="H4437" s="94">
        <f>IF(DATABASE!$X4435&lt;&gt;1,"",DATABASE!D4435)</f>
        <v/>
      </c>
      <c r="I4437" s="93">
        <f>IF(DATABASE!$X4435&lt;&gt;1,"",DATABASE!S4435)</f>
        <v/>
      </c>
    </row>
    <row r="4438" ht="16.5" customHeight="1" s="111">
      <c r="A4438" s="92">
        <f>IF(DATABASE!$X4436&lt;&gt;1,"",DATABASE!B4436)</f>
        <v/>
      </c>
      <c r="B4438" s="93">
        <f>IF(DATABASE!$X4436&lt;&gt;1,"",DATABASE!M4436)</f>
        <v/>
      </c>
      <c r="C4438" s="94">
        <f>IF(DATABASE!$X4436&lt;&gt;1,"",DATABASE!A4436)</f>
        <v/>
      </c>
      <c r="D4438" s="94">
        <f>IF(DATABASE!$X4436&lt;&gt;1,"",DATABASE!P4436)</f>
        <v/>
      </c>
      <c r="E4438" s="94">
        <f>IF(DATABASE!$X4436&lt;&gt;1,"",DATABASE!L4436)</f>
        <v/>
      </c>
      <c r="F4438" s="94">
        <f>IF(DATABASE!$X4436&lt;&gt;1,"",DATABASE!Q4436)</f>
        <v/>
      </c>
      <c r="G4438" s="94">
        <f>IF(DATABASE!$X4436&lt;&gt;1,"",DATABASE!C4436)</f>
        <v/>
      </c>
      <c r="H4438" s="94">
        <f>IF(DATABASE!$X4436&lt;&gt;1,"",DATABASE!D4436)</f>
        <v/>
      </c>
      <c r="I4438" s="93">
        <f>IF(DATABASE!$X4436&lt;&gt;1,"",DATABASE!S4436)</f>
        <v/>
      </c>
    </row>
    <row r="4439" ht="16.5" customHeight="1" s="111">
      <c r="A4439" s="92">
        <f>IF(DATABASE!$X4437&lt;&gt;1,"",DATABASE!B4437)</f>
        <v/>
      </c>
      <c r="B4439" s="93">
        <f>IF(DATABASE!$X4437&lt;&gt;1,"",DATABASE!M4437)</f>
        <v/>
      </c>
      <c r="C4439" s="94">
        <f>IF(DATABASE!$X4437&lt;&gt;1,"",DATABASE!A4437)</f>
        <v/>
      </c>
      <c r="D4439" s="94">
        <f>IF(DATABASE!$X4437&lt;&gt;1,"",DATABASE!P4437)</f>
        <v/>
      </c>
      <c r="E4439" s="94">
        <f>IF(DATABASE!$X4437&lt;&gt;1,"",DATABASE!L4437)</f>
        <v/>
      </c>
      <c r="F4439" s="94">
        <f>IF(DATABASE!$X4437&lt;&gt;1,"",DATABASE!Q4437)</f>
        <v/>
      </c>
      <c r="G4439" s="94">
        <f>IF(DATABASE!$X4437&lt;&gt;1,"",DATABASE!C4437)</f>
        <v/>
      </c>
      <c r="H4439" s="94">
        <f>IF(DATABASE!$X4437&lt;&gt;1,"",DATABASE!D4437)</f>
        <v/>
      </c>
      <c r="I4439" s="93">
        <f>IF(DATABASE!$X4437&lt;&gt;1,"",DATABASE!S4437)</f>
        <v/>
      </c>
    </row>
    <row r="4440" ht="16.5" customHeight="1" s="111">
      <c r="A4440" s="92">
        <f>IF(DATABASE!$X4438&lt;&gt;1,"",DATABASE!B4438)</f>
        <v/>
      </c>
      <c r="B4440" s="93">
        <f>IF(DATABASE!$X4438&lt;&gt;1,"",DATABASE!M4438)</f>
        <v/>
      </c>
      <c r="C4440" s="94">
        <f>IF(DATABASE!$X4438&lt;&gt;1,"",DATABASE!A4438)</f>
        <v/>
      </c>
      <c r="D4440" s="94">
        <f>IF(DATABASE!$X4438&lt;&gt;1,"",DATABASE!P4438)</f>
        <v/>
      </c>
      <c r="E4440" s="94">
        <f>IF(DATABASE!$X4438&lt;&gt;1,"",DATABASE!L4438)</f>
        <v/>
      </c>
      <c r="F4440" s="94">
        <f>IF(DATABASE!$X4438&lt;&gt;1,"",DATABASE!Q4438)</f>
        <v/>
      </c>
      <c r="G4440" s="94">
        <f>IF(DATABASE!$X4438&lt;&gt;1,"",DATABASE!C4438)</f>
        <v/>
      </c>
      <c r="H4440" s="94">
        <f>IF(DATABASE!$X4438&lt;&gt;1,"",DATABASE!D4438)</f>
        <v/>
      </c>
      <c r="I4440" s="93">
        <f>IF(DATABASE!$X4438&lt;&gt;1,"",DATABASE!S4438)</f>
        <v/>
      </c>
    </row>
    <row r="4441" ht="16.5" customHeight="1" s="111">
      <c r="A4441" s="92">
        <f>IF(DATABASE!$X4439&lt;&gt;1,"",DATABASE!B4439)</f>
        <v/>
      </c>
      <c r="B4441" s="93">
        <f>IF(DATABASE!$X4439&lt;&gt;1,"",DATABASE!M4439)</f>
        <v/>
      </c>
      <c r="C4441" s="94">
        <f>IF(DATABASE!$X4439&lt;&gt;1,"",DATABASE!A4439)</f>
        <v/>
      </c>
      <c r="D4441" s="94">
        <f>IF(DATABASE!$X4439&lt;&gt;1,"",DATABASE!P4439)</f>
        <v/>
      </c>
      <c r="E4441" s="94">
        <f>IF(DATABASE!$X4439&lt;&gt;1,"",DATABASE!L4439)</f>
        <v/>
      </c>
      <c r="F4441" s="94">
        <f>IF(DATABASE!$X4439&lt;&gt;1,"",DATABASE!Q4439)</f>
        <v/>
      </c>
      <c r="G4441" s="94">
        <f>IF(DATABASE!$X4439&lt;&gt;1,"",DATABASE!C4439)</f>
        <v/>
      </c>
      <c r="H4441" s="94">
        <f>IF(DATABASE!$X4439&lt;&gt;1,"",DATABASE!D4439)</f>
        <v/>
      </c>
      <c r="I4441" s="93">
        <f>IF(DATABASE!$X4439&lt;&gt;1,"",DATABASE!S4439)</f>
        <v/>
      </c>
    </row>
    <row r="4442" ht="16.5" customHeight="1" s="111">
      <c r="A4442" s="92">
        <f>IF(DATABASE!$X4440&lt;&gt;1,"",DATABASE!B4440)</f>
        <v/>
      </c>
      <c r="B4442" s="93">
        <f>IF(DATABASE!$X4440&lt;&gt;1,"",DATABASE!M4440)</f>
        <v/>
      </c>
      <c r="C4442" s="94">
        <f>IF(DATABASE!$X4440&lt;&gt;1,"",DATABASE!A4440)</f>
        <v/>
      </c>
      <c r="D4442" s="94">
        <f>IF(DATABASE!$X4440&lt;&gt;1,"",DATABASE!P4440)</f>
        <v/>
      </c>
      <c r="E4442" s="94">
        <f>IF(DATABASE!$X4440&lt;&gt;1,"",DATABASE!L4440)</f>
        <v/>
      </c>
      <c r="F4442" s="94">
        <f>IF(DATABASE!$X4440&lt;&gt;1,"",DATABASE!Q4440)</f>
        <v/>
      </c>
      <c r="G4442" s="94">
        <f>IF(DATABASE!$X4440&lt;&gt;1,"",DATABASE!C4440)</f>
        <v/>
      </c>
      <c r="H4442" s="94">
        <f>IF(DATABASE!$X4440&lt;&gt;1,"",DATABASE!D4440)</f>
        <v/>
      </c>
      <c r="I4442" s="93">
        <f>IF(DATABASE!$X4440&lt;&gt;1,"",DATABASE!S4440)</f>
        <v/>
      </c>
    </row>
    <row r="4443" ht="16.5" customHeight="1" s="111">
      <c r="A4443" s="92">
        <f>IF(DATABASE!$X4441&lt;&gt;1,"",DATABASE!B4441)</f>
        <v/>
      </c>
      <c r="B4443" s="93">
        <f>IF(DATABASE!$X4441&lt;&gt;1,"",DATABASE!M4441)</f>
        <v/>
      </c>
      <c r="C4443" s="94">
        <f>IF(DATABASE!$X4441&lt;&gt;1,"",DATABASE!A4441)</f>
        <v/>
      </c>
      <c r="D4443" s="94">
        <f>IF(DATABASE!$X4441&lt;&gt;1,"",DATABASE!P4441)</f>
        <v/>
      </c>
      <c r="E4443" s="94">
        <f>IF(DATABASE!$X4441&lt;&gt;1,"",DATABASE!L4441)</f>
        <v/>
      </c>
      <c r="F4443" s="94">
        <f>IF(DATABASE!$X4441&lt;&gt;1,"",DATABASE!Q4441)</f>
        <v/>
      </c>
      <c r="G4443" s="94">
        <f>IF(DATABASE!$X4441&lt;&gt;1,"",DATABASE!C4441)</f>
        <v/>
      </c>
      <c r="H4443" s="94">
        <f>IF(DATABASE!$X4441&lt;&gt;1,"",DATABASE!D4441)</f>
        <v/>
      </c>
      <c r="I4443" s="93">
        <f>IF(DATABASE!$X4441&lt;&gt;1,"",DATABASE!S4441)</f>
        <v/>
      </c>
    </row>
    <row r="4444" ht="16.5" customHeight="1" s="111">
      <c r="A4444" s="92">
        <f>IF(DATABASE!$X4442&lt;&gt;1,"",DATABASE!B4442)</f>
        <v/>
      </c>
      <c r="B4444" s="93">
        <f>IF(DATABASE!$X4442&lt;&gt;1,"",DATABASE!M4442)</f>
        <v/>
      </c>
      <c r="C4444" s="94">
        <f>IF(DATABASE!$X4442&lt;&gt;1,"",DATABASE!A4442)</f>
        <v/>
      </c>
      <c r="D4444" s="94">
        <f>IF(DATABASE!$X4442&lt;&gt;1,"",DATABASE!P4442)</f>
        <v/>
      </c>
      <c r="E4444" s="94">
        <f>IF(DATABASE!$X4442&lt;&gt;1,"",DATABASE!L4442)</f>
        <v/>
      </c>
      <c r="F4444" s="94">
        <f>IF(DATABASE!$X4442&lt;&gt;1,"",DATABASE!Q4442)</f>
        <v/>
      </c>
      <c r="G4444" s="94">
        <f>IF(DATABASE!$X4442&lt;&gt;1,"",DATABASE!C4442)</f>
        <v/>
      </c>
      <c r="H4444" s="94">
        <f>IF(DATABASE!$X4442&lt;&gt;1,"",DATABASE!D4442)</f>
        <v/>
      </c>
      <c r="I4444" s="93">
        <f>IF(DATABASE!$X4442&lt;&gt;1,"",DATABASE!S4442)</f>
        <v/>
      </c>
    </row>
    <row r="4445" ht="16.5" customHeight="1" s="111">
      <c r="A4445" s="92">
        <f>IF(DATABASE!$X4443&lt;&gt;1,"",DATABASE!B4443)</f>
        <v/>
      </c>
      <c r="B4445" s="93">
        <f>IF(DATABASE!$X4443&lt;&gt;1,"",DATABASE!M4443)</f>
        <v/>
      </c>
      <c r="C4445" s="94">
        <f>IF(DATABASE!$X4443&lt;&gt;1,"",DATABASE!A4443)</f>
        <v/>
      </c>
      <c r="D4445" s="94">
        <f>IF(DATABASE!$X4443&lt;&gt;1,"",DATABASE!P4443)</f>
        <v/>
      </c>
      <c r="E4445" s="94">
        <f>IF(DATABASE!$X4443&lt;&gt;1,"",DATABASE!L4443)</f>
        <v/>
      </c>
      <c r="F4445" s="94">
        <f>IF(DATABASE!$X4443&lt;&gt;1,"",DATABASE!Q4443)</f>
        <v/>
      </c>
      <c r="G4445" s="94">
        <f>IF(DATABASE!$X4443&lt;&gt;1,"",DATABASE!C4443)</f>
        <v/>
      </c>
      <c r="H4445" s="94">
        <f>IF(DATABASE!$X4443&lt;&gt;1,"",DATABASE!D4443)</f>
        <v/>
      </c>
      <c r="I4445" s="93">
        <f>IF(DATABASE!$X4443&lt;&gt;1,"",DATABASE!S4443)</f>
        <v/>
      </c>
    </row>
    <row r="4446" ht="16.5" customHeight="1" s="111">
      <c r="A4446" s="92">
        <f>IF(DATABASE!$X4444&lt;&gt;1,"",DATABASE!B4444)</f>
        <v/>
      </c>
      <c r="B4446" s="93">
        <f>IF(DATABASE!$X4444&lt;&gt;1,"",DATABASE!M4444)</f>
        <v/>
      </c>
      <c r="C4446" s="94">
        <f>IF(DATABASE!$X4444&lt;&gt;1,"",DATABASE!A4444)</f>
        <v/>
      </c>
      <c r="D4446" s="94">
        <f>IF(DATABASE!$X4444&lt;&gt;1,"",DATABASE!P4444)</f>
        <v/>
      </c>
      <c r="E4446" s="94">
        <f>IF(DATABASE!$X4444&lt;&gt;1,"",DATABASE!L4444)</f>
        <v/>
      </c>
      <c r="F4446" s="94">
        <f>IF(DATABASE!$X4444&lt;&gt;1,"",DATABASE!Q4444)</f>
        <v/>
      </c>
      <c r="G4446" s="94">
        <f>IF(DATABASE!$X4444&lt;&gt;1,"",DATABASE!C4444)</f>
        <v/>
      </c>
      <c r="H4446" s="94">
        <f>IF(DATABASE!$X4444&lt;&gt;1,"",DATABASE!D4444)</f>
        <v/>
      </c>
      <c r="I4446" s="93">
        <f>IF(DATABASE!$X4444&lt;&gt;1,"",DATABASE!S4444)</f>
        <v/>
      </c>
    </row>
    <row r="4447" ht="16.5" customHeight="1" s="111">
      <c r="A4447" s="92">
        <f>IF(DATABASE!$X4445&lt;&gt;1,"",DATABASE!B4445)</f>
        <v/>
      </c>
      <c r="B4447" s="93">
        <f>IF(DATABASE!$X4445&lt;&gt;1,"",DATABASE!M4445)</f>
        <v/>
      </c>
      <c r="C4447" s="94">
        <f>IF(DATABASE!$X4445&lt;&gt;1,"",DATABASE!A4445)</f>
        <v/>
      </c>
      <c r="D4447" s="94">
        <f>IF(DATABASE!$X4445&lt;&gt;1,"",DATABASE!P4445)</f>
        <v/>
      </c>
      <c r="E4447" s="94">
        <f>IF(DATABASE!$X4445&lt;&gt;1,"",DATABASE!L4445)</f>
        <v/>
      </c>
      <c r="F4447" s="94">
        <f>IF(DATABASE!$X4445&lt;&gt;1,"",DATABASE!Q4445)</f>
        <v/>
      </c>
      <c r="G4447" s="94">
        <f>IF(DATABASE!$X4445&lt;&gt;1,"",DATABASE!C4445)</f>
        <v/>
      </c>
      <c r="H4447" s="94">
        <f>IF(DATABASE!$X4445&lt;&gt;1,"",DATABASE!D4445)</f>
        <v/>
      </c>
      <c r="I4447" s="93">
        <f>IF(DATABASE!$X4445&lt;&gt;1,"",DATABASE!S4445)</f>
        <v/>
      </c>
    </row>
    <row r="4448" ht="16.5" customHeight="1" s="111">
      <c r="A4448" s="92">
        <f>IF(DATABASE!$X4446&lt;&gt;1,"",DATABASE!B4446)</f>
        <v/>
      </c>
      <c r="B4448" s="93">
        <f>IF(DATABASE!$X4446&lt;&gt;1,"",DATABASE!M4446)</f>
        <v/>
      </c>
      <c r="C4448" s="94">
        <f>IF(DATABASE!$X4446&lt;&gt;1,"",DATABASE!A4446)</f>
        <v/>
      </c>
      <c r="D4448" s="94">
        <f>IF(DATABASE!$X4446&lt;&gt;1,"",DATABASE!P4446)</f>
        <v/>
      </c>
      <c r="E4448" s="94">
        <f>IF(DATABASE!$X4446&lt;&gt;1,"",DATABASE!L4446)</f>
        <v/>
      </c>
      <c r="F4448" s="94">
        <f>IF(DATABASE!$X4446&lt;&gt;1,"",DATABASE!Q4446)</f>
        <v/>
      </c>
      <c r="G4448" s="94">
        <f>IF(DATABASE!$X4446&lt;&gt;1,"",DATABASE!C4446)</f>
        <v/>
      </c>
      <c r="H4448" s="94">
        <f>IF(DATABASE!$X4446&lt;&gt;1,"",DATABASE!D4446)</f>
        <v/>
      </c>
      <c r="I4448" s="93">
        <f>IF(DATABASE!$X4446&lt;&gt;1,"",DATABASE!S4446)</f>
        <v/>
      </c>
    </row>
    <row r="4449" ht="16.5" customHeight="1" s="111">
      <c r="A4449" s="92">
        <f>IF(DATABASE!$X4447&lt;&gt;1,"",DATABASE!B4447)</f>
        <v/>
      </c>
      <c r="B4449" s="93">
        <f>IF(DATABASE!$X4447&lt;&gt;1,"",DATABASE!M4447)</f>
        <v/>
      </c>
      <c r="C4449" s="94">
        <f>IF(DATABASE!$X4447&lt;&gt;1,"",DATABASE!A4447)</f>
        <v/>
      </c>
      <c r="D4449" s="94">
        <f>IF(DATABASE!$X4447&lt;&gt;1,"",DATABASE!P4447)</f>
        <v/>
      </c>
      <c r="E4449" s="94">
        <f>IF(DATABASE!$X4447&lt;&gt;1,"",DATABASE!L4447)</f>
        <v/>
      </c>
      <c r="F4449" s="94">
        <f>IF(DATABASE!$X4447&lt;&gt;1,"",DATABASE!Q4447)</f>
        <v/>
      </c>
      <c r="G4449" s="94">
        <f>IF(DATABASE!$X4447&lt;&gt;1,"",DATABASE!C4447)</f>
        <v/>
      </c>
      <c r="H4449" s="94">
        <f>IF(DATABASE!$X4447&lt;&gt;1,"",DATABASE!D4447)</f>
        <v/>
      </c>
      <c r="I4449" s="93">
        <f>IF(DATABASE!$X4447&lt;&gt;1,"",DATABASE!S4447)</f>
        <v/>
      </c>
    </row>
    <row r="4450" ht="16.5" customHeight="1" s="111">
      <c r="A4450" s="92">
        <f>IF(DATABASE!$X4448&lt;&gt;1,"",DATABASE!B4448)</f>
        <v/>
      </c>
      <c r="B4450" s="93">
        <f>IF(DATABASE!$X4448&lt;&gt;1,"",DATABASE!M4448)</f>
        <v/>
      </c>
      <c r="C4450" s="94">
        <f>IF(DATABASE!$X4448&lt;&gt;1,"",DATABASE!A4448)</f>
        <v/>
      </c>
      <c r="D4450" s="94">
        <f>IF(DATABASE!$X4448&lt;&gt;1,"",DATABASE!P4448)</f>
        <v/>
      </c>
      <c r="E4450" s="94">
        <f>IF(DATABASE!$X4448&lt;&gt;1,"",DATABASE!L4448)</f>
        <v/>
      </c>
      <c r="F4450" s="94">
        <f>IF(DATABASE!$X4448&lt;&gt;1,"",DATABASE!Q4448)</f>
        <v/>
      </c>
      <c r="G4450" s="94">
        <f>IF(DATABASE!$X4448&lt;&gt;1,"",DATABASE!C4448)</f>
        <v/>
      </c>
      <c r="H4450" s="94">
        <f>IF(DATABASE!$X4448&lt;&gt;1,"",DATABASE!D4448)</f>
        <v/>
      </c>
      <c r="I4450" s="93">
        <f>IF(DATABASE!$X4448&lt;&gt;1,"",DATABASE!S4448)</f>
        <v/>
      </c>
    </row>
    <row r="4451" ht="16.5" customHeight="1" s="111">
      <c r="A4451" s="92">
        <f>IF(DATABASE!$X4449&lt;&gt;1,"",DATABASE!B4449)</f>
        <v/>
      </c>
      <c r="B4451" s="93">
        <f>IF(DATABASE!$X4449&lt;&gt;1,"",DATABASE!M4449)</f>
        <v/>
      </c>
      <c r="C4451" s="94">
        <f>IF(DATABASE!$X4449&lt;&gt;1,"",DATABASE!A4449)</f>
        <v/>
      </c>
      <c r="D4451" s="94">
        <f>IF(DATABASE!$X4449&lt;&gt;1,"",DATABASE!P4449)</f>
        <v/>
      </c>
      <c r="E4451" s="94">
        <f>IF(DATABASE!$X4449&lt;&gt;1,"",DATABASE!L4449)</f>
        <v/>
      </c>
      <c r="F4451" s="94">
        <f>IF(DATABASE!$X4449&lt;&gt;1,"",DATABASE!Q4449)</f>
        <v/>
      </c>
      <c r="G4451" s="94">
        <f>IF(DATABASE!$X4449&lt;&gt;1,"",DATABASE!C4449)</f>
        <v/>
      </c>
      <c r="H4451" s="94">
        <f>IF(DATABASE!$X4449&lt;&gt;1,"",DATABASE!D4449)</f>
        <v/>
      </c>
      <c r="I4451" s="93">
        <f>IF(DATABASE!$X4449&lt;&gt;1,"",DATABASE!S4449)</f>
        <v/>
      </c>
    </row>
    <row r="4452" ht="16.5" customHeight="1" s="111">
      <c r="A4452" s="92">
        <f>IF(DATABASE!$X4450&lt;&gt;1,"",DATABASE!B4450)</f>
        <v/>
      </c>
      <c r="B4452" s="93">
        <f>IF(DATABASE!$X4450&lt;&gt;1,"",DATABASE!M4450)</f>
        <v/>
      </c>
      <c r="C4452" s="94">
        <f>IF(DATABASE!$X4450&lt;&gt;1,"",DATABASE!A4450)</f>
        <v/>
      </c>
      <c r="D4452" s="94">
        <f>IF(DATABASE!$X4450&lt;&gt;1,"",DATABASE!P4450)</f>
        <v/>
      </c>
      <c r="E4452" s="94">
        <f>IF(DATABASE!$X4450&lt;&gt;1,"",DATABASE!L4450)</f>
        <v/>
      </c>
      <c r="F4452" s="94">
        <f>IF(DATABASE!$X4450&lt;&gt;1,"",DATABASE!Q4450)</f>
        <v/>
      </c>
      <c r="G4452" s="94">
        <f>IF(DATABASE!$X4450&lt;&gt;1,"",DATABASE!C4450)</f>
        <v/>
      </c>
      <c r="H4452" s="94">
        <f>IF(DATABASE!$X4450&lt;&gt;1,"",DATABASE!D4450)</f>
        <v/>
      </c>
      <c r="I4452" s="93">
        <f>IF(DATABASE!$X4450&lt;&gt;1,"",DATABASE!S4450)</f>
        <v/>
      </c>
    </row>
    <row r="4453" ht="16.5" customHeight="1" s="111">
      <c r="A4453" s="92">
        <f>IF(DATABASE!$X4451&lt;&gt;1,"",DATABASE!B4451)</f>
        <v/>
      </c>
      <c r="B4453" s="93">
        <f>IF(DATABASE!$X4451&lt;&gt;1,"",DATABASE!M4451)</f>
        <v/>
      </c>
      <c r="C4453" s="94">
        <f>IF(DATABASE!$X4451&lt;&gt;1,"",DATABASE!A4451)</f>
        <v/>
      </c>
      <c r="D4453" s="94">
        <f>IF(DATABASE!$X4451&lt;&gt;1,"",DATABASE!P4451)</f>
        <v/>
      </c>
      <c r="E4453" s="94">
        <f>IF(DATABASE!$X4451&lt;&gt;1,"",DATABASE!L4451)</f>
        <v/>
      </c>
      <c r="F4453" s="94">
        <f>IF(DATABASE!$X4451&lt;&gt;1,"",DATABASE!Q4451)</f>
        <v/>
      </c>
      <c r="G4453" s="94">
        <f>IF(DATABASE!$X4451&lt;&gt;1,"",DATABASE!C4451)</f>
        <v/>
      </c>
      <c r="H4453" s="94">
        <f>IF(DATABASE!$X4451&lt;&gt;1,"",DATABASE!D4451)</f>
        <v/>
      </c>
      <c r="I4453" s="93">
        <f>IF(DATABASE!$X4451&lt;&gt;1,"",DATABASE!S4451)</f>
        <v/>
      </c>
    </row>
    <row r="4454" ht="16.5" customHeight="1" s="111">
      <c r="A4454" s="92">
        <f>IF(DATABASE!$X4452&lt;&gt;1,"",DATABASE!B4452)</f>
        <v/>
      </c>
      <c r="B4454" s="93">
        <f>IF(DATABASE!$X4452&lt;&gt;1,"",DATABASE!M4452)</f>
        <v/>
      </c>
      <c r="C4454" s="94">
        <f>IF(DATABASE!$X4452&lt;&gt;1,"",DATABASE!A4452)</f>
        <v/>
      </c>
      <c r="D4454" s="94">
        <f>IF(DATABASE!$X4452&lt;&gt;1,"",DATABASE!P4452)</f>
        <v/>
      </c>
      <c r="E4454" s="94">
        <f>IF(DATABASE!$X4452&lt;&gt;1,"",DATABASE!L4452)</f>
        <v/>
      </c>
      <c r="F4454" s="94">
        <f>IF(DATABASE!$X4452&lt;&gt;1,"",DATABASE!Q4452)</f>
        <v/>
      </c>
      <c r="G4454" s="94">
        <f>IF(DATABASE!$X4452&lt;&gt;1,"",DATABASE!C4452)</f>
        <v/>
      </c>
      <c r="H4454" s="94">
        <f>IF(DATABASE!$X4452&lt;&gt;1,"",DATABASE!D4452)</f>
        <v/>
      </c>
      <c r="I4454" s="93">
        <f>IF(DATABASE!$X4452&lt;&gt;1,"",DATABASE!S4452)</f>
        <v/>
      </c>
    </row>
    <row r="4455" ht="16.5" customHeight="1" s="111">
      <c r="A4455" s="92">
        <f>IF(DATABASE!$X4453&lt;&gt;1,"",DATABASE!B4453)</f>
        <v/>
      </c>
      <c r="B4455" s="93">
        <f>IF(DATABASE!$X4453&lt;&gt;1,"",DATABASE!M4453)</f>
        <v/>
      </c>
      <c r="C4455" s="94">
        <f>IF(DATABASE!$X4453&lt;&gt;1,"",DATABASE!A4453)</f>
        <v/>
      </c>
      <c r="D4455" s="94">
        <f>IF(DATABASE!$X4453&lt;&gt;1,"",DATABASE!P4453)</f>
        <v/>
      </c>
      <c r="E4455" s="94">
        <f>IF(DATABASE!$X4453&lt;&gt;1,"",DATABASE!L4453)</f>
        <v/>
      </c>
      <c r="F4455" s="94">
        <f>IF(DATABASE!$X4453&lt;&gt;1,"",DATABASE!Q4453)</f>
        <v/>
      </c>
      <c r="G4455" s="94">
        <f>IF(DATABASE!$X4453&lt;&gt;1,"",DATABASE!C4453)</f>
        <v/>
      </c>
      <c r="H4455" s="94">
        <f>IF(DATABASE!$X4453&lt;&gt;1,"",DATABASE!D4453)</f>
        <v/>
      </c>
      <c r="I4455" s="93">
        <f>IF(DATABASE!$X4453&lt;&gt;1,"",DATABASE!S4453)</f>
        <v/>
      </c>
    </row>
    <row r="4456" ht="16.5" customHeight="1" s="111">
      <c r="A4456" s="92">
        <f>IF(DATABASE!$X4454&lt;&gt;1,"",DATABASE!B4454)</f>
        <v/>
      </c>
      <c r="B4456" s="93">
        <f>IF(DATABASE!$X4454&lt;&gt;1,"",DATABASE!M4454)</f>
        <v/>
      </c>
      <c r="C4456" s="94">
        <f>IF(DATABASE!$X4454&lt;&gt;1,"",DATABASE!A4454)</f>
        <v/>
      </c>
      <c r="D4456" s="94">
        <f>IF(DATABASE!$X4454&lt;&gt;1,"",DATABASE!P4454)</f>
        <v/>
      </c>
      <c r="E4456" s="94">
        <f>IF(DATABASE!$X4454&lt;&gt;1,"",DATABASE!L4454)</f>
        <v/>
      </c>
      <c r="F4456" s="94">
        <f>IF(DATABASE!$X4454&lt;&gt;1,"",DATABASE!Q4454)</f>
        <v/>
      </c>
      <c r="G4456" s="94">
        <f>IF(DATABASE!$X4454&lt;&gt;1,"",DATABASE!C4454)</f>
        <v/>
      </c>
      <c r="H4456" s="94">
        <f>IF(DATABASE!$X4454&lt;&gt;1,"",DATABASE!D4454)</f>
        <v/>
      </c>
      <c r="I4456" s="93">
        <f>IF(DATABASE!$X4454&lt;&gt;1,"",DATABASE!S4454)</f>
        <v/>
      </c>
    </row>
    <row r="4457" ht="16.5" customHeight="1" s="111">
      <c r="A4457" s="92">
        <f>IF(DATABASE!$X4455&lt;&gt;1,"",DATABASE!B4455)</f>
        <v/>
      </c>
      <c r="B4457" s="93">
        <f>IF(DATABASE!$X4455&lt;&gt;1,"",DATABASE!M4455)</f>
        <v/>
      </c>
      <c r="C4457" s="94">
        <f>IF(DATABASE!$X4455&lt;&gt;1,"",DATABASE!A4455)</f>
        <v/>
      </c>
      <c r="D4457" s="94">
        <f>IF(DATABASE!$X4455&lt;&gt;1,"",DATABASE!P4455)</f>
        <v/>
      </c>
      <c r="E4457" s="94">
        <f>IF(DATABASE!$X4455&lt;&gt;1,"",DATABASE!L4455)</f>
        <v/>
      </c>
      <c r="F4457" s="94">
        <f>IF(DATABASE!$X4455&lt;&gt;1,"",DATABASE!Q4455)</f>
        <v/>
      </c>
      <c r="G4457" s="94">
        <f>IF(DATABASE!$X4455&lt;&gt;1,"",DATABASE!C4455)</f>
        <v/>
      </c>
      <c r="H4457" s="94">
        <f>IF(DATABASE!$X4455&lt;&gt;1,"",DATABASE!D4455)</f>
        <v/>
      </c>
      <c r="I4457" s="93">
        <f>IF(DATABASE!$X4455&lt;&gt;1,"",DATABASE!S4455)</f>
        <v/>
      </c>
    </row>
    <row r="4458" ht="16.5" customHeight="1" s="111">
      <c r="A4458" s="92">
        <f>IF(DATABASE!$X4456&lt;&gt;1,"",DATABASE!B4456)</f>
        <v/>
      </c>
      <c r="B4458" s="93">
        <f>IF(DATABASE!$X4456&lt;&gt;1,"",DATABASE!M4456)</f>
        <v/>
      </c>
      <c r="C4458" s="94">
        <f>IF(DATABASE!$X4456&lt;&gt;1,"",DATABASE!A4456)</f>
        <v/>
      </c>
      <c r="D4458" s="94">
        <f>IF(DATABASE!$X4456&lt;&gt;1,"",DATABASE!P4456)</f>
        <v/>
      </c>
      <c r="E4458" s="94">
        <f>IF(DATABASE!$X4456&lt;&gt;1,"",DATABASE!L4456)</f>
        <v/>
      </c>
      <c r="F4458" s="94">
        <f>IF(DATABASE!$X4456&lt;&gt;1,"",DATABASE!Q4456)</f>
        <v/>
      </c>
      <c r="G4458" s="94">
        <f>IF(DATABASE!$X4456&lt;&gt;1,"",DATABASE!C4456)</f>
        <v/>
      </c>
      <c r="H4458" s="94">
        <f>IF(DATABASE!$X4456&lt;&gt;1,"",DATABASE!D4456)</f>
        <v/>
      </c>
      <c r="I4458" s="93">
        <f>IF(DATABASE!$X4456&lt;&gt;1,"",DATABASE!S4456)</f>
        <v/>
      </c>
    </row>
    <row r="4459" ht="16.5" customHeight="1" s="111">
      <c r="A4459" s="92">
        <f>IF(DATABASE!$X4457&lt;&gt;1,"",DATABASE!B4457)</f>
        <v/>
      </c>
      <c r="B4459" s="93">
        <f>IF(DATABASE!$X4457&lt;&gt;1,"",DATABASE!M4457)</f>
        <v/>
      </c>
      <c r="C4459" s="94">
        <f>IF(DATABASE!$X4457&lt;&gt;1,"",DATABASE!A4457)</f>
        <v/>
      </c>
      <c r="D4459" s="94">
        <f>IF(DATABASE!$X4457&lt;&gt;1,"",DATABASE!P4457)</f>
        <v/>
      </c>
      <c r="E4459" s="94">
        <f>IF(DATABASE!$X4457&lt;&gt;1,"",DATABASE!L4457)</f>
        <v/>
      </c>
      <c r="F4459" s="94">
        <f>IF(DATABASE!$X4457&lt;&gt;1,"",DATABASE!Q4457)</f>
        <v/>
      </c>
      <c r="G4459" s="94">
        <f>IF(DATABASE!$X4457&lt;&gt;1,"",DATABASE!C4457)</f>
        <v/>
      </c>
      <c r="H4459" s="94">
        <f>IF(DATABASE!$X4457&lt;&gt;1,"",DATABASE!D4457)</f>
        <v/>
      </c>
      <c r="I4459" s="93">
        <f>IF(DATABASE!$X4457&lt;&gt;1,"",DATABASE!S4457)</f>
        <v/>
      </c>
    </row>
    <row r="4460" ht="16.5" customHeight="1" s="111">
      <c r="A4460" s="92">
        <f>IF(DATABASE!$X4458&lt;&gt;1,"",DATABASE!B4458)</f>
        <v/>
      </c>
      <c r="B4460" s="93">
        <f>IF(DATABASE!$X4458&lt;&gt;1,"",DATABASE!M4458)</f>
        <v/>
      </c>
      <c r="C4460" s="94">
        <f>IF(DATABASE!$X4458&lt;&gt;1,"",DATABASE!A4458)</f>
        <v/>
      </c>
      <c r="D4460" s="94">
        <f>IF(DATABASE!$X4458&lt;&gt;1,"",DATABASE!P4458)</f>
        <v/>
      </c>
      <c r="E4460" s="94">
        <f>IF(DATABASE!$X4458&lt;&gt;1,"",DATABASE!L4458)</f>
        <v/>
      </c>
      <c r="F4460" s="94">
        <f>IF(DATABASE!$X4458&lt;&gt;1,"",DATABASE!Q4458)</f>
        <v/>
      </c>
      <c r="G4460" s="94">
        <f>IF(DATABASE!$X4458&lt;&gt;1,"",DATABASE!C4458)</f>
        <v/>
      </c>
      <c r="H4460" s="94">
        <f>IF(DATABASE!$X4458&lt;&gt;1,"",DATABASE!D4458)</f>
        <v/>
      </c>
      <c r="I4460" s="93">
        <f>IF(DATABASE!$X4458&lt;&gt;1,"",DATABASE!S4458)</f>
        <v/>
      </c>
    </row>
    <row r="4461" ht="16.5" customHeight="1" s="111">
      <c r="A4461" s="92">
        <f>IF(DATABASE!$X4459&lt;&gt;1,"",DATABASE!B4459)</f>
        <v/>
      </c>
      <c r="B4461" s="93">
        <f>IF(DATABASE!$X4459&lt;&gt;1,"",DATABASE!M4459)</f>
        <v/>
      </c>
      <c r="C4461" s="94">
        <f>IF(DATABASE!$X4459&lt;&gt;1,"",DATABASE!A4459)</f>
        <v/>
      </c>
      <c r="D4461" s="94">
        <f>IF(DATABASE!$X4459&lt;&gt;1,"",DATABASE!P4459)</f>
        <v/>
      </c>
      <c r="E4461" s="94">
        <f>IF(DATABASE!$X4459&lt;&gt;1,"",DATABASE!L4459)</f>
        <v/>
      </c>
      <c r="F4461" s="94">
        <f>IF(DATABASE!$X4459&lt;&gt;1,"",DATABASE!Q4459)</f>
        <v/>
      </c>
      <c r="G4461" s="94">
        <f>IF(DATABASE!$X4459&lt;&gt;1,"",DATABASE!C4459)</f>
        <v/>
      </c>
      <c r="H4461" s="94">
        <f>IF(DATABASE!$X4459&lt;&gt;1,"",DATABASE!D4459)</f>
        <v/>
      </c>
      <c r="I4461" s="93">
        <f>IF(DATABASE!$X4459&lt;&gt;1,"",DATABASE!S4459)</f>
        <v/>
      </c>
    </row>
    <row r="4462" ht="16.5" customHeight="1" s="111">
      <c r="A4462" s="92">
        <f>IF(DATABASE!$X4460&lt;&gt;1,"",DATABASE!B4460)</f>
        <v/>
      </c>
      <c r="B4462" s="93">
        <f>IF(DATABASE!$X4460&lt;&gt;1,"",DATABASE!M4460)</f>
        <v/>
      </c>
      <c r="C4462" s="94">
        <f>IF(DATABASE!$X4460&lt;&gt;1,"",DATABASE!A4460)</f>
        <v/>
      </c>
      <c r="D4462" s="94">
        <f>IF(DATABASE!$X4460&lt;&gt;1,"",DATABASE!P4460)</f>
        <v/>
      </c>
      <c r="E4462" s="94">
        <f>IF(DATABASE!$X4460&lt;&gt;1,"",DATABASE!L4460)</f>
        <v/>
      </c>
      <c r="F4462" s="94">
        <f>IF(DATABASE!$X4460&lt;&gt;1,"",DATABASE!Q4460)</f>
        <v/>
      </c>
      <c r="G4462" s="94">
        <f>IF(DATABASE!$X4460&lt;&gt;1,"",DATABASE!C4460)</f>
        <v/>
      </c>
      <c r="H4462" s="94">
        <f>IF(DATABASE!$X4460&lt;&gt;1,"",DATABASE!D4460)</f>
        <v/>
      </c>
      <c r="I4462" s="93">
        <f>IF(DATABASE!$X4460&lt;&gt;1,"",DATABASE!S4460)</f>
        <v/>
      </c>
    </row>
    <row r="4463" ht="16.5" customHeight="1" s="111">
      <c r="A4463" s="92">
        <f>IF(DATABASE!$X4461&lt;&gt;1,"",DATABASE!B4461)</f>
        <v/>
      </c>
      <c r="B4463" s="93">
        <f>IF(DATABASE!$X4461&lt;&gt;1,"",DATABASE!M4461)</f>
        <v/>
      </c>
      <c r="C4463" s="94">
        <f>IF(DATABASE!$X4461&lt;&gt;1,"",DATABASE!A4461)</f>
        <v/>
      </c>
      <c r="D4463" s="94">
        <f>IF(DATABASE!$X4461&lt;&gt;1,"",DATABASE!P4461)</f>
        <v/>
      </c>
      <c r="E4463" s="94">
        <f>IF(DATABASE!$X4461&lt;&gt;1,"",DATABASE!L4461)</f>
        <v/>
      </c>
      <c r="F4463" s="94">
        <f>IF(DATABASE!$X4461&lt;&gt;1,"",DATABASE!Q4461)</f>
        <v/>
      </c>
      <c r="G4463" s="94">
        <f>IF(DATABASE!$X4461&lt;&gt;1,"",DATABASE!C4461)</f>
        <v/>
      </c>
      <c r="H4463" s="94">
        <f>IF(DATABASE!$X4461&lt;&gt;1,"",DATABASE!D4461)</f>
        <v/>
      </c>
      <c r="I4463" s="93">
        <f>IF(DATABASE!$X4461&lt;&gt;1,"",DATABASE!S4461)</f>
        <v/>
      </c>
    </row>
    <row r="4464" ht="16.5" customHeight="1" s="111">
      <c r="A4464" s="92">
        <f>IF(DATABASE!$X4462&lt;&gt;1,"",DATABASE!B4462)</f>
        <v/>
      </c>
      <c r="B4464" s="93">
        <f>IF(DATABASE!$X4462&lt;&gt;1,"",DATABASE!M4462)</f>
        <v/>
      </c>
      <c r="C4464" s="94">
        <f>IF(DATABASE!$X4462&lt;&gt;1,"",DATABASE!A4462)</f>
        <v/>
      </c>
      <c r="D4464" s="94">
        <f>IF(DATABASE!$X4462&lt;&gt;1,"",DATABASE!P4462)</f>
        <v/>
      </c>
      <c r="E4464" s="94">
        <f>IF(DATABASE!$X4462&lt;&gt;1,"",DATABASE!L4462)</f>
        <v/>
      </c>
      <c r="F4464" s="94">
        <f>IF(DATABASE!$X4462&lt;&gt;1,"",DATABASE!Q4462)</f>
        <v/>
      </c>
      <c r="G4464" s="94">
        <f>IF(DATABASE!$X4462&lt;&gt;1,"",DATABASE!C4462)</f>
        <v/>
      </c>
      <c r="H4464" s="94">
        <f>IF(DATABASE!$X4462&lt;&gt;1,"",DATABASE!D4462)</f>
        <v/>
      </c>
      <c r="I4464" s="93">
        <f>IF(DATABASE!$X4462&lt;&gt;1,"",DATABASE!S4462)</f>
        <v/>
      </c>
    </row>
    <row r="4465" ht="16.5" customHeight="1" s="111">
      <c r="A4465" s="92">
        <f>IF(DATABASE!$X4463&lt;&gt;1,"",DATABASE!B4463)</f>
        <v/>
      </c>
      <c r="B4465" s="93">
        <f>IF(DATABASE!$X4463&lt;&gt;1,"",DATABASE!M4463)</f>
        <v/>
      </c>
      <c r="C4465" s="94">
        <f>IF(DATABASE!$X4463&lt;&gt;1,"",DATABASE!A4463)</f>
        <v/>
      </c>
      <c r="D4465" s="94">
        <f>IF(DATABASE!$X4463&lt;&gt;1,"",DATABASE!P4463)</f>
        <v/>
      </c>
      <c r="E4465" s="94">
        <f>IF(DATABASE!$X4463&lt;&gt;1,"",DATABASE!L4463)</f>
        <v/>
      </c>
      <c r="F4465" s="94">
        <f>IF(DATABASE!$X4463&lt;&gt;1,"",DATABASE!Q4463)</f>
        <v/>
      </c>
      <c r="G4465" s="94">
        <f>IF(DATABASE!$X4463&lt;&gt;1,"",DATABASE!C4463)</f>
        <v/>
      </c>
      <c r="H4465" s="94">
        <f>IF(DATABASE!$X4463&lt;&gt;1,"",DATABASE!D4463)</f>
        <v/>
      </c>
      <c r="I4465" s="93">
        <f>IF(DATABASE!$X4463&lt;&gt;1,"",DATABASE!S4463)</f>
        <v/>
      </c>
    </row>
    <row r="4466" ht="16.5" customHeight="1" s="111">
      <c r="A4466" s="92">
        <f>IF(DATABASE!$X4464&lt;&gt;1,"",DATABASE!B4464)</f>
        <v/>
      </c>
      <c r="B4466" s="93">
        <f>IF(DATABASE!$X4464&lt;&gt;1,"",DATABASE!M4464)</f>
        <v/>
      </c>
      <c r="C4466" s="94">
        <f>IF(DATABASE!$X4464&lt;&gt;1,"",DATABASE!A4464)</f>
        <v/>
      </c>
      <c r="D4466" s="94">
        <f>IF(DATABASE!$X4464&lt;&gt;1,"",DATABASE!P4464)</f>
        <v/>
      </c>
      <c r="E4466" s="94">
        <f>IF(DATABASE!$X4464&lt;&gt;1,"",DATABASE!L4464)</f>
        <v/>
      </c>
      <c r="F4466" s="94">
        <f>IF(DATABASE!$X4464&lt;&gt;1,"",DATABASE!Q4464)</f>
        <v/>
      </c>
      <c r="G4466" s="94">
        <f>IF(DATABASE!$X4464&lt;&gt;1,"",DATABASE!C4464)</f>
        <v/>
      </c>
      <c r="H4466" s="94">
        <f>IF(DATABASE!$X4464&lt;&gt;1,"",DATABASE!D4464)</f>
        <v/>
      </c>
      <c r="I4466" s="93">
        <f>IF(DATABASE!$X4464&lt;&gt;1,"",DATABASE!S4464)</f>
        <v/>
      </c>
    </row>
    <row r="4467" ht="16.5" customHeight="1" s="111">
      <c r="A4467" s="92">
        <f>IF(DATABASE!$X4465&lt;&gt;1,"",DATABASE!B4465)</f>
        <v/>
      </c>
      <c r="B4467" s="93">
        <f>IF(DATABASE!$X4465&lt;&gt;1,"",DATABASE!M4465)</f>
        <v/>
      </c>
      <c r="C4467" s="94">
        <f>IF(DATABASE!$X4465&lt;&gt;1,"",DATABASE!A4465)</f>
        <v/>
      </c>
      <c r="D4467" s="94">
        <f>IF(DATABASE!$X4465&lt;&gt;1,"",DATABASE!P4465)</f>
        <v/>
      </c>
      <c r="E4467" s="94">
        <f>IF(DATABASE!$X4465&lt;&gt;1,"",DATABASE!L4465)</f>
        <v/>
      </c>
      <c r="F4467" s="94">
        <f>IF(DATABASE!$X4465&lt;&gt;1,"",DATABASE!Q4465)</f>
        <v/>
      </c>
      <c r="G4467" s="94">
        <f>IF(DATABASE!$X4465&lt;&gt;1,"",DATABASE!C4465)</f>
        <v/>
      </c>
      <c r="H4467" s="94">
        <f>IF(DATABASE!$X4465&lt;&gt;1,"",DATABASE!D4465)</f>
        <v/>
      </c>
      <c r="I4467" s="93">
        <f>IF(DATABASE!$X4465&lt;&gt;1,"",DATABASE!S4465)</f>
        <v/>
      </c>
    </row>
    <row r="4468" ht="16.5" customHeight="1" s="111">
      <c r="A4468" s="92">
        <f>IF(DATABASE!$X4466&lt;&gt;1,"",DATABASE!B4466)</f>
        <v/>
      </c>
      <c r="B4468" s="93">
        <f>IF(DATABASE!$X4466&lt;&gt;1,"",DATABASE!M4466)</f>
        <v/>
      </c>
      <c r="C4468" s="94">
        <f>IF(DATABASE!$X4466&lt;&gt;1,"",DATABASE!A4466)</f>
        <v/>
      </c>
      <c r="D4468" s="94">
        <f>IF(DATABASE!$X4466&lt;&gt;1,"",DATABASE!P4466)</f>
        <v/>
      </c>
      <c r="E4468" s="94">
        <f>IF(DATABASE!$X4466&lt;&gt;1,"",DATABASE!L4466)</f>
        <v/>
      </c>
      <c r="F4468" s="94">
        <f>IF(DATABASE!$X4466&lt;&gt;1,"",DATABASE!Q4466)</f>
        <v/>
      </c>
      <c r="G4468" s="94">
        <f>IF(DATABASE!$X4466&lt;&gt;1,"",DATABASE!C4466)</f>
        <v/>
      </c>
      <c r="H4468" s="94">
        <f>IF(DATABASE!$X4466&lt;&gt;1,"",DATABASE!D4466)</f>
        <v/>
      </c>
      <c r="I4468" s="93">
        <f>IF(DATABASE!$X4466&lt;&gt;1,"",DATABASE!S4466)</f>
        <v/>
      </c>
    </row>
    <row r="4469" ht="16.5" customHeight="1" s="111">
      <c r="A4469" s="92">
        <f>IF(DATABASE!$X4467&lt;&gt;1,"",DATABASE!B4467)</f>
        <v/>
      </c>
      <c r="B4469" s="93">
        <f>IF(DATABASE!$X4467&lt;&gt;1,"",DATABASE!M4467)</f>
        <v/>
      </c>
      <c r="C4469" s="94">
        <f>IF(DATABASE!$X4467&lt;&gt;1,"",DATABASE!A4467)</f>
        <v/>
      </c>
      <c r="D4469" s="94">
        <f>IF(DATABASE!$X4467&lt;&gt;1,"",DATABASE!P4467)</f>
        <v/>
      </c>
      <c r="E4469" s="94">
        <f>IF(DATABASE!$X4467&lt;&gt;1,"",DATABASE!L4467)</f>
        <v/>
      </c>
      <c r="F4469" s="94">
        <f>IF(DATABASE!$X4467&lt;&gt;1,"",DATABASE!Q4467)</f>
        <v/>
      </c>
      <c r="G4469" s="94">
        <f>IF(DATABASE!$X4467&lt;&gt;1,"",DATABASE!C4467)</f>
        <v/>
      </c>
      <c r="H4469" s="94">
        <f>IF(DATABASE!$X4467&lt;&gt;1,"",DATABASE!D4467)</f>
        <v/>
      </c>
      <c r="I4469" s="93">
        <f>IF(DATABASE!$X4467&lt;&gt;1,"",DATABASE!S4467)</f>
        <v/>
      </c>
    </row>
    <row r="4470" ht="16.5" customHeight="1" s="111">
      <c r="A4470" s="92">
        <f>IF(DATABASE!$X4468&lt;&gt;1,"",DATABASE!B4468)</f>
        <v/>
      </c>
      <c r="B4470" s="93">
        <f>IF(DATABASE!$X4468&lt;&gt;1,"",DATABASE!M4468)</f>
        <v/>
      </c>
      <c r="C4470" s="94">
        <f>IF(DATABASE!$X4468&lt;&gt;1,"",DATABASE!A4468)</f>
        <v/>
      </c>
      <c r="D4470" s="94">
        <f>IF(DATABASE!$X4468&lt;&gt;1,"",DATABASE!P4468)</f>
        <v/>
      </c>
      <c r="E4470" s="94">
        <f>IF(DATABASE!$X4468&lt;&gt;1,"",DATABASE!L4468)</f>
        <v/>
      </c>
      <c r="F4470" s="94">
        <f>IF(DATABASE!$X4468&lt;&gt;1,"",DATABASE!Q4468)</f>
        <v/>
      </c>
      <c r="G4470" s="94">
        <f>IF(DATABASE!$X4468&lt;&gt;1,"",DATABASE!C4468)</f>
        <v/>
      </c>
      <c r="H4470" s="94">
        <f>IF(DATABASE!$X4468&lt;&gt;1,"",DATABASE!D4468)</f>
        <v/>
      </c>
      <c r="I4470" s="93">
        <f>IF(DATABASE!$X4468&lt;&gt;1,"",DATABASE!S4468)</f>
        <v/>
      </c>
    </row>
    <row r="4471" ht="16.5" customHeight="1" s="111">
      <c r="A4471" s="92">
        <f>IF(DATABASE!$X4469&lt;&gt;1,"",DATABASE!B4469)</f>
        <v/>
      </c>
      <c r="B4471" s="93">
        <f>IF(DATABASE!$X4469&lt;&gt;1,"",DATABASE!M4469)</f>
        <v/>
      </c>
      <c r="C4471" s="94">
        <f>IF(DATABASE!$X4469&lt;&gt;1,"",DATABASE!A4469)</f>
        <v/>
      </c>
      <c r="D4471" s="94">
        <f>IF(DATABASE!$X4469&lt;&gt;1,"",DATABASE!P4469)</f>
        <v/>
      </c>
      <c r="E4471" s="94">
        <f>IF(DATABASE!$X4469&lt;&gt;1,"",DATABASE!L4469)</f>
        <v/>
      </c>
      <c r="F4471" s="94">
        <f>IF(DATABASE!$X4469&lt;&gt;1,"",DATABASE!Q4469)</f>
        <v/>
      </c>
      <c r="G4471" s="94">
        <f>IF(DATABASE!$X4469&lt;&gt;1,"",DATABASE!C4469)</f>
        <v/>
      </c>
      <c r="H4471" s="94">
        <f>IF(DATABASE!$X4469&lt;&gt;1,"",DATABASE!D4469)</f>
        <v/>
      </c>
      <c r="I4471" s="93">
        <f>IF(DATABASE!$X4469&lt;&gt;1,"",DATABASE!S4469)</f>
        <v/>
      </c>
    </row>
    <row r="4472" ht="16.5" customHeight="1" s="111">
      <c r="A4472" s="92">
        <f>IF(DATABASE!$X4470&lt;&gt;1,"",DATABASE!B4470)</f>
        <v/>
      </c>
      <c r="B4472" s="93">
        <f>IF(DATABASE!$X4470&lt;&gt;1,"",DATABASE!M4470)</f>
        <v/>
      </c>
      <c r="C4472" s="94">
        <f>IF(DATABASE!$X4470&lt;&gt;1,"",DATABASE!A4470)</f>
        <v/>
      </c>
      <c r="D4472" s="94">
        <f>IF(DATABASE!$X4470&lt;&gt;1,"",DATABASE!P4470)</f>
        <v/>
      </c>
      <c r="E4472" s="94">
        <f>IF(DATABASE!$X4470&lt;&gt;1,"",DATABASE!L4470)</f>
        <v/>
      </c>
      <c r="F4472" s="94">
        <f>IF(DATABASE!$X4470&lt;&gt;1,"",DATABASE!Q4470)</f>
        <v/>
      </c>
      <c r="G4472" s="94">
        <f>IF(DATABASE!$X4470&lt;&gt;1,"",DATABASE!C4470)</f>
        <v/>
      </c>
      <c r="H4472" s="94">
        <f>IF(DATABASE!$X4470&lt;&gt;1,"",DATABASE!D4470)</f>
        <v/>
      </c>
      <c r="I4472" s="93">
        <f>IF(DATABASE!$X4470&lt;&gt;1,"",DATABASE!S4470)</f>
        <v/>
      </c>
    </row>
    <row r="4473" ht="16.5" customHeight="1" s="111">
      <c r="A4473" s="92">
        <f>IF(DATABASE!$X4471&lt;&gt;1,"",DATABASE!B4471)</f>
        <v/>
      </c>
      <c r="B4473" s="93">
        <f>IF(DATABASE!$X4471&lt;&gt;1,"",DATABASE!M4471)</f>
        <v/>
      </c>
      <c r="C4473" s="94">
        <f>IF(DATABASE!$X4471&lt;&gt;1,"",DATABASE!A4471)</f>
        <v/>
      </c>
      <c r="D4473" s="94">
        <f>IF(DATABASE!$X4471&lt;&gt;1,"",DATABASE!P4471)</f>
        <v/>
      </c>
      <c r="E4473" s="94">
        <f>IF(DATABASE!$X4471&lt;&gt;1,"",DATABASE!L4471)</f>
        <v/>
      </c>
      <c r="F4473" s="94">
        <f>IF(DATABASE!$X4471&lt;&gt;1,"",DATABASE!Q4471)</f>
        <v/>
      </c>
      <c r="G4473" s="94">
        <f>IF(DATABASE!$X4471&lt;&gt;1,"",DATABASE!C4471)</f>
        <v/>
      </c>
      <c r="H4473" s="94">
        <f>IF(DATABASE!$X4471&lt;&gt;1,"",DATABASE!D4471)</f>
        <v/>
      </c>
      <c r="I4473" s="93">
        <f>IF(DATABASE!$X4471&lt;&gt;1,"",DATABASE!S4471)</f>
        <v/>
      </c>
    </row>
    <row r="4474" ht="16.5" customHeight="1" s="111">
      <c r="A4474" s="92">
        <f>IF(DATABASE!$X4472&lt;&gt;1,"",DATABASE!B4472)</f>
        <v/>
      </c>
      <c r="B4474" s="93">
        <f>IF(DATABASE!$X4472&lt;&gt;1,"",DATABASE!M4472)</f>
        <v/>
      </c>
      <c r="C4474" s="94">
        <f>IF(DATABASE!$X4472&lt;&gt;1,"",DATABASE!A4472)</f>
        <v/>
      </c>
      <c r="D4474" s="94">
        <f>IF(DATABASE!$X4472&lt;&gt;1,"",DATABASE!P4472)</f>
        <v/>
      </c>
      <c r="E4474" s="94">
        <f>IF(DATABASE!$X4472&lt;&gt;1,"",DATABASE!L4472)</f>
        <v/>
      </c>
      <c r="F4474" s="94">
        <f>IF(DATABASE!$X4472&lt;&gt;1,"",DATABASE!Q4472)</f>
        <v/>
      </c>
      <c r="G4474" s="94">
        <f>IF(DATABASE!$X4472&lt;&gt;1,"",DATABASE!C4472)</f>
        <v/>
      </c>
      <c r="H4474" s="94">
        <f>IF(DATABASE!$X4472&lt;&gt;1,"",DATABASE!D4472)</f>
        <v/>
      </c>
      <c r="I4474" s="93">
        <f>IF(DATABASE!$X4472&lt;&gt;1,"",DATABASE!S4472)</f>
        <v/>
      </c>
    </row>
    <row r="4475" ht="16.5" customHeight="1" s="111">
      <c r="A4475" s="92">
        <f>IF(DATABASE!$X4473&lt;&gt;1,"",DATABASE!B4473)</f>
        <v/>
      </c>
      <c r="B4475" s="93">
        <f>IF(DATABASE!$X4473&lt;&gt;1,"",DATABASE!M4473)</f>
        <v/>
      </c>
      <c r="C4475" s="94">
        <f>IF(DATABASE!$X4473&lt;&gt;1,"",DATABASE!A4473)</f>
        <v/>
      </c>
      <c r="D4475" s="94">
        <f>IF(DATABASE!$X4473&lt;&gt;1,"",DATABASE!P4473)</f>
        <v/>
      </c>
      <c r="E4475" s="94">
        <f>IF(DATABASE!$X4473&lt;&gt;1,"",DATABASE!L4473)</f>
        <v/>
      </c>
      <c r="F4475" s="94">
        <f>IF(DATABASE!$X4473&lt;&gt;1,"",DATABASE!Q4473)</f>
        <v/>
      </c>
      <c r="G4475" s="94">
        <f>IF(DATABASE!$X4473&lt;&gt;1,"",DATABASE!C4473)</f>
        <v/>
      </c>
      <c r="H4475" s="94">
        <f>IF(DATABASE!$X4473&lt;&gt;1,"",DATABASE!D4473)</f>
        <v/>
      </c>
      <c r="I4475" s="93">
        <f>IF(DATABASE!$X4473&lt;&gt;1,"",DATABASE!S4473)</f>
        <v/>
      </c>
    </row>
    <row r="4476" ht="16.5" customHeight="1" s="111">
      <c r="A4476" s="92">
        <f>IF(DATABASE!$X4474&lt;&gt;1,"",DATABASE!B4474)</f>
        <v/>
      </c>
      <c r="B4476" s="93">
        <f>IF(DATABASE!$X4474&lt;&gt;1,"",DATABASE!M4474)</f>
        <v/>
      </c>
      <c r="C4476" s="94">
        <f>IF(DATABASE!$X4474&lt;&gt;1,"",DATABASE!A4474)</f>
        <v/>
      </c>
      <c r="D4476" s="94">
        <f>IF(DATABASE!$X4474&lt;&gt;1,"",DATABASE!P4474)</f>
        <v/>
      </c>
      <c r="E4476" s="94">
        <f>IF(DATABASE!$X4474&lt;&gt;1,"",DATABASE!L4474)</f>
        <v/>
      </c>
      <c r="F4476" s="94">
        <f>IF(DATABASE!$X4474&lt;&gt;1,"",DATABASE!Q4474)</f>
        <v/>
      </c>
      <c r="G4476" s="94">
        <f>IF(DATABASE!$X4474&lt;&gt;1,"",DATABASE!C4474)</f>
        <v/>
      </c>
      <c r="H4476" s="94">
        <f>IF(DATABASE!$X4474&lt;&gt;1,"",DATABASE!D4474)</f>
        <v/>
      </c>
      <c r="I4476" s="93">
        <f>IF(DATABASE!$X4474&lt;&gt;1,"",DATABASE!S4474)</f>
        <v/>
      </c>
    </row>
    <row r="4477" ht="16.5" customHeight="1" s="111">
      <c r="A4477" s="92">
        <f>IF(DATABASE!$X4475&lt;&gt;1,"",DATABASE!B4475)</f>
        <v/>
      </c>
      <c r="B4477" s="93">
        <f>IF(DATABASE!$X4475&lt;&gt;1,"",DATABASE!M4475)</f>
        <v/>
      </c>
      <c r="C4477" s="94">
        <f>IF(DATABASE!$X4475&lt;&gt;1,"",DATABASE!A4475)</f>
        <v/>
      </c>
      <c r="D4477" s="94">
        <f>IF(DATABASE!$X4475&lt;&gt;1,"",DATABASE!P4475)</f>
        <v/>
      </c>
      <c r="E4477" s="94">
        <f>IF(DATABASE!$X4475&lt;&gt;1,"",DATABASE!L4475)</f>
        <v/>
      </c>
      <c r="F4477" s="94">
        <f>IF(DATABASE!$X4475&lt;&gt;1,"",DATABASE!Q4475)</f>
        <v/>
      </c>
      <c r="G4477" s="94">
        <f>IF(DATABASE!$X4475&lt;&gt;1,"",DATABASE!C4475)</f>
        <v/>
      </c>
      <c r="H4477" s="94">
        <f>IF(DATABASE!$X4475&lt;&gt;1,"",DATABASE!D4475)</f>
        <v/>
      </c>
      <c r="I4477" s="93">
        <f>IF(DATABASE!$X4475&lt;&gt;1,"",DATABASE!S4475)</f>
        <v/>
      </c>
    </row>
    <row r="4478" ht="16.5" customHeight="1" s="111">
      <c r="A4478" s="92">
        <f>IF(DATABASE!$X4476&lt;&gt;1,"",DATABASE!B4476)</f>
        <v/>
      </c>
      <c r="B4478" s="93">
        <f>IF(DATABASE!$X4476&lt;&gt;1,"",DATABASE!M4476)</f>
        <v/>
      </c>
      <c r="C4478" s="94">
        <f>IF(DATABASE!$X4476&lt;&gt;1,"",DATABASE!A4476)</f>
        <v/>
      </c>
      <c r="D4478" s="94">
        <f>IF(DATABASE!$X4476&lt;&gt;1,"",DATABASE!P4476)</f>
        <v/>
      </c>
      <c r="E4478" s="94">
        <f>IF(DATABASE!$X4476&lt;&gt;1,"",DATABASE!L4476)</f>
        <v/>
      </c>
      <c r="F4478" s="94">
        <f>IF(DATABASE!$X4476&lt;&gt;1,"",DATABASE!Q4476)</f>
        <v/>
      </c>
      <c r="G4478" s="94">
        <f>IF(DATABASE!$X4476&lt;&gt;1,"",DATABASE!C4476)</f>
        <v/>
      </c>
      <c r="H4478" s="94">
        <f>IF(DATABASE!$X4476&lt;&gt;1,"",DATABASE!D4476)</f>
        <v/>
      </c>
      <c r="I4478" s="93">
        <f>IF(DATABASE!$X4476&lt;&gt;1,"",DATABASE!S4476)</f>
        <v/>
      </c>
    </row>
    <row r="4479" ht="16.5" customHeight="1" s="111">
      <c r="A4479" s="92">
        <f>IF(DATABASE!$X4477&lt;&gt;1,"",DATABASE!B4477)</f>
        <v/>
      </c>
      <c r="B4479" s="93">
        <f>IF(DATABASE!$X4477&lt;&gt;1,"",DATABASE!M4477)</f>
        <v/>
      </c>
      <c r="C4479" s="94">
        <f>IF(DATABASE!$X4477&lt;&gt;1,"",DATABASE!A4477)</f>
        <v/>
      </c>
      <c r="D4479" s="94">
        <f>IF(DATABASE!$X4477&lt;&gt;1,"",DATABASE!P4477)</f>
        <v/>
      </c>
      <c r="E4479" s="94">
        <f>IF(DATABASE!$X4477&lt;&gt;1,"",DATABASE!L4477)</f>
        <v/>
      </c>
      <c r="F4479" s="94">
        <f>IF(DATABASE!$X4477&lt;&gt;1,"",DATABASE!Q4477)</f>
        <v/>
      </c>
      <c r="G4479" s="94">
        <f>IF(DATABASE!$X4477&lt;&gt;1,"",DATABASE!C4477)</f>
        <v/>
      </c>
      <c r="H4479" s="94">
        <f>IF(DATABASE!$X4477&lt;&gt;1,"",DATABASE!D4477)</f>
        <v/>
      </c>
      <c r="I4479" s="93">
        <f>IF(DATABASE!$X4477&lt;&gt;1,"",DATABASE!S4477)</f>
        <v/>
      </c>
    </row>
    <row r="4480" ht="16.5" customHeight="1" s="111">
      <c r="A4480" s="92">
        <f>IF(DATABASE!$X4478&lt;&gt;1,"",DATABASE!B4478)</f>
        <v/>
      </c>
      <c r="B4480" s="93">
        <f>IF(DATABASE!$X4478&lt;&gt;1,"",DATABASE!M4478)</f>
        <v/>
      </c>
      <c r="C4480" s="94">
        <f>IF(DATABASE!$X4478&lt;&gt;1,"",DATABASE!A4478)</f>
        <v/>
      </c>
      <c r="D4480" s="94">
        <f>IF(DATABASE!$X4478&lt;&gt;1,"",DATABASE!P4478)</f>
        <v/>
      </c>
      <c r="E4480" s="94">
        <f>IF(DATABASE!$X4478&lt;&gt;1,"",DATABASE!L4478)</f>
        <v/>
      </c>
      <c r="F4480" s="94">
        <f>IF(DATABASE!$X4478&lt;&gt;1,"",DATABASE!Q4478)</f>
        <v/>
      </c>
      <c r="G4480" s="94">
        <f>IF(DATABASE!$X4478&lt;&gt;1,"",DATABASE!C4478)</f>
        <v/>
      </c>
      <c r="H4480" s="94">
        <f>IF(DATABASE!$X4478&lt;&gt;1,"",DATABASE!D4478)</f>
        <v/>
      </c>
      <c r="I4480" s="93">
        <f>IF(DATABASE!$X4478&lt;&gt;1,"",DATABASE!S4478)</f>
        <v/>
      </c>
    </row>
    <row r="4481" ht="16.5" customHeight="1" s="111">
      <c r="A4481" s="92">
        <f>IF(DATABASE!$X4479&lt;&gt;1,"",DATABASE!B4479)</f>
        <v/>
      </c>
      <c r="B4481" s="93">
        <f>IF(DATABASE!$X4479&lt;&gt;1,"",DATABASE!M4479)</f>
        <v/>
      </c>
      <c r="C4481" s="94">
        <f>IF(DATABASE!$X4479&lt;&gt;1,"",DATABASE!A4479)</f>
        <v/>
      </c>
      <c r="D4481" s="94">
        <f>IF(DATABASE!$X4479&lt;&gt;1,"",DATABASE!P4479)</f>
        <v/>
      </c>
      <c r="E4481" s="94">
        <f>IF(DATABASE!$X4479&lt;&gt;1,"",DATABASE!L4479)</f>
        <v/>
      </c>
      <c r="F4481" s="94">
        <f>IF(DATABASE!$X4479&lt;&gt;1,"",DATABASE!Q4479)</f>
        <v/>
      </c>
      <c r="G4481" s="94">
        <f>IF(DATABASE!$X4479&lt;&gt;1,"",DATABASE!C4479)</f>
        <v/>
      </c>
      <c r="H4481" s="94">
        <f>IF(DATABASE!$X4479&lt;&gt;1,"",DATABASE!D4479)</f>
        <v/>
      </c>
      <c r="I4481" s="93">
        <f>IF(DATABASE!$X4479&lt;&gt;1,"",DATABASE!S4479)</f>
        <v/>
      </c>
    </row>
    <row r="4482" ht="16.5" customHeight="1" s="111">
      <c r="A4482" s="92">
        <f>IF(DATABASE!$X4480&lt;&gt;1,"",DATABASE!B4480)</f>
        <v/>
      </c>
      <c r="B4482" s="93">
        <f>IF(DATABASE!$X4480&lt;&gt;1,"",DATABASE!M4480)</f>
        <v/>
      </c>
      <c r="C4482" s="94">
        <f>IF(DATABASE!$X4480&lt;&gt;1,"",DATABASE!A4480)</f>
        <v/>
      </c>
      <c r="D4482" s="94">
        <f>IF(DATABASE!$X4480&lt;&gt;1,"",DATABASE!P4480)</f>
        <v/>
      </c>
      <c r="E4482" s="94">
        <f>IF(DATABASE!$X4480&lt;&gt;1,"",DATABASE!L4480)</f>
        <v/>
      </c>
      <c r="F4482" s="94">
        <f>IF(DATABASE!$X4480&lt;&gt;1,"",DATABASE!Q4480)</f>
        <v/>
      </c>
      <c r="G4482" s="94">
        <f>IF(DATABASE!$X4480&lt;&gt;1,"",DATABASE!C4480)</f>
        <v/>
      </c>
      <c r="H4482" s="94">
        <f>IF(DATABASE!$X4480&lt;&gt;1,"",DATABASE!D4480)</f>
        <v/>
      </c>
      <c r="I4482" s="93">
        <f>IF(DATABASE!$X4480&lt;&gt;1,"",DATABASE!S4480)</f>
        <v/>
      </c>
    </row>
    <row r="4483" ht="16.5" customHeight="1" s="111">
      <c r="A4483" s="92">
        <f>IF(DATABASE!$X4481&lt;&gt;1,"",DATABASE!B4481)</f>
        <v/>
      </c>
      <c r="B4483" s="93">
        <f>IF(DATABASE!$X4481&lt;&gt;1,"",DATABASE!M4481)</f>
        <v/>
      </c>
      <c r="C4483" s="94">
        <f>IF(DATABASE!$X4481&lt;&gt;1,"",DATABASE!A4481)</f>
        <v/>
      </c>
      <c r="D4483" s="94">
        <f>IF(DATABASE!$X4481&lt;&gt;1,"",DATABASE!P4481)</f>
        <v/>
      </c>
      <c r="E4483" s="94">
        <f>IF(DATABASE!$X4481&lt;&gt;1,"",DATABASE!L4481)</f>
        <v/>
      </c>
      <c r="F4483" s="94">
        <f>IF(DATABASE!$X4481&lt;&gt;1,"",DATABASE!Q4481)</f>
        <v/>
      </c>
      <c r="G4483" s="94">
        <f>IF(DATABASE!$X4481&lt;&gt;1,"",DATABASE!C4481)</f>
        <v/>
      </c>
      <c r="H4483" s="94">
        <f>IF(DATABASE!$X4481&lt;&gt;1,"",DATABASE!D4481)</f>
        <v/>
      </c>
      <c r="I4483" s="93">
        <f>IF(DATABASE!$X4481&lt;&gt;1,"",DATABASE!S4481)</f>
        <v/>
      </c>
    </row>
    <row r="4484" ht="16.5" customHeight="1" s="111">
      <c r="A4484" s="92">
        <f>IF(DATABASE!$X4482&lt;&gt;1,"",DATABASE!B4482)</f>
        <v/>
      </c>
      <c r="B4484" s="93">
        <f>IF(DATABASE!$X4482&lt;&gt;1,"",DATABASE!M4482)</f>
        <v/>
      </c>
      <c r="C4484" s="94">
        <f>IF(DATABASE!$X4482&lt;&gt;1,"",DATABASE!A4482)</f>
        <v/>
      </c>
      <c r="D4484" s="94">
        <f>IF(DATABASE!$X4482&lt;&gt;1,"",DATABASE!P4482)</f>
        <v/>
      </c>
      <c r="E4484" s="94">
        <f>IF(DATABASE!$X4482&lt;&gt;1,"",DATABASE!L4482)</f>
        <v/>
      </c>
      <c r="F4484" s="94">
        <f>IF(DATABASE!$X4482&lt;&gt;1,"",DATABASE!Q4482)</f>
        <v/>
      </c>
      <c r="G4484" s="94">
        <f>IF(DATABASE!$X4482&lt;&gt;1,"",DATABASE!C4482)</f>
        <v/>
      </c>
      <c r="H4484" s="94">
        <f>IF(DATABASE!$X4482&lt;&gt;1,"",DATABASE!D4482)</f>
        <v/>
      </c>
      <c r="I4484" s="93">
        <f>IF(DATABASE!$X4482&lt;&gt;1,"",DATABASE!S4482)</f>
        <v/>
      </c>
    </row>
    <row r="4485" ht="16.5" customHeight="1" s="111">
      <c r="A4485" s="92">
        <f>IF(DATABASE!$X4483&lt;&gt;1,"",DATABASE!B4483)</f>
        <v/>
      </c>
      <c r="B4485" s="93">
        <f>IF(DATABASE!$X4483&lt;&gt;1,"",DATABASE!M4483)</f>
        <v/>
      </c>
      <c r="C4485" s="94">
        <f>IF(DATABASE!$X4483&lt;&gt;1,"",DATABASE!A4483)</f>
        <v/>
      </c>
      <c r="D4485" s="94">
        <f>IF(DATABASE!$X4483&lt;&gt;1,"",DATABASE!P4483)</f>
        <v/>
      </c>
      <c r="E4485" s="94">
        <f>IF(DATABASE!$X4483&lt;&gt;1,"",DATABASE!L4483)</f>
        <v/>
      </c>
      <c r="F4485" s="94">
        <f>IF(DATABASE!$X4483&lt;&gt;1,"",DATABASE!Q4483)</f>
        <v/>
      </c>
      <c r="G4485" s="94">
        <f>IF(DATABASE!$X4483&lt;&gt;1,"",DATABASE!C4483)</f>
        <v/>
      </c>
      <c r="H4485" s="94">
        <f>IF(DATABASE!$X4483&lt;&gt;1,"",DATABASE!D4483)</f>
        <v/>
      </c>
      <c r="I4485" s="93">
        <f>IF(DATABASE!$X4483&lt;&gt;1,"",DATABASE!S4483)</f>
        <v/>
      </c>
    </row>
    <row r="4486" ht="16.5" customHeight="1" s="111">
      <c r="A4486" s="92">
        <f>IF(DATABASE!$X4484&lt;&gt;1,"",DATABASE!B4484)</f>
        <v/>
      </c>
      <c r="B4486" s="93">
        <f>IF(DATABASE!$X4484&lt;&gt;1,"",DATABASE!M4484)</f>
        <v/>
      </c>
      <c r="C4486" s="94">
        <f>IF(DATABASE!$X4484&lt;&gt;1,"",DATABASE!A4484)</f>
        <v/>
      </c>
      <c r="D4486" s="94">
        <f>IF(DATABASE!$X4484&lt;&gt;1,"",DATABASE!P4484)</f>
        <v/>
      </c>
      <c r="E4486" s="94">
        <f>IF(DATABASE!$X4484&lt;&gt;1,"",DATABASE!L4484)</f>
        <v/>
      </c>
      <c r="F4486" s="94">
        <f>IF(DATABASE!$X4484&lt;&gt;1,"",DATABASE!Q4484)</f>
        <v/>
      </c>
      <c r="G4486" s="94">
        <f>IF(DATABASE!$X4484&lt;&gt;1,"",DATABASE!C4484)</f>
        <v/>
      </c>
      <c r="H4486" s="94">
        <f>IF(DATABASE!$X4484&lt;&gt;1,"",DATABASE!D4484)</f>
        <v/>
      </c>
      <c r="I4486" s="93">
        <f>IF(DATABASE!$X4484&lt;&gt;1,"",DATABASE!S4484)</f>
        <v/>
      </c>
    </row>
    <row r="4487" ht="16.5" customHeight="1" s="111">
      <c r="A4487" s="92">
        <f>IF(DATABASE!$X4485&lt;&gt;1,"",DATABASE!B4485)</f>
        <v/>
      </c>
      <c r="B4487" s="93">
        <f>IF(DATABASE!$X4485&lt;&gt;1,"",DATABASE!M4485)</f>
        <v/>
      </c>
      <c r="C4487" s="94">
        <f>IF(DATABASE!$X4485&lt;&gt;1,"",DATABASE!A4485)</f>
        <v/>
      </c>
      <c r="D4487" s="94">
        <f>IF(DATABASE!$X4485&lt;&gt;1,"",DATABASE!P4485)</f>
        <v/>
      </c>
      <c r="E4487" s="94">
        <f>IF(DATABASE!$X4485&lt;&gt;1,"",DATABASE!L4485)</f>
        <v/>
      </c>
      <c r="F4487" s="94">
        <f>IF(DATABASE!$X4485&lt;&gt;1,"",DATABASE!Q4485)</f>
        <v/>
      </c>
      <c r="G4487" s="94">
        <f>IF(DATABASE!$X4485&lt;&gt;1,"",DATABASE!C4485)</f>
        <v/>
      </c>
      <c r="H4487" s="94">
        <f>IF(DATABASE!$X4485&lt;&gt;1,"",DATABASE!D4485)</f>
        <v/>
      </c>
      <c r="I4487" s="93">
        <f>IF(DATABASE!$X4485&lt;&gt;1,"",DATABASE!S4485)</f>
        <v/>
      </c>
    </row>
    <row r="4488" ht="16.5" customHeight="1" s="111">
      <c r="A4488" s="92">
        <f>IF(DATABASE!$X4486&lt;&gt;1,"",DATABASE!B4486)</f>
        <v/>
      </c>
      <c r="B4488" s="93">
        <f>IF(DATABASE!$X4486&lt;&gt;1,"",DATABASE!M4486)</f>
        <v/>
      </c>
      <c r="C4488" s="94">
        <f>IF(DATABASE!$X4486&lt;&gt;1,"",DATABASE!A4486)</f>
        <v/>
      </c>
      <c r="D4488" s="94">
        <f>IF(DATABASE!$X4486&lt;&gt;1,"",DATABASE!P4486)</f>
        <v/>
      </c>
      <c r="E4488" s="94">
        <f>IF(DATABASE!$X4486&lt;&gt;1,"",DATABASE!L4486)</f>
        <v/>
      </c>
      <c r="F4488" s="94">
        <f>IF(DATABASE!$X4486&lt;&gt;1,"",DATABASE!Q4486)</f>
        <v/>
      </c>
      <c r="G4488" s="94">
        <f>IF(DATABASE!$X4486&lt;&gt;1,"",DATABASE!C4486)</f>
        <v/>
      </c>
      <c r="H4488" s="94">
        <f>IF(DATABASE!$X4486&lt;&gt;1,"",DATABASE!D4486)</f>
        <v/>
      </c>
      <c r="I4488" s="93">
        <f>IF(DATABASE!$X4486&lt;&gt;1,"",DATABASE!S4486)</f>
        <v/>
      </c>
    </row>
    <row r="4489" ht="16.5" customHeight="1" s="111">
      <c r="A4489" s="92">
        <f>IF(DATABASE!$X4487&lt;&gt;1,"",DATABASE!B4487)</f>
        <v/>
      </c>
      <c r="B4489" s="93">
        <f>IF(DATABASE!$X4487&lt;&gt;1,"",DATABASE!M4487)</f>
        <v/>
      </c>
      <c r="C4489" s="94">
        <f>IF(DATABASE!$X4487&lt;&gt;1,"",DATABASE!A4487)</f>
        <v/>
      </c>
      <c r="D4489" s="94">
        <f>IF(DATABASE!$X4487&lt;&gt;1,"",DATABASE!P4487)</f>
        <v/>
      </c>
      <c r="E4489" s="94">
        <f>IF(DATABASE!$X4487&lt;&gt;1,"",DATABASE!L4487)</f>
        <v/>
      </c>
      <c r="F4489" s="94">
        <f>IF(DATABASE!$X4487&lt;&gt;1,"",DATABASE!Q4487)</f>
        <v/>
      </c>
      <c r="G4489" s="94">
        <f>IF(DATABASE!$X4487&lt;&gt;1,"",DATABASE!C4487)</f>
        <v/>
      </c>
      <c r="H4489" s="94">
        <f>IF(DATABASE!$X4487&lt;&gt;1,"",DATABASE!D4487)</f>
        <v/>
      </c>
      <c r="I4489" s="93">
        <f>IF(DATABASE!$X4487&lt;&gt;1,"",DATABASE!S4487)</f>
        <v/>
      </c>
    </row>
    <row r="4490" ht="16.5" customHeight="1" s="111">
      <c r="A4490" s="92">
        <f>IF(DATABASE!$X4488&lt;&gt;1,"",DATABASE!B4488)</f>
        <v/>
      </c>
      <c r="B4490" s="93">
        <f>IF(DATABASE!$X4488&lt;&gt;1,"",DATABASE!M4488)</f>
        <v/>
      </c>
      <c r="C4490" s="94">
        <f>IF(DATABASE!$X4488&lt;&gt;1,"",DATABASE!A4488)</f>
        <v/>
      </c>
      <c r="D4490" s="94">
        <f>IF(DATABASE!$X4488&lt;&gt;1,"",DATABASE!P4488)</f>
        <v/>
      </c>
      <c r="E4490" s="94">
        <f>IF(DATABASE!$X4488&lt;&gt;1,"",DATABASE!L4488)</f>
        <v/>
      </c>
      <c r="F4490" s="94">
        <f>IF(DATABASE!$X4488&lt;&gt;1,"",DATABASE!Q4488)</f>
        <v/>
      </c>
      <c r="G4490" s="94">
        <f>IF(DATABASE!$X4488&lt;&gt;1,"",DATABASE!C4488)</f>
        <v/>
      </c>
      <c r="H4490" s="94">
        <f>IF(DATABASE!$X4488&lt;&gt;1,"",DATABASE!D4488)</f>
        <v/>
      </c>
      <c r="I4490" s="93">
        <f>IF(DATABASE!$X4488&lt;&gt;1,"",DATABASE!S4488)</f>
        <v/>
      </c>
    </row>
    <row r="4491" ht="16.5" customHeight="1" s="111">
      <c r="A4491" s="92">
        <f>IF(DATABASE!$X4489&lt;&gt;1,"",DATABASE!B4489)</f>
        <v/>
      </c>
      <c r="B4491" s="93">
        <f>IF(DATABASE!$X4489&lt;&gt;1,"",DATABASE!M4489)</f>
        <v/>
      </c>
      <c r="C4491" s="94">
        <f>IF(DATABASE!$X4489&lt;&gt;1,"",DATABASE!A4489)</f>
        <v/>
      </c>
      <c r="D4491" s="94">
        <f>IF(DATABASE!$X4489&lt;&gt;1,"",DATABASE!P4489)</f>
        <v/>
      </c>
      <c r="E4491" s="94">
        <f>IF(DATABASE!$X4489&lt;&gt;1,"",DATABASE!L4489)</f>
        <v/>
      </c>
      <c r="F4491" s="94">
        <f>IF(DATABASE!$X4489&lt;&gt;1,"",DATABASE!Q4489)</f>
        <v/>
      </c>
      <c r="G4491" s="94">
        <f>IF(DATABASE!$X4489&lt;&gt;1,"",DATABASE!C4489)</f>
        <v/>
      </c>
      <c r="H4491" s="94">
        <f>IF(DATABASE!$X4489&lt;&gt;1,"",DATABASE!D4489)</f>
        <v/>
      </c>
      <c r="I4491" s="93">
        <f>IF(DATABASE!$X4489&lt;&gt;1,"",DATABASE!S4489)</f>
        <v/>
      </c>
    </row>
    <row r="4492" ht="16.5" customHeight="1" s="111">
      <c r="A4492" s="92">
        <f>IF(DATABASE!$X4490&lt;&gt;1,"",DATABASE!B4490)</f>
        <v/>
      </c>
      <c r="B4492" s="93">
        <f>IF(DATABASE!$X4490&lt;&gt;1,"",DATABASE!M4490)</f>
        <v/>
      </c>
      <c r="C4492" s="94">
        <f>IF(DATABASE!$X4490&lt;&gt;1,"",DATABASE!A4490)</f>
        <v/>
      </c>
      <c r="D4492" s="94">
        <f>IF(DATABASE!$X4490&lt;&gt;1,"",DATABASE!P4490)</f>
        <v/>
      </c>
      <c r="E4492" s="94">
        <f>IF(DATABASE!$X4490&lt;&gt;1,"",DATABASE!L4490)</f>
        <v/>
      </c>
      <c r="F4492" s="94">
        <f>IF(DATABASE!$X4490&lt;&gt;1,"",DATABASE!Q4490)</f>
        <v/>
      </c>
      <c r="G4492" s="94">
        <f>IF(DATABASE!$X4490&lt;&gt;1,"",DATABASE!C4490)</f>
        <v/>
      </c>
      <c r="H4492" s="94">
        <f>IF(DATABASE!$X4490&lt;&gt;1,"",DATABASE!D4490)</f>
        <v/>
      </c>
      <c r="I4492" s="93">
        <f>IF(DATABASE!$X4490&lt;&gt;1,"",DATABASE!S4490)</f>
        <v/>
      </c>
    </row>
    <row r="4493" ht="16.5" customHeight="1" s="111">
      <c r="A4493" s="92">
        <f>IF(DATABASE!$X4491&lt;&gt;1,"",DATABASE!B4491)</f>
        <v/>
      </c>
      <c r="B4493" s="93">
        <f>IF(DATABASE!$X4491&lt;&gt;1,"",DATABASE!M4491)</f>
        <v/>
      </c>
      <c r="C4493" s="94">
        <f>IF(DATABASE!$X4491&lt;&gt;1,"",DATABASE!A4491)</f>
        <v/>
      </c>
      <c r="D4493" s="94">
        <f>IF(DATABASE!$X4491&lt;&gt;1,"",DATABASE!P4491)</f>
        <v/>
      </c>
      <c r="E4493" s="94">
        <f>IF(DATABASE!$X4491&lt;&gt;1,"",DATABASE!L4491)</f>
        <v/>
      </c>
      <c r="F4493" s="94">
        <f>IF(DATABASE!$X4491&lt;&gt;1,"",DATABASE!Q4491)</f>
        <v/>
      </c>
      <c r="G4493" s="94">
        <f>IF(DATABASE!$X4491&lt;&gt;1,"",DATABASE!C4491)</f>
        <v/>
      </c>
      <c r="H4493" s="94">
        <f>IF(DATABASE!$X4491&lt;&gt;1,"",DATABASE!D4491)</f>
        <v/>
      </c>
      <c r="I4493" s="93">
        <f>IF(DATABASE!$X4491&lt;&gt;1,"",DATABASE!S4491)</f>
        <v/>
      </c>
    </row>
    <row r="4494" ht="16.5" customHeight="1" s="111">
      <c r="A4494" s="92">
        <f>IF(DATABASE!$X4492&lt;&gt;1,"",DATABASE!B4492)</f>
        <v/>
      </c>
      <c r="B4494" s="93">
        <f>IF(DATABASE!$X4492&lt;&gt;1,"",DATABASE!M4492)</f>
        <v/>
      </c>
      <c r="C4494" s="94">
        <f>IF(DATABASE!$X4492&lt;&gt;1,"",DATABASE!A4492)</f>
        <v/>
      </c>
      <c r="D4494" s="94">
        <f>IF(DATABASE!$X4492&lt;&gt;1,"",DATABASE!P4492)</f>
        <v/>
      </c>
      <c r="E4494" s="94">
        <f>IF(DATABASE!$X4492&lt;&gt;1,"",DATABASE!L4492)</f>
        <v/>
      </c>
      <c r="F4494" s="94">
        <f>IF(DATABASE!$X4492&lt;&gt;1,"",DATABASE!Q4492)</f>
        <v/>
      </c>
      <c r="G4494" s="94">
        <f>IF(DATABASE!$X4492&lt;&gt;1,"",DATABASE!C4492)</f>
        <v/>
      </c>
      <c r="H4494" s="94">
        <f>IF(DATABASE!$X4492&lt;&gt;1,"",DATABASE!D4492)</f>
        <v/>
      </c>
      <c r="I4494" s="93">
        <f>IF(DATABASE!$X4492&lt;&gt;1,"",DATABASE!S4492)</f>
        <v/>
      </c>
    </row>
    <row r="4495" ht="16.5" customHeight="1" s="111">
      <c r="A4495" s="92">
        <f>IF(DATABASE!$X4493&lt;&gt;1,"",DATABASE!B4493)</f>
        <v/>
      </c>
      <c r="B4495" s="93">
        <f>IF(DATABASE!$X4493&lt;&gt;1,"",DATABASE!M4493)</f>
        <v/>
      </c>
      <c r="C4495" s="94">
        <f>IF(DATABASE!$X4493&lt;&gt;1,"",DATABASE!A4493)</f>
        <v/>
      </c>
      <c r="D4495" s="94">
        <f>IF(DATABASE!$X4493&lt;&gt;1,"",DATABASE!P4493)</f>
        <v/>
      </c>
      <c r="E4495" s="94">
        <f>IF(DATABASE!$X4493&lt;&gt;1,"",DATABASE!L4493)</f>
        <v/>
      </c>
      <c r="F4495" s="94">
        <f>IF(DATABASE!$X4493&lt;&gt;1,"",DATABASE!Q4493)</f>
        <v/>
      </c>
      <c r="G4495" s="94">
        <f>IF(DATABASE!$X4493&lt;&gt;1,"",DATABASE!C4493)</f>
        <v/>
      </c>
      <c r="H4495" s="94">
        <f>IF(DATABASE!$X4493&lt;&gt;1,"",DATABASE!D4493)</f>
        <v/>
      </c>
      <c r="I4495" s="93">
        <f>IF(DATABASE!$X4493&lt;&gt;1,"",DATABASE!S4493)</f>
        <v/>
      </c>
    </row>
    <row r="4496" ht="16.5" customHeight="1" s="111">
      <c r="A4496" s="92">
        <f>IF(DATABASE!$X4494&lt;&gt;1,"",DATABASE!B4494)</f>
        <v/>
      </c>
      <c r="B4496" s="93">
        <f>IF(DATABASE!$X4494&lt;&gt;1,"",DATABASE!M4494)</f>
        <v/>
      </c>
      <c r="C4496" s="94">
        <f>IF(DATABASE!$X4494&lt;&gt;1,"",DATABASE!A4494)</f>
        <v/>
      </c>
      <c r="D4496" s="94">
        <f>IF(DATABASE!$X4494&lt;&gt;1,"",DATABASE!P4494)</f>
        <v/>
      </c>
      <c r="E4496" s="94">
        <f>IF(DATABASE!$X4494&lt;&gt;1,"",DATABASE!L4494)</f>
        <v/>
      </c>
      <c r="F4496" s="94">
        <f>IF(DATABASE!$X4494&lt;&gt;1,"",DATABASE!Q4494)</f>
        <v/>
      </c>
      <c r="G4496" s="94">
        <f>IF(DATABASE!$X4494&lt;&gt;1,"",DATABASE!C4494)</f>
        <v/>
      </c>
      <c r="H4496" s="94">
        <f>IF(DATABASE!$X4494&lt;&gt;1,"",DATABASE!D4494)</f>
        <v/>
      </c>
      <c r="I4496" s="93">
        <f>IF(DATABASE!$X4494&lt;&gt;1,"",DATABASE!S4494)</f>
        <v/>
      </c>
    </row>
    <row r="4497" ht="16.5" customHeight="1" s="111">
      <c r="A4497" s="92">
        <f>IF(DATABASE!$X4495&lt;&gt;1,"",DATABASE!B4495)</f>
        <v/>
      </c>
      <c r="B4497" s="93">
        <f>IF(DATABASE!$X4495&lt;&gt;1,"",DATABASE!M4495)</f>
        <v/>
      </c>
      <c r="C4497" s="94">
        <f>IF(DATABASE!$X4495&lt;&gt;1,"",DATABASE!A4495)</f>
        <v/>
      </c>
      <c r="D4497" s="94">
        <f>IF(DATABASE!$X4495&lt;&gt;1,"",DATABASE!P4495)</f>
        <v/>
      </c>
      <c r="E4497" s="94">
        <f>IF(DATABASE!$X4495&lt;&gt;1,"",DATABASE!L4495)</f>
        <v/>
      </c>
      <c r="F4497" s="94">
        <f>IF(DATABASE!$X4495&lt;&gt;1,"",DATABASE!Q4495)</f>
        <v/>
      </c>
      <c r="G4497" s="94">
        <f>IF(DATABASE!$X4495&lt;&gt;1,"",DATABASE!C4495)</f>
        <v/>
      </c>
      <c r="H4497" s="94">
        <f>IF(DATABASE!$X4495&lt;&gt;1,"",DATABASE!D4495)</f>
        <v/>
      </c>
      <c r="I4497" s="93">
        <f>IF(DATABASE!$X4495&lt;&gt;1,"",DATABASE!S4495)</f>
        <v/>
      </c>
    </row>
    <row r="4498" ht="16.5" customHeight="1" s="111">
      <c r="A4498" s="92">
        <f>IF(DATABASE!$X4496&lt;&gt;1,"",DATABASE!B4496)</f>
        <v/>
      </c>
      <c r="B4498" s="93">
        <f>IF(DATABASE!$X4496&lt;&gt;1,"",DATABASE!M4496)</f>
        <v/>
      </c>
      <c r="C4498" s="94">
        <f>IF(DATABASE!$X4496&lt;&gt;1,"",DATABASE!A4496)</f>
        <v/>
      </c>
      <c r="D4498" s="94">
        <f>IF(DATABASE!$X4496&lt;&gt;1,"",DATABASE!P4496)</f>
        <v/>
      </c>
      <c r="E4498" s="94">
        <f>IF(DATABASE!$X4496&lt;&gt;1,"",DATABASE!L4496)</f>
        <v/>
      </c>
      <c r="F4498" s="94">
        <f>IF(DATABASE!$X4496&lt;&gt;1,"",DATABASE!Q4496)</f>
        <v/>
      </c>
      <c r="G4498" s="94">
        <f>IF(DATABASE!$X4496&lt;&gt;1,"",DATABASE!C4496)</f>
        <v/>
      </c>
      <c r="H4498" s="94">
        <f>IF(DATABASE!$X4496&lt;&gt;1,"",DATABASE!D4496)</f>
        <v/>
      </c>
      <c r="I4498" s="93">
        <f>IF(DATABASE!$X4496&lt;&gt;1,"",DATABASE!S4496)</f>
        <v/>
      </c>
    </row>
    <row r="4499" ht="16.5" customHeight="1" s="111">
      <c r="A4499" s="92">
        <f>IF(DATABASE!$X4497&lt;&gt;1,"",DATABASE!B4497)</f>
        <v/>
      </c>
      <c r="B4499" s="93">
        <f>IF(DATABASE!$X4497&lt;&gt;1,"",DATABASE!M4497)</f>
        <v/>
      </c>
      <c r="C4499" s="94">
        <f>IF(DATABASE!$X4497&lt;&gt;1,"",DATABASE!A4497)</f>
        <v/>
      </c>
      <c r="D4499" s="94">
        <f>IF(DATABASE!$X4497&lt;&gt;1,"",DATABASE!P4497)</f>
        <v/>
      </c>
      <c r="E4499" s="94">
        <f>IF(DATABASE!$X4497&lt;&gt;1,"",DATABASE!L4497)</f>
        <v/>
      </c>
      <c r="F4499" s="94">
        <f>IF(DATABASE!$X4497&lt;&gt;1,"",DATABASE!Q4497)</f>
        <v/>
      </c>
      <c r="G4499" s="94">
        <f>IF(DATABASE!$X4497&lt;&gt;1,"",DATABASE!C4497)</f>
        <v/>
      </c>
      <c r="H4499" s="94">
        <f>IF(DATABASE!$X4497&lt;&gt;1,"",DATABASE!D4497)</f>
        <v/>
      </c>
      <c r="I4499" s="93">
        <f>IF(DATABASE!$X4497&lt;&gt;1,"",DATABASE!S4497)</f>
        <v/>
      </c>
    </row>
    <row r="4500" ht="16.5" customHeight="1" s="111">
      <c r="A4500" s="92">
        <f>IF(DATABASE!$X4498&lt;&gt;1,"",DATABASE!B4498)</f>
        <v/>
      </c>
      <c r="B4500" s="93">
        <f>IF(DATABASE!$X4498&lt;&gt;1,"",DATABASE!M4498)</f>
        <v/>
      </c>
      <c r="C4500" s="94">
        <f>IF(DATABASE!$X4498&lt;&gt;1,"",DATABASE!A4498)</f>
        <v/>
      </c>
      <c r="D4500" s="94">
        <f>IF(DATABASE!$X4498&lt;&gt;1,"",DATABASE!P4498)</f>
        <v/>
      </c>
      <c r="E4500" s="94">
        <f>IF(DATABASE!$X4498&lt;&gt;1,"",DATABASE!L4498)</f>
        <v/>
      </c>
      <c r="F4500" s="94">
        <f>IF(DATABASE!$X4498&lt;&gt;1,"",DATABASE!Q4498)</f>
        <v/>
      </c>
      <c r="G4500" s="94">
        <f>IF(DATABASE!$X4498&lt;&gt;1,"",DATABASE!C4498)</f>
        <v/>
      </c>
      <c r="H4500" s="94">
        <f>IF(DATABASE!$X4498&lt;&gt;1,"",DATABASE!D4498)</f>
        <v/>
      </c>
      <c r="I4500" s="93">
        <f>IF(DATABASE!$X4498&lt;&gt;1,"",DATABASE!S4498)</f>
        <v/>
      </c>
    </row>
    <row r="4501" ht="16.5" customHeight="1" s="111">
      <c r="A4501" s="92">
        <f>IF(DATABASE!$X4499&lt;&gt;1,"",DATABASE!B4499)</f>
        <v/>
      </c>
      <c r="B4501" s="93">
        <f>IF(DATABASE!$X4499&lt;&gt;1,"",DATABASE!M4499)</f>
        <v/>
      </c>
      <c r="C4501" s="94">
        <f>IF(DATABASE!$X4499&lt;&gt;1,"",DATABASE!A4499)</f>
        <v/>
      </c>
      <c r="D4501" s="94">
        <f>IF(DATABASE!$X4499&lt;&gt;1,"",DATABASE!P4499)</f>
        <v/>
      </c>
      <c r="E4501" s="94">
        <f>IF(DATABASE!$X4499&lt;&gt;1,"",DATABASE!L4499)</f>
        <v/>
      </c>
      <c r="F4501" s="94">
        <f>IF(DATABASE!$X4499&lt;&gt;1,"",DATABASE!Q4499)</f>
        <v/>
      </c>
      <c r="G4501" s="94">
        <f>IF(DATABASE!$X4499&lt;&gt;1,"",DATABASE!C4499)</f>
        <v/>
      </c>
      <c r="H4501" s="94">
        <f>IF(DATABASE!$X4499&lt;&gt;1,"",DATABASE!D4499)</f>
        <v/>
      </c>
      <c r="I4501" s="93">
        <f>IF(DATABASE!$X4499&lt;&gt;1,"",DATABASE!S4499)</f>
        <v/>
      </c>
    </row>
    <row r="4502" ht="16.5" customHeight="1" s="111">
      <c r="A4502" s="92">
        <f>IF(DATABASE!$X4500&lt;&gt;1,"",DATABASE!B4500)</f>
        <v/>
      </c>
      <c r="B4502" s="93">
        <f>IF(DATABASE!$X4500&lt;&gt;1,"",DATABASE!M4500)</f>
        <v/>
      </c>
      <c r="C4502" s="94">
        <f>IF(DATABASE!$X4500&lt;&gt;1,"",DATABASE!A4500)</f>
        <v/>
      </c>
      <c r="D4502" s="94">
        <f>IF(DATABASE!$X4500&lt;&gt;1,"",DATABASE!P4500)</f>
        <v/>
      </c>
      <c r="E4502" s="94">
        <f>IF(DATABASE!$X4500&lt;&gt;1,"",DATABASE!L4500)</f>
        <v/>
      </c>
      <c r="F4502" s="94">
        <f>IF(DATABASE!$X4500&lt;&gt;1,"",DATABASE!Q4500)</f>
        <v/>
      </c>
      <c r="G4502" s="94">
        <f>IF(DATABASE!$X4500&lt;&gt;1,"",DATABASE!C4500)</f>
        <v/>
      </c>
      <c r="H4502" s="94">
        <f>IF(DATABASE!$X4500&lt;&gt;1,"",DATABASE!D4500)</f>
        <v/>
      </c>
      <c r="I4502" s="93">
        <f>IF(DATABASE!$X4500&lt;&gt;1,"",DATABASE!S4500)</f>
        <v/>
      </c>
    </row>
    <row r="4503" ht="16.5" customHeight="1" s="111">
      <c r="A4503" s="92">
        <f>IF(DATABASE!$X4501&lt;&gt;1,"",DATABASE!B4501)</f>
        <v/>
      </c>
      <c r="B4503" s="93">
        <f>IF(DATABASE!$X4501&lt;&gt;1,"",DATABASE!M4501)</f>
        <v/>
      </c>
      <c r="C4503" s="94">
        <f>IF(DATABASE!$X4501&lt;&gt;1,"",DATABASE!A4501)</f>
        <v/>
      </c>
      <c r="D4503" s="94">
        <f>IF(DATABASE!$X4501&lt;&gt;1,"",DATABASE!P4501)</f>
        <v/>
      </c>
      <c r="E4503" s="94">
        <f>IF(DATABASE!$X4501&lt;&gt;1,"",DATABASE!L4501)</f>
        <v/>
      </c>
      <c r="F4503" s="94">
        <f>IF(DATABASE!$X4501&lt;&gt;1,"",DATABASE!Q4501)</f>
        <v/>
      </c>
      <c r="G4503" s="94">
        <f>IF(DATABASE!$X4501&lt;&gt;1,"",DATABASE!C4501)</f>
        <v/>
      </c>
      <c r="H4503" s="94">
        <f>IF(DATABASE!$X4501&lt;&gt;1,"",DATABASE!D4501)</f>
        <v/>
      </c>
      <c r="I4503" s="93">
        <f>IF(DATABASE!$X4501&lt;&gt;1,"",DATABASE!S4501)</f>
        <v/>
      </c>
    </row>
    <row r="4504" ht="16.5" customHeight="1" s="111">
      <c r="A4504" s="92">
        <f>IF(DATABASE!$X4502&lt;&gt;1,"",DATABASE!B4502)</f>
        <v/>
      </c>
      <c r="B4504" s="93">
        <f>IF(DATABASE!$X4502&lt;&gt;1,"",DATABASE!M4502)</f>
        <v/>
      </c>
      <c r="C4504" s="94">
        <f>IF(DATABASE!$X4502&lt;&gt;1,"",DATABASE!A4502)</f>
        <v/>
      </c>
      <c r="D4504" s="94">
        <f>IF(DATABASE!$X4502&lt;&gt;1,"",DATABASE!P4502)</f>
        <v/>
      </c>
      <c r="E4504" s="94">
        <f>IF(DATABASE!$X4502&lt;&gt;1,"",DATABASE!L4502)</f>
        <v/>
      </c>
      <c r="F4504" s="94">
        <f>IF(DATABASE!$X4502&lt;&gt;1,"",DATABASE!Q4502)</f>
        <v/>
      </c>
      <c r="G4504" s="94">
        <f>IF(DATABASE!$X4502&lt;&gt;1,"",DATABASE!C4502)</f>
        <v/>
      </c>
      <c r="H4504" s="94">
        <f>IF(DATABASE!$X4502&lt;&gt;1,"",DATABASE!D4502)</f>
        <v/>
      </c>
      <c r="I4504" s="93">
        <f>IF(DATABASE!$X4502&lt;&gt;1,"",DATABASE!S4502)</f>
        <v/>
      </c>
    </row>
    <row r="4505" ht="16.5" customHeight="1" s="111">
      <c r="A4505" s="92">
        <f>IF(DATABASE!$X4503&lt;&gt;1,"",DATABASE!B4503)</f>
        <v/>
      </c>
      <c r="B4505" s="93">
        <f>IF(DATABASE!$X4503&lt;&gt;1,"",DATABASE!M4503)</f>
        <v/>
      </c>
      <c r="C4505" s="94">
        <f>IF(DATABASE!$X4503&lt;&gt;1,"",DATABASE!A4503)</f>
        <v/>
      </c>
      <c r="D4505" s="94">
        <f>IF(DATABASE!$X4503&lt;&gt;1,"",DATABASE!P4503)</f>
        <v/>
      </c>
      <c r="E4505" s="94">
        <f>IF(DATABASE!$X4503&lt;&gt;1,"",DATABASE!L4503)</f>
        <v/>
      </c>
      <c r="F4505" s="94">
        <f>IF(DATABASE!$X4503&lt;&gt;1,"",DATABASE!Q4503)</f>
        <v/>
      </c>
      <c r="G4505" s="94">
        <f>IF(DATABASE!$X4503&lt;&gt;1,"",DATABASE!C4503)</f>
        <v/>
      </c>
      <c r="H4505" s="94">
        <f>IF(DATABASE!$X4503&lt;&gt;1,"",DATABASE!D4503)</f>
        <v/>
      </c>
      <c r="I4505" s="93">
        <f>IF(DATABASE!$X4503&lt;&gt;1,"",DATABASE!S4503)</f>
        <v/>
      </c>
    </row>
    <row r="4506" ht="16.5" customHeight="1" s="111">
      <c r="A4506" s="92">
        <f>IF(DATABASE!$X4504&lt;&gt;1,"",DATABASE!B4504)</f>
        <v/>
      </c>
      <c r="B4506" s="93">
        <f>IF(DATABASE!$X4504&lt;&gt;1,"",DATABASE!M4504)</f>
        <v/>
      </c>
      <c r="C4506" s="94">
        <f>IF(DATABASE!$X4504&lt;&gt;1,"",DATABASE!A4504)</f>
        <v/>
      </c>
      <c r="D4506" s="94">
        <f>IF(DATABASE!$X4504&lt;&gt;1,"",DATABASE!P4504)</f>
        <v/>
      </c>
      <c r="E4506" s="94">
        <f>IF(DATABASE!$X4504&lt;&gt;1,"",DATABASE!L4504)</f>
        <v/>
      </c>
      <c r="F4506" s="94">
        <f>IF(DATABASE!$X4504&lt;&gt;1,"",DATABASE!Q4504)</f>
        <v/>
      </c>
      <c r="G4506" s="94">
        <f>IF(DATABASE!$X4504&lt;&gt;1,"",DATABASE!C4504)</f>
        <v/>
      </c>
      <c r="H4506" s="94">
        <f>IF(DATABASE!$X4504&lt;&gt;1,"",DATABASE!D4504)</f>
        <v/>
      </c>
      <c r="I4506" s="93">
        <f>IF(DATABASE!$X4504&lt;&gt;1,"",DATABASE!S4504)</f>
        <v/>
      </c>
    </row>
    <row r="4507" ht="16.5" customHeight="1" s="111">
      <c r="A4507" s="92">
        <f>IF(DATABASE!$X4505&lt;&gt;1,"",DATABASE!B4505)</f>
        <v/>
      </c>
      <c r="B4507" s="93">
        <f>IF(DATABASE!$X4505&lt;&gt;1,"",DATABASE!M4505)</f>
        <v/>
      </c>
      <c r="C4507" s="94">
        <f>IF(DATABASE!$X4505&lt;&gt;1,"",DATABASE!A4505)</f>
        <v/>
      </c>
      <c r="D4507" s="94">
        <f>IF(DATABASE!$X4505&lt;&gt;1,"",DATABASE!P4505)</f>
        <v/>
      </c>
      <c r="E4507" s="94">
        <f>IF(DATABASE!$X4505&lt;&gt;1,"",DATABASE!L4505)</f>
        <v/>
      </c>
      <c r="F4507" s="94">
        <f>IF(DATABASE!$X4505&lt;&gt;1,"",DATABASE!Q4505)</f>
        <v/>
      </c>
      <c r="G4507" s="94">
        <f>IF(DATABASE!$X4505&lt;&gt;1,"",DATABASE!C4505)</f>
        <v/>
      </c>
      <c r="H4507" s="94">
        <f>IF(DATABASE!$X4505&lt;&gt;1,"",DATABASE!D4505)</f>
        <v/>
      </c>
      <c r="I4507" s="93">
        <f>IF(DATABASE!$X4505&lt;&gt;1,"",DATABASE!S4505)</f>
        <v/>
      </c>
    </row>
    <row r="4508" ht="16.5" customHeight="1" s="111">
      <c r="A4508" s="92">
        <f>IF(DATABASE!$X4506&lt;&gt;1,"",DATABASE!B4506)</f>
        <v/>
      </c>
      <c r="B4508" s="93">
        <f>IF(DATABASE!$X4506&lt;&gt;1,"",DATABASE!M4506)</f>
        <v/>
      </c>
      <c r="C4508" s="94">
        <f>IF(DATABASE!$X4506&lt;&gt;1,"",DATABASE!A4506)</f>
        <v/>
      </c>
      <c r="D4508" s="94">
        <f>IF(DATABASE!$X4506&lt;&gt;1,"",DATABASE!P4506)</f>
        <v/>
      </c>
      <c r="E4508" s="94">
        <f>IF(DATABASE!$X4506&lt;&gt;1,"",DATABASE!L4506)</f>
        <v/>
      </c>
      <c r="F4508" s="94">
        <f>IF(DATABASE!$X4506&lt;&gt;1,"",DATABASE!Q4506)</f>
        <v/>
      </c>
      <c r="G4508" s="94">
        <f>IF(DATABASE!$X4506&lt;&gt;1,"",DATABASE!C4506)</f>
        <v/>
      </c>
      <c r="H4508" s="94">
        <f>IF(DATABASE!$X4506&lt;&gt;1,"",DATABASE!D4506)</f>
        <v/>
      </c>
      <c r="I4508" s="93">
        <f>IF(DATABASE!$X4506&lt;&gt;1,"",DATABASE!S4506)</f>
        <v/>
      </c>
    </row>
    <row r="4509" ht="16.5" customHeight="1" s="111">
      <c r="A4509" s="92">
        <f>IF(DATABASE!$X4507&lt;&gt;1,"",DATABASE!B4507)</f>
        <v/>
      </c>
      <c r="B4509" s="93">
        <f>IF(DATABASE!$X4507&lt;&gt;1,"",DATABASE!M4507)</f>
        <v/>
      </c>
      <c r="C4509" s="94">
        <f>IF(DATABASE!$X4507&lt;&gt;1,"",DATABASE!A4507)</f>
        <v/>
      </c>
      <c r="D4509" s="94">
        <f>IF(DATABASE!$X4507&lt;&gt;1,"",DATABASE!P4507)</f>
        <v/>
      </c>
      <c r="E4509" s="94">
        <f>IF(DATABASE!$X4507&lt;&gt;1,"",DATABASE!L4507)</f>
        <v/>
      </c>
      <c r="F4509" s="94">
        <f>IF(DATABASE!$X4507&lt;&gt;1,"",DATABASE!Q4507)</f>
        <v/>
      </c>
      <c r="G4509" s="94">
        <f>IF(DATABASE!$X4507&lt;&gt;1,"",DATABASE!C4507)</f>
        <v/>
      </c>
      <c r="H4509" s="94">
        <f>IF(DATABASE!$X4507&lt;&gt;1,"",DATABASE!D4507)</f>
        <v/>
      </c>
      <c r="I4509" s="93">
        <f>IF(DATABASE!$X4507&lt;&gt;1,"",DATABASE!S4507)</f>
        <v/>
      </c>
    </row>
    <row r="4510" ht="16.5" customHeight="1" s="111">
      <c r="A4510" s="92">
        <f>IF(DATABASE!$X4508&lt;&gt;1,"",DATABASE!B4508)</f>
        <v/>
      </c>
      <c r="B4510" s="93">
        <f>IF(DATABASE!$X4508&lt;&gt;1,"",DATABASE!M4508)</f>
        <v/>
      </c>
      <c r="C4510" s="94">
        <f>IF(DATABASE!$X4508&lt;&gt;1,"",DATABASE!A4508)</f>
        <v/>
      </c>
      <c r="D4510" s="94">
        <f>IF(DATABASE!$X4508&lt;&gt;1,"",DATABASE!P4508)</f>
        <v/>
      </c>
      <c r="E4510" s="94">
        <f>IF(DATABASE!$X4508&lt;&gt;1,"",DATABASE!L4508)</f>
        <v/>
      </c>
      <c r="F4510" s="94">
        <f>IF(DATABASE!$X4508&lt;&gt;1,"",DATABASE!Q4508)</f>
        <v/>
      </c>
      <c r="G4510" s="94">
        <f>IF(DATABASE!$X4508&lt;&gt;1,"",DATABASE!C4508)</f>
        <v/>
      </c>
      <c r="H4510" s="94">
        <f>IF(DATABASE!$X4508&lt;&gt;1,"",DATABASE!D4508)</f>
        <v/>
      </c>
      <c r="I4510" s="93">
        <f>IF(DATABASE!$X4508&lt;&gt;1,"",DATABASE!S4508)</f>
        <v/>
      </c>
    </row>
    <row r="4511" ht="16.5" customHeight="1" s="111">
      <c r="A4511" s="92">
        <f>IF(DATABASE!$X4509&lt;&gt;1,"",DATABASE!B4509)</f>
        <v/>
      </c>
      <c r="B4511" s="93">
        <f>IF(DATABASE!$X4509&lt;&gt;1,"",DATABASE!M4509)</f>
        <v/>
      </c>
      <c r="C4511" s="94">
        <f>IF(DATABASE!$X4509&lt;&gt;1,"",DATABASE!A4509)</f>
        <v/>
      </c>
      <c r="D4511" s="94">
        <f>IF(DATABASE!$X4509&lt;&gt;1,"",DATABASE!P4509)</f>
        <v/>
      </c>
      <c r="E4511" s="94">
        <f>IF(DATABASE!$X4509&lt;&gt;1,"",DATABASE!L4509)</f>
        <v/>
      </c>
      <c r="F4511" s="94">
        <f>IF(DATABASE!$X4509&lt;&gt;1,"",DATABASE!Q4509)</f>
        <v/>
      </c>
      <c r="G4511" s="94">
        <f>IF(DATABASE!$X4509&lt;&gt;1,"",DATABASE!C4509)</f>
        <v/>
      </c>
      <c r="H4511" s="94">
        <f>IF(DATABASE!$X4509&lt;&gt;1,"",DATABASE!D4509)</f>
        <v/>
      </c>
      <c r="I4511" s="93">
        <f>IF(DATABASE!$X4509&lt;&gt;1,"",DATABASE!S4509)</f>
        <v/>
      </c>
    </row>
    <row r="4512" ht="16.5" customHeight="1" s="111">
      <c r="A4512" s="92">
        <f>IF(DATABASE!$X4510&lt;&gt;1,"",DATABASE!B4510)</f>
        <v/>
      </c>
      <c r="B4512" s="93">
        <f>IF(DATABASE!$X4510&lt;&gt;1,"",DATABASE!M4510)</f>
        <v/>
      </c>
      <c r="C4512" s="94">
        <f>IF(DATABASE!$X4510&lt;&gt;1,"",DATABASE!A4510)</f>
        <v/>
      </c>
      <c r="D4512" s="94">
        <f>IF(DATABASE!$X4510&lt;&gt;1,"",DATABASE!P4510)</f>
        <v/>
      </c>
      <c r="E4512" s="94">
        <f>IF(DATABASE!$X4510&lt;&gt;1,"",DATABASE!L4510)</f>
        <v/>
      </c>
      <c r="F4512" s="94">
        <f>IF(DATABASE!$X4510&lt;&gt;1,"",DATABASE!Q4510)</f>
        <v/>
      </c>
      <c r="G4512" s="94">
        <f>IF(DATABASE!$X4510&lt;&gt;1,"",DATABASE!C4510)</f>
        <v/>
      </c>
      <c r="H4512" s="94">
        <f>IF(DATABASE!$X4510&lt;&gt;1,"",DATABASE!D4510)</f>
        <v/>
      </c>
      <c r="I4512" s="93">
        <f>IF(DATABASE!$X4510&lt;&gt;1,"",DATABASE!S4510)</f>
        <v/>
      </c>
    </row>
    <row r="4513" ht="16.5" customHeight="1" s="111">
      <c r="A4513" s="92">
        <f>IF(DATABASE!$X4511&lt;&gt;1,"",DATABASE!B4511)</f>
        <v/>
      </c>
      <c r="B4513" s="93">
        <f>IF(DATABASE!$X4511&lt;&gt;1,"",DATABASE!M4511)</f>
        <v/>
      </c>
      <c r="C4513" s="94">
        <f>IF(DATABASE!$X4511&lt;&gt;1,"",DATABASE!A4511)</f>
        <v/>
      </c>
      <c r="D4513" s="94">
        <f>IF(DATABASE!$X4511&lt;&gt;1,"",DATABASE!P4511)</f>
        <v/>
      </c>
      <c r="E4513" s="94">
        <f>IF(DATABASE!$X4511&lt;&gt;1,"",DATABASE!L4511)</f>
        <v/>
      </c>
      <c r="F4513" s="94">
        <f>IF(DATABASE!$X4511&lt;&gt;1,"",DATABASE!Q4511)</f>
        <v/>
      </c>
      <c r="G4513" s="94">
        <f>IF(DATABASE!$X4511&lt;&gt;1,"",DATABASE!C4511)</f>
        <v/>
      </c>
      <c r="H4513" s="94">
        <f>IF(DATABASE!$X4511&lt;&gt;1,"",DATABASE!D4511)</f>
        <v/>
      </c>
      <c r="I4513" s="93">
        <f>IF(DATABASE!$X4511&lt;&gt;1,"",DATABASE!S4511)</f>
        <v/>
      </c>
    </row>
    <row r="4514" ht="16.5" customHeight="1" s="111">
      <c r="A4514" s="92">
        <f>IF(DATABASE!$X4512&lt;&gt;1,"",DATABASE!B4512)</f>
        <v/>
      </c>
      <c r="B4514" s="93">
        <f>IF(DATABASE!$X4512&lt;&gt;1,"",DATABASE!M4512)</f>
        <v/>
      </c>
      <c r="C4514" s="94">
        <f>IF(DATABASE!$X4512&lt;&gt;1,"",DATABASE!A4512)</f>
        <v/>
      </c>
      <c r="D4514" s="94">
        <f>IF(DATABASE!$X4512&lt;&gt;1,"",DATABASE!P4512)</f>
        <v/>
      </c>
      <c r="E4514" s="94">
        <f>IF(DATABASE!$X4512&lt;&gt;1,"",DATABASE!L4512)</f>
        <v/>
      </c>
      <c r="F4514" s="94">
        <f>IF(DATABASE!$X4512&lt;&gt;1,"",DATABASE!Q4512)</f>
        <v/>
      </c>
      <c r="G4514" s="94">
        <f>IF(DATABASE!$X4512&lt;&gt;1,"",DATABASE!C4512)</f>
        <v/>
      </c>
      <c r="H4514" s="94">
        <f>IF(DATABASE!$X4512&lt;&gt;1,"",DATABASE!D4512)</f>
        <v/>
      </c>
      <c r="I4514" s="93">
        <f>IF(DATABASE!$X4512&lt;&gt;1,"",DATABASE!S4512)</f>
        <v/>
      </c>
    </row>
    <row r="4515" ht="16.5" customHeight="1" s="111">
      <c r="A4515" s="92">
        <f>IF(DATABASE!$X4513&lt;&gt;1,"",DATABASE!B4513)</f>
        <v/>
      </c>
      <c r="B4515" s="93">
        <f>IF(DATABASE!$X4513&lt;&gt;1,"",DATABASE!M4513)</f>
        <v/>
      </c>
      <c r="C4515" s="94">
        <f>IF(DATABASE!$X4513&lt;&gt;1,"",DATABASE!A4513)</f>
        <v/>
      </c>
      <c r="D4515" s="94">
        <f>IF(DATABASE!$X4513&lt;&gt;1,"",DATABASE!P4513)</f>
        <v/>
      </c>
      <c r="E4515" s="94">
        <f>IF(DATABASE!$X4513&lt;&gt;1,"",DATABASE!L4513)</f>
        <v/>
      </c>
      <c r="F4515" s="94">
        <f>IF(DATABASE!$X4513&lt;&gt;1,"",DATABASE!Q4513)</f>
        <v/>
      </c>
      <c r="G4515" s="94">
        <f>IF(DATABASE!$X4513&lt;&gt;1,"",DATABASE!C4513)</f>
        <v/>
      </c>
      <c r="H4515" s="94">
        <f>IF(DATABASE!$X4513&lt;&gt;1,"",DATABASE!D4513)</f>
        <v/>
      </c>
      <c r="I4515" s="93">
        <f>IF(DATABASE!$X4513&lt;&gt;1,"",DATABASE!S4513)</f>
        <v/>
      </c>
    </row>
    <row r="4516" ht="16.5" customHeight="1" s="111">
      <c r="A4516" s="92">
        <f>IF(DATABASE!$X4514&lt;&gt;1,"",DATABASE!B4514)</f>
        <v/>
      </c>
      <c r="B4516" s="93">
        <f>IF(DATABASE!$X4514&lt;&gt;1,"",DATABASE!M4514)</f>
        <v/>
      </c>
      <c r="C4516" s="94">
        <f>IF(DATABASE!$X4514&lt;&gt;1,"",DATABASE!A4514)</f>
        <v/>
      </c>
      <c r="D4516" s="94">
        <f>IF(DATABASE!$X4514&lt;&gt;1,"",DATABASE!P4514)</f>
        <v/>
      </c>
      <c r="E4516" s="94">
        <f>IF(DATABASE!$X4514&lt;&gt;1,"",DATABASE!L4514)</f>
        <v/>
      </c>
      <c r="F4516" s="94">
        <f>IF(DATABASE!$X4514&lt;&gt;1,"",DATABASE!Q4514)</f>
        <v/>
      </c>
      <c r="G4516" s="94">
        <f>IF(DATABASE!$X4514&lt;&gt;1,"",DATABASE!C4514)</f>
        <v/>
      </c>
      <c r="H4516" s="94">
        <f>IF(DATABASE!$X4514&lt;&gt;1,"",DATABASE!D4514)</f>
        <v/>
      </c>
      <c r="I4516" s="93">
        <f>IF(DATABASE!$X4514&lt;&gt;1,"",DATABASE!S4514)</f>
        <v/>
      </c>
    </row>
    <row r="4517" ht="16.5" customHeight="1" s="111">
      <c r="A4517" s="92">
        <f>IF(DATABASE!$X4515&lt;&gt;1,"",DATABASE!B4515)</f>
        <v/>
      </c>
      <c r="B4517" s="93">
        <f>IF(DATABASE!$X4515&lt;&gt;1,"",DATABASE!M4515)</f>
        <v/>
      </c>
      <c r="C4517" s="94">
        <f>IF(DATABASE!$X4515&lt;&gt;1,"",DATABASE!A4515)</f>
        <v/>
      </c>
      <c r="D4517" s="94">
        <f>IF(DATABASE!$X4515&lt;&gt;1,"",DATABASE!P4515)</f>
        <v/>
      </c>
      <c r="E4517" s="94">
        <f>IF(DATABASE!$X4515&lt;&gt;1,"",DATABASE!L4515)</f>
        <v/>
      </c>
      <c r="F4517" s="94">
        <f>IF(DATABASE!$X4515&lt;&gt;1,"",DATABASE!Q4515)</f>
        <v/>
      </c>
      <c r="G4517" s="94">
        <f>IF(DATABASE!$X4515&lt;&gt;1,"",DATABASE!C4515)</f>
        <v/>
      </c>
      <c r="H4517" s="94">
        <f>IF(DATABASE!$X4515&lt;&gt;1,"",DATABASE!D4515)</f>
        <v/>
      </c>
      <c r="I4517" s="93">
        <f>IF(DATABASE!$X4515&lt;&gt;1,"",DATABASE!S4515)</f>
        <v/>
      </c>
    </row>
    <row r="4518" ht="16.5" customHeight="1" s="111">
      <c r="A4518" s="92">
        <f>IF(DATABASE!$X4516&lt;&gt;1,"",DATABASE!B4516)</f>
        <v/>
      </c>
      <c r="B4518" s="93">
        <f>IF(DATABASE!$X4516&lt;&gt;1,"",DATABASE!M4516)</f>
        <v/>
      </c>
      <c r="C4518" s="94">
        <f>IF(DATABASE!$X4516&lt;&gt;1,"",DATABASE!A4516)</f>
        <v/>
      </c>
      <c r="D4518" s="94">
        <f>IF(DATABASE!$X4516&lt;&gt;1,"",DATABASE!P4516)</f>
        <v/>
      </c>
      <c r="E4518" s="94">
        <f>IF(DATABASE!$X4516&lt;&gt;1,"",DATABASE!L4516)</f>
        <v/>
      </c>
      <c r="F4518" s="94">
        <f>IF(DATABASE!$X4516&lt;&gt;1,"",DATABASE!Q4516)</f>
        <v/>
      </c>
      <c r="G4518" s="94">
        <f>IF(DATABASE!$X4516&lt;&gt;1,"",DATABASE!C4516)</f>
        <v/>
      </c>
      <c r="H4518" s="94">
        <f>IF(DATABASE!$X4516&lt;&gt;1,"",DATABASE!D4516)</f>
        <v/>
      </c>
      <c r="I4518" s="93">
        <f>IF(DATABASE!$X4516&lt;&gt;1,"",DATABASE!S4516)</f>
        <v/>
      </c>
    </row>
    <row r="4519" ht="16.5" customHeight="1" s="111">
      <c r="A4519" s="92">
        <f>IF(DATABASE!$X4517&lt;&gt;1,"",DATABASE!B4517)</f>
        <v/>
      </c>
      <c r="B4519" s="93">
        <f>IF(DATABASE!$X4517&lt;&gt;1,"",DATABASE!M4517)</f>
        <v/>
      </c>
      <c r="C4519" s="94">
        <f>IF(DATABASE!$X4517&lt;&gt;1,"",DATABASE!A4517)</f>
        <v/>
      </c>
      <c r="D4519" s="94">
        <f>IF(DATABASE!$X4517&lt;&gt;1,"",DATABASE!P4517)</f>
        <v/>
      </c>
      <c r="E4519" s="94">
        <f>IF(DATABASE!$X4517&lt;&gt;1,"",DATABASE!L4517)</f>
        <v/>
      </c>
      <c r="F4519" s="94">
        <f>IF(DATABASE!$X4517&lt;&gt;1,"",DATABASE!Q4517)</f>
        <v/>
      </c>
      <c r="G4519" s="94">
        <f>IF(DATABASE!$X4517&lt;&gt;1,"",DATABASE!C4517)</f>
        <v/>
      </c>
      <c r="H4519" s="94">
        <f>IF(DATABASE!$X4517&lt;&gt;1,"",DATABASE!D4517)</f>
        <v/>
      </c>
      <c r="I4519" s="93">
        <f>IF(DATABASE!$X4517&lt;&gt;1,"",DATABASE!S4517)</f>
        <v/>
      </c>
    </row>
    <row r="4520" ht="16.5" customHeight="1" s="111">
      <c r="A4520" s="92">
        <f>IF(DATABASE!$X4518&lt;&gt;1,"",DATABASE!B4518)</f>
        <v/>
      </c>
      <c r="B4520" s="93">
        <f>IF(DATABASE!$X4518&lt;&gt;1,"",DATABASE!M4518)</f>
        <v/>
      </c>
      <c r="C4520" s="94">
        <f>IF(DATABASE!$X4518&lt;&gt;1,"",DATABASE!A4518)</f>
        <v/>
      </c>
      <c r="D4520" s="94">
        <f>IF(DATABASE!$X4518&lt;&gt;1,"",DATABASE!P4518)</f>
        <v/>
      </c>
      <c r="E4520" s="94">
        <f>IF(DATABASE!$X4518&lt;&gt;1,"",DATABASE!L4518)</f>
        <v/>
      </c>
      <c r="F4520" s="94">
        <f>IF(DATABASE!$X4518&lt;&gt;1,"",DATABASE!Q4518)</f>
        <v/>
      </c>
      <c r="G4520" s="94">
        <f>IF(DATABASE!$X4518&lt;&gt;1,"",DATABASE!C4518)</f>
        <v/>
      </c>
      <c r="H4520" s="94">
        <f>IF(DATABASE!$X4518&lt;&gt;1,"",DATABASE!D4518)</f>
        <v/>
      </c>
      <c r="I4520" s="93">
        <f>IF(DATABASE!$X4518&lt;&gt;1,"",DATABASE!S4518)</f>
        <v/>
      </c>
    </row>
    <row r="4521" ht="16.5" customHeight="1" s="111">
      <c r="A4521" s="92">
        <f>IF(DATABASE!$X4519&lt;&gt;1,"",DATABASE!B4519)</f>
        <v/>
      </c>
      <c r="B4521" s="93">
        <f>IF(DATABASE!$X4519&lt;&gt;1,"",DATABASE!M4519)</f>
        <v/>
      </c>
      <c r="C4521" s="94">
        <f>IF(DATABASE!$X4519&lt;&gt;1,"",DATABASE!A4519)</f>
        <v/>
      </c>
      <c r="D4521" s="94">
        <f>IF(DATABASE!$X4519&lt;&gt;1,"",DATABASE!P4519)</f>
        <v/>
      </c>
      <c r="E4521" s="94">
        <f>IF(DATABASE!$X4519&lt;&gt;1,"",DATABASE!L4519)</f>
        <v/>
      </c>
      <c r="F4521" s="94">
        <f>IF(DATABASE!$X4519&lt;&gt;1,"",DATABASE!Q4519)</f>
        <v/>
      </c>
      <c r="G4521" s="94">
        <f>IF(DATABASE!$X4519&lt;&gt;1,"",DATABASE!C4519)</f>
        <v/>
      </c>
      <c r="H4521" s="94">
        <f>IF(DATABASE!$X4519&lt;&gt;1,"",DATABASE!D4519)</f>
        <v/>
      </c>
      <c r="I4521" s="93">
        <f>IF(DATABASE!$X4519&lt;&gt;1,"",DATABASE!S4519)</f>
        <v/>
      </c>
    </row>
    <row r="4522" ht="16.5" customHeight="1" s="111">
      <c r="A4522" s="92">
        <f>IF(DATABASE!$X4520&lt;&gt;1,"",DATABASE!B4520)</f>
        <v/>
      </c>
      <c r="B4522" s="93">
        <f>IF(DATABASE!$X4520&lt;&gt;1,"",DATABASE!M4520)</f>
        <v/>
      </c>
      <c r="C4522" s="94">
        <f>IF(DATABASE!$X4520&lt;&gt;1,"",DATABASE!A4520)</f>
        <v/>
      </c>
      <c r="D4522" s="94">
        <f>IF(DATABASE!$X4520&lt;&gt;1,"",DATABASE!P4520)</f>
        <v/>
      </c>
      <c r="E4522" s="94">
        <f>IF(DATABASE!$X4520&lt;&gt;1,"",DATABASE!L4520)</f>
        <v/>
      </c>
      <c r="F4522" s="94">
        <f>IF(DATABASE!$X4520&lt;&gt;1,"",DATABASE!Q4520)</f>
        <v/>
      </c>
      <c r="G4522" s="94">
        <f>IF(DATABASE!$X4520&lt;&gt;1,"",DATABASE!C4520)</f>
        <v/>
      </c>
      <c r="H4522" s="94">
        <f>IF(DATABASE!$X4520&lt;&gt;1,"",DATABASE!D4520)</f>
        <v/>
      </c>
      <c r="I4522" s="93">
        <f>IF(DATABASE!$X4520&lt;&gt;1,"",DATABASE!S4520)</f>
        <v/>
      </c>
    </row>
    <row r="4523" ht="16.5" customHeight="1" s="111">
      <c r="A4523" s="92">
        <f>IF(DATABASE!$X4521&lt;&gt;1,"",DATABASE!B4521)</f>
        <v/>
      </c>
      <c r="B4523" s="93">
        <f>IF(DATABASE!$X4521&lt;&gt;1,"",DATABASE!M4521)</f>
        <v/>
      </c>
      <c r="C4523" s="94">
        <f>IF(DATABASE!$X4521&lt;&gt;1,"",DATABASE!A4521)</f>
        <v/>
      </c>
      <c r="D4523" s="94">
        <f>IF(DATABASE!$X4521&lt;&gt;1,"",DATABASE!P4521)</f>
        <v/>
      </c>
      <c r="E4523" s="94">
        <f>IF(DATABASE!$X4521&lt;&gt;1,"",DATABASE!L4521)</f>
        <v/>
      </c>
      <c r="F4523" s="94">
        <f>IF(DATABASE!$X4521&lt;&gt;1,"",DATABASE!Q4521)</f>
        <v/>
      </c>
      <c r="G4523" s="94">
        <f>IF(DATABASE!$X4521&lt;&gt;1,"",DATABASE!C4521)</f>
        <v/>
      </c>
      <c r="H4523" s="94">
        <f>IF(DATABASE!$X4521&lt;&gt;1,"",DATABASE!D4521)</f>
        <v/>
      </c>
      <c r="I4523" s="93">
        <f>IF(DATABASE!$X4521&lt;&gt;1,"",DATABASE!S4521)</f>
        <v/>
      </c>
    </row>
    <row r="4524" ht="16.5" customHeight="1" s="111">
      <c r="A4524" s="92">
        <f>IF(DATABASE!$X4522&lt;&gt;1,"",DATABASE!B4522)</f>
        <v/>
      </c>
      <c r="B4524" s="93">
        <f>IF(DATABASE!$X4522&lt;&gt;1,"",DATABASE!M4522)</f>
        <v/>
      </c>
      <c r="C4524" s="94">
        <f>IF(DATABASE!$X4522&lt;&gt;1,"",DATABASE!A4522)</f>
        <v/>
      </c>
      <c r="D4524" s="94">
        <f>IF(DATABASE!$X4522&lt;&gt;1,"",DATABASE!P4522)</f>
        <v/>
      </c>
      <c r="E4524" s="94">
        <f>IF(DATABASE!$X4522&lt;&gt;1,"",DATABASE!L4522)</f>
        <v/>
      </c>
      <c r="F4524" s="94">
        <f>IF(DATABASE!$X4522&lt;&gt;1,"",DATABASE!Q4522)</f>
        <v/>
      </c>
      <c r="G4524" s="94">
        <f>IF(DATABASE!$X4522&lt;&gt;1,"",DATABASE!C4522)</f>
        <v/>
      </c>
      <c r="H4524" s="94">
        <f>IF(DATABASE!$X4522&lt;&gt;1,"",DATABASE!D4522)</f>
        <v/>
      </c>
      <c r="I4524" s="93">
        <f>IF(DATABASE!$X4522&lt;&gt;1,"",DATABASE!S4522)</f>
        <v/>
      </c>
    </row>
    <row r="4525" ht="16.5" customHeight="1" s="111">
      <c r="A4525" s="92">
        <f>IF(DATABASE!$X4523&lt;&gt;1,"",DATABASE!B4523)</f>
        <v/>
      </c>
      <c r="B4525" s="93">
        <f>IF(DATABASE!$X4523&lt;&gt;1,"",DATABASE!M4523)</f>
        <v/>
      </c>
      <c r="C4525" s="94">
        <f>IF(DATABASE!$X4523&lt;&gt;1,"",DATABASE!A4523)</f>
        <v/>
      </c>
      <c r="D4525" s="94">
        <f>IF(DATABASE!$X4523&lt;&gt;1,"",DATABASE!P4523)</f>
        <v/>
      </c>
      <c r="E4525" s="94">
        <f>IF(DATABASE!$X4523&lt;&gt;1,"",DATABASE!L4523)</f>
        <v/>
      </c>
      <c r="F4525" s="94">
        <f>IF(DATABASE!$X4523&lt;&gt;1,"",DATABASE!Q4523)</f>
        <v/>
      </c>
      <c r="G4525" s="94">
        <f>IF(DATABASE!$X4523&lt;&gt;1,"",DATABASE!C4523)</f>
        <v/>
      </c>
      <c r="H4525" s="94">
        <f>IF(DATABASE!$X4523&lt;&gt;1,"",DATABASE!D4523)</f>
        <v/>
      </c>
      <c r="I4525" s="93">
        <f>IF(DATABASE!$X4523&lt;&gt;1,"",DATABASE!S4523)</f>
        <v/>
      </c>
    </row>
    <row r="4526" ht="16.5" customHeight="1" s="111">
      <c r="A4526" s="92">
        <f>IF(DATABASE!$X4524&lt;&gt;1,"",DATABASE!B4524)</f>
        <v/>
      </c>
      <c r="B4526" s="93">
        <f>IF(DATABASE!$X4524&lt;&gt;1,"",DATABASE!M4524)</f>
        <v/>
      </c>
      <c r="C4526" s="94">
        <f>IF(DATABASE!$X4524&lt;&gt;1,"",DATABASE!A4524)</f>
        <v/>
      </c>
      <c r="D4526" s="94">
        <f>IF(DATABASE!$X4524&lt;&gt;1,"",DATABASE!P4524)</f>
        <v/>
      </c>
      <c r="E4526" s="94">
        <f>IF(DATABASE!$X4524&lt;&gt;1,"",DATABASE!L4524)</f>
        <v/>
      </c>
      <c r="F4526" s="94">
        <f>IF(DATABASE!$X4524&lt;&gt;1,"",DATABASE!Q4524)</f>
        <v/>
      </c>
      <c r="G4526" s="94">
        <f>IF(DATABASE!$X4524&lt;&gt;1,"",DATABASE!C4524)</f>
        <v/>
      </c>
      <c r="H4526" s="94">
        <f>IF(DATABASE!$X4524&lt;&gt;1,"",DATABASE!D4524)</f>
        <v/>
      </c>
      <c r="I4526" s="93">
        <f>IF(DATABASE!$X4524&lt;&gt;1,"",DATABASE!S4524)</f>
        <v/>
      </c>
    </row>
    <row r="4527" ht="16.5" customHeight="1" s="111">
      <c r="A4527" s="92">
        <f>IF(DATABASE!$X4525&lt;&gt;1,"",DATABASE!B4525)</f>
        <v/>
      </c>
      <c r="B4527" s="93">
        <f>IF(DATABASE!$X4525&lt;&gt;1,"",DATABASE!M4525)</f>
        <v/>
      </c>
      <c r="C4527" s="94">
        <f>IF(DATABASE!$X4525&lt;&gt;1,"",DATABASE!A4525)</f>
        <v/>
      </c>
      <c r="D4527" s="94">
        <f>IF(DATABASE!$X4525&lt;&gt;1,"",DATABASE!P4525)</f>
        <v/>
      </c>
      <c r="E4527" s="94">
        <f>IF(DATABASE!$X4525&lt;&gt;1,"",DATABASE!L4525)</f>
        <v/>
      </c>
      <c r="F4527" s="94">
        <f>IF(DATABASE!$X4525&lt;&gt;1,"",DATABASE!Q4525)</f>
        <v/>
      </c>
      <c r="G4527" s="94">
        <f>IF(DATABASE!$X4525&lt;&gt;1,"",DATABASE!C4525)</f>
        <v/>
      </c>
      <c r="H4527" s="94">
        <f>IF(DATABASE!$X4525&lt;&gt;1,"",DATABASE!D4525)</f>
        <v/>
      </c>
      <c r="I4527" s="93">
        <f>IF(DATABASE!$X4525&lt;&gt;1,"",DATABASE!S4525)</f>
        <v/>
      </c>
    </row>
    <row r="4528" ht="16.5" customHeight="1" s="111">
      <c r="A4528" s="92">
        <f>IF(DATABASE!$X4526&lt;&gt;1,"",DATABASE!B4526)</f>
        <v/>
      </c>
      <c r="B4528" s="93">
        <f>IF(DATABASE!$X4526&lt;&gt;1,"",DATABASE!M4526)</f>
        <v/>
      </c>
      <c r="C4528" s="94">
        <f>IF(DATABASE!$X4526&lt;&gt;1,"",DATABASE!A4526)</f>
        <v/>
      </c>
      <c r="D4528" s="94">
        <f>IF(DATABASE!$X4526&lt;&gt;1,"",DATABASE!P4526)</f>
        <v/>
      </c>
      <c r="E4528" s="94">
        <f>IF(DATABASE!$X4526&lt;&gt;1,"",DATABASE!L4526)</f>
        <v/>
      </c>
      <c r="F4528" s="94">
        <f>IF(DATABASE!$X4526&lt;&gt;1,"",DATABASE!Q4526)</f>
        <v/>
      </c>
      <c r="G4528" s="94">
        <f>IF(DATABASE!$X4526&lt;&gt;1,"",DATABASE!C4526)</f>
        <v/>
      </c>
      <c r="H4528" s="94">
        <f>IF(DATABASE!$X4526&lt;&gt;1,"",DATABASE!D4526)</f>
        <v/>
      </c>
      <c r="I4528" s="93">
        <f>IF(DATABASE!$X4526&lt;&gt;1,"",DATABASE!S4526)</f>
        <v/>
      </c>
    </row>
    <row r="4529" ht="16.5" customHeight="1" s="111">
      <c r="A4529" s="92">
        <f>IF(DATABASE!$X4527&lt;&gt;1,"",DATABASE!B4527)</f>
        <v/>
      </c>
      <c r="B4529" s="93">
        <f>IF(DATABASE!$X4527&lt;&gt;1,"",DATABASE!M4527)</f>
        <v/>
      </c>
      <c r="C4529" s="94">
        <f>IF(DATABASE!$X4527&lt;&gt;1,"",DATABASE!A4527)</f>
        <v/>
      </c>
      <c r="D4529" s="94">
        <f>IF(DATABASE!$X4527&lt;&gt;1,"",DATABASE!P4527)</f>
        <v/>
      </c>
      <c r="E4529" s="94">
        <f>IF(DATABASE!$X4527&lt;&gt;1,"",DATABASE!L4527)</f>
        <v/>
      </c>
      <c r="F4529" s="94">
        <f>IF(DATABASE!$X4527&lt;&gt;1,"",DATABASE!Q4527)</f>
        <v/>
      </c>
      <c r="G4529" s="94">
        <f>IF(DATABASE!$X4527&lt;&gt;1,"",DATABASE!C4527)</f>
        <v/>
      </c>
      <c r="H4529" s="94">
        <f>IF(DATABASE!$X4527&lt;&gt;1,"",DATABASE!D4527)</f>
        <v/>
      </c>
      <c r="I4529" s="93">
        <f>IF(DATABASE!$X4527&lt;&gt;1,"",DATABASE!S4527)</f>
        <v/>
      </c>
    </row>
    <row r="4530" ht="16.5" customHeight="1" s="111">
      <c r="A4530" s="92">
        <f>IF(DATABASE!$X4528&lt;&gt;1,"",DATABASE!B4528)</f>
        <v/>
      </c>
      <c r="B4530" s="93">
        <f>IF(DATABASE!$X4528&lt;&gt;1,"",DATABASE!M4528)</f>
        <v/>
      </c>
      <c r="C4530" s="94">
        <f>IF(DATABASE!$X4528&lt;&gt;1,"",DATABASE!A4528)</f>
        <v/>
      </c>
      <c r="D4530" s="94">
        <f>IF(DATABASE!$X4528&lt;&gt;1,"",DATABASE!P4528)</f>
        <v/>
      </c>
      <c r="E4530" s="94">
        <f>IF(DATABASE!$X4528&lt;&gt;1,"",DATABASE!L4528)</f>
        <v/>
      </c>
      <c r="F4530" s="94">
        <f>IF(DATABASE!$X4528&lt;&gt;1,"",DATABASE!Q4528)</f>
        <v/>
      </c>
      <c r="G4530" s="94">
        <f>IF(DATABASE!$X4528&lt;&gt;1,"",DATABASE!C4528)</f>
        <v/>
      </c>
      <c r="H4530" s="94">
        <f>IF(DATABASE!$X4528&lt;&gt;1,"",DATABASE!D4528)</f>
        <v/>
      </c>
      <c r="I4530" s="93">
        <f>IF(DATABASE!$X4528&lt;&gt;1,"",DATABASE!S4528)</f>
        <v/>
      </c>
    </row>
    <row r="4531" ht="16.5" customHeight="1" s="111">
      <c r="A4531" s="92">
        <f>IF(DATABASE!$X4529&lt;&gt;1,"",DATABASE!B4529)</f>
        <v/>
      </c>
      <c r="B4531" s="93">
        <f>IF(DATABASE!$X4529&lt;&gt;1,"",DATABASE!M4529)</f>
        <v/>
      </c>
      <c r="C4531" s="94">
        <f>IF(DATABASE!$X4529&lt;&gt;1,"",DATABASE!A4529)</f>
        <v/>
      </c>
      <c r="D4531" s="94">
        <f>IF(DATABASE!$X4529&lt;&gt;1,"",DATABASE!P4529)</f>
        <v/>
      </c>
      <c r="E4531" s="94">
        <f>IF(DATABASE!$X4529&lt;&gt;1,"",DATABASE!L4529)</f>
        <v/>
      </c>
      <c r="F4531" s="94">
        <f>IF(DATABASE!$X4529&lt;&gt;1,"",DATABASE!Q4529)</f>
        <v/>
      </c>
      <c r="G4531" s="94">
        <f>IF(DATABASE!$X4529&lt;&gt;1,"",DATABASE!C4529)</f>
        <v/>
      </c>
      <c r="H4531" s="94">
        <f>IF(DATABASE!$X4529&lt;&gt;1,"",DATABASE!D4529)</f>
        <v/>
      </c>
      <c r="I4531" s="93">
        <f>IF(DATABASE!$X4529&lt;&gt;1,"",DATABASE!S4529)</f>
        <v/>
      </c>
    </row>
    <row r="4532" ht="16.5" customHeight="1" s="111">
      <c r="A4532" s="92">
        <f>IF(DATABASE!$X4530&lt;&gt;1,"",DATABASE!B4530)</f>
        <v/>
      </c>
      <c r="B4532" s="93">
        <f>IF(DATABASE!$X4530&lt;&gt;1,"",DATABASE!M4530)</f>
        <v/>
      </c>
      <c r="C4532" s="94">
        <f>IF(DATABASE!$X4530&lt;&gt;1,"",DATABASE!A4530)</f>
        <v/>
      </c>
      <c r="D4532" s="94">
        <f>IF(DATABASE!$X4530&lt;&gt;1,"",DATABASE!P4530)</f>
        <v/>
      </c>
      <c r="E4532" s="94">
        <f>IF(DATABASE!$X4530&lt;&gt;1,"",DATABASE!L4530)</f>
        <v/>
      </c>
      <c r="F4532" s="94">
        <f>IF(DATABASE!$X4530&lt;&gt;1,"",DATABASE!Q4530)</f>
        <v/>
      </c>
      <c r="G4532" s="94">
        <f>IF(DATABASE!$X4530&lt;&gt;1,"",DATABASE!C4530)</f>
        <v/>
      </c>
      <c r="H4532" s="94">
        <f>IF(DATABASE!$X4530&lt;&gt;1,"",DATABASE!D4530)</f>
        <v/>
      </c>
      <c r="I4532" s="93">
        <f>IF(DATABASE!$X4530&lt;&gt;1,"",DATABASE!S4530)</f>
        <v/>
      </c>
    </row>
    <row r="4533" ht="16.5" customHeight="1" s="111">
      <c r="A4533" s="92">
        <f>IF(DATABASE!$X4531&lt;&gt;1,"",DATABASE!B4531)</f>
        <v/>
      </c>
      <c r="B4533" s="93">
        <f>IF(DATABASE!$X4531&lt;&gt;1,"",DATABASE!M4531)</f>
        <v/>
      </c>
      <c r="C4533" s="94">
        <f>IF(DATABASE!$X4531&lt;&gt;1,"",DATABASE!A4531)</f>
        <v/>
      </c>
      <c r="D4533" s="94">
        <f>IF(DATABASE!$X4531&lt;&gt;1,"",DATABASE!P4531)</f>
        <v/>
      </c>
      <c r="E4533" s="94">
        <f>IF(DATABASE!$X4531&lt;&gt;1,"",DATABASE!L4531)</f>
        <v/>
      </c>
      <c r="F4533" s="94">
        <f>IF(DATABASE!$X4531&lt;&gt;1,"",DATABASE!Q4531)</f>
        <v/>
      </c>
      <c r="G4533" s="94">
        <f>IF(DATABASE!$X4531&lt;&gt;1,"",DATABASE!C4531)</f>
        <v/>
      </c>
      <c r="H4533" s="94">
        <f>IF(DATABASE!$X4531&lt;&gt;1,"",DATABASE!D4531)</f>
        <v/>
      </c>
      <c r="I4533" s="93">
        <f>IF(DATABASE!$X4531&lt;&gt;1,"",DATABASE!S4531)</f>
        <v/>
      </c>
    </row>
    <row r="4534" ht="16.5" customHeight="1" s="111">
      <c r="A4534" s="92">
        <f>IF(DATABASE!$X4532&lt;&gt;1,"",DATABASE!B4532)</f>
        <v/>
      </c>
      <c r="B4534" s="93">
        <f>IF(DATABASE!$X4532&lt;&gt;1,"",DATABASE!M4532)</f>
        <v/>
      </c>
      <c r="C4534" s="94">
        <f>IF(DATABASE!$X4532&lt;&gt;1,"",DATABASE!A4532)</f>
        <v/>
      </c>
      <c r="D4534" s="94">
        <f>IF(DATABASE!$X4532&lt;&gt;1,"",DATABASE!P4532)</f>
        <v/>
      </c>
      <c r="E4534" s="94">
        <f>IF(DATABASE!$X4532&lt;&gt;1,"",DATABASE!L4532)</f>
        <v/>
      </c>
      <c r="F4534" s="94">
        <f>IF(DATABASE!$X4532&lt;&gt;1,"",DATABASE!Q4532)</f>
        <v/>
      </c>
      <c r="G4534" s="94">
        <f>IF(DATABASE!$X4532&lt;&gt;1,"",DATABASE!C4532)</f>
        <v/>
      </c>
      <c r="H4534" s="94">
        <f>IF(DATABASE!$X4532&lt;&gt;1,"",DATABASE!D4532)</f>
        <v/>
      </c>
      <c r="I4534" s="93">
        <f>IF(DATABASE!$X4532&lt;&gt;1,"",DATABASE!S4532)</f>
        <v/>
      </c>
    </row>
    <row r="4535" ht="16.5" customHeight="1" s="111">
      <c r="A4535" s="92">
        <f>IF(DATABASE!$X4533&lt;&gt;1,"",DATABASE!B4533)</f>
        <v/>
      </c>
      <c r="B4535" s="93">
        <f>IF(DATABASE!$X4533&lt;&gt;1,"",DATABASE!M4533)</f>
        <v/>
      </c>
      <c r="C4535" s="94">
        <f>IF(DATABASE!$X4533&lt;&gt;1,"",DATABASE!A4533)</f>
        <v/>
      </c>
      <c r="D4535" s="94">
        <f>IF(DATABASE!$X4533&lt;&gt;1,"",DATABASE!P4533)</f>
        <v/>
      </c>
      <c r="E4535" s="94">
        <f>IF(DATABASE!$X4533&lt;&gt;1,"",DATABASE!L4533)</f>
        <v/>
      </c>
      <c r="F4535" s="94">
        <f>IF(DATABASE!$X4533&lt;&gt;1,"",DATABASE!Q4533)</f>
        <v/>
      </c>
      <c r="G4535" s="94">
        <f>IF(DATABASE!$X4533&lt;&gt;1,"",DATABASE!C4533)</f>
        <v/>
      </c>
      <c r="H4535" s="94">
        <f>IF(DATABASE!$X4533&lt;&gt;1,"",DATABASE!D4533)</f>
        <v/>
      </c>
      <c r="I4535" s="93">
        <f>IF(DATABASE!$X4533&lt;&gt;1,"",DATABASE!S4533)</f>
        <v/>
      </c>
    </row>
    <row r="4536" ht="16.5" customHeight="1" s="111">
      <c r="A4536" s="92">
        <f>IF(DATABASE!$X4534&lt;&gt;1,"",DATABASE!B4534)</f>
        <v/>
      </c>
      <c r="B4536" s="93">
        <f>IF(DATABASE!$X4534&lt;&gt;1,"",DATABASE!M4534)</f>
        <v/>
      </c>
      <c r="C4536" s="94">
        <f>IF(DATABASE!$X4534&lt;&gt;1,"",DATABASE!A4534)</f>
        <v/>
      </c>
      <c r="D4536" s="94">
        <f>IF(DATABASE!$X4534&lt;&gt;1,"",DATABASE!P4534)</f>
        <v/>
      </c>
      <c r="E4536" s="94">
        <f>IF(DATABASE!$X4534&lt;&gt;1,"",DATABASE!L4534)</f>
        <v/>
      </c>
      <c r="F4536" s="94">
        <f>IF(DATABASE!$X4534&lt;&gt;1,"",DATABASE!Q4534)</f>
        <v/>
      </c>
      <c r="G4536" s="94">
        <f>IF(DATABASE!$X4534&lt;&gt;1,"",DATABASE!C4534)</f>
        <v/>
      </c>
      <c r="H4536" s="94">
        <f>IF(DATABASE!$X4534&lt;&gt;1,"",DATABASE!D4534)</f>
        <v/>
      </c>
      <c r="I4536" s="93">
        <f>IF(DATABASE!$X4534&lt;&gt;1,"",DATABASE!S4534)</f>
        <v/>
      </c>
    </row>
    <row r="4537" ht="16.5" customHeight="1" s="111">
      <c r="A4537" s="92">
        <f>IF(DATABASE!$X4535&lt;&gt;1,"",DATABASE!B4535)</f>
        <v/>
      </c>
      <c r="B4537" s="93">
        <f>IF(DATABASE!$X4535&lt;&gt;1,"",DATABASE!M4535)</f>
        <v/>
      </c>
      <c r="C4537" s="94">
        <f>IF(DATABASE!$X4535&lt;&gt;1,"",DATABASE!A4535)</f>
        <v/>
      </c>
      <c r="D4537" s="94">
        <f>IF(DATABASE!$X4535&lt;&gt;1,"",DATABASE!P4535)</f>
        <v/>
      </c>
      <c r="E4537" s="94">
        <f>IF(DATABASE!$X4535&lt;&gt;1,"",DATABASE!L4535)</f>
        <v/>
      </c>
      <c r="F4537" s="94">
        <f>IF(DATABASE!$X4535&lt;&gt;1,"",DATABASE!Q4535)</f>
        <v/>
      </c>
      <c r="G4537" s="94">
        <f>IF(DATABASE!$X4535&lt;&gt;1,"",DATABASE!C4535)</f>
        <v/>
      </c>
      <c r="H4537" s="94">
        <f>IF(DATABASE!$X4535&lt;&gt;1,"",DATABASE!D4535)</f>
        <v/>
      </c>
      <c r="I4537" s="93">
        <f>IF(DATABASE!$X4535&lt;&gt;1,"",DATABASE!S4535)</f>
        <v/>
      </c>
    </row>
    <row r="4538" ht="16.5" customHeight="1" s="111">
      <c r="A4538" s="92">
        <f>IF(DATABASE!$X4536&lt;&gt;1,"",DATABASE!B4536)</f>
        <v/>
      </c>
      <c r="B4538" s="93">
        <f>IF(DATABASE!$X4536&lt;&gt;1,"",DATABASE!M4536)</f>
        <v/>
      </c>
      <c r="C4538" s="94">
        <f>IF(DATABASE!$X4536&lt;&gt;1,"",DATABASE!A4536)</f>
        <v/>
      </c>
      <c r="D4538" s="94">
        <f>IF(DATABASE!$X4536&lt;&gt;1,"",DATABASE!P4536)</f>
        <v/>
      </c>
      <c r="E4538" s="94">
        <f>IF(DATABASE!$X4536&lt;&gt;1,"",DATABASE!L4536)</f>
        <v/>
      </c>
      <c r="F4538" s="94">
        <f>IF(DATABASE!$X4536&lt;&gt;1,"",DATABASE!Q4536)</f>
        <v/>
      </c>
      <c r="G4538" s="94">
        <f>IF(DATABASE!$X4536&lt;&gt;1,"",DATABASE!C4536)</f>
        <v/>
      </c>
      <c r="H4538" s="94">
        <f>IF(DATABASE!$X4536&lt;&gt;1,"",DATABASE!D4536)</f>
        <v/>
      </c>
      <c r="I4538" s="93">
        <f>IF(DATABASE!$X4536&lt;&gt;1,"",DATABASE!S4536)</f>
        <v/>
      </c>
    </row>
    <row r="4539" ht="16.5" customHeight="1" s="111">
      <c r="A4539" s="92">
        <f>IF(DATABASE!$X4537&lt;&gt;1,"",DATABASE!B4537)</f>
        <v/>
      </c>
      <c r="B4539" s="93">
        <f>IF(DATABASE!$X4537&lt;&gt;1,"",DATABASE!M4537)</f>
        <v/>
      </c>
      <c r="C4539" s="94">
        <f>IF(DATABASE!$X4537&lt;&gt;1,"",DATABASE!A4537)</f>
        <v/>
      </c>
      <c r="D4539" s="94">
        <f>IF(DATABASE!$X4537&lt;&gt;1,"",DATABASE!P4537)</f>
        <v/>
      </c>
      <c r="E4539" s="94">
        <f>IF(DATABASE!$X4537&lt;&gt;1,"",DATABASE!L4537)</f>
        <v/>
      </c>
      <c r="F4539" s="94">
        <f>IF(DATABASE!$X4537&lt;&gt;1,"",DATABASE!Q4537)</f>
        <v/>
      </c>
      <c r="G4539" s="94">
        <f>IF(DATABASE!$X4537&lt;&gt;1,"",DATABASE!C4537)</f>
        <v/>
      </c>
      <c r="H4539" s="94">
        <f>IF(DATABASE!$X4537&lt;&gt;1,"",DATABASE!D4537)</f>
        <v/>
      </c>
      <c r="I4539" s="93">
        <f>IF(DATABASE!$X4537&lt;&gt;1,"",DATABASE!S4537)</f>
        <v/>
      </c>
    </row>
    <row r="4540" ht="16.5" customHeight="1" s="111">
      <c r="A4540" s="92">
        <f>IF(DATABASE!$X4538&lt;&gt;1,"",DATABASE!B4538)</f>
        <v/>
      </c>
      <c r="B4540" s="93">
        <f>IF(DATABASE!$X4538&lt;&gt;1,"",DATABASE!M4538)</f>
        <v/>
      </c>
      <c r="C4540" s="94">
        <f>IF(DATABASE!$X4538&lt;&gt;1,"",DATABASE!A4538)</f>
        <v/>
      </c>
      <c r="D4540" s="94">
        <f>IF(DATABASE!$X4538&lt;&gt;1,"",DATABASE!P4538)</f>
        <v/>
      </c>
      <c r="E4540" s="94">
        <f>IF(DATABASE!$X4538&lt;&gt;1,"",DATABASE!L4538)</f>
        <v/>
      </c>
      <c r="F4540" s="94">
        <f>IF(DATABASE!$X4538&lt;&gt;1,"",DATABASE!Q4538)</f>
        <v/>
      </c>
      <c r="G4540" s="94">
        <f>IF(DATABASE!$X4538&lt;&gt;1,"",DATABASE!C4538)</f>
        <v/>
      </c>
      <c r="H4540" s="94">
        <f>IF(DATABASE!$X4538&lt;&gt;1,"",DATABASE!D4538)</f>
        <v/>
      </c>
      <c r="I4540" s="93">
        <f>IF(DATABASE!$X4538&lt;&gt;1,"",DATABASE!S4538)</f>
        <v/>
      </c>
    </row>
    <row r="4541" ht="16.5" customHeight="1" s="111">
      <c r="A4541" s="92">
        <f>IF(DATABASE!$X4539&lt;&gt;1,"",DATABASE!B4539)</f>
        <v/>
      </c>
      <c r="B4541" s="93">
        <f>IF(DATABASE!$X4539&lt;&gt;1,"",DATABASE!M4539)</f>
        <v/>
      </c>
      <c r="C4541" s="94">
        <f>IF(DATABASE!$X4539&lt;&gt;1,"",DATABASE!A4539)</f>
        <v/>
      </c>
      <c r="D4541" s="94">
        <f>IF(DATABASE!$X4539&lt;&gt;1,"",DATABASE!P4539)</f>
        <v/>
      </c>
      <c r="E4541" s="94">
        <f>IF(DATABASE!$X4539&lt;&gt;1,"",DATABASE!L4539)</f>
        <v/>
      </c>
      <c r="F4541" s="94">
        <f>IF(DATABASE!$X4539&lt;&gt;1,"",DATABASE!Q4539)</f>
        <v/>
      </c>
      <c r="G4541" s="94">
        <f>IF(DATABASE!$X4539&lt;&gt;1,"",DATABASE!C4539)</f>
        <v/>
      </c>
      <c r="H4541" s="94">
        <f>IF(DATABASE!$X4539&lt;&gt;1,"",DATABASE!D4539)</f>
        <v/>
      </c>
      <c r="I4541" s="93">
        <f>IF(DATABASE!$X4539&lt;&gt;1,"",DATABASE!S4539)</f>
        <v/>
      </c>
    </row>
    <row r="4542" ht="16.5" customHeight="1" s="111">
      <c r="A4542" s="92">
        <f>IF(DATABASE!$X4540&lt;&gt;1,"",DATABASE!B4540)</f>
        <v/>
      </c>
      <c r="B4542" s="93">
        <f>IF(DATABASE!$X4540&lt;&gt;1,"",DATABASE!M4540)</f>
        <v/>
      </c>
      <c r="C4542" s="94">
        <f>IF(DATABASE!$X4540&lt;&gt;1,"",DATABASE!A4540)</f>
        <v/>
      </c>
      <c r="D4542" s="94">
        <f>IF(DATABASE!$X4540&lt;&gt;1,"",DATABASE!P4540)</f>
        <v/>
      </c>
      <c r="E4542" s="94">
        <f>IF(DATABASE!$X4540&lt;&gt;1,"",DATABASE!L4540)</f>
        <v/>
      </c>
      <c r="F4542" s="94">
        <f>IF(DATABASE!$X4540&lt;&gt;1,"",DATABASE!Q4540)</f>
        <v/>
      </c>
      <c r="G4542" s="94">
        <f>IF(DATABASE!$X4540&lt;&gt;1,"",DATABASE!C4540)</f>
        <v/>
      </c>
      <c r="H4542" s="94">
        <f>IF(DATABASE!$X4540&lt;&gt;1,"",DATABASE!D4540)</f>
        <v/>
      </c>
      <c r="I4542" s="93">
        <f>IF(DATABASE!$X4540&lt;&gt;1,"",DATABASE!S4540)</f>
        <v/>
      </c>
    </row>
    <row r="4543" ht="16.5" customHeight="1" s="111">
      <c r="A4543" s="92">
        <f>IF(DATABASE!$X4541&lt;&gt;1,"",DATABASE!B4541)</f>
        <v/>
      </c>
      <c r="B4543" s="93">
        <f>IF(DATABASE!$X4541&lt;&gt;1,"",DATABASE!M4541)</f>
        <v/>
      </c>
      <c r="C4543" s="94">
        <f>IF(DATABASE!$X4541&lt;&gt;1,"",DATABASE!A4541)</f>
        <v/>
      </c>
      <c r="D4543" s="94">
        <f>IF(DATABASE!$X4541&lt;&gt;1,"",DATABASE!P4541)</f>
        <v/>
      </c>
      <c r="E4543" s="94">
        <f>IF(DATABASE!$X4541&lt;&gt;1,"",DATABASE!L4541)</f>
        <v/>
      </c>
      <c r="F4543" s="94">
        <f>IF(DATABASE!$X4541&lt;&gt;1,"",DATABASE!Q4541)</f>
        <v/>
      </c>
      <c r="G4543" s="94">
        <f>IF(DATABASE!$X4541&lt;&gt;1,"",DATABASE!C4541)</f>
        <v/>
      </c>
      <c r="H4543" s="94">
        <f>IF(DATABASE!$X4541&lt;&gt;1,"",DATABASE!D4541)</f>
        <v/>
      </c>
      <c r="I4543" s="93">
        <f>IF(DATABASE!$X4541&lt;&gt;1,"",DATABASE!S4541)</f>
        <v/>
      </c>
    </row>
    <row r="4544" ht="16.5" customHeight="1" s="111">
      <c r="A4544" s="92">
        <f>IF(DATABASE!$X4542&lt;&gt;1,"",DATABASE!B4542)</f>
        <v/>
      </c>
      <c r="B4544" s="93">
        <f>IF(DATABASE!$X4542&lt;&gt;1,"",DATABASE!M4542)</f>
        <v/>
      </c>
      <c r="C4544" s="94">
        <f>IF(DATABASE!$X4542&lt;&gt;1,"",DATABASE!A4542)</f>
        <v/>
      </c>
      <c r="D4544" s="94">
        <f>IF(DATABASE!$X4542&lt;&gt;1,"",DATABASE!P4542)</f>
        <v/>
      </c>
      <c r="E4544" s="94">
        <f>IF(DATABASE!$X4542&lt;&gt;1,"",DATABASE!L4542)</f>
        <v/>
      </c>
      <c r="F4544" s="94">
        <f>IF(DATABASE!$X4542&lt;&gt;1,"",DATABASE!Q4542)</f>
        <v/>
      </c>
      <c r="G4544" s="94">
        <f>IF(DATABASE!$X4542&lt;&gt;1,"",DATABASE!C4542)</f>
        <v/>
      </c>
      <c r="H4544" s="94">
        <f>IF(DATABASE!$X4542&lt;&gt;1,"",DATABASE!D4542)</f>
        <v/>
      </c>
      <c r="I4544" s="93">
        <f>IF(DATABASE!$X4542&lt;&gt;1,"",DATABASE!S4542)</f>
        <v/>
      </c>
    </row>
    <row r="4545" ht="16.5" customHeight="1" s="111">
      <c r="A4545" s="92">
        <f>IF(DATABASE!$X4543&lt;&gt;1,"",DATABASE!B4543)</f>
        <v/>
      </c>
      <c r="B4545" s="93">
        <f>IF(DATABASE!$X4543&lt;&gt;1,"",DATABASE!M4543)</f>
        <v/>
      </c>
      <c r="C4545" s="94">
        <f>IF(DATABASE!$X4543&lt;&gt;1,"",DATABASE!A4543)</f>
        <v/>
      </c>
      <c r="D4545" s="94">
        <f>IF(DATABASE!$X4543&lt;&gt;1,"",DATABASE!P4543)</f>
        <v/>
      </c>
      <c r="E4545" s="94">
        <f>IF(DATABASE!$X4543&lt;&gt;1,"",DATABASE!L4543)</f>
        <v/>
      </c>
      <c r="F4545" s="94">
        <f>IF(DATABASE!$X4543&lt;&gt;1,"",DATABASE!Q4543)</f>
        <v/>
      </c>
      <c r="G4545" s="94">
        <f>IF(DATABASE!$X4543&lt;&gt;1,"",DATABASE!C4543)</f>
        <v/>
      </c>
      <c r="H4545" s="94">
        <f>IF(DATABASE!$X4543&lt;&gt;1,"",DATABASE!D4543)</f>
        <v/>
      </c>
      <c r="I4545" s="93">
        <f>IF(DATABASE!$X4543&lt;&gt;1,"",DATABASE!S4543)</f>
        <v/>
      </c>
    </row>
    <row r="4546" ht="16.5" customHeight="1" s="111">
      <c r="A4546" s="92">
        <f>IF(DATABASE!$X4544&lt;&gt;1,"",DATABASE!B4544)</f>
        <v/>
      </c>
      <c r="B4546" s="93">
        <f>IF(DATABASE!$X4544&lt;&gt;1,"",DATABASE!M4544)</f>
        <v/>
      </c>
      <c r="C4546" s="94">
        <f>IF(DATABASE!$X4544&lt;&gt;1,"",DATABASE!A4544)</f>
        <v/>
      </c>
      <c r="D4546" s="94">
        <f>IF(DATABASE!$X4544&lt;&gt;1,"",DATABASE!P4544)</f>
        <v/>
      </c>
      <c r="E4546" s="94">
        <f>IF(DATABASE!$X4544&lt;&gt;1,"",DATABASE!L4544)</f>
        <v/>
      </c>
      <c r="F4546" s="94">
        <f>IF(DATABASE!$X4544&lt;&gt;1,"",DATABASE!Q4544)</f>
        <v/>
      </c>
      <c r="G4546" s="94">
        <f>IF(DATABASE!$X4544&lt;&gt;1,"",DATABASE!C4544)</f>
        <v/>
      </c>
      <c r="H4546" s="94">
        <f>IF(DATABASE!$X4544&lt;&gt;1,"",DATABASE!D4544)</f>
        <v/>
      </c>
      <c r="I4546" s="93">
        <f>IF(DATABASE!$X4544&lt;&gt;1,"",DATABASE!S4544)</f>
        <v/>
      </c>
    </row>
    <row r="4547" ht="16.5" customHeight="1" s="111">
      <c r="A4547" s="92">
        <f>IF(DATABASE!$X4545&lt;&gt;1,"",DATABASE!B4545)</f>
        <v/>
      </c>
      <c r="B4547" s="93">
        <f>IF(DATABASE!$X4545&lt;&gt;1,"",DATABASE!M4545)</f>
        <v/>
      </c>
      <c r="C4547" s="94">
        <f>IF(DATABASE!$X4545&lt;&gt;1,"",DATABASE!A4545)</f>
        <v/>
      </c>
      <c r="D4547" s="94">
        <f>IF(DATABASE!$X4545&lt;&gt;1,"",DATABASE!P4545)</f>
        <v/>
      </c>
      <c r="E4547" s="94">
        <f>IF(DATABASE!$X4545&lt;&gt;1,"",DATABASE!L4545)</f>
        <v/>
      </c>
      <c r="F4547" s="94">
        <f>IF(DATABASE!$X4545&lt;&gt;1,"",DATABASE!Q4545)</f>
        <v/>
      </c>
      <c r="G4547" s="94">
        <f>IF(DATABASE!$X4545&lt;&gt;1,"",DATABASE!C4545)</f>
        <v/>
      </c>
      <c r="H4547" s="94">
        <f>IF(DATABASE!$X4545&lt;&gt;1,"",DATABASE!D4545)</f>
        <v/>
      </c>
      <c r="I4547" s="93">
        <f>IF(DATABASE!$X4545&lt;&gt;1,"",DATABASE!S4545)</f>
        <v/>
      </c>
    </row>
    <row r="4548" ht="16.5" customHeight="1" s="111">
      <c r="A4548" s="92">
        <f>IF(DATABASE!$X4546&lt;&gt;1,"",DATABASE!B4546)</f>
        <v/>
      </c>
      <c r="B4548" s="93">
        <f>IF(DATABASE!$X4546&lt;&gt;1,"",DATABASE!M4546)</f>
        <v/>
      </c>
      <c r="C4548" s="94">
        <f>IF(DATABASE!$X4546&lt;&gt;1,"",DATABASE!A4546)</f>
        <v/>
      </c>
      <c r="D4548" s="94">
        <f>IF(DATABASE!$X4546&lt;&gt;1,"",DATABASE!P4546)</f>
        <v/>
      </c>
      <c r="E4548" s="94">
        <f>IF(DATABASE!$X4546&lt;&gt;1,"",DATABASE!L4546)</f>
        <v/>
      </c>
      <c r="F4548" s="94">
        <f>IF(DATABASE!$X4546&lt;&gt;1,"",DATABASE!Q4546)</f>
        <v/>
      </c>
      <c r="G4548" s="94">
        <f>IF(DATABASE!$X4546&lt;&gt;1,"",DATABASE!C4546)</f>
        <v/>
      </c>
      <c r="H4548" s="94">
        <f>IF(DATABASE!$X4546&lt;&gt;1,"",DATABASE!D4546)</f>
        <v/>
      </c>
      <c r="I4548" s="93">
        <f>IF(DATABASE!$X4546&lt;&gt;1,"",DATABASE!S4546)</f>
        <v/>
      </c>
    </row>
    <row r="4549" ht="16.5" customHeight="1" s="111">
      <c r="A4549" s="92">
        <f>IF(DATABASE!$X4547&lt;&gt;1,"",DATABASE!B4547)</f>
        <v/>
      </c>
      <c r="B4549" s="93">
        <f>IF(DATABASE!$X4547&lt;&gt;1,"",DATABASE!M4547)</f>
        <v/>
      </c>
      <c r="C4549" s="94">
        <f>IF(DATABASE!$X4547&lt;&gt;1,"",DATABASE!A4547)</f>
        <v/>
      </c>
      <c r="D4549" s="94">
        <f>IF(DATABASE!$X4547&lt;&gt;1,"",DATABASE!P4547)</f>
        <v/>
      </c>
      <c r="E4549" s="94">
        <f>IF(DATABASE!$X4547&lt;&gt;1,"",DATABASE!L4547)</f>
        <v/>
      </c>
      <c r="F4549" s="94">
        <f>IF(DATABASE!$X4547&lt;&gt;1,"",DATABASE!Q4547)</f>
        <v/>
      </c>
      <c r="G4549" s="94">
        <f>IF(DATABASE!$X4547&lt;&gt;1,"",DATABASE!C4547)</f>
        <v/>
      </c>
      <c r="H4549" s="94">
        <f>IF(DATABASE!$X4547&lt;&gt;1,"",DATABASE!D4547)</f>
        <v/>
      </c>
      <c r="I4549" s="93">
        <f>IF(DATABASE!$X4547&lt;&gt;1,"",DATABASE!S4547)</f>
        <v/>
      </c>
    </row>
    <row r="4550" ht="16.5" customHeight="1" s="111">
      <c r="A4550" s="92">
        <f>IF(DATABASE!$X4548&lt;&gt;1,"",DATABASE!B4548)</f>
        <v/>
      </c>
      <c r="B4550" s="93">
        <f>IF(DATABASE!$X4548&lt;&gt;1,"",DATABASE!M4548)</f>
        <v/>
      </c>
      <c r="C4550" s="94">
        <f>IF(DATABASE!$X4548&lt;&gt;1,"",DATABASE!A4548)</f>
        <v/>
      </c>
      <c r="D4550" s="94">
        <f>IF(DATABASE!$X4548&lt;&gt;1,"",DATABASE!P4548)</f>
        <v/>
      </c>
      <c r="E4550" s="94">
        <f>IF(DATABASE!$X4548&lt;&gt;1,"",DATABASE!L4548)</f>
        <v/>
      </c>
      <c r="F4550" s="94">
        <f>IF(DATABASE!$X4548&lt;&gt;1,"",DATABASE!Q4548)</f>
        <v/>
      </c>
      <c r="G4550" s="94">
        <f>IF(DATABASE!$X4548&lt;&gt;1,"",DATABASE!C4548)</f>
        <v/>
      </c>
      <c r="H4550" s="94">
        <f>IF(DATABASE!$X4548&lt;&gt;1,"",DATABASE!D4548)</f>
        <v/>
      </c>
      <c r="I4550" s="93">
        <f>IF(DATABASE!$X4548&lt;&gt;1,"",DATABASE!S4548)</f>
        <v/>
      </c>
    </row>
    <row r="4551" ht="16.5" customHeight="1" s="111">
      <c r="A4551" s="92">
        <f>IF(DATABASE!$X4549&lt;&gt;1,"",DATABASE!B4549)</f>
        <v/>
      </c>
      <c r="B4551" s="93">
        <f>IF(DATABASE!$X4549&lt;&gt;1,"",DATABASE!M4549)</f>
        <v/>
      </c>
      <c r="C4551" s="94">
        <f>IF(DATABASE!$X4549&lt;&gt;1,"",DATABASE!A4549)</f>
        <v/>
      </c>
      <c r="D4551" s="94">
        <f>IF(DATABASE!$X4549&lt;&gt;1,"",DATABASE!P4549)</f>
        <v/>
      </c>
      <c r="E4551" s="94">
        <f>IF(DATABASE!$X4549&lt;&gt;1,"",DATABASE!L4549)</f>
        <v/>
      </c>
      <c r="F4551" s="94">
        <f>IF(DATABASE!$X4549&lt;&gt;1,"",DATABASE!Q4549)</f>
        <v/>
      </c>
      <c r="G4551" s="94">
        <f>IF(DATABASE!$X4549&lt;&gt;1,"",DATABASE!C4549)</f>
        <v/>
      </c>
      <c r="H4551" s="94">
        <f>IF(DATABASE!$X4549&lt;&gt;1,"",DATABASE!D4549)</f>
        <v/>
      </c>
      <c r="I4551" s="93">
        <f>IF(DATABASE!$X4549&lt;&gt;1,"",DATABASE!S4549)</f>
        <v/>
      </c>
    </row>
    <row r="4552" ht="16.5" customHeight="1" s="111">
      <c r="A4552" s="92">
        <f>IF(DATABASE!$X4550&lt;&gt;1,"",DATABASE!B4550)</f>
        <v/>
      </c>
      <c r="B4552" s="93">
        <f>IF(DATABASE!$X4550&lt;&gt;1,"",DATABASE!M4550)</f>
        <v/>
      </c>
      <c r="C4552" s="94">
        <f>IF(DATABASE!$X4550&lt;&gt;1,"",DATABASE!A4550)</f>
        <v/>
      </c>
      <c r="D4552" s="94">
        <f>IF(DATABASE!$X4550&lt;&gt;1,"",DATABASE!P4550)</f>
        <v/>
      </c>
      <c r="E4552" s="94">
        <f>IF(DATABASE!$X4550&lt;&gt;1,"",DATABASE!L4550)</f>
        <v/>
      </c>
      <c r="F4552" s="94">
        <f>IF(DATABASE!$X4550&lt;&gt;1,"",DATABASE!Q4550)</f>
        <v/>
      </c>
      <c r="G4552" s="94">
        <f>IF(DATABASE!$X4550&lt;&gt;1,"",DATABASE!C4550)</f>
        <v/>
      </c>
      <c r="H4552" s="94">
        <f>IF(DATABASE!$X4550&lt;&gt;1,"",DATABASE!D4550)</f>
        <v/>
      </c>
      <c r="I4552" s="93">
        <f>IF(DATABASE!$X4550&lt;&gt;1,"",DATABASE!S4550)</f>
        <v/>
      </c>
    </row>
    <row r="4553" ht="16.5" customHeight="1" s="111">
      <c r="A4553" s="92">
        <f>IF(DATABASE!$X4551&lt;&gt;1,"",DATABASE!B4551)</f>
        <v/>
      </c>
      <c r="B4553" s="93">
        <f>IF(DATABASE!$X4551&lt;&gt;1,"",DATABASE!M4551)</f>
        <v/>
      </c>
      <c r="C4553" s="94">
        <f>IF(DATABASE!$X4551&lt;&gt;1,"",DATABASE!A4551)</f>
        <v/>
      </c>
      <c r="D4553" s="94">
        <f>IF(DATABASE!$X4551&lt;&gt;1,"",DATABASE!P4551)</f>
        <v/>
      </c>
      <c r="E4553" s="94">
        <f>IF(DATABASE!$X4551&lt;&gt;1,"",DATABASE!L4551)</f>
        <v/>
      </c>
      <c r="F4553" s="94">
        <f>IF(DATABASE!$X4551&lt;&gt;1,"",DATABASE!Q4551)</f>
        <v/>
      </c>
      <c r="G4553" s="94">
        <f>IF(DATABASE!$X4551&lt;&gt;1,"",DATABASE!C4551)</f>
        <v/>
      </c>
      <c r="H4553" s="94">
        <f>IF(DATABASE!$X4551&lt;&gt;1,"",DATABASE!D4551)</f>
        <v/>
      </c>
      <c r="I4553" s="93">
        <f>IF(DATABASE!$X4551&lt;&gt;1,"",DATABASE!S4551)</f>
        <v/>
      </c>
    </row>
    <row r="4554" ht="16.5" customHeight="1" s="111">
      <c r="A4554" s="92">
        <f>IF(DATABASE!$X4552&lt;&gt;1,"",DATABASE!B4552)</f>
        <v/>
      </c>
      <c r="B4554" s="93">
        <f>IF(DATABASE!$X4552&lt;&gt;1,"",DATABASE!M4552)</f>
        <v/>
      </c>
      <c r="C4554" s="94">
        <f>IF(DATABASE!$X4552&lt;&gt;1,"",DATABASE!A4552)</f>
        <v/>
      </c>
      <c r="D4554" s="94">
        <f>IF(DATABASE!$X4552&lt;&gt;1,"",DATABASE!P4552)</f>
        <v/>
      </c>
      <c r="E4554" s="94">
        <f>IF(DATABASE!$X4552&lt;&gt;1,"",DATABASE!L4552)</f>
        <v/>
      </c>
      <c r="F4554" s="94">
        <f>IF(DATABASE!$X4552&lt;&gt;1,"",DATABASE!Q4552)</f>
        <v/>
      </c>
      <c r="G4554" s="94">
        <f>IF(DATABASE!$X4552&lt;&gt;1,"",DATABASE!C4552)</f>
        <v/>
      </c>
      <c r="H4554" s="94">
        <f>IF(DATABASE!$X4552&lt;&gt;1,"",DATABASE!D4552)</f>
        <v/>
      </c>
      <c r="I4554" s="93">
        <f>IF(DATABASE!$X4552&lt;&gt;1,"",DATABASE!S4552)</f>
        <v/>
      </c>
    </row>
    <row r="4555" ht="16.5" customHeight="1" s="111">
      <c r="A4555" s="92">
        <f>IF(DATABASE!$X4553&lt;&gt;1,"",DATABASE!B4553)</f>
        <v/>
      </c>
      <c r="B4555" s="93">
        <f>IF(DATABASE!$X4553&lt;&gt;1,"",DATABASE!M4553)</f>
        <v/>
      </c>
      <c r="C4555" s="94">
        <f>IF(DATABASE!$X4553&lt;&gt;1,"",DATABASE!A4553)</f>
        <v/>
      </c>
      <c r="D4555" s="94">
        <f>IF(DATABASE!$X4553&lt;&gt;1,"",DATABASE!P4553)</f>
        <v/>
      </c>
      <c r="E4555" s="94">
        <f>IF(DATABASE!$X4553&lt;&gt;1,"",DATABASE!L4553)</f>
        <v/>
      </c>
      <c r="F4555" s="94">
        <f>IF(DATABASE!$X4553&lt;&gt;1,"",DATABASE!Q4553)</f>
        <v/>
      </c>
      <c r="G4555" s="94">
        <f>IF(DATABASE!$X4553&lt;&gt;1,"",DATABASE!C4553)</f>
        <v/>
      </c>
      <c r="H4555" s="94">
        <f>IF(DATABASE!$X4553&lt;&gt;1,"",DATABASE!D4553)</f>
        <v/>
      </c>
      <c r="I4555" s="93">
        <f>IF(DATABASE!$X4553&lt;&gt;1,"",DATABASE!S4553)</f>
        <v/>
      </c>
    </row>
    <row r="4556" ht="16.5" customHeight="1" s="111">
      <c r="A4556" s="92">
        <f>IF(DATABASE!$X4554&lt;&gt;1,"",DATABASE!B4554)</f>
        <v/>
      </c>
      <c r="B4556" s="93">
        <f>IF(DATABASE!$X4554&lt;&gt;1,"",DATABASE!M4554)</f>
        <v/>
      </c>
      <c r="C4556" s="94">
        <f>IF(DATABASE!$X4554&lt;&gt;1,"",DATABASE!A4554)</f>
        <v/>
      </c>
      <c r="D4556" s="94">
        <f>IF(DATABASE!$X4554&lt;&gt;1,"",DATABASE!P4554)</f>
        <v/>
      </c>
      <c r="E4556" s="94">
        <f>IF(DATABASE!$X4554&lt;&gt;1,"",DATABASE!L4554)</f>
        <v/>
      </c>
      <c r="F4556" s="94">
        <f>IF(DATABASE!$X4554&lt;&gt;1,"",DATABASE!Q4554)</f>
        <v/>
      </c>
      <c r="G4556" s="94">
        <f>IF(DATABASE!$X4554&lt;&gt;1,"",DATABASE!C4554)</f>
        <v/>
      </c>
      <c r="H4556" s="94">
        <f>IF(DATABASE!$X4554&lt;&gt;1,"",DATABASE!D4554)</f>
        <v/>
      </c>
      <c r="I4556" s="93">
        <f>IF(DATABASE!$X4554&lt;&gt;1,"",DATABASE!S4554)</f>
        <v/>
      </c>
    </row>
    <row r="4557" ht="16.5" customHeight="1" s="111">
      <c r="A4557" s="92">
        <f>IF(DATABASE!$X4555&lt;&gt;1,"",DATABASE!B4555)</f>
        <v/>
      </c>
      <c r="B4557" s="93">
        <f>IF(DATABASE!$X4555&lt;&gt;1,"",DATABASE!M4555)</f>
        <v/>
      </c>
      <c r="C4557" s="94">
        <f>IF(DATABASE!$X4555&lt;&gt;1,"",DATABASE!A4555)</f>
        <v/>
      </c>
      <c r="D4557" s="94">
        <f>IF(DATABASE!$X4555&lt;&gt;1,"",DATABASE!P4555)</f>
        <v/>
      </c>
      <c r="E4557" s="94">
        <f>IF(DATABASE!$X4555&lt;&gt;1,"",DATABASE!L4555)</f>
        <v/>
      </c>
      <c r="F4557" s="94">
        <f>IF(DATABASE!$X4555&lt;&gt;1,"",DATABASE!Q4555)</f>
        <v/>
      </c>
      <c r="G4557" s="94">
        <f>IF(DATABASE!$X4555&lt;&gt;1,"",DATABASE!C4555)</f>
        <v/>
      </c>
      <c r="H4557" s="94">
        <f>IF(DATABASE!$X4555&lt;&gt;1,"",DATABASE!D4555)</f>
        <v/>
      </c>
      <c r="I4557" s="93">
        <f>IF(DATABASE!$X4555&lt;&gt;1,"",DATABASE!S4555)</f>
        <v/>
      </c>
    </row>
    <row r="4558" ht="16.5" customHeight="1" s="111">
      <c r="A4558" s="92">
        <f>IF(DATABASE!$X4556&lt;&gt;1,"",DATABASE!B4556)</f>
        <v/>
      </c>
      <c r="B4558" s="93">
        <f>IF(DATABASE!$X4556&lt;&gt;1,"",DATABASE!M4556)</f>
        <v/>
      </c>
      <c r="C4558" s="94">
        <f>IF(DATABASE!$X4556&lt;&gt;1,"",DATABASE!A4556)</f>
        <v/>
      </c>
      <c r="D4558" s="94">
        <f>IF(DATABASE!$X4556&lt;&gt;1,"",DATABASE!P4556)</f>
        <v/>
      </c>
      <c r="E4558" s="94">
        <f>IF(DATABASE!$X4556&lt;&gt;1,"",DATABASE!L4556)</f>
        <v/>
      </c>
      <c r="F4558" s="94">
        <f>IF(DATABASE!$X4556&lt;&gt;1,"",DATABASE!Q4556)</f>
        <v/>
      </c>
      <c r="G4558" s="94">
        <f>IF(DATABASE!$X4556&lt;&gt;1,"",DATABASE!C4556)</f>
        <v/>
      </c>
      <c r="H4558" s="94">
        <f>IF(DATABASE!$X4556&lt;&gt;1,"",DATABASE!D4556)</f>
        <v/>
      </c>
      <c r="I4558" s="93">
        <f>IF(DATABASE!$X4556&lt;&gt;1,"",DATABASE!S4556)</f>
        <v/>
      </c>
    </row>
    <row r="4559" ht="16.5" customHeight="1" s="111">
      <c r="A4559" s="92">
        <f>IF(DATABASE!$X4557&lt;&gt;1,"",DATABASE!B4557)</f>
        <v/>
      </c>
      <c r="B4559" s="93">
        <f>IF(DATABASE!$X4557&lt;&gt;1,"",DATABASE!M4557)</f>
        <v/>
      </c>
      <c r="C4559" s="94">
        <f>IF(DATABASE!$X4557&lt;&gt;1,"",DATABASE!A4557)</f>
        <v/>
      </c>
      <c r="D4559" s="94">
        <f>IF(DATABASE!$X4557&lt;&gt;1,"",DATABASE!P4557)</f>
        <v/>
      </c>
      <c r="E4559" s="94">
        <f>IF(DATABASE!$X4557&lt;&gt;1,"",DATABASE!L4557)</f>
        <v/>
      </c>
      <c r="F4559" s="94">
        <f>IF(DATABASE!$X4557&lt;&gt;1,"",DATABASE!Q4557)</f>
        <v/>
      </c>
      <c r="G4559" s="94">
        <f>IF(DATABASE!$X4557&lt;&gt;1,"",DATABASE!C4557)</f>
        <v/>
      </c>
      <c r="H4559" s="94">
        <f>IF(DATABASE!$X4557&lt;&gt;1,"",DATABASE!D4557)</f>
        <v/>
      </c>
      <c r="I4559" s="93">
        <f>IF(DATABASE!$X4557&lt;&gt;1,"",DATABASE!S4557)</f>
        <v/>
      </c>
    </row>
    <row r="4560" ht="16.5" customHeight="1" s="111">
      <c r="A4560" s="92">
        <f>IF(DATABASE!$X4558&lt;&gt;1,"",DATABASE!B4558)</f>
        <v/>
      </c>
      <c r="B4560" s="93">
        <f>IF(DATABASE!$X4558&lt;&gt;1,"",DATABASE!M4558)</f>
        <v/>
      </c>
      <c r="C4560" s="94">
        <f>IF(DATABASE!$X4558&lt;&gt;1,"",DATABASE!A4558)</f>
        <v/>
      </c>
      <c r="D4560" s="94">
        <f>IF(DATABASE!$X4558&lt;&gt;1,"",DATABASE!P4558)</f>
        <v/>
      </c>
      <c r="E4560" s="94">
        <f>IF(DATABASE!$X4558&lt;&gt;1,"",DATABASE!L4558)</f>
        <v/>
      </c>
      <c r="F4560" s="94">
        <f>IF(DATABASE!$X4558&lt;&gt;1,"",DATABASE!Q4558)</f>
        <v/>
      </c>
      <c r="G4560" s="94">
        <f>IF(DATABASE!$X4558&lt;&gt;1,"",DATABASE!C4558)</f>
        <v/>
      </c>
      <c r="H4560" s="94">
        <f>IF(DATABASE!$X4558&lt;&gt;1,"",DATABASE!D4558)</f>
        <v/>
      </c>
      <c r="I4560" s="93">
        <f>IF(DATABASE!$X4558&lt;&gt;1,"",DATABASE!S4558)</f>
        <v/>
      </c>
    </row>
    <row r="4561" ht="16.5" customHeight="1" s="111">
      <c r="A4561" s="92">
        <f>IF(DATABASE!$X4559&lt;&gt;1,"",DATABASE!B4559)</f>
        <v/>
      </c>
      <c r="B4561" s="93">
        <f>IF(DATABASE!$X4559&lt;&gt;1,"",DATABASE!M4559)</f>
        <v/>
      </c>
      <c r="C4561" s="94">
        <f>IF(DATABASE!$X4559&lt;&gt;1,"",DATABASE!A4559)</f>
        <v/>
      </c>
      <c r="D4561" s="94">
        <f>IF(DATABASE!$X4559&lt;&gt;1,"",DATABASE!P4559)</f>
        <v/>
      </c>
      <c r="E4561" s="94">
        <f>IF(DATABASE!$X4559&lt;&gt;1,"",DATABASE!L4559)</f>
        <v/>
      </c>
      <c r="F4561" s="94">
        <f>IF(DATABASE!$X4559&lt;&gt;1,"",DATABASE!Q4559)</f>
        <v/>
      </c>
      <c r="G4561" s="94">
        <f>IF(DATABASE!$X4559&lt;&gt;1,"",DATABASE!C4559)</f>
        <v/>
      </c>
      <c r="H4561" s="94">
        <f>IF(DATABASE!$X4559&lt;&gt;1,"",DATABASE!D4559)</f>
        <v/>
      </c>
      <c r="I4561" s="93">
        <f>IF(DATABASE!$X4559&lt;&gt;1,"",DATABASE!S4559)</f>
        <v/>
      </c>
    </row>
    <row r="4562" ht="16.5" customHeight="1" s="111">
      <c r="A4562" s="92">
        <f>IF(DATABASE!$X4560&lt;&gt;1,"",DATABASE!B4560)</f>
        <v/>
      </c>
      <c r="B4562" s="93">
        <f>IF(DATABASE!$X4560&lt;&gt;1,"",DATABASE!M4560)</f>
        <v/>
      </c>
      <c r="C4562" s="94">
        <f>IF(DATABASE!$X4560&lt;&gt;1,"",DATABASE!A4560)</f>
        <v/>
      </c>
      <c r="D4562" s="94">
        <f>IF(DATABASE!$X4560&lt;&gt;1,"",DATABASE!P4560)</f>
        <v/>
      </c>
      <c r="E4562" s="94">
        <f>IF(DATABASE!$X4560&lt;&gt;1,"",DATABASE!L4560)</f>
        <v/>
      </c>
      <c r="F4562" s="94">
        <f>IF(DATABASE!$X4560&lt;&gt;1,"",DATABASE!Q4560)</f>
        <v/>
      </c>
      <c r="G4562" s="94">
        <f>IF(DATABASE!$X4560&lt;&gt;1,"",DATABASE!C4560)</f>
        <v/>
      </c>
      <c r="H4562" s="94">
        <f>IF(DATABASE!$X4560&lt;&gt;1,"",DATABASE!D4560)</f>
        <v/>
      </c>
      <c r="I4562" s="93">
        <f>IF(DATABASE!$X4560&lt;&gt;1,"",DATABASE!S4560)</f>
        <v/>
      </c>
    </row>
    <row r="4563" ht="16.5" customHeight="1" s="111">
      <c r="A4563" s="92">
        <f>IF(DATABASE!$X4561&lt;&gt;1,"",DATABASE!B4561)</f>
        <v/>
      </c>
      <c r="B4563" s="93">
        <f>IF(DATABASE!$X4561&lt;&gt;1,"",DATABASE!M4561)</f>
        <v/>
      </c>
      <c r="C4563" s="94">
        <f>IF(DATABASE!$X4561&lt;&gt;1,"",DATABASE!A4561)</f>
        <v/>
      </c>
      <c r="D4563" s="94">
        <f>IF(DATABASE!$X4561&lt;&gt;1,"",DATABASE!P4561)</f>
        <v/>
      </c>
      <c r="E4563" s="94">
        <f>IF(DATABASE!$X4561&lt;&gt;1,"",DATABASE!L4561)</f>
        <v/>
      </c>
      <c r="F4563" s="94">
        <f>IF(DATABASE!$X4561&lt;&gt;1,"",DATABASE!Q4561)</f>
        <v/>
      </c>
      <c r="G4563" s="94">
        <f>IF(DATABASE!$X4561&lt;&gt;1,"",DATABASE!C4561)</f>
        <v/>
      </c>
      <c r="H4563" s="94">
        <f>IF(DATABASE!$X4561&lt;&gt;1,"",DATABASE!D4561)</f>
        <v/>
      </c>
      <c r="I4563" s="93">
        <f>IF(DATABASE!$X4561&lt;&gt;1,"",DATABASE!S4561)</f>
        <v/>
      </c>
    </row>
    <row r="4564" ht="16.5" customHeight="1" s="111">
      <c r="A4564" s="92">
        <f>IF(DATABASE!$X4562&lt;&gt;1,"",DATABASE!B4562)</f>
        <v/>
      </c>
      <c r="B4564" s="93">
        <f>IF(DATABASE!$X4562&lt;&gt;1,"",DATABASE!M4562)</f>
        <v/>
      </c>
      <c r="C4564" s="94">
        <f>IF(DATABASE!$X4562&lt;&gt;1,"",DATABASE!A4562)</f>
        <v/>
      </c>
      <c r="D4564" s="94">
        <f>IF(DATABASE!$X4562&lt;&gt;1,"",DATABASE!P4562)</f>
        <v/>
      </c>
      <c r="E4564" s="94">
        <f>IF(DATABASE!$X4562&lt;&gt;1,"",DATABASE!L4562)</f>
        <v/>
      </c>
      <c r="F4564" s="94">
        <f>IF(DATABASE!$X4562&lt;&gt;1,"",DATABASE!Q4562)</f>
        <v/>
      </c>
      <c r="G4564" s="94">
        <f>IF(DATABASE!$X4562&lt;&gt;1,"",DATABASE!C4562)</f>
        <v/>
      </c>
      <c r="H4564" s="94">
        <f>IF(DATABASE!$X4562&lt;&gt;1,"",DATABASE!D4562)</f>
        <v/>
      </c>
      <c r="I4564" s="93">
        <f>IF(DATABASE!$X4562&lt;&gt;1,"",DATABASE!S4562)</f>
        <v/>
      </c>
    </row>
    <row r="4565" ht="16.5" customHeight="1" s="111">
      <c r="A4565" s="92">
        <f>IF(DATABASE!$X4563&lt;&gt;1,"",DATABASE!B4563)</f>
        <v/>
      </c>
      <c r="B4565" s="93">
        <f>IF(DATABASE!$X4563&lt;&gt;1,"",DATABASE!M4563)</f>
        <v/>
      </c>
      <c r="C4565" s="94">
        <f>IF(DATABASE!$X4563&lt;&gt;1,"",DATABASE!A4563)</f>
        <v/>
      </c>
      <c r="D4565" s="94">
        <f>IF(DATABASE!$X4563&lt;&gt;1,"",DATABASE!P4563)</f>
        <v/>
      </c>
      <c r="E4565" s="94">
        <f>IF(DATABASE!$X4563&lt;&gt;1,"",DATABASE!L4563)</f>
        <v/>
      </c>
      <c r="F4565" s="94">
        <f>IF(DATABASE!$X4563&lt;&gt;1,"",DATABASE!Q4563)</f>
        <v/>
      </c>
      <c r="G4565" s="94">
        <f>IF(DATABASE!$X4563&lt;&gt;1,"",DATABASE!C4563)</f>
        <v/>
      </c>
      <c r="H4565" s="94">
        <f>IF(DATABASE!$X4563&lt;&gt;1,"",DATABASE!D4563)</f>
        <v/>
      </c>
      <c r="I4565" s="93">
        <f>IF(DATABASE!$X4563&lt;&gt;1,"",DATABASE!S4563)</f>
        <v/>
      </c>
    </row>
    <row r="4566" ht="16.5" customHeight="1" s="111">
      <c r="A4566" s="92">
        <f>IF(DATABASE!$X4564&lt;&gt;1,"",DATABASE!B4564)</f>
        <v/>
      </c>
      <c r="B4566" s="93">
        <f>IF(DATABASE!$X4564&lt;&gt;1,"",DATABASE!M4564)</f>
        <v/>
      </c>
      <c r="C4566" s="94">
        <f>IF(DATABASE!$X4564&lt;&gt;1,"",DATABASE!A4564)</f>
        <v/>
      </c>
      <c r="D4566" s="94">
        <f>IF(DATABASE!$X4564&lt;&gt;1,"",DATABASE!P4564)</f>
        <v/>
      </c>
      <c r="E4566" s="94">
        <f>IF(DATABASE!$X4564&lt;&gt;1,"",DATABASE!L4564)</f>
        <v/>
      </c>
      <c r="F4566" s="94">
        <f>IF(DATABASE!$X4564&lt;&gt;1,"",DATABASE!Q4564)</f>
        <v/>
      </c>
      <c r="G4566" s="94">
        <f>IF(DATABASE!$X4564&lt;&gt;1,"",DATABASE!C4564)</f>
        <v/>
      </c>
      <c r="H4566" s="94">
        <f>IF(DATABASE!$X4564&lt;&gt;1,"",DATABASE!D4564)</f>
        <v/>
      </c>
      <c r="I4566" s="93">
        <f>IF(DATABASE!$X4564&lt;&gt;1,"",DATABASE!S4564)</f>
        <v/>
      </c>
    </row>
    <row r="4567" ht="16.5" customHeight="1" s="111">
      <c r="A4567" s="92">
        <f>IF(DATABASE!$X4565&lt;&gt;1,"",DATABASE!B4565)</f>
        <v/>
      </c>
      <c r="B4567" s="93">
        <f>IF(DATABASE!$X4565&lt;&gt;1,"",DATABASE!M4565)</f>
        <v/>
      </c>
      <c r="C4567" s="94">
        <f>IF(DATABASE!$X4565&lt;&gt;1,"",DATABASE!A4565)</f>
        <v/>
      </c>
      <c r="D4567" s="94">
        <f>IF(DATABASE!$X4565&lt;&gt;1,"",DATABASE!P4565)</f>
        <v/>
      </c>
      <c r="E4567" s="94">
        <f>IF(DATABASE!$X4565&lt;&gt;1,"",DATABASE!L4565)</f>
        <v/>
      </c>
      <c r="F4567" s="94">
        <f>IF(DATABASE!$X4565&lt;&gt;1,"",DATABASE!Q4565)</f>
        <v/>
      </c>
      <c r="G4567" s="94">
        <f>IF(DATABASE!$X4565&lt;&gt;1,"",DATABASE!C4565)</f>
        <v/>
      </c>
      <c r="H4567" s="94">
        <f>IF(DATABASE!$X4565&lt;&gt;1,"",DATABASE!D4565)</f>
        <v/>
      </c>
      <c r="I4567" s="93">
        <f>IF(DATABASE!$X4565&lt;&gt;1,"",DATABASE!S4565)</f>
        <v/>
      </c>
    </row>
    <row r="4568" ht="16.5" customHeight="1" s="111">
      <c r="A4568" s="92">
        <f>IF(DATABASE!$X4566&lt;&gt;1,"",DATABASE!B4566)</f>
        <v/>
      </c>
      <c r="B4568" s="93">
        <f>IF(DATABASE!$X4566&lt;&gt;1,"",DATABASE!M4566)</f>
        <v/>
      </c>
      <c r="C4568" s="94">
        <f>IF(DATABASE!$X4566&lt;&gt;1,"",DATABASE!A4566)</f>
        <v/>
      </c>
      <c r="D4568" s="94">
        <f>IF(DATABASE!$X4566&lt;&gt;1,"",DATABASE!P4566)</f>
        <v/>
      </c>
      <c r="E4568" s="94">
        <f>IF(DATABASE!$X4566&lt;&gt;1,"",DATABASE!L4566)</f>
        <v/>
      </c>
      <c r="F4568" s="94">
        <f>IF(DATABASE!$X4566&lt;&gt;1,"",DATABASE!Q4566)</f>
        <v/>
      </c>
      <c r="G4568" s="94">
        <f>IF(DATABASE!$X4566&lt;&gt;1,"",DATABASE!C4566)</f>
        <v/>
      </c>
      <c r="H4568" s="94">
        <f>IF(DATABASE!$X4566&lt;&gt;1,"",DATABASE!D4566)</f>
        <v/>
      </c>
      <c r="I4568" s="93">
        <f>IF(DATABASE!$X4566&lt;&gt;1,"",DATABASE!S4566)</f>
        <v/>
      </c>
    </row>
    <row r="4569" ht="16.5" customHeight="1" s="111">
      <c r="A4569" s="92">
        <f>IF(DATABASE!$X4567&lt;&gt;1,"",DATABASE!B4567)</f>
        <v/>
      </c>
      <c r="B4569" s="93">
        <f>IF(DATABASE!$X4567&lt;&gt;1,"",DATABASE!M4567)</f>
        <v/>
      </c>
      <c r="C4569" s="94">
        <f>IF(DATABASE!$X4567&lt;&gt;1,"",DATABASE!A4567)</f>
        <v/>
      </c>
      <c r="D4569" s="94">
        <f>IF(DATABASE!$X4567&lt;&gt;1,"",DATABASE!P4567)</f>
        <v/>
      </c>
      <c r="E4569" s="94">
        <f>IF(DATABASE!$X4567&lt;&gt;1,"",DATABASE!L4567)</f>
        <v/>
      </c>
      <c r="F4569" s="94">
        <f>IF(DATABASE!$X4567&lt;&gt;1,"",DATABASE!Q4567)</f>
        <v/>
      </c>
      <c r="G4569" s="94">
        <f>IF(DATABASE!$X4567&lt;&gt;1,"",DATABASE!C4567)</f>
        <v/>
      </c>
      <c r="H4569" s="94">
        <f>IF(DATABASE!$X4567&lt;&gt;1,"",DATABASE!D4567)</f>
        <v/>
      </c>
      <c r="I4569" s="93">
        <f>IF(DATABASE!$X4567&lt;&gt;1,"",DATABASE!S4567)</f>
        <v/>
      </c>
    </row>
    <row r="4570" ht="16.5" customHeight="1" s="111">
      <c r="A4570" s="92">
        <f>IF(DATABASE!$X4568&lt;&gt;1,"",DATABASE!B4568)</f>
        <v/>
      </c>
      <c r="B4570" s="93">
        <f>IF(DATABASE!$X4568&lt;&gt;1,"",DATABASE!M4568)</f>
        <v/>
      </c>
      <c r="C4570" s="94">
        <f>IF(DATABASE!$X4568&lt;&gt;1,"",DATABASE!A4568)</f>
        <v/>
      </c>
      <c r="D4570" s="94">
        <f>IF(DATABASE!$X4568&lt;&gt;1,"",DATABASE!P4568)</f>
        <v/>
      </c>
      <c r="E4570" s="94">
        <f>IF(DATABASE!$X4568&lt;&gt;1,"",DATABASE!L4568)</f>
        <v/>
      </c>
      <c r="F4570" s="94">
        <f>IF(DATABASE!$X4568&lt;&gt;1,"",DATABASE!Q4568)</f>
        <v/>
      </c>
      <c r="G4570" s="94">
        <f>IF(DATABASE!$X4568&lt;&gt;1,"",DATABASE!C4568)</f>
        <v/>
      </c>
      <c r="H4570" s="94">
        <f>IF(DATABASE!$X4568&lt;&gt;1,"",DATABASE!D4568)</f>
        <v/>
      </c>
      <c r="I4570" s="93">
        <f>IF(DATABASE!$X4568&lt;&gt;1,"",DATABASE!S4568)</f>
        <v/>
      </c>
    </row>
    <row r="4571" ht="16.5" customHeight="1" s="111">
      <c r="A4571" s="92">
        <f>IF(DATABASE!$X4569&lt;&gt;1,"",DATABASE!B4569)</f>
        <v/>
      </c>
      <c r="B4571" s="93">
        <f>IF(DATABASE!$X4569&lt;&gt;1,"",DATABASE!M4569)</f>
        <v/>
      </c>
      <c r="C4571" s="94">
        <f>IF(DATABASE!$X4569&lt;&gt;1,"",DATABASE!A4569)</f>
        <v/>
      </c>
      <c r="D4571" s="94">
        <f>IF(DATABASE!$X4569&lt;&gt;1,"",DATABASE!P4569)</f>
        <v/>
      </c>
      <c r="E4571" s="94">
        <f>IF(DATABASE!$X4569&lt;&gt;1,"",DATABASE!L4569)</f>
        <v/>
      </c>
      <c r="F4571" s="94">
        <f>IF(DATABASE!$X4569&lt;&gt;1,"",DATABASE!Q4569)</f>
        <v/>
      </c>
      <c r="G4571" s="94">
        <f>IF(DATABASE!$X4569&lt;&gt;1,"",DATABASE!C4569)</f>
        <v/>
      </c>
      <c r="H4571" s="94">
        <f>IF(DATABASE!$X4569&lt;&gt;1,"",DATABASE!D4569)</f>
        <v/>
      </c>
      <c r="I4571" s="93">
        <f>IF(DATABASE!$X4569&lt;&gt;1,"",DATABASE!S4569)</f>
        <v/>
      </c>
    </row>
    <row r="4572" ht="16.5" customHeight="1" s="111">
      <c r="A4572" s="92">
        <f>IF(DATABASE!$X4570&lt;&gt;1,"",DATABASE!B4570)</f>
        <v/>
      </c>
      <c r="B4572" s="93">
        <f>IF(DATABASE!$X4570&lt;&gt;1,"",DATABASE!M4570)</f>
        <v/>
      </c>
      <c r="C4572" s="94">
        <f>IF(DATABASE!$X4570&lt;&gt;1,"",DATABASE!A4570)</f>
        <v/>
      </c>
      <c r="D4572" s="94">
        <f>IF(DATABASE!$X4570&lt;&gt;1,"",DATABASE!P4570)</f>
        <v/>
      </c>
      <c r="E4572" s="94">
        <f>IF(DATABASE!$X4570&lt;&gt;1,"",DATABASE!L4570)</f>
        <v/>
      </c>
      <c r="F4572" s="94">
        <f>IF(DATABASE!$X4570&lt;&gt;1,"",DATABASE!Q4570)</f>
        <v/>
      </c>
      <c r="G4572" s="94">
        <f>IF(DATABASE!$X4570&lt;&gt;1,"",DATABASE!C4570)</f>
        <v/>
      </c>
      <c r="H4572" s="94">
        <f>IF(DATABASE!$X4570&lt;&gt;1,"",DATABASE!D4570)</f>
        <v/>
      </c>
      <c r="I4572" s="93">
        <f>IF(DATABASE!$X4570&lt;&gt;1,"",DATABASE!S4570)</f>
        <v/>
      </c>
    </row>
    <row r="4573" ht="16.5" customHeight="1" s="111">
      <c r="A4573" s="92">
        <f>IF(DATABASE!$X4571&lt;&gt;1,"",DATABASE!B4571)</f>
        <v/>
      </c>
      <c r="B4573" s="93">
        <f>IF(DATABASE!$X4571&lt;&gt;1,"",DATABASE!M4571)</f>
        <v/>
      </c>
      <c r="C4573" s="94">
        <f>IF(DATABASE!$X4571&lt;&gt;1,"",DATABASE!A4571)</f>
        <v/>
      </c>
      <c r="D4573" s="94">
        <f>IF(DATABASE!$X4571&lt;&gt;1,"",DATABASE!P4571)</f>
        <v/>
      </c>
      <c r="E4573" s="94">
        <f>IF(DATABASE!$X4571&lt;&gt;1,"",DATABASE!L4571)</f>
        <v/>
      </c>
      <c r="F4573" s="94">
        <f>IF(DATABASE!$X4571&lt;&gt;1,"",DATABASE!Q4571)</f>
        <v/>
      </c>
      <c r="G4573" s="94">
        <f>IF(DATABASE!$X4571&lt;&gt;1,"",DATABASE!C4571)</f>
        <v/>
      </c>
      <c r="H4573" s="94">
        <f>IF(DATABASE!$X4571&lt;&gt;1,"",DATABASE!D4571)</f>
        <v/>
      </c>
      <c r="I4573" s="93">
        <f>IF(DATABASE!$X4571&lt;&gt;1,"",DATABASE!S4571)</f>
        <v/>
      </c>
    </row>
    <row r="4574" ht="16.5" customHeight="1" s="111">
      <c r="A4574" s="92">
        <f>IF(DATABASE!$X4572&lt;&gt;1,"",DATABASE!B4572)</f>
        <v/>
      </c>
      <c r="B4574" s="93">
        <f>IF(DATABASE!$X4572&lt;&gt;1,"",DATABASE!M4572)</f>
        <v/>
      </c>
      <c r="C4574" s="94">
        <f>IF(DATABASE!$X4572&lt;&gt;1,"",DATABASE!A4572)</f>
        <v/>
      </c>
      <c r="D4574" s="94">
        <f>IF(DATABASE!$X4572&lt;&gt;1,"",DATABASE!P4572)</f>
        <v/>
      </c>
      <c r="E4574" s="94">
        <f>IF(DATABASE!$X4572&lt;&gt;1,"",DATABASE!L4572)</f>
        <v/>
      </c>
      <c r="F4574" s="94">
        <f>IF(DATABASE!$X4572&lt;&gt;1,"",DATABASE!Q4572)</f>
        <v/>
      </c>
      <c r="G4574" s="94">
        <f>IF(DATABASE!$X4572&lt;&gt;1,"",DATABASE!C4572)</f>
        <v/>
      </c>
      <c r="H4574" s="94">
        <f>IF(DATABASE!$X4572&lt;&gt;1,"",DATABASE!D4572)</f>
        <v/>
      </c>
      <c r="I4574" s="93">
        <f>IF(DATABASE!$X4572&lt;&gt;1,"",DATABASE!S4572)</f>
        <v/>
      </c>
    </row>
    <row r="4575" ht="16.5" customHeight="1" s="111">
      <c r="A4575" s="92">
        <f>IF(DATABASE!$X4573&lt;&gt;1,"",DATABASE!B4573)</f>
        <v/>
      </c>
      <c r="B4575" s="93">
        <f>IF(DATABASE!$X4573&lt;&gt;1,"",DATABASE!M4573)</f>
        <v/>
      </c>
      <c r="C4575" s="94">
        <f>IF(DATABASE!$X4573&lt;&gt;1,"",DATABASE!A4573)</f>
        <v/>
      </c>
      <c r="D4575" s="94">
        <f>IF(DATABASE!$X4573&lt;&gt;1,"",DATABASE!P4573)</f>
        <v/>
      </c>
      <c r="E4575" s="94">
        <f>IF(DATABASE!$X4573&lt;&gt;1,"",DATABASE!L4573)</f>
        <v/>
      </c>
      <c r="F4575" s="94">
        <f>IF(DATABASE!$X4573&lt;&gt;1,"",DATABASE!Q4573)</f>
        <v/>
      </c>
      <c r="G4575" s="94">
        <f>IF(DATABASE!$X4573&lt;&gt;1,"",DATABASE!C4573)</f>
        <v/>
      </c>
      <c r="H4575" s="94">
        <f>IF(DATABASE!$X4573&lt;&gt;1,"",DATABASE!D4573)</f>
        <v/>
      </c>
      <c r="I4575" s="93">
        <f>IF(DATABASE!$X4573&lt;&gt;1,"",DATABASE!S4573)</f>
        <v/>
      </c>
    </row>
    <row r="4576" ht="16.5" customHeight="1" s="111">
      <c r="A4576" s="92">
        <f>IF(DATABASE!$X4574&lt;&gt;1,"",DATABASE!B4574)</f>
        <v/>
      </c>
      <c r="B4576" s="93">
        <f>IF(DATABASE!$X4574&lt;&gt;1,"",DATABASE!M4574)</f>
        <v/>
      </c>
      <c r="C4576" s="94">
        <f>IF(DATABASE!$X4574&lt;&gt;1,"",DATABASE!A4574)</f>
        <v/>
      </c>
      <c r="D4576" s="94">
        <f>IF(DATABASE!$X4574&lt;&gt;1,"",DATABASE!P4574)</f>
        <v/>
      </c>
      <c r="E4576" s="94">
        <f>IF(DATABASE!$X4574&lt;&gt;1,"",DATABASE!L4574)</f>
        <v/>
      </c>
      <c r="F4576" s="94">
        <f>IF(DATABASE!$X4574&lt;&gt;1,"",DATABASE!Q4574)</f>
        <v/>
      </c>
      <c r="G4576" s="94">
        <f>IF(DATABASE!$X4574&lt;&gt;1,"",DATABASE!C4574)</f>
        <v/>
      </c>
      <c r="H4576" s="94">
        <f>IF(DATABASE!$X4574&lt;&gt;1,"",DATABASE!D4574)</f>
        <v/>
      </c>
      <c r="I4576" s="93">
        <f>IF(DATABASE!$X4574&lt;&gt;1,"",DATABASE!S4574)</f>
        <v/>
      </c>
    </row>
    <row r="4577" ht="16.5" customHeight="1" s="111">
      <c r="A4577" s="92">
        <f>IF(DATABASE!$X4575&lt;&gt;1,"",DATABASE!B4575)</f>
        <v/>
      </c>
      <c r="B4577" s="93">
        <f>IF(DATABASE!$X4575&lt;&gt;1,"",DATABASE!M4575)</f>
        <v/>
      </c>
      <c r="C4577" s="94">
        <f>IF(DATABASE!$X4575&lt;&gt;1,"",DATABASE!A4575)</f>
        <v/>
      </c>
      <c r="D4577" s="94">
        <f>IF(DATABASE!$X4575&lt;&gt;1,"",DATABASE!P4575)</f>
        <v/>
      </c>
      <c r="E4577" s="94">
        <f>IF(DATABASE!$X4575&lt;&gt;1,"",DATABASE!L4575)</f>
        <v/>
      </c>
      <c r="F4577" s="94">
        <f>IF(DATABASE!$X4575&lt;&gt;1,"",DATABASE!Q4575)</f>
        <v/>
      </c>
      <c r="G4577" s="94">
        <f>IF(DATABASE!$X4575&lt;&gt;1,"",DATABASE!C4575)</f>
        <v/>
      </c>
      <c r="H4577" s="94">
        <f>IF(DATABASE!$X4575&lt;&gt;1,"",DATABASE!D4575)</f>
        <v/>
      </c>
      <c r="I4577" s="93">
        <f>IF(DATABASE!$X4575&lt;&gt;1,"",DATABASE!S4575)</f>
        <v/>
      </c>
    </row>
    <row r="4578" ht="16.5" customHeight="1" s="111">
      <c r="A4578" s="92">
        <f>IF(DATABASE!$X4576&lt;&gt;1,"",DATABASE!B4576)</f>
        <v/>
      </c>
      <c r="B4578" s="93">
        <f>IF(DATABASE!$X4576&lt;&gt;1,"",DATABASE!M4576)</f>
        <v/>
      </c>
      <c r="C4578" s="94">
        <f>IF(DATABASE!$X4576&lt;&gt;1,"",DATABASE!A4576)</f>
        <v/>
      </c>
      <c r="D4578" s="94">
        <f>IF(DATABASE!$X4576&lt;&gt;1,"",DATABASE!P4576)</f>
        <v/>
      </c>
      <c r="E4578" s="94">
        <f>IF(DATABASE!$X4576&lt;&gt;1,"",DATABASE!L4576)</f>
        <v/>
      </c>
      <c r="F4578" s="94">
        <f>IF(DATABASE!$X4576&lt;&gt;1,"",DATABASE!Q4576)</f>
        <v/>
      </c>
      <c r="G4578" s="94">
        <f>IF(DATABASE!$X4576&lt;&gt;1,"",DATABASE!C4576)</f>
        <v/>
      </c>
      <c r="H4578" s="94">
        <f>IF(DATABASE!$X4576&lt;&gt;1,"",DATABASE!D4576)</f>
        <v/>
      </c>
      <c r="I4578" s="93">
        <f>IF(DATABASE!$X4576&lt;&gt;1,"",DATABASE!S4576)</f>
        <v/>
      </c>
    </row>
    <row r="4579" ht="16.5" customHeight="1" s="111">
      <c r="A4579" s="92">
        <f>IF(DATABASE!$X4577&lt;&gt;1,"",DATABASE!B4577)</f>
        <v/>
      </c>
      <c r="B4579" s="93">
        <f>IF(DATABASE!$X4577&lt;&gt;1,"",DATABASE!M4577)</f>
        <v/>
      </c>
      <c r="C4579" s="94">
        <f>IF(DATABASE!$X4577&lt;&gt;1,"",DATABASE!A4577)</f>
        <v/>
      </c>
      <c r="D4579" s="94">
        <f>IF(DATABASE!$X4577&lt;&gt;1,"",DATABASE!P4577)</f>
        <v/>
      </c>
      <c r="E4579" s="94">
        <f>IF(DATABASE!$X4577&lt;&gt;1,"",DATABASE!L4577)</f>
        <v/>
      </c>
      <c r="F4579" s="94">
        <f>IF(DATABASE!$X4577&lt;&gt;1,"",DATABASE!Q4577)</f>
        <v/>
      </c>
      <c r="G4579" s="94">
        <f>IF(DATABASE!$X4577&lt;&gt;1,"",DATABASE!C4577)</f>
        <v/>
      </c>
      <c r="H4579" s="94">
        <f>IF(DATABASE!$X4577&lt;&gt;1,"",DATABASE!D4577)</f>
        <v/>
      </c>
      <c r="I4579" s="93">
        <f>IF(DATABASE!$X4577&lt;&gt;1,"",DATABASE!S4577)</f>
        <v/>
      </c>
    </row>
    <row r="4580" ht="16.5" customHeight="1" s="111">
      <c r="A4580" s="92">
        <f>IF(DATABASE!$X4578&lt;&gt;1,"",DATABASE!B4578)</f>
        <v/>
      </c>
      <c r="B4580" s="93">
        <f>IF(DATABASE!$X4578&lt;&gt;1,"",DATABASE!M4578)</f>
        <v/>
      </c>
      <c r="C4580" s="94">
        <f>IF(DATABASE!$X4578&lt;&gt;1,"",DATABASE!A4578)</f>
        <v/>
      </c>
      <c r="D4580" s="94">
        <f>IF(DATABASE!$X4578&lt;&gt;1,"",DATABASE!P4578)</f>
        <v/>
      </c>
      <c r="E4580" s="94">
        <f>IF(DATABASE!$X4578&lt;&gt;1,"",DATABASE!L4578)</f>
        <v/>
      </c>
      <c r="F4580" s="94">
        <f>IF(DATABASE!$X4578&lt;&gt;1,"",DATABASE!Q4578)</f>
        <v/>
      </c>
      <c r="G4580" s="94">
        <f>IF(DATABASE!$X4578&lt;&gt;1,"",DATABASE!C4578)</f>
        <v/>
      </c>
      <c r="H4580" s="94">
        <f>IF(DATABASE!$X4578&lt;&gt;1,"",DATABASE!D4578)</f>
        <v/>
      </c>
      <c r="I4580" s="93">
        <f>IF(DATABASE!$X4578&lt;&gt;1,"",DATABASE!S4578)</f>
        <v/>
      </c>
    </row>
    <row r="4581" ht="16.5" customHeight="1" s="111">
      <c r="A4581" s="92">
        <f>IF(DATABASE!$X4579&lt;&gt;1,"",DATABASE!B4579)</f>
        <v/>
      </c>
      <c r="B4581" s="93">
        <f>IF(DATABASE!$X4579&lt;&gt;1,"",DATABASE!M4579)</f>
        <v/>
      </c>
      <c r="C4581" s="94">
        <f>IF(DATABASE!$X4579&lt;&gt;1,"",DATABASE!A4579)</f>
        <v/>
      </c>
      <c r="D4581" s="94">
        <f>IF(DATABASE!$X4579&lt;&gt;1,"",DATABASE!P4579)</f>
        <v/>
      </c>
      <c r="E4581" s="94">
        <f>IF(DATABASE!$X4579&lt;&gt;1,"",DATABASE!L4579)</f>
        <v/>
      </c>
      <c r="F4581" s="94">
        <f>IF(DATABASE!$X4579&lt;&gt;1,"",DATABASE!Q4579)</f>
        <v/>
      </c>
      <c r="G4581" s="94">
        <f>IF(DATABASE!$X4579&lt;&gt;1,"",DATABASE!C4579)</f>
        <v/>
      </c>
      <c r="H4581" s="94">
        <f>IF(DATABASE!$X4579&lt;&gt;1,"",DATABASE!D4579)</f>
        <v/>
      </c>
      <c r="I4581" s="93">
        <f>IF(DATABASE!$X4579&lt;&gt;1,"",DATABASE!S4579)</f>
        <v/>
      </c>
    </row>
    <row r="4582" ht="16.5" customHeight="1" s="111">
      <c r="A4582" s="92">
        <f>IF(DATABASE!$X4580&lt;&gt;1,"",DATABASE!B4580)</f>
        <v/>
      </c>
      <c r="B4582" s="93">
        <f>IF(DATABASE!$X4580&lt;&gt;1,"",DATABASE!M4580)</f>
        <v/>
      </c>
      <c r="C4582" s="94">
        <f>IF(DATABASE!$X4580&lt;&gt;1,"",DATABASE!A4580)</f>
        <v/>
      </c>
      <c r="D4582" s="94">
        <f>IF(DATABASE!$X4580&lt;&gt;1,"",DATABASE!P4580)</f>
        <v/>
      </c>
      <c r="E4582" s="94">
        <f>IF(DATABASE!$X4580&lt;&gt;1,"",DATABASE!L4580)</f>
        <v/>
      </c>
      <c r="F4582" s="94">
        <f>IF(DATABASE!$X4580&lt;&gt;1,"",DATABASE!Q4580)</f>
        <v/>
      </c>
      <c r="G4582" s="94">
        <f>IF(DATABASE!$X4580&lt;&gt;1,"",DATABASE!C4580)</f>
        <v/>
      </c>
      <c r="H4582" s="94">
        <f>IF(DATABASE!$X4580&lt;&gt;1,"",DATABASE!D4580)</f>
        <v/>
      </c>
      <c r="I4582" s="93">
        <f>IF(DATABASE!$X4580&lt;&gt;1,"",DATABASE!S4580)</f>
        <v/>
      </c>
    </row>
    <row r="4583" ht="16.5" customHeight="1" s="111">
      <c r="A4583" s="92">
        <f>IF(DATABASE!$X4581&lt;&gt;1,"",DATABASE!B4581)</f>
        <v/>
      </c>
      <c r="B4583" s="93">
        <f>IF(DATABASE!$X4581&lt;&gt;1,"",DATABASE!M4581)</f>
        <v/>
      </c>
      <c r="C4583" s="94">
        <f>IF(DATABASE!$X4581&lt;&gt;1,"",DATABASE!A4581)</f>
        <v/>
      </c>
      <c r="D4583" s="94">
        <f>IF(DATABASE!$X4581&lt;&gt;1,"",DATABASE!P4581)</f>
        <v/>
      </c>
      <c r="E4583" s="94">
        <f>IF(DATABASE!$X4581&lt;&gt;1,"",DATABASE!L4581)</f>
        <v/>
      </c>
      <c r="F4583" s="94">
        <f>IF(DATABASE!$X4581&lt;&gt;1,"",DATABASE!Q4581)</f>
        <v/>
      </c>
      <c r="G4583" s="94">
        <f>IF(DATABASE!$X4581&lt;&gt;1,"",DATABASE!C4581)</f>
        <v/>
      </c>
      <c r="H4583" s="94">
        <f>IF(DATABASE!$X4581&lt;&gt;1,"",DATABASE!D4581)</f>
        <v/>
      </c>
      <c r="I4583" s="93">
        <f>IF(DATABASE!$X4581&lt;&gt;1,"",DATABASE!S4581)</f>
        <v/>
      </c>
    </row>
    <row r="4584" ht="16.5" customHeight="1" s="111">
      <c r="A4584" s="92">
        <f>IF(DATABASE!$X4582&lt;&gt;1,"",DATABASE!B4582)</f>
        <v/>
      </c>
      <c r="B4584" s="93">
        <f>IF(DATABASE!$X4582&lt;&gt;1,"",DATABASE!M4582)</f>
        <v/>
      </c>
      <c r="C4584" s="94">
        <f>IF(DATABASE!$X4582&lt;&gt;1,"",DATABASE!A4582)</f>
        <v/>
      </c>
      <c r="D4584" s="94">
        <f>IF(DATABASE!$X4582&lt;&gt;1,"",DATABASE!P4582)</f>
        <v/>
      </c>
      <c r="E4584" s="94">
        <f>IF(DATABASE!$X4582&lt;&gt;1,"",DATABASE!L4582)</f>
        <v/>
      </c>
      <c r="F4584" s="94">
        <f>IF(DATABASE!$X4582&lt;&gt;1,"",DATABASE!Q4582)</f>
        <v/>
      </c>
      <c r="G4584" s="94">
        <f>IF(DATABASE!$X4582&lt;&gt;1,"",DATABASE!C4582)</f>
        <v/>
      </c>
      <c r="H4584" s="94">
        <f>IF(DATABASE!$X4582&lt;&gt;1,"",DATABASE!D4582)</f>
        <v/>
      </c>
      <c r="I4584" s="93">
        <f>IF(DATABASE!$X4582&lt;&gt;1,"",DATABASE!S4582)</f>
        <v/>
      </c>
    </row>
    <row r="4585" ht="16.5" customHeight="1" s="111">
      <c r="A4585" s="92">
        <f>IF(DATABASE!$X4583&lt;&gt;1,"",DATABASE!B4583)</f>
        <v/>
      </c>
      <c r="B4585" s="93">
        <f>IF(DATABASE!$X4583&lt;&gt;1,"",DATABASE!M4583)</f>
        <v/>
      </c>
      <c r="C4585" s="94">
        <f>IF(DATABASE!$X4583&lt;&gt;1,"",DATABASE!A4583)</f>
        <v/>
      </c>
      <c r="D4585" s="94">
        <f>IF(DATABASE!$X4583&lt;&gt;1,"",DATABASE!P4583)</f>
        <v/>
      </c>
      <c r="E4585" s="94">
        <f>IF(DATABASE!$X4583&lt;&gt;1,"",DATABASE!L4583)</f>
        <v/>
      </c>
      <c r="F4585" s="94">
        <f>IF(DATABASE!$X4583&lt;&gt;1,"",DATABASE!Q4583)</f>
        <v/>
      </c>
      <c r="G4585" s="94">
        <f>IF(DATABASE!$X4583&lt;&gt;1,"",DATABASE!C4583)</f>
        <v/>
      </c>
      <c r="H4585" s="94">
        <f>IF(DATABASE!$X4583&lt;&gt;1,"",DATABASE!D4583)</f>
        <v/>
      </c>
      <c r="I4585" s="93">
        <f>IF(DATABASE!$X4583&lt;&gt;1,"",DATABASE!S4583)</f>
        <v/>
      </c>
    </row>
    <row r="4586" ht="16.5" customHeight="1" s="111">
      <c r="A4586" s="92">
        <f>IF(DATABASE!$X4584&lt;&gt;1,"",DATABASE!B4584)</f>
        <v/>
      </c>
      <c r="B4586" s="93">
        <f>IF(DATABASE!$X4584&lt;&gt;1,"",DATABASE!M4584)</f>
        <v/>
      </c>
      <c r="C4586" s="94">
        <f>IF(DATABASE!$X4584&lt;&gt;1,"",DATABASE!A4584)</f>
        <v/>
      </c>
      <c r="D4586" s="94">
        <f>IF(DATABASE!$X4584&lt;&gt;1,"",DATABASE!P4584)</f>
        <v/>
      </c>
      <c r="E4586" s="94">
        <f>IF(DATABASE!$X4584&lt;&gt;1,"",DATABASE!L4584)</f>
        <v/>
      </c>
      <c r="F4586" s="94">
        <f>IF(DATABASE!$X4584&lt;&gt;1,"",DATABASE!Q4584)</f>
        <v/>
      </c>
      <c r="G4586" s="94">
        <f>IF(DATABASE!$X4584&lt;&gt;1,"",DATABASE!C4584)</f>
        <v/>
      </c>
      <c r="H4586" s="94">
        <f>IF(DATABASE!$X4584&lt;&gt;1,"",DATABASE!D4584)</f>
        <v/>
      </c>
      <c r="I4586" s="93">
        <f>IF(DATABASE!$X4584&lt;&gt;1,"",DATABASE!S4584)</f>
        <v/>
      </c>
    </row>
    <row r="4587" ht="16.5" customHeight="1" s="111">
      <c r="A4587" s="92">
        <f>IF(DATABASE!$X4585&lt;&gt;1,"",DATABASE!B4585)</f>
        <v/>
      </c>
      <c r="B4587" s="93">
        <f>IF(DATABASE!$X4585&lt;&gt;1,"",DATABASE!M4585)</f>
        <v/>
      </c>
      <c r="C4587" s="94">
        <f>IF(DATABASE!$X4585&lt;&gt;1,"",DATABASE!A4585)</f>
        <v/>
      </c>
      <c r="D4587" s="94">
        <f>IF(DATABASE!$X4585&lt;&gt;1,"",DATABASE!P4585)</f>
        <v/>
      </c>
      <c r="E4587" s="94">
        <f>IF(DATABASE!$X4585&lt;&gt;1,"",DATABASE!L4585)</f>
        <v/>
      </c>
      <c r="F4587" s="94">
        <f>IF(DATABASE!$X4585&lt;&gt;1,"",DATABASE!Q4585)</f>
        <v/>
      </c>
      <c r="G4587" s="94">
        <f>IF(DATABASE!$X4585&lt;&gt;1,"",DATABASE!C4585)</f>
        <v/>
      </c>
      <c r="H4587" s="94">
        <f>IF(DATABASE!$X4585&lt;&gt;1,"",DATABASE!D4585)</f>
        <v/>
      </c>
      <c r="I4587" s="93">
        <f>IF(DATABASE!$X4585&lt;&gt;1,"",DATABASE!S4585)</f>
        <v/>
      </c>
    </row>
    <row r="4588" ht="16.5" customHeight="1" s="111">
      <c r="A4588" s="92">
        <f>IF(DATABASE!$X4586&lt;&gt;1,"",DATABASE!B4586)</f>
        <v/>
      </c>
      <c r="B4588" s="93">
        <f>IF(DATABASE!$X4586&lt;&gt;1,"",DATABASE!M4586)</f>
        <v/>
      </c>
      <c r="C4588" s="94">
        <f>IF(DATABASE!$X4586&lt;&gt;1,"",DATABASE!A4586)</f>
        <v/>
      </c>
      <c r="D4588" s="94">
        <f>IF(DATABASE!$X4586&lt;&gt;1,"",DATABASE!P4586)</f>
        <v/>
      </c>
      <c r="E4588" s="94">
        <f>IF(DATABASE!$X4586&lt;&gt;1,"",DATABASE!L4586)</f>
        <v/>
      </c>
      <c r="F4588" s="94">
        <f>IF(DATABASE!$X4586&lt;&gt;1,"",DATABASE!Q4586)</f>
        <v/>
      </c>
      <c r="G4588" s="94">
        <f>IF(DATABASE!$X4586&lt;&gt;1,"",DATABASE!C4586)</f>
        <v/>
      </c>
      <c r="H4588" s="94">
        <f>IF(DATABASE!$X4586&lt;&gt;1,"",DATABASE!D4586)</f>
        <v/>
      </c>
      <c r="I4588" s="93">
        <f>IF(DATABASE!$X4586&lt;&gt;1,"",DATABASE!S4586)</f>
        <v/>
      </c>
    </row>
    <row r="4589" ht="16.5" customHeight="1" s="111">
      <c r="A4589" s="92">
        <f>IF(DATABASE!$X4587&lt;&gt;1,"",DATABASE!B4587)</f>
        <v/>
      </c>
      <c r="B4589" s="93">
        <f>IF(DATABASE!$X4587&lt;&gt;1,"",DATABASE!M4587)</f>
        <v/>
      </c>
      <c r="C4589" s="94">
        <f>IF(DATABASE!$X4587&lt;&gt;1,"",DATABASE!A4587)</f>
        <v/>
      </c>
      <c r="D4589" s="94">
        <f>IF(DATABASE!$X4587&lt;&gt;1,"",DATABASE!P4587)</f>
        <v/>
      </c>
      <c r="E4589" s="94">
        <f>IF(DATABASE!$X4587&lt;&gt;1,"",DATABASE!L4587)</f>
        <v/>
      </c>
      <c r="F4589" s="94">
        <f>IF(DATABASE!$X4587&lt;&gt;1,"",DATABASE!Q4587)</f>
        <v/>
      </c>
      <c r="G4589" s="94">
        <f>IF(DATABASE!$X4587&lt;&gt;1,"",DATABASE!C4587)</f>
        <v/>
      </c>
      <c r="H4589" s="94">
        <f>IF(DATABASE!$X4587&lt;&gt;1,"",DATABASE!D4587)</f>
        <v/>
      </c>
      <c r="I4589" s="93">
        <f>IF(DATABASE!$X4587&lt;&gt;1,"",DATABASE!S4587)</f>
        <v/>
      </c>
    </row>
    <row r="4590" ht="16.5" customHeight="1" s="111">
      <c r="A4590" s="92">
        <f>IF(DATABASE!$X4588&lt;&gt;1,"",DATABASE!B4588)</f>
        <v/>
      </c>
      <c r="B4590" s="93">
        <f>IF(DATABASE!$X4588&lt;&gt;1,"",DATABASE!M4588)</f>
        <v/>
      </c>
      <c r="C4590" s="94">
        <f>IF(DATABASE!$X4588&lt;&gt;1,"",DATABASE!A4588)</f>
        <v/>
      </c>
      <c r="D4590" s="94">
        <f>IF(DATABASE!$X4588&lt;&gt;1,"",DATABASE!P4588)</f>
        <v/>
      </c>
      <c r="E4590" s="94">
        <f>IF(DATABASE!$X4588&lt;&gt;1,"",DATABASE!L4588)</f>
        <v/>
      </c>
      <c r="F4590" s="94">
        <f>IF(DATABASE!$X4588&lt;&gt;1,"",DATABASE!Q4588)</f>
        <v/>
      </c>
      <c r="G4590" s="94">
        <f>IF(DATABASE!$X4588&lt;&gt;1,"",DATABASE!C4588)</f>
        <v/>
      </c>
      <c r="H4590" s="94">
        <f>IF(DATABASE!$X4588&lt;&gt;1,"",DATABASE!D4588)</f>
        <v/>
      </c>
      <c r="I4590" s="93">
        <f>IF(DATABASE!$X4588&lt;&gt;1,"",DATABASE!S4588)</f>
        <v/>
      </c>
    </row>
    <row r="4591" ht="16.5" customHeight="1" s="111">
      <c r="A4591" s="92">
        <f>IF(DATABASE!$X4589&lt;&gt;1,"",DATABASE!B4589)</f>
        <v/>
      </c>
      <c r="B4591" s="93">
        <f>IF(DATABASE!$X4589&lt;&gt;1,"",DATABASE!M4589)</f>
        <v/>
      </c>
      <c r="C4591" s="94">
        <f>IF(DATABASE!$X4589&lt;&gt;1,"",DATABASE!A4589)</f>
        <v/>
      </c>
      <c r="D4591" s="94">
        <f>IF(DATABASE!$X4589&lt;&gt;1,"",DATABASE!P4589)</f>
        <v/>
      </c>
      <c r="E4591" s="94">
        <f>IF(DATABASE!$X4589&lt;&gt;1,"",DATABASE!L4589)</f>
        <v/>
      </c>
      <c r="F4591" s="94">
        <f>IF(DATABASE!$X4589&lt;&gt;1,"",DATABASE!Q4589)</f>
        <v/>
      </c>
      <c r="G4591" s="94">
        <f>IF(DATABASE!$X4589&lt;&gt;1,"",DATABASE!C4589)</f>
        <v/>
      </c>
      <c r="H4591" s="94">
        <f>IF(DATABASE!$X4589&lt;&gt;1,"",DATABASE!D4589)</f>
        <v/>
      </c>
      <c r="I4591" s="93">
        <f>IF(DATABASE!$X4589&lt;&gt;1,"",DATABASE!S4589)</f>
        <v/>
      </c>
    </row>
    <row r="4592" ht="16.5" customHeight="1" s="111">
      <c r="A4592" s="92">
        <f>IF(DATABASE!$X4590&lt;&gt;1,"",DATABASE!B4590)</f>
        <v/>
      </c>
      <c r="B4592" s="93">
        <f>IF(DATABASE!$X4590&lt;&gt;1,"",DATABASE!M4590)</f>
        <v/>
      </c>
      <c r="C4592" s="94">
        <f>IF(DATABASE!$X4590&lt;&gt;1,"",DATABASE!A4590)</f>
        <v/>
      </c>
      <c r="D4592" s="94">
        <f>IF(DATABASE!$X4590&lt;&gt;1,"",DATABASE!P4590)</f>
        <v/>
      </c>
      <c r="E4592" s="94">
        <f>IF(DATABASE!$X4590&lt;&gt;1,"",DATABASE!L4590)</f>
        <v/>
      </c>
      <c r="F4592" s="94">
        <f>IF(DATABASE!$X4590&lt;&gt;1,"",DATABASE!Q4590)</f>
        <v/>
      </c>
      <c r="G4592" s="94">
        <f>IF(DATABASE!$X4590&lt;&gt;1,"",DATABASE!C4590)</f>
        <v/>
      </c>
      <c r="H4592" s="94">
        <f>IF(DATABASE!$X4590&lt;&gt;1,"",DATABASE!D4590)</f>
        <v/>
      </c>
      <c r="I4592" s="93">
        <f>IF(DATABASE!$X4590&lt;&gt;1,"",DATABASE!S4590)</f>
        <v/>
      </c>
    </row>
    <row r="4593" ht="16.5" customHeight="1" s="111">
      <c r="A4593" s="92">
        <f>IF(DATABASE!$X4591&lt;&gt;1,"",DATABASE!B4591)</f>
        <v/>
      </c>
      <c r="B4593" s="93">
        <f>IF(DATABASE!$X4591&lt;&gt;1,"",DATABASE!M4591)</f>
        <v/>
      </c>
      <c r="C4593" s="94">
        <f>IF(DATABASE!$X4591&lt;&gt;1,"",DATABASE!A4591)</f>
        <v/>
      </c>
      <c r="D4593" s="94">
        <f>IF(DATABASE!$X4591&lt;&gt;1,"",DATABASE!P4591)</f>
        <v/>
      </c>
      <c r="E4593" s="94">
        <f>IF(DATABASE!$X4591&lt;&gt;1,"",DATABASE!L4591)</f>
        <v/>
      </c>
      <c r="F4593" s="94">
        <f>IF(DATABASE!$X4591&lt;&gt;1,"",DATABASE!Q4591)</f>
        <v/>
      </c>
      <c r="G4593" s="94">
        <f>IF(DATABASE!$X4591&lt;&gt;1,"",DATABASE!C4591)</f>
        <v/>
      </c>
      <c r="H4593" s="94">
        <f>IF(DATABASE!$X4591&lt;&gt;1,"",DATABASE!D4591)</f>
        <v/>
      </c>
      <c r="I4593" s="93">
        <f>IF(DATABASE!$X4591&lt;&gt;1,"",DATABASE!S4591)</f>
        <v/>
      </c>
    </row>
    <row r="4594" ht="16.5" customHeight="1" s="111">
      <c r="A4594" s="92">
        <f>IF(DATABASE!$X4592&lt;&gt;1,"",DATABASE!B4592)</f>
        <v/>
      </c>
      <c r="B4594" s="93">
        <f>IF(DATABASE!$X4592&lt;&gt;1,"",DATABASE!M4592)</f>
        <v/>
      </c>
      <c r="C4594" s="94">
        <f>IF(DATABASE!$X4592&lt;&gt;1,"",DATABASE!A4592)</f>
        <v/>
      </c>
      <c r="D4594" s="94">
        <f>IF(DATABASE!$X4592&lt;&gt;1,"",DATABASE!P4592)</f>
        <v/>
      </c>
      <c r="E4594" s="94">
        <f>IF(DATABASE!$X4592&lt;&gt;1,"",DATABASE!L4592)</f>
        <v/>
      </c>
      <c r="F4594" s="94">
        <f>IF(DATABASE!$X4592&lt;&gt;1,"",DATABASE!Q4592)</f>
        <v/>
      </c>
      <c r="G4594" s="94">
        <f>IF(DATABASE!$X4592&lt;&gt;1,"",DATABASE!C4592)</f>
        <v/>
      </c>
      <c r="H4594" s="94">
        <f>IF(DATABASE!$X4592&lt;&gt;1,"",DATABASE!D4592)</f>
        <v/>
      </c>
      <c r="I4594" s="93">
        <f>IF(DATABASE!$X4592&lt;&gt;1,"",DATABASE!S4592)</f>
        <v/>
      </c>
    </row>
    <row r="4595" ht="16.5" customHeight="1" s="111">
      <c r="A4595" s="92">
        <f>IF(DATABASE!$X4593&lt;&gt;1,"",DATABASE!B4593)</f>
        <v/>
      </c>
      <c r="B4595" s="93">
        <f>IF(DATABASE!$X4593&lt;&gt;1,"",DATABASE!M4593)</f>
        <v/>
      </c>
      <c r="C4595" s="94">
        <f>IF(DATABASE!$X4593&lt;&gt;1,"",DATABASE!A4593)</f>
        <v/>
      </c>
      <c r="D4595" s="94">
        <f>IF(DATABASE!$X4593&lt;&gt;1,"",DATABASE!P4593)</f>
        <v/>
      </c>
      <c r="E4595" s="94">
        <f>IF(DATABASE!$X4593&lt;&gt;1,"",DATABASE!L4593)</f>
        <v/>
      </c>
      <c r="F4595" s="94">
        <f>IF(DATABASE!$X4593&lt;&gt;1,"",DATABASE!Q4593)</f>
        <v/>
      </c>
      <c r="G4595" s="94">
        <f>IF(DATABASE!$X4593&lt;&gt;1,"",DATABASE!C4593)</f>
        <v/>
      </c>
      <c r="H4595" s="94">
        <f>IF(DATABASE!$X4593&lt;&gt;1,"",DATABASE!D4593)</f>
        <v/>
      </c>
      <c r="I4595" s="93">
        <f>IF(DATABASE!$X4593&lt;&gt;1,"",DATABASE!S4593)</f>
        <v/>
      </c>
    </row>
    <row r="4596" ht="16.5" customHeight="1" s="111">
      <c r="A4596" s="92">
        <f>IF(DATABASE!$X4594&lt;&gt;1,"",DATABASE!B4594)</f>
        <v/>
      </c>
      <c r="B4596" s="93">
        <f>IF(DATABASE!$X4594&lt;&gt;1,"",DATABASE!M4594)</f>
        <v/>
      </c>
      <c r="C4596" s="94">
        <f>IF(DATABASE!$X4594&lt;&gt;1,"",DATABASE!A4594)</f>
        <v/>
      </c>
      <c r="D4596" s="94">
        <f>IF(DATABASE!$X4594&lt;&gt;1,"",DATABASE!P4594)</f>
        <v/>
      </c>
      <c r="E4596" s="94">
        <f>IF(DATABASE!$X4594&lt;&gt;1,"",DATABASE!L4594)</f>
        <v/>
      </c>
      <c r="F4596" s="94">
        <f>IF(DATABASE!$X4594&lt;&gt;1,"",DATABASE!Q4594)</f>
        <v/>
      </c>
      <c r="G4596" s="94">
        <f>IF(DATABASE!$X4594&lt;&gt;1,"",DATABASE!C4594)</f>
        <v/>
      </c>
      <c r="H4596" s="94">
        <f>IF(DATABASE!$X4594&lt;&gt;1,"",DATABASE!D4594)</f>
        <v/>
      </c>
      <c r="I4596" s="93">
        <f>IF(DATABASE!$X4594&lt;&gt;1,"",DATABASE!S4594)</f>
        <v/>
      </c>
    </row>
    <row r="4597" ht="16.5" customHeight="1" s="111">
      <c r="A4597" s="92">
        <f>IF(DATABASE!$X4595&lt;&gt;1,"",DATABASE!B4595)</f>
        <v/>
      </c>
      <c r="B4597" s="93">
        <f>IF(DATABASE!$X4595&lt;&gt;1,"",DATABASE!M4595)</f>
        <v/>
      </c>
      <c r="C4597" s="94">
        <f>IF(DATABASE!$X4595&lt;&gt;1,"",DATABASE!A4595)</f>
        <v/>
      </c>
      <c r="D4597" s="94">
        <f>IF(DATABASE!$X4595&lt;&gt;1,"",DATABASE!P4595)</f>
        <v/>
      </c>
      <c r="E4597" s="94">
        <f>IF(DATABASE!$X4595&lt;&gt;1,"",DATABASE!L4595)</f>
        <v/>
      </c>
      <c r="F4597" s="94">
        <f>IF(DATABASE!$X4595&lt;&gt;1,"",DATABASE!Q4595)</f>
        <v/>
      </c>
      <c r="G4597" s="94">
        <f>IF(DATABASE!$X4595&lt;&gt;1,"",DATABASE!C4595)</f>
        <v/>
      </c>
      <c r="H4597" s="94">
        <f>IF(DATABASE!$X4595&lt;&gt;1,"",DATABASE!D4595)</f>
        <v/>
      </c>
      <c r="I4597" s="93">
        <f>IF(DATABASE!$X4595&lt;&gt;1,"",DATABASE!S4595)</f>
        <v/>
      </c>
    </row>
    <row r="4598" ht="16.5" customHeight="1" s="111">
      <c r="A4598" s="92">
        <f>IF(DATABASE!$X4596&lt;&gt;1,"",DATABASE!B4596)</f>
        <v/>
      </c>
      <c r="B4598" s="93">
        <f>IF(DATABASE!$X4596&lt;&gt;1,"",DATABASE!M4596)</f>
        <v/>
      </c>
      <c r="C4598" s="94">
        <f>IF(DATABASE!$X4596&lt;&gt;1,"",DATABASE!A4596)</f>
        <v/>
      </c>
      <c r="D4598" s="94">
        <f>IF(DATABASE!$X4596&lt;&gt;1,"",DATABASE!P4596)</f>
        <v/>
      </c>
      <c r="E4598" s="94">
        <f>IF(DATABASE!$X4596&lt;&gt;1,"",DATABASE!L4596)</f>
        <v/>
      </c>
      <c r="F4598" s="94">
        <f>IF(DATABASE!$X4596&lt;&gt;1,"",DATABASE!Q4596)</f>
        <v/>
      </c>
      <c r="G4598" s="94">
        <f>IF(DATABASE!$X4596&lt;&gt;1,"",DATABASE!C4596)</f>
        <v/>
      </c>
      <c r="H4598" s="94">
        <f>IF(DATABASE!$X4596&lt;&gt;1,"",DATABASE!D4596)</f>
        <v/>
      </c>
      <c r="I4598" s="93">
        <f>IF(DATABASE!$X4596&lt;&gt;1,"",DATABASE!S4596)</f>
        <v/>
      </c>
    </row>
    <row r="4599" ht="16.5" customHeight="1" s="111">
      <c r="A4599" s="92">
        <f>IF(DATABASE!$X4597&lt;&gt;1,"",DATABASE!B4597)</f>
        <v/>
      </c>
      <c r="B4599" s="93">
        <f>IF(DATABASE!$X4597&lt;&gt;1,"",DATABASE!M4597)</f>
        <v/>
      </c>
      <c r="C4599" s="94">
        <f>IF(DATABASE!$X4597&lt;&gt;1,"",DATABASE!A4597)</f>
        <v/>
      </c>
      <c r="D4599" s="94">
        <f>IF(DATABASE!$X4597&lt;&gt;1,"",DATABASE!P4597)</f>
        <v/>
      </c>
      <c r="E4599" s="94">
        <f>IF(DATABASE!$X4597&lt;&gt;1,"",DATABASE!L4597)</f>
        <v/>
      </c>
      <c r="F4599" s="94">
        <f>IF(DATABASE!$X4597&lt;&gt;1,"",DATABASE!Q4597)</f>
        <v/>
      </c>
      <c r="G4599" s="94">
        <f>IF(DATABASE!$X4597&lt;&gt;1,"",DATABASE!C4597)</f>
        <v/>
      </c>
      <c r="H4599" s="94">
        <f>IF(DATABASE!$X4597&lt;&gt;1,"",DATABASE!D4597)</f>
        <v/>
      </c>
      <c r="I4599" s="93">
        <f>IF(DATABASE!$X4597&lt;&gt;1,"",DATABASE!S4597)</f>
        <v/>
      </c>
    </row>
    <row r="4600" ht="16.5" customHeight="1" s="111">
      <c r="A4600" s="92">
        <f>IF(DATABASE!$X4598&lt;&gt;1,"",DATABASE!B4598)</f>
        <v/>
      </c>
      <c r="B4600" s="93">
        <f>IF(DATABASE!$X4598&lt;&gt;1,"",DATABASE!M4598)</f>
        <v/>
      </c>
      <c r="C4600" s="94">
        <f>IF(DATABASE!$X4598&lt;&gt;1,"",DATABASE!A4598)</f>
        <v/>
      </c>
      <c r="D4600" s="94">
        <f>IF(DATABASE!$X4598&lt;&gt;1,"",DATABASE!P4598)</f>
        <v/>
      </c>
      <c r="E4600" s="94">
        <f>IF(DATABASE!$X4598&lt;&gt;1,"",DATABASE!L4598)</f>
        <v/>
      </c>
      <c r="F4600" s="94">
        <f>IF(DATABASE!$X4598&lt;&gt;1,"",DATABASE!Q4598)</f>
        <v/>
      </c>
      <c r="G4600" s="94">
        <f>IF(DATABASE!$X4598&lt;&gt;1,"",DATABASE!C4598)</f>
        <v/>
      </c>
      <c r="H4600" s="94">
        <f>IF(DATABASE!$X4598&lt;&gt;1,"",DATABASE!D4598)</f>
        <v/>
      </c>
      <c r="I4600" s="93">
        <f>IF(DATABASE!$X4598&lt;&gt;1,"",DATABASE!S4598)</f>
        <v/>
      </c>
    </row>
    <row r="4601" ht="16.5" customHeight="1" s="111">
      <c r="A4601" s="92">
        <f>IF(DATABASE!$X4599&lt;&gt;1,"",DATABASE!B4599)</f>
        <v/>
      </c>
      <c r="B4601" s="93">
        <f>IF(DATABASE!$X4599&lt;&gt;1,"",DATABASE!M4599)</f>
        <v/>
      </c>
      <c r="C4601" s="94">
        <f>IF(DATABASE!$X4599&lt;&gt;1,"",DATABASE!A4599)</f>
        <v/>
      </c>
      <c r="D4601" s="94">
        <f>IF(DATABASE!$X4599&lt;&gt;1,"",DATABASE!P4599)</f>
        <v/>
      </c>
      <c r="E4601" s="94">
        <f>IF(DATABASE!$X4599&lt;&gt;1,"",DATABASE!L4599)</f>
        <v/>
      </c>
      <c r="F4601" s="94">
        <f>IF(DATABASE!$X4599&lt;&gt;1,"",DATABASE!Q4599)</f>
        <v/>
      </c>
      <c r="G4601" s="94">
        <f>IF(DATABASE!$X4599&lt;&gt;1,"",DATABASE!C4599)</f>
        <v/>
      </c>
      <c r="H4601" s="94">
        <f>IF(DATABASE!$X4599&lt;&gt;1,"",DATABASE!D4599)</f>
        <v/>
      </c>
      <c r="I4601" s="93">
        <f>IF(DATABASE!$X4599&lt;&gt;1,"",DATABASE!S4599)</f>
        <v/>
      </c>
    </row>
    <row r="4602" ht="16.5" customHeight="1" s="111">
      <c r="A4602" s="92">
        <f>IF(DATABASE!$X4600&lt;&gt;1,"",DATABASE!B4600)</f>
        <v/>
      </c>
      <c r="B4602" s="93">
        <f>IF(DATABASE!$X4600&lt;&gt;1,"",DATABASE!M4600)</f>
        <v/>
      </c>
      <c r="C4602" s="94">
        <f>IF(DATABASE!$X4600&lt;&gt;1,"",DATABASE!A4600)</f>
        <v/>
      </c>
      <c r="D4602" s="94">
        <f>IF(DATABASE!$X4600&lt;&gt;1,"",DATABASE!P4600)</f>
        <v/>
      </c>
      <c r="E4602" s="94">
        <f>IF(DATABASE!$X4600&lt;&gt;1,"",DATABASE!L4600)</f>
        <v/>
      </c>
      <c r="F4602" s="94">
        <f>IF(DATABASE!$X4600&lt;&gt;1,"",DATABASE!Q4600)</f>
        <v/>
      </c>
      <c r="G4602" s="94">
        <f>IF(DATABASE!$X4600&lt;&gt;1,"",DATABASE!C4600)</f>
        <v/>
      </c>
      <c r="H4602" s="94">
        <f>IF(DATABASE!$X4600&lt;&gt;1,"",DATABASE!D4600)</f>
        <v/>
      </c>
      <c r="I4602" s="93">
        <f>IF(DATABASE!$X4600&lt;&gt;1,"",DATABASE!S4600)</f>
        <v/>
      </c>
    </row>
    <row r="4603" ht="16.5" customHeight="1" s="111">
      <c r="A4603" s="92">
        <f>IF(DATABASE!$X4601&lt;&gt;1,"",DATABASE!B4601)</f>
        <v/>
      </c>
      <c r="B4603" s="93">
        <f>IF(DATABASE!$X4601&lt;&gt;1,"",DATABASE!M4601)</f>
        <v/>
      </c>
      <c r="C4603" s="94">
        <f>IF(DATABASE!$X4601&lt;&gt;1,"",DATABASE!A4601)</f>
        <v/>
      </c>
      <c r="D4603" s="94">
        <f>IF(DATABASE!$X4601&lt;&gt;1,"",DATABASE!P4601)</f>
        <v/>
      </c>
      <c r="E4603" s="94">
        <f>IF(DATABASE!$X4601&lt;&gt;1,"",DATABASE!L4601)</f>
        <v/>
      </c>
      <c r="F4603" s="94">
        <f>IF(DATABASE!$X4601&lt;&gt;1,"",DATABASE!Q4601)</f>
        <v/>
      </c>
      <c r="G4603" s="94">
        <f>IF(DATABASE!$X4601&lt;&gt;1,"",DATABASE!C4601)</f>
        <v/>
      </c>
      <c r="H4603" s="94">
        <f>IF(DATABASE!$X4601&lt;&gt;1,"",DATABASE!D4601)</f>
        <v/>
      </c>
      <c r="I4603" s="93">
        <f>IF(DATABASE!$X4601&lt;&gt;1,"",DATABASE!S4601)</f>
        <v/>
      </c>
    </row>
    <row r="4604" ht="16.5" customHeight="1" s="111">
      <c r="A4604" s="92">
        <f>IF(DATABASE!$X4602&lt;&gt;1,"",DATABASE!B4602)</f>
        <v/>
      </c>
      <c r="B4604" s="93">
        <f>IF(DATABASE!$X4602&lt;&gt;1,"",DATABASE!M4602)</f>
        <v/>
      </c>
      <c r="C4604" s="94">
        <f>IF(DATABASE!$X4602&lt;&gt;1,"",DATABASE!A4602)</f>
        <v/>
      </c>
      <c r="D4604" s="94">
        <f>IF(DATABASE!$X4602&lt;&gt;1,"",DATABASE!P4602)</f>
        <v/>
      </c>
      <c r="E4604" s="94">
        <f>IF(DATABASE!$X4602&lt;&gt;1,"",DATABASE!L4602)</f>
        <v/>
      </c>
      <c r="F4604" s="94">
        <f>IF(DATABASE!$X4602&lt;&gt;1,"",DATABASE!Q4602)</f>
        <v/>
      </c>
      <c r="G4604" s="94">
        <f>IF(DATABASE!$X4602&lt;&gt;1,"",DATABASE!C4602)</f>
        <v/>
      </c>
      <c r="H4604" s="94">
        <f>IF(DATABASE!$X4602&lt;&gt;1,"",DATABASE!D4602)</f>
        <v/>
      </c>
      <c r="I4604" s="93">
        <f>IF(DATABASE!$X4602&lt;&gt;1,"",DATABASE!S4602)</f>
        <v/>
      </c>
    </row>
    <row r="4605" ht="16.5" customHeight="1" s="111">
      <c r="A4605" s="92">
        <f>IF(DATABASE!$X4603&lt;&gt;1,"",DATABASE!B4603)</f>
        <v/>
      </c>
      <c r="B4605" s="93">
        <f>IF(DATABASE!$X4603&lt;&gt;1,"",DATABASE!M4603)</f>
        <v/>
      </c>
      <c r="C4605" s="94">
        <f>IF(DATABASE!$X4603&lt;&gt;1,"",DATABASE!A4603)</f>
        <v/>
      </c>
      <c r="D4605" s="94">
        <f>IF(DATABASE!$X4603&lt;&gt;1,"",DATABASE!P4603)</f>
        <v/>
      </c>
      <c r="E4605" s="94">
        <f>IF(DATABASE!$X4603&lt;&gt;1,"",DATABASE!L4603)</f>
        <v/>
      </c>
      <c r="F4605" s="94">
        <f>IF(DATABASE!$X4603&lt;&gt;1,"",DATABASE!Q4603)</f>
        <v/>
      </c>
      <c r="G4605" s="94">
        <f>IF(DATABASE!$X4603&lt;&gt;1,"",DATABASE!C4603)</f>
        <v/>
      </c>
      <c r="H4605" s="94">
        <f>IF(DATABASE!$X4603&lt;&gt;1,"",DATABASE!D4603)</f>
        <v/>
      </c>
      <c r="I4605" s="93">
        <f>IF(DATABASE!$X4603&lt;&gt;1,"",DATABASE!S4603)</f>
        <v/>
      </c>
    </row>
    <row r="4606" ht="16.5" customHeight="1" s="111">
      <c r="A4606" s="92">
        <f>IF(DATABASE!$X4604&lt;&gt;1,"",DATABASE!B4604)</f>
        <v/>
      </c>
      <c r="B4606" s="93">
        <f>IF(DATABASE!$X4604&lt;&gt;1,"",DATABASE!M4604)</f>
        <v/>
      </c>
      <c r="C4606" s="94">
        <f>IF(DATABASE!$X4604&lt;&gt;1,"",DATABASE!A4604)</f>
        <v/>
      </c>
      <c r="D4606" s="94">
        <f>IF(DATABASE!$X4604&lt;&gt;1,"",DATABASE!P4604)</f>
        <v/>
      </c>
      <c r="E4606" s="94">
        <f>IF(DATABASE!$X4604&lt;&gt;1,"",DATABASE!L4604)</f>
        <v/>
      </c>
      <c r="F4606" s="94">
        <f>IF(DATABASE!$X4604&lt;&gt;1,"",DATABASE!Q4604)</f>
        <v/>
      </c>
      <c r="G4606" s="94">
        <f>IF(DATABASE!$X4604&lt;&gt;1,"",DATABASE!C4604)</f>
        <v/>
      </c>
      <c r="H4606" s="94">
        <f>IF(DATABASE!$X4604&lt;&gt;1,"",DATABASE!D4604)</f>
        <v/>
      </c>
      <c r="I4606" s="93">
        <f>IF(DATABASE!$X4604&lt;&gt;1,"",DATABASE!S4604)</f>
        <v/>
      </c>
    </row>
    <row r="4607" ht="16.5" customHeight="1" s="111">
      <c r="A4607" s="92">
        <f>IF(DATABASE!$X4605&lt;&gt;1,"",DATABASE!B4605)</f>
        <v/>
      </c>
      <c r="B4607" s="93">
        <f>IF(DATABASE!$X4605&lt;&gt;1,"",DATABASE!M4605)</f>
        <v/>
      </c>
      <c r="C4607" s="94">
        <f>IF(DATABASE!$X4605&lt;&gt;1,"",DATABASE!A4605)</f>
        <v/>
      </c>
      <c r="D4607" s="94">
        <f>IF(DATABASE!$X4605&lt;&gt;1,"",DATABASE!P4605)</f>
        <v/>
      </c>
      <c r="E4607" s="94">
        <f>IF(DATABASE!$X4605&lt;&gt;1,"",DATABASE!L4605)</f>
        <v/>
      </c>
      <c r="F4607" s="94">
        <f>IF(DATABASE!$X4605&lt;&gt;1,"",DATABASE!Q4605)</f>
        <v/>
      </c>
      <c r="G4607" s="94">
        <f>IF(DATABASE!$X4605&lt;&gt;1,"",DATABASE!C4605)</f>
        <v/>
      </c>
      <c r="H4607" s="94">
        <f>IF(DATABASE!$X4605&lt;&gt;1,"",DATABASE!D4605)</f>
        <v/>
      </c>
      <c r="I4607" s="93">
        <f>IF(DATABASE!$X4605&lt;&gt;1,"",DATABASE!S4605)</f>
        <v/>
      </c>
    </row>
    <row r="4608" ht="16.5" customHeight="1" s="111">
      <c r="A4608" s="92">
        <f>IF(DATABASE!$X4606&lt;&gt;1,"",DATABASE!B4606)</f>
        <v/>
      </c>
      <c r="B4608" s="93">
        <f>IF(DATABASE!$X4606&lt;&gt;1,"",DATABASE!M4606)</f>
        <v/>
      </c>
      <c r="C4608" s="94">
        <f>IF(DATABASE!$X4606&lt;&gt;1,"",DATABASE!A4606)</f>
        <v/>
      </c>
      <c r="D4608" s="94">
        <f>IF(DATABASE!$X4606&lt;&gt;1,"",DATABASE!P4606)</f>
        <v/>
      </c>
      <c r="E4608" s="94">
        <f>IF(DATABASE!$X4606&lt;&gt;1,"",DATABASE!L4606)</f>
        <v/>
      </c>
      <c r="F4608" s="94">
        <f>IF(DATABASE!$X4606&lt;&gt;1,"",DATABASE!Q4606)</f>
        <v/>
      </c>
      <c r="G4608" s="94">
        <f>IF(DATABASE!$X4606&lt;&gt;1,"",DATABASE!C4606)</f>
        <v/>
      </c>
      <c r="H4608" s="94">
        <f>IF(DATABASE!$X4606&lt;&gt;1,"",DATABASE!D4606)</f>
        <v/>
      </c>
      <c r="I4608" s="93">
        <f>IF(DATABASE!$X4606&lt;&gt;1,"",DATABASE!S4606)</f>
        <v/>
      </c>
    </row>
    <row r="4609" ht="16.5" customHeight="1" s="111">
      <c r="A4609" s="92">
        <f>IF(DATABASE!$X4607&lt;&gt;1,"",DATABASE!B4607)</f>
        <v/>
      </c>
      <c r="B4609" s="93">
        <f>IF(DATABASE!$X4607&lt;&gt;1,"",DATABASE!M4607)</f>
        <v/>
      </c>
      <c r="C4609" s="94">
        <f>IF(DATABASE!$X4607&lt;&gt;1,"",DATABASE!A4607)</f>
        <v/>
      </c>
      <c r="D4609" s="94">
        <f>IF(DATABASE!$X4607&lt;&gt;1,"",DATABASE!P4607)</f>
        <v/>
      </c>
      <c r="E4609" s="94">
        <f>IF(DATABASE!$X4607&lt;&gt;1,"",DATABASE!L4607)</f>
        <v/>
      </c>
      <c r="F4609" s="94">
        <f>IF(DATABASE!$X4607&lt;&gt;1,"",DATABASE!Q4607)</f>
        <v/>
      </c>
      <c r="G4609" s="94">
        <f>IF(DATABASE!$X4607&lt;&gt;1,"",DATABASE!C4607)</f>
        <v/>
      </c>
      <c r="H4609" s="94">
        <f>IF(DATABASE!$X4607&lt;&gt;1,"",DATABASE!D4607)</f>
        <v/>
      </c>
      <c r="I4609" s="93">
        <f>IF(DATABASE!$X4607&lt;&gt;1,"",DATABASE!S4607)</f>
        <v/>
      </c>
    </row>
    <row r="4610" ht="16.5" customHeight="1" s="111">
      <c r="A4610" s="92">
        <f>IF(DATABASE!$X4608&lt;&gt;1,"",DATABASE!B4608)</f>
        <v/>
      </c>
      <c r="B4610" s="93">
        <f>IF(DATABASE!$X4608&lt;&gt;1,"",DATABASE!M4608)</f>
        <v/>
      </c>
      <c r="C4610" s="94">
        <f>IF(DATABASE!$X4608&lt;&gt;1,"",DATABASE!A4608)</f>
        <v/>
      </c>
      <c r="D4610" s="94">
        <f>IF(DATABASE!$X4608&lt;&gt;1,"",DATABASE!P4608)</f>
        <v/>
      </c>
      <c r="E4610" s="94">
        <f>IF(DATABASE!$X4608&lt;&gt;1,"",DATABASE!L4608)</f>
        <v/>
      </c>
      <c r="F4610" s="94">
        <f>IF(DATABASE!$X4608&lt;&gt;1,"",DATABASE!Q4608)</f>
        <v/>
      </c>
      <c r="G4610" s="94">
        <f>IF(DATABASE!$X4608&lt;&gt;1,"",DATABASE!C4608)</f>
        <v/>
      </c>
      <c r="H4610" s="94">
        <f>IF(DATABASE!$X4608&lt;&gt;1,"",DATABASE!D4608)</f>
        <v/>
      </c>
      <c r="I4610" s="93">
        <f>IF(DATABASE!$X4608&lt;&gt;1,"",DATABASE!S4608)</f>
        <v/>
      </c>
    </row>
    <row r="4611" ht="16.5" customHeight="1" s="111">
      <c r="A4611" s="92">
        <f>IF(DATABASE!$X4609&lt;&gt;1,"",DATABASE!B4609)</f>
        <v/>
      </c>
      <c r="B4611" s="93">
        <f>IF(DATABASE!$X4609&lt;&gt;1,"",DATABASE!M4609)</f>
        <v/>
      </c>
      <c r="C4611" s="94">
        <f>IF(DATABASE!$X4609&lt;&gt;1,"",DATABASE!A4609)</f>
        <v/>
      </c>
      <c r="D4611" s="94">
        <f>IF(DATABASE!$X4609&lt;&gt;1,"",DATABASE!P4609)</f>
        <v/>
      </c>
      <c r="E4611" s="94">
        <f>IF(DATABASE!$X4609&lt;&gt;1,"",DATABASE!L4609)</f>
        <v/>
      </c>
      <c r="F4611" s="94">
        <f>IF(DATABASE!$X4609&lt;&gt;1,"",DATABASE!Q4609)</f>
        <v/>
      </c>
      <c r="G4611" s="94">
        <f>IF(DATABASE!$X4609&lt;&gt;1,"",DATABASE!C4609)</f>
        <v/>
      </c>
      <c r="H4611" s="94">
        <f>IF(DATABASE!$X4609&lt;&gt;1,"",DATABASE!D4609)</f>
        <v/>
      </c>
      <c r="I4611" s="93">
        <f>IF(DATABASE!$X4609&lt;&gt;1,"",DATABASE!S4609)</f>
        <v/>
      </c>
    </row>
    <row r="4612" ht="16.5" customHeight="1" s="111">
      <c r="A4612" s="92">
        <f>IF(DATABASE!$X4610&lt;&gt;1,"",DATABASE!B4610)</f>
        <v/>
      </c>
      <c r="B4612" s="93">
        <f>IF(DATABASE!$X4610&lt;&gt;1,"",DATABASE!M4610)</f>
        <v/>
      </c>
      <c r="C4612" s="94">
        <f>IF(DATABASE!$X4610&lt;&gt;1,"",DATABASE!A4610)</f>
        <v/>
      </c>
      <c r="D4612" s="94">
        <f>IF(DATABASE!$X4610&lt;&gt;1,"",DATABASE!P4610)</f>
        <v/>
      </c>
      <c r="E4612" s="94">
        <f>IF(DATABASE!$X4610&lt;&gt;1,"",DATABASE!L4610)</f>
        <v/>
      </c>
      <c r="F4612" s="94">
        <f>IF(DATABASE!$X4610&lt;&gt;1,"",DATABASE!Q4610)</f>
        <v/>
      </c>
      <c r="G4612" s="94">
        <f>IF(DATABASE!$X4610&lt;&gt;1,"",DATABASE!C4610)</f>
        <v/>
      </c>
      <c r="H4612" s="94">
        <f>IF(DATABASE!$X4610&lt;&gt;1,"",DATABASE!D4610)</f>
        <v/>
      </c>
      <c r="I4612" s="93">
        <f>IF(DATABASE!$X4610&lt;&gt;1,"",DATABASE!S4610)</f>
        <v/>
      </c>
    </row>
    <row r="4613" ht="16.5" customHeight="1" s="111">
      <c r="A4613" s="92">
        <f>IF(DATABASE!$X4611&lt;&gt;1,"",DATABASE!B4611)</f>
        <v/>
      </c>
      <c r="B4613" s="93">
        <f>IF(DATABASE!$X4611&lt;&gt;1,"",DATABASE!M4611)</f>
        <v/>
      </c>
      <c r="C4613" s="94">
        <f>IF(DATABASE!$X4611&lt;&gt;1,"",DATABASE!A4611)</f>
        <v/>
      </c>
      <c r="D4613" s="94">
        <f>IF(DATABASE!$X4611&lt;&gt;1,"",DATABASE!P4611)</f>
        <v/>
      </c>
      <c r="E4613" s="94">
        <f>IF(DATABASE!$X4611&lt;&gt;1,"",DATABASE!L4611)</f>
        <v/>
      </c>
      <c r="F4613" s="94">
        <f>IF(DATABASE!$X4611&lt;&gt;1,"",DATABASE!Q4611)</f>
        <v/>
      </c>
      <c r="G4613" s="94">
        <f>IF(DATABASE!$X4611&lt;&gt;1,"",DATABASE!C4611)</f>
        <v/>
      </c>
      <c r="H4613" s="94">
        <f>IF(DATABASE!$X4611&lt;&gt;1,"",DATABASE!D4611)</f>
        <v/>
      </c>
      <c r="I4613" s="93">
        <f>IF(DATABASE!$X4611&lt;&gt;1,"",DATABASE!S4611)</f>
        <v/>
      </c>
    </row>
    <row r="4614" ht="16.5" customHeight="1" s="111">
      <c r="A4614" s="92">
        <f>IF(DATABASE!$X4612&lt;&gt;1,"",DATABASE!B4612)</f>
        <v/>
      </c>
      <c r="B4614" s="93">
        <f>IF(DATABASE!$X4612&lt;&gt;1,"",DATABASE!M4612)</f>
        <v/>
      </c>
      <c r="C4614" s="94">
        <f>IF(DATABASE!$X4612&lt;&gt;1,"",DATABASE!A4612)</f>
        <v/>
      </c>
      <c r="D4614" s="94">
        <f>IF(DATABASE!$X4612&lt;&gt;1,"",DATABASE!P4612)</f>
        <v/>
      </c>
      <c r="E4614" s="94">
        <f>IF(DATABASE!$X4612&lt;&gt;1,"",DATABASE!L4612)</f>
        <v/>
      </c>
      <c r="F4614" s="94">
        <f>IF(DATABASE!$X4612&lt;&gt;1,"",DATABASE!Q4612)</f>
        <v/>
      </c>
      <c r="G4614" s="94">
        <f>IF(DATABASE!$X4612&lt;&gt;1,"",DATABASE!C4612)</f>
        <v/>
      </c>
      <c r="H4614" s="94">
        <f>IF(DATABASE!$X4612&lt;&gt;1,"",DATABASE!D4612)</f>
        <v/>
      </c>
      <c r="I4614" s="93">
        <f>IF(DATABASE!$X4612&lt;&gt;1,"",DATABASE!S4612)</f>
        <v/>
      </c>
    </row>
    <row r="4615" ht="16.5" customHeight="1" s="111">
      <c r="A4615" s="92">
        <f>IF(DATABASE!$X4613&lt;&gt;1,"",DATABASE!B4613)</f>
        <v/>
      </c>
      <c r="B4615" s="93">
        <f>IF(DATABASE!$X4613&lt;&gt;1,"",DATABASE!M4613)</f>
        <v/>
      </c>
      <c r="C4615" s="94">
        <f>IF(DATABASE!$X4613&lt;&gt;1,"",DATABASE!A4613)</f>
        <v/>
      </c>
      <c r="D4615" s="94">
        <f>IF(DATABASE!$X4613&lt;&gt;1,"",DATABASE!P4613)</f>
        <v/>
      </c>
      <c r="E4615" s="94">
        <f>IF(DATABASE!$X4613&lt;&gt;1,"",DATABASE!L4613)</f>
        <v/>
      </c>
      <c r="F4615" s="94">
        <f>IF(DATABASE!$X4613&lt;&gt;1,"",DATABASE!Q4613)</f>
        <v/>
      </c>
      <c r="G4615" s="94">
        <f>IF(DATABASE!$X4613&lt;&gt;1,"",DATABASE!C4613)</f>
        <v/>
      </c>
      <c r="H4615" s="94">
        <f>IF(DATABASE!$X4613&lt;&gt;1,"",DATABASE!D4613)</f>
        <v/>
      </c>
      <c r="I4615" s="93">
        <f>IF(DATABASE!$X4613&lt;&gt;1,"",DATABASE!S4613)</f>
        <v/>
      </c>
    </row>
    <row r="4616" ht="16.5" customHeight="1" s="111">
      <c r="A4616" s="92">
        <f>IF(DATABASE!$X4614&lt;&gt;1,"",DATABASE!B4614)</f>
        <v/>
      </c>
      <c r="B4616" s="93">
        <f>IF(DATABASE!$X4614&lt;&gt;1,"",DATABASE!M4614)</f>
        <v/>
      </c>
      <c r="C4616" s="94">
        <f>IF(DATABASE!$X4614&lt;&gt;1,"",DATABASE!A4614)</f>
        <v/>
      </c>
      <c r="D4616" s="94">
        <f>IF(DATABASE!$X4614&lt;&gt;1,"",DATABASE!P4614)</f>
        <v/>
      </c>
      <c r="E4616" s="94">
        <f>IF(DATABASE!$X4614&lt;&gt;1,"",DATABASE!L4614)</f>
        <v/>
      </c>
      <c r="F4616" s="94">
        <f>IF(DATABASE!$X4614&lt;&gt;1,"",DATABASE!Q4614)</f>
        <v/>
      </c>
      <c r="G4616" s="94">
        <f>IF(DATABASE!$X4614&lt;&gt;1,"",DATABASE!C4614)</f>
        <v/>
      </c>
      <c r="H4616" s="94">
        <f>IF(DATABASE!$X4614&lt;&gt;1,"",DATABASE!D4614)</f>
        <v/>
      </c>
      <c r="I4616" s="93">
        <f>IF(DATABASE!$X4614&lt;&gt;1,"",DATABASE!S4614)</f>
        <v/>
      </c>
    </row>
    <row r="4617" ht="16.5" customHeight="1" s="111">
      <c r="A4617" s="92">
        <f>IF(DATABASE!$X4615&lt;&gt;1,"",DATABASE!B4615)</f>
        <v/>
      </c>
      <c r="B4617" s="93">
        <f>IF(DATABASE!$X4615&lt;&gt;1,"",DATABASE!M4615)</f>
        <v/>
      </c>
      <c r="C4617" s="94">
        <f>IF(DATABASE!$X4615&lt;&gt;1,"",DATABASE!A4615)</f>
        <v/>
      </c>
      <c r="D4617" s="94">
        <f>IF(DATABASE!$X4615&lt;&gt;1,"",DATABASE!P4615)</f>
        <v/>
      </c>
      <c r="E4617" s="94">
        <f>IF(DATABASE!$X4615&lt;&gt;1,"",DATABASE!L4615)</f>
        <v/>
      </c>
      <c r="F4617" s="94">
        <f>IF(DATABASE!$X4615&lt;&gt;1,"",DATABASE!Q4615)</f>
        <v/>
      </c>
      <c r="G4617" s="94">
        <f>IF(DATABASE!$X4615&lt;&gt;1,"",DATABASE!C4615)</f>
        <v/>
      </c>
      <c r="H4617" s="94">
        <f>IF(DATABASE!$X4615&lt;&gt;1,"",DATABASE!D4615)</f>
        <v/>
      </c>
      <c r="I4617" s="93">
        <f>IF(DATABASE!$X4615&lt;&gt;1,"",DATABASE!S4615)</f>
        <v/>
      </c>
    </row>
    <row r="4618" ht="16.5" customHeight="1" s="111">
      <c r="A4618" s="92">
        <f>IF(DATABASE!$X4616&lt;&gt;1,"",DATABASE!B4616)</f>
        <v/>
      </c>
      <c r="B4618" s="93">
        <f>IF(DATABASE!$X4616&lt;&gt;1,"",DATABASE!M4616)</f>
        <v/>
      </c>
      <c r="C4618" s="94">
        <f>IF(DATABASE!$X4616&lt;&gt;1,"",DATABASE!A4616)</f>
        <v/>
      </c>
      <c r="D4618" s="94">
        <f>IF(DATABASE!$X4616&lt;&gt;1,"",DATABASE!P4616)</f>
        <v/>
      </c>
      <c r="E4618" s="94">
        <f>IF(DATABASE!$X4616&lt;&gt;1,"",DATABASE!L4616)</f>
        <v/>
      </c>
      <c r="F4618" s="94">
        <f>IF(DATABASE!$X4616&lt;&gt;1,"",DATABASE!Q4616)</f>
        <v/>
      </c>
      <c r="G4618" s="94">
        <f>IF(DATABASE!$X4616&lt;&gt;1,"",DATABASE!C4616)</f>
        <v/>
      </c>
      <c r="H4618" s="94">
        <f>IF(DATABASE!$X4616&lt;&gt;1,"",DATABASE!D4616)</f>
        <v/>
      </c>
      <c r="I4618" s="93">
        <f>IF(DATABASE!$X4616&lt;&gt;1,"",DATABASE!S4616)</f>
        <v/>
      </c>
    </row>
    <row r="4619" ht="16.5" customHeight="1" s="111">
      <c r="A4619" s="92">
        <f>IF(DATABASE!$X4617&lt;&gt;1,"",DATABASE!B4617)</f>
        <v/>
      </c>
      <c r="B4619" s="93">
        <f>IF(DATABASE!$X4617&lt;&gt;1,"",DATABASE!M4617)</f>
        <v/>
      </c>
      <c r="C4619" s="94">
        <f>IF(DATABASE!$X4617&lt;&gt;1,"",DATABASE!A4617)</f>
        <v/>
      </c>
      <c r="D4619" s="94">
        <f>IF(DATABASE!$X4617&lt;&gt;1,"",DATABASE!P4617)</f>
        <v/>
      </c>
      <c r="E4619" s="94">
        <f>IF(DATABASE!$X4617&lt;&gt;1,"",DATABASE!L4617)</f>
        <v/>
      </c>
      <c r="F4619" s="94">
        <f>IF(DATABASE!$X4617&lt;&gt;1,"",DATABASE!Q4617)</f>
        <v/>
      </c>
      <c r="G4619" s="94">
        <f>IF(DATABASE!$X4617&lt;&gt;1,"",DATABASE!C4617)</f>
        <v/>
      </c>
      <c r="H4619" s="94">
        <f>IF(DATABASE!$X4617&lt;&gt;1,"",DATABASE!D4617)</f>
        <v/>
      </c>
      <c r="I4619" s="93">
        <f>IF(DATABASE!$X4617&lt;&gt;1,"",DATABASE!S4617)</f>
        <v/>
      </c>
    </row>
    <row r="4620" ht="16.5" customHeight="1" s="111">
      <c r="A4620" s="92">
        <f>IF(DATABASE!$X4618&lt;&gt;1,"",DATABASE!B4618)</f>
        <v/>
      </c>
      <c r="B4620" s="93">
        <f>IF(DATABASE!$X4618&lt;&gt;1,"",DATABASE!M4618)</f>
        <v/>
      </c>
      <c r="C4620" s="94">
        <f>IF(DATABASE!$X4618&lt;&gt;1,"",DATABASE!A4618)</f>
        <v/>
      </c>
      <c r="D4620" s="94">
        <f>IF(DATABASE!$X4618&lt;&gt;1,"",DATABASE!P4618)</f>
        <v/>
      </c>
      <c r="E4620" s="94">
        <f>IF(DATABASE!$X4618&lt;&gt;1,"",DATABASE!L4618)</f>
        <v/>
      </c>
      <c r="F4620" s="94">
        <f>IF(DATABASE!$X4618&lt;&gt;1,"",DATABASE!Q4618)</f>
        <v/>
      </c>
      <c r="G4620" s="94">
        <f>IF(DATABASE!$X4618&lt;&gt;1,"",DATABASE!C4618)</f>
        <v/>
      </c>
      <c r="H4620" s="94">
        <f>IF(DATABASE!$X4618&lt;&gt;1,"",DATABASE!D4618)</f>
        <v/>
      </c>
      <c r="I4620" s="93">
        <f>IF(DATABASE!$X4618&lt;&gt;1,"",DATABASE!S4618)</f>
        <v/>
      </c>
    </row>
    <row r="4621" ht="16.5" customHeight="1" s="111">
      <c r="A4621" s="92">
        <f>IF(DATABASE!$X4619&lt;&gt;1,"",DATABASE!B4619)</f>
        <v/>
      </c>
      <c r="B4621" s="93">
        <f>IF(DATABASE!$X4619&lt;&gt;1,"",DATABASE!M4619)</f>
        <v/>
      </c>
      <c r="C4621" s="94">
        <f>IF(DATABASE!$X4619&lt;&gt;1,"",DATABASE!A4619)</f>
        <v/>
      </c>
      <c r="D4621" s="94">
        <f>IF(DATABASE!$X4619&lt;&gt;1,"",DATABASE!P4619)</f>
        <v/>
      </c>
      <c r="E4621" s="94">
        <f>IF(DATABASE!$X4619&lt;&gt;1,"",DATABASE!L4619)</f>
        <v/>
      </c>
      <c r="F4621" s="94">
        <f>IF(DATABASE!$X4619&lt;&gt;1,"",DATABASE!Q4619)</f>
        <v/>
      </c>
      <c r="G4621" s="94">
        <f>IF(DATABASE!$X4619&lt;&gt;1,"",DATABASE!C4619)</f>
        <v/>
      </c>
      <c r="H4621" s="94">
        <f>IF(DATABASE!$X4619&lt;&gt;1,"",DATABASE!D4619)</f>
        <v/>
      </c>
      <c r="I4621" s="93">
        <f>IF(DATABASE!$X4619&lt;&gt;1,"",DATABASE!S4619)</f>
        <v/>
      </c>
    </row>
    <row r="4622" ht="16.5" customHeight="1" s="111">
      <c r="A4622" s="92">
        <f>IF(DATABASE!$X4620&lt;&gt;1,"",DATABASE!B4620)</f>
        <v/>
      </c>
      <c r="B4622" s="93">
        <f>IF(DATABASE!$X4620&lt;&gt;1,"",DATABASE!M4620)</f>
        <v/>
      </c>
      <c r="C4622" s="94">
        <f>IF(DATABASE!$X4620&lt;&gt;1,"",DATABASE!A4620)</f>
        <v/>
      </c>
      <c r="D4622" s="94">
        <f>IF(DATABASE!$X4620&lt;&gt;1,"",DATABASE!P4620)</f>
        <v/>
      </c>
      <c r="E4622" s="94">
        <f>IF(DATABASE!$X4620&lt;&gt;1,"",DATABASE!L4620)</f>
        <v/>
      </c>
      <c r="F4622" s="94">
        <f>IF(DATABASE!$X4620&lt;&gt;1,"",DATABASE!Q4620)</f>
        <v/>
      </c>
      <c r="G4622" s="94">
        <f>IF(DATABASE!$X4620&lt;&gt;1,"",DATABASE!C4620)</f>
        <v/>
      </c>
      <c r="H4622" s="94">
        <f>IF(DATABASE!$X4620&lt;&gt;1,"",DATABASE!D4620)</f>
        <v/>
      </c>
      <c r="I4622" s="93">
        <f>IF(DATABASE!$X4620&lt;&gt;1,"",DATABASE!S4620)</f>
        <v/>
      </c>
    </row>
    <row r="4623" ht="16.5" customHeight="1" s="111">
      <c r="A4623" s="92">
        <f>IF(DATABASE!$X4621&lt;&gt;1,"",DATABASE!B4621)</f>
        <v/>
      </c>
      <c r="B4623" s="93">
        <f>IF(DATABASE!$X4621&lt;&gt;1,"",DATABASE!M4621)</f>
        <v/>
      </c>
      <c r="C4623" s="94">
        <f>IF(DATABASE!$X4621&lt;&gt;1,"",DATABASE!A4621)</f>
        <v/>
      </c>
      <c r="D4623" s="94">
        <f>IF(DATABASE!$X4621&lt;&gt;1,"",DATABASE!P4621)</f>
        <v/>
      </c>
      <c r="E4623" s="94">
        <f>IF(DATABASE!$X4621&lt;&gt;1,"",DATABASE!L4621)</f>
        <v/>
      </c>
      <c r="F4623" s="94">
        <f>IF(DATABASE!$X4621&lt;&gt;1,"",DATABASE!Q4621)</f>
        <v/>
      </c>
      <c r="G4623" s="94">
        <f>IF(DATABASE!$X4621&lt;&gt;1,"",DATABASE!C4621)</f>
        <v/>
      </c>
      <c r="H4623" s="94">
        <f>IF(DATABASE!$X4621&lt;&gt;1,"",DATABASE!D4621)</f>
        <v/>
      </c>
      <c r="I4623" s="93">
        <f>IF(DATABASE!$X4621&lt;&gt;1,"",DATABASE!S4621)</f>
        <v/>
      </c>
    </row>
    <row r="4624" ht="16.5" customHeight="1" s="111">
      <c r="A4624" s="92">
        <f>IF(DATABASE!$X4622&lt;&gt;1,"",DATABASE!B4622)</f>
        <v/>
      </c>
      <c r="B4624" s="93">
        <f>IF(DATABASE!$X4622&lt;&gt;1,"",DATABASE!M4622)</f>
        <v/>
      </c>
      <c r="C4624" s="94">
        <f>IF(DATABASE!$X4622&lt;&gt;1,"",DATABASE!A4622)</f>
        <v/>
      </c>
      <c r="D4624" s="94">
        <f>IF(DATABASE!$X4622&lt;&gt;1,"",DATABASE!P4622)</f>
        <v/>
      </c>
      <c r="E4624" s="94">
        <f>IF(DATABASE!$X4622&lt;&gt;1,"",DATABASE!L4622)</f>
        <v/>
      </c>
      <c r="F4624" s="94">
        <f>IF(DATABASE!$X4622&lt;&gt;1,"",DATABASE!Q4622)</f>
        <v/>
      </c>
      <c r="G4624" s="94">
        <f>IF(DATABASE!$X4622&lt;&gt;1,"",DATABASE!C4622)</f>
        <v/>
      </c>
      <c r="H4624" s="94">
        <f>IF(DATABASE!$X4622&lt;&gt;1,"",DATABASE!D4622)</f>
        <v/>
      </c>
      <c r="I4624" s="93">
        <f>IF(DATABASE!$X4622&lt;&gt;1,"",DATABASE!S4622)</f>
        <v/>
      </c>
    </row>
    <row r="4625" ht="16.5" customHeight="1" s="111">
      <c r="A4625" s="92">
        <f>IF(DATABASE!$X4623&lt;&gt;1,"",DATABASE!B4623)</f>
        <v/>
      </c>
      <c r="B4625" s="93">
        <f>IF(DATABASE!$X4623&lt;&gt;1,"",DATABASE!M4623)</f>
        <v/>
      </c>
      <c r="C4625" s="94">
        <f>IF(DATABASE!$X4623&lt;&gt;1,"",DATABASE!A4623)</f>
        <v/>
      </c>
      <c r="D4625" s="94">
        <f>IF(DATABASE!$X4623&lt;&gt;1,"",DATABASE!P4623)</f>
        <v/>
      </c>
      <c r="E4625" s="94">
        <f>IF(DATABASE!$X4623&lt;&gt;1,"",DATABASE!L4623)</f>
        <v/>
      </c>
      <c r="F4625" s="94">
        <f>IF(DATABASE!$X4623&lt;&gt;1,"",DATABASE!Q4623)</f>
        <v/>
      </c>
      <c r="G4625" s="94">
        <f>IF(DATABASE!$X4623&lt;&gt;1,"",DATABASE!C4623)</f>
        <v/>
      </c>
      <c r="H4625" s="94">
        <f>IF(DATABASE!$X4623&lt;&gt;1,"",DATABASE!D4623)</f>
        <v/>
      </c>
      <c r="I4625" s="93">
        <f>IF(DATABASE!$X4623&lt;&gt;1,"",DATABASE!S4623)</f>
        <v/>
      </c>
    </row>
    <row r="4626" ht="16.5" customHeight="1" s="111">
      <c r="A4626" s="92">
        <f>IF(DATABASE!$X4624&lt;&gt;1,"",DATABASE!B4624)</f>
        <v/>
      </c>
      <c r="B4626" s="93">
        <f>IF(DATABASE!$X4624&lt;&gt;1,"",DATABASE!M4624)</f>
        <v/>
      </c>
      <c r="C4626" s="94">
        <f>IF(DATABASE!$X4624&lt;&gt;1,"",DATABASE!A4624)</f>
        <v/>
      </c>
      <c r="D4626" s="94">
        <f>IF(DATABASE!$X4624&lt;&gt;1,"",DATABASE!P4624)</f>
        <v/>
      </c>
      <c r="E4626" s="94">
        <f>IF(DATABASE!$X4624&lt;&gt;1,"",DATABASE!L4624)</f>
        <v/>
      </c>
      <c r="F4626" s="94">
        <f>IF(DATABASE!$X4624&lt;&gt;1,"",DATABASE!Q4624)</f>
        <v/>
      </c>
      <c r="G4626" s="94">
        <f>IF(DATABASE!$X4624&lt;&gt;1,"",DATABASE!C4624)</f>
        <v/>
      </c>
      <c r="H4626" s="94">
        <f>IF(DATABASE!$X4624&lt;&gt;1,"",DATABASE!D4624)</f>
        <v/>
      </c>
      <c r="I4626" s="93">
        <f>IF(DATABASE!$X4624&lt;&gt;1,"",DATABASE!S4624)</f>
        <v/>
      </c>
    </row>
    <row r="4627" ht="16.5" customHeight="1" s="111">
      <c r="A4627" s="92">
        <f>IF(DATABASE!$X4625&lt;&gt;1,"",DATABASE!B4625)</f>
        <v/>
      </c>
      <c r="B4627" s="93">
        <f>IF(DATABASE!$X4625&lt;&gt;1,"",DATABASE!M4625)</f>
        <v/>
      </c>
      <c r="C4627" s="94">
        <f>IF(DATABASE!$X4625&lt;&gt;1,"",DATABASE!A4625)</f>
        <v/>
      </c>
      <c r="D4627" s="94">
        <f>IF(DATABASE!$X4625&lt;&gt;1,"",DATABASE!P4625)</f>
        <v/>
      </c>
      <c r="E4627" s="94">
        <f>IF(DATABASE!$X4625&lt;&gt;1,"",DATABASE!L4625)</f>
        <v/>
      </c>
      <c r="F4627" s="94">
        <f>IF(DATABASE!$X4625&lt;&gt;1,"",DATABASE!Q4625)</f>
        <v/>
      </c>
      <c r="G4627" s="94">
        <f>IF(DATABASE!$X4625&lt;&gt;1,"",DATABASE!C4625)</f>
        <v/>
      </c>
      <c r="H4627" s="94">
        <f>IF(DATABASE!$X4625&lt;&gt;1,"",DATABASE!D4625)</f>
        <v/>
      </c>
      <c r="I4627" s="93">
        <f>IF(DATABASE!$X4625&lt;&gt;1,"",DATABASE!S4625)</f>
        <v/>
      </c>
    </row>
    <row r="4628" ht="16.5" customHeight="1" s="111">
      <c r="A4628" s="92">
        <f>IF(DATABASE!$X4626&lt;&gt;1,"",DATABASE!B4626)</f>
        <v/>
      </c>
      <c r="B4628" s="93">
        <f>IF(DATABASE!$X4626&lt;&gt;1,"",DATABASE!M4626)</f>
        <v/>
      </c>
      <c r="C4628" s="94">
        <f>IF(DATABASE!$X4626&lt;&gt;1,"",DATABASE!A4626)</f>
        <v/>
      </c>
      <c r="D4628" s="94">
        <f>IF(DATABASE!$X4626&lt;&gt;1,"",DATABASE!P4626)</f>
        <v/>
      </c>
      <c r="E4628" s="94">
        <f>IF(DATABASE!$X4626&lt;&gt;1,"",DATABASE!L4626)</f>
        <v/>
      </c>
      <c r="F4628" s="94">
        <f>IF(DATABASE!$X4626&lt;&gt;1,"",DATABASE!Q4626)</f>
        <v/>
      </c>
      <c r="G4628" s="94">
        <f>IF(DATABASE!$X4626&lt;&gt;1,"",DATABASE!C4626)</f>
        <v/>
      </c>
      <c r="H4628" s="94">
        <f>IF(DATABASE!$X4626&lt;&gt;1,"",DATABASE!D4626)</f>
        <v/>
      </c>
      <c r="I4628" s="93">
        <f>IF(DATABASE!$X4626&lt;&gt;1,"",DATABASE!S4626)</f>
        <v/>
      </c>
    </row>
    <row r="4629" ht="16.5" customHeight="1" s="111">
      <c r="A4629" s="92">
        <f>IF(DATABASE!$X4627&lt;&gt;1,"",DATABASE!B4627)</f>
        <v/>
      </c>
      <c r="B4629" s="93">
        <f>IF(DATABASE!$X4627&lt;&gt;1,"",DATABASE!M4627)</f>
        <v/>
      </c>
      <c r="C4629" s="94">
        <f>IF(DATABASE!$X4627&lt;&gt;1,"",DATABASE!A4627)</f>
        <v/>
      </c>
      <c r="D4629" s="94">
        <f>IF(DATABASE!$X4627&lt;&gt;1,"",DATABASE!P4627)</f>
        <v/>
      </c>
      <c r="E4629" s="94">
        <f>IF(DATABASE!$X4627&lt;&gt;1,"",DATABASE!L4627)</f>
        <v/>
      </c>
      <c r="F4629" s="94">
        <f>IF(DATABASE!$X4627&lt;&gt;1,"",DATABASE!Q4627)</f>
        <v/>
      </c>
      <c r="G4629" s="94">
        <f>IF(DATABASE!$X4627&lt;&gt;1,"",DATABASE!C4627)</f>
        <v/>
      </c>
      <c r="H4629" s="94">
        <f>IF(DATABASE!$X4627&lt;&gt;1,"",DATABASE!D4627)</f>
        <v/>
      </c>
      <c r="I4629" s="93">
        <f>IF(DATABASE!$X4627&lt;&gt;1,"",DATABASE!S4627)</f>
        <v/>
      </c>
    </row>
    <row r="4630" ht="16.5" customHeight="1" s="111">
      <c r="A4630" s="92">
        <f>IF(DATABASE!$X4628&lt;&gt;1,"",DATABASE!B4628)</f>
        <v/>
      </c>
      <c r="B4630" s="93">
        <f>IF(DATABASE!$X4628&lt;&gt;1,"",DATABASE!M4628)</f>
        <v/>
      </c>
      <c r="C4630" s="94">
        <f>IF(DATABASE!$X4628&lt;&gt;1,"",DATABASE!A4628)</f>
        <v/>
      </c>
      <c r="D4630" s="94">
        <f>IF(DATABASE!$X4628&lt;&gt;1,"",DATABASE!P4628)</f>
        <v/>
      </c>
      <c r="E4630" s="94">
        <f>IF(DATABASE!$X4628&lt;&gt;1,"",DATABASE!L4628)</f>
        <v/>
      </c>
      <c r="F4630" s="94">
        <f>IF(DATABASE!$X4628&lt;&gt;1,"",DATABASE!Q4628)</f>
        <v/>
      </c>
      <c r="G4630" s="94">
        <f>IF(DATABASE!$X4628&lt;&gt;1,"",DATABASE!C4628)</f>
        <v/>
      </c>
      <c r="H4630" s="94">
        <f>IF(DATABASE!$X4628&lt;&gt;1,"",DATABASE!D4628)</f>
        <v/>
      </c>
      <c r="I4630" s="93">
        <f>IF(DATABASE!$X4628&lt;&gt;1,"",DATABASE!S4628)</f>
        <v/>
      </c>
    </row>
    <row r="4631" ht="16.5" customHeight="1" s="111">
      <c r="A4631" s="92">
        <f>IF(DATABASE!$X4629&lt;&gt;1,"",DATABASE!B4629)</f>
        <v/>
      </c>
      <c r="B4631" s="93">
        <f>IF(DATABASE!$X4629&lt;&gt;1,"",DATABASE!M4629)</f>
        <v/>
      </c>
      <c r="C4631" s="94">
        <f>IF(DATABASE!$X4629&lt;&gt;1,"",DATABASE!A4629)</f>
        <v/>
      </c>
      <c r="D4631" s="94">
        <f>IF(DATABASE!$X4629&lt;&gt;1,"",DATABASE!P4629)</f>
        <v/>
      </c>
      <c r="E4631" s="94">
        <f>IF(DATABASE!$X4629&lt;&gt;1,"",DATABASE!L4629)</f>
        <v/>
      </c>
      <c r="F4631" s="94">
        <f>IF(DATABASE!$X4629&lt;&gt;1,"",DATABASE!Q4629)</f>
        <v/>
      </c>
      <c r="G4631" s="94">
        <f>IF(DATABASE!$X4629&lt;&gt;1,"",DATABASE!C4629)</f>
        <v/>
      </c>
      <c r="H4631" s="94">
        <f>IF(DATABASE!$X4629&lt;&gt;1,"",DATABASE!D4629)</f>
        <v/>
      </c>
      <c r="I4631" s="93">
        <f>IF(DATABASE!$X4629&lt;&gt;1,"",DATABASE!S4629)</f>
        <v/>
      </c>
    </row>
    <row r="4632" ht="16.5" customHeight="1" s="111">
      <c r="A4632" s="92">
        <f>IF(DATABASE!$X4630&lt;&gt;1,"",DATABASE!B4630)</f>
        <v/>
      </c>
      <c r="B4632" s="93">
        <f>IF(DATABASE!$X4630&lt;&gt;1,"",DATABASE!M4630)</f>
        <v/>
      </c>
      <c r="C4632" s="94">
        <f>IF(DATABASE!$X4630&lt;&gt;1,"",DATABASE!A4630)</f>
        <v/>
      </c>
      <c r="D4632" s="94">
        <f>IF(DATABASE!$X4630&lt;&gt;1,"",DATABASE!P4630)</f>
        <v/>
      </c>
      <c r="E4632" s="94">
        <f>IF(DATABASE!$X4630&lt;&gt;1,"",DATABASE!L4630)</f>
        <v/>
      </c>
      <c r="F4632" s="94">
        <f>IF(DATABASE!$X4630&lt;&gt;1,"",DATABASE!Q4630)</f>
        <v/>
      </c>
      <c r="G4632" s="94">
        <f>IF(DATABASE!$X4630&lt;&gt;1,"",DATABASE!C4630)</f>
        <v/>
      </c>
      <c r="H4632" s="94">
        <f>IF(DATABASE!$X4630&lt;&gt;1,"",DATABASE!D4630)</f>
        <v/>
      </c>
      <c r="I4632" s="93">
        <f>IF(DATABASE!$X4630&lt;&gt;1,"",DATABASE!S4630)</f>
        <v/>
      </c>
    </row>
    <row r="4633" ht="16.5" customHeight="1" s="111">
      <c r="A4633" s="92">
        <f>IF(DATABASE!$X4631&lt;&gt;1,"",DATABASE!B4631)</f>
        <v/>
      </c>
      <c r="B4633" s="93">
        <f>IF(DATABASE!$X4631&lt;&gt;1,"",DATABASE!M4631)</f>
        <v/>
      </c>
      <c r="C4633" s="94">
        <f>IF(DATABASE!$X4631&lt;&gt;1,"",DATABASE!A4631)</f>
        <v/>
      </c>
      <c r="D4633" s="94">
        <f>IF(DATABASE!$X4631&lt;&gt;1,"",DATABASE!P4631)</f>
        <v/>
      </c>
      <c r="E4633" s="94">
        <f>IF(DATABASE!$X4631&lt;&gt;1,"",DATABASE!L4631)</f>
        <v/>
      </c>
      <c r="F4633" s="94">
        <f>IF(DATABASE!$X4631&lt;&gt;1,"",DATABASE!Q4631)</f>
        <v/>
      </c>
      <c r="G4633" s="94">
        <f>IF(DATABASE!$X4631&lt;&gt;1,"",DATABASE!C4631)</f>
        <v/>
      </c>
      <c r="H4633" s="94">
        <f>IF(DATABASE!$X4631&lt;&gt;1,"",DATABASE!D4631)</f>
        <v/>
      </c>
      <c r="I4633" s="93">
        <f>IF(DATABASE!$X4631&lt;&gt;1,"",DATABASE!S4631)</f>
        <v/>
      </c>
    </row>
    <row r="4634" ht="16.5" customHeight="1" s="111">
      <c r="A4634" s="92">
        <f>IF(DATABASE!$X4632&lt;&gt;1,"",DATABASE!B4632)</f>
        <v/>
      </c>
      <c r="B4634" s="93">
        <f>IF(DATABASE!$X4632&lt;&gt;1,"",DATABASE!M4632)</f>
        <v/>
      </c>
      <c r="C4634" s="94">
        <f>IF(DATABASE!$X4632&lt;&gt;1,"",DATABASE!A4632)</f>
        <v/>
      </c>
      <c r="D4634" s="94">
        <f>IF(DATABASE!$X4632&lt;&gt;1,"",DATABASE!P4632)</f>
        <v/>
      </c>
      <c r="E4634" s="94">
        <f>IF(DATABASE!$X4632&lt;&gt;1,"",DATABASE!L4632)</f>
        <v/>
      </c>
      <c r="F4634" s="94">
        <f>IF(DATABASE!$X4632&lt;&gt;1,"",DATABASE!Q4632)</f>
        <v/>
      </c>
      <c r="G4634" s="94">
        <f>IF(DATABASE!$X4632&lt;&gt;1,"",DATABASE!C4632)</f>
        <v/>
      </c>
      <c r="H4634" s="94">
        <f>IF(DATABASE!$X4632&lt;&gt;1,"",DATABASE!D4632)</f>
        <v/>
      </c>
      <c r="I4634" s="93">
        <f>IF(DATABASE!$X4632&lt;&gt;1,"",DATABASE!S4632)</f>
        <v/>
      </c>
    </row>
    <row r="4635" ht="16.5" customHeight="1" s="111">
      <c r="A4635" s="92">
        <f>IF(DATABASE!$X4633&lt;&gt;1,"",DATABASE!B4633)</f>
        <v/>
      </c>
      <c r="B4635" s="93">
        <f>IF(DATABASE!$X4633&lt;&gt;1,"",DATABASE!M4633)</f>
        <v/>
      </c>
      <c r="C4635" s="94">
        <f>IF(DATABASE!$X4633&lt;&gt;1,"",DATABASE!A4633)</f>
        <v/>
      </c>
      <c r="D4635" s="94">
        <f>IF(DATABASE!$X4633&lt;&gt;1,"",DATABASE!P4633)</f>
        <v/>
      </c>
      <c r="E4635" s="94">
        <f>IF(DATABASE!$X4633&lt;&gt;1,"",DATABASE!L4633)</f>
        <v/>
      </c>
      <c r="F4635" s="94">
        <f>IF(DATABASE!$X4633&lt;&gt;1,"",DATABASE!Q4633)</f>
        <v/>
      </c>
      <c r="G4635" s="94">
        <f>IF(DATABASE!$X4633&lt;&gt;1,"",DATABASE!C4633)</f>
        <v/>
      </c>
      <c r="H4635" s="94">
        <f>IF(DATABASE!$X4633&lt;&gt;1,"",DATABASE!D4633)</f>
        <v/>
      </c>
      <c r="I4635" s="93">
        <f>IF(DATABASE!$X4633&lt;&gt;1,"",DATABASE!S4633)</f>
        <v/>
      </c>
    </row>
    <row r="4636" ht="16.5" customHeight="1" s="111">
      <c r="A4636" s="92">
        <f>IF(DATABASE!$X4634&lt;&gt;1,"",DATABASE!B4634)</f>
        <v/>
      </c>
      <c r="B4636" s="93">
        <f>IF(DATABASE!$X4634&lt;&gt;1,"",DATABASE!M4634)</f>
        <v/>
      </c>
      <c r="C4636" s="94">
        <f>IF(DATABASE!$X4634&lt;&gt;1,"",DATABASE!A4634)</f>
        <v/>
      </c>
      <c r="D4636" s="94">
        <f>IF(DATABASE!$X4634&lt;&gt;1,"",DATABASE!P4634)</f>
        <v/>
      </c>
      <c r="E4636" s="94">
        <f>IF(DATABASE!$X4634&lt;&gt;1,"",DATABASE!L4634)</f>
        <v/>
      </c>
      <c r="F4636" s="94">
        <f>IF(DATABASE!$X4634&lt;&gt;1,"",DATABASE!Q4634)</f>
        <v/>
      </c>
      <c r="G4636" s="94">
        <f>IF(DATABASE!$X4634&lt;&gt;1,"",DATABASE!C4634)</f>
        <v/>
      </c>
      <c r="H4636" s="94">
        <f>IF(DATABASE!$X4634&lt;&gt;1,"",DATABASE!D4634)</f>
        <v/>
      </c>
      <c r="I4636" s="93">
        <f>IF(DATABASE!$X4634&lt;&gt;1,"",DATABASE!S4634)</f>
        <v/>
      </c>
    </row>
    <row r="4637" ht="16.5" customHeight="1" s="111">
      <c r="A4637" s="92">
        <f>IF(DATABASE!$X4635&lt;&gt;1,"",DATABASE!B4635)</f>
        <v/>
      </c>
      <c r="B4637" s="93">
        <f>IF(DATABASE!$X4635&lt;&gt;1,"",DATABASE!M4635)</f>
        <v/>
      </c>
      <c r="C4637" s="94">
        <f>IF(DATABASE!$X4635&lt;&gt;1,"",DATABASE!A4635)</f>
        <v/>
      </c>
      <c r="D4637" s="94">
        <f>IF(DATABASE!$X4635&lt;&gt;1,"",DATABASE!P4635)</f>
        <v/>
      </c>
      <c r="E4637" s="94">
        <f>IF(DATABASE!$X4635&lt;&gt;1,"",DATABASE!L4635)</f>
        <v/>
      </c>
      <c r="F4637" s="94">
        <f>IF(DATABASE!$X4635&lt;&gt;1,"",DATABASE!Q4635)</f>
        <v/>
      </c>
      <c r="G4637" s="94">
        <f>IF(DATABASE!$X4635&lt;&gt;1,"",DATABASE!C4635)</f>
        <v/>
      </c>
      <c r="H4637" s="94">
        <f>IF(DATABASE!$X4635&lt;&gt;1,"",DATABASE!D4635)</f>
        <v/>
      </c>
      <c r="I4637" s="93">
        <f>IF(DATABASE!$X4635&lt;&gt;1,"",DATABASE!S4635)</f>
        <v/>
      </c>
    </row>
    <row r="4638" ht="16.5" customHeight="1" s="111">
      <c r="A4638" s="92">
        <f>IF(DATABASE!$X4636&lt;&gt;1,"",DATABASE!B4636)</f>
        <v/>
      </c>
      <c r="B4638" s="93">
        <f>IF(DATABASE!$X4636&lt;&gt;1,"",DATABASE!M4636)</f>
        <v/>
      </c>
      <c r="C4638" s="94">
        <f>IF(DATABASE!$X4636&lt;&gt;1,"",DATABASE!A4636)</f>
        <v/>
      </c>
      <c r="D4638" s="94">
        <f>IF(DATABASE!$X4636&lt;&gt;1,"",DATABASE!P4636)</f>
        <v/>
      </c>
      <c r="E4638" s="94">
        <f>IF(DATABASE!$X4636&lt;&gt;1,"",DATABASE!L4636)</f>
        <v/>
      </c>
      <c r="F4638" s="94">
        <f>IF(DATABASE!$X4636&lt;&gt;1,"",DATABASE!Q4636)</f>
        <v/>
      </c>
      <c r="G4638" s="94">
        <f>IF(DATABASE!$X4636&lt;&gt;1,"",DATABASE!C4636)</f>
        <v/>
      </c>
      <c r="H4638" s="94">
        <f>IF(DATABASE!$X4636&lt;&gt;1,"",DATABASE!D4636)</f>
        <v/>
      </c>
      <c r="I4638" s="93">
        <f>IF(DATABASE!$X4636&lt;&gt;1,"",DATABASE!S4636)</f>
        <v/>
      </c>
    </row>
    <row r="4639" ht="16.5" customHeight="1" s="111">
      <c r="A4639" s="92">
        <f>IF(DATABASE!$X4637&lt;&gt;1,"",DATABASE!B4637)</f>
        <v/>
      </c>
      <c r="B4639" s="93">
        <f>IF(DATABASE!$X4637&lt;&gt;1,"",DATABASE!M4637)</f>
        <v/>
      </c>
      <c r="C4639" s="94">
        <f>IF(DATABASE!$X4637&lt;&gt;1,"",DATABASE!A4637)</f>
        <v/>
      </c>
      <c r="D4639" s="94">
        <f>IF(DATABASE!$X4637&lt;&gt;1,"",DATABASE!P4637)</f>
        <v/>
      </c>
      <c r="E4639" s="94">
        <f>IF(DATABASE!$X4637&lt;&gt;1,"",DATABASE!L4637)</f>
        <v/>
      </c>
      <c r="F4639" s="94">
        <f>IF(DATABASE!$X4637&lt;&gt;1,"",DATABASE!Q4637)</f>
        <v/>
      </c>
      <c r="G4639" s="94">
        <f>IF(DATABASE!$X4637&lt;&gt;1,"",DATABASE!C4637)</f>
        <v/>
      </c>
      <c r="H4639" s="94">
        <f>IF(DATABASE!$X4637&lt;&gt;1,"",DATABASE!D4637)</f>
        <v/>
      </c>
      <c r="I4639" s="93">
        <f>IF(DATABASE!$X4637&lt;&gt;1,"",DATABASE!S4637)</f>
        <v/>
      </c>
    </row>
    <row r="4640" ht="16.5" customHeight="1" s="111">
      <c r="A4640" s="92">
        <f>IF(DATABASE!$X4638&lt;&gt;1,"",DATABASE!B4638)</f>
        <v/>
      </c>
      <c r="B4640" s="93">
        <f>IF(DATABASE!$X4638&lt;&gt;1,"",DATABASE!M4638)</f>
        <v/>
      </c>
      <c r="C4640" s="94">
        <f>IF(DATABASE!$X4638&lt;&gt;1,"",DATABASE!A4638)</f>
        <v/>
      </c>
      <c r="D4640" s="94">
        <f>IF(DATABASE!$X4638&lt;&gt;1,"",DATABASE!P4638)</f>
        <v/>
      </c>
      <c r="E4640" s="94">
        <f>IF(DATABASE!$X4638&lt;&gt;1,"",DATABASE!L4638)</f>
        <v/>
      </c>
      <c r="F4640" s="94">
        <f>IF(DATABASE!$X4638&lt;&gt;1,"",DATABASE!Q4638)</f>
        <v/>
      </c>
      <c r="G4640" s="94">
        <f>IF(DATABASE!$X4638&lt;&gt;1,"",DATABASE!C4638)</f>
        <v/>
      </c>
      <c r="H4640" s="94">
        <f>IF(DATABASE!$X4638&lt;&gt;1,"",DATABASE!D4638)</f>
        <v/>
      </c>
      <c r="I4640" s="93">
        <f>IF(DATABASE!$X4638&lt;&gt;1,"",DATABASE!S4638)</f>
        <v/>
      </c>
    </row>
    <row r="4641" ht="16.5" customHeight="1" s="111">
      <c r="A4641" s="92">
        <f>IF(DATABASE!$X4639&lt;&gt;1,"",DATABASE!B4639)</f>
        <v/>
      </c>
      <c r="B4641" s="93">
        <f>IF(DATABASE!$X4639&lt;&gt;1,"",DATABASE!M4639)</f>
        <v/>
      </c>
      <c r="C4641" s="94">
        <f>IF(DATABASE!$X4639&lt;&gt;1,"",DATABASE!A4639)</f>
        <v/>
      </c>
      <c r="D4641" s="94">
        <f>IF(DATABASE!$X4639&lt;&gt;1,"",DATABASE!P4639)</f>
        <v/>
      </c>
      <c r="E4641" s="94">
        <f>IF(DATABASE!$X4639&lt;&gt;1,"",DATABASE!L4639)</f>
        <v/>
      </c>
      <c r="F4641" s="94">
        <f>IF(DATABASE!$X4639&lt;&gt;1,"",DATABASE!Q4639)</f>
        <v/>
      </c>
      <c r="G4641" s="94">
        <f>IF(DATABASE!$X4639&lt;&gt;1,"",DATABASE!C4639)</f>
        <v/>
      </c>
      <c r="H4641" s="94">
        <f>IF(DATABASE!$X4639&lt;&gt;1,"",DATABASE!D4639)</f>
        <v/>
      </c>
      <c r="I4641" s="93">
        <f>IF(DATABASE!$X4639&lt;&gt;1,"",DATABASE!S4639)</f>
        <v/>
      </c>
    </row>
    <row r="4642" ht="16.5" customHeight="1" s="111">
      <c r="A4642" s="92">
        <f>IF(DATABASE!$X4640&lt;&gt;1,"",DATABASE!B4640)</f>
        <v/>
      </c>
      <c r="B4642" s="93">
        <f>IF(DATABASE!$X4640&lt;&gt;1,"",DATABASE!M4640)</f>
        <v/>
      </c>
      <c r="C4642" s="94">
        <f>IF(DATABASE!$X4640&lt;&gt;1,"",DATABASE!A4640)</f>
        <v/>
      </c>
      <c r="D4642" s="94">
        <f>IF(DATABASE!$X4640&lt;&gt;1,"",DATABASE!P4640)</f>
        <v/>
      </c>
      <c r="E4642" s="94">
        <f>IF(DATABASE!$X4640&lt;&gt;1,"",DATABASE!L4640)</f>
        <v/>
      </c>
      <c r="F4642" s="94">
        <f>IF(DATABASE!$X4640&lt;&gt;1,"",DATABASE!Q4640)</f>
        <v/>
      </c>
      <c r="G4642" s="94">
        <f>IF(DATABASE!$X4640&lt;&gt;1,"",DATABASE!C4640)</f>
        <v/>
      </c>
      <c r="H4642" s="94">
        <f>IF(DATABASE!$X4640&lt;&gt;1,"",DATABASE!D4640)</f>
        <v/>
      </c>
      <c r="I4642" s="93">
        <f>IF(DATABASE!$X4640&lt;&gt;1,"",DATABASE!S4640)</f>
        <v/>
      </c>
    </row>
    <row r="4643" ht="16.5" customHeight="1" s="111">
      <c r="A4643" s="92">
        <f>IF(DATABASE!$X4641&lt;&gt;1,"",DATABASE!B4641)</f>
        <v/>
      </c>
      <c r="B4643" s="93">
        <f>IF(DATABASE!$X4641&lt;&gt;1,"",DATABASE!M4641)</f>
        <v/>
      </c>
      <c r="C4643" s="94">
        <f>IF(DATABASE!$X4641&lt;&gt;1,"",DATABASE!A4641)</f>
        <v/>
      </c>
      <c r="D4643" s="94">
        <f>IF(DATABASE!$X4641&lt;&gt;1,"",DATABASE!P4641)</f>
        <v/>
      </c>
      <c r="E4643" s="94">
        <f>IF(DATABASE!$X4641&lt;&gt;1,"",DATABASE!L4641)</f>
        <v/>
      </c>
      <c r="F4643" s="94">
        <f>IF(DATABASE!$X4641&lt;&gt;1,"",DATABASE!Q4641)</f>
        <v/>
      </c>
      <c r="G4643" s="94">
        <f>IF(DATABASE!$X4641&lt;&gt;1,"",DATABASE!C4641)</f>
        <v/>
      </c>
      <c r="H4643" s="94">
        <f>IF(DATABASE!$X4641&lt;&gt;1,"",DATABASE!D4641)</f>
        <v/>
      </c>
      <c r="I4643" s="93">
        <f>IF(DATABASE!$X4641&lt;&gt;1,"",DATABASE!S4641)</f>
        <v/>
      </c>
    </row>
    <row r="4644" ht="16.5" customHeight="1" s="111">
      <c r="A4644" s="92">
        <f>IF(DATABASE!$X4642&lt;&gt;1,"",DATABASE!B4642)</f>
        <v/>
      </c>
      <c r="B4644" s="93">
        <f>IF(DATABASE!$X4642&lt;&gt;1,"",DATABASE!M4642)</f>
        <v/>
      </c>
      <c r="C4644" s="94">
        <f>IF(DATABASE!$X4642&lt;&gt;1,"",DATABASE!A4642)</f>
        <v/>
      </c>
      <c r="D4644" s="94">
        <f>IF(DATABASE!$X4642&lt;&gt;1,"",DATABASE!P4642)</f>
        <v/>
      </c>
      <c r="E4644" s="94">
        <f>IF(DATABASE!$X4642&lt;&gt;1,"",DATABASE!L4642)</f>
        <v/>
      </c>
      <c r="F4644" s="94">
        <f>IF(DATABASE!$X4642&lt;&gt;1,"",DATABASE!Q4642)</f>
        <v/>
      </c>
      <c r="G4644" s="94">
        <f>IF(DATABASE!$X4642&lt;&gt;1,"",DATABASE!C4642)</f>
        <v/>
      </c>
      <c r="H4644" s="94">
        <f>IF(DATABASE!$X4642&lt;&gt;1,"",DATABASE!D4642)</f>
        <v/>
      </c>
      <c r="I4644" s="93">
        <f>IF(DATABASE!$X4642&lt;&gt;1,"",DATABASE!S4642)</f>
        <v/>
      </c>
    </row>
    <row r="4645" ht="16.5" customHeight="1" s="111">
      <c r="A4645" s="92">
        <f>IF(DATABASE!$X4643&lt;&gt;1,"",DATABASE!B4643)</f>
        <v/>
      </c>
      <c r="B4645" s="93">
        <f>IF(DATABASE!$X4643&lt;&gt;1,"",DATABASE!M4643)</f>
        <v/>
      </c>
      <c r="C4645" s="94">
        <f>IF(DATABASE!$X4643&lt;&gt;1,"",DATABASE!A4643)</f>
        <v/>
      </c>
      <c r="D4645" s="94">
        <f>IF(DATABASE!$X4643&lt;&gt;1,"",DATABASE!P4643)</f>
        <v/>
      </c>
      <c r="E4645" s="94">
        <f>IF(DATABASE!$X4643&lt;&gt;1,"",DATABASE!L4643)</f>
        <v/>
      </c>
      <c r="F4645" s="94">
        <f>IF(DATABASE!$X4643&lt;&gt;1,"",DATABASE!Q4643)</f>
        <v/>
      </c>
      <c r="G4645" s="94">
        <f>IF(DATABASE!$X4643&lt;&gt;1,"",DATABASE!C4643)</f>
        <v/>
      </c>
      <c r="H4645" s="94">
        <f>IF(DATABASE!$X4643&lt;&gt;1,"",DATABASE!D4643)</f>
        <v/>
      </c>
      <c r="I4645" s="93">
        <f>IF(DATABASE!$X4643&lt;&gt;1,"",DATABASE!S4643)</f>
        <v/>
      </c>
    </row>
    <row r="4646" ht="16.5" customHeight="1" s="111">
      <c r="A4646" s="92">
        <f>IF(DATABASE!$X4644&lt;&gt;1,"",DATABASE!B4644)</f>
        <v/>
      </c>
      <c r="B4646" s="93">
        <f>IF(DATABASE!$X4644&lt;&gt;1,"",DATABASE!M4644)</f>
        <v/>
      </c>
      <c r="C4646" s="94">
        <f>IF(DATABASE!$X4644&lt;&gt;1,"",DATABASE!A4644)</f>
        <v/>
      </c>
      <c r="D4646" s="94">
        <f>IF(DATABASE!$X4644&lt;&gt;1,"",DATABASE!P4644)</f>
        <v/>
      </c>
      <c r="E4646" s="94">
        <f>IF(DATABASE!$X4644&lt;&gt;1,"",DATABASE!L4644)</f>
        <v/>
      </c>
      <c r="F4646" s="94">
        <f>IF(DATABASE!$X4644&lt;&gt;1,"",DATABASE!Q4644)</f>
        <v/>
      </c>
      <c r="G4646" s="94">
        <f>IF(DATABASE!$X4644&lt;&gt;1,"",DATABASE!C4644)</f>
        <v/>
      </c>
      <c r="H4646" s="94">
        <f>IF(DATABASE!$X4644&lt;&gt;1,"",DATABASE!D4644)</f>
        <v/>
      </c>
      <c r="I4646" s="93">
        <f>IF(DATABASE!$X4644&lt;&gt;1,"",DATABASE!S4644)</f>
        <v/>
      </c>
    </row>
    <row r="4647" ht="16.5" customHeight="1" s="111">
      <c r="A4647" s="92">
        <f>IF(DATABASE!$X4645&lt;&gt;1,"",DATABASE!B4645)</f>
        <v/>
      </c>
      <c r="B4647" s="93">
        <f>IF(DATABASE!$X4645&lt;&gt;1,"",DATABASE!M4645)</f>
        <v/>
      </c>
      <c r="C4647" s="94">
        <f>IF(DATABASE!$X4645&lt;&gt;1,"",DATABASE!A4645)</f>
        <v/>
      </c>
      <c r="D4647" s="94">
        <f>IF(DATABASE!$X4645&lt;&gt;1,"",DATABASE!P4645)</f>
        <v/>
      </c>
      <c r="E4647" s="94">
        <f>IF(DATABASE!$X4645&lt;&gt;1,"",DATABASE!L4645)</f>
        <v/>
      </c>
      <c r="F4647" s="94">
        <f>IF(DATABASE!$X4645&lt;&gt;1,"",DATABASE!Q4645)</f>
        <v/>
      </c>
      <c r="G4647" s="94">
        <f>IF(DATABASE!$X4645&lt;&gt;1,"",DATABASE!C4645)</f>
        <v/>
      </c>
      <c r="H4647" s="94">
        <f>IF(DATABASE!$X4645&lt;&gt;1,"",DATABASE!D4645)</f>
        <v/>
      </c>
      <c r="I4647" s="93">
        <f>IF(DATABASE!$X4645&lt;&gt;1,"",DATABASE!S4645)</f>
        <v/>
      </c>
    </row>
    <row r="4648" ht="16.5" customHeight="1" s="111">
      <c r="A4648" s="92">
        <f>IF(DATABASE!$X4646&lt;&gt;1,"",DATABASE!B4646)</f>
        <v/>
      </c>
      <c r="B4648" s="93">
        <f>IF(DATABASE!$X4646&lt;&gt;1,"",DATABASE!M4646)</f>
        <v/>
      </c>
      <c r="C4648" s="94">
        <f>IF(DATABASE!$X4646&lt;&gt;1,"",DATABASE!A4646)</f>
        <v/>
      </c>
      <c r="D4648" s="94">
        <f>IF(DATABASE!$X4646&lt;&gt;1,"",DATABASE!P4646)</f>
        <v/>
      </c>
      <c r="E4648" s="94">
        <f>IF(DATABASE!$X4646&lt;&gt;1,"",DATABASE!L4646)</f>
        <v/>
      </c>
      <c r="F4648" s="94">
        <f>IF(DATABASE!$X4646&lt;&gt;1,"",DATABASE!Q4646)</f>
        <v/>
      </c>
      <c r="G4648" s="94">
        <f>IF(DATABASE!$X4646&lt;&gt;1,"",DATABASE!C4646)</f>
        <v/>
      </c>
      <c r="H4648" s="94">
        <f>IF(DATABASE!$X4646&lt;&gt;1,"",DATABASE!D4646)</f>
        <v/>
      </c>
      <c r="I4648" s="93">
        <f>IF(DATABASE!$X4646&lt;&gt;1,"",DATABASE!S4646)</f>
        <v/>
      </c>
    </row>
    <row r="4649" ht="16.5" customHeight="1" s="111">
      <c r="A4649" s="92">
        <f>IF(DATABASE!$X4647&lt;&gt;1,"",DATABASE!B4647)</f>
        <v/>
      </c>
      <c r="B4649" s="93">
        <f>IF(DATABASE!$X4647&lt;&gt;1,"",DATABASE!M4647)</f>
        <v/>
      </c>
      <c r="C4649" s="94">
        <f>IF(DATABASE!$X4647&lt;&gt;1,"",DATABASE!A4647)</f>
        <v/>
      </c>
      <c r="D4649" s="94">
        <f>IF(DATABASE!$X4647&lt;&gt;1,"",DATABASE!P4647)</f>
        <v/>
      </c>
      <c r="E4649" s="94">
        <f>IF(DATABASE!$X4647&lt;&gt;1,"",DATABASE!L4647)</f>
        <v/>
      </c>
      <c r="F4649" s="94">
        <f>IF(DATABASE!$X4647&lt;&gt;1,"",DATABASE!Q4647)</f>
        <v/>
      </c>
      <c r="G4649" s="94">
        <f>IF(DATABASE!$X4647&lt;&gt;1,"",DATABASE!C4647)</f>
        <v/>
      </c>
      <c r="H4649" s="94">
        <f>IF(DATABASE!$X4647&lt;&gt;1,"",DATABASE!D4647)</f>
        <v/>
      </c>
      <c r="I4649" s="93">
        <f>IF(DATABASE!$X4647&lt;&gt;1,"",DATABASE!S4647)</f>
        <v/>
      </c>
    </row>
    <row r="4650" ht="16.5" customHeight="1" s="111">
      <c r="A4650" s="92">
        <f>IF(DATABASE!$X4648&lt;&gt;1,"",DATABASE!B4648)</f>
        <v/>
      </c>
      <c r="B4650" s="93">
        <f>IF(DATABASE!$X4648&lt;&gt;1,"",DATABASE!M4648)</f>
        <v/>
      </c>
      <c r="C4650" s="94">
        <f>IF(DATABASE!$X4648&lt;&gt;1,"",DATABASE!A4648)</f>
        <v/>
      </c>
      <c r="D4650" s="94">
        <f>IF(DATABASE!$X4648&lt;&gt;1,"",DATABASE!P4648)</f>
        <v/>
      </c>
      <c r="E4650" s="94">
        <f>IF(DATABASE!$X4648&lt;&gt;1,"",DATABASE!L4648)</f>
        <v/>
      </c>
      <c r="F4650" s="94">
        <f>IF(DATABASE!$X4648&lt;&gt;1,"",DATABASE!Q4648)</f>
        <v/>
      </c>
      <c r="G4650" s="94">
        <f>IF(DATABASE!$X4648&lt;&gt;1,"",DATABASE!C4648)</f>
        <v/>
      </c>
      <c r="H4650" s="94">
        <f>IF(DATABASE!$X4648&lt;&gt;1,"",DATABASE!D4648)</f>
        <v/>
      </c>
      <c r="I4650" s="93">
        <f>IF(DATABASE!$X4648&lt;&gt;1,"",DATABASE!S4648)</f>
        <v/>
      </c>
    </row>
    <row r="4651" ht="16.5" customHeight="1" s="111">
      <c r="A4651" s="92">
        <f>IF(DATABASE!$X4649&lt;&gt;1,"",DATABASE!B4649)</f>
        <v/>
      </c>
      <c r="B4651" s="93">
        <f>IF(DATABASE!$X4649&lt;&gt;1,"",DATABASE!M4649)</f>
        <v/>
      </c>
      <c r="C4651" s="94">
        <f>IF(DATABASE!$X4649&lt;&gt;1,"",DATABASE!A4649)</f>
        <v/>
      </c>
      <c r="D4651" s="94">
        <f>IF(DATABASE!$X4649&lt;&gt;1,"",DATABASE!P4649)</f>
        <v/>
      </c>
      <c r="E4651" s="94">
        <f>IF(DATABASE!$X4649&lt;&gt;1,"",DATABASE!L4649)</f>
        <v/>
      </c>
      <c r="F4651" s="94">
        <f>IF(DATABASE!$X4649&lt;&gt;1,"",DATABASE!Q4649)</f>
        <v/>
      </c>
      <c r="G4651" s="94">
        <f>IF(DATABASE!$X4649&lt;&gt;1,"",DATABASE!C4649)</f>
        <v/>
      </c>
      <c r="H4651" s="94">
        <f>IF(DATABASE!$X4649&lt;&gt;1,"",DATABASE!D4649)</f>
        <v/>
      </c>
      <c r="I4651" s="93">
        <f>IF(DATABASE!$X4649&lt;&gt;1,"",DATABASE!S4649)</f>
        <v/>
      </c>
    </row>
    <row r="4652" ht="16.5" customHeight="1" s="111">
      <c r="A4652" s="92">
        <f>IF(DATABASE!$X4650&lt;&gt;1,"",DATABASE!B4650)</f>
        <v/>
      </c>
      <c r="B4652" s="93">
        <f>IF(DATABASE!$X4650&lt;&gt;1,"",DATABASE!M4650)</f>
        <v/>
      </c>
      <c r="C4652" s="94">
        <f>IF(DATABASE!$X4650&lt;&gt;1,"",DATABASE!A4650)</f>
        <v/>
      </c>
      <c r="D4652" s="94">
        <f>IF(DATABASE!$X4650&lt;&gt;1,"",DATABASE!P4650)</f>
        <v/>
      </c>
      <c r="E4652" s="94">
        <f>IF(DATABASE!$X4650&lt;&gt;1,"",DATABASE!L4650)</f>
        <v/>
      </c>
      <c r="F4652" s="94">
        <f>IF(DATABASE!$X4650&lt;&gt;1,"",DATABASE!Q4650)</f>
        <v/>
      </c>
      <c r="G4652" s="94">
        <f>IF(DATABASE!$X4650&lt;&gt;1,"",DATABASE!C4650)</f>
        <v/>
      </c>
      <c r="H4652" s="94">
        <f>IF(DATABASE!$X4650&lt;&gt;1,"",DATABASE!D4650)</f>
        <v/>
      </c>
      <c r="I4652" s="93">
        <f>IF(DATABASE!$X4650&lt;&gt;1,"",DATABASE!S4650)</f>
        <v/>
      </c>
    </row>
    <row r="4653" ht="16.5" customHeight="1" s="111">
      <c r="A4653" s="92">
        <f>IF(DATABASE!$X4651&lt;&gt;1,"",DATABASE!B4651)</f>
        <v/>
      </c>
      <c r="B4653" s="93">
        <f>IF(DATABASE!$X4651&lt;&gt;1,"",DATABASE!M4651)</f>
        <v/>
      </c>
      <c r="C4653" s="94">
        <f>IF(DATABASE!$X4651&lt;&gt;1,"",DATABASE!A4651)</f>
        <v/>
      </c>
      <c r="D4653" s="94">
        <f>IF(DATABASE!$X4651&lt;&gt;1,"",DATABASE!P4651)</f>
        <v/>
      </c>
      <c r="E4653" s="94">
        <f>IF(DATABASE!$X4651&lt;&gt;1,"",DATABASE!L4651)</f>
        <v/>
      </c>
      <c r="F4653" s="94">
        <f>IF(DATABASE!$X4651&lt;&gt;1,"",DATABASE!Q4651)</f>
        <v/>
      </c>
      <c r="G4653" s="94">
        <f>IF(DATABASE!$X4651&lt;&gt;1,"",DATABASE!C4651)</f>
        <v/>
      </c>
      <c r="H4653" s="94">
        <f>IF(DATABASE!$X4651&lt;&gt;1,"",DATABASE!D4651)</f>
        <v/>
      </c>
      <c r="I4653" s="93">
        <f>IF(DATABASE!$X4651&lt;&gt;1,"",DATABASE!S4651)</f>
        <v/>
      </c>
    </row>
    <row r="4654" ht="16.5" customHeight="1" s="111">
      <c r="A4654" s="92">
        <f>IF(DATABASE!$X4652&lt;&gt;1,"",DATABASE!B4652)</f>
        <v/>
      </c>
      <c r="B4654" s="93">
        <f>IF(DATABASE!$X4652&lt;&gt;1,"",DATABASE!M4652)</f>
        <v/>
      </c>
      <c r="C4654" s="94">
        <f>IF(DATABASE!$X4652&lt;&gt;1,"",DATABASE!A4652)</f>
        <v/>
      </c>
      <c r="D4654" s="94">
        <f>IF(DATABASE!$X4652&lt;&gt;1,"",DATABASE!P4652)</f>
        <v/>
      </c>
      <c r="E4654" s="94">
        <f>IF(DATABASE!$X4652&lt;&gt;1,"",DATABASE!L4652)</f>
        <v/>
      </c>
      <c r="F4654" s="94">
        <f>IF(DATABASE!$X4652&lt;&gt;1,"",DATABASE!Q4652)</f>
        <v/>
      </c>
      <c r="G4654" s="94">
        <f>IF(DATABASE!$X4652&lt;&gt;1,"",DATABASE!C4652)</f>
        <v/>
      </c>
      <c r="H4654" s="94">
        <f>IF(DATABASE!$X4652&lt;&gt;1,"",DATABASE!D4652)</f>
        <v/>
      </c>
      <c r="I4654" s="93">
        <f>IF(DATABASE!$X4652&lt;&gt;1,"",DATABASE!S4652)</f>
        <v/>
      </c>
    </row>
    <row r="4655" ht="16.5" customHeight="1" s="111">
      <c r="A4655" s="92">
        <f>IF(DATABASE!$X4653&lt;&gt;1,"",DATABASE!B4653)</f>
        <v/>
      </c>
      <c r="B4655" s="93">
        <f>IF(DATABASE!$X4653&lt;&gt;1,"",DATABASE!M4653)</f>
        <v/>
      </c>
      <c r="C4655" s="94">
        <f>IF(DATABASE!$X4653&lt;&gt;1,"",DATABASE!A4653)</f>
        <v/>
      </c>
      <c r="D4655" s="94">
        <f>IF(DATABASE!$X4653&lt;&gt;1,"",DATABASE!P4653)</f>
        <v/>
      </c>
      <c r="E4655" s="94">
        <f>IF(DATABASE!$X4653&lt;&gt;1,"",DATABASE!L4653)</f>
        <v/>
      </c>
      <c r="F4655" s="94">
        <f>IF(DATABASE!$X4653&lt;&gt;1,"",DATABASE!Q4653)</f>
        <v/>
      </c>
      <c r="G4655" s="94">
        <f>IF(DATABASE!$X4653&lt;&gt;1,"",DATABASE!C4653)</f>
        <v/>
      </c>
      <c r="H4655" s="94">
        <f>IF(DATABASE!$X4653&lt;&gt;1,"",DATABASE!D4653)</f>
        <v/>
      </c>
      <c r="I4655" s="93">
        <f>IF(DATABASE!$X4653&lt;&gt;1,"",DATABASE!S4653)</f>
        <v/>
      </c>
    </row>
    <row r="4656" ht="16.5" customHeight="1" s="111">
      <c r="A4656" s="92">
        <f>IF(DATABASE!$X4654&lt;&gt;1,"",DATABASE!B4654)</f>
        <v/>
      </c>
      <c r="B4656" s="93">
        <f>IF(DATABASE!$X4654&lt;&gt;1,"",DATABASE!M4654)</f>
        <v/>
      </c>
      <c r="C4656" s="94">
        <f>IF(DATABASE!$X4654&lt;&gt;1,"",DATABASE!A4654)</f>
        <v/>
      </c>
      <c r="D4656" s="94">
        <f>IF(DATABASE!$X4654&lt;&gt;1,"",DATABASE!P4654)</f>
        <v/>
      </c>
      <c r="E4656" s="94">
        <f>IF(DATABASE!$X4654&lt;&gt;1,"",DATABASE!L4654)</f>
        <v/>
      </c>
      <c r="F4656" s="94">
        <f>IF(DATABASE!$X4654&lt;&gt;1,"",DATABASE!Q4654)</f>
        <v/>
      </c>
      <c r="G4656" s="94">
        <f>IF(DATABASE!$X4654&lt;&gt;1,"",DATABASE!C4654)</f>
        <v/>
      </c>
      <c r="H4656" s="94">
        <f>IF(DATABASE!$X4654&lt;&gt;1,"",DATABASE!D4654)</f>
        <v/>
      </c>
      <c r="I4656" s="93">
        <f>IF(DATABASE!$X4654&lt;&gt;1,"",DATABASE!S4654)</f>
        <v/>
      </c>
    </row>
    <row r="4657" ht="16.5" customHeight="1" s="111">
      <c r="A4657" s="92">
        <f>IF(DATABASE!$X4655&lt;&gt;1,"",DATABASE!B4655)</f>
        <v/>
      </c>
      <c r="B4657" s="93">
        <f>IF(DATABASE!$X4655&lt;&gt;1,"",DATABASE!M4655)</f>
        <v/>
      </c>
      <c r="C4657" s="94">
        <f>IF(DATABASE!$X4655&lt;&gt;1,"",DATABASE!A4655)</f>
        <v/>
      </c>
      <c r="D4657" s="94">
        <f>IF(DATABASE!$X4655&lt;&gt;1,"",DATABASE!P4655)</f>
        <v/>
      </c>
      <c r="E4657" s="94">
        <f>IF(DATABASE!$X4655&lt;&gt;1,"",DATABASE!L4655)</f>
        <v/>
      </c>
      <c r="F4657" s="94">
        <f>IF(DATABASE!$X4655&lt;&gt;1,"",DATABASE!Q4655)</f>
        <v/>
      </c>
      <c r="G4657" s="94">
        <f>IF(DATABASE!$X4655&lt;&gt;1,"",DATABASE!C4655)</f>
        <v/>
      </c>
      <c r="H4657" s="94">
        <f>IF(DATABASE!$X4655&lt;&gt;1,"",DATABASE!D4655)</f>
        <v/>
      </c>
      <c r="I4657" s="93">
        <f>IF(DATABASE!$X4655&lt;&gt;1,"",DATABASE!S4655)</f>
        <v/>
      </c>
    </row>
    <row r="4658" ht="16.5" customHeight="1" s="111">
      <c r="A4658" s="92">
        <f>IF(DATABASE!$X4656&lt;&gt;1,"",DATABASE!B4656)</f>
        <v/>
      </c>
      <c r="B4658" s="93">
        <f>IF(DATABASE!$X4656&lt;&gt;1,"",DATABASE!M4656)</f>
        <v/>
      </c>
      <c r="C4658" s="94">
        <f>IF(DATABASE!$X4656&lt;&gt;1,"",DATABASE!A4656)</f>
        <v/>
      </c>
      <c r="D4658" s="94">
        <f>IF(DATABASE!$X4656&lt;&gt;1,"",DATABASE!P4656)</f>
        <v/>
      </c>
      <c r="E4658" s="94">
        <f>IF(DATABASE!$X4656&lt;&gt;1,"",DATABASE!L4656)</f>
        <v/>
      </c>
      <c r="F4658" s="94">
        <f>IF(DATABASE!$X4656&lt;&gt;1,"",DATABASE!Q4656)</f>
        <v/>
      </c>
      <c r="G4658" s="94">
        <f>IF(DATABASE!$X4656&lt;&gt;1,"",DATABASE!C4656)</f>
        <v/>
      </c>
      <c r="H4658" s="94">
        <f>IF(DATABASE!$X4656&lt;&gt;1,"",DATABASE!D4656)</f>
        <v/>
      </c>
      <c r="I4658" s="93">
        <f>IF(DATABASE!$X4656&lt;&gt;1,"",DATABASE!S4656)</f>
        <v/>
      </c>
    </row>
    <row r="4659" ht="16.5" customHeight="1" s="111">
      <c r="A4659" s="92">
        <f>IF(DATABASE!$X4657&lt;&gt;1,"",DATABASE!B4657)</f>
        <v/>
      </c>
      <c r="B4659" s="93">
        <f>IF(DATABASE!$X4657&lt;&gt;1,"",DATABASE!M4657)</f>
        <v/>
      </c>
      <c r="C4659" s="94">
        <f>IF(DATABASE!$X4657&lt;&gt;1,"",DATABASE!A4657)</f>
        <v/>
      </c>
      <c r="D4659" s="94">
        <f>IF(DATABASE!$X4657&lt;&gt;1,"",DATABASE!P4657)</f>
        <v/>
      </c>
      <c r="E4659" s="94">
        <f>IF(DATABASE!$X4657&lt;&gt;1,"",DATABASE!L4657)</f>
        <v/>
      </c>
      <c r="F4659" s="94">
        <f>IF(DATABASE!$X4657&lt;&gt;1,"",DATABASE!Q4657)</f>
        <v/>
      </c>
      <c r="G4659" s="94">
        <f>IF(DATABASE!$X4657&lt;&gt;1,"",DATABASE!C4657)</f>
        <v/>
      </c>
      <c r="H4659" s="94">
        <f>IF(DATABASE!$X4657&lt;&gt;1,"",DATABASE!D4657)</f>
        <v/>
      </c>
      <c r="I4659" s="93">
        <f>IF(DATABASE!$X4657&lt;&gt;1,"",DATABASE!S4657)</f>
        <v/>
      </c>
    </row>
    <row r="4660" ht="16.5" customHeight="1" s="111">
      <c r="A4660" s="92">
        <f>IF(DATABASE!$X4658&lt;&gt;1,"",DATABASE!B4658)</f>
        <v/>
      </c>
      <c r="B4660" s="93">
        <f>IF(DATABASE!$X4658&lt;&gt;1,"",DATABASE!M4658)</f>
        <v/>
      </c>
      <c r="C4660" s="94">
        <f>IF(DATABASE!$X4658&lt;&gt;1,"",DATABASE!A4658)</f>
        <v/>
      </c>
      <c r="D4660" s="94">
        <f>IF(DATABASE!$X4658&lt;&gt;1,"",DATABASE!P4658)</f>
        <v/>
      </c>
      <c r="E4660" s="94">
        <f>IF(DATABASE!$X4658&lt;&gt;1,"",DATABASE!L4658)</f>
        <v/>
      </c>
      <c r="F4660" s="94">
        <f>IF(DATABASE!$X4658&lt;&gt;1,"",DATABASE!Q4658)</f>
        <v/>
      </c>
      <c r="G4660" s="94">
        <f>IF(DATABASE!$X4658&lt;&gt;1,"",DATABASE!C4658)</f>
        <v/>
      </c>
      <c r="H4660" s="94">
        <f>IF(DATABASE!$X4658&lt;&gt;1,"",DATABASE!D4658)</f>
        <v/>
      </c>
      <c r="I4660" s="93">
        <f>IF(DATABASE!$X4658&lt;&gt;1,"",DATABASE!S4658)</f>
        <v/>
      </c>
    </row>
    <row r="4661" ht="16.5" customHeight="1" s="111">
      <c r="A4661" s="92">
        <f>IF(DATABASE!$X4659&lt;&gt;1,"",DATABASE!B4659)</f>
        <v/>
      </c>
      <c r="B4661" s="93">
        <f>IF(DATABASE!$X4659&lt;&gt;1,"",DATABASE!M4659)</f>
        <v/>
      </c>
      <c r="C4661" s="94">
        <f>IF(DATABASE!$X4659&lt;&gt;1,"",DATABASE!A4659)</f>
        <v/>
      </c>
      <c r="D4661" s="94">
        <f>IF(DATABASE!$X4659&lt;&gt;1,"",DATABASE!P4659)</f>
        <v/>
      </c>
      <c r="E4661" s="94">
        <f>IF(DATABASE!$X4659&lt;&gt;1,"",DATABASE!L4659)</f>
        <v/>
      </c>
      <c r="F4661" s="94">
        <f>IF(DATABASE!$X4659&lt;&gt;1,"",DATABASE!Q4659)</f>
        <v/>
      </c>
      <c r="G4661" s="94">
        <f>IF(DATABASE!$X4659&lt;&gt;1,"",DATABASE!C4659)</f>
        <v/>
      </c>
      <c r="H4661" s="94">
        <f>IF(DATABASE!$X4659&lt;&gt;1,"",DATABASE!D4659)</f>
        <v/>
      </c>
      <c r="I4661" s="93">
        <f>IF(DATABASE!$X4659&lt;&gt;1,"",DATABASE!S4659)</f>
        <v/>
      </c>
    </row>
    <row r="4662" ht="16.5" customHeight="1" s="111">
      <c r="A4662" s="92">
        <f>IF(DATABASE!$X4660&lt;&gt;1,"",DATABASE!B4660)</f>
        <v/>
      </c>
      <c r="B4662" s="93">
        <f>IF(DATABASE!$X4660&lt;&gt;1,"",DATABASE!M4660)</f>
        <v/>
      </c>
      <c r="C4662" s="94">
        <f>IF(DATABASE!$X4660&lt;&gt;1,"",DATABASE!A4660)</f>
        <v/>
      </c>
      <c r="D4662" s="94">
        <f>IF(DATABASE!$X4660&lt;&gt;1,"",DATABASE!P4660)</f>
        <v/>
      </c>
      <c r="E4662" s="94">
        <f>IF(DATABASE!$X4660&lt;&gt;1,"",DATABASE!L4660)</f>
        <v/>
      </c>
      <c r="F4662" s="94">
        <f>IF(DATABASE!$X4660&lt;&gt;1,"",DATABASE!Q4660)</f>
        <v/>
      </c>
      <c r="G4662" s="94">
        <f>IF(DATABASE!$X4660&lt;&gt;1,"",DATABASE!C4660)</f>
        <v/>
      </c>
      <c r="H4662" s="94">
        <f>IF(DATABASE!$X4660&lt;&gt;1,"",DATABASE!D4660)</f>
        <v/>
      </c>
      <c r="I4662" s="93">
        <f>IF(DATABASE!$X4660&lt;&gt;1,"",DATABASE!S4660)</f>
        <v/>
      </c>
    </row>
    <row r="4663" ht="16.5" customHeight="1" s="111">
      <c r="A4663" s="92">
        <f>IF(DATABASE!$X4661&lt;&gt;1,"",DATABASE!B4661)</f>
        <v/>
      </c>
      <c r="B4663" s="93">
        <f>IF(DATABASE!$X4661&lt;&gt;1,"",DATABASE!M4661)</f>
        <v/>
      </c>
      <c r="C4663" s="94">
        <f>IF(DATABASE!$X4661&lt;&gt;1,"",DATABASE!A4661)</f>
        <v/>
      </c>
      <c r="D4663" s="94">
        <f>IF(DATABASE!$X4661&lt;&gt;1,"",DATABASE!P4661)</f>
        <v/>
      </c>
      <c r="E4663" s="94">
        <f>IF(DATABASE!$X4661&lt;&gt;1,"",DATABASE!L4661)</f>
        <v/>
      </c>
      <c r="F4663" s="94">
        <f>IF(DATABASE!$X4661&lt;&gt;1,"",DATABASE!Q4661)</f>
        <v/>
      </c>
      <c r="G4663" s="94">
        <f>IF(DATABASE!$X4661&lt;&gt;1,"",DATABASE!C4661)</f>
        <v/>
      </c>
      <c r="H4663" s="94">
        <f>IF(DATABASE!$X4661&lt;&gt;1,"",DATABASE!D4661)</f>
        <v/>
      </c>
      <c r="I4663" s="93">
        <f>IF(DATABASE!$X4661&lt;&gt;1,"",DATABASE!S4661)</f>
        <v/>
      </c>
    </row>
    <row r="4664" ht="16.5" customHeight="1" s="111">
      <c r="A4664" s="92">
        <f>IF(DATABASE!$X4662&lt;&gt;1,"",DATABASE!B4662)</f>
        <v/>
      </c>
      <c r="B4664" s="93">
        <f>IF(DATABASE!$X4662&lt;&gt;1,"",DATABASE!M4662)</f>
        <v/>
      </c>
      <c r="C4664" s="94">
        <f>IF(DATABASE!$X4662&lt;&gt;1,"",DATABASE!A4662)</f>
        <v/>
      </c>
      <c r="D4664" s="94">
        <f>IF(DATABASE!$X4662&lt;&gt;1,"",DATABASE!P4662)</f>
        <v/>
      </c>
      <c r="E4664" s="94">
        <f>IF(DATABASE!$X4662&lt;&gt;1,"",DATABASE!L4662)</f>
        <v/>
      </c>
      <c r="F4664" s="94">
        <f>IF(DATABASE!$X4662&lt;&gt;1,"",DATABASE!Q4662)</f>
        <v/>
      </c>
      <c r="G4664" s="94">
        <f>IF(DATABASE!$X4662&lt;&gt;1,"",DATABASE!C4662)</f>
        <v/>
      </c>
      <c r="H4664" s="94">
        <f>IF(DATABASE!$X4662&lt;&gt;1,"",DATABASE!D4662)</f>
        <v/>
      </c>
      <c r="I4664" s="93">
        <f>IF(DATABASE!$X4662&lt;&gt;1,"",DATABASE!S4662)</f>
        <v/>
      </c>
    </row>
    <row r="4665" ht="16.5" customHeight="1" s="111">
      <c r="A4665" s="92">
        <f>IF(DATABASE!$X4663&lt;&gt;1,"",DATABASE!B4663)</f>
        <v/>
      </c>
      <c r="B4665" s="93">
        <f>IF(DATABASE!$X4663&lt;&gt;1,"",DATABASE!M4663)</f>
        <v/>
      </c>
      <c r="C4665" s="94">
        <f>IF(DATABASE!$X4663&lt;&gt;1,"",DATABASE!A4663)</f>
        <v/>
      </c>
      <c r="D4665" s="94">
        <f>IF(DATABASE!$X4663&lt;&gt;1,"",DATABASE!P4663)</f>
        <v/>
      </c>
      <c r="E4665" s="94">
        <f>IF(DATABASE!$X4663&lt;&gt;1,"",DATABASE!L4663)</f>
        <v/>
      </c>
      <c r="F4665" s="94">
        <f>IF(DATABASE!$X4663&lt;&gt;1,"",DATABASE!Q4663)</f>
        <v/>
      </c>
      <c r="G4665" s="94">
        <f>IF(DATABASE!$X4663&lt;&gt;1,"",DATABASE!C4663)</f>
        <v/>
      </c>
      <c r="H4665" s="94">
        <f>IF(DATABASE!$X4663&lt;&gt;1,"",DATABASE!D4663)</f>
        <v/>
      </c>
      <c r="I4665" s="93">
        <f>IF(DATABASE!$X4663&lt;&gt;1,"",DATABASE!S4663)</f>
        <v/>
      </c>
    </row>
    <row r="4666" ht="16.5" customHeight="1" s="111">
      <c r="A4666" s="92">
        <f>IF(DATABASE!$X4664&lt;&gt;1,"",DATABASE!B4664)</f>
        <v/>
      </c>
      <c r="B4666" s="93">
        <f>IF(DATABASE!$X4664&lt;&gt;1,"",DATABASE!M4664)</f>
        <v/>
      </c>
      <c r="C4666" s="94">
        <f>IF(DATABASE!$X4664&lt;&gt;1,"",DATABASE!A4664)</f>
        <v/>
      </c>
      <c r="D4666" s="94">
        <f>IF(DATABASE!$X4664&lt;&gt;1,"",DATABASE!P4664)</f>
        <v/>
      </c>
      <c r="E4666" s="94">
        <f>IF(DATABASE!$X4664&lt;&gt;1,"",DATABASE!L4664)</f>
        <v/>
      </c>
      <c r="F4666" s="94">
        <f>IF(DATABASE!$X4664&lt;&gt;1,"",DATABASE!Q4664)</f>
        <v/>
      </c>
      <c r="G4666" s="94">
        <f>IF(DATABASE!$X4664&lt;&gt;1,"",DATABASE!C4664)</f>
        <v/>
      </c>
      <c r="H4666" s="94">
        <f>IF(DATABASE!$X4664&lt;&gt;1,"",DATABASE!D4664)</f>
        <v/>
      </c>
      <c r="I4666" s="93">
        <f>IF(DATABASE!$X4664&lt;&gt;1,"",DATABASE!S4664)</f>
        <v/>
      </c>
    </row>
    <row r="4667" ht="16.5" customHeight="1" s="111">
      <c r="A4667" s="92">
        <f>IF(DATABASE!$X4665&lt;&gt;1,"",DATABASE!B4665)</f>
        <v/>
      </c>
      <c r="B4667" s="93">
        <f>IF(DATABASE!$X4665&lt;&gt;1,"",DATABASE!M4665)</f>
        <v/>
      </c>
      <c r="C4667" s="94">
        <f>IF(DATABASE!$X4665&lt;&gt;1,"",DATABASE!A4665)</f>
        <v/>
      </c>
      <c r="D4667" s="94">
        <f>IF(DATABASE!$X4665&lt;&gt;1,"",DATABASE!P4665)</f>
        <v/>
      </c>
      <c r="E4667" s="94">
        <f>IF(DATABASE!$X4665&lt;&gt;1,"",DATABASE!L4665)</f>
        <v/>
      </c>
      <c r="F4667" s="94">
        <f>IF(DATABASE!$X4665&lt;&gt;1,"",DATABASE!Q4665)</f>
        <v/>
      </c>
      <c r="G4667" s="94">
        <f>IF(DATABASE!$X4665&lt;&gt;1,"",DATABASE!C4665)</f>
        <v/>
      </c>
      <c r="H4667" s="94">
        <f>IF(DATABASE!$X4665&lt;&gt;1,"",DATABASE!D4665)</f>
        <v/>
      </c>
      <c r="I4667" s="93">
        <f>IF(DATABASE!$X4665&lt;&gt;1,"",DATABASE!S4665)</f>
        <v/>
      </c>
    </row>
    <row r="4668" ht="16.5" customHeight="1" s="111">
      <c r="A4668" s="92">
        <f>IF(DATABASE!$X4666&lt;&gt;1,"",DATABASE!B4666)</f>
        <v/>
      </c>
      <c r="B4668" s="93">
        <f>IF(DATABASE!$X4666&lt;&gt;1,"",DATABASE!M4666)</f>
        <v/>
      </c>
      <c r="C4668" s="94">
        <f>IF(DATABASE!$X4666&lt;&gt;1,"",DATABASE!A4666)</f>
        <v/>
      </c>
      <c r="D4668" s="94">
        <f>IF(DATABASE!$X4666&lt;&gt;1,"",DATABASE!P4666)</f>
        <v/>
      </c>
      <c r="E4668" s="94">
        <f>IF(DATABASE!$X4666&lt;&gt;1,"",DATABASE!L4666)</f>
        <v/>
      </c>
      <c r="F4668" s="94">
        <f>IF(DATABASE!$X4666&lt;&gt;1,"",DATABASE!Q4666)</f>
        <v/>
      </c>
      <c r="G4668" s="94">
        <f>IF(DATABASE!$X4666&lt;&gt;1,"",DATABASE!C4666)</f>
        <v/>
      </c>
      <c r="H4668" s="94">
        <f>IF(DATABASE!$X4666&lt;&gt;1,"",DATABASE!D4666)</f>
        <v/>
      </c>
      <c r="I4668" s="93">
        <f>IF(DATABASE!$X4666&lt;&gt;1,"",DATABASE!S4666)</f>
        <v/>
      </c>
    </row>
    <row r="4669" ht="16.5" customHeight="1" s="111">
      <c r="A4669" s="92">
        <f>IF(DATABASE!$X4667&lt;&gt;1,"",DATABASE!B4667)</f>
        <v/>
      </c>
      <c r="B4669" s="93">
        <f>IF(DATABASE!$X4667&lt;&gt;1,"",DATABASE!M4667)</f>
        <v/>
      </c>
      <c r="C4669" s="94">
        <f>IF(DATABASE!$X4667&lt;&gt;1,"",DATABASE!A4667)</f>
        <v/>
      </c>
      <c r="D4669" s="94">
        <f>IF(DATABASE!$X4667&lt;&gt;1,"",DATABASE!P4667)</f>
        <v/>
      </c>
      <c r="E4669" s="94">
        <f>IF(DATABASE!$X4667&lt;&gt;1,"",DATABASE!L4667)</f>
        <v/>
      </c>
      <c r="F4669" s="94">
        <f>IF(DATABASE!$X4667&lt;&gt;1,"",DATABASE!Q4667)</f>
        <v/>
      </c>
      <c r="G4669" s="94">
        <f>IF(DATABASE!$X4667&lt;&gt;1,"",DATABASE!C4667)</f>
        <v/>
      </c>
      <c r="H4669" s="94">
        <f>IF(DATABASE!$X4667&lt;&gt;1,"",DATABASE!D4667)</f>
        <v/>
      </c>
      <c r="I4669" s="93">
        <f>IF(DATABASE!$X4667&lt;&gt;1,"",DATABASE!S4667)</f>
        <v/>
      </c>
    </row>
    <row r="4670" ht="16.5" customHeight="1" s="111">
      <c r="A4670" s="92">
        <f>IF(DATABASE!$X4668&lt;&gt;1,"",DATABASE!B4668)</f>
        <v/>
      </c>
      <c r="B4670" s="93">
        <f>IF(DATABASE!$X4668&lt;&gt;1,"",DATABASE!M4668)</f>
        <v/>
      </c>
      <c r="C4670" s="94">
        <f>IF(DATABASE!$X4668&lt;&gt;1,"",DATABASE!A4668)</f>
        <v/>
      </c>
      <c r="D4670" s="94">
        <f>IF(DATABASE!$X4668&lt;&gt;1,"",DATABASE!P4668)</f>
        <v/>
      </c>
      <c r="E4670" s="94">
        <f>IF(DATABASE!$X4668&lt;&gt;1,"",DATABASE!L4668)</f>
        <v/>
      </c>
      <c r="F4670" s="94">
        <f>IF(DATABASE!$X4668&lt;&gt;1,"",DATABASE!Q4668)</f>
        <v/>
      </c>
      <c r="G4670" s="94">
        <f>IF(DATABASE!$X4668&lt;&gt;1,"",DATABASE!C4668)</f>
        <v/>
      </c>
      <c r="H4670" s="94">
        <f>IF(DATABASE!$X4668&lt;&gt;1,"",DATABASE!D4668)</f>
        <v/>
      </c>
      <c r="I4670" s="93">
        <f>IF(DATABASE!$X4668&lt;&gt;1,"",DATABASE!S4668)</f>
        <v/>
      </c>
    </row>
    <row r="4671" ht="16.5" customHeight="1" s="111">
      <c r="A4671" s="92">
        <f>IF(DATABASE!$X4669&lt;&gt;1,"",DATABASE!B4669)</f>
        <v/>
      </c>
      <c r="B4671" s="93">
        <f>IF(DATABASE!$X4669&lt;&gt;1,"",DATABASE!M4669)</f>
        <v/>
      </c>
      <c r="C4671" s="94">
        <f>IF(DATABASE!$X4669&lt;&gt;1,"",DATABASE!A4669)</f>
        <v/>
      </c>
      <c r="D4671" s="94">
        <f>IF(DATABASE!$X4669&lt;&gt;1,"",DATABASE!P4669)</f>
        <v/>
      </c>
      <c r="E4671" s="94">
        <f>IF(DATABASE!$X4669&lt;&gt;1,"",DATABASE!L4669)</f>
        <v/>
      </c>
      <c r="F4671" s="94">
        <f>IF(DATABASE!$X4669&lt;&gt;1,"",DATABASE!Q4669)</f>
        <v/>
      </c>
      <c r="G4671" s="94">
        <f>IF(DATABASE!$X4669&lt;&gt;1,"",DATABASE!C4669)</f>
        <v/>
      </c>
      <c r="H4671" s="94">
        <f>IF(DATABASE!$X4669&lt;&gt;1,"",DATABASE!D4669)</f>
        <v/>
      </c>
      <c r="I4671" s="93">
        <f>IF(DATABASE!$X4669&lt;&gt;1,"",DATABASE!S4669)</f>
        <v/>
      </c>
    </row>
    <row r="4672" ht="16.5" customHeight="1" s="111">
      <c r="A4672" s="92">
        <f>IF(DATABASE!$X4670&lt;&gt;1,"",DATABASE!B4670)</f>
        <v/>
      </c>
      <c r="B4672" s="93">
        <f>IF(DATABASE!$X4670&lt;&gt;1,"",DATABASE!M4670)</f>
        <v/>
      </c>
      <c r="C4672" s="94">
        <f>IF(DATABASE!$X4670&lt;&gt;1,"",DATABASE!A4670)</f>
        <v/>
      </c>
      <c r="D4672" s="94">
        <f>IF(DATABASE!$X4670&lt;&gt;1,"",DATABASE!P4670)</f>
        <v/>
      </c>
      <c r="E4672" s="94">
        <f>IF(DATABASE!$X4670&lt;&gt;1,"",DATABASE!L4670)</f>
        <v/>
      </c>
      <c r="F4672" s="94">
        <f>IF(DATABASE!$X4670&lt;&gt;1,"",DATABASE!Q4670)</f>
        <v/>
      </c>
      <c r="G4672" s="94">
        <f>IF(DATABASE!$X4670&lt;&gt;1,"",DATABASE!C4670)</f>
        <v/>
      </c>
      <c r="H4672" s="94">
        <f>IF(DATABASE!$X4670&lt;&gt;1,"",DATABASE!D4670)</f>
        <v/>
      </c>
      <c r="I4672" s="93">
        <f>IF(DATABASE!$X4670&lt;&gt;1,"",DATABASE!S4670)</f>
        <v/>
      </c>
    </row>
    <row r="4673" ht="16.5" customHeight="1" s="111">
      <c r="A4673" s="92">
        <f>IF(DATABASE!$X4671&lt;&gt;1,"",DATABASE!B4671)</f>
        <v/>
      </c>
      <c r="B4673" s="93">
        <f>IF(DATABASE!$X4671&lt;&gt;1,"",DATABASE!M4671)</f>
        <v/>
      </c>
      <c r="C4673" s="94">
        <f>IF(DATABASE!$X4671&lt;&gt;1,"",DATABASE!A4671)</f>
        <v/>
      </c>
      <c r="D4673" s="94">
        <f>IF(DATABASE!$X4671&lt;&gt;1,"",DATABASE!P4671)</f>
        <v/>
      </c>
      <c r="E4673" s="94">
        <f>IF(DATABASE!$X4671&lt;&gt;1,"",DATABASE!L4671)</f>
        <v/>
      </c>
      <c r="F4673" s="94">
        <f>IF(DATABASE!$X4671&lt;&gt;1,"",DATABASE!Q4671)</f>
        <v/>
      </c>
      <c r="G4673" s="94">
        <f>IF(DATABASE!$X4671&lt;&gt;1,"",DATABASE!C4671)</f>
        <v/>
      </c>
      <c r="H4673" s="94">
        <f>IF(DATABASE!$X4671&lt;&gt;1,"",DATABASE!D4671)</f>
        <v/>
      </c>
      <c r="I4673" s="93">
        <f>IF(DATABASE!$X4671&lt;&gt;1,"",DATABASE!S4671)</f>
        <v/>
      </c>
    </row>
    <row r="4674" ht="16.5" customHeight="1" s="111">
      <c r="A4674" s="92">
        <f>IF(DATABASE!$X4672&lt;&gt;1,"",DATABASE!B4672)</f>
        <v/>
      </c>
      <c r="B4674" s="93">
        <f>IF(DATABASE!$X4672&lt;&gt;1,"",DATABASE!M4672)</f>
        <v/>
      </c>
      <c r="C4674" s="94">
        <f>IF(DATABASE!$X4672&lt;&gt;1,"",DATABASE!A4672)</f>
        <v/>
      </c>
      <c r="D4674" s="94">
        <f>IF(DATABASE!$X4672&lt;&gt;1,"",DATABASE!P4672)</f>
        <v/>
      </c>
      <c r="E4674" s="94">
        <f>IF(DATABASE!$X4672&lt;&gt;1,"",DATABASE!L4672)</f>
        <v/>
      </c>
      <c r="F4674" s="94">
        <f>IF(DATABASE!$X4672&lt;&gt;1,"",DATABASE!Q4672)</f>
        <v/>
      </c>
      <c r="G4674" s="94">
        <f>IF(DATABASE!$X4672&lt;&gt;1,"",DATABASE!C4672)</f>
        <v/>
      </c>
      <c r="H4674" s="94">
        <f>IF(DATABASE!$X4672&lt;&gt;1,"",DATABASE!D4672)</f>
        <v/>
      </c>
      <c r="I4674" s="93">
        <f>IF(DATABASE!$X4672&lt;&gt;1,"",DATABASE!S4672)</f>
        <v/>
      </c>
    </row>
    <row r="4675" ht="16.5" customHeight="1" s="111">
      <c r="A4675" s="92">
        <f>IF(DATABASE!$X4673&lt;&gt;1,"",DATABASE!B4673)</f>
        <v/>
      </c>
      <c r="B4675" s="93">
        <f>IF(DATABASE!$X4673&lt;&gt;1,"",DATABASE!M4673)</f>
        <v/>
      </c>
      <c r="C4675" s="94">
        <f>IF(DATABASE!$X4673&lt;&gt;1,"",DATABASE!A4673)</f>
        <v/>
      </c>
      <c r="D4675" s="94">
        <f>IF(DATABASE!$X4673&lt;&gt;1,"",DATABASE!P4673)</f>
        <v/>
      </c>
      <c r="E4675" s="94">
        <f>IF(DATABASE!$X4673&lt;&gt;1,"",DATABASE!L4673)</f>
        <v/>
      </c>
      <c r="F4675" s="94">
        <f>IF(DATABASE!$X4673&lt;&gt;1,"",DATABASE!Q4673)</f>
        <v/>
      </c>
      <c r="G4675" s="94">
        <f>IF(DATABASE!$X4673&lt;&gt;1,"",DATABASE!C4673)</f>
        <v/>
      </c>
      <c r="H4675" s="94">
        <f>IF(DATABASE!$X4673&lt;&gt;1,"",DATABASE!D4673)</f>
        <v/>
      </c>
      <c r="I4675" s="93">
        <f>IF(DATABASE!$X4673&lt;&gt;1,"",DATABASE!S4673)</f>
        <v/>
      </c>
    </row>
    <row r="4676" ht="16.5" customHeight="1" s="111">
      <c r="A4676" s="92">
        <f>IF(DATABASE!$X4674&lt;&gt;1,"",DATABASE!B4674)</f>
        <v/>
      </c>
      <c r="B4676" s="93">
        <f>IF(DATABASE!$X4674&lt;&gt;1,"",DATABASE!M4674)</f>
        <v/>
      </c>
      <c r="C4676" s="94">
        <f>IF(DATABASE!$X4674&lt;&gt;1,"",DATABASE!A4674)</f>
        <v/>
      </c>
      <c r="D4676" s="94">
        <f>IF(DATABASE!$X4674&lt;&gt;1,"",DATABASE!P4674)</f>
        <v/>
      </c>
      <c r="E4676" s="94">
        <f>IF(DATABASE!$X4674&lt;&gt;1,"",DATABASE!L4674)</f>
        <v/>
      </c>
      <c r="F4676" s="94">
        <f>IF(DATABASE!$X4674&lt;&gt;1,"",DATABASE!Q4674)</f>
        <v/>
      </c>
      <c r="G4676" s="94">
        <f>IF(DATABASE!$X4674&lt;&gt;1,"",DATABASE!C4674)</f>
        <v/>
      </c>
      <c r="H4676" s="94">
        <f>IF(DATABASE!$X4674&lt;&gt;1,"",DATABASE!D4674)</f>
        <v/>
      </c>
      <c r="I4676" s="93">
        <f>IF(DATABASE!$X4674&lt;&gt;1,"",DATABASE!S4674)</f>
        <v/>
      </c>
    </row>
    <row r="4677" ht="16.5" customHeight="1" s="111">
      <c r="A4677" s="92">
        <f>IF(DATABASE!$X4675&lt;&gt;1,"",DATABASE!B4675)</f>
        <v/>
      </c>
      <c r="B4677" s="93">
        <f>IF(DATABASE!$X4675&lt;&gt;1,"",DATABASE!M4675)</f>
        <v/>
      </c>
      <c r="C4677" s="94">
        <f>IF(DATABASE!$X4675&lt;&gt;1,"",DATABASE!A4675)</f>
        <v/>
      </c>
      <c r="D4677" s="94">
        <f>IF(DATABASE!$X4675&lt;&gt;1,"",DATABASE!P4675)</f>
        <v/>
      </c>
      <c r="E4677" s="94">
        <f>IF(DATABASE!$X4675&lt;&gt;1,"",DATABASE!L4675)</f>
        <v/>
      </c>
      <c r="F4677" s="94">
        <f>IF(DATABASE!$X4675&lt;&gt;1,"",DATABASE!Q4675)</f>
        <v/>
      </c>
      <c r="G4677" s="94">
        <f>IF(DATABASE!$X4675&lt;&gt;1,"",DATABASE!C4675)</f>
        <v/>
      </c>
      <c r="H4677" s="94">
        <f>IF(DATABASE!$X4675&lt;&gt;1,"",DATABASE!D4675)</f>
        <v/>
      </c>
      <c r="I4677" s="93">
        <f>IF(DATABASE!$X4675&lt;&gt;1,"",DATABASE!S4675)</f>
        <v/>
      </c>
    </row>
    <row r="4678" ht="16.5" customHeight="1" s="111">
      <c r="A4678" s="92">
        <f>IF(DATABASE!$X4676&lt;&gt;1,"",DATABASE!B4676)</f>
        <v/>
      </c>
      <c r="B4678" s="93">
        <f>IF(DATABASE!$X4676&lt;&gt;1,"",DATABASE!M4676)</f>
        <v/>
      </c>
      <c r="C4678" s="94">
        <f>IF(DATABASE!$X4676&lt;&gt;1,"",DATABASE!A4676)</f>
        <v/>
      </c>
      <c r="D4678" s="94">
        <f>IF(DATABASE!$X4676&lt;&gt;1,"",DATABASE!P4676)</f>
        <v/>
      </c>
      <c r="E4678" s="94">
        <f>IF(DATABASE!$X4676&lt;&gt;1,"",DATABASE!L4676)</f>
        <v/>
      </c>
      <c r="F4678" s="94">
        <f>IF(DATABASE!$X4676&lt;&gt;1,"",DATABASE!Q4676)</f>
        <v/>
      </c>
      <c r="G4678" s="94">
        <f>IF(DATABASE!$X4676&lt;&gt;1,"",DATABASE!C4676)</f>
        <v/>
      </c>
      <c r="H4678" s="94">
        <f>IF(DATABASE!$X4676&lt;&gt;1,"",DATABASE!D4676)</f>
        <v/>
      </c>
      <c r="I4678" s="93">
        <f>IF(DATABASE!$X4676&lt;&gt;1,"",DATABASE!S4676)</f>
        <v/>
      </c>
    </row>
    <row r="4679" ht="16.5" customHeight="1" s="111">
      <c r="A4679" s="92">
        <f>IF(DATABASE!$X4677&lt;&gt;1,"",DATABASE!B4677)</f>
        <v/>
      </c>
      <c r="B4679" s="93">
        <f>IF(DATABASE!$X4677&lt;&gt;1,"",DATABASE!M4677)</f>
        <v/>
      </c>
      <c r="C4679" s="94">
        <f>IF(DATABASE!$X4677&lt;&gt;1,"",DATABASE!A4677)</f>
        <v/>
      </c>
      <c r="D4679" s="94">
        <f>IF(DATABASE!$X4677&lt;&gt;1,"",DATABASE!P4677)</f>
        <v/>
      </c>
      <c r="E4679" s="94">
        <f>IF(DATABASE!$X4677&lt;&gt;1,"",DATABASE!L4677)</f>
        <v/>
      </c>
      <c r="F4679" s="94">
        <f>IF(DATABASE!$X4677&lt;&gt;1,"",DATABASE!Q4677)</f>
        <v/>
      </c>
      <c r="G4679" s="94">
        <f>IF(DATABASE!$X4677&lt;&gt;1,"",DATABASE!C4677)</f>
        <v/>
      </c>
      <c r="H4679" s="94">
        <f>IF(DATABASE!$X4677&lt;&gt;1,"",DATABASE!D4677)</f>
        <v/>
      </c>
      <c r="I4679" s="93">
        <f>IF(DATABASE!$X4677&lt;&gt;1,"",DATABASE!S4677)</f>
        <v/>
      </c>
    </row>
    <row r="4680" ht="16.5" customHeight="1" s="111">
      <c r="A4680" s="92">
        <f>IF(DATABASE!$X4678&lt;&gt;1,"",DATABASE!B4678)</f>
        <v/>
      </c>
      <c r="B4680" s="93">
        <f>IF(DATABASE!$X4678&lt;&gt;1,"",DATABASE!M4678)</f>
        <v/>
      </c>
      <c r="C4680" s="94">
        <f>IF(DATABASE!$X4678&lt;&gt;1,"",DATABASE!A4678)</f>
        <v/>
      </c>
      <c r="D4680" s="94">
        <f>IF(DATABASE!$X4678&lt;&gt;1,"",DATABASE!P4678)</f>
        <v/>
      </c>
      <c r="E4680" s="94">
        <f>IF(DATABASE!$X4678&lt;&gt;1,"",DATABASE!L4678)</f>
        <v/>
      </c>
      <c r="F4680" s="94">
        <f>IF(DATABASE!$X4678&lt;&gt;1,"",DATABASE!Q4678)</f>
        <v/>
      </c>
      <c r="G4680" s="94">
        <f>IF(DATABASE!$X4678&lt;&gt;1,"",DATABASE!C4678)</f>
        <v/>
      </c>
      <c r="H4680" s="94">
        <f>IF(DATABASE!$X4678&lt;&gt;1,"",DATABASE!D4678)</f>
        <v/>
      </c>
      <c r="I4680" s="93">
        <f>IF(DATABASE!$X4678&lt;&gt;1,"",DATABASE!S4678)</f>
        <v/>
      </c>
    </row>
    <row r="4681" ht="16.5" customHeight="1" s="111">
      <c r="A4681" s="92">
        <f>IF(DATABASE!$X4679&lt;&gt;1,"",DATABASE!B4679)</f>
        <v/>
      </c>
      <c r="B4681" s="93">
        <f>IF(DATABASE!$X4679&lt;&gt;1,"",DATABASE!M4679)</f>
        <v/>
      </c>
      <c r="C4681" s="94">
        <f>IF(DATABASE!$X4679&lt;&gt;1,"",DATABASE!A4679)</f>
        <v/>
      </c>
      <c r="D4681" s="94">
        <f>IF(DATABASE!$X4679&lt;&gt;1,"",DATABASE!P4679)</f>
        <v/>
      </c>
      <c r="E4681" s="94">
        <f>IF(DATABASE!$X4679&lt;&gt;1,"",DATABASE!L4679)</f>
        <v/>
      </c>
      <c r="F4681" s="94">
        <f>IF(DATABASE!$X4679&lt;&gt;1,"",DATABASE!Q4679)</f>
        <v/>
      </c>
      <c r="G4681" s="94">
        <f>IF(DATABASE!$X4679&lt;&gt;1,"",DATABASE!C4679)</f>
        <v/>
      </c>
      <c r="H4681" s="94">
        <f>IF(DATABASE!$X4679&lt;&gt;1,"",DATABASE!D4679)</f>
        <v/>
      </c>
      <c r="I4681" s="93">
        <f>IF(DATABASE!$X4679&lt;&gt;1,"",DATABASE!S4679)</f>
        <v/>
      </c>
    </row>
    <row r="4682" ht="16.5" customHeight="1" s="111">
      <c r="A4682" s="92">
        <f>IF(DATABASE!$X4680&lt;&gt;1,"",DATABASE!B4680)</f>
        <v/>
      </c>
      <c r="B4682" s="93">
        <f>IF(DATABASE!$X4680&lt;&gt;1,"",DATABASE!M4680)</f>
        <v/>
      </c>
      <c r="C4682" s="94">
        <f>IF(DATABASE!$X4680&lt;&gt;1,"",DATABASE!A4680)</f>
        <v/>
      </c>
      <c r="D4682" s="94">
        <f>IF(DATABASE!$X4680&lt;&gt;1,"",DATABASE!P4680)</f>
        <v/>
      </c>
      <c r="E4682" s="94">
        <f>IF(DATABASE!$X4680&lt;&gt;1,"",DATABASE!L4680)</f>
        <v/>
      </c>
      <c r="F4682" s="94">
        <f>IF(DATABASE!$X4680&lt;&gt;1,"",DATABASE!Q4680)</f>
        <v/>
      </c>
      <c r="G4682" s="94">
        <f>IF(DATABASE!$X4680&lt;&gt;1,"",DATABASE!C4680)</f>
        <v/>
      </c>
      <c r="H4682" s="94">
        <f>IF(DATABASE!$X4680&lt;&gt;1,"",DATABASE!D4680)</f>
        <v/>
      </c>
      <c r="I4682" s="93">
        <f>IF(DATABASE!$X4680&lt;&gt;1,"",DATABASE!S4680)</f>
        <v/>
      </c>
    </row>
    <row r="4683" ht="16.5" customHeight="1" s="111">
      <c r="A4683" s="92">
        <f>IF(DATABASE!$X4681&lt;&gt;1,"",DATABASE!B4681)</f>
        <v/>
      </c>
      <c r="B4683" s="93">
        <f>IF(DATABASE!$X4681&lt;&gt;1,"",DATABASE!M4681)</f>
        <v/>
      </c>
      <c r="C4683" s="94">
        <f>IF(DATABASE!$X4681&lt;&gt;1,"",DATABASE!A4681)</f>
        <v/>
      </c>
      <c r="D4683" s="94">
        <f>IF(DATABASE!$X4681&lt;&gt;1,"",DATABASE!P4681)</f>
        <v/>
      </c>
      <c r="E4683" s="94">
        <f>IF(DATABASE!$X4681&lt;&gt;1,"",DATABASE!L4681)</f>
        <v/>
      </c>
      <c r="F4683" s="94">
        <f>IF(DATABASE!$X4681&lt;&gt;1,"",DATABASE!Q4681)</f>
        <v/>
      </c>
      <c r="G4683" s="94">
        <f>IF(DATABASE!$X4681&lt;&gt;1,"",DATABASE!C4681)</f>
        <v/>
      </c>
      <c r="H4683" s="94">
        <f>IF(DATABASE!$X4681&lt;&gt;1,"",DATABASE!D4681)</f>
        <v/>
      </c>
      <c r="I4683" s="93">
        <f>IF(DATABASE!$X4681&lt;&gt;1,"",DATABASE!S4681)</f>
        <v/>
      </c>
    </row>
    <row r="4684" ht="16.5" customHeight="1" s="111">
      <c r="A4684" s="92">
        <f>IF(DATABASE!$X4682&lt;&gt;1,"",DATABASE!B4682)</f>
        <v/>
      </c>
      <c r="B4684" s="93">
        <f>IF(DATABASE!$X4682&lt;&gt;1,"",DATABASE!M4682)</f>
        <v/>
      </c>
      <c r="C4684" s="94">
        <f>IF(DATABASE!$X4682&lt;&gt;1,"",DATABASE!A4682)</f>
        <v/>
      </c>
      <c r="D4684" s="94">
        <f>IF(DATABASE!$X4682&lt;&gt;1,"",DATABASE!P4682)</f>
        <v/>
      </c>
      <c r="E4684" s="94">
        <f>IF(DATABASE!$X4682&lt;&gt;1,"",DATABASE!L4682)</f>
        <v/>
      </c>
      <c r="F4684" s="94">
        <f>IF(DATABASE!$X4682&lt;&gt;1,"",DATABASE!Q4682)</f>
        <v/>
      </c>
      <c r="G4684" s="94">
        <f>IF(DATABASE!$X4682&lt;&gt;1,"",DATABASE!C4682)</f>
        <v/>
      </c>
      <c r="H4684" s="94">
        <f>IF(DATABASE!$X4682&lt;&gt;1,"",DATABASE!D4682)</f>
        <v/>
      </c>
      <c r="I4684" s="93">
        <f>IF(DATABASE!$X4682&lt;&gt;1,"",DATABASE!S4682)</f>
        <v/>
      </c>
    </row>
    <row r="4685" ht="16.5" customHeight="1" s="111">
      <c r="A4685" s="92">
        <f>IF(DATABASE!$X4683&lt;&gt;1,"",DATABASE!B4683)</f>
        <v/>
      </c>
      <c r="B4685" s="93">
        <f>IF(DATABASE!$X4683&lt;&gt;1,"",DATABASE!M4683)</f>
        <v/>
      </c>
      <c r="C4685" s="94">
        <f>IF(DATABASE!$X4683&lt;&gt;1,"",DATABASE!A4683)</f>
        <v/>
      </c>
      <c r="D4685" s="94">
        <f>IF(DATABASE!$X4683&lt;&gt;1,"",DATABASE!P4683)</f>
        <v/>
      </c>
      <c r="E4685" s="94">
        <f>IF(DATABASE!$X4683&lt;&gt;1,"",DATABASE!L4683)</f>
        <v/>
      </c>
      <c r="F4685" s="94">
        <f>IF(DATABASE!$X4683&lt;&gt;1,"",DATABASE!Q4683)</f>
        <v/>
      </c>
      <c r="G4685" s="94">
        <f>IF(DATABASE!$X4683&lt;&gt;1,"",DATABASE!C4683)</f>
        <v/>
      </c>
      <c r="H4685" s="94">
        <f>IF(DATABASE!$X4683&lt;&gt;1,"",DATABASE!D4683)</f>
        <v/>
      </c>
      <c r="I4685" s="93">
        <f>IF(DATABASE!$X4683&lt;&gt;1,"",DATABASE!S4683)</f>
        <v/>
      </c>
    </row>
    <row r="4686" ht="16.5" customHeight="1" s="111">
      <c r="A4686" s="92">
        <f>IF(DATABASE!$X4684&lt;&gt;1,"",DATABASE!B4684)</f>
        <v/>
      </c>
      <c r="B4686" s="93">
        <f>IF(DATABASE!$X4684&lt;&gt;1,"",DATABASE!M4684)</f>
        <v/>
      </c>
      <c r="C4686" s="94">
        <f>IF(DATABASE!$X4684&lt;&gt;1,"",DATABASE!A4684)</f>
        <v/>
      </c>
      <c r="D4686" s="94">
        <f>IF(DATABASE!$X4684&lt;&gt;1,"",DATABASE!P4684)</f>
        <v/>
      </c>
      <c r="E4686" s="94">
        <f>IF(DATABASE!$X4684&lt;&gt;1,"",DATABASE!L4684)</f>
        <v/>
      </c>
      <c r="F4686" s="94">
        <f>IF(DATABASE!$X4684&lt;&gt;1,"",DATABASE!Q4684)</f>
        <v/>
      </c>
      <c r="G4686" s="94">
        <f>IF(DATABASE!$X4684&lt;&gt;1,"",DATABASE!C4684)</f>
        <v/>
      </c>
      <c r="H4686" s="94">
        <f>IF(DATABASE!$X4684&lt;&gt;1,"",DATABASE!D4684)</f>
        <v/>
      </c>
      <c r="I4686" s="93">
        <f>IF(DATABASE!$X4684&lt;&gt;1,"",DATABASE!S4684)</f>
        <v/>
      </c>
    </row>
    <row r="4687" ht="16.5" customHeight="1" s="111">
      <c r="A4687" s="92">
        <f>IF(DATABASE!$X4685&lt;&gt;1,"",DATABASE!B4685)</f>
        <v/>
      </c>
      <c r="B4687" s="93">
        <f>IF(DATABASE!$X4685&lt;&gt;1,"",DATABASE!M4685)</f>
        <v/>
      </c>
      <c r="C4687" s="94">
        <f>IF(DATABASE!$X4685&lt;&gt;1,"",DATABASE!A4685)</f>
        <v/>
      </c>
      <c r="D4687" s="94">
        <f>IF(DATABASE!$X4685&lt;&gt;1,"",DATABASE!P4685)</f>
        <v/>
      </c>
      <c r="E4687" s="94">
        <f>IF(DATABASE!$X4685&lt;&gt;1,"",DATABASE!L4685)</f>
        <v/>
      </c>
      <c r="F4687" s="94">
        <f>IF(DATABASE!$X4685&lt;&gt;1,"",DATABASE!Q4685)</f>
        <v/>
      </c>
      <c r="G4687" s="94">
        <f>IF(DATABASE!$X4685&lt;&gt;1,"",DATABASE!C4685)</f>
        <v/>
      </c>
      <c r="H4687" s="94">
        <f>IF(DATABASE!$X4685&lt;&gt;1,"",DATABASE!D4685)</f>
        <v/>
      </c>
      <c r="I4687" s="93">
        <f>IF(DATABASE!$X4685&lt;&gt;1,"",DATABASE!S4685)</f>
        <v/>
      </c>
    </row>
    <row r="4688" ht="16.5" customHeight="1" s="111">
      <c r="A4688" s="92">
        <f>IF(DATABASE!$X4686&lt;&gt;1,"",DATABASE!B4686)</f>
        <v/>
      </c>
      <c r="B4688" s="93">
        <f>IF(DATABASE!$X4686&lt;&gt;1,"",DATABASE!M4686)</f>
        <v/>
      </c>
      <c r="C4688" s="94">
        <f>IF(DATABASE!$X4686&lt;&gt;1,"",DATABASE!A4686)</f>
        <v/>
      </c>
      <c r="D4688" s="94">
        <f>IF(DATABASE!$X4686&lt;&gt;1,"",DATABASE!P4686)</f>
        <v/>
      </c>
      <c r="E4688" s="94">
        <f>IF(DATABASE!$X4686&lt;&gt;1,"",DATABASE!L4686)</f>
        <v/>
      </c>
      <c r="F4688" s="94">
        <f>IF(DATABASE!$X4686&lt;&gt;1,"",DATABASE!Q4686)</f>
        <v/>
      </c>
      <c r="G4688" s="94">
        <f>IF(DATABASE!$X4686&lt;&gt;1,"",DATABASE!C4686)</f>
        <v/>
      </c>
      <c r="H4688" s="94">
        <f>IF(DATABASE!$X4686&lt;&gt;1,"",DATABASE!D4686)</f>
        <v/>
      </c>
      <c r="I4688" s="93">
        <f>IF(DATABASE!$X4686&lt;&gt;1,"",DATABASE!S4686)</f>
        <v/>
      </c>
    </row>
    <row r="4689" ht="16.5" customHeight="1" s="111">
      <c r="A4689" s="92">
        <f>IF(DATABASE!$X4687&lt;&gt;1,"",DATABASE!B4687)</f>
        <v/>
      </c>
      <c r="B4689" s="93">
        <f>IF(DATABASE!$X4687&lt;&gt;1,"",DATABASE!M4687)</f>
        <v/>
      </c>
      <c r="C4689" s="94">
        <f>IF(DATABASE!$X4687&lt;&gt;1,"",DATABASE!A4687)</f>
        <v/>
      </c>
      <c r="D4689" s="94">
        <f>IF(DATABASE!$X4687&lt;&gt;1,"",DATABASE!P4687)</f>
        <v/>
      </c>
      <c r="E4689" s="94">
        <f>IF(DATABASE!$X4687&lt;&gt;1,"",DATABASE!L4687)</f>
        <v/>
      </c>
      <c r="F4689" s="94">
        <f>IF(DATABASE!$X4687&lt;&gt;1,"",DATABASE!Q4687)</f>
        <v/>
      </c>
      <c r="G4689" s="94">
        <f>IF(DATABASE!$X4687&lt;&gt;1,"",DATABASE!C4687)</f>
        <v/>
      </c>
      <c r="H4689" s="94">
        <f>IF(DATABASE!$X4687&lt;&gt;1,"",DATABASE!D4687)</f>
        <v/>
      </c>
      <c r="I4689" s="93">
        <f>IF(DATABASE!$X4687&lt;&gt;1,"",DATABASE!S4687)</f>
        <v/>
      </c>
    </row>
    <row r="4690" ht="16.5" customHeight="1" s="111">
      <c r="A4690" s="92">
        <f>IF(DATABASE!$X4688&lt;&gt;1,"",DATABASE!B4688)</f>
        <v/>
      </c>
      <c r="B4690" s="93">
        <f>IF(DATABASE!$X4688&lt;&gt;1,"",DATABASE!M4688)</f>
        <v/>
      </c>
      <c r="C4690" s="94">
        <f>IF(DATABASE!$X4688&lt;&gt;1,"",DATABASE!A4688)</f>
        <v/>
      </c>
      <c r="D4690" s="94">
        <f>IF(DATABASE!$X4688&lt;&gt;1,"",DATABASE!P4688)</f>
        <v/>
      </c>
      <c r="E4690" s="94">
        <f>IF(DATABASE!$X4688&lt;&gt;1,"",DATABASE!L4688)</f>
        <v/>
      </c>
      <c r="F4690" s="94">
        <f>IF(DATABASE!$X4688&lt;&gt;1,"",DATABASE!Q4688)</f>
        <v/>
      </c>
      <c r="G4690" s="94">
        <f>IF(DATABASE!$X4688&lt;&gt;1,"",DATABASE!C4688)</f>
        <v/>
      </c>
      <c r="H4690" s="94">
        <f>IF(DATABASE!$X4688&lt;&gt;1,"",DATABASE!D4688)</f>
        <v/>
      </c>
      <c r="I4690" s="93">
        <f>IF(DATABASE!$X4688&lt;&gt;1,"",DATABASE!S4688)</f>
        <v/>
      </c>
    </row>
    <row r="4691" ht="16.5" customHeight="1" s="111">
      <c r="A4691" s="92">
        <f>IF(DATABASE!$X4689&lt;&gt;1,"",DATABASE!B4689)</f>
        <v/>
      </c>
      <c r="B4691" s="93">
        <f>IF(DATABASE!$X4689&lt;&gt;1,"",DATABASE!M4689)</f>
        <v/>
      </c>
      <c r="C4691" s="94">
        <f>IF(DATABASE!$X4689&lt;&gt;1,"",DATABASE!A4689)</f>
        <v/>
      </c>
      <c r="D4691" s="94">
        <f>IF(DATABASE!$X4689&lt;&gt;1,"",DATABASE!P4689)</f>
        <v/>
      </c>
      <c r="E4691" s="94">
        <f>IF(DATABASE!$X4689&lt;&gt;1,"",DATABASE!L4689)</f>
        <v/>
      </c>
      <c r="F4691" s="94">
        <f>IF(DATABASE!$X4689&lt;&gt;1,"",DATABASE!Q4689)</f>
        <v/>
      </c>
      <c r="G4691" s="94">
        <f>IF(DATABASE!$X4689&lt;&gt;1,"",DATABASE!C4689)</f>
        <v/>
      </c>
      <c r="H4691" s="94">
        <f>IF(DATABASE!$X4689&lt;&gt;1,"",DATABASE!D4689)</f>
        <v/>
      </c>
      <c r="I4691" s="93">
        <f>IF(DATABASE!$X4689&lt;&gt;1,"",DATABASE!S4689)</f>
        <v/>
      </c>
    </row>
    <row r="4692" ht="16.5" customHeight="1" s="111">
      <c r="A4692" s="92">
        <f>IF(DATABASE!$X4690&lt;&gt;1,"",DATABASE!B4690)</f>
        <v/>
      </c>
      <c r="B4692" s="93">
        <f>IF(DATABASE!$X4690&lt;&gt;1,"",DATABASE!M4690)</f>
        <v/>
      </c>
      <c r="C4692" s="94">
        <f>IF(DATABASE!$X4690&lt;&gt;1,"",DATABASE!A4690)</f>
        <v/>
      </c>
      <c r="D4692" s="94">
        <f>IF(DATABASE!$X4690&lt;&gt;1,"",DATABASE!P4690)</f>
        <v/>
      </c>
      <c r="E4692" s="94">
        <f>IF(DATABASE!$X4690&lt;&gt;1,"",DATABASE!L4690)</f>
        <v/>
      </c>
      <c r="F4692" s="94">
        <f>IF(DATABASE!$X4690&lt;&gt;1,"",DATABASE!Q4690)</f>
        <v/>
      </c>
      <c r="G4692" s="94">
        <f>IF(DATABASE!$X4690&lt;&gt;1,"",DATABASE!C4690)</f>
        <v/>
      </c>
      <c r="H4692" s="94">
        <f>IF(DATABASE!$X4690&lt;&gt;1,"",DATABASE!D4690)</f>
        <v/>
      </c>
      <c r="I4692" s="93">
        <f>IF(DATABASE!$X4690&lt;&gt;1,"",DATABASE!S4690)</f>
        <v/>
      </c>
    </row>
    <row r="4693" ht="16.5" customHeight="1" s="111">
      <c r="A4693" s="92">
        <f>IF(DATABASE!$X4691&lt;&gt;1,"",DATABASE!B4691)</f>
        <v/>
      </c>
      <c r="B4693" s="93">
        <f>IF(DATABASE!$X4691&lt;&gt;1,"",DATABASE!M4691)</f>
        <v/>
      </c>
      <c r="C4693" s="94">
        <f>IF(DATABASE!$X4691&lt;&gt;1,"",DATABASE!A4691)</f>
        <v/>
      </c>
      <c r="D4693" s="94">
        <f>IF(DATABASE!$X4691&lt;&gt;1,"",DATABASE!P4691)</f>
        <v/>
      </c>
      <c r="E4693" s="94">
        <f>IF(DATABASE!$X4691&lt;&gt;1,"",DATABASE!L4691)</f>
        <v/>
      </c>
      <c r="F4693" s="94">
        <f>IF(DATABASE!$X4691&lt;&gt;1,"",DATABASE!Q4691)</f>
        <v/>
      </c>
      <c r="G4693" s="94">
        <f>IF(DATABASE!$X4691&lt;&gt;1,"",DATABASE!C4691)</f>
        <v/>
      </c>
      <c r="H4693" s="94">
        <f>IF(DATABASE!$X4691&lt;&gt;1,"",DATABASE!D4691)</f>
        <v/>
      </c>
      <c r="I4693" s="93">
        <f>IF(DATABASE!$X4691&lt;&gt;1,"",DATABASE!S4691)</f>
        <v/>
      </c>
    </row>
    <row r="4694" ht="16.5" customHeight="1" s="111">
      <c r="A4694" s="92">
        <f>IF(DATABASE!$X4692&lt;&gt;1,"",DATABASE!B4692)</f>
        <v/>
      </c>
      <c r="B4694" s="93">
        <f>IF(DATABASE!$X4692&lt;&gt;1,"",DATABASE!M4692)</f>
        <v/>
      </c>
      <c r="C4694" s="94">
        <f>IF(DATABASE!$X4692&lt;&gt;1,"",DATABASE!A4692)</f>
        <v/>
      </c>
      <c r="D4694" s="94">
        <f>IF(DATABASE!$X4692&lt;&gt;1,"",DATABASE!P4692)</f>
        <v/>
      </c>
      <c r="E4694" s="94">
        <f>IF(DATABASE!$X4692&lt;&gt;1,"",DATABASE!L4692)</f>
        <v/>
      </c>
      <c r="F4694" s="94">
        <f>IF(DATABASE!$X4692&lt;&gt;1,"",DATABASE!Q4692)</f>
        <v/>
      </c>
      <c r="G4694" s="94">
        <f>IF(DATABASE!$X4692&lt;&gt;1,"",DATABASE!C4692)</f>
        <v/>
      </c>
      <c r="H4694" s="94">
        <f>IF(DATABASE!$X4692&lt;&gt;1,"",DATABASE!D4692)</f>
        <v/>
      </c>
      <c r="I4694" s="93">
        <f>IF(DATABASE!$X4692&lt;&gt;1,"",DATABASE!S4692)</f>
        <v/>
      </c>
    </row>
    <row r="4695" ht="16.5" customHeight="1" s="111">
      <c r="A4695" s="92">
        <f>IF(DATABASE!$X4693&lt;&gt;1,"",DATABASE!B4693)</f>
        <v/>
      </c>
      <c r="B4695" s="93">
        <f>IF(DATABASE!$X4693&lt;&gt;1,"",DATABASE!M4693)</f>
        <v/>
      </c>
      <c r="C4695" s="94">
        <f>IF(DATABASE!$X4693&lt;&gt;1,"",DATABASE!A4693)</f>
        <v/>
      </c>
      <c r="D4695" s="94">
        <f>IF(DATABASE!$X4693&lt;&gt;1,"",DATABASE!P4693)</f>
        <v/>
      </c>
      <c r="E4695" s="94">
        <f>IF(DATABASE!$X4693&lt;&gt;1,"",DATABASE!L4693)</f>
        <v/>
      </c>
      <c r="F4695" s="94">
        <f>IF(DATABASE!$X4693&lt;&gt;1,"",DATABASE!Q4693)</f>
        <v/>
      </c>
      <c r="G4695" s="94">
        <f>IF(DATABASE!$X4693&lt;&gt;1,"",DATABASE!C4693)</f>
        <v/>
      </c>
      <c r="H4695" s="94">
        <f>IF(DATABASE!$X4693&lt;&gt;1,"",DATABASE!D4693)</f>
        <v/>
      </c>
      <c r="I4695" s="93">
        <f>IF(DATABASE!$X4693&lt;&gt;1,"",DATABASE!S4693)</f>
        <v/>
      </c>
    </row>
    <row r="4696" ht="16.5" customHeight="1" s="111">
      <c r="A4696" s="92">
        <f>IF(DATABASE!$X4694&lt;&gt;1,"",DATABASE!B4694)</f>
        <v/>
      </c>
      <c r="B4696" s="93">
        <f>IF(DATABASE!$X4694&lt;&gt;1,"",DATABASE!M4694)</f>
        <v/>
      </c>
      <c r="C4696" s="94">
        <f>IF(DATABASE!$X4694&lt;&gt;1,"",DATABASE!A4694)</f>
        <v/>
      </c>
      <c r="D4696" s="94">
        <f>IF(DATABASE!$X4694&lt;&gt;1,"",DATABASE!P4694)</f>
        <v/>
      </c>
      <c r="E4696" s="94">
        <f>IF(DATABASE!$X4694&lt;&gt;1,"",DATABASE!L4694)</f>
        <v/>
      </c>
      <c r="F4696" s="94">
        <f>IF(DATABASE!$X4694&lt;&gt;1,"",DATABASE!Q4694)</f>
        <v/>
      </c>
      <c r="G4696" s="94">
        <f>IF(DATABASE!$X4694&lt;&gt;1,"",DATABASE!C4694)</f>
        <v/>
      </c>
      <c r="H4696" s="94">
        <f>IF(DATABASE!$X4694&lt;&gt;1,"",DATABASE!D4694)</f>
        <v/>
      </c>
      <c r="I4696" s="93">
        <f>IF(DATABASE!$X4694&lt;&gt;1,"",DATABASE!S4694)</f>
        <v/>
      </c>
    </row>
    <row r="4697" ht="16.5" customHeight="1" s="111">
      <c r="A4697" s="92">
        <f>IF(DATABASE!$X4695&lt;&gt;1,"",DATABASE!B4695)</f>
        <v/>
      </c>
      <c r="B4697" s="93">
        <f>IF(DATABASE!$X4695&lt;&gt;1,"",DATABASE!M4695)</f>
        <v/>
      </c>
      <c r="C4697" s="94">
        <f>IF(DATABASE!$X4695&lt;&gt;1,"",DATABASE!A4695)</f>
        <v/>
      </c>
      <c r="D4697" s="94">
        <f>IF(DATABASE!$X4695&lt;&gt;1,"",DATABASE!P4695)</f>
        <v/>
      </c>
      <c r="E4697" s="94">
        <f>IF(DATABASE!$X4695&lt;&gt;1,"",DATABASE!L4695)</f>
        <v/>
      </c>
      <c r="F4697" s="94">
        <f>IF(DATABASE!$X4695&lt;&gt;1,"",DATABASE!Q4695)</f>
        <v/>
      </c>
      <c r="G4697" s="94">
        <f>IF(DATABASE!$X4695&lt;&gt;1,"",DATABASE!C4695)</f>
        <v/>
      </c>
      <c r="H4697" s="94">
        <f>IF(DATABASE!$X4695&lt;&gt;1,"",DATABASE!D4695)</f>
        <v/>
      </c>
      <c r="I4697" s="93">
        <f>IF(DATABASE!$X4695&lt;&gt;1,"",DATABASE!S4695)</f>
        <v/>
      </c>
    </row>
    <row r="4698" ht="16.5" customHeight="1" s="111">
      <c r="A4698" s="92">
        <f>IF(DATABASE!$X4696&lt;&gt;1,"",DATABASE!B4696)</f>
        <v/>
      </c>
      <c r="B4698" s="93">
        <f>IF(DATABASE!$X4696&lt;&gt;1,"",DATABASE!M4696)</f>
        <v/>
      </c>
      <c r="C4698" s="94">
        <f>IF(DATABASE!$X4696&lt;&gt;1,"",DATABASE!A4696)</f>
        <v/>
      </c>
      <c r="D4698" s="94">
        <f>IF(DATABASE!$X4696&lt;&gt;1,"",DATABASE!P4696)</f>
        <v/>
      </c>
      <c r="E4698" s="94">
        <f>IF(DATABASE!$X4696&lt;&gt;1,"",DATABASE!L4696)</f>
        <v/>
      </c>
      <c r="F4698" s="94">
        <f>IF(DATABASE!$X4696&lt;&gt;1,"",DATABASE!Q4696)</f>
        <v/>
      </c>
      <c r="G4698" s="94">
        <f>IF(DATABASE!$X4696&lt;&gt;1,"",DATABASE!C4696)</f>
        <v/>
      </c>
      <c r="H4698" s="94">
        <f>IF(DATABASE!$X4696&lt;&gt;1,"",DATABASE!D4696)</f>
        <v/>
      </c>
      <c r="I4698" s="93">
        <f>IF(DATABASE!$X4696&lt;&gt;1,"",DATABASE!S4696)</f>
        <v/>
      </c>
    </row>
    <row r="4699" ht="16.5" customHeight="1" s="111">
      <c r="A4699" s="92">
        <f>IF(DATABASE!$X4697&lt;&gt;1,"",DATABASE!B4697)</f>
        <v/>
      </c>
      <c r="B4699" s="93">
        <f>IF(DATABASE!$X4697&lt;&gt;1,"",DATABASE!M4697)</f>
        <v/>
      </c>
      <c r="C4699" s="94">
        <f>IF(DATABASE!$X4697&lt;&gt;1,"",DATABASE!A4697)</f>
        <v/>
      </c>
      <c r="D4699" s="94">
        <f>IF(DATABASE!$X4697&lt;&gt;1,"",DATABASE!P4697)</f>
        <v/>
      </c>
      <c r="E4699" s="94">
        <f>IF(DATABASE!$X4697&lt;&gt;1,"",DATABASE!L4697)</f>
        <v/>
      </c>
      <c r="F4699" s="94">
        <f>IF(DATABASE!$X4697&lt;&gt;1,"",DATABASE!Q4697)</f>
        <v/>
      </c>
      <c r="G4699" s="94">
        <f>IF(DATABASE!$X4697&lt;&gt;1,"",DATABASE!C4697)</f>
        <v/>
      </c>
      <c r="H4699" s="94">
        <f>IF(DATABASE!$X4697&lt;&gt;1,"",DATABASE!D4697)</f>
        <v/>
      </c>
      <c r="I4699" s="93">
        <f>IF(DATABASE!$X4697&lt;&gt;1,"",DATABASE!S4697)</f>
        <v/>
      </c>
    </row>
    <row r="4700" ht="16.5" customHeight="1" s="111">
      <c r="A4700" s="92">
        <f>IF(DATABASE!$X4698&lt;&gt;1,"",DATABASE!B4698)</f>
        <v/>
      </c>
      <c r="B4700" s="93">
        <f>IF(DATABASE!$X4698&lt;&gt;1,"",DATABASE!M4698)</f>
        <v/>
      </c>
      <c r="C4700" s="94">
        <f>IF(DATABASE!$X4698&lt;&gt;1,"",DATABASE!A4698)</f>
        <v/>
      </c>
      <c r="D4700" s="94">
        <f>IF(DATABASE!$X4698&lt;&gt;1,"",DATABASE!P4698)</f>
        <v/>
      </c>
      <c r="E4700" s="94">
        <f>IF(DATABASE!$X4698&lt;&gt;1,"",DATABASE!L4698)</f>
        <v/>
      </c>
      <c r="F4700" s="94">
        <f>IF(DATABASE!$X4698&lt;&gt;1,"",DATABASE!Q4698)</f>
        <v/>
      </c>
      <c r="G4700" s="94">
        <f>IF(DATABASE!$X4698&lt;&gt;1,"",DATABASE!C4698)</f>
        <v/>
      </c>
      <c r="H4700" s="94">
        <f>IF(DATABASE!$X4698&lt;&gt;1,"",DATABASE!D4698)</f>
        <v/>
      </c>
      <c r="I4700" s="93">
        <f>IF(DATABASE!$X4698&lt;&gt;1,"",DATABASE!S4698)</f>
        <v/>
      </c>
    </row>
    <row r="4701" ht="16.5" customHeight="1" s="111">
      <c r="A4701" s="92">
        <f>IF(DATABASE!$X4699&lt;&gt;1,"",DATABASE!B4699)</f>
        <v/>
      </c>
      <c r="B4701" s="93">
        <f>IF(DATABASE!$X4699&lt;&gt;1,"",DATABASE!M4699)</f>
        <v/>
      </c>
      <c r="C4701" s="94">
        <f>IF(DATABASE!$X4699&lt;&gt;1,"",DATABASE!A4699)</f>
        <v/>
      </c>
      <c r="D4701" s="94">
        <f>IF(DATABASE!$X4699&lt;&gt;1,"",DATABASE!P4699)</f>
        <v/>
      </c>
      <c r="E4701" s="94">
        <f>IF(DATABASE!$X4699&lt;&gt;1,"",DATABASE!L4699)</f>
        <v/>
      </c>
      <c r="F4701" s="94">
        <f>IF(DATABASE!$X4699&lt;&gt;1,"",DATABASE!Q4699)</f>
        <v/>
      </c>
      <c r="G4701" s="94">
        <f>IF(DATABASE!$X4699&lt;&gt;1,"",DATABASE!C4699)</f>
        <v/>
      </c>
      <c r="H4701" s="94">
        <f>IF(DATABASE!$X4699&lt;&gt;1,"",DATABASE!D4699)</f>
        <v/>
      </c>
      <c r="I4701" s="93">
        <f>IF(DATABASE!$X4699&lt;&gt;1,"",DATABASE!S4699)</f>
        <v/>
      </c>
    </row>
    <row r="4702" ht="16.5" customHeight="1" s="111">
      <c r="A4702" s="92">
        <f>IF(DATABASE!$X4700&lt;&gt;1,"",DATABASE!B4700)</f>
        <v/>
      </c>
      <c r="B4702" s="93">
        <f>IF(DATABASE!$X4700&lt;&gt;1,"",DATABASE!M4700)</f>
        <v/>
      </c>
      <c r="C4702" s="94">
        <f>IF(DATABASE!$X4700&lt;&gt;1,"",DATABASE!A4700)</f>
        <v/>
      </c>
      <c r="D4702" s="94">
        <f>IF(DATABASE!$X4700&lt;&gt;1,"",DATABASE!P4700)</f>
        <v/>
      </c>
      <c r="E4702" s="94">
        <f>IF(DATABASE!$X4700&lt;&gt;1,"",DATABASE!L4700)</f>
        <v/>
      </c>
      <c r="F4702" s="94">
        <f>IF(DATABASE!$X4700&lt;&gt;1,"",DATABASE!Q4700)</f>
        <v/>
      </c>
      <c r="G4702" s="94">
        <f>IF(DATABASE!$X4700&lt;&gt;1,"",DATABASE!C4700)</f>
        <v/>
      </c>
      <c r="H4702" s="94">
        <f>IF(DATABASE!$X4700&lt;&gt;1,"",DATABASE!D4700)</f>
        <v/>
      </c>
      <c r="I4702" s="93">
        <f>IF(DATABASE!$X4700&lt;&gt;1,"",DATABASE!S4700)</f>
        <v/>
      </c>
    </row>
    <row r="4703" ht="16.5" customHeight="1" s="111">
      <c r="A4703" s="92">
        <f>IF(DATABASE!$X4701&lt;&gt;1,"",DATABASE!B4701)</f>
        <v/>
      </c>
      <c r="B4703" s="93">
        <f>IF(DATABASE!$X4701&lt;&gt;1,"",DATABASE!M4701)</f>
        <v/>
      </c>
      <c r="C4703" s="94">
        <f>IF(DATABASE!$X4701&lt;&gt;1,"",DATABASE!A4701)</f>
        <v/>
      </c>
      <c r="D4703" s="94">
        <f>IF(DATABASE!$X4701&lt;&gt;1,"",DATABASE!P4701)</f>
        <v/>
      </c>
      <c r="E4703" s="94">
        <f>IF(DATABASE!$X4701&lt;&gt;1,"",DATABASE!L4701)</f>
        <v/>
      </c>
      <c r="F4703" s="94">
        <f>IF(DATABASE!$X4701&lt;&gt;1,"",DATABASE!Q4701)</f>
        <v/>
      </c>
      <c r="G4703" s="94">
        <f>IF(DATABASE!$X4701&lt;&gt;1,"",DATABASE!C4701)</f>
        <v/>
      </c>
      <c r="H4703" s="94">
        <f>IF(DATABASE!$X4701&lt;&gt;1,"",DATABASE!D4701)</f>
        <v/>
      </c>
      <c r="I4703" s="93">
        <f>IF(DATABASE!$X4701&lt;&gt;1,"",DATABASE!S4701)</f>
        <v/>
      </c>
    </row>
    <row r="4704" ht="16.5" customHeight="1" s="111">
      <c r="A4704" s="92">
        <f>IF(DATABASE!$X4702&lt;&gt;1,"",DATABASE!B4702)</f>
        <v/>
      </c>
      <c r="B4704" s="93">
        <f>IF(DATABASE!$X4702&lt;&gt;1,"",DATABASE!M4702)</f>
        <v/>
      </c>
      <c r="C4704" s="94">
        <f>IF(DATABASE!$X4702&lt;&gt;1,"",DATABASE!A4702)</f>
        <v/>
      </c>
      <c r="D4704" s="94">
        <f>IF(DATABASE!$X4702&lt;&gt;1,"",DATABASE!P4702)</f>
        <v/>
      </c>
      <c r="E4704" s="94">
        <f>IF(DATABASE!$X4702&lt;&gt;1,"",DATABASE!L4702)</f>
        <v/>
      </c>
      <c r="F4704" s="94">
        <f>IF(DATABASE!$X4702&lt;&gt;1,"",DATABASE!Q4702)</f>
        <v/>
      </c>
      <c r="G4704" s="94">
        <f>IF(DATABASE!$X4702&lt;&gt;1,"",DATABASE!C4702)</f>
        <v/>
      </c>
      <c r="H4704" s="94">
        <f>IF(DATABASE!$X4702&lt;&gt;1,"",DATABASE!D4702)</f>
        <v/>
      </c>
      <c r="I4704" s="93">
        <f>IF(DATABASE!$X4702&lt;&gt;1,"",DATABASE!S4702)</f>
        <v/>
      </c>
    </row>
    <row r="4705" ht="16.5" customHeight="1" s="111">
      <c r="A4705" s="92">
        <f>IF(DATABASE!$X4703&lt;&gt;1,"",DATABASE!B4703)</f>
        <v/>
      </c>
      <c r="B4705" s="93">
        <f>IF(DATABASE!$X4703&lt;&gt;1,"",DATABASE!M4703)</f>
        <v/>
      </c>
      <c r="C4705" s="94">
        <f>IF(DATABASE!$X4703&lt;&gt;1,"",DATABASE!A4703)</f>
        <v/>
      </c>
      <c r="D4705" s="94">
        <f>IF(DATABASE!$X4703&lt;&gt;1,"",DATABASE!P4703)</f>
        <v/>
      </c>
      <c r="E4705" s="94">
        <f>IF(DATABASE!$X4703&lt;&gt;1,"",DATABASE!L4703)</f>
        <v/>
      </c>
      <c r="F4705" s="94">
        <f>IF(DATABASE!$X4703&lt;&gt;1,"",DATABASE!Q4703)</f>
        <v/>
      </c>
      <c r="G4705" s="94">
        <f>IF(DATABASE!$X4703&lt;&gt;1,"",DATABASE!C4703)</f>
        <v/>
      </c>
      <c r="H4705" s="94">
        <f>IF(DATABASE!$X4703&lt;&gt;1,"",DATABASE!D4703)</f>
        <v/>
      </c>
      <c r="I4705" s="93">
        <f>IF(DATABASE!$X4703&lt;&gt;1,"",DATABASE!S4703)</f>
        <v/>
      </c>
    </row>
    <row r="4706" ht="16.5" customHeight="1" s="111">
      <c r="A4706" s="92">
        <f>IF(DATABASE!$X4704&lt;&gt;1,"",DATABASE!B4704)</f>
        <v/>
      </c>
      <c r="B4706" s="93">
        <f>IF(DATABASE!$X4704&lt;&gt;1,"",DATABASE!M4704)</f>
        <v/>
      </c>
      <c r="C4706" s="94">
        <f>IF(DATABASE!$X4704&lt;&gt;1,"",DATABASE!A4704)</f>
        <v/>
      </c>
      <c r="D4706" s="94">
        <f>IF(DATABASE!$X4704&lt;&gt;1,"",DATABASE!P4704)</f>
        <v/>
      </c>
      <c r="E4706" s="94">
        <f>IF(DATABASE!$X4704&lt;&gt;1,"",DATABASE!L4704)</f>
        <v/>
      </c>
      <c r="F4706" s="94">
        <f>IF(DATABASE!$X4704&lt;&gt;1,"",DATABASE!Q4704)</f>
        <v/>
      </c>
      <c r="G4706" s="94">
        <f>IF(DATABASE!$X4704&lt;&gt;1,"",DATABASE!C4704)</f>
        <v/>
      </c>
      <c r="H4706" s="94">
        <f>IF(DATABASE!$X4704&lt;&gt;1,"",DATABASE!D4704)</f>
        <v/>
      </c>
      <c r="I4706" s="93">
        <f>IF(DATABASE!$X4704&lt;&gt;1,"",DATABASE!S4704)</f>
        <v/>
      </c>
    </row>
    <row r="4707" ht="16.5" customHeight="1" s="111">
      <c r="A4707" s="92">
        <f>IF(DATABASE!$X4705&lt;&gt;1,"",DATABASE!B4705)</f>
        <v/>
      </c>
      <c r="B4707" s="93">
        <f>IF(DATABASE!$X4705&lt;&gt;1,"",DATABASE!M4705)</f>
        <v/>
      </c>
      <c r="C4707" s="94">
        <f>IF(DATABASE!$X4705&lt;&gt;1,"",DATABASE!A4705)</f>
        <v/>
      </c>
      <c r="D4707" s="94">
        <f>IF(DATABASE!$X4705&lt;&gt;1,"",DATABASE!P4705)</f>
        <v/>
      </c>
      <c r="E4707" s="94">
        <f>IF(DATABASE!$X4705&lt;&gt;1,"",DATABASE!L4705)</f>
        <v/>
      </c>
      <c r="F4707" s="94">
        <f>IF(DATABASE!$X4705&lt;&gt;1,"",DATABASE!Q4705)</f>
        <v/>
      </c>
      <c r="G4707" s="94">
        <f>IF(DATABASE!$X4705&lt;&gt;1,"",DATABASE!C4705)</f>
        <v/>
      </c>
      <c r="H4707" s="94">
        <f>IF(DATABASE!$X4705&lt;&gt;1,"",DATABASE!D4705)</f>
        <v/>
      </c>
      <c r="I4707" s="93">
        <f>IF(DATABASE!$X4705&lt;&gt;1,"",DATABASE!S4705)</f>
        <v/>
      </c>
    </row>
    <row r="4708" ht="16.5" customHeight="1" s="111">
      <c r="A4708" s="92">
        <f>IF(DATABASE!$X4706&lt;&gt;1,"",DATABASE!B4706)</f>
        <v/>
      </c>
      <c r="B4708" s="93">
        <f>IF(DATABASE!$X4706&lt;&gt;1,"",DATABASE!M4706)</f>
        <v/>
      </c>
      <c r="C4708" s="94">
        <f>IF(DATABASE!$X4706&lt;&gt;1,"",DATABASE!A4706)</f>
        <v/>
      </c>
      <c r="D4708" s="94">
        <f>IF(DATABASE!$X4706&lt;&gt;1,"",DATABASE!P4706)</f>
        <v/>
      </c>
      <c r="E4708" s="94">
        <f>IF(DATABASE!$X4706&lt;&gt;1,"",DATABASE!L4706)</f>
        <v/>
      </c>
      <c r="F4708" s="94">
        <f>IF(DATABASE!$X4706&lt;&gt;1,"",DATABASE!Q4706)</f>
        <v/>
      </c>
      <c r="G4708" s="94">
        <f>IF(DATABASE!$X4706&lt;&gt;1,"",DATABASE!C4706)</f>
        <v/>
      </c>
      <c r="H4708" s="94">
        <f>IF(DATABASE!$X4706&lt;&gt;1,"",DATABASE!D4706)</f>
        <v/>
      </c>
      <c r="I4708" s="93">
        <f>IF(DATABASE!$X4706&lt;&gt;1,"",DATABASE!S4706)</f>
        <v/>
      </c>
    </row>
    <row r="4709" ht="16.5" customHeight="1" s="111">
      <c r="A4709" s="92">
        <f>IF(DATABASE!$X4707&lt;&gt;1,"",DATABASE!B4707)</f>
        <v/>
      </c>
      <c r="B4709" s="93">
        <f>IF(DATABASE!$X4707&lt;&gt;1,"",DATABASE!M4707)</f>
        <v/>
      </c>
      <c r="C4709" s="94">
        <f>IF(DATABASE!$X4707&lt;&gt;1,"",DATABASE!A4707)</f>
        <v/>
      </c>
      <c r="D4709" s="94">
        <f>IF(DATABASE!$X4707&lt;&gt;1,"",DATABASE!P4707)</f>
        <v/>
      </c>
      <c r="E4709" s="94">
        <f>IF(DATABASE!$X4707&lt;&gt;1,"",DATABASE!L4707)</f>
        <v/>
      </c>
      <c r="F4709" s="94">
        <f>IF(DATABASE!$X4707&lt;&gt;1,"",DATABASE!Q4707)</f>
        <v/>
      </c>
      <c r="G4709" s="94">
        <f>IF(DATABASE!$X4707&lt;&gt;1,"",DATABASE!C4707)</f>
        <v/>
      </c>
      <c r="H4709" s="94">
        <f>IF(DATABASE!$X4707&lt;&gt;1,"",DATABASE!D4707)</f>
        <v/>
      </c>
      <c r="I4709" s="93">
        <f>IF(DATABASE!$X4707&lt;&gt;1,"",DATABASE!S4707)</f>
        <v/>
      </c>
    </row>
    <row r="4710" ht="16.5" customHeight="1" s="111">
      <c r="A4710" s="92">
        <f>IF(DATABASE!$X4708&lt;&gt;1,"",DATABASE!B4708)</f>
        <v/>
      </c>
      <c r="B4710" s="93">
        <f>IF(DATABASE!$X4708&lt;&gt;1,"",DATABASE!M4708)</f>
        <v/>
      </c>
      <c r="C4710" s="94">
        <f>IF(DATABASE!$X4708&lt;&gt;1,"",DATABASE!A4708)</f>
        <v/>
      </c>
      <c r="D4710" s="94">
        <f>IF(DATABASE!$X4708&lt;&gt;1,"",DATABASE!P4708)</f>
        <v/>
      </c>
      <c r="E4710" s="94">
        <f>IF(DATABASE!$X4708&lt;&gt;1,"",DATABASE!L4708)</f>
        <v/>
      </c>
      <c r="F4710" s="94">
        <f>IF(DATABASE!$X4708&lt;&gt;1,"",DATABASE!Q4708)</f>
        <v/>
      </c>
      <c r="G4710" s="94">
        <f>IF(DATABASE!$X4708&lt;&gt;1,"",DATABASE!C4708)</f>
        <v/>
      </c>
      <c r="H4710" s="94">
        <f>IF(DATABASE!$X4708&lt;&gt;1,"",DATABASE!D4708)</f>
        <v/>
      </c>
      <c r="I4710" s="93">
        <f>IF(DATABASE!$X4708&lt;&gt;1,"",DATABASE!S4708)</f>
        <v/>
      </c>
    </row>
    <row r="4711" ht="16.5" customHeight="1" s="111">
      <c r="A4711" s="92">
        <f>IF(DATABASE!$X4709&lt;&gt;1,"",DATABASE!B4709)</f>
        <v/>
      </c>
      <c r="B4711" s="93">
        <f>IF(DATABASE!$X4709&lt;&gt;1,"",DATABASE!M4709)</f>
        <v/>
      </c>
      <c r="C4711" s="94">
        <f>IF(DATABASE!$X4709&lt;&gt;1,"",DATABASE!A4709)</f>
        <v/>
      </c>
      <c r="D4711" s="94">
        <f>IF(DATABASE!$X4709&lt;&gt;1,"",DATABASE!P4709)</f>
        <v/>
      </c>
      <c r="E4711" s="94">
        <f>IF(DATABASE!$X4709&lt;&gt;1,"",DATABASE!L4709)</f>
        <v/>
      </c>
      <c r="F4711" s="94">
        <f>IF(DATABASE!$X4709&lt;&gt;1,"",DATABASE!Q4709)</f>
        <v/>
      </c>
      <c r="G4711" s="94">
        <f>IF(DATABASE!$X4709&lt;&gt;1,"",DATABASE!C4709)</f>
        <v/>
      </c>
      <c r="H4711" s="94">
        <f>IF(DATABASE!$X4709&lt;&gt;1,"",DATABASE!D4709)</f>
        <v/>
      </c>
      <c r="I4711" s="93">
        <f>IF(DATABASE!$X4709&lt;&gt;1,"",DATABASE!S4709)</f>
        <v/>
      </c>
    </row>
    <row r="4712" ht="16.5" customHeight="1" s="111">
      <c r="A4712" s="92">
        <f>IF(DATABASE!$X4710&lt;&gt;1,"",DATABASE!B4710)</f>
        <v/>
      </c>
      <c r="B4712" s="93">
        <f>IF(DATABASE!$X4710&lt;&gt;1,"",DATABASE!M4710)</f>
        <v/>
      </c>
      <c r="C4712" s="94">
        <f>IF(DATABASE!$X4710&lt;&gt;1,"",DATABASE!A4710)</f>
        <v/>
      </c>
      <c r="D4712" s="94">
        <f>IF(DATABASE!$X4710&lt;&gt;1,"",DATABASE!P4710)</f>
        <v/>
      </c>
      <c r="E4712" s="94">
        <f>IF(DATABASE!$X4710&lt;&gt;1,"",DATABASE!L4710)</f>
        <v/>
      </c>
      <c r="F4712" s="94">
        <f>IF(DATABASE!$X4710&lt;&gt;1,"",DATABASE!Q4710)</f>
        <v/>
      </c>
      <c r="G4712" s="94">
        <f>IF(DATABASE!$X4710&lt;&gt;1,"",DATABASE!C4710)</f>
        <v/>
      </c>
      <c r="H4712" s="94">
        <f>IF(DATABASE!$X4710&lt;&gt;1,"",DATABASE!D4710)</f>
        <v/>
      </c>
      <c r="I4712" s="93">
        <f>IF(DATABASE!$X4710&lt;&gt;1,"",DATABASE!S4710)</f>
        <v/>
      </c>
    </row>
    <row r="4713" ht="16.5" customHeight="1" s="111">
      <c r="A4713" s="92">
        <f>IF(DATABASE!$X4711&lt;&gt;1,"",DATABASE!B4711)</f>
        <v/>
      </c>
      <c r="B4713" s="93">
        <f>IF(DATABASE!$X4711&lt;&gt;1,"",DATABASE!M4711)</f>
        <v/>
      </c>
      <c r="C4713" s="94">
        <f>IF(DATABASE!$X4711&lt;&gt;1,"",DATABASE!A4711)</f>
        <v/>
      </c>
      <c r="D4713" s="94">
        <f>IF(DATABASE!$X4711&lt;&gt;1,"",DATABASE!P4711)</f>
        <v/>
      </c>
      <c r="E4713" s="94">
        <f>IF(DATABASE!$X4711&lt;&gt;1,"",DATABASE!L4711)</f>
        <v/>
      </c>
      <c r="F4713" s="94">
        <f>IF(DATABASE!$X4711&lt;&gt;1,"",DATABASE!Q4711)</f>
        <v/>
      </c>
      <c r="G4713" s="94">
        <f>IF(DATABASE!$X4711&lt;&gt;1,"",DATABASE!C4711)</f>
        <v/>
      </c>
      <c r="H4713" s="94">
        <f>IF(DATABASE!$X4711&lt;&gt;1,"",DATABASE!D4711)</f>
        <v/>
      </c>
      <c r="I4713" s="93">
        <f>IF(DATABASE!$X4711&lt;&gt;1,"",DATABASE!S4711)</f>
        <v/>
      </c>
    </row>
    <row r="4714" ht="16.5" customHeight="1" s="111">
      <c r="A4714" s="92">
        <f>IF(DATABASE!$X4712&lt;&gt;1,"",DATABASE!B4712)</f>
        <v/>
      </c>
      <c r="B4714" s="93">
        <f>IF(DATABASE!$X4712&lt;&gt;1,"",DATABASE!M4712)</f>
        <v/>
      </c>
      <c r="C4714" s="94">
        <f>IF(DATABASE!$X4712&lt;&gt;1,"",DATABASE!A4712)</f>
        <v/>
      </c>
      <c r="D4714" s="94">
        <f>IF(DATABASE!$X4712&lt;&gt;1,"",DATABASE!P4712)</f>
        <v/>
      </c>
      <c r="E4714" s="94">
        <f>IF(DATABASE!$X4712&lt;&gt;1,"",DATABASE!L4712)</f>
        <v/>
      </c>
      <c r="F4714" s="94">
        <f>IF(DATABASE!$X4712&lt;&gt;1,"",DATABASE!Q4712)</f>
        <v/>
      </c>
      <c r="G4714" s="94">
        <f>IF(DATABASE!$X4712&lt;&gt;1,"",DATABASE!C4712)</f>
        <v/>
      </c>
      <c r="H4714" s="94">
        <f>IF(DATABASE!$X4712&lt;&gt;1,"",DATABASE!D4712)</f>
        <v/>
      </c>
      <c r="I4714" s="93">
        <f>IF(DATABASE!$X4712&lt;&gt;1,"",DATABASE!S4712)</f>
        <v/>
      </c>
    </row>
    <row r="4715" ht="16.5" customHeight="1" s="111">
      <c r="A4715" s="92">
        <f>IF(DATABASE!$X4713&lt;&gt;1,"",DATABASE!B4713)</f>
        <v/>
      </c>
      <c r="B4715" s="93">
        <f>IF(DATABASE!$X4713&lt;&gt;1,"",DATABASE!M4713)</f>
        <v/>
      </c>
      <c r="C4715" s="94">
        <f>IF(DATABASE!$X4713&lt;&gt;1,"",DATABASE!A4713)</f>
        <v/>
      </c>
      <c r="D4715" s="94">
        <f>IF(DATABASE!$X4713&lt;&gt;1,"",DATABASE!P4713)</f>
        <v/>
      </c>
      <c r="E4715" s="94">
        <f>IF(DATABASE!$X4713&lt;&gt;1,"",DATABASE!L4713)</f>
        <v/>
      </c>
      <c r="F4715" s="94">
        <f>IF(DATABASE!$X4713&lt;&gt;1,"",DATABASE!Q4713)</f>
        <v/>
      </c>
      <c r="G4715" s="94">
        <f>IF(DATABASE!$X4713&lt;&gt;1,"",DATABASE!C4713)</f>
        <v/>
      </c>
      <c r="H4715" s="94">
        <f>IF(DATABASE!$X4713&lt;&gt;1,"",DATABASE!D4713)</f>
        <v/>
      </c>
      <c r="I4715" s="93">
        <f>IF(DATABASE!$X4713&lt;&gt;1,"",DATABASE!S4713)</f>
        <v/>
      </c>
    </row>
    <row r="4716" ht="16.5" customHeight="1" s="111">
      <c r="A4716" s="92">
        <f>IF(DATABASE!$X4714&lt;&gt;1,"",DATABASE!B4714)</f>
        <v/>
      </c>
      <c r="B4716" s="93">
        <f>IF(DATABASE!$X4714&lt;&gt;1,"",DATABASE!M4714)</f>
        <v/>
      </c>
      <c r="C4716" s="94">
        <f>IF(DATABASE!$X4714&lt;&gt;1,"",DATABASE!A4714)</f>
        <v/>
      </c>
      <c r="D4716" s="94">
        <f>IF(DATABASE!$X4714&lt;&gt;1,"",DATABASE!P4714)</f>
        <v/>
      </c>
      <c r="E4716" s="94">
        <f>IF(DATABASE!$X4714&lt;&gt;1,"",DATABASE!L4714)</f>
        <v/>
      </c>
      <c r="F4716" s="94">
        <f>IF(DATABASE!$X4714&lt;&gt;1,"",DATABASE!Q4714)</f>
        <v/>
      </c>
      <c r="G4716" s="94">
        <f>IF(DATABASE!$X4714&lt;&gt;1,"",DATABASE!C4714)</f>
        <v/>
      </c>
      <c r="H4716" s="94">
        <f>IF(DATABASE!$X4714&lt;&gt;1,"",DATABASE!D4714)</f>
        <v/>
      </c>
      <c r="I4716" s="93">
        <f>IF(DATABASE!$X4714&lt;&gt;1,"",DATABASE!S4714)</f>
        <v/>
      </c>
    </row>
    <row r="4717" ht="16.5" customHeight="1" s="111">
      <c r="A4717" s="92">
        <f>IF(DATABASE!$X4715&lt;&gt;1,"",DATABASE!B4715)</f>
        <v/>
      </c>
      <c r="B4717" s="93">
        <f>IF(DATABASE!$X4715&lt;&gt;1,"",DATABASE!M4715)</f>
        <v/>
      </c>
      <c r="C4717" s="94">
        <f>IF(DATABASE!$X4715&lt;&gt;1,"",DATABASE!A4715)</f>
        <v/>
      </c>
      <c r="D4717" s="94">
        <f>IF(DATABASE!$X4715&lt;&gt;1,"",DATABASE!P4715)</f>
        <v/>
      </c>
      <c r="E4717" s="94">
        <f>IF(DATABASE!$X4715&lt;&gt;1,"",DATABASE!L4715)</f>
        <v/>
      </c>
      <c r="F4717" s="94">
        <f>IF(DATABASE!$X4715&lt;&gt;1,"",DATABASE!Q4715)</f>
        <v/>
      </c>
      <c r="G4717" s="94">
        <f>IF(DATABASE!$X4715&lt;&gt;1,"",DATABASE!C4715)</f>
        <v/>
      </c>
      <c r="H4717" s="94">
        <f>IF(DATABASE!$X4715&lt;&gt;1,"",DATABASE!D4715)</f>
        <v/>
      </c>
      <c r="I4717" s="93">
        <f>IF(DATABASE!$X4715&lt;&gt;1,"",DATABASE!S4715)</f>
        <v/>
      </c>
    </row>
    <row r="4718" ht="16.5" customHeight="1" s="111">
      <c r="A4718" s="92">
        <f>IF(DATABASE!$X4716&lt;&gt;1,"",DATABASE!B4716)</f>
        <v/>
      </c>
      <c r="B4718" s="93">
        <f>IF(DATABASE!$X4716&lt;&gt;1,"",DATABASE!M4716)</f>
        <v/>
      </c>
      <c r="C4718" s="94">
        <f>IF(DATABASE!$X4716&lt;&gt;1,"",DATABASE!A4716)</f>
        <v/>
      </c>
      <c r="D4718" s="94">
        <f>IF(DATABASE!$X4716&lt;&gt;1,"",DATABASE!P4716)</f>
        <v/>
      </c>
      <c r="E4718" s="94">
        <f>IF(DATABASE!$X4716&lt;&gt;1,"",DATABASE!L4716)</f>
        <v/>
      </c>
      <c r="F4718" s="94">
        <f>IF(DATABASE!$X4716&lt;&gt;1,"",DATABASE!Q4716)</f>
        <v/>
      </c>
      <c r="G4718" s="94">
        <f>IF(DATABASE!$X4716&lt;&gt;1,"",DATABASE!C4716)</f>
        <v/>
      </c>
      <c r="H4718" s="94">
        <f>IF(DATABASE!$X4716&lt;&gt;1,"",DATABASE!D4716)</f>
        <v/>
      </c>
      <c r="I4718" s="93">
        <f>IF(DATABASE!$X4716&lt;&gt;1,"",DATABASE!S4716)</f>
        <v/>
      </c>
    </row>
    <row r="4719" ht="16.5" customHeight="1" s="111">
      <c r="A4719" s="92">
        <f>IF(DATABASE!$X4717&lt;&gt;1,"",DATABASE!B4717)</f>
        <v/>
      </c>
      <c r="B4719" s="93">
        <f>IF(DATABASE!$X4717&lt;&gt;1,"",DATABASE!M4717)</f>
        <v/>
      </c>
      <c r="C4719" s="94">
        <f>IF(DATABASE!$X4717&lt;&gt;1,"",DATABASE!A4717)</f>
        <v/>
      </c>
      <c r="D4719" s="94">
        <f>IF(DATABASE!$X4717&lt;&gt;1,"",DATABASE!P4717)</f>
        <v/>
      </c>
      <c r="E4719" s="94">
        <f>IF(DATABASE!$X4717&lt;&gt;1,"",DATABASE!L4717)</f>
        <v/>
      </c>
      <c r="F4719" s="94">
        <f>IF(DATABASE!$X4717&lt;&gt;1,"",DATABASE!Q4717)</f>
        <v/>
      </c>
      <c r="G4719" s="94">
        <f>IF(DATABASE!$X4717&lt;&gt;1,"",DATABASE!C4717)</f>
        <v/>
      </c>
      <c r="H4719" s="94">
        <f>IF(DATABASE!$X4717&lt;&gt;1,"",DATABASE!D4717)</f>
        <v/>
      </c>
      <c r="I4719" s="93">
        <f>IF(DATABASE!$X4717&lt;&gt;1,"",DATABASE!S4717)</f>
        <v/>
      </c>
    </row>
    <row r="4720" ht="16.5" customHeight="1" s="111">
      <c r="A4720" s="92">
        <f>IF(DATABASE!$X4718&lt;&gt;1,"",DATABASE!B4718)</f>
        <v/>
      </c>
      <c r="B4720" s="93">
        <f>IF(DATABASE!$X4718&lt;&gt;1,"",DATABASE!M4718)</f>
        <v/>
      </c>
      <c r="C4720" s="94">
        <f>IF(DATABASE!$X4718&lt;&gt;1,"",DATABASE!A4718)</f>
        <v/>
      </c>
      <c r="D4720" s="94">
        <f>IF(DATABASE!$X4718&lt;&gt;1,"",DATABASE!P4718)</f>
        <v/>
      </c>
      <c r="E4720" s="94">
        <f>IF(DATABASE!$X4718&lt;&gt;1,"",DATABASE!L4718)</f>
        <v/>
      </c>
      <c r="F4720" s="94">
        <f>IF(DATABASE!$X4718&lt;&gt;1,"",DATABASE!Q4718)</f>
        <v/>
      </c>
      <c r="G4720" s="94">
        <f>IF(DATABASE!$X4718&lt;&gt;1,"",DATABASE!C4718)</f>
        <v/>
      </c>
      <c r="H4720" s="94">
        <f>IF(DATABASE!$X4718&lt;&gt;1,"",DATABASE!D4718)</f>
        <v/>
      </c>
      <c r="I4720" s="93">
        <f>IF(DATABASE!$X4718&lt;&gt;1,"",DATABASE!S4718)</f>
        <v/>
      </c>
    </row>
    <row r="4721" ht="16.5" customHeight="1" s="111">
      <c r="A4721" s="92">
        <f>IF(DATABASE!$X4719&lt;&gt;1,"",DATABASE!B4719)</f>
        <v/>
      </c>
      <c r="B4721" s="93">
        <f>IF(DATABASE!$X4719&lt;&gt;1,"",DATABASE!M4719)</f>
        <v/>
      </c>
      <c r="C4721" s="94">
        <f>IF(DATABASE!$X4719&lt;&gt;1,"",DATABASE!A4719)</f>
        <v/>
      </c>
      <c r="D4721" s="94">
        <f>IF(DATABASE!$X4719&lt;&gt;1,"",DATABASE!P4719)</f>
        <v/>
      </c>
      <c r="E4721" s="94">
        <f>IF(DATABASE!$X4719&lt;&gt;1,"",DATABASE!L4719)</f>
        <v/>
      </c>
      <c r="F4721" s="94">
        <f>IF(DATABASE!$X4719&lt;&gt;1,"",DATABASE!Q4719)</f>
        <v/>
      </c>
      <c r="G4721" s="94">
        <f>IF(DATABASE!$X4719&lt;&gt;1,"",DATABASE!C4719)</f>
        <v/>
      </c>
      <c r="H4721" s="94">
        <f>IF(DATABASE!$X4719&lt;&gt;1,"",DATABASE!D4719)</f>
        <v/>
      </c>
      <c r="I4721" s="93">
        <f>IF(DATABASE!$X4719&lt;&gt;1,"",DATABASE!S4719)</f>
        <v/>
      </c>
    </row>
    <row r="4722" ht="16.5" customHeight="1" s="111">
      <c r="A4722" s="92">
        <f>IF(DATABASE!$X4720&lt;&gt;1,"",DATABASE!B4720)</f>
        <v/>
      </c>
      <c r="B4722" s="93">
        <f>IF(DATABASE!$X4720&lt;&gt;1,"",DATABASE!M4720)</f>
        <v/>
      </c>
      <c r="C4722" s="94">
        <f>IF(DATABASE!$X4720&lt;&gt;1,"",DATABASE!A4720)</f>
        <v/>
      </c>
      <c r="D4722" s="94">
        <f>IF(DATABASE!$X4720&lt;&gt;1,"",DATABASE!P4720)</f>
        <v/>
      </c>
      <c r="E4722" s="94">
        <f>IF(DATABASE!$X4720&lt;&gt;1,"",DATABASE!L4720)</f>
        <v/>
      </c>
      <c r="F4722" s="94">
        <f>IF(DATABASE!$X4720&lt;&gt;1,"",DATABASE!Q4720)</f>
        <v/>
      </c>
      <c r="G4722" s="94">
        <f>IF(DATABASE!$X4720&lt;&gt;1,"",DATABASE!C4720)</f>
        <v/>
      </c>
      <c r="H4722" s="94">
        <f>IF(DATABASE!$X4720&lt;&gt;1,"",DATABASE!D4720)</f>
        <v/>
      </c>
      <c r="I4722" s="93">
        <f>IF(DATABASE!$X4720&lt;&gt;1,"",DATABASE!S4720)</f>
        <v/>
      </c>
    </row>
    <row r="4723" ht="16.5" customHeight="1" s="111">
      <c r="A4723" s="92">
        <f>IF(DATABASE!$X4721&lt;&gt;1,"",DATABASE!B4721)</f>
        <v/>
      </c>
      <c r="B4723" s="93">
        <f>IF(DATABASE!$X4721&lt;&gt;1,"",DATABASE!M4721)</f>
        <v/>
      </c>
      <c r="C4723" s="94">
        <f>IF(DATABASE!$X4721&lt;&gt;1,"",DATABASE!A4721)</f>
        <v/>
      </c>
      <c r="D4723" s="94">
        <f>IF(DATABASE!$X4721&lt;&gt;1,"",DATABASE!P4721)</f>
        <v/>
      </c>
      <c r="E4723" s="94">
        <f>IF(DATABASE!$X4721&lt;&gt;1,"",DATABASE!L4721)</f>
        <v/>
      </c>
      <c r="F4723" s="94">
        <f>IF(DATABASE!$X4721&lt;&gt;1,"",DATABASE!Q4721)</f>
        <v/>
      </c>
      <c r="G4723" s="94">
        <f>IF(DATABASE!$X4721&lt;&gt;1,"",DATABASE!C4721)</f>
        <v/>
      </c>
      <c r="H4723" s="94">
        <f>IF(DATABASE!$X4721&lt;&gt;1,"",DATABASE!D4721)</f>
        <v/>
      </c>
      <c r="I4723" s="93">
        <f>IF(DATABASE!$X4721&lt;&gt;1,"",DATABASE!S4721)</f>
        <v/>
      </c>
    </row>
    <row r="4724" ht="16.5" customHeight="1" s="111">
      <c r="A4724" s="92">
        <f>IF(DATABASE!$X4722&lt;&gt;1,"",DATABASE!B4722)</f>
        <v/>
      </c>
      <c r="B4724" s="93">
        <f>IF(DATABASE!$X4722&lt;&gt;1,"",DATABASE!M4722)</f>
        <v/>
      </c>
      <c r="C4724" s="94">
        <f>IF(DATABASE!$X4722&lt;&gt;1,"",DATABASE!A4722)</f>
        <v/>
      </c>
      <c r="D4724" s="94">
        <f>IF(DATABASE!$X4722&lt;&gt;1,"",DATABASE!P4722)</f>
        <v/>
      </c>
      <c r="E4724" s="94">
        <f>IF(DATABASE!$X4722&lt;&gt;1,"",DATABASE!L4722)</f>
        <v/>
      </c>
      <c r="F4724" s="94">
        <f>IF(DATABASE!$X4722&lt;&gt;1,"",DATABASE!Q4722)</f>
        <v/>
      </c>
      <c r="G4724" s="94">
        <f>IF(DATABASE!$X4722&lt;&gt;1,"",DATABASE!C4722)</f>
        <v/>
      </c>
      <c r="H4724" s="94">
        <f>IF(DATABASE!$X4722&lt;&gt;1,"",DATABASE!D4722)</f>
        <v/>
      </c>
      <c r="I4724" s="93">
        <f>IF(DATABASE!$X4722&lt;&gt;1,"",DATABASE!S4722)</f>
        <v/>
      </c>
    </row>
    <row r="4725" ht="16.5" customHeight="1" s="111">
      <c r="A4725" s="92">
        <f>IF(DATABASE!$X4723&lt;&gt;1,"",DATABASE!B4723)</f>
        <v/>
      </c>
      <c r="B4725" s="93">
        <f>IF(DATABASE!$X4723&lt;&gt;1,"",DATABASE!M4723)</f>
        <v/>
      </c>
      <c r="C4725" s="94">
        <f>IF(DATABASE!$X4723&lt;&gt;1,"",DATABASE!A4723)</f>
        <v/>
      </c>
      <c r="D4725" s="94">
        <f>IF(DATABASE!$X4723&lt;&gt;1,"",DATABASE!P4723)</f>
        <v/>
      </c>
      <c r="E4725" s="94">
        <f>IF(DATABASE!$X4723&lt;&gt;1,"",DATABASE!L4723)</f>
        <v/>
      </c>
      <c r="F4725" s="94">
        <f>IF(DATABASE!$X4723&lt;&gt;1,"",DATABASE!Q4723)</f>
        <v/>
      </c>
      <c r="G4725" s="94">
        <f>IF(DATABASE!$X4723&lt;&gt;1,"",DATABASE!C4723)</f>
        <v/>
      </c>
      <c r="H4725" s="94">
        <f>IF(DATABASE!$X4723&lt;&gt;1,"",DATABASE!D4723)</f>
        <v/>
      </c>
      <c r="I4725" s="93">
        <f>IF(DATABASE!$X4723&lt;&gt;1,"",DATABASE!S4723)</f>
        <v/>
      </c>
    </row>
    <row r="4726" ht="16.5" customHeight="1" s="111">
      <c r="A4726" s="92">
        <f>IF(DATABASE!$X4724&lt;&gt;1,"",DATABASE!B4724)</f>
        <v/>
      </c>
      <c r="B4726" s="93">
        <f>IF(DATABASE!$X4724&lt;&gt;1,"",DATABASE!M4724)</f>
        <v/>
      </c>
      <c r="C4726" s="94">
        <f>IF(DATABASE!$X4724&lt;&gt;1,"",DATABASE!A4724)</f>
        <v/>
      </c>
      <c r="D4726" s="94">
        <f>IF(DATABASE!$X4724&lt;&gt;1,"",DATABASE!P4724)</f>
        <v/>
      </c>
      <c r="E4726" s="94">
        <f>IF(DATABASE!$X4724&lt;&gt;1,"",DATABASE!L4724)</f>
        <v/>
      </c>
      <c r="F4726" s="94">
        <f>IF(DATABASE!$X4724&lt;&gt;1,"",DATABASE!Q4724)</f>
        <v/>
      </c>
      <c r="G4726" s="94">
        <f>IF(DATABASE!$X4724&lt;&gt;1,"",DATABASE!C4724)</f>
        <v/>
      </c>
      <c r="H4726" s="94">
        <f>IF(DATABASE!$X4724&lt;&gt;1,"",DATABASE!D4724)</f>
        <v/>
      </c>
      <c r="I4726" s="93">
        <f>IF(DATABASE!$X4724&lt;&gt;1,"",DATABASE!S4724)</f>
        <v/>
      </c>
    </row>
    <row r="4727" ht="16.5" customHeight="1" s="111">
      <c r="A4727" s="92">
        <f>IF(DATABASE!$X4725&lt;&gt;1,"",DATABASE!B4725)</f>
        <v/>
      </c>
      <c r="B4727" s="93">
        <f>IF(DATABASE!$X4725&lt;&gt;1,"",DATABASE!M4725)</f>
        <v/>
      </c>
      <c r="C4727" s="94">
        <f>IF(DATABASE!$X4725&lt;&gt;1,"",DATABASE!A4725)</f>
        <v/>
      </c>
      <c r="D4727" s="94">
        <f>IF(DATABASE!$X4725&lt;&gt;1,"",DATABASE!P4725)</f>
        <v/>
      </c>
      <c r="E4727" s="94">
        <f>IF(DATABASE!$X4725&lt;&gt;1,"",DATABASE!L4725)</f>
        <v/>
      </c>
      <c r="F4727" s="94">
        <f>IF(DATABASE!$X4725&lt;&gt;1,"",DATABASE!Q4725)</f>
        <v/>
      </c>
      <c r="G4727" s="94">
        <f>IF(DATABASE!$X4725&lt;&gt;1,"",DATABASE!C4725)</f>
        <v/>
      </c>
      <c r="H4727" s="94">
        <f>IF(DATABASE!$X4725&lt;&gt;1,"",DATABASE!D4725)</f>
        <v/>
      </c>
      <c r="I4727" s="93">
        <f>IF(DATABASE!$X4725&lt;&gt;1,"",DATABASE!S4725)</f>
        <v/>
      </c>
    </row>
    <row r="4728" ht="16.5" customHeight="1" s="111">
      <c r="A4728" s="92">
        <f>IF(DATABASE!$X4726&lt;&gt;1,"",DATABASE!B4726)</f>
        <v/>
      </c>
      <c r="B4728" s="93">
        <f>IF(DATABASE!$X4726&lt;&gt;1,"",DATABASE!M4726)</f>
        <v/>
      </c>
      <c r="C4728" s="94">
        <f>IF(DATABASE!$X4726&lt;&gt;1,"",DATABASE!A4726)</f>
        <v/>
      </c>
      <c r="D4728" s="94">
        <f>IF(DATABASE!$X4726&lt;&gt;1,"",DATABASE!P4726)</f>
        <v/>
      </c>
      <c r="E4728" s="94">
        <f>IF(DATABASE!$X4726&lt;&gt;1,"",DATABASE!L4726)</f>
        <v/>
      </c>
      <c r="F4728" s="94">
        <f>IF(DATABASE!$X4726&lt;&gt;1,"",DATABASE!Q4726)</f>
        <v/>
      </c>
      <c r="G4728" s="94">
        <f>IF(DATABASE!$X4726&lt;&gt;1,"",DATABASE!C4726)</f>
        <v/>
      </c>
      <c r="H4728" s="94">
        <f>IF(DATABASE!$X4726&lt;&gt;1,"",DATABASE!D4726)</f>
        <v/>
      </c>
      <c r="I4728" s="93">
        <f>IF(DATABASE!$X4726&lt;&gt;1,"",DATABASE!S4726)</f>
        <v/>
      </c>
    </row>
    <row r="4729" ht="16.5" customHeight="1" s="111">
      <c r="A4729" s="92">
        <f>IF(DATABASE!$X4727&lt;&gt;1,"",DATABASE!B4727)</f>
        <v/>
      </c>
      <c r="B4729" s="93">
        <f>IF(DATABASE!$X4727&lt;&gt;1,"",DATABASE!M4727)</f>
        <v/>
      </c>
      <c r="C4729" s="94">
        <f>IF(DATABASE!$X4727&lt;&gt;1,"",DATABASE!A4727)</f>
        <v/>
      </c>
      <c r="D4729" s="94">
        <f>IF(DATABASE!$X4727&lt;&gt;1,"",DATABASE!P4727)</f>
        <v/>
      </c>
      <c r="E4729" s="94">
        <f>IF(DATABASE!$X4727&lt;&gt;1,"",DATABASE!L4727)</f>
        <v/>
      </c>
      <c r="F4729" s="94">
        <f>IF(DATABASE!$X4727&lt;&gt;1,"",DATABASE!Q4727)</f>
        <v/>
      </c>
      <c r="G4729" s="94">
        <f>IF(DATABASE!$X4727&lt;&gt;1,"",DATABASE!C4727)</f>
        <v/>
      </c>
      <c r="H4729" s="94">
        <f>IF(DATABASE!$X4727&lt;&gt;1,"",DATABASE!D4727)</f>
        <v/>
      </c>
      <c r="I4729" s="93">
        <f>IF(DATABASE!$X4727&lt;&gt;1,"",DATABASE!S4727)</f>
        <v/>
      </c>
    </row>
    <row r="4730" ht="16.5" customHeight="1" s="111">
      <c r="A4730" s="92">
        <f>IF(DATABASE!$X4728&lt;&gt;1,"",DATABASE!B4728)</f>
        <v/>
      </c>
      <c r="B4730" s="93">
        <f>IF(DATABASE!$X4728&lt;&gt;1,"",DATABASE!M4728)</f>
        <v/>
      </c>
      <c r="C4730" s="94">
        <f>IF(DATABASE!$X4728&lt;&gt;1,"",DATABASE!A4728)</f>
        <v/>
      </c>
      <c r="D4730" s="94">
        <f>IF(DATABASE!$X4728&lt;&gt;1,"",DATABASE!P4728)</f>
        <v/>
      </c>
      <c r="E4730" s="94">
        <f>IF(DATABASE!$X4728&lt;&gt;1,"",DATABASE!L4728)</f>
        <v/>
      </c>
      <c r="F4730" s="94">
        <f>IF(DATABASE!$X4728&lt;&gt;1,"",DATABASE!Q4728)</f>
        <v/>
      </c>
      <c r="G4730" s="94">
        <f>IF(DATABASE!$X4728&lt;&gt;1,"",DATABASE!C4728)</f>
        <v/>
      </c>
      <c r="H4730" s="94">
        <f>IF(DATABASE!$X4728&lt;&gt;1,"",DATABASE!D4728)</f>
        <v/>
      </c>
      <c r="I4730" s="93">
        <f>IF(DATABASE!$X4728&lt;&gt;1,"",DATABASE!S4728)</f>
        <v/>
      </c>
    </row>
    <row r="4731" ht="16.5" customHeight="1" s="111">
      <c r="A4731" s="92">
        <f>IF(DATABASE!$X4729&lt;&gt;1,"",DATABASE!B4729)</f>
        <v/>
      </c>
      <c r="B4731" s="93">
        <f>IF(DATABASE!$X4729&lt;&gt;1,"",DATABASE!M4729)</f>
        <v/>
      </c>
      <c r="C4731" s="94">
        <f>IF(DATABASE!$X4729&lt;&gt;1,"",DATABASE!A4729)</f>
        <v/>
      </c>
      <c r="D4731" s="94">
        <f>IF(DATABASE!$X4729&lt;&gt;1,"",DATABASE!P4729)</f>
        <v/>
      </c>
      <c r="E4731" s="94">
        <f>IF(DATABASE!$X4729&lt;&gt;1,"",DATABASE!L4729)</f>
        <v/>
      </c>
      <c r="F4731" s="94">
        <f>IF(DATABASE!$X4729&lt;&gt;1,"",DATABASE!Q4729)</f>
        <v/>
      </c>
      <c r="G4731" s="94">
        <f>IF(DATABASE!$X4729&lt;&gt;1,"",DATABASE!C4729)</f>
        <v/>
      </c>
      <c r="H4731" s="94">
        <f>IF(DATABASE!$X4729&lt;&gt;1,"",DATABASE!D4729)</f>
        <v/>
      </c>
      <c r="I4731" s="93">
        <f>IF(DATABASE!$X4729&lt;&gt;1,"",DATABASE!S4729)</f>
        <v/>
      </c>
    </row>
    <row r="4732" ht="16.5" customHeight="1" s="111">
      <c r="A4732" s="92">
        <f>IF(DATABASE!$X4730&lt;&gt;1,"",DATABASE!B4730)</f>
        <v/>
      </c>
      <c r="B4732" s="93">
        <f>IF(DATABASE!$X4730&lt;&gt;1,"",DATABASE!M4730)</f>
        <v/>
      </c>
      <c r="C4732" s="94">
        <f>IF(DATABASE!$X4730&lt;&gt;1,"",DATABASE!A4730)</f>
        <v/>
      </c>
      <c r="D4732" s="94">
        <f>IF(DATABASE!$X4730&lt;&gt;1,"",DATABASE!P4730)</f>
        <v/>
      </c>
      <c r="E4732" s="94">
        <f>IF(DATABASE!$X4730&lt;&gt;1,"",DATABASE!L4730)</f>
        <v/>
      </c>
      <c r="F4732" s="94">
        <f>IF(DATABASE!$X4730&lt;&gt;1,"",DATABASE!Q4730)</f>
        <v/>
      </c>
      <c r="G4732" s="94">
        <f>IF(DATABASE!$X4730&lt;&gt;1,"",DATABASE!C4730)</f>
        <v/>
      </c>
      <c r="H4732" s="94">
        <f>IF(DATABASE!$X4730&lt;&gt;1,"",DATABASE!D4730)</f>
        <v/>
      </c>
      <c r="I4732" s="93">
        <f>IF(DATABASE!$X4730&lt;&gt;1,"",DATABASE!S4730)</f>
        <v/>
      </c>
    </row>
    <row r="4733" ht="16.5" customHeight="1" s="111">
      <c r="A4733" s="92">
        <f>IF(DATABASE!$X4731&lt;&gt;1,"",DATABASE!B4731)</f>
        <v/>
      </c>
      <c r="B4733" s="93">
        <f>IF(DATABASE!$X4731&lt;&gt;1,"",DATABASE!M4731)</f>
        <v/>
      </c>
      <c r="C4733" s="94">
        <f>IF(DATABASE!$X4731&lt;&gt;1,"",DATABASE!A4731)</f>
        <v/>
      </c>
      <c r="D4733" s="94">
        <f>IF(DATABASE!$X4731&lt;&gt;1,"",DATABASE!P4731)</f>
        <v/>
      </c>
      <c r="E4733" s="94">
        <f>IF(DATABASE!$X4731&lt;&gt;1,"",DATABASE!L4731)</f>
        <v/>
      </c>
      <c r="F4733" s="94">
        <f>IF(DATABASE!$X4731&lt;&gt;1,"",DATABASE!Q4731)</f>
        <v/>
      </c>
      <c r="G4733" s="94">
        <f>IF(DATABASE!$X4731&lt;&gt;1,"",DATABASE!C4731)</f>
        <v/>
      </c>
      <c r="H4733" s="94">
        <f>IF(DATABASE!$X4731&lt;&gt;1,"",DATABASE!D4731)</f>
        <v/>
      </c>
      <c r="I4733" s="93">
        <f>IF(DATABASE!$X4731&lt;&gt;1,"",DATABASE!S4731)</f>
        <v/>
      </c>
    </row>
    <row r="4734" ht="16.5" customHeight="1" s="111">
      <c r="A4734" s="92">
        <f>IF(DATABASE!$X4732&lt;&gt;1,"",DATABASE!B4732)</f>
        <v/>
      </c>
      <c r="B4734" s="93">
        <f>IF(DATABASE!$X4732&lt;&gt;1,"",DATABASE!M4732)</f>
        <v/>
      </c>
      <c r="C4734" s="94">
        <f>IF(DATABASE!$X4732&lt;&gt;1,"",DATABASE!A4732)</f>
        <v/>
      </c>
      <c r="D4734" s="94">
        <f>IF(DATABASE!$X4732&lt;&gt;1,"",DATABASE!P4732)</f>
        <v/>
      </c>
      <c r="E4734" s="94">
        <f>IF(DATABASE!$X4732&lt;&gt;1,"",DATABASE!L4732)</f>
        <v/>
      </c>
      <c r="F4734" s="94">
        <f>IF(DATABASE!$X4732&lt;&gt;1,"",DATABASE!Q4732)</f>
        <v/>
      </c>
      <c r="G4734" s="94">
        <f>IF(DATABASE!$X4732&lt;&gt;1,"",DATABASE!C4732)</f>
        <v/>
      </c>
      <c r="H4734" s="94">
        <f>IF(DATABASE!$X4732&lt;&gt;1,"",DATABASE!D4732)</f>
        <v/>
      </c>
      <c r="I4734" s="93">
        <f>IF(DATABASE!$X4732&lt;&gt;1,"",DATABASE!S4732)</f>
        <v/>
      </c>
    </row>
    <row r="4735" ht="16.5" customHeight="1" s="111">
      <c r="A4735" s="92">
        <f>IF(DATABASE!$X4733&lt;&gt;1,"",DATABASE!B4733)</f>
        <v/>
      </c>
      <c r="B4735" s="93">
        <f>IF(DATABASE!$X4733&lt;&gt;1,"",DATABASE!M4733)</f>
        <v/>
      </c>
      <c r="C4735" s="94">
        <f>IF(DATABASE!$X4733&lt;&gt;1,"",DATABASE!A4733)</f>
        <v/>
      </c>
      <c r="D4735" s="94">
        <f>IF(DATABASE!$X4733&lt;&gt;1,"",DATABASE!P4733)</f>
        <v/>
      </c>
      <c r="E4735" s="94">
        <f>IF(DATABASE!$X4733&lt;&gt;1,"",DATABASE!L4733)</f>
        <v/>
      </c>
      <c r="F4735" s="94">
        <f>IF(DATABASE!$X4733&lt;&gt;1,"",DATABASE!Q4733)</f>
        <v/>
      </c>
      <c r="G4735" s="94">
        <f>IF(DATABASE!$X4733&lt;&gt;1,"",DATABASE!C4733)</f>
        <v/>
      </c>
      <c r="H4735" s="94">
        <f>IF(DATABASE!$X4733&lt;&gt;1,"",DATABASE!D4733)</f>
        <v/>
      </c>
      <c r="I4735" s="93">
        <f>IF(DATABASE!$X4733&lt;&gt;1,"",DATABASE!S4733)</f>
        <v/>
      </c>
    </row>
    <row r="4736" ht="16.5" customHeight="1" s="111">
      <c r="A4736" s="92">
        <f>IF(DATABASE!$X4734&lt;&gt;1,"",DATABASE!B4734)</f>
        <v/>
      </c>
      <c r="B4736" s="93">
        <f>IF(DATABASE!$X4734&lt;&gt;1,"",DATABASE!M4734)</f>
        <v/>
      </c>
      <c r="C4736" s="94">
        <f>IF(DATABASE!$X4734&lt;&gt;1,"",DATABASE!A4734)</f>
        <v/>
      </c>
      <c r="D4736" s="94">
        <f>IF(DATABASE!$X4734&lt;&gt;1,"",DATABASE!P4734)</f>
        <v/>
      </c>
      <c r="E4736" s="94">
        <f>IF(DATABASE!$X4734&lt;&gt;1,"",DATABASE!L4734)</f>
        <v/>
      </c>
      <c r="F4736" s="94">
        <f>IF(DATABASE!$X4734&lt;&gt;1,"",DATABASE!Q4734)</f>
        <v/>
      </c>
      <c r="G4736" s="94">
        <f>IF(DATABASE!$X4734&lt;&gt;1,"",DATABASE!C4734)</f>
        <v/>
      </c>
      <c r="H4736" s="94">
        <f>IF(DATABASE!$X4734&lt;&gt;1,"",DATABASE!D4734)</f>
        <v/>
      </c>
      <c r="I4736" s="93">
        <f>IF(DATABASE!$X4734&lt;&gt;1,"",DATABASE!S4734)</f>
        <v/>
      </c>
    </row>
    <row r="4737" ht="16.5" customHeight="1" s="111">
      <c r="A4737" s="92">
        <f>IF(DATABASE!$X4735&lt;&gt;1,"",DATABASE!B4735)</f>
        <v/>
      </c>
      <c r="B4737" s="93">
        <f>IF(DATABASE!$X4735&lt;&gt;1,"",DATABASE!M4735)</f>
        <v/>
      </c>
      <c r="C4737" s="94">
        <f>IF(DATABASE!$X4735&lt;&gt;1,"",DATABASE!A4735)</f>
        <v/>
      </c>
      <c r="D4737" s="94">
        <f>IF(DATABASE!$X4735&lt;&gt;1,"",DATABASE!P4735)</f>
        <v/>
      </c>
      <c r="E4737" s="94">
        <f>IF(DATABASE!$X4735&lt;&gt;1,"",DATABASE!L4735)</f>
        <v/>
      </c>
      <c r="F4737" s="94">
        <f>IF(DATABASE!$X4735&lt;&gt;1,"",DATABASE!Q4735)</f>
        <v/>
      </c>
      <c r="G4737" s="94">
        <f>IF(DATABASE!$X4735&lt;&gt;1,"",DATABASE!C4735)</f>
        <v/>
      </c>
      <c r="H4737" s="94">
        <f>IF(DATABASE!$X4735&lt;&gt;1,"",DATABASE!D4735)</f>
        <v/>
      </c>
      <c r="I4737" s="93">
        <f>IF(DATABASE!$X4735&lt;&gt;1,"",DATABASE!S4735)</f>
        <v/>
      </c>
    </row>
    <row r="4738" ht="16.5" customHeight="1" s="111">
      <c r="A4738" s="92">
        <f>IF(DATABASE!$X4736&lt;&gt;1,"",DATABASE!B4736)</f>
        <v/>
      </c>
      <c r="B4738" s="93">
        <f>IF(DATABASE!$X4736&lt;&gt;1,"",DATABASE!M4736)</f>
        <v/>
      </c>
      <c r="C4738" s="94">
        <f>IF(DATABASE!$X4736&lt;&gt;1,"",DATABASE!A4736)</f>
        <v/>
      </c>
      <c r="D4738" s="94">
        <f>IF(DATABASE!$X4736&lt;&gt;1,"",DATABASE!P4736)</f>
        <v/>
      </c>
      <c r="E4738" s="94">
        <f>IF(DATABASE!$X4736&lt;&gt;1,"",DATABASE!L4736)</f>
        <v/>
      </c>
      <c r="F4738" s="94">
        <f>IF(DATABASE!$X4736&lt;&gt;1,"",DATABASE!Q4736)</f>
        <v/>
      </c>
      <c r="G4738" s="94">
        <f>IF(DATABASE!$X4736&lt;&gt;1,"",DATABASE!C4736)</f>
        <v/>
      </c>
      <c r="H4738" s="94">
        <f>IF(DATABASE!$X4736&lt;&gt;1,"",DATABASE!D4736)</f>
        <v/>
      </c>
      <c r="I4738" s="93">
        <f>IF(DATABASE!$X4736&lt;&gt;1,"",DATABASE!S4736)</f>
        <v/>
      </c>
    </row>
    <row r="4739" ht="16.5" customHeight="1" s="111">
      <c r="A4739" s="92">
        <f>IF(DATABASE!$X4737&lt;&gt;1,"",DATABASE!B4737)</f>
        <v/>
      </c>
      <c r="B4739" s="93">
        <f>IF(DATABASE!$X4737&lt;&gt;1,"",DATABASE!M4737)</f>
        <v/>
      </c>
      <c r="C4739" s="94">
        <f>IF(DATABASE!$X4737&lt;&gt;1,"",DATABASE!A4737)</f>
        <v/>
      </c>
      <c r="D4739" s="94">
        <f>IF(DATABASE!$X4737&lt;&gt;1,"",DATABASE!P4737)</f>
        <v/>
      </c>
      <c r="E4739" s="94">
        <f>IF(DATABASE!$X4737&lt;&gt;1,"",DATABASE!L4737)</f>
        <v/>
      </c>
      <c r="F4739" s="94">
        <f>IF(DATABASE!$X4737&lt;&gt;1,"",DATABASE!Q4737)</f>
        <v/>
      </c>
      <c r="G4739" s="94">
        <f>IF(DATABASE!$X4737&lt;&gt;1,"",DATABASE!C4737)</f>
        <v/>
      </c>
      <c r="H4739" s="94">
        <f>IF(DATABASE!$X4737&lt;&gt;1,"",DATABASE!D4737)</f>
        <v/>
      </c>
      <c r="I4739" s="93">
        <f>IF(DATABASE!$X4737&lt;&gt;1,"",DATABASE!S4737)</f>
        <v/>
      </c>
    </row>
    <row r="4740" ht="16.5" customHeight="1" s="111">
      <c r="A4740" s="92">
        <f>IF(DATABASE!$X4738&lt;&gt;1,"",DATABASE!B4738)</f>
        <v/>
      </c>
      <c r="B4740" s="93">
        <f>IF(DATABASE!$X4738&lt;&gt;1,"",DATABASE!M4738)</f>
        <v/>
      </c>
      <c r="C4740" s="94">
        <f>IF(DATABASE!$X4738&lt;&gt;1,"",DATABASE!A4738)</f>
        <v/>
      </c>
      <c r="D4740" s="94">
        <f>IF(DATABASE!$X4738&lt;&gt;1,"",DATABASE!P4738)</f>
        <v/>
      </c>
      <c r="E4740" s="94">
        <f>IF(DATABASE!$X4738&lt;&gt;1,"",DATABASE!L4738)</f>
        <v/>
      </c>
      <c r="F4740" s="94">
        <f>IF(DATABASE!$X4738&lt;&gt;1,"",DATABASE!Q4738)</f>
        <v/>
      </c>
      <c r="G4740" s="94">
        <f>IF(DATABASE!$X4738&lt;&gt;1,"",DATABASE!C4738)</f>
        <v/>
      </c>
      <c r="H4740" s="94">
        <f>IF(DATABASE!$X4738&lt;&gt;1,"",DATABASE!D4738)</f>
        <v/>
      </c>
      <c r="I4740" s="93">
        <f>IF(DATABASE!$X4738&lt;&gt;1,"",DATABASE!S4738)</f>
        <v/>
      </c>
    </row>
    <row r="4741" ht="16.5" customHeight="1" s="111">
      <c r="A4741" s="92">
        <f>IF(DATABASE!$X4739&lt;&gt;1,"",DATABASE!B4739)</f>
        <v/>
      </c>
      <c r="B4741" s="93">
        <f>IF(DATABASE!$X4739&lt;&gt;1,"",DATABASE!M4739)</f>
        <v/>
      </c>
      <c r="C4741" s="94">
        <f>IF(DATABASE!$X4739&lt;&gt;1,"",DATABASE!A4739)</f>
        <v/>
      </c>
      <c r="D4741" s="94">
        <f>IF(DATABASE!$X4739&lt;&gt;1,"",DATABASE!P4739)</f>
        <v/>
      </c>
      <c r="E4741" s="94">
        <f>IF(DATABASE!$X4739&lt;&gt;1,"",DATABASE!L4739)</f>
        <v/>
      </c>
      <c r="F4741" s="94">
        <f>IF(DATABASE!$X4739&lt;&gt;1,"",DATABASE!Q4739)</f>
        <v/>
      </c>
      <c r="G4741" s="94">
        <f>IF(DATABASE!$X4739&lt;&gt;1,"",DATABASE!C4739)</f>
        <v/>
      </c>
      <c r="H4741" s="94">
        <f>IF(DATABASE!$X4739&lt;&gt;1,"",DATABASE!D4739)</f>
        <v/>
      </c>
      <c r="I4741" s="93">
        <f>IF(DATABASE!$X4739&lt;&gt;1,"",DATABASE!S4739)</f>
        <v/>
      </c>
    </row>
    <row r="4742" ht="16.5" customHeight="1" s="111">
      <c r="A4742" s="92">
        <f>IF(DATABASE!$X4740&lt;&gt;1,"",DATABASE!B4740)</f>
        <v/>
      </c>
      <c r="B4742" s="93">
        <f>IF(DATABASE!$X4740&lt;&gt;1,"",DATABASE!M4740)</f>
        <v/>
      </c>
      <c r="C4742" s="94">
        <f>IF(DATABASE!$X4740&lt;&gt;1,"",DATABASE!A4740)</f>
        <v/>
      </c>
      <c r="D4742" s="94">
        <f>IF(DATABASE!$X4740&lt;&gt;1,"",DATABASE!P4740)</f>
        <v/>
      </c>
      <c r="E4742" s="94">
        <f>IF(DATABASE!$X4740&lt;&gt;1,"",DATABASE!L4740)</f>
        <v/>
      </c>
      <c r="F4742" s="94">
        <f>IF(DATABASE!$X4740&lt;&gt;1,"",DATABASE!Q4740)</f>
        <v/>
      </c>
      <c r="G4742" s="94">
        <f>IF(DATABASE!$X4740&lt;&gt;1,"",DATABASE!C4740)</f>
        <v/>
      </c>
      <c r="H4742" s="94">
        <f>IF(DATABASE!$X4740&lt;&gt;1,"",DATABASE!D4740)</f>
        <v/>
      </c>
      <c r="I4742" s="93">
        <f>IF(DATABASE!$X4740&lt;&gt;1,"",DATABASE!S4740)</f>
        <v/>
      </c>
    </row>
    <row r="4743" ht="16.5" customHeight="1" s="111">
      <c r="A4743" s="92">
        <f>IF(DATABASE!$X4741&lt;&gt;1,"",DATABASE!B4741)</f>
        <v/>
      </c>
      <c r="B4743" s="93">
        <f>IF(DATABASE!$X4741&lt;&gt;1,"",DATABASE!M4741)</f>
        <v/>
      </c>
      <c r="C4743" s="94">
        <f>IF(DATABASE!$X4741&lt;&gt;1,"",DATABASE!A4741)</f>
        <v/>
      </c>
      <c r="D4743" s="94">
        <f>IF(DATABASE!$X4741&lt;&gt;1,"",DATABASE!P4741)</f>
        <v/>
      </c>
      <c r="E4743" s="94">
        <f>IF(DATABASE!$X4741&lt;&gt;1,"",DATABASE!L4741)</f>
        <v/>
      </c>
      <c r="F4743" s="94">
        <f>IF(DATABASE!$X4741&lt;&gt;1,"",DATABASE!Q4741)</f>
        <v/>
      </c>
      <c r="G4743" s="94">
        <f>IF(DATABASE!$X4741&lt;&gt;1,"",DATABASE!C4741)</f>
        <v/>
      </c>
      <c r="H4743" s="94">
        <f>IF(DATABASE!$X4741&lt;&gt;1,"",DATABASE!D4741)</f>
        <v/>
      </c>
      <c r="I4743" s="93">
        <f>IF(DATABASE!$X4741&lt;&gt;1,"",DATABASE!S4741)</f>
        <v/>
      </c>
    </row>
    <row r="4744" ht="16.5" customHeight="1" s="111">
      <c r="A4744" s="92">
        <f>IF(DATABASE!$X4742&lt;&gt;1,"",DATABASE!B4742)</f>
        <v/>
      </c>
      <c r="B4744" s="93">
        <f>IF(DATABASE!$X4742&lt;&gt;1,"",DATABASE!M4742)</f>
        <v/>
      </c>
      <c r="C4744" s="94">
        <f>IF(DATABASE!$X4742&lt;&gt;1,"",DATABASE!A4742)</f>
        <v/>
      </c>
      <c r="D4744" s="94">
        <f>IF(DATABASE!$X4742&lt;&gt;1,"",DATABASE!P4742)</f>
        <v/>
      </c>
      <c r="E4744" s="94">
        <f>IF(DATABASE!$X4742&lt;&gt;1,"",DATABASE!L4742)</f>
        <v/>
      </c>
      <c r="F4744" s="94">
        <f>IF(DATABASE!$X4742&lt;&gt;1,"",DATABASE!Q4742)</f>
        <v/>
      </c>
      <c r="G4744" s="94">
        <f>IF(DATABASE!$X4742&lt;&gt;1,"",DATABASE!C4742)</f>
        <v/>
      </c>
      <c r="H4744" s="94">
        <f>IF(DATABASE!$X4742&lt;&gt;1,"",DATABASE!D4742)</f>
        <v/>
      </c>
      <c r="I4744" s="93">
        <f>IF(DATABASE!$X4742&lt;&gt;1,"",DATABASE!S4742)</f>
        <v/>
      </c>
    </row>
    <row r="4745" ht="16.5" customHeight="1" s="111">
      <c r="A4745" s="92">
        <f>IF(DATABASE!$X4743&lt;&gt;1,"",DATABASE!B4743)</f>
        <v/>
      </c>
      <c r="B4745" s="93">
        <f>IF(DATABASE!$X4743&lt;&gt;1,"",DATABASE!M4743)</f>
        <v/>
      </c>
      <c r="C4745" s="94">
        <f>IF(DATABASE!$X4743&lt;&gt;1,"",DATABASE!A4743)</f>
        <v/>
      </c>
      <c r="D4745" s="94">
        <f>IF(DATABASE!$X4743&lt;&gt;1,"",DATABASE!P4743)</f>
        <v/>
      </c>
      <c r="E4745" s="94">
        <f>IF(DATABASE!$X4743&lt;&gt;1,"",DATABASE!L4743)</f>
        <v/>
      </c>
      <c r="F4745" s="94">
        <f>IF(DATABASE!$X4743&lt;&gt;1,"",DATABASE!Q4743)</f>
        <v/>
      </c>
      <c r="G4745" s="94">
        <f>IF(DATABASE!$X4743&lt;&gt;1,"",DATABASE!C4743)</f>
        <v/>
      </c>
      <c r="H4745" s="94">
        <f>IF(DATABASE!$X4743&lt;&gt;1,"",DATABASE!D4743)</f>
        <v/>
      </c>
      <c r="I4745" s="93">
        <f>IF(DATABASE!$X4743&lt;&gt;1,"",DATABASE!S4743)</f>
        <v/>
      </c>
    </row>
    <row r="4746" ht="16.5" customHeight="1" s="111">
      <c r="A4746" s="92">
        <f>IF(DATABASE!$X4744&lt;&gt;1,"",DATABASE!B4744)</f>
        <v/>
      </c>
      <c r="B4746" s="93">
        <f>IF(DATABASE!$X4744&lt;&gt;1,"",DATABASE!M4744)</f>
        <v/>
      </c>
      <c r="C4746" s="94">
        <f>IF(DATABASE!$X4744&lt;&gt;1,"",DATABASE!A4744)</f>
        <v/>
      </c>
      <c r="D4746" s="94">
        <f>IF(DATABASE!$X4744&lt;&gt;1,"",DATABASE!P4744)</f>
        <v/>
      </c>
      <c r="E4746" s="94">
        <f>IF(DATABASE!$X4744&lt;&gt;1,"",DATABASE!L4744)</f>
        <v/>
      </c>
      <c r="F4746" s="94">
        <f>IF(DATABASE!$X4744&lt;&gt;1,"",DATABASE!Q4744)</f>
        <v/>
      </c>
      <c r="G4746" s="94">
        <f>IF(DATABASE!$X4744&lt;&gt;1,"",DATABASE!C4744)</f>
        <v/>
      </c>
      <c r="H4746" s="94">
        <f>IF(DATABASE!$X4744&lt;&gt;1,"",DATABASE!D4744)</f>
        <v/>
      </c>
      <c r="I4746" s="93">
        <f>IF(DATABASE!$X4744&lt;&gt;1,"",DATABASE!S4744)</f>
        <v/>
      </c>
    </row>
    <row r="4747" ht="16.5" customHeight="1" s="111">
      <c r="A4747" s="92">
        <f>IF(DATABASE!$X4745&lt;&gt;1,"",DATABASE!B4745)</f>
        <v/>
      </c>
      <c r="B4747" s="93">
        <f>IF(DATABASE!$X4745&lt;&gt;1,"",DATABASE!M4745)</f>
        <v/>
      </c>
      <c r="C4747" s="94">
        <f>IF(DATABASE!$X4745&lt;&gt;1,"",DATABASE!A4745)</f>
        <v/>
      </c>
      <c r="D4747" s="94">
        <f>IF(DATABASE!$X4745&lt;&gt;1,"",DATABASE!P4745)</f>
        <v/>
      </c>
      <c r="E4747" s="94">
        <f>IF(DATABASE!$X4745&lt;&gt;1,"",DATABASE!L4745)</f>
        <v/>
      </c>
      <c r="F4747" s="94">
        <f>IF(DATABASE!$X4745&lt;&gt;1,"",DATABASE!Q4745)</f>
        <v/>
      </c>
      <c r="G4747" s="94">
        <f>IF(DATABASE!$X4745&lt;&gt;1,"",DATABASE!C4745)</f>
        <v/>
      </c>
      <c r="H4747" s="94">
        <f>IF(DATABASE!$X4745&lt;&gt;1,"",DATABASE!D4745)</f>
        <v/>
      </c>
      <c r="I4747" s="93">
        <f>IF(DATABASE!$X4745&lt;&gt;1,"",DATABASE!S4745)</f>
        <v/>
      </c>
    </row>
    <row r="4748" ht="16.5" customHeight="1" s="111">
      <c r="A4748" s="92">
        <f>IF(DATABASE!$X4746&lt;&gt;1,"",DATABASE!B4746)</f>
        <v/>
      </c>
      <c r="B4748" s="93">
        <f>IF(DATABASE!$X4746&lt;&gt;1,"",DATABASE!M4746)</f>
        <v/>
      </c>
      <c r="C4748" s="94">
        <f>IF(DATABASE!$X4746&lt;&gt;1,"",DATABASE!A4746)</f>
        <v/>
      </c>
      <c r="D4748" s="94">
        <f>IF(DATABASE!$X4746&lt;&gt;1,"",DATABASE!P4746)</f>
        <v/>
      </c>
      <c r="E4748" s="94">
        <f>IF(DATABASE!$X4746&lt;&gt;1,"",DATABASE!L4746)</f>
        <v/>
      </c>
      <c r="F4748" s="94">
        <f>IF(DATABASE!$X4746&lt;&gt;1,"",DATABASE!Q4746)</f>
        <v/>
      </c>
      <c r="G4748" s="94">
        <f>IF(DATABASE!$X4746&lt;&gt;1,"",DATABASE!C4746)</f>
        <v/>
      </c>
      <c r="H4748" s="94">
        <f>IF(DATABASE!$X4746&lt;&gt;1,"",DATABASE!D4746)</f>
        <v/>
      </c>
      <c r="I4748" s="93">
        <f>IF(DATABASE!$X4746&lt;&gt;1,"",DATABASE!S4746)</f>
        <v/>
      </c>
    </row>
    <row r="4749" ht="16.5" customHeight="1" s="111">
      <c r="A4749" s="92">
        <f>IF(DATABASE!$X4747&lt;&gt;1,"",DATABASE!B4747)</f>
        <v/>
      </c>
      <c r="B4749" s="93">
        <f>IF(DATABASE!$X4747&lt;&gt;1,"",DATABASE!M4747)</f>
        <v/>
      </c>
      <c r="C4749" s="94">
        <f>IF(DATABASE!$X4747&lt;&gt;1,"",DATABASE!A4747)</f>
        <v/>
      </c>
      <c r="D4749" s="94">
        <f>IF(DATABASE!$X4747&lt;&gt;1,"",DATABASE!P4747)</f>
        <v/>
      </c>
      <c r="E4749" s="94">
        <f>IF(DATABASE!$X4747&lt;&gt;1,"",DATABASE!L4747)</f>
        <v/>
      </c>
      <c r="F4749" s="94">
        <f>IF(DATABASE!$X4747&lt;&gt;1,"",DATABASE!Q4747)</f>
        <v/>
      </c>
      <c r="G4749" s="94">
        <f>IF(DATABASE!$X4747&lt;&gt;1,"",DATABASE!C4747)</f>
        <v/>
      </c>
      <c r="H4749" s="94">
        <f>IF(DATABASE!$X4747&lt;&gt;1,"",DATABASE!D4747)</f>
        <v/>
      </c>
      <c r="I4749" s="93">
        <f>IF(DATABASE!$X4747&lt;&gt;1,"",DATABASE!S4747)</f>
        <v/>
      </c>
    </row>
    <row r="4750" ht="16.5" customHeight="1" s="111">
      <c r="A4750" s="92">
        <f>IF(DATABASE!$X4748&lt;&gt;1,"",DATABASE!B4748)</f>
        <v/>
      </c>
      <c r="B4750" s="93">
        <f>IF(DATABASE!$X4748&lt;&gt;1,"",DATABASE!M4748)</f>
        <v/>
      </c>
      <c r="C4750" s="94">
        <f>IF(DATABASE!$X4748&lt;&gt;1,"",DATABASE!A4748)</f>
        <v/>
      </c>
      <c r="D4750" s="94">
        <f>IF(DATABASE!$X4748&lt;&gt;1,"",DATABASE!P4748)</f>
        <v/>
      </c>
      <c r="E4750" s="94">
        <f>IF(DATABASE!$X4748&lt;&gt;1,"",DATABASE!L4748)</f>
        <v/>
      </c>
      <c r="F4750" s="94">
        <f>IF(DATABASE!$X4748&lt;&gt;1,"",DATABASE!Q4748)</f>
        <v/>
      </c>
      <c r="G4750" s="94">
        <f>IF(DATABASE!$X4748&lt;&gt;1,"",DATABASE!C4748)</f>
        <v/>
      </c>
      <c r="H4750" s="94">
        <f>IF(DATABASE!$X4748&lt;&gt;1,"",DATABASE!D4748)</f>
        <v/>
      </c>
      <c r="I4750" s="93">
        <f>IF(DATABASE!$X4748&lt;&gt;1,"",DATABASE!S4748)</f>
        <v/>
      </c>
    </row>
    <row r="4751" ht="16.5" customHeight="1" s="111">
      <c r="A4751" s="92">
        <f>IF(DATABASE!$X4749&lt;&gt;1,"",DATABASE!B4749)</f>
        <v/>
      </c>
      <c r="B4751" s="93">
        <f>IF(DATABASE!$X4749&lt;&gt;1,"",DATABASE!M4749)</f>
        <v/>
      </c>
      <c r="C4751" s="94">
        <f>IF(DATABASE!$X4749&lt;&gt;1,"",DATABASE!A4749)</f>
        <v/>
      </c>
      <c r="D4751" s="94">
        <f>IF(DATABASE!$X4749&lt;&gt;1,"",DATABASE!P4749)</f>
        <v/>
      </c>
      <c r="E4751" s="94">
        <f>IF(DATABASE!$X4749&lt;&gt;1,"",DATABASE!L4749)</f>
        <v/>
      </c>
      <c r="F4751" s="94">
        <f>IF(DATABASE!$X4749&lt;&gt;1,"",DATABASE!Q4749)</f>
        <v/>
      </c>
      <c r="G4751" s="94">
        <f>IF(DATABASE!$X4749&lt;&gt;1,"",DATABASE!C4749)</f>
        <v/>
      </c>
      <c r="H4751" s="94">
        <f>IF(DATABASE!$X4749&lt;&gt;1,"",DATABASE!D4749)</f>
        <v/>
      </c>
      <c r="I4751" s="93">
        <f>IF(DATABASE!$X4749&lt;&gt;1,"",DATABASE!S4749)</f>
        <v/>
      </c>
    </row>
    <row r="4752" ht="16.5" customHeight="1" s="111">
      <c r="A4752" s="92">
        <f>IF(DATABASE!$X4750&lt;&gt;1,"",DATABASE!B4750)</f>
        <v/>
      </c>
      <c r="B4752" s="93">
        <f>IF(DATABASE!$X4750&lt;&gt;1,"",DATABASE!M4750)</f>
        <v/>
      </c>
      <c r="C4752" s="94">
        <f>IF(DATABASE!$X4750&lt;&gt;1,"",DATABASE!A4750)</f>
        <v/>
      </c>
      <c r="D4752" s="94">
        <f>IF(DATABASE!$X4750&lt;&gt;1,"",DATABASE!P4750)</f>
        <v/>
      </c>
      <c r="E4752" s="94">
        <f>IF(DATABASE!$X4750&lt;&gt;1,"",DATABASE!L4750)</f>
        <v/>
      </c>
      <c r="F4752" s="94">
        <f>IF(DATABASE!$X4750&lt;&gt;1,"",DATABASE!Q4750)</f>
        <v/>
      </c>
      <c r="G4752" s="94">
        <f>IF(DATABASE!$X4750&lt;&gt;1,"",DATABASE!C4750)</f>
        <v/>
      </c>
      <c r="H4752" s="94">
        <f>IF(DATABASE!$X4750&lt;&gt;1,"",DATABASE!D4750)</f>
        <v/>
      </c>
      <c r="I4752" s="93">
        <f>IF(DATABASE!$X4750&lt;&gt;1,"",DATABASE!S4750)</f>
        <v/>
      </c>
    </row>
    <row r="4753" ht="16.5" customHeight="1" s="111">
      <c r="A4753" s="92">
        <f>IF(DATABASE!$X4751&lt;&gt;1,"",DATABASE!B4751)</f>
        <v/>
      </c>
      <c r="B4753" s="93">
        <f>IF(DATABASE!$X4751&lt;&gt;1,"",DATABASE!M4751)</f>
        <v/>
      </c>
      <c r="C4753" s="94">
        <f>IF(DATABASE!$X4751&lt;&gt;1,"",DATABASE!A4751)</f>
        <v/>
      </c>
      <c r="D4753" s="94">
        <f>IF(DATABASE!$X4751&lt;&gt;1,"",DATABASE!P4751)</f>
        <v/>
      </c>
      <c r="E4753" s="94">
        <f>IF(DATABASE!$X4751&lt;&gt;1,"",DATABASE!L4751)</f>
        <v/>
      </c>
      <c r="F4753" s="94">
        <f>IF(DATABASE!$X4751&lt;&gt;1,"",DATABASE!Q4751)</f>
        <v/>
      </c>
      <c r="G4753" s="94">
        <f>IF(DATABASE!$X4751&lt;&gt;1,"",DATABASE!C4751)</f>
        <v/>
      </c>
      <c r="H4753" s="94">
        <f>IF(DATABASE!$X4751&lt;&gt;1,"",DATABASE!D4751)</f>
        <v/>
      </c>
      <c r="I4753" s="93">
        <f>IF(DATABASE!$X4751&lt;&gt;1,"",DATABASE!S4751)</f>
        <v/>
      </c>
    </row>
    <row r="4754" ht="16.5" customHeight="1" s="111">
      <c r="A4754" s="92">
        <f>IF(DATABASE!$X4752&lt;&gt;1,"",DATABASE!B4752)</f>
        <v/>
      </c>
      <c r="B4754" s="93">
        <f>IF(DATABASE!$X4752&lt;&gt;1,"",DATABASE!M4752)</f>
        <v/>
      </c>
      <c r="C4754" s="94">
        <f>IF(DATABASE!$X4752&lt;&gt;1,"",DATABASE!A4752)</f>
        <v/>
      </c>
      <c r="D4754" s="94">
        <f>IF(DATABASE!$X4752&lt;&gt;1,"",DATABASE!P4752)</f>
        <v/>
      </c>
      <c r="E4754" s="94">
        <f>IF(DATABASE!$X4752&lt;&gt;1,"",DATABASE!L4752)</f>
        <v/>
      </c>
      <c r="F4754" s="94">
        <f>IF(DATABASE!$X4752&lt;&gt;1,"",DATABASE!Q4752)</f>
        <v/>
      </c>
      <c r="G4754" s="94">
        <f>IF(DATABASE!$X4752&lt;&gt;1,"",DATABASE!C4752)</f>
        <v/>
      </c>
      <c r="H4754" s="94">
        <f>IF(DATABASE!$X4752&lt;&gt;1,"",DATABASE!D4752)</f>
        <v/>
      </c>
      <c r="I4754" s="93">
        <f>IF(DATABASE!$X4752&lt;&gt;1,"",DATABASE!S4752)</f>
        <v/>
      </c>
    </row>
    <row r="4755" ht="16.5" customHeight="1" s="111">
      <c r="A4755" s="92">
        <f>IF(DATABASE!$X4753&lt;&gt;1,"",DATABASE!B4753)</f>
        <v/>
      </c>
      <c r="B4755" s="93">
        <f>IF(DATABASE!$X4753&lt;&gt;1,"",DATABASE!M4753)</f>
        <v/>
      </c>
      <c r="C4755" s="94">
        <f>IF(DATABASE!$X4753&lt;&gt;1,"",DATABASE!A4753)</f>
        <v/>
      </c>
      <c r="D4755" s="94">
        <f>IF(DATABASE!$X4753&lt;&gt;1,"",DATABASE!P4753)</f>
        <v/>
      </c>
      <c r="E4755" s="94">
        <f>IF(DATABASE!$X4753&lt;&gt;1,"",DATABASE!L4753)</f>
        <v/>
      </c>
      <c r="F4755" s="94">
        <f>IF(DATABASE!$X4753&lt;&gt;1,"",DATABASE!Q4753)</f>
        <v/>
      </c>
      <c r="G4755" s="94">
        <f>IF(DATABASE!$X4753&lt;&gt;1,"",DATABASE!C4753)</f>
        <v/>
      </c>
      <c r="H4755" s="94">
        <f>IF(DATABASE!$X4753&lt;&gt;1,"",DATABASE!D4753)</f>
        <v/>
      </c>
      <c r="I4755" s="93">
        <f>IF(DATABASE!$X4753&lt;&gt;1,"",DATABASE!S4753)</f>
        <v/>
      </c>
    </row>
    <row r="4756" ht="16.5" customHeight="1" s="111">
      <c r="A4756" s="92">
        <f>IF(DATABASE!$X4754&lt;&gt;1,"",DATABASE!B4754)</f>
        <v/>
      </c>
      <c r="B4756" s="93">
        <f>IF(DATABASE!$X4754&lt;&gt;1,"",DATABASE!M4754)</f>
        <v/>
      </c>
      <c r="C4756" s="94">
        <f>IF(DATABASE!$X4754&lt;&gt;1,"",DATABASE!A4754)</f>
        <v/>
      </c>
      <c r="D4756" s="94">
        <f>IF(DATABASE!$X4754&lt;&gt;1,"",DATABASE!P4754)</f>
        <v/>
      </c>
      <c r="E4756" s="94">
        <f>IF(DATABASE!$X4754&lt;&gt;1,"",DATABASE!L4754)</f>
        <v/>
      </c>
      <c r="F4756" s="94">
        <f>IF(DATABASE!$X4754&lt;&gt;1,"",DATABASE!Q4754)</f>
        <v/>
      </c>
      <c r="G4756" s="94">
        <f>IF(DATABASE!$X4754&lt;&gt;1,"",DATABASE!C4754)</f>
        <v/>
      </c>
      <c r="H4756" s="94">
        <f>IF(DATABASE!$X4754&lt;&gt;1,"",DATABASE!D4754)</f>
        <v/>
      </c>
      <c r="I4756" s="93">
        <f>IF(DATABASE!$X4754&lt;&gt;1,"",DATABASE!S4754)</f>
        <v/>
      </c>
    </row>
    <row r="4757" ht="16.5" customHeight="1" s="111">
      <c r="A4757" s="92">
        <f>IF(DATABASE!$X4755&lt;&gt;1,"",DATABASE!B4755)</f>
        <v/>
      </c>
      <c r="B4757" s="93">
        <f>IF(DATABASE!$X4755&lt;&gt;1,"",DATABASE!M4755)</f>
        <v/>
      </c>
      <c r="C4757" s="94">
        <f>IF(DATABASE!$X4755&lt;&gt;1,"",DATABASE!A4755)</f>
        <v/>
      </c>
      <c r="D4757" s="94">
        <f>IF(DATABASE!$X4755&lt;&gt;1,"",DATABASE!P4755)</f>
        <v/>
      </c>
      <c r="E4757" s="94">
        <f>IF(DATABASE!$X4755&lt;&gt;1,"",DATABASE!L4755)</f>
        <v/>
      </c>
      <c r="F4757" s="94">
        <f>IF(DATABASE!$X4755&lt;&gt;1,"",DATABASE!Q4755)</f>
        <v/>
      </c>
      <c r="G4757" s="94">
        <f>IF(DATABASE!$X4755&lt;&gt;1,"",DATABASE!C4755)</f>
        <v/>
      </c>
      <c r="H4757" s="94">
        <f>IF(DATABASE!$X4755&lt;&gt;1,"",DATABASE!D4755)</f>
        <v/>
      </c>
      <c r="I4757" s="93">
        <f>IF(DATABASE!$X4755&lt;&gt;1,"",DATABASE!S4755)</f>
        <v/>
      </c>
    </row>
    <row r="4758" ht="16.5" customHeight="1" s="111">
      <c r="A4758" s="92">
        <f>IF(DATABASE!$X4756&lt;&gt;1,"",DATABASE!B4756)</f>
        <v/>
      </c>
      <c r="B4758" s="93">
        <f>IF(DATABASE!$X4756&lt;&gt;1,"",DATABASE!M4756)</f>
        <v/>
      </c>
      <c r="C4758" s="94">
        <f>IF(DATABASE!$X4756&lt;&gt;1,"",DATABASE!A4756)</f>
        <v/>
      </c>
      <c r="D4758" s="94">
        <f>IF(DATABASE!$X4756&lt;&gt;1,"",DATABASE!P4756)</f>
        <v/>
      </c>
      <c r="E4758" s="94">
        <f>IF(DATABASE!$X4756&lt;&gt;1,"",DATABASE!L4756)</f>
        <v/>
      </c>
      <c r="F4758" s="94">
        <f>IF(DATABASE!$X4756&lt;&gt;1,"",DATABASE!Q4756)</f>
        <v/>
      </c>
      <c r="G4758" s="94">
        <f>IF(DATABASE!$X4756&lt;&gt;1,"",DATABASE!C4756)</f>
        <v/>
      </c>
      <c r="H4758" s="94">
        <f>IF(DATABASE!$X4756&lt;&gt;1,"",DATABASE!D4756)</f>
        <v/>
      </c>
      <c r="I4758" s="93">
        <f>IF(DATABASE!$X4756&lt;&gt;1,"",DATABASE!S4756)</f>
        <v/>
      </c>
    </row>
    <row r="4759" ht="16.5" customHeight="1" s="111">
      <c r="A4759" s="92">
        <f>IF(DATABASE!$X4757&lt;&gt;1,"",DATABASE!B4757)</f>
        <v/>
      </c>
      <c r="B4759" s="93">
        <f>IF(DATABASE!$X4757&lt;&gt;1,"",DATABASE!M4757)</f>
        <v/>
      </c>
      <c r="C4759" s="94">
        <f>IF(DATABASE!$X4757&lt;&gt;1,"",DATABASE!A4757)</f>
        <v/>
      </c>
      <c r="D4759" s="94">
        <f>IF(DATABASE!$X4757&lt;&gt;1,"",DATABASE!P4757)</f>
        <v/>
      </c>
      <c r="E4759" s="94">
        <f>IF(DATABASE!$X4757&lt;&gt;1,"",DATABASE!L4757)</f>
        <v/>
      </c>
      <c r="F4759" s="94">
        <f>IF(DATABASE!$X4757&lt;&gt;1,"",DATABASE!Q4757)</f>
        <v/>
      </c>
      <c r="G4759" s="94">
        <f>IF(DATABASE!$X4757&lt;&gt;1,"",DATABASE!C4757)</f>
        <v/>
      </c>
      <c r="H4759" s="94">
        <f>IF(DATABASE!$X4757&lt;&gt;1,"",DATABASE!D4757)</f>
        <v/>
      </c>
      <c r="I4759" s="93">
        <f>IF(DATABASE!$X4757&lt;&gt;1,"",DATABASE!S4757)</f>
        <v/>
      </c>
    </row>
    <row r="4760" ht="16.5" customHeight="1" s="111">
      <c r="A4760" s="92">
        <f>IF(DATABASE!$X4758&lt;&gt;1,"",DATABASE!B4758)</f>
        <v/>
      </c>
      <c r="B4760" s="93">
        <f>IF(DATABASE!$X4758&lt;&gt;1,"",DATABASE!M4758)</f>
        <v/>
      </c>
      <c r="C4760" s="94">
        <f>IF(DATABASE!$X4758&lt;&gt;1,"",DATABASE!A4758)</f>
        <v/>
      </c>
      <c r="D4760" s="94">
        <f>IF(DATABASE!$X4758&lt;&gt;1,"",DATABASE!P4758)</f>
        <v/>
      </c>
      <c r="E4760" s="94">
        <f>IF(DATABASE!$X4758&lt;&gt;1,"",DATABASE!L4758)</f>
        <v/>
      </c>
      <c r="F4760" s="94">
        <f>IF(DATABASE!$X4758&lt;&gt;1,"",DATABASE!Q4758)</f>
        <v/>
      </c>
      <c r="G4760" s="94">
        <f>IF(DATABASE!$X4758&lt;&gt;1,"",DATABASE!C4758)</f>
        <v/>
      </c>
      <c r="H4760" s="94">
        <f>IF(DATABASE!$X4758&lt;&gt;1,"",DATABASE!D4758)</f>
        <v/>
      </c>
      <c r="I4760" s="93">
        <f>IF(DATABASE!$X4758&lt;&gt;1,"",DATABASE!S4758)</f>
        <v/>
      </c>
    </row>
    <row r="4761" ht="16.5" customHeight="1" s="111">
      <c r="A4761" s="92">
        <f>IF(DATABASE!$X4759&lt;&gt;1,"",DATABASE!B4759)</f>
        <v/>
      </c>
      <c r="B4761" s="93">
        <f>IF(DATABASE!$X4759&lt;&gt;1,"",DATABASE!M4759)</f>
        <v/>
      </c>
      <c r="C4761" s="94">
        <f>IF(DATABASE!$X4759&lt;&gt;1,"",DATABASE!A4759)</f>
        <v/>
      </c>
      <c r="D4761" s="94">
        <f>IF(DATABASE!$X4759&lt;&gt;1,"",DATABASE!P4759)</f>
        <v/>
      </c>
      <c r="E4761" s="94">
        <f>IF(DATABASE!$X4759&lt;&gt;1,"",DATABASE!L4759)</f>
        <v/>
      </c>
      <c r="F4761" s="94">
        <f>IF(DATABASE!$X4759&lt;&gt;1,"",DATABASE!Q4759)</f>
        <v/>
      </c>
      <c r="G4761" s="94">
        <f>IF(DATABASE!$X4759&lt;&gt;1,"",DATABASE!C4759)</f>
        <v/>
      </c>
      <c r="H4761" s="94">
        <f>IF(DATABASE!$X4759&lt;&gt;1,"",DATABASE!D4759)</f>
        <v/>
      </c>
      <c r="I4761" s="93">
        <f>IF(DATABASE!$X4759&lt;&gt;1,"",DATABASE!S4759)</f>
        <v/>
      </c>
    </row>
    <row r="4762" ht="16.5" customHeight="1" s="111">
      <c r="A4762" s="92">
        <f>IF(DATABASE!$X4760&lt;&gt;1,"",DATABASE!B4760)</f>
        <v/>
      </c>
      <c r="B4762" s="93">
        <f>IF(DATABASE!$X4760&lt;&gt;1,"",DATABASE!M4760)</f>
        <v/>
      </c>
      <c r="C4762" s="94">
        <f>IF(DATABASE!$X4760&lt;&gt;1,"",DATABASE!A4760)</f>
        <v/>
      </c>
      <c r="D4762" s="94">
        <f>IF(DATABASE!$X4760&lt;&gt;1,"",DATABASE!P4760)</f>
        <v/>
      </c>
      <c r="E4762" s="94">
        <f>IF(DATABASE!$X4760&lt;&gt;1,"",DATABASE!L4760)</f>
        <v/>
      </c>
      <c r="F4762" s="94">
        <f>IF(DATABASE!$X4760&lt;&gt;1,"",DATABASE!Q4760)</f>
        <v/>
      </c>
      <c r="G4762" s="94">
        <f>IF(DATABASE!$X4760&lt;&gt;1,"",DATABASE!C4760)</f>
        <v/>
      </c>
      <c r="H4762" s="94">
        <f>IF(DATABASE!$X4760&lt;&gt;1,"",DATABASE!D4760)</f>
        <v/>
      </c>
      <c r="I4762" s="93">
        <f>IF(DATABASE!$X4760&lt;&gt;1,"",DATABASE!S4760)</f>
        <v/>
      </c>
    </row>
    <row r="4763" ht="16.5" customHeight="1" s="111">
      <c r="A4763" s="92">
        <f>IF(DATABASE!$X4761&lt;&gt;1,"",DATABASE!B4761)</f>
        <v/>
      </c>
      <c r="B4763" s="93">
        <f>IF(DATABASE!$X4761&lt;&gt;1,"",DATABASE!M4761)</f>
        <v/>
      </c>
      <c r="C4763" s="94">
        <f>IF(DATABASE!$X4761&lt;&gt;1,"",DATABASE!A4761)</f>
        <v/>
      </c>
      <c r="D4763" s="94">
        <f>IF(DATABASE!$X4761&lt;&gt;1,"",DATABASE!P4761)</f>
        <v/>
      </c>
      <c r="E4763" s="94">
        <f>IF(DATABASE!$X4761&lt;&gt;1,"",DATABASE!L4761)</f>
        <v/>
      </c>
      <c r="F4763" s="94">
        <f>IF(DATABASE!$X4761&lt;&gt;1,"",DATABASE!Q4761)</f>
        <v/>
      </c>
      <c r="G4763" s="94">
        <f>IF(DATABASE!$X4761&lt;&gt;1,"",DATABASE!C4761)</f>
        <v/>
      </c>
      <c r="H4763" s="94">
        <f>IF(DATABASE!$X4761&lt;&gt;1,"",DATABASE!D4761)</f>
        <v/>
      </c>
      <c r="I4763" s="93">
        <f>IF(DATABASE!$X4761&lt;&gt;1,"",DATABASE!S4761)</f>
        <v/>
      </c>
    </row>
    <row r="4764" ht="16.5" customHeight="1" s="111">
      <c r="A4764" s="92">
        <f>IF(DATABASE!$X4762&lt;&gt;1,"",DATABASE!B4762)</f>
        <v/>
      </c>
      <c r="B4764" s="93">
        <f>IF(DATABASE!$X4762&lt;&gt;1,"",DATABASE!M4762)</f>
        <v/>
      </c>
      <c r="C4764" s="94">
        <f>IF(DATABASE!$X4762&lt;&gt;1,"",DATABASE!A4762)</f>
        <v/>
      </c>
      <c r="D4764" s="94">
        <f>IF(DATABASE!$X4762&lt;&gt;1,"",DATABASE!P4762)</f>
        <v/>
      </c>
      <c r="E4764" s="94">
        <f>IF(DATABASE!$X4762&lt;&gt;1,"",DATABASE!L4762)</f>
        <v/>
      </c>
      <c r="F4764" s="94">
        <f>IF(DATABASE!$X4762&lt;&gt;1,"",DATABASE!Q4762)</f>
        <v/>
      </c>
      <c r="G4764" s="94">
        <f>IF(DATABASE!$X4762&lt;&gt;1,"",DATABASE!C4762)</f>
        <v/>
      </c>
      <c r="H4764" s="94">
        <f>IF(DATABASE!$X4762&lt;&gt;1,"",DATABASE!D4762)</f>
        <v/>
      </c>
      <c r="I4764" s="93">
        <f>IF(DATABASE!$X4762&lt;&gt;1,"",DATABASE!S4762)</f>
        <v/>
      </c>
    </row>
    <row r="4765" ht="16.5" customHeight="1" s="111">
      <c r="A4765" s="92">
        <f>IF(DATABASE!$X4763&lt;&gt;1,"",DATABASE!B4763)</f>
        <v/>
      </c>
      <c r="B4765" s="93">
        <f>IF(DATABASE!$X4763&lt;&gt;1,"",DATABASE!M4763)</f>
        <v/>
      </c>
      <c r="C4765" s="94">
        <f>IF(DATABASE!$X4763&lt;&gt;1,"",DATABASE!A4763)</f>
        <v/>
      </c>
      <c r="D4765" s="94">
        <f>IF(DATABASE!$X4763&lt;&gt;1,"",DATABASE!P4763)</f>
        <v/>
      </c>
      <c r="E4765" s="94">
        <f>IF(DATABASE!$X4763&lt;&gt;1,"",DATABASE!L4763)</f>
        <v/>
      </c>
      <c r="F4765" s="94">
        <f>IF(DATABASE!$X4763&lt;&gt;1,"",DATABASE!Q4763)</f>
        <v/>
      </c>
      <c r="G4765" s="94">
        <f>IF(DATABASE!$X4763&lt;&gt;1,"",DATABASE!C4763)</f>
        <v/>
      </c>
      <c r="H4765" s="94">
        <f>IF(DATABASE!$X4763&lt;&gt;1,"",DATABASE!D4763)</f>
        <v/>
      </c>
      <c r="I4765" s="93">
        <f>IF(DATABASE!$X4763&lt;&gt;1,"",DATABASE!S4763)</f>
        <v/>
      </c>
    </row>
    <row r="4766" ht="16.5" customHeight="1" s="111">
      <c r="A4766" s="92">
        <f>IF(DATABASE!$X4764&lt;&gt;1,"",DATABASE!B4764)</f>
        <v/>
      </c>
      <c r="B4766" s="93">
        <f>IF(DATABASE!$X4764&lt;&gt;1,"",DATABASE!M4764)</f>
        <v/>
      </c>
      <c r="C4766" s="94">
        <f>IF(DATABASE!$X4764&lt;&gt;1,"",DATABASE!A4764)</f>
        <v/>
      </c>
      <c r="D4766" s="94">
        <f>IF(DATABASE!$X4764&lt;&gt;1,"",DATABASE!P4764)</f>
        <v/>
      </c>
      <c r="E4766" s="94">
        <f>IF(DATABASE!$X4764&lt;&gt;1,"",DATABASE!L4764)</f>
        <v/>
      </c>
      <c r="F4766" s="94">
        <f>IF(DATABASE!$X4764&lt;&gt;1,"",DATABASE!Q4764)</f>
        <v/>
      </c>
      <c r="G4766" s="94">
        <f>IF(DATABASE!$X4764&lt;&gt;1,"",DATABASE!C4764)</f>
        <v/>
      </c>
      <c r="H4766" s="94">
        <f>IF(DATABASE!$X4764&lt;&gt;1,"",DATABASE!D4764)</f>
        <v/>
      </c>
      <c r="I4766" s="93">
        <f>IF(DATABASE!$X4764&lt;&gt;1,"",DATABASE!S4764)</f>
        <v/>
      </c>
    </row>
    <row r="4767" ht="16.5" customHeight="1" s="111">
      <c r="A4767" s="92">
        <f>IF(DATABASE!$X4765&lt;&gt;1,"",DATABASE!B4765)</f>
        <v/>
      </c>
      <c r="B4767" s="93">
        <f>IF(DATABASE!$X4765&lt;&gt;1,"",DATABASE!M4765)</f>
        <v/>
      </c>
      <c r="C4767" s="94">
        <f>IF(DATABASE!$X4765&lt;&gt;1,"",DATABASE!A4765)</f>
        <v/>
      </c>
      <c r="D4767" s="94">
        <f>IF(DATABASE!$X4765&lt;&gt;1,"",DATABASE!P4765)</f>
        <v/>
      </c>
      <c r="E4767" s="94">
        <f>IF(DATABASE!$X4765&lt;&gt;1,"",DATABASE!L4765)</f>
        <v/>
      </c>
      <c r="F4767" s="94">
        <f>IF(DATABASE!$X4765&lt;&gt;1,"",DATABASE!Q4765)</f>
        <v/>
      </c>
      <c r="G4767" s="94">
        <f>IF(DATABASE!$X4765&lt;&gt;1,"",DATABASE!C4765)</f>
        <v/>
      </c>
      <c r="H4767" s="94">
        <f>IF(DATABASE!$X4765&lt;&gt;1,"",DATABASE!D4765)</f>
        <v/>
      </c>
      <c r="I4767" s="93">
        <f>IF(DATABASE!$X4765&lt;&gt;1,"",DATABASE!S4765)</f>
        <v/>
      </c>
    </row>
    <row r="4768" ht="16.5" customHeight="1" s="111">
      <c r="A4768" s="92">
        <f>IF(DATABASE!$X4766&lt;&gt;1,"",DATABASE!B4766)</f>
        <v/>
      </c>
      <c r="B4768" s="93">
        <f>IF(DATABASE!$X4766&lt;&gt;1,"",DATABASE!M4766)</f>
        <v/>
      </c>
      <c r="C4768" s="94">
        <f>IF(DATABASE!$X4766&lt;&gt;1,"",DATABASE!A4766)</f>
        <v/>
      </c>
      <c r="D4768" s="94">
        <f>IF(DATABASE!$X4766&lt;&gt;1,"",DATABASE!P4766)</f>
        <v/>
      </c>
      <c r="E4768" s="94">
        <f>IF(DATABASE!$X4766&lt;&gt;1,"",DATABASE!L4766)</f>
        <v/>
      </c>
      <c r="F4768" s="94">
        <f>IF(DATABASE!$X4766&lt;&gt;1,"",DATABASE!Q4766)</f>
        <v/>
      </c>
      <c r="G4768" s="94">
        <f>IF(DATABASE!$X4766&lt;&gt;1,"",DATABASE!C4766)</f>
        <v/>
      </c>
      <c r="H4768" s="94">
        <f>IF(DATABASE!$X4766&lt;&gt;1,"",DATABASE!D4766)</f>
        <v/>
      </c>
      <c r="I4768" s="93">
        <f>IF(DATABASE!$X4766&lt;&gt;1,"",DATABASE!S4766)</f>
        <v/>
      </c>
    </row>
    <row r="4769" ht="16.5" customHeight="1" s="111">
      <c r="A4769" s="92">
        <f>IF(DATABASE!$X4767&lt;&gt;1,"",DATABASE!B4767)</f>
        <v/>
      </c>
      <c r="B4769" s="93">
        <f>IF(DATABASE!$X4767&lt;&gt;1,"",DATABASE!M4767)</f>
        <v/>
      </c>
      <c r="C4769" s="94">
        <f>IF(DATABASE!$X4767&lt;&gt;1,"",DATABASE!A4767)</f>
        <v/>
      </c>
      <c r="D4769" s="94">
        <f>IF(DATABASE!$X4767&lt;&gt;1,"",DATABASE!P4767)</f>
        <v/>
      </c>
      <c r="E4769" s="94">
        <f>IF(DATABASE!$X4767&lt;&gt;1,"",DATABASE!L4767)</f>
        <v/>
      </c>
      <c r="F4769" s="94">
        <f>IF(DATABASE!$X4767&lt;&gt;1,"",DATABASE!Q4767)</f>
        <v/>
      </c>
      <c r="G4769" s="94">
        <f>IF(DATABASE!$X4767&lt;&gt;1,"",DATABASE!C4767)</f>
        <v/>
      </c>
      <c r="H4769" s="94">
        <f>IF(DATABASE!$X4767&lt;&gt;1,"",DATABASE!D4767)</f>
        <v/>
      </c>
      <c r="I4769" s="93">
        <f>IF(DATABASE!$X4767&lt;&gt;1,"",DATABASE!S4767)</f>
        <v/>
      </c>
    </row>
    <row r="4770" ht="16.5" customHeight="1" s="111">
      <c r="A4770" s="92">
        <f>IF(DATABASE!$X4768&lt;&gt;1,"",DATABASE!B4768)</f>
        <v/>
      </c>
      <c r="B4770" s="93">
        <f>IF(DATABASE!$X4768&lt;&gt;1,"",DATABASE!M4768)</f>
        <v/>
      </c>
      <c r="C4770" s="94">
        <f>IF(DATABASE!$X4768&lt;&gt;1,"",DATABASE!A4768)</f>
        <v/>
      </c>
      <c r="D4770" s="94">
        <f>IF(DATABASE!$X4768&lt;&gt;1,"",DATABASE!P4768)</f>
        <v/>
      </c>
      <c r="E4770" s="94">
        <f>IF(DATABASE!$X4768&lt;&gt;1,"",DATABASE!L4768)</f>
        <v/>
      </c>
      <c r="F4770" s="94">
        <f>IF(DATABASE!$X4768&lt;&gt;1,"",DATABASE!Q4768)</f>
        <v/>
      </c>
      <c r="G4770" s="94">
        <f>IF(DATABASE!$X4768&lt;&gt;1,"",DATABASE!C4768)</f>
        <v/>
      </c>
      <c r="H4770" s="94">
        <f>IF(DATABASE!$X4768&lt;&gt;1,"",DATABASE!D4768)</f>
        <v/>
      </c>
      <c r="I4770" s="93">
        <f>IF(DATABASE!$X4768&lt;&gt;1,"",DATABASE!S4768)</f>
        <v/>
      </c>
    </row>
    <row r="4771" ht="16.5" customHeight="1" s="111">
      <c r="A4771" s="92">
        <f>IF(DATABASE!$X4769&lt;&gt;1,"",DATABASE!B4769)</f>
        <v/>
      </c>
      <c r="B4771" s="93">
        <f>IF(DATABASE!$X4769&lt;&gt;1,"",DATABASE!M4769)</f>
        <v/>
      </c>
      <c r="C4771" s="94">
        <f>IF(DATABASE!$X4769&lt;&gt;1,"",DATABASE!A4769)</f>
        <v/>
      </c>
      <c r="D4771" s="94">
        <f>IF(DATABASE!$X4769&lt;&gt;1,"",DATABASE!P4769)</f>
        <v/>
      </c>
      <c r="E4771" s="94">
        <f>IF(DATABASE!$X4769&lt;&gt;1,"",DATABASE!L4769)</f>
        <v/>
      </c>
      <c r="F4771" s="94">
        <f>IF(DATABASE!$X4769&lt;&gt;1,"",DATABASE!Q4769)</f>
        <v/>
      </c>
      <c r="G4771" s="94">
        <f>IF(DATABASE!$X4769&lt;&gt;1,"",DATABASE!C4769)</f>
        <v/>
      </c>
      <c r="H4771" s="94">
        <f>IF(DATABASE!$X4769&lt;&gt;1,"",DATABASE!D4769)</f>
        <v/>
      </c>
      <c r="I4771" s="93">
        <f>IF(DATABASE!$X4769&lt;&gt;1,"",DATABASE!S4769)</f>
        <v/>
      </c>
    </row>
    <row r="4772" ht="16.5" customHeight="1" s="111">
      <c r="A4772" s="92">
        <f>IF(DATABASE!$X4770&lt;&gt;1,"",DATABASE!B4770)</f>
        <v/>
      </c>
      <c r="B4772" s="93">
        <f>IF(DATABASE!$X4770&lt;&gt;1,"",DATABASE!M4770)</f>
        <v/>
      </c>
      <c r="C4772" s="94">
        <f>IF(DATABASE!$X4770&lt;&gt;1,"",DATABASE!A4770)</f>
        <v/>
      </c>
      <c r="D4772" s="94">
        <f>IF(DATABASE!$X4770&lt;&gt;1,"",DATABASE!P4770)</f>
        <v/>
      </c>
      <c r="E4772" s="94">
        <f>IF(DATABASE!$X4770&lt;&gt;1,"",DATABASE!L4770)</f>
        <v/>
      </c>
      <c r="F4772" s="94">
        <f>IF(DATABASE!$X4770&lt;&gt;1,"",DATABASE!Q4770)</f>
        <v/>
      </c>
      <c r="G4772" s="94">
        <f>IF(DATABASE!$X4770&lt;&gt;1,"",DATABASE!C4770)</f>
        <v/>
      </c>
      <c r="H4772" s="94">
        <f>IF(DATABASE!$X4770&lt;&gt;1,"",DATABASE!D4770)</f>
        <v/>
      </c>
      <c r="I4772" s="93">
        <f>IF(DATABASE!$X4770&lt;&gt;1,"",DATABASE!S4770)</f>
        <v/>
      </c>
    </row>
    <row r="4773" ht="16.5" customHeight="1" s="111">
      <c r="A4773" s="92">
        <f>IF(DATABASE!$X4771&lt;&gt;1,"",DATABASE!B4771)</f>
        <v/>
      </c>
      <c r="B4773" s="93">
        <f>IF(DATABASE!$X4771&lt;&gt;1,"",DATABASE!M4771)</f>
        <v/>
      </c>
      <c r="C4773" s="94">
        <f>IF(DATABASE!$X4771&lt;&gt;1,"",DATABASE!A4771)</f>
        <v/>
      </c>
      <c r="D4773" s="94">
        <f>IF(DATABASE!$X4771&lt;&gt;1,"",DATABASE!P4771)</f>
        <v/>
      </c>
      <c r="E4773" s="94">
        <f>IF(DATABASE!$X4771&lt;&gt;1,"",DATABASE!L4771)</f>
        <v/>
      </c>
      <c r="F4773" s="94">
        <f>IF(DATABASE!$X4771&lt;&gt;1,"",DATABASE!Q4771)</f>
        <v/>
      </c>
      <c r="G4773" s="94">
        <f>IF(DATABASE!$X4771&lt;&gt;1,"",DATABASE!C4771)</f>
        <v/>
      </c>
      <c r="H4773" s="94">
        <f>IF(DATABASE!$X4771&lt;&gt;1,"",DATABASE!D4771)</f>
        <v/>
      </c>
      <c r="I4773" s="93">
        <f>IF(DATABASE!$X4771&lt;&gt;1,"",DATABASE!S4771)</f>
        <v/>
      </c>
    </row>
    <row r="4774" ht="16.5" customHeight="1" s="111">
      <c r="A4774" s="92">
        <f>IF(DATABASE!$X4772&lt;&gt;1,"",DATABASE!B4772)</f>
        <v/>
      </c>
      <c r="B4774" s="93">
        <f>IF(DATABASE!$X4772&lt;&gt;1,"",DATABASE!M4772)</f>
        <v/>
      </c>
      <c r="C4774" s="94">
        <f>IF(DATABASE!$X4772&lt;&gt;1,"",DATABASE!A4772)</f>
        <v/>
      </c>
      <c r="D4774" s="94">
        <f>IF(DATABASE!$X4772&lt;&gt;1,"",DATABASE!P4772)</f>
        <v/>
      </c>
      <c r="E4774" s="94">
        <f>IF(DATABASE!$X4772&lt;&gt;1,"",DATABASE!L4772)</f>
        <v/>
      </c>
      <c r="F4774" s="94">
        <f>IF(DATABASE!$X4772&lt;&gt;1,"",DATABASE!Q4772)</f>
        <v/>
      </c>
      <c r="G4774" s="94">
        <f>IF(DATABASE!$X4772&lt;&gt;1,"",DATABASE!C4772)</f>
        <v/>
      </c>
      <c r="H4774" s="94">
        <f>IF(DATABASE!$X4772&lt;&gt;1,"",DATABASE!D4772)</f>
        <v/>
      </c>
      <c r="I4774" s="93">
        <f>IF(DATABASE!$X4772&lt;&gt;1,"",DATABASE!S4772)</f>
        <v/>
      </c>
    </row>
    <row r="4775" ht="16.5" customHeight="1" s="111">
      <c r="A4775" s="92">
        <f>IF(DATABASE!$X4773&lt;&gt;1,"",DATABASE!B4773)</f>
        <v/>
      </c>
      <c r="B4775" s="93">
        <f>IF(DATABASE!$X4773&lt;&gt;1,"",DATABASE!M4773)</f>
        <v/>
      </c>
      <c r="C4775" s="94">
        <f>IF(DATABASE!$X4773&lt;&gt;1,"",DATABASE!A4773)</f>
        <v/>
      </c>
      <c r="D4775" s="94">
        <f>IF(DATABASE!$X4773&lt;&gt;1,"",DATABASE!P4773)</f>
        <v/>
      </c>
      <c r="E4775" s="94">
        <f>IF(DATABASE!$X4773&lt;&gt;1,"",DATABASE!L4773)</f>
        <v/>
      </c>
      <c r="F4775" s="94">
        <f>IF(DATABASE!$X4773&lt;&gt;1,"",DATABASE!Q4773)</f>
        <v/>
      </c>
      <c r="G4775" s="94">
        <f>IF(DATABASE!$X4773&lt;&gt;1,"",DATABASE!C4773)</f>
        <v/>
      </c>
      <c r="H4775" s="94">
        <f>IF(DATABASE!$X4773&lt;&gt;1,"",DATABASE!D4773)</f>
        <v/>
      </c>
      <c r="I4775" s="93">
        <f>IF(DATABASE!$X4773&lt;&gt;1,"",DATABASE!S4773)</f>
        <v/>
      </c>
    </row>
    <row r="4776" ht="16.5" customHeight="1" s="111">
      <c r="A4776" s="92">
        <f>IF(DATABASE!$X4774&lt;&gt;1,"",DATABASE!B4774)</f>
        <v/>
      </c>
      <c r="B4776" s="93">
        <f>IF(DATABASE!$X4774&lt;&gt;1,"",DATABASE!M4774)</f>
        <v/>
      </c>
      <c r="C4776" s="94">
        <f>IF(DATABASE!$X4774&lt;&gt;1,"",DATABASE!A4774)</f>
        <v/>
      </c>
      <c r="D4776" s="94">
        <f>IF(DATABASE!$X4774&lt;&gt;1,"",DATABASE!P4774)</f>
        <v/>
      </c>
      <c r="E4776" s="94">
        <f>IF(DATABASE!$X4774&lt;&gt;1,"",DATABASE!L4774)</f>
        <v/>
      </c>
      <c r="F4776" s="94">
        <f>IF(DATABASE!$X4774&lt;&gt;1,"",DATABASE!Q4774)</f>
        <v/>
      </c>
      <c r="G4776" s="94">
        <f>IF(DATABASE!$X4774&lt;&gt;1,"",DATABASE!C4774)</f>
        <v/>
      </c>
      <c r="H4776" s="94">
        <f>IF(DATABASE!$X4774&lt;&gt;1,"",DATABASE!D4774)</f>
        <v/>
      </c>
      <c r="I4776" s="93">
        <f>IF(DATABASE!$X4774&lt;&gt;1,"",DATABASE!S4774)</f>
        <v/>
      </c>
    </row>
    <row r="4777" ht="16.5" customHeight="1" s="111">
      <c r="A4777" s="92">
        <f>IF(DATABASE!$X4775&lt;&gt;1,"",DATABASE!B4775)</f>
        <v/>
      </c>
      <c r="B4777" s="93">
        <f>IF(DATABASE!$X4775&lt;&gt;1,"",DATABASE!M4775)</f>
        <v/>
      </c>
      <c r="C4777" s="94">
        <f>IF(DATABASE!$X4775&lt;&gt;1,"",DATABASE!A4775)</f>
        <v/>
      </c>
      <c r="D4777" s="94">
        <f>IF(DATABASE!$X4775&lt;&gt;1,"",DATABASE!P4775)</f>
        <v/>
      </c>
      <c r="E4777" s="94">
        <f>IF(DATABASE!$X4775&lt;&gt;1,"",DATABASE!L4775)</f>
        <v/>
      </c>
      <c r="F4777" s="94">
        <f>IF(DATABASE!$X4775&lt;&gt;1,"",DATABASE!Q4775)</f>
        <v/>
      </c>
      <c r="G4777" s="94">
        <f>IF(DATABASE!$X4775&lt;&gt;1,"",DATABASE!C4775)</f>
        <v/>
      </c>
      <c r="H4777" s="94">
        <f>IF(DATABASE!$X4775&lt;&gt;1,"",DATABASE!D4775)</f>
        <v/>
      </c>
      <c r="I4777" s="93">
        <f>IF(DATABASE!$X4775&lt;&gt;1,"",DATABASE!S4775)</f>
        <v/>
      </c>
    </row>
    <row r="4778" ht="16.5" customHeight="1" s="111">
      <c r="A4778" s="92">
        <f>IF(DATABASE!$X4776&lt;&gt;1,"",DATABASE!B4776)</f>
        <v/>
      </c>
      <c r="B4778" s="93">
        <f>IF(DATABASE!$X4776&lt;&gt;1,"",DATABASE!M4776)</f>
        <v/>
      </c>
      <c r="C4778" s="94">
        <f>IF(DATABASE!$X4776&lt;&gt;1,"",DATABASE!A4776)</f>
        <v/>
      </c>
      <c r="D4778" s="94">
        <f>IF(DATABASE!$X4776&lt;&gt;1,"",DATABASE!P4776)</f>
        <v/>
      </c>
      <c r="E4778" s="94">
        <f>IF(DATABASE!$X4776&lt;&gt;1,"",DATABASE!L4776)</f>
        <v/>
      </c>
      <c r="F4778" s="94">
        <f>IF(DATABASE!$X4776&lt;&gt;1,"",DATABASE!Q4776)</f>
        <v/>
      </c>
      <c r="G4778" s="94">
        <f>IF(DATABASE!$X4776&lt;&gt;1,"",DATABASE!C4776)</f>
        <v/>
      </c>
      <c r="H4778" s="94">
        <f>IF(DATABASE!$X4776&lt;&gt;1,"",DATABASE!D4776)</f>
        <v/>
      </c>
      <c r="I4778" s="93">
        <f>IF(DATABASE!$X4776&lt;&gt;1,"",DATABASE!S4776)</f>
        <v/>
      </c>
    </row>
    <row r="4779" ht="16.5" customHeight="1" s="111">
      <c r="A4779" s="92">
        <f>IF(DATABASE!$X4777&lt;&gt;1,"",DATABASE!B4777)</f>
        <v/>
      </c>
      <c r="B4779" s="93">
        <f>IF(DATABASE!$X4777&lt;&gt;1,"",DATABASE!M4777)</f>
        <v/>
      </c>
      <c r="C4779" s="94">
        <f>IF(DATABASE!$X4777&lt;&gt;1,"",DATABASE!A4777)</f>
        <v/>
      </c>
      <c r="D4779" s="94">
        <f>IF(DATABASE!$X4777&lt;&gt;1,"",DATABASE!P4777)</f>
        <v/>
      </c>
      <c r="E4779" s="94">
        <f>IF(DATABASE!$X4777&lt;&gt;1,"",DATABASE!L4777)</f>
        <v/>
      </c>
      <c r="F4779" s="94">
        <f>IF(DATABASE!$X4777&lt;&gt;1,"",DATABASE!Q4777)</f>
        <v/>
      </c>
      <c r="G4779" s="94">
        <f>IF(DATABASE!$X4777&lt;&gt;1,"",DATABASE!C4777)</f>
        <v/>
      </c>
      <c r="H4779" s="94">
        <f>IF(DATABASE!$X4777&lt;&gt;1,"",DATABASE!D4777)</f>
        <v/>
      </c>
      <c r="I4779" s="93">
        <f>IF(DATABASE!$X4777&lt;&gt;1,"",DATABASE!S4777)</f>
        <v/>
      </c>
    </row>
    <row r="4780" ht="16.5" customHeight="1" s="111">
      <c r="A4780" s="92">
        <f>IF(DATABASE!$X4778&lt;&gt;1,"",DATABASE!B4778)</f>
        <v/>
      </c>
      <c r="B4780" s="93">
        <f>IF(DATABASE!$X4778&lt;&gt;1,"",DATABASE!M4778)</f>
        <v/>
      </c>
      <c r="C4780" s="94">
        <f>IF(DATABASE!$X4778&lt;&gt;1,"",DATABASE!A4778)</f>
        <v/>
      </c>
      <c r="D4780" s="94">
        <f>IF(DATABASE!$X4778&lt;&gt;1,"",DATABASE!P4778)</f>
        <v/>
      </c>
      <c r="E4780" s="94">
        <f>IF(DATABASE!$X4778&lt;&gt;1,"",DATABASE!L4778)</f>
        <v/>
      </c>
      <c r="F4780" s="94">
        <f>IF(DATABASE!$X4778&lt;&gt;1,"",DATABASE!Q4778)</f>
        <v/>
      </c>
      <c r="G4780" s="94">
        <f>IF(DATABASE!$X4778&lt;&gt;1,"",DATABASE!C4778)</f>
        <v/>
      </c>
      <c r="H4780" s="94">
        <f>IF(DATABASE!$X4778&lt;&gt;1,"",DATABASE!D4778)</f>
        <v/>
      </c>
      <c r="I4780" s="93">
        <f>IF(DATABASE!$X4778&lt;&gt;1,"",DATABASE!S4778)</f>
        <v/>
      </c>
    </row>
    <row r="4781" ht="16.5" customHeight="1" s="111">
      <c r="A4781" s="92">
        <f>IF(DATABASE!$X4779&lt;&gt;1,"",DATABASE!B4779)</f>
        <v/>
      </c>
      <c r="B4781" s="93">
        <f>IF(DATABASE!$X4779&lt;&gt;1,"",DATABASE!M4779)</f>
        <v/>
      </c>
      <c r="C4781" s="94">
        <f>IF(DATABASE!$X4779&lt;&gt;1,"",DATABASE!A4779)</f>
        <v/>
      </c>
      <c r="D4781" s="94">
        <f>IF(DATABASE!$X4779&lt;&gt;1,"",DATABASE!P4779)</f>
        <v/>
      </c>
      <c r="E4781" s="94">
        <f>IF(DATABASE!$X4779&lt;&gt;1,"",DATABASE!L4779)</f>
        <v/>
      </c>
      <c r="F4781" s="94">
        <f>IF(DATABASE!$X4779&lt;&gt;1,"",DATABASE!Q4779)</f>
        <v/>
      </c>
      <c r="G4781" s="94">
        <f>IF(DATABASE!$X4779&lt;&gt;1,"",DATABASE!C4779)</f>
        <v/>
      </c>
      <c r="H4781" s="94">
        <f>IF(DATABASE!$X4779&lt;&gt;1,"",DATABASE!D4779)</f>
        <v/>
      </c>
      <c r="I4781" s="93">
        <f>IF(DATABASE!$X4779&lt;&gt;1,"",DATABASE!S4779)</f>
        <v/>
      </c>
    </row>
    <row r="4782" ht="16.5" customHeight="1" s="111">
      <c r="A4782" s="92">
        <f>IF(DATABASE!$X4780&lt;&gt;1,"",DATABASE!B4780)</f>
        <v/>
      </c>
      <c r="B4782" s="93">
        <f>IF(DATABASE!$X4780&lt;&gt;1,"",DATABASE!M4780)</f>
        <v/>
      </c>
      <c r="C4782" s="94">
        <f>IF(DATABASE!$X4780&lt;&gt;1,"",DATABASE!A4780)</f>
        <v/>
      </c>
      <c r="D4782" s="94">
        <f>IF(DATABASE!$X4780&lt;&gt;1,"",DATABASE!P4780)</f>
        <v/>
      </c>
      <c r="E4782" s="94">
        <f>IF(DATABASE!$X4780&lt;&gt;1,"",DATABASE!L4780)</f>
        <v/>
      </c>
      <c r="F4782" s="94">
        <f>IF(DATABASE!$X4780&lt;&gt;1,"",DATABASE!Q4780)</f>
        <v/>
      </c>
      <c r="G4782" s="94">
        <f>IF(DATABASE!$X4780&lt;&gt;1,"",DATABASE!C4780)</f>
        <v/>
      </c>
      <c r="H4782" s="94">
        <f>IF(DATABASE!$X4780&lt;&gt;1,"",DATABASE!D4780)</f>
        <v/>
      </c>
      <c r="I4782" s="93">
        <f>IF(DATABASE!$X4780&lt;&gt;1,"",DATABASE!S4780)</f>
        <v/>
      </c>
    </row>
    <row r="4783" ht="16.5" customHeight="1" s="111">
      <c r="A4783" s="92">
        <f>IF(DATABASE!$X4781&lt;&gt;1,"",DATABASE!B4781)</f>
        <v/>
      </c>
      <c r="B4783" s="93">
        <f>IF(DATABASE!$X4781&lt;&gt;1,"",DATABASE!M4781)</f>
        <v/>
      </c>
      <c r="C4783" s="94">
        <f>IF(DATABASE!$X4781&lt;&gt;1,"",DATABASE!A4781)</f>
        <v/>
      </c>
      <c r="D4783" s="94">
        <f>IF(DATABASE!$X4781&lt;&gt;1,"",DATABASE!P4781)</f>
        <v/>
      </c>
      <c r="E4783" s="94">
        <f>IF(DATABASE!$X4781&lt;&gt;1,"",DATABASE!L4781)</f>
        <v/>
      </c>
      <c r="F4783" s="94">
        <f>IF(DATABASE!$X4781&lt;&gt;1,"",DATABASE!Q4781)</f>
        <v/>
      </c>
      <c r="G4783" s="94">
        <f>IF(DATABASE!$X4781&lt;&gt;1,"",DATABASE!C4781)</f>
        <v/>
      </c>
      <c r="H4783" s="94">
        <f>IF(DATABASE!$X4781&lt;&gt;1,"",DATABASE!D4781)</f>
        <v/>
      </c>
      <c r="I4783" s="93">
        <f>IF(DATABASE!$X4781&lt;&gt;1,"",DATABASE!S4781)</f>
        <v/>
      </c>
    </row>
    <row r="4784" ht="16.5" customHeight="1" s="111">
      <c r="A4784" s="92">
        <f>IF(DATABASE!$X4782&lt;&gt;1,"",DATABASE!B4782)</f>
        <v/>
      </c>
      <c r="B4784" s="93">
        <f>IF(DATABASE!$X4782&lt;&gt;1,"",DATABASE!M4782)</f>
        <v/>
      </c>
      <c r="C4784" s="94">
        <f>IF(DATABASE!$X4782&lt;&gt;1,"",DATABASE!A4782)</f>
        <v/>
      </c>
      <c r="D4784" s="94">
        <f>IF(DATABASE!$X4782&lt;&gt;1,"",DATABASE!P4782)</f>
        <v/>
      </c>
      <c r="E4784" s="94">
        <f>IF(DATABASE!$X4782&lt;&gt;1,"",DATABASE!L4782)</f>
        <v/>
      </c>
      <c r="F4784" s="94">
        <f>IF(DATABASE!$X4782&lt;&gt;1,"",DATABASE!Q4782)</f>
        <v/>
      </c>
      <c r="G4784" s="94">
        <f>IF(DATABASE!$X4782&lt;&gt;1,"",DATABASE!C4782)</f>
        <v/>
      </c>
      <c r="H4784" s="94">
        <f>IF(DATABASE!$X4782&lt;&gt;1,"",DATABASE!D4782)</f>
        <v/>
      </c>
      <c r="I4784" s="93">
        <f>IF(DATABASE!$X4782&lt;&gt;1,"",DATABASE!S4782)</f>
        <v/>
      </c>
    </row>
    <row r="4785" ht="16.5" customHeight="1" s="111">
      <c r="A4785" s="92">
        <f>IF(DATABASE!$X4783&lt;&gt;1,"",DATABASE!B4783)</f>
        <v/>
      </c>
      <c r="B4785" s="93">
        <f>IF(DATABASE!$X4783&lt;&gt;1,"",DATABASE!M4783)</f>
        <v/>
      </c>
      <c r="C4785" s="94">
        <f>IF(DATABASE!$X4783&lt;&gt;1,"",DATABASE!A4783)</f>
        <v/>
      </c>
      <c r="D4785" s="94">
        <f>IF(DATABASE!$X4783&lt;&gt;1,"",DATABASE!P4783)</f>
        <v/>
      </c>
      <c r="E4785" s="94">
        <f>IF(DATABASE!$X4783&lt;&gt;1,"",DATABASE!L4783)</f>
        <v/>
      </c>
      <c r="F4785" s="94">
        <f>IF(DATABASE!$X4783&lt;&gt;1,"",DATABASE!Q4783)</f>
        <v/>
      </c>
      <c r="G4785" s="94">
        <f>IF(DATABASE!$X4783&lt;&gt;1,"",DATABASE!C4783)</f>
        <v/>
      </c>
      <c r="H4785" s="94">
        <f>IF(DATABASE!$X4783&lt;&gt;1,"",DATABASE!D4783)</f>
        <v/>
      </c>
      <c r="I4785" s="93">
        <f>IF(DATABASE!$X4783&lt;&gt;1,"",DATABASE!S4783)</f>
        <v/>
      </c>
    </row>
    <row r="4786" ht="16.5" customHeight="1" s="111">
      <c r="A4786" s="92">
        <f>IF(DATABASE!$X4784&lt;&gt;1,"",DATABASE!B4784)</f>
        <v/>
      </c>
      <c r="B4786" s="93">
        <f>IF(DATABASE!$X4784&lt;&gt;1,"",DATABASE!M4784)</f>
        <v/>
      </c>
      <c r="C4786" s="94">
        <f>IF(DATABASE!$X4784&lt;&gt;1,"",DATABASE!A4784)</f>
        <v/>
      </c>
      <c r="D4786" s="94">
        <f>IF(DATABASE!$X4784&lt;&gt;1,"",DATABASE!P4784)</f>
        <v/>
      </c>
      <c r="E4786" s="94">
        <f>IF(DATABASE!$X4784&lt;&gt;1,"",DATABASE!L4784)</f>
        <v/>
      </c>
      <c r="F4786" s="94">
        <f>IF(DATABASE!$X4784&lt;&gt;1,"",DATABASE!Q4784)</f>
        <v/>
      </c>
      <c r="G4786" s="94">
        <f>IF(DATABASE!$X4784&lt;&gt;1,"",DATABASE!C4784)</f>
        <v/>
      </c>
      <c r="H4786" s="94">
        <f>IF(DATABASE!$X4784&lt;&gt;1,"",DATABASE!D4784)</f>
        <v/>
      </c>
      <c r="I4786" s="93">
        <f>IF(DATABASE!$X4784&lt;&gt;1,"",DATABASE!S4784)</f>
        <v/>
      </c>
    </row>
    <row r="4787" ht="16.5" customHeight="1" s="111">
      <c r="A4787" s="92">
        <f>IF(DATABASE!$X4785&lt;&gt;1,"",DATABASE!B4785)</f>
        <v/>
      </c>
      <c r="B4787" s="93">
        <f>IF(DATABASE!$X4785&lt;&gt;1,"",DATABASE!M4785)</f>
        <v/>
      </c>
      <c r="C4787" s="94">
        <f>IF(DATABASE!$X4785&lt;&gt;1,"",DATABASE!A4785)</f>
        <v/>
      </c>
      <c r="D4787" s="94">
        <f>IF(DATABASE!$X4785&lt;&gt;1,"",DATABASE!P4785)</f>
        <v/>
      </c>
      <c r="E4787" s="94">
        <f>IF(DATABASE!$X4785&lt;&gt;1,"",DATABASE!L4785)</f>
        <v/>
      </c>
      <c r="F4787" s="94">
        <f>IF(DATABASE!$X4785&lt;&gt;1,"",DATABASE!Q4785)</f>
        <v/>
      </c>
      <c r="G4787" s="94">
        <f>IF(DATABASE!$X4785&lt;&gt;1,"",DATABASE!C4785)</f>
        <v/>
      </c>
      <c r="H4787" s="94">
        <f>IF(DATABASE!$X4785&lt;&gt;1,"",DATABASE!D4785)</f>
        <v/>
      </c>
      <c r="I4787" s="93">
        <f>IF(DATABASE!$X4785&lt;&gt;1,"",DATABASE!S4785)</f>
        <v/>
      </c>
    </row>
    <row r="4788" ht="16.5" customHeight="1" s="111">
      <c r="A4788" s="92">
        <f>IF(DATABASE!$X4786&lt;&gt;1,"",DATABASE!B4786)</f>
        <v/>
      </c>
      <c r="B4788" s="93">
        <f>IF(DATABASE!$X4786&lt;&gt;1,"",DATABASE!M4786)</f>
        <v/>
      </c>
      <c r="C4788" s="94">
        <f>IF(DATABASE!$X4786&lt;&gt;1,"",DATABASE!A4786)</f>
        <v/>
      </c>
      <c r="D4788" s="94">
        <f>IF(DATABASE!$X4786&lt;&gt;1,"",DATABASE!P4786)</f>
        <v/>
      </c>
      <c r="E4788" s="94">
        <f>IF(DATABASE!$X4786&lt;&gt;1,"",DATABASE!L4786)</f>
        <v/>
      </c>
      <c r="F4788" s="94">
        <f>IF(DATABASE!$X4786&lt;&gt;1,"",DATABASE!Q4786)</f>
        <v/>
      </c>
      <c r="G4788" s="94">
        <f>IF(DATABASE!$X4786&lt;&gt;1,"",DATABASE!C4786)</f>
        <v/>
      </c>
      <c r="H4788" s="94">
        <f>IF(DATABASE!$X4786&lt;&gt;1,"",DATABASE!D4786)</f>
        <v/>
      </c>
      <c r="I4788" s="93">
        <f>IF(DATABASE!$X4786&lt;&gt;1,"",DATABASE!S4786)</f>
        <v/>
      </c>
    </row>
    <row r="4789" ht="16.5" customHeight="1" s="111">
      <c r="A4789" s="92">
        <f>IF(DATABASE!$X4787&lt;&gt;1,"",DATABASE!B4787)</f>
        <v/>
      </c>
      <c r="B4789" s="93">
        <f>IF(DATABASE!$X4787&lt;&gt;1,"",DATABASE!M4787)</f>
        <v/>
      </c>
      <c r="C4789" s="94">
        <f>IF(DATABASE!$X4787&lt;&gt;1,"",DATABASE!A4787)</f>
        <v/>
      </c>
      <c r="D4789" s="94">
        <f>IF(DATABASE!$X4787&lt;&gt;1,"",DATABASE!P4787)</f>
        <v/>
      </c>
      <c r="E4789" s="94">
        <f>IF(DATABASE!$X4787&lt;&gt;1,"",DATABASE!L4787)</f>
        <v/>
      </c>
      <c r="F4789" s="94">
        <f>IF(DATABASE!$X4787&lt;&gt;1,"",DATABASE!Q4787)</f>
        <v/>
      </c>
      <c r="G4789" s="94">
        <f>IF(DATABASE!$X4787&lt;&gt;1,"",DATABASE!C4787)</f>
        <v/>
      </c>
      <c r="H4789" s="94">
        <f>IF(DATABASE!$X4787&lt;&gt;1,"",DATABASE!D4787)</f>
        <v/>
      </c>
      <c r="I4789" s="93">
        <f>IF(DATABASE!$X4787&lt;&gt;1,"",DATABASE!S4787)</f>
        <v/>
      </c>
    </row>
    <row r="4790" ht="16.5" customHeight="1" s="111">
      <c r="A4790" s="92">
        <f>IF(DATABASE!$X4788&lt;&gt;1,"",DATABASE!B4788)</f>
        <v/>
      </c>
      <c r="B4790" s="93">
        <f>IF(DATABASE!$X4788&lt;&gt;1,"",DATABASE!M4788)</f>
        <v/>
      </c>
      <c r="C4790" s="94">
        <f>IF(DATABASE!$X4788&lt;&gt;1,"",DATABASE!A4788)</f>
        <v/>
      </c>
      <c r="D4790" s="94">
        <f>IF(DATABASE!$X4788&lt;&gt;1,"",DATABASE!P4788)</f>
        <v/>
      </c>
      <c r="E4790" s="94">
        <f>IF(DATABASE!$X4788&lt;&gt;1,"",DATABASE!L4788)</f>
        <v/>
      </c>
      <c r="F4790" s="94">
        <f>IF(DATABASE!$X4788&lt;&gt;1,"",DATABASE!Q4788)</f>
        <v/>
      </c>
      <c r="G4790" s="94">
        <f>IF(DATABASE!$X4788&lt;&gt;1,"",DATABASE!C4788)</f>
        <v/>
      </c>
      <c r="H4790" s="94">
        <f>IF(DATABASE!$X4788&lt;&gt;1,"",DATABASE!D4788)</f>
        <v/>
      </c>
      <c r="I4790" s="93">
        <f>IF(DATABASE!$X4788&lt;&gt;1,"",DATABASE!S4788)</f>
        <v/>
      </c>
    </row>
    <row r="4791" ht="16.5" customHeight="1" s="111">
      <c r="A4791" s="92">
        <f>IF(DATABASE!$X4789&lt;&gt;1,"",DATABASE!B4789)</f>
        <v/>
      </c>
      <c r="B4791" s="93">
        <f>IF(DATABASE!$X4789&lt;&gt;1,"",DATABASE!M4789)</f>
        <v/>
      </c>
      <c r="C4791" s="94">
        <f>IF(DATABASE!$X4789&lt;&gt;1,"",DATABASE!A4789)</f>
        <v/>
      </c>
      <c r="D4791" s="94">
        <f>IF(DATABASE!$X4789&lt;&gt;1,"",DATABASE!P4789)</f>
        <v/>
      </c>
      <c r="E4791" s="94">
        <f>IF(DATABASE!$X4789&lt;&gt;1,"",DATABASE!L4789)</f>
        <v/>
      </c>
      <c r="F4791" s="94">
        <f>IF(DATABASE!$X4789&lt;&gt;1,"",DATABASE!Q4789)</f>
        <v/>
      </c>
      <c r="G4791" s="94">
        <f>IF(DATABASE!$X4789&lt;&gt;1,"",DATABASE!C4789)</f>
        <v/>
      </c>
      <c r="H4791" s="94">
        <f>IF(DATABASE!$X4789&lt;&gt;1,"",DATABASE!D4789)</f>
        <v/>
      </c>
      <c r="I4791" s="93">
        <f>IF(DATABASE!$X4789&lt;&gt;1,"",DATABASE!S4789)</f>
        <v/>
      </c>
    </row>
    <row r="4792" ht="16.5" customHeight="1" s="111">
      <c r="A4792" s="92">
        <f>IF(DATABASE!$X4790&lt;&gt;1,"",DATABASE!B4790)</f>
        <v/>
      </c>
      <c r="B4792" s="93">
        <f>IF(DATABASE!$X4790&lt;&gt;1,"",DATABASE!M4790)</f>
        <v/>
      </c>
      <c r="C4792" s="94">
        <f>IF(DATABASE!$X4790&lt;&gt;1,"",DATABASE!A4790)</f>
        <v/>
      </c>
      <c r="D4792" s="94">
        <f>IF(DATABASE!$X4790&lt;&gt;1,"",DATABASE!P4790)</f>
        <v/>
      </c>
      <c r="E4792" s="94">
        <f>IF(DATABASE!$X4790&lt;&gt;1,"",DATABASE!L4790)</f>
        <v/>
      </c>
      <c r="F4792" s="94">
        <f>IF(DATABASE!$X4790&lt;&gt;1,"",DATABASE!Q4790)</f>
        <v/>
      </c>
      <c r="G4792" s="94">
        <f>IF(DATABASE!$X4790&lt;&gt;1,"",DATABASE!C4790)</f>
        <v/>
      </c>
      <c r="H4792" s="94">
        <f>IF(DATABASE!$X4790&lt;&gt;1,"",DATABASE!D4790)</f>
        <v/>
      </c>
      <c r="I4792" s="93">
        <f>IF(DATABASE!$X4790&lt;&gt;1,"",DATABASE!S4790)</f>
        <v/>
      </c>
    </row>
    <row r="4793" ht="16.5" customHeight="1" s="111">
      <c r="A4793" s="92">
        <f>IF(DATABASE!$X4791&lt;&gt;1,"",DATABASE!B4791)</f>
        <v/>
      </c>
      <c r="B4793" s="93">
        <f>IF(DATABASE!$X4791&lt;&gt;1,"",DATABASE!M4791)</f>
        <v/>
      </c>
      <c r="C4793" s="94">
        <f>IF(DATABASE!$X4791&lt;&gt;1,"",DATABASE!A4791)</f>
        <v/>
      </c>
      <c r="D4793" s="94">
        <f>IF(DATABASE!$X4791&lt;&gt;1,"",DATABASE!P4791)</f>
        <v/>
      </c>
      <c r="E4793" s="94">
        <f>IF(DATABASE!$X4791&lt;&gt;1,"",DATABASE!L4791)</f>
        <v/>
      </c>
      <c r="F4793" s="94">
        <f>IF(DATABASE!$X4791&lt;&gt;1,"",DATABASE!Q4791)</f>
        <v/>
      </c>
      <c r="G4793" s="94">
        <f>IF(DATABASE!$X4791&lt;&gt;1,"",DATABASE!C4791)</f>
        <v/>
      </c>
      <c r="H4793" s="94">
        <f>IF(DATABASE!$X4791&lt;&gt;1,"",DATABASE!D4791)</f>
        <v/>
      </c>
      <c r="I4793" s="93">
        <f>IF(DATABASE!$X4791&lt;&gt;1,"",DATABASE!S4791)</f>
        <v/>
      </c>
    </row>
    <row r="4794" ht="16.5" customHeight="1" s="111">
      <c r="A4794" s="92">
        <f>IF(DATABASE!$X4792&lt;&gt;1,"",DATABASE!B4792)</f>
        <v/>
      </c>
      <c r="B4794" s="93">
        <f>IF(DATABASE!$X4792&lt;&gt;1,"",DATABASE!M4792)</f>
        <v/>
      </c>
      <c r="C4794" s="94">
        <f>IF(DATABASE!$X4792&lt;&gt;1,"",DATABASE!A4792)</f>
        <v/>
      </c>
      <c r="D4794" s="94">
        <f>IF(DATABASE!$X4792&lt;&gt;1,"",DATABASE!P4792)</f>
        <v/>
      </c>
      <c r="E4794" s="94">
        <f>IF(DATABASE!$X4792&lt;&gt;1,"",DATABASE!L4792)</f>
        <v/>
      </c>
      <c r="F4794" s="94">
        <f>IF(DATABASE!$X4792&lt;&gt;1,"",DATABASE!Q4792)</f>
        <v/>
      </c>
      <c r="G4794" s="94">
        <f>IF(DATABASE!$X4792&lt;&gt;1,"",DATABASE!C4792)</f>
        <v/>
      </c>
      <c r="H4794" s="94">
        <f>IF(DATABASE!$X4792&lt;&gt;1,"",DATABASE!D4792)</f>
        <v/>
      </c>
      <c r="I4794" s="93">
        <f>IF(DATABASE!$X4792&lt;&gt;1,"",DATABASE!S4792)</f>
        <v/>
      </c>
    </row>
    <row r="4795" ht="16.5" customHeight="1" s="111">
      <c r="A4795" s="92">
        <f>IF(DATABASE!$X4793&lt;&gt;1,"",DATABASE!B4793)</f>
        <v/>
      </c>
      <c r="B4795" s="93">
        <f>IF(DATABASE!$X4793&lt;&gt;1,"",DATABASE!M4793)</f>
        <v/>
      </c>
      <c r="C4795" s="94">
        <f>IF(DATABASE!$X4793&lt;&gt;1,"",DATABASE!A4793)</f>
        <v/>
      </c>
      <c r="D4795" s="94">
        <f>IF(DATABASE!$X4793&lt;&gt;1,"",DATABASE!P4793)</f>
        <v/>
      </c>
      <c r="E4795" s="94">
        <f>IF(DATABASE!$X4793&lt;&gt;1,"",DATABASE!L4793)</f>
        <v/>
      </c>
      <c r="F4795" s="94">
        <f>IF(DATABASE!$X4793&lt;&gt;1,"",DATABASE!Q4793)</f>
        <v/>
      </c>
      <c r="G4795" s="94">
        <f>IF(DATABASE!$X4793&lt;&gt;1,"",DATABASE!C4793)</f>
        <v/>
      </c>
      <c r="H4795" s="94">
        <f>IF(DATABASE!$X4793&lt;&gt;1,"",DATABASE!D4793)</f>
        <v/>
      </c>
      <c r="I4795" s="93">
        <f>IF(DATABASE!$X4793&lt;&gt;1,"",DATABASE!S4793)</f>
        <v/>
      </c>
    </row>
    <row r="4796" ht="16.5" customHeight="1" s="111">
      <c r="A4796" s="92">
        <f>IF(DATABASE!$X4794&lt;&gt;1,"",DATABASE!B4794)</f>
        <v/>
      </c>
      <c r="B4796" s="93">
        <f>IF(DATABASE!$X4794&lt;&gt;1,"",DATABASE!M4794)</f>
        <v/>
      </c>
      <c r="C4796" s="94">
        <f>IF(DATABASE!$X4794&lt;&gt;1,"",DATABASE!A4794)</f>
        <v/>
      </c>
      <c r="D4796" s="94">
        <f>IF(DATABASE!$X4794&lt;&gt;1,"",DATABASE!P4794)</f>
        <v/>
      </c>
      <c r="E4796" s="94">
        <f>IF(DATABASE!$X4794&lt;&gt;1,"",DATABASE!L4794)</f>
        <v/>
      </c>
      <c r="F4796" s="94">
        <f>IF(DATABASE!$X4794&lt;&gt;1,"",DATABASE!Q4794)</f>
        <v/>
      </c>
      <c r="G4796" s="94">
        <f>IF(DATABASE!$X4794&lt;&gt;1,"",DATABASE!C4794)</f>
        <v/>
      </c>
      <c r="H4796" s="94">
        <f>IF(DATABASE!$X4794&lt;&gt;1,"",DATABASE!D4794)</f>
        <v/>
      </c>
      <c r="I4796" s="93">
        <f>IF(DATABASE!$X4794&lt;&gt;1,"",DATABASE!S4794)</f>
        <v/>
      </c>
    </row>
    <row r="4797" ht="16.5" customHeight="1" s="111">
      <c r="A4797" s="92">
        <f>IF(DATABASE!$X4795&lt;&gt;1,"",DATABASE!B4795)</f>
        <v/>
      </c>
      <c r="B4797" s="93">
        <f>IF(DATABASE!$X4795&lt;&gt;1,"",DATABASE!M4795)</f>
        <v/>
      </c>
      <c r="C4797" s="94">
        <f>IF(DATABASE!$X4795&lt;&gt;1,"",DATABASE!A4795)</f>
        <v/>
      </c>
      <c r="D4797" s="94">
        <f>IF(DATABASE!$X4795&lt;&gt;1,"",DATABASE!P4795)</f>
        <v/>
      </c>
      <c r="E4797" s="94">
        <f>IF(DATABASE!$X4795&lt;&gt;1,"",DATABASE!L4795)</f>
        <v/>
      </c>
      <c r="F4797" s="94">
        <f>IF(DATABASE!$X4795&lt;&gt;1,"",DATABASE!Q4795)</f>
        <v/>
      </c>
      <c r="G4797" s="94">
        <f>IF(DATABASE!$X4795&lt;&gt;1,"",DATABASE!C4795)</f>
        <v/>
      </c>
      <c r="H4797" s="94">
        <f>IF(DATABASE!$X4795&lt;&gt;1,"",DATABASE!D4795)</f>
        <v/>
      </c>
      <c r="I4797" s="93">
        <f>IF(DATABASE!$X4795&lt;&gt;1,"",DATABASE!S4795)</f>
        <v/>
      </c>
    </row>
    <row r="4798" ht="16.5" customHeight="1" s="111">
      <c r="A4798" s="92">
        <f>IF(DATABASE!$X4796&lt;&gt;1,"",DATABASE!B4796)</f>
        <v/>
      </c>
      <c r="B4798" s="93">
        <f>IF(DATABASE!$X4796&lt;&gt;1,"",DATABASE!M4796)</f>
        <v/>
      </c>
      <c r="C4798" s="94">
        <f>IF(DATABASE!$X4796&lt;&gt;1,"",DATABASE!A4796)</f>
        <v/>
      </c>
      <c r="D4798" s="94">
        <f>IF(DATABASE!$X4796&lt;&gt;1,"",DATABASE!P4796)</f>
        <v/>
      </c>
      <c r="E4798" s="94">
        <f>IF(DATABASE!$X4796&lt;&gt;1,"",DATABASE!L4796)</f>
        <v/>
      </c>
      <c r="F4798" s="94">
        <f>IF(DATABASE!$X4796&lt;&gt;1,"",DATABASE!Q4796)</f>
        <v/>
      </c>
      <c r="G4798" s="94">
        <f>IF(DATABASE!$X4796&lt;&gt;1,"",DATABASE!C4796)</f>
        <v/>
      </c>
      <c r="H4798" s="94">
        <f>IF(DATABASE!$X4796&lt;&gt;1,"",DATABASE!D4796)</f>
        <v/>
      </c>
      <c r="I4798" s="93">
        <f>IF(DATABASE!$X4796&lt;&gt;1,"",DATABASE!S4796)</f>
        <v/>
      </c>
    </row>
    <row r="4799" ht="16.5" customHeight="1" s="111">
      <c r="A4799" s="92">
        <f>IF(DATABASE!$X4797&lt;&gt;1,"",DATABASE!B4797)</f>
        <v/>
      </c>
      <c r="B4799" s="93">
        <f>IF(DATABASE!$X4797&lt;&gt;1,"",DATABASE!M4797)</f>
        <v/>
      </c>
      <c r="C4799" s="94">
        <f>IF(DATABASE!$X4797&lt;&gt;1,"",DATABASE!A4797)</f>
        <v/>
      </c>
      <c r="D4799" s="94">
        <f>IF(DATABASE!$X4797&lt;&gt;1,"",DATABASE!P4797)</f>
        <v/>
      </c>
      <c r="E4799" s="94">
        <f>IF(DATABASE!$X4797&lt;&gt;1,"",DATABASE!L4797)</f>
        <v/>
      </c>
      <c r="F4799" s="94">
        <f>IF(DATABASE!$X4797&lt;&gt;1,"",DATABASE!Q4797)</f>
        <v/>
      </c>
      <c r="G4799" s="94">
        <f>IF(DATABASE!$X4797&lt;&gt;1,"",DATABASE!C4797)</f>
        <v/>
      </c>
      <c r="H4799" s="94">
        <f>IF(DATABASE!$X4797&lt;&gt;1,"",DATABASE!D4797)</f>
        <v/>
      </c>
      <c r="I4799" s="93">
        <f>IF(DATABASE!$X4797&lt;&gt;1,"",DATABASE!S4797)</f>
        <v/>
      </c>
    </row>
    <row r="4800" ht="16.5" customHeight="1" s="111">
      <c r="A4800" s="92">
        <f>IF(DATABASE!$X4798&lt;&gt;1,"",DATABASE!B4798)</f>
        <v/>
      </c>
      <c r="B4800" s="93">
        <f>IF(DATABASE!$X4798&lt;&gt;1,"",DATABASE!M4798)</f>
        <v/>
      </c>
      <c r="C4800" s="94">
        <f>IF(DATABASE!$X4798&lt;&gt;1,"",DATABASE!A4798)</f>
        <v/>
      </c>
      <c r="D4800" s="94">
        <f>IF(DATABASE!$X4798&lt;&gt;1,"",DATABASE!P4798)</f>
        <v/>
      </c>
      <c r="E4800" s="94">
        <f>IF(DATABASE!$X4798&lt;&gt;1,"",DATABASE!L4798)</f>
        <v/>
      </c>
      <c r="F4800" s="94">
        <f>IF(DATABASE!$X4798&lt;&gt;1,"",DATABASE!Q4798)</f>
        <v/>
      </c>
      <c r="G4800" s="94">
        <f>IF(DATABASE!$X4798&lt;&gt;1,"",DATABASE!C4798)</f>
        <v/>
      </c>
      <c r="H4800" s="94">
        <f>IF(DATABASE!$X4798&lt;&gt;1,"",DATABASE!D4798)</f>
        <v/>
      </c>
      <c r="I4800" s="93">
        <f>IF(DATABASE!$X4798&lt;&gt;1,"",DATABASE!S4798)</f>
        <v/>
      </c>
    </row>
    <row r="4801" ht="16.5" customHeight="1" s="111">
      <c r="A4801" s="92">
        <f>IF(DATABASE!$X4799&lt;&gt;1,"",DATABASE!B4799)</f>
        <v/>
      </c>
      <c r="B4801" s="93">
        <f>IF(DATABASE!$X4799&lt;&gt;1,"",DATABASE!M4799)</f>
        <v/>
      </c>
      <c r="C4801" s="94">
        <f>IF(DATABASE!$X4799&lt;&gt;1,"",DATABASE!A4799)</f>
        <v/>
      </c>
      <c r="D4801" s="94">
        <f>IF(DATABASE!$X4799&lt;&gt;1,"",DATABASE!P4799)</f>
        <v/>
      </c>
      <c r="E4801" s="94">
        <f>IF(DATABASE!$X4799&lt;&gt;1,"",DATABASE!L4799)</f>
        <v/>
      </c>
      <c r="F4801" s="94">
        <f>IF(DATABASE!$X4799&lt;&gt;1,"",DATABASE!Q4799)</f>
        <v/>
      </c>
      <c r="G4801" s="94">
        <f>IF(DATABASE!$X4799&lt;&gt;1,"",DATABASE!C4799)</f>
        <v/>
      </c>
      <c r="H4801" s="94">
        <f>IF(DATABASE!$X4799&lt;&gt;1,"",DATABASE!D4799)</f>
        <v/>
      </c>
      <c r="I4801" s="93">
        <f>IF(DATABASE!$X4799&lt;&gt;1,"",DATABASE!S4799)</f>
        <v/>
      </c>
    </row>
    <row r="4802" ht="16.5" customHeight="1" s="111">
      <c r="A4802" s="92">
        <f>IF(DATABASE!$X4800&lt;&gt;1,"",DATABASE!B4800)</f>
        <v/>
      </c>
      <c r="B4802" s="93">
        <f>IF(DATABASE!$X4800&lt;&gt;1,"",DATABASE!M4800)</f>
        <v/>
      </c>
      <c r="C4802" s="94">
        <f>IF(DATABASE!$X4800&lt;&gt;1,"",DATABASE!A4800)</f>
        <v/>
      </c>
      <c r="D4802" s="94">
        <f>IF(DATABASE!$X4800&lt;&gt;1,"",DATABASE!P4800)</f>
        <v/>
      </c>
      <c r="E4802" s="94">
        <f>IF(DATABASE!$X4800&lt;&gt;1,"",DATABASE!L4800)</f>
        <v/>
      </c>
      <c r="F4802" s="94">
        <f>IF(DATABASE!$X4800&lt;&gt;1,"",DATABASE!Q4800)</f>
        <v/>
      </c>
      <c r="G4802" s="94">
        <f>IF(DATABASE!$X4800&lt;&gt;1,"",DATABASE!C4800)</f>
        <v/>
      </c>
      <c r="H4802" s="94">
        <f>IF(DATABASE!$X4800&lt;&gt;1,"",DATABASE!D4800)</f>
        <v/>
      </c>
      <c r="I4802" s="93">
        <f>IF(DATABASE!$X4800&lt;&gt;1,"",DATABASE!S4800)</f>
        <v/>
      </c>
    </row>
    <row r="4803" ht="16.5" customHeight="1" s="111">
      <c r="A4803" s="92">
        <f>IF(DATABASE!$X4801&lt;&gt;1,"",DATABASE!B4801)</f>
        <v/>
      </c>
      <c r="B4803" s="93">
        <f>IF(DATABASE!$X4801&lt;&gt;1,"",DATABASE!M4801)</f>
        <v/>
      </c>
      <c r="C4803" s="94">
        <f>IF(DATABASE!$X4801&lt;&gt;1,"",DATABASE!A4801)</f>
        <v/>
      </c>
      <c r="D4803" s="94">
        <f>IF(DATABASE!$X4801&lt;&gt;1,"",DATABASE!P4801)</f>
        <v/>
      </c>
      <c r="E4803" s="94">
        <f>IF(DATABASE!$X4801&lt;&gt;1,"",DATABASE!L4801)</f>
        <v/>
      </c>
      <c r="F4803" s="94">
        <f>IF(DATABASE!$X4801&lt;&gt;1,"",DATABASE!Q4801)</f>
        <v/>
      </c>
      <c r="G4803" s="94">
        <f>IF(DATABASE!$X4801&lt;&gt;1,"",DATABASE!C4801)</f>
        <v/>
      </c>
      <c r="H4803" s="94">
        <f>IF(DATABASE!$X4801&lt;&gt;1,"",DATABASE!D4801)</f>
        <v/>
      </c>
      <c r="I4803" s="93">
        <f>IF(DATABASE!$X4801&lt;&gt;1,"",DATABASE!S4801)</f>
        <v/>
      </c>
    </row>
    <row r="4804" ht="16.5" customHeight="1" s="111">
      <c r="A4804" s="92">
        <f>IF(DATABASE!$X4802&lt;&gt;1,"",DATABASE!B4802)</f>
        <v/>
      </c>
      <c r="B4804" s="93">
        <f>IF(DATABASE!$X4802&lt;&gt;1,"",DATABASE!M4802)</f>
        <v/>
      </c>
      <c r="C4804" s="94">
        <f>IF(DATABASE!$X4802&lt;&gt;1,"",DATABASE!A4802)</f>
        <v/>
      </c>
      <c r="D4804" s="94">
        <f>IF(DATABASE!$X4802&lt;&gt;1,"",DATABASE!P4802)</f>
        <v/>
      </c>
      <c r="E4804" s="94">
        <f>IF(DATABASE!$X4802&lt;&gt;1,"",DATABASE!L4802)</f>
        <v/>
      </c>
      <c r="F4804" s="94">
        <f>IF(DATABASE!$X4802&lt;&gt;1,"",DATABASE!Q4802)</f>
        <v/>
      </c>
      <c r="G4804" s="94">
        <f>IF(DATABASE!$X4802&lt;&gt;1,"",DATABASE!C4802)</f>
        <v/>
      </c>
      <c r="H4804" s="94">
        <f>IF(DATABASE!$X4802&lt;&gt;1,"",DATABASE!D4802)</f>
        <v/>
      </c>
      <c r="I4804" s="93">
        <f>IF(DATABASE!$X4802&lt;&gt;1,"",DATABASE!S4802)</f>
        <v/>
      </c>
    </row>
    <row r="4805" ht="16.5" customHeight="1" s="111">
      <c r="A4805" s="92">
        <f>IF(DATABASE!$X4803&lt;&gt;1,"",DATABASE!B4803)</f>
        <v/>
      </c>
      <c r="B4805" s="93">
        <f>IF(DATABASE!$X4803&lt;&gt;1,"",DATABASE!M4803)</f>
        <v/>
      </c>
      <c r="C4805" s="94">
        <f>IF(DATABASE!$X4803&lt;&gt;1,"",DATABASE!A4803)</f>
        <v/>
      </c>
      <c r="D4805" s="94">
        <f>IF(DATABASE!$X4803&lt;&gt;1,"",DATABASE!P4803)</f>
        <v/>
      </c>
      <c r="E4805" s="94">
        <f>IF(DATABASE!$X4803&lt;&gt;1,"",DATABASE!L4803)</f>
        <v/>
      </c>
      <c r="F4805" s="94">
        <f>IF(DATABASE!$X4803&lt;&gt;1,"",DATABASE!Q4803)</f>
        <v/>
      </c>
      <c r="G4805" s="94">
        <f>IF(DATABASE!$X4803&lt;&gt;1,"",DATABASE!C4803)</f>
        <v/>
      </c>
      <c r="H4805" s="94">
        <f>IF(DATABASE!$X4803&lt;&gt;1,"",DATABASE!D4803)</f>
        <v/>
      </c>
      <c r="I4805" s="93">
        <f>IF(DATABASE!$X4803&lt;&gt;1,"",DATABASE!S4803)</f>
        <v/>
      </c>
    </row>
    <row r="4806" ht="16.5" customHeight="1" s="111">
      <c r="A4806" s="92">
        <f>IF(DATABASE!$X4804&lt;&gt;1,"",DATABASE!B4804)</f>
        <v/>
      </c>
      <c r="B4806" s="93">
        <f>IF(DATABASE!$X4804&lt;&gt;1,"",DATABASE!M4804)</f>
        <v/>
      </c>
      <c r="C4806" s="94">
        <f>IF(DATABASE!$X4804&lt;&gt;1,"",DATABASE!A4804)</f>
        <v/>
      </c>
      <c r="D4806" s="94">
        <f>IF(DATABASE!$X4804&lt;&gt;1,"",DATABASE!P4804)</f>
        <v/>
      </c>
      <c r="E4806" s="94">
        <f>IF(DATABASE!$X4804&lt;&gt;1,"",DATABASE!L4804)</f>
        <v/>
      </c>
      <c r="F4806" s="94">
        <f>IF(DATABASE!$X4804&lt;&gt;1,"",DATABASE!Q4804)</f>
        <v/>
      </c>
      <c r="G4806" s="94">
        <f>IF(DATABASE!$X4804&lt;&gt;1,"",DATABASE!C4804)</f>
        <v/>
      </c>
      <c r="H4806" s="94">
        <f>IF(DATABASE!$X4804&lt;&gt;1,"",DATABASE!D4804)</f>
        <v/>
      </c>
      <c r="I4806" s="93">
        <f>IF(DATABASE!$X4804&lt;&gt;1,"",DATABASE!S4804)</f>
        <v/>
      </c>
    </row>
    <row r="4807" ht="16.5" customHeight="1" s="111">
      <c r="A4807" s="92">
        <f>IF(DATABASE!$X4805&lt;&gt;1,"",DATABASE!B4805)</f>
        <v/>
      </c>
      <c r="B4807" s="93">
        <f>IF(DATABASE!$X4805&lt;&gt;1,"",DATABASE!M4805)</f>
        <v/>
      </c>
      <c r="C4807" s="94">
        <f>IF(DATABASE!$X4805&lt;&gt;1,"",DATABASE!A4805)</f>
        <v/>
      </c>
      <c r="D4807" s="94">
        <f>IF(DATABASE!$X4805&lt;&gt;1,"",DATABASE!P4805)</f>
        <v/>
      </c>
      <c r="E4807" s="94">
        <f>IF(DATABASE!$X4805&lt;&gt;1,"",DATABASE!L4805)</f>
        <v/>
      </c>
      <c r="F4807" s="94">
        <f>IF(DATABASE!$X4805&lt;&gt;1,"",DATABASE!Q4805)</f>
        <v/>
      </c>
      <c r="G4807" s="94">
        <f>IF(DATABASE!$X4805&lt;&gt;1,"",DATABASE!C4805)</f>
        <v/>
      </c>
      <c r="H4807" s="94">
        <f>IF(DATABASE!$X4805&lt;&gt;1,"",DATABASE!D4805)</f>
        <v/>
      </c>
      <c r="I4807" s="93">
        <f>IF(DATABASE!$X4805&lt;&gt;1,"",DATABASE!S4805)</f>
        <v/>
      </c>
    </row>
    <row r="4808" ht="16.5" customHeight="1" s="111">
      <c r="A4808" s="92">
        <f>IF(DATABASE!$X4806&lt;&gt;1,"",DATABASE!B4806)</f>
        <v/>
      </c>
      <c r="B4808" s="93">
        <f>IF(DATABASE!$X4806&lt;&gt;1,"",DATABASE!M4806)</f>
        <v/>
      </c>
      <c r="C4808" s="94">
        <f>IF(DATABASE!$X4806&lt;&gt;1,"",DATABASE!A4806)</f>
        <v/>
      </c>
      <c r="D4808" s="94">
        <f>IF(DATABASE!$X4806&lt;&gt;1,"",DATABASE!P4806)</f>
        <v/>
      </c>
      <c r="E4808" s="94">
        <f>IF(DATABASE!$X4806&lt;&gt;1,"",DATABASE!L4806)</f>
        <v/>
      </c>
      <c r="F4808" s="94">
        <f>IF(DATABASE!$X4806&lt;&gt;1,"",DATABASE!Q4806)</f>
        <v/>
      </c>
      <c r="G4808" s="94">
        <f>IF(DATABASE!$X4806&lt;&gt;1,"",DATABASE!C4806)</f>
        <v/>
      </c>
      <c r="H4808" s="94">
        <f>IF(DATABASE!$X4806&lt;&gt;1,"",DATABASE!D4806)</f>
        <v/>
      </c>
      <c r="I4808" s="93">
        <f>IF(DATABASE!$X4806&lt;&gt;1,"",DATABASE!S4806)</f>
        <v/>
      </c>
    </row>
    <row r="4809" ht="16.5" customHeight="1" s="111">
      <c r="A4809" s="92">
        <f>IF(DATABASE!$X4807&lt;&gt;1,"",DATABASE!B4807)</f>
        <v/>
      </c>
      <c r="B4809" s="93">
        <f>IF(DATABASE!$X4807&lt;&gt;1,"",DATABASE!M4807)</f>
        <v/>
      </c>
      <c r="C4809" s="94">
        <f>IF(DATABASE!$X4807&lt;&gt;1,"",DATABASE!A4807)</f>
        <v/>
      </c>
      <c r="D4809" s="94">
        <f>IF(DATABASE!$X4807&lt;&gt;1,"",DATABASE!P4807)</f>
        <v/>
      </c>
      <c r="E4809" s="94">
        <f>IF(DATABASE!$X4807&lt;&gt;1,"",DATABASE!L4807)</f>
        <v/>
      </c>
      <c r="F4809" s="94">
        <f>IF(DATABASE!$X4807&lt;&gt;1,"",DATABASE!Q4807)</f>
        <v/>
      </c>
      <c r="G4809" s="94">
        <f>IF(DATABASE!$X4807&lt;&gt;1,"",DATABASE!C4807)</f>
        <v/>
      </c>
      <c r="H4809" s="94">
        <f>IF(DATABASE!$X4807&lt;&gt;1,"",DATABASE!D4807)</f>
        <v/>
      </c>
      <c r="I4809" s="93">
        <f>IF(DATABASE!$X4807&lt;&gt;1,"",DATABASE!S4807)</f>
        <v/>
      </c>
    </row>
    <row r="4810" ht="16.5" customHeight="1" s="111">
      <c r="A4810" s="92">
        <f>IF(DATABASE!$X4808&lt;&gt;1,"",DATABASE!B4808)</f>
        <v/>
      </c>
      <c r="B4810" s="93">
        <f>IF(DATABASE!$X4808&lt;&gt;1,"",DATABASE!M4808)</f>
        <v/>
      </c>
      <c r="C4810" s="94">
        <f>IF(DATABASE!$X4808&lt;&gt;1,"",DATABASE!A4808)</f>
        <v/>
      </c>
      <c r="D4810" s="94">
        <f>IF(DATABASE!$X4808&lt;&gt;1,"",DATABASE!P4808)</f>
        <v/>
      </c>
      <c r="E4810" s="94">
        <f>IF(DATABASE!$X4808&lt;&gt;1,"",DATABASE!L4808)</f>
        <v/>
      </c>
      <c r="F4810" s="94">
        <f>IF(DATABASE!$X4808&lt;&gt;1,"",DATABASE!Q4808)</f>
        <v/>
      </c>
      <c r="G4810" s="94">
        <f>IF(DATABASE!$X4808&lt;&gt;1,"",DATABASE!C4808)</f>
        <v/>
      </c>
      <c r="H4810" s="94">
        <f>IF(DATABASE!$X4808&lt;&gt;1,"",DATABASE!D4808)</f>
        <v/>
      </c>
      <c r="I4810" s="93">
        <f>IF(DATABASE!$X4808&lt;&gt;1,"",DATABASE!S4808)</f>
        <v/>
      </c>
    </row>
    <row r="4811" ht="16.5" customHeight="1" s="111">
      <c r="A4811" s="92">
        <f>IF(DATABASE!$X4809&lt;&gt;1,"",DATABASE!B4809)</f>
        <v/>
      </c>
      <c r="B4811" s="93">
        <f>IF(DATABASE!$X4809&lt;&gt;1,"",DATABASE!M4809)</f>
        <v/>
      </c>
      <c r="C4811" s="94">
        <f>IF(DATABASE!$X4809&lt;&gt;1,"",DATABASE!A4809)</f>
        <v/>
      </c>
      <c r="D4811" s="94">
        <f>IF(DATABASE!$X4809&lt;&gt;1,"",DATABASE!P4809)</f>
        <v/>
      </c>
      <c r="E4811" s="94">
        <f>IF(DATABASE!$X4809&lt;&gt;1,"",DATABASE!L4809)</f>
        <v/>
      </c>
      <c r="F4811" s="94">
        <f>IF(DATABASE!$X4809&lt;&gt;1,"",DATABASE!Q4809)</f>
        <v/>
      </c>
      <c r="G4811" s="94">
        <f>IF(DATABASE!$X4809&lt;&gt;1,"",DATABASE!C4809)</f>
        <v/>
      </c>
      <c r="H4811" s="94">
        <f>IF(DATABASE!$X4809&lt;&gt;1,"",DATABASE!D4809)</f>
        <v/>
      </c>
      <c r="I4811" s="93">
        <f>IF(DATABASE!$X4809&lt;&gt;1,"",DATABASE!S4809)</f>
        <v/>
      </c>
    </row>
    <row r="4812" ht="16.5" customHeight="1" s="111">
      <c r="A4812" s="92">
        <f>IF(DATABASE!$X4810&lt;&gt;1,"",DATABASE!B4810)</f>
        <v/>
      </c>
      <c r="B4812" s="93">
        <f>IF(DATABASE!$X4810&lt;&gt;1,"",DATABASE!M4810)</f>
        <v/>
      </c>
      <c r="C4812" s="94">
        <f>IF(DATABASE!$X4810&lt;&gt;1,"",DATABASE!A4810)</f>
        <v/>
      </c>
      <c r="D4812" s="94">
        <f>IF(DATABASE!$X4810&lt;&gt;1,"",DATABASE!P4810)</f>
        <v/>
      </c>
      <c r="E4812" s="94">
        <f>IF(DATABASE!$X4810&lt;&gt;1,"",DATABASE!L4810)</f>
        <v/>
      </c>
      <c r="F4812" s="94">
        <f>IF(DATABASE!$X4810&lt;&gt;1,"",DATABASE!Q4810)</f>
        <v/>
      </c>
      <c r="G4812" s="94">
        <f>IF(DATABASE!$X4810&lt;&gt;1,"",DATABASE!C4810)</f>
        <v/>
      </c>
      <c r="H4812" s="94">
        <f>IF(DATABASE!$X4810&lt;&gt;1,"",DATABASE!D4810)</f>
        <v/>
      </c>
      <c r="I4812" s="93">
        <f>IF(DATABASE!$X4810&lt;&gt;1,"",DATABASE!S4810)</f>
        <v/>
      </c>
    </row>
    <row r="4813" ht="16.5" customHeight="1" s="111">
      <c r="A4813" s="92">
        <f>IF(DATABASE!$X4811&lt;&gt;1,"",DATABASE!B4811)</f>
        <v/>
      </c>
      <c r="B4813" s="93">
        <f>IF(DATABASE!$X4811&lt;&gt;1,"",DATABASE!M4811)</f>
        <v/>
      </c>
      <c r="C4813" s="94">
        <f>IF(DATABASE!$X4811&lt;&gt;1,"",DATABASE!A4811)</f>
        <v/>
      </c>
      <c r="D4813" s="94">
        <f>IF(DATABASE!$X4811&lt;&gt;1,"",DATABASE!P4811)</f>
        <v/>
      </c>
      <c r="E4813" s="94">
        <f>IF(DATABASE!$X4811&lt;&gt;1,"",DATABASE!L4811)</f>
        <v/>
      </c>
      <c r="F4813" s="94">
        <f>IF(DATABASE!$X4811&lt;&gt;1,"",DATABASE!Q4811)</f>
        <v/>
      </c>
      <c r="G4813" s="94">
        <f>IF(DATABASE!$X4811&lt;&gt;1,"",DATABASE!C4811)</f>
        <v/>
      </c>
      <c r="H4813" s="94">
        <f>IF(DATABASE!$X4811&lt;&gt;1,"",DATABASE!D4811)</f>
        <v/>
      </c>
      <c r="I4813" s="93">
        <f>IF(DATABASE!$X4811&lt;&gt;1,"",DATABASE!S4811)</f>
        <v/>
      </c>
    </row>
    <row r="4814" ht="16.5" customHeight="1" s="111">
      <c r="A4814" s="92">
        <f>IF(DATABASE!$X4812&lt;&gt;1,"",DATABASE!B4812)</f>
        <v/>
      </c>
      <c r="B4814" s="93">
        <f>IF(DATABASE!$X4812&lt;&gt;1,"",DATABASE!M4812)</f>
        <v/>
      </c>
      <c r="C4814" s="94">
        <f>IF(DATABASE!$X4812&lt;&gt;1,"",DATABASE!A4812)</f>
        <v/>
      </c>
      <c r="D4814" s="94">
        <f>IF(DATABASE!$X4812&lt;&gt;1,"",DATABASE!P4812)</f>
        <v/>
      </c>
      <c r="E4814" s="94">
        <f>IF(DATABASE!$X4812&lt;&gt;1,"",DATABASE!L4812)</f>
        <v/>
      </c>
      <c r="F4814" s="94">
        <f>IF(DATABASE!$X4812&lt;&gt;1,"",DATABASE!Q4812)</f>
        <v/>
      </c>
      <c r="G4814" s="94">
        <f>IF(DATABASE!$X4812&lt;&gt;1,"",DATABASE!C4812)</f>
        <v/>
      </c>
      <c r="H4814" s="94">
        <f>IF(DATABASE!$X4812&lt;&gt;1,"",DATABASE!D4812)</f>
        <v/>
      </c>
      <c r="I4814" s="93">
        <f>IF(DATABASE!$X4812&lt;&gt;1,"",DATABASE!S4812)</f>
        <v/>
      </c>
    </row>
    <row r="4815" ht="16.5" customHeight="1" s="111">
      <c r="A4815" s="92">
        <f>IF(DATABASE!$X4813&lt;&gt;1,"",DATABASE!B4813)</f>
        <v/>
      </c>
      <c r="B4815" s="93">
        <f>IF(DATABASE!$X4813&lt;&gt;1,"",DATABASE!M4813)</f>
        <v/>
      </c>
      <c r="C4815" s="94">
        <f>IF(DATABASE!$X4813&lt;&gt;1,"",DATABASE!A4813)</f>
        <v/>
      </c>
      <c r="D4815" s="94">
        <f>IF(DATABASE!$X4813&lt;&gt;1,"",DATABASE!P4813)</f>
        <v/>
      </c>
      <c r="E4815" s="94">
        <f>IF(DATABASE!$X4813&lt;&gt;1,"",DATABASE!L4813)</f>
        <v/>
      </c>
      <c r="F4815" s="94">
        <f>IF(DATABASE!$X4813&lt;&gt;1,"",DATABASE!Q4813)</f>
        <v/>
      </c>
      <c r="G4815" s="94">
        <f>IF(DATABASE!$X4813&lt;&gt;1,"",DATABASE!C4813)</f>
        <v/>
      </c>
      <c r="H4815" s="94">
        <f>IF(DATABASE!$X4813&lt;&gt;1,"",DATABASE!D4813)</f>
        <v/>
      </c>
      <c r="I4815" s="93">
        <f>IF(DATABASE!$X4813&lt;&gt;1,"",DATABASE!S4813)</f>
        <v/>
      </c>
    </row>
    <row r="4816" ht="16.5" customHeight="1" s="111">
      <c r="A4816" s="92">
        <f>IF(DATABASE!$X4814&lt;&gt;1,"",DATABASE!B4814)</f>
        <v/>
      </c>
      <c r="B4816" s="93">
        <f>IF(DATABASE!$X4814&lt;&gt;1,"",DATABASE!M4814)</f>
        <v/>
      </c>
      <c r="C4816" s="94">
        <f>IF(DATABASE!$X4814&lt;&gt;1,"",DATABASE!A4814)</f>
        <v/>
      </c>
      <c r="D4816" s="94">
        <f>IF(DATABASE!$X4814&lt;&gt;1,"",DATABASE!P4814)</f>
        <v/>
      </c>
      <c r="E4816" s="94">
        <f>IF(DATABASE!$X4814&lt;&gt;1,"",DATABASE!L4814)</f>
        <v/>
      </c>
      <c r="F4816" s="94">
        <f>IF(DATABASE!$X4814&lt;&gt;1,"",DATABASE!Q4814)</f>
        <v/>
      </c>
      <c r="G4816" s="94">
        <f>IF(DATABASE!$X4814&lt;&gt;1,"",DATABASE!C4814)</f>
        <v/>
      </c>
      <c r="H4816" s="94">
        <f>IF(DATABASE!$X4814&lt;&gt;1,"",DATABASE!D4814)</f>
        <v/>
      </c>
      <c r="I4816" s="93">
        <f>IF(DATABASE!$X4814&lt;&gt;1,"",DATABASE!S4814)</f>
        <v/>
      </c>
    </row>
    <row r="4817" ht="16.5" customHeight="1" s="111">
      <c r="A4817" s="92">
        <f>IF(DATABASE!$X4815&lt;&gt;1,"",DATABASE!B4815)</f>
        <v/>
      </c>
      <c r="B4817" s="93">
        <f>IF(DATABASE!$X4815&lt;&gt;1,"",DATABASE!M4815)</f>
        <v/>
      </c>
      <c r="C4817" s="94">
        <f>IF(DATABASE!$X4815&lt;&gt;1,"",DATABASE!A4815)</f>
        <v/>
      </c>
      <c r="D4817" s="94">
        <f>IF(DATABASE!$X4815&lt;&gt;1,"",DATABASE!P4815)</f>
        <v/>
      </c>
      <c r="E4817" s="94">
        <f>IF(DATABASE!$X4815&lt;&gt;1,"",DATABASE!L4815)</f>
        <v/>
      </c>
      <c r="F4817" s="94">
        <f>IF(DATABASE!$X4815&lt;&gt;1,"",DATABASE!Q4815)</f>
        <v/>
      </c>
      <c r="G4817" s="94">
        <f>IF(DATABASE!$X4815&lt;&gt;1,"",DATABASE!C4815)</f>
        <v/>
      </c>
      <c r="H4817" s="94">
        <f>IF(DATABASE!$X4815&lt;&gt;1,"",DATABASE!D4815)</f>
        <v/>
      </c>
      <c r="I4817" s="93">
        <f>IF(DATABASE!$X4815&lt;&gt;1,"",DATABASE!S4815)</f>
        <v/>
      </c>
    </row>
    <row r="4818" ht="16.5" customHeight="1" s="111">
      <c r="A4818" s="92">
        <f>IF(DATABASE!$X4816&lt;&gt;1,"",DATABASE!B4816)</f>
        <v/>
      </c>
      <c r="B4818" s="93">
        <f>IF(DATABASE!$X4816&lt;&gt;1,"",DATABASE!M4816)</f>
        <v/>
      </c>
      <c r="C4818" s="94">
        <f>IF(DATABASE!$X4816&lt;&gt;1,"",DATABASE!A4816)</f>
        <v/>
      </c>
      <c r="D4818" s="94">
        <f>IF(DATABASE!$X4816&lt;&gt;1,"",DATABASE!P4816)</f>
        <v/>
      </c>
      <c r="E4818" s="94">
        <f>IF(DATABASE!$X4816&lt;&gt;1,"",DATABASE!L4816)</f>
        <v/>
      </c>
      <c r="F4818" s="94">
        <f>IF(DATABASE!$X4816&lt;&gt;1,"",DATABASE!Q4816)</f>
        <v/>
      </c>
      <c r="G4818" s="94">
        <f>IF(DATABASE!$X4816&lt;&gt;1,"",DATABASE!C4816)</f>
        <v/>
      </c>
      <c r="H4818" s="94">
        <f>IF(DATABASE!$X4816&lt;&gt;1,"",DATABASE!D4816)</f>
        <v/>
      </c>
      <c r="I4818" s="93">
        <f>IF(DATABASE!$X4816&lt;&gt;1,"",DATABASE!S4816)</f>
        <v/>
      </c>
    </row>
    <row r="4819" ht="16.5" customHeight="1" s="111">
      <c r="A4819" s="92">
        <f>IF(DATABASE!$X4817&lt;&gt;1,"",DATABASE!B4817)</f>
        <v/>
      </c>
      <c r="B4819" s="93">
        <f>IF(DATABASE!$X4817&lt;&gt;1,"",DATABASE!M4817)</f>
        <v/>
      </c>
      <c r="C4819" s="94">
        <f>IF(DATABASE!$X4817&lt;&gt;1,"",DATABASE!A4817)</f>
        <v/>
      </c>
      <c r="D4819" s="94">
        <f>IF(DATABASE!$X4817&lt;&gt;1,"",DATABASE!P4817)</f>
        <v/>
      </c>
      <c r="E4819" s="94">
        <f>IF(DATABASE!$X4817&lt;&gt;1,"",DATABASE!L4817)</f>
        <v/>
      </c>
      <c r="F4819" s="94">
        <f>IF(DATABASE!$X4817&lt;&gt;1,"",DATABASE!Q4817)</f>
        <v/>
      </c>
      <c r="G4819" s="94">
        <f>IF(DATABASE!$X4817&lt;&gt;1,"",DATABASE!C4817)</f>
        <v/>
      </c>
      <c r="H4819" s="94">
        <f>IF(DATABASE!$X4817&lt;&gt;1,"",DATABASE!D4817)</f>
        <v/>
      </c>
      <c r="I4819" s="93">
        <f>IF(DATABASE!$X4817&lt;&gt;1,"",DATABASE!S4817)</f>
        <v/>
      </c>
    </row>
    <row r="4820" ht="16.5" customHeight="1" s="111">
      <c r="A4820" s="92">
        <f>IF(DATABASE!$X4818&lt;&gt;1,"",DATABASE!B4818)</f>
        <v/>
      </c>
      <c r="B4820" s="93">
        <f>IF(DATABASE!$X4818&lt;&gt;1,"",DATABASE!M4818)</f>
        <v/>
      </c>
      <c r="C4820" s="94">
        <f>IF(DATABASE!$X4818&lt;&gt;1,"",DATABASE!A4818)</f>
        <v/>
      </c>
      <c r="D4820" s="94">
        <f>IF(DATABASE!$X4818&lt;&gt;1,"",DATABASE!P4818)</f>
        <v/>
      </c>
      <c r="E4820" s="94">
        <f>IF(DATABASE!$X4818&lt;&gt;1,"",DATABASE!L4818)</f>
        <v/>
      </c>
      <c r="F4820" s="94">
        <f>IF(DATABASE!$X4818&lt;&gt;1,"",DATABASE!Q4818)</f>
        <v/>
      </c>
      <c r="G4820" s="94">
        <f>IF(DATABASE!$X4818&lt;&gt;1,"",DATABASE!C4818)</f>
        <v/>
      </c>
      <c r="H4820" s="94">
        <f>IF(DATABASE!$X4818&lt;&gt;1,"",DATABASE!D4818)</f>
        <v/>
      </c>
      <c r="I4820" s="93">
        <f>IF(DATABASE!$X4818&lt;&gt;1,"",DATABASE!S4818)</f>
        <v/>
      </c>
    </row>
    <row r="4821" ht="16.5" customHeight="1" s="111">
      <c r="A4821" s="92">
        <f>IF(DATABASE!$X4819&lt;&gt;1,"",DATABASE!B4819)</f>
        <v/>
      </c>
      <c r="B4821" s="93">
        <f>IF(DATABASE!$X4819&lt;&gt;1,"",DATABASE!M4819)</f>
        <v/>
      </c>
      <c r="C4821" s="94">
        <f>IF(DATABASE!$X4819&lt;&gt;1,"",DATABASE!A4819)</f>
        <v/>
      </c>
      <c r="D4821" s="94">
        <f>IF(DATABASE!$X4819&lt;&gt;1,"",DATABASE!P4819)</f>
        <v/>
      </c>
      <c r="E4821" s="94">
        <f>IF(DATABASE!$X4819&lt;&gt;1,"",DATABASE!L4819)</f>
        <v/>
      </c>
      <c r="F4821" s="94">
        <f>IF(DATABASE!$X4819&lt;&gt;1,"",DATABASE!Q4819)</f>
        <v/>
      </c>
      <c r="G4821" s="94">
        <f>IF(DATABASE!$X4819&lt;&gt;1,"",DATABASE!C4819)</f>
        <v/>
      </c>
      <c r="H4821" s="94">
        <f>IF(DATABASE!$X4819&lt;&gt;1,"",DATABASE!D4819)</f>
        <v/>
      </c>
      <c r="I4821" s="93">
        <f>IF(DATABASE!$X4819&lt;&gt;1,"",DATABASE!S4819)</f>
        <v/>
      </c>
    </row>
    <row r="4822" ht="16.5" customHeight="1" s="111">
      <c r="A4822" s="92">
        <f>IF(DATABASE!$X4820&lt;&gt;1,"",DATABASE!B4820)</f>
        <v/>
      </c>
      <c r="B4822" s="93">
        <f>IF(DATABASE!$X4820&lt;&gt;1,"",DATABASE!M4820)</f>
        <v/>
      </c>
      <c r="C4822" s="94">
        <f>IF(DATABASE!$X4820&lt;&gt;1,"",DATABASE!A4820)</f>
        <v/>
      </c>
      <c r="D4822" s="94">
        <f>IF(DATABASE!$X4820&lt;&gt;1,"",DATABASE!P4820)</f>
        <v/>
      </c>
      <c r="E4822" s="94">
        <f>IF(DATABASE!$X4820&lt;&gt;1,"",DATABASE!L4820)</f>
        <v/>
      </c>
      <c r="F4822" s="94">
        <f>IF(DATABASE!$X4820&lt;&gt;1,"",DATABASE!Q4820)</f>
        <v/>
      </c>
      <c r="G4822" s="94">
        <f>IF(DATABASE!$X4820&lt;&gt;1,"",DATABASE!C4820)</f>
        <v/>
      </c>
      <c r="H4822" s="94">
        <f>IF(DATABASE!$X4820&lt;&gt;1,"",DATABASE!D4820)</f>
        <v/>
      </c>
      <c r="I4822" s="93">
        <f>IF(DATABASE!$X4820&lt;&gt;1,"",DATABASE!S4820)</f>
        <v/>
      </c>
    </row>
    <row r="4823" ht="16.5" customHeight="1" s="111">
      <c r="A4823" s="92">
        <f>IF(DATABASE!$X4821&lt;&gt;1,"",DATABASE!B4821)</f>
        <v/>
      </c>
      <c r="B4823" s="93">
        <f>IF(DATABASE!$X4821&lt;&gt;1,"",DATABASE!M4821)</f>
        <v/>
      </c>
      <c r="C4823" s="94">
        <f>IF(DATABASE!$X4821&lt;&gt;1,"",DATABASE!A4821)</f>
        <v/>
      </c>
      <c r="D4823" s="94">
        <f>IF(DATABASE!$X4821&lt;&gt;1,"",DATABASE!P4821)</f>
        <v/>
      </c>
      <c r="E4823" s="94">
        <f>IF(DATABASE!$X4821&lt;&gt;1,"",DATABASE!L4821)</f>
        <v/>
      </c>
      <c r="F4823" s="94">
        <f>IF(DATABASE!$X4821&lt;&gt;1,"",DATABASE!Q4821)</f>
        <v/>
      </c>
      <c r="G4823" s="94">
        <f>IF(DATABASE!$X4821&lt;&gt;1,"",DATABASE!C4821)</f>
        <v/>
      </c>
      <c r="H4823" s="94">
        <f>IF(DATABASE!$X4821&lt;&gt;1,"",DATABASE!D4821)</f>
        <v/>
      </c>
      <c r="I4823" s="93">
        <f>IF(DATABASE!$X4821&lt;&gt;1,"",DATABASE!S4821)</f>
        <v/>
      </c>
    </row>
    <row r="4824" ht="16.5" customHeight="1" s="111">
      <c r="A4824" s="92">
        <f>IF(DATABASE!$X4822&lt;&gt;1,"",DATABASE!B4822)</f>
        <v/>
      </c>
      <c r="B4824" s="93">
        <f>IF(DATABASE!$X4822&lt;&gt;1,"",DATABASE!M4822)</f>
        <v/>
      </c>
      <c r="C4824" s="94">
        <f>IF(DATABASE!$X4822&lt;&gt;1,"",DATABASE!A4822)</f>
        <v/>
      </c>
      <c r="D4824" s="94">
        <f>IF(DATABASE!$X4822&lt;&gt;1,"",DATABASE!P4822)</f>
        <v/>
      </c>
      <c r="E4824" s="94">
        <f>IF(DATABASE!$X4822&lt;&gt;1,"",DATABASE!L4822)</f>
        <v/>
      </c>
      <c r="F4824" s="94">
        <f>IF(DATABASE!$X4822&lt;&gt;1,"",DATABASE!Q4822)</f>
        <v/>
      </c>
      <c r="G4824" s="94">
        <f>IF(DATABASE!$X4822&lt;&gt;1,"",DATABASE!C4822)</f>
        <v/>
      </c>
      <c r="H4824" s="94">
        <f>IF(DATABASE!$X4822&lt;&gt;1,"",DATABASE!D4822)</f>
        <v/>
      </c>
      <c r="I4824" s="93">
        <f>IF(DATABASE!$X4822&lt;&gt;1,"",DATABASE!S4822)</f>
        <v/>
      </c>
    </row>
    <row r="4825" ht="16.5" customHeight="1" s="111">
      <c r="A4825" s="92">
        <f>IF(DATABASE!$X4823&lt;&gt;1,"",DATABASE!B4823)</f>
        <v/>
      </c>
      <c r="B4825" s="93">
        <f>IF(DATABASE!$X4823&lt;&gt;1,"",DATABASE!M4823)</f>
        <v/>
      </c>
      <c r="C4825" s="94">
        <f>IF(DATABASE!$X4823&lt;&gt;1,"",DATABASE!A4823)</f>
        <v/>
      </c>
      <c r="D4825" s="94">
        <f>IF(DATABASE!$X4823&lt;&gt;1,"",DATABASE!P4823)</f>
        <v/>
      </c>
      <c r="E4825" s="94">
        <f>IF(DATABASE!$X4823&lt;&gt;1,"",DATABASE!L4823)</f>
        <v/>
      </c>
      <c r="F4825" s="94">
        <f>IF(DATABASE!$X4823&lt;&gt;1,"",DATABASE!Q4823)</f>
        <v/>
      </c>
      <c r="G4825" s="94">
        <f>IF(DATABASE!$X4823&lt;&gt;1,"",DATABASE!C4823)</f>
        <v/>
      </c>
      <c r="H4825" s="94">
        <f>IF(DATABASE!$X4823&lt;&gt;1,"",DATABASE!D4823)</f>
        <v/>
      </c>
      <c r="I4825" s="93">
        <f>IF(DATABASE!$X4823&lt;&gt;1,"",DATABASE!S4823)</f>
        <v/>
      </c>
    </row>
    <row r="4826" ht="16.5" customHeight="1" s="111">
      <c r="A4826" s="92">
        <f>IF(DATABASE!$X4824&lt;&gt;1,"",DATABASE!B4824)</f>
        <v/>
      </c>
      <c r="B4826" s="93">
        <f>IF(DATABASE!$X4824&lt;&gt;1,"",DATABASE!M4824)</f>
        <v/>
      </c>
      <c r="C4826" s="94">
        <f>IF(DATABASE!$X4824&lt;&gt;1,"",DATABASE!A4824)</f>
        <v/>
      </c>
      <c r="D4826" s="94">
        <f>IF(DATABASE!$X4824&lt;&gt;1,"",DATABASE!P4824)</f>
        <v/>
      </c>
      <c r="E4826" s="94">
        <f>IF(DATABASE!$X4824&lt;&gt;1,"",DATABASE!L4824)</f>
        <v/>
      </c>
      <c r="F4826" s="94">
        <f>IF(DATABASE!$X4824&lt;&gt;1,"",DATABASE!Q4824)</f>
        <v/>
      </c>
      <c r="G4826" s="94">
        <f>IF(DATABASE!$X4824&lt;&gt;1,"",DATABASE!C4824)</f>
        <v/>
      </c>
      <c r="H4826" s="94">
        <f>IF(DATABASE!$X4824&lt;&gt;1,"",DATABASE!D4824)</f>
        <v/>
      </c>
      <c r="I4826" s="93">
        <f>IF(DATABASE!$X4824&lt;&gt;1,"",DATABASE!S4824)</f>
        <v/>
      </c>
    </row>
    <row r="4827" ht="16.5" customHeight="1" s="111">
      <c r="A4827" s="92">
        <f>IF(DATABASE!$X4825&lt;&gt;1,"",DATABASE!B4825)</f>
        <v/>
      </c>
      <c r="B4827" s="93">
        <f>IF(DATABASE!$X4825&lt;&gt;1,"",DATABASE!M4825)</f>
        <v/>
      </c>
      <c r="C4827" s="94">
        <f>IF(DATABASE!$X4825&lt;&gt;1,"",DATABASE!A4825)</f>
        <v/>
      </c>
      <c r="D4827" s="94">
        <f>IF(DATABASE!$X4825&lt;&gt;1,"",DATABASE!P4825)</f>
        <v/>
      </c>
      <c r="E4827" s="94">
        <f>IF(DATABASE!$X4825&lt;&gt;1,"",DATABASE!L4825)</f>
        <v/>
      </c>
      <c r="F4827" s="94">
        <f>IF(DATABASE!$X4825&lt;&gt;1,"",DATABASE!Q4825)</f>
        <v/>
      </c>
      <c r="G4827" s="94">
        <f>IF(DATABASE!$X4825&lt;&gt;1,"",DATABASE!C4825)</f>
        <v/>
      </c>
      <c r="H4827" s="94">
        <f>IF(DATABASE!$X4825&lt;&gt;1,"",DATABASE!D4825)</f>
        <v/>
      </c>
      <c r="I4827" s="93">
        <f>IF(DATABASE!$X4825&lt;&gt;1,"",DATABASE!S4825)</f>
        <v/>
      </c>
    </row>
    <row r="4828" ht="16.5" customHeight="1" s="111">
      <c r="A4828" s="92">
        <f>IF(DATABASE!$X4826&lt;&gt;1,"",DATABASE!B4826)</f>
        <v/>
      </c>
      <c r="B4828" s="93">
        <f>IF(DATABASE!$X4826&lt;&gt;1,"",DATABASE!M4826)</f>
        <v/>
      </c>
      <c r="C4828" s="94">
        <f>IF(DATABASE!$X4826&lt;&gt;1,"",DATABASE!A4826)</f>
        <v/>
      </c>
      <c r="D4828" s="94">
        <f>IF(DATABASE!$X4826&lt;&gt;1,"",DATABASE!P4826)</f>
        <v/>
      </c>
      <c r="E4828" s="94">
        <f>IF(DATABASE!$X4826&lt;&gt;1,"",DATABASE!L4826)</f>
        <v/>
      </c>
      <c r="F4828" s="94">
        <f>IF(DATABASE!$X4826&lt;&gt;1,"",DATABASE!Q4826)</f>
        <v/>
      </c>
      <c r="G4828" s="94">
        <f>IF(DATABASE!$X4826&lt;&gt;1,"",DATABASE!C4826)</f>
        <v/>
      </c>
      <c r="H4828" s="94">
        <f>IF(DATABASE!$X4826&lt;&gt;1,"",DATABASE!D4826)</f>
        <v/>
      </c>
      <c r="I4828" s="93">
        <f>IF(DATABASE!$X4826&lt;&gt;1,"",DATABASE!S4826)</f>
        <v/>
      </c>
    </row>
    <row r="4829" ht="16.5" customHeight="1" s="111">
      <c r="A4829" s="92">
        <f>IF(DATABASE!$X4827&lt;&gt;1,"",DATABASE!B4827)</f>
        <v/>
      </c>
      <c r="B4829" s="93">
        <f>IF(DATABASE!$X4827&lt;&gt;1,"",DATABASE!M4827)</f>
        <v/>
      </c>
      <c r="C4829" s="94">
        <f>IF(DATABASE!$X4827&lt;&gt;1,"",DATABASE!A4827)</f>
        <v/>
      </c>
      <c r="D4829" s="94">
        <f>IF(DATABASE!$X4827&lt;&gt;1,"",DATABASE!P4827)</f>
        <v/>
      </c>
      <c r="E4829" s="94">
        <f>IF(DATABASE!$X4827&lt;&gt;1,"",DATABASE!L4827)</f>
        <v/>
      </c>
      <c r="F4829" s="94">
        <f>IF(DATABASE!$X4827&lt;&gt;1,"",DATABASE!Q4827)</f>
        <v/>
      </c>
      <c r="G4829" s="94">
        <f>IF(DATABASE!$X4827&lt;&gt;1,"",DATABASE!C4827)</f>
        <v/>
      </c>
      <c r="H4829" s="94">
        <f>IF(DATABASE!$X4827&lt;&gt;1,"",DATABASE!D4827)</f>
        <v/>
      </c>
      <c r="I4829" s="93">
        <f>IF(DATABASE!$X4827&lt;&gt;1,"",DATABASE!S4827)</f>
        <v/>
      </c>
    </row>
    <row r="4830" ht="16.5" customHeight="1" s="111">
      <c r="A4830" s="92">
        <f>IF(DATABASE!$X4828&lt;&gt;1,"",DATABASE!B4828)</f>
        <v/>
      </c>
      <c r="B4830" s="93">
        <f>IF(DATABASE!$X4828&lt;&gt;1,"",DATABASE!M4828)</f>
        <v/>
      </c>
      <c r="C4830" s="94">
        <f>IF(DATABASE!$X4828&lt;&gt;1,"",DATABASE!A4828)</f>
        <v/>
      </c>
      <c r="D4830" s="94">
        <f>IF(DATABASE!$X4828&lt;&gt;1,"",DATABASE!P4828)</f>
        <v/>
      </c>
      <c r="E4830" s="94">
        <f>IF(DATABASE!$X4828&lt;&gt;1,"",DATABASE!L4828)</f>
        <v/>
      </c>
      <c r="F4830" s="94">
        <f>IF(DATABASE!$X4828&lt;&gt;1,"",DATABASE!Q4828)</f>
        <v/>
      </c>
      <c r="G4830" s="94">
        <f>IF(DATABASE!$X4828&lt;&gt;1,"",DATABASE!C4828)</f>
        <v/>
      </c>
      <c r="H4830" s="94">
        <f>IF(DATABASE!$X4828&lt;&gt;1,"",DATABASE!D4828)</f>
        <v/>
      </c>
      <c r="I4830" s="93">
        <f>IF(DATABASE!$X4828&lt;&gt;1,"",DATABASE!S4828)</f>
        <v/>
      </c>
    </row>
    <row r="4831" ht="16.5" customHeight="1" s="111">
      <c r="A4831" s="92">
        <f>IF(DATABASE!$X4829&lt;&gt;1,"",DATABASE!B4829)</f>
        <v/>
      </c>
      <c r="B4831" s="93">
        <f>IF(DATABASE!$X4829&lt;&gt;1,"",DATABASE!M4829)</f>
        <v/>
      </c>
      <c r="C4831" s="94">
        <f>IF(DATABASE!$X4829&lt;&gt;1,"",DATABASE!A4829)</f>
        <v/>
      </c>
      <c r="D4831" s="94">
        <f>IF(DATABASE!$X4829&lt;&gt;1,"",DATABASE!P4829)</f>
        <v/>
      </c>
      <c r="E4831" s="94">
        <f>IF(DATABASE!$X4829&lt;&gt;1,"",DATABASE!L4829)</f>
        <v/>
      </c>
      <c r="F4831" s="94">
        <f>IF(DATABASE!$X4829&lt;&gt;1,"",DATABASE!Q4829)</f>
        <v/>
      </c>
      <c r="G4831" s="94">
        <f>IF(DATABASE!$X4829&lt;&gt;1,"",DATABASE!C4829)</f>
        <v/>
      </c>
      <c r="H4831" s="94">
        <f>IF(DATABASE!$X4829&lt;&gt;1,"",DATABASE!D4829)</f>
        <v/>
      </c>
      <c r="I4831" s="93">
        <f>IF(DATABASE!$X4829&lt;&gt;1,"",DATABASE!S4829)</f>
        <v/>
      </c>
    </row>
    <row r="4832" ht="16.5" customHeight="1" s="111">
      <c r="A4832" s="92">
        <f>IF(DATABASE!$X4830&lt;&gt;1,"",DATABASE!B4830)</f>
        <v/>
      </c>
      <c r="B4832" s="93">
        <f>IF(DATABASE!$X4830&lt;&gt;1,"",DATABASE!M4830)</f>
        <v/>
      </c>
      <c r="C4832" s="94">
        <f>IF(DATABASE!$X4830&lt;&gt;1,"",DATABASE!A4830)</f>
        <v/>
      </c>
      <c r="D4832" s="94">
        <f>IF(DATABASE!$X4830&lt;&gt;1,"",DATABASE!P4830)</f>
        <v/>
      </c>
      <c r="E4832" s="94">
        <f>IF(DATABASE!$X4830&lt;&gt;1,"",DATABASE!L4830)</f>
        <v/>
      </c>
      <c r="F4832" s="94">
        <f>IF(DATABASE!$X4830&lt;&gt;1,"",DATABASE!Q4830)</f>
        <v/>
      </c>
      <c r="G4832" s="94">
        <f>IF(DATABASE!$X4830&lt;&gt;1,"",DATABASE!C4830)</f>
        <v/>
      </c>
      <c r="H4832" s="94">
        <f>IF(DATABASE!$X4830&lt;&gt;1,"",DATABASE!D4830)</f>
        <v/>
      </c>
      <c r="I4832" s="93">
        <f>IF(DATABASE!$X4830&lt;&gt;1,"",DATABASE!S4830)</f>
        <v/>
      </c>
    </row>
    <row r="4833" ht="16.5" customHeight="1" s="111">
      <c r="A4833" s="92">
        <f>IF(DATABASE!$X4831&lt;&gt;1,"",DATABASE!B4831)</f>
        <v/>
      </c>
      <c r="B4833" s="93">
        <f>IF(DATABASE!$X4831&lt;&gt;1,"",DATABASE!M4831)</f>
        <v/>
      </c>
      <c r="C4833" s="94">
        <f>IF(DATABASE!$X4831&lt;&gt;1,"",DATABASE!A4831)</f>
        <v/>
      </c>
      <c r="D4833" s="94">
        <f>IF(DATABASE!$X4831&lt;&gt;1,"",DATABASE!P4831)</f>
        <v/>
      </c>
      <c r="E4833" s="94">
        <f>IF(DATABASE!$X4831&lt;&gt;1,"",DATABASE!L4831)</f>
        <v/>
      </c>
      <c r="F4833" s="94">
        <f>IF(DATABASE!$X4831&lt;&gt;1,"",DATABASE!Q4831)</f>
        <v/>
      </c>
      <c r="G4833" s="94">
        <f>IF(DATABASE!$X4831&lt;&gt;1,"",DATABASE!C4831)</f>
        <v/>
      </c>
      <c r="H4833" s="94">
        <f>IF(DATABASE!$X4831&lt;&gt;1,"",DATABASE!D4831)</f>
        <v/>
      </c>
      <c r="I4833" s="93">
        <f>IF(DATABASE!$X4831&lt;&gt;1,"",DATABASE!S4831)</f>
        <v/>
      </c>
    </row>
    <row r="4834" ht="16.5" customHeight="1" s="111">
      <c r="A4834" s="92">
        <f>IF(DATABASE!$X4832&lt;&gt;1,"",DATABASE!B4832)</f>
        <v/>
      </c>
      <c r="B4834" s="93">
        <f>IF(DATABASE!$X4832&lt;&gt;1,"",DATABASE!M4832)</f>
        <v/>
      </c>
      <c r="C4834" s="94">
        <f>IF(DATABASE!$X4832&lt;&gt;1,"",DATABASE!A4832)</f>
        <v/>
      </c>
      <c r="D4834" s="94">
        <f>IF(DATABASE!$X4832&lt;&gt;1,"",DATABASE!P4832)</f>
        <v/>
      </c>
      <c r="E4834" s="94">
        <f>IF(DATABASE!$X4832&lt;&gt;1,"",DATABASE!L4832)</f>
        <v/>
      </c>
      <c r="F4834" s="94">
        <f>IF(DATABASE!$X4832&lt;&gt;1,"",DATABASE!Q4832)</f>
        <v/>
      </c>
      <c r="G4834" s="94">
        <f>IF(DATABASE!$X4832&lt;&gt;1,"",DATABASE!C4832)</f>
        <v/>
      </c>
      <c r="H4834" s="94">
        <f>IF(DATABASE!$X4832&lt;&gt;1,"",DATABASE!D4832)</f>
        <v/>
      </c>
      <c r="I4834" s="93">
        <f>IF(DATABASE!$X4832&lt;&gt;1,"",DATABASE!S4832)</f>
        <v/>
      </c>
    </row>
    <row r="4835" ht="16.5" customHeight="1" s="111">
      <c r="A4835" s="92">
        <f>IF(DATABASE!$X4833&lt;&gt;1,"",DATABASE!B4833)</f>
        <v/>
      </c>
      <c r="B4835" s="93">
        <f>IF(DATABASE!$X4833&lt;&gt;1,"",DATABASE!M4833)</f>
        <v/>
      </c>
      <c r="C4835" s="94">
        <f>IF(DATABASE!$X4833&lt;&gt;1,"",DATABASE!A4833)</f>
        <v/>
      </c>
      <c r="D4835" s="94">
        <f>IF(DATABASE!$X4833&lt;&gt;1,"",DATABASE!P4833)</f>
        <v/>
      </c>
      <c r="E4835" s="94">
        <f>IF(DATABASE!$X4833&lt;&gt;1,"",DATABASE!L4833)</f>
        <v/>
      </c>
      <c r="F4835" s="94">
        <f>IF(DATABASE!$X4833&lt;&gt;1,"",DATABASE!Q4833)</f>
        <v/>
      </c>
      <c r="G4835" s="94">
        <f>IF(DATABASE!$X4833&lt;&gt;1,"",DATABASE!C4833)</f>
        <v/>
      </c>
      <c r="H4835" s="94">
        <f>IF(DATABASE!$X4833&lt;&gt;1,"",DATABASE!D4833)</f>
        <v/>
      </c>
      <c r="I4835" s="93">
        <f>IF(DATABASE!$X4833&lt;&gt;1,"",DATABASE!S4833)</f>
        <v/>
      </c>
    </row>
    <row r="4836" ht="16.5" customHeight="1" s="111">
      <c r="A4836" s="92">
        <f>IF(DATABASE!$X4834&lt;&gt;1,"",DATABASE!B4834)</f>
        <v/>
      </c>
      <c r="B4836" s="93">
        <f>IF(DATABASE!$X4834&lt;&gt;1,"",DATABASE!M4834)</f>
        <v/>
      </c>
      <c r="C4836" s="94">
        <f>IF(DATABASE!$X4834&lt;&gt;1,"",DATABASE!A4834)</f>
        <v/>
      </c>
      <c r="D4836" s="94">
        <f>IF(DATABASE!$X4834&lt;&gt;1,"",DATABASE!P4834)</f>
        <v/>
      </c>
      <c r="E4836" s="94">
        <f>IF(DATABASE!$X4834&lt;&gt;1,"",DATABASE!L4834)</f>
        <v/>
      </c>
      <c r="F4836" s="94">
        <f>IF(DATABASE!$X4834&lt;&gt;1,"",DATABASE!Q4834)</f>
        <v/>
      </c>
      <c r="G4836" s="94">
        <f>IF(DATABASE!$X4834&lt;&gt;1,"",DATABASE!C4834)</f>
        <v/>
      </c>
      <c r="H4836" s="94">
        <f>IF(DATABASE!$X4834&lt;&gt;1,"",DATABASE!D4834)</f>
        <v/>
      </c>
      <c r="I4836" s="93">
        <f>IF(DATABASE!$X4834&lt;&gt;1,"",DATABASE!S4834)</f>
        <v/>
      </c>
    </row>
    <row r="4837" ht="16.5" customHeight="1" s="111">
      <c r="A4837" s="92">
        <f>IF(DATABASE!$X4835&lt;&gt;1,"",DATABASE!B4835)</f>
        <v/>
      </c>
      <c r="B4837" s="93">
        <f>IF(DATABASE!$X4835&lt;&gt;1,"",DATABASE!M4835)</f>
        <v/>
      </c>
      <c r="C4837" s="94">
        <f>IF(DATABASE!$X4835&lt;&gt;1,"",DATABASE!A4835)</f>
        <v/>
      </c>
      <c r="D4837" s="94">
        <f>IF(DATABASE!$X4835&lt;&gt;1,"",DATABASE!P4835)</f>
        <v/>
      </c>
      <c r="E4837" s="94">
        <f>IF(DATABASE!$X4835&lt;&gt;1,"",DATABASE!L4835)</f>
        <v/>
      </c>
      <c r="F4837" s="94">
        <f>IF(DATABASE!$X4835&lt;&gt;1,"",DATABASE!Q4835)</f>
        <v/>
      </c>
      <c r="G4837" s="94">
        <f>IF(DATABASE!$X4835&lt;&gt;1,"",DATABASE!C4835)</f>
        <v/>
      </c>
      <c r="H4837" s="94">
        <f>IF(DATABASE!$X4835&lt;&gt;1,"",DATABASE!D4835)</f>
        <v/>
      </c>
      <c r="I4837" s="93">
        <f>IF(DATABASE!$X4835&lt;&gt;1,"",DATABASE!S4835)</f>
        <v/>
      </c>
    </row>
    <row r="4838" ht="16.5" customHeight="1" s="111">
      <c r="A4838" s="92">
        <f>IF(DATABASE!$X4836&lt;&gt;1,"",DATABASE!B4836)</f>
        <v/>
      </c>
      <c r="B4838" s="93">
        <f>IF(DATABASE!$X4836&lt;&gt;1,"",DATABASE!M4836)</f>
        <v/>
      </c>
      <c r="C4838" s="94">
        <f>IF(DATABASE!$X4836&lt;&gt;1,"",DATABASE!A4836)</f>
        <v/>
      </c>
      <c r="D4838" s="94">
        <f>IF(DATABASE!$X4836&lt;&gt;1,"",DATABASE!P4836)</f>
        <v/>
      </c>
      <c r="E4838" s="94">
        <f>IF(DATABASE!$X4836&lt;&gt;1,"",DATABASE!L4836)</f>
        <v/>
      </c>
      <c r="F4838" s="94">
        <f>IF(DATABASE!$X4836&lt;&gt;1,"",DATABASE!Q4836)</f>
        <v/>
      </c>
      <c r="G4838" s="94">
        <f>IF(DATABASE!$X4836&lt;&gt;1,"",DATABASE!C4836)</f>
        <v/>
      </c>
      <c r="H4838" s="94">
        <f>IF(DATABASE!$X4836&lt;&gt;1,"",DATABASE!D4836)</f>
        <v/>
      </c>
      <c r="I4838" s="93">
        <f>IF(DATABASE!$X4836&lt;&gt;1,"",DATABASE!S4836)</f>
        <v/>
      </c>
    </row>
    <row r="4839" ht="16.5" customHeight="1" s="111">
      <c r="A4839" s="92">
        <f>IF(DATABASE!$X4837&lt;&gt;1,"",DATABASE!B4837)</f>
        <v/>
      </c>
      <c r="B4839" s="93">
        <f>IF(DATABASE!$X4837&lt;&gt;1,"",DATABASE!M4837)</f>
        <v/>
      </c>
      <c r="C4839" s="94">
        <f>IF(DATABASE!$X4837&lt;&gt;1,"",DATABASE!A4837)</f>
        <v/>
      </c>
      <c r="D4839" s="94">
        <f>IF(DATABASE!$X4837&lt;&gt;1,"",DATABASE!P4837)</f>
        <v/>
      </c>
      <c r="E4839" s="94">
        <f>IF(DATABASE!$X4837&lt;&gt;1,"",DATABASE!L4837)</f>
        <v/>
      </c>
      <c r="F4839" s="94">
        <f>IF(DATABASE!$X4837&lt;&gt;1,"",DATABASE!Q4837)</f>
        <v/>
      </c>
      <c r="G4839" s="94">
        <f>IF(DATABASE!$X4837&lt;&gt;1,"",DATABASE!C4837)</f>
        <v/>
      </c>
      <c r="H4839" s="94">
        <f>IF(DATABASE!$X4837&lt;&gt;1,"",DATABASE!D4837)</f>
        <v/>
      </c>
      <c r="I4839" s="93">
        <f>IF(DATABASE!$X4837&lt;&gt;1,"",DATABASE!S4837)</f>
        <v/>
      </c>
    </row>
    <row r="4840" ht="16.5" customHeight="1" s="111">
      <c r="A4840" s="92">
        <f>IF(DATABASE!$X4838&lt;&gt;1,"",DATABASE!B4838)</f>
        <v/>
      </c>
      <c r="B4840" s="93">
        <f>IF(DATABASE!$X4838&lt;&gt;1,"",DATABASE!M4838)</f>
        <v/>
      </c>
      <c r="C4840" s="94">
        <f>IF(DATABASE!$X4838&lt;&gt;1,"",DATABASE!A4838)</f>
        <v/>
      </c>
      <c r="D4840" s="94">
        <f>IF(DATABASE!$X4838&lt;&gt;1,"",DATABASE!P4838)</f>
        <v/>
      </c>
      <c r="E4840" s="94">
        <f>IF(DATABASE!$X4838&lt;&gt;1,"",DATABASE!L4838)</f>
        <v/>
      </c>
      <c r="F4840" s="94">
        <f>IF(DATABASE!$X4838&lt;&gt;1,"",DATABASE!Q4838)</f>
        <v/>
      </c>
      <c r="G4840" s="94">
        <f>IF(DATABASE!$X4838&lt;&gt;1,"",DATABASE!C4838)</f>
        <v/>
      </c>
      <c r="H4840" s="94">
        <f>IF(DATABASE!$X4838&lt;&gt;1,"",DATABASE!D4838)</f>
        <v/>
      </c>
      <c r="I4840" s="93">
        <f>IF(DATABASE!$X4838&lt;&gt;1,"",DATABASE!S4838)</f>
        <v/>
      </c>
    </row>
    <row r="4841" ht="16.5" customHeight="1" s="111">
      <c r="A4841" s="92">
        <f>IF(DATABASE!$X4839&lt;&gt;1,"",DATABASE!B4839)</f>
        <v/>
      </c>
      <c r="B4841" s="93">
        <f>IF(DATABASE!$X4839&lt;&gt;1,"",DATABASE!M4839)</f>
        <v/>
      </c>
      <c r="C4841" s="94">
        <f>IF(DATABASE!$X4839&lt;&gt;1,"",DATABASE!A4839)</f>
        <v/>
      </c>
      <c r="D4841" s="94">
        <f>IF(DATABASE!$X4839&lt;&gt;1,"",DATABASE!P4839)</f>
        <v/>
      </c>
      <c r="E4841" s="94">
        <f>IF(DATABASE!$X4839&lt;&gt;1,"",DATABASE!L4839)</f>
        <v/>
      </c>
      <c r="F4841" s="94">
        <f>IF(DATABASE!$X4839&lt;&gt;1,"",DATABASE!Q4839)</f>
        <v/>
      </c>
      <c r="G4841" s="94">
        <f>IF(DATABASE!$X4839&lt;&gt;1,"",DATABASE!C4839)</f>
        <v/>
      </c>
      <c r="H4841" s="94">
        <f>IF(DATABASE!$X4839&lt;&gt;1,"",DATABASE!D4839)</f>
        <v/>
      </c>
      <c r="I4841" s="93">
        <f>IF(DATABASE!$X4839&lt;&gt;1,"",DATABASE!S4839)</f>
        <v/>
      </c>
    </row>
    <row r="4842" ht="16.5" customHeight="1" s="111">
      <c r="A4842" s="92">
        <f>IF(DATABASE!$X4840&lt;&gt;1,"",DATABASE!B4840)</f>
        <v/>
      </c>
      <c r="B4842" s="93">
        <f>IF(DATABASE!$X4840&lt;&gt;1,"",DATABASE!M4840)</f>
        <v/>
      </c>
      <c r="C4842" s="94">
        <f>IF(DATABASE!$X4840&lt;&gt;1,"",DATABASE!A4840)</f>
        <v/>
      </c>
      <c r="D4842" s="94">
        <f>IF(DATABASE!$X4840&lt;&gt;1,"",DATABASE!P4840)</f>
        <v/>
      </c>
      <c r="E4842" s="94">
        <f>IF(DATABASE!$X4840&lt;&gt;1,"",DATABASE!L4840)</f>
        <v/>
      </c>
      <c r="F4842" s="94">
        <f>IF(DATABASE!$X4840&lt;&gt;1,"",DATABASE!Q4840)</f>
        <v/>
      </c>
      <c r="G4842" s="94">
        <f>IF(DATABASE!$X4840&lt;&gt;1,"",DATABASE!C4840)</f>
        <v/>
      </c>
      <c r="H4842" s="94">
        <f>IF(DATABASE!$X4840&lt;&gt;1,"",DATABASE!D4840)</f>
        <v/>
      </c>
      <c r="I4842" s="93">
        <f>IF(DATABASE!$X4840&lt;&gt;1,"",DATABASE!S4840)</f>
        <v/>
      </c>
    </row>
    <row r="4843" ht="16.5" customHeight="1" s="111">
      <c r="A4843" s="92">
        <f>IF(DATABASE!$X4841&lt;&gt;1,"",DATABASE!B4841)</f>
        <v/>
      </c>
      <c r="B4843" s="93">
        <f>IF(DATABASE!$X4841&lt;&gt;1,"",DATABASE!M4841)</f>
        <v/>
      </c>
      <c r="C4843" s="94">
        <f>IF(DATABASE!$X4841&lt;&gt;1,"",DATABASE!A4841)</f>
        <v/>
      </c>
      <c r="D4843" s="94">
        <f>IF(DATABASE!$X4841&lt;&gt;1,"",DATABASE!P4841)</f>
        <v/>
      </c>
      <c r="E4843" s="94">
        <f>IF(DATABASE!$X4841&lt;&gt;1,"",DATABASE!L4841)</f>
        <v/>
      </c>
      <c r="F4843" s="94">
        <f>IF(DATABASE!$X4841&lt;&gt;1,"",DATABASE!Q4841)</f>
        <v/>
      </c>
      <c r="G4843" s="94">
        <f>IF(DATABASE!$X4841&lt;&gt;1,"",DATABASE!C4841)</f>
        <v/>
      </c>
      <c r="H4843" s="94">
        <f>IF(DATABASE!$X4841&lt;&gt;1,"",DATABASE!D4841)</f>
        <v/>
      </c>
      <c r="I4843" s="93">
        <f>IF(DATABASE!$X4841&lt;&gt;1,"",DATABASE!S4841)</f>
        <v/>
      </c>
    </row>
    <row r="4844" ht="16.5" customHeight="1" s="111">
      <c r="A4844" s="92">
        <f>IF(DATABASE!$X4842&lt;&gt;1,"",DATABASE!B4842)</f>
        <v/>
      </c>
      <c r="B4844" s="93">
        <f>IF(DATABASE!$X4842&lt;&gt;1,"",DATABASE!M4842)</f>
        <v/>
      </c>
      <c r="C4844" s="94">
        <f>IF(DATABASE!$X4842&lt;&gt;1,"",DATABASE!A4842)</f>
        <v/>
      </c>
      <c r="D4844" s="94">
        <f>IF(DATABASE!$X4842&lt;&gt;1,"",DATABASE!P4842)</f>
        <v/>
      </c>
      <c r="E4844" s="94">
        <f>IF(DATABASE!$X4842&lt;&gt;1,"",DATABASE!L4842)</f>
        <v/>
      </c>
      <c r="F4844" s="94">
        <f>IF(DATABASE!$X4842&lt;&gt;1,"",DATABASE!Q4842)</f>
        <v/>
      </c>
      <c r="G4844" s="94">
        <f>IF(DATABASE!$X4842&lt;&gt;1,"",DATABASE!C4842)</f>
        <v/>
      </c>
      <c r="H4844" s="94">
        <f>IF(DATABASE!$X4842&lt;&gt;1,"",DATABASE!D4842)</f>
        <v/>
      </c>
      <c r="I4844" s="93">
        <f>IF(DATABASE!$X4842&lt;&gt;1,"",DATABASE!S4842)</f>
        <v/>
      </c>
    </row>
    <row r="4845" ht="16.5" customHeight="1" s="111">
      <c r="A4845" s="92">
        <f>IF(DATABASE!$X4843&lt;&gt;1,"",DATABASE!B4843)</f>
        <v/>
      </c>
      <c r="B4845" s="93">
        <f>IF(DATABASE!$X4843&lt;&gt;1,"",DATABASE!M4843)</f>
        <v/>
      </c>
      <c r="C4845" s="94">
        <f>IF(DATABASE!$X4843&lt;&gt;1,"",DATABASE!A4843)</f>
        <v/>
      </c>
      <c r="D4845" s="94">
        <f>IF(DATABASE!$X4843&lt;&gt;1,"",DATABASE!P4843)</f>
        <v/>
      </c>
      <c r="E4845" s="94">
        <f>IF(DATABASE!$X4843&lt;&gt;1,"",DATABASE!L4843)</f>
        <v/>
      </c>
      <c r="F4845" s="94">
        <f>IF(DATABASE!$X4843&lt;&gt;1,"",DATABASE!Q4843)</f>
        <v/>
      </c>
      <c r="G4845" s="94">
        <f>IF(DATABASE!$X4843&lt;&gt;1,"",DATABASE!C4843)</f>
        <v/>
      </c>
      <c r="H4845" s="94">
        <f>IF(DATABASE!$X4843&lt;&gt;1,"",DATABASE!D4843)</f>
        <v/>
      </c>
      <c r="I4845" s="93">
        <f>IF(DATABASE!$X4843&lt;&gt;1,"",DATABASE!S4843)</f>
        <v/>
      </c>
    </row>
    <row r="4846" ht="16.5" customHeight="1" s="111">
      <c r="A4846" s="92">
        <f>IF(DATABASE!$X4844&lt;&gt;1,"",DATABASE!B4844)</f>
        <v/>
      </c>
      <c r="B4846" s="93">
        <f>IF(DATABASE!$X4844&lt;&gt;1,"",DATABASE!M4844)</f>
        <v/>
      </c>
      <c r="C4846" s="94">
        <f>IF(DATABASE!$X4844&lt;&gt;1,"",DATABASE!A4844)</f>
        <v/>
      </c>
      <c r="D4846" s="94">
        <f>IF(DATABASE!$X4844&lt;&gt;1,"",DATABASE!P4844)</f>
        <v/>
      </c>
      <c r="E4846" s="94">
        <f>IF(DATABASE!$X4844&lt;&gt;1,"",DATABASE!L4844)</f>
        <v/>
      </c>
      <c r="F4846" s="94">
        <f>IF(DATABASE!$X4844&lt;&gt;1,"",DATABASE!Q4844)</f>
        <v/>
      </c>
      <c r="G4846" s="94">
        <f>IF(DATABASE!$X4844&lt;&gt;1,"",DATABASE!C4844)</f>
        <v/>
      </c>
      <c r="H4846" s="94">
        <f>IF(DATABASE!$X4844&lt;&gt;1,"",DATABASE!D4844)</f>
        <v/>
      </c>
      <c r="I4846" s="93">
        <f>IF(DATABASE!$X4844&lt;&gt;1,"",DATABASE!S4844)</f>
        <v/>
      </c>
    </row>
    <row r="4847" ht="16.5" customHeight="1" s="111">
      <c r="A4847" s="92">
        <f>IF(DATABASE!$X4845&lt;&gt;1,"",DATABASE!B4845)</f>
        <v/>
      </c>
      <c r="B4847" s="93">
        <f>IF(DATABASE!$X4845&lt;&gt;1,"",DATABASE!M4845)</f>
        <v/>
      </c>
      <c r="C4847" s="94">
        <f>IF(DATABASE!$X4845&lt;&gt;1,"",DATABASE!A4845)</f>
        <v/>
      </c>
      <c r="D4847" s="94">
        <f>IF(DATABASE!$X4845&lt;&gt;1,"",DATABASE!P4845)</f>
        <v/>
      </c>
      <c r="E4847" s="94">
        <f>IF(DATABASE!$X4845&lt;&gt;1,"",DATABASE!L4845)</f>
        <v/>
      </c>
      <c r="F4847" s="94">
        <f>IF(DATABASE!$X4845&lt;&gt;1,"",DATABASE!Q4845)</f>
        <v/>
      </c>
      <c r="G4847" s="94">
        <f>IF(DATABASE!$X4845&lt;&gt;1,"",DATABASE!C4845)</f>
        <v/>
      </c>
      <c r="H4847" s="94">
        <f>IF(DATABASE!$X4845&lt;&gt;1,"",DATABASE!D4845)</f>
        <v/>
      </c>
      <c r="I4847" s="93">
        <f>IF(DATABASE!$X4845&lt;&gt;1,"",DATABASE!S4845)</f>
        <v/>
      </c>
    </row>
    <row r="4848" ht="16.5" customHeight="1" s="111">
      <c r="A4848" s="92">
        <f>IF(DATABASE!$X4846&lt;&gt;1,"",DATABASE!B4846)</f>
        <v/>
      </c>
      <c r="B4848" s="93">
        <f>IF(DATABASE!$X4846&lt;&gt;1,"",DATABASE!M4846)</f>
        <v/>
      </c>
      <c r="C4848" s="94">
        <f>IF(DATABASE!$X4846&lt;&gt;1,"",DATABASE!A4846)</f>
        <v/>
      </c>
      <c r="D4848" s="94">
        <f>IF(DATABASE!$X4846&lt;&gt;1,"",DATABASE!P4846)</f>
        <v/>
      </c>
      <c r="E4848" s="94">
        <f>IF(DATABASE!$X4846&lt;&gt;1,"",DATABASE!L4846)</f>
        <v/>
      </c>
      <c r="F4848" s="94">
        <f>IF(DATABASE!$X4846&lt;&gt;1,"",DATABASE!Q4846)</f>
        <v/>
      </c>
      <c r="G4848" s="94">
        <f>IF(DATABASE!$X4846&lt;&gt;1,"",DATABASE!C4846)</f>
        <v/>
      </c>
      <c r="H4848" s="94">
        <f>IF(DATABASE!$X4846&lt;&gt;1,"",DATABASE!D4846)</f>
        <v/>
      </c>
      <c r="I4848" s="93">
        <f>IF(DATABASE!$X4846&lt;&gt;1,"",DATABASE!S4846)</f>
        <v/>
      </c>
    </row>
    <row r="4849" ht="16.5" customHeight="1" s="111">
      <c r="A4849" s="92">
        <f>IF(DATABASE!$X4847&lt;&gt;1,"",DATABASE!B4847)</f>
        <v/>
      </c>
      <c r="B4849" s="93">
        <f>IF(DATABASE!$X4847&lt;&gt;1,"",DATABASE!M4847)</f>
        <v/>
      </c>
      <c r="C4849" s="94">
        <f>IF(DATABASE!$X4847&lt;&gt;1,"",DATABASE!A4847)</f>
        <v/>
      </c>
      <c r="D4849" s="94">
        <f>IF(DATABASE!$X4847&lt;&gt;1,"",DATABASE!P4847)</f>
        <v/>
      </c>
      <c r="E4849" s="94">
        <f>IF(DATABASE!$X4847&lt;&gt;1,"",DATABASE!L4847)</f>
        <v/>
      </c>
      <c r="F4849" s="94">
        <f>IF(DATABASE!$X4847&lt;&gt;1,"",DATABASE!Q4847)</f>
        <v/>
      </c>
      <c r="G4849" s="94">
        <f>IF(DATABASE!$X4847&lt;&gt;1,"",DATABASE!C4847)</f>
        <v/>
      </c>
      <c r="H4849" s="94">
        <f>IF(DATABASE!$X4847&lt;&gt;1,"",DATABASE!D4847)</f>
        <v/>
      </c>
      <c r="I4849" s="93">
        <f>IF(DATABASE!$X4847&lt;&gt;1,"",DATABASE!S4847)</f>
        <v/>
      </c>
    </row>
    <row r="4850" ht="16.5" customHeight="1" s="111">
      <c r="A4850" s="92">
        <f>IF(DATABASE!$X4848&lt;&gt;1,"",DATABASE!B4848)</f>
        <v/>
      </c>
      <c r="B4850" s="93">
        <f>IF(DATABASE!$X4848&lt;&gt;1,"",DATABASE!M4848)</f>
        <v/>
      </c>
      <c r="C4850" s="94">
        <f>IF(DATABASE!$X4848&lt;&gt;1,"",DATABASE!A4848)</f>
        <v/>
      </c>
      <c r="D4850" s="94">
        <f>IF(DATABASE!$X4848&lt;&gt;1,"",DATABASE!P4848)</f>
        <v/>
      </c>
      <c r="E4850" s="94">
        <f>IF(DATABASE!$X4848&lt;&gt;1,"",DATABASE!L4848)</f>
        <v/>
      </c>
      <c r="F4850" s="94">
        <f>IF(DATABASE!$X4848&lt;&gt;1,"",DATABASE!Q4848)</f>
        <v/>
      </c>
      <c r="G4850" s="94">
        <f>IF(DATABASE!$X4848&lt;&gt;1,"",DATABASE!C4848)</f>
        <v/>
      </c>
      <c r="H4850" s="94">
        <f>IF(DATABASE!$X4848&lt;&gt;1,"",DATABASE!D4848)</f>
        <v/>
      </c>
      <c r="I4850" s="93">
        <f>IF(DATABASE!$X4848&lt;&gt;1,"",DATABASE!S4848)</f>
        <v/>
      </c>
    </row>
    <row r="4851" ht="16.5" customHeight="1" s="111">
      <c r="A4851" s="92">
        <f>IF(DATABASE!$X4849&lt;&gt;1,"",DATABASE!B4849)</f>
        <v/>
      </c>
      <c r="B4851" s="93">
        <f>IF(DATABASE!$X4849&lt;&gt;1,"",DATABASE!M4849)</f>
        <v/>
      </c>
      <c r="C4851" s="94">
        <f>IF(DATABASE!$X4849&lt;&gt;1,"",DATABASE!A4849)</f>
        <v/>
      </c>
      <c r="D4851" s="94">
        <f>IF(DATABASE!$X4849&lt;&gt;1,"",DATABASE!P4849)</f>
        <v/>
      </c>
      <c r="E4851" s="94">
        <f>IF(DATABASE!$X4849&lt;&gt;1,"",DATABASE!L4849)</f>
        <v/>
      </c>
      <c r="F4851" s="94">
        <f>IF(DATABASE!$X4849&lt;&gt;1,"",DATABASE!Q4849)</f>
        <v/>
      </c>
      <c r="G4851" s="94">
        <f>IF(DATABASE!$X4849&lt;&gt;1,"",DATABASE!C4849)</f>
        <v/>
      </c>
      <c r="H4851" s="94">
        <f>IF(DATABASE!$X4849&lt;&gt;1,"",DATABASE!D4849)</f>
        <v/>
      </c>
      <c r="I4851" s="93">
        <f>IF(DATABASE!$X4849&lt;&gt;1,"",DATABASE!S4849)</f>
        <v/>
      </c>
    </row>
    <row r="4852" ht="16.5" customHeight="1" s="111">
      <c r="A4852" s="92">
        <f>IF(DATABASE!$X4850&lt;&gt;1,"",DATABASE!B4850)</f>
        <v/>
      </c>
      <c r="B4852" s="93">
        <f>IF(DATABASE!$X4850&lt;&gt;1,"",DATABASE!M4850)</f>
        <v/>
      </c>
      <c r="C4852" s="94">
        <f>IF(DATABASE!$X4850&lt;&gt;1,"",DATABASE!A4850)</f>
        <v/>
      </c>
      <c r="D4852" s="94">
        <f>IF(DATABASE!$X4850&lt;&gt;1,"",DATABASE!P4850)</f>
        <v/>
      </c>
      <c r="E4852" s="94">
        <f>IF(DATABASE!$X4850&lt;&gt;1,"",DATABASE!L4850)</f>
        <v/>
      </c>
      <c r="F4852" s="94">
        <f>IF(DATABASE!$X4850&lt;&gt;1,"",DATABASE!Q4850)</f>
        <v/>
      </c>
      <c r="G4852" s="94">
        <f>IF(DATABASE!$X4850&lt;&gt;1,"",DATABASE!C4850)</f>
        <v/>
      </c>
      <c r="H4852" s="94">
        <f>IF(DATABASE!$X4850&lt;&gt;1,"",DATABASE!D4850)</f>
        <v/>
      </c>
      <c r="I4852" s="93">
        <f>IF(DATABASE!$X4850&lt;&gt;1,"",DATABASE!S4850)</f>
        <v/>
      </c>
    </row>
    <row r="4853" ht="16.5" customHeight="1" s="111">
      <c r="A4853" s="92">
        <f>IF(DATABASE!$X4851&lt;&gt;1,"",DATABASE!B4851)</f>
        <v/>
      </c>
      <c r="B4853" s="93">
        <f>IF(DATABASE!$X4851&lt;&gt;1,"",DATABASE!M4851)</f>
        <v/>
      </c>
      <c r="C4853" s="94">
        <f>IF(DATABASE!$X4851&lt;&gt;1,"",DATABASE!A4851)</f>
        <v/>
      </c>
      <c r="D4853" s="94">
        <f>IF(DATABASE!$X4851&lt;&gt;1,"",DATABASE!P4851)</f>
        <v/>
      </c>
      <c r="E4853" s="94">
        <f>IF(DATABASE!$X4851&lt;&gt;1,"",DATABASE!L4851)</f>
        <v/>
      </c>
      <c r="F4853" s="94">
        <f>IF(DATABASE!$X4851&lt;&gt;1,"",DATABASE!Q4851)</f>
        <v/>
      </c>
      <c r="G4853" s="94">
        <f>IF(DATABASE!$X4851&lt;&gt;1,"",DATABASE!C4851)</f>
        <v/>
      </c>
      <c r="H4853" s="94">
        <f>IF(DATABASE!$X4851&lt;&gt;1,"",DATABASE!D4851)</f>
        <v/>
      </c>
      <c r="I4853" s="93">
        <f>IF(DATABASE!$X4851&lt;&gt;1,"",DATABASE!S4851)</f>
        <v/>
      </c>
    </row>
    <row r="4854" ht="16.5" customHeight="1" s="111">
      <c r="A4854" s="92">
        <f>IF(DATABASE!$X4852&lt;&gt;1,"",DATABASE!B4852)</f>
        <v/>
      </c>
      <c r="B4854" s="93">
        <f>IF(DATABASE!$X4852&lt;&gt;1,"",DATABASE!M4852)</f>
        <v/>
      </c>
      <c r="C4854" s="94">
        <f>IF(DATABASE!$X4852&lt;&gt;1,"",DATABASE!A4852)</f>
        <v/>
      </c>
      <c r="D4854" s="94">
        <f>IF(DATABASE!$X4852&lt;&gt;1,"",DATABASE!P4852)</f>
        <v/>
      </c>
      <c r="E4854" s="94">
        <f>IF(DATABASE!$X4852&lt;&gt;1,"",DATABASE!L4852)</f>
        <v/>
      </c>
      <c r="F4854" s="94">
        <f>IF(DATABASE!$X4852&lt;&gt;1,"",DATABASE!Q4852)</f>
        <v/>
      </c>
      <c r="G4854" s="94">
        <f>IF(DATABASE!$X4852&lt;&gt;1,"",DATABASE!C4852)</f>
        <v/>
      </c>
      <c r="H4854" s="94">
        <f>IF(DATABASE!$X4852&lt;&gt;1,"",DATABASE!D4852)</f>
        <v/>
      </c>
      <c r="I4854" s="93">
        <f>IF(DATABASE!$X4852&lt;&gt;1,"",DATABASE!S4852)</f>
        <v/>
      </c>
    </row>
    <row r="4855" ht="16.5" customHeight="1" s="111">
      <c r="A4855" s="92">
        <f>IF(DATABASE!$X4853&lt;&gt;1,"",DATABASE!B4853)</f>
        <v/>
      </c>
      <c r="B4855" s="93">
        <f>IF(DATABASE!$X4853&lt;&gt;1,"",DATABASE!M4853)</f>
        <v/>
      </c>
      <c r="C4855" s="94">
        <f>IF(DATABASE!$X4853&lt;&gt;1,"",DATABASE!A4853)</f>
        <v/>
      </c>
      <c r="D4855" s="94">
        <f>IF(DATABASE!$X4853&lt;&gt;1,"",DATABASE!P4853)</f>
        <v/>
      </c>
      <c r="E4855" s="94">
        <f>IF(DATABASE!$X4853&lt;&gt;1,"",DATABASE!L4853)</f>
        <v/>
      </c>
      <c r="F4855" s="94">
        <f>IF(DATABASE!$X4853&lt;&gt;1,"",DATABASE!Q4853)</f>
        <v/>
      </c>
      <c r="G4855" s="94">
        <f>IF(DATABASE!$X4853&lt;&gt;1,"",DATABASE!C4853)</f>
        <v/>
      </c>
      <c r="H4855" s="94">
        <f>IF(DATABASE!$X4853&lt;&gt;1,"",DATABASE!D4853)</f>
        <v/>
      </c>
      <c r="I4855" s="93">
        <f>IF(DATABASE!$X4853&lt;&gt;1,"",DATABASE!S4853)</f>
        <v/>
      </c>
    </row>
    <row r="4856" ht="16.5" customHeight="1" s="111">
      <c r="A4856" s="92">
        <f>IF(DATABASE!$X4854&lt;&gt;1,"",DATABASE!B4854)</f>
        <v/>
      </c>
      <c r="B4856" s="93">
        <f>IF(DATABASE!$X4854&lt;&gt;1,"",DATABASE!M4854)</f>
        <v/>
      </c>
      <c r="C4856" s="94">
        <f>IF(DATABASE!$X4854&lt;&gt;1,"",DATABASE!A4854)</f>
        <v/>
      </c>
      <c r="D4856" s="94">
        <f>IF(DATABASE!$X4854&lt;&gt;1,"",DATABASE!P4854)</f>
        <v/>
      </c>
      <c r="E4856" s="94">
        <f>IF(DATABASE!$X4854&lt;&gt;1,"",DATABASE!L4854)</f>
        <v/>
      </c>
      <c r="F4856" s="94">
        <f>IF(DATABASE!$X4854&lt;&gt;1,"",DATABASE!Q4854)</f>
        <v/>
      </c>
      <c r="G4856" s="94">
        <f>IF(DATABASE!$X4854&lt;&gt;1,"",DATABASE!C4854)</f>
        <v/>
      </c>
      <c r="H4856" s="94">
        <f>IF(DATABASE!$X4854&lt;&gt;1,"",DATABASE!D4854)</f>
        <v/>
      </c>
      <c r="I4856" s="93">
        <f>IF(DATABASE!$X4854&lt;&gt;1,"",DATABASE!S4854)</f>
        <v/>
      </c>
    </row>
    <row r="4857" ht="16.5" customHeight="1" s="111">
      <c r="A4857" s="92">
        <f>IF(DATABASE!$X4855&lt;&gt;1,"",DATABASE!B4855)</f>
        <v/>
      </c>
      <c r="B4857" s="93">
        <f>IF(DATABASE!$X4855&lt;&gt;1,"",DATABASE!M4855)</f>
        <v/>
      </c>
      <c r="C4857" s="94">
        <f>IF(DATABASE!$X4855&lt;&gt;1,"",DATABASE!A4855)</f>
        <v/>
      </c>
      <c r="D4857" s="94">
        <f>IF(DATABASE!$X4855&lt;&gt;1,"",DATABASE!P4855)</f>
        <v/>
      </c>
      <c r="E4857" s="94">
        <f>IF(DATABASE!$X4855&lt;&gt;1,"",DATABASE!L4855)</f>
        <v/>
      </c>
      <c r="F4857" s="94">
        <f>IF(DATABASE!$X4855&lt;&gt;1,"",DATABASE!Q4855)</f>
        <v/>
      </c>
      <c r="G4857" s="94">
        <f>IF(DATABASE!$X4855&lt;&gt;1,"",DATABASE!C4855)</f>
        <v/>
      </c>
      <c r="H4857" s="94">
        <f>IF(DATABASE!$X4855&lt;&gt;1,"",DATABASE!D4855)</f>
        <v/>
      </c>
      <c r="I4857" s="93">
        <f>IF(DATABASE!$X4855&lt;&gt;1,"",DATABASE!S4855)</f>
        <v/>
      </c>
    </row>
    <row r="4858" ht="16.5" customHeight="1" s="111">
      <c r="A4858" s="92">
        <f>IF(DATABASE!$X4856&lt;&gt;1,"",DATABASE!B4856)</f>
        <v/>
      </c>
      <c r="B4858" s="93">
        <f>IF(DATABASE!$X4856&lt;&gt;1,"",DATABASE!M4856)</f>
        <v/>
      </c>
      <c r="C4858" s="94">
        <f>IF(DATABASE!$X4856&lt;&gt;1,"",DATABASE!A4856)</f>
        <v/>
      </c>
      <c r="D4858" s="94">
        <f>IF(DATABASE!$X4856&lt;&gt;1,"",DATABASE!P4856)</f>
        <v/>
      </c>
      <c r="E4858" s="94">
        <f>IF(DATABASE!$X4856&lt;&gt;1,"",DATABASE!L4856)</f>
        <v/>
      </c>
      <c r="F4858" s="94">
        <f>IF(DATABASE!$X4856&lt;&gt;1,"",DATABASE!Q4856)</f>
        <v/>
      </c>
      <c r="G4858" s="94">
        <f>IF(DATABASE!$X4856&lt;&gt;1,"",DATABASE!C4856)</f>
        <v/>
      </c>
      <c r="H4858" s="94">
        <f>IF(DATABASE!$X4856&lt;&gt;1,"",DATABASE!D4856)</f>
        <v/>
      </c>
      <c r="I4858" s="93">
        <f>IF(DATABASE!$X4856&lt;&gt;1,"",DATABASE!S4856)</f>
        <v/>
      </c>
    </row>
    <row r="4859" ht="16.5" customHeight="1" s="111">
      <c r="A4859" s="92">
        <f>IF(DATABASE!$X4857&lt;&gt;1,"",DATABASE!B4857)</f>
        <v/>
      </c>
      <c r="B4859" s="93">
        <f>IF(DATABASE!$X4857&lt;&gt;1,"",DATABASE!M4857)</f>
        <v/>
      </c>
      <c r="C4859" s="94">
        <f>IF(DATABASE!$X4857&lt;&gt;1,"",DATABASE!A4857)</f>
        <v/>
      </c>
      <c r="D4859" s="94">
        <f>IF(DATABASE!$X4857&lt;&gt;1,"",DATABASE!P4857)</f>
        <v/>
      </c>
      <c r="E4859" s="94">
        <f>IF(DATABASE!$X4857&lt;&gt;1,"",DATABASE!L4857)</f>
        <v/>
      </c>
      <c r="F4859" s="94">
        <f>IF(DATABASE!$X4857&lt;&gt;1,"",DATABASE!Q4857)</f>
        <v/>
      </c>
      <c r="G4859" s="94">
        <f>IF(DATABASE!$X4857&lt;&gt;1,"",DATABASE!C4857)</f>
        <v/>
      </c>
      <c r="H4859" s="94">
        <f>IF(DATABASE!$X4857&lt;&gt;1,"",DATABASE!D4857)</f>
        <v/>
      </c>
      <c r="I4859" s="93">
        <f>IF(DATABASE!$X4857&lt;&gt;1,"",DATABASE!S4857)</f>
        <v/>
      </c>
    </row>
    <row r="4860" ht="16.5" customHeight="1" s="111">
      <c r="A4860" s="92">
        <f>IF(DATABASE!$X4858&lt;&gt;1,"",DATABASE!B4858)</f>
        <v/>
      </c>
      <c r="B4860" s="93">
        <f>IF(DATABASE!$X4858&lt;&gt;1,"",DATABASE!M4858)</f>
        <v/>
      </c>
      <c r="C4860" s="94">
        <f>IF(DATABASE!$X4858&lt;&gt;1,"",DATABASE!A4858)</f>
        <v/>
      </c>
      <c r="D4860" s="94">
        <f>IF(DATABASE!$X4858&lt;&gt;1,"",DATABASE!P4858)</f>
        <v/>
      </c>
      <c r="E4860" s="94">
        <f>IF(DATABASE!$X4858&lt;&gt;1,"",DATABASE!L4858)</f>
        <v/>
      </c>
      <c r="F4860" s="94">
        <f>IF(DATABASE!$X4858&lt;&gt;1,"",DATABASE!Q4858)</f>
        <v/>
      </c>
      <c r="G4860" s="94">
        <f>IF(DATABASE!$X4858&lt;&gt;1,"",DATABASE!C4858)</f>
        <v/>
      </c>
      <c r="H4860" s="94">
        <f>IF(DATABASE!$X4858&lt;&gt;1,"",DATABASE!D4858)</f>
        <v/>
      </c>
      <c r="I4860" s="93">
        <f>IF(DATABASE!$X4858&lt;&gt;1,"",DATABASE!S4858)</f>
        <v/>
      </c>
    </row>
    <row r="4861" ht="16.5" customHeight="1" s="111">
      <c r="A4861" s="92">
        <f>IF(DATABASE!$X4859&lt;&gt;1,"",DATABASE!B4859)</f>
        <v/>
      </c>
      <c r="B4861" s="93">
        <f>IF(DATABASE!$X4859&lt;&gt;1,"",DATABASE!M4859)</f>
        <v/>
      </c>
      <c r="C4861" s="94">
        <f>IF(DATABASE!$X4859&lt;&gt;1,"",DATABASE!A4859)</f>
        <v/>
      </c>
      <c r="D4861" s="94">
        <f>IF(DATABASE!$X4859&lt;&gt;1,"",DATABASE!P4859)</f>
        <v/>
      </c>
      <c r="E4861" s="94">
        <f>IF(DATABASE!$X4859&lt;&gt;1,"",DATABASE!L4859)</f>
        <v/>
      </c>
      <c r="F4861" s="94">
        <f>IF(DATABASE!$X4859&lt;&gt;1,"",DATABASE!Q4859)</f>
        <v/>
      </c>
      <c r="G4861" s="94">
        <f>IF(DATABASE!$X4859&lt;&gt;1,"",DATABASE!C4859)</f>
        <v/>
      </c>
      <c r="H4861" s="94">
        <f>IF(DATABASE!$X4859&lt;&gt;1,"",DATABASE!D4859)</f>
        <v/>
      </c>
      <c r="I4861" s="93">
        <f>IF(DATABASE!$X4859&lt;&gt;1,"",DATABASE!S4859)</f>
        <v/>
      </c>
    </row>
    <row r="4862" ht="16.5" customHeight="1" s="111">
      <c r="A4862" s="92">
        <f>IF(DATABASE!$X4860&lt;&gt;1,"",DATABASE!B4860)</f>
        <v/>
      </c>
      <c r="B4862" s="93">
        <f>IF(DATABASE!$X4860&lt;&gt;1,"",DATABASE!M4860)</f>
        <v/>
      </c>
      <c r="C4862" s="94">
        <f>IF(DATABASE!$X4860&lt;&gt;1,"",DATABASE!A4860)</f>
        <v/>
      </c>
      <c r="D4862" s="94">
        <f>IF(DATABASE!$X4860&lt;&gt;1,"",DATABASE!P4860)</f>
        <v/>
      </c>
      <c r="E4862" s="94">
        <f>IF(DATABASE!$X4860&lt;&gt;1,"",DATABASE!L4860)</f>
        <v/>
      </c>
      <c r="F4862" s="94">
        <f>IF(DATABASE!$X4860&lt;&gt;1,"",DATABASE!Q4860)</f>
        <v/>
      </c>
      <c r="G4862" s="94">
        <f>IF(DATABASE!$X4860&lt;&gt;1,"",DATABASE!C4860)</f>
        <v/>
      </c>
      <c r="H4862" s="94">
        <f>IF(DATABASE!$X4860&lt;&gt;1,"",DATABASE!D4860)</f>
        <v/>
      </c>
      <c r="I4862" s="93">
        <f>IF(DATABASE!$X4860&lt;&gt;1,"",DATABASE!S4860)</f>
        <v/>
      </c>
    </row>
    <row r="4863" ht="16.5" customHeight="1" s="111">
      <c r="A4863" s="92">
        <f>IF(DATABASE!$X4861&lt;&gt;1,"",DATABASE!B4861)</f>
        <v/>
      </c>
      <c r="B4863" s="93">
        <f>IF(DATABASE!$X4861&lt;&gt;1,"",DATABASE!M4861)</f>
        <v/>
      </c>
      <c r="C4863" s="94">
        <f>IF(DATABASE!$X4861&lt;&gt;1,"",DATABASE!A4861)</f>
        <v/>
      </c>
      <c r="D4863" s="94">
        <f>IF(DATABASE!$X4861&lt;&gt;1,"",DATABASE!P4861)</f>
        <v/>
      </c>
      <c r="E4863" s="94">
        <f>IF(DATABASE!$X4861&lt;&gt;1,"",DATABASE!L4861)</f>
        <v/>
      </c>
      <c r="F4863" s="94">
        <f>IF(DATABASE!$X4861&lt;&gt;1,"",DATABASE!Q4861)</f>
        <v/>
      </c>
      <c r="G4863" s="94">
        <f>IF(DATABASE!$X4861&lt;&gt;1,"",DATABASE!C4861)</f>
        <v/>
      </c>
      <c r="H4863" s="94">
        <f>IF(DATABASE!$X4861&lt;&gt;1,"",DATABASE!D4861)</f>
        <v/>
      </c>
      <c r="I4863" s="93">
        <f>IF(DATABASE!$X4861&lt;&gt;1,"",DATABASE!S4861)</f>
        <v/>
      </c>
    </row>
    <row r="4864" ht="16.5" customHeight="1" s="111">
      <c r="A4864" s="92">
        <f>IF(DATABASE!$X4862&lt;&gt;1,"",DATABASE!B4862)</f>
        <v/>
      </c>
      <c r="B4864" s="93">
        <f>IF(DATABASE!$X4862&lt;&gt;1,"",DATABASE!M4862)</f>
        <v/>
      </c>
      <c r="C4864" s="94">
        <f>IF(DATABASE!$X4862&lt;&gt;1,"",DATABASE!A4862)</f>
        <v/>
      </c>
      <c r="D4864" s="94">
        <f>IF(DATABASE!$X4862&lt;&gt;1,"",DATABASE!P4862)</f>
        <v/>
      </c>
      <c r="E4864" s="94">
        <f>IF(DATABASE!$X4862&lt;&gt;1,"",DATABASE!L4862)</f>
        <v/>
      </c>
      <c r="F4864" s="94">
        <f>IF(DATABASE!$X4862&lt;&gt;1,"",DATABASE!Q4862)</f>
        <v/>
      </c>
      <c r="G4864" s="94">
        <f>IF(DATABASE!$X4862&lt;&gt;1,"",DATABASE!C4862)</f>
        <v/>
      </c>
      <c r="H4864" s="94">
        <f>IF(DATABASE!$X4862&lt;&gt;1,"",DATABASE!D4862)</f>
        <v/>
      </c>
      <c r="I4864" s="93">
        <f>IF(DATABASE!$X4862&lt;&gt;1,"",DATABASE!S4862)</f>
        <v/>
      </c>
    </row>
    <row r="4865" ht="16.5" customHeight="1" s="111">
      <c r="A4865" s="92">
        <f>IF(DATABASE!$X4863&lt;&gt;1,"",DATABASE!B4863)</f>
        <v/>
      </c>
      <c r="B4865" s="93">
        <f>IF(DATABASE!$X4863&lt;&gt;1,"",DATABASE!M4863)</f>
        <v/>
      </c>
      <c r="C4865" s="94">
        <f>IF(DATABASE!$X4863&lt;&gt;1,"",DATABASE!A4863)</f>
        <v/>
      </c>
      <c r="D4865" s="94">
        <f>IF(DATABASE!$X4863&lt;&gt;1,"",DATABASE!P4863)</f>
        <v/>
      </c>
      <c r="E4865" s="94">
        <f>IF(DATABASE!$X4863&lt;&gt;1,"",DATABASE!L4863)</f>
        <v/>
      </c>
      <c r="F4865" s="94">
        <f>IF(DATABASE!$X4863&lt;&gt;1,"",DATABASE!Q4863)</f>
        <v/>
      </c>
      <c r="G4865" s="94">
        <f>IF(DATABASE!$X4863&lt;&gt;1,"",DATABASE!C4863)</f>
        <v/>
      </c>
      <c r="H4865" s="94">
        <f>IF(DATABASE!$X4863&lt;&gt;1,"",DATABASE!D4863)</f>
        <v/>
      </c>
      <c r="I4865" s="93">
        <f>IF(DATABASE!$X4863&lt;&gt;1,"",DATABASE!S4863)</f>
        <v/>
      </c>
    </row>
    <row r="4866" ht="16.5" customHeight="1" s="111">
      <c r="A4866" s="92">
        <f>IF(DATABASE!$X4864&lt;&gt;1,"",DATABASE!B4864)</f>
        <v/>
      </c>
      <c r="B4866" s="93">
        <f>IF(DATABASE!$X4864&lt;&gt;1,"",DATABASE!M4864)</f>
        <v/>
      </c>
      <c r="C4866" s="94">
        <f>IF(DATABASE!$X4864&lt;&gt;1,"",DATABASE!A4864)</f>
        <v/>
      </c>
      <c r="D4866" s="94">
        <f>IF(DATABASE!$X4864&lt;&gt;1,"",DATABASE!P4864)</f>
        <v/>
      </c>
      <c r="E4866" s="94">
        <f>IF(DATABASE!$X4864&lt;&gt;1,"",DATABASE!L4864)</f>
        <v/>
      </c>
      <c r="F4866" s="94">
        <f>IF(DATABASE!$X4864&lt;&gt;1,"",DATABASE!Q4864)</f>
        <v/>
      </c>
      <c r="G4866" s="94">
        <f>IF(DATABASE!$X4864&lt;&gt;1,"",DATABASE!C4864)</f>
        <v/>
      </c>
      <c r="H4866" s="94">
        <f>IF(DATABASE!$X4864&lt;&gt;1,"",DATABASE!D4864)</f>
        <v/>
      </c>
      <c r="I4866" s="93">
        <f>IF(DATABASE!$X4864&lt;&gt;1,"",DATABASE!S4864)</f>
        <v/>
      </c>
    </row>
    <row r="4867" ht="16.5" customHeight="1" s="111">
      <c r="A4867" s="92">
        <f>IF(DATABASE!$X4865&lt;&gt;1,"",DATABASE!B4865)</f>
        <v/>
      </c>
      <c r="B4867" s="93">
        <f>IF(DATABASE!$X4865&lt;&gt;1,"",DATABASE!M4865)</f>
        <v/>
      </c>
      <c r="C4867" s="94">
        <f>IF(DATABASE!$X4865&lt;&gt;1,"",DATABASE!A4865)</f>
        <v/>
      </c>
      <c r="D4867" s="94">
        <f>IF(DATABASE!$X4865&lt;&gt;1,"",DATABASE!P4865)</f>
        <v/>
      </c>
      <c r="E4867" s="94">
        <f>IF(DATABASE!$X4865&lt;&gt;1,"",DATABASE!L4865)</f>
        <v/>
      </c>
      <c r="F4867" s="94">
        <f>IF(DATABASE!$X4865&lt;&gt;1,"",DATABASE!Q4865)</f>
        <v/>
      </c>
      <c r="G4867" s="94">
        <f>IF(DATABASE!$X4865&lt;&gt;1,"",DATABASE!C4865)</f>
        <v/>
      </c>
      <c r="H4867" s="94">
        <f>IF(DATABASE!$X4865&lt;&gt;1,"",DATABASE!D4865)</f>
        <v/>
      </c>
      <c r="I4867" s="93">
        <f>IF(DATABASE!$X4865&lt;&gt;1,"",DATABASE!S4865)</f>
        <v/>
      </c>
    </row>
    <row r="4868" ht="16.5" customHeight="1" s="111">
      <c r="A4868" s="92">
        <f>IF(DATABASE!$X4866&lt;&gt;1,"",DATABASE!B4866)</f>
        <v/>
      </c>
      <c r="B4868" s="93">
        <f>IF(DATABASE!$X4866&lt;&gt;1,"",DATABASE!M4866)</f>
        <v/>
      </c>
      <c r="C4868" s="94">
        <f>IF(DATABASE!$X4866&lt;&gt;1,"",DATABASE!A4866)</f>
        <v/>
      </c>
      <c r="D4868" s="94">
        <f>IF(DATABASE!$X4866&lt;&gt;1,"",DATABASE!P4866)</f>
        <v/>
      </c>
      <c r="E4868" s="94">
        <f>IF(DATABASE!$X4866&lt;&gt;1,"",DATABASE!L4866)</f>
        <v/>
      </c>
      <c r="F4868" s="94">
        <f>IF(DATABASE!$X4866&lt;&gt;1,"",DATABASE!Q4866)</f>
        <v/>
      </c>
      <c r="G4868" s="94">
        <f>IF(DATABASE!$X4866&lt;&gt;1,"",DATABASE!C4866)</f>
        <v/>
      </c>
      <c r="H4868" s="94">
        <f>IF(DATABASE!$X4866&lt;&gt;1,"",DATABASE!D4866)</f>
        <v/>
      </c>
      <c r="I4868" s="93">
        <f>IF(DATABASE!$X4866&lt;&gt;1,"",DATABASE!S4866)</f>
        <v/>
      </c>
    </row>
    <row r="4869" ht="16.5" customHeight="1" s="111">
      <c r="A4869" s="92">
        <f>IF(DATABASE!$X4867&lt;&gt;1,"",DATABASE!B4867)</f>
        <v/>
      </c>
      <c r="B4869" s="93">
        <f>IF(DATABASE!$X4867&lt;&gt;1,"",DATABASE!M4867)</f>
        <v/>
      </c>
      <c r="C4869" s="94">
        <f>IF(DATABASE!$X4867&lt;&gt;1,"",DATABASE!A4867)</f>
        <v/>
      </c>
      <c r="D4869" s="94">
        <f>IF(DATABASE!$X4867&lt;&gt;1,"",DATABASE!P4867)</f>
        <v/>
      </c>
      <c r="E4869" s="94">
        <f>IF(DATABASE!$X4867&lt;&gt;1,"",DATABASE!L4867)</f>
        <v/>
      </c>
      <c r="F4869" s="94">
        <f>IF(DATABASE!$X4867&lt;&gt;1,"",DATABASE!Q4867)</f>
        <v/>
      </c>
      <c r="G4869" s="94">
        <f>IF(DATABASE!$X4867&lt;&gt;1,"",DATABASE!C4867)</f>
        <v/>
      </c>
      <c r="H4869" s="94">
        <f>IF(DATABASE!$X4867&lt;&gt;1,"",DATABASE!D4867)</f>
        <v/>
      </c>
      <c r="I4869" s="93">
        <f>IF(DATABASE!$X4867&lt;&gt;1,"",DATABASE!S4867)</f>
        <v/>
      </c>
    </row>
    <row r="4870" ht="16.5" customHeight="1" s="111">
      <c r="A4870" s="92">
        <f>IF(DATABASE!$X4868&lt;&gt;1,"",DATABASE!B4868)</f>
        <v/>
      </c>
      <c r="B4870" s="93">
        <f>IF(DATABASE!$X4868&lt;&gt;1,"",DATABASE!M4868)</f>
        <v/>
      </c>
      <c r="C4870" s="94">
        <f>IF(DATABASE!$X4868&lt;&gt;1,"",DATABASE!A4868)</f>
        <v/>
      </c>
      <c r="D4870" s="94">
        <f>IF(DATABASE!$X4868&lt;&gt;1,"",DATABASE!P4868)</f>
        <v/>
      </c>
      <c r="E4870" s="94">
        <f>IF(DATABASE!$X4868&lt;&gt;1,"",DATABASE!L4868)</f>
        <v/>
      </c>
      <c r="F4870" s="94">
        <f>IF(DATABASE!$X4868&lt;&gt;1,"",DATABASE!Q4868)</f>
        <v/>
      </c>
      <c r="G4870" s="94">
        <f>IF(DATABASE!$X4868&lt;&gt;1,"",DATABASE!C4868)</f>
        <v/>
      </c>
      <c r="H4870" s="94">
        <f>IF(DATABASE!$X4868&lt;&gt;1,"",DATABASE!D4868)</f>
        <v/>
      </c>
      <c r="I4870" s="93">
        <f>IF(DATABASE!$X4868&lt;&gt;1,"",DATABASE!S4868)</f>
        <v/>
      </c>
    </row>
    <row r="4871" ht="16.5" customHeight="1" s="111">
      <c r="A4871" s="92">
        <f>IF(DATABASE!$X4869&lt;&gt;1,"",DATABASE!B4869)</f>
        <v/>
      </c>
      <c r="B4871" s="93">
        <f>IF(DATABASE!$X4869&lt;&gt;1,"",DATABASE!M4869)</f>
        <v/>
      </c>
      <c r="C4871" s="94">
        <f>IF(DATABASE!$X4869&lt;&gt;1,"",DATABASE!A4869)</f>
        <v/>
      </c>
      <c r="D4871" s="94">
        <f>IF(DATABASE!$X4869&lt;&gt;1,"",DATABASE!P4869)</f>
        <v/>
      </c>
      <c r="E4871" s="94">
        <f>IF(DATABASE!$X4869&lt;&gt;1,"",DATABASE!L4869)</f>
        <v/>
      </c>
      <c r="F4871" s="94">
        <f>IF(DATABASE!$X4869&lt;&gt;1,"",DATABASE!Q4869)</f>
        <v/>
      </c>
      <c r="G4871" s="94">
        <f>IF(DATABASE!$X4869&lt;&gt;1,"",DATABASE!C4869)</f>
        <v/>
      </c>
      <c r="H4871" s="94">
        <f>IF(DATABASE!$X4869&lt;&gt;1,"",DATABASE!D4869)</f>
        <v/>
      </c>
      <c r="I4871" s="93">
        <f>IF(DATABASE!$X4869&lt;&gt;1,"",DATABASE!S4869)</f>
        <v/>
      </c>
    </row>
    <row r="4872" ht="16.5" customHeight="1" s="111">
      <c r="A4872" s="92">
        <f>IF(DATABASE!$X4870&lt;&gt;1,"",DATABASE!B4870)</f>
        <v/>
      </c>
      <c r="B4872" s="93">
        <f>IF(DATABASE!$X4870&lt;&gt;1,"",DATABASE!M4870)</f>
        <v/>
      </c>
      <c r="C4872" s="94">
        <f>IF(DATABASE!$X4870&lt;&gt;1,"",DATABASE!A4870)</f>
        <v/>
      </c>
      <c r="D4872" s="94">
        <f>IF(DATABASE!$X4870&lt;&gt;1,"",DATABASE!P4870)</f>
        <v/>
      </c>
      <c r="E4872" s="94">
        <f>IF(DATABASE!$X4870&lt;&gt;1,"",DATABASE!L4870)</f>
        <v/>
      </c>
      <c r="F4872" s="94">
        <f>IF(DATABASE!$X4870&lt;&gt;1,"",DATABASE!Q4870)</f>
        <v/>
      </c>
      <c r="G4872" s="94">
        <f>IF(DATABASE!$X4870&lt;&gt;1,"",DATABASE!C4870)</f>
        <v/>
      </c>
      <c r="H4872" s="94">
        <f>IF(DATABASE!$X4870&lt;&gt;1,"",DATABASE!D4870)</f>
        <v/>
      </c>
      <c r="I4872" s="93">
        <f>IF(DATABASE!$X4870&lt;&gt;1,"",DATABASE!S4870)</f>
        <v/>
      </c>
    </row>
    <row r="4873" ht="16.5" customHeight="1" s="111">
      <c r="A4873" s="92">
        <f>IF(DATABASE!$X4871&lt;&gt;1,"",DATABASE!B4871)</f>
        <v/>
      </c>
      <c r="B4873" s="93">
        <f>IF(DATABASE!$X4871&lt;&gt;1,"",DATABASE!M4871)</f>
        <v/>
      </c>
      <c r="C4873" s="94">
        <f>IF(DATABASE!$X4871&lt;&gt;1,"",DATABASE!A4871)</f>
        <v/>
      </c>
      <c r="D4873" s="94">
        <f>IF(DATABASE!$X4871&lt;&gt;1,"",DATABASE!P4871)</f>
        <v/>
      </c>
      <c r="E4873" s="94">
        <f>IF(DATABASE!$X4871&lt;&gt;1,"",DATABASE!L4871)</f>
        <v/>
      </c>
      <c r="F4873" s="94">
        <f>IF(DATABASE!$X4871&lt;&gt;1,"",DATABASE!Q4871)</f>
        <v/>
      </c>
      <c r="G4873" s="94">
        <f>IF(DATABASE!$X4871&lt;&gt;1,"",DATABASE!C4871)</f>
        <v/>
      </c>
      <c r="H4873" s="94">
        <f>IF(DATABASE!$X4871&lt;&gt;1,"",DATABASE!D4871)</f>
        <v/>
      </c>
      <c r="I4873" s="93">
        <f>IF(DATABASE!$X4871&lt;&gt;1,"",DATABASE!S4871)</f>
        <v/>
      </c>
    </row>
    <row r="4874" ht="16.5" customHeight="1" s="111">
      <c r="A4874" s="92">
        <f>IF(DATABASE!$X4872&lt;&gt;1,"",DATABASE!B4872)</f>
        <v/>
      </c>
      <c r="B4874" s="93">
        <f>IF(DATABASE!$X4872&lt;&gt;1,"",DATABASE!M4872)</f>
        <v/>
      </c>
      <c r="C4874" s="94">
        <f>IF(DATABASE!$X4872&lt;&gt;1,"",DATABASE!A4872)</f>
        <v/>
      </c>
      <c r="D4874" s="94">
        <f>IF(DATABASE!$X4872&lt;&gt;1,"",DATABASE!P4872)</f>
        <v/>
      </c>
      <c r="E4874" s="94">
        <f>IF(DATABASE!$X4872&lt;&gt;1,"",DATABASE!L4872)</f>
        <v/>
      </c>
      <c r="F4874" s="94">
        <f>IF(DATABASE!$X4872&lt;&gt;1,"",DATABASE!Q4872)</f>
        <v/>
      </c>
      <c r="G4874" s="94">
        <f>IF(DATABASE!$X4872&lt;&gt;1,"",DATABASE!C4872)</f>
        <v/>
      </c>
      <c r="H4874" s="94">
        <f>IF(DATABASE!$X4872&lt;&gt;1,"",DATABASE!D4872)</f>
        <v/>
      </c>
      <c r="I4874" s="93">
        <f>IF(DATABASE!$X4872&lt;&gt;1,"",DATABASE!S4872)</f>
        <v/>
      </c>
    </row>
    <row r="4875" ht="16.5" customHeight="1" s="111">
      <c r="A4875" s="92">
        <f>IF(DATABASE!$X4873&lt;&gt;1,"",DATABASE!B4873)</f>
        <v/>
      </c>
      <c r="B4875" s="93">
        <f>IF(DATABASE!$X4873&lt;&gt;1,"",DATABASE!M4873)</f>
        <v/>
      </c>
      <c r="C4875" s="94">
        <f>IF(DATABASE!$X4873&lt;&gt;1,"",DATABASE!A4873)</f>
        <v/>
      </c>
      <c r="D4875" s="94">
        <f>IF(DATABASE!$X4873&lt;&gt;1,"",DATABASE!P4873)</f>
        <v/>
      </c>
      <c r="E4875" s="94">
        <f>IF(DATABASE!$X4873&lt;&gt;1,"",DATABASE!L4873)</f>
        <v/>
      </c>
      <c r="F4875" s="94">
        <f>IF(DATABASE!$X4873&lt;&gt;1,"",DATABASE!Q4873)</f>
        <v/>
      </c>
      <c r="G4875" s="94">
        <f>IF(DATABASE!$X4873&lt;&gt;1,"",DATABASE!C4873)</f>
        <v/>
      </c>
      <c r="H4875" s="94">
        <f>IF(DATABASE!$X4873&lt;&gt;1,"",DATABASE!D4873)</f>
        <v/>
      </c>
      <c r="I4875" s="93">
        <f>IF(DATABASE!$X4873&lt;&gt;1,"",DATABASE!S4873)</f>
        <v/>
      </c>
    </row>
    <row r="4876" ht="16.5" customHeight="1" s="111">
      <c r="A4876" s="92">
        <f>IF(DATABASE!$X4874&lt;&gt;1,"",DATABASE!B4874)</f>
        <v/>
      </c>
      <c r="B4876" s="93">
        <f>IF(DATABASE!$X4874&lt;&gt;1,"",DATABASE!M4874)</f>
        <v/>
      </c>
      <c r="C4876" s="94">
        <f>IF(DATABASE!$X4874&lt;&gt;1,"",DATABASE!A4874)</f>
        <v/>
      </c>
      <c r="D4876" s="94">
        <f>IF(DATABASE!$X4874&lt;&gt;1,"",DATABASE!P4874)</f>
        <v/>
      </c>
      <c r="E4876" s="94">
        <f>IF(DATABASE!$X4874&lt;&gt;1,"",DATABASE!L4874)</f>
        <v/>
      </c>
      <c r="F4876" s="94">
        <f>IF(DATABASE!$X4874&lt;&gt;1,"",DATABASE!Q4874)</f>
        <v/>
      </c>
      <c r="G4876" s="94">
        <f>IF(DATABASE!$X4874&lt;&gt;1,"",DATABASE!C4874)</f>
        <v/>
      </c>
      <c r="H4876" s="94">
        <f>IF(DATABASE!$X4874&lt;&gt;1,"",DATABASE!D4874)</f>
        <v/>
      </c>
      <c r="I4876" s="93">
        <f>IF(DATABASE!$X4874&lt;&gt;1,"",DATABASE!S4874)</f>
        <v/>
      </c>
    </row>
    <row r="4877" ht="16.5" customHeight="1" s="111">
      <c r="A4877" s="92">
        <f>IF(DATABASE!$X4875&lt;&gt;1,"",DATABASE!B4875)</f>
        <v/>
      </c>
      <c r="B4877" s="93">
        <f>IF(DATABASE!$X4875&lt;&gt;1,"",DATABASE!M4875)</f>
        <v/>
      </c>
      <c r="C4877" s="94">
        <f>IF(DATABASE!$X4875&lt;&gt;1,"",DATABASE!A4875)</f>
        <v/>
      </c>
      <c r="D4877" s="94">
        <f>IF(DATABASE!$X4875&lt;&gt;1,"",DATABASE!P4875)</f>
        <v/>
      </c>
      <c r="E4877" s="94">
        <f>IF(DATABASE!$X4875&lt;&gt;1,"",DATABASE!L4875)</f>
        <v/>
      </c>
      <c r="F4877" s="94">
        <f>IF(DATABASE!$X4875&lt;&gt;1,"",DATABASE!Q4875)</f>
        <v/>
      </c>
      <c r="G4877" s="94">
        <f>IF(DATABASE!$X4875&lt;&gt;1,"",DATABASE!C4875)</f>
        <v/>
      </c>
      <c r="H4877" s="94">
        <f>IF(DATABASE!$X4875&lt;&gt;1,"",DATABASE!D4875)</f>
        <v/>
      </c>
      <c r="I4877" s="93">
        <f>IF(DATABASE!$X4875&lt;&gt;1,"",DATABASE!S4875)</f>
        <v/>
      </c>
    </row>
    <row r="4878" ht="16.5" customHeight="1" s="111">
      <c r="A4878" s="92">
        <f>IF(DATABASE!$X4876&lt;&gt;1,"",DATABASE!B4876)</f>
        <v/>
      </c>
      <c r="B4878" s="93">
        <f>IF(DATABASE!$X4876&lt;&gt;1,"",DATABASE!M4876)</f>
        <v/>
      </c>
      <c r="C4878" s="94">
        <f>IF(DATABASE!$X4876&lt;&gt;1,"",DATABASE!A4876)</f>
        <v/>
      </c>
      <c r="D4878" s="94">
        <f>IF(DATABASE!$X4876&lt;&gt;1,"",DATABASE!P4876)</f>
        <v/>
      </c>
      <c r="E4878" s="94">
        <f>IF(DATABASE!$X4876&lt;&gt;1,"",DATABASE!L4876)</f>
        <v/>
      </c>
      <c r="F4878" s="94">
        <f>IF(DATABASE!$X4876&lt;&gt;1,"",DATABASE!Q4876)</f>
        <v/>
      </c>
      <c r="G4878" s="94">
        <f>IF(DATABASE!$X4876&lt;&gt;1,"",DATABASE!C4876)</f>
        <v/>
      </c>
      <c r="H4878" s="94">
        <f>IF(DATABASE!$X4876&lt;&gt;1,"",DATABASE!D4876)</f>
        <v/>
      </c>
      <c r="I4878" s="93">
        <f>IF(DATABASE!$X4876&lt;&gt;1,"",DATABASE!S4876)</f>
        <v/>
      </c>
    </row>
    <row r="4879" ht="16.5" customHeight="1" s="111">
      <c r="A4879" s="92">
        <f>IF(DATABASE!$X4877&lt;&gt;1,"",DATABASE!B4877)</f>
        <v/>
      </c>
      <c r="B4879" s="93">
        <f>IF(DATABASE!$X4877&lt;&gt;1,"",DATABASE!M4877)</f>
        <v/>
      </c>
      <c r="C4879" s="94">
        <f>IF(DATABASE!$X4877&lt;&gt;1,"",DATABASE!A4877)</f>
        <v/>
      </c>
      <c r="D4879" s="94">
        <f>IF(DATABASE!$X4877&lt;&gt;1,"",DATABASE!P4877)</f>
        <v/>
      </c>
      <c r="E4879" s="94">
        <f>IF(DATABASE!$X4877&lt;&gt;1,"",DATABASE!L4877)</f>
        <v/>
      </c>
      <c r="F4879" s="94">
        <f>IF(DATABASE!$X4877&lt;&gt;1,"",DATABASE!Q4877)</f>
        <v/>
      </c>
      <c r="G4879" s="94">
        <f>IF(DATABASE!$X4877&lt;&gt;1,"",DATABASE!C4877)</f>
        <v/>
      </c>
      <c r="H4879" s="94">
        <f>IF(DATABASE!$X4877&lt;&gt;1,"",DATABASE!D4877)</f>
        <v/>
      </c>
      <c r="I4879" s="93">
        <f>IF(DATABASE!$X4877&lt;&gt;1,"",DATABASE!S4877)</f>
        <v/>
      </c>
    </row>
    <row r="4880" ht="16.5" customHeight="1" s="111">
      <c r="A4880" s="92">
        <f>IF(DATABASE!$X4878&lt;&gt;1,"",DATABASE!B4878)</f>
        <v/>
      </c>
      <c r="B4880" s="93">
        <f>IF(DATABASE!$X4878&lt;&gt;1,"",DATABASE!M4878)</f>
        <v/>
      </c>
      <c r="C4880" s="94">
        <f>IF(DATABASE!$X4878&lt;&gt;1,"",DATABASE!A4878)</f>
        <v/>
      </c>
      <c r="D4880" s="94">
        <f>IF(DATABASE!$X4878&lt;&gt;1,"",DATABASE!P4878)</f>
        <v/>
      </c>
      <c r="E4880" s="94">
        <f>IF(DATABASE!$X4878&lt;&gt;1,"",DATABASE!L4878)</f>
        <v/>
      </c>
      <c r="F4880" s="94">
        <f>IF(DATABASE!$X4878&lt;&gt;1,"",DATABASE!Q4878)</f>
        <v/>
      </c>
      <c r="G4880" s="94">
        <f>IF(DATABASE!$X4878&lt;&gt;1,"",DATABASE!C4878)</f>
        <v/>
      </c>
      <c r="H4880" s="94">
        <f>IF(DATABASE!$X4878&lt;&gt;1,"",DATABASE!D4878)</f>
        <v/>
      </c>
      <c r="I4880" s="93">
        <f>IF(DATABASE!$X4878&lt;&gt;1,"",DATABASE!S4878)</f>
        <v/>
      </c>
    </row>
    <row r="4881" ht="16.5" customHeight="1" s="111">
      <c r="A4881" s="92">
        <f>IF(DATABASE!$X4879&lt;&gt;1,"",DATABASE!B4879)</f>
        <v/>
      </c>
      <c r="B4881" s="93">
        <f>IF(DATABASE!$X4879&lt;&gt;1,"",DATABASE!M4879)</f>
        <v/>
      </c>
      <c r="C4881" s="94">
        <f>IF(DATABASE!$X4879&lt;&gt;1,"",DATABASE!A4879)</f>
        <v/>
      </c>
      <c r="D4881" s="94">
        <f>IF(DATABASE!$X4879&lt;&gt;1,"",DATABASE!P4879)</f>
        <v/>
      </c>
      <c r="E4881" s="94">
        <f>IF(DATABASE!$X4879&lt;&gt;1,"",DATABASE!L4879)</f>
        <v/>
      </c>
      <c r="F4881" s="94">
        <f>IF(DATABASE!$X4879&lt;&gt;1,"",DATABASE!Q4879)</f>
        <v/>
      </c>
      <c r="G4881" s="94">
        <f>IF(DATABASE!$X4879&lt;&gt;1,"",DATABASE!C4879)</f>
        <v/>
      </c>
      <c r="H4881" s="94">
        <f>IF(DATABASE!$X4879&lt;&gt;1,"",DATABASE!D4879)</f>
        <v/>
      </c>
      <c r="I4881" s="93">
        <f>IF(DATABASE!$X4879&lt;&gt;1,"",DATABASE!S4879)</f>
        <v/>
      </c>
    </row>
    <row r="4882" ht="16.5" customHeight="1" s="111">
      <c r="A4882" s="92">
        <f>IF(DATABASE!$X4880&lt;&gt;1,"",DATABASE!B4880)</f>
        <v/>
      </c>
      <c r="B4882" s="93">
        <f>IF(DATABASE!$X4880&lt;&gt;1,"",DATABASE!M4880)</f>
        <v/>
      </c>
      <c r="C4882" s="94">
        <f>IF(DATABASE!$X4880&lt;&gt;1,"",DATABASE!A4880)</f>
        <v/>
      </c>
      <c r="D4882" s="94">
        <f>IF(DATABASE!$X4880&lt;&gt;1,"",DATABASE!P4880)</f>
        <v/>
      </c>
      <c r="E4882" s="94">
        <f>IF(DATABASE!$X4880&lt;&gt;1,"",DATABASE!L4880)</f>
        <v/>
      </c>
      <c r="F4882" s="94">
        <f>IF(DATABASE!$X4880&lt;&gt;1,"",DATABASE!Q4880)</f>
        <v/>
      </c>
      <c r="G4882" s="94">
        <f>IF(DATABASE!$X4880&lt;&gt;1,"",DATABASE!C4880)</f>
        <v/>
      </c>
      <c r="H4882" s="94">
        <f>IF(DATABASE!$X4880&lt;&gt;1,"",DATABASE!D4880)</f>
        <v/>
      </c>
      <c r="I4882" s="93">
        <f>IF(DATABASE!$X4880&lt;&gt;1,"",DATABASE!S4880)</f>
        <v/>
      </c>
    </row>
    <row r="4883" ht="16.5" customHeight="1" s="111">
      <c r="A4883" s="92">
        <f>IF(DATABASE!$X4881&lt;&gt;1,"",DATABASE!B4881)</f>
        <v/>
      </c>
      <c r="B4883" s="93">
        <f>IF(DATABASE!$X4881&lt;&gt;1,"",DATABASE!M4881)</f>
        <v/>
      </c>
      <c r="C4883" s="94">
        <f>IF(DATABASE!$X4881&lt;&gt;1,"",DATABASE!A4881)</f>
        <v/>
      </c>
      <c r="D4883" s="94">
        <f>IF(DATABASE!$X4881&lt;&gt;1,"",DATABASE!P4881)</f>
        <v/>
      </c>
      <c r="E4883" s="94">
        <f>IF(DATABASE!$X4881&lt;&gt;1,"",DATABASE!L4881)</f>
        <v/>
      </c>
      <c r="F4883" s="94">
        <f>IF(DATABASE!$X4881&lt;&gt;1,"",DATABASE!Q4881)</f>
        <v/>
      </c>
      <c r="G4883" s="94">
        <f>IF(DATABASE!$X4881&lt;&gt;1,"",DATABASE!C4881)</f>
        <v/>
      </c>
      <c r="H4883" s="94">
        <f>IF(DATABASE!$X4881&lt;&gt;1,"",DATABASE!D4881)</f>
        <v/>
      </c>
      <c r="I4883" s="93">
        <f>IF(DATABASE!$X4881&lt;&gt;1,"",DATABASE!S4881)</f>
        <v/>
      </c>
    </row>
    <row r="4884" ht="16.5" customHeight="1" s="111">
      <c r="A4884" s="92">
        <f>IF(DATABASE!$X4882&lt;&gt;1,"",DATABASE!B4882)</f>
        <v/>
      </c>
      <c r="B4884" s="93">
        <f>IF(DATABASE!$X4882&lt;&gt;1,"",DATABASE!M4882)</f>
        <v/>
      </c>
      <c r="C4884" s="94">
        <f>IF(DATABASE!$X4882&lt;&gt;1,"",DATABASE!A4882)</f>
        <v/>
      </c>
      <c r="D4884" s="94">
        <f>IF(DATABASE!$X4882&lt;&gt;1,"",DATABASE!P4882)</f>
        <v/>
      </c>
      <c r="E4884" s="94">
        <f>IF(DATABASE!$X4882&lt;&gt;1,"",DATABASE!L4882)</f>
        <v/>
      </c>
      <c r="F4884" s="94">
        <f>IF(DATABASE!$X4882&lt;&gt;1,"",DATABASE!Q4882)</f>
        <v/>
      </c>
      <c r="G4884" s="94">
        <f>IF(DATABASE!$X4882&lt;&gt;1,"",DATABASE!C4882)</f>
        <v/>
      </c>
      <c r="H4884" s="94">
        <f>IF(DATABASE!$X4882&lt;&gt;1,"",DATABASE!D4882)</f>
        <v/>
      </c>
      <c r="I4884" s="93">
        <f>IF(DATABASE!$X4882&lt;&gt;1,"",DATABASE!S4882)</f>
        <v/>
      </c>
    </row>
    <row r="4885" ht="16.5" customHeight="1" s="111">
      <c r="A4885" s="92">
        <f>IF(DATABASE!$X4883&lt;&gt;1,"",DATABASE!B4883)</f>
        <v/>
      </c>
      <c r="B4885" s="93">
        <f>IF(DATABASE!$X4883&lt;&gt;1,"",DATABASE!M4883)</f>
        <v/>
      </c>
      <c r="C4885" s="94">
        <f>IF(DATABASE!$X4883&lt;&gt;1,"",DATABASE!A4883)</f>
        <v/>
      </c>
      <c r="D4885" s="94">
        <f>IF(DATABASE!$X4883&lt;&gt;1,"",DATABASE!P4883)</f>
        <v/>
      </c>
      <c r="E4885" s="94">
        <f>IF(DATABASE!$X4883&lt;&gt;1,"",DATABASE!L4883)</f>
        <v/>
      </c>
      <c r="F4885" s="94">
        <f>IF(DATABASE!$X4883&lt;&gt;1,"",DATABASE!Q4883)</f>
        <v/>
      </c>
      <c r="G4885" s="94">
        <f>IF(DATABASE!$X4883&lt;&gt;1,"",DATABASE!C4883)</f>
        <v/>
      </c>
      <c r="H4885" s="94">
        <f>IF(DATABASE!$X4883&lt;&gt;1,"",DATABASE!D4883)</f>
        <v/>
      </c>
      <c r="I4885" s="93">
        <f>IF(DATABASE!$X4883&lt;&gt;1,"",DATABASE!S4883)</f>
        <v/>
      </c>
    </row>
    <row r="4886" ht="16.5" customHeight="1" s="111">
      <c r="A4886" s="92">
        <f>IF(DATABASE!$X4884&lt;&gt;1,"",DATABASE!B4884)</f>
        <v/>
      </c>
      <c r="B4886" s="93">
        <f>IF(DATABASE!$X4884&lt;&gt;1,"",DATABASE!M4884)</f>
        <v/>
      </c>
      <c r="C4886" s="94">
        <f>IF(DATABASE!$X4884&lt;&gt;1,"",DATABASE!A4884)</f>
        <v/>
      </c>
      <c r="D4886" s="94">
        <f>IF(DATABASE!$X4884&lt;&gt;1,"",DATABASE!P4884)</f>
        <v/>
      </c>
      <c r="E4886" s="94">
        <f>IF(DATABASE!$X4884&lt;&gt;1,"",DATABASE!L4884)</f>
        <v/>
      </c>
      <c r="F4886" s="94">
        <f>IF(DATABASE!$X4884&lt;&gt;1,"",DATABASE!Q4884)</f>
        <v/>
      </c>
      <c r="G4886" s="94">
        <f>IF(DATABASE!$X4884&lt;&gt;1,"",DATABASE!C4884)</f>
        <v/>
      </c>
      <c r="H4886" s="94">
        <f>IF(DATABASE!$X4884&lt;&gt;1,"",DATABASE!D4884)</f>
        <v/>
      </c>
      <c r="I4886" s="93">
        <f>IF(DATABASE!$X4884&lt;&gt;1,"",DATABASE!S4884)</f>
        <v/>
      </c>
    </row>
    <row r="4887" ht="16.5" customHeight="1" s="111">
      <c r="A4887" s="92">
        <f>IF(DATABASE!$X4885&lt;&gt;1,"",DATABASE!B4885)</f>
        <v/>
      </c>
      <c r="B4887" s="93">
        <f>IF(DATABASE!$X4885&lt;&gt;1,"",DATABASE!M4885)</f>
        <v/>
      </c>
      <c r="C4887" s="94">
        <f>IF(DATABASE!$X4885&lt;&gt;1,"",DATABASE!A4885)</f>
        <v/>
      </c>
      <c r="D4887" s="94">
        <f>IF(DATABASE!$X4885&lt;&gt;1,"",DATABASE!P4885)</f>
        <v/>
      </c>
      <c r="E4887" s="94">
        <f>IF(DATABASE!$X4885&lt;&gt;1,"",DATABASE!L4885)</f>
        <v/>
      </c>
      <c r="F4887" s="94">
        <f>IF(DATABASE!$X4885&lt;&gt;1,"",DATABASE!Q4885)</f>
        <v/>
      </c>
      <c r="G4887" s="94">
        <f>IF(DATABASE!$X4885&lt;&gt;1,"",DATABASE!C4885)</f>
        <v/>
      </c>
      <c r="H4887" s="94">
        <f>IF(DATABASE!$X4885&lt;&gt;1,"",DATABASE!D4885)</f>
        <v/>
      </c>
      <c r="I4887" s="93">
        <f>IF(DATABASE!$X4885&lt;&gt;1,"",DATABASE!S4885)</f>
        <v/>
      </c>
    </row>
    <row r="4888" ht="16.5" customHeight="1" s="111">
      <c r="A4888" s="92">
        <f>IF(DATABASE!$X4886&lt;&gt;1,"",DATABASE!B4886)</f>
        <v/>
      </c>
      <c r="B4888" s="93">
        <f>IF(DATABASE!$X4886&lt;&gt;1,"",DATABASE!M4886)</f>
        <v/>
      </c>
      <c r="C4888" s="94">
        <f>IF(DATABASE!$X4886&lt;&gt;1,"",DATABASE!A4886)</f>
        <v/>
      </c>
      <c r="D4888" s="94">
        <f>IF(DATABASE!$X4886&lt;&gt;1,"",DATABASE!P4886)</f>
        <v/>
      </c>
      <c r="E4888" s="94">
        <f>IF(DATABASE!$X4886&lt;&gt;1,"",DATABASE!L4886)</f>
        <v/>
      </c>
      <c r="F4888" s="94">
        <f>IF(DATABASE!$X4886&lt;&gt;1,"",DATABASE!Q4886)</f>
        <v/>
      </c>
      <c r="G4888" s="94">
        <f>IF(DATABASE!$X4886&lt;&gt;1,"",DATABASE!C4886)</f>
        <v/>
      </c>
      <c r="H4888" s="94">
        <f>IF(DATABASE!$X4886&lt;&gt;1,"",DATABASE!D4886)</f>
        <v/>
      </c>
      <c r="I4888" s="93">
        <f>IF(DATABASE!$X4886&lt;&gt;1,"",DATABASE!S4886)</f>
        <v/>
      </c>
    </row>
    <row r="4889" ht="16.5" customHeight="1" s="111">
      <c r="A4889" s="92">
        <f>IF(DATABASE!$X4887&lt;&gt;1,"",DATABASE!B4887)</f>
        <v/>
      </c>
      <c r="B4889" s="93">
        <f>IF(DATABASE!$X4887&lt;&gt;1,"",DATABASE!M4887)</f>
        <v/>
      </c>
      <c r="C4889" s="94">
        <f>IF(DATABASE!$X4887&lt;&gt;1,"",DATABASE!A4887)</f>
        <v/>
      </c>
      <c r="D4889" s="94">
        <f>IF(DATABASE!$X4887&lt;&gt;1,"",DATABASE!P4887)</f>
        <v/>
      </c>
      <c r="E4889" s="94">
        <f>IF(DATABASE!$X4887&lt;&gt;1,"",DATABASE!L4887)</f>
        <v/>
      </c>
      <c r="F4889" s="94">
        <f>IF(DATABASE!$X4887&lt;&gt;1,"",DATABASE!Q4887)</f>
        <v/>
      </c>
      <c r="G4889" s="94">
        <f>IF(DATABASE!$X4887&lt;&gt;1,"",DATABASE!C4887)</f>
        <v/>
      </c>
      <c r="H4889" s="94">
        <f>IF(DATABASE!$X4887&lt;&gt;1,"",DATABASE!D4887)</f>
        <v/>
      </c>
      <c r="I4889" s="93">
        <f>IF(DATABASE!$X4887&lt;&gt;1,"",DATABASE!S4887)</f>
        <v/>
      </c>
    </row>
    <row r="4890" ht="16.5" customHeight="1" s="111">
      <c r="A4890" s="92">
        <f>IF(DATABASE!$X4888&lt;&gt;1,"",DATABASE!B4888)</f>
        <v/>
      </c>
      <c r="B4890" s="93">
        <f>IF(DATABASE!$X4888&lt;&gt;1,"",DATABASE!M4888)</f>
        <v/>
      </c>
      <c r="C4890" s="94">
        <f>IF(DATABASE!$X4888&lt;&gt;1,"",DATABASE!A4888)</f>
        <v/>
      </c>
      <c r="D4890" s="94">
        <f>IF(DATABASE!$X4888&lt;&gt;1,"",DATABASE!P4888)</f>
        <v/>
      </c>
      <c r="E4890" s="94">
        <f>IF(DATABASE!$X4888&lt;&gt;1,"",DATABASE!L4888)</f>
        <v/>
      </c>
      <c r="F4890" s="94">
        <f>IF(DATABASE!$X4888&lt;&gt;1,"",DATABASE!Q4888)</f>
        <v/>
      </c>
      <c r="G4890" s="94">
        <f>IF(DATABASE!$X4888&lt;&gt;1,"",DATABASE!C4888)</f>
        <v/>
      </c>
      <c r="H4890" s="94">
        <f>IF(DATABASE!$X4888&lt;&gt;1,"",DATABASE!D4888)</f>
        <v/>
      </c>
      <c r="I4890" s="93">
        <f>IF(DATABASE!$X4888&lt;&gt;1,"",DATABASE!S4888)</f>
        <v/>
      </c>
    </row>
    <row r="4891" ht="16.5" customHeight="1" s="111">
      <c r="A4891" s="92">
        <f>IF(DATABASE!$X4889&lt;&gt;1,"",DATABASE!B4889)</f>
        <v/>
      </c>
      <c r="B4891" s="93">
        <f>IF(DATABASE!$X4889&lt;&gt;1,"",DATABASE!M4889)</f>
        <v/>
      </c>
      <c r="C4891" s="94">
        <f>IF(DATABASE!$X4889&lt;&gt;1,"",DATABASE!A4889)</f>
        <v/>
      </c>
      <c r="D4891" s="94">
        <f>IF(DATABASE!$X4889&lt;&gt;1,"",DATABASE!P4889)</f>
        <v/>
      </c>
      <c r="E4891" s="94">
        <f>IF(DATABASE!$X4889&lt;&gt;1,"",DATABASE!L4889)</f>
        <v/>
      </c>
      <c r="F4891" s="94">
        <f>IF(DATABASE!$X4889&lt;&gt;1,"",DATABASE!Q4889)</f>
        <v/>
      </c>
      <c r="G4891" s="94">
        <f>IF(DATABASE!$X4889&lt;&gt;1,"",DATABASE!C4889)</f>
        <v/>
      </c>
      <c r="H4891" s="94">
        <f>IF(DATABASE!$X4889&lt;&gt;1,"",DATABASE!D4889)</f>
        <v/>
      </c>
      <c r="I4891" s="93">
        <f>IF(DATABASE!$X4889&lt;&gt;1,"",DATABASE!S4889)</f>
        <v/>
      </c>
    </row>
    <row r="4892" ht="16.5" customHeight="1" s="111">
      <c r="A4892" s="92">
        <f>IF(DATABASE!$X4890&lt;&gt;1,"",DATABASE!B4890)</f>
        <v/>
      </c>
      <c r="B4892" s="93">
        <f>IF(DATABASE!$X4890&lt;&gt;1,"",DATABASE!M4890)</f>
        <v/>
      </c>
      <c r="C4892" s="94">
        <f>IF(DATABASE!$X4890&lt;&gt;1,"",DATABASE!A4890)</f>
        <v/>
      </c>
      <c r="D4892" s="94">
        <f>IF(DATABASE!$X4890&lt;&gt;1,"",DATABASE!P4890)</f>
        <v/>
      </c>
      <c r="E4892" s="94">
        <f>IF(DATABASE!$X4890&lt;&gt;1,"",DATABASE!L4890)</f>
        <v/>
      </c>
      <c r="F4892" s="94">
        <f>IF(DATABASE!$X4890&lt;&gt;1,"",DATABASE!Q4890)</f>
        <v/>
      </c>
      <c r="G4892" s="94">
        <f>IF(DATABASE!$X4890&lt;&gt;1,"",DATABASE!C4890)</f>
        <v/>
      </c>
      <c r="H4892" s="94">
        <f>IF(DATABASE!$X4890&lt;&gt;1,"",DATABASE!D4890)</f>
        <v/>
      </c>
      <c r="I4892" s="93">
        <f>IF(DATABASE!$X4890&lt;&gt;1,"",DATABASE!S4890)</f>
        <v/>
      </c>
    </row>
    <row r="4893" ht="16.5" customHeight="1" s="111">
      <c r="A4893" s="92">
        <f>IF(DATABASE!$X4891&lt;&gt;1,"",DATABASE!B4891)</f>
        <v/>
      </c>
      <c r="B4893" s="93">
        <f>IF(DATABASE!$X4891&lt;&gt;1,"",DATABASE!M4891)</f>
        <v/>
      </c>
      <c r="C4893" s="94">
        <f>IF(DATABASE!$X4891&lt;&gt;1,"",DATABASE!A4891)</f>
        <v/>
      </c>
      <c r="D4893" s="94">
        <f>IF(DATABASE!$X4891&lt;&gt;1,"",DATABASE!P4891)</f>
        <v/>
      </c>
      <c r="E4893" s="94">
        <f>IF(DATABASE!$X4891&lt;&gt;1,"",DATABASE!L4891)</f>
        <v/>
      </c>
      <c r="F4893" s="94">
        <f>IF(DATABASE!$X4891&lt;&gt;1,"",DATABASE!Q4891)</f>
        <v/>
      </c>
      <c r="G4893" s="94">
        <f>IF(DATABASE!$X4891&lt;&gt;1,"",DATABASE!C4891)</f>
        <v/>
      </c>
      <c r="H4893" s="94">
        <f>IF(DATABASE!$X4891&lt;&gt;1,"",DATABASE!D4891)</f>
        <v/>
      </c>
      <c r="I4893" s="93">
        <f>IF(DATABASE!$X4891&lt;&gt;1,"",DATABASE!S4891)</f>
        <v/>
      </c>
    </row>
    <row r="4894" ht="16.5" customHeight="1" s="111">
      <c r="A4894" s="92">
        <f>IF(DATABASE!$X4892&lt;&gt;1,"",DATABASE!B4892)</f>
        <v/>
      </c>
      <c r="B4894" s="93">
        <f>IF(DATABASE!$X4892&lt;&gt;1,"",DATABASE!M4892)</f>
        <v/>
      </c>
      <c r="C4894" s="94">
        <f>IF(DATABASE!$X4892&lt;&gt;1,"",DATABASE!A4892)</f>
        <v/>
      </c>
      <c r="D4894" s="94">
        <f>IF(DATABASE!$X4892&lt;&gt;1,"",DATABASE!P4892)</f>
        <v/>
      </c>
      <c r="E4894" s="94">
        <f>IF(DATABASE!$X4892&lt;&gt;1,"",DATABASE!L4892)</f>
        <v/>
      </c>
      <c r="F4894" s="94">
        <f>IF(DATABASE!$X4892&lt;&gt;1,"",DATABASE!Q4892)</f>
        <v/>
      </c>
      <c r="G4894" s="94">
        <f>IF(DATABASE!$X4892&lt;&gt;1,"",DATABASE!C4892)</f>
        <v/>
      </c>
      <c r="H4894" s="94">
        <f>IF(DATABASE!$X4892&lt;&gt;1,"",DATABASE!D4892)</f>
        <v/>
      </c>
      <c r="I4894" s="93">
        <f>IF(DATABASE!$X4892&lt;&gt;1,"",DATABASE!S4892)</f>
        <v/>
      </c>
    </row>
    <row r="4895" ht="16.5" customHeight="1" s="111">
      <c r="A4895" s="92">
        <f>IF(DATABASE!$X4893&lt;&gt;1,"",DATABASE!B4893)</f>
        <v/>
      </c>
      <c r="B4895" s="93">
        <f>IF(DATABASE!$X4893&lt;&gt;1,"",DATABASE!M4893)</f>
        <v/>
      </c>
      <c r="C4895" s="94">
        <f>IF(DATABASE!$X4893&lt;&gt;1,"",DATABASE!A4893)</f>
        <v/>
      </c>
      <c r="D4895" s="94">
        <f>IF(DATABASE!$X4893&lt;&gt;1,"",DATABASE!P4893)</f>
        <v/>
      </c>
      <c r="E4895" s="94">
        <f>IF(DATABASE!$X4893&lt;&gt;1,"",DATABASE!L4893)</f>
        <v/>
      </c>
      <c r="F4895" s="94">
        <f>IF(DATABASE!$X4893&lt;&gt;1,"",DATABASE!Q4893)</f>
        <v/>
      </c>
      <c r="G4895" s="94">
        <f>IF(DATABASE!$X4893&lt;&gt;1,"",DATABASE!C4893)</f>
        <v/>
      </c>
      <c r="H4895" s="94">
        <f>IF(DATABASE!$X4893&lt;&gt;1,"",DATABASE!D4893)</f>
        <v/>
      </c>
      <c r="I4895" s="93">
        <f>IF(DATABASE!$X4893&lt;&gt;1,"",DATABASE!S4893)</f>
        <v/>
      </c>
    </row>
    <row r="4896" ht="16.5" customHeight="1" s="111">
      <c r="A4896" s="92">
        <f>IF(DATABASE!$X4894&lt;&gt;1,"",DATABASE!B4894)</f>
        <v/>
      </c>
      <c r="B4896" s="93">
        <f>IF(DATABASE!$X4894&lt;&gt;1,"",DATABASE!M4894)</f>
        <v/>
      </c>
      <c r="C4896" s="94">
        <f>IF(DATABASE!$X4894&lt;&gt;1,"",DATABASE!A4894)</f>
        <v/>
      </c>
      <c r="D4896" s="94">
        <f>IF(DATABASE!$X4894&lt;&gt;1,"",DATABASE!P4894)</f>
        <v/>
      </c>
      <c r="E4896" s="94">
        <f>IF(DATABASE!$X4894&lt;&gt;1,"",DATABASE!L4894)</f>
        <v/>
      </c>
      <c r="F4896" s="94">
        <f>IF(DATABASE!$X4894&lt;&gt;1,"",DATABASE!Q4894)</f>
        <v/>
      </c>
      <c r="G4896" s="94">
        <f>IF(DATABASE!$X4894&lt;&gt;1,"",DATABASE!C4894)</f>
        <v/>
      </c>
      <c r="H4896" s="94">
        <f>IF(DATABASE!$X4894&lt;&gt;1,"",DATABASE!D4894)</f>
        <v/>
      </c>
      <c r="I4896" s="93">
        <f>IF(DATABASE!$X4894&lt;&gt;1,"",DATABASE!S4894)</f>
        <v/>
      </c>
    </row>
    <row r="4897" ht="16.5" customHeight="1" s="111">
      <c r="A4897" s="92">
        <f>IF(DATABASE!$X4895&lt;&gt;1,"",DATABASE!B4895)</f>
        <v/>
      </c>
      <c r="B4897" s="93">
        <f>IF(DATABASE!$X4895&lt;&gt;1,"",DATABASE!M4895)</f>
        <v/>
      </c>
      <c r="C4897" s="94">
        <f>IF(DATABASE!$X4895&lt;&gt;1,"",DATABASE!A4895)</f>
        <v/>
      </c>
      <c r="D4897" s="94">
        <f>IF(DATABASE!$X4895&lt;&gt;1,"",DATABASE!P4895)</f>
        <v/>
      </c>
      <c r="E4897" s="94">
        <f>IF(DATABASE!$X4895&lt;&gt;1,"",DATABASE!L4895)</f>
        <v/>
      </c>
      <c r="F4897" s="94">
        <f>IF(DATABASE!$X4895&lt;&gt;1,"",DATABASE!Q4895)</f>
        <v/>
      </c>
      <c r="G4897" s="94">
        <f>IF(DATABASE!$X4895&lt;&gt;1,"",DATABASE!C4895)</f>
        <v/>
      </c>
      <c r="H4897" s="94">
        <f>IF(DATABASE!$X4895&lt;&gt;1,"",DATABASE!D4895)</f>
        <v/>
      </c>
      <c r="I4897" s="93">
        <f>IF(DATABASE!$X4895&lt;&gt;1,"",DATABASE!S4895)</f>
        <v/>
      </c>
    </row>
    <row r="4898" ht="16.5" customHeight="1" s="111">
      <c r="A4898" s="92">
        <f>IF(DATABASE!$X4896&lt;&gt;1,"",DATABASE!B4896)</f>
        <v/>
      </c>
      <c r="B4898" s="93">
        <f>IF(DATABASE!$X4896&lt;&gt;1,"",DATABASE!M4896)</f>
        <v/>
      </c>
      <c r="C4898" s="94">
        <f>IF(DATABASE!$X4896&lt;&gt;1,"",DATABASE!A4896)</f>
        <v/>
      </c>
      <c r="D4898" s="94">
        <f>IF(DATABASE!$X4896&lt;&gt;1,"",DATABASE!P4896)</f>
        <v/>
      </c>
      <c r="E4898" s="94">
        <f>IF(DATABASE!$X4896&lt;&gt;1,"",DATABASE!L4896)</f>
        <v/>
      </c>
      <c r="F4898" s="94">
        <f>IF(DATABASE!$X4896&lt;&gt;1,"",DATABASE!Q4896)</f>
        <v/>
      </c>
      <c r="G4898" s="94">
        <f>IF(DATABASE!$X4896&lt;&gt;1,"",DATABASE!C4896)</f>
        <v/>
      </c>
      <c r="H4898" s="94">
        <f>IF(DATABASE!$X4896&lt;&gt;1,"",DATABASE!D4896)</f>
        <v/>
      </c>
      <c r="I4898" s="93">
        <f>IF(DATABASE!$X4896&lt;&gt;1,"",DATABASE!S4896)</f>
        <v/>
      </c>
    </row>
    <row r="4899" ht="16.5" customHeight="1" s="111">
      <c r="A4899" s="92">
        <f>IF(DATABASE!$X4897&lt;&gt;1,"",DATABASE!B4897)</f>
        <v/>
      </c>
      <c r="B4899" s="93">
        <f>IF(DATABASE!$X4897&lt;&gt;1,"",DATABASE!M4897)</f>
        <v/>
      </c>
      <c r="C4899" s="94">
        <f>IF(DATABASE!$X4897&lt;&gt;1,"",DATABASE!A4897)</f>
        <v/>
      </c>
      <c r="D4899" s="94">
        <f>IF(DATABASE!$X4897&lt;&gt;1,"",DATABASE!P4897)</f>
        <v/>
      </c>
      <c r="E4899" s="94">
        <f>IF(DATABASE!$X4897&lt;&gt;1,"",DATABASE!L4897)</f>
        <v/>
      </c>
      <c r="F4899" s="94">
        <f>IF(DATABASE!$X4897&lt;&gt;1,"",DATABASE!Q4897)</f>
        <v/>
      </c>
      <c r="G4899" s="94">
        <f>IF(DATABASE!$X4897&lt;&gt;1,"",DATABASE!C4897)</f>
        <v/>
      </c>
      <c r="H4899" s="94">
        <f>IF(DATABASE!$X4897&lt;&gt;1,"",DATABASE!D4897)</f>
        <v/>
      </c>
      <c r="I4899" s="93">
        <f>IF(DATABASE!$X4897&lt;&gt;1,"",DATABASE!S4897)</f>
        <v/>
      </c>
    </row>
    <row r="4900" ht="16.5" customHeight="1" s="111">
      <c r="A4900" s="92">
        <f>IF(DATABASE!$X4898&lt;&gt;1,"",DATABASE!B4898)</f>
        <v/>
      </c>
      <c r="B4900" s="93">
        <f>IF(DATABASE!$X4898&lt;&gt;1,"",DATABASE!M4898)</f>
        <v/>
      </c>
      <c r="C4900" s="94">
        <f>IF(DATABASE!$X4898&lt;&gt;1,"",DATABASE!A4898)</f>
        <v/>
      </c>
      <c r="D4900" s="94">
        <f>IF(DATABASE!$X4898&lt;&gt;1,"",DATABASE!P4898)</f>
        <v/>
      </c>
      <c r="E4900" s="94">
        <f>IF(DATABASE!$X4898&lt;&gt;1,"",DATABASE!L4898)</f>
        <v/>
      </c>
      <c r="F4900" s="94">
        <f>IF(DATABASE!$X4898&lt;&gt;1,"",DATABASE!Q4898)</f>
        <v/>
      </c>
      <c r="G4900" s="94">
        <f>IF(DATABASE!$X4898&lt;&gt;1,"",DATABASE!C4898)</f>
        <v/>
      </c>
      <c r="H4900" s="94">
        <f>IF(DATABASE!$X4898&lt;&gt;1,"",DATABASE!D4898)</f>
        <v/>
      </c>
      <c r="I4900" s="93">
        <f>IF(DATABASE!$X4898&lt;&gt;1,"",DATABASE!S4898)</f>
        <v/>
      </c>
    </row>
    <row r="4901" ht="16.5" customHeight="1" s="111">
      <c r="A4901" s="92">
        <f>IF(DATABASE!$X4899&lt;&gt;1,"",DATABASE!B4899)</f>
        <v/>
      </c>
      <c r="B4901" s="93">
        <f>IF(DATABASE!$X4899&lt;&gt;1,"",DATABASE!M4899)</f>
        <v/>
      </c>
      <c r="C4901" s="94">
        <f>IF(DATABASE!$X4899&lt;&gt;1,"",DATABASE!A4899)</f>
        <v/>
      </c>
      <c r="D4901" s="94">
        <f>IF(DATABASE!$X4899&lt;&gt;1,"",DATABASE!P4899)</f>
        <v/>
      </c>
      <c r="E4901" s="94">
        <f>IF(DATABASE!$X4899&lt;&gt;1,"",DATABASE!L4899)</f>
        <v/>
      </c>
      <c r="F4901" s="94">
        <f>IF(DATABASE!$X4899&lt;&gt;1,"",DATABASE!Q4899)</f>
        <v/>
      </c>
      <c r="G4901" s="94">
        <f>IF(DATABASE!$X4899&lt;&gt;1,"",DATABASE!C4899)</f>
        <v/>
      </c>
      <c r="H4901" s="94">
        <f>IF(DATABASE!$X4899&lt;&gt;1,"",DATABASE!D4899)</f>
        <v/>
      </c>
      <c r="I4901" s="93">
        <f>IF(DATABASE!$X4899&lt;&gt;1,"",DATABASE!S4899)</f>
        <v/>
      </c>
    </row>
    <row r="4902" ht="16.5" customHeight="1" s="111">
      <c r="A4902" s="92">
        <f>IF(DATABASE!$X4900&lt;&gt;1,"",DATABASE!B4900)</f>
        <v/>
      </c>
      <c r="B4902" s="93">
        <f>IF(DATABASE!$X4900&lt;&gt;1,"",DATABASE!M4900)</f>
        <v/>
      </c>
      <c r="C4902" s="94">
        <f>IF(DATABASE!$X4900&lt;&gt;1,"",DATABASE!A4900)</f>
        <v/>
      </c>
      <c r="D4902" s="94">
        <f>IF(DATABASE!$X4900&lt;&gt;1,"",DATABASE!P4900)</f>
        <v/>
      </c>
      <c r="E4902" s="94">
        <f>IF(DATABASE!$X4900&lt;&gt;1,"",DATABASE!L4900)</f>
        <v/>
      </c>
      <c r="F4902" s="94">
        <f>IF(DATABASE!$X4900&lt;&gt;1,"",DATABASE!Q4900)</f>
        <v/>
      </c>
      <c r="G4902" s="94">
        <f>IF(DATABASE!$X4900&lt;&gt;1,"",DATABASE!C4900)</f>
        <v/>
      </c>
      <c r="H4902" s="94">
        <f>IF(DATABASE!$X4900&lt;&gt;1,"",DATABASE!D4900)</f>
        <v/>
      </c>
      <c r="I4902" s="93">
        <f>IF(DATABASE!$X4900&lt;&gt;1,"",DATABASE!S4900)</f>
        <v/>
      </c>
    </row>
    <row r="4903" ht="16.5" customHeight="1" s="111">
      <c r="A4903" s="92">
        <f>IF(DATABASE!$X4901&lt;&gt;1,"",DATABASE!B4901)</f>
        <v/>
      </c>
      <c r="B4903" s="93">
        <f>IF(DATABASE!$X4901&lt;&gt;1,"",DATABASE!M4901)</f>
        <v/>
      </c>
      <c r="C4903" s="94">
        <f>IF(DATABASE!$X4901&lt;&gt;1,"",DATABASE!A4901)</f>
        <v/>
      </c>
      <c r="D4903" s="94">
        <f>IF(DATABASE!$X4901&lt;&gt;1,"",DATABASE!P4901)</f>
        <v/>
      </c>
      <c r="E4903" s="94">
        <f>IF(DATABASE!$X4901&lt;&gt;1,"",DATABASE!L4901)</f>
        <v/>
      </c>
      <c r="F4903" s="94">
        <f>IF(DATABASE!$X4901&lt;&gt;1,"",DATABASE!Q4901)</f>
        <v/>
      </c>
      <c r="G4903" s="94">
        <f>IF(DATABASE!$X4901&lt;&gt;1,"",DATABASE!C4901)</f>
        <v/>
      </c>
      <c r="H4903" s="94">
        <f>IF(DATABASE!$X4901&lt;&gt;1,"",DATABASE!D4901)</f>
        <v/>
      </c>
      <c r="I4903" s="93">
        <f>IF(DATABASE!$X4901&lt;&gt;1,"",DATABASE!S4901)</f>
        <v/>
      </c>
    </row>
    <row r="4904" ht="16.5" customHeight="1" s="111">
      <c r="A4904" s="92">
        <f>IF(DATABASE!$X4902&lt;&gt;1,"",DATABASE!B4902)</f>
        <v/>
      </c>
      <c r="B4904" s="93">
        <f>IF(DATABASE!$X4902&lt;&gt;1,"",DATABASE!M4902)</f>
        <v/>
      </c>
      <c r="C4904" s="94">
        <f>IF(DATABASE!$X4902&lt;&gt;1,"",DATABASE!A4902)</f>
        <v/>
      </c>
      <c r="D4904" s="94">
        <f>IF(DATABASE!$X4902&lt;&gt;1,"",DATABASE!P4902)</f>
        <v/>
      </c>
      <c r="E4904" s="94">
        <f>IF(DATABASE!$X4902&lt;&gt;1,"",DATABASE!L4902)</f>
        <v/>
      </c>
      <c r="F4904" s="94">
        <f>IF(DATABASE!$X4902&lt;&gt;1,"",DATABASE!Q4902)</f>
        <v/>
      </c>
      <c r="G4904" s="94">
        <f>IF(DATABASE!$X4902&lt;&gt;1,"",DATABASE!C4902)</f>
        <v/>
      </c>
      <c r="H4904" s="94">
        <f>IF(DATABASE!$X4902&lt;&gt;1,"",DATABASE!D4902)</f>
        <v/>
      </c>
      <c r="I4904" s="93">
        <f>IF(DATABASE!$X4902&lt;&gt;1,"",DATABASE!S4902)</f>
        <v/>
      </c>
    </row>
    <row r="4905" ht="16.5" customHeight="1" s="111">
      <c r="A4905" s="92">
        <f>IF(DATABASE!$X4903&lt;&gt;1,"",DATABASE!B4903)</f>
        <v/>
      </c>
      <c r="B4905" s="93">
        <f>IF(DATABASE!$X4903&lt;&gt;1,"",DATABASE!M4903)</f>
        <v/>
      </c>
      <c r="C4905" s="94">
        <f>IF(DATABASE!$X4903&lt;&gt;1,"",DATABASE!A4903)</f>
        <v/>
      </c>
      <c r="D4905" s="94">
        <f>IF(DATABASE!$X4903&lt;&gt;1,"",DATABASE!P4903)</f>
        <v/>
      </c>
      <c r="E4905" s="94">
        <f>IF(DATABASE!$X4903&lt;&gt;1,"",DATABASE!L4903)</f>
        <v/>
      </c>
      <c r="F4905" s="94">
        <f>IF(DATABASE!$X4903&lt;&gt;1,"",DATABASE!Q4903)</f>
        <v/>
      </c>
      <c r="G4905" s="94">
        <f>IF(DATABASE!$X4903&lt;&gt;1,"",DATABASE!C4903)</f>
        <v/>
      </c>
      <c r="H4905" s="94">
        <f>IF(DATABASE!$X4903&lt;&gt;1,"",DATABASE!D4903)</f>
        <v/>
      </c>
      <c r="I4905" s="93">
        <f>IF(DATABASE!$X4903&lt;&gt;1,"",DATABASE!S4903)</f>
        <v/>
      </c>
    </row>
    <row r="4906" ht="16.5" customHeight="1" s="111">
      <c r="A4906" s="92">
        <f>IF(DATABASE!$X4904&lt;&gt;1,"",DATABASE!B4904)</f>
        <v/>
      </c>
      <c r="B4906" s="93">
        <f>IF(DATABASE!$X4904&lt;&gt;1,"",DATABASE!M4904)</f>
        <v/>
      </c>
      <c r="C4906" s="94">
        <f>IF(DATABASE!$X4904&lt;&gt;1,"",DATABASE!A4904)</f>
        <v/>
      </c>
      <c r="D4906" s="94">
        <f>IF(DATABASE!$X4904&lt;&gt;1,"",DATABASE!P4904)</f>
        <v/>
      </c>
      <c r="E4906" s="94">
        <f>IF(DATABASE!$X4904&lt;&gt;1,"",DATABASE!L4904)</f>
        <v/>
      </c>
      <c r="F4906" s="94">
        <f>IF(DATABASE!$X4904&lt;&gt;1,"",DATABASE!Q4904)</f>
        <v/>
      </c>
      <c r="G4906" s="94">
        <f>IF(DATABASE!$X4904&lt;&gt;1,"",DATABASE!C4904)</f>
        <v/>
      </c>
      <c r="H4906" s="94">
        <f>IF(DATABASE!$X4904&lt;&gt;1,"",DATABASE!D4904)</f>
        <v/>
      </c>
      <c r="I4906" s="93">
        <f>IF(DATABASE!$X4904&lt;&gt;1,"",DATABASE!S4904)</f>
        <v/>
      </c>
    </row>
    <row r="4907" ht="16.5" customHeight="1" s="111">
      <c r="A4907" s="92">
        <f>IF(DATABASE!$X4905&lt;&gt;1,"",DATABASE!B4905)</f>
        <v/>
      </c>
      <c r="B4907" s="93">
        <f>IF(DATABASE!$X4905&lt;&gt;1,"",DATABASE!M4905)</f>
        <v/>
      </c>
      <c r="C4907" s="94">
        <f>IF(DATABASE!$X4905&lt;&gt;1,"",DATABASE!A4905)</f>
        <v/>
      </c>
      <c r="D4907" s="94">
        <f>IF(DATABASE!$X4905&lt;&gt;1,"",DATABASE!P4905)</f>
        <v/>
      </c>
      <c r="E4907" s="94">
        <f>IF(DATABASE!$X4905&lt;&gt;1,"",DATABASE!L4905)</f>
        <v/>
      </c>
      <c r="F4907" s="94">
        <f>IF(DATABASE!$X4905&lt;&gt;1,"",DATABASE!Q4905)</f>
        <v/>
      </c>
      <c r="G4907" s="94">
        <f>IF(DATABASE!$X4905&lt;&gt;1,"",DATABASE!C4905)</f>
        <v/>
      </c>
      <c r="H4907" s="94">
        <f>IF(DATABASE!$X4905&lt;&gt;1,"",DATABASE!D4905)</f>
        <v/>
      </c>
      <c r="I4907" s="93">
        <f>IF(DATABASE!$X4905&lt;&gt;1,"",DATABASE!S4905)</f>
        <v/>
      </c>
    </row>
    <row r="4908" ht="16.5" customHeight="1" s="111">
      <c r="A4908" s="92">
        <f>IF(DATABASE!$X4906&lt;&gt;1,"",DATABASE!B4906)</f>
        <v/>
      </c>
      <c r="B4908" s="93">
        <f>IF(DATABASE!$X4906&lt;&gt;1,"",DATABASE!M4906)</f>
        <v/>
      </c>
      <c r="C4908" s="94">
        <f>IF(DATABASE!$X4906&lt;&gt;1,"",DATABASE!A4906)</f>
        <v/>
      </c>
      <c r="D4908" s="94">
        <f>IF(DATABASE!$X4906&lt;&gt;1,"",DATABASE!P4906)</f>
        <v/>
      </c>
      <c r="E4908" s="94">
        <f>IF(DATABASE!$X4906&lt;&gt;1,"",DATABASE!L4906)</f>
        <v/>
      </c>
      <c r="F4908" s="94">
        <f>IF(DATABASE!$X4906&lt;&gt;1,"",DATABASE!Q4906)</f>
        <v/>
      </c>
      <c r="G4908" s="94">
        <f>IF(DATABASE!$X4906&lt;&gt;1,"",DATABASE!C4906)</f>
        <v/>
      </c>
      <c r="H4908" s="94">
        <f>IF(DATABASE!$X4906&lt;&gt;1,"",DATABASE!D4906)</f>
        <v/>
      </c>
      <c r="I4908" s="93">
        <f>IF(DATABASE!$X4906&lt;&gt;1,"",DATABASE!S4906)</f>
        <v/>
      </c>
    </row>
    <row r="4909" ht="16.5" customHeight="1" s="111">
      <c r="A4909" s="92">
        <f>IF(DATABASE!$X4907&lt;&gt;1,"",DATABASE!B4907)</f>
        <v/>
      </c>
      <c r="B4909" s="93">
        <f>IF(DATABASE!$X4907&lt;&gt;1,"",DATABASE!M4907)</f>
        <v/>
      </c>
      <c r="C4909" s="94">
        <f>IF(DATABASE!$X4907&lt;&gt;1,"",DATABASE!A4907)</f>
        <v/>
      </c>
      <c r="D4909" s="94">
        <f>IF(DATABASE!$X4907&lt;&gt;1,"",DATABASE!P4907)</f>
        <v/>
      </c>
      <c r="E4909" s="94">
        <f>IF(DATABASE!$X4907&lt;&gt;1,"",DATABASE!L4907)</f>
        <v/>
      </c>
      <c r="F4909" s="94">
        <f>IF(DATABASE!$X4907&lt;&gt;1,"",DATABASE!Q4907)</f>
        <v/>
      </c>
      <c r="G4909" s="94">
        <f>IF(DATABASE!$X4907&lt;&gt;1,"",DATABASE!C4907)</f>
        <v/>
      </c>
      <c r="H4909" s="94">
        <f>IF(DATABASE!$X4907&lt;&gt;1,"",DATABASE!D4907)</f>
        <v/>
      </c>
      <c r="I4909" s="93">
        <f>IF(DATABASE!$X4907&lt;&gt;1,"",DATABASE!S4907)</f>
        <v/>
      </c>
    </row>
    <row r="4910" ht="16.5" customHeight="1" s="111">
      <c r="A4910" s="92">
        <f>IF(DATABASE!$X4908&lt;&gt;1,"",DATABASE!B4908)</f>
        <v/>
      </c>
      <c r="B4910" s="93">
        <f>IF(DATABASE!$X4908&lt;&gt;1,"",DATABASE!M4908)</f>
        <v/>
      </c>
      <c r="C4910" s="94">
        <f>IF(DATABASE!$X4908&lt;&gt;1,"",DATABASE!A4908)</f>
        <v/>
      </c>
      <c r="D4910" s="94">
        <f>IF(DATABASE!$X4908&lt;&gt;1,"",DATABASE!P4908)</f>
        <v/>
      </c>
      <c r="E4910" s="94">
        <f>IF(DATABASE!$X4908&lt;&gt;1,"",DATABASE!L4908)</f>
        <v/>
      </c>
      <c r="F4910" s="94">
        <f>IF(DATABASE!$X4908&lt;&gt;1,"",DATABASE!Q4908)</f>
        <v/>
      </c>
      <c r="G4910" s="94">
        <f>IF(DATABASE!$X4908&lt;&gt;1,"",DATABASE!C4908)</f>
        <v/>
      </c>
      <c r="H4910" s="94">
        <f>IF(DATABASE!$X4908&lt;&gt;1,"",DATABASE!D4908)</f>
        <v/>
      </c>
      <c r="I4910" s="93">
        <f>IF(DATABASE!$X4908&lt;&gt;1,"",DATABASE!S4908)</f>
        <v/>
      </c>
    </row>
    <row r="4911" ht="16.5" customHeight="1" s="111">
      <c r="A4911" s="92">
        <f>IF(DATABASE!$X4909&lt;&gt;1,"",DATABASE!B4909)</f>
        <v/>
      </c>
      <c r="B4911" s="93">
        <f>IF(DATABASE!$X4909&lt;&gt;1,"",DATABASE!M4909)</f>
        <v/>
      </c>
      <c r="C4911" s="94">
        <f>IF(DATABASE!$X4909&lt;&gt;1,"",DATABASE!A4909)</f>
        <v/>
      </c>
      <c r="D4911" s="94">
        <f>IF(DATABASE!$X4909&lt;&gt;1,"",DATABASE!P4909)</f>
        <v/>
      </c>
      <c r="E4911" s="94">
        <f>IF(DATABASE!$X4909&lt;&gt;1,"",DATABASE!L4909)</f>
        <v/>
      </c>
      <c r="F4911" s="94">
        <f>IF(DATABASE!$X4909&lt;&gt;1,"",DATABASE!Q4909)</f>
        <v/>
      </c>
      <c r="G4911" s="94">
        <f>IF(DATABASE!$X4909&lt;&gt;1,"",DATABASE!C4909)</f>
        <v/>
      </c>
      <c r="H4911" s="94">
        <f>IF(DATABASE!$X4909&lt;&gt;1,"",DATABASE!D4909)</f>
        <v/>
      </c>
      <c r="I4911" s="93">
        <f>IF(DATABASE!$X4909&lt;&gt;1,"",DATABASE!S4909)</f>
        <v/>
      </c>
    </row>
    <row r="4912" ht="16.5" customHeight="1" s="111">
      <c r="A4912" s="92">
        <f>IF(DATABASE!$X4910&lt;&gt;1,"",DATABASE!B4910)</f>
        <v/>
      </c>
      <c r="B4912" s="93">
        <f>IF(DATABASE!$X4910&lt;&gt;1,"",DATABASE!M4910)</f>
        <v/>
      </c>
      <c r="C4912" s="94">
        <f>IF(DATABASE!$X4910&lt;&gt;1,"",DATABASE!A4910)</f>
        <v/>
      </c>
      <c r="D4912" s="94">
        <f>IF(DATABASE!$X4910&lt;&gt;1,"",DATABASE!P4910)</f>
        <v/>
      </c>
      <c r="E4912" s="94">
        <f>IF(DATABASE!$X4910&lt;&gt;1,"",DATABASE!L4910)</f>
        <v/>
      </c>
      <c r="F4912" s="94">
        <f>IF(DATABASE!$X4910&lt;&gt;1,"",DATABASE!Q4910)</f>
        <v/>
      </c>
      <c r="G4912" s="94">
        <f>IF(DATABASE!$X4910&lt;&gt;1,"",DATABASE!C4910)</f>
        <v/>
      </c>
      <c r="H4912" s="94">
        <f>IF(DATABASE!$X4910&lt;&gt;1,"",DATABASE!D4910)</f>
        <v/>
      </c>
      <c r="I4912" s="93">
        <f>IF(DATABASE!$X4910&lt;&gt;1,"",DATABASE!S4910)</f>
        <v/>
      </c>
    </row>
    <row r="4913" ht="16.5" customHeight="1" s="111">
      <c r="A4913" s="92">
        <f>IF(DATABASE!$X4911&lt;&gt;1,"",DATABASE!B4911)</f>
        <v/>
      </c>
      <c r="B4913" s="93">
        <f>IF(DATABASE!$X4911&lt;&gt;1,"",DATABASE!M4911)</f>
        <v/>
      </c>
      <c r="C4913" s="94">
        <f>IF(DATABASE!$X4911&lt;&gt;1,"",DATABASE!A4911)</f>
        <v/>
      </c>
      <c r="D4913" s="94">
        <f>IF(DATABASE!$X4911&lt;&gt;1,"",DATABASE!P4911)</f>
        <v/>
      </c>
      <c r="E4913" s="94">
        <f>IF(DATABASE!$X4911&lt;&gt;1,"",DATABASE!L4911)</f>
        <v/>
      </c>
      <c r="F4913" s="94">
        <f>IF(DATABASE!$X4911&lt;&gt;1,"",DATABASE!Q4911)</f>
        <v/>
      </c>
      <c r="G4913" s="94">
        <f>IF(DATABASE!$X4911&lt;&gt;1,"",DATABASE!C4911)</f>
        <v/>
      </c>
      <c r="H4913" s="94">
        <f>IF(DATABASE!$X4911&lt;&gt;1,"",DATABASE!D4911)</f>
        <v/>
      </c>
      <c r="I4913" s="93">
        <f>IF(DATABASE!$X4911&lt;&gt;1,"",DATABASE!S4911)</f>
        <v/>
      </c>
    </row>
    <row r="4914" ht="16.5" customHeight="1" s="111">
      <c r="A4914" s="92">
        <f>IF(DATABASE!$X4912&lt;&gt;1,"",DATABASE!B4912)</f>
        <v/>
      </c>
      <c r="B4914" s="93">
        <f>IF(DATABASE!$X4912&lt;&gt;1,"",DATABASE!M4912)</f>
        <v/>
      </c>
      <c r="C4914" s="94">
        <f>IF(DATABASE!$X4912&lt;&gt;1,"",DATABASE!A4912)</f>
        <v/>
      </c>
      <c r="D4914" s="94">
        <f>IF(DATABASE!$X4912&lt;&gt;1,"",DATABASE!P4912)</f>
        <v/>
      </c>
      <c r="E4914" s="94">
        <f>IF(DATABASE!$X4912&lt;&gt;1,"",DATABASE!L4912)</f>
        <v/>
      </c>
      <c r="F4914" s="94">
        <f>IF(DATABASE!$X4912&lt;&gt;1,"",DATABASE!Q4912)</f>
        <v/>
      </c>
      <c r="G4914" s="94">
        <f>IF(DATABASE!$X4912&lt;&gt;1,"",DATABASE!C4912)</f>
        <v/>
      </c>
      <c r="H4914" s="94">
        <f>IF(DATABASE!$X4912&lt;&gt;1,"",DATABASE!D4912)</f>
        <v/>
      </c>
      <c r="I4914" s="93">
        <f>IF(DATABASE!$X4912&lt;&gt;1,"",DATABASE!S4912)</f>
        <v/>
      </c>
    </row>
    <row r="4915" ht="16.5" customHeight="1" s="111">
      <c r="A4915" s="92">
        <f>IF(DATABASE!$X4913&lt;&gt;1,"",DATABASE!B4913)</f>
        <v/>
      </c>
      <c r="B4915" s="93">
        <f>IF(DATABASE!$X4913&lt;&gt;1,"",DATABASE!M4913)</f>
        <v/>
      </c>
      <c r="C4915" s="94">
        <f>IF(DATABASE!$X4913&lt;&gt;1,"",DATABASE!A4913)</f>
        <v/>
      </c>
      <c r="D4915" s="94">
        <f>IF(DATABASE!$X4913&lt;&gt;1,"",DATABASE!P4913)</f>
        <v/>
      </c>
      <c r="E4915" s="94">
        <f>IF(DATABASE!$X4913&lt;&gt;1,"",DATABASE!L4913)</f>
        <v/>
      </c>
      <c r="F4915" s="94">
        <f>IF(DATABASE!$X4913&lt;&gt;1,"",DATABASE!Q4913)</f>
        <v/>
      </c>
      <c r="G4915" s="94">
        <f>IF(DATABASE!$X4913&lt;&gt;1,"",DATABASE!C4913)</f>
        <v/>
      </c>
      <c r="H4915" s="94">
        <f>IF(DATABASE!$X4913&lt;&gt;1,"",DATABASE!D4913)</f>
        <v/>
      </c>
      <c r="I4915" s="93">
        <f>IF(DATABASE!$X4913&lt;&gt;1,"",DATABASE!S4913)</f>
        <v/>
      </c>
    </row>
    <row r="4916" ht="16.5" customHeight="1" s="111">
      <c r="A4916" s="92">
        <f>IF(DATABASE!$X4914&lt;&gt;1,"",DATABASE!B4914)</f>
        <v/>
      </c>
      <c r="B4916" s="93">
        <f>IF(DATABASE!$X4914&lt;&gt;1,"",DATABASE!M4914)</f>
        <v/>
      </c>
      <c r="C4916" s="94">
        <f>IF(DATABASE!$X4914&lt;&gt;1,"",DATABASE!A4914)</f>
        <v/>
      </c>
      <c r="D4916" s="94">
        <f>IF(DATABASE!$X4914&lt;&gt;1,"",DATABASE!P4914)</f>
        <v/>
      </c>
      <c r="E4916" s="94">
        <f>IF(DATABASE!$X4914&lt;&gt;1,"",DATABASE!L4914)</f>
        <v/>
      </c>
      <c r="F4916" s="94">
        <f>IF(DATABASE!$X4914&lt;&gt;1,"",DATABASE!Q4914)</f>
        <v/>
      </c>
      <c r="G4916" s="94">
        <f>IF(DATABASE!$X4914&lt;&gt;1,"",DATABASE!C4914)</f>
        <v/>
      </c>
      <c r="H4916" s="94">
        <f>IF(DATABASE!$X4914&lt;&gt;1,"",DATABASE!D4914)</f>
        <v/>
      </c>
      <c r="I4916" s="93">
        <f>IF(DATABASE!$X4914&lt;&gt;1,"",DATABASE!S4914)</f>
        <v/>
      </c>
    </row>
    <row r="4917" ht="16.5" customHeight="1" s="111">
      <c r="A4917" s="92">
        <f>IF(DATABASE!$X4915&lt;&gt;1,"",DATABASE!B4915)</f>
        <v/>
      </c>
      <c r="B4917" s="93">
        <f>IF(DATABASE!$X4915&lt;&gt;1,"",DATABASE!M4915)</f>
        <v/>
      </c>
      <c r="C4917" s="94">
        <f>IF(DATABASE!$X4915&lt;&gt;1,"",DATABASE!A4915)</f>
        <v/>
      </c>
      <c r="D4917" s="94">
        <f>IF(DATABASE!$X4915&lt;&gt;1,"",DATABASE!P4915)</f>
        <v/>
      </c>
      <c r="E4917" s="94">
        <f>IF(DATABASE!$X4915&lt;&gt;1,"",DATABASE!L4915)</f>
        <v/>
      </c>
      <c r="F4917" s="94">
        <f>IF(DATABASE!$X4915&lt;&gt;1,"",DATABASE!Q4915)</f>
        <v/>
      </c>
      <c r="G4917" s="94">
        <f>IF(DATABASE!$X4915&lt;&gt;1,"",DATABASE!C4915)</f>
        <v/>
      </c>
      <c r="H4917" s="94">
        <f>IF(DATABASE!$X4915&lt;&gt;1,"",DATABASE!D4915)</f>
        <v/>
      </c>
      <c r="I4917" s="93">
        <f>IF(DATABASE!$X4915&lt;&gt;1,"",DATABASE!S4915)</f>
        <v/>
      </c>
    </row>
    <row r="4918" ht="16.5" customHeight="1" s="111">
      <c r="A4918" s="92">
        <f>IF(DATABASE!$X4916&lt;&gt;1,"",DATABASE!B4916)</f>
        <v/>
      </c>
      <c r="B4918" s="93">
        <f>IF(DATABASE!$X4916&lt;&gt;1,"",DATABASE!M4916)</f>
        <v/>
      </c>
      <c r="C4918" s="94">
        <f>IF(DATABASE!$X4916&lt;&gt;1,"",DATABASE!A4916)</f>
        <v/>
      </c>
      <c r="D4918" s="94">
        <f>IF(DATABASE!$X4916&lt;&gt;1,"",DATABASE!P4916)</f>
        <v/>
      </c>
      <c r="E4918" s="94">
        <f>IF(DATABASE!$X4916&lt;&gt;1,"",DATABASE!L4916)</f>
        <v/>
      </c>
      <c r="F4918" s="94">
        <f>IF(DATABASE!$X4916&lt;&gt;1,"",DATABASE!Q4916)</f>
        <v/>
      </c>
      <c r="G4918" s="94">
        <f>IF(DATABASE!$X4916&lt;&gt;1,"",DATABASE!C4916)</f>
        <v/>
      </c>
      <c r="H4918" s="94">
        <f>IF(DATABASE!$X4916&lt;&gt;1,"",DATABASE!D4916)</f>
        <v/>
      </c>
      <c r="I4918" s="93">
        <f>IF(DATABASE!$X4916&lt;&gt;1,"",DATABASE!S4916)</f>
        <v/>
      </c>
    </row>
    <row r="4919" ht="16.5" customHeight="1" s="111">
      <c r="A4919" s="92">
        <f>IF(DATABASE!$X4917&lt;&gt;1,"",DATABASE!B4917)</f>
        <v/>
      </c>
      <c r="B4919" s="93">
        <f>IF(DATABASE!$X4917&lt;&gt;1,"",DATABASE!M4917)</f>
        <v/>
      </c>
      <c r="C4919" s="94">
        <f>IF(DATABASE!$X4917&lt;&gt;1,"",DATABASE!A4917)</f>
        <v/>
      </c>
      <c r="D4919" s="94">
        <f>IF(DATABASE!$X4917&lt;&gt;1,"",DATABASE!P4917)</f>
        <v/>
      </c>
      <c r="E4919" s="94">
        <f>IF(DATABASE!$X4917&lt;&gt;1,"",DATABASE!L4917)</f>
        <v/>
      </c>
      <c r="F4919" s="94">
        <f>IF(DATABASE!$X4917&lt;&gt;1,"",DATABASE!Q4917)</f>
        <v/>
      </c>
      <c r="G4919" s="94">
        <f>IF(DATABASE!$X4917&lt;&gt;1,"",DATABASE!C4917)</f>
        <v/>
      </c>
      <c r="H4919" s="94">
        <f>IF(DATABASE!$X4917&lt;&gt;1,"",DATABASE!D4917)</f>
        <v/>
      </c>
      <c r="I4919" s="93">
        <f>IF(DATABASE!$X4917&lt;&gt;1,"",DATABASE!S4917)</f>
        <v/>
      </c>
    </row>
    <row r="4920" ht="16.5" customHeight="1" s="111">
      <c r="A4920" s="92">
        <f>IF(DATABASE!$X4918&lt;&gt;1,"",DATABASE!B4918)</f>
        <v/>
      </c>
      <c r="B4920" s="93">
        <f>IF(DATABASE!$X4918&lt;&gt;1,"",DATABASE!M4918)</f>
        <v/>
      </c>
      <c r="C4920" s="94">
        <f>IF(DATABASE!$X4918&lt;&gt;1,"",DATABASE!A4918)</f>
        <v/>
      </c>
      <c r="D4920" s="94">
        <f>IF(DATABASE!$X4918&lt;&gt;1,"",DATABASE!P4918)</f>
        <v/>
      </c>
      <c r="E4920" s="94">
        <f>IF(DATABASE!$X4918&lt;&gt;1,"",DATABASE!L4918)</f>
        <v/>
      </c>
      <c r="F4920" s="94">
        <f>IF(DATABASE!$X4918&lt;&gt;1,"",DATABASE!Q4918)</f>
        <v/>
      </c>
      <c r="G4920" s="94">
        <f>IF(DATABASE!$X4918&lt;&gt;1,"",DATABASE!C4918)</f>
        <v/>
      </c>
      <c r="H4920" s="94">
        <f>IF(DATABASE!$X4918&lt;&gt;1,"",DATABASE!D4918)</f>
        <v/>
      </c>
      <c r="I4920" s="93">
        <f>IF(DATABASE!$X4918&lt;&gt;1,"",DATABASE!S4918)</f>
        <v/>
      </c>
    </row>
    <row r="4921" ht="16.5" customHeight="1" s="111">
      <c r="A4921" s="92">
        <f>IF(DATABASE!$X4919&lt;&gt;1,"",DATABASE!B4919)</f>
        <v/>
      </c>
      <c r="B4921" s="93">
        <f>IF(DATABASE!$X4919&lt;&gt;1,"",DATABASE!M4919)</f>
        <v/>
      </c>
      <c r="C4921" s="94">
        <f>IF(DATABASE!$X4919&lt;&gt;1,"",DATABASE!A4919)</f>
        <v/>
      </c>
      <c r="D4921" s="94">
        <f>IF(DATABASE!$X4919&lt;&gt;1,"",DATABASE!P4919)</f>
        <v/>
      </c>
      <c r="E4921" s="94">
        <f>IF(DATABASE!$X4919&lt;&gt;1,"",DATABASE!L4919)</f>
        <v/>
      </c>
      <c r="F4921" s="94">
        <f>IF(DATABASE!$X4919&lt;&gt;1,"",DATABASE!Q4919)</f>
        <v/>
      </c>
      <c r="G4921" s="94">
        <f>IF(DATABASE!$X4919&lt;&gt;1,"",DATABASE!C4919)</f>
        <v/>
      </c>
      <c r="H4921" s="94">
        <f>IF(DATABASE!$X4919&lt;&gt;1,"",DATABASE!D4919)</f>
        <v/>
      </c>
      <c r="I4921" s="93">
        <f>IF(DATABASE!$X4919&lt;&gt;1,"",DATABASE!S4919)</f>
        <v/>
      </c>
    </row>
    <row r="4922" ht="16.5" customHeight="1" s="111">
      <c r="A4922" s="92">
        <f>IF(DATABASE!$X4920&lt;&gt;1,"",DATABASE!B4920)</f>
        <v/>
      </c>
      <c r="B4922" s="93">
        <f>IF(DATABASE!$X4920&lt;&gt;1,"",DATABASE!M4920)</f>
        <v/>
      </c>
      <c r="C4922" s="94">
        <f>IF(DATABASE!$X4920&lt;&gt;1,"",DATABASE!A4920)</f>
        <v/>
      </c>
      <c r="D4922" s="94">
        <f>IF(DATABASE!$X4920&lt;&gt;1,"",DATABASE!P4920)</f>
        <v/>
      </c>
      <c r="E4922" s="94">
        <f>IF(DATABASE!$X4920&lt;&gt;1,"",DATABASE!L4920)</f>
        <v/>
      </c>
      <c r="F4922" s="94">
        <f>IF(DATABASE!$X4920&lt;&gt;1,"",DATABASE!Q4920)</f>
        <v/>
      </c>
      <c r="G4922" s="94">
        <f>IF(DATABASE!$X4920&lt;&gt;1,"",DATABASE!C4920)</f>
        <v/>
      </c>
      <c r="H4922" s="94">
        <f>IF(DATABASE!$X4920&lt;&gt;1,"",DATABASE!D4920)</f>
        <v/>
      </c>
      <c r="I4922" s="93">
        <f>IF(DATABASE!$X4920&lt;&gt;1,"",DATABASE!S4920)</f>
        <v/>
      </c>
    </row>
    <row r="4923" ht="16.5" customHeight="1" s="111">
      <c r="A4923" s="92">
        <f>IF(DATABASE!$X4921&lt;&gt;1,"",DATABASE!B4921)</f>
        <v/>
      </c>
      <c r="B4923" s="93">
        <f>IF(DATABASE!$X4921&lt;&gt;1,"",DATABASE!M4921)</f>
        <v/>
      </c>
      <c r="C4923" s="94">
        <f>IF(DATABASE!$X4921&lt;&gt;1,"",DATABASE!A4921)</f>
        <v/>
      </c>
      <c r="D4923" s="94">
        <f>IF(DATABASE!$X4921&lt;&gt;1,"",DATABASE!P4921)</f>
        <v/>
      </c>
      <c r="E4923" s="94">
        <f>IF(DATABASE!$X4921&lt;&gt;1,"",DATABASE!L4921)</f>
        <v/>
      </c>
      <c r="F4923" s="94">
        <f>IF(DATABASE!$X4921&lt;&gt;1,"",DATABASE!Q4921)</f>
        <v/>
      </c>
      <c r="G4923" s="94">
        <f>IF(DATABASE!$X4921&lt;&gt;1,"",DATABASE!C4921)</f>
        <v/>
      </c>
      <c r="H4923" s="94">
        <f>IF(DATABASE!$X4921&lt;&gt;1,"",DATABASE!D4921)</f>
        <v/>
      </c>
      <c r="I4923" s="93">
        <f>IF(DATABASE!$X4921&lt;&gt;1,"",DATABASE!S4921)</f>
        <v/>
      </c>
    </row>
    <row r="4924" ht="16.5" customHeight="1" s="111">
      <c r="A4924" s="92">
        <f>IF(DATABASE!$X4922&lt;&gt;1,"",DATABASE!B4922)</f>
        <v/>
      </c>
      <c r="B4924" s="93">
        <f>IF(DATABASE!$X4922&lt;&gt;1,"",DATABASE!M4922)</f>
        <v/>
      </c>
      <c r="C4924" s="94">
        <f>IF(DATABASE!$X4922&lt;&gt;1,"",DATABASE!A4922)</f>
        <v/>
      </c>
      <c r="D4924" s="94">
        <f>IF(DATABASE!$X4922&lt;&gt;1,"",DATABASE!P4922)</f>
        <v/>
      </c>
      <c r="E4924" s="94">
        <f>IF(DATABASE!$X4922&lt;&gt;1,"",DATABASE!L4922)</f>
        <v/>
      </c>
      <c r="F4924" s="94">
        <f>IF(DATABASE!$X4922&lt;&gt;1,"",DATABASE!Q4922)</f>
        <v/>
      </c>
      <c r="G4924" s="94">
        <f>IF(DATABASE!$X4922&lt;&gt;1,"",DATABASE!C4922)</f>
        <v/>
      </c>
      <c r="H4924" s="94">
        <f>IF(DATABASE!$X4922&lt;&gt;1,"",DATABASE!D4922)</f>
        <v/>
      </c>
      <c r="I4924" s="93">
        <f>IF(DATABASE!$X4922&lt;&gt;1,"",DATABASE!S4922)</f>
        <v/>
      </c>
    </row>
    <row r="4925" ht="16.5" customHeight="1" s="111">
      <c r="A4925" s="92">
        <f>IF(DATABASE!$X4923&lt;&gt;1,"",DATABASE!B4923)</f>
        <v/>
      </c>
      <c r="B4925" s="93">
        <f>IF(DATABASE!$X4923&lt;&gt;1,"",DATABASE!M4923)</f>
        <v/>
      </c>
      <c r="C4925" s="94">
        <f>IF(DATABASE!$X4923&lt;&gt;1,"",DATABASE!A4923)</f>
        <v/>
      </c>
      <c r="D4925" s="94">
        <f>IF(DATABASE!$X4923&lt;&gt;1,"",DATABASE!P4923)</f>
        <v/>
      </c>
      <c r="E4925" s="94">
        <f>IF(DATABASE!$X4923&lt;&gt;1,"",DATABASE!L4923)</f>
        <v/>
      </c>
      <c r="F4925" s="94">
        <f>IF(DATABASE!$X4923&lt;&gt;1,"",DATABASE!Q4923)</f>
        <v/>
      </c>
      <c r="G4925" s="94">
        <f>IF(DATABASE!$X4923&lt;&gt;1,"",DATABASE!C4923)</f>
        <v/>
      </c>
      <c r="H4925" s="94">
        <f>IF(DATABASE!$X4923&lt;&gt;1,"",DATABASE!D4923)</f>
        <v/>
      </c>
      <c r="I4925" s="93">
        <f>IF(DATABASE!$X4923&lt;&gt;1,"",DATABASE!S4923)</f>
        <v/>
      </c>
    </row>
    <row r="4926" ht="16.5" customHeight="1" s="111">
      <c r="A4926" s="92">
        <f>IF(DATABASE!$X4924&lt;&gt;1,"",DATABASE!B4924)</f>
        <v/>
      </c>
      <c r="B4926" s="93">
        <f>IF(DATABASE!$X4924&lt;&gt;1,"",DATABASE!M4924)</f>
        <v/>
      </c>
      <c r="C4926" s="94">
        <f>IF(DATABASE!$X4924&lt;&gt;1,"",DATABASE!A4924)</f>
        <v/>
      </c>
      <c r="D4926" s="94">
        <f>IF(DATABASE!$X4924&lt;&gt;1,"",DATABASE!P4924)</f>
        <v/>
      </c>
      <c r="E4926" s="94">
        <f>IF(DATABASE!$X4924&lt;&gt;1,"",DATABASE!L4924)</f>
        <v/>
      </c>
      <c r="F4926" s="94">
        <f>IF(DATABASE!$X4924&lt;&gt;1,"",DATABASE!Q4924)</f>
        <v/>
      </c>
      <c r="G4926" s="94">
        <f>IF(DATABASE!$X4924&lt;&gt;1,"",DATABASE!C4924)</f>
        <v/>
      </c>
      <c r="H4926" s="94">
        <f>IF(DATABASE!$X4924&lt;&gt;1,"",DATABASE!D4924)</f>
        <v/>
      </c>
      <c r="I4926" s="93">
        <f>IF(DATABASE!$X4924&lt;&gt;1,"",DATABASE!S4924)</f>
        <v/>
      </c>
    </row>
    <row r="4927" ht="16.5" customHeight="1" s="111">
      <c r="A4927" s="92">
        <f>IF(DATABASE!$X4925&lt;&gt;1,"",DATABASE!B4925)</f>
        <v/>
      </c>
      <c r="B4927" s="93">
        <f>IF(DATABASE!$X4925&lt;&gt;1,"",DATABASE!M4925)</f>
        <v/>
      </c>
      <c r="C4927" s="94">
        <f>IF(DATABASE!$X4925&lt;&gt;1,"",DATABASE!A4925)</f>
        <v/>
      </c>
      <c r="D4927" s="94">
        <f>IF(DATABASE!$X4925&lt;&gt;1,"",DATABASE!P4925)</f>
        <v/>
      </c>
      <c r="E4927" s="94">
        <f>IF(DATABASE!$X4925&lt;&gt;1,"",DATABASE!L4925)</f>
        <v/>
      </c>
      <c r="F4927" s="94">
        <f>IF(DATABASE!$X4925&lt;&gt;1,"",DATABASE!Q4925)</f>
        <v/>
      </c>
      <c r="G4927" s="94">
        <f>IF(DATABASE!$X4925&lt;&gt;1,"",DATABASE!C4925)</f>
        <v/>
      </c>
      <c r="H4927" s="94">
        <f>IF(DATABASE!$X4925&lt;&gt;1,"",DATABASE!D4925)</f>
        <v/>
      </c>
      <c r="I4927" s="93">
        <f>IF(DATABASE!$X4925&lt;&gt;1,"",DATABASE!S4925)</f>
        <v/>
      </c>
    </row>
    <row r="4928" ht="16.5" customHeight="1" s="111">
      <c r="A4928" s="92">
        <f>IF(DATABASE!$X4926&lt;&gt;1,"",DATABASE!B4926)</f>
        <v/>
      </c>
      <c r="B4928" s="93">
        <f>IF(DATABASE!$X4926&lt;&gt;1,"",DATABASE!M4926)</f>
        <v/>
      </c>
      <c r="C4928" s="94">
        <f>IF(DATABASE!$X4926&lt;&gt;1,"",DATABASE!A4926)</f>
        <v/>
      </c>
      <c r="D4928" s="94">
        <f>IF(DATABASE!$X4926&lt;&gt;1,"",DATABASE!P4926)</f>
        <v/>
      </c>
      <c r="E4928" s="94">
        <f>IF(DATABASE!$X4926&lt;&gt;1,"",DATABASE!L4926)</f>
        <v/>
      </c>
      <c r="F4928" s="94">
        <f>IF(DATABASE!$X4926&lt;&gt;1,"",DATABASE!Q4926)</f>
        <v/>
      </c>
      <c r="G4928" s="94">
        <f>IF(DATABASE!$X4926&lt;&gt;1,"",DATABASE!C4926)</f>
        <v/>
      </c>
      <c r="H4928" s="94">
        <f>IF(DATABASE!$X4926&lt;&gt;1,"",DATABASE!D4926)</f>
        <v/>
      </c>
      <c r="I4928" s="93">
        <f>IF(DATABASE!$X4926&lt;&gt;1,"",DATABASE!S4926)</f>
        <v/>
      </c>
    </row>
    <row r="4929" ht="16.5" customHeight="1" s="111">
      <c r="A4929" s="92">
        <f>IF(DATABASE!$X4927&lt;&gt;1,"",DATABASE!B4927)</f>
        <v/>
      </c>
      <c r="B4929" s="93">
        <f>IF(DATABASE!$X4927&lt;&gt;1,"",DATABASE!M4927)</f>
        <v/>
      </c>
      <c r="C4929" s="94">
        <f>IF(DATABASE!$X4927&lt;&gt;1,"",DATABASE!A4927)</f>
        <v/>
      </c>
      <c r="D4929" s="94">
        <f>IF(DATABASE!$X4927&lt;&gt;1,"",DATABASE!P4927)</f>
        <v/>
      </c>
      <c r="E4929" s="94">
        <f>IF(DATABASE!$X4927&lt;&gt;1,"",DATABASE!L4927)</f>
        <v/>
      </c>
      <c r="F4929" s="94">
        <f>IF(DATABASE!$X4927&lt;&gt;1,"",DATABASE!Q4927)</f>
        <v/>
      </c>
      <c r="G4929" s="94">
        <f>IF(DATABASE!$X4927&lt;&gt;1,"",DATABASE!C4927)</f>
        <v/>
      </c>
      <c r="H4929" s="94">
        <f>IF(DATABASE!$X4927&lt;&gt;1,"",DATABASE!D4927)</f>
        <v/>
      </c>
      <c r="I4929" s="93">
        <f>IF(DATABASE!$X4927&lt;&gt;1,"",DATABASE!S4927)</f>
        <v/>
      </c>
    </row>
    <row r="4930" ht="16.5" customHeight="1" s="111">
      <c r="A4930" s="92">
        <f>IF(DATABASE!$X4928&lt;&gt;1,"",DATABASE!B4928)</f>
        <v/>
      </c>
      <c r="B4930" s="93">
        <f>IF(DATABASE!$X4928&lt;&gt;1,"",DATABASE!M4928)</f>
        <v/>
      </c>
      <c r="C4930" s="94">
        <f>IF(DATABASE!$X4928&lt;&gt;1,"",DATABASE!A4928)</f>
        <v/>
      </c>
      <c r="D4930" s="94">
        <f>IF(DATABASE!$X4928&lt;&gt;1,"",DATABASE!P4928)</f>
        <v/>
      </c>
      <c r="E4930" s="94">
        <f>IF(DATABASE!$X4928&lt;&gt;1,"",DATABASE!L4928)</f>
        <v/>
      </c>
      <c r="F4930" s="94">
        <f>IF(DATABASE!$X4928&lt;&gt;1,"",DATABASE!Q4928)</f>
        <v/>
      </c>
      <c r="G4930" s="94">
        <f>IF(DATABASE!$X4928&lt;&gt;1,"",DATABASE!C4928)</f>
        <v/>
      </c>
      <c r="H4930" s="94">
        <f>IF(DATABASE!$X4928&lt;&gt;1,"",DATABASE!D4928)</f>
        <v/>
      </c>
      <c r="I4930" s="93">
        <f>IF(DATABASE!$X4928&lt;&gt;1,"",DATABASE!S4928)</f>
        <v/>
      </c>
    </row>
    <row r="4931" ht="16.5" customHeight="1" s="111">
      <c r="A4931" s="92">
        <f>IF(DATABASE!$X4929&lt;&gt;1,"",DATABASE!B4929)</f>
        <v/>
      </c>
      <c r="B4931" s="93">
        <f>IF(DATABASE!$X4929&lt;&gt;1,"",DATABASE!M4929)</f>
        <v/>
      </c>
      <c r="C4931" s="94">
        <f>IF(DATABASE!$X4929&lt;&gt;1,"",DATABASE!A4929)</f>
        <v/>
      </c>
      <c r="D4931" s="94">
        <f>IF(DATABASE!$X4929&lt;&gt;1,"",DATABASE!P4929)</f>
        <v/>
      </c>
      <c r="E4931" s="94">
        <f>IF(DATABASE!$X4929&lt;&gt;1,"",DATABASE!L4929)</f>
        <v/>
      </c>
      <c r="F4931" s="94">
        <f>IF(DATABASE!$X4929&lt;&gt;1,"",DATABASE!Q4929)</f>
        <v/>
      </c>
      <c r="G4931" s="94">
        <f>IF(DATABASE!$X4929&lt;&gt;1,"",DATABASE!C4929)</f>
        <v/>
      </c>
      <c r="H4931" s="94">
        <f>IF(DATABASE!$X4929&lt;&gt;1,"",DATABASE!D4929)</f>
        <v/>
      </c>
      <c r="I4931" s="93">
        <f>IF(DATABASE!$X4929&lt;&gt;1,"",DATABASE!S4929)</f>
        <v/>
      </c>
    </row>
    <row r="4932" ht="16.5" customHeight="1" s="111">
      <c r="A4932" s="92">
        <f>IF(DATABASE!$X4930&lt;&gt;1,"",DATABASE!B4930)</f>
        <v/>
      </c>
      <c r="B4932" s="93">
        <f>IF(DATABASE!$X4930&lt;&gt;1,"",DATABASE!M4930)</f>
        <v/>
      </c>
      <c r="C4932" s="94">
        <f>IF(DATABASE!$X4930&lt;&gt;1,"",DATABASE!A4930)</f>
        <v/>
      </c>
      <c r="D4932" s="94">
        <f>IF(DATABASE!$X4930&lt;&gt;1,"",DATABASE!P4930)</f>
        <v/>
      </c>
      <c r="E4932" s="94">
        <f>IF(DATABASE!$X4930&lt;&gt;1,"",DATABASE!L4930)</f>
        <v/>
      </c>
      <c r="F4932" s="94">
        <f>IF(DATABASE!$X4930&lt;&gt;1,"",DATABASE!Q4930)</f>
        <v/>
      </c>
      <c r="G4932" s="94">
        <f>IF(DATABASE!$X4930&lt;&gt;1,"",DATABASE!C4930)</f>
        <v/>
      </c>
      <c r="H4932" s="94">
        <f>IF(DATABASE!$X4930&lt;&gt;1,"",DATABASE!D4930)</f>
        <v/>
      </c>
      <c r="I4932" s="93">
        <f>IF(DATABASE!$X4930&lt;&gt;1,"",DATABASE!S4930)</f>
        <v/>
      </c>
    </row>
    <row r="4933" ht="16.5" customHeight="1" s="111">
      <c r="A4933" s="92">
        <f>IF(DATABASE!$X4931&lt;&gt;1,"",DATABASE!B4931)</f>
        <v/>
      </c>
      <c r="B4933" s="93">
        <f>IF(DATABASE!$X4931&lt;&gt;1,"",DATABASE!M4931)</f>
        <v/>
      </c>
      <c r="C4933" s="94">
        <f>IF(DATABASE!$X4931&lt;&gt;1,"",DATABASE!A4931)</f>
        <v/>
      </c>
      <c r="D4933" s="94">
        <f>IF(DATABASE!$X4931&lt;&gt;1,"",DATABASE!P4931)</f>
        <v/>
      </c>
      <c r="E4933" s="94">
        <f>IF(DATABASE!$X4931&lt;&gt;1,"",DATABASE!L4931)</f>
        <v/>
      </c>
      <c r="F4933" s="94">
        <f>IF(DATABASE!$X4931&lt;&gt;1,"",DATABASE!Q4931)</f>
        <v/>
      </c>
      <c r="G4933" s="94">
        <f>IF(DATABASE!$X4931&lt;&gt;1,"",DATABASE!C4931)</f>
        <v/>
      </c>
      <c r="H4933" s="94">
        <f>IF(DATABASE!$X4931&lt;&gt;1,"",DATABASE!D4931)</f>
        <v/>
      </c>
      <c r="I4933" s="93">
        <f>IF(DATABASE!$X4931&lt;&gt;1,"",DATABASE!S4931)</f>
        <v/>
      </c>
    </row>
    <row r="4934" ht="16.5" customHeight="1" s="111">
      <c r="A4934" s="92">
        <f>IF(DATABASE!$X4932&lt;&gt;1,"",DATABASE!B4932)</f>
        <v/>
      </c>
      <c r="B4934" s="93">
        <f>IF(DATABASE!$X4932&lt;&gt;1,"",DATABASE!M4932)</f>
        <v/>
      </c>
      <c r="C4934" s="94">
        <f>IF(DATABASE!$X4932&lt;&gt;1,"",DATABASE!A4932)</f>
        <v/>
      </c>
      <c r="D4934" s="94">
        <f>IF(DATABASE!$X4932&lt;&gt;1,"",DATABASE!P4932)</f>
        <v/>
      </c>
      <c r="E4934" s="94">
        <f>IF(DATABASE!$X4932&lt;&gt;1,"",DATABASE!L4932)</f>
        <v/>
      </c>
      <c r="F4934" s="94">
        <f>IF(DATABASE!$X4932&lt;&gt;1,"",DATABASE!Q4932)</f>
        <v/>
      </c>
      <c r="G4934" s="94">
        <f>IF(DATABASE!$X4932&lt;&gt;1,"",DATABASE!C4932)</f>
        <v/>
      </c>
      <c r="H4934" s="94">
        <f>IF(DATABASE!$X4932&lt;&gt;1,"",DATABASE!D4932)</f>
        <v/>
      </c>
      <c r="I4934" s="93">
        <f>IF(DATABASE!$X4932&lt;&gt;1,"",DATABASE!S4932)</f>
        <v/>
      </c>
    </row>
    <row r="4935" ht="16.5" customHeight="1" s="111">
      <c r="A4935" s="92">
        <f>IF(DATABASE!$X4933&lt;&gt;1,"",DATABASE!B4933)</f>
        <v/>
      </c>
      <c r="B4935" s="93">
        <f>IF(DATABASE!$X4933&lt;&gt;1,"",DATABASE!M4933)</f>
        <v/>
      </c>
      <c r="C4935" s="94">
        <f>IF(DATABASE!$X4933&lt;&gt;1,"",DATABASE!A4933)</f>
        <v/>
      </c>
      <c r="D4935" s="94">
        <f>IF(DATABASE!$X4933&lt;&gt;1,"",DATABASE!P4933)</f>
        <v/>
      </c>
      <c r="E4935" s="94">
        <f>IF(DATABASE!$X4933&lt;&gt;1,"",DATABASE!L4933)</f>
        <v/>
      </c>
      <c r="F4935" s="94">
        <f>IF(DATABASE!$X4933&lt;&gt;1,"",DATABASE!Q4933)</f>
        <v/>
      </c>
      <c r="G4935" s="94">
        <f>IF(DATABASE!$X4933&lt;&gt;1,"",DATABASE!C4933)</f>
        <v/>
      </c>
      <c r="H4935" s="94">
        <f>IF(DATABASE!$X4933&lt;&gt;1,"",DATABASE!D4933)</f>
        <v/>
      </c>
      <c r="I4935" s="93">
        <f>IF(DATABASE!$X4933&lt;&gt;1,"",DATABASE!S4933)</f>
        <v/>
      </c>
    </row>
    <row r="4936" ht="16.5" customHeight="1" s="111">
      <c r="A4936" s="92">
        <f>IF(DATABASE!$X4934&lt;&gt;1,"",DATABASE!B4934)</f>
        <v/>
      </c>
      <c r="B4936" s="93">
        <f>IF(DATABASE!$X4934&lt;&gt;1,"",DATABASE!M4934)</f>
        <v/>
      </c>
      <c r="C4936" s="94">
        <f>IF(DATABASE!$X4934&lt;&gt;1,"",DATABASE!A4934)</f>
        <v/>
      </c>
      <c r="D4936" s="94">
        <f>IF(DATABASE!$X4934&lt;&gt;1,"",DATABASE!P4934)</f>
        <v/>
      </c>
      <c r="E4936" s="94">
        <f>IF(DATABASE!$X4934&lt;&gt;1,"",DATABASE!L4934)</f>
        <v/>
      </c>
      <c r="F4936" s="94">
        <f>IF(DATABASE!$X4934&lt;&gt;1,"",DATABASE!Q4934)</f>
        <v/>
      </c>
      <c r="G4936" s="94">
        <f>IF(DATABASE!$X4934&lt;&gt;1,"",DATABASE!C4934)</f>
        <v/>
      </c>
      <c r="H4936" s="94">
        <f>IF(DATABASE!$X4934&lt;&gt;1,"",DATABASE!D4934)</f>
        <v/>
      </c>
      <c r="I4936" s="93">
        <f>IF(DATABASE!$X4934&lt;&gt;1,"",DATABASE!S4934)</f>
        <v/>
      </c>
    </row>
    <row r="4937" ht="16.5" customHeight="1" s="111">
      <c r="A4937" s="92">
        <f>IF(DATABASE!$X4935&lt;&gt;1,"",DATABASE!B4935)</f>
        <v/>
      </c>
      <c r="B4937" s="93">
        <f>IF(DATABASE!$X4935&lt;&gt;1,"",DATABASE!M4935)</f>
        <v/>
      </c>
      <c r="C4937" s="94">
        <f>IF(DATABASE!$X4935&lt;&gt;1,"",DATABASE!A4935)</f>
        <v/>
      </c>
      <c r="D4937" s="94">
        <f>IF(DATABASE!$X4935&lt;&gt;1,"",DATABASE!P4935)</f>
        <v/>
      </c>
      <c r="E4937" s="94">
        <f>IF(DATABASE!$X4935&lt;&gt;1,"",DATABASE!L4935)</f>
        <v/>
      </c>
      <c r="F4937" s="94">
        <f>IF(DATABASE!$X4935&lt;&gt;1,"",DATABASE!Q4935)</f>
        <v/>
      </c>
      <c r="G4937" s="94">
        <f>IF(DATABASE!$X4935&lt;&gt;1,"",DATABASE!C4935)</f>
        <v/>
      </c>
      <c r="H4937" s="94">
        <f>IF(DATABASE!$X4935&lt;&gt;1,"",DATABASE!D4935)</f>
        <v/>
      </c>
      <c r="I4937" s="93">
        <f>IF(DATABASE!$X4935&lt;&gt;1,"",DATABASE!S4935)</f>
        <v/>
      </c>
    </row>
    <row r="4938" ht="16.5" customHeight="1" s="111">
      <c r="A4938" s="92">
        <f>IF(DATABASE!$X4936&lt;&gt;1,"",DATABASE!B4936)</f>
        <v/>
      </c>
      <c r="B4938" s="93">
        <f>IF(DATABASE!$X4936&lt;&gt;1,"",DATABASE!M4936)</f>
        <v/>
      </c>
      <c r="C4938" s="94">
        <f>IF(DATABASE!$X4936&lt;&gt;1,"",DATABASE!A4936)</f>
        <v/>
      </c>
      <c r="D4938" s="94">
        <f>IF(DATABASE!$X4936&lt;&gt;1,"",DATABASE!P4936)</f>
        <v/>
      </c>
      <c r="E4938" s="94">
        <f>IF(DATABASE!$X4936&lt;&gt;1,"",DATABASE!L4936)</f>
        <v/>
      </c>
      <c r="F4938" s="94">
        <f>IF(DATABASE!$X4936&lt;&gt;1,"",DATABASE!Q4936)</f>
        <v/>
      </c>
      <c r="G4938" s="94">
        <f>IF(DATABASE!$X4936&lt;&gt;1,"",DATABASE!C4936)</f>
        <v/>
      </c>
      <c r="H4938" s="94">
        <f>IF(DATABASE!$X4936&lt;&gt;1,"",DATABASE!D4936)</f>
        <v/>
      </c>
      <c r="I4938" s="93">
        <f>IF(DATABASE!$X4936&lt;&gt;1,"",DATABASE!S4936)</f>
        <v/>
      </c>
    </row>
    <row r="4939" ht="16.5" customHeight="1" s="111">
      <c r="A4939" s="92">
        <f>IF(DATABASE!$X4937&lt;&gt;1,"",DATABASE!B4937)</f>
        <v/>
      </c>
      <c r="B4939" s="93">
        <f>IF(DATABASE!$X4937&lt;&gt;1,"",DATABASE!M4937)</f>
        <v/>
      </c>
      <c r="C4939" s="94">
        <f>IF(DATABASE!$X4937&lt;&gt;1,"",DATABASE!A4937)</f>
        <v/>
      </c>
      <c r="D4939" s="94">
        <f>IF(DATABASE!$X4937&lt;&gt;1,"",DATABASE!P4937)</f>
        <v/>
      </c>
      <c r="E4939" s="94">
        <f>IF(DATABASE!$X4937&lt;&gt;1,"",DATABASE!L4937)</f>
        <v/>
      </c>
      <c r="F4939" s="94">
        <f>IF(DATABASE!$X4937&lt;&gt;1,"",DATABASE!Q4937)</f>
        <v/>
      </c>
      <c r="G4939" s="94">
        <f>IF(DATABASE!$X4937&lt;&gt;1,"",DATABASE!C4937)</f>
        <v/>
      </c>
      <c r="H4939" s="94">
        <f>IF(DATABASE!$X4937&lt;&gt;1,"",DATABASE!D4937)</f>
        <v/>
      </c>
      <c r="I4939" s="93">
        <f>IF(DATABASE!$X4937&lt;&gt;1,"",DATABASE!S4937)</f>
        <v/>
      </c>
    </row>
    <row r="4940" ht="16.5" customHeight="1" s="111">
      <c r="A4940" s="92">
        <f>IF(DATABASE!$X4938&lt;&gt;1,"",DATABASE!B4938)</f>
        <v/>
      </c>
      <c r="B4940" s="93">
        <f>IF(DATABASE!$X4938&lt;&gt;1,"",DATABASE!M4938)</f>
        <v/>
      </c>
      <c r="C4940" s="94">
        <f>IF(DATABASE!$X4938&lt;&gt;1,"",DATABASE!A4938)</f>
        <v/>
      </c>
      <c r="D4940" s="94">
        <f>IF(DATABASE!$X4938&lt;&gt;1,"",DATABASE!P4938)</f>
        <v/>
      </c>
      <c r="E4940" s="94">
        <f>IF(DATABASE!$X4938&lt;&gt;1,"",DATABASE!L4938)</f>
        <v/>
      </c>
      <c r="F4940" s="94">
        <f>IF(DATABASE!$X4938&lt;&gt;1,"",DATABASE!Q4938)</f>
        <v/>
      </c>
      <c r="G4940" s="94">
        <f>IF(DATABASE!$X4938&lt;&gt;1,"",DATABASE!C4938)</f>
        <v/>
      </c>
      <c r="H4940" s="94">
        <f>IF(DATABASE!$X4938&lt;&gt;1,"",DATABASE!D4938)</f>
        <v/>
      </c>
      <c r="I4940" s="93">
        <f>IF(DATABASE!$X4938&lt;&gt;1,"",DATABASE!S4938)</f>
        <v/>
      </c>
    </row>
    <row r="4941" ht="16.5" customHeight="1" s="111">
      <c r="A4941" s="92">
        <f>IF(DATABASE!$X4939&lt;&gt;1,"",DATABASE!B4939)</f>
        <v/>
      </c>
      <c r="B4941" s="93">
        <f>IF(DATABASE!$X4939&lt;&gt;1,"",DATABASE!M4939)</f>
        <v/>
      </c>
      <c r="C4941" s="94">
        <f>IF(DATABASE!$X4939&lt;&gt;1,"",DATABASE!A4939)</f>
        <v/>
      </c>
      <c r="D4941" s="94">
        <f>IF(DATABASE!$X4939&lt;&gt;1,"",DATABASE!P4939)</f>
        <v/>
      </c>
      <c r="E4941" s="94">
        <f>IF(DATABASE!$X4939&lt;&gt;1,"",DATABASE!L4939)</f>
        <v/>
      </c>
      <c r="F4941" s="94">
        <f>IF(DATABASE!$X4939&lt;&gt;1,"",DATABASE!Q4939)</f>
        <v/>
      </c>
      <c r="G4941" s="94">
        <f>IF(DATABASE!$X4939&lt;&gt;1,"",DATABASE!C4939)</f>
        <v/>
      </c>
      <c r="H4941" s="94">
        <f>IF(DATABASE!$X4939&lt;&gt;1,"",DATABASE!D4939)</f>
        <v/>
      </c>
      <c r="I4941" s="93">
        <f>IF(DATABASE!$X4939&lt;&gt;1,"",DATABASE!S4939)</f>
        <v/>
      </c>
    </row>
    <row r="4942" ht="16.5" customHeight="1" s="111">
      <c r="A4942" s="92">
        <f>IF(DATABASE!$X4940&lt;&gt;1,"",DATABASE!B4940)</f>
        <v/>
      </c>
      <c r="B4942" s="93">
        <f>IF(DATABASE!$X4940&lt;&gt;1,"",DATABASE!M4940)</f>
        <v/>
      </c>
      <c r="C4942" s="94">
        <f>IF(DATABASE!$X4940&lt;&gt;1,"",DATABASE!A4940)</f>
        <v/>
      </c>
      <c r="D4942" s="94">
        <f>IF(DATABASE!$X4940&lt;&gt;1,"",DATABASE!P4940)</f>
        <v/>
      </c>
      <c r="E4942" s="94">
        <f>IF(DATABASE!$X4940&lt;&gt;1,"",DATABASE!L4940)</f>
        <v/>
      </c>
      <c r="F4942" s="94">
        <f>IF(DATABASE!$X4940&lt;&gt;1,"",DATABASE!Q4940)</f>
        <v/>
      </c>
      <c r="G4942" s="94">
        <f>IF(DATABASE!$X4940&lt;&gt;1,"",DATABASE!C4940)</f>
        <v/>
      </c>
      <c r="H4942" s="94">
        <f>IF(DATABASE!$X4940&lt;&gt;1,"",DATABASE!D4940)</f>
        <v/>
      </c>
      <c r="I4942" s="93">
        <f>IF(DATABASE!$X4940&lt;&gt;1,"",DATABASE!S4940)</f>
        <v/>
      </c>
    </row>
    <row r="4943" ht="16.5" customHeight="1" s="111">
      <c r="A4943" s="92">
        <f>IF(DATABASE!$X4941&lt;&gt;1,"",DATABASE!B4941)</f>
        <v/>
      </c>
      <c r="B4943" s="93">
        <f>IF(DATABASE!$X4941&lt;&gt;1,"",DATABASE!M4941)</f>
        <v/>
      </c>
      <c r="C4943" s="94">
        <f>IF(DATABASE!$X4941&lt;&gt;1,"",DATABASE!A4941)</f>
        <v/>
      </c>
      <c r="D4943" s="94">
        <f>IF(DATABASE!$X4941&lt;&gt;1,"",DATABASE!P4941)</f>
        <v/>
      </c>
      <c r="E4943" s="94">
        <f>IF(DATABASE!$X4941&lt;&gt;1,"",DATABASE!L4941)</f>
        <v/>
      </c>
      <c r="F4943" s="94">
        <f>IF(DATABASE!$X4941&lt;&gt;1,"",DATABASE!Q4941)</f>
        <v/>
      </c>
      <c r="G4943" s="94">
        <f>IF(DATABASE!$X4941&lt;&gt;1,"",DATABASE!C4941)</f>
        <v/>
      </c>
      <c r="H4943" s="94">
        <f>IF(DATABASE!$X4941&lt;&gt;1,"",DATABASE!D4941)</f>
        <v/>
      </c>
      <c r="I4943" s="93">
        <f>IF(DATABASE!$X4941&lt;&gt;1,"",DATABASE!S4941)</f>
        <v/>
      </c>
    </row>
    <row r="4944" ht="16.5" customHeight="1" s="111">
      <c r="A4944" s="92">
        <f>IF(DATABASE!$X4942&lt;&gt;1,"",DATABASE!B4942)</f>
        <v/>
      </c>
      <c r="B4944" s="93">
        <f>IF(DATABASE!$X4942&lt;&gt;1,"",DATABASE!M4942)</f>
        <v/>
      </c>
      <c r="C4944" s="94">
        <f>IF(DATABASE!$X4942&lt;&gt;1,"",DATABASE!A4942)</f>
        <v/>
      </c>
      <c r="D4944" s="94">
        <f>IF(DATABASE!$X4942&lt;&gt;1,"",DATABASE!P4942)</f>
        <v/>
      </c>
      <c r="E4944" s="94">
        <f>IF(DATABASE!$X4942&lt;&gt;1,"",DATABASE!L4942)</f>
        <v/>
      </c>
      <c r="F4944" s="94">
        <f>IF(DATABASE!$X4942&lt;&gt;1,"",DATABASE!Q4942)</f>
        <v/>
      </c>
      <c r="G4944" s="94">
        <f>IF(DATABASE!$X4942&lt;&gt;1,"",DATABASE!C4942)</f>
        <v/>
      </c>
      <c r="H4944" s="94">
        <f>IF(DATABASE!$X4942&lt;&gt;1,"",DATABASE!D4942)</f>
        <v/>
      </c>
      <c r="I4944" s="93">
        <f>IF(DATABASE!$X4942&lt;&gt;1,"",DATABASE!S4942)</f>
        <v/>
      </c>
    </row>
    <row r="4945" ht="16.5" customHeight="1" s="111">
      <c r="A4945" s="92">
        <f>IF(DATABASE!$X4943&lt;&gt;1,"",DATABASE!B4943)</f>
        <v/>
      </c>
      <c r="B4945" s="93">
        <f>IF(DATABASE!$X4943&lt;&gt;1,"",DATABASE!M4943)</f>
        <v/>
      </c>
      <c r="C4945" s="94">
        <f>IF(DATABASE!$X4943&lt;&gt;1,"",DATABASE!A4943)</f>
        <v/>
      </c>
      <c r="D4945" s="94">
        <f>IF(DATABASE!$X4943&lt;&gt;1,"",DATABASE!P4943)</f>
        <v/>
      </c>
      <c r="E4945" s="94">
        <f>IF(DATABASE!$X4943&lt;&gt;1,"",DATABASE!L4943)</f>
        <v/>
      </c>
      <c r="F4945" s="94">
        <f>IF(DATABASE!$X4943&lt;&gt;1,"",DATABASE!Q4943)</f>
        <v/>
      </c>
      <c r="G4945" s="94">
        <f>IF(DATABASE!$X4943&lt;&gt;1,"",DATABASE!C4943)</f>
        <v/>
      </c>
      <c r="H4945" s="94">
        <f>IF(DATABASE!$X4943&lt;&gt;1,"",DATABASE!D4943)</f>
        <v/>
      </c>
      <c r="I4945" s="93">
        <f>IF(DATABASE!$X4943&lt;&gt;1,"",DATABASE!S4943)</f>
        <v/>
      </c>
    </row>
    <row r="4946" ht="16.5" customHeight="1" s="111">
      <c r="A4946" s="92">
        <f>IF(DATABASE!$X4944&lt;&gt;1,"",DATABASE!B4944)</f>
        <v/>
      </c>
      <c r="B4946" s="93">
        <f>IF(DATABASE!$X4944&lt;&gt;1,"",DATABASE!M4944)</f>
        <v/>
      </c>
      <c r="C4946" s="94">
        <f>IF(DATABASE!$X4944&lt;&gt;1,"",DATABASE!A4944)</f>
        <v/>
      </c>
      <c r="D4946" s="94">
        <f>IF(DATABASE!$X4944&lt;&gt;1,"",DATABASE!P4944)</f>
        <v/>
      </c>
      <c r="E4946" s="94">
        <f>IF(DATABASE!$X4944&lt;&gt;1,"",DATABASE!L4944)</f>
        <v/>
      </c>
      <c r="F4946" s="94">
        <f>IF(DATABASE!$X4944&lt;&gt;1,"",DATABASE!Q4944)</f>
        <v/>
      </c>
      <c r="G4946" s="94">
        <f>IF(DATABASE!$X4944&lt;&gt;1,"",DATABASE!C4944)</f>
        <v/>
      </c>
      <c r="H4946" s="94">
        <f>IF(DATABASE!$X4944&lt;&gt;1,"",DATABASE!D4944)</f>
        <v/>
      </c>
      <c r="I4946" s="93">
        <f>IF(DATABASE!$X4944&lt;&gt;1,"",DATABASE!S4944)</f>
        <v/>
      </c>
    </row>
    <row r="4947" ht="16.5" customHeight="1" s="111">
      <c r="A4947" s="92">
        <f>IF(DATABASE!$X4945&lt;&gt;1,"",DATABASE!B4945)</f>
        <v/>
      </c>
      <c r="B4947" s="93">
        <f>IF(DATABASE!$X4945&lt;&gt;1,"",DATABASE!M4945)</f>
        <v/>
      </c>
      <c r="C4947" s="94">
        <f>IF(DATABASE!$X4945&lt;&gt;1,"",DATABASE!A4945)</f>
        <v/>
      </c>
      <c r="D4947" s="94">
        <f>IF(DATABASE!$X4945&lt;&gt;1,"",DATABASE!P4945)</f>
        <v/>
      </c>
      <c r="E4947" s="94">
        <f>IF(DATABASE!$X4945&lt;&gt;1,"",DATABASE!L4945)</f>
        <v/>
      </c>
      <c r="F4947" s="94">
        <f>IF(DATABASE!$X4945&lt;&gt;1,"",DATABASE!Q4945)</f>
        <v/>
      </c>
      <c r="G4947" s="94">
        <f>IF(DATABASE!$X4945&lt;&gt;1,"",DATABASE!C4945)</f>
        <v/>
      </c>
      <c r="H4947" s="94">
        <f>IF(DATABASE!$X4945&lt;&gt;1,"",DATABASE!D4945)</f>
        <v/>
      </c>
      <c r="I4947" s="93">
        <f>IF(DATABASE!$X4945&lt;&gt;1,"",DATABASE!S4945)</f>
        <v/>
      </c>
    </row>
    <row r="4948" ht="16.5" customHeight="1" s="111">
      <c r="A4948" s="92">
        <f>IF(DATABASE!$X4946&lt;&gt;1,"",DATABASE!B4946)</f>
        <v/>
      </c>
      <c r="B4948" s="93">
        <f>IF(DATABASE!$X4946&lt;&gt;1,"",DATABASE!M4946)</f>
        <v/>
      </c>
      <c r="C4948" s="94">
        <f>IF(DATABASE!$X4946&lt;&gt;1,"",DATABASE!A4946)</f>
        <v/>
      </c>
      <c r="D4948" s="94">
        <f>IF(DATABASE!$X4946&lt;&gt;1,"",DATABASE!P4946)</f>
        <v/>
      </c>
      <c r="E4948" s="94">
        <f>IF(DATABASE!$X4946&lt;&gt;1,"",DATABASE!L4946)</f>
        <v/>
      </c>
      <c r="F4948" s="94">
        <f>IF(DATABASE!$X4946&lt;&gt;1,"",DATABASE!Q4946)</f>
        <v/>
      </c>
      <c r="G4948" s="94">
        <f>IF(DATABASE!$X4946&lt;&gt;1,"",DATABASE!C4946)</f>
        <v/>
      </c>
      <c r="H4948" s="94">
        <f>IF(DATABASE!$X4946&lt;&gt;1,"",DATABASE!D4946)</f>
        <v/>
      </c>
      <c r="I4948" s="93">
        <f>IF(DATABASE!$X4946&lt;&gt;1,"",DATABASE!S4946)</f>
        <v/>
      </c>
    </row>
    <row r="4949" ht="16.5" customHeight="1" s="111">
      <c r="A4949" s="92">
        <f>IF(DATABASE!$X4947&lt;&gt;1,"",DATABASE!B4947)</f>
        <v/>
      </c>
      <c r="B4949" s="93">
        <f>IF(DATABASE!$X4947&lt;&gt;1,"",DATABASE!M4947)</f>
        <v/>
      </c>
      <c r="C4949" s="94">
        <f>IF(DATABASE!$X4947&lt;&gt;1,"",DATABASE!A4947)</f>
        <v/>
      </c>
      <c r="D4949" s="94">
        <f>IF(DATABASE!$X4947&lt;&gt;1,"",DATABASE!P4947)</f>
        <v/>
      </c>
      <c r="E4949" s="94">
        <f>IF(DATABASE!$X4947&lt;&gt;1,"",DATABASE!L4947)</f>
        <v/>
      </c>
      <c r="F4949" s="94">
        <f>IF(DATABASE!$X4947&lt;&gt;1,"",DATABASE!Q4947)</f>
        <v/>
      </c>
      <c r="G4949" s="94">
        <f>IF(DATABASE!$X4947&lt;&gt;1,"",DATABASE!C4947)</f>
        <v/>
      </c>
      <c r="H4949" s="94">
        <f>IF(DATABASE!$X4947&lt;&gt;1,"",DATABASE!D4947)</f>
        <v/>
      </c>
      <c r="I4949" s="93">
        <f>IF(DATABASE!$X4947&lt;&gt;1,"",DATABASE!S4947)</f>
        <v/>
      </c>
    </row>
    <row r="4950" ht="16.5" customHeight="1" s="111">
      <c r="A4950" s="92">
        <f>IF(DATABASE!$X4948&lt;&gt;1,"",DATABASE!B4948)</f>
        <v/>
      </c>
      <c r="B4950" s="93">
        <f>IF(DATABASE!$X4948&lt;&gt;1,"",DATABASE!M4948)</f>
        <v/>
      </c>
      <c r="C4950" s="94">
        <f>IF(DATABASE!$X4948&lt;&gt;1,"",DATABASE!A4948)</f>
        <v/>
      </c>
      <c r="D4950" s="94">
        <f>IF(DATABASE!$X4948&lt;&gt;1,"",DATABASE!P4948)</f>
        <v/>
      </c>
      <c r="E4950" s="94">
        <f>IF(DATABASE!$X4948&lt;&gt;1,"",DATABASE!L4948)</f>
        <v/>
      </c>
      <c r="F4950" s="94">
        <f>IF(DATABASE!$X4948&lt;&gt;1,"",DATABASE!Q4948)</f>
        <v/>
      </c>
      <c r="G4950" s="94">
        <f>IF(DATABASE!$X4948&lt;&gt;1,"",DATABASE!C4948)</f>
        <v/>
      </c>
      <c r="H4950" s="94">
        <f>IF(DATABASE!$X4948&lt;&gt;1,"",DATABASE!D4948)</f>
        <v/>
      </c>
      <c r="I4950" s="93">
        <f>IF(DATABASE!$X4948&lt;&gt;1,"",DATABASE!S4948)</f>
        <v/>
      </c>
    </row>
    <row r="4951" ht="16.5" customHeight="1" s="111">
      <c r="A4951" s="92">
        <f>IF(DATABASE!$X4949&lt;&gt;1,"",DATABASE!B4949)</f>
        <v/>
      </c>
      <c r="B4951" s="93">
        <f>IF(DATABASE!$X4949&lt;&gt;1,"",DATABASE!M4949)</f>
        <v/>
      </c>
      <c r="C4951" s="94">
        <f>IF(DATABASE!$X4949&lt;&gt;1,"",DATABASE!A4949)</f>
        <v/>
      </c>
      <c r="D4951" s="94">
        <f>IF(DATABASE!$X4949&lt;&gt;1,"",DATABASE!P4949)</f>
        <v/>
      </c>
      <c r="E4951" s="94">
        <f>IF(DATABASE!$X4949&lt;&gt;1,"",DATABASE!L4949)</f>
        <v/>
      </c>
      <c r="F4951" s="94">
        <f>IF(DATABASE!$X4949&lt;&gt;1,"",DATABASE!Q4949)</f>
        <v/>
      </c>
      <c r="G4951" s="94">
        <f>IF(DATABASE!$X4949&lt;&gt;1,"",DATABASE!C4949)</f>
        <v/>
      </c>
      <c r="H4951" s="94">
        <f>IF(DATABASE!$X4949&lt;&gt;1,"",DATABASE!D4949)</f>
        <v/>
      </c>
      <c r="I4951" s="93">
        <f>IF(DATABASE!$X4949&lt;&gt;1,"",DATABASE!S4949)</f>
        <v/>
      </c>
    </row>
    <row r="4952" ht="16.5" customHeight="1" s="111">
      <c r="A4952" s="92">
        <f>IF(DATABASE!$X4950&lt;&gt;1,"",DATABASE!B4950)</f>
        <v/>
      </c>
      <c r="B4952" s="93">
        <f>IF(DATABASE!$X4950&lt;&gt;1,"",DATABASE!M4950)</f>
        <v/>
      </c>
      <c r="C4952" s="94">
        <f>IF(DATABASE!$X4950&lt;&gt;1,"",DATABASE!A4950)</f>
        <v/>
      </c>
      <c r="D4952" s="94">
        <f>IF(DATABASE!$X4950&lt;&gt;1,"",DATABASE!P4950)</f>
        <v/>
      </c>
      <c r="E4952" s="94">
        <f>IF(DATABASE!$X4950&lt;&gt;1,"",DATABASE!L4950)</f>
        <v/>
      </c>
      <c r="F4952" s="94">
        <f>IF(DATABASE!$X4950&lt;&gt;1,"",DATABASE!Q4950)</f>
        <v/>
      </c>
      <c r="G4952" s="94">
        <f>IF(DATABASE!$X4950&lt;&gt;1,"",DATABASE!C4950)</f>
        <v/>
      </c>
      <c r="H4952" s="94">
        <f>IF(DATABASE!$X4950&lt;&gt;1,"",DATABASE!D4950)</f>
        <v/>
      </c>
      <c r="I4952" s="93">
        <f>IF(DATABASE!$X4950&lt;&gt;1,"",DATABASE!S4950)</f>
        <v/>
      </c>
    </row>
    <row r="4953" ht="16.5" customHeight="1" s="111">
      <c r="A4953" s="92">
        <f>IF(DATABASE!$X4951&lt;&gt;1,"",DATABASE!B4951)</f>
        <v/>
      </c>
      <c r="B4953" s="93">
        <f>IF(DATABASE!$X4951&lt;&gt;1,"",DATABASE!M4951)</f>
        <v/>
      </c>
      <c r="C4953" s="94">
        <f>IF(DATABASE!$X4951&lt;&gt;1,"",DATABASE!A4951)</f>
        <v/>
      </c>
      <c r="D4953" s="94">
        <f>IF(DATABASE!$X4951&lt;&gt;1,"",DATABASE!P4951)</f>
        <v/>
      </c>
      <c r="E4953" s="94">
        <f>IF(DATABASE!$X4951&lt;&gt;1,"",DATABASE!L4951)</f>
        <v/>
      </c>
      <c r="F4953" s="94">
        <f>IF(DATABASE!$X4951&lt;&gt;1,"",DATABASE!Q4951)</f>
        <v/>
      </c>
      <c r="G4953" s="94">
        <f>IF(DATABASE!$X4951&lt;&gt;1,"",DATABASE!C4951)</f>
        <v/>
      </c>
      <c r="H4953" s="94">
        <f>IF(DATABASE!$X4951&lt;&gt;1,"",DATABASE!D4951)</f>
        <v/>
      </c>
      <c r="I4953" s="93">
        <f>IF(DATABASE!$X4951&lt;&gt;1,"",DATABASE!S4951)</f>
        <v/>
      </c>
    </row>
    <row r="4954" ht="16.5" customHeight="1" s="111">
      <c r="A4954" s="92">
        <f>IF(DATABASE!$X4952&lt;&gt;1,"",DATABASE!B4952)</f>
        <v/>
      </c>
      <c r="B4954" s="93">
        <f>IF(DATABASE!$X4952&lt;&gt;1,"",DATABASE!M4952)</f>
        <v/>
      </c>
      <c r="C4954" s="94">
        <f>IF(DATABASE!$X4952&lt;&gt;1,"",DATABASE!A4952)</f>
        <v/>
      </c>
      <c r="D4954" s="94">
        <f>IF(DATABASE!$X4952&lt;&gt;1,"",DATABASE!P4952)</f>
        <v/>
      </c>
      <c r="E4954" s="94">
        <f>IF(DATABASE!$X4952&lt;&gt;1,"",DATABASE!L4952)</f>
        <v/>
      </c>
      <c r="F4954" s="94">
        <f>IF(DATABASE!$X4952&lt;&gt;1,"",DATABASE!Q4952)</f>
        <v/>
      </c>
      <c r="G4954" s="94">
        <f>IF(DATABASE!$X4952&lt;&gt;1,"",DATABASE!C4952)</f>
        <v/>
      </c>
      <c r="H4954" s="94">
        <f>IF(DATABASE!$X4952&lt;&gt;1,"",DATABASE!D4952)</f>
        <v/>
      </c>
      <c r="I4954" s="93">
        <f>IF(DATABASE!$X4952&lt;&gt;1,"",DATABASE!S4952)</f>
        <v/>
      </c>
    </row>
    <row r="4955" ht="16.5" customHeight="1" s="111">
      <c r="A4955" s="92">
        <f>IF(DATABASE!$X4953&lt;&gt;1,"",DATABASE!B4953)</f>
        <v/>
      </c>
      <c r="B4955" s="93">
        <f>IF(DATABASE!$X4953&lt;&gt;1,"",DATABASE!M4953)</f>
        <v/>
      </c>
      <c r="C4955" s="94">
        <f>IF(DATABASE!$X4953&lt;&gt;1,"",DATABASE!A4953)</f>
        <v/>
      </c>
      <c r="D4955" s="94">
        <f>IF(DATABASE!$X4953&lt;&gt;1,"",DATABASE!P4953)</f>
        <v/>
      </c>
      <c r="E4955" s="94">
        <f>IF(DATABASE!$X4953&lt;&gt;1,"",DATABASE!L4953)</f>
        <v/>
      </c>
      <c r="F4955" s="94">
        <f>IF(DATABASE!$X4953&lt;&gt;1,"",DATABASE!Q4953)</f>
        <v/>
      </c>
      <c r="G4955" s="94">
        <f>IF(DATABASE!$X4953&lt;&gt;1,"",DATABASE!C4953)</f>
        <v/>
      </c>
      <c r="H4955" s="94">
        <f>IF(DATABASE!$X4953&lt;&gt;1,"",DATABASE!D4953)</f>
        <v/>
      </c>
      <c r="I4955" s="93">
        <f>IF(DATABASE!$X4953&lt;&gt;1,"",DATABASE!S4953)</f>
        <v/>
      </c>
    </row>
    <row r="4956" ht="16.5" customHeight="1" s="111">
      <c r="A4956" s="92">
        <f>IF(DATABASE!$X4954&lt;&gt;1,"",DATABASE!B4954)</f>
        <v/>
      </c>
      <c r="B4956" s="93">
        <f>IF(DATABASE!$X4954&lt;&gt;1,"",DATABASE!M4954)</f>
        <v/>
      </c>
      <c r="C4956" s="94">
        <f>IF(DATABASE!$X4954&lt;&gt;1,"",DATABASE!A4954)</f>
        <v/>
      </c>
      <c r="D4956" s="94">
        <f>IF(DATABASE!$X4954&lt;&gt;1,"",DATABASE!P4954)</f>
        <v/>
      </c>
      <c r="E4956" s="94">
        <f>IF(DATABASE!$X4954&lt;&gt;1,"",DATABASE!L4954)</f>
        <v/>
      </c>
      <c r="F4956" s="94">
        <f>IF(DATABASE!$X4954&lt;&gt;1,"",DATABASE!Q4954)</f>
        <v/>
      </c>
      <c r="G4956" s="94">
        <f>IF(DATABASE!$X4954&lt;&gt;1,"",DATABASE!C4954)</f>
        <v/>
      </c>
      <c r="H4956" s="94">
        <f>IF(DATABASE!$X4954&lt;&gt;1,"",DATABASE!D4954)</f>
        <v/>
      </c>
      <c r="I4956" s="93">
        <f>IF(DATABASE!$X4954&lt;&gt;1,"",DATABASE!S4954)</f>
        <v/>
      </c>
    </row>
    <row r="4957" ht="16.5" customHeight="1" s="111">
      <c r="A4957" s="92">
        <f>IF(DATABASE!$X4955&lt;&gt;1,"",DATABASE!B4955)</f>
        <v/>
      </c>
      <c r="B4957" s="93">
        <f>IF(DATABASE!$X4955&lt;&gt;1,"",DATABASE!M4955)</f>
        <v/>
      </c>
      <c r="C4957" s="94">
        <f>IF(DATABASE!$X4955&lt;&gt;1,"",DATABASE!A4955)</f>
        <v/>
      </c>
      <c r="D4957" s="94">
        <f>IF(DATABASE!$X4955&lt;&gt;1,"",DATABASE!P4955)</f>
        <v/>
      </c>
      <c r="E4957" s="94">
        <f>IF(DATABASE!$X4955&lt;&gt;1,"",DATABASE!L4955)</f>
        <v/>
      </c>
      <c r="F4957" s="94">
        <f>IF(DATABASE!$X4955&lt;&gt;1,"",DATABASE!Q4955)</f>
        <v/>
      </c>
      <c r="G4957" s="94">
        <f>IF(DATABASE!$X4955&lt;&gt;1,"",DATABASE!C4955)</f>
        <v/>
      </c>
      <c r="H4957" s="94">
        <f>IF(DATABASE!$X4955&lt;&gt;1,"",DATABASE!D4955)</f>
        <v/>
      </c>
      <c r="I4957" s="93">
        <f>IF(DATABASE!$X4955&lt;&gt;1,"",DATABASE!S4955)</f>
        <v/>
      </c>
    </row>
    <row r="4958" ht="16.5" customHeight="1" s="111">
      <c r="A4958" s="92">
        <f>IF(DATABASE!$X4956&lt;&gt;1,"",DATABASE!B4956)</f>
        <v/>
      </c>
      <c r="B4958" s="93">
        <f>IF(DATABASE!$X4956&lt;&gt;1,"",DATABASE!M4956)</f>
        <v/>
      </c>
      <c r="C4958" s="94">
        <f>IF(DATABASE!$X4956&lt;&gt;1,"",DATABASE!A4956)</f>
        <v/>
      </c>
      <c r="D4958" s="94">
        <f>IF(DATABASE!$X4956&lt;&gt;1,"",DATABASE!P4956)</f>
        <v/>
      </c>
      <c r="E4958" s="94">
        <f>IF(DATABASE!$X4956&lt;&gt;1,"",DATABASE!L4956)</f>
        <v/>
      </c>
      <c r="F4958" s="94">
        <f>IF(DATABASE!$X4956&lt;&gt;1,"",DATABASE!Q4956)</f>
        <v/>
      </c>
      <c r="G4958" s="94">
        <f>IF(DATABASE!$X4956&lt;&gt;1,"",DATABASE!C4956)</f>
        <v/>
      </c>
      <c r="H4958" s="94">
        <f>IF(DATABASE!$X4956&lt;&gt;1,"",DATABASE!D4956)</f>
        <v/>
      </c>
      <c r="I4958" s="93">
        <f>IF(DATABASE!$X4956&lt;&gt;1,"",DATABASE!S4956)</f>
        <v/>
      </c>
    </row>
    <row r="4959" ht="16.5" customHeight="1" s="111">
      <c r="A4959" s="92">
        <f>IF(DATABASE!$X4957&lt;&gt;1,"",DATABASE!B4957)</f>
        <v/>
      </c>
      <c r="B4959" s="93">
        <f>IF(DATABASE!$X4957&lt;&gt;1,"",DATABASE!M4957)</f>
        <v/>
      </c>
      <c r="C4959" s="94">
        <f>IF(DATABASE!$X4957&lt;&gt;1,"",DATABASE!A4957)</f>
        <v/>
      </c>
      <c r="D4959" s="94">
        <f>IF(DATABASE!$X4957&lt;&gt;1,"",DATABASE!P4957)</f>
        <v/>
      </c>
      <c r="E4959" s="94">
        <f>IF(DATABASE!$X4957&lt;&gt;1,"",DATABASE!L4957)</f>
        <v/>
      </c>
      <c r="F4959" s="94">
        <f>IF(DATABASE!$X4957&lt;&gt;1,"",DATABASE!Q4957)</f>
        <v/>
      </c>
      <c r="G4959" s="94">
        <f>IF(DATABASE!$X4957&lt;&gt;1,"",DATABASE!C4957)</f>
        <v/>
      </c>
      <c r="H4959" s="94">
        <f>IF(DATABASE!$X4957&lt;&gt;1,"",DATABASE!D4957)</f>
        <v/>
      </c>
      <c r="I4959" s="93">
        <f>IF(DATABASE!$X4957&lt;&gt;1,"",DATABASE!S4957)</f>
        <v/>
      </c>
    </row>
    <row r="4960" ht="16.5" customHeight="1" s="111">
      <c r="A4960" s="92">
        <f>IF(DATABASE!$X4958&lt;&gt;1,"",DATABASE!B4958)</f>
        <v/>
      </c>
      <c r="B4960" s="93">
        <f>IF(DATABASE!$X4958&lt;&gt;1,"",DATABASE!M4958)</f>
        <v/>
      </c>
      <c r="C4960" s="94">
        <f>IF(DATABASE!$X4958&lt;&gt;1,"",DATABASE!A4958)</f>
        <v/>
      </c>
      <c r="D4960" s="94">
        <f>IF(DATABASE!$X4958&lt;&gt;1,"",DATABASE!P4958)</f>
        <v/>
      </c>
      <c r="E4960" s="94">
        <f>IF(DATABASE!$X4958&lt;&gt;1,"",DATABASE!L4958)</f>
        <v/>
      </c>
      <c r="F4960" s="94">
        <f>IF(DATABASE!$X4958&lt;&gt;1,"",DATABASE!Q4958)</f>
        <v/>
      </c>
      <c r="G4960" s="94">
        <f>IF(DATABASE!$X4958&lt;&gt;1,"",DATABASE!C4958)</f>
        <v/>
      </c>
      <c r="H4960" s="94">
        <f>IF(DATABASE!$X4958&lt;&gt;1,"",DATABASE!D4958)</f>
        <v/>
      </c>
      <c r="I4960" s="93">
        <f>IF(DATABASE!$X4958&lt;&gt;1,"",DATABASE!S4958)</f>
        <v/>
      </c>
    </row>
    <row r="4961" ht="16.5" customHeight="1" s="111">
      <c r="A4961" s="92">
        <f>IF(DATABASE!$X4959&lt;&gt;1,"",DATABASE!B4959)</f>
        <v/>
      </c>
      <c r="B4961" s="93">
        <f>IF(DATABASE!$X4959&lt;&gt;1,"",DATABASE!M4959)</f>
        <v/>
      </c>
      <c r="C4961" s="94">
        <f>IF(DATABASE!$X4959&lt;&gt;1,"",DATABASE!A4959)</f>
        <v/>
      </c>
      <c r="D4961" s="94">
        <f>IF(DATABASE!$X4959&lt;&gt;1,"",DATABASE!P4959)</f>
        <v/>
      </c>
      <c r="E4961" s="94">
        <f>IF(DATABASE!$X4959&lt;&gt;1,"",DATABASE!L4959)</f>
        <v/>
      </c>
      <c r="F4961" s="94">
        <f>IF(DATABASE!$X4959&lt;&gt;1,"",DATABASE!Q4959)</f>
        <v/>
      </c>
      <c r="G4961" s="94">
        <f>IF(DATABASE!$X4959&lt;&gt;1,"",DATABASE!C4959)</f>
        <v/>
      </c>
      <c r="H4961" s="94">
        <f>IF(DATABASE!$X4959&lt;&gt;1,"",DATABASE!D4959)</f>
        <v/>
      </c>
      <c r="I4961" s="93">
        <f>IF(DATABASE!$X4959&lt;&gt;1,"",DATABASE!S4959)</f>
        <v/>
      </c>
    </row>
    <row r="4962" ht="16.5" customHeight="1" s="111">
      <c r="A4962" s="92">
        <f>IF(DATABASE!$X4960&lt;&gt;1,"",DATABASE!B4960)</f>
        <v/>
      </c>
      <c r="B4962" s="93">
        <f>IF(DATABASE!$X4960&lt;&gt;1,"",DATABASE!M4960)</f>
        <v/>
      </c>
      <c r="C4962" s="94">
        <f>IF(DATABASE!$X4960&lt;&gt;1,"",DATABASE!A4960)</f>
        <v/>
      </c>
      <c r="D4962" s="94">
        <f>IF(DATABASE!$X4960&lt;&gt;1,"",DATABASE!P4960)</f>
        <v/>
      </c>
      <c r="E4962" s="94">
        <f>IF(DATABASE!$X4960&lt;&gt;1,"",DATABASE!L4960)</f>
        <v/>
      </c>
      <c r="F4962" s="94">
        <f>IF(DATABASE!$X4960&lt;&gt;1,"",DATABASE!Q4960)</f>
        <v/>
      </c>
      <c r="G4962" s="94">
        <f>IF(DATABASE!$X4960&lt;&gt;1,"",DATABASE!C4960)</f>
        <v/>
      </c>
      <c r="H4962" s="94">
        <f>IF(DATABASE!$X4960&lt;&gt;1,"",DATABASE!D4960)</f>
        <v/>
      </c>
      <c r="I4962" s="93">
        <f>IF(DATABASE!$X4960&lt;&gt;1,"",DATABASE!S4960)</f>
        <v/>
      </c>
    </row>
    <row r="4963" ht="16.5" customHeight="1" s="111">
      <c r="A4963" s="92">
        <f>IF(DATABASE!$X4961&lt;&gt;1,"",DATABASE!B4961)</f>
        <v/>
      </c>
      <c r="B4963" s="93">
        <f>IF(DATABASE!$X4961&lt;&gt;1,"",DATABASE!M4961)</f>
        <v/>
      </c>
      <c r="C4963" s="94">
        <f>IF(DATABASE!$X4961&lt;&gt;1,"",DATABASE!A4961)</f>
        <v/>
      </c>
      <c r="D4963" s="94">
        <f>IF(DATABASE!$X4961&lt;&gt;1,"",DATABASE!P4961)</f>
        <v/>
      </c>
      <c r="E4963" s="94">
        <f>IF(DATABASE!$X4961&lt;&gt;1,"",DATABASE!L4961)</f>
        <v/>
      </c>
      <c r="F4963" s="94">
        <f>IF(DATABASE!$X4961&lt;&gt;1,"",DATABASE!Q4961)</f>
        <v/>
      </c>
      <c r="G4963" s="94">
        <f>IF(DATABASE!$X4961&lt;&gt;1,"",DATABASE!C4961)</f>
        <v/>
      </c>
      <c r="H4963" s="94">
        <f>IF(DATABASE!$X4961&lt;&gt;1,"",DATABASE!D4961)</f>
        <v/>
      </c>
      <c r="I4963" s="93">
        <f>IF(DATABASE!$X4961&lt;&gt;1,"",DATABASE!S4961)</f>
        <v/>
      </c>
    </row>
    <row r="4964" ht="16.5" customHeight="1" s="111">
      <c r="A4964" s="92">
        <f>IF(DATABASE!$X4962&lt;&gt;1,"",DATABASE!B4962)</f>
        <v/>
      </c>
      <c r="B4964" s="93">
        <f>IF(DATABASE!$X4962&lt;&gt;1,"",DATABASE!M4962)</f>
        <v/>
      </c>
      <c r="C4964" s="94">
        <f>IF(DATABASE!$X4962&lt;&gt;1,"",DATABASE!A4962)</f>
        <v/>
      </c>
      <c r="D4964" s="94">
        <f>IF(DATABASE!$X4962&lt;&gt;1,"",DATABASE!P4962)</f>
        <v/>
      </c>
      <c r="E4964" s="94">
        <f>IF(DATABASE!$X4962&lt;&gt;1,"",DATABASE!L4962)</f>
        <v/>
      </c>
      <c r="F4964" s="94">
        <f>IF(DATABASE!$X4962&lt;&gt;1,"",DATABASE!Q4962)</f>
        <v/>
      </c>
      <c r="G4964" s="94">
        <f>IF(DATABASE!$X4962&lt;&gt;1,"",DATABASE!C4962)</f>
        <v/>
      </c>
      <c r="H4964" s="94">
        <f>IF(DATABASE!$X4962&lt;&gt;1,"",DATABASE!D4962)</f>
        <v/>
      </c>
      <c r="I4964" s="93">
        <f>IF(DATABASE!$X4962&lt;&gt;1,"",DATABASE!S4962)</f>
        <v/>
      </c>
    </row>
    <row r="4965" ht="16.5" customHeight="1" s="111">
      <c r="A4965" s="92">
        <f>IF(DATABASE!$X4963&lt;&gt;1,"",DATABASE!B4963)</f>
        <v/>
      </c>
      <c r="B4965" s="93">
        <f>IF(DATABASE!$X4963&lt;&gt;1,"",DATABASE!M4963)</f>
        <v/>
      </c>
      <c r="C4965" s="94">
        <f>IF(DATABASE!$X4963&lt;&gt;1,"",DATABASE!A4963)</f>
        <v/>
      </c>
      <c r="D4965" s="94">
        <f>IF(DATABASE!$X4963&lt;&gt;1,"",DATABASE!P4963)</f>
        <v/>
      </c>
      <c r="E4965" s="94">
        <f>IF(DATABASE!$X4963&lt;&gt;1,"",DATABASE!L4963)</f>
        <v/>
      </c>
      <c r="F4965" s="94">
        <f>IF(DATABASE!$X4963&lt;&gt;1,"",DATABASE!Q4963)</f>
        <v/>
      </c>
      <c r="G4965" s="94">
        <f>IF(DATABASE!$X4963&lt;&gt;1,"",DATABASE!C4963)</f>
        <v/>
      </c>
      <c r="H4965" s="94">
        <f>IF(DATABASE!$X4963&lt;&gt;1,"",DATABASE!D4963)</f>
        <v/>
      </c>
      <c r="I4965" s="93">
        <f>IF(DATABASE!$X4963&lt;&gt;1,"",DATABASE!S4963)</f>
        <v/>
      </c>
    </row>
    <row r="4966" ht="16.5" customHeight="1" s="111">
      <c r="A4966" s="92">
        <f>IF(DATABASE!$X4964&lt;&gt;1,"",DATABASE!B4964)</f>
        <v/>
      </c>
      <c r="B4966" s="93">
        <f>IF(DATABASE!$X4964&lt;&gt;1,"",DATABASE!M4964)</f>
        <v/>
      </c>
      <c r="C4966" s="94">
        <f>IF(DATABASE!$X4964&lt;&gt;1,"",DATABASE!A4964)</f>
        <v/>
      </c>
      <c r="D4966" s="94">
        <f>IF(DATABASE!$X4964&lt;&gt;1,"",DATABASE!P4964)</f>
        <v/>
      </c>
      <c r="E4966" s="94">
        <f>IF(DATABASE!$X4964&lt;&gt;1,"",DATABASE!L4964)</f>
        <v/>
      </c>
      <c r="F4966" s="94">
        <f>IF(DATABASE!$X4964&lt;&gt;1,"",DATABASE!Q4964)</f>
        <v/>
      </c>
      <c r="G4966" s="94">
        <f>IF(DATABASE!$X4964&lt;&gt;1,"",DATABASE!C4964)</f>
        <v/>
      </c>
      <c r="H4966" s="94">
        <f>IF(DATABASE!$X4964&lt;&gt;1,"",DATABASE!D4964)</f>
        <v/>
      </c>
      <c r="I4966" s="93">
        <f>IF(DATABASE!$X4964&lt;&gt;1,"",DATABASE!S4964)</f>
        <v/>
      </c>
    </row>
    <row r="4967" ht="16.5" customHeight="1" s="111">
      <c r="A4967" s="92">
        <f>IF(DATABASE!$X4965&lt;&gt;1,"",DATABASE!B4965)</f>
        <v/>
      </c>
      <c r="B4967" s="93">
        <f>IF(DATABASE!$X4965&lt;&gt;1,"",DATABASE!M4965)</f>
        <v/>
      </c>
      <c r="C4967" s="94">
        <f>IF(DATABASE!$X4965&lt;&gt;1,"",DATABASE!A4965)</f>
        <v/>
      </c>
      <c r="D4967" s="94">
        <f>IF(DATABASE!$X4965&lt;&gt;1,"",DATABASE!P4965)</f>
        <v/>
      </c>
      <c r="E4967" s="94">
        <f>IF(DATABASE!$X4965&lt;&gt;1,"",DATABASE!L4965)</f>
        <v/>
      </c>
      <c r="F4967" s="94">
        <f>IF(DATABASE!$X4965&lt;&gt;1,"",DATABASE!Q4965)</f>
        <v/>
      </c>
      <c r="G4967" s="94">
        <f>IF(DATABASE!$X4965&lt;&gt;1,"",DATABASE!C4965)</f>
        <v/>
      </c>
      <c r="H4967" s="94">
        <f>IF(DATABASE!$X4965&lt;&gt;1,"",DATABASE!D4965)</f>
        <v/>
      </c>
      <c r="I4967" s="93">
        <f>IF(DATABASE!$X4965&lt;&gt;1,"",DATABASE!S4965)</f>
        <v/>
      </c>
    </row>
    <row r="4968" ht="16.5" customHeight="1" s="111">
      <c r="A4968" s="92">
        <f>IF(DATABASE!$X4966&lt;&gt;1,"",DATABASE!B4966)</f>
        <v/>
      </c>
      <c r="B4968" s="93">
        <f>IF(DATABASE!$X4966&lt;&gt;1,"",DATABASE!M4966)</f>
        <v/>
      </c>
      <c r="C4968" s="94">
        <f>IF(DATABASE!$X4966&lt;&gt;1,"",DATABASE!A4966)</f>
        <v/>
      </c>
      <c r="D4968" s="94">
        <f>IF(DATABASE!$X4966&lt;&gt;1,"",DATABASE!P4966)</f>
        <v/>
      </c>
      <c r="E4968" s="94">
        <f>IF(DATABASE!$X4966&lt;&gt;1,"",DATABASE!L4966)</f>
        <v/>
      </c>
      <c r="F4968" s="94">
        <f>IF(DATABASE!$X4966&lt;&gt;1,"",DATABASE!Q4966)</f>
        <v/>
      </c>
      <c r="G4968" s="94">
        <f>IF(DATABASE!$X4966&lt;&gt;1,"",DATABASE!C4966)</f>
        <v/>
      </c>
      <c r="H4968" s="94">
        <f>IF(DATABASE!$X4966&lt;&gt;1,"",DATABASE!D4966)</f>
        <v/>
      </c>
      <c r="I4968" s="93">
        <f>IF(DATABASE!$X4966&lt;&gt;1,"",DATABASE!S4966)</f>
        <v/>
      </c>
    </row>
    <row r="4969" ht="16.5" customHeight="1" s="111">
      <c r="A4969" s="92">
        <f>IF(DATABASE!$X4967&lt;&gt;1,"",DATABASE!B4967)</f>
        <v/>
      </c>
      <c r="B4969" s="93">
        <f>IF(DATABASE!$X4967&lt;&gt;1,"",DATABASE!M4967)</f>
        <v/>
      </c>
      <c r="C4969" s="94">
        <f>IF(DATABASE!$X4967&lt;&gt;1,"",DATABASE!A4967)</f>
        <v/>
      </c>
      <c r="D4969" s="94">
        <f>IF(DATABASE!$X4967&lt;&gt;1,"",DATABASE!P4967)</f>
        <v/>
      </c>
      <c r="E4969" s="94">
        <f>IF(DATABASE!$X4967&lt;&gt;1,"",DATABASE!L4967)</f>
        <v/>
      </c>
      <c r="F4969" s="94">
        <f>IF(DATABASE!$X4967&lt;&gt;1,"",DATABASE!Q4967)</f>
        <v/>
      </c>
      <c r="G4969" s="94">
        <f>IF(DATABASE!$X4967&lt;&gt;1,"",DATABASE!C4967)</f>
        <v/>
      </c>
      <c r="H4969" s="94">
        <f>IF(DATABASE!$X4967&lt;&gt;1,"",DATABASE!D4967)</f>
        <v/>
      </c>
      <c r="I4969" s="93">
        <f>IF(DATABASE!$X4967&lt;&gt;1,"",DATABASE!S4967)</f>
        <v/>
      </c>
    </row>
    <row r="4970" ht="16.5" customHeight="1" s="111">
      <c r="A4970" s="92">
        <f>IF(DATABASE!$X4968&lt;&gt;1,"",DATABASE!B4968)</f>
        <v/>
      </c>
      <c r="B4970" s="93">
        <f>IF(DATABASE!$X4968&lt;&gt;1,"",DATABASE!M4968)</f>
        <v/>
      </c>
      <c r="C4970" s="94">
        <f>IF(DATABASE!$X4968&lt;&gt;1,"",DATABASE!A4968)</f>
        <v/>
      </c>
      <c r="D4970" s="94">
        <f>IF(DATABASE!$X4968&lt;&gt;1,"",DATABASE!P4968)</f>
        <v/>
      </c>
      <c r="E4970" s="94">
        <f>IF(DATABASE!$X4968&lt;&gt;1,"",DATABASE!L4968)</f>
        <v/>
      </c>
      <c r="F4970" s="94">
        <f>IF(DATABASE!$X4968&lt;&gt;1,"",DATABASE!Q4968)</f>
        <v/>
      </c>
      <c r="G4970" s="94">
        <f>IF(DATABASE!$X4968&lt;&gt;1,"",DATABASE!C4968)</f>
        <v/>
      </c>
      <c r="H4970" s="94">
        <f>IF(DATABASE!$X4968&lt;&gt;1,"",DATABASE!D4968)</f>
        <v/>
      </c>
      <c r="I4970" s="93">
        <f>IF(DATABASE!$X4968&lt;&gt;1,"",DATABASE!S4968)</f>
        <v/>
      </c>
    </row>
    <row r="4971" ht="16.5" customHeight="1" s="111">
      <c r="A4971" s="92">
        <f>IF(DATABASE!$X4969&lt;&gt;1,"",DATABASE!B4969)</f>
        <v/>
      </c>
      <c r="B4971" s="93">
        <f>IF(DATABASE!$X4969&lt;&gt;1,"",DATABASE!M4969)</f>
        <v/>
      </c>
      <c r="C4971" s="94">
        <f>IF(DATABASE!$X4969&lt;&gt;1,"",DATABASE!A4969)</f>
        <v/>
      </c>
      <c r="D4971" s="94">
        <f>IF(DATABASE!$X4969&lt;&gt;1,"",DATABASE!P4969)</f>
        <v/>
      </c>
      <c r="E4971" s="94">
        <f>IF(DATABASE!$X4969&lt;&gt;1,"",DATABASE!L4969)</f>
        <v/>
      </c>
      <c r="F4971" s="94">
        <f>IF(DATABASE!$X4969&lt;&gt;1,"",DATABASE!Q4969)</f>
        <v/>
      </c>
      <c r="G4971" s="94">
        <f>IF(DATABASE!$X4969&lt;&gt;1,"",DATABASE!C4969)</f>
        <v/>
      </c>
      <c r="H4971" s="94">
        <f>IF(DATABASE!$X4969&lt;&gt;1,"",DATABASE!D4969)</f>
        <v/>
      </c>
      <c r="I4971" s="93">
        <f>IF(DATABASE!$X4969&lt;&gt;1,"",DATABASE!S4969)</f>
        <v/>
      </c>
    </row>
    <row r="4972" ht="16.5" customHeight="1" s="111">
      <c r="A4972" s="92">
        <f>IF(DATABASE!$X4970&lt;&gt;1,"",DATABASE!B4970)</f>
        <v/>
      </c>
      <c r="B4972" s="93">
        <f>IF(DATABASE!$X4970&lt;&gt;1,"",DATABASE!M4970)</f>
        <v/>
      </c>
      <c r="C4972" s="94">
        <f>IF(DATABASE!$X4970&lt;&gt;1,"",DATABASE!A4970)</f>
        <v/>
      </c>
      <c r="D4972" s="94">
        <f>IF(DATABASE!$X4970&lt;&gt;1,"",DATABASE!P4970)</f>
        <v/>
      </c>
      <c r="E4972" s="94">
        <f>IF(DATABASE!$X4970&lt;&gt;1,"",DATABASE!L4970)</f>
        <v/>
      </c>
      <c r="F4972" s="94">
        <f>IF(DATABASE!$X4970&lt;&gt;1,"",DATABASE!Q4970)</f>
        <v/>
      </c>
      <c r="G4972" s="94">
        <f>IF(DATABASE!$X4970&lt;&gt;1,"",DATABASE!C4970)</f>
        <v/>
      </c>
      <c r="H4972" s="94">
        <f>IF(DATABASE!$X4970&lt;&gt;1,"",DATABASE!D4970)</f>
        <v/>
      </c>
      <c r="I4972" s="93">
        <f>IF(DATABASE!$X4970&lt;&gt;1,"",DATABASE!S4970)</f>
        <v/>
      </c>
    </row>
    <row r="4973" ht="16.5" customHeight="1" s="111">
      <c r="A4973" s="92">
        <f>IF(DATABASE!$X4971&lt;&gt;1,"",DATABASE!B4971)</f>
        <v/>
      </c>
      <c r="B4973" s="93">
        <f>IF(DATABASE!$X4971&lt;&gt;1,"",DATABASE!M4971)</f>
        <v/>
      </c>
      <c r="C4973" s="94">
        <f>IF(DATABASE!$X4971&lt;&gt;1,"",DATABASE!A4971)</f>
        <v/>
      </c>
      <c r="D4973" s="94">
        <f>IF(DATABASE!$X4971&lt;&gt;1,"",DATABASE!P4971)</f>
        <v/>
      </c>
      <c r="E4973" s="94">
        <f>IF(DATABASE!$X4971&lt;&gt;1,"",DATABASE!L4971)</f>
        <v/>
      </c>
      <c r="F4973" s="94">
        <f>IF(DATABASE!$X4971&lt;&gt;1,"",DATABASE!Q4971)</f>
        <v/>
      </c>
      <c r="G4973" s="94">
        <f>IF(DATABASE!$X4971&lt;&gt;1,"",DATABASE!C4971)</f>
        <v/>
      </c>
      <c r="H4973" s="94">
        <f>IF(DATABASE!$X4971&lt;&gt;1,"",DATABASE!D4971)</f>
        <v/>
      </c>
      <c r="I4973" s="93">
        <f>IF(DATABASE!$X4971&lt;&gt;1,"",DATABASE!S4971)</f>
        <v/>
      </c>
    </row>
    <row r="4974" ht="16.5" customHeight="1" s="111">
      <c r="A4974" s="92">
        <f>IF(DATABASE!$X4972&lt;&gt;1,"",DATABASE!B4972)</f>
        <v/>
      </c>
      <c r="B4974" s="93">
        <f>IF(DATABASE!$X4972&lt;&gt;1,"",DATABASE!M4972)</f>
        <v/>
      </c>
      <c r="C4974" s="94">
        <f>IF(DATABASE!$X4972&lt;&gt;1,"",DATABASE!A4972)</f>
        <v/>
      </c>
      <c r="D4974" s="94">
        <f>IF(DATABASE!$X4972&lt;&gt;1,"",DATABASE!P4972)</f>
        <v/>
      </c>
      <c r="E4974" s="94">
        <f>IF(DATABASE!$X4972&lt;&gt;1,"",DATABASE!L4972)</f>
        <v/>
      </c>
      <c r="F4974" s="94">
        <f>IF(DATABASE!$X4972&lt;&gt;1,"",DATABASE!Q4972)</f>
        <v/>
      </c>
      <c r="G4974" s="94">
        <f>IF(DATABASE!$X4972&lt;&gt;1,"",DATABASE!C4972)</f>
        <v/>
      </c>
      <c r="H4974" s="94">
        <f>IF(DATABASE!$X4972&lt;&gt;1,"",DATABASE!D4972)</f>
        <v/>
      </c>
      <c r="I4974" s="93">
        <f>IF(DATABASE!$X4972&lt;&gt;1,"",DATABASE!S4972)</f>
        <v/>
      </c>
    </row>
    <row r="4975" ht="16.5" customHeight="1" s="111">
      <c r="A4975" s="92">
        <f>IF(DATABASE!$X4973&lt;&gt;1,"",DATABASE!B4973)</f>
        <v/>
      </c>
      <c r="B4975" s="93">
        <f>IF(DATABASE!$X4973&lt;&gt;1,"",DATABASE!M4973)</f>
        <v/>
      </c>
      <c r="C4975" s="94">
        <f>IF(DATABASE!$X4973&lt;&gt;1,"",DATABASE!A4973)</f>
        <v/>
      </c>
      <c r="D4975" s="94">
        <f>IF(DATABASE!$X4973&lt;&gt;1,"",DATABASE!P4973)</f>
        <v/>
      </c>
      <c r="E4975" s="94">
        <f>IF(DATABASE!$X4973&lt;&gt;1,"",DATABASE!L4973)</f>
        <v/>
      </c>
      <c r="F4975" s="94">
        <f>IF(DATABASE!$X4973&lt;&gt;1,"",DATABASE!Q4973)</f>
        <v/>
      </c>
      <c r="G4975" s="94">
        <f>IF(DATABASE!$X4973&lt;&gt;1,"",DATABASE!C4973)</f>
        <v/>
      </c>
      <c r="H4975" s="94">
        <f>IF(DATABASE!$X4973&lt;&gt;1,"",DATABASE!D4973)</f>
        <v/>
      </c>
      <c r="I4975" s="93">
        <f>IF(DATABASE!$X4973&lt;&gt;1,"",DATABASE!S4973)</f>
        <v/>
      </c>
    </row>
    <row r="4976" ht="16.5" customHeight="1" s="111">
      <c r="A4976" s="92">
        <f>IF(DATABASE!$X4974&lt;&gt;1,"",DATABASE!B4974)</f>
        <v/>
      </c>
      <c r="B4976" s="93">
        <f>IF(DATABASE!$X4974&lt;&gt;1,"",DATABASE!M4974)</f>
        <v/>
      </c>
      <c r="C4976" s="94">
        <f>IF(DATABASE!$X4974&lt;&gt;1,"",DATABASE!A4974)</f>
        <v/>
      </c>
      <c r="D4976" s="94">
        <f>IF(DATABASE!$X4974&lt;&gt;1,"",DATABASE!P4974)</f>
        <v/>
      </c>
      <c r="E4976" s="94">
        <f>IF(DATABASE!$X4974&lt;&gt;1,"",DATABASE!L4974)</f>
        <v/>
      </c>
      <c r="F4976" s="94">
        <f>IF(DATABASE!$X4974&lt;&gt;1,"",DATABASE!Q4974)</f>
        <v/>
      </c>
      <c r="G4976" s="94">
        <f>IF(DATABASE!$X4974&lt;&gt;1,"",DATABASE!C4974)</f>
        <v/>
      </c>
      <c r="H4976" s="94">
        <f>IF(DATABASE!$X4974&lt;&gt;1,"",DATABASE!D4974)</f>
        <v/>
      </c>
      <c r="I4976" s="93">
        <f>IF(DATABASE!$X4974&lt;&gt;1,"",DATABASE!S4974)</f>
        <v/>
      </c>
    </row>
    <row r="4977" ht="16.5" customHeight="1" s="111">
      <c r="A4977" s="92">
        <f>IF(DATABASE!$X4975&lt;&gt;1,"",DATABASE!B4975)</f>
        <v/>
      </c>
      <c r="B4977" s="93">
        <f>IF(DATABASE!$X4975&lt;&gt;1,"",DATABASE!M4975)</f>
        <v/>
      </c>
      <c r="C4977" s="94">
        <f>IF(DATABASE!$X4975&lt;&gt;1,"",DATABASE!A4975)</f>
        <v/>
      </c>
      <c r="D4977" s="94">
        <f>IF(DATABASE!$X4975&lt;&gt;1,"",DATABASE!P4975)</f>
        <v/>
      </c>
      <c r="E4977" s="94">
        <f>IF(DATABASE!$X4975&lt;&gt;1,"",DATABASE!L4975)</f>
        <v/>
      </c>
      <c r="F4977" s="94">
        <f>IF(DATABASE!$X4975&lt;&gt;1,"",DATABASE!Q4975)</f>
        <v/>
      </c>
      <c r="G4977" s="94">
        <f>IF(DATABASE!$X4975&lt;&gt;1,"",DATABASE!C4975)</f>
        <v/>
      </c>
      <c r="H4977" s="94">
        <f>IF(DATABASE!$X4975&lt;&gt;1,"",DATABASE!D4975)</f>
        <v/>
      </c>
      <c r="I4977" s="93">
        <f>IF(DATABASE!$X4975&lt;&gt;1,"",DATABASE!S4975)</f>
        <v/>
      </c>
    </row>
    <row r="4978" ht="16.5" customHeight="1" s="111">
      <c r="A4978" s="92">
        <f>IF(DATABASE!$X4976&lt;&gt;1,"",DATABASE!B4976)</f>
        <v/>
      </c>
      <c r="B4978" s="93">
        <f>IF(DATABASE!$X4976&lt;&gt;1,"",DATABASE!M4976)</f>
        <v/>
      </c>
      <c r="C4978" s="94">
        <f>IF(DATABASE!$X4976&lt;&gt;1,"",DATABASE!A4976)</f>
        <v/>
      </c>
      <c r="D4978" s="94">
        <f>IF(DATABASE!$X4976&lt;&gt;1,"",DATABASE!P4976)</f>
        <v/>
      </c>
      <c r="E4978" s="94">
        <f>IF(DATABASE!$X4976&lt;&gt;1,"",DATABASE!L4976)</f>
        <v/>
      </c>
      <c r="F4978" s="94">
        <f>IF(DATABASE!$X4976&lt;&gt;1,"",DATABASE!Q4976)</f>
        <v/>
      </c>
      <c r="G4978" s="94">
        <f>IF(DATABASE!$X4976&lt;&gt;1,"",DATABASE!C4976)</f>
        <v/>
      </c>
      <c r="H4978" s="94">
        <f>IF(DATABASE!$X4976&lt;&gt;1,"",DATABASE!D4976)</f>
        <v/>
      </c>
      <c r="I4978" s="93">
        <f>IF(DATABASE!$X4976&lt;&gt;1,"",DATABASE!S4976)</f>
        <v/>
      </c>
    </row>
    <row r="4979" ht="16.5" customHeight="1" s="111">
      <c r="A4979" s="92">
        <f>IF(DATABASE!$X4977&lt;&gt;1,"",DATABASE!B4977)</f>
        <v/>
      </c>
      <c r="B4979" s="93">
        <f>IF(DATABASE!$X4977&lt;&gt;1,"",DATABASE!M4977)</f>
        <v/>
      </c>
      <c r="C4979" s="94">
        <f>IF(DATABASE!$X4977&lt;&gt;1,"",DATABASE!A4977)</f>
        <v/>
      </c>
      <c r="D4979" s="94">
        <f>IF(DATABASE!$X4977&lt;&gt;1,"",DATABASE!P4977)</f>
        <v/>
      </c>
      <c r="E4979" s="94">
        <f>IF(DATABASE!$X4977&lt;&gt;1,"",DATABASE!L4977)</f>
        <v/>
      </c>
      <c r="F4979" s="94">
        <f>IF(DATABASE!$X4977&lt;&gt;1,"",DATABASE!Q4977)</f>
        <v/>
      </c>
      <c r="G4979" s="94">
        <f>IF(DATABASE!$X4977&lt;&gt;1,"",DATABASE!C4977)</f>
        <v/>
      </c>
      <c r="H4979" s="94">
        <f>IF(DATABASE!$X4977&lt;&gt;1,"",DATABASE!D4977)</f>
        <v/>
      </c>
      <c r="I4979" s="93">
        <f>IF(DATABASE!$X4977&lt;&gt;1,"",DATABASE!S4977)</f>
        <v/>
      </c>
    </row>
    <row r="4980" ht="16.5" customHeight="1" s="111">
      <c r="A4980" s="92">
        <f>IF(DATABASE!$X4978&lt;&gt;1,"",DATABASE!B4978)</f>
        <v/>
      </c>
      <c r="B4980" s="93">
        <f>IF(DATABASE!$X4978&lt;&gt;1,"",DATABASE!M4978)</f>
        <v/>
      </c>
      <c r="C4980" s="94">
        <f>IF(DATABASE!$X4978&lt;&gt;1,"",DATABASE!A4978)</f>
        <v/>
      </c>
      <c r="D4980" s="94">
        <f>IF(DATABASE!$X4978&lt;&gt;1,"",DATABASE!P4978)</f>
        <v/>
      </c>
      <c r="E4980" s="94">
        <f>IF(DATABASE!$X4978&lt;&gt;1,"",DATABASE!L4978)</f>
        <v/>
      </c>
      <c r="F4980" s="94">
        <f>IF(DATABASE!$X4978&lt;&gt;1,"",DATABASE!Q4978)</f>
        <v/>
      </c>
      <c r="G4980" s="94">
        <f>IF(DATABASE!$X4978&lt;&gt;1,"",DATABASE!C4978)</f>
        <v/>
      </c>
      <c r="H4980" s="94">
        <f>IF(DATABASE!$X4978&lt;&gt;1,"",DATABASE!D4978)</f>
        <v/>
      </c>
      <c r="I4980" s="93">
        <f>IF(DATABASE!$X4978&lt;&gt;1,"",DATABASE!S4978)</f>
        <v/>
      </c>
    </row>
    <row r="4981" ht="16.5" customHeight="1" s="111">
      <c r="A4981" s="92">
        <f>IF(DATABASE!$X4979&lt;&gt;1,"",DATABASE!B4979)</f>
        <v/>
      </c>
      <c r="B4981" s="93">
        <f>IF(DATABASE!$X4979&lt;&gt;1,"",DATABASE!M4979)</f>
        <v/>
      </c>
      <c r="C4981" s="94">
        <f>IF(DATABASE!$X4979&lt;&gt;1,"",DATABASE!A4979)</f>
        <v/>
      </c>
      <c r="D4981" s="94">
        <f>IF(DATABASE!$X4979&lt;&gt;1,"",DATABASE!P4979)</f>
        <v/>
      </c>
      <c r="E4981" s="94">
        <f>IF(DATABASE!$X4979&lt;&gt;1,"",DATABASE!L4979)</f>
        <v/>
      </c>
      <c r="F4981" s="94">
        <f>IF(DATABASE!$X4979&lt;&gt;1,"",DATABASE!Q4979)</f>
        <v/>
      </c>
      <c r="G4981" s="94">
        <f>IF(DATABASE!$X4979&lt;&gt;1,"",DATABASE!C4979)</f>
        <v/>
      </c>
      <c r="H4981" s="94">
        <f>IF(DATABASE!$X4979&lt;&gt;1,"",DATABASE!D4979)</f>
        <v/>
      </c>
      <c r="I4981" s="93">
        <f>IF(DATABASE!$X4979&lt;&gt;1,"",DATABASE!S4979)</f>
        <v/>
      </c>
    </row>
    <row r="4982" ht="16.5" customHeight="1" s="111">
      <c r="A4982" s="92">
        <f>IF(DATABASE!$X4980&lt;&gt;1,"",DATABASE!B4980)</f>
        <v/>
      </c>
      <c r="B4982" s="93">
        <f>IF(DATABASE!$X4980&lt;&gt;1,"",DATABASE!M4980)</f>
        <v/>
      </c>
      <c r="C4982" s="94">
        <f>IF(DATABASE!$X4980&lt;&gt;1,"",DATABASE!A4980)</f>
        <v/>
      </c>
      <c r="D4982" s="94">
        <f>IF(DATABASE!$X4980&lt;&gt;1,"",DATABASE!P4980)</f>
        <v/>
      </c>
      <c r="E4982" s="94">
        <f>IF(DATABASE!$X4980&lt;&gt;1,"",DATABASE!L4980)</f>
        <v/>
      </c>
      <c r="F4982" s="94">
        <f>IF(DATABASE!$X4980&lt;&gt;1,"",DATABASE!Q4980)</f>
        <v/>
      </c>
      <c r="G4982" s="94">
        <f>IF(DATABASE!$X4980&lt;&gt;1,"",DATABASE!C4980)</f>
        <v/>
      </c>
      <c r="H4982" s="94">
        <f>IF(DATABASE!$X4980&lt;&gt;1,"",DATABASE!D4980)</f>
        <v/>
      </c>
      <c r="I4982" s="93">
        <f>IF(DATABASE!$X4980&lt;&gt;1,"",DATABASE!S4980)</f>
        <v/>
      </c>
    </row>
    <row r="4983" ht="16.5" customHeight="1" s="111">
      <c r="A4983" s="92">
        <f>IF(DATABASE!$X4981&lt;&gt;1,"",DATABASE!B4981)</f>
        <v/>
      </c>
      <c r="B4983" s="93">
        <f>IF(DATABASE!$X4981&lt;&gt;1,"",DATABASE!M4981)</f>
        <v/>
      </c>
      <c r="C4983" s="94">
        <f>IF(DATABASE!$X4981&lt;&gt;1,"",DATABASE!A4981)</f>
        <v/>
      </c>
      <c r="D4983" s="94">
        <f>IF(DATABASE!$X4981&lt;&gt;1,"",DATABASE!P4981)</f>
        <v/>
      </c>
      <c r="E4983" s="94">
        <f>IF(DATABASE!$X4981&lt;&gt;1,"",DATABASE!L4981)</f>
        <v/>
      </c>
      <c r="F4983" s="94">
        <f>IF(DATABASE!$X4981&lt;&gt;1,"",DATABASE!Q4981)</f>
        <v/>
      </c>
      <c r="G4983" s="94">
        <f>IF(DATABASE!$X4981&lt;&gt;1,"",DATABASE!C4981)</f>
        <v/>
      </c>
      <c r="H4983" s="94">
        <f>IF(DATABASE!$X4981&lt;&gt;1,"",DATABASE!D4981)</f>
        <v/>
      </c>
      <c r="I4983" s="93">
        <f>IF(DATABASE!$X4981&lt;&gt;1,"",DATABASE!S4981)</f>
        <v/>
      </c>
    </row>
    <row r="4984" ht="16.5" customHeight="1" s="111">
      <c r="A4984" s="92">
        <f>IF(DATABASE!$X4982&lt;&gt;1,"",DATABASE!B4982)</f>
        <v/>
      </c>
      <c r="B4984" s="93">
        <f>IF(DATABASE!$X4982&lt;&gt;1,"",DATABASE!M4982)</f>
        <v/>
      </c>
      <c r="C4984" s="94">
        <f>IF(DATABASE!$X4982&lt;&gt;1,"",DATABASE!A4982)</f>
        <v/>
      </c>
      <c r="D4984" s="94">
        <f>IF(DATABASE!$X4982&lt;&gt;1,"",DATABASE!P4982)</f>
        <v/>
      </c>
      <c r="E4984" s="94">
        <f>IF(DATABASE!$X4982&lt;&gt;1,"",DATABASE!L4982)</f>
        <v/>
      </c>
      <c r="F4984" s="94">
        <f>IF(DATABASE!$X4982&lt;&gt;1,"",DATABASE!Q4982)</f>
        <v/>
      </c>
      <c r="G4984" s="94">
        <f>IF(DATABASE!$X4982&lt;&gt;1,"",DATABASE!C4982)</f>
        <v/>
      </c>
      <c r="H4984" s="94">
        <f>IF(DATABASE!$X4982&lt;&gt;1,"",DATABASE!D4982)</f>
        <v/>
      </c>
      <c r="I4984" s="93">
        <f>IF(DATABASE!$X4982&lt;&gt;1,"",DATABASE!S4982)</f>
        <v/>
      </c>
    </row>
    <row r="4985" ht="16.5" customHeight="1" s="111">
      <c r="A4985" s="92">
        <f>IF(DATABASE!$X4983&lt;&gt;1,"",DATABASE!B4983)</f>
        <v/>
      </c>
      <c r="B4985" s="93">
        <f>IF(DATABASE!$X4983&lt;&gt;1,"",DATABASE!M4983)</f>
        <v/>
      </c>
      <c r="C4985" s="94">
        <f>IF(DATABASE!$X4983&lt;&gt;1,"",DATABASE!A4983)</f>
        <v/>
      </c>
      <c r="D4985" s="94">
        <f>IF(DATABASE!$X4983&lt;&gt;1,"",DATABASE!P4983)</f>
        <v/>
      </c>
      <c r="E4985" s="94">
        <f>IF(DATABASE!$X4983&lt;&gt;1,"",DATABASE!L4983)</f>
        <v/>
      </c>
      <c r="F4985" s="94">
        <f>IF(DATABASE!$X4983&lt;&gt;1,"",DATABASE!Q4983)</f>
        <v/>
      </c>
      <c r="G4985" s="94">
        <f>IF(DATABASE!$X4983&lt;&gt;1,"",DATABASE!C4983)</f>
        <v/>
      </c>
      <c r="H4985" s="94">
        <f>IF(DATABASE!$X4983&lt;&gt;1,"",DATABASE!D4983)</f>
        <v/>
      </c>
      <c r="I4985" s="93">
        <f>IF(DATABASE!$X4983&lt;&gt;1,"",DATABASE!S4983)</f>
        <v/>
      </c>
    </row>
    <row r="4986" ht="16.5" customHeight="1" s="111">
      <c r="A4986" s="92">
        <f>IF(DATABASE!$X4984&lt;&gt;1,"",DATABASE!B4984)</f>
        <v/>
      </c>
      <c r="B4986" s="93">
        <f>IF(DATABASE!$X4984&lt;&gt;1,"",DATABASE!M4984)</f>
        <v/>
      </c>
      <c r="C4986" s="94">
        <f>IF(DATABASE!$X4984&lt;&gt;1,"",DATABASE!A4984)</f>
        <v/>
      </c>
      <c r="D4986" s="94">
        <f>IF(DATABASE!$X4984&lt;&gt;1,"",DATABASE!P4984)</f>
        <v/>
      </c>
      <c r="E4986" s="94">
        <f>IF(DATABASE!$X4984&lt;&gt;1,"",DATABASE!L4984)</f>
        <v/>
      </c>
      <c r="F4986" s="94">
        <f>IF(DATABASE!$X4984&lt;&gt;1,"",DATABASE!Q4984)</f>
        <v/>
      </c>
      <c r="G4986" s="94">
        <f>IF(DATABASE!$X4984&lt;&gt;1,"",DATABASE!C4984)</f>
        <v/>
      </c>
      <c r="H4986" s="94">
        <f>IF(DATABASE!$X4984&lt;&gt;1,"",DATABASE!D4984)</f>
        <v/>
      </c>
      <c r="I4986" s="93">
        <f>IF(DATABASE!$X4984&lt;&gt;1,"",DATABASE!S4984)</f>
        <v/>
      </c>
    </row>
    <row r="4987" ht="16.5" customHeight="1" s="111">
      <c r="A4987" s="92">
        <f>IF(DATABASE!$X4985&lt;&gt;1,"",DATABASE!B4985)</f>
        <v/>
      </c>
      <c r="B4987" s="93">
        <f>IF(DATABASE!$X4985&lt;&gt;1,"",DATABASE!M4985)</f>
        <v/>
      </c>
      <c r="C4987" s="94">
        <f>IF(DATABASE!$X4985&lt;&gt;1,"",DATABASE!A4985)</f>
        <v/>
      </c>
      <c r="D4987" s="94">
        <f>IF(DATABASE!$X4985&lt;&gt;1,"",DATABASE!P4985)</f>
        <v/>
      </c>
      <c r="E4987" s="94">
        <f>IF(DATABASE!$X4985&lt;&gt;1,"",DATABASE!L4985)</f>
        <v/>
      </c>
      <c r="F4987" s="94">
        <f>IF(DATABASE!$X4985&lt;&gt;1,"",DATABASE!Q4985)</f>
        <v/>
      </c>
      <c r="G4987" s="94">
        <f>IF(DATABASE!$X4985&lt;&gt;1,"",DATABASE!C4985)</f>
        <v/>
      </c>
      <c r="H4987" s="94">
        <f>IF(DATABASE!$X4985&lt;&gt;1,"",DATABASE!D4985)</f>
        <v/>
      </c>
      <c r="I4987" s="93">
        <f>IF(DATABASE!$X4985&lt;&gt;1,"",DATABASE!S4985)</f>
        <v/>
      </c>
    </row>
    <row r="4988" ht="16.5" customHeight="1" s="111">
      <c r="A4988" s="92">
        <f>IF(DATABASE!$X4986&lt;&gt;1,"",DATABASE!B4986)</f>
        <v/>
      </c>
      <c r="B4988" s="93">
        <f>IF(DATABASE!$X4986&lt;&gt;1,"",DATABASE!M4986)</f>
        <v/>
      </c>
      <c r="C4988" s="94">
        <f>IF(DATABASE!$X4986&lt;&gt;1,"",DATABASE!A4986)</f>
        <v/>
      </c>
      <c r="D4988" s="94">
        <f>IF(DATABASE!$X4986&lt;&gt;1,"",DATABASE!P4986)</f>
        <v/>
      </c>
      <c r="E4988" s="94">
        <f>IF(DATABASE!$X4986&lt;&gt;1,"",DATABASE!L4986)</f>
        <v/>
      </c>
      <c r="F4988" s="94">
        <f>IF(DATABASE!$X4986&lt;&gt;1,"",DATABASE!Q4986)</f>
        <v/>
      </c>
      <c r="G4988" s="94">
        <f>IF(DATABASE!$X4986&lt;&gt;1,"",DATABASE!C4986)</f>
        <v/>
      </c>
      <c r="H4988" s="94">
        <f>IF(DATABASE!$X4986&lt;&gt;1,"",DATABASE!D4986)</f>
        <v/>
      </c>
      <c r="I4988" s="93">
        <f>IF(DATABASE!$X4986&lt;&gt;1,"",DATABASE!S4986)</f>
        <v/>
      </c>
    </row>
    <row r="4989" ht="16.5" customHeight="1" s="111">
      <c r="A4989" s="92">
        <f>IF(DATABASE!$X4987&lt;&gt;1,"",DATABASE!B4987)</f>
        <v/>
      </c>
      <c r="B4989" s="93">
        <f>IF(DATABASE!$X4987&lt;&gt;1,"",DATABASE!M4987)</f>
        <v/>
      </c>
      <c r="C4989" s="94">
        <f>IF(DATABASE!$X4987&lt;&gt;1,"",DATABASE!A4987)</f>
        <v/>
      </c>
      <c r="D4989" s="94">
        <f>IF(DATABASE!$X4987&lt;&gt;1,"",DATABASE!P4987)</f>
        <v/>
      </c>
      <c r="E4989" s="94">
        <f>IF(DATABASE!$X4987&lt;&gt;1,"",DATABASE!L4987)</f>
        <v/>
      </c>
      <c r="F4989" s="94">
        <f>IF(DATABASE!$X4987&lt;&gt;1,"",DATABASE!Q4987)</f>
        <v/>
      </c>
      <c r="G4989" s="94">
        <f>IF(DATABASE!$X4987&lt;&gt;1,"",DATABASE!C4987)</f>
        <v/>
      </c>
      <c r="H4989" s="94">
        <f>IF(DATABASE!$X4987&lt;&gt;1,"",DATABASE!D4987)</f>
        <v/>
      </c>
      <c r="I4989" s="93">
        <f>IF(DATABASE!$X4987&lt;&gt;1,"",DATABASE!S4987)</f>
        <v/>
      </c>
    </row>
    <row r="4990" ht="16.5" customHeight="1" s="111">
      <c r="A4990" s="92">
        <f>IF(DATABASE!$X4988&lt;&gt;1,"",DATABASE!B4988)</f>
        <v/>
      </c>
      <c r="B4990" s="93">
        <f>IF(DATABASE!$X4988&lt;&gt;1,"",DATABASE!M4988)</f>
        <v/>
      </c>
      <c r="C4990" s="94">
        <f>IF(DATABASE!$X4988&lt;&gt;1,"",DATABASE!A4988)</f>
        <v/>
      </c>
      <c r="D4990" s="94">
        <f>IF(DATABASE!$X4988&lt;&gt;1,"",DATABASE!P4988)</f>
        <v/>
      </c>
      <c r="E4990" s="94">
        <f>IF(DATABASE!$X4988&lt;&gt;1,"",DATABASE!L4988)</f>
        <v/>
      </c>
      <c r="F4990" s="94">
        <f>IF(DATABASE!$X4988&lt;&gt;1,"",DATABASE!Q4988)</f>
        <v/>
      </c>
      <c r="G4990" s="94">
        <f>IF(DATABASE!$X4988&lt;&gt;1,"",DATABASE!C4988)</f>
        <v/>
      </c>
      <c r="H4990" s="94">
        <f>IF(DATABASE!$X4988&lt;&gt;1,"",DATABASE!D4988)</f>
        <v/>
      </c>
      <c r="I4990" s="93">
        <f>IF(DATABASE!$X4988&lt;&gt;1,"",DATABASE!S4988)</f>
        <v/>
      </c>
    </row>
    <row r="4991" ht="16.5" customHeight="1" s="111">
      <c r="A4991" s="92">
        <f>IF(DATABASE!$X4989&lt;&gt;1,"",DATABASE!B4989)</f>
        <v/>
      </c>
      <c r="B4991" s="93">
        <f>IF(DATABASE!$X4989&lt;&gt;1,"",DATABASE!M4989)</f>
        <v/>
      </c>
      <c r="C4991" s="94">
        <f>IF(DATABASE!$X4989&lt;&gt;1,"",DATABASE!A4989)</f>
        <v/>
      </c>
      <c r="D4991" s="94">
        <f>IF(DATABASE!$X4989&lt;&gt;1,"",DATABASE!P4989)</f>
        <v/>
      </c>
      <c r="E4991" s="94">
        <f>IF(DATABASE!$X4989&lt;&gt;1,"",DATABASE!L4989)</f>
        <v/>
      </c>
      <c r="F4991" s="94">
        <f>IF(DATABASE!$X4989&lt;&gt;1,"",DATABASE!Q4989)</f>
        <v/>
      </c>
      <c r="G4991" s="94">
        <f>IF(DATABASE!$X4989&lt;&gt;1,"",DATABASE!C4989)</f>
        <v/>
      </c>
      <c r="H4991" s="94">
        <f>IF(DATABASE!$X4989&lt;&gt;1,"",DATABASE!D4989)</f>
        <v/>
      </c>
      <c r="I4991" s="93">
        <f>IF(DATABASE!$X4989&lt;&gt;1,"",DATABASE!S4989)</f>
        <v/>
      </c>
    </row>
    <row r="4992" ht="16.5" customHeight="1" s="111">
      <c r="A4992" s="92">
        <f>IF(DATABASE!$X4990&lt;&gt;1,"",DATABASE!B4990)</f>
        <v/>
      </c>
      <c r="B4992" s="93">
        <f>IF(DATABASE!$X4990&lt;&gt;1,"",DATABASE!M4990)</f>
        <v/>
      </c>
      <c r="C4992" s="94">
        <f>IF(DATABASE!$X4990&lt;&gt;1,"",DATABASE!A4990)</f>
        <v/>
      </c>
      <c r="D4992" s="94">
        <f>IF(DATABASE!$X4990&lt;&gt;1,"",DATABASE!P4990)</f>
        <v/>
      </c>
      <c r="E4992" s="94">
        <f>IF(DATABASE!$X4990&lt;&gt;1,"",DATABASE!L4990)</f>
        <v/>
      </c>
      <c r="F4992" s="94">
        <f>IF(DATABASE!$X4990&lt;&gt;1,"",DATABASE!Q4990)</f>
        <v/>
      </c>
      <c r="G4992" s="94">
        <f>IF(DATABASE!$X4990&lt;&gt;1,"",DATABASE!C4990)</f>
        <v/>
      </c>
      <c r="H4992" s="94">
        <f>IF(DATABASE!$X4990&lt;&gt;1,"",DATABASE!D4990)</f>
        <v/>
      </c>
      <c r="I4992" s="93">
        <f>IF(DATABASE!$X4990&lt;&gt;1,"",DATABASE!S4990)</f>
        <v/>
      </c>
    </row>
    <row r="4993" ht="16.5" customHeight="1" s="111">
      <c r="A4993" s="92">
        <f>IF(DATABASE!$X4991&lt;&gt;1,"",DATABASE!B4991)</f>
        <v/>
      </c>
      <c r="B4993" s="93">
        <f>IF(DATABASE!$X4991&lt;&gt;1,"",DATABASE!M4991)</f>
        <v/>
      </c>
      <c r="C4993" s="94">
        <f>IF(DATABASE!$X4991&lt;&gt;1,"",DATABASE!A4991)</f>
        <v/>
      </c>
      <c r="D4993" s="94">
        <f>IF(DATABASE!$X4991&lt;&gt;1,"",DATABASE!P4991)</f>
        <v/>
      </c>
      <c r="E4993" s="94">
        <f>IF(DATABASE!$X4991&lt;&gt;1,"",DATABASE!L4991)</f>
        <v/>
      </c>
      <c r="F4993" s="94">
        <f>IF(DATABASE!$X4991&lt;&gt;1,"",DATABASE!Q4991)</f>
        <v/>
      </c>
      <c r="G4993" s="94">
        <f>IF(DATABASE!$X4991&lt;&gt;1,"",DATABASE!C4991)</f>
        <v/>
      </c>
      <c r="H4993" s="94">
        <f>IF(DATABASE!$X4991&lt;&gt;1,"",DATABASE!D4991)</f>
        <v/>
      </c>
      <c r="I4993" s="93">
        <f>IF(DATABASE!$X4991&lt;&gt;1,"",DATABASE!S4991)</f>
        <v/>
      </c>
    </row>
    <row r="4994" ht="16.5" customHeight="1" s="111">
      <c r="A4994" s="92">
        <f>IF(DATABASE!$X4992&lt;&gt;1,"",DATABASE!B4992)</f>
        <v/>
      </c>
      <c r="B4994" s="93">
        <f>IF(DATABASE!$X4992&lt;&gt;1,"",DATABASE!M4992)</f>
        <v/>
      </c>
      <c r="C4994" s="94">
        <f>IF(DATABASE!$X4992&lt;&gt;1,"",DATABASE!A4992)</f>
        <v/>
      </c>
      <c r="D4994" s="94">
        <f>IF(DATABASE!$X4992&lt;&gt;1,"",DATABASE!P4992)</f>
        <v/>
      </c>
      <c r="E4994" s="94">
        <f>IF(DATABASE!$X4992&lt;&gt;1,"",DATABASE!L4992)</f>
        <v/>
      </c>
      <c r="F4994" s="94">
        <f>IF(DATABASE!$X4992&lt;&gt;1,"",DATABASE!Q4992)</f>
        <v/>
      </c>
      <c r="G4994" s="94">
        <f>IF(DATABASE!$X4992&lt;&gt;1,"",DATABASE!C4992)</f>
        <v/>
      </c>
      <c r="H4994" s="94">
        <f>IF(DATABASE!$X4992&lt;&gt;1,"",DATABASE!D4992)</f>
        <v/>
      </c>
      <c r="I4994" s="93">
        <f>IF(DATABASE!$X4992&lt;&gt;1,"",DATABASE!S4992)</f>
        <v/>
      </c>
    </row>
    <row r="4995" ht="16.5" customHeight="1" s="111">
      <c r="A4995" s="92">
        <f>IF(DATABASE!$X4993&lt;&gt;1,"",DATABASE!B4993)</f>
        <v/>
      </c>
      <c r="B4995" s="93">
        <f>IF(DATABASE!$X4993&lt;&gt;1,"",DATABASE!M4993)</f>
        <v/>
      </c>
      <c r="C4995" s="94">
        <f>IF(DATABASE!$X4993&lt;&gt;1,"",DATABASE!A4993)</f>
        <v/>
      </c>
      <c r="D4995" s="94">
        <f>IF(DATABASE!$X4993&lt;&gt;1,"",DATABASE!P4993)</f>
        <v/>
      </c>
      <c r="E4995" s="94">
        <f>IF(DATABASE!$X4993&lt;&gt;1,"",DATABASE!L4993)</f>
        <v/>
      </c>
      <c r="F4995" s="94">
        <f>IF(DATABASE!$X4993&lt;&gt;1,"",DATABASE!Q4993)</f>
        <v/>
      </c>
      <c r="G4995" s="94">
        <f>IF(DATABASE!$X4993&lt;&gt;1,"",DATABASE!C4993)</f>
        <v/>
      </c>
      <c r="H4995" s="94">
        <f>IF(DATABASE!$X4993&lt;&gt;1,"",DATABASE!D4993)</f>
        <v/>
      </c>
      <c r="I4995" s="93">
        <f>IF(DATABASE!$X4993&lt;&gt;1,"",DATABASE!S4993)</f>
        <v/>
      </c>
    </row>
    <row r="4996" ht="16.5" customHeight="1" s="111">
      <c r="A4996" s="92">
        <f>IF(DATABASE!$X4994&lt;&gt;1,"",DATABASE!B4994)</f>
        <v/>
      </c>
      <c r="B4996" s="93">
        <f>IF(DATABASE!$X4994&lt;&gt;1,"",DATABASE!M4994)</f>
        <v/>
      </c>
      <c r="C4996" s="94">
        <f>IF(DATABASE!$X4994&lt;&gt;1,"",DATABASE!A4994)</f>
        <v/>
      </c>
      <c r="D4996" s="94">
        <f>IF(DATABASE!$X4994&lt;&gt;1,"",DATABASE!P4994)</f>
        <v/>
      </c>
      <c r="E4996" s="94">
        <f>IF(DATABASE!$X4994&lt;&gt;1,"",DATABASE!L4994)</f>
        <v/>
      </c>
      <c r="F4996" s="94">
        <f>IF(DATABASE!$X4994&lt;&gt;1,"",DATABASE!Q4994)</f>
        <v/>
      </c>
      <c r="G4996" s="94">
        <f>IF(DATABASE!$X4994&lt;&gt;1,"",DATABASE!C4994)</f>
        <v/>
      </c>
      <c r="H4996" s="94">
        <f>IF(DATABASE!$X4994&lt;&gt;1,"",DATABASE!D4994)</f>
        <v/>
      </c>
      <c r="I4996" s="93">
        <f>IF(DATABASE!$X4994&lt;&gt;1,"",DATABASE!S4994)</f>
        <v/>
      </c>
    </row>
    <row r="4997" ht="16.5" customHeight="1" s="111">
      <c r="A4997" s="92">
        <f>IF(DATABASE!$X4995&lt;&gt;1,"",DATABASE!B4995)</f>
        <v/>
      </c>
      <c r="B4997" s="93">
        <f>IF(DATABASE!$X4995&lt;&gt;1,"",DATABASE!M4995)</f>
        <v/>
      </c>
      <c r="C4997" s="94">
        <f>IF(DATABASE!$X4995&lt;&gt;1,"",DATABASE!A4995)</f>
        <v/>
      </c>
      <c r="D4997" s="94">
        <f>IF(DATABASE!$X4995&lt;&gt;1,"",DATABASE!P4995)</f>
        <v/>
      </c>
      <c r="E4997" s="94">
        <f>IF(DATABASE!$X4995&lt;&gt;1,"",DATABASE!L4995)</f>
        <v/>
      </c>
      <c r="F4997" s="94">
        <f>IF(DATABASE!$X4995&lt;&gt;1,"",DATABASE!Q4995)</f>
        <v/>
      </c>
      <c r="G4997" s="94">
        <f>IF(DATABASE!$X4995&lt;&gt;1,"",DATABASE!C4995)</f>
        <v/>
      </c>
      <c r="H4997" s="94">
        <f>IF(DATABASE!$X4995&lt;&gt;1,"",DATABASE!D4995)</f>
        <v/>
      </c>
      <c r="I4997" s="93">
        <f>IF(DATABASE!$X4995&lt;&gt;1,"",DATABASE!S4995)</f>
        <v/>
      </c>
    </row>
    <row r="4998" ht="16.5" customHeight="1" s="111">
      <c r="A4998" s="92">
        <f>IF(DATABASE!$X4996&lt;&gt;1,"",DATABASE!B4996)</f>
        <v/>
      </c>
      <c r="B4998" s="93">
        <f>IF(DATABASE!$X4996&lt;&gt;1,"",DATABASE!M4996)</f>
        <v/>
      </c>
      <c r="C4998" s="94">
        <f>IF(DATABASE!$X4996&lt;&gt;1,"",DATABASE!A4996)</f>
        <v/>
      </c>
      <c r="D4998" s="94">
        <f>IF(DATABASE!$X4996&lt;&gt;1,"",DATABASE!P4996)</f>
        <v/>
      </c>
      <c r="E4998" s="94">
        <f>IF(DATABASE!$X4996&lt;&gt;1,"",DATABASE!L4996)</f>
        <v/>
      </c>
      <c r="F4998" s="94">
        <f>IF(DATABASE!$X4996&lt;&gt;1,"",DATABASE!Q4996)</f>
        <v/>
      </c>
      <c r="G4998" s="94">
        <f>IF(DATABASE!$X4996&lt;&gt;1,"",DATABASE!C4996)</f>
        <v/>
      </c>
      <c r="H4998" s="94">
        <f>IF(DATABASE!$X4996&lt;&gt;1,"",DATABASE!D4996)</f>
        <v/>
      </c>
      <c r="I4998" s="93">
        <f>IF(DATABASE!$X4996&lt;&gt;1,"",DATABASE!S4996)</f>
        <v/>
      </c>
    </row>
    <row r="4999" ht="16.5" customHeight="1" s="111">
      <c r="A4999" s="92">
        <f>IF(DATABASE!$X4997&lt;&gt;1,"",DATABASE!B4997)</f>
        <v/>
      </c>
      <c r="B4999" s="93">
        <f>IF(DATABASE!$X4997&lt;&gt;1,"",DATABASE!M4997)</f>
        <v/>
      </c>
      <c r="C4999" s="94">
        <f>IF(DATABASE!$X4997&lt;&gt;1,"",DATABASE!A4997)</f>
        <v/>
      </c>
      <c r="D4999" s="94">
        <f>IF(DATABASE!$X4997&lt;&gt;1,"",DATABASE!P4997)</f>
        <v/>
      </c>
      <c r="E4999" s="94">
        <f>IF(DATABASE!$X4997&lt;&gt;1,"",DATABASE!L4997)</f>
        <v/>
      </c>
      <c r="F4999" s="94">
        <f>IF(DATABASE!$X4997&lt;&gt;1,"",DATABASE!Q4997)</f>
        <v/>
      </c>
      <c r="G4999" s="94">
        <f>IF(DATABASE!$X4997&lt;&gt;1,"",DATABASE!C4997)</f>
        <v/>
      </c>
      <c r="H4999" s="94">
        <f>IF(DATABASE!$X4997&lt;&gt;1,"",DATABASE!D4997)</f>
        <v/>
      </c>
      <c r="I4999" s="93">
        <f>IF(DATABASE!$X4997&lt;&gt;1,"",DATABASE!S4997)</f>
        <v/>
      </c>
    </row>
    <row r="5000" ht="16.5" customHeight="1" s="111">
      <c r="A5000" s="92">
        <f>IF(DATABASE!$X4998&lt;&gt;1,"",DATABASE!B4998)</f>
        <v/>
      </c>
      <c r="B5000" s="93">
        <f>IF(DATABASE!$X4998&lt;&gt;1,"",DATABASE!M4998)</f>
        <v/>
      </c>
      <c r="C5000" s="94">
        <f>IF(DATABASE!$X4998&lt;&gt;1,"",DATABASE!A4998)</f>
        <v/>
      </c>
      <c r="D5000" s="94">
        <f>IF(DATABASE!$X4998&lt;&gt;1,"",DATABASE!P4998)</f>
        <v/>
      </c>
      <c r="E5000" s="94">
        <f>IF(DATABASE!$X4998&lt;&gt;1,"",DATABASE!L4998)</f>
        <v/>
      </c>
      <c r="F5000" s="94">
        <f>IF(DATABASE!$X4998&lt;&gt;1,"",DATABASE!Q4998)</f>
        <v/>
      </c>
      <c r="G5000" s="94">
        <f>IF(DATABASE!$X4998&lt;&gt;1,"",DATABASE!C4998)</f>
        <v/>
      </c>
      <c r="H5000" s="94">
        <f>IF(DATABASE!$X4998&lt;&gt;1,"",DATABASE!D4998)</f>
        <v/>
      </c>
      <c r="I5000" s="93">
        <f>IF(DATABASE!$X4998&lt;&gt;1,"",DATABASE!S4998)</f>
        <v/>
      </c>
    </row>
    <row r="5001" ht="16.5" customHeight="1" s="111">
      <c r="A5001" s="92">
        <f>IF(DATABASE!$X4999&lt;&gt;1,"",DATABASE!B4999)</f>
        <v/>
      </c>
      <c r="B5001" s="93">
        <f>IF(DATABASE!$X4999&lt;&gt;1,"",DATABASE!M4999)</f>
        <v/>
      </c>
      <c r="C5001" s="94">
        <f>IF(DATABASE!$X4999&lt;&gt;1,"",DATABASE!A4999)</f>
        <v/>
      </c>
      <c r="D5001" s="94">
        <f>IF(DATABASE!$X4999&lt;&gt;1,"",DATABASE!P4999)</f>
        <v/>
      </c>
      <c r="E5001" s="94">
        <f>IF(DATABASE!$X4999&lt;&gt;1,"",DATABASE!L4999)</f>
        <v/>
      </c>
      <c r="F5001" s="94">
        <f>IF(DATABASE!$X4999&lt;&gt;1,"",DATABASE!Q4999)</f>
        <v/>
      </c>
      <c r="G5001" s="94">
        <f>IF(DATABASE!$X4999&lt;&gt;1,"",DATABASE!C4999)</f>
        <v/>
      </c>
      <c r="H5001" s="94">
        <f>IF(DATABASE!$X4999&lt;&gt;1,"",DATABASE!D4999)</f>
        <v/>
      </c>
      <c r="I5001" s="93">
        <f>IF(DATABASE!$X4999&lt;&gt;1,"",DATABASE!S4999)</f>
        <v/>
      </c>
    </row>
    <row r="5002" ht="16.5" customHeight="1" s="111">
      <c r="A5002" s="92">
        <f>IF(DATABASE!$X5000&lt;&gt;1,"",DATABASE!B5000)</f>
        <v/>
      </c>
      <c r="B5002" s="93">
        <f>IF(DATABASE!$X5000&lt;&gt;1,"",DATABASE!M5000)</f>
        <v/>
      </c>
      <c r="C5002" s="94">
        <f>IF(DATABASE!$X5000&lt;&gt;1,"",DATABASE!A5000)</f>
        <v/>
      </c>
      <c r="D5002" s="94">
        <f>IF(DATABASE!$X5000&lt;&gt;1,"",DATABASE!P5000)</f>
        <v/>
      </c>
      <c r="E5002" s="94">
        <f>IF(DATABASE!$X5000&lt;&gt;1,"",DATABASE!L5000)</f>
        <v/>
      </c>
      <c r="F5002" s="94">
        <f>IF(DATABASE!$X5000&lt;&gt;1,"",DATABASE!Q5000)</f>
        <v/>
      </c>
      <c r="G5002" s="94">
        <f>IF(DATABASE!$X5000&lt;&gt;1,"",DATABASE!C5000)</f>
        <v/>
      </c>
      <c r="H5002" s="94">
        <f>IF(DATABASE!$X5000&lt;&gt;1,"",DATABASE!D5000)</f>
        <v/>
      </c>
      <c r="I5002" s="93">
        <f>IF(DATABASE!$X5000&lt;&gt;1,"",DATABASE!S5000)</f>
        <v/>
      </c>
    </row>
    <row r="5003" ht="16.5" customHeight="1" s="111">
      <c r="A5003" s="92">
        <f>IF(DATABASE!$X5001&lt;&gt;1,"",DATABASE!B5001)</f>
        <v/>
      </c>
      <c r="B5003" s="93">
        <f>IF(DATABASE!$X5001&lt;&gt;1,"",DATABASE!M5001)</f>
        <v/>
      </c>
      <c r="C5003" s="94">
        <f>IF(DATABASE!$X5001&lt;&gt;1,"",DATABASE!A5001)</f>
        <v/>
      </c>
      <c r="D5003" s="94">
        <f>IF(DATABASE!$X5001&lt;&gt;1,"",DATABASE!P5001)</f>
        <v/>
      </c>
      <c r="E5003" s="94">
        <f>IF(DATABASE!$X5001&lt;&gt;1,"",DATABASE!L5001)</f>
        <v/>
      </c>
      <c r="F5003" s="94">
        <f>IF(DATABASE!$X5001&lt;&gt;1,"",DATABASE!Q5001)</f>
        <v/>
      </c>
      <c r="G5003" s="94">
        <f>IF(DATABASE!$X5001&lt;&gt;1,"",DATABASE!C5001)</f>
        <v/>
      </c>
      <c r="H5003" s="94">
        <f>IF(DATABASE!$X5001&lt;&gt;1,"",DATABASE!D5001)</f>
        <v/>
      </c>
      <c r="I5003" s="93">
        <f>IF(DATABASE!$X5001&lt;&gt;1,"",DATABASE!S5001)</f>
        <v/>
      </c>
    </row>
    <row r="5004" ht="16.5" customHeight="1" s="111">
      <c r="A5004" s="92">
        <f>IF(DATABASE!$X5002&lt;&gt;1,"",DATABASE!B5002)</f>
        <v/>
      </c>
      <c r="B5004" s="93">
        <f>IF(DATABASE!$X5002&lt;&gt;1,"",DATABASE!M5002)</f>
        <v/>
      </c>
      <c r="C5004" s="94">
        <f>IF(DATABASE!$X5002&lt;&gt;1,"",DATABASE!A5002)</f>
        <v/>
      </c>
      <c r="D5004" s="94">
        <f>IF(DATABASE!$X5002&lt;&gt;1,"",DATABASE!P5002)</f>
        <v/>
      </c>
      <c r="E5004" s="94">
        <f>IF(DATABASE!$X5002&lt;&gt;1,"",DATABASE!L5002)</f>
        <v/>
      </c>
      <c r="F5004" s="94">
        <f>IF(DATABASE!$X5002&lt;&gt;1,"",DATABASE!Q5002)</f>
        <v/>
      </c>
      <c r="G5004" s="94">
        <f>IF(DATABASE!$X5002&lt;&gt;1,"",DATABASE!C5002)</f>
        <v/>
      </c>
      <c r="H5004" s="94">
        <f>IF(DATABASE!$X5002&lt;&gt;1,"",DATABASE!D5002)</f>
        <v/>
      </c>
      <c r="I5004" s="93">
        <f>IF(DATABASE!$X5002&lt;&gt;1,"",DATABASE!S5002)</f>
        <v/>
      </c>
    </row>
    <row r="5005" ht="16.5" customHeight="1" s="111">
      <c r="A5005" s="92">
        <f>IF(DATABASE!$X5003&lt;&gt;1,"",DATABASE!B5003)</f>
        <v/>
      </c>
      <c r="B5005" s="93">
        <f>IF(DATABASE!$X5003&lt;&gt;1,"",DATABASE!M5003)</f>
        <v/>
      </c>
      <c r="C5005" s="94">
        <f>IF(DATABASE!$X5003&lt;&gt;1,"",DATABASE!A5003)</f>
        <v/>
      </c>
      <c r="D5005" s="94">
        <f>IF(DATABASE!$X5003&lt;&gt;1,"",DATABASE!P5003)</f>
        <v/>
      </c>
      <c r="E5005" s="94">
        <f>IF(DATABASE!$X5003&lt;&gt;1,"",DATABASE!L5003)</f>
        <v/>
      </c>
      <c r="F5005" s="94">
        <f>IF(DATABASE!$X5003&lt;&gt;1,"",DATABASE!Q5003)</f>
        <v/>
      </c>
      <c r="G5005" s="94">
        <f>IF(DATABASE!$X5003&lt;&gt;1,"",DATABASE!C5003)</f>
        <v/>
      </c>
      <c r="H5005" s="94">
        <f>IF(DATABASE!$X5003&lt;&gt;1,"",DATABASE!D5003)</f>
        <v/>
      </c>
      <c r="I5005" s="93">
        <f>IF(DATABASE!$X5003&lt;&gt;1,"",DATABASE!S5003)</f>
        <v/>
      </c>
    </row>
    <row r="5006" ht="16.5" customHeight="1" s="111">
      <c r="A5006" s="92">
        <f>IF(DATABASE!$X5004&lt;&gt;1,"",DATABASE!B5004)</f>
        <v/>
      </c>
      <c r="B5006" s="93">
        <f>IF(DATABASE!$X5004&lt;&gt;1,"",DATABASE!M5004)</f>
        <v/>
      </c>
      <c r="C5006" s="94">
        <f>IF(DATABASE!$X5004&lt;&gt;1,"",DATABASE!A5004)</f>
        <v/>
      </c>
      <c r="D5006" s="94">
        <f>IF(DATABASE!$X5004&lt;&gt;1,"",DATABASE!P5004)</f>
        <v/>
      </c>
      <c r="E5006" s="94">
        <f>IF(DATABASE!$X5004&lt;&gt;1,"",DATABASE!L5004)</f>
        <v/>
      </c>
      <c r="F5006" s="94">
        <f>IF(DATABASE!$X5004&lt;&gt;1,"",DATABASE!Q5004)</f>
        <v/>
      </c>
      <c r="G5006" s="94">
        <f>IF(DATABASE!$X5004&lt;&gt;1,"",DATABASE!C5004)</f>
        <v/>
      </c>
      <c r="H5006" s="94">
        <f>IF(DATABASE!$X5004&lt;&gt;1,"",DATABASE!D5004)</f>
        <v/>
      </c>
      <c r="I5006" s="93">
        <f>IF(DATABASE!$X5004&lt;&gt;1,"",DATABASE!S5004)</f>
        <v/>
      </c>
    </row>
    <row r="5007" ht="16.5" customHeight="1" s="111">
      <c r="A5007" s="92">
        <f>IF(DATABASE!$X5005&lt;&gt;1,"",DATABASE!B5005)</f>
        <v/>
      </c>
      <c r="B5007" s="93">
        <f>IF(DATABASE!$X5005&lt;&gt;1,"",DATABASE!M5005)</f>
        <v/>
      </c>
      <c r="C5007" s="94">
        <f>IF(DATABASE!$X5005&lt;&gt;1,"",DATABASE!A5005)</f>
        <v/>
      </c>
      <c r="D5007" s="94">
        <f>IF(DATABASE!$X5005&lt;&gt;1,"",DATABASE!P5005)</f>
        <v/>
      </c>
      <c r="E5007" s="94">
        <f>IF(DATABASE!$X5005&lt;&gt;1,"",DATABASE!L5005)</f>
        <v/>
      </c>
      <c r="F5007" s="94">
        <f>IF(DATABASE!$X5005&lt;&gt;1,"",DATABASE!Q5005)</f>
        <v/>
      </c>
      <c r="G5007" s="94">
        <f>IF(DATABASE!$X5005&lt;&gt;1,"",DATABASE!C5005)</f>
        <v/>
      </c>
      <c r="H5007" s="94">
        <f>IF(DATABASE!$X5005&lt;&gt;1,"",DATABASE!D5005)</f>
        <v/>
      </c>
      <c r="I5007" s="93">
        <f>IF(DATABASE!$X5005&lt;&gt;1,"",DATABASE!S5005)</f>
        <v/>
      </c>
    </row>
    <row r="5008" ht="16.5" customHeight="1" s="111">
      <c r="A5008" s="92">
        <f>IF(DATABASE!$X5006&lt;&gt;1,"",DATABASE!B5006)</f>
        <v/>
      </c>
      <c r="B5008" s="93">
        <f>IF(DATABASE!$X5006&lt;&gt;1,"",DATABASE!M5006)</f>
        <v/>
      </c>
      <c r="C5008" s="94">
        <f>IF(DATABASE!$X5006&lt;&gt;1,"",DATABASE!A5006)</f>
        <v/>
      </c>
      <c r="D5008" s="94">
        <f>IF(DATABASE!$X5006&lt;&gt;1,"",DATABASE!P5006)</f>
        <v/>
      </c>
      <c r="E5008" s="94">
        <f>IF(DATABASE!$X5006&lt;&gt;1,"",DATABASE!L5006)</f>
        <v/>
      </c>
      <c r="F5008" s="94">
        <f>IF(DATABASE!$X5006&lt;&gt;1,"",DATABASE!Q5006)</f>
        <v/>
      </c>
      <c r="G5008" s="94">
        <f>IF(DATABASE!$X5006&lt;&gt;1,"",DATABASE!C5006)</f>
        <v/>
      </c>
      <c r="H5008" s="94">
        <f>IF(DATABASE!$X5006&lt;&gt;1,"",DATABASE!D5006)</f>
        <v/>
      </c>
      <c r="I5008" s="93">
        <f>IF(DATABASE!$X5006&lt;&gt;1,"",DATABASE!S5006)</f>
        <v/>
      </c>
    </row>
    <row r="5009" ht="16.5" customHeight="1" s="111">
      <c r="A5009" s="92">
        <f>IF(DATABASE!$X5007&lt;&gt;1,"",DATABASE!B5007)</f>
        <v/>
      </c>
      <c r="B5009" s="93">
        <f>IF(DATABASE!$X5007&lt;&gt;1,"",DATABASE!M5007)</f>
        <v/>
      </c>
      <c r="C5009" s="94">
        <f>IF(DATABASE!$X5007&lt;&gt;1,"",DATABASE!A5007)</f>
        <v/>
      </c>
      <c r="D5009" s="94">
        <f>IF(DATABASE!$X5007&lt;&gt;1,"",DATABASE!P5007)</f>
        <v/>
      </c>
      <c r="E5009" s="94">
        <f>IF(DATABASE!$X5007&lt;&gt;1,"",DATABASE!L5007)</f>
        <v/>
      </c>
      <c r="F5009" s="94">
        <f>IF(DATABASE!$X5007&lt;&gt;1,"",DATABASE!Q5007)</f>
        <v/>
      </c>
      <c r="G5009" s="94">
        <f>IF(DATABASE!$X5007&lt;&gt;1,"",DATABASE!C5007)</f>
        <v/>
      </c>
      <c r="H5009" s="94">
        <f>IF(DATABASE!$X5007&lt;&gt;1,"",DATABASE!D5007)</f>
        <v/>
      </c>
      <c r="I5009" s="93">
        <f>IF(DATABASE!$X5007&lt;&gt;1,"",DATABASE!S5007)</f>
        <v/>
      </c>
    </row>
    <row r="5010" ht="16.5" customHeight="1" s="111">
      <c r="A5010" s="92">
        <f>IF(DATABASE!$X5008&lt;&gt;1,"",DATABASE!B5008)</f>
        <v/>
      </c>
      <c r="B5010" s="93">
        <f>IF(DATABASE!$X5008&lt;&gt;1,"",DATABASE!M5008)</f>
        <v/>
      </c>
      <c r="C5010" s="94">
        <f>IF(DATABASE!$X5008&lt;&gt;1,"",DATABASE!A5008)</f>
        <v/>
      </c>
      <c r="D5010" s="94">
        <f>IF(DATABASE!$X5008&lt;&gt;1,"",DATABASE!P5008)</f>
        <v/>
      </c>
      <c r="E5010" s="94">
        <f>IF(DATABASE!$X5008&lt;&gt;1,"",DATABASE!L5008)</f>
        <v/>
      </c>
      <c r="F5010" s="94">
        <f>IF(DATABASE!$X5008&lt;&gt;1,"",DATABASE!Q5008)</f>
        <v/>
      </c>
      <c r="G5010" s="94">
        <f>IF(DATABASE!$X5008&lt;&gt;1,"",DATABASE!C5008)</f>
        <v/>
      </c>
      <c r="H5010" s="94">
        <f>IF(DATABASE!$X5008&lt;&gt;1,"",DATABASE!D5008)</f>
        <v/>
      </c>
      <c r="I5010" s="93">
        <f>IF(DATABASE!$X5008&lt;&gt;1,"",DATABASE!S5008)</f>
        <v/>
      </c>
    </row>
    <row r="5011" ht="16.5" customHeight="1" s="111">
      <c r="A5011" s="92">
        <f>IF(DATABASE!$X5009&lt;&gt;1,"",DATABASE!B5009)</f>
        <v/>
      </c>
      <c r="B5011" s="93">
        <f>IF(DATABASE!$X5009&lt;&gt;1,"",DATABASE!M5009)</f>
        <v/>
      </c>
      <c r="C5011" s="94">
        <f>IF(DATABASE!$X5009&lt;&gt;1,"",DATABASE!A5009)</f>
        <v/>
      </c>
      <c r="D5011" s="94">
        <f>IF(DATABASE!$X5009&lt;&gt;1,"",DATABASE!P5009)</f>
        <v/>
      </c>
      <c r="E5011" s="94">
        <f>IF(DATABASE!$X5009&lt;&gt;1,"",DATABASE!L5009)</f>
        <v/>
      </c>
      <c r="F5011" s="94">
        <f>IF(DATABASE!$X5009&lt;&gt;1,"",DATABASE!Q5009)</f>
        <v/>
      </c>
      <c r="G5011" s="94">
        <f>IF(DATABASE!$X5009&lt;&gt;1,"",DATABASE!C5009)</f>
        <v/>
      </c>
      <c r="H5011" s="94">
        <f>IF(DATABASE!$X5009&lt;&gt;1,"",DATABASE!D5009)</f>
        <v/>
      </c>
      <c r="I5011" s="93">
        <f>IF(DATABASE!$X5009&lt;&gt;1,"",DATABASE!S5009)</f>
        <v/>
      </c>
    </row>
    <row r="5012" ht="16.5" customHeight="1" s="111">
      <c r="A5012" s="92">
        <f>IF(DATABASE!$X5010&lt;&gt;1,"",DATABASE!B5010)</f>
        <v/>
      </c>
      <c r="B5012" s="93">
        <f>IF(DATABASE!$X5010&lt;&gt;1,"",DATABASE!M5010)</f>
        <v/>
      </c>
      <c r="C5012" s="94">
        <f>IF(DATABASE!$X5010&lt;&gt;1,"",DATABASE!A5010)</f>
        <v/>
      </c>
      <c r="D5012" s="94">
        <f>IF(DATABASE!$X5010&lt;&gt;1,"",DATABASE!P5010)</f>
        <v/>
      </c>
      <c r="E5012" s="94">
        <f>IF(DATABASE!$X5010&lt;&gt;1,"",DATABASE!L5010)</f>
        <v/>
      </c>
      <c r="F5012" s="94">
        <f>IF(DATABASE!$X5010&lt;&gt;1,"",DATABASE!Q5010)</f>
        <v/>
      </c>
      <c r="G5012" s="94">
        <f>IF(DATABASE!$X5010&lt;&gt;1,"",DATABASE!C5010)</f>
        <v/>
      </c>
      <c r="H5012" s="94">
        <f>IF(DATABASE!$X5010&lt;&gt;1,"",DATABASE!D5010)</f>
        <v/>
      </c>
      <c r="I5012" s="93">
        <f>IF(DATABASE!$X5010&lt;&gt;1,"",DATABASE!S5010)</f>
        <v/>
      </c>
    </row>
    <row r="5013" ht="16.5" customHeight="1" s="111">
      <c r="A5013" s="92">
        <f>IF(DATABASE!$X5011&lt;&gt;1,"",DATABASE!B5011)</f>
        <v/>
      </c>
      <c r="B5013" s="93">
        <f>IF(DATABASE!$X5011&lt;&gt;1,"",DATABASE!M5011)</f>
        <v/>
      </c>
      <c r="C5013" s="94">
        <f>IF(DATABASE!$X5011&lt;&gt;1,"",DATABASE!A5011)</f>
        <v/>
      </c>
      <c r="D5013" s="94">
        <f>IF(DATABASE!$X5011&lt;&gt;1,"",DATABASE!P5011)</f>
        <v/>
      </c>
      <c r="E5013" s="94">
        <f>IF(DATABASE!$X5011&lt;&gt;1,"",DATABASE!L5011)</f>
        <v/>
      </c>
      <c r="F5013" s="94">
        <f>IF(DATABASE!$X5011&lt;&gt;1,"",DATABASE!Q5011)</f>
        <v/>
      </c>
      <c r="G5013" s="94">
        <f>IF(DATABASE!$X5011&lt;&gt;1,"",DATABASE!C5011)</f>
        <v/>
      </c>
      <c r="H5013" s="94">
        <f>IF(DATABASE!$X5011&lt;&gt;1,"",DATABASE!D5011)</f>
        <v/>
      </c>
      <c r="I5013" s="93">
        <f>IF(DATABASE!$X5011&lt;&gt;1,"",DATABASE!S5011)</f>
        <v/>
      </c>
    </row>
    <row r="5014" ht="16.5" customHeight="1" s="111">
      <c r="A5014" s="92">
        <f>IF(DATABASE!$X5012&lt;&gt;1,"",DATABASE!B5012)</f>
        <v/>
      </c>
      <c r="B5014" s="93">
        <f>IF(DATABASE!$X5012&lt;&gt;1,"",DATABASE!M5012)</f>
        <v/>
      </c>
      <c r="C5014" s="94">
        <f>IF(DATABASE!$X5012&lt;&gt;1,"",DATABASE!A5012)</f>
        <v/>
      </c>
      <c r="D5014" s="94">
        <f>IF(DATABASE!$X5012&lt;&gt;1,"",DATABASE!P5012)</f>
        <v/>
      </c>
      <c r="E5014" s="94">
        <f>IF(DATABASE!$X5012&lt;&gt;1,"",DATABASE!L5012)</f>
        <v/>
      </c>
      <c r="F5014" s="94">
        <f>IF(DATABASE!$X5012&lt;&gt;1,"",DATABASE!Q5012)</f>
        <v/>
      </c>
      <c r="G5014" s="94">
        <f>IF(DATABASE!$X5012&lt;&gt;1,"",DATABASE!C5012)</f>
        <v/>
      </c>
      <c r="H5014" s="94">
        <f>IF(DATABASE!$X5012&lt;&gt;1,"",DATABASE!D5012)</f>
        <v/>
      </c>
      <c r="I5014" s="93">
        <f>IF(DATABASE!$X5012&lt;&gt;1,"",DATABASE!S5012)</f>
        <v/>
      </c>
    </row>
    <row r="5015" ht="16.5" customHeight="1" s="111">
      <c r="A5015" s="92">
        <f>IF(DATABASE!$X5013&lt;&gt;1,"",DATABASE!B5013)</f>
        <v/>
      </c>
      <c r="B5015" s="93">
        <f>IF(DATABASE!$X5013&lt;&gt;1,"",DATABASE!M5013)</f>
        <v/>
      </c>
      <c r="C5015" s="94">
        <f>IF(DATABASE!$X5013&lt;&gt;1,"",DATABASE!A5013)</f>
        <v/>
      </c>
      <c r="D5015" s="94">
        <f>IF(DATABASE!$X5013&lt;&gt;1,"",DATABASE!P5013)</f>
        <v/>
      </c>
      <c r="E5015" s="94">
        <f>IF(DATABASE!$X5013&lt;&gt;1,"",DATABASE!L5013)</f>
        <v/>
      </c>
      <c r="F5015" s="94">
        <f>IF(DATABASE!$X5013&lt;&gt;1,"",DATABASE!Q5013)</f>
        <v/>
      </c>
      <c r="G5015" s="94">
        <f>IF(DATABASE!$X5013&lt;&gt;1,"",DATABASE!C5013)</f>
        <v/>
      </c>
      <c r="H5015" s="94">
        <f>IF(DATABASE!$X5013&lt;&gt;1,"",DATABASE!D5013)</f>
        <v/>
      </c>
      <c r="I5015" s="93">
        <f>IF(DATABASE!$X5013&lt;&gt;1,"",DATABASE!S5013)</f>
        <v/>
      </c>
    </row>
    <row r="5016" ht="16.5" customHeight="1" s="111">
      <c r="A5016" s="92">
        <f>IF(DATABASE!$X5014&lt;&gt;1,"",DATABASE!B5014)</f>
        <v/>
      </c>
      <c r="B5016" s="93">
        <f>IF(DATABASE!$X5014&lt;&gt;1,"",DATABASE!M5014)</f>
        <v/>
      </c>
      <c r="C5016" s="94">
        <f>IF(DATABASE!$X5014&lt;&gt;1,"",DATABASE!A5014)</f>
        <v/>
      </c>
      <c r="D5016" s="94">
        <f>IF(DATABASE!$X5014&lt;&gt;1,"",DATABASE!P5014)</f>
        <v/>
      </c>
      <c r="E5016" s="94">
        <f>IF(DATABASE!$X5014&lt;&gt;1,"",DATABASE!L5014)</f>
        <v/>
      </c>
      <c r="F5016" s="94">
        <f>IF(DATABASE!$X5014&lt;&gt;1,"",DATABASE!Q5014)</f>
        <v/>
      </c>
      <c r="G5016" s="94">
        <f>IF(DATABASE!$X5014&lt;&gt;1,"",DATABASE!C5014)</f>
        <v/>
      </c>
      <c r="H5016" s="94">
        <f>IF(DATABASE!$X5014&lt;&gt;1,"",DATABASE!D5014)</f>
        <v/>
      </c>
      <c r="I5016" s="93">
        <f>IF(DATABASE!$X5014&lt;&gt;1,"",DATABASE!S5014)</f>
        <v/>
      </c>
    </row>
    <row r="5017" ht="16.5" customHeight="1" s="111">
      <c r="A5017" s="92">
        <f>IF(DATABASE!$X5015&lt;&gt;1,"",DATABASE!B5015)</f>
        <v/>
      </c>
      <c r="B5017" s="93">
        <f>IF(DATABASE!$X5015&lt;&gt;1,"",DATABASE!M5015)</f>
        <v/>
      </c>
      <c r="C5017" s="94">
        <f>IF(DATABASE!$X5015&lt;&gt;1,"",DATABASE!A5015)</f>
        <v/>
      </c>
      <c r="D5017" s="94">
        <f>IF(DATABASE!$X5015&lt;&gt;1,"",DATABASE!P5015)</f>
        <v/>
      </c>
      <c r="E5017" s="94">
        <f>IF(DATABASE!$X5015&lt;&gt;1,"",DATABASE!L5015)</f>
        <v/>
      </c>
      <c r="F5017" s="94">
        <f>IF(DATABASE!$X5015&lt;&gt;1,"",DATABASE!Q5015)</f>
        <v/>
      </c>
      <c r="G5017" s="94">
        <f>IF(DATABASE!$X5015&lt;&gt;1,"",DATABASE!C5015)</f>
        <v/>
      </c>
      <c r="H5017" s="94">
        <f>IF(DATABASE!$X5015&lt;&gt;1,"",DATABASE!D5015)</f>
        <v/>
      </c>
      <c r="I5017" s="93">
        <f>IF(DATABASE!$X5015&lt;&gt;1,"",DATABASE!S5015)</f>
        <v/>
      </c>
    </row>
    <row r="5018" ht="16.5" customHeight="1" s="111">
      <c r="A5018" s="92">
        <f>IF(DATABASE!$X5016&lt;&gt;1,"",DATABASE!B5016)</f>
        <v/>
      </c>
      <c r="B5018" s="93">
        <f>IF(DATABASE!$X5016&lt;&gt;1,"",DATABASE!M5016)</f>
        <v/>
      </c>
      <c r="C5018" s="94">
        <f>IF(DATABASE!$X5016&lt;&gt;1,"",DATABASE!A5016)</f>
        <v/>
      </c>
      <c r="D5018" s="94">
        <f>IF(DATABASE!$X5016&lt;&gt;1,"",DATABASE!P5016)</f>
        <v/>
      </c>
      <c r="E5018" s="94">
        <f>IF(DATABASE!$X5016&lt;&gt;1,"",DATABASE!L5016)</f>
        <v/>
      </c>
      <c r="F5018" s="94">
        <f>IF(DATABASE!$X5016&lt;&gt;1,"",DATABASE!Q5016)</f>
        <v/>
      </c>
      <c r="G5018" s="94">
        <f>IF(DATABASE!$X5016&lt;&gt;1,"",DATABASE!C5016)</f>
        <v/>
      </c>
      <c r="H5018" s="94">
        <f>IF(DATABASE!$X5016&lt;&gt;1,"",DATABASE!D5016)</f>
        <v/>
      </c>
      <c r="I5018" s="93">
        <f>IF(DATABASE!$X5016&lt;&gt;1,"",DATABASE!S5016)</f>
        <v/>
      </c>
    </row>
    <row r="5019" ht="16.5" customHeight="1" s="111">
      <c r="A5019" s="92">
        <f>IF(DATABASE!$X5017&lt;&gt;1,"",DATABASE!B5017)</f>
        <v/>
      </c>
      <c r="B5019" s="93">
        <f>IF(DATABASE!$X5017&lt;&gt;1,"",DATABASE!M5017)</f>
        <v/>
      </c>
      <c r="C5019" s="94">
        <f>IF(DATABASE!$X5017&lt;&gt;1,"",DATABASE!A5017)</f>
        <v/>
      </c>
      <c r="D5019" s="94">
        <f>IF(DATABASE!$X5017&lt;&gt;1,"",DATABASE!P5017)</f>
        <v/>
      </c>
      <c r="E5019" s="94">
        <f>IF(DATABASE!$X5017&lt;&gt;1,"",DATABASE!L5017)</f>
        <v/>
      </c>
      <c r="F5019" s="94">
        <f>IF(DATABASE!$X5017&lt;&gt;1,"",DATABASE!Q5017)</f>
        <v/>
      </c>
      <c r="G5019" s="94">
        <f>IF(DATABASE!$X5017&lt;&gt;1,"",DATABASE!C5017)</f>
        <v/>
      </c>
      <c r="H5019" s="94">
        <f>IF(DATABASE!$X5017&lt;&gt;1,"",DATABASE!D5017)</f>
        <v/>
      </c>
      <c r="I5019" s="93">
        <f>IF(DATABASE!$X5017&lt;&gt;1,"",DATABASE!S5017)</f>
        <v/>
      </c>
    </row>
    <row r="5020" ht="16.5" customHeight="1" s="111">
      <c r="A5020" s="92">
        <f>IF(DATABASE!$X5018&lt;&gt;1,"",DATABASE!B5018)</f>
        <v/>
      </c>
      <c r="B5020" s="93">
        <f>IF(DATABASE!$X5018&lt;&gt;1,"",DATABASE!M5018)</f>
        <v/>
      </c>
      <c r="C5020" s="94">
        <f>IF(DATABASE!$X5018&lt;&gt;1,"",DATABASE!A5018)</f>
        <v/>
      </c>
      <c r="D5020" s="94">
        <f>IF(DATABASE!$X5018&lt;&gt;1,"",DATABASE!P5018)</f>
        <v/>
      </c>
      <c r="E5020" s="94">
        <f>IF(DATABASE!$X5018&lt;&gt;1,"",DATABASE!L5018)</f>
        <v/>
      </c>
      <c r="F5020" s="94">
        <f>IF(DATABASE!$X5018&lt;&gt;1,"",DATABASE!Q5018)</f>
        <v/>
      </c>
      <c r="G5020" s="94">
        <f>IF(DATABASE!$X5018&lt;&gt;1,"",DATABASE!C5018)</f>
        <v/>
      </c>
      <c r="H5020" s="94">
        <f>IF(DATABASE!$X5018&lt;&gt;1,"",DATABASE!D5018)</f>
        <v/>
      </c>
      <c r="I5020" s="93">
        <f>IF(DATABASE!$X5018&lt;&gt;1,"",DATABASE!S5018)</f>
        <v/>
      </c>
    </row>
    <row r="5021" ht="16.5" customHeight="1" s="111">
      <c r="A5021" s="92">
        <f>IF(DATABASE!$X5019&lt;&gt;1,"",DATABASE!B5019)</f>
        <v/>
      </c>
      <c r="B5021" s="93">
        <f>IF(DATABASE!$X5019&lt;&gt;1,"",DATABASE!M5019)</f>
        <v/>
      </c>
      <c r="C5021" s="94">
        <f>IF(DATABASE!$X5019&lt;&gt;1,"",DATABASE!A5019)</f>
        <v/>
      </c>
      <c r="D5021" s="94">
        <f>IF(DATABASE!$X5019&lt;&gt;1,"",DATABASE!P5019)</f>
        <v/>
      </c>
      <c r="E5021" s="94">
        <f>IF(DATABASE!$X5019&lt;&gt;1,"",DATABASE!L5019)</f>
        <v/>
      </c>
      <c r="F5021" s="94">
        <f>IF(DATABASE!$X5019&lt;&gt;1,"",DATABASE!Q5019)</f>
        <v/>
      </c>
      <c r="G5021" s="94">
        <f>IF(DATABASE!$X5019&lt;&gt;1,"",DATABASE!C5019)</f>
        <v/>
      </c>
      <c r="H5021" s="94">
        <f>IF(DATABASE!$X5019&lt;&gt;1,"",DATABASE!D5019)</f>
        <v/>
      </c>
      <c r="I5021" s="93">
        <f>IF(DATABASE!$X5019&lt;&gt;1,"",DATABASE!S5019)</f>
        <v/>
      </c>
    </row>
    <row r="5022" ht="16.5" customHeight="1" s="111">
      <c r="A5022" s="92">
        <f>IF(DATABASE!$X5020&lt;&gt;1,"",DATABASE!B5020)</f>
        <v/>
      </c>
      <c r="B5022" s="93">
        <f>IF(DATABASE!$X5020&lt;&gt;1,"",DATABASE!M5020)</f>
        <v/>
      </c>
      <c r="C5022" s="94">
        <f>IF(DATABASE!$X5020&lt;&gt;1,"",DATABASE!A5020)</f>
        <v/>
      </c>
      <c r="D5022" s="94">
        <f>IF(DATABASE!$X5020&lt;&gt;1,"",DATABASE!P5020)</f>
        <v/>
      </c>
      <c r="E5022" s="94">
        <f>IF(DATABASE!$X5020&lt;&gt;1,"",DATABASE!L5020)</f>
        <v/>
      </c>
      <c r="F5022" s="94">
        <f>IF(DATABASE!$X5020&lt;&gt;1,"",DATABASE!Q5020)</f>
        <v/>
      </c>
      <c r="G5022" s="94">
        <f>IF(DATABASE!$X5020&lt;&gt;1,"",DATABASE!C5020)</f>
        <v/>
      </c>
      <c r="H5022" s="94">
        <f>IF(DATABASE!$X5020&lt;&gt;1,"",DATABASE!D5020)</f>
        <v/>
      </c>
      <c r="I5022" s="93">
        <f>IF(DATABASE!$X5020&lt;&gt;1,"",DATABASE!S5020)</f>
        <v/>
      </c>
    </row>
    <row r="5023" ht="16.5" customHeight="1" s="111">
      <c r="A5023" s="92">
        <f>IF(DATABASE!$X5021&lt;&gt;1,"",DATABASE!B5021)</f>
        <v/>
      </c>
      <c r="B5023" s="93">
        <f>IF(DATABASE!$X5021&lt;&gt;1,"",DATABASE!M5021)</f>
        <v/>
      </c>
      <c r="C5023" s="94">
        <f>IF(DATABASE!$X5021&lt;&gt;1,"",DATABASE!A5021)</f>
        <v/>
      </c>
      <c r="D5023" s="94">
        <f>IF(DATABASE!$X5021&lt;&gt;1,"",DATABASE!P5021)</f>
        <v/>
      </c>
      <c r="E5023" s="94">
        <f>IF(DATABASE!$X5021&lt;&gt;1,"",DATABASE!L5021)</f>
        <v/>
      </c>
      <c r="F5023" s="94">
        <f>IF(DATABASE!$X5021&lt;&gt;1,"",DATABASE!Q5021)</f>
        <v/>
      </c>
      <c r="G5023" s="94">
        <f>IF(DATABASE!$X5021&lt;&gt;1,"",DATABASE!C5021)</f>
        <v/>
      </c>
      <c r="H5023" s="94">
        <f>IF(DATABASE!$X5021&lt;&gt;1,"",DATABASE!D5021)</f>
        <v/>
      </c>
      <c r="I5023" s="93">
        <f>IF(DATABASE!$X5021&lt;&gt;1,"",DATABASE!S5021)</f>
        <v/>
      </c>
    </row>
    <row r="5024" ht="16.5" customHeight="1" s="111">
      <c r="A5024" s="92">
        <f>IF(DATABASE!$X5022&lt;&gt;1,"",DATABASE!B5022)</f>
        <v/>
      </c>
      <c r="B5024" s="93">
        <f>IF(DATABASE!$X5022&lt;&gt;1,"",DATABASE!M5022)</f>
        <v/>
      </c>
      <c r="C5024" s="94">
        <f>IF(DATABASE!$X5022&lt;&gt;1,"",DATABASE!A5022)</f>
        <v/>
      </c>
      <c r="D5024" s="94">
        <f>IF(DATABASE!$X5022&lt;&gt;1,"",DATABASE!P5022)</f>
        <v/>
      </c>
      <c r="E5024" s="94">
        <f>IF(DATABASE!$X5022&lt;&gt;1,"",DATABASE!L5022)</f>
        <v/>
      </c>
      <c r="F5024" s="94">
        <f>IF(DATABASE!$X5022&lt;&gt;1,"",DATABASE!Q5022)</f>
        <v/>
      </c>
      <c r="G5024" s="94">
        <f>IF(DATABASE!$X5022&lt;&gt;1,"",DATABASE!C5022)</f>
        <v/>
      </c>
      <c r="H5024" s="94">
        <f>IF(DATABASE!$X5022&lt;&gt;1,"",DATABASE!D5022)</f>
        <v/>
      </c>
      <c r="I5024" s="93">
        <f>IF(DATABASE!$X5022&lt;&gt;1,"",DATABASE!S5022)</f>
        <v/>
      </c>
    </row>
    <row r="5025" ht="16.5" customHeight="1" s="111">
      <c r="A5025" s="92">
        <f>IF(DATABASE!$X5023&lt;&gt;1,"",DATABASE!B5023)</f>
        <v/>
      </c>
      <c r="B5025" s="93">
        <f>IF(DATABASE!$X5023&lt;&gt;1,"",DATABASE!M5023)</f>
        <v/>
      </c>
      <c r="C5025" s="94">
        <f>IF(DATABASE!$X5023&lt;&gt;1,"",DATABASE!A5023)</f>
        <v/>
      </c>
      <c r="D5025" s="94">
        <f>IF(DATABASE!$X5023&lt;&gt;1,"",DATABASE!P5023)</f>
        <v/>
      </c>
      <c r="E5025" s="94">
        <f>IF(DATABASE!$X5023&lt;&gt;1,"",DATABASE!L5023)</f>
        <v/>
      </c>
      <c r="F5025" s="94">
        <f>IF(DATABASE!$X5023&lt;&gt;1,"",DATABASE!Q5023)</f>
        <v/>
      </c>
      <c r="G5025" s="94">
        <f>IF(DATABASE!$X5023&lt;&gt;1,"",DATABASE!C5023)</f>
        <v/>
      </c>
      <c r="H5025" s="94">
        <f>IF(DATABASE!$X5023&lt;&gt;1,"",DATABASE!D5023)</f>
        <v/>
      </c>
      <c r="I5025" s="93">
        <f>IF(DATABASE!$X5023&lt;&gt;1,"",DATABASE!S5023)</f>
        <v/>
      </c>
    </row>
    <row r="5026" ht="16.5" customHeight="1" s="111">
      <c r="A5026" s="92">
        <f>IF(DATABASE!$X5024&lt;&gt;1,"",DATABASE!B5024)</f>
        <v/>
      </c>
      <c r="B5026" s="93">
        <f>IF(DATABASE!$X5024&lt;&gt;1,"",DATABASE!M5024)</f>
        <v/>
      </c>
      <c r="C5026" s="94">
        <f>IF(DATABASE!$X5024&lt;&gt;1,"",DATABASE!A5024)</f>
        <v/>
      </c>
      <c r="D5026" s="94">
        <f>IF(DATABASE!$X5024&lt;&gt;1,"",DATABASE!P5024)</f>
        <v/>
      </c>
      <c r="E5026" s="94">
        <f>IF(DATABASE!$X5024&lt;&gt;1,"",DATABASE!L5024)</f>
        <v/>
      </c>
      <c r="F5026" s="94">
        <f>IF(DATABASE!$X5024&lt;&gt;1,"",DATABASE!Q5024)</f>
        <v/>
      </c>
      <c r="G5026" s="94">
        <f>IF(DATABASE!$X5024&lt;&gt;1,"",DATABASE!C5024)</f>
        <v/>
      </c>
      <c r="H5026" s="94">
        <f>IF(DATABASE!$X5024&lt;&gt;1,"",DATABASE!D5024)</f>
        <v/>
      </c>
      <c r="I5026" s="93">
        <f>IF(DATABASE!$X5024&lt;&gt;1,"",DATABASE!S5024)</f>
        <v/>
      </c>
    </row>
    <row r="5027" ht="16.5" customHeight="1" s="111">
      <c r="A5027" s="92">
        <f>IF(DATABASE!$X5025&lt;&gt;1,"",DATABASE!B5025)</f>
        <v/>
      </c>
      <c r="B5027" s="93">
        <f>IF(DATABASE!$X5025&lt;&gt;1,"",DATABASE!M5025)</f>
        <v/>
      </c>
      <c r="C5027" s="94">
        <f>IF(DATABASE!$X5025&lt;&gt;1,"",DATABASE!A5025)</f>
        <v/>
      </c>
      <c r="D5027" s="94">
        <f>IF(DATABASE!$X5025&lt;&gt;1,"",DATABASE!P5025)</f>
        <v/>
      </c>
      <c r="E5027" s="94">
        <f>IF(DATABASE!$X5025&lt;&gt;1,"",DATABASE!L5025)</f>
        <v/>
      </c>
      <c r="F5027" s="94">
        <f>IF(DATABASE!$X5025&lt;&gt;1,"",DATABASE!Q5025)</f>
        <v/>
      </c>
      <c r="G5027" s="94">
        <f>IF(DATABASE!$X5025&lt;&gt;1,"",DATABASE!C5025)</f>
        <v/>
      </c>
      <c r="H5027" s="94">
        <f>IF(DATABASE!$X5025&lt;&gt;1,"",DATABASE!D5025)</f>
        <v/>
      </c>
      <c r="I5027" s="93">
        <f>IF(DATABASE!$X5025&lt;&gt;1,"",DATABASE!S5025)</f>
        <v/>
      </c>
    </row>
    <row r="5028" ht="16.5" customHeight="1" s="111">
      <c r="A5028" s="92">
        <f>IF(DATABASE!$X5026&lt;&gt;1,"",DATABASE!B5026)</f>
        <v/>
      </c>
      <c r="B5028" s="93">
        <f>IF(DATABASE!$X5026&lt;&gt;1,"",DATABASE!M5026)</f>
        <v/>
      </c>
      <c r="C5028" s="94">
        <f>IF(DATABASE!$X5026&lt;&gt;1,"",DATABASE!A5026)</f>
        <v/>
      </c>
      <c r="D5028" s="94">
        <f>IF(DATABASE!$X5026&lt;&gt;1,"",DATABASE!P5026)</f>
        <v/>
      </c>
      <c r="E5028" s="94">
        <f>IF(DATABASE!$X5026&lt;&gt;1,"",DATABASE!L5026)</f>
        <v/>
      </c>
      <c r="F5028" s="94">
        <f>IF(DATABASE!$X5026&lt;&gt;1,"",DATABASE!Q5026)</f>
        <v/>
      </c>
      <c r="G5028" s="94">
        <f>IF(DATABASE!$X5026&lt;&gt;1,"",DATABASE!C5026)</f>
        <v/>
      </c>
      <c r="H5028" s="94">
        <f>IF(DATABASE!$X5026&lt;&gt;1,"",DATABASE!D5026)</f>
        <v/>
      </c>
      <c r="I5028" s="93">
        <f>IF(DATABASE!$X5026&lt;&gt;1,"",DATABASE!S5026)</f>
        <v/>
      </c>
    </row>
    <row r="5029" ht="16.5" customHeight="1" s="111">
      <c r="A5029" s="92">
        <f>IF(DATABASE!$X5027&lt;&gt;1,"",DATABASE!B5027)</f>
        <v/>
      </c>
      <c r="B5029" s="93">
        <f>IF(DATABASE!$X5027&lt;&gt;1,"",DATABASE!M5027)</f>
        <v/>
      </c>
      <c r="C5029" s="94">
        <f>IF(DATABASE!$X5027&lt;&gt;1,"",DATABASE!A5027)</f>
        <v/>
      </c>
      <c r="D5029" s="94">
        <f>IF(DATABASE!$X5027&lt;&gt;1,"",DATABASE!P5027)</f>
        <v/>
      </c>
      <c r="E5029" s="94">
        <f>IF(DATABASE!$X5027&lt;&gt;1,"",DATABASE!L5027)</f>
        <v/>
      </c>
      <c r="F5029" s="94">
        <f>IF(DATABASE!$X5027&lt;&gt;1,"",DATABASE!Q5027)</f>
        <v/>
      </c>
      <c r="G5029" s="94">
        <f>IF(DATABASE!$X5027&lt;&gt;1,"",DATABASE!C5027)</f>
        <v/>
      </c>
      <c r="H5029" s="94">
        <f>IF(DATABASE!$X5027&lt;&gt;1,"",DATABASE!D5027)</f>
        <v/>
      </c>
      <c r="I5029" s="93">
        <f>IF(DATABASE!$X5027&lt;&gt;1,"",DATABASE!S5027)</f>
        <v/>
      </c>
    </row>
    <row r="5030" ht="16.5" customHeight="1" s="111">
      <c r="A5030" s="92">
        <f>IF(DATABASE!$X5028&lt;&gt;1,"",DATABASE!B5028)</f>
        <v/>
      </c>
      <c r="B5030" s="93">
        <f>IF(DATABASE!$X5028&lt;&gt;1,"",DATABASE!M5028)</f>
        <v/>
      </c>
      <c r="C5030" s="94">
        <f>IF(DATABASE!$X5028&lt;&gt;1,"",DATABASE!A5028)</f>
        <v/>
      </c>
      <c r="D5030" s="94">
        <f>IF(DATABASE!$X5028&lt;&gt;1,"",DATABASE!P5028)</f>
        <v/>
      </c>
      <c r="E5030" s="94">
        <f>IF(DATABASE!$X5028&lt;&gt;1,"",DATABASE!L5028)</f>
        <v/>
      </c>
      <c r="F5030" s="94">
        <f>IF(DATABASE!$X5028&lt;&gt;1,"",DATABASE!Q5028)</f>
        <v/>
      </c>
      <c r="G5030" s="94">
        <f>IF(DATABASE!$X5028&lt;&gt;1,"",DATABASE!C5028)</f>
        <v/>
      </c>
      <c r="H5030" s="94">
        <f>IF(DATABASE!$X5028&lt;&gt;1,"",DATABASE!D5028)</f>
        <v/>
      </c>
      <c r="I5030" s="93">
        <f>IF(DATABASE!$X5028&lt;&gt;1,"",DATABASE!S5028)</f>
        <v/>
      </c>
    </row>
    <row r="5031" ht="16.5" customHeight="1" s="111">
      <c r="A5031" s="92">
        <f>IF(DATABASE!$X5029&lt;&gt;1,"",DATABASE!B5029)</f>
        <v/>
      </c>
      <c r="B5031" s="93">
        <f>IF(DATABASE!$X5029&lt;&gt;1,"",DATABASE!M5029)</f>
        <v/>
      </c>
      <c r="C5031" s="94">
        <f>IF(DATABASE!$X5029&lt;&gt;1,"",DATABASE!A5029)</f>
        <v/>
      </c>
      <c r="D5031" s="94">
        <f>IF(DATABASE!$X5029&lt;&gt;1,"",DATABASE!P5029)</f>
        <v/>
      </c>
      <c r="E5031" s="94">
        <f>IF(DATABASE!$X5029&lt;&gt;1,"",DATABASE!L5029)</f>
        <v/>
      </c>
      <c r="F5031" s="94">
        <f>IF(DATABASE!$X5029&lt;&gt;1,"",DATABASE!Q5029)</f>
        <v/>
      </c>
      <c r="G5031" s="94">
        <f>IF(DATABASE!$X5029&lt;&gt;1,"",DATABASE!C5029)</f>
        <v/>
      </c>
      <c r="H5031" s="94">
        <f>IF(DATABASE!$X5029&lt;&gt;1,"",DATABASE!D5029)</f>
        <v/>
      </c>
      <c r="I5031" s="93">
        <f>IF(DATABASE!$X5029&lt;&gt;1,"",DATABASE!S5029)</f>
        <v/>
      </c>
    </row>
    <row r="5032" ht="16.5" customHeight="1" s="111">
      <c r="A5032" s="92">
        <f>IF(DATABASE!$X5030&lt;&gt;1,"",DATABASE!B5030)</f>
        <v/>
      </c>
      <c r="B5032" s="93">
        <f>IF(DATABASE!$X5030&lt;&gt;1,"",DATABASE!M5030)</f>
        <v/>
      </c>
      <c r="C5032" s="94">
        <f>IF(DATABASE!$X5030&lt;&gt;1,"",DATABASE!A5030)</f>
        <v/>
      </c>
      <c r="D5032" s="94">
        <f>IF(DATABASE!$X5030&lt;&gt;1,"",DATABASE!P5030)</f>
        <v/>
      </c>
      <c r="E5032" s="94">
        <f>IF(DATABASE!$X5030&lt;&gt;1,"",DATABASE!L5030)</f>
        <v/>
      </c>
      <c r="F5032" s="94">
        <f>IF(DATABASE!$X5030&lt;&gt;1,"",DATABASE!Q5030)</f>
        <v/>
      </c>
      <c r="G5032" s="94">
        <f>IF(DATABASE!$X5030&lt;&gt;1,"",DATABASE!C5030)</f>
        <v/>
      </c>
      <c r="H5032" s="94">
        <f>IF(DATABASE!$X5030&lt;&gt;1,"",DATABASE!D5030)</f>
        <v/>
      </c>
      <c r="I5032" s="93">
        <f>IF(DATABASE!$X5030&lt;&gt;1,"",DATABASE!S5030)</f>
        <v/>
      </c>
    </row>
    <row r="5033" ht="16.5" customHeight="1" s="111">
      <c r="A5033" s="92">
        <f>IF(DATABASE!$X5031&lt;&gt;1,"",DATABASE!B5031)</f>
        <v/>
      </c>
      <c r="B5033" s="93">
        <f>IF(DATABASE!$X5031&lt;&gt;1,"",DATABASE!M5031)</f>
        <v/>
      </c>
      <c r="C5033" s="94">
        <f>IF(DATABASE!$X5031&lt;&gt;1,"",DATABASE!A5031)</f>
        <v/>
      </c>
      <c r="D5033" s="94">
        <f>IF(DATABASE!$X5031&lt;&gt;1,"",DATABASE!P5031)</f>
        <v/>
      </c>
      <c r="E5033" s="94">
        <f>IF(DATABASE!$X5031&lt;&gt;1,"",DATABASE!L5031)</f>
        <v/>
      </c>
      <c r="F5033" s="94">
        <f>IF(DATABASE!$X5031&lt;&gt;1,"",DATABASE!Q5031)</f>
        <v/>
      </c>
      <c r="G5033" s="94">
        <f>IF(DATABASE!$X5031&lt;&gt;1,"",DATABASE!C5031)</f>
        <v/>
      </c>
      <c r="H5033" s="94">
        <f>IF(DATABASE!$X5031&lt;&gt;1,"",DATABASE!D5031)</f>
        <v/>
      </c>
      <c r="I5033" s="93">
        <f>IF(DATABASE!$X5031&lt;&gt;1,"",DATABASE!S5031)</f>
        <v/>
      </c>
    </row>
    <row r="5034" ht="16.5" customHeight="1" s="111">
      <c r="A5034" s="92">
        <f>IF(DATABASE!$X5032&lt;&gt;1,"",DATABASE!B5032)</f>
        <v/>
      </c>
      <c r="B5034" s="93">
        <f>IF(DATABASE!$X5032&lt;&gt;1,"",DATABASE!M5032)</f>
        <v/>
      </c>
      <c r="C5034" s="94">
        <f>IF(DATABASE!$X5032&lt;&gt;1,"",DATABASE!A5032)</f>
        <v/>
      </c>
      <c r="D5034" s="94">
        <f>IF(DATABASE!$X5032&lt;&gt;1,"",DATABASE!P5032)</f>
        <v/>
      </c>
      <c r="E5034" s="94">
        <f>IF(DATABASE!$X5032&lt;&gt;1,"",DATABASE!L5032)</f>
        <v/>
      </c>
      <c r="F5034" s="94">
        <f>IF(DATABASE!$X5032&lt;&gt;1,"",DATABASE!Q5032)</f>
        <v/>
      </c>
      <c r="G5034" s="94">
        <f>IF(DATABASE!$X5032&lt;&gt;1,"",DATABASE!C5032)</f>
        <v/>
      </c>
      <c r="H5034" s="94">
        <f>IF(DATABASE!$X5032&lt;&gt;1,"",DATABASE!D5032)</f>
        <v/>
      </c>
      <c r="I5034" s="93">
        <f>IF(DATABASE!$X5032&lt;&gt;1,"",DATABASE!S5032)</f>
        <v/>
      </c>
    </row>
    <row r="5035" ht="16.5" customHeight="1" s="111">
      <c r="A5035" s="92">
        <f>IF(DATABASE!$X5033&lt;&gt;1,"",DATABASE!B5033)</f>
        <v/>
      </c>
      <c r="B5035" s="93">
        <f>IF(DATABASE!$X5033&lt;&gt;1,"",DATABASE!M5033)</f>
        <v/>
      </c>
      <c r="C5035" s="94">
        <f>IF(DATABASE!$X5033&lt;&gt;1,"",DATABASE!A5033)</f>
        <v/>
      </c>
      <c r="D5035" s="94">
        <f>IF(DATABASE!$X5033&lt;&gt;1,"",DATABASE!P5033)</f>
        <v/>
      </c>
      <c r="E5035" s="94">
        <f>IF(DATABASE!$X5033&lt;&gt;1,"",DATABASE!L5033)</f>
        <v/>
      </c>
      <c r="F5035" s="94">
        <f>IF(DATABASE!$X5033&lt;&gt;1,"",DATABASE!Q5033)</f>
        <v/>
      </c>
      <c r="G5035" s="94">
        <f>IF(DATABASE!$X5033&lt;&gt;1,"",DATABASE!C5033)</f>
        <v/>
      </c>
      <c r="H5035" s="94">
        <f>IF(DATABASE!$X5033&lt;&gt;1,"",DATABASE!D5033)</f>
        <v/>
      </c>
      <c r="I5035" s="93">
        <f>IF(DATABASE!$X5033&lt;&gt;1,"",DATABASE!S5033)</f>
        <v/>
      </c>
    </row>
    <row r="5036" ht="16.5" customHeight="1" s="111">
      <c r="A5036" s="92">
        <f>IF(DATABASE!$X5034&lt;&gt;1,"",DATABASE!B5034)</f>
        <v/>
      </c>
      <c r="B5036" s="93">
        <f>IF(DATABASE!$X5034&lt;&gt;1,"",DATABASE!M5034)</f>
        <v/>
      </c>
      <c r="C5036" s="94">
        <f>IF(DATABASE!$X5034&lt;&gt;1,"",DATABASE!A5034)</f>
        <v/>
      </c>
      <c r="D5036" s="94">
        <f>IF(DATABASE!$X5034&lt;&gt;1,"",DATABASE!P5034)</f>
        <v/>
      </c>
      <c r="E5036" s="94">
        <f>IF(DATABASE!$X5034&lt;&gt;1,"",DATABASE!L5034)</f>
        <v/>
      </c>
      <c r="F5036" s="94">
        <f>IF(DATABASE!$X5034&lt;&gt;1,"",DATABASE!Q5034)</f>
        <v/>
      </c>
      <c r="G5036" s="94">
        <f>IF(DATABASE!$X5034&lt;&gt;1,"",DATABASE!C5034)</f>
        <v/>
      </c>
      <c r="H5036" s="94">
        <f>IF(DATABASE!$X5034&lt;&gt;1,"",DATABASE!D5034)</f>
        <v/>
      </c>
      <c r="I5036" s="93">
        <f>IF(DATABASE!$X5034&lt;&gt;1,"",DATABASE!S5034)</f>
        <v/>
      </c>
    </row>
    <row r="5037" ht="16.5" customHeight="1" s="111">
      <c r="A5037" s="92">
        <f>IF(DATABASE!$X5035&lt;&gt;1,"",DATABASE!B5035)</f>
        <v/>
      </c>
      <c r="B5037" s="93">
        <f>IF(DATABASE!$X5035&lt;&gt;1,"",DATABASE!M5035)</f>
        <v/>
      </c>
      <c r="C5037" s="94">
        <f>IF(DATABASE!$X5035&lt;&gt;1,"",DATABASE!A5035)</f>
        <v/>
      </c>
      <c r="D5037" s="94">
        <f>IF(DATABASE!$X5035&lt;&gt;1,"",DATABASE!P5035)</f>
        <v/>
      </c>
      <c r="E5037" s="94">
        <f>IF(DATABASE!$X5035&lt;&gt;1,"",DATABASE!L5035)</f>
        <v/>
      </c>
      <c r="F5037" s="94">
        <f>IF(DATABASE!$X5035&lt;&gt;1,"",DATABASE!Q5035)</f>
        <v/>
      </c>
      <c r="G5037" s="94">
        <f>IF(DATABASE!$X5035&lt;&gt;1,"",DATABASE!C5035)</f>
        <v/>
      </c>
      <c r="H5037" s="94">
        <f>IF(DATABASE!$X5035&lt;&gt;1,"",DATABASE!D5035)</f>
        <v/>
      </c>
      <c r="I5037" s="93">
        <f>IF(DATABASE!$X5035&lt;&gt;1,"",DATABASE!S5035)</f>
        <v/>
      </c>
    </row>
    <row r="5038" ht="16.5" customHeight="1" s="111">
      <c r="A5038" s="92">
        <f>IF(DATABASE!$X5036&lt;&gt;1,"",DATABASE!B5036)</f>
        <v/>
      </c>
      <c r="B5038" s="93">
        <f>IF(DATABASE!$X5036&lt;&gt;1,"",DATABASE!M5036)</f>
        <v/>
      </c>
      <c r="C5038" s="94">
        <f>IF(DATABASE!$X5036&lt;&gt;1,"",DATABASE!A5036)</f>
        <v/>
      </c>
      <c r="D5038" s="94">
        <f>IF(DATABASE!$X5036&lt;&gt;1,"",DATABASE!P5036)</f>
        <v/>
      </c>
      <c r="E5038" s="94">
        <f>IF(DATABASE!$X5036&lt;&gt;1,"",DATABASE!L5036)</f>
        <v/>
      </c>
      <c r="F5038" s="94">
        <f>IF(DATABASE!$X5036&lt;&gt;1,"",DATABASE!Q5036)</f>
        <v/>
      </c>
      <c r="G5038" s="94">
        <f>IF(DATABASE!$X5036&lt;&gt;1,"",DATABASE!C5036)</f>
        <v/>
      </c>
      <c r="H5038" s="94">
        <f>IF(DATABASE!$X5036&lt;&gt;1,"",DATABASE!D5036)</f>
        <v/>
      </c>
      <c r="I5038" s="93">
        <f>IF(DATABASE!$X5036&lt;&gt;1,"",DATABASE!S5036)</f>
        <v/>
      </c>
    </row>
    <row r="5039" ht="16.5" customHeight="1" s="111">
      <c r="A5039" s="92">
        <f>IF(DATABASE!$X5037&lt;&gt;1,"",DATABASE!B5037)</f>
        <v/>
      </c>
      <c r="B5039" s="93">
        <f>IF(DATABASE!$X5037&lt;&gt;1,"",DATABASE!M5037)</f>
        <v/>
      </c>
      <c r="C5039" s="94">
        <f>IF(DATABASE!$X5037&lt;&gt;1,"",DATABASE!A5037)</f>
        <v/>
      </c>
      <c r="D5039" s="94">
        <f>IF(DATABASE!$X5037&lt;&gt;1,"",DATABASE!P5037)</f>
        <v/>
      </c>
      <c r="E5039" s="94">
        <f>IF(DATABASE!$X5037&lt;&gt;1,"",DATABASE!L5037)</f>
        <v/>
      </c>
      <c r="F5039" s="94">
        <f>IF(DATABASE!$X5037&lt;&gt;1,"",DATABASE!Q5037)</f>
        <v/>
      </c>
      <c r="G5039" s="94">
        <f>IF(DATABASE!$X5037&lt;&gt;1,"",DATABASE!C5037)</f>
        <v/>
      </c>
      <c r="H5039" s="94">
        <f>IF(DATABASE!$X5037&lt;&gt;1,"",DATABASE!D5037)</f>
        <v/>
      </c>
      <c r="I5039" s="93">
        <f>IF(DATABASE!$X5037&lt;&gt;1,"",DATABASE!S5037)</f>
        <v/>
      </c>
    </row>
    <row r="5040" ht="16.5" customHeight="1" s="111">
      <c r="A5040" s="92">
        <f>IF(DATABASE!$X5038&lt;&gt;1,"",DATABASE!B5038)</f>
        <v/>
      </c>
      <c r="B5040" s="93">
        <f>IF(DATABASE!$X5038&lt;&gt;1,"",DATABASE!M5038)</f>
        <v/>
      </c>
      <c r="C5040" s="94">
        <f>IF(DATABASE!$X5038&lt;&gt;1,"",DATABASE!A5038)</f>
        <v/>
      </c>
      <c r="D5040" s="94">
        <f>IF(DATABASE!$X5038&lt;&gt;1,"",DATABASE!P5038)</f>
        <v/>
      </c>
      <c r="E5040" s="94">
        <f>IF(DATABASE!$X5038&lt;&gt;1,"",DATABASE!L5038)</f>
        <v/>
      </c>
      <c r="F5040" s="94">
        <f>IF(DATABASE!$X5038&lt;&gt;1,"",DATABASE!Q5038)</f>
        <v/>
      </c>
      <c r="G5040" s="94">
        <f>IF(DATABASE!$X5038&lt;&gt;1,"",DATABASE!C5038)</f>
        <v/>
      </c>
      <c r="H5040" s="94">
        <f>IF(DATABASE!$X5038&lt;&gt;1,"",DATABASE!D5038)</f>
        <v/>
      </c>
      <c r="I5040" s="93">
        <f>IF(DATABASE!$X5038&lt;&gt;1,"",DATABASE!S5038)</f>
        <v/>
      </c>
    </row>
    <row r="5041" ht="16.5" customHeight="1" s="111">
      <c r="A5041" s="92">
        <f>IF(DATABASE!$X5039&lt;&gt;1,"",DATABASE!B5039)</f>
        <v/>
      </c>
      <c r="B5041" s="93">
        <f>IF(DATABASE!$X5039&lt;&gt;1,"",DATABASE!M5039)</f>
        <v/>
      </c>
      <c r="C5041" s="94">
        <f>IF(DATABASE!$X5039&lt;&gt;1,"",DATABASE!A5039)</f>
        <v/>
      </c>
      <c r="D5041" s="94">
        <f>IF(DATABASE!$X5039&lt;&gt;1,"",DATABASE!P5039)</f>
        <v/>
      </c>
      <c r="E5041" s="94">
        <f>IF(DATABASE!$X5039&lt;&gt;1,"",DATABASE!L5039)</f>
        <v/>
      </c>
      <c r="F5041" s="94">
        <f>IF(DATABASE!$X5039&lt;&gt;1,"",DATABASE!Q5039)</f>
        <v/>
      </c>
      <c r="G5041" s="94">
        <f>IF(DATABASE!$X5039&lt;&gt;1,"",DATABASE!C5039)</f>
        <v/>
      </c>
      <c r="H5041" s="94">
        <f>IF(DATABASE!$X5039&lt;&gt;1,"",DATABASE!D5039)</f>
        <v/>
      </c>
      <c r="I5041" s="93">
        <f>IF(DATABASE!$X5039&lt;&gt;1,"",DATABASE!S5039)</f>
        <v/>
      </c>
    </row>
    <row r="5042" ht="16.5" customHeight="1" s="111">
      <c r="A5042" s="92">
        <f>IF(DATABASE!$X5040&lt;&gt;1,"",DATABASE!B5040)</f>
        <v/>
      </c>
      <c r="B5042" s="93">
        <f>IF(DATABASE!$X5040&lt;&gt;1,"",DATABASE!M5040)</f>
        <v/>
      </c>
      <c r="C5042" s="94">
        <f>IF(DATABASE!$X5040&lt;&gt;1,"",DATABASE!A5040)</f>
        <v/>
      </c>
      <c r="D5042" s="94">
        <f>IF(DATABASE!$X5040&lt;&gt;1,"",DATABASE!P5040)</f>
        <v/>
      </c>
      <c r="E5042" s="94">
        <f>IF(DATABASE!$X5040&lt;&gt;1,"",DATABASE!L5040)</f>
        <v/>
      </c>
      <c r="F5042" s="94">
        <f>IF(DATABASE!$X5040&lt;&gt;1,"",DATABASE!Q5040)</f>
        <v/>
      </c>
      <c r="G5042" s="94">
        <f>IF(DATABASE!$X5040&lt;&gt;1,"",DATABASE!C5040)</f>
        <v/>
      </c>
      <c r="H5042" s="94">
        <f>IF(DATABASE!$X5040&lt;&gt;1,"",DATABASE!D5040)</f>
        <v/>
      </c>
      <c r="I5042" s="93">
        <f>IF(DATABASE!$X5040&lt;&gt;1,"",DATABASE!S5040)</f>
        <v/>
      </c>
    </row>
    <row r="5043" ht="16.5" customHeight="1" s="111">
      <c r="A5043" s="92">
        <f>IF(DATABASE!$X5041&lt;&gt;1,"",DATABASE!B5041)</f>
        <v/>
      </c>
      <c r="B5043" s="93">
        <f>IF(DATABASE!$X5041&lt;&gt;1,"",DATABASE!M5041)</f>
        <v/>
      </c>
      <c r="C5043" s="94">
        <f>IF(DATABASE!$X5041&lt;&gt;1,"",DATABASE!A5041)</f>
        <v/>
      </c>
      <c r="D5043" s="94">
        <f>IF(DATABASE!$X5041&lt;&gt;1,"",DATABASE!P5041)</f>
        <v/>
      </c>
      <c r="E5043" s="94">
        <f>IF(DATABASE!$X5041&lt;&gt;1,"",DATABASE!L5041)</f>
        <v/>
      </c>
      <c r="F5043" s="94">
        <f>IF(DATABASE!$X5041&lt;&gt;1,"",DATABASE!Q5041)</f>
        <v/>
      </c>
      <c r="G5043" s="94">
        <f>IF(DATABASE!$X5041&lt;&gt;1,"",DATABASE!C5041)</f>
        <v/>
      </c>
      <c r="H5043" s="94">
        <f>IF(DATABASE!$X5041&lt;&gt;1,"",DATABASE!D5041)</f>
        <v/>
      </c>
      <c r="I5043" s="93">
        <f>IF(DATABASE!$X5041&lt;&gt;1,"",DATABASE!S5041)</f>
        <v/>
      </c>
    </row>
    <row r="5044" ht="16.5" customHeight="1" s="111">
      <c r="A5044" s="92">
        <f>IF(DATABASE!$X5042&lt;&gt;1,"",DATABASE!B5042)</f>
        <v/>
      </c>
      <c r="B5044" s="93">
        <f>IF(DATABASE!$X5042&lt;&gt;1,"",DATABASE!M5042)</f>
        <v/>
      </c>
      <c r="C5044" s="94">
        <f>IF(DATABASE!$X5042&lt;&gt;1,"",DATABASE!A5042)</f>
        <v/>
      </c>
      <c r="D5044" s="94">
        <f>IF(DATABASE!$X5042&lt;&gt;1,"",DATABASE!P5042)</f>
        <v/>
      </c>
      <c r="E5044" s="94">
        <f>IF(DATABASE!$X5042&lt;&gt;1,"",DATABASE!L5042)</f>
        <v/>
      </c>
      <c r="F5044" s="94">
        <f>IF(DATABASE!$X5042&lt;&gt;1,"",DATABASE!Q5042)</f>
        <v/>
      </c>
      <c r="G5044" s="94">
        <f>IF(DATABASE!$X5042&lt;&gt;1,"",DATABASE!C5042)</f>
        <v/>
      </c>
      <c r="H5044" s="94">
        <f>IF(DATABASE!$X5042&lt;&gt;1,"",DATABASE!D5042)</f>
        <v/>
      </c>
      <c r="I5044" s="93">
        <f>IF(DATABASE!$X5042&lt;&gt;1,"",DATABASE!S5042)</f>
        <v/>
      </c>
    </row>
    <row r="5045" ht="16.5" customHeight="1" s="111">
      <c r="A5045" s="92">
        <f>IF(DATABASE!$X5043&lt;&gt;1,"",DATABASE!B5043)</f>
        <v/>
      </c>
      <c r="B5045" s="93">
        <f>IF(DATABASE!$X5043&lt;&gt;1,"",DATABASE!M5043)</f>
        <v/>
      </c>
      <c r="C5045" s="94">
        <f>IF(DATABASE!$X5043&lt;&gt;1,"",DATABASE!A5043)</f>
        <v/>
      </c>
      <c r="D5045" s="94">
        <f>IF(DATABASE!$X5043&lt;&gt;1,"",DATABASE!P5043)</f>
        <v/>
      </c>
      <c r="E5045" s="94">
        <f>IF(DATABASE!$X5043&lt;&gt;1,"",DATABASE!L5043)</f>
        <v/>
      </c>
      <c r="F5045" s="94">
        <f>IF(DATABASE!$X5043&lt;&gt;1,"",DATABASE!Q5043)</f>
        <v/>
      </c>
      <c r="G5045" s="94">
        <f>IF(DATABASE!$X5043&lt;&gt;1,"",DATABASE!C5043)</f>
        <v/>
      </c>
      <c r="H5045" s="94">
        <f>IF(DATABASE!$X5043&lt;&gt;1,"",DATABASE!D5043)</f>
        <v/>
      </c>
      <c r="I5045" s="93">
        <f>IF(DATABASE!$X5043&lt;&gt;1,"",DATABASE!S5043)</f>
        <v/>
      </c>
    </row>
    <row r="5046" ht="16.5" customHeight="1" s="111">
      <c r="A5046" s="92">
        <f>IF(DATABASE!$X5044&lt;&gt;1,"",DATABASE!B5044)</f>
        <v/>
      </c>
      <c r="B5046" s="93">
        <f>IF(DATABASE!$X5044&lt;&gt;1,"",DATABASE!M5044)</f>
        <v/>
      </c>
      <c r="C5046" s="94">
        <f>IF(DATABASE!$X5044&lt;&gt;1,"",DATABASE!A5044)</f>
        <v/>
      </c>
      <c r="D5046" s="94">
        <f>IF(DATABASE!$X5044&lt;&gt;1,"",DATABASE!P5044)</f>
        <v/>
      </c>
      <c r="E5046" s="94">
        <f>IF(DATABASE!$X5044&lt;&gt;1,"",DATABASE!L5044)</f>
        <v/>
      </c>
      <c r="F5046" s="94">
        <f>IF(DATABASE!$X5044&lt;&gt;1,"",DATABASE!Q5044)</f>
        <v/>
      </c>
      <c r="G5046" s="94">
        <f>IF(DATABASE!$X5044&lt;&gt;1,"",DATABASE!C5044)</f>
        <v/>
      </c>
      <c r="H5046" s="94">
        <f>IF(DATABASE!$X5044&lt;&gt;1,"",DATABASE!D5044)</f>
        <v/>
      </c>
      <c r="I5046" s="93">
        <f>IF(DATABASE!$X5044&lt;&gt;1,"",DATABASE!S5044)</f>
        <v/>
      </c>
    </row>
    <row r="5047" ht="16.5" customHeight="1" s="111">
      <c r="A5047" s="92">
        <f>IF(DATABASE!$X5045&lt;&gt;1,"",DATABASE!B5045)</f>
        <v/>
      </c>
      <c r="B5047" s="93">
        <f>IF(DATABASE!$X5045&lt;&gt;1,"",DATABASE!M5045)</f>
        <v/>
      </c>
      <c r="C5047" s="94">
        <f>IF(DATABASE!$X5045&lt;&gt;1,"",DATABASE!A5045)</f>
        <v/>
      </c>
      <c r="D5047" s="94">
        <f>IF(DATABASE!$X5045&lt;&gt;1,"",DATABASE!P5045)</f>
        <v/>
      </c>
      <c r="E5047" s="94">
        <f>IF(DATABASE!$X5045&lt;&gt;1,"",DATABASE!L5045)</f>
        <v/>
      </c>
      <c r="F5047" s="94">
        <f>IF(DATABASE!$X5045&lt;&gt;1,"",DATABASE!Q5045)</f>
        <v/>
      </c>
      <c r="G5047" s="94">
        <f>IF(DATABASE!$X5045&lt;&gt;1,"",DATABASE!C5045)</f>
        <v/>
      </c>
      <c r="H5047" s="94">
        <f>IF(DATABASE!$X5045&lt;&gt;1,"",DATABASE!D5045)</f>
        <v/>
      </c>
      <c r="I5047" s="93">
        <f>IF(DATABASE!$X5045&lt;&gt;1,"",DATABASE!S5045)</f>
        <v/>
      </c>
    </row>
    <row r="5048" ht="16.5" customHeight="1" s="111">
      <c r="A5048" s="92">
        <f>IF(DATABASE!$X5046&lt;&gt;1,"",DATABASE!B5046)</f>
        <v/>
      </c>
      <c r="B5048" s="93">
        <f>IF(DATABASE!$X5046&lt;&gt;1,"",DATABASE!M5046)</f>
        <v/>
      </c>
      <c r="C5048" s="94">
        <f>IF(DATABASE!$X5046&lt;&gt;1,"",DATABASE!A5046)</f>
        <v/>
      </c>
      <c r="D5048" s="94">
        <f>IF(DATABASE!$X5046&lt;&gt;1,"",DATABASE!P5046)</f>
        <v/>
      </c>
      <c r="E5048" s="94">
        <f>IF(DATABASE!$X5046&lt;&gt;1,"",DATABASE!L5046)</f>
        <v/>
      </c>
      <c r="F5048" s="94">
        <f>IF(DATABASE!$X5046&lt;&gt;1,"",DATABASE!Q5046)</f>
        <v/>
      </c>
      <c r="G5048" s="94">
        <f>IF(DATABASE!$X5046&lt;&gt;1,"",DATABASE!C5046)</f>
        <v/>
      </c>
      <c r="H5048" s="94">
        <f>IF(DATABASE!$X5046&lt;&gt;1,"",DATABASE!D5046)</f>
        <v/>
      </c>
      <c r="I5048" s="93">
        <f>IF(DATABASE!$X5046&lt;&gt;1,"",DATABASE!S5046)</f>
        <v/>
      </c>
    </row>
    <row r="5049" ht="16.5" customHeight="1" s="111">
      <c r="A5049" s="92">
        <f>IF(DATABASE!$X5047&lt;&gt;1,"",DATABASE!B5047)</f>
        <v/>
      </c>
      <c r="B5049" s="93">
        <f>IF(DATABASE!$X5047&lt;&gt;1,"",DATABASE!M5047)</f>
        <v/>
      </c>
      <c r="C5049" s="94">
        <f>IF(DATABASE!$X5047&lt;&gt;1,"",DATABASE!A5047)</f>
        <v/>
      </c>
      <c r="D5049" s="94">
        <f>IF(DATABASE!$X5047&lt;&gt;1,"",DATABASE!P5047)</f>
        <v/>
      </c>
      <c r="E5049" s="94">
        <f>IF(DATABASE!$X5047&lt;&gt;1,"",DATABASE!L5047)</f>
        <v/>
      </c>
      <c r="F5049" s="94">
        <f>IF(DATABASE!$X5047&lt;&gt;1,"",DATABASE!Q5047)</f>
        <v/>
      </c>
      <c r="G5049" s="94">
        <f>IF(DATABASE!$X5047&lt;&gt;1,"",DATABASE!C5047)</f>
        <v/>
      </c>
      <c r="H5049" s="94">
        <f>IF(DATABASE!$X5047&lt;&gt;1,"",DATABASE!D5047)</f>
        <v/>
      </c>
      <c r="I5049" s="93">
        <f>IF(DATABASE!$X5047&lt;&gt;1,"",DATABASE!S5047)</f>
        <v/>
      </c>
    </row>
    <row r="5050" ht="16.5" customHeight="1" s="111">
      <c r="A5050" s="92">
        <f>IF(DATABASE!$X5048&lt;&gt;1,"",DATABASE!B5048)</f>
        <v/>
      </c>
      <c r="B5050" s="93">
        <f>IF(DATABASE!$X5048&lt;&gt;1,"",DATABASE!M5048)</f>
        <v/>
      </c>
      <c r="C5050" s="94">
        <f>IF(DATABASE!$X5048&lt;&gt;1,"",DATABASE!A5048)</f>
        <v/>
      </c>
      <c r="D5050" s="94">
        <f>IF(DATABASE!$X5048&lt;&gt;1,"",DATABASE!P5048)</f>
        <v/>
      </c>
      <c r="E5050" s="94">
        <f>IF(DATABASE!$X5048&lt;&gt;1,"",DATABASE!L5048)</f>
        <v/>
      </c>
      <c r="F5050" s="94">
        <f>IF(DATABASE!$X5048&lt;&gt;1,"",DATABASE!Q5048)</f>
        <v/>
      </c>
      <c r="G5050" s="94">
        <f>IF(DATABASE!$X5048&lt;&gt;1,"",DATABASE!C5048)</f>
        <v/>
      </c>
      <c r="H5050" s="94">
        <f>IF(DATABASE!$X5048&lt;&gt;1,"",DATABASE!D5048)</f>
        <v/>
      </c>
      <c r="I5050" s="93">
        <f>IF(DATABASE!$X5048&lt;&gt;1,"",DATABASE!S5048)</f>
        <v/>
      </c>
    </row>
    <row r="5051" ht="16.5" customHeight="1" s="111">
      <c r="A5051" s="92">
        <f>IF(DATABASE!$X5049&lt;&gt;1,"",DATABASE!B5049)</f>
        <v/>
      </c>
      <c r="B5051" s="93">
        <f>IF(DATABASE!$X5049&lt;&gt;1,"",DATABASE!M5049)</f>
        <v/>
      </c>
      <c r="C5051" s="94">
        <f>IF(DATABASE!$X5049&lt;&gt;1,"",DATABASE!A5049)</f>
        <v/>
      </c>
      <c r="D5051" s="94">
        <f>IF(DATABASE!$X5049&lt;&gt;1,"",DATABASE!P5049)</f>
        <v/>
      </c>
      <c r="E5051" s="94">
        <f>IF(DATABASE!$X5049&lt;&gt;1,"",DATABASE!L5049)</f>
        <v/>
      </c>
      <c r="F5051" s="94">
        <f>IF(DATABASE!$X5049&lt;&gt;1,"",DATABASE!Q5049)</f>
        <v/>
      </c>
      <c r="G5051" s="94">
        <f>IF(DATABASE!$X5049&lt;&gt;1,"",DATABASE!C5049)</f>
        <v/>
      </c>
      <c r="H5051" s="94">
        <f>IF(DATABASE!$X5049&lt;&gt;1,"",DATABASE!D5049)</f>
        <v/>
      </c>
      <c r="I5051" s="93">
        <f>IF(DATABASE!$X5049&lt;&gt;1,"",DATABASE!S5049)</f>
        <v/>
      </c>
    </row>
    <row r="5052" ht="16.5" customHeight="1" s="111">
      <c r="A5052" s="92">
        <f>IF(DATABASE!$X5050&lt;&gt;1,"",DATABASE!B5050)</f>
        <v/>
      </c>
      <c r="B5052" s="93">
        <f>IF(DATABASE!$X5050&lt;&gt;1,"",DATABASE!M5050)</f>
        <v/>
      </c>
      <c r="C5052" s="94">
        <f>IF(DATABASE!$X5050&lt;&gt;1,"",DATABASE!A5050)</f>
        <v/>
      </c>
      <c r="D5052" s="94">
        <f>IF(DATABASE!$X5050&lt;&gt;1,"",DATABASE!P5050)</f>
        <v/>
      </c>
      <c r="E5052" s="94">
        <f>IF(DATABASE!$X5050&lt;&gt;1,"",DATABASE!L5050)</f>
        <v/>
      </c>
      <c r="F5052" s="94">
        <f>IF(DATABASE!$X5050&lt;&gt;1,"",DATABASE!Q5050)</f>
        <v/>
      </c>
      <c r="G5052" s="94">
        <f>IF(DATABASE!$X5050&lt;&gt;1,"",DATABASE!C5050)</f>
        <v/>
      </c>
      <c r="H5052" s="94">
        <f>IF(DATABASE!$X5050&lt;&gt;1,"",DATABASE!D5050)</f>
        <v/>
      </c>
      <c r="I5052" s="93">
        <f>IF(DATABASE!$X5050&lt;&gt;1,"",DATABASE!S5050)</f>
        <v/>
      </c>
    </row>
    <row r="5053" ht="16.5" customHeight="1" s="111">
      <c r="A5053" s="92">
        <f>IF(DATABASE!$X5051&lt;&gt;1,"",DATABASE!B5051)</f>
        <v/>
      </c>
      <c r="B5053" s="93">
        <f>IF(DATABASE!$X5051&lt;&gt;1,"",DATABASE!M5051)</f>
        <v/>
      </c>
      <c r="C5053" s="94">
        <f>IF(DATABASE!$X5051&lt;&gt;1,"",DATABASE!A5051)</f>
        <v/>
      </c>
      <c r="D5053" s="94">
        <f>IF(DATABASE!$X5051&lt;&gt;1,"",DATABASE!P5051)</f>
        <v/>
      </c>
      <c r="E5053" s="94">
        <f>IF(DATABASE!$X5051&lt;&gt;1,"",DATABASE!L5051)</f>
        <v/>
      </c>
      <c r="F5053" s="94">
        <f>IF(DATABASE!$X5051&lt;&gt;1,"",DATABASE!Q5051)</f>
        <v/>
      </c>
      <c r="G5053" s="94">
        <f>IF(DATABASE!$X5051&lt;&gt;1,"",DATABASE!C5051)</f>
        <v/>
      </c>
      <c r="H5053" s="94">
        <f>IF(DATABASE!$X5051&lt;&gt;1,"",DATABASE!D5051)</f>
        <v/>
      </c>
      <c r="I5053" s="93">
        <f>IF(DATABASE!$X5051&lt;&gt;1,"",DATABASE!S5051)</f>
        <v/>
      </c>
    </row>
    <row r="5054" ht="16.5" customHeight="1" s="111">
      <c r="A5054" s="92">
        <f>IF(DATABASE!$X5052&lt;&gt;1,"",DATABASE!B5052)</f>
        <v/>
      </c>
      <c r="B5054" s="93">
        <f>IF(DATABASE!$X5052&lt;&gt;1,"",DATABASE!M5052)</f>
        <v/>
      </c>
      <c r="C5054" s="94">
        <f>IF(DATABASE!$X5052&lt;&gt;1,"",DATABASE!A5052)</f>
        <v/>
      </c>
      <c r="D5054" s="94">
        <f>IF(DATABASE!$X5052&lt;&gt;1,"",DATABASE!P5052)</f>
        <v/>
      </c>
      <c r="E5054" s="94">
        <f>IF(DATABASE!$X5052&lt;&gt;1,"",DATABASE!L5052)</f>
        <v/>
      </c>
      <c r="F5054" s="94">
        <f>IF(DATABASE!$X5052&lt;&gt;1,"",DATABASE!Q5052)</f>
        <v/>
      </c>
      <c r="G5054" s="94">
        <f>IF(DATABASE!$X5052&lt;&gt;1,"",DATABASE!C5052)</f>
        <v/>
      </c>
      <c r="H5054" s="94">
        <f>IF(DATABASE!$X5052&lt;&gt;1,"",DATABASE!D5052)</f>
        <v/>
      </c>
      <c r="I5054" s="93">
        <f>IF(DATABASE!$X5052&lt;&gt;1,"",DATABASE!S5052)</f>
        <v/>
      </c>
    </row>
    <row r="5055" ht="16.5" customHeight="1" s="111">
      <c r="A5055" s="92">
        <f>IF(DATABASE!$X5053&lt;&gt;1,"",DATABASE!B5053)</f>
        <v/>
      </c>
      <c r="B5055" s="93">
        <f>IF(DATABASE!$X5053&lt;&gt;1,"",DATABASE!M5053)</f>
        <v/>
      </c>
      <c r="C5055" s="94">
        <f>IF(DATABASE!$X5053&lt;&gt;1,"",DATABASE!A5053)</f>
        <v/>
      </c>
      <c r="D5055" s="94">
        <f>IF(DATABASE!$X5053&lt;&gt;1,"",DATABASE!P5053)</f>
        <v/>
      </c>
      <c r="E5055" s="94">
        <f>IF(DATABASE!$X5053&lt;&gt;1,"",DATABASE!L5053)</f>
        <v/>
      </c>
      <c r="F5055" s="94">
        <f>IF(DATABASE!$X5053&lt;&gt;1,"",DATABASE!Q5053)</f>
        <v/>
      </c>
      <c r="G5055" s="94">
        <f>IF(DATABASE!$X5053&lt;&gt;1,"",DATABASE!C5053)</f>
        <v/>
      </c>
      <c r="H5055" s="94">
        <f>IF(DATABASE!$X5053&lt;&gt;1,"",DATABASE!D5053)</f>
        <v/>
      </c>
      <c r="I5055" s="93">
        <f>IF(DATABASE!$X5053&lt;&gt;1,"",DATABASE!S5053)</f>
        <v/>
      </c>
    </row>
    <row r="5056" ht="16.5" customHeight="1" s="111">
      <c r="A5056" s="92">
        <f>IF(DATABASE!$X5054&lt;&gt;1,"",DATABASE!B5054)</f>
        <v/>
      </c>
      <c r="B5056" s="93">
        <f>IF(DATABASE!$X5054&lt;&gt;1,"",DATABASE!M5054)</f>
        <v/>
      </c>
      <c r="C5056" s="94">
        <f>IF(DATABASE!$X5054&lt;&gt;1,"",DATABASE!A5054)</f>
        <v/>
      </c>
      <c r="D5056" s="94">
        <f>IF(DATABASE!$X5054&lt;&gt;1,"",DATABASE!P5054)</f>
        <v/>
      </c>
      <c r="E5056" s="94">
        <f>IF(DATABASE!$X5054&lt;&gt;1,"",DATABASE!L5054)</f>
        <v/>
      </c>
      <c r="F5056" s="94">
        <f>IF(DATABASE!$X5054&lt;&gt;1,"",DATABASE!Q5054)</f>
        <v/>
      </c>
      <c r="G5056" s="94">
        <f>IF(DATABASE!$X5054&lt;&gt;1,"",DATABASE!C5054)</f>
        <v/>
      </c>
      <c r="H5056" s="94">
        <f>IF(DATABASE!$X5054&lt;&gt;1,"",DATABASE!D5054)</f>
        <v/>
      </c>
      <c r="I5056" s="93">
        <f>IF(DATABASE!$X5054&lt;&gt;1,"",DATABASE!S5054)</f>
        <v/>
      </c>
    </row>
    <row r="5057" ht="16.5" customHeight="1" s="111">
      <c r="A5057" s="92">
        <f>IF(DATABASE!$X5055&lt;&gt;1,"",DATABASE!B5055)</f>
        <v/>
      </c>
      <c r="B5057" s="93">
        <f>IF(DATABASE!$X5055&lt;&gt;1,"",DATABASE!M5055)</f>
        <v/>
      </c>
      <c r="C5057" s="94">
        <f>IF(DATABASE!$X5055&lt;&gt;1,"",DATABASE!A5055)</f>
        <v/>
      </c>
      <c r="D5057" s="94">
        <f>IF(DATABASE!$X5055&lt;&gt;1,"",DATABASE!P5055)</f>
        <v/>
      </c>
      <c r="E5057" s="94">
        <f>IF(DATABASE!$X5055&lt;&gt;1,"",DATABASE!L5055)</f>
        <v/>
      </c>
      <c r="F5057" s="94">
        <f>IF(DATABASE!$X5055&lt;&gt;1,"",DATABASE!Q5055)</f>
        <v/>
      </c>
      <c r="G5057" s="94">
        <f>IF(DATABASE!$X5055&lt;&gt;1,"",DATABASE!C5055)</f>
        <v/>
      </c>
      <c r="H5057" s="94">
        <f>IF(DATABASE!$X5055&lt;&gt;1,"",DATABASE!D5055)</f>
        <v/>
      </c>
      <c r="I5057" s="93">
        <f>IF(DATABASE!$X5055&lt;&gt;1,"",DATABASE!S5055)</f>
        <v/>
      </c>
    </row>
    <row r="5058" ht="16.5" customHeight="1" s="111">
      <c r="A5058" s="92">
        <f>IF(DATABASE!$X5056&lt;&gt;1,"",DATABASE!B5056)</f>
        <v/>
      </c>
      <c r="B5058" s="93">
        <f>IF(DATABASE!$X5056&lt;&gt;1,"",DATABASE!M5056)</f>
        <v/>
      </c>
      <c r="C5058" s="94">
        <f>IF(DATABASE!$X5056&lt;&gt;1,"",DATABASE!A5056)</f>
        <v/>
      </c>
      <c r="D5058" s="94">
        <f>IF(DATABASE!$X5056&lt;&gt;1,"",DATABASE!P5056)</f>
        <v/>
      </c>
      <c r="E5058" s="94">
        <f>IF(DATABASE!$X5056&lt;&gt;1,"",DATABASE!L5056)</f>
        <v/>
      </c>
      <c r="F5058" s="94">
        <f>IF(DATABASE!$X5056&lt;&gt;1,"",DATABASE!Q5056)</f>
        <v/>
      </c>
      <c r="G5058" s="94">
        <f>IF(DATABASE!$X5056&lt;&gt;1,"",DATABASE!C5056)</f>
        <v/>
      </c>
      <c r="H5058" s="94">
        <f>IF(DATABASE!$X5056&lt;&gt;1,"",DATABASE!D5056)</f>
        <v/>
      </c>
      <c r="I5058" s="93">
        <f>IF(DATABASE!$X5056&lt;&gt;1,"",DATABASE!S5056)</f>
        <v/>
      </c>
    </row>
    <row r="5059" ht="16.5" customHeight="1" s="111">
      <c r="A5059" s="92">
        <f>IF(DATABASE!$X5057&lt;&gt;1,"",DATABASE!B5057)</f>
        <v/>
      </c>
      <c r="B5059" s="93">
        <f>IF(DATABASE!$X5057&lt;&gt;1,"",DATABASE!M5057)</f>
        <v/>
      </c>
      <c r="C5059" s="94">
        <f>IF(DATABASE!$X5057&lt;&gt;1,"",DATABASE!A5057)</f>
        <v/>
      </c>
      <c r="D5059" s="94">
        <f>IF(DATABASE!$X5057&lt;&gt;1,"",DATABASE!P5057)</f>
        <v/>
      </c>
      <c r="E5059" s="94">
        <f>IF(DATABASE!$X5057&lt;&gt;1,"",DATABASE!L5057)</f>
        <v/>
      </c>
      <c r="F5059" s="94">
        <f>IF(DATABASE!$X5057&lt;&gt;1,"",DATABASE!Q5057)</f>
        <v/>
      </c>
      <c r="G5059" s="94">
        <f>IF(DATABASE!$X5057&lt;&gt;1,"",DATABASE!C5057)</f>
        <v/>
      </c>
      <c r="H5059" s="94">
        <f>IF(DATABASE!$X5057&lt;&gt;1,"",DATABASE!D5057)</f>
        <v/>
      </c>
      <c r="I5059" s="93">
        <f>IF(DATABASE!$X5057&lt;&gt;1,"",DATABASE!S5057)</f>
        <v/>
      </c>
    </row>
    <row r="5060" ht="16.5" customHeight="1" s="111">
      <c r="A5060" s="92">
        <f>IF(DATABASE!$X5058&lt;&gt;1,"",DATABASE!B5058)</f>
        <v/>
      </c>
      <c r="B5060" s="93">
        <f>IF(DATABASE!$X5058&lt;&gt;1,"",DATABASE!M5058)</f>
        <v/>
      </c>
      <c r="C5060" s="94">
        <f>IF(DATABASE!$X5058&lt;&gt;1,"",DATABASE!A5058)</f>
        <v/>
      </c>
      <c r="D5060" s="94">
        <f>IF(DATABASE!$X5058&lt;&gt;1,"",DATABASE!P5058)</f>
        <v/>
      </c>
      <c r="E5060" s="94">
        <f>IF(DATABASE!$X5058&lt;&gt;1,"",DATABASE!L5058)</f>
        <v/>
      </c>
      <c r="F5060" s="94">
        <f>IF(DATABASE!$X5058&lt;&gt;1,"",DATABASE!Q5058)</f>
        <v/>
      </c>
      <c r="G5060" s="94">
        <f>IF(DATABASE!$X5058&lt;&gt;1,"",DATABASE!C5058)</f>
        <v/>
      </c>
      <c r="H5060" s="94">
        <f>IF(DATABASE!$X5058&lt;&gt;1,"",DATABASE!D5058)</f>
        <v/>
      </c>
      <c r="I5060" s="93">
        <f>IF(DATABASE!$X5058&lt;&gt;1,"",DATABASE!S5058)</f>
        <v/>
      </c>
    </row>
    <row r="5061" ht="16.5" customHeight="1" s="111">
      <c r="A5061" s="92">
        <f>IF(DATABASE!$X5059&lt;&gt;1,"",DATABASE!B5059)</f>
        <v/>
      </c>
      <c r="B5061" s="93">
        <f>IF(DATABASE!$X5059&lt;&gt;1,"",DATABASE!M5059)</f>
        <v/>
      </c>
      <c r="C5061" s="94">
        <f>IF(DATABASE!$X5059&lt;&gt;1,"",DATABASE!A5059)</f>
        <v/>
      </c>
      <c r="D5061" s="94">
        <f>IF(DATABASE!$X5059&lt;&gt;1,"",DATABASE!P5059)</f>
        <v/>
      </c>
      <c r="E5061" s="94">
        <f>IF(DATABASE!$X5059&lt;&gt;1,"",DATABASE!L5059)</f>
        <v/>
      </c>
      <c r="F5061" s="94">
        <f>IF(DATABASE!$X5059&lt;&gt;1,"",DATABASE!Q5059)</f>
        <v/>
      </c>
      <c r="G5061" s="94">
        <f>IF(DATABASE!$X5059&lt;&gt;1,"",DATABASE!C5059)</f>
        <v/>
      </c>
      <c r="H5061" s="94">
        <f>IF(DATABASE!$X5059&lt;&gt;1,"",DATABASE!D5059)</f>
        <v/>
      </c>
      <c r="I5061" s="93">
        <f>IF(DATABASE!$X5059&lt;&gt;1,"",DATABASE!S5059)</f>
        <v/>
      </c>
    </row>
    <row r="5062" ht="16.5" customHeight="1" s="111">
      <c r="A5062" s="92">
        <f>IF(DATABASE!$X5060&lt;&gt;1,"",DATABASE!B5060)</f>
        <v/>
      </c>
      <c r="B5062" s="93">
        <f>IF(DATABASE!$X5060&lt;&gt;1,"",DATABASE!M5060)</f>
        <v/>
      </c>
      <c r="C5062" s="94">
        <f>IF(DATABASE!$X5060&lt;&gt;1,"",DATABASE!A5060)</f>
        <v/>
      </c>
      <c r="D5062" s="94">
        <f>IF(DATABASE!$X5060&lt;&gt;1,"",DATABASE!P5060)</f>
        <v/>
      </c>
      <c r="E5062" s="94">
        <f>IF(DATABASE!$X5060&lt;&gt;1,"",DATABASE!L5060)</f>
        <v/>
      </c>
      <c r="F5062" s="94">
        <f>IF(DATABASE!$X5060&lt;&gt;1,"",DATABASE!Q5060)</f>
        <v/>
      </c>
      <c r="G5062" s="94">
        <f>IF(DATABASE!$X5060&lt;&gt;1,"",DATABASE!C5060)</f>
        <v/>
      </c>
      <c r="H5062" s="94">
        <f>IF(DATABASE!$X5060&lt;&gt;1,"",DATABASE!D5060)</f>
        <v/>
      </c>
      <c r="I5062" s="93">
        <f>IF(DATABASE!$X5060&lt;&gt;1,"",DATABASE!S5060)</f>
        <v/>
      </c>
    </row>
    <row r="5063" ht="16.5" customHeight="1" s="111">
      <c r="A5063" s="92">
        <f>IF(DATABASE!$X5061&lt;&gt;1,"",DATABASE!B5061)</f>
        <v/>
      </c>
      <c r="B5063" s="93">
        <f>IF(DATABASE!$X5061&lt;&gt;1,"",DATABASE!M5061)</f>
        <v/>
      </c>
      <c r="C5063" s="94">
        <f>IF(DATABASE!$X5061&lt;&gt;1,"",DATABASE!A5061)</f>
        <v/>
      </c>
      <c r="D5063" s="94">
        <f>IF(DATABASE!$X5061&lt;&gt;1,"",DATABASE!P5061)</f>
        <v/>
      </c>
      <c r="E5063" s="94">
        <f>IF(DATABASE!$X5061&lt;&gt;1,"",DATABASE!L5061)</f>
        <v/>
      </c>
      <c r="F5063" s="94">
        <f>IF(DATABASE!$X5061&lt;&gt;1,"",DATABASE!Q5061)</f>
        <v/>
      </c>
      <c r="G5063" s="94">
        <f>IF(DATABASE!$X5061&lt;&gt;1,"",DATABASE!C5061)</f>
        <v/>
      </c>
      <c r="H5063" s="94">
        <f>IF(DATABASE!$X5061&lt;&gt;1,"",DATABASE!D5061)</f>
        <v/>
      </c>
      <c r="I5063" s="93">
        <f>IF(DATABASE!$X5061&lt;&gt;1,"",DATABASE!S5061)</f>
        <v/>
      </c>
    </row>
    <row r="5064" ht="16.5" customHeight="1" s="111">
      <c r="A5064" s="92">
        <f>IF(DATABASE!$X5062&lt;&gt;1,"",DATABASE!B5062)</f>
        <v/>
      </c>
      <c r="B5064" s="93">
        <f>IF(DATABASE!$X5062&lt;&gt;1,"",DATABASE!M5062)</f>
        <v/>
      </c>
      <c r="C5064" s="94">
        <f>IF(DATABASE!$X5062&lt;&gt;1,"",DATABASE!A5062)</f>
        <v/>
      </c>
      <c r="D5064" s="94">
        <f>IF(DATABASE!$X5062&lt;&gt;1,"",DATABASE!P5062)</f>
        <v/>
      </c>
      <c r="E5064" s="94">
        <f>IF(DATABASE!$X5062&lt;&gt;1,"",DATABASE!L5062)</f>
        <v/>
      </c>
      <c r="F5064" s="94">
        <f>IF(DATABASE!$X5062&lt;&gt;1,"",DATABASE!Q5062)</f>
        <v/>
      </c>
      <c r="G5064" s="94">
        <f>IF(DATABASE!$X5062&lt;&gt;1,"",DATABASE!C5062)</f>
        <v/>
      </c>
      <c r="H5064" s="94">
        <f>IF(DATABASE!$X5062&lt;&gt;1,"",DATABASE!D5062)</f>
        <v/>
      </c>
      <c r="I5064" s="93">
        <f>IF(DATABASE!$X5062&lt;&gt;1,"",DATABASE!S5062)</f>
        <v/>
      </c>
    </row>
    <row r="5065" ht="16.5" customHeight="1" s="111">
      <c r="A5065" s="92">
        <f>IF(DATABASE!$X5063&lt;&gt;1,"",DATABASE!B5063)</f>
        <v/>
      </c>
      <c r="B5065" s="93">
        <f>IF(DATABASE!$X5063&lt;&gt;1,"",DATABASE!M5063)</f>
        <v/>
      </c>
      <c r="C5065" s="94">
        <f>IF(DATABASE!$X5063&lt;&gt;1,"",DATABASE!A5063)</f>
        <v/>
      </c>
      <c r="D5065" s="94">
        <f>IF(DATABASE!$X5063&lt;&gt;1,"",DATABASE!P5063)</f>
        <v/>
      </c>
      <c r="E5065" s="94">
        <f>IF(DATABASE!$X5063&lt;&gt;1,"",DATABASE!L5063)</f>
        <v/>
      </c>
      <c r="F5065" s="94">
        <f>IF(DATABASE!$X5063&lt;&gt;1,"",DATABASE!Q5063)</f>
        <v/>
      </c>
      <c r="G5065" s="94">
        <f>IF(DATABASE!$X5063&lt;&gt;1,"",DATABASE!C5063)</f>
        <v/>
      </c>
      <c r="H5065" s="94">
        <f>IF(DATABASE!$X5063&lt;&gt;1,"",DATABASE!D5063)</f>
        <v/>
      </c>
      <c r="I5065" s="93">
        <f>IF(DATABASE!$X5063&lt;&gt;1,"",DATABASE!S5063)</f>
        <v/>
      </c>
    </row>
    <row r="5066" ht="16.5" customHeight="1" s="111">
      <c r="A5066" s="92">
        <f>IF(DATABASE!$X5064&lt;&gt;1,"",DATABASE!B5064)</f>
        <v/>
      </c>
      <c r="B5066" s="93">
        <f>IF(DATABASE!$X5064&lt;&gt;1,"",DATABASE!M5064)</f>
        <v/>
      </c>
      <c r="C5066" s="94">
        <f>IF(DATABASE!$X5064&lt;&gt;1,"",DATABASE!A5064)</f>
        <v/>
      </c>
      <c r="D5066" s="94">
        <f>IF(DATABASE!$X5064&lt;&gt;1,"",DATABASE!P5064)</f>
        <v/>
      </c>
      <c r="E5066" s="94">
        <f>IF(DATABASE!$X5064&lt;&gt;1,"",DATABASE!L5064)</f>
        <v/>
      </c>
      <c r="F5066" s="94">
        <f>IF(DATABASE!$X5064&lt;&gt;1,"",DATABASE!Q5064)</f>
        <v/>
      </c>
      <c r="G5066" s="94">
        <f>IF(DATABASE!$X5064&lt;&gt;1,"",DATABASE!C5064)</f>
        <v/>
      </c>
      <c r="H5066" s="94">
        <f>IF(DATABASE!$X5064&lt;&gt;1,"",DATABASE!D5064)</f>
        <v/>
      </c>
      <c r="I5066" s="93">
        <f>IF(DATABASE!$X5064&lt;&gt;1,"",DATABASE!S5064)</f>
        <v/>
      </c>
    </row>
    <row r="5067" ht="16.5" customHeight="1" s="111">
      <c r="A5067" s="92">
        <f>IF(DATABASE!$X5065&lt;&gt;1,"",DATABASE!B5065)</f>
        <v/>
      </c>
      <c r="B5067" s="93">
        <f>IF(DATABASE!$X5065&lt;&gt;1,"",DATABASE!M5065)</f>
        <v/>
      </c>
      <c r="C5067" s="94">
        <f>IF(DATABASE!$X5065&lt;&gt;1,"",DATABASE!A5065)</f>
        <v/>
      </c>
      <c r="D5067" s="94">
        <f>IF(DATABASE!$X5065&lt;&gt;1,"",DATABASE!P5065)</f>
        <v/>
      </c>
      <c r="E5067" s="94">
        <f>IF(DATABASE!$X5065&lt;&gt;1,"",DATABASE!L5065)</f>
        <v/>
      </c>
      <c r="F5067" s="94">
        <f>IF(DATABASE!$X5065&lt;&gt;1,"",DATABASE!Q5065)</f>
        <v/>
      </c>
      <c r="G5067" s="94">
        <f>IF(DATABASE!$X5065&lt;&gt;1,"",DATABASE!C5065)</f>
        <v/>
      </c>
      <c r="H5067" s="94">
        <f>IF(DATABASE!$X5065&lt;&gt;1,"",DATABASE!D5065)</f>
        <v/>
      </c>
      <c r="I5067" s="93">
        <f>IF(DATABASE!$X5065&lt;&gt;1,"",DATABASE!S5065)</f>
        <v/>
      </c>
    </row>
    <row r="5068" ht="16.5" customHeight="1" s="111">
      <c r="A5068" s="92">
        <f>IF(DATABASE!$X5066&lt;&gt;1,"",DATABASE!B5066)</f>
        <v/>
      </c>
      <c r="B5068" s="93">
        <f>IF(DATABASE!$X5066&lt;&gt;1,"",DATABASE!M5066)</f>
        <v/>
      </c>
      <c r="C5068" s="94">
        <f>IF(DATABASE!$X5066&lt;&gt;1,"",DATABASE!A5066)</f>
        <v/>
      </c>
      <c r="D5068" s="94">
        <f>IF(DATABASE!$X5066&lt;&gt;1,"",DATABASE!P5066)</f>
        <v/>
      </c>
      <c r="E5068" s="94">
        <f>IF(DATABASE!$X5066&lt;&gt;1,"",DATABASE!L5066)</f>
        <v/>
      </c>
      <c r="F5068" s="94">
        <f>IF(DATABASE!$X5066&lt;&gt;1,"",DATABASE!Q5066)</f>
        <v/>
      </c>
      <c r="G5068" s="94">
        <f>IF(DATABASE!$X5066&lt;&gt;1,"",DATABASE!C5066)</f>
        <v/>
      </c>
      <c r="H5068" s="94">
        <f>IF(DATABASE!$X5066&lt;&gt;1,"",DATABASE!D5066)</f>
        <v/>
      </c>
      <c r="I5068" s="93">
        <f>IF(DATABASE!$X5066&lt;&gt;1,"",DATABASE!S5066)</f>
        <v/>
      </c>
    </row>
    <row r="5069" ht="16.5" customHeight="1" s="111">
      <c r="A5069" s="92">
        <f>IF(DATABASE!$X5067&lt;&gt;1,"",DATABASE!B5067)</f>
        <v/>
      </c>
      <c r="B5069" s="93">
        <f>IF(DATABASE!$X5067&lt;&gt;1,"",DATABASE!M5067)</f>
        <v/>
      </c>
      <c r="C5069" s="94">
        <f>IF(DATABASE!$X5067&lt;&gt;1,"",DATABASE!A5067)</f>
        <v/>
      </c>
      <c r="D5069" s="94">
        <f>IF(DATABASE!$X5067&lt;&gt;1,"",DATABASE!P5067)</f>
        <v/>
      </c>
      <c r="E5069" s="94">
        <f>IF(DATABASE!$X5067&lt;&gt;1,"",DATABASE!L5067)</f>
        <v/>
      </c>
      <c r="F5069" s="94">
        <f>IF(DATABASE!$X5067&lt;&gt;1,"",DATABASE!Q5067)</f>
        <v/>
      </c>
      <c r="G5069" s="94">
        <f>IF(DATABASE!$X5067&lt;&gt;1,"",DATABASE!C5067)</f>
        <v/>
      </c>
      <c r="H5069" s="94">
        <f>IF(DATABASE!$X5067&lt;&gt;1,"",DATABASE!D5067)</f>
        <v/>
      </c>
      <c r="I5069" s="93">
        <f>IF(DATABASE!$X5067&lt;&gt;1,"",DATABASE!S5067)</f>
        <v/>
      </c>
    </row>
    <row r="5070" ht="16.5" customHeight="1" s="111">
      <c r="A5070" s="92">
        <f>IF(DATABASE!$X5068&lt;&gt;1,"",DATABASE!B5068)</f>
        <v/>
      </c>
      <c r="B5070" s="93">
        <f>IF(DATABASE!$X5068&lt;&gt;1,"",DATABASE!M5068)</f>
        <v/>
      </c>
      <c r="C5070" s="94">
        <f>IF(DATABASE!$X5068&lt;&gt;1,"",DATABASE!A5068)</f>
        <v/>
      </c>
      <c r="D5070" s="94">
        <f>IF(DATABASE!$X5068&lt;&gt;1,"",DATABASE!P5068)</f>
        <v/>
      </c>
      <c r="E5070" s="94">
        <f>IF(DATABASE!$X5068&lt;&gt;1,"",DATABASE!L5068)</f>
        <v/>
      </c>
      <c r="F5070" s="94">
        <f>IF(DATABASE!$X5068&lt;&gt;1,"",DATABASE!Q5068)</f>
        <v/>
      </c>
      <c r="G5070" s="94">
        <f>IF(DATABASE!$X5068&lt;&gt;1,"",DATABASE!C5068)</f>
        <v/>
      </c>
      <c r="H5070" s="94">
        <f>IF(DATABASE!$X5068&lt;&gt;1,"",DATABASE!D5068)</f>
        <v/>
      </c>
      <c r="I5070" s="93">
        <f>IF(DATABASE!$X5068&lt;&gt;1,"",DATABASE!S5068)</f>
        <v/>
      </c>
    </row>
    <row r="5071" ht="16.5" customHeight="1" s="111">
      <c r="A5071" s="92">
        <f>IF(DATABASE!$X5069&lt;&gt;1,"",DATABASE!B5069)</f>
        <v/>
      </c>
      <c r="B5071" s="93">
        <f>IF(DATABASE!$X5069&lt;&gt;1,"",DATABASE!M5069)</f>
        <v/>
      </c>
      <c r="C5071" s="94">
        <f>IF(DATABASE!$X5069&lt;&gt;1,"",DATABASE!A5069)</f>
        <v/>
      </c>
      <c r="D5071" s="94">
        <f>IF(DATABASE!$X5069&lt;&gt;1,"",DATABASE!P5069)</f>
        <v/>
      </c>
      <c r="E5071" s="94">
        <f>IF(DATABASE!$X5069&lt;&gt;1,"",DATABASE!L5069)</f>
        <v/>
      </c>
      <c r="F5071" s="94">
        <f>IF(DATABASE!$X5069&lt;&gt;1,"",DATABASE!Q5069)</f>
        <v/>
      </c>
      <c r="G5071" s="94">
        <f>IF(DATABASE!$X5069&lt;&gt;1,"",DATABASE!C5069)</f>
        <v/>
      </c>
      <c r="H5071" s="94">
        <f>IF(DATABASE!$X5069&lt;&gt;1,"",DATABASE!D5069)</f>
        <v/>
      </c>
      <c r="I5071" s="93">
        <f>IF(DATABASE!$X5069&lt;&gt;1,"",DATABASE!S5069)</f>
        <v/>
      </c>
    </row>
    <row r="5072" ht="16.5" customHeight="1" s="111">
      <c r="A5072" s="92">
        <f>IF(DATABASE!$X5070&lt;&gt;1,"",DATABASE!B5070)</f>
        <v/>
      </c>
      <c r="B5072" s="93">
        <f>IF(DATABASE!$X5070&lt;&gt;1,"",DATABASE!M5070)</f>
        <v/>
      </c>
      <c r="C5072" s="94">
        <f>IF(DATABASE!$X5070&lt;&gt;1,"",DATABASE!A5070)</f>
        <v/>
      </c>
      <c r="D5072" s="94">
        <f>IF(DATABASE!$X5070&lt;&gt;1,"",DATABASE!P5070)</f>
        <v/>
      </c>
      <c r="E5072" s="94">
        <f>IF(DATABASE!$X5070&lt;&gt;1,"",DATABASE!L5070)</f>
        <v/>
      </c>
      <c r="F5072" s="94">
        <f>IF(DATABASE!$X5070&lt;&gt;1,"",DATABASE!Q5070)</f>
        <v/>
      </c>
      <c r="G5072" s="94">
        <f>IF(DATABASE!$X5070&lt;&gt;1,"",DATABASE!C5070)</f>
        <v/>
      </c>
      <c r="H5072" s="94">
        <f>IF(DATABASE!$X5070&lt;&gt;1,"",DATABASE!D5070)</f>
        <v/>
      </c>
      <c r="I5072" s="93">
        <f>IF(DATABASE!$X5070&lt;&gt;1,"",DATABASE!S5070)</f>
        <v/>
      </c>
    </row>
    <row r="5073" ht="16.5" customHeight="1" s="111">
      <c r="A5073" s="92">
        <f>IF(DATABASE!$X5071&lt;&gt;1,"",DATABASE!B5071)</f>
        <v/>
      </c>
      <c r="B5073" s="93">
        <f>IF(DATABASE!$X5071&lt;&gt;1,"",DATABASE!M5071)</f>
        <v/>
      </c>
      <c r="C5073" s="94">
        <f>IF(DATABASE!$X5071&lt;&gt;1,"",DATABASE!A5071)</f>
        <v/>
      </c>
      <c r="D5073" s="94">
        <f>IF(DATABASE!$X5071&lt;&gt;1,"",DATABASE!P5071)</f>
        <v/>
      </c>
      <c r="E5073" s="94">
        <f>IF(DATABASE!$X5071&lt;&gt;1,"",DATABASE!L5071)</f>
        <v/>
      </c>
      <c r="F5073" s="94">
        <f>IF(DATABASE!$X5071&lt;&gt;1,"",DATABASE!Q5071)</f>
        <v/>
      </c>
      <c r="G5073" s="94">
        <f>IF(DATABASE!$X5071&lt;&gt;1,"",DATABASE!C5071)</f>
        <v/>
      </c>
      <c r="H5073" s="94">
        <f>IF(DATABASE!$X5071&lt;&gt;1,"",DATABASE!D5071)</f>
        <v/>
      </c>
      <c r="I5073" s="93">
        <f>IF(DATABASE!$X5071&lt;&gt;1,"",DATABASE!S5071)</f>
        <v/>
      </c>
    </row>
    <row r="5074" ht="16.5" customHeight="1" s="111">
      <c r="A5074" s="92">
        <f>IF(DATABASE!$X5072&lt;&gt;1,"",DATABASE!B5072)</f>
        <v/>
      </c>
      <c r="B5074" s="93">
        <f>IF(DATABASE!$X5072&lt;&gt;1,"",DATABASE!M5072)</f>
        <v/>
      </c>
      <c r="C5074" s="94">
        <f>IF(DATABASE!$X5072&lt;&gt;1,"",DATABASE!A5072)</f>
        <v/>
      </c>
      <c r="D5074" s="94">
        <f>IF(DATABASE!$X5072&lt;&gt;1,"",DATABASE!P5072)</f>
        <v/>
      </c>
      <c r="E5074" s="94">
        <f>IF(DATABASE!$X5072&lt;&gt;1,"",DATABASE!L5072)</f>
        <v/>
      </c>
      <c r="F5074" s="94">
        <f>IF(DATABASE!$X5072&lt;&gt;1,"",DATABASE!Q5072)</f>
        <v/>
      </c>
      <c r="G5074" s="94">
        <f>IF(DATABASE!$X5072&lt;&gt;1,"",DATABASE!C5072)</f>
        <v/>
      </c>
      <c r="H5074" s="94">
        <f>IF(DATABASE!$X5072&lt;&gt;1,"",DATABASE!D5072)</f>
        <v/>
      </c>
      <c r="I5074" s="93">
        <f>IF(DATABASE!$X5072&lt;&gt;1,"",DATABASE!S5072)</f>
        <v/>
      </c>
    </row>
    <row r="5075" ht="16.5" customHeight="1" s="111">
      <c r="A5075" s="92">
        <f>IF(DATABASE!$X5073&lt;&gt;1,"",DATABASE!B5073)</f>
        <v/>
      </c>
      <c r="B5075" s="93">
        <f>IF(DATABASE!$X5073&lt;&gt;1,"",DATABASE!M5073)</f>
        <v/>
      </c>
      <c r="C5075" s="94">
        <f>IF(DATABASE!$X5073&lt;&gt;1,"",DATABASE!A5073)</f>
        <v/>
      </c>
      <c r="D5075" s="94">
        <f>IF(DATABASE!$X5073&lt;&gt;1,"",DATABASE!P5073)</f>
        <v/>
      </c>
      <c r="E5075" s="94">
        <f>IF(DATABASE!$X5073&lt;&gt;1,"",DATABASE!L5073)</f>
        <v/>
      </c>
      <c r="F5075" s="94">
        <f>IF(DATABASE!$X5073&lt;&gt;1,"",DATABASE!Q5073)</f>
        <v/>
      </c>
      <c r="G5075" s="94">
        <f>IF(DATABASE!$X5073&lt;&gt;1,"",DATABASE!C5073)</f>
        <v/>
      </c>
      <c r="H5075" s="94">
        <f>IF(DATABASE!$X5073&lt;&gt;1,"",DATABASE!D5073)</f>
        <v/>
      </c>
      <c r="I5075" s="93">
        <f>IF(DATABASE!$X5073&lt;&gt;1,"",DATABASE!S5073)</f>
        <v/>
      </c>
    </row>
    <row r="5076" ht="16.5" customHeight="1" s="111">
      <c r="A5076" s="92">
        <f>IF(DATABASE!$X5074&lt;&gt;1,"",DATABASE!B5074)</f>
        <v/>
      </c>
      <c r="B5076" s="93">
        <f>IF(DATABASE!$X5074&lt;&gt;1,"",DATABASE!M5074)</f>
        <v/>
      </c>
      <c r="C5076" s="94">
        <f>IF(DATABASE!$X5074&lt;&gt;1,"",DATABASE!A5074)</f>
        <v/>
      </c>
      <c r="D5076" s="94">
        <f>IF(DATABASE!$X5074&lt;&gt;1,"",DATABASE!P5074)</f>
        <v/>
      </c>
      <c r="E5076" s="94">
        <f>IF(DATABASE!$X5074&lt;&gt;1,"",DATABASE!L5074)</f>
        <v/>
      </c>
      <c r="F5076" s="94">
        <f>IF(DATABASE!$X5074&lt;&gt;1,"",DATABASE!Q5074)</f>
        <v/>
      </c>
      <c r="G5076" s="94">
        <f>IF(DATABASE!$X5074&lt;&gt;1,"",DATABASE!C5074)</f>
        <v/>
      </c>
      <c r="H5076" s="94">
        <f>IF(DATABASE!$X5074&lt;&gt;1,"",DATABASE!D5074)</f>
        <v/>
      </c>
      <c r="I5076" s="93">
        <f>IF(DATABASE!$X5074&lt;&gt;1,"",DATABASE!S5074)</f>
        <v/>
      </c>
    </row>
    <row r="5077" ht="16.5" customHeight="1" s="111">
      <c r="A5077" s="92">
        <f>IF(DATABASE!$X5075&lt;&gt;1,"",DATABASE!B5075)</f>
        <v/>
      </c>
      <c r="B5077" s="93">
        <f>IF(DATABASE!$X5075&lt;&gt;1,"",DATABASE!M5075)</f>
        <v/>
      </c>
      <c r="C5077" s="94">
        <f>IF(DATABASE!$X5075&lt;&gt;1,"",DATABASE!A5075)</f>
        <v/>
      </c>
      <c r="D5077" s="94">
        <f>IF(DATABASE!$X5075&lt;&gt;1,"",DATABASE!P5075)</f>
        <v/>
      </c>
      <c r="E5077" s="94">
        <f>IF(DATABASE!$X5075&lt;&gt;1,"",DATABASE!L5075)</f>
        <v/>
      </c>
      <c r="F5077" s="94">
        <f>IF(DATABASE!$X5075&lt;&gt;1,"",DATABASE!Q5075)</f>
        <v/>
      </c>
      <c r="G5077" s="94">
        <f>IF(DATABASE!$X5075&lt;&gt;1,"",DATABASE!C5075)</f>
        <v/>
      </c>
      <c r="H5077" s="94">
        <f>IF(DATABASE!$X5075&lt;&gt;1,"",DATABASE!D5075)</f>
        <v/>
      </c>
      <c r="I5077" s="93">
        <f>IF(DATABASE!$X5075&lt;&gt;1,"",DATABASE!S5075)</f>
        <v/>
      </c>
    </row>
    <row r="5078" ht="16.5" customHeight="1" s="111">
      <c r="A5078" s="92">
        <f>IF(DATABASE!$X5076&lt;&gt;1,"",DATABASE!B5076)</f>
        <v/>
      </c>
      <c r="B5078" s="93">
        <f>IF(DATABASE!$X5076&lt;&gt;1,"",DATABASE!M5076)</f>
        <v/>
      </c>
      <c r="C5078" s="94">
        <f>IF(DATABASE!$X5076&lt;&gt;1,"",DATABASE!A5076)</f>
        <v/>
      </c>
      <c r="D5078" s="94">
        <f>IF(DATABASE!$X5076&lt;&gt;1,"",DATABASE!P5076)</f>
        <v/>
      </c>
      <c r="E5078" s="94">
        <f>IF(DATABASE!$X5076&lt;&gt;1,"",DATABASE!L5076)</f>
        <v/>
      </c>
      <c r="F5078" s="94">
        <f>IF(DATABASE!$X5076&lt;&gt;1,"",DATABASE!Q5076)</f>
        <v/>
      </c>
      <c r="G5078" s="94">
        <f>IF(DATABASE!$X5076&lt;&gt;1,"",DATABASE!C5076)</f>
        <v/>
      </c>
      <c r="H5078" s="94">
        <f>IF(DATABASE!$X5076&lt;&gt;1,"",DATABASE!D5076)</f>
        <v/>
      </c>
      <c r="I5078" s="93">
        <f>IF(DATABASE!$X5076&lt;&gt;1,"",DATABASE!S5076)</f>
        <v/>
      </c>
    </row>
    <row r="5079" ht="16.5" customHeight="1" s="111">
      <c r="A5079" s="92">
        <f>IF(DATABASE!$X5077&lt;&gt;1,"",DATABASE!B5077)</f>
        <v/>
      </c>
      <c r="B5079" s="93">
        <f>IF(DATABASE!$X5077&lt;&gt;1,"",DATABASE!M5077)</f>
        <v/>
      </c>
      <c r="C5079" s="94">
        <f>IF(DATABASE!$X5077&lt;&gt;1,"",DATABASE!A5077)</f>
        <v/>
      </c>
      <c r="D5079" s="94">
        <f>IF(DATABASE!$X5077&lt;&gt;1,"",DATABASE!P5077)</f>
        <v/>
      </c>
      <c r="E5079" s="94">
        <f>IF(DATABASE!$X5077&lt;&gt;1,"",DATABASE!L5077)</f>
        <v/>
      </c>
      <c r="F5079" s="94">
        <f>IF(DATABASE!$X5077&lt;&gt;1,"",DATABASE!Q5077)</f>
        <v/>
      </c>
      <c r="G5079" s="94">
        <f>IF(DATABASE!$X5077&lt;&gt;1,"",DATABASE!C5077)</f>
        <v/>
      </c>
      <c r="H5079" s="94">
        <f>IF(DATABASE!$X5077&lt;&gt;1,"",DATABASE!D5077)</f>
        <v/>
      </c>
      <c r="I5079" s="93">
        <f>IF(DATABASE!$X5077&lt;&gt;1,"",DATABASE!S5077)</f>
        <v/>
      </c>
    </row>
    <row r="5080" ht="16.5" customHeight="1" s="111">
      <c r="A5080" s="92">
        <f>IF(DATABASE!$X5078&lt;&gt;1,"",DATABASE!B5078)</f>
        <v/>
      </c>
      <c r="B5080" s="93">
        <f>IF(DATABASE!$X5078&lt;&gt;1,"",DATABASE!M5078)</f>
        <v/>
      </c>
      <c r="C5080" s="94">
        <f>IF(DATABASE!$X5078&lt;&gt;1,"",DATABASE!A5078)</f>
        <v/>
      </c>
      <c r="D5080" s="94">
        <f>IF(DATABASE!$X5078&lt;&gt;1,"",DATABASE!P5078)</f>
        <v/>
      </c>
      <c r="E5080" s="94">
        <f>IF(DATABASE!$X5078&lt;&gt;1,"",DATABASE!L5078)</f>
        <v/>
      </c>
      <c r="F5080" s="94">
        <f>IF(DATABASE!$X5078&lt;&gt;1,"",DATABASE!Q5078)</f>
        <v/>
      </c>
      <c r="G5080" s="94">
        <f>IF(DATABASE!$X5078&lt;&gt;1,"",DATABASE!C5078)</f>
        <v/>
      </c>
      <c r="H5080" s="94">
        <f>IF(DATABASE!$X5078&lt;&gt;1,"",DATABASE!D5078)</f>
        <v/>
      </c>
      <c r="I5080" s="93">
        <f>IF(DATABASE!$X5078&lt;&gt;1,"",DATABASE!S5078)</f>
        <v/>
      </c>
    </row>
    <row r="5081" ht="16.5" customHeight="1" s="111">
      <c r="A5081" s="92">
        <f>IF(DATABASE!$X5079&lt;&gt;1,"",DATABASE!B5079)</f>
        <v/>
      </c>
      <c r="B5081" s="93">
        <f>IF(DATABASE!$X5079&lt;&gt;1,"",DATABASE!M5079)</f>
        <v/>
      </c>
      <c r="C5081" s="94">
        <f>IF(DATABASE!$X5079&lt;&gt;1,"",DATABASE!A5079)</f>
        <v/>
      </c>
      <c r="D5081" s="94">
        <f>IF(DATABASE!$X5079&lt;&gt;1,"",DATABASE!P5079)</f>
        <v/>
      </c>
      <c r="E5081" s="94">
        <f>IF(DATABASE!$X5079&lt;&gt;1,"",DATABASE!L5079)</f>
        <v/>
      </c>
      <c r="F5081" s="94">
        <f>IF(DATABASE!$X5079&lt;&gt;1,"",DATABASE!Q5079)</f>
        <v/>
      </c>
      <c r="G5081" s="94">
        <f>IF(DATABASE!$X5079&lt;&gt;1,"",DATABASE!C5079)</f>
        <v/>
      </c>
      <c r="H5081" s="94">
        <f>IF(DATABASE!$X5079&lt;&gt;1,"",DATABASE!D5079)</f>
        <v/>
      </c>
      <c r="I5081" s="93">
        <f>IF(DATABASE!$X5079&lt;&gt;1,"",DATABASE!S5079)</f>
        <v/>
      </c>
    </row>
    <row r="5082" ht="16.5" customHeight="1" s="111">
      <c r="A5082" s="92">
        <f>IF(DATABASE!$X5080&lt;&gt;1,"",DATABASE!B5080)</f>
        <v/>
      </c>
      <c r="B5082" s="93">
        <f>IF(DATABASE!$X5080&lt;&gt;1,"",DATABASE!M5080)</f>
        <v/>
      </c>
      <c r="C5082" s="94">
        <f>IF(DATABASE!$X5080&lt;&gt;1,"",DATABASE!A5080)</f>
        <v/>
      </c>
      <c r="D5082" s="94">
        <f>IF(DATABASE!$X5080&lt;&gt;1,"",DATABASE!P5080)</f>
        <v/>
      </c>
      <c r="E5082" s="94">
        <f>IF(DATABASE!$X5080&lt;&gt;1,"",DATABASE!L5080)</f>
        <v/>
      </c>
      <c r="F5082" s="94">
        <f>IF(DATABASE!$X5080&lt;&gt;1,"",DATABASE!Q5080)</f>
        <v/>
      </c>
      <c r="G5082" s="94">
        <f>IF(DATABASE!$X5080&lt;&gt;1,"",DATABASE!C5080)</f>
        <v/>
      </c>
      <c r="H5082" s="94">
        <f>IF(DATABASE!$X5080&lt;&gt;1,"",DATABASE!D5080)</f>
        <v/>
      </c>
      <c r="I5082" s="93">
        <f>IF(DATABASE!$X5080&lt;&gt;1,"",DATABASE!S5080)</f>
        <v/>
      </c>
    </row>
    <row r="5083" ht="16.5" customHeight="1" s="111">
      <c r="A5083" s="92">
        <f>IF(DATABASE!$X5081&lt;&gt;1,"",DATABASE!B5081)</f>
        <v/>
      </c>
      <c r="B5083" s="93">
        <f>IF(DATABASE!$X5081&lt;&gt;1,"",DATABASE!M5081)</f>
        <v/>
      </c>
      <c r="C5083" s="94">
        <f>IF(DATABASE!$X5081&lt;&gt;1,"",DATABASE!A5081)</f>
        <v/>
      </c>
      <c r="D5083" s="94">
        <f>IF(DATABASE!$X5081&lt;&gt;1,"",DATABASE!P5081)</f>
        <v/>
      </c>
      <c r="E5083" s="94">
        <f>IF(DATABASE!$X5081&lt;&gt;1,"",DATABASE!L5081)</f>
        <v/>
      </c>
      <c r="F5083" s="94">
        <f>IF(DATABASE!$X5081&lt;&gt;1,"",DATABASE!Q5081)</f>
        <v/>
      </c>
      <c r="G5083" s="94">
        <f>IF(DATABASE!$X5081&lt;&gt;1,"",DATABASE!C5081)</f>
        <v/>
      </c>
      <c r="H5083" s="94">
        <f>IF(DATABASE!$X5081&lt;&gt;1,"",DATABASE!D5081)</f>
        <v/>
      </c>
      <c r="I5083" s="93">
        <f>IF(DATABASE!$X5081&lt;&gt;1,"",DATABASE!S5081)</f>
        <v/>
      </c>
    </row>
    <row r="5084" ht="16.5" customHeight="1" s="111">
      <c r="A5084" s="92">
        <f>IF(DATABASE!$X5082&lt;&gt;1,"",DATABASE!B5082)</f>
        <v/>
      </c>
      <c r="B5084" s="93">
        <f>IF(DATABASE!$X5082&lt;&gt;1,"",DATABASE!M5082)</f>
        <v/>
      </c>
      <c r="C5084" s="94">
        <f>IF(DATABASE!$X5082&lt;&gt;1,"",DATABASE!A5082)</f>
        <v/>
      </c>
      <c r="D5084" s="94">
        <f>IF(DATABASE!$X5082&lt;&gt;1,"",DATABASE!P5082)</f>
        <v/>
      </c>
      <c r="E5084" s="94">
        <f>IF(DATABASE!$X5082&lt;&gt;1,"",DATABASE!L5082)</f>
        <v/>
      </c>
      <c r="F5084" s="94">
        <f>IF(DATABASE!$X5082&lt;&gt;1,"",DATABASE!Q5082)</f>
        <v/>
      </c>
      <c r="G5084" s="94">
        <f>IF(DATABASE!$X5082&lt;&gt;1,"",DATABASE!C5082)</f>
        <v/>
      </c>
      <c r="H5084" s="94">
        <f>IF(DATABASE!$X5082&lt;&gt;1,"",DATABASE!D5082)</f>
        <v/>
      </c>
      <c r="I5084" s="93">
        <f>IF(DATABASE!$X5082&lt;&gt;1,"",DATABASE!S5082)</f>
        <v/>
      </c>
    </row>
    <row r="5085" ht="16.5" customHeight="1" s="111">
      <c r="A5085" s="92">
        <f>IF(DATABASE!$X5083&lt;&gt;1,"",DATABASE!B5083)</f>
        <v/>
      </c>
      <c r="B5085" s="93">
        <f>IF(DATABASE!$X5083&lt;&gt;1,"",DATABASE!M5083)</f>
        <v/>
      </c>
      <c r="C5085" s="94">
        <f>IF(DATABASE!$X5083&lt;&gt;1,"",DATABASE!A5083)</f>
        <v/>
      </c>
      <c r="D5085" s="94">
        <f>IF(DATABASE!$X5083&lt;&gt;1,"",DATABASE!P5083)</f>
        <v/>
      </c>
      <c r="E5085" s="94">
        <f>IF(DATABASE!$X5083&lt;&gt;1,"",DATABASE!L5083)</f>
        <v/>
      </c>
      <c r="F5085" s="94">
        <f>IF(DATABASE!$X5083&lt;&gt;1,"",DATABASE!Q5083)</f>
        <v/>
      </c>
      <c r="G5085" s="94">
        <f>IF(DATABASE!$X5083&lt;&gt;1,"",DATABASE!C5083)</f>
        <v/>
      </c>
      <c r="H5085" s="94">
        <f>IF(DATABASE!$X5083&lt;&gt;1,"",DATABASE!D5083)</f>
        <v/>
      </c>
      <c r="I5085" s="93">
        <f>IF(DATABASE!$X5083&lt;&gt;1,"",DATABASE!S5083)</f>
        <v/>
      </c>
    </row>
    <row r="5086" ht="16.5" customHeight="1" s="111">
      <c r="A5086" s="92">
        <f>IF(DATABASE!$X5084&lt;&gt;1,"",DATABASE!B5084)</f>
        <v/>
      </c>
      <c r="B5086" s="93">
        <f>IF(DATABASE!$X5084&lt;&gt;1,"",DATABASE!M5084)</f>
        <v/>
      </c>
      <c r="C5086" s="94">
        <f>IF(DATABASE!$X5084&lt;&gt;1,"",DATABASE!A5084)</f>
        <v/>
      </c>
      <c r="D5086" s="94">
        <f>IF(DATABASE!$X5084&lt;&gt;1,"",DATABASE!P5084)</f>
        <v/>
      </c>
      <c r="E5086" s="94">
        <f>IF(DATABASE!$X5084&lt;&gt;1,"",DATABASE!L5084)</f>
        <v/>
      </c>
      <c r="F5086" s="94">
        <f>IF(DATABASE!$X5084&lt;&gt;1,"",DATABASE!Q5084)</f>
        <v/>
      </c>
      <c r="G5086" s="94">
        <f>IF(DATABASE!$X5084&lt;&gt;1,"",DATABASE!C5084)</f>
        <v/>
      </c>
      <c r="H5086" s="94">
        <f>IF(DATABASE!$X5084&lt;&gt;1,"",DATABASE!D5084)</f>
        <v/>
      </c>
      <c r="I5086" s="93">
        <f>IF(DATABASE!$X5084&lt;&gt;1,"",DATABASE!S5084)</f>
        <v/>
      </c>
    </row>
    <row r="5087" ht="16.5" customHeight="1" s="111">
      <c r="A5087" s="92">
        <f>IF(DATABASE!$X5085&lt;&gt;1,"",DATABASE!B5085)</f>
        <v/>
      </c>
      <c r="B5087" s="93">
        <f>IF(DATABASE!$X5085&lt;&gt;1,"",DATABASE!M5085)</f>
        <v/>
      </c>
      <c r="C5087" s="94">
        <f>IF(DATABASE!$X5085&lt;&gt;1,"",DATABASE!A5085)</f>
        <v/>
      </c>
      <c r="D5087" s="94">
        <f>IF(DATABASE!$X5085&lt;&gt;1,"",DATABASE!P5085)</f>
        <v/>
      </c>
      <c r="E5087" s="94">
        <f>IF(DATABASE!$X5085&lt;&gt;1,"",DATABASE!L5085)</f>
        <v/>
      </c>
      <c r="F5087" s="94">
        <f>IF(DATABASE!$X5085&lt;&gt;1,"",DATABASE!Q5085)</f>
        <v/>
      </c>
      <c r="G5087" s="94">
        <f>IF(DATABASE!$X5085&lt;&gt;1,"",DATABASE!C5085)</f>
        <v/>
      </c>
      <c r="H5087" s="94">
        <f>IF(DATABASE!$X5085&lt;&gt;1,"",DATABASE!D5085)</f>
        <v/>
      </c>
      <c r="I5087" s="93">
        <f>IF(DATABASE!$X5085&lt;&gt;1,"",DATABASE!S5085)</f>
        <v/>
      </c>
    </row>
    <row r="5088" ht="16.5" customHeight="1" s="111">
      <c r="A5088" s="92">
        <f>IF(DATABASE!$X5086&lt;&gt;1,"",DATABASE!B5086)</f>
        <v/>
      </c>
      <c r="B5088" s="93">
        <f>IF(DATABASE!$X5086&lt;&gt;1,"",DATABASE!M5086)</f>
        <v/>
      </c>
      <c r="C5088" s="94">
        <f>IF(DATABASE!$X5086&lt;&gt;1,"",DATABASE!A5086)</f>
        <v/>
      </c>
      <c r="D5088" s="94">
        <f>IF(DATABASE!$X5086&lt;&gt;1,"",DATABASE!P5086)</f>
        <v/>
      </c>
      <c r="E5088" s="94">
        <f>IF(DATABASE!$X5086&lt;&gt;1,"",DATABASE!L5086)</f>
        <v/>
      </c>
      <c r="F5088" s="94">
        <f>IF(DATABASE!$X5086&lt;&gt;1,"",DATABASE!Q5086)</f>
        <v/>
      </c>
      <c r="G5088" s="94">
        <f>IF(DATABASE!$X5086&lt;&gt;1,"",DATABASE!C5086)</f>
        <v/>
      </c>
      <c r="H5088" s="94">
        <f>IF(DATABASE!$X5086&lt;&gt;1,"",DATABASE!D5086)</f>
        <v/>
      </c>
      <c r="I5088" s="93">
        <f>IF(DATABASE!$X5086&lt;&gt;1,"",DATABASE!S5086)</f>
        <v/>
      </c>
    </row>
    <row r="5089" ht="16.5" customHeight="1" s="111">
      <c r="A5089" s="92">
        <f>IF(DATABASE!$X5087&lt;&gt;1,"",DATABASE!B5087)</f>
        <v/>
      </c>
      <c r="B5089" s="93">
        <f>IF(DATABASE!$X5087&lt;&gt;1,"",DATABASE!M5087)</f>
        <v/>
      </c>
      <c r="C5089" s="94">
        <f>IF(DATABASE!$X5087&lt;&gt;1,"",DATABASE!A5087)</f>
        <v/>
      </c>
      <c r="D5089" s="94">
        <f>IF(DATABASE!$X5087&lt;&gt;1,"",DATABASE!P5087)</f>
        <v/>
      </c>
      <c r="E5089" s="94">
        <f>IF(DATABASE!$X5087&lt;&gt;1,"",DATABASE!L5087)</f>
        <v/>
      </c>
      <c r="F5089" s="94">
        <f>IF(DATABASE!$X5087&lt;&gt;1,"",DATABASE!Q5087)</f>
        <v/>
      </c>
      <c r="G5089" s="94">
        <f>IF(DATABASE!$X5087&lt;&gt;1,"",DATABASE!C5087)</f>
        <v/>
      </c>
      <c r="H5089" s="94">
        <f>IF(DATABASE!$X5087&lt;&gt;1,"",DATABASE!D5087)</f>
        <v/>
      </c>
      <c r="I5089" s="93">
        <f>IF(DATABASE!$X5087&lt;&gt;1,"",DATABASE!S5087)</f>
        <v/>
      </c>
    </row>
    <row r="5090" ht="16.5" customHeight="1" s="111">
      <c r="A5090" s="92">
        <f>IF(DATABASE!$X5088&lt;&gt;1,"",DATABASE!B5088)</f>
        <v/>
      </c>
      <c r="B5090" s="93">
        <f>IF(DATABASE!$X5088&lt;&gt;1,"",DATABASE!M5088)</f>
        <v/>
      </c>
      <c r="C5090" s="94">
        <f>IF(DATABASE!$X5088&lt;&gt;1,"",DATABASE!A5088)</f>
        <v/>
      </c>
      <c r="D5090" s="94">
        <f>IF(DATABASE!$X5088&lt;&gt;1,"",DATABASE!P5088)</f>
        <v/>
      </c>
      <c r="E5090" s="94">
        <f>IF(DATABASE!$X5088&lt;&gt;1,"",DATABASE!L5088)</f>
        <v/>
      </c>
      <c r="F5090" s="94">
        <f>IF(DATABASE!$X5088&lt;&gt;1,"",DATABASE!Q5088)</f>
        <v/>
      </c>
      <c r="G5090" s="94">
        <f>IF(DATABASE!$X5088&lt;&gt;1,"",DATABASE!C5088)</f>
        <v/>
      </c>
      <c r="H5090" s="94">
        <f>IF(DATABASE!$X5088&lt;&gt;1,"",DATABASE!D5088)</f>
        <v/>
      </c>
      <c r="I5090" s="93">
        <f>IF(DATABASE!$X5088&lt;&gt;1,"",DATABASE!S5088)</f>
        <v/>
      </c>
    </row>
    <row r="5091" ht="16.5" customHeight="1" s="111">
      <c r="A5091" s="92">
        <f>IF(DATABASE!$X5089&lt;&gt;1,"",DATABASE!B5089)</f>
        <v/>
      </c>
      <c r="B5091" s="93">
        <f>IF(DATABASE!$X5089&lt;&gt;1,"",DATABASE!M5089)</f>
        <v/>
      </c>
      <c r="C5091" s="94">
        <f>IF(DATABASE!$X5089&lt;&gt;1,"",DATABASE!A5089)</f>
        <v/>
      </c>
      <c r="D5091" s="94">
        <f>IF(DATABASE!$X5089&lt;&gt;1,"",DATABASE!P5089)</f>
        <v/>
      </c>
      <c r="E5091" s="94">
        <f>IF(DATABASE!$X5089&lt;&gt;1,"",DATABASE!L5089)</f>
        <v/>
      </c>
      <c r="F5091" s="94">
        <f>IF(DATABASE!$X5089&lt;&gt;1,"",DATABASE!Q5089)</f>
        <v/>
      </c>
      <c r="G5091" s="94">
        <f>IF(DATABASE!$X5089&lt;&gt;1,"",DATABASE!C5089)</f>
        <v/>
      </c>
      <c r="H5091" s="94">
        <f>IF(DATABASE!$X5089&lt;&gt;1,"",DATABASE!D5089)</f>
        <v/>
      </c>
      <c r="I5091" s="93">
        <f>IF(DATABASE!$X5089&lt;&gt;1,"",DATABASE!S5089)</f>
        <v/>
      </c>
    </row>
    <row r="5092" ht="16.5" customHeight="1" s="111">
      <c r="A5092" s="92">
        <f>IF(DATABASE!$X5090&lt;&gt;1,"",DATABASE!B5090)</f>
        <v/>
      </c>
      <c r="B5092" s="93">
        <f>IF(DATABASE!$X5090&lt;&gt;1,"",DATABASE!M5090)</f>
        <v/>
      </c>
      <c r="C5092" s="94">
        <f>IF(DATABASE!$X5090&lt;&gt;1,"",DATABASE!A5090)</f>
        <v/>
      </c>
      <c r="D5092" s="94">
        <f>IF(DATABASE!$X5090&lt;&gt;1,"",DATABASE!P5090)</f>
        <v/>
      </c>
      <c r="E5092" s="94">
        <f>IF(DATABASE!$X5090&lt;&gt;1,"",DATABASE!L5090)</f>
        <v/>
      </c>
      <c r="F5092" s="94">
        <f>IF(DATABASE!$X5090&lt;&gt;1,"",DATABASE!Q5090)</f>
        <v/>
      </c>
      <c r="G5092" s="94">
        <f>IF(DATABASE!$X5090&lt;&gt;1,"",DATABASE!C5090)</f>
        <v/>
      </c>
      <c r="H5092" s="94">
        <f>IF(DATABASE!$X5090&lt;&gt;1,"",DATABASE!D5090)</f>
        <v/>
      </c>
      <c r="I5092" s="93">
        <f>IF(DATABASE!$X5090&lt;&gt;1,"",DATABASE!S5090)</f>
        <v/>
      </c>
    </row>
    <row r="5093" ht="16.5" customHeight="1" s="111">
      <c r="A5093" s="92">
        <f>IF(DATABASE!$X5091&lt;&gt;1,"",DATABASE!B5091)</f>
        <v/>
      </c>
      <c r="B5093" s="93">
        <f>IF(DATABASE!$X5091&lt;&gt;1,"",DATABASE!M5091)</f>
        <v/>
      </c>
      <c r="C5093" s="94">
        <f>IF(DATABASE!$X5091&lt;&gt;1,"",DATABASE!A5091)</f>
        <v/>
      </c>
      <c r="D5093" s="94">
        <f>IF(DATABASE!$X5091&lt;&gt;1,"",DATABASE!P5091)</f>
        <v/>
      </c>
      <c r="E5093" s="94">
        <f>IF(DATABASE!$X5091&lt;&gt;1,"",DATABASE!L5091)</f>
        <v/>
      </c>
      <c r="F5093" s="94">
        <f>IF(DATABASE!$X5091&lt;&gt;1,"",DATABASE!Q5091)</f>
        <v/>
      </c>
      <c r="G5093" s="94">
        <f>IF(DATABASE!$X5091&lt;&gt;1,"",DATABASE!C5091)</f>
        <v/>
      </c>
      <c r="H5093" s="94">
        <f>IF(DATABASE!$X5091&lt;&gt;1,"",DATABASE!D5091)</f>
        <v/>
      </c>
      <c r="I5093" s="93">
        <f>IF(DATABASE!$X5091&lt;&gt;1,"",DATABASE!S5091)</f>
        <v/>
      </c>
    </row>
    <row r="5094" ht="16.5" customHeight="1" s="111">
      <c r="A5094" s="92">
        <f>IF(DATABASE!$X5092&lt;&gt;1,"",DATABASE!B5092)</f>
        <v/>
      </c>
      <c r="B5094" s="93">
        <f>IF(DATABASE!$X5092&lt;&gt;1,"",DATABASE!M5092)</f>
        <v/>
      </c>
      <c r="C5094" s="94">
        <f>IF(DATABASE!$X5092&lt;&gt;1,"",DATABASE!A5092)</f>
        <v/>
      </c>
      <c r="D5094" s="94">
        <f>IF(DATABASE!$X5092&lt;&gt;1,"",DATABASE!P5092)</f>
        <v/>
      </c>
      <c r="E5094" s="94">
        <f>IF(DATABASE!$X5092&lt;&gt;1,"",DATABASE!L5092)</f>
        <v/>
      </c>
      <c r="F5094" s="94">
        <f>IF(DATABASE!$X5092&lt;&gt;1,"",DATABASE!Q5092)</f>
        <v/>
      </c>
      <c r="G5094" s="94">
        <f>IF(DATABASE!$X5092&lt;&gt;1,"",DATABASE!C5092)</f>
        <v/>
      </c>
      <c r="H5094" s="94">
        <f>IF(DATABASE!$X5092&lt;&gt;1,"",DATABASE!D5092)</f>
        <v/>
      </c>
      <c r="I5094" s="93">
        <f>IF(DATABASE!$X5092&lt;&gt;1,"",DATABASE!S5092)</f>
        <v/>
      </c>
    </row>
    <row r="5095" ht="16.5" customHeight="1" s="111">
      <c r="A5095" s="92">
        <f>IF(DATABASE!$X5093&lt;&gt;1,"",DATABASE!B5093)</f>
        <v/>
      </c>
      <c r="B5095" s="93">
        <f>IF(DATABASE!$X5093&lt;&gt;1,"",DATABASE!M5093)</f>
        <v/>
      </c>
      <c r="C5095" s="94">
        <f>IF(DATABASE!$X5093&lt;&gt;1,"",DATABASE!A5093)</f>
        <v/>
      </c>
      <c r="D5095" s="94">
        <f>IF(DATABASE!$X5093&lt;&gt;1,"",DATABASE!P5093)</f>
        <v/>
      </c>
      <c r="E5095" s="94">
        <f>IF(DATABASE!$X5093&lt;&gt;1,"",DATABASE!L5093)</f>
        <v/>
      </c>
      <c r="F5095" s="94">
        <f>IF(DATABASE!$X5093&lt;&gt;1,"",DATABASE!Q5093)</f>
        <v/>
      </c>
      <c r="G5095" s="94">
        <f>IF(DATABASE!$X5093&lt;&gt;1,"",DATABASE!C5093)</f>
        <v/>
      </c>
      <c r="H5095" s="94">
        <f>IF(DATABASE!$X5093&lt;&gt;1,"",DATABASE!D5093)</f>
        <v/>
      </c>
      <c r="I5095" s="93">
        <f>IF(DATABASE!$X5093&lt;&gt;1,"",DATABASE!S5093)</f>
        <v/>
      </c>
    </row>
    <row r="5096" ht="16.5" customHeight="1" s="111">
      <c r="A5096" s="92">
        <f>IF(DATABASE!$X5094&lt;&gt;1,"",DATABASE!B5094)</f>
        <v/>
      </c>
      <c r="B5096" s="93">
        <f>IF(DATABASE!$X5094&lt;&gt;1,"",DATABASE!M5094)</f>
        <v/>
      </c>
      <c r="C5096" s="94">
        <f>IF(DATABASE!$X5094&lt;&gt;1,"",DATABASE!A5094)</f>
        <v/>
      </c>
      <c r="D5096" s="94">
        <f>IF(DATABASE!$X5094&lt;&gt;1,"",DATABASE!P5094)</f>
        <v/>
      </c>
      <c r="E5096" s="94">
        <f>IF(DATABASE!$X5094&lt;&gt;1,"",DATABASE!L5094)</f>
        <v/>
      </c>
      <c r="F5096" s="94">
        <f>IF(DATABASE!$X5094&lt;&gt;1,"",DATABASE!Q5094)</f>
        <v/>
      </c>
      <c r="G5096" s="94">
        <f>IF(DATABASE!$X5094&lt;&gt;1,"",DATABASE!C5094)</f>
        <v/>
      </c>
      <c r="H5096" s="94">
        <f>IF(DATABASE!$X5094&lt;&gt;1,"",DATABASE!D5094)</f>
        <v/>
      </c>
      <c r="I5096" s="93">
        <f>IF(DATABASE!$X5094&lt;&gt;1,"",DATABASE!S5094)</f>
        <v/>
      </c>
    </row>
    <row r="5097" ht="16.5" customHeight="1" s="111">
      <c r="A5097" s="92">
        <f>IF(DATABASE!$X5095&lt;&gt;1,"",DATABASE!B5095)</f>
        <v/>
      </c>
      <c r="B5097" s="93">
        <f>IF(DATABASE!$X5095&lt;&gt;1,"",DATABASE!M5095)</f>
        <v/>
      </c>
      <c r="C5097" s="94">
        <f>IF(DATABASE!$X5095&lt;&gt;1,"",DATABASE!A5095)</f>
        <v/>
      </c>
      <c r="D5097" s="94">
        <f>IF(DATABASE!$X5095&lt;&gt;1,"",DATABASE!P5095)</f>
        <v/>
      </c>
      <c r="E5097" s="94">
        <f>IF(DATABASE!$X5095&lt;&gt;1,"",DATABASE!L5095)</f>
        <v/>
      </c>
      <c r="F5097" s="94">
        <f>IF(DATABASE!$X5095&lt;&gt;1,"",DATABASE!Q5095)</f>
        <v/>
      </c>
      <c r="G5097" s="94">
        <f>IF(DATABASE!$X5095&lt;&gt;1,"",DATABASE!C5095)</f>
        <v/>
      </c>
      <c r="H5097" s="94">
        <f>IF(DATABASE!$X5095&lt;&gt;1,"",DATABASE!D5095)</f>
        <v/>
      </c>
      <c r="I5097" s="93">
        <f>IF(DATABASE!$X5095&lt;&gt;1,"",DATABASE!S5095)</f>
        <v/>
      </c>
    </row>
    <row r="5098" ht="16.5" customHeight="1" s="111">
      <c r="A5098" s="92">
        <f>IF(DATABASE!$X5096&lt;&gt;1,"",DATABASE!B5096)</f>
        <v/>
      </c>
      <c r="B5098" s="93">
        <f>IF(DATABASE!$X5096&lt;&gt;1,"",DATABASE!M5096)</f>
        <v/>
      </c>
      <c r="C5098" s="94">
        <f>IF(DATABASE!$X5096&lt;&gt;1,"",DATABASE!A5096)</f>
        <v/>
      </c>
      <c r="D5098" s="94">
        <f>IF(DATABASE!$X5096&lt;&gt;1,"",DATABASE!P5096)</f>
        <v/>
      </c>
      <c r="E5098" s="94">
        <f>IF(DATABASE!$X5096&lt;&gt;1,"",DATABASE!L5096)</f>
        <v/>
      </c>
      <c r="F5098" s="94">
        <f>IF(DATABASE!$X5096&lt;&gt;1,"",DATABASE!Q5096)</f>
        <v/>
      </c>
      <c r="G5098" s="94">
        <f>IF(DATABASE!$X5096&lt;&gt;1,"",DATABASE!C5096)</f>
        <v/>
      </c>
      <c r="H5098" s="94">
        <f>IF(DATABASE!$X5096&lt;&gt;1,"",DATABASE!D5096)</f>
        <v/>
      </c>
      <c r="I5098" s="93">
        <f>IF(DATABASE!$X5096&lt;&gt;1,"",DATABASE!S5096)</f>
        <v/>
      </c>
    </row>
    <row r="5099" ht="16.5" customHeight="1" s="111">
      <c r="A5099" s="92">
        <f>IF(DATABASE!$X5097&lt;&gt;1,"",DATABASE!B5097)</f>
        <v/>
      </c>
      <c r="B5099" s="93">
        <f>IF(DATABASE!$X5097&lt;&gt;1,"",DATABASE!M5097)</f>
        <v/>
      </c>
      <c r="C5099" s="94">
        <f>IF(DATABASE!$X5097&lt;&gt;1,"",DATABASE!A5097)</f>
        <v/>
      </c>
      <c r="D5099" s="94">
        <f>IF(DATABASE!$X5097&lt;&gt;1,"",DATABASE!P5097)</f>
        <v/>
      </c>
      <c r="E5099" s="94">
        <f>IF(DATABASE!$X5097&lt;&gt;1,"",DATABASE!L5097)</f>
        <v/>
      </c>
      <c r="F5099" s="94">
        <f>IF(DATABASE!$X5097&lt;&gt;1,"",DATABASE!Q5097)</f>
        <v/>
      </c>
      <c r="G5099" s="94">
        <f>IF(DATABASE!$X5097&lt;&gt;1,"",DATABASE!C5097)</f>
        <v/>
      </c>
      <c r="H5099" s="94">
        <f>IF(DATABASE!$X5097&lt;&gt;1,"",DATABASE!D5097)</f>
        <v/>
      </c>
      <c r="I5099" s="93">
        <f>IF(DATABASE!$X5097&lt;&gt;1,"",DATABASE!S5097)</f>
        <v/>
      </c>
    </row>
    <row r="5100" ht="16.5" customHeight="1" s="111">
      <c r="A5100" s="92">
        <f>IF(DATABASE!$X5098&lt;&gt;1,"",DATABASE!B5098)</f>
        <v/>
      </c>
      <c r="B5100" s="93">
        <f>IF(DATABASE!$X5098&lt;&gt;1,"",DATABASE!M5098)</f>
        <v/>
      </c>
      <c r="C5100" s="94">
        <f>IF(DATABASE!$X5098&lt;&gt;1,"",DATABASE!A5098)</f>
        <v/>
      </c>
      <c r="D5100" s="94">
        <f>IF(DATABASE!$X5098&lt;&gt;1,"",DATABASE!P5098)</f>
        <v/>
      </c>
      <c r="E5100" s="94">
        <f>IF(DATABASE!$X5098&lt;&gt;1,"",DATABASE!L5098)</f>
        <v/>
      </c>
      <c r="F5100" s="94">
        <f>IF(DATABASE!$X5098&lt;&gt;1,"",DATABASE!Q5098)</f>
        <v/>
      </c>
      <c r="G5100" s="94">
        <f>IF(DATABASE!$X5098&lt;&gt;1,"",DATABASE!C5098)</f>
        <v/>
      </c>
      <c r="H5100" s="94">
        <f>IF(DATABASE!$X5098&lt;&gt;1,"",DATABASE!D5098)</f>
        <v/>
      </c>
      <c r="I5100" s="93">
        <f>IF(DATABASE!$X5098&lt;&gt;1,"",DATABASE!S5098)</f>
        <v/>
      </c>
    </row>
    <row r="5101" ht="16.5" customHeight="1" s="111">
      <c r="A5101" s="92">
        <f>IF(DATABASE!$X5099&lt;&gt;1,"",DATABASE!B5099)</f>
        <v/>
      </c>
      <c r="B5101" s="93">
        <f>IF(DATABASE!$X5099&lt;&gt;1,"",DATABASE!M5099)</f>
        <v/>
      </c>
      <c r="C5101" s="94">
        <f>IF(DATABASE!$X5099&lt;&gt;1,"",DATABASE!A5099)</f>
        <v/>
      </c>
      <c r="D5101" s="94">
        <f>IF(DATABASE!$X5099&lt;&gt;1,"",DATABASE!P5099)</f>
        <v/>
      </c>
      <c r="E5101" s="94">
        <f>IF(DATABASE!$X5099&lt;&gt;1,"",DATABASE!L5099)</f>
        <v/>
      </c>
      <c r="F5101" s="94">
        <f>IF(DATABASE!$X5099&lt;&gt;1,"",DATABASE!Q5099)</f>
        <v/>
      </c>
      <c r="G5101" s="94">
        <f>IF(DATABASE!$X5099&lt;&gt;1,"",DATABASE!C5099)</f>
        <v/>
      </c>
      <c r="H5101" s="94">
        <f>IF(DATABASE!$X5099&lt;&gt;1,"",DATABASE!D5099)</f>
        <v/>
      </c>
      <c r="I5101" s="93">
        <f>IF(DATABASE!$X5099&lt;&gt;1,"",DATABASE!S5099)</f>
        <v/>
      </c>
    </row>
    <row r="5102" ht="16.5" customHeight="1" s="111">
      <c r="A5102" s="92">
        <f>IF(DATABASE!$X5100&lt;&gt;1,"",DATABASE!B5100)</f>
        <v/>
      </c>
      <c r="B5102" s="93">
        <f>IF(DATABASE!$X5100&lt;&gt;1,"",DATABASE!M5100)</f>
        <v/>
      </c>
      <c r="C5102" s="94">
        <f>IF(DATABASE!$X5100&lt;&gt;1,"",DATABASE!A5100)</f>
        <v/>
      </c>
      <c r="D5102" s="94">
        <f>IF(DATABASE!$X5100&lt;&gt;1,"",DATABASE!P5100)</f>
        <v/>
      </c>
      <c r="E5102" s="94">
        <f>IF(DATABASE!$X5100&lt;&gt;1,"",DATABASE!L5100)</f>
        <v/>
      </c>
      <c r="F5102" s="94">
        <f>IF(DATABASE!$X5100&lt;&gt;1,"",DATABASE!Q5100)</f>
        <v/>
      </c>
      <c r="G5102" s="94">
        <f>IF(DATABASE!$X5100&lt;&gt;1,"",DATABASE!C5100)</f>
        <v/>
      </c>
      <c r="H5102" s="94">
        <f>IF(DATABASE!$X5100&lt;&gt;1,"",DATABASE!D5100)</f>
        <v/>
      </c>
      <c r="I5102" s="93">
        <f>IF(DATABASE!$X5100&lt;&gt;1,"",DATABASE!S5100)</f>
        <v/>
      </c>
    </row>
    <row r="5103" ht="16.5" customHeight="1" s="111">
      <c r="A5103" s="92">
        <f>IF(DATABASE!$X5101&lt;&gt;1,"",DATABASE!B5101)</f>
        <v/>
      </c>
      <c r="B5103" s="93">
        <f>IF(DATABASE!$X5101&lt;&gt;1,"",DATABASE!M5101)</f>
        <v/>
      </c>
      <c r="C5103" s="94">
        <f>IF(DATABASE!$X5101&lt;&gt;1,"",DATABASE!A5101)</f>
        <v/>
      </c>
      <c r="D5103" s="94">
        <f>IF(DATABASE!$X5101&lt;&gt;1,"",DATABASE!P5101)</f>
        <v/>
      </c>
      <c r="E5103" s="94">
        <f>IF(DATABASE!$X5101&lt;&gt;1,"",DATABASE!L5101)</f>
        <v/>
      </c>
      <c r="F5103" s="94">
        <f>IF(DATABASE!$X5101&lt;&gt;1,"",DATABASE!Q5101)</f>
        <v/>
      </c>
      <c r="G5103" s="94">
        <f>IF(DATABASE!$X5101&lt;&gt;1,"",DATABASE!C5101)</f>
        <v/>
      </c>
      <c r="H5103" s="94">
        <f>IF(DATABASE!$X5101&lt;&gt;1,"",DATABASE!D5101)</f>
        <v/>
      </c>
      <c r="I5103" s="93">
        <f>IF(DATABASE!$X5101&lt;&gt;1,"",DATABASE!S5101)</f>
        <v/>
      </c>
    </row>
    <row r="5104" ht="16.5" customHeight="1" s="111">
      <c r="A5104" s="92">
        <f>IF(DATABASE!$X5102&lt;&gt;1,"",DATABASE!B5102)</f>
        <v/>
      </c>
      <c r="B5104" s="93">
        <f>IF(DATABASE!$X5102&lt;&gt;1,"",DATABASE!M5102)</f>
        <v/>
      </c>
      <c r="C5104" s="94">
        <f>IF(DATABASE!$X5102&lt;&gt;1,"",DATABASE!A5102)</f>
        <v/>
      </c>
      <c r="D5104" s="94">
        <f>IF(DATABASE!$X5102&lt;&gt;1,"",DATABASE!P5102)</f>
        <v/>
      </c>
      <c r="E5104" s="94">
        <f>IF(DATABASE!$X5102&lt;&gt;1,"",DATABASE!L5102)</f>
        <v/>
      </c>
      <c r="F5104" s="94">
        <f>IF(DATABASE!$X5102&lt;&gt;1,"",DATABASE!Q5102)</f>
        <v/>
      </c>
      <c r="G5104" s="94">
        <f>IF(DATABASE!$X5102&lt;&gt;1,"",DATABASE!C5102)</f>
        <v/>
      </c>
      <c r="H5104" s="94">
        <f>IF(DATABASE!$X5102&lt;&gt;1,"",DATABASE!D5102)</f>
        <v/>
      </c>
      <c r="I5104" s="93">
        <f>IF(DATABASE!$X5102&lt;&gt;1,"",DATABASE!S5102)</f>
        <v/>
      </c>
    </row>
    <row r="5105" ht="16.5" customHeight="1" s="111">
      <c r="A5105" s="92">
        <f>IF(DATABASE!$X5103&lt;&gt;1,"",DATABASE!B5103)</f>
        <v/>
      </c>
      <c r="B5105" s="93">
        <f>IF(DATABASE!$X5103&lt;&gt;1,"",DATABASE!M5103)</f>
        <v/>
      </c>
      <c r="C5105" s="94">
        <f>IF(DATABASE!$X5103&lt;&gt;1,"",DATABASE!A5103)</f>
        <v/>
      </c>
      <c r="D5105" s="94">
        <f>IF(DATABASE!$X5103&lt;&gt;1,"",DATABASE!P5103)</f>
        <v/>
      </c>
      <c r="E5105" s="94">
        <f>IF(DATABASE!$X5103&lt;&gt;1,"",DATABASE!L5103)</f>
        <v/>
      </c>
      <c r="F5105" s="94">
        <f>IF(DATABASE!$X5103&lt;&gt;1,"",DATABASE!Q5103)</f>
        <v/>
      </c>
      <c r="G5105" s="94">
        <f>IF(DATABASE!$X5103&lt;&gt;1,"",DATABASE!C5103)</f>
        <v/>
      </c>
      <c r="H5105" s="94">
        <f>IF(DATABASE!$X5103&lt;&gt;1,"",DATABASE!D5103)</f>
        <v/>
      </c>
      <c r="I5105" s="93">
        <f>IF(DATABASE!$X5103&lt;&gt;1,"",DATABASE!S5103)</f>
        <v/>
      </c>
    </row>
    <row r="5106" ht="16.5" customHeight="1" s="111">
      <c r="A5106" s="92">
        <f>IF(DATABASE!$X5104&lt;&gt;1,"",DATABASE!B5104)</f>
        <v/>
      </c>
      <c r="B5106" s="93">
        <f>IF(DATABASE!$X5104&lt;&gt;1,"",DATABASE!M5104)</f>
        <v/>
      </c>
      <c r="C5106" s="94">
        <f>IF(DATABASE!$X5104&lt;&gt;1,"",DATABASE!A5104)</f>
        <v/>
      </c>
      <c r="D5106" s="94">
        <f>IF(DATABASE!$X5104&lt;&gt;1,"",DATABASE!P5104)</f>
        <v/>
      </c>
      <c r="E5106" s="94">
        <f>IF(DATABASE!$X5104&lt;&gt;1,"",DATABASE!L5104)</f>
        <v/>
      </c>
      <c r="F5106" s="94">
        <f>IF(DATABASE!$X5104&lt;&gt;1,"",DATABASE!Q5104)</f>
        <v/>
      </c>
      <c r="G5106" s="94">
        <f>IF(DATABASE!$X5104&lt;&gt;1,"",DATABASE!C5104)</f>
        <v/>
      </c>
      <c r="H5106" s="94">
        <f>IF(DATABASE!$X5104&lt;&gt;1,"",DATABASE!D5104)</f>
        <v/>
      </c>
      <c r="I5106" s="93">
        <f>IF(DATABASE!$X5104&lt;&gt;1,"",DATABASE!S5104)</f>
        <v/>
      </c>
    </row>
    <row r="5107" ht="16.5" customHeight="1" s="111">
      <c r="A5107" s="92">
        <f>IF(DATABASE!$X5105&lt;&gt;1,"",DATABASE!B5105)</f>
        <v/>
      </c>
      <c r="B5107" s="93">
        <f>IF(DATABASE!$X5105&lt;&gt;1,"",DATABASE!M5105)</f>
        <v/>
      </c>
      <c r="C5107" s="94">
        <f>IF(DATABASE!$X5105&lt;&gt;1,"",DATABASE!A5105)</f>
        <v/>
      </c>
      <c r="D5107" s="94">
        <f>IF(DATABASE!$X5105&lt;&gt;1,"",DATABASE!P5105)</f>
        <v/>
      </c>
      <c r="E5107" s="94">
        <f>IF(DATABASE!$X5105&lt;&gt;1,"",DATABASE!L5105)</f>
        <v/>
      </c>
      <c r="F5107" s="94">
        <f>IF(DATABASE!$X5105&lt;&gt;1,"",DATABASE!Q5105)</f>
        <v/>
      </c>
      <c r="G5107" s="94">
        <f>IF(DATABASE!$X5105&lt;&gt;1,"",DATABASE!C5105)</f>
        <v/>
      </c>
      <c r="H5107" s="94">
        <f>IF(DATABASE!$X5105&lt;&gt;1,"",DATABASE!D5105)</f>
        <v/>
      </c>
      <c r="I5107" s="93">
        <f>IF(DATABASE!$X5105&lt;&gt;1,"",DATABASE!S5105)</f>
        <v/>
      </c>
    </row>
    <row r="5108" ht="16.5" customHeight="1" s="111">
      <c r="A5108" s="92">
        <f>IF(DATABASE!$X5106&lt;&gt;1,"",DATABASE!B5106)</f>
        <v/>
      </c>
      <c r="B5108" s="93">
        <f>IF(DATABASE!$X5106&lt;&gt;1,"",DATABASE!M5106)</f>
        <v/>
      </c>
      <c r="C5108" s="94">
        <f>IF(DATABASE!$X5106&lt;&gt;1,"",DATABASE!A5106)</f>
        <v/>
      </c>
      <c r="D5108" s="94">
        <f>IF(DATABASE!$X5106&lt;&gt;1,"",DATABASE!P5106)</f>
        <v/>
      </c>
      <c r="E5108" s="94">
        <f>IF(DATABASE!$X5106&lt;&gt;1,"",DATABASE!L5106)</f>
        <v/>
      </c>
      <c r="F5108" s="94">
        <f>IF(DATABASE!$X5106&lt;&gt;1,"",DATABASE!Q5106)</f>
        <v/>
      </c>
      <c r="G5108" s="94">
        <f>IF(DATABASE!$X5106&lt;&gt;1,"",DATABASE!C5106)</f>
        <v/>
      </c>
      <c r="H5108" s="94">
        <f>IF(DATABASE!$X5106&lt;&gt;1,"",DATABASE!D5106)</f>
        <v/>
      </c>
      <c r="I5108" s="93">
        <f>IF(DATABASE!$X5106&lt;&gt;1,"",DATABASE!S5106)</f>
        <v/>
      </c>
    </row>
    <row r="5109" ht="16.5" customHeight="1" s="111">
      <c r="A5109" s="92">
        <f>IF(DATABASE!$X5107&lt;&gt;1,"",DATABASE!B5107)</f>
        <v/>
      </c>
      <c r="B5109" s="93">
        <f>IF(DATABASE!$X5107&lt;&gt;1,"",DATABASE!M5107)</f>
        <v/>
      </c>
      <c r="C5109" s="94">
        <f>IF(DATABASE!$X5107&lt;&gt;1,"",DATABASE!A5107)</f>
        <v/>
      </c>
      <c r="D5109" s="94">
        <f>IF(DATABASE!$X5107&lt;&gt;1,"",DATABASE!P5107)</f>
        <v/>
      </c>
      <c r="E5109" s="94">
        <f>IF(DATABASE!$X5107&lt;&gt;1,"",DATABASE!L5107)</f>
        <v/>
      </c>
      <c r="F5109" s="94">
        <f>IF(DATABASE!$X5107&lt;&gt;1,"",DATABASE!Q5107)</f>
        <v/>
      </c>
      <c r="G5109" s="94">
        <f>IF(DATABASE!$X5107&lt;&gt;1,"",DATABASE!C5107)</f>
        <v/>
      </c>
      <c r="H5109" s="94">
        <f>IF(DATABASE!$X5107&lt;&gt;1,"",DATABASE!D5107)</f>
        <v/>
      </c>
      <c r="I5109" s="93">
        <f>IF(DATABASE!$X5107&lt;&gt;1,"",DATABASE!S5107)</f>
        <v/>
      </c>
    </row>
    <row r="5110" ht="16.5" customHeight="1" s="111">
      <c r="A5110" s="92">
        <f>IF(DATABASE!$X5108&lt;&gt;1,"",DATABASE!B5108)</f>
        <v/>
      </c>
      <c r="B5110" s="93">
        <f>IF(DATABASE!$X5108&lt;&gt;1,"",DATABASE!M5108)</f>
        <v/>
      </c>
      <c r="C5110" s="94">
        <f>IF(DATABASE!$X5108&lt;&gt;1,"",DATABASE!A5108)</f>
        <v/>
      </c>
      <c r="D5110" s="94">
        <f>IF(DATABASE!$X5108&lt;&gt;1,"",DATABASE!P5108)</f>
        <v/>
      </c>
      <c r="E5110" s="94">
        <f>IF(DATABASE!$X5108&lt;&gt;1,"",DATABASE!L5108)</f>
        <v/>
      </c>
      <c r="F5110" s="94">
        <f>IF(DATABASE!$X5108&lt;&gt;1,"",DATABASE!Q5108)</f>
        <v/>
      </c>
      <c r="G5110" s="94">
        <f>IF(DATABASE!$X5108&lt;&gt;1,"",DATABASE!C5108)</f>
        <v/>
      </c>
      <c r="H5110" s="94">
        <f>IF(DATABASE!$X5108&lt;&gt;1,"",DATABASE!D5108)</f>
        <v/>
      </c>
      <c r="I5110" s="93">
        <f>IF(DATABASE!$X5108&lt;&gt;1,"",DATABASE!S5108)</f>
        <v/>
      </c>
    </row>
    <row r="5111" ht="16.5" customHeight="1" s="111">
      <c r="A5111" s="92">
        <f>IF(DATABASE!$X5109&lt;&gt;1,"",DATABASE!B5109)</f>
        <v/>
      </c>
      <c r="B5111" s="93">
        <f>IF(DATABASE!$X5109&lt;&gt;1,"",DATABASE!M5109)</f>
        <v/>
      </c>
      <c r="C5111" s="94">
        <f>IF(DATABASE!$X5109&lt;&gt;1,"",DATABASE!A5109)</f>
        <v/>
      </c>
      <c r="D5111" s="94">
        <f>IF(DATABASE!$X5109&lt;&gt;1,"",DATABASE!P5109)</f>
        <v/>
      </c>
      <c r="E5111" s="94">
        <f>IF(DATABASE!$X5109&lt;&gt;1,"",DATABASE!L5109)</f>
        <v/>
      </c>
      <c r="F5111" s="94">
        <f>IF(DATABASE!$X5109&lt;&gt;1,"",DATABASE!Q5109)</f>
        <v/>
      </c>
      <c r="G5111" s="94">
        <f>IF(DATABASE!$X5109&lt;&gt;1,"",DATABASE!C5109)</f>
        <v/>
      </c>
      <c r="H5111" s="94">
        <f>IF(DATABASE!$X5109&lt;&gt;1,"",DATABASE!D5109)</f>
        <v/>
      </c>
      <c r="I5111" s="93">
        <f>IF(DATABASE!$X5109&lt;&gt;1,"",DATABASE!S5109)</f>
        <v/>
      </c>
    </row>
    <row r="5112" ht="16.5" customHeight="1" s="111">
      <c r="A5112" s="92">
        <f>IF(DATABASE!$X5110&lt;&gt;1,"",DATABASE!B5110)</f>
        <v/>
      </c>
      <c r="B5112" s="93">
        <f>IF(DATABASE!$X5110&lt;&gt;1,"",DATABASE!M5110)</f>
        <v/>
      </c>
      <c r="C5112" s="94">
        <f>IF(DATABASE!$X5110&lt;&gt;1,"",DATABASE!A5110)</f>
        <v/>
      </c>
      <c r="D5112" s="94">
        <f>IF(DATABASE!$X5110&lt;&gt;1,"",DATABASE!P5110)</f>
        <v/>
      </c>
      <c r="E5112" s="94">
        <f>IF(DATABASE!$X5110&lt;&gt;1,"",DATABASE!L5110)</f>
        <v/>
      </c>
      <c r="F5112" s="94">
        <f>IF(DATABASE!$X5110&lt;&gt;1,"",DATABASE!Q5110)</f>
        <v/>
      </c>
      <c r="G5112" s="94">
        <f>IF(DATABASE!$X5110&lt;&gt;1,"",DATABASE!C5110)</f>
        <v/>
      </c>
      <c r="H5112" s="94">
        <f>IF(DATABASE!$X5110&lt;&gt;1,"",DATABASE!D5110)</f>
        <v/>
      </c>
      <c r="I5112" s="93">
        <f>IF(DATABASE!$X5110&lt;&gt;1,"",DATABASE!S5110)</f>
        <v/>
      </c>
    </row>
    <row r="5113" ht="16.5" customHeight="1" s="111">
      <c r="A5113" s="92">
        <f>IF(DATABASE!$X5111&lt;&gt;1,"",DATABASE!B5111)</f>
        <v/>
      </c>
      <c r="B5113" s="93">
        <f>IF(DATABASE!$X5111&lt;&gt;1,"",DATABASE!M5111)</f>
        <v/>
      </c>
      <c r="C5113" s="94">
        <f>IF(DATABASE!$X5111&lt;&gt;1,"",DATABASE!A5111)</f>
        <v/>
      </c>
      <c r="D5113" s="94">
        <f>IF(DATABASE!$X5111&lt;&gt;1,"",DATABASE!P5111)</f>
        <v/>
      </c>
      <c r="E5113" s="94">
        <f>IF(DATABASE!$X5111&lt;&gt;1,"",DATABASE!L5111)</f>
        <v/>
      </c>
      <c r="F5113" s="94">
        <f>IF(DATABASE!$X5111&lt;&gt;1,"",DATABASE!Q5111)</f>
        <v/>
      </c>
      <c r="G5113" s="94">
        <f>IF(DATABASE!$X5111&lt;&gt;1,"",DATABASE!C5111)</f>
        <v/>
      </c>
      <c r="H5113" s="94">
        <f>IF(DATABASE!$X5111&lt;&gt;1,"",DATABASE!D5111)</f>
        <v/>
      </c>
      <c r="I5113" s="93">
        <f>IF(DATABASE!$X5111&lt;&gt;1,"",DATABASE!S5111)</f>
        <v/>
      </c>
    </row>
    <row r="5114" ht="16.5" customHeight="1" s="111">
      <c r="A5114" s="92">
        <f>IF(DATABASE!$X5112&lt;&gt;1,"",DATABASE!B5112)</f>
        <v/>
      </c>
      <c r="B5114" s="93">
        <f>IF(DATABASE!$X5112&lt;&gt;1,"",DATABASE!M5112)</f>
        <v/>
      </c>
      <c r="C5114" s="94">
        <f>IF(DATABASE!$X5112&lt;&gt;1,"",DATABASE!A5112)</f>
        <v/>
      </c>
      <c r="D5114" s="94">
        <f>IF(DATABASE!$X5112&lt;&gt;1,"",DATABASE!P5112)</f>
        <v/>
      </c>
      <c r="E5114" s="94">
        <f>IF(DATABASE!$X5112&lt;&gt;1,"",DATABASE!L5112)</f>
        <v/>
      </c>
      <c r="F5114" s="94">
        <f>IF(DATABASE!$X5112&lt;&gt;1,"",DATABASE!Q5112)</f>
        <v/>
      </c>
      <c r="G5114" s="94">
        <f>IF(DATABASE!$X5112&lt;&gt;1,"",DATABASE!C5112)</f>
        <v/>
      </c>
      <c r="H5114" s="94">
        <f>IF(DATABASE!$X5112&lt;&gt;1,"",DATABASE!D5112)</f>
        <v/>
      </c>
      <c r="I5114" s="93">
        <f>IF(DATABASE!$X5112&lt;&gt;1,"",DATABASE!S5112)</f>
        <v/>
      </c>
    </row>
    <row r="5115" ht="16.5" customHeight="1" s="111">
      <c r="A5115" s="92">
        <f>IF(DATABASE!$X5113&lt;&gt;1,"",DATABASE!B5113)</f>
        <v/>
      </c>
      <c r="B5115" s="93">
        <f>IF(DATABASE!$X5113&lt;&gt;1,"",DATABASE!M5113)</f>
        <v/>
      </c>
      <c r="C5115" s="94">
        <f>IF(DATABASE!$X5113&lt;&gt;1,"",DATABASE!A5113)</f>
        <v/>
      </c>
      <c r="D5115" s="94">
        <f>IF(DATABASE!$X5113&lt;&gt;1,"",DATABASE!P5113)</f>
        <v/>
      </c>
      <c r="E5115" s="94">
        <f>IF(DATABASE!$X5113&lt;&gt;1,"",DATABASE!L5113)</f>
        <v/>
      </c>
      <c r="F5115" s="94">
        <f>IF(DATABASE!$X5113&lt;&gt;1,"",DATABASE!Q5113)</f>
        <v/>
      </c>
      <c r="G5115" s="94">
        <f>IF(DATABASE!$X5113&lt;&gt;1,"",DATABASE!C5113)</f>
        <v/>
      </c>
      <c r="H5115" s="94">
        <f>IF(DATABASE!$X5113&lt;&gt;1,"",DATABASE!D5113)</f>
        <v/>
      </c>
      <c r="I5115" s="93">
        <f>IF(DATABASE!$X5113&lt;&gt;1,"",DATABASE!S5113)</f>
        <v/>
      </c>
    </row>
    <row r="5116" ht="16.5" customHeight="1" s="111">
      <c r="A5116" s="92">
        <f>IF(DATABASE!$X5114&lt;&gt;1,"",DATABASE!B5114)</f>
        <v/>
      </c>
      <c r="B5116" s="93">
        <f>IF(DATABASE!$X5114&lt;&gt;1,"",DATABASE!M5114)</f>
        <v/>
      </c>
      <c r="C5116" s="94">
        <f>IF(DATABASE!$X5114&lt;&gt;1,"",DATABASE!A5114)</f>
        <v/>
      </c>
      <c r="D5116" s="94">
        <f>IF(DATABASE!$X5114&lt;&gt;1,"",DATABASE!P5114)</f>
        <v/>
      </c>
      <c r="E5116" s="94">
        <f>IF(DATABASE!$X5114&lt;&gt;1,"",DATABASE!L5114)</f>
        <v/>
      </c>
      <c r="F5116" s="94">
        <f>IF(DATABASE!$X5114&lt;&gt;1,"",DATABASE!Q5114)</f>
        <v/>
      </c>
      <c r="G5116" s="94">
        <f>IF(DATABASE!$X5114&lt;&gt;1,"",DATABASE!C5114)</f>
        <v/>
      </c>
      <c r="H5116" s="94">
        <f>IF(DATABASE!$X5114&lt;&gt;1,"",DATABASE!D5114)</f>
        <v/>
      </c>
      <c r="I5116" s="93">
        <f>IF(DATABASE!$X5114&lt;&gt;1,"",DATABASE!S5114)</f>
        <v/>
      </c>
    </row>
    <row r="5117" ht="16.5" customHeight="1" s="111">
      <c r="A5117" s="92">
        <f>IF(DATABASE!$X5115&lt;&gt;1,"",DATABASE!B5115)</f>
        <v/>
      </c>
      <c r="B5117" s="93">
        <f>IF(DATABASE!$X5115&lt;&gt;1,"",DATABASE!M5115)</f>
        <v/>
      </c>
      <c r="C5117" s="94">
        <f>IF(DATABASE!$X5115&lt;&gt;1,"",DATABASE!A5115)</f>
        <v/>
      </c>
      <c r="D5117" s="94">
        <f>IF(DATABASE!$X5115&lt;&gt;1,"",DATABASE!P5115)</f>
        <v/>
      </c>
      <c r="E5117" s="94">
        <f>IF(DATABASE!$X5115&lt;&gt;1,"",DATABASE!L5115)</f>
        <v/>
      </c>
      <c r="F5117" s="94">
        <f>IF(DATABASE!$X5115&lt;&gt;1,"",DATABASE!Q5115)</f>
        <v/>
      </c>
      <c r="G5117" s="94">
        <f>IF(DATABASE!$X5115&lt;&gt;1,"",DATABASE!C5115)</f>
        <v/>
      </c>
      <c r="H5117" s="94">
        <f>IF(DATABASE!$X5115&lt;&gt;1,"",DATABASE!D5115)</f>
        <v/>
      </c>
      <c r="I5117" s="93">
        <f>IF(DATABASE!$X5115&lt;&gt;1,"",DATABASE!S5115)</f>
        <v/>
      </c>
    </row>
    <row r="5118" ht="16.5" customHeight="1" s="111">
      <c r="A5118" s="92">
        <f>IF(DATABASE!$X5116&lt;&gt;1,"",DATABASE!B5116)</f>
        <v/>
      </c>
      <c r="B5118" s="93">
        <f>IF(DATABASE!$X5116&lt;&gt;1,"",DATABASE!M5116)</f>
        <v/>
      </c>
      <c r="C5118" s="94">
        <f>IF(DATABASE!$X5116&lt;&gt;1,"",DATABASE!A5116)</f>
        <v/>
      </c>
      <c r="D5118" s="94">
        <f>IF(DATABASE!$X5116&lt;&gt;1,"",DATABASE!P5116)</f>
        <v/>
      </c>
      <c r="E5118" s="94">
        <f>IF(DATABASE!$X5116&lt;&gt;1,"",DATABASE!L5116)</f>
        <v/>
      </c>
      <c r="F5118" s="94">
        <f>IF(DATABASE!$X5116&lt;&gt;1,"",DATABASE!Q5116)</f>
        <v/>
      </c>
      <c r="G5118" s="94">
        <f>IF(DATABASE!$X5116&lt;&gt;1,"",DATABASE!C5116)</f>
        <v/>
      </c>
      <c r="H5118" s="94">
        <f>IF(DATABASE!$X5116&lt;&gt;1,"",DATABASE!D5116)</f>
        <v/>
      </c>
      <c r="I5118" s="93">
        <f>IF(DATABASE!$X5116&lt;&gt;1,"",DATABASE!S5116)</f>
        <v/>
      </c>
    </row>
    <row r="5119" ht="16.5" customHeight="1" s="111">
      <c r="A5119" s="92">
        <f>IF(DATABASE!$X5117&lt;&gt;1,"",DATABASE!B5117)</f>
        <v/>
      </c>
      <c r="B5119" s="93">
        <f>IF(DATABASE!$X5117&lt;&gt;1,"",DATABASE!M5117)</f>
        <v/>
      </c>
      <c r="C5119" s="94">
        <f>IF(DATABASE!$X5117&lt;&gt;1,"",DATABASE!A5117)</f>
        <v/>
      </c>
      <c r="D5119" s="94">
        <f>IF(DATABASE!$X5117&lt;&gt;1,"",DATABASE!P5117)</f>
        <v/>
      </c>
      <c r="E5119" s="94">
        <f>IF(DATABASE!$X5117&lt;&gt;1,"",DATABASE!L5117)</f>
        <v/>
      </c>
      <c r="F5119" s="94">
        <f>IF(DATABASE!$X5117&lt;&gt;1,"",DATABASE!Q5117)</f>
        <v/>
      </c>
      <c r="G5119" s="94">
        <f>IF(DATABASE!$X5117&lt;&gt;1,"",DATABASE!C5117)</f>
        <v/>
      </c>
      <c r="H5119" s="94">
        <f>IF(DATABASE!$X5117&lt;&gt;1,"",DATABASE!D5117)</f>
        <v/>
      </c>
      <c r="I5119" s="93">
        <f>IF(DATABASE!$X5117&lt;&gt;1,"",DATABASE!S5117)</f>
        <v/>
      </c>
    </row>
    <row r="5120" ht="16.5" customHeight="1" s="111">
      <c r="A5120" s="92">
        <f>IF(DATABASE!$X5118&lt;&gt;1,"",DATABASE!B5118)</f>
        <v/>
      </c>
      <c r="B5120" s="93">
        <f>IF(DATABASE!$X5118&lt;&gt;1,"",DATABASE!M5118)</f>
        <v/>
      </c>
      <c r="C5120" s="94">
        <f>IF(DATABASE!$X5118&lt;&gt;1,"",DATABASE!A5118)</f>
        <v/>
      </c>
      <c r="D5120" s="94">
        <f>IF(DATABASE!$X5118&lt;&gt;1,"",DATABASE!P5118)</f>
        <v/>
      </c>
      <c r="E5120" s="94">
        <f>IF(DATABASE!$X5118&lt;&gt;1,"",DATABASE!L5118)</f>
        <v/>
      </c>
      <c r="F5120" s="94">
        <f>IF(DATABASE!$X5118&lt;&gt;1,"",DATABASE!Q5118)</f>
        <v/>
      </c>
      <c r="G5120" s="94">
        <f>IF(DATABASE!$X5118&lt;&gt;1,"",DATABASE!C5118)</f>
        <v/>
      </c>
      <c r="H5120" s="94">
        <f>IF(DATABASE!$X5118&lt;&gt;1,"",DATABASE!D5118)</f>
        <v/>
      </c>
      <c r="I5120" s="93">
        <f>IF(DATABASE!$X5118&lt;&gt;1,"",DATABASE!S5118)</f>
        <v/>
      </c>
    </row>
    <row r="5121" ht="16.5" customHeight="1" s="111">
      <c r="A5121" s="92">
        <f>IF(DATABASE!$X5119&lt;&gt;1,"",DATABASE!B5119)</f>
        <v/>
      </c>
      <c r="B5121" s="93">
        <f>IF(DATABASE!$X5119&lt;&gt;1,"",DATABASE!M5119)</f>
        <v/>
      </c>
      <c r="C5121" s="94">
        <f>IF(DATABASE!$X5119&lt;&gt;1,"",DATABASE!A5119)</f>
        <v/>
      </c>
      <c r="D5121" s="94">
        <f>IF(DATABASE!$X5119&lt;&gt;1,"",DATABASE!P5119)</f>
        <v/>
      </c>
      <c r="E5121" s="94">
        <f>IF(DATABASE!$X5119&lt;&gt;1,"",DATABASE!L5119)</f>
        <v/>
      </c>
      <c r="F5121" s="94">
        <f>IF(DATABASE!$X5119&lt;&gt;1,"",DATABASE!Q5119)</f>
        <v/>
      </c>
      <c r="G5121" s="94">
        <f>IF(DATABASE!$X5119&lt;&gt;1,"",DATABASE!C5119)</f>
        <v/>
      </c>
      <c r="H5121" s="94">
        <f>IF(DATABASE!$X5119&lt;&gt;1,"",DATABASE!D5119)</f>
        <v/>
      </c>
      <c r="I5121" s="93">
        <f>IF(DATABASE!$X5119&lt;&gt;1,"",DATABASE!S5119)</f>
        <v/>
      </c>
    </row>
    <row r="5122" ht="16.5" customHeight="1" s="111">
      <c r="A5122" s="92">
        <f>IF(DATABASE!$X5120&lt;&gt;1,"",DATABASE!B5120)</f>
        <v/>
      </c>
      <c r="B5122" s="93">
        <f>IF(DATABASE!$X5120&lt;&gt;1,"",DATABASE!M5120)</f>
        <v/>
      </c>
      <c r="C5122" s="94">
        <f>IF(DATABASE!$X5120&lt;&gt;1,"",DATABASE!A5120)</f>
        <v/>
      </c>
      <c r="D5122" s="94">
        <f>IF(DATABASE!$X5120&lt;&gt;1,"",DATABASE!P5120)</f>
        <v/>
      </c>
      <c r="E5122" s="94">
        <f>IF(DATABASE!$X5120&lt;&gt;1,"",DATABASE!L5120)</f>
        <v/>
      </c>
      <c r="F5122" s="94">
        <f>IF(DATABASE!$X5120&lt;&gt;1,"",DATABASE!Q5120)</f>
        <v/>
      </c>
      <c r="G5122" s="94">
        <f>IF(DATABASE!$X5120&lt;&gt;1,"",DATABASE!C5120)</f>
        <v/>
      </c>
      <c r="H5122" s="94">
        <f>IF(DATABASE!$X5120&lt;&gt;1,"",DATABASE!D5120)</f>
        <v/>
      </c>
      <c r="I5122" s="93">
        <f>IF(DATABASE!$X5120&lt;&gt;1,"",DATABASE!S5120)</f>
        <v/>
      </c>
    </row>
    <row r="5123" ht="16.5" customHeight="1" s="111">
      <c r="A5123" s="92">
        <f>IF(DATABASE!$X5121&lt;&gt;1,"",DATABASE!B5121)</f>
        <v/>
      </c>
      <c r="B5123" s="93">
        <f>IF(DATABASE!$X5121&lt;&gt;1,"",DATABASE!M5121)</f>
        <v/>
      </c>
      <c r="C5123" s="94">
        <f>IF(DATABASE!$X5121&lt;&gt;1,"",DATABASE!A5121)</f>
        <v/>
      </c>
      <c r="D5123" s="94">
        <f>IF(DATABASE!$X5121&lt;&gt;1,"",DATABASE!P5121)</f>
        <v/>
      </c>
      <c r="E5123" s="94">
        <f>IF(DATABASE!$X5121&lt;&gt;1,"",DATABASE!L5121)</f>
        <v/>
      </c>
      <c r="F5123" s="94">
        <f>IF(DATABASE!$X5121&lt;&gt;1,"",DATABASE!Q5121)</f>
        <v/>
      </c>
      <c r="G5123" s="94">
        <f>IF(DATABASE!$X5121&lt;&gt;1,"",DATABASE!C5121)</f>
        <v/>
      </c>
      <c r="H5123" s="94">
        <f>IF(DATABASE!$X5121&lt;&gt;1,"",DATABASE!D5121)</f>
        <v/>
      </c>
      <c r="I5123" s="93">
        <f>IF(DATABASE!$X5121&lt;&gt;1,"",DATABASE!S5121)</f>
        <v/>
      </c>
    </row>
    <row r="5124" ht="16.5" customHeight="1" s="111">
      <c r="A5124" s="92">
        <f>IF(DATABASE!$X5122&lt;&gt;1,"",DATABASE!B5122)</f>
        <v/>
      </c>
      <c r="B5124" s="93">
        <f>IF(DATABASE!$X5122&lt;&gt;1,"",DATABASE!M5122)</f>
        <v/>
      </c>
      <c r="C5124" s="94">
        <f>IF(DATABASE!$X5122&lt;&gt;1,"",DATABASE!A5122)</f>
        <v/>
      </c>
      <c r="D5124" s="94">
        <f>IF(DATABASE!$X5122&lt;&gt;1,"",DATABASE!P5122)</f>
        <v/>
      </c>
      <c r="E5124" s="94">
        <f>IF(DATABASE!$X5122&lt;&gt;1,"",DATABASE!L5122)</f>
        <v/>
      </c>
      <c r="F5124" s="94">
        <f>IF(DATABASE!$X5122&lt;&gt;1,"",DATABASE!Q5122)</f>
        <v/>
      </c>
      <c r="G5124" s="94">
        <f>IF(DATABASE!$X5122&lt;&gt;1,"",DATABASE!C5122)</f>
        <v/>
      </c>
      <c r="H5124" s="94">
        <f>IF(DATABASE!$X5122&lt;&gt;1,"",DATABASE!D5122)</f>
        <v/>
      </c>
      <c r="I5124" s="93">
        <f>IF(DATABASE!$X5122&lt;&gt;1,"",DATABASE!S5122)</f>
        <v/>
      </c>
    </row>
    <row r="5125" ht="16.5" customHeight="1" s="111">
      <c r="A5125" s="92">
        <f>IF(DATABASE!$X5123&lt;&gt;1,"",DATABASE!B5123)</f>
        <v/>
      </c>
      <c r="B5125" s="93">
        <f>IF(DATABASE!$X5123&lt;&gt;1,"",DATABASE!M5123)</f>
        <v/>
      </c>
      <c r="C5125" s="94">
        <f>IF(DATABASE!$X5123&lt;&gt;1,"",DATABASE!A5123)</f>
        <v/>
      </c>
      <c r="D5125" s="94">
        <f>IF(DATABASE!$X5123&lt;&gt;1,"",DATABASE!P5123)</f>
        <v/>
      </c>
      <c r="E5125" s="94">
        <f>IF(DATABASE!$X5123&lt;&gt;1,"",DATABASE!L5123)</f>
        <v/>
      </c>
      <c r="F5125" s="94">
        <f>IF(DATABASE!$X5123&lt;&gt;1,"",DATABASE!Q5123)</f>
        <v/>
      </c>
      <c r="G5125" s="94">
        <f>IF(DATABASE!$X5123&lt;&gt;1,"",DATABASE!C5123)</f>
        <v/>
      </c>
      <c r="H5125" s="94">
        <f>IF(DATABASE!$X5123&lt;&gt;1,"",DATABASE!D5123)</f>
        <v/>
      </c>
      <c r="I5125" s="93">
        <f>IF(DATABASE!$X5123&lt;&gt;1,"",DATABASE!S5123)</f>
        <v/>
      </c>
    </row>
    <row r="5126" ht="16.5" customHeight="1" s="111">
      <c r="A5126" s="92">
        <f>IF(DATABASE!$X5124&lt;&gt;1,"",DATABASE!B5124)</f>
        <v/>
      </c>
      <c r="B5126" s="93">
        <f>IF(DATABASE!$X5124&lt;&gt;1,"",DATABASE!M5124)</f>
        <v/>
      </c>
      <c r="C5126" s="94">
        <f>IF(DATABASE!$X5124&lt;&gt;1,"",DATABASE!A5124)</f>
        <v/>
      </c>
      <c r="D5126" s="94">
        <f>IF(DATABASE!$X5124&lt;&gt;1,"",DATABASE!P5124)</f>
        <v/>
      </c>
      <c r="E5126" s="94">
        <f>IF(DATABASE!$X5124&lt;&gt;1,"",DATABASE!L5124)</f>
        <v/>
      </c>
      <c r="F5126" s="94">
        <f>IF(DATABASE!$X5124&lt;&gt;1,"",DATABASE!Q5124)</f>
        <v/>
      </c>
      <c r="G5126" s="94">
        <f>IF(DATABASE!$X5124&lt;&gt;1,"",DATABASE!C5124)</f>
        <v/>
      </c>
      <c r="H5126" s="94">
        <f>IF(DATABASE!$X5124&lt;&gt;1,"",DATABASE!D5124)</f>
        <v/>
      </c>
      <c r="I5126" s="93">
        <f>IF(DATABASE!$X5124&lt;&gt;1,"",DATABASE!S5124)</f>
        <v/>
      </c>
    </row>
    <row r="5127" ht="16.5" customHeight="1" s="111">
      <c r="A5127" s="92">
        <f>IF(DATABASE!$X5125&lt;&gt;1,"",DATABASE!B5125)</f>
        <v/>
      </c>
      <c r="B5127" s="93">
        <f>IF(DATABASE!$X5125&lt;&gt;1,"",DATABASE!M5125)</f>
        <v/>
      </c>
      <c r="C5127" s="94">
        <f>IF(DATABASE!$X5125&lt;&gt;1,"",DATABASE!A5125)</f>
        <v/>
      </c>
      <c r="D5127" s="94">
        <f>IF(DATABASE!$X5125&lt;&gt;1,"",DATABASE!P5125)</f>
        <v/>
      </c>
      <c r="E5127" s="94">
        <f>IF(DATABASE!$X5125&lt;&gt;1,"",DATABASE!L5125)</f>
        <v/>
      </c>
      <c r="F5127" s="94">
        <f>IF(DATABASE!$X5125&lt;&gt;1,"",DATABASE!Q5125)</f>
        <v/>
      </c>
      <c r="G5127" s="94">
        <f>IF(DATABASE!$X5125&lt;&gt;1,"",DATABASE!C5125)</f>
        <v/>
      </c>
      <c r="H5127" s="94">
        <f>IF(DATABASE!$X5125&lt;&gt;1,"",DATABASE!D5125)</f>
        <v/>
      </c>
      <c r="I5127" s="93">
        <f>IF(DATABASE!$X5125&lt;&gt;1,"",DATABASE!S5125)</f>
        <v/>
      </c>
    </row>
    <row r="5128" ht="16.5" customHeight="1" s="111">
      <c r="A5128" s="92">
        <f>IF(DATABASE!$X5126&lt;&gt;1,"",DATABASE!B5126)</f>
        <v/>
      </c>
      <c r="B5128" s="93">
        <f>IF(DATABASE!$X5126&lt;&gt;1,"",DATABASE!M5126)</f>
        <v/>
      </c>
      <c r="C5128" s="94">
        <f>IF(DATABASE!$X5126&lt;&gt;1,"",DATABASE!A5126)</f>
        <v/>
      </c>
      <c r="D5128" s="94">
        <f>IF(DATABASE!$X5126&lt;&gt;1,"",DATABASE!P5126)</f>
        <v/>
      </c>
      <c r="E5128" s="94">
        <f>IF(DATABASE!$X5126&lt;&gt;1,"",DATABASE!L5126)</f>
        <v/>
      </c>
      <c r="F5128" s="94">
        <f>IF(DATABASE!$X5126&lt;&gt;1,"",DATABASE!Q5126)</f>
        <v/>
      </c>
      <c r="G5128" s="94">
        <f>IF(DATABASE!$X5126&lt;&gt;1,"",DATABASE!C5126)</f>
        <v/>
      </c>
      <c r="H5128" s="94">
        <f>IF(DATABASE!$X5126&lt;&gt;1,"",DATABASE!D5126)</f>
        <v/>
      </c>
      <c r="I5128" s="93">
        <f>IF(DATABASE!$X5126&lt;&gt;1,"",DATABASE!S5126)</f>
        <v/>
      </c>
    </row>
    <row r="5129" ht="16.5" customHeight="1" s="111">
      <c r="A5129" s="92">
        <f>IF(DATABASE!$X5127&lt;&gt;1,"",DATABASE!B5127)</f>
        <v/>
      </c>
      <c r="B5129" s="93">
        <f>IF(DATABASE!$X5127&lt;&gt;1,"",DATABASE!M5127)</f>
        <v/>
      </c>
      <c r="C5129" s="94">
        <f>IF(DATABASE!$X5127&lt;&gt;1,"",DATABASE!A5127)</f>
        <v/>
      </c>
      <c r="D5129" s="94">
        <f>IF(DATABASE!$X5127&lt;&gt;1,"",DATABASE!P5127)</f>
        <v/>
      </c>
      <c r="E5129" s="94">
        <f>IF(DATABASE!$X5127&lt;&gt;1,"",DATABASE!L5127)</f>
        <v/>
      </c>
      <c r="F5129" s="94">
        <f>IF(DATABASE!$X5127&lt;&gt;1,"",DATABASE!Q5127)</f>
        <v/>
      </c>
      <c r="G5129" s="94">
        <f>IF(DATABASE!$X5127&lt;&gt;1,"",DATABASE!C5127)</f>
        <v/>
      </c>
      <c r="H5129" s="94">
        <f>IF(DATABASE!$X5127&lt;&gt;1,"",DATABASE!D5127)</f>
        <v/>
      </c>
      <c r="I5129" s="93">
        <f>IF(DATABASE!$X5127&lt;&gt;1,"",DATABASE!S5127)</f>
        <v/>
      </c>
    </row>
    <row r="5130" ht="16.5" customHeight="1" s="111">
      <c r="A5130" s="92">
        <f>IF(DATABASE!$X5128&lt;&gt;1,"",DATABASE!B5128)</f>
        <v/>
      </c>
      <c r="B5130" s="93">
        <f>IF(DATABASE!$X5128&lt;&gt;1,"",DATABASE!M5128)</f>
        <v/>
      </c>
      <c r="C5130" s="94">
        <f>IF(DATABASE!$X5128&lt;&gt;1,"",DATABASE!A5128)</f>
        <v/>
      </c>
      <c r="D5130" s="94">
        <f>IF(DATABASE!$X5128&lt;&gt;1,"",DATABASE!P5128)</f>
        <v/>
      </c>
      <c r="E5130" s="94">
        <f>IF(DATABASE!$X5128&lt;&gt;1,"",DATABASE!L5128)</f>
        <v/>
      </c>
      <c r="F5130" s="94">
        <f>IF(DATABASE!$X5128&lt;&gt;1,"",DATABASE!Q5128)</f>
        <v/>
      </c>
      <c r="G5130" s="94">
        <f>IF(DATABASE!$X5128&lt;&gt;1,"",DATABASE!C5128)</f>
        <v/>
      </c>
      <c r="H5130" s="94">
        <f>IF(DATABASE!$X5128&lt;&gt;1,"",DATABASE!D5128)</f>
        <v/>
      </c>
      <c r="I5130" s="93">
        <f>IF(DATABASE!$X5128&lt;&gt;1,"",DATABASE!S5128)</f>
        <v/>
      </c>
    </row>
    <row r="5131" ht="16.5" customHeight="1" s="111">
      <c r="A5131" s="92">
        <f>IF(DATABASE!$X5129&lt;&gt;1,"",DATABASE!B5129)</f>
        <v/>
      </c>
      <c r="B5131" s="93">
        <f>IF(DATABASE!$X5129&lt;&gt;1,"",DATABASE!M5129)</f>
        <v/>
      </c>
      <c r="C5131" s="94">
        <f>IF(DATABASE!$X5129&lt;&gt;1,"",DATABASE!A5129)</f>
        <v/>
      </c>
      <c r="D5131" s="94">
        <f>IF(DATABASE!$X5129&lt;&gt;1,"",DATABASE!P5129)</f>
        <v/>
      </c>
      <c r="E5131" s="94">
        <f>IF(DATABASE!$X5129&lt;&gt;1,"",DATABASE!L5129)</f>
        <v/>
      </c>
      <c r="F5131" s="94">
        <f>IF(DATABASE!$X5129&lt;&gt;1,"",DATABASE!Q5129)</f>
        <v/>
      </c>
      <c r="G5131" s="94">
        <f>IF(DATABASE!$X5129&lt;&gt;1,"",DATABASE!C5129)</f>
        <v/>
      </c>
      <c r="H5131" s="94">
        <f>IF(DATABASE!$X5129&lt;&gt;1,"",DATABASE!D5129)</f>
        <v/>
      </c>
      <c r="I5131" s="93">
        <f>IF(DATABASE!$X5129&lt;&gt;1,"",DATABASE!S5129)</f>
        <v/>
      </c>
    </row>
    <row r="5132" ht="16.5" customHeight="1" s="111">
      <c r="A5132" s="92">
        <f>IF(DATABASE!$X5130&lt;&gt;1,"",DATABASE!B5130)</f>
        <v/>
      </c>
      <c r="B5132" s="93">
        <f>IF(DATABASE!$X5130&lt;&gt;1,"",DATABASE!M5130)</f>
        <v/>
      </c>
      <c r="C5132" s="94">
        <f>IF(DATABASE!$X5130&lt;&gt;1,"",DATABASE!A5130)</f>
        <v/>
      </c>
      <c r="D5132" s="94">
        <f>IF(DATABASE!$X5130&lt;&gt;1,"",DATABASE!P5130)</f>
        <v/>
      </c>
      <c r="E5132" s="94">
        <f>IF(DATABASE!$X5130&lt;&gt;1,"",DATABASE!L5130)</f>
        <v/>
      </c>
      <c r="F5132" s="94">
        <f>IF(DATABASE!$X5130&lt;&gt;1,"",DATABASE!Q5130)</f>
        <v/>
      </c>
      <c r="G5132" s="94">
        <f>IF(DATABASE!$X5130&lt;&gt;1,"",DATABASE!C5130)</f>
        <v/>
      </c>
      <c r="H5132" s="94">
        <f>IF(DATABASE!$X5130&lt;&gt;1,"",DATABASE!D5130)</f>
        <v/>
      </c>
      <c r="I5132" s="93">
        <f>IF(DATABASE!$X5130&lt;&gt;1,"",DATABASE!S5130)</f>
        <v/>
      </c>
    </row>
    <row r="5133" ht="16.5" customHeight="1" s="111">
      <c r="A5133" s="92">
        <f>IF(DATABASE!$X5131&lt;&gt;1,"",DATABASE!B5131)</f>
        <v/>
      </c>
      <c r="B5133" s="93">
        <f>IF(DATABASE!$X5131&lt;&gt;1,"",DATABASE!M5131)</f>
        <v/>
      </c>
      <c r="C5133" s="94">
        <f>IF(DATABASE!$X5131&lt;&gt;1,"",DATABASE!A5131)</f>
        <v/>
      </c>
      <c r="D5133" s="94">
        <f>IF(DATABASE!$X5131&lt;&gt;1,"",DATABASE!P5131)</f>
        <v/>
      </c>
      <c r="E5133" s="94">
        <f>IF(DATABASE!$X5131&lt;&gt;1,"",DATABASE!L5131)</f>
        <v/>
      </c>
      <c r="F5133" s="94">
        <f>IF(DATABASE!$X5131&lt;&gt;1,"",DATABASE!Q5131)</f>
        <v/>
      </c>
      <c r="G5133" s="94">
        <f>IF(DATABASE!$X5131&lt;&gt;1,"",DATABASE!C5131)</f>
        <v/>
      </c>
      <c r="H5133" s="94">
        <f>IF(DATABASE!$X5131&lt;&gt;1,"",DATABASE!D5131)</f>
        <v/>
      </c>
      <c r="I5133" s="93">
        <f>IF(DATABASE!$X5131&lt;&gt;1,"",DATABASE!S5131)</f>
        <v/>
      </c>
    </row>
    <row r="5134" ht="16.5" customHeight="1" s="111">
      <c r="A5134" s="92">
        <f>IF(DATABASE!$X5132&lt;&gt;1,"",DATABASE!B5132)</f>
        <v/>
      </c>
      <c r="B5134" s="93">
        <f>IF(DATABASE!$X5132&lt;&gt;1,"",DATABASE!M5132)</f>
        <v/>
      </c>
      <c r="C5134" s="94">
        <f>IF(DATABASE!$X5132&lt;&gt;1,"",DATABASE!A5132)</f>
        <v/>
      </c>
      <c r="D5134" s="94">
        <f>IF(DATABASE!$X5132&lt;&gt;1,"",DATABASE!P5132)</f>
        <v/>
      </c>
      <c r="E5134" s="94">
        <f>IF(DATABASE!$X5132&lt;&gt;1,"",DATABASE!L5132)</f>
        <v/>
      </c>
      <c r="F5134" s="94">
        <f>IF(DATABASE!$X5132&lt;&gt;1,"",DATABASE!Q5132)</f>
        <v/>
      </c>
      <c r="G5134" s="94">
        <f>IF(DATABASE!$X5132&lt;&gt;1,"",DATABASE!C5132)</f>
        <v/>
      </c>
      <c r="H5134" s="94">
        <f>IF(DATABASE!$X5132&lt;&gt;1,"",DATABASE!D5132)</f>
        <v/>
      </c>
      <c r="I5134" s="93">
        <f>IF(DATABASE!$X5132&lt;&gt;1,"",DATABASE!S5132)</f>
        <v/>
      </c>
    </row>
    <row r="5135" ht="16.5" customHeight="1" s="111">
      <c r="A5135" s="92">
        <f>IF(DATABASE!$X5133&lt;&gt;1,"",DATABASE!B5133)</f>
        <v/>
      </c>
      <c r="B5135" s="93">
        <f>IF(DATABASE!$X5133&lt;&gt;1,"",DATABASE!M5133)</f>
        <v/>
      </c>
      <c r="C5135" s="94">
        <f>IF(DATABASE!$X5133&lt;&gt;1,"",DATABASE!A5133)</f>
        <v/>
      </c>
      <c r="D5135" s="94">
        <f>IF(DATABASE!$X5133&lt;&gt;1,"",DATABASE!P5133)</f>
        <v/>
      </c>
      <c r="E5135" s="94">
        <f>IF(DATABASE!$X5133&lt;&gt;1,"",DATABASE!L5133)</f>
        <v/>
      </c>
      <c r="F5135" s="94">
        <f>IF(DATABASE!$X5133&lt;&gt;1,"",DATABASE!Q5133)</f>
        <v/>
      </c>
      <c r="G5135" s="94">
        <f>IF(DATABASE!$X5133&lt;&gt;1,"",DATABASE!C5133)</f>
        <v/>
      </c>
      <c r="H5135" s="94">
        <f>IF(DATABASE!$X5133&lt;&gt;1,"",DATABASE!D5133)</f>
        <v/>
      </c>
      <c r="I5135" s="93">
        <f>IF(DATABASE!$X5133&lt;&gt;1,"",DATABASE!S5133)</f>
        <v/>
      </c>
    </row>
    <row r="5136" ht="16.5" customHeight="1" s="111">
      <c r="A5136" s="92">
        <f>IF(DATABASE!$X5134&lt;&gt;1,"",DATABASE!B5134)</f>
        <v/>
      </c>
      <c r="B5136" s="93">
        <f>IF(DATABASE!$X5134&lt;&gt;1,"",DATABASE!M5134)</f>
        <v/>
      </c>
      <c r="C5136" s="94">
        <f>IF(DATABASE!$X5134&lt;&gt;1,"",DATABASE!A5134)</f>
        <v/>
      </c>
      <c r="D5136" s="94">
        <f>IF(DATABASE!$X5134&lt;&gt;1,"",DATABASE!P5134)</f>
        <v/>
      </c>
      <c r="E5136" s="94">
        <f>IF(DATABASE!$X5134&lt;&gt;1,"",DATABASE!L5134)</f>
        <v/>
      </c>
      <c r="F5136" s="94">
        <f>IF(DATABASE!$X5134&lt;&gt;1,"",DATABASE!Q5134)</f>
        <v/>
      </c>
      <c r="G5136" s="94">
        <f>IF(DATABASE!$X5134&lt;&gt;1,"",DATABASE!C5134)</f>
        <v/>
      </c>
      <c r="H5136" s="94">
        <f>IF(DATABASE!$X5134&lt;&gt;1,"",DATABASE!D5134)</f>
        <v/>
      </c>
      <c r="I5136" s="93">
        <f>IF(DATABASE!$X5134&lt;&gt;1,"",DATABASE!S5134)</f>
        <v/>
      </c>
    </row>
    <row r="5137" ht="16.5" customHeight="1" s="111">
      <c r="A5137" s="92">
        <f>IF(DATABASE!$X5135&lt;&gt;1,"",DATABASE!B5135)</f>
        <v/>
      </c>
      <c r="B5137" s="93">
        <f>IF(DATABASE!$X5135&lt;&gt;1,"",DATABASE!M5135)</f>
        <v/>
      </c>
      <c r="C5137" s="94">
        <f>IF(DATABASE!$X5135&lt;&gt;1,"",DATABASE!A5135)</f>
        <v/>
      </c>
      <c r="D5137" s="94">
        <f>IF(DATABASE!$X5135&lt;&gt;1,"",DATABASE!P5135)</f>
        <v/>
      </c>
      <c r="E5137" s="94">
        <f>IF(DATABASE!$X5135&lt;&gt;1,"",DATABASE!L5135)</f>
        <v/>
      </c>
      <c r="F5137" s="94">
        <f>IF(DATABASE!$X5135&lt;&gt;1,"",DATABASE!Q5135)</f>
        <v/>
      </c>
      <c r="G5137" s="94">
        <f>IF(DATABASE!$X5135&lt;&gt;1,"",DATABASE!C5135)</f>
        <v/>
      </c>
      <c r="H5137" s="94">
        <f>IF(DATABASE!$X5135&lt;&gt;1,"",DATABASE!D5135)</f>
        <v/>
      </c>
      <c r="I5137" s="93">
        <f>IF(DATABASE!$X5135&lt;&gt;1,"",DATABASE!S5135)</f>
        <v/>
      </c>
    </row>
    <row r="5138" ht="16.5" customHeight="1" s="111">
      <c r="A5138" s="92">
        <f>IF(DATABASE!$X5136&lt;&gt;1,"",DATABASE!B5136)</f>
        <v/>
      </c>
      <c r="B5138" s="93">
        <f>IF(DATABASE!$X5136&lt;&gt;1,"",DATABASE!M5136)</f>
        <v/>
      </c>
      <c r="C5138" s="94">
        <f>IF(DATABASE!$X5136&lt;&gt;1,"",DATABASE!A5136)</f>
        <v/>
      </c>
      <c r="D5138" s="94">
        <f>IF(DATABASE!$X5136&lt;&gt;1,"",DATABASE!P5136)</f>
        <v/>
      </c>
      <c r="E5138" s="94">
        <f>IF(DATABASE!$X5136&lt;&gt;1,"",DATABASE!L5136)</f>
        <v/>
      </c>
      <c r="F5138" s="94">
        <f>IF(DATABASE!$X5136&lt;&gt;1,"",DATABASE!Q5136)</f>
        <v/>
      </c>
      <c r="G5138" s="94">
        <f>IF(DATABASE!$X5136&lt;&gt;1,"",DATABASE!C5136)</f>
        <v/>
      </c>
      <c r="H5138" s="94">
        <f>IF(DATABASE!$X5136&lt;&gt;1,"",DATABASE!D5136)</f>
        <v/>
      </c>
      <c r="I5138" s="93">
        <f>IF(DATABASE!$X5136&lt;&gt;1,"",DATABASE!S5136)</f>
        <v/>
      </c>
    </row>
    <row r="5139" ht="16.5" customHeight="1" s="111">
      <c r="A5139" s="92">
        <f>IF(DATABASE!$X5137&lt;&gt;1,"",DATABASE!B5137)</f>
        <v/>
      </c>
      <c r="B5139" s="93">
        <f>IF(DATABASE!$X5137&lt;&gt;1,"",DATABASE!M5137)</f>
        <v/>
      </c>
      <c r="C5139" s="94">
        <f>IF(DATABASE!$X5137&lt;&gt;1,"",DATABASE!A5137)</f>
        <v/>
      </c>
      <c r="D5139" s="94">
        <f>IF(DATABASE!$X5137&lt;&gt;1,"",DATABASE!P5137)</f>
        <v/>
      </c>
      <c r="E5139" s="94">
        <f>IF(DATABASE!$X5137&lt;&gt;1,"",DATABASE!L5137)</f>
        <v/>
      </c>
      <c r="F5139" s="94">
        <f>IF(DATABASE!$X5137&lt;&gt;1,"",DATABASE!Q5137)</f>
        <v/>
      </c>
      <c r="G5139" s="94">
        <f>IF(DATABASE!$X5137&lt;&gt;1,"",DATABASE!C5137)</f>
        <v/>
      </c>
      <c r="H5139" s="94">
        <f>IF(DATABASE!$X5137&lt;&gt;1,"",DATABASE!D5137)</f>
        <v/>
      </c>
      <c r="I5139" s="93">
        <f>IF(DATABASE!$X5137&lt;&gt;1,"",DATABASE!S5137)</f>
        <v/>
      </c>
    </row>
    <row r="5140" ht="16.5" customHeight="1" s="111">
      <c r="A5140" s="92">
        <f>IF(DATABASE!$X5138&lt;&gt;1,"",DATABASE!B5138)</f>
        <v/>
      </c>
      <c r="B5140" s="93">
        <f>IF(DATABASE!$X5138&lt;&gt;1,"",DATABASE!M5138)</f>
        <v/>
      </c>
      <c r="C5140" s="94">
        <f>IF(DATABASE!$X5138&lt;&gt;1,"",DATABASE!A5138)</f>
        <v/>
      </c>
      <c r="D5140" s="94">
        <f>IF(DATABASE!$X5138&lt;&gt;1,"",DATABASE!P5138)</f>
        <v/>
      </c>
      <c r="E5140" s="94">
        <f>IF(DATABASE!$X5138&lt;&gt;1,"",DATABASE!L5138)</f>
        <v/>
      </c>
      <c r="F5140" s="94">
        <f>IF(DATABASE!$X5138&lt;&gt;1,"",DATABASE!Q5138)</f>
        <v/>
      </c>
      <c r="G5140" s="94">
        <f>IF(DATABASE!$X5138&lt;&gt;1,"",DATABASE!C5138)</f>
        <v/>
      </c>
      <c r="H5140" s="94">
        <f>IF(DATABASE!$X5138&lt;&gt;1,"",DATABASE!D5138)</f>
        <v/>
      </c>
      <c r="I5140" s="93">
        <f>IF(DATABASE!$X5138&lt;&gt;1,"",DATABASE!S5138)</f>
        <v/>
      </c>
    </row>
    <row r="5141" ht="16.5" customHeight="1" s="111">
      <c r="A5141" s="92">
        <f>IF(DATABASE!$X5139&lt;&gt;1,"",DATABASE!B5139)</f>
        <v/>
      </c>
      <c r="B5141" s="93">
        <f>IF(DATABASE!$X5139&lt;&gt;1,"",DATABASE!M5139)</f>
        <v/>
      </c>
      <c r="C5141" s="94">
        <f>IF(DATABASE!$X5139&lt;&gt;1,"",DATABASE!A5139)</f>
        <v/>
      </c>
      <c r="D5141" s="94">
        <f>IF(DATABASE!$X5139&lt;&gt;1,"",DATABASE!P5139)</f>
        <v/>
      </c>
      <c r="E5141" s="94">
        <f>IF(DATABASE!$X5139&lt;&gt;1,"",DATABASE!L5139)</f>
        <v/>
      </c>
      <c r="F5141" s="94">
        <f>IF(DATABASE!$X5139&lt;&gt;1,"",DATABASE!Q5139)</f>
        <v/>
      </c>
      <c r="G5141" s="94">
        <f>IF(DATABASE!$X5139&lt;&gt;1,"",DATABASE!C5139)</f>
        <v/>
      </c>
      <c r="H5141" s="94">
        <f>IF(DATABASE!$X5139&lt;&gt;1,"",DATABASE!D5139)</f>
        <v/>
      </c>
      <c r="I5141" s="93">
        <f>IF(DATABASE!$X5139&lt;&gt;1,"",DATABASE!S5139)</f>
        <v/>
      </c>
    </row>
    <row r="5142" ht="16.5" customHeight="1" s="111">
      <c r="A5142" s="92">
        <f>IF(DATABASE!$X5140&lt;&gt;1,"",DATABASE!B5140)</f>
        <v/>
      </c>
      <c r="B5142" s="93">
        <f>IF(DATABASE!$X5140&lt;&gt;1,"",DATABASE!M5140)</f>
        <v/>
      </c>
      <c r="C5142" s="94">
        <f>IF(DATABASE!$X5140&lt;&gt;1,"",DATABASE!A5140)</f>
        <v/>
      </c>
      <c r="D5142" s="94">
        <f>IF(DATABASE!$X5140&lt;&gt;1,"",DATABASE!P5140)</f>
        <v/>
      </c>
      <c r="E5142" s="94">
        <f>IF(DATABASE!$X5140&lt;&gt;1,"",DATABASE!L5140)</f>
        <v/>
      </c>
      <c r="F5142" s="94">
        <f>IF(DATABASE!$X5140&lt;&gt;1,"",DATABASE!Q5140)</f>
        <v/>
      </c>
      <c r="G5142" s="94">
        <f>IF(DATABASE!$X5140&lt;&gt;1,"",DATABASE!C5140)</f>
        <v/>
      </c>
      <c r="H5142" s="94">
        <f>IF(DATABASE!$X5140&lt;&gt;1,"",DATABASE!D5140)</f>
        <v/>
      </c>
      <c r="I5142" s="93">
        <f>IF(DATABASE!$X5140&lt;&gt;1,"",DATABASE!S5140)</f>
        <v/>
      </c>
    </row>
    <row r="5143" ht="16.5" customHeight="1" s="111">
      <c r="A5143" s="92">
        <f>IF(DATABASE!$X5141&lt;&gt;1,"",DATABASE!B5141)</f>
        <v/>
      </c>
      <c r="B5143" s="93">
        <f>IF(DATABASE!$X5141&lt;&gt;1,"",DATABASE!M5141)</f>
        <v/>
      </c>
      <c r="C5143" s="94">
        <f>IF(DATABASE!$X5141&lt;&gt;1,"",DATABASE!A5141)</f>
        <v/>
      </c>
      <c r="D5143" s="94">
        <f>IF(DATABASE!$X5141&lt;&gt;1,"",DATABASE!P5141)</f>
        <v/>
      </c>
      <c r="E5143" s="94">
        <f>IF(DATABASE!$X5141&lt;&gt;1,"",DATABASE!L5141)</f>
        <v/>
      </c>
      <c r="F5143" s="94">
        <f>IF(DATABASE!$X5141&lt;&gt;1,"",DATABASE!Q5141)</f>
        <v/>
      </c>
      <c r="G5143" s="94">
        <f>IF(DATABASE!$X5141&lt;&gt;1,"",DATABASE!C5141)</f>
        <v/>
      </c>
      <c r="H5143" s="94">
        <f>IF(DATABASE!$X5141&lt;&gt;1,"",DATABASE!D5141)</f>
        <v/>
      </c>
      <c r="I5143" s="93">
        <f>IF(DATABASE!$X5141&lt;&gt;1,"",DATABASE!S5141)</f>
        <v/>
      </c>
    </row>
    <row r="5144" ht="16.5" customHeight="1" s="111">
      <c r="A5144" s="92">
        <f>IF(DATABASE!$X5142&lt;&gt;1,"",DATABASE!B5142)</f>
        <v/>
      </c>
      <c r="B5144" s="93">
        <f>IF(DATABASE!$X5142&lt;&gt;1,"",DATABASE!M5142)</f>
        <v/>
      </c>
      <c r="C5144" s="94">
        <f>IF(DATABASE!$X5142&lt;&gt;1,"",DATABASE!A5142)</f>
        <v/>
      </c>
      <c r="D5144" s="94">
        <f>IF(DATABASE!$X5142&lt;&gt;1,"",DATABASE!P5142)</f>
        <v/>
      </c>
      <c r="E5144" s="94">
        <f>IF(DATABASE!$X5142&lt;&gt;1,"",DATABASE!L5142)</f>
        <v/>
      </c>
      <c r="F5144" s="94">
        <f>IF(DATABASE!$X5142&lt;&gt;1,"",DATABASE!Q5142)</f>
        <v/>
      </c>
      <c r="G5144" s="94">
        <f>IF(DATABASE!$X5142&lt;&gt;1,"",DATABASE!C5142)</f>
        <v/>
      </c>
      <c r="H5144" s="94">
        <f>IF(DATABASE!$X5142&lt;&gt;1,"",DATABASE!D5142)</f>
        <v/>
      </c>
      <c r="I5144" s="93">
        <f>IF(DATABASE!$X5142&lt;&gt;1,"",DATABASE!S5142)</f>
        <v/>
      </c>
    </row>
    <row r="5145" ht="16.5" customHeight="1" s="111">
      <c r="A5145" s="92">
        <f>IF(DATABASE!$X5143&lt;&gt;1,"",DATABASE!B5143)</f>
        <v/>
      </c>
      <c r="B5145" s="93">
        <f>IF(DATABASE!$X5143&lt;&gt;1,"",DATABASE!M5143)</f>
        <v/>
      </c>
      <c r="C5145" s="94">
        <f>IF(DATABASE!$X5143&lt;&gt;1,"",DATABASE!A5143)</f>
        <v/>
      </c>
      <c r="D5145" s="94">
        <f>IF(DATABASE!$X5143&lt;&gt;1,"",DATABASE!P5143)</f>
        <v/>
      </c>
      <c r="E5145" s="94">
        <f>IF(DATABASE!$X5143&lt;&gt;1,"",DATABASE!L5143)</f>
        <v/>
      </c>
      <c r="F5145" s="94">
        <f>IF(DATABASE!$X5143&lt;&gt;1,"",DATABASE!Q5143)</f>
        <v/>
      </c>
      <c r="G5145" s="94">
        <f>IF(DATABASE!$X5143&lt;&gt;1,"",DATABASE!C5143)</f>
        <v/>
      </c>
      <c r="H5145" s="94">
        <f>IF(DATABASE!$X5143&lt;&gt;1,"",DATABASE!D5143)</f>
        <v/>
      </c>
      <c r="I5145" s="93">
        <f>IF(DATABASE!$X5143&lt;&gt;1,"",DATABASE!S5143)</f>
        <v/>
      </c>
    </row>
    <row r="5146" ht="16.5" customHeight="1" s="111">
      <c r="A5146" s="92">
        <f>IF(DATABASE!$X5144&lt;&gt;1,"",DATABASE!B5144)</f>
        <v/>
      </c>
      <c r="B5146" s="93">
        <f>IF(DATABASE!$X5144&lt;&gt;1,"",DATABASE!M5144)</f>
        <v/>
      </c>
      <c r="C5146" s="94">
        <f>IF(DATABASE!$X5144&lt;&gt;1,"",DATABASE!A5144)</f>
        <v/>
      </c>
      <c r="D5146" s="94">
        <f>IF(DATABASE!$X5144&lt;&gt;1,"",DATABASE!P5144)</f>
        <v/>
      </c>
      <c r="E5146" s="94">
        <f>IF(DATABASE!$X5144&lt;&gt;1,"",DATABASE!L5144)</f>
        <v/>
      </c>
      <c r="F5146" s="94">
        <f>IF(DATABASE!$X5144&lt;&gt;1,"",DATABASE!Q5144)</f>
        <v/>
      </c>
      <c r="G5146" s="94">
        <f>IF(DATABASE!$X5144&lt;&gt;1,"",DATABASE!C5144)</f>
        <v/>
      </c>
      <c r="H5146" s="94">
        <f>IF(DATABASE!$X5144&lt;&gt;1,"",DATABASE!D5144)</f>
        <v/>
      </c>
      <c r="I5146" s="93">
        <f>IF(DATABASE!$X5144&lt;&gt;1,"",DATABASE!S5144)</f>
        <v/>
      </c>
    </row>
    <row r="5147" ht="16.5" customHeight="1" s="111">
      <c r="A5147" s="92">
        <f>IF(DATABASE!$X5145&lt;&gt;1,"",DATABASE!B5145)</f>
        <v/>
      </c>
      <c r="B5147" s="93">
        <f>IF(DATABASE!$X5145&lt;&gt;1,"",DATABASE!M5145)</f>
        <v/>
      </c>
      <c r="C5147" s="94">
        <f>IF(DATABASE!$X5145&lt;&gt;1,"",DATABASE!A5145)</f>
        <v/>
      </c>
      <c r="D5147" s="94">
        <f>IF(DATABASE!$X5145&lt;&gt;1,"",DATABASE!P5145)</f>
        <v/>
      </c>
      <c r="E5147" s="94">
        <f>IF(DATABASE!$X5145&lt;&gt;1,"",DATABASE!L5145)</f>
        <v/>
      </c>
      <c r="F5147" s="94">
        <f>IF(DATABASE!$X5145&lt;&gt;1,"",DATABASE!Q5145)</f>
        <v/>
      </c>
      <c r="G5147" s="94">
        <f>IF(DATABASE!$X5145&lt;&gt;1,"",DATABASE!C5145)</f>
        <v/>
      </c>
      <c r="H5147" s="94">
        <f>IF(DATABASE!$X5145&lt;&gt;1,"",DATABASE!D5145)</f>
        <v/>
      </c>
      <c r="I5147" s="93">
        <f>IF(DATABASE!$X5145&lt;&gt;1,"",DATABASE!S5145)</f>
        <v/>
      </c>
    </row>
    <row r="5148" ht="16.5" customHeight="1" s="111">
      <c r="A5148" s="92">
        <f>IF(DATABASE!$X5146&lt;&gt;1,"",DATABASE!B5146)</f>
        <v/>
      </c>
      <c r="B5148" s="93">
        <f>IF(DATABASE!$X5146&lt;&gt;1,"",DATABASE!M5146)</f>
        <v/>
      </c>
      <c r="C5148" s="94">
        <f>IF(DATABASE!$X5146&lt;&gt;1,"",DATABASE!A5146)</f>
        <v/>
      </c>
      <c r="D5148" s="94">
        <f>IF(DATABASE!$X5146&lt;&gt;1,"",DATABASE!P5146)</f>
        <v/>
      </c>
      <c r="E5148" s="94">
        <f>IF(DATABASE!$X5146&lt;&gt;1,"",DATABASE!L5146)</f>
        <v/>
      </c>
      <c r="F5148" s="94">
        <f>IF(DATABASE!$X5146&lt;&gt;1,"",DATABASE!Q5146)</f>
        <v/>
      </c>
      <c r="G5148" s="94">
        <f>IF(DATABASE!$X5146&lt;&gt;1,"",DATABASE!C5146)</f>
        <v/>
      </c>
      <c r="H5148" s="94">
        <f>IF(DATABASE!$X5146&lt;&gt;1,"",DATABASE!D5146)</f>
        <v/>
      </c>
      <c r="I5148" s="93">
        <f>IF(DATABASE!$X5146&lt;&gt;1,"",DATABASE!S5146)</f>
        <v/>
      </c>
    </row>
    <row r="5149" ht="16.5" customHeight="1" s="111">
      <c r="A5149" s="92">
        <f>IF(DATABASE!$X5147&lt;&gt;1,"",DATABASE!B5147)</f>
        <v/>
      </c>
      <c r="B5149" s="93">
        <f>IF(DATABASE!$X5147&lt;&gt;1,"",DATABASE!M5147)</f>
        <v/>
      </c>
      <c r="C5149" s="94">
        <f>IF(DATABASE!$X5147&lt;&gt;1,"",DATABASE!A5147)</f>
        <v/>
      </c>
      <c r="D5149" s="94">
        <f>IF(DATABASE!$X5147&lt;&gt;1,"",DATABASE!P5147)</f>
        <v/>
      </c>
      <c r="E5149" s="94">
        <f>IF(DATABASE!$X5147&lt;&gt;1,"",DATABASE!L5147)</f>
        <v/>
      </c>
      <c r="F5149" s="94">
        <f>IF(DATABASE!$X5147&lt;&gt;1,"",DATABASE!Q5147)</f>
        <v/>
      </c>
      <c r="G5149" s="94">
        <f>IF(DATABASE!$X5147&lt;&gt;1,"",DATABASE!C5147)</f>
        <v/>
      </c>
      <c r="H5149" s="94">
        <f>IF(DATABASE!$X5147&lt;&gt;1,"",DATABASE!D5147)</f>
        <v/>
      </c>
      <c r="I5149" s="93">
        <f>IF(DATABASE!$X5147&lt;&gt;1,"",DATABASE!S5147)</f>
        <v/>
      </c>
    </row>
    <row r="5150" ht="16.5" customHeight="1" s="111">
      <c r="A5150" s="92">
        <f>IF(DATABASE!$X5148&lt;&gt;1,"",DATABASE!B5148)</f>
        <v/>
      </c>
      <c r="B5150" s="93">
        <f>IF(DATABASE!$X5148&lt;&gt;1,"",DATABASE!M5148)</f>
        <v/>
      </c>
      <c r="C5150" s="94">
        <f>IF(DATABASE!$X5148&lt;&gt;1,"",DATABASE!A5148)</f>
        <v/>
      </c>
      <c r="D5150" s="94">
        <f>IF(DATABASE!$X5148&lt;&gt;1,"",DATABASE!P5148)</f>
        <v/>
      </c>
      <c r="E5150" s="94">
        <f>IF(DATABASE!$X5148&lt;&gt;1,"",DATABASE!L5148)</f>
        <v/>
      </c>
      <c r="F5150" s="94">
        <f>IF(DATABASE!$X5148&lt;&gt;1,"",DATABASE!Q5148)</f>
        <v/>
      </c>
      <c r="G5150" s="94">
        <f>IF(DATABASE!$X5148&lt;&gt;1,"",DATABASE!C5148)</f>
        <v/>
      </c>
      <c r="H5150" s="94">
        <f>IF(DATABASE!$X5148&lt;&gt;1,"",DATABASE!D5148)</f>
        <v/>
      </c>
      <c r="I5150" s="93">
        <f>IF(DATABASE!$X5148&lt;&gt;1,"",DATABASE!S5148)</f>
        <v/>
      </c>
    </row>
    <row r="5151" ht="16.5" customHeight="1" s="111">
      <c r="A5151" s="92">
        <f>IF(DATABASE!$X5149&lt;&gt;1,"",DATABASE!B5149)</f>
        <v/>
      </c>
      <c r="B5151" s="93">
        <f>IF(DATABASE!$X5149&lt;&gt;1,"",DATABASE!M5149)</f>
        <v/>
      </c>
      <c r="C5151" s="94">
        <f>IF(DATABASE!$X5149&lt;&gt;1,"",DATABASE!A5149)</f>
        <v/>
      </c>
      <c r="D5151" s="94">
        <f>IF(DATABASE!$X5149&lt;&gt;1,"",DATABASE!P5149)</f>
        <v/>
      </c>
      <c r="E5151" s="94">
        <f>IF(DATABASE!$X5149&lt;&gt;1,"",DATABASE!L5149)</f>
        <v/>
      </c>
      <c r="F5151" s="94">
        <f>IF(DATABASE!$X5149&lt;&gt;1,"",DATABASE!Q5149)</f>
        <v/>
      </c>
      <c r="G5151" s="94">
        <f>IF(DATABASE!$X5149&lt;&gt;1,"",DATABASE!C5149)</f>
        <v/>
      </c>
      <c r="H5151" s="94">
        <f>IF(DATABASE!$X5149&lt;&gt;1,"",DATABASE!D5149)</f>
        <v/>
      </c>
      <c r="I5151" s="93">
        <f>IF(DATABASE!$X5149&lt;&gt;1,"",DATABASE!S5149)</f>
        <v/>
      </c>
    </row>
    <row r="5152" ht="16.5" customHeight="1" s="111">
      <c r="A5152" s="92">
        <f>IF(DATABASE!$X5150&lt;&gt;1,"",DATABASE!B5150)</f>
        <v/>
      </c>
      <c r="B5152" s="93">
        <f>IF(DATABASE!$X5150&lt;&gt;1,"",DATABASE!M5150)</f>
        <v/>
      </c>
      <c r="C5152" s="94">
        <f>IF(DATABASE!$X5150&lt;&gt;1,"",DATABASE!A5150)</f>
        <v/>
      </c>
      <c r="D5152" s="94">
        <f>IF(DATABASE!$X5150&lt;&gt;1,"",DATABASE!P5150)</f>
        <v/>
      </c>
      <c r="E5152" s="94">
        <f>IF(DATABASE!$X5150&lt;&gt;1,"",DATABASE!L5150)</f>
        <v/>
      </c>
      <c r="F5152" s="94">
        <f>IF(DATABASE!$X5150&lt;&gt;1,"",DATABASE!Q5150)</f>
        <v/>
      </c>
      <c r="G5152" s="94">
        <f>IF(DATABASE!$X5150&lt;&gt;1,"",DATABASE!C5150)</f>
        <v/>
      </c>
      <c r="H5152" s="94">
        <f>IF(DATABASE!$X5150&lt;&gt;1,"",DATABASE!D5150)</f>
        <v/>
      </c>
      <c r="I5152" s="93">
        <f>IF(DATABASE!$X5150&lt;&gt;1,"",DATABASE!S5150)</f>
        <v/>
      </c>
    </row>
    <row r="5153" ht="16.5" customHeight="1" s="111">
      <c r="A5153" s="92">
        <f>IF(DATABASE!$X5151&lt;&gt;1,"",DATABASE!B5151)</f>
        <v/>
      </c>
      <c r="B5153" s="93">
        <f>IF(DATABASE!$X5151&lt;&gt;1,"",DATABASE!M5151)</f>
        <v/>
      </c>
      <c r="C5153" s="94">
        <f>IF(DATABASE!$X5151&lt;&gt;1,"",DATABASE!A5151)</f>
        <v/>
      </c>
      <c r="D5153" s="94">
        <f>IF(DATABASE!$X5151&lt;&gt;1,"",DATABASE!P5151)</f>
        <v/>
      </c>
      <c r="E5153" s="94">
        <f>IF(DATABASE!$X5151&lt;&gt;1,"",DATABASE!L5151)</f>
        <v/>
      </c>
      <c r="F5153" s="94">
        <f>IF(DATABASE!$X5151&lt;&gt;1,"",DATABASE!Q5151)</f>
        <v/>
      </c>
      <c r="G5153" s="94">
        <f>IF(DATABASE!$X5151&lt;&gt;1,"",DATABASE!C5151)</f>
        <v/>
      </c>
      <c r="H5153" s="94">
        <f>IF(DATABASE!$X5151&lt;&gt;1,"",DATABASE!D5151)</f>
        <v/>
      </c>
      <c r="I5153" s="93">
        <f>IF(DATABASE!$X5151&lt;&gt;1,"",DATABASE!S5151)</f>
        <v/>
      </c>
    </row>
    <row r="5154" ht="16.5" customHeight="1" s="111">
      <c r="A5154" s="92">
        <f>IF(DATABASE!$X5152&lt;&gt;1,"",DATABASE!B5152)</f>
        <v/>
      </c>
      <c r="B5154" s="93">
        <f>IF(DATABASE!$X5152&lt;&gt;1,"",DATABASE!M5152)</f>
        <v/>
      </c>
      <c r="C5154" s="94">
        <f>IF(DATABASE!$X5152&lt;&gt;1,"",DATABASE!A5152)</f>
        <v/>
      </c>
      <c r="D5154" s="94">
        <f>IF(DATABASE!$X5152&lt;&gt;1,"",DATABASE!P5152)</f>
        <v/>
      </c>
      <c r="E5154" s="94">
        <f>IF(DATABASE!$X5152&lt;&gt;1,"",DATABASE!L5152)</f>
        <v/>
      </c>
      <c r="F5154" s="94">
        <f>IF(DATABASE!$X5152&lt;&gt;1,"",DATABASE!Q5152)</f>
        <v/>
      </c>
      <c r="G5154" s="94">
        <f>IF(DATABASE!$X5152&lt;&gt;1,"",DATABASE!C5152)</f>
        <v/>
      </c>
      <c r="H5154" s="94">
        <f>IF(DATABASE!$X5152&lt;&gt;1,"",DATABASE!D5152)</f>
        <v/>
      </c>
      <c r="I5154" s="93">
        <f>IF(DATABASE!$X5152&lt;&gt;1,"",DATABASE!S5152)</f>
        <v/>
      </c>
    </row>
    <row r="5155" ht="16.5" customHeight="1" s="111">
      <c r="A5155" s="92">
        <f>IF(DATABASE!$X5153&lt;&gt;1,"",DATABASE!B5153)</f>
        <v/>
      </c>
      <c r="B5155" s="93">
        <f>IF(DATABASE!$X5153&lt;&gt;1,"",DATABASE!M5153)</f>
        <v/>
      </c>
      <c r="C5155" s="94">
        <f>IF(DATABASE!$X5153&lt;&gt;1,"",DATABASE!A5153)</f>
        <v/>
      </c>
      <c r="D5155" s="94">
        <f>IF(DATABASE!$X5153&lt;&gt;1,"",DATABASE!P5153)</f>
        <v/>
      </c>
      <c r="E5155" s="94">
        <f>IF(DATABASE!$X5153&lt;&gt;1,"",DATABASE!L5153)</f>
        <v/>
      </c>
      <c r="F5155" s="94">
        <f>IF(DATABASE!$X5153&lt;&gt;1,"",DATABASE!Q5153)</f>
        <v/>
      </c>
      <c r="G5155" s="94">
        <f>IF(DATABASE!$X5153&lt;&gt;1,"",DATABASE!C5153)</f>
        <v/>
      </c>
      <c r="H5155" s="94">
        <f>IF(DATABASE!$X5153&lt;&gt;1,"",DATABASE!D5153)</f>
        <v/>
      </c>
      <c r="I5155" s="93">
        <f>IF(DATABASE!$X5153&lt;&gt;1,"",DATABASE!S5153)</f>
        <v/>
      </c>
    </row>
    <row r="5156" ht="16.5" customHeight="1" s="111">
      <c r="A5156" s="92">
        <f>IF(DATABASE!$X5154&lt;&gt;1,"",DATABASE!B5154)</f>
        <v/>
      </c>
      <c r="B5156" s="93">
        <f>IF(DATABASE!$X5154&lt;&gt;1,"",DATABASE!M5154)</f>
        <v/>
      </c>
      <c r="C5156" s="94">
        <f>IF(DATABASE!$X5154&lt;&gt;1,"",DATABASE!A5154)</f>
        <v/>
      </c>
      <c r="D5156" s="94">
        <f>IF(DATABASE!$X5154&lt;&gt;1,"",DATABASE!P5154)</f>
        <v/>
      </c>
      <c r="E5156" s="94">
        <f>IF(DATABASE!$X5154&lt;&gt;1,"",DATABASE!L5154)</f>
        <v/>
      </c>
      <c r="F5156" s="94">
        <f>IF(DATABASE!$X5154&lt;&gt;1,"",DATABASE!Q5154)</f>
        <v/>
      </c>
      <c r="G5156" s="94">
        <f>IF(DATABASE!$X5154&lt;&gt;1,"",DATABASE!C5154)</f>
        <v/>
      </c>
      <c r="H5156" s="94">
        <f>IF(DATABASE!$X5154&lt;&gt;1,"",DATABASE!D5154)</f>
        <v/>
      </c>
      <c r="I5156" s="93">
        <f>IF(DATABASE!$X5154&lt;&gt;1,"",DATABASE!S5154)</f>
        <v/>
      </c>
    </row>
    <row r="5157" ht="16.5" customHeight="1" s="111">
      <c r="A5157" s="92">
        <f>IF(DATABASE!$X5155&lt;&gt;1,"",DATABASE!B5155)</f>
        <v/>
      </c>
      <c r="B5157" s="93">
        <f>IF(DATABASE!$X5155&lt;&gt;1,"",DATABASE!M5155)</f>
        <v/>
      </c>
      <c r="C5157" s="94">
        <f>IF(DATABASE!$X5155&lt;&gt;1,"",DATABASE!A5155)</f>
        <v/>
      </c>
      <c r="D5157" s="94">
        <f>IF(DATABASE!$X5155&lt;&gt;1,"",DATABASE!P5155)</f>
        <v/>
      </c>
      <c r="E5157" s="94">
        <f>IF(DATABASE!$X5155&lt;&gt;1,"",DATABASE!L5155)</f>
        <v/>
      </c>
      <c r="F5157" s="94">
        <f>IF(DATABASE!$X5155&lt;&gt;1,"",DATABASE!Q5155)</f>
        <v/>
      </c>
      <c r="G5157" s="94">
        <f>IF(DATABASE!$X5155&lt;&gt;1,"",DATABASE!C5155)</f>
        <v/>
      </c>
      <c r="H5157" s="94">
        <f>IF(DATABASE!$X5155&lt;&gt;1,"",DATABASE!D5155)</f>
        <v/>
      </c>
      <c r="I5157" s="93">
        <f>IF(DATABASE!$X5155&lt;&gt;1,"",DATABASE!S5155)</f>
        <v/>
      </c>
    </row>
    <row r="5158" ht="16.5" customHeight="1" s="111">
      <c r="A5158" s="92">
        <f>IF(DATABASE!$X5156&lt;&gt;1,"",DATABASE!B5156)</f>
        <v/>
      </c>
      <c r="B5158" s="93">
        <f>IF(DATABASE!$X5156&lt;&gt;1,"",DATABASE!M5156)</f>
        <v/>
      </c>
      <c r="C5158" s="94">
        <f>IF(DATABASE!$X5156&lt;&gt;1,"",DATABASE!A5156)</f>
        <v/>
      </c>
      <c r="D5158" s="94">
        <f>IF(DATABASE!$X5156&lt;&gt;1,"",DATABASE!P5156)</f>
        <v/>
      </c>
      <c r="E5158" s="94">
        <f>IF(DATABASE!$X5156&lt;&gt;1,"",DATABASE!L5156)</f>
        <v/>
      </c>
      <c r="F5158" s="94">
        <f>IF(DATABASE!$X5156&lt;&gt;1,"",DATABASE!Q5156)</f>
        <v/>
      </c>
      <c r="G5158" s="94">
        <f>IF(DATABASE!$X5156&lt;&gt;1,"",DATABASE!C5156)</f>
        <v/>
      </c>
      <c r="H5158" s="94">
        <f>IF(DATABASE!$X5156&lt;&gt;1,"",DATABASE!D5156)</f>
        <v/>
      </c>
      <c r="I5158" s="93">
        <f>IF(DATABASE!$X5156&lt;&gt;1,"",DATABASE!S5156)</f>
        <v/>
      </c>
    </row>
    <row r="5159" ht="16.5" customHeight="1" s="111">
      <c r="A5159" s="92">
        <f>IF(DATABASE!$X5157&lt;&gt;1,"",DATABASE!B5157)</f>
        <v/>
      </c>
      <c r="B5159" s="93">
        <f>IF(DATABASE!$X5157&lt;&gt;1,"",DATABASE!M5157)</f>
        <v/>
      </c>
      <c r="C5159" s="94">
        <f>IF(DATABASE!$X5157&lt;&gt;1,"",DATABASE!A5157)</f>
        <v/>
      </c>
      <c r="D5159" s="94">
        <f>IF(DATABASE!$X5157&lt;&gt;1,"",DATABASE!P5157)</f>
        <v/>
      </c>
      <c r="E5159" s="94">
        <f>IF(DATABASE!$X5157&lt;&gt;1,"",DATABASE!L5157)</f>
        <v/>
      </c>
      <c r="F5159" s="94">
        <f>IF(DATABASE!$X5157&lt;&gt;1,"",DATABASE!Q5157)</f>
        <v/>
      </c>
      <c r="G5159" s="94">
        <f>IF(DATABASE!$X5157&lt;&gt;1,"",DATABASE!C5157)</f>
        <v/>
      </c>
      <c r="H5159" s="94">
        <f>IF(DATABASE!$X5157&lt;&gt;1,"",DATABASE!D5157)</f>
        <v/>
      </c>
      <c r="I5159" s="93">
        <f>IF(DATABASE!$X5157&lt;&gt;1,"",DATABASE!S5157)</f>
        <v/>
      </c>
    </row>
    <row r="5160" ht="16.5" customHeight="1" s="111">
      <c r="A5160" s="92">
        <f>IF(DATABASE!$X5158&lt;&gt;1,"",DATABASE!B5158)</f>
        <v/>
      </c>
      <c r="B5160" s="93">
        <f>IF(DATABASE!$X5158&lt;&gt;1,"",DATABASE!M5158)</f>
        <v/>
      </c>
      <c r="C5160" s="94">
        <f>IF(DATABASE!$X5158&lt;&gt;1,"",DATABASE!A5158)</f>
        <v/>
      </c>
      <c r="D5160" s="94">
        <f>IF(DATABASE!$X5158&lt;&gt;1,"",DATABASE!P5158)</f>
        <v/>
      </c>
      <c r="E5160" s="94">
        <f>IF(DATABASE!$X5158&lt;&gt;1,"",DATABASE!L5158)</f>
        <v/>
      </c>
      <c r="F5160" s="94">
        <f>IF(DATABASE!$X5158&lt;&gt;1,"",DATABASE!Q5158)</f>
        <v/>
      </c>
      <c r="G5160" s="94">
        <f>IF(DATABASE!$X5158&lt;&gt;1,"",DATABASE!C5158)</f>
        <v/>
      </c>
      <c r="H5160" s="94">
        <f>IF(DATABASE!$X5158&lt;&gt;1,"",DATABASE!D5158)</f>
        <v/>
      </c>
      <c r="I5160" s="93">
        <f>IF(DATABASE!$X5158&lt;&gt;1,"",DATABASE!S5158)</f>
        <v/>
      </c>
    </row>
    <row r="5161" ht="16.5" customHeight="1" s="111">
      <c r="A5161" s="92">
        <f>IF(DATABASE!$X5159&lt;&gt;1,"",DATABASE!B5159)</f>
        <v/>
      </c>
      <c r="B5161" s="93">
        <f>IF(DATABASE!$X5159&lt;&gt;1,"",DATABASE!M5159)</f>
        <v/>
      </c>
      <c r="C5161" s="94">
        <f>IF(DATABASE!$X5159&lt;&gt;1,"",DATABASE!A5159)</f>
        <v/>
      </c>
      <c r="D5161" s="94">
        <f>IF(DATABASE!$X5159&lt;&gt;1,"",DATABASE!P5159)</f>
        <v/>
      </c>
      <c r="E5161" s="94">
        <f>IF(DATABASE!$X5159&lt;&gt;1,"",DATABASE!L5159)</f>
        <v/>
      </c>
      <c r="F5161" s="94">
        <f>IF(DATABASE!$X5159&lt;&gt;1,"",DATABASE!Q5159)</f>
        <v/>
      </c>
      <c r="G5161" s="94">
        <f>IF(DATABASE!$X5159&lt;&gt;1,"",DATABASE!C5159)</f>
        <v/>
      </c>
      <c r="H5161" s="94">
        <f>IF(DATABASE!$X5159&lt;&gt;1,"",DATABASE!D5159)</f>
        <v/>
      </c>
      <c r="I5161" s="93">
        <f>IF(DATABASE!$X5159&lt;&gt;1,"",DATABASE!S5159)</f>
        <v/>
      </c>
    </row>
    <row r="5162" ht="16.5" customHeight="1" s="111">
      <c r="A5162" s="92">
        <f>IF(DATABASE!$X5160&lt;&gt;1,"",DATABASE!B5160)</f>
        <v/>
      </c>
      <c r="B5162" s="93">
        <f>IF(DATABASE!$X5160&lt;&gt;1,"",DATABASE!M5160)</f>
        <v/>
      </c>
      <c r="C5162" s="94">
        <f>IF(DATABASE!$X5160&lt;&gt;1,"",DATABASE!A5160)</f>
        <v/>
      </c>
      <c r="D5162" s="94">
        <f>IF(DATABASE!$X5160&lt;&gt;1,"",DATABASE!P5160)</f>
        <v/>
      </c>
      <c r="E5162" s="94">
        <f>IF(DATABASE!$X5160&lt;&gt;1,"",DATABASE!L5160)</f>
        <v/>
      </c>
      <c r="F5162" s="94">
        <f>IF(DATABASE!$X5160&lt;&gt;1,"",DATABASE!Q5160)</f>
        <v/>
      </c>
      <c r="G5162" s="94">
        <f>IF(DATABASE!$X5160&lt;&gt;1,"",DATABASE!C5160)</f>
        <v/>
      </c>
      <c r="H5162" s="94">
        <f>IF(DATABASE!$X5160&lt;&gt;1,"",DATABASE!D5160)</f>
        <v/>
      </c>
      <c r="I5162" s="93">
        <f>IF(DATABASE!$X5160&lt;&gt;1,"",DATABASE!S5160)</f>
        <v/>
      </c>
    </row>
    <row r="5163" ht="16.5" customHeight="1" s="111">
      <c r="A5163" s="92">
        <f>IF(DATABASE!$X5161&lt;&gt;1,"",DATABASE!B5161)</f>
        <v/>
      </c>
      <c r="B5163" s="93">
        <f>IF(DATABASE!$X5161&lt;&gt;1,"",DATABASE!M5161)</f>
        <v/>
      </c>
      <c r="C5163" s="94">
        <f>IF(DATABASE!$X5161&lt;&gt;1,"",DATABASE!A5161)</f>
        <v/>
      </c>
      <c r="D5163" s="94">
        <f>IF(DATABASE!$X5161&lt;&gt;1,"",DATABASE!P5161)</f>
        <v/>
      </c>
      <c r="E5163" s="94">
        <f>IF(DATABASE!$X5161&lt;&gt;1,"",DATABASE!L5161)</f>
        <v/>
      </c>
      <c r="F5163" s="94">
        <f>IF(DATABASE!$X5161&lt;&gt;1,"",DATABASE!Q5161)</f>
        <v/>
      </c>
      <c r="G5163" s="94">
        <f>IF(DATABASE!$X5161&lt;&gt;1,"",DATABASE!C5161)</f>
        <v/>
      </c>
      <c r="H5163" s="94">
        <f>IF(DATABASE!$X5161&lt;&gt;1,"",DATABASE!D5161)</f>
        <v/>
      </c>
      <c r="I5163" s="93">
        <f>IF(DATABASE!$X5161&lt;&gt;1,"",DATABASE!S5161)</f>
        <v/>
      </c>
    </row>
    <row r="5164" ht="16.5" customHeight="1" s="111">
      <c r="A5164" s="92">
        <f>IF(DATABASE!$X5162&lt;&gt;1,"",DATABASE!B5162)</f>
        <v/>
      </c>
      <c r="B5164" s="93">
        <f>IF(DATABASE!$X5162&lt;&gt;1,"",DATABASE!M5162)</f>
        <v/>
      </c>
      <c r="C5164" s="94">
        <f>IF(DATABASE!$X5162&lt;&gt;1,"",DATABASE!A5162)</f>
        <v/>
      </c>
      <c r="D5164" s="94">
        <f>IF(DATABASE!$X5162&lt;&gt;1,"",DATABASE!P5162)</f>
        <v/>
      </c>
      <c r="E5164" s="94">
        <f>IF(DATABASE!$X5162&lt;&gt;1,"",DATABASE!L5162)</f>
        <v/>
      </c>
      <c r="F5164" s="94">
        <f>IF(DATABASE!$X5162&lt;&gt;1,"",DATABASE!Q5162)</f>
        <v/>
      </c>
      <c r="G5164" s="94">
        <f>IF(DATABASE!$X5162&lt;&gt;1,"",DATABASE!C5162)</f>
        <v/>
      </c>
      <c r="H5164" s="94">
        <f>IF(DATABASE!$X5162&lt;&gt;1,"",DATABASE!D5162)</f>
        <v/>
      </c>
      <c r="I5164" s="93">
        <f>IF(DATABASE!$X5162&lt;&gt;1,"",DATABASE!S5162)</f>
        <v/>
      </c>
    </row>
    <row r="5165" ht="16.5" customHeight="1" s="111">
      <c r="A5165" s="92">
        <f>IF(DATABASE!$X5163&lt;&gt;1,"",DATABASE!B5163)</f>
        <v/>
      </c>
      <c r="B5165" s="93">
        <f>IF(DATABASE!$X5163&lt;&gt;1,"",DATABASE!M5163)</f>
        <v/>
      </c>
      <c r="C5165" s="94">
        <f>IF(DATABASE!$X5163&lt;&gt;1,"",DATABASE!A5163)</f>
        <v/>
      </c>
      <c r="D5165" s="94">
        <f>IF(DATABASE!$X5163&lt;&gt;1,"",DATABASE!P5163)</f>
        <v/>
      </c>
      <c r="E5165" s="94">
        <f>IF(DATABASE!$X5163&lt;&gt;1,"",DATABASE!L5163)</f>
        <v/>
      </c>
      <c r="F5165" s="94">
        <f>IF(DATABASE!$X5163&lt;&gt;1,"",DATABASE!Q5163)</f>
        <v/>
      </c>
      <c r="G5165" s="94">
        <f>IF(DATABASE!$X5163&lt;&gt;1,"",DATABASE!C5163)</f>
        <v/>
      </c>
      <c r="H5165" s="94">
        <f>IF(DATABASE!$X5163&lt;&gt;1,"",DATABASE!D5163)</f>
        <v/>
      </c>
      <c r="I5165" s="93">
        <f>IF(DATABASE!$X5163&lt;&gt;1,"",DATABASE!S5163)</f>
        <v/>
      </c>
    </row>
    <row r="5166" ht="16.5" customHeight="1" s="111">
      <c r="A5166" s="92">
        <f>IF(DATABASE!$X5164&lt;&gt;1,"",DATABASE!B5164)</f>
        <v/>
      </c>
      <c r="B5166" s="93">
        <f>IF(DATABASE!$X5164&lt;&gt;1,"",DATABASE!M5164)</f>
        <v/>
      </c>
      <c r="C5166" s="94">
        <f>IF(DATABASE!$X5164&lt;&gt;1,"",DATABASE!A5164)</f>
        <v/>
      </c>
      <c r="D5166" s="94">
        <f>IF(DATABASE!$X5164&lt;&gt;1,"",DATABASE!P5164)</f>
        <v/>
      </c>
      <c r="E5166" s="94">
        <f>IF(DATABASE!$X5164&lt;&gt;1,"",DATABASE!L5164)</f>
        <v/>
      </c>
      <c r="F5166" s="94">
        <f>IF(DATABASE!$X5164&lt;&gt;1,"",DATABASE!Q5164)</f>
        <v/>
      </c>
      <c r="G5166" s="94">
        <f>IF(DATABASE!$X5164&lt;&gt;1,"",DATABASE!C5164)</f>
        <v/>
      </c>
      <c r="H5166" s="94">
        <f>IF(DATABASE!$X5164&lt;&gt;1,"",DATABASE!D5164)</f>
        <v/>
      </c>
      <c r="I5166" s="93">
        <f>IF(DATABASE!$X5164&lt;&gt;1,"",DATABASE!S5164)</f>
        <v/>
      </c>
    </row>
    <row r="5167" ht="16.5" customHeight="1" s="111">
      <c r="A5167" s="92">
        <f>IF(DATABASE!$X5165&lt;&gt;1,"",DATABASE!B5165)</f>
        <v/>
      </c>
      <c r="B5167" s="93">
        <f>IF(DATABASE!$X5165&lt;&gt;1,"",DATABASE!M5165)</f>
        <v/>
      </c>
      <c r="C5167" s="94">
        <f>IF(DATABASE!$X5165&lt;&gt;1,"",DATABASE!A5165)</f>
        <v/>
      </c>
      <c r="D5167" s="94">
        <f>IF(DATABASE!$X5165&lt;&gt;1,"",DATABASE!P5165)</f>
        <v/>
      </c>
      <c r="E5167" s="94">
        <f>IF(DATABASE!$X5165&lt;&gt;1,"",DATABASE!L5165)</f>
        <v/>
      </c>
      <c r="F5167" s="94">
        <f>IF(DATABASE!$X5165&lt;&gt;1,"",DATABASE!Q5165)</f>
        <v/>
      </c>
      <c r="G5167" s="94">
        <f>IF(DATABASE!$X5165&lt;&gt;1,"",DATABASE!C5165)</f>
        <v/>
      </c>
      <c r="H5167" s="94">
        <f>IF(DATABASE!$X5165&lt;&gt;1,"",DATABASE!D5165)</f>
        <v/>
      </c>
      <c r="I5167" s="93">
        <f>IF(DATABASE!$X5165&lt;&gt;1,"",DATABASE!S5165)</f>
        <v/>
      </c>
    </row>
    <row r="5168" ht="16.5" customHeight="1" s="111">
      <c r="A5168" s="92">
        <f>IF(DATABASE!$X5166&lt;&gt;1,"",DATABASE!B5166)</f>
        <v/>
      </c>
      <c r="B5168" s="93">
        <f>IF(DATABASE!$X5166&lt;&gt;1,"",DATABASE!M5166)</f>
        <v/>
      </c>
      <c r="C5168" s="94">
        <f>IF(DATABASE!$X5166&lt;&gt;1,"",DATABASE!A5166)</f>
        <v/>
      </c>
      <c r="D5168" s="94">
        <f>IF(DATABASE!$X5166&lt;&gt;1,"",DATABASE!P5166)</f>
        <v/>
      </c>
      <c r="E5168" s="94">
        <f>IF(DATABASE!$X5166&lt;&gt;1,"",DATABASE!L5166)</f>
        <v/>
      </c>
      <c r="F5168" s="94">
        <f>IF(DATABASE!$X5166&lt;&gt;1,"",DATABASE!Q5166)</f>
        <v/>
      </c>
      <c r="G5168" s="94">
        <f>IF(DATABASE!$X5166&lt;&gt;1,"",DATABASE!C5166)</f>
        <v/>
      </c>
      <c r="H5168" s="94">
        <f>IF(DATABASE!$X5166&lt;&gt;1,"",DATABASE!D5166)</f>
        <v/>
      </c>
      <c r="I5168" s="93">
        <f>IF(DATABASE!$X5166&lt;&gt;1,"",DATABASE!S5166)</f>
        <v/>
      </c>
    </row>
    <row r="5169" ht="16.5" customHeight="1" s="111">
      <c r="A5169" s="92">
        <f>IF(DATABASE!$X5167&lt;&gt;1,"",DATABASE!B5167)</f>
        <v/>
      </c>
      <c r="B5169" s="93">
        <f>IF(DATABASE!$X5167&lt;&gt;1,"",DATABASE!M5167)</f>
        <v/>
      </c>
      <c r="C5169" s="94">
        <f>IF(DATABASE!$X5167&lt;&gt;1,"",DATABASE!A5167)</f>
        <v/>
      </c>
      <c r="D5169" s="94">
        <f>IF(DATABASE!$X5167&lt;&gt;1,"",DATABASE!P5167)</f>
        <v/>
      </c>
      <c r="E5169" s="94">
        <f>IF(DATABASE!$X5167&lt;&gt;1,"",DATABASE!L5167)</f>
        <v/>
      </c>
      <c r="F5169" s="94">
        <f>IF(DATABASE!$X5167&lt;&gt;1,"",DATABASE!Q5167)</f>
        <v/>
      </c>
      <c r="G5169" s="94">
        <f>IF(DATABASE!$X5167&lt;&gt;1,"",DATABASE!C5167)</f>
        <v/>
      </c>
      <c r="H5169" s="94">
        <f>IF(DATABASE!$X5167&lt;&gt;1,"",DATABASE!D5167)</f>
        <v/>
      </c>
      <c r="I5169" s="93">
        <f>IF(DATABASE!$X5167&lt;&gt;1,"",DATABASE!S5167)</f>
        <v/>
      </c>
    </row>
    <row r="5170" ht="16.5" customHeight="1" s="111">
      <c r="A5170" s="92">
        <f>IF(DATABASE!$X5168&lt;&gt;1,"",DATABASE!B5168)</f>
        <v/>
      </c>
      <c r="B5170" s="93">
        <f>IF(DATABASE!$X5168&lt;&gt;1,"",DATABASE!M5168)</f>
        <v/>
      </c>
      <c r="C5170" s="94">
        <f>IF(DATABASE!$X5168&lt;&gt;1,"",DATABASE!A5168)</f>
        <v/>
      </c>
      <c r="D5170" s="94">
        <f>IF(DATABASE!$X5168&lt;&gt;1,"",DATABASE!P5168)</f>
        <v/>
      </c>
      <c r="E5170" s="94">
        <f>IF(DATABASE!$X5168&lt;&gt;1,"",DATABASE!L5168)</f>
        <v/>
      </c>
      <c r="F5170" s="94">
        <f>IF(DATABASE!$X5168&lt;&gt;1,"",DATABASE!Q5168)</f>
        <v/>
      </c>
      <c r="G5170" s="94">
        <f>IF(DATABASE!$X5168&lt;&gt;1,"",DATABASE!C5168)</f>
        <v/>
      </c>
      <c r="H5170" s="94">
        <f>IF(DATABASE!$X5168&lt;&gt;1,"",DATABASE!D5168)</f>
        <v/>
      </c>
      <c r="I5170" s="93">
        <f>IF(DATABASE!$X5168&lt;&gt;1,"",DATABASE!S5168)</f>
        <v/>
      </c>
    </row>
    <row r="5171" ht="16.5" customHeight="1" s="111">
      <c r="A5171" s="92">
        <f>IF(DATABASE!$X5169&lt;&gt;1,"",DATABASE!B5169)</f>
        <v/>
      </c>
      <c r="B5171" s="93">
        <f>IF(DATABASE!$X5169&lt;&gt;1,"",DATABASE!M5169)</f>
        <v/>
      </c>
      <c r="C5171" s="94">
        <f>IF(DATABASE!$X5169&lt;&gt;1,"",DATABASE!A5169)</f>
        <v/>
      </c>
      <c r="D5171" s="94">
        <f>IF(DATABASE!$X5169&lt;&gt;1,"",DATABASE!P5169)</f>
        <v/>
      </c>
      <c r="E5171" s="94">
        <f>IF(DATABASE!$X5169&lt;&gt;1,"",DATABASE!L5169)</f>
        <v/>
      </c>
      <c r="F5171" s="94">
        <f>IF(DATABASE!$X5169&lt;&gt;1,"",DATABASE!Q5169)</f>
        <v/>
      </c>
      <c r="G5171" s="94">
        <f>IF(DATABASE!$X5169&lt;&gt;1,"",DATABASE!C5169)</f>
        <v/>
      </c>
      <c r="H5171" s="94">
        <f>IF(DATABASE!$X5169&lt;&gt;1,"",DATABASE!D5169)</f>
        <v/>
      </c>
      <c r="I5171" s="93">
        <f>IF(DATABASE!$X5169&lt;&gt;1,"",DATABASE!S5169)</f>
        <v/>
      </c>
    </row>
    <row r="5172" ht="16.5" customHeight="1" s="111">
      <c r="A5172" s="92">
        <f>IF(DATABASE!$X5170&lt;&gt;1,"",DATABASE!B5170)</f>
        <v/>
      </c>
      <c r="B5172" s="93">
        <f>IF(DATABASE!$X5170&lt;&gt;1,"",DATABASE!M5170)</f>
        <v/>
      </c>
      <c r="C5172" s="94">
        <f>IF(DATABASE!$X5170&lt;&gt;1,"",DATABASE!A5170)</f>
        <v/>
      </c>
      <c r="D5172" s="94">
        <f>IF(DATABASE!$X5170&lt;&gt;1,"",DATABASE!P5170)</f>
        <v/>
      </c>
      <c r="E5172" s="94">
        <f>IF(DATABASE!$X5170&lt;&gt;1,"",DATABASE!L5170)</f>
        <v/>
      </c>
      <c r="F5172" s="94">
        <f>IF(DATABASE!$X5170&lt;&gt;1,"",DATABASE!Q5170)</f>
        <v/>
      </c>
      <c r="G5172" s="94">
        <f>IF(DATABASE!$X5170&lt;&gt;1,"",DATABASE!C5170)</f>
        <v/>
      </c>
      <c r="H5172" s="94">
        <f>IF(DATABASE!$X5170&lt;&gt;1,"",DATABASE!D5170)</f>
        <v/>
      </c>
      <c r="I5172" s="93">
        <f>IF(DATABASE!$X5170&lt;&gt;1,"",DATABASE!S5170)</f>
        <v/>
      </c>
    </row>
    <row r="5173" ht="16.5" customHeight="1" s="111">
      <c r="A5173" s="92">
        <f>IF(DATABASE!$X5171&lt;&gt;1,"",DATABASE!B5171)</f>
        <v/>
      </c>
      <c r="B5173" s="93">
        <f>IF(DATABASE!$X5171&lt;&gt;1,"",DATABASE!M5171)</f>
        <v/>
      </c>
      <c r="C5173" s="94">
        <f>IF(DATABASE!$X5171&lt;&gt;1,"",DATABASE!A5171)</f>
        <v/>
      </c>
      <c r="D5173" s="94">
        <f>IF(DATABASE!$X5171&lt;&gt;1,"",DATABASE!P5171)</f>
        <v/>
      </c>
      <c r="E5173" s="94">
        <f>IF(DATABASE!$X5171&lt;&gt;1,"",DATABASE!L5171)</f>
        <v/>
      </c>
      <c r="F5173" s="94">
        <f>IF(DATABASE!$X5171&lt;&gt;1,"",DATABASE!Q5171)</f>
        <v/>
      </c>
      <c r="G5173" s="94">
        <f>IF(DATABASE!$X5171&lt;&gt;1,"",DATABASE!C5171)</f>
        <v/>
      </c>
      <c r="H5173" s="94">
        <f>IF(DATABASE!$X5171&lt;&gt;1,"",DATABASE!D5171)</f>
        <v/>
      </c>
      <c r="I5173" s="93">
        <f>IF(DATABASE!$X5171&lt;&gt;1,"",DATABASE!S5171)</f>
        <v/>
      </c>
    </row>
    <row r="5174" ht="16.5" customHeight="1" s="111">
      <c r="A5174" s="92">
        <f>IF(DATABASE!$X5172&lt;&gt;1,"",DATABASE!B5172)</f>
        <v/>
      </c>
      <c r="B5174" s="93">
        <f>IF(DATABASE!$X5172&lt;&gt;1,"",DATABASE!M5172)</f>
        <v/>
      </c>
      <c r="C5174" s="94">
        <f>IF(DATABASE!$X5172&lt;&gt;1,"",DATABASE!A5172)</f>
        <v/>
      </c>
      <c r="D5174" s="94">
        <f>IF(DATABASE!$X5172&lt;&gt;1,"",DATABASE!P5172)</f>
        <v/>
      </c>
      <c r="E5174" s="94">
        <f>IF(DATABASE!$X5172&lt;&gt;1,"",DATABASE!L5172)</f>
        <v/>
      </c>
      <c r="F5174" s="94">
        <f>IF(DATABASE!$X5172&lt;&gt;1,"",DATABASE!Q5172)</f>
        <v/>
      </c>
      <c r="G5174" s="94">
        <f>IF(DATABASE!$X5172&lt;&gt;1,"",DATABASE!C5172)</f>
        <v/>
      </c>
      <c r="H5174" s="94">
        <f>IF(DATABASE!$X5172&lt;&gt;1,"",DATABASE!D5172)</f>
        <v/>
      </c>
      <c r="I5174" s="93">
        <f>IF(DATABASE!$X5172&lt;&gt;1,"",DATABASE!S5172)</f>
        <v/>
      </c>
    </row>
    <row r="5175" ht="16.5" customHeight="1" s="111">
      <c r="A5175" s="92">
        <f>IF(DATABASE!$X5173&lt;&gt;1,"",DATABASE!B5173)</f>
        <v/>
      </c>
      <c r="B5175" s="93">
        <f>IF(DATABASE!$X5173&lt;&gt;1,"",DATABASE!M5173)</f>
        <v/>
      </c>
      <c r="C5175" s="94">
        <f>IF(DATABASE!$X5173&lt;&gt;1,"",DATABASE!A5173)</f>
        <v/>
      </c>
      <c r="D5175" s="94">
        <f>IF(DATABASE!$X5173&lt;&gt;1,"",DATABASE!P5173)</f>
        <v/>
      </c>
      <c r="E5175" s="94">
        <f>IF(DATABASE!$X5173&lt;&gt;1,"",DATABASE!L5173)</f>
        <v/>
      </c>
      <c r="F5175" s="94">
        <f>IF(DATABASE!$X5173&lt;&gt;1,"",DATABASE!Q5173)</f>
        <v/>
      </c>
      <c r="G5175" s="94">
        <f>IF(DATABASE!$X5173&lt;&gt;1,"",DATABASE!C5173)</f>
        <v/>
      </c>
      <c r="H5175" s="94">
        <f>IF(DATABASE!$X5173&lt;&gt;1,"",DATABASE!D5173)</f>
        <v/>
      </c>
      <c r="I5175" s="93">
        <f>IF(DATABASE!$X5173&lt;&gt;1,"",DATABASE!S5173)</f>
        <v/>
      </c>
    </row>
    <row r="5176" ht="16.5" customHeight="1" s="111">
      <c r="A5176" s="92">
        <f>IF(DATABASE!$X5174&lt;&gt;1,"",DATABASE!B5174)</f>
        <v/>
      </c>
      <c r="B5176" s="93">
        <f>IF(DATABASE!$X5174&lt;&gt;1,"",DATABASE!M5174)</f>
        <v/>
      </c>
      <c r="C5176" s="94">
        <f>IF(DATABASE!$X5174&lt;&gt;1,"",DATABASE!A5174)</f>
        <v/>
      </c>
      <c r="D5176" s="94">
        <f>IF(DATABASE!$X5174&lt;&gt;1,"",DATABASE!P5174)</f>
        <v/>
      </c>
      <c r="E5176" s="94">
        <f>IF(DATABASE!$X5174&lt;&gt;1,"",DATABASE!L5174)</f>
        <v/>
      </c>
      <c r="F5176" s="94">
        <f>IF(DATABASE!$X5174&lt;&gt;1,"",DATABASE!Q5174)</f>
        <v/>
      </c>
      <c r="G5176" s="94">
        <f>IF(DATABASE!$X5174&lt;&gt;1,"",DATABASE!C5174)</f>
        <v/>
      </c>
      <c r="H5176" s="94">
        <f>IF(DATABASE!$X5174&lt;&gt;1,"",DATABASE!D5174)</f>
        <v/>
      </c>
      <c r="I5176" s="93">
        <f>IF(DATABASE!$X5174&lt;&gt;1,"",DATABASE!S5174)</f>
        <v/>
      </c>
    </row>
    <row r="5177" ht="16.5" customHeight="1" s="111">
      <c r="A5177" s="92">
        <f>IF(DATABASE!$X5175&lt;&gt;1,"",DATABASE!B5175)</f>
        <v/>
      </c>
      <c r="B5177" s="93">
        <f>IF(DATABASE!$X5175&lt;&gt;1,"",DATABASE!M5175)</f>
        <v/>
      </c>
      <c r="C5177" s="94">
        <f>IF(DATABASE!$X5175&lt;&gt;1,"",DATABASE!A5175)</f>
        <v/>
      </c>
      <c r="D5177" s="94">
        <f>IF(DATABASE!$X5175&lt;&gt;1,"",DATABASE!P5175)</f>
        <v/>
      </c>
      <c r="E5177" s="94">
        <f>IF(DATABASE!$X5175&lt;&gt;1,"",DATABASE!L5175)</f>
        <v/>
      </c>
      <c r="F5177" s="94">
        <f>IF(DATABASE!$X5175&lt;&gt;1,"",DATABASE!Q5175)</f>
        <v/>
      </c>
      <c r="G5177" s="94">
        <f>IF(DATABASE!$X5175&lt;&gt;1,"",DATABASE!C5175)</f>
        <v/>
      </c>
      <c r="H5177" s="94">
        <f>IF(DATABASE!$X5175&lt;&gt;1,"",DATABASE!D5175)</f>
        <v/>
      </c>
      <c r="I5177" s="93">
        <f>IF(DATABASE!$X5175&lt;&gt;1,"",DATABASE!S5175)</f>
        <v/>
      </c>
    </row>
    <row r="5178" ht="16.5" customHeight="1" s="111">
      <c r="A5178" s="92">
        <f>IF(DATABASE!$X5176&lt;&gt;1,"",DATABASE!B5176)</f>
        <v/>
      </c>
      <c r="B5178" s="93">
        <f>IF(DATABASE!$X5176&lt;&gt;1,"",DATABASE!M5176)</f>
        <v/>
      </c>
      <c r="C5178" s="94">
        <f>IF(DATABASE!$X5176&lt;&gt;1,"",DATABASE!A5176)</f>
        <v/>
      </c>
      <c r="D5178" s="94">
        <f>IF(DATABASE!$X5176&lt;&gt;1,"",DATABASE!P5176)</f>
        <v/>
      </c>
      <c r="E5178" s="94">
        <f>IF(DATABASE!$X5176&lt;&gt;1,"",DATABASE!L5176)</f>
        <v/>
      </c>
      <c r="F5178" s="94">
        <f>IF(DATABASE!$X5176&lt;&gt;1,"",DATABASE!Q5176)</f>
        <v/>
      </c>
      <c r="G5178" s="94">
        <f>IF(DATABASE!$X5176&lt;&gt;1,"",DATABASE!C5176)</f>
        <v/>
      </c>
      <c r="H5178" s="94">
        <f>IF(DATABASE!$X5176&lt;&gt;1,"",DATABASE!D5176)</f>
        <v/>
      </c>
      <c r="I5178" s="93">
        <f>IF(DATABASE!$X5176&lt;&gt;1,"",DATABASE!S5176)</f>
        <v/>
      </c>
    </row>
    <row r="5179" ht="16.5" customHeight="1" s="111">
      <c r="A5179" s="92">
        <f>IF(DATABASE!$X5177&lt;&gt;1,"",DATABASE!B5177)</f>
        <v/>
      </c>
      <c r="B5179" s="93">
        <f>IF(DATABASE!$X5177&lt;&gt;1,"",DATABASE!M5177)</f>
        <v/>
      </c>
      <c r="C5179" s="94">
        <f>IF(DATABASE!$X5177&lt;&gt;1,"",DATABASE!A5177)</f>
        <v/>
      </c>
      <c r="D5179" s="94">
        <f>IF(DATABASE!$X5177&lt;&gt;1,"",DATABASE!P5177)</f>
        <v/>
      </c>
      <c r="E5179" s="94">
        <f>IF(DATABASE!$X5177&lt;&gt;1,"",DATABASE!L5177)</f>
        <v/>
      </c>
      <c r="F5179" s="94">
        <f>IF(DATABASE!$X5177&lt;&gt;1,"",DATABASE!Q5177)</f>
        <v/>
      </c>
      <c r="G5179" s="94">
        <f>IF(DATABASE!$X5177&lt;&gt;1,"",DATABASE!C5177)</f>
        <v/>
      </c>
      <c r="H5179" s="94">
        <f>IF(DATABASE!$X5177&lt;&gt;1,"",DATABASE!D5177)</f>
        <v/>
      </c>
      <c r="I5179" s="93">
        <f>IF(DATABASE!$X5177&lt;&gt;1,"",DATABASE!S5177)</f>
        <v/>
      </c>
    </row>
    <row r="5180" ht="16.5" customHeight="1" s="111">
      <c r="A5180" s="92">
        <f>IF(DATABASE!$X5178&lt;&gt;1,"",DATABASE!B5178)</f>
        <v/>
      </c>
      <c r="B5180" s="93">
        <f>IF(DATABASE!$X5178&lt;&gt;1,"",DATABASE!M5178)</f>
        <v/>
      </c>
      <c r="C5180" s="94">
        <f>IF(DATABASE!$X5178&lt;&gt;1,"",DATABASE!A5178)</f>
        <v/>
      </c>
      <c r="D5180" s="94">
        <f>IF(DATABASE!$X5178&lt;&gt;1,"",DATABASE!P5178)</f>
        <v/>
      </c>
      <c r="E5180" s="94">
        <f>IF(DATABASE!$X5178&lt;&gt;1,"",DATABASE!L5178)</f>
        <v/>
      </c>
      <c r="F5180" s="94">
        <f>IF(DATABASE!$X5178&lt;&gt;1,"",DATABASE!Q5178)</f>
        <v/>
      </c>
      <c r="G5180" s="94">
        <f>IF(DATABASE!$X5178&lt;&gt;1,"",DATABASE!C5178)</f>
        <v/>
      </c>
      <c r="H5180" s="94">
        <f>IF(DATABASE!$X5178&lt;&gt;1,"",DATABASE!D5178)</f>
        <v/>
      </c>
      <c r="I5180" s="93">
        <f>IF(DATABASE!$X5178&lt;&gt;1,"",DATABASE!S5178)</f>
        <v/>
      </c>
    </row>
    <row r="5181" ht="16.5" customHeight="1" s="111">
      <c r="A5181" s="92">
        <f>IF(DATABASE!$X5179&lt;&gt;1,"",DATABASE!B5179)</f>
        <v/>
      </c>
      <c r="B5181" s="93">
        <f>IF(DATABASE!$X5179&lt;&gt;1,"",DATABASE!M5179)</f>
        <v/>
      </c>
      <c r="C5181" s="94">
        <f>IF(DATABASE!$X5179&lt;&gt;1,"",DATABASE!A5179)</f>
        <v/>
      </c>
      <c r="D5181" s="94">
        <f>IF(DATABASE!$X5179&lt;&gt;1,"",DATABASE!P5179)</f>
        <v/>
      </c>
      <c r="E5181" s="94">
        <f>IF(DATABASE!$X5179&lt;&gt;1,"",DATABASE!L5179)</f>
        <v/>
      </c>
      <c r="F5181" s="94">
        <f>IF(DATABASE!$X5179&lt;&gt;1,"",DATABASE!Q5179)</f>
        <v/>
      </c>
      <c r="G5181" s="94">
        <f>IF(DATABASE!$X5179&lt;&gt;1,"",DATABASE!C5179)</f>
        <v/>
      </c>
      <c r="H5181" s="94">
        <f>IF(DATABASE!$X5179&lt;&gt;1,"",DATABASE!D5179)</f>
        <v/>
      </c>
      <c r="I5181" s="93">
        <f>IF(DATABASE!$X5179&lt;&gt;1,"",DATABASE!S5179)</f>
        <v/>
      </c>
    </row>
    <row r="5182" ht="16.5" customHeight="1" s="111">
      <c r="A5182" s="92">
        <f>IF(DATABASE!$X5180&lt;&gt;1,"",DATABASE!B5180)</f>
        <v/>
      </c>
      <c r="B5182" s="93">
        <f>IF(DATABASE!$X5180&lt;&gt;1,"",DATABASE!M5180)</f>
        <v/>
      </c>
      <c r="C5182" s="94">
        <f>IF(DATABASE!$X5180&lt;&gt;1,"",DATABASE!A5180)</f>
        <v/>
      </c>
      <c r="D5182" s="94">
        <f>IF(DATABASE!$X5180&lt;&gt;1,"",DATABASE!P5180)</f>
        <v/>
      </c>
      <c r="E5182" s="94">
        <f>IF(DATABASE!$X5180&lt;&gt;1,"",DATABASE!L5180)</f>
        <v/>
      </c>
      <c r="F5182" s="94">
        <f>IF(DATABASE!$X5180&lt;&gt;1,"",DATABASE!Q5180)</f>
        <v/>
      </c>
      <c r="G5182" s="94">
        <f>IF(DATABASE!$X5180&lt;&gt;1,"",DATABASE!C5180)</f>
        <v/>
      </c>
      <c r="H5182" s="94">
        <f>IF(DATABASE!$X5180&lt;&gt;1,"",DATABASE!D5180)</f>
        <v/>
      </c>
      <c r="I5182" s="93">
        <f>IF(DATABASE!$X5180&lt;&gt;1,"",DATABASE!S5180)</f>
        <v/>
      </c>
    </row>
    <row r="5183" ht="16.5" customHeight="1" s="111">
      <c r="A5183" s="92">
        <f>IF(DATABASE!$X5181&lt;&gt;1,"",DATABASE!B5181)</f>
        <v/>
      </c>
      <c r="B5183" s="93">
        <f>IF(DATABASE!$X5181&lt;&gt;1,"",DATABASE!M5181)</f>
        <v/>
      </c>
      <c r="C5183" s="94">
        <f>IF(DATABASE!$X5181&lt;&gt;1,"",DATABASE!A5181)</f>
        <v/>
      </c>
      <c r="D5183" s="94">
        <f>IF(DATABASE!$X5181&lt;&gt;1,"",DATABASE!P5181)</f>
        <v/>
      </c>
      <c r="E5183" s="94">
        <f>IF(DATABASE!$X5181&lt;&gt;1,"",DATABASE!L5181)</f>
        <v/>
      </c>
      <c r="F5183" s="94">
        <f>IF(DATABASE!$X5181&lt;&gt;1,"",DATABASE!Q5181)</f>
        <v/>
      </c>
      <c r="G5183" s="94">
        <f>IF(DATABASE!$X5181&lt;&gt;1,"",DATABASE!C5181)</f>
        <v/>
      </c>
      <c r="H5183" s="94">
        <f>IF(DATABASE!$X5181&lt;&gt;1,"",DATABASE!D5181)</f>
        <v/>
      </c>
      <c r="I5183" s="93">
        <f>IF(DATABASE!$X5181&lt;&gt;1,"",DATABASE!S5181)</f>
        <v/>
      </c>
    </row>
    <row r="5184" ht="16.5" customHeight="1" s="111">
      <c r="A5184" s="92">
        <f>IF(DATABASE!$X5182&lt;&gt;1,"",DATABASE!B5182)</f>
        <v/>
      </c>
      <c r="B5184" s="93">
        <f>IF(DATABASE!$X5182&lt;&gt;1,"",DATABASE!M5182)</f>
        <v/>
      </c>
      <c r="C5184" s="94">
        <f>IF(DATABASE!$X5182&lt;&gt;1,"",DATABASE!A5182)</f>
        <v/>
      </c>
      <c r="D5184" s="94">
        <f>IF(DATABASE!$X5182&lt;&gt;1,"",DATABASE!P5182)</f>
        <v/>
      </c>
      <c r="E5184" s="94">
        <f>IF(DATABASE!$X5182&lt;&gt;1,"",DATABASE!L5182)</f>
        <v/>
      </c>
      <c r="F5184" s="94">
        <f>IF(DATABASE!$X5182&lt;&gt;1,"",DATABASE!Q5182)</f>
        <v/>
      </c>
      <c r="G5184" s="94">
        <f>IF(DATABASE!$X5182&lt;&gt;1,"",DATABASE!C5182)</f>
        <v/>
      </c>
      <c r="H5184" s="94">
        <f>IF(DATABASE!$X5182&lt;&gt;1,"",DATABASE!D5182)</f>
        <v/>
      </c>
      <c r="I5184" s="93">
        <f>IF(DATABASE!$X5182&lt;&gt;1,"",DATABASE!S5182)</f>
        <v/>
      </c>
    </row>
    <row r="5185" ht="16.5" customHeight="1" s="111">
      <c r="A5185" s="92">
        <f>IF(DATABASE!$X5183&lt;&gt;1,"",DATABASE!B5183)</f>
        <v/>
      </c>
      <c r="B5185" s="93">
        <f>IF(DATABASE!$X5183&lt;&gt;1,"",DATABASE!M5183)</f>
        <v/>
      </c>
      <c r="C5185" s="94">
        <f>IF(DATABASE!$X5183&lt;&gt;1,"",DATABASE!A5183)</f>
        <v/>
      </c>
      <c r="D5185" s="94">
        <f>IF(DATABASE!$X5183&lt;&gt;1,"",DATABASE!P5183)</f>
        <v/>
      </c>
      <c r="E5185" s="94">
        <f>IF(DATABASE!$X5183&lt;&gt;1,"",DATABASE!L5183)</f>
        <v/>
      </c>
      <c r="F5185" s="94">
        <f>IF(DATABASE!$X5183&lt;&gt;1,"",DATABASE!Q5183)</f>
        <v/>
      </c>
      <c r="G5185" s="94">
        <f>IF(DATABASE!$X5183&lt;&gt;1,"",DATABASE!C5183)</f>
        <v/>
      </c>
      <c r="H5185" s="94">
        <f>IF(DATABASE!$X5183&lt;&gt;1,"",DATABASE!D5183)</f>
        <v/>
      </c>
      <c r="I5185" s="93">
        <f>IF(DATABASE!$X5183&lt;&gt;1,"",DATABASE!S5183)</f>
        <v/>
      </c>
    </row>
    <row r="5186" ht="16.5" customHeight="1" s="111">
      <c r="A5186" s="92">
        <f>IF(DATABASE!$X5184&lt;&gt;1,"",DATABASE!B5184)</f>
        <v/>
      </c>
      <c r="B5186" s="93">
        <f>IF(DATABASE!$X5184&lt;&gt;1,"",DATABASE!M5184)</f>
        <v/>
      </c>
      <c r="C5186" s="94">
        <f>IF(DATABASE!$X5184&lt;&gt;1,"",DATABASE!A5184)</f>
        <v/>
      </c>
      <c r="D5186" s="94">
        <f>IF(DATABASE!$X5184&lt;&gt;1,"",DATABASE!P5184)</f>
        <v/>
      </c>
      <c r="E5186" s="94">
        <f>IF(DATABASE!$X5184&lt;&gt;1,"",DATABASE!L5184)</f>
        <v/>
      </c>
      <c r="F5186" s="94">
        <f>IF(DATABASE!$X5184&lt;&gt;1,"",DATABASE!Q5184)</f>
        <v/>
      </c>
      <c r="G5186" s="94">
        <f>IF(DATABASE!$X5184&lt;&gt;1,"",DATABASE!C5184)</f>
        <v/>
      </c>
      <c r="H5186" s="94">
        <f>IF(DATABASE!$X5184&lt;&gt;1,"",DATABASE!D5184)</f>
        <v/>
      </c>
      <c r="I5186" s="93">
        <f>IF(DATABASE!$X5184&lt;&gt;1,"",DATABASE!S5184)</f>
        <v/>
      </c>
    </row>
    <row r="5187" ht="16.5" customHeight="1" s="111">
      <c r="A5187" s="92">
        <f>IF(DATABASE!$X5185&lt;&gt;1,"",DATABASE!B5185)</f>
        <v/>
      </c>
      <c r="B5187" s="93">
        <f>IF(DATABASE!$X5185&lt;&gt;1,"",DATABASE!M5185)</f>
        <v/>
      </c>
      <c r="C5187" s="94">
        <f>IF(DATABASE!$X5185&lt;&gt;1,"",DATABASE!A5185)</f>
        <v/>
      </c>
      <c r="D5187" s="94">
        <f>IF(DATABASE!$X5185&lt;&gt;1,"",DATABASE!P5185)</f>
        <v/>
      </c>
      <c r="E5187" s="94">
        <f>IF(DATABASE!$X5185&lt;&gt;1,"",DATABASE!L5185)</f>
        <v/>
      </c>
      <c r="F5187" s="94">
        <f>IF(DATABASE!$X5185&lt;&gt;1,"",DATABASE!Q5185)</f>
        <v/>
      </c>
      <c r="G5187" s="94">
        <f>IF(DATABASE!$X5185&lt;&gt;1,"",DATABASE!C5185)</f>
        <v/>
      </c>
      <c r="H5187" s="94">
        <f>IF(DATABASE!$X5185&lt;&gt;1,"",DATABASE!D5185)</f>
        <v/>
      </c>
      <c r="I5187" s="93">
        <f>IF(DATABASE!$X5185&lt;&gt;1,"",DATABASE!S5185)</f>
        <v/>
      </c>
    </row>
    <row r="5188" ht="16.5" customHeight="1" s="111">
      <c r="A5188" s="92">
        <f>IF(DATABASE!$X5186&lt;&gt;1,"",DATABASE!B5186)</f>
        <v/>
      </c>
      <c r="B5188" s="93">
        <f>IF(DATABASE!$X5186&lt;&gt;1,"",DATABASE!M5186)</f>
        <v/>
      </c>
      <c r="C5188" s="94">
        <f>IF(DATABASE!$X5186&lt;&gt;1,"",DATABASE!A5186)</f>
        <v/>
      </c>
      <c r="D5188" s="94">
        <f>IF(DATABASE!$X5186&lt;&gt;1,"",DATABASE!P5186)</f>
        <v/>
      </c>
      <c r="E5188" s="94">
        <f>IF(DATABASE!$X5186&lt;&gt;1,"",DATABASE!L5186)</f>
        <v/>
      </c>
      <c r="F5188" s="94">
        <f>IF(DATABASE!$X5186&lt;&gt;1,"",DATABASE!Q5186)</f>
        <v/>
      </c>
      <c r="G5188" s="94">
        <f>IF(DATABASE!$X5186&lt;&gt;1,"",DATABASE!C5186)</f>
        <v/>
      </c>
      <c r="H5188" s="94">
        <f>IF(DATABASE!$X5186&lt;&gt;1,"",DATABASE!D5186)</f>
        <v/>
      </c>
      <c r="I5188" s="93">
        <f>IF(DATABASE!$X5186&lt;&gt;1,"",DATABASE!S5186)</f>
        <v/>
      </c>
    </row>
    <row r="5189" ht="16.5" customHeight="1" s="111">
      <c r="A5189" s="92">
        <f>IF(DATABASE!$X5187&lt;&gt;1,"",DATABASE!B5187)</f>
        <v/>
      </c>
      <c r="B5189" s="93">
        <f>IF(DATABASE!$X5187&lt;&gt;1,"",DATABASE!M5187)</f>
        <v/>
      </c>
      <c r="C5189" s="94">
        <f>IF(DATABASE!$X5187&lt;&gt;1,"",DATABASE!A5187)</f>
        <v/>
      </c>
      <c r="D5189" s="94">
        <f>IF(DATABASE!$X5187&lt;&gt;1,"",DATABASE!P5187)</f>
        <v/>
      </c>
      <c r="E5189" s="94">
        <f>IF(DATABASE!$X5187&lt;&gt;1,"",DATABASE!L5187)</f>
        <v/>
      </c>
      <c r="F5189" s="94">
        <f>IF(DATABASE!$X5187&lt;&gt;1,"",DATABASE!Q5187)</f>
        <v/>
      </c>
      <c r="G5189" s="94">
        <f>IF(DATABASE!$X5187&lt;&gt;1,"",DATABASE!C5187)</f>
        <v/>
      </c>
      <c r="H5189" s="94">
        <f>IF(DATABASE!$X5187&lt;&gt;1,"",DATABASE!D5187)</f>
        <v/>
      </c>
      <c r="I5189" s="93">
        <f>IF(DATABASE!$X5187&lt;&gt;1,"",DATABASE!S5187)</f>
        <v/>
      </c>
    </row>
    <row r="5190" ht="16.5" customHeight="1" s="111">
      <c r="A5190" s="92">
        <f>IF(DATABASE!$X5188&lt;&gt;1,"",DATABASE!B5188)</f>
        <v/>
      </c>
      <c r="B5190" s="93">
        <f>IF(DATABASE!$X5188&lt;&gt;1,"",DATABASE!M5188)</f>
        <v/>
      </c>
      <c r="C5190" s="94">
        <f>IF(DATABASE!$X5188&lt;&gt;1,"",DATABASE!A5188)</f>
        <v/>
      </c>
      <c r="D5190" s="94">
        <f>IF(DATABASE!$X5188&lt;&gt;1,"",DATABASE!P5188)</f>
        <v/>
      </c>
      <c r="E5190" s="94">
        <f>IF(DATABASE!$X5188&lt;&gt;1,"",DATABASE!L5188)</f>
        <v/>
      </c>
      <c r="F5190" s="94">
        <f>IF(DATABASE!$X5188&lt;&gt;1,"",DATABASE!Q5188)</f>
        <v/>
      </c>
      <c r="G5190" s="94">
        <f>IF(DATABASE!$X5188&lt;&gt;1,"",DATABASE!C5188)</f>
        <v/>
      </c>
      <c r="H5190" s="94">
        <f>IF(DATABASE!$X5188&lt;&gt;1,"",DATABASE!D5188)</f>
        <v/>
      </c>
      <c r="I5190" s="93">
        <f>IF(DATABASE!$X5188&lt;&gt;1,"",DATABASE!S5188)</f>
        <v/>
      </c>
    </row>
    <row r="5191" ht="16.5" customHeight="1" s="111">
      <c r="A5191" s="92">
        <f>IF(DATABASE!$X5189&lt;&gt;1,"",DATABASE!B5189)</f>
        <v/>
      </c>
      <c r="B5191" s="93">
        <f>IF(DATABASE!$X5189&lt;&gt;1,"",DATABASE!M5189)</f>
        <v/>
      </c>
      <c r="C5191" s="94">
        <f>IF(DATABASE!$X5189&lt;&gt;1,"",DATABASE!A5189)</f>
        <v/>
      </c>
      <c r="D5191" s="94">
        <f>IF(DATABASE!$X5189&lt;&gt;1,"",DATABASE!P5189)</f>
        <v/>
      </c>
      <c r="E5191" s="94">
        <f>IF(DATABASE!$X5189&lt;&gt;1,"",DATABASE!L5189)</f>
        <v/>
      </c>
      <c r="F5191" s="94">
        <f>IF(DATABASE!$X5189&lt;&gt;1,"",DATABASE!Q5189)</f>
        <v/>
      </c>
      <c r="G5191" s="94">
        <f>IF(DATABASE!$X5189&lt;&gt;1,"",DATABASE!C5189)</f>
        <v/>
      </c>
      <c r="H5191" s="94">
        <f>IF(DATABASE!$X5189&lt;&gt;1,"",DATABASE!D5189)</f>
        <v/>
      </c>
      <c r="I5191" s="93">
        <f>IF(DATABASE!$X5189&lt;&gt;1,"",DATABASE!S5189)</f>
        <v/>
      </c>
    </row>
    <row r="5192" ht="16.5" customHeight="1" s="111">
      <c r="A5192" s="92">
        <f>IF(DATABASE!$X5190&lt;&gt;1,"",DATABASE!B5190)</f>
        <v/>
      </c>
      <c r="B5192" s="93">
        <f>IF(DATABASE!$X5190&lt;&gt;1,"",DATABASE!M5190)</f>
        <v/>
      </c>
      <c r="C5192" s="94">
        <f>IF(DATABASE!$X5190&lt;&gt;1,"",DATABASE!A5190)</f>
        <v/>
      </c>
      <c r="D5192" s="94">
        <f>IF(DATABASE!$X5190&lt;&gt;1,"",DATABASE!P5190)</f>
        <v/>
      </c>
      <c r="E5192" s="94">
        <f>IF(DATABASE!$X5190&lt;&gt;1,"",DATABASE!L5190)</f>
        <v/>
      </c>
      <c r="F5192" s="94">
        <f>IF(DATABASE!$X5190&lt;&gt;1,"",DATABASE!Q5190)</f>
        <v/>
      </c>
      <c r="G5192" s="94">
        <f>IF(DATABASE!$X5190&lt;&gt;1,"",DATABASE!C5190)</f>
        <v/>
      </c>
      <c r="H5192" s="94">
        <f>IF(DATABASE!$X5190&lt;&gt;1,"",DATABASE!D5190)</f>
        <v/>
      </c>
      <c r="I5192" s="93">
        <f>IF(DATABASE!$X5190&lt;&gt;1,"",DATABASE!S5190)</f>
        <v/>
      </c>
    </row>
    <row r="5193" ht="16.5" customHeight="1" s="111">
      <c r="A5193" s="92">
        <f>IF(DATABASE!$X5191&lt;&gt;1,"",DATABASE!B5191)</f>
        <v/>
      </c>
      <c r="B5193" s="93">
        <f>IF(DATABASE!$X5191&lt;&gt;1,"",DATABASE!M5191)</f>
        <v/>
      </c>
      <c r="C5193" s="94">
        <f>IF(DATABASE!$X5191&lt;&gt;1,"",DATABASE!A5191)</f>
        <v/>
      </c>
      <c r="D5193" s="94">
        <f>IF(DATABASE!$X5191&lt;&gt;1,"",DATABASE!P5191)</f>
        <v/>
      </c>
      <c r="E5193" s="94">
        <f>IF(DATABASE!$X5191&lt;&gt;1,"",DATABASE!L5191)</f>
        <v/>
      </c>
      <c r="F5193" s="94">
        <f>IF(DATABASE!$X5191&lt;&gt;1,"",DATABASE!Q5191)</f>
        <v/>
      </c>
      <c r="G5193" s="94">
        <f>IF(DATABASE!$X5191&lt;&gt;1,"",DATABASE!C5191)</f>
        <v/>
      </c>
      <c r="H5193" s="94">
        <f>IF(DATABASE!$X5191&lt;&gt;1,"",DATABASE!D5191)</f>
        <v/>
      </c>
      <c r="I5193" s="93">
        <f>IF(DATABASE!$X5191&lt;&gt;1,"",DATABASE!S5191)</f>
        <v/>
      </c>
    </row>
    <row r="5194" ht="16.5" customHeight="1" s="111">
      <c r="A5194" s="92">
        <f>IF(DATABASE!$X5192&lt;&gt;1,"",DATABASE!B5192)</f>
        <v/>
      </c>
      <c r="B5194" s="93">
        <f>IF(DATABASE!$X5192&lt;&gt;1,"",DATABASE!M5192)</f>
        <v/>
      </c>
      <c r="C5194" s="94">
        <f>IF(DATABASE!$X5192&lt;&gt;1,"",DATABASE!A5192)</f>
        <v/>
      </c>
      <c r="D5194" s="94">
        <f>IF(DATABASE!$X5192&lt;&gt;1,"",DATABASE!P5192)</f>
        <v/>
      </c>
      <c r="E5194" s="94">
        <f>IF(DATABASE!$X5192&lt;&gt;1,"",DATABASE!L5192)</f>
        <v/>
      </c>
      <c r="F5194" s="94">
        <f>IF(DATABASE!$X5192&lt;&gt;1,"",DATABASE!Q5192)</f>
        <v/>
      </c>
      <c r="G5194" s="94">
        <f>IF(DATABASE!$X5192&lt;&gt;1,"",DATABASE!C5192)</f>
        <v/>
      </c>
      <c r="H5194" s="94">
        <f>IF(DATABASE!$X5192&lt;&gt;1,"",DATABASE!D5192)</f>
        <v/>
      </c>
      <c r="I5194" s="93">
        <f>IF(DATABASE!$X5192&lt;&gt;1,"",DATABASE!S5192)</f>
        <v/>
      </c>
    </row>
    <row r="5195" ht="16.5" customHeight="1" s="111">
      <c r="A5195" s="92">
        <f>IF(DATABASE!$X5193&lt;&gt;1,"",DATABASE!B5193)</f>
        <v/>
      </c>
      <c r="B5195" s="93">
        <f>IF(DATABASE!$X5193&lt;&gt;1,"",DATABASE!M5193)</f>
        <v/>
      </c>
      <c r="C5195" s="94">
        <f>IF(DATABASE!$X5193&lt;&gt;1,"",DATABASE!A5193)</f>
        <v/>
      </c>
      <c r="D5195" s="94">
        <f>IF(DATABASE!$X5193&lt;&gt;1,"",DATABASE!P5193)</f>
        <v/>
      </c>
      <c r="E5195" s="94">
        <f>IF(DATABASE!$X5193&lt;&gt;1,"",DATABASE!L5193)</f>
        <v/>
      </c>
      <c r="F5195" s="94">
        <f>IF(DATABASE!$X5193&lt;&gt;1,"",DATABASE!Q5193)</f>
        <v/>
      </c>
      <c r="G5195" s="94">
        <f>IF(DATABASE!$X5193&lt;&gt;1,"",DATABASE!C5193)</f>
        <v/>
      </c>
      <c r="H5195" s="94">
        <f>IF(DATABASE!$X5193&lt;&gt;1,"",DATABASE!D5193)</f>
        <v/>
      </c>
      <c r="I5195" s="93">
        <f>IF(DATABASE!$X5193&lt;&gt;1,"",DATABASE!S5193)</f>
        <v/>
      </c>
    </row>
    <row r="5196" ht="16.5" customHeight="1" s="111">
      <c r="A5196" s="92">
        <f>IF(DATABASE!$X5194&lt;&gt;1,"",DATABASE!B5194)</f>
        <v/>
      </c>
      <c r="B5196" s="93">
        <f>IF(DATABASE!$X5194&lt;&gt;1,"",DATABASE!M5194)</f>
        <v/>
      </c>
      <c r="C5196" s="94">
        <f>IF(DATABASE!$X5194&lt;&gt;1,"",DATABASE!A5194)</f>
        <v/>
      </c>
      <c r="D5196" s="94">
        <f>IF(DATABASE!$X5194&lt;&gt;1,"",DATABASE!P5194)</f>
        <v/>
      </c>
      <c r="E5196" s="94">
        <f>IF(DATABASE!$X5194&lt;&gt;1,"",DATABASE!L5194)</f>
        <v/>
      </c>
      <c r="F5196" s="94">
        <f>IF(DATABASE!$X5194&lt;&gt;1,"",DATABASE!Q5194)</f>
        <v/>
      </c>
      <c r="G5196" s="94">
        <f>IF(DATABASE!$X5194&lt;&gt;1,"",DATABASE!C5194)</f>
        <v/>
      </c>
      <c r="H5196" s="94">
        <f>IF(DATABASE!$X5194&lt;&gt;1,"",DATABASE!D5194)</f>
        <v/>
      </c>
      <c r="I5196" s="93">
        <f>IF(DATABASE!$X5194&lt;&gt;1,"",DATABASE!S5194)</f>
        <v/>
      </c>
    </row>
    <row r="5197" ht="16.5" customHeight="1" s="111">
      <c r="A5197" s="92">
        <f>IF(DATABASE!$X5195&lt;&gt;1,"",DATABASE!B5195)</f>
        <v/>
      </c>
      <c r="B5197" s="93">
        <f>IF(DATABASE!$X5195&lt;&gt;1,"",DATABASE!M5195)</f>
        <v/>
      </c>
      <c r="C5197" s="94">
        <f>IF(DATABASE!$X5195&lt;&gt;1,"",DATABASE!A5195)</f>
        <v/>
      </c>
      <c r="D5197" s="94">
        <f>IF(DATABASE!$X5195&lt;&gt;1,"",DATABASE!P5195)</f>
        <v/>
      </c>
      <c r="E5197" s="94">
        <f>IF(DATABASE!$X5195&lt;&gt;1,"",DATABASE!L5195)</f>
        <v/>
      </c>
      <c r="F5197" s="94">
        <f>IF(DATABASE!$X5195&lt;&gt;1,"",DATABASE!Q5195)</f>
        <v/>
      </c>
      <c r="G5197" s="94">
        <f>IF(DATABASE!$X5195&lt;&gt;1,"",DATABASE!C5195)</f>
        <v/>
      </c>
      <c r="H5197" s="94">
        <f>IF(DATABASE!$X5195&lt;&gt;1,"",DATABASE!D5195)</f>
        <v/>
      </c>
      <c r="I5197" s="93">
        <f>IF(DATABASE!$X5195&lt;&gt;1,"",DATABASE!S5195)</f>
        <v/>
      </c>
    </row>
    <row r="5198" ht="16.5" customHeight="1" s="111">
      <c r="A5198" s="92">
        <f>IF(DATABASE!$X5196&lt;&gt;1,"",DATABASE!B5196)</f>
        <v/>
      </c>
      <c r="B5198" s="93">
        <f>IF(DATABASE!$X5196&lt;&gt;1,"",DATABASE!M5196)</f>
        <v/>
      </c>
      <c r="C5198" s="94">
        <f>IF(DATABASE!$X5196&lt;&gt;1,"",DATABASE!A5196)</f>
        <v/>
      </c>
      <c r="D5198" s="94">
        <f>IF(DATABASE!$X5196&lt;&gt;1,"",DATABASE!P5196)</f>
        <v/>
      </c>
      <c r="E5198" s="94">
        <f>IF(DATABASE!$X5196&lt;&gt;1,"",DATABASE!L5196)</f>
        <v/>
      </c>
      <c r="F5198" s="94">
        <f>IF(DATABASE!$X5196&lt;&gt;1,"",DATABASE!Q5196)</f>
        <v/>
      </c>
      <c r="G5198" s="94">
        <f>IF(DATABASE!$X5196&lt;&gt;1,"",DATABASE!C5196)</f>
        <v/>
      </c>
      <c r="H5198" s="94">
        <f>IF(DATABASE!$X5196&lt;&gt;1,"",DATABASE!D5196)</f>
        <v/>
      </c>
      <c r="I5198" s="93">
        <f>IF(DATABASE!$X5196&lt;&gt;1,"",DATABASE!S5196)</f>
        <v/>
      </c>
    </row>
    <row r="5199" ht="16.5" customHeight="1" s="111">
      <c r="A5199" s="92">
        <f>IF(DATABASE!$X5197&lt;&gt;1,"",DATABASE!B5197)</f>
        <v/>
      </c>
      <c r="B5199" s="93">
        <f>IF(DATABASE!$X5197&lt;&gt;1,"",DATABASE!M5197)</f>
        <v/>
      </c>
      <c r="C5199" s="94">
        <f>IF(DATABASE!$X5197&lt;&gt;1,"",DATABASE!A5197)</f>
        <v/>
      </c>
      <c r="D5199" s="94">
        <f>IF(DATABASE!$X5197&lt;&gt;1,"",DATABASE!P5197)</f>
        <v/>
      </c>
      <c r="E5199" s="94">
        <f>IF(DATABASE!$X5197&lt;&gt;1,"",DATABASE!L5197)</f>
        <v/>
      </c>
      <c r="F5199" s="94">
        <f>IF(DATABASE!$X5197&lt;&gt;1,"",DATABASE!Q5197)</f>
        <v/>
      </c>
      <c r="G5199" s="94">
        <f>IF(DATABASE!$X5197&lt;&gt;1,"",DATABASE!C5197)</f>
        <v/>
      </c>
      <c r="H5199" s="94">
        <f>IF(DATABASE!$X5197&lt;&gt;1,"",DATABASE!D5197)</f>
        <v/>
      </c>
      <c r="I5199" s="93">
        <f>IF(DATABASE!$X5197&lt;&gt;1,"",DATABASE!S5197)</f>
        <v/>
      </c>
    </row>
    <row r="5200" ht="16.5" customHeight="1" s="111">
      <c r="A5200" s="92">
        <f>IF(DATABASE!$X5198&lt;&gt;1,"",DATABASE!B5198)</f>
        <v/>
      </c>
      <c r="B5200" s="93">
        <f>IF(DATABASE!$X5198&lt;&gt;1,"",DATABASE!M5198)</f>
        <v/>
      </c>
      <c r="C5200" s="94">
        <f>IF(DATABASE!$X5198&lt;&gt;1,"",DATABASE!A5198)</f>
        <v/>
      </c>
      <c r="D5200" s="94">
        <f>IF(DATABASE!$X5198&lt;&gt;1,"",DATABASE!P5198)</f>
        <v/>
      </c>
      <c r="E5200" s="94">
        <f>IF(DATABASE!$X5198&lt;&gt;1,"",DATABASE!L5198)</f>
        <v/>
      </c>
      <c r="F5200" s="94">
        <f>IF(DATABASE!$X5198&lt;&gt;1,"",DATABASE!Q5198)</f>
        <v/>
      </c>
      <c r="G5200" s="94">
        <f>IF(DATABASE!$X5198&lt;&gt;1,"",DATABASE!C5198)</f>
        <v/>
      </c>
      <c r="H5200" s="94">
        <f>IF(DATABASE!$X5198&lt;&gt;1,"",DATABASE!D5198)</f>
        <v/>
      </c>
      <c r="I5200" s="93">
        <f>IF(DATABASE!$X5198&lt;&gt;1,"",DATABASE!S5198)</f>
        <v/>
      </c>
    </row>
    <row r="5201" ht="16.5" customHeight="1" s="111">
      <c r="A5201" s="92">
        <f>IF(DATABASE!$X5199&lt;&gt;1,"",DATABASE!B5199)</f>
        <v/>
      </c>
      <c r="B5201" s="93">
        <f>IF(DATABASE!$X5199&lt;&gt;1,"",DATABASE!M5199)</f>
        <v/>
      </c>
      <c r="C5201" s="94">
        <f>IF(DATABASE!$X5199&lt;&gt;1,"",DATABASE!A5199)</f>
        <v/>
      </c>
      <c r="D5201" s="94">
        <f>IF(DATABASE!$X5199&lt;&gt;1,"",DATABASE!P5199)</f>
        <v/>
      </c>
      <c r="E5201" s="94">
        <f>IF(DATABASE!$X5199&lt;&gt;1,"",DATABASE!L5199)</f>
        <v/>
      </c>
      <c r="F5201" s="94">
        <f>IF(DATABASE!$X5199&lt;&gt;1,"",DATABASE!Q5199)</f>
        <v/>
      </c>
      <c r="G5201" s="94">
        <f>IF(DATABASE!$X5199&lt;&gt;1,"",DATABASE!C5199)</f>
        <v/>
      </c>
      <c r="H5201" s="94">
        <f>IF(DATABASE!$X5199&lt;&gt;1,"",DATABASE!D5199)</f>
        <v/>
      </c>
      <c r="I5201" s="93">
        <f>IF(DATABASE!$X5199&lt;&gt;1,"",DATABASE!S5199)</f>
        <v/>
      </c>
    </row>
    <row r="5202" ht="16.5" customHeight="1" s="111">
      <c r="A5202" s="92">
        <f>IF(DATABASE!$X5200&lt;&gt;1,"",DATABASE!B5200)</f>
        <v/>
      </c>
      <c r="B5202" s="93">
        <f>IF(DATABASE!$X5200&lt;&gt;1,"",DATABASE!M5200)</f>
        <v/>
      </c>
      <c r="C5202" s="94">
        <f>IF(DATABASE!$X5200&lt;&gt;1,"",DATABASE!A5200)</f>
        <v/>
      </c>
      <c r="D5202" s="94">
        <f>IF(DATABASE!$X5200&lt;&gt;1,"",DATABASE!P5200)</f>
        <v/>
      </c>
      <c r="E5202" s="94">
        <f>IF(DATABASE!$X5200&lt;&gt;1,"",DATABASE!L5200)</f>
        <v/>
      </c>
      <c r="F5202" s="94">
        <f>IF(DATABASE!$X5200&lt;&gt;1,"",DATABASE!Q5200)</f>
        <v/>
      </c>
      <c r="G5202" s="94">
        <f>IF(DATABASE!$X5200&lt;&gt;1,"",DATABASE!C5200)</f>
        <v/>
      </c>
      <c r="H5202" s="94">
        <f>IF(DATABASE!$X5200&lt;&gt;1,"",DATABASE!D5200)</f>
        <v/>
      </c>
      <c r="I5202" s="93">
        <f>IF(DATABASE!$X5200&lt;&gt;1,"",DATABASE!S5200)</f>
        <v/>
      </c>
    </row>
    <row r="5203" ht="16.5" customHeight="1" s="111">
      <c r="A5203" s="92">
        <f>IF(DATABASE!$X5201&lt;&gt;1,"",DATABASE!B5201)</f>
        <v/>
      </c>
      <c r="B5203" s="93">
        <f>IF(DATABASE!$X5201&lt;&gt;1,"",DATABASE!M5201)</f>
        <v/>
      </c>
      <c r="C5203" s="94">
        <f>IF(DATABASE!$X5201&lt;&gt;1,"",DATABASE!A5201)</f>
        <v/>
      </c>
      <c r="D5203" s="94">
        <f>IF(DATABASE!$X5201&lt;&gt;1,"",DATABASE!P5201)</f>
        <v/>
      </c>
      <c r="E5203" s="94">
        <f>IF(DATABASE!$X5201&lt;&gt;1,"",DATABASE!L5201)</f>
        <v/>
      </c>
      <c r="F5203" s="94">
        <f>IF(DATABASE!$X5201&lt;&gt;1,"",DATABASE!Q5201)</f>
        <v/>
      </c>
      <c r="G5203" s="94">
        <f>IF(DATABASE!$X5201&lt;&gt;1,"",DATABASE!C5201)</f>
        <v/>
      </c>
      <c r="H5203" s="94">
        <f>IF(DATABASE!$X5201&lt;&gt;1,"",DATABASE!D5201)</f>
        <v/>
      </c>
      <c r="I5203" s="93">
        <f>IF(DATABASE!$X5201&lt;&gt;1,"",DATABASE!S5201)</f>
        <v/>
      </c>
    </row>
    <row r="5204" ht="16.5" customHeight="1" s="111">
      <c r="A5204" s="92">
        <f>IF(DATABASE!$X5202&lt;&gt;1,"",DATABASE!B5202)</f>
        <v/>
      </c>
      <c r="B5204" s="93">
        <f>IF(DATABASE!$X5202&lt;&gt;1,"",DATABASE!M5202)</f>
        <v/>
      </c>
      <c r="C5204" s="94">
        <f>IF(DATABASE!$X5202&lt;&gt;1,"",DATABASE!A5202)</f>
        <v/>
      </c>
      <c r="D5204" s="94">
        <f>IF(DATABASE!$X5202&lt;&gt;1,"",DATABASE!P5202)</f>
        <v/>
      </c>
      <c r="E5204" s="94">
        <f>IF(DATABASE!$X5202&lt;&gt;1,"",DATABASE!L5202)</f>
        <v/>
      </c>
      <c r="F5204" s="94">
        <f>IF(DATABASE!$X5202&lt;&gt;1,"",DATABASE!Q5202)</f>
        <v/>
      </c>
      <c r="G5204" s="94">
        <f>IF(DATABASE!$X5202&lt;&gt;1,"",DATABASE!C5202)</f>
        <v/>
      </c>
      <c r="H5204" s="94">
        <f>IF(DATABASE!$X5202&lt;&gt;1,"",DATABASE!D5202)</f>
        <v/>
      </c>
      <c r="I5204" s="93">
        <f>IF(DATABASE!$X5202&lt;&gt;1,"",DATABASE!S5202)</f>
        <v/>
      </c>
    </row>
    <row r="5205" ht="16.5" customHeight="1" s="111">
      <c r="A5205" s="92">
        <f>IF(DATABASE!$X5203&lt;&gt;1,"",DATABASE!B5203)</f>
        <v/>
      </c>
      <c r="B5205" s="93">
        <f>IF(DATABASE!$X5203&lt;&gt;1,"",DATABASE!M5203)</f>
        <v/>
      </c>
      <c r="C5205" s="94">
        <f>IF(DATABASE!$X5203&lt;&gt;1,"",DATABASE!A5203)</f>
        <v/>
      </c>
      <c r="D5205" s="94">
        <f>IF(DATABASE!$X5203&lt;&gt;1,"",DATABASE!P5203)</f>
        <v/>
      </c>
      <c r="E5205" s="94">
        <f>IF(DATABASE!$X5203&lt;&gt;1,"",DATABASE!L5203)</f>
        <v/>
      </c>
      <c r="F5205" s="94">
        <f>IF(DATABASE!$X5203&lt;&gt;1,"",DATABASE!Q5203)</f>
        <v/>
      </c>
      <c r="G5205" s="94">
        <f>IF(DATABASE!$X5203&lt;&gt;1,"",DATABASE!C5203)</f>
        <v/>
      </c>
      <c r="H5205" s="94">
        <f>IF(DATABASE!$X5203&lt;&gt;1,"",DATABASE!D5203)</f>
        <v/>
      </c>
      <c r="I5205" s="93">
        <f>IF(DATABASE!$X5203&lt;&gt;1,"",DATABASE!S5203)</f>
        <v/>
      </c>
    </row>
    <row r="5206" ht="16.5" customHeight="1" s="111">
      <c r="A5206" s="92">
        <f>IF(DATABASE!$X5204&lt;&gt;1,"",DATABASE!B5204)</f>
        <v/>
      </c>
      <c r="B5206" s="93">
        <f>IF(DATABASE!$X5204&lt;&gt;1,"",DATABASE!M5204)</f>
        <v/>
      </c>
      <c r="C5206" s="94">
        <f>IF(DATABASE!$X5204&lt;&gt;1,"",DATABASE!A5204)</f>
        <v/>
      </c>
      <c r="D5206" s="94">
        <f>IF(DATABASE!$X5204&lt;&gt;1,"",DATABASE!P5204)</f>
        <v/>
      </c>
      <c r="E5206" s="94">
        <f>IF(DATABASE!$X5204&lt;&gt;1,"",DATABASE!L5204)</f>
        <v/>
      </c>
      <c r="F5206" s="94">
        <f>IF(DATABASE!$X5204&lt;&gt;1,"",DATABASE!Q5204)</f>
        <v/>
      </c>
      <c r="G5206" s="94">
        <f>IF(DATABASE!$X5204&lt;&gt;1,"",DATABASE!C5204)</f>
        <v/>
      </c>
      <c r="H5206" s="94">
        <f>IF(DATABASE!$X5204&lt;&gt;1,"",DATABASE!D5204)</f>
        <v/>
      </c>
      <c r="I5206" s="93">
        <f>IF(DATABASE!$X5204&lt;&gt;1,"",DATABASE!S5204)</f>
        <v/>
      </c>
    </row>
    <row r="5207" ht="16.5" customHeight="1" s="111">
      <c r="A5207" s="92">
        <f>IF(DATABASE!$X5205&lt;&gt;1,"",DATABASE!B5205)</f>
        <v/>
      </c>
      <c r="B5207" s="93">
        <f>IF(DATABASE!$X5205&lt;&gt;1,"",DATABASE!M5205)</f>
        <v/>
      </c>
      <c r="C5207" s="94">
        <f>IF(DATABASE!$X5205&lt;&gt;1,"",DATABASE!A5205)</f>
        <v/>
      </c>
      <c r="D5207" s="94">
        <f>IF(DATABASE!$X5205&lt;&gt;1,"",DATABASE!P5205)</f>
        <v/>
      </c>
      <c r="E5207" s="94">
        <f>IF(DATABASE!$X5205&lt;&gt;1,"",DATABASE!L5205)</f>
        <v/>
      </c>
      <c r="F5207" s="94">
        <f>IF(DATABASE!$X5205&lt;&gt;1,"",DATABASE!Q5205)</f>
        <v/>
      </c>
      <c r="G5207" s="94">
        <f>IF(DATABASE!$X5205&lt;&gt;1,"",DATABASE!C5205)</f>
        <v/>
      </c>
      <c r="H5207" s="94">
        <f>IF(DATABASE!$X5205&lt;&gt;1,"",DATABASE!D5205)</f>
        <v/>
      </c>
      <c r="I5207" s="93">
        <f>IF(DATABASE!$X5205&lt;&gt;1,"",DATABASE!S5205)</f>
        <v/>
      </c>
    </row>
    <row r="5208" ht="16.5" customHeight="1" s="111">
      <c r="A5208" s="92">
        <f>IF(DATABASE!$X5206&lt;&gt;1,"",DATABASE!B5206)</f>
        <v/>
      </c>
      <c r="B5208" s="93">
        <f>IF(DATABASE!$X5206&lt;&gt;1,"",DATABASE!M5206)</f>
        <v/>
      </c>
      <c r="C5208" s="94">
        <f>IF(DATABASE!$X5206&lt;&gt;1,"",DATABASE!A5206)</f>
        <v/>
      </c>
      <c r="D5208" s="94">
        <f>IF(DATABASE!$X5206&lt;&gt;1,"",DATABASE!P5206)</f>
        <v/>
      </c>
      <c r="E5208" s="94">
        <f>IF(DATABASE!$X5206&lt;&gt;1,"",DATABASE!L5206)</f>
        <v/>
      </c>
      <c r="F5208" s="94">
        <f>IF(DATABASE!$X5206&lt;&gt;1,"",DATABASE!Q5206)</f>
        <v/>
      </c>
      <c r="G5208" s="94">
        <f>IF(DATABASE!$X5206&lt;&gt;1,"",DATABASE!C5206)</f>
        <v/>
      </c>
      <c r="H5208" s="94">
        <f>IF(DATABASE!$X5206&lt;&gt;1,"",DATABASE!D5206)</f>
        <v/>
      </c>
      <c r="I5208" s="93">
        <f>IF(DATABASE!$X5206&lt;&gt;1,"",DATABASE!S5206)</f>
        <v/>
      </c>
    </row>
    <row r="5209" ht="16.5" customHeight="1" s="111">
      <c r="A5209" s="92">
        <f>IF(DATABASE!$X5207&lt;&gt;1,"",DATABASE!B5207)</f>
        <v/>
      </c>
      <c r="B5209" s="93">
        <f>IF(DATABASE!$X5207&lt;&gt;1,"",DATABASE!M5207)</f>
        <v/>
      </c>
      <c r="C5209" s="94">
        <f>IF(DATABASE!$X5207&lt;&gt;1,"",DATABASE!A5207)</f>
        <v/>
      </c>
      <c r="D5209" s="94">
        <f>IF(DATABASE!$X5207&lt;&gt;1,"",DATABASE!P5207)</f>
        <v/>
      </c>
      <c r="E5209" s="94">
        <f>IF(DATABASE!$X5207&lt;&gt;1,"",DATABASE!L5207)</f>
        <v/>
      </c>
      <c r="F5209" s="94">
        <f>IF(DATABASE!$X5207&lt;&gt;1,"",DATABASE!Q5207)</f>
        <v/>
      </c>
      <c r="G5209" s="94">
        <f>IF(DATABASE!$X5207&lt;&gt;1,"",DATABASE!C5207)</f>
        <v/>
      </c>
      <c r="H5209" s="94">
        <f>IF(DATABASE!$X5207&lt;&gt;1,"",DATABASE!D5207)</f>
        <v/>
      </c>
      <c r="I5209" s="93">
        <f>IF(DATABASE!$X5207&lt;&gt;1,"",DATABASE!S5207)</f>
        <v/>
      </c>
    </row>
    <row r="5210" ht="16.5" customHeight="1" s="111">
      <c r="A5210" s="92">
        <f>IF(DATABASE!$X5208&lt;&gt;1,"",DATABASE!B5208)</f>
        <v/>
      </c>
      <c r="B5210" s="93">
        <f>IF(DATABASE!$X5208&lt;&gt;1,"",DATABASE!M5208)</f>
        <v/>
      </c>
      <c r="C5210" s="94">
        <f>IF(DATABASE!$X5208&lt;&gt;1,"",DATABASE!A5208)</f>
        <v/>
      </c>
      <c r="D5210" s="94">
        <f>IF(DATABASE!$X5208&lt;&gt;1,"",DATABASE!P5208)</f>
        <v/>
      </c>
      <c r="E5210" s="94">
        <f>IF(DATABASE!$X5208&lt;&gt;1,"",DATABASE!L5208)</f>
        <v/>
      </c>
      <c r="F5210" s="94">
        <f>IF(DATABASE!$X5208&lt;&gt;1,"",DATABASE!Q5208)</f>
        <v/>
      </c>
      <c r="G5210" s="94">
        <f>IF(DATABASE!$X5208&lt;&gt;1,"",DATABASE!C5208)</f>
        <v/>
      </c>
      <c r="H5210" s="94">
        <f>IF(DATABASE!$X5208&lt;&gt;1,"",DATABASE!D5208)</f>
        <v/>
      </c>
      <c r="I5210" s="93">
        <f>IF(DATABASE!$X5208&lt;&gt;1,"",DATABASE!S5208)</f>
        <v/>
      </c>
    </row>
    <row r="5211" ht="16.5" customHeight="1" s="111">
      <c r="A5211" s="92">
        <f>IF(DATABASE!$X5209&lt;&gt;1,"",DATABASE!B5209)</f>
        <v/>
      </c>
      <c r="B5211" s="93">
        <f>IF(DATABASE!$X5209&lt;&gt;1,"",DATABASE!M5209)</f>
        <v/>
      </c>
      <c r="C5211" s="94">
        <f>IF(DATABASE!$X5209&lt;&gt;1,"",DATABASE!A5209)</f>
        <v/>
      </c>
      <c r="D5211" s="94">
        <f>IF(DATABASE!$X5209&lt;&gt;1,"",DATABASE!P5209)</f>
        <v/>
      </c>
      <c r="E5211" s="94">
        <f>IF(DATABASE!$X5209&lt;&gt;1,"",DATABASE!L5209)</f>
        <v/>
      </c>
      <c r="F5211" s="94">
        <f>IF(DATABASE!$X5209&lt;&gt;1,"",DATABASE!Q5209)</f>
        <v/>
      </c>
      <c r="G5211" s="94">
        <f>IF(DATABASE!$X5209&lt;&gt;1,"",DATABASE!C5209)</f>
        <v/>
      </c>
      <c r="H5211" s="94">
        <f>IF(DATABASE!$X5209&lt;&gt;1,"",DATABASE!D5209)</f>
        <v/>
      </c>
      <c r="I5211" s="93">
        <f>IF(DATABASE!$X5209&lt;&gt;1,"",DATABASE!S5209)</f>
        <v/>
      </c>
    </row>
    <row r="5212" ht="16.5" customHeight="1" s="111">
      <c r="A5212" s="92">
        <f>IF(DATABASE!$X5210&lt;&gt;1,"",DATABASE!B5210)</f>
        <v/>
      </c>
      <c r="B5212" s="93">
        <f>IF(DATABASE!$X5210&lt;&gt;1,"",DATABASE!M5210)</f>
        <v/>
      </c>
      <c r="C5212" s="94">
        <f>IF(DATABASE!$X5210&lt;&gt;1,"",DATABASE!A5210)</f>
        <v/>
      </c>
      <c r="D5212" s="94">
        <f>IF(DATABASE!$X5210&lt;&gt;1,"",DATABASE!P5210)</f>
        <v/>
      </c>
      <c r="E5212" s="94">
        <f>IF(DATABASE!$X5210&lt;&gt;1,"",DATABASE!L5210)</f>
        <v/>
      </c>
      <c r="F5212" s="94">
        <f>IF(DATABASE!$X5210&lt;&gt;1,"",DATABASE!Q5210)</f>
        <v/>
      </c>
      <c r="G5212" s="94">
        <f>IF(DATABASE!$X5210&lt;&gt;1,"",DATABASE!C5210)</f>
        <v/>
      </c>
      <c r="H5212" s="94">
        <f>IF(DATABASE!$X5210&lt;&gt;1,"",DATABASE!D5210)</f>
        <v/>
      </c>
      <c r="I5212" s="93">
        <f>IF(DATABASE!$X5210&lt;&gt;1,"",DATABASE!S5210)</f>
        <v/>
      </c>
    </row>
    <row r="5213" ht="16.5" customHeight="1" s="111">
      <c r="A5213" s="92">
        <f>IF(DATABASE!$X5211&lt;&gt;1,"",DATABASE!B5211)</f>
        <v/>
      </c>
      <c r="B5213" s="93">
        <f>IF(DATABASE!$X5211&lt;&gt;1,"",DATABASE!M5211)</f>
        <v/>
      </c>
      <c r="C5213" s="94">
        <f>IF(DATABASE!$X5211&lt;&gt;1,"",DATABASE!A5211)</f>
        <v/>
      </c>
      <c r="D5213" s="94">
        <f>IF(DATABASE!$X5211&lt;&gt;1,"",DATABASE!P5211)</f>
        <v/>
      </c>
      <c r="E5213" s="94">
        <f>IF(DATABASE!$X5211&lt;&gt;1,"",DATABASE!L5211)</f>
        <v/>
      </c>
      <c r="F5213" s="94">
        <f>IF(DATABASE!$X5211&lt;&gt;1,"",DATABASE!Q5211)</f>
        <v/>
      </c>
      <c r="G5213" s="94">
        <f>IF(DATABASE!$X5211&lt;&gt;1,"",DATABASE!C5211)</f>
        <v/>
      </c>
      <c r="H5213" s="94">
        <f>IF(DATABASE!$X5211&lt;&gt;1,"",DATABASE!D5211)</f>
        <v/>
      </c>
      <c r="I5213" s="93">
        <f>IF(DATABASE!$X5211&lt;&gt;1,"",DATABASE!S5211)</f>
        <v/>
      </c>
    </row>
    <row r="5214" ht="16.5" customHeight="1" s="111">
      <c r="A5214" s="92">
        <f>IF(DATABASE!$X5212&lt;&gt;1,"",DATABASE!B5212)</f>
        <v/>
      </c>
      <c r="B5214" s="93">
        <f>IF(DATABASE!$X5212&lt;&gt;1,"",DATABASE!M5212)</f>
        <v/>
      </c>
      <c r="C5214" s="94">
        <f>IF(DATABASE!$X5212&lt;&gt;1,"",DATABASE!A5212)</f>
        <v/>
      </c>
      <c r="D5214" s="94">
        <f>IF(DATABASE!$X5212&lt;&gt;1,"",DATABASE!P5212)</f>
        <v/>
      </c>
      <c r="E5214" s="94">
        <f>IF(DATABASE!$X5212&lt;&gt;1,"",DATABASE!L5212)</f>
        <v/>
      </c>
      <c r="F5214" s="94">
        <f>IF(DATABASE!$X5212&lt;&gt;1,"",DATABASE!Q5212)</f>
        <v/>
      </c>
      <c r="G5214" s="94">
        <f>IF(DATABASE!$X5212&lt;&gt;1,"",DATABASE!C5212)</f>
        <v/>
      </c>
      <c r="H5214" s="94">
        <f>IF(DATABASE!$X5212&lt;&gt;1,"",DATABASE!D5212)</f>
        <v/>
      </c>
      <c r="I5214" s="93">
        <f>IF(DATABASE!$X5212&lt;&gt;1,"",DATABASE!S5212)</f>
        <v/>
      </c>
    </row>
    <row r="5215" ht="16.5" customHeight="1" s="111">
      <c r="A5215" s="92">
        <f>IF(DATABASE!$X5213&lt;&gt;1,"",DATABASE!B5213)</f>
        <v/>
      </c>
      <c r="B5215" s="93">
        <f>IF(DATABASE!$X5213&lt;&gt;1,"",DATABASE!M5213)</f>
        <v/>
      </c>
      <c r="C5215" s="94">
        <f>IF(DATABASE!$X5213&lt;&gt;1,"",DATABASE!A5213)</f>
        <v/>
      </c>
      <c r="D5215" s="94">
        <f>IF(DATABASE!$X5213&lt;&gt;1,"",DATABASE!P5213)</f>
        <v/>
      </c>
      <c r="E5215" s="94">
        <f>IF(DATABASE!$X5213&lt;&gt;1,"",DATABASE!L5213)</f>
        <v/>
      </c>
      <c r="F5215" s="94">
        <f>IF(DATABASE!$X5213&lt;&gt;1,"",DATABASE!Q5213)</f>
        <v/>
      </c>
      <c r="G5215" s="94">
        <f>IF(DATABASE!$X5213&lt;&gt;1,"",DATABASE!C5213)</f>
        <v/>
      </c>
      <c r="H5215" s="94">
        <f>IF(DATABASE!$X5213&lt;&gt;1,"",DATABASE!D5213)</f>
        <v/>
      </c>
      <c r="I5215" s="93">
        <f>IF(DATABASE!$X5213&lt;&gt;1,"",DATABASE!S5213)</f>
        <v/>
      </c>
    </row>
    <row r="5216" ht="16.5" customHeight="1" s="111">
      <c r="A5216" s="92">
        <f>IF(DATABASE!$X5214&lt;&gt;1,"",DATABASE!B5214)</f>
        <v/>
      </c>
      <c r="B5216" s="93">
        <f>IF(DATABASE!$X5214&lt;&gt;1,"",DATABASE!M5214)</f>
        <v/>
      </c>
      <c r="C5216" s="94">
        <f>IF(DATABASE!$X5214&lt;&gt;1,"",DATABASE!A5214)</f>
        <v/>
      </c>
      <c r="D5216" s="94">
        <f>IF(DATABASE!$X5214&lt;&gt;1,"",DATABASE!P5214)</f>
        <v/>
      </c>
      <c r="E5216" s="94">
        <f>IF(DATABASE!$X5214&lt;&gt;1,"",DATABASE!L5214)</f>
        <v/>
      </c>
      <c r="F5216" s="94">
        <f>IF(DATABASE!$X5214&lt;&gt;1,"",DATABASE!Q5214)</f>
        <v/>
      </c>
      <c r="G5216" s="94">
        <f>IF(DATABASE!$X5214&lt;&gt;1,"",DATABASE!C5214)</f>
        <v/>
      </c>
      <c r="H5216" s="94">
        <f>IF(DATABASE!$X5214&lt;&gt;1,"",DATABASE!D5214)</f>
        <v/>
      </c>
      <c r="I5216" s="93">
        <f>IF(DATABASE!$X5214&lt;&gt;1,"",DATABASE!S5214)</f>
        <v/>
      </c>
    </row>
    <row r="5217" ht="16.5" customHeight="1" s="111">
      <c r="A5217" s="92">
        <f>IF(DATABASE!$X5215&lt;&gt;1,"",DATABASE!B5215)</f>
        <v/>
      </c>
      <c r="B5217" s="93">
        <f>IF(DATABASE!$X5215&lt;&gt;1,"",DATABASE!M5215)</f>
        <v/>
      </c>
      <c r="C5217" s="94">
        <f>IF(DATABASE!$X5215&lt;&gt;1,"",DATABASE!A5215)</f>
        <v/>
      </c>
      <c r="D5217" s="94">
        <f>IF(DATABASE!$X5215&lt;&gt;1,"",DATABASE!P5215)</f>
        <v/>
      </c>
      <c r="E5217" s="94">
        <f>IF(DATABASE!$X5215&lt;&gt;1,"",DATABASE!L5215)</f>
        <v/>
      </c>
      <c r="F5217" s="94">
        <f>IF(DATABASE!$X5215&lt;&gt;1,"",DATABASE!Q5215)</f>
        <v/>
      </c>
      <c r="G5217" s="94">
        <f>IF(DATABASE!$X5215&lt;&gt;1,"",DATABASE!C5215)</f>
        <v/>
      </c>
      <c r="H5217" s="94">
        <f>IF(DATABASE!$X5215&lt;&gt;1,"",DATABASE!D5215)</f>
        <v/>
      </c>
      <c r="I5217" s="93">
        <f>IF(DATABASE!$X5215&lt;&gt;1,"",DATABASE!S5215)</f>
        <v/>
      </c>
    </row>
    <row r="5218" ht="16.5" customHeight="1" s="111">
      <c r="A5218" s="92">
        <f>IF(DATABASE!$X5216&lt;&gt;1,"",DATABASE!B5216)</f>
        <v/>
      </c>
      <c r="B5218" s="93">
        <f>IF(DATABASE!$X5216&lt;&gt;1,"",DATABASE!M5216)</f>
        <v/>
      </c>
      <c r="C5218" s="94">
        <f>IF(DATABASE!$X5216&lt;&gt;1,"",DATABASE!A5216)</f>
        <v/>
      </c>
      <c r="D5218" s="94">
        <f>IF(DATABASE!$X5216&lt;&gt;1,"",DATABASE!P5216)</f>
        <v/>
      </c>
      <c r="E5218" s="94">
        <f>IF(DATABASE!$X5216&lt;&gt;1,"",DATABASE!L5216)</f>
        <v/>
      </c>
      <c r="F5218" s="94">
        <f>IF(DATABASE!$X5216&lt;&gt;1,"",DATABASE!Q5216)</f>
        <v/>
      </c>
      <c r="G5218" s="94">
        <f>IF(DATABASE!$X5216&lt;&gt;1,"",DATABASE!C5216)</f>
        <v/>
      </c>
      <c r="H5218" s="94">
        <f>IF(DATABASE!$X5216&lt;&gt;1,"",DATABASE!D5216)</f>
        <v/>
      </c>
      <c r="I5218" s="93">
        <f>IF(DATABASE!$X5216&lt;&gt;1,"",DATABASE!S5216)</f>
        <v/>
      </c>
    </row>
    <row r="5219" ht="16.5" customHeight="1" s="111">
      <c r="A5219" s="92">
        <f>IF(DATABASE!$X5217&lt;&gt;1,"",DATABASE!B5217)</f>
        <v/>
      </c>
      <c r="B5219" s="93">
        <f>IF(DATABASE!$X5217&lt;&gt;1,"",DATABASE!M5217)</f>
        <v/>
      </c>
      <c r="C5219" s="94">
        <f>IF(DATABASE!$X5217&lt;&gt;1,"",DATABASE!A5217)</f>
        <v/>
      </c>
      <c r="D5219" s="94">
        <f>IF(DATABASE!$X5217&lt;&gt;1,"",DATABASE!P5217)</f>
        <v/>
      </c>
      <c r="E5219" s="94">
        <f>IF(DATABASE!$X5217&lt;&gt;1,"",DATABASE!L5217)</f>
        <v/>
      </c>
      <c r="F5219" s="94">
        <f>IF(DATABASE!$X5217&lt;&gt;1,"",DATABASE!Q5217)</f>
        <v/>
      </c>
      <c r="G5219" s="94">
        <f>IF(DATABASE!$X5217&lt;&gt;1,"",DATABASE!C5217)</f>
        <v/>
      </c>
      <c r="H5219" s="94">
        <f>IF(DATABASE!$X5217&lt;&gt;1,"",DATABASE!D5217)</f>
        <v/>
      </c>
      <c r="I5219" s="93">
        <f>IF(DATABASE!$X5217&lt;&gt;1,"",DATABASE!S5217)</f>
        <v/>
      </c>
    </row>
    <row r="5220" ht="16.5" customHeight="1" s="111">
      <c r="A5220" s="92">
        <f>IF(DATABASE!$X5218&lt;&gt;1,"",DATABASE!B5218)</f>
        <v/>
      </c>
      <c r="B5220" s="93">
        <f>IF(DATABASE!$X5218&lt;&gt;1,"",DATABASE!M5218)</f>
        <v/>
      </c>
      <c r="C5220" s="94">
        <f>IF(DATABASE!$X5218&lt;&gt;1,"",DATABASE!A5218)</f>
        <v/>
      </c>
      <c r="D5220" s="94">
        <f>IF(DATABASE!$X5218&lt;&gt;1,"",DATABASE!P5218)</f>
        <v/>
      </c>
      <c r="E5220" s="94">
        <f>IF(DATABASE!$X5218&lt;&gt;1,"",DATABASE!L5218)</f>
        <v/>
      </c>
      <c r="F5220" s="94">
        <f>IF(DATABASE!$X5218&lt;&gt;1,"",DATABASE!Q5218)</f>
        <v/>
      </c>
      <c r="G5220" s="94">
        <f>IF(DATABASE!$X5218&lt;&gt;1,"",DATABASE!C5218)</f>
        <v/>
      </c>
      <c r="H5220" s="94">
        <f>IF(DATABASE!$X5218&lt;&gt;1,"",DATABASE!D5218)</f>
        <v/>
      </c>
      <c r="I5220" s="93">
        <f>IF(DATABASE!$X5218&lt;&gt;1,"",DATABASE!S5218)</f>
        <v/>
      </c>
    </row>
    <row r="5221" ht="16.5" customHeight="1" s="111">
      <c r="A5221" s="92">
        <f>IF(DATABASE!$X5219&lt;&gt;1,"",DATABASE!B5219)</f>
        <v/>
      </c>
      <c r="B5221" s="93">
        <f>IF(DATABASE!$X5219&lt;&gt;1,"",DATABASE!M5219)</f>
        <v/>
      </c>
      <c r="C5221" s="94">
        <f>IF(DATABASE!$X5219&lt;&gt;1,"",DATABASE!A5219)</f>
        <v/>
      </c>
      <c r="D5221" s="94">
        <f>IF(DATABASE!$X5219&lt;&gt;1,"",DATABASE!P5219)</f>
        <v/>
      </c>
      <c r="E5221" s="94">
        <f>IF(DATABASE!$X5219&lt;&gt;1,"",DATABASE!L5219)</f>
        <v/>
      </c>
      <c r="F5221" s="94">
        <f>IF(DATABASE!$X5219&lt;&gt;1,"",DATABASE!Q5219)</f>
        <v/>
      </c>
      <c r="G5221" s="94">
        <f>IF(DATABASE!$X5219&lt;&gt;1,"",DATABASE!C5219)</f>
        <v/>
      </c>
      <c r="H5221" s="94">
        <f>IF(DATABASE!$X5219&lt;&gt;1,"",DATABASE!D5219)</f>
        <v/>
      </c>
      <c r="I5221" s="93">
        <f>IF(DATABASE!$X5219&lt;&gt;1,"",DATABASE!S5219)</f>
        <v/>
      </c>
    </row>
    <row r="5222" ht="16.5" customHeight="1" s="111">
      <c r="A5222" s="92">
        <f>IF(DATABASE!$X5220&lt;&gt;1,"",DATABASE!B5220)</f>
        <v/>
      </c>
      <c r="B5222" s="93">
        <f>IF(DATABASE!$X5220&lt;&gt;1,"",DATABASE!M5220)</f>
        <v/>
      </c>
      <c r="C5222" s="94">
        <f>IF(DATABASE!$X5220&lt;&gt;1,"",DATABASE!A5220)</f>
        <v/>
      </c>
      <c r="D5222" s="94">
        <f>IF(DATABASE!$X5220&lt;&gt;1,"",DATABASE!P5220)</f>
        <v/>
      </c>
      <c r="E5222" s="94">
        <f>IF(DATABASE!$X5220&lt;&gt;1,"",DATABASE!L5220)</f>
        <v/>
      </c>
      <c r="F5222" s="94">
        <f>IF(DATABASE!$X5220&lt;&gt;1,"",DATABASE!Q5220)</f>
        <v/>
      </c>
      <c r="G5222" s="94">
        <f>IF(DATABASE!$X5220&lt;&gt;1,"",DATABASE!C5220)</f>
        <v/>
      </c>
      <c r="H5222" s="94">
        <f>IF(DATABASE!$X5220&lt;&gt;1,"",DATABASE!D5220)</f>
        <v/>
      </c>
      <c r="I5222" s="93">
        <f>IF(DATABASE!$X5220&lt;&gt;1,"",DATABASE!S5220)</f>
        <v/>
      </c>
    </row>
    <row r="5223" ht="16.5" customHeight="1" s="111">
      <c r="A5223" s="92">
        <f>IF(DATABASE!$X5221&lt;&gt;1,"",DATABASE!B5221)</f>
        <v/>
      </c>
      <c r="B5223" s="93">
        <f>IF(DATABASE!$X5221&lt;&gt;1,"",DATABASE!M5221)</f>
        <v/>
      </c>
      <c r="C5223" s="94">
        <f>IF(DATABASE!$X5221&lt;&gt;1,"",DATABASE!A5221)</f>
        <v/>
      </c>
      <c r="D5223" s="94">
        <f>IF(DATABASE!$X5221&lt;&gt;1,"",DATABASE!P5221)</f>
        <v/>
      </c>
      <c r="E5223" s="94">
        <f>IF(DATABASE!$X5221&lt;&gt;1,"",DATABASE!L5221)</f>
        <v/>
      </c>
      <c r="F5223" s="94">
        <f>IF(DATABASE!$X5221&lt;&gt;1,"",DATABASE!Q5221)</f>
        <v/>
      </c>
      <c r="G5223" s="94">
        <f>IF(DATABASE!$X5221&lt;&gt;1,"",DATABASE!C5221)</f>
        <v/>
      </c>
      <c r="H5223" s="94">
        <f>IF(DATABASE!$X5221&lt;&gt;1,"",DATABASE!D5221)</f>
        <v/>
      </c>
      <c r="I5223" s="93">
        <f>IF(DATABASE!$X5221&lt;&gt;1,"",DATABASE!S5221)</f>
        <v/>
      </c>
    </row>
    <row r="5224" ht="16.5" customHeight="1" s="111">
      <c r="A5224" s="92">
        <f>IF(DATABASE!$X5222&lt;&gt;1,"",DATABASE!B5222)</f>
        <v/>
      </c>
      <c r="B5224" s="93">
        <f>IF(DATABASE!$X5222&lt;&gt;1,"",DATABASE!M5222)</f>
        <v/>
      </c>
      <c r="C5224" s="94">
        <f>IF(DATABASE!$X5222&lt;&gt;1,"",DATABASE!A5222)</f>
        <v/>
      </c>
      <c r="D5224" s="94">
        <f>IF(DATABASE!$X5222&lt;&gt;1,"",DATABASE!P5222)</f>
        <v/>
      </c>
      <c r="E5224" s="94">
        <f>IF(DATABASE!$X5222&lt;&gt;1,"",DATABASE!L5222)</f>
        <v/>
      </c>
      <c r="F5224" s="94">
        <f>IF(DATABASE!$X5222&lt;&gt;1,"",DATABASE!Q5222)</f>
        <v/>
      </c>
      <c r="G5224" s="94">
        <f>IF(DATABASE!$X5222&lt;&gt;1,"",DATABASE!C5222)</f>
        <v/>
      </c>
      <c r="H5224" s="94">
        <f>IF(DATABASE!$X5222&lt;&gt;1,"",DATABASE!D5222)</f>
        <v/>
      </c>
      <c r="I5224" s="93">
        <f>IF(DATABASE!$X5222&lt;&gt;1,"",DATABASE!S5222)</f>
        <v/>
      </c>
    </row>
    <row r="5225" ht="16.5" customHeight="1" s="111">
      <c r="A5225" s="92">
        <f>IF(DATABASE!$X5223&lt;&gt;1,"",DATABASE!B5223)</f>
        <v/>
      </c>
      <c r="B5225" s="93">
        <f>IF(DATABASE!$X5223&lt;&gt;1,"",DATABASE!M5223)</f>
        <v/>
      </c>
      <c r="C5225" s="94">
        <f>IF(DATABASE!$X5223&lt;&gt;1,"",DATABASE!A5223)</f>
        <v/>
      </c>
      <c r="D5225" s="94">
        <f>IF(DATABASE!$X5223&lt;&gt;1,"",DATABASE!P5223)</f>
        <v/>
      </c>
      <c r="E5225" s="94">
        <f>IF(DATABASE!$X5223&lt;&gt;1,"",DATABASE!L5223)</f>
        <v/>
      </c>
      <c r="F5225" s="94">
        <f>IF(DATABASE!$X5223&lt;&gt;1,"",DATABASE!Q5223)</f>
        <v/>
      </c>
      <c r="G5225" s="94">
        <f>IF(DATABASE!$X5223&lt;&gt;1,"",DATABASE!C5223)</f>
        <v/>
      </c>
      <c r="H5225" s="94">
        <f>IF(DATABASE!$X5223&lt;&gt;1,"",DATABASE!D5223)</f>
        <v/>
      </c>
      <c r="I5225" s="93">
        <f>IF(DATABASE!$X5223&lt;&gt;1,"",DATABASE!S5223)</f>
        <v/>
      </c>
    </row>
    <row r="5226" ht="16.5" customHeight="1" s="111">
      <c r="A5226" s="92">
        <f>IF(DATABASE!$X5224&lt;&gt;1,"",DATABASE!B5224)</f>
        <v/>
      </c>
      <c r="B5226" s="93">
        <f>IF(DATABASE!$X5224&lt;&gt;1,"",DATABASE!M5224)</f>
        <v/>
      </c>
      <c r="C5226" s="94">
        <f>IF(DATABASE!$X5224&lt;&gt;1,"",DATABASE!A5224)</f>
        <v/>
      </c>
      <c r="D5226" s="94">
        <f>IF(DATABASE!$X5224&lt;&gt;1,"",DATABASE!P5224)</f>
        <v/>
      </c>
      <c r="E5226" s="94">
        <f>IF(DATABASE!$X5224&lt;&gt;1,"",DATABASE!L5224)</f>
        <v/>
      </c>
      <c r="F5226" s="94">
        <f>IF(DATABASE!$X5224&lt;&gt;1,"",DATABASE!Q5224)</f>
        <v/>
      </c>
      <c r="G5226" s="94">
        <f>IF(DATABASE!$X5224&lt;&gt;1,"",DATABASE!C5224)</f>
        <v/>
      </c>
      <c r="H5226" s="94">
        <f>IF(DATABASE!$X5224&lt;&gt;1,"",DATABASE!D5224)</f>
        <v/>
      </c>
      <c r="I5226" s="93">
        <f>IF(DATABASE!$X5224&lt;&gt;1,"",DATABASE!S5224)</f>
        <v/>
      </c>
    </row>
    <row r="5227" ht="16.5" customHeight="1" s="111">
      <c r="A5227" s="92">
        <f>IF(DATABASE!$X5225&lt;&gt;1,"",DATABASE!B5225)</f>
        <v/>
      </c>
      <c r="B5227" s="93">
        <f>IF(DATABASE!$X5225&lt;&gt;1,"",DATABASE!M5225)</f>
        <v/>
      </c>
      <c r="C5227" s="94">
        <f>IF(DATABASE!$X5225&lt;&gt;1,"",DATABASE!A5225)</f>
        <v/>
      </c>
      <c r="D5227" s="94">
        <f>IF(DATABASE!$X5225&lt;&gt;1,"",DATABASE!P5225)</f>
        <v/>
      </c>
      <c r="E5227" s="94">
        <f>IF(DATABASE!$X5225&lt;&gt;1,"",DATABASE!L5225)</f>
        <v/>
      </c>
      <c r="F5227" s="94">
        <f>IF(DATABASE!$X5225&lt;&gt;1,"",DATABASE!Q5225)</f>
        <v/>
      </c>
      <c r="G5227" s="94">
        <f>IF(DATABASE!$X5225&lt;&gt;1,"",DATABASE!C5225)</f>
        <v/>
      </c>
      <c r="H5227" s="94">
        <f>IF(DATABASE!$X5225&lt;&gt;1,"",DATABASE!D5225)</f>
        <v/>
      </c>
      <c r="I5227" s="93">
        <f>IF(DATABASE!$X5225&lt;&gt;1,"",DATABASE!S5225)</f>
        <v/>
      </c>
    </row>
    <row r="5228" ht="16.5" customHeight="1" s="111">
      <c r="A5228" s="92">
        <f>IF(DATABASE!$X5226&lt;&gt;1,"",DATABASE!B5226)</f>
        <v/>
      </c>
      <c r="B5228" s="93">
        <f>IF(DATABASE!$X5226&lt;&gt;1,"",DATABASE!M5226)</f>
        <v/>
      </c>
      <c r="C5228" s="94">
        <f>IF(DATABASE!$X5226&lt;&gt;1,"",DATABASE!A5226)</f>
        <v/>
      </c>
      <c r="D5228" s="94">
        <f>IF(DATABASE!$X5226&lt;&gt;1,"",DATABASE!P5226)</f>
        <v/>
      </c>
      <c r="E5228" s="94">
        <f>IF(DATABASE!$X5226&lt;&gt;1,"",DATABASE!L5226)</f>
        <v/>
      </c>
      <c r="F5228" s="94">
        <f>IF(DATABASE!$X5226&lt;&gt;1,"",DATABASE!Q5226)</f>
        <v/>
      </c>
      <c r="G5228" s="94">
        <f>IF(DATABASE!$X5226&lt;&gt;1,"",DATABASE!C5226)</f>
        <v/>
      </c>
      <c r="H5228" s="94">
        <f>IF(DATABASE!$X5226&lt;&gt;1,"",DATABASE!D5226)</f>
        <v/>
      </c>
      <c r="I5228" s="93">
        <f>IF(DATABASE!$X5226&lt;&gt;1,"",DATABASE!S5226)</f>
        <v/>
      </c>
    </row>
    <row r="5229" ht="16.5" customHeight="1" s="111">
      <c r="A5229" s="92">
        <f>IF(DATABASE!$X5227&lt;&gt;1,"",DATABASE!B5227)</f>
        <v/>
      </c>
      <c r="B5229" s="93">
        <f>IF(DATABASE!$X5227&lt;&gt;1,"",DATABASE!M5227)</f>
        <v/>
      </c>
      <c r="C5229" s="94">
        <f>IF(DATABASE!$X5227&lt;&gt;1,"",DATABASE!A5227)</f>
        <v/>
      </c>
      <c r="D5229" s="94">
        <f>IF(DATABASE!$X5227&lt;&gt;1,"",DATABASE!P5227)</f>
        <v/>
      </c>
      <c r="E5229" s="94">
        <f>IF(DATABASE!$X5227&lt;&gt;1,"",DATABASE!L5227)</f>
        <v/>
      </c>
      <c r="F5229" s="94">
        <f>IF(DATABASE!$X5227&lt;&gt;1,"",DATABASE!Q5227)</f>
        <v/>
      </c>
      <c r="G5229" s="94">
        <f>IF(DATABASE!$X5227&lt;&gt;1,"",DATABASE!C5227)</f>
        <v/>
      </c>
      <c r="H5229" s="94">
        <f>IF(DATABASE!$X5227&lt;&gt;1,"",DATABASE!D5227)</f>
        <v/>
      </c>
      <c r="I5229" s="93">
        <f>IF(DATABASE!$X5227&lt;&gt;1,"",DATABASE!S5227)</f>
        <v/>
      </c>
    </row>
    <row r="5230" ht="16.5" customHeight="1" s="111">
      <c r="A5230" s="92">
        <f>IF(DATABASE!$X5228&lt;&gt;1,"",DATABASE!B5228)</f>
        <v/>
      </c>
      <c r="B5230" s="93">
        <f>IF(DATABASE!$X5228&lt;&gt;1,"",DATABASE!M5228)</f>
        <v/>
      </c>
      <c r="C5230" s="94">
        <f>IF(DATABASE!$X5228&lt;&gt;1,"",DATABASE!A5228)</f>
        <v/>
      </c>
      <c r="D5230" s="94">
        <f>IF(DATABASE!$X5228&lt;&gt;1,"",DATABASE!P5228)</f>
        <v/>
      </c>
      <c r="E5230" s="94">
        <f>IF(DATABASE!$X5228&lt;&gt;1,"",DATABASE!L5228)</f>
        <v/>
      </c>
      <c r="F5230" s="94">
        <f>IF(DATABASE!$X5228&lt;&gt;1,"",DATABASE!Q5228)</f>
        <v/>
      </c>
      <c r="G5230" s="94">
        <f>IF(DATABASE!$X5228&lt;&gt;1,"",DATABASE!C5228)</f>
        <v/>
      </c>
      <c r="H5230" s="94">
        <f>IF(DATABASE!$X5228&lt;&gt;1,"",DATABASE!D5228)</f>
        <v/>
      </c>
      <c r="I5230" s="93">
        <f>IF(DATABASE!$X5228&lt;&gt;1,"",DATABASE!S5228)</f>
        <v/>
      </c>
    </row>
    <row r="5231" ht="16.5" customHeight="1" s="111">
      <c r="A5231" s="92">
        <f>IF(DATABASE!$X5229&lt;&gt;1,"",DATABASE!B5229)</f>
        <v/>
      </c>
      <c r="B5231" s="93">
        <f>IF(DATABASE!$X5229&lt;&gt;1,"",DATABASE!M5229)</f>
        <v/>
      </c>
      <c r="C5231" s="94">
        <f>IF(DATABASE!$X5229&lt;&gt;1,"",DATABASE!A5229)</f>
        <v/>
      </c>
      <c r="D5231" s="94">
        <f>IF(DATABASE!$X5229&lt;&gt;1,"",DATABASE!P5229)</f>
        <v/>
      </c>
      <c r="E5231" s="94">
        <f>IF(DATABASE!$X5229&lt;&gt;1,"",DATABASE!L5229)</f>
        <v/>
      </c>
      <c r="F5231" s="94">
        <f>IF(DATABASE!$X5229&lt;&gt;1,"",DATABASE!Q5229)</f>
        <v/>
      </c>
      <c r="G5231" s="94">
        <f>IF(DATABASE!$X5229&lt;&gt;1,"",DATABASE!C5229)</f>
        <v/>
      </c>
      <c r="H5231" s="94">
        <f>IF(DATABASE!$X5229&lt;&gt;1,"",DATABASE!D5229)</f>
        <v/>
      </c>
      <c r="I5231" s="93">
        <f>IF(DATABASE!$X5229&lt;&gt;1,"",DATABASE!S5229)</f>
        <v/>
      </c>
    </row>
    <row r="5232" ht="16.5" customHeight="1" s="111">
      <c r="A5232" s="92">
        <f>IF(DATABASE!$X5230&lt;&gt;1,"",DATABASE!B5230)</f>
        <v/>
      </c>
      <c r="B5232" s="93">
        <f>IF(DATABASE!$X5230&lt;&gt;1,"",DATABASE!M5230)</f>
        <v/>
      </c>
      <c r="C5232" s="94">
        <f>IF(DATABASE!$X5230&lt;&gt;1,"",DATABASE!A5230)</f>
        <v/>
      </c>
      <c r="D5232" s="94">
        <f>IF(DATABASE!$X5230&lt;&gt;1,"",DATABASE!P5230)</f>
        <v/>
      </c>
      <c r="E5232" s="94">
        <f>IF(DATABASE!$X5230&lt;&gt;1,"",DATABASE!L5230)</f>
        <v/>
      </c>
      <c r="F5232" s="94">
        <f>IF(DATABASE!$X5230&lt;&gt;1,"",DATABASE!Q5230)</f>
        <v/>
      </c>
      <c r="G5232" s="94">
        <f>IF(DATABASE!$X5230&lt;&gt;1,"",DATABASE!C5230)</f>
        <v/>
      </c>
      <c r="H5232" s="94">
        <f>IF(DATABASE!$X5230&lt;&gt;1,"",DATABASE!D5230)</f>
        <v/>
      </c>
      <c r="I5232" s="93">
        <f>IF(DATABASE!$X5230&lt;&gt;1,"",DATABASE!S5230)</f>
        <v/>
      </c>
    </row>
    <row r="5233" ht="16.5" customHeight="1" s="111">
      <c r="A5233" s="92">
        <f>IF(DATABASE!$X5231&lt;&gt;1,"",DATABASE!B5231)</f>
        <v/>
      </c>
      <c r="B5233" s="93">
        <f>IF(DATABASE!$X5231&lt;&gt;1,"",DATABASE!M5231)</f>
        <v/>
      </c>
      <c r="C5233" s="94">
        <f>IF(DATABASE!$X5231&lt;&gt;1,"",DATABASE!A5231)</f>
        <v/>
      </c>
      <c r="D5233" s="94">
        <f>IF(DATABASE!$X5231&lt;&gt;1,"",DATABASE!P5231)</f>
        <v/>
      </c>
      <c r="E5233" s="94">
        <f>IF(DATABASE!$X5231&lt;&gt;1,"",DATABASE!L5231)</f>
        <v/>
      </c>
      <c r="F5233" s="94">
        <f>IF(DATABASE!$X5231&lt;&gt;1,"",DATABASE!Q5231)</f>
        <v/>
      </c>
      <c r="G5233" s="94">
        <f>IF(DATABASE!$X5231&lt;&gt;1,"",DATABASE!C5231)</f>
        <v/>
      </c>
      <c r="H5233" s="94">
        <f>IF(DATABASE!$X5231&lt;&gt;1,"",DATABASE!D5231)</f>
        <v/>
      </c>
      <c r="I5233" s="93">
        <f>IF(DATABASE!$X5231&lt;&gt;1,"",DATABASE!S5231)</f>
        <v/>
      </c>
    </row>
    <row r="5234" ht="16.5" customHeight="1" s="111">
      <c r="A5234" s="92">
        <f>IF(DATABASE!$X5232&lt;&gt;1,"",DATABASE!B5232)</f>
        <v/>
      </c>
      <c r="B5234" s="93">
        <f>IF(DATABASE!$X5232&lt;&gt;1,"",DATABASE!M5232)</f>
        <v/>
      </c>
      <c r="C5234" s="94">
        <f>IF(DATABASE!$X5232&lt;&gt;1,"",DATABASE!A5232)</f>
        <v/>
      </c>
      <c r="D5234" s="94">
        <f>IF(DATABASE!$X5232&lt;&gt;1,"",DATABASE!P5232)</f>
        <v/>
      </c>
      <c r="E5234" s="94">
        <f>IF(DATABASE!$X5232&lt;&gt;1,"",DATABASE!L5232)</f>
        <v/>
      </c>
      <c r="F5234" s="94">
        <f>IF(DATABASE!$X5232&lt;&gt;1,"",DATABASE!Q5232)</f>
        <v/>
      </c>
      <c r="G5234" s="94">
        <f>IF(DATABASE!$X5232&lt;&gt;1,"",DATABASE!C5232)</f>
        <v/>
      </c>
      <c r="H5234" s="94">
        <f>IF(DATABASE!$X5232&lt;&gt;1,"",DATABASE!D5232)</f>
        <v/>
      </c>
      <c r="I5234" s="93">
        <f>IF(DATABASE!$X5232&lt;&gt;1,"",DATABASE!S5232)</f>
        <v/>
      </c>
    </row>
    <row r="5235" ht="16.5" customHeight="1" s="111">
      <c r="A5235" s="92">
        <f>IF(DATABASE!$X5233&lt;&gt;1,"",DATABASE!B5233)</f>
        <v/>
      </c>
      <c r="B5235" s="93">
        <f>IF(DATABASE!$X5233&lt;&gt;1,"",DATABASE!M5233)</f>
        <v/>
      </c>
      <c r="C5235" s="94">
        <f>IF(DATABASE!$X5233&lt;&gt;1,"",DATABASE!A5233)</f>
        <v/>
      </c>
      <c r="D5235" s="94">
        <f>IF(DATABASE!$X5233&lt;&gt;1,"",DATABASE!P5233)</f>
        <v/>
      </c>
      <c r="E5235" s="94">
        <f>IF(DATABASE!$X5233&lt;&gt;1,"",DATABASE!L5233)</f>
        <v/>
      </c>
      <c r="F5235" s="94">
        <f>IF(DATABASE!$X5233&lt;&gt;1,"",DATABASE!Q5233)</f>
        <v/>
      </c>
      <c r="G5235" s="94">
        <f>IF(DATABASE!$X5233&lt;&gt;1,"",DATABASE!C5233)</f>
        <v/>
      </c>
      <c r="H5235" s="94">
        <f>IF(DATABASE!$X5233&lt;&gt;1,"",DATABASE!D5233)</f>
        <v/>
      </c>
      <c r="I5235" s="93">
        <f>IF(DATABASE!$X5233&lt;&gt;1,"",DATABASE!S5233)</f>
        <v/>
      </c>
    </row>
    <row r="5236" ht="16.5" customHeight="1" s="111">
      <c r="A5236" s="92">
        <f>IF(DATABASE!$X5234&lt;&gt;1,"",DATABASE!B5234)</f>
        <v/>
      </c>
      <c r="B5236" s="93">
        <f>IF(DATABASE!$X5234&lt;&gt;1,"",DATABASE!M5234)</f>
        <v/>
      </c>
      <c r="C5236" s="94">
        <f>IF(DATABASE!$X5234&lt;&gt;1,"",DATABASE!A5234)</f>
        <v/>
      </c>
      <c r="D5236" s="94">
        <f>IF(DATABASE!$X5234&lt;&gt;1,"",DATABASE!P5234)</f>
        <v/>
      </c>
      <c r="E5236" s="94">
        <f>IF(DATABASE!$X5234&lt;&gt;1,"",DATABASE!L5234)</f>
        <v/>
      </c>
      <c r="F5236" s="94">
        <f>IF(DATABASE!$X5234&lt;&gt;1,"",DATABASE!Q5234)</f>
        <v/>
      </c>
      <c r="G5236" s="94">
        <f>IF(DATABASE!$X5234&lt;&gt;1,"",DATABASE!C5234)</f>
        <v/>
      </c>
      <c r="H5236" s="94">
        <f>IF(DATABASE!$X5234&lt;&gt;1,"",DATABASE!D5234)</f>
        <v/>
      </c>
      <c r="I5236" s="93">
        <f>IF(DATABASE!$X5234&lt;&gt;1,"",DATABASE!S5234)</f>
        <v/>
      </c>
    </row>
    <row r="5237" ht="16.5" customHeight="1" s="111">
      <c r="A5237" s="92">
        <f>IF(DATABASE!$X5235&lt;&gt;1,"",DATABASE!B5235)</f>
        <v/>
      </c>
      <c r="B5237" s="93">
        <f>IF(DATABASE!$X5235&lt;&gt;1,"",DATABASE!M5235)</f>
        <v/>
      </c>
      <c r="C5237" s="94">
        <f>IF(DATABASE!$X5235&lt;&gt;1,"",DATABASE!A5235)</f>
        <v/>
      </c>
      <c r="D5237" s="94">
        <f>IF(DATABASE!$X5235&lt;&gt;1,"",DATABASE!P5235)</f>
        <v/>
      </c>
      <c r="E5237" s="94">
        <f>IF(DATABASE!$X5235&lt;&gt;1,"",DATABASE!L5235)</f>
        <v/>
      </c>
      <c r="F5237" s="94">
        <f>IF(DATABASE!$X5235&lt;&gt;1,"",DATABASE!Q5235)</f>
        <v/>
      </c>
      <c r="G5237" s="94">
        <f>IF(DATABASE!$X5235&lt;&gt;1,"",DATABASE!C5235)</f>
        <v/>
      </c>
      <c r="H5237" s="94">
        <f>IF(DATABASE!$X5235&lt;&gt;1,"",DATABASE!D5235)</f>
        <v/>
      </c>
      <c r="I5237" s="93">
        <f>IF(DATABASE!$X5235&lt;&gt;1,"",DATABASE!S5235)</f>
        <v/>
      </c>
    </row>
    <row r="5238" ht="16.5" customHeight="1" s="111">
      <c r="A5238" s="92">
        <f>IF(DATABASE!$X5236&lt;&gt;1,"",DATABASE!B5236)</f>
        <v/>
      </c>
      <c r="B5238" s="93">
        <f>IF(DATABASE!$X5236&lt;&gt;1,"",DATABASE!M5236)</f>
        <v/>
      </c>
      <c r="C5238" s="94">
        <f>IF(DATABASE!$X5236&lt;&gt;1,"",DATABASE!A5236)</f>
        <v/>
      </c>
      <c r="D5238" s="94">
        <f>IF(DATABASE!$X5236&lt;&gt;1,"",DATABASE!P5236)</f>
        <v/>
      </c>
      <c r="E5238" s="94">
        <f>IF(DATABASE!$X5236&lt;&gt;1,"",DATABASE!L5236)</f>
        <v/>
      </c>
      <c r="F5238" s="94">
        <f>IF(DATABASE!$X5236&lt;&gt;1,"",DATABASE!Q5236)</f>
        <v/>
      </c>
      <c r="G5238" s="94">
        <f>IF(DATABASE!$X5236&lt;&gt;1,"",DATABASE!C5236)</f>
        <v/>
      </c>
      <c r="H5238" s="94">
        <f>IF(DATABASE!$X5236&lt;&gt;1,"",DATABASE!D5236)</f>
        <v/>
      </c>
      <c r="I5238" s="93">
        <f>IF(DATABASE!$X5236&lt;&gt;1,"",DATABASE!S5236)</f>
        <v/>
      </c>
    </row>
    <row r="5239" ht="16.5" customHeight="1" s="111">
      <c r="A5239" s="92">
        <f>IF(DATABASE!$X5237&lt;&gt;1,"",DATABASE!B5237)</f>
        <v/>
      </c>
      <c r="B5239" s="93">
        <f>IF(DATABASE!$X5237&lt;&gt;1,"",DATABASE!M5237)</f>
        <v/>
      </c>
      <c r="C5239" s="94">
        <f>IF(DATABASE!$X5237&lt;&gt;1,"",DATABASE!A5237)</f>
        <v/>
      </c>
      <c r="D5239" s="94">
        <f>IF(DATABASE!$X5237&lt;&gt;1,"",DATABASE!P5237)</f>
        <v/>
      </c>
      <c r="E5239" s="94">
        <f>IF(DATABASE!$X5237&lt;&gt;1,"",DATABASE!L5237)</f>
        <v/>
      </c>
      <c r="F5239" s="94">
        <f>IF(DATABASE!$X5237&lt;&gt;1,"",DATABASE!Q5237)</f>
        <v/>
      </c>
      <c r="G5239" s="94">
        <f>IF(DATABASE!$X5237&lt;&gt;1,"",DATABASE!C5237)</f>
        <v/>
      </c>
      <c r="H5239" s="94">
        <f>IF(DATABASE!$X5237&lt;&gt;1,"",DATABASE!D5237)</f>
        <v/>
      </c>
      <c r="I5239" s="93">
        <f>IF(DATABASE!$X5237&lt;&gt;1,"",DATABASE!S5237)</f>
        <v/>
      </c>
    </row>
    <row r="5240" ht="16.5" customHeight="1" s="111">
      <c r="A5240" s="92">
        <f>IF(DATABASE!$X5238&lt;&gt;1,"",DATABASE!B5238)</f>
        <v/>
      </c>
      <c r="B5240" s="93">
        <f>IF(DATABASE!$X5238&lt;&gt;1,"",DATABASE!M5238)</f>
        <v/>
      </c>
      <c r="C5240" s="94">
        <f>IF(DATABASE!$X5238&lt;&gt;1,"",DATABASE!A5238)</f>
        <v/>
      </c>
      <c r="D5240" s="94">
        <f>IF(DATABASE!$X5238&lt;&gt;1,"",DATABASE!P5238)</f>
        <v/>
      </c>
      <c r="E5240" s="94">
        <f>IF(DATABASE!$X5238&lt;&gt;1,"",DATABASE!L5238)</f>
        <v/>
      </c>
      <c r="F5240" s="94">
        <f>IF(DATABASE!$X5238&lt;&gt;1,"",DATABASE!Q5238)</f>
        <v/>
      </c>
      <c r="G5240" s="94">
        <f>IF(DATABASE!$X5238&lt;&gt;1,"",DATABASE!C5238)</f>
        <v/>
      </c>
      <c r="H5240" s="94">
        <f>IF(DATABASE!$X5238&lt;&gt;1,"",DATABASE!D5238)</f>
        <v/>
      </c>
      <c r="I5240" s="93">
        <f>IF(DATABASE!$X5238&lt;&gt;1,"",DATABASE!S5238)</f>
        <v/>
      </c>
    </row>
    <row r="5241" ht="16.5" customHeight="1" s="111">
      <c r="A5241" s="92">
        <f>IF(DATABASE!$X5239&lt;&gt;1,"",DATABASE!B5239)</f>
        <v/>
      </c>
      <c r="B5241" s="93">
        <f>IF(DATABASE!$X5239&lt;&gt;1,"",DATABASE!M5239)</f>
        <v/>
      </c>
      <c r="C5241" s="94">
        <f>IF(DATABASE!$X5239&lt;&gt;1,"",DATABASE!A5239)</f>
        <v/>
      </c>
      <c r="D5241" s="94">
        <f>IF(DATABASE!$X5239&lt;&gt;1,"",DATABASE!P5239)</f>
        <v/>
      </c>
      <c r="E5241" s="94">
        <f>IF(DATABASE!$X5239&lt;&gt;1,"",DATABASE!L5239)</f>
        <v/>
      </c>
      <c r="F5241" s="94">
        <f>IF(DATABASE!$X5239&lt;&gt;1,"",DATABASE!Q5239)</f>
        <v/>
      </c>
      <c r="G5241" s="94">
        <f>IF(DATABASE!$X5239&lt;&gt;1,"",DATABASE!C5239)</f>
        <v/>
      </c>
      <c r="H5241" s="94">
        <f>IF(DATABASE!$X5239&lt;&gt;1,"",DATABASE!D5239)</f>
        <v/>
      </c>
      <c r="I5241" s="93">
        <f>IF(DATABASE!$X5239&lt;&gt;1,"",DATABASE!S5239)</f>
        <v/>
      </c>
    </row>
    <row r="5242" ht="16.5" customHeight="1" s="111">
      <c r="A5242" s="92">
        <f>IF(DATABASE!$X5240&lt;&gt;1,"",DATABASE!B5240)</f>
        <v/>
      </c>
      <c r="B5242" s="93">
        <f>IF(DATABASE!$X5240&lt;&gt;1,"",DATABASE!M5240)</f>
        <v/>
      </c>
      <c r="C5242" s="94">
        <f>IF(DATABASE!$X5240&lt;&gt;1,"",DATABASE!A5240)</f>
        <v/>
      </c>
      <c r="D5242" s="94">
        <f>IF(DATABASE!$X5240&lt;&gt;1,"",DATABASE!P5240)</f>
        <v/>
      </c>
      <c r="E5242" s="94">
        <f>IF(DATABASE!$X5240&lt;&gt;1,"",DATABASE!L5240)</f>
        <v/>
      </c>
      <c r="F5242" s="94">
        <f>IF(DATABASE!$X5240&lt;&gt;1,"",DATABASE!Q5240)</f>
        <v/>
      </c>
      <c r="G5242" s="94">
        <f>IF(DATABASE!$X5240&lt;&gt;1,"",DATABASE!C5240)</f>
        <v/>
      </c>
      <c r="H5242" s="94">
        <f>IF(DATABASE!$X5240&lt;&gt;1,"",DATABASE!D5240)</f>
        <v/>
      </c>
      <c r="I5242" s="93">
        <f>IF(DATABASE!$X5240&lt;&gt;1,"",DATABASE!S5240)</f>
        <v/>
      </c>
    </row>
    <row r="5243" ht="16.5" customHeight="1" s="111">
      <c r="A5243" s="92">
        <f>IF(DATABASE!$X5241&lt;&gt;1,"",DATABASE!B5241)</f>
        <v/>
      </c>
      <c r="B5243" s="93">
        <f>IF(DATABASE!$X5241&lt;&gt;1,"",DATABASE!M5241)</f>
        <v/>
      </c>
      <c r="C5243" s="94">
        <f>IF(DATABASE!$X5241&lt;&gt;1,"",DATABASE!A5241)</f>
        <v/>
      </c>
      <c r="D5243" s="94">
        <f>IF(DATABASE!$X5241&lt;&gt;1,"",DATABASE!P5241)</f>
        <v/>
      </c>
      <c r="E5243" s="94">
        <f>IF(DATABASE!$X5241&lt;&gt;1,"",DATABASE!L5241)</f>
        <v/>
      </c>
      <c r="F5243" s="94">
        <f>IF(DATABASE!$X5241&lt;&gt;1,"",DATABASE!Q5241)</f>
        <v/>
      </c>
      <c r="G5243" s="94">
        <f>IF(DATABASE!$X5241&lt;&gt;1,"",DATABASE!C5241)</f>
        <v/>
      </c>
      <c r="H5243" s="94">
        <f>IF(DATABASE!$X5241&lt;&gt;1,"",DATABASE!D5241)</f>
        <v/>
      </c>
      <c r="I5243" s="93">
        <f>IF(DATABASE!$X5241&lt;&gt;1,"",DATABASE!S5241)</f>
        <v/>
      </c>
    </row>
    <row r="5244" ht="16.5" customHeight="1" s="111">
      <c r="A5244" s="92">
        <f>IF(DATABASE!$X5242&lt;&gt;1,"",DATABASE!B5242)</f>
        <v/>
      </c>
      <c r="B5244" s="93">
        <f>IF(DATABASE!$X5242&lt;&gt;1,"",DATABASE!M5242)</f>
        <v/>
      </c>
      <c r="C5244" s="94">
        <f>IF(DATABASE!$X5242&lt;&gt;1,"",DATABASE!A5242)</f>
        <v/>
      </c>
      <c r="D5244" s="94">
        <f>IF(DATABASE!$X5242&lt;&gt;1,"",DATABASE!P5242)</f>
        <v/>
      </c>
      <c r="E5244" s="94">
        <f>IF(DATABASE!$X5242&lt;&gt;1,"",DATABASE!L5242)</f>
        <v/>
      </c>
      <c r="F5244" s="94">
        <f>IF(DATABASE!$X5242&lt;&gt;1,"",DATABASE!Q5242)</f>
        <v/>
      </c>
      <c r="G5244" s="94">
        <f>IF(DATABASE!$X5242&lt;&gt;1,"",DATABASE!C5242)</f>
        <v/>
      </c>
      <c r="H5244" s="94">
        <f>IF(DATABASE!$X5242&lt;&gt;1,"",DATABASE!D5242)</f>
        <v/>
      </c>
      <c r="I5244" s="93">
        <f>IF(DATABASE!$X5242&lt;&gt;1,"",DATABASE!S5242)</f>
        <v/>
      </c>
    </row>
    <row r="5245" ht="16.5" customHeight="1" s="111">
      <c r="A5245" s="92">
        <f>IF(DATABASE!$X5243&lt;&gt;1,"",DATABASE!B5243)</f>
        <v/>
      </c>
      <c r="B5245" s="93">
        <f>IF(DATABASE!$X5243&lt;&gt;1,"",DATABASE!M5243)</f>
        <v/>
      </c>
      <c r="C5245" s="94">
        <f>IF(DATABASE!$X5243&lt;&gt;1,"",DATABASE!A5243)</f>
        <v/>
      </c>
      <c r="D5245" s="94">
        <f>IF(DATABASE!$X5243&lt;&gt;1,"",DATABASE!P5243)</f>
        <v/>
      </c>
      <c r="E5245" s="94">
        <f>IF(DATABASE!$X5243&lt;&gt;1,"",DATABASE!L5243)</f>
        <v/>
      </c>
      <c r="F5245" s="94">
        <f>IF(DATABASE!$X5243&lt;&gt;1,"",DATABASE!Q5243)</f>
        <v/>
      </c>
      <c r="G5245" s="94">
        <f>IF(DATABASE!$X5243&lt;&gt;1,"",DATABASE!C5243)</f>
        <v/>
      </c>
      <c r="H5245" s="94">
        <f>IF(DATABASE!$X5243&lt;&gt;1,"",DATABASE!D5243)</f>
        <v/>
      </c>
      <c r="I5245" s="93">
        <f>IF(DATABASE!$X5243&lt;&gt;1,"",DATABASE!S5243)</f>
        <v/>
      </c>
    </row>
    <row r="5246" ht="16.5" customHeight="1" s="111">
      <c r="A5246" s="92">
        <f>IF(DATABASE!$X5244&lt;&gt;1,"",DATABASE!B5244)</f>
        <v/>
      </c>
      <c r="B5246" s="93">
        <f>IF(DATABASE!$X5244&lt;&gt;1,"",DATABASE!M5244)</f>
        <v/>
      </c>
      <c r="C5246" s="94">
        <f>IF(DATABASE!$X5244&lt;&gt;1,"",DATABASE!A5244)</f>
        <v/>
      </c>
      <c r="D5246" s="94">
        <f>IF(DATABASE!$X5244&lt;&gt;1,"",DATABASE!P5244)</f>
        <v/>
      </c>
      <c r="E5246" s="94">
        <f>IF(DATABASE!$X5244&lt;&gt;1,"",DATABASE!L5244)</f>
        <v/>
      </c>
      <c r="F5246" s="94">
        <f>IF(DATABASE!$X5244&lt;&gt;1,"",DATABASE!Q5244)</f>
        <v/>
      </c>
      <c r="G5246" s="94">
        <f>IF(DATABASE!$X5244&lt;&gt;1,"",DATABASE!C5244)</f>
        <v/>
      </c>
      <c r="H5246" s="94">
        <f>IF(DATABASE!$X5244&lt;&gt;1,"",DATABASE!D5244)</f>
        <v/>
      </c>
      <c r="I5246" s="93">
        <f>IF(DATABASE!$X5244&lt;&gt;1,"",DATABASE!S5244)</f>
        <v/>
      </c>
    </row>
    <row r="5247" ht="16.5" customHeight="1" s="111">
      <c r="A5247" s="92">
        <f>IF(DATABASE!$X5245&lt;&gt;1,"",DATABASE!B5245)</f>
        <v/>
      </c>
      <c r="B5247" s="93">
        <f>IF(DATABASE!$X5245&lt;&gt;1,"",DATABASE!M5245)</f>
        <v/>
      </c>
      <c r="C5247" s="94">
        <f>IF(DATABASE!$X5245&lt;&gt;1,"",DATABASE!A5245)</f>
        <v/>
      </c>
      <c r="D5247" s="94">
        <f>IF(DATABASE!$X5245&lt;&gt;1,"",DATABASE!P5245)</f>
        <v/>
      </c>
      <c r="E5247" s="94">
        <f>IF(DATABASE!$X5245&lt;&gt;1,"",DATABASE!L5245)</f>
        <v/>
      </c>
      <c r="F5247" s="94">
        <f>IF(DATABASE!$X5245&lt;&gt;1,"",DATABASE!Q5245)</f>
        <v/>
      </c>
      <c r="G5247" s="94">
        <f>IF(DATABASE!$X5245&lt;&gt;1,"",DATABASE!C5245)</f>
        <v/>
      </c>
      <c r="H5247" s="94">
        <f>IF(DATABASE!$X5245&lt;&gt;1,"",DATABASE!D5245)</f>
        <v/>
      </c>
      <c r="I5247" s="93">
        <f>IF(DATABASE!$X5245&lt;&gt;1,"",DATABASE!S5245)</f>
        <v/>
      </c>
    </row>
    <row r="5248" ht="16.5" customHeight="1" s="111">
      <c r="A5248" s="92">
        <f>IF(DATABASE!$X5246&lt;&gt;1,"",DATABASE!B5246)</f>
        <v/>
      </c>
      <c r="B5248" s="93">
        <f>IF(DATABASE!$X5246&lt;&gt;1,"",DATABASE!M5246)</f>
        <v/>
      </c>
      <c r="C5248" s="94">
        <f>IF(DATABASE!$X5246&lt;&gt;1,"",DATABASE!A5246)</f>
        <v/>
      </c>
      <c r="D5248" s="94">
        <f>IF(DATABASE!$X5246&lt;&gt;1,"",DATABASE!P5246)</f>
        <v/>
      </c>
      <c r="E5248" s="94">
        <f>IF(DATABASE!$X5246&lt;&gt;1,"",DATABASE!L5246)</f>
        <v/>
      </c>
      <c r="F5248" s="94">
        <f>IF(DATABASE!$X5246&lt;&gt;1,"",DATABASE!Q5246)</f>
        <v/>
      </c>
      <c r="G5248" s="94">
        <f>IF(DATABASE!$X5246&lt;&gt;1,"",DATABASE!C5246)</f>
        <v/>
      </c>
      <c r="H5248" s="94">
        <f>IF(DATABASE!$X5246&lt;&gt;1,"",DATABASE!D5246)</f>
        <v/>
      </c>
      <c r="I5248" s="93">
        <f>IF(DATABASE!$X5246&lt;&gt;1,"",DATABASE!S5246)</f>
        <v/>
      </c>
    </row>
    <row r="5249" ht="16.5" customHeight="1" s="111">
      <c r="A5249" s="92">
        <f>IF(DATABASE!$X5247&lt;&gt;1,"",DATABASE!B5247)</f>
        <v/>
      </c>
      <c r="B5249" s="93">
        <f>IF(DATABASE!$X5247&lt;&gt;1,"",DATABASE!M5247)</f>
        <v/>
      </c>
      <c r="C5249" s="94">
        <f>IF(DATABASE!$X5247&lt;&gt;1,"",DATABASE!A5247)</f>
        <v/>
      </c>
      <c r="D5249" s="94">
        <f>IF(DATABASE!$X5247&lt;&gt;1,"",DATABASE!P5247)</f>
        <v/>
      </c>
      <c r="E5249" s="94">
        <f>IF(DATABASE!$X5247&lt;&gt;1,"",DATABASE!L5247)</f>
        <v/>
      </c>
      <c r="F5249" s="94">
        <f>IF(DATABASE!$X5247&lt;&gt;1,"",DATABASE!Q5247)</f>
        <v/>
      </c>
      <c r="G5249" s="94">
        <f>IF(DATABASE!$X5247&lt;&gt;1,"",DATABASE!C5247)</f>
        <v/>
      </c>
      <c r="H5249" s="94">
        <f>IF(DATABASE!$X5247&lt;&gt;1,"",DATABASE!D5247)</f>
        <v/>
      </c>
      <c r="I5249" s="93">
        <f>IF(DATABASE!$X5247&lt;&gt;1,"",DATABASE!S5247)</f>
        <v/>
      </c>
    </row>
    <row r="5250" ht="16.5" customHeight="1" s="111">
      <c r="A5250" s="92">
        <f>IF(DATABASE!$X5248&lt;&gt;1,"",DATABASE!B5248)</f>
        <v/>
      </c>
      <c r="B5250" s="93">
        <f>IF(DATABASE!$X5248&lt;&gt;1,"",DATABASE!M5248)</f>
        <v/>
      </c>
      <c r="C5250" s="94">
        <f>IF(DATABASE!$X5248&lt;&gt;1,"",DATABASE!A5248)</f>
        <v/>
      </c>
      <c r="D5250" s="94">
        <f>IF(DATABASE!$X5248&lt;&gt;1,"",DATABASE!P5248)</f>
        <v/>
      </c>
      <c r="E5250" s="94">
        <f>IF(DATABASE!$X5248&lt;&gt;1,"",DATABASE!L5248)</f>
        <v/>
      </c>
      <c r="F5250" s="94">
        <f>IF(DATABASE!$X5248&lt;&gt;1,"",DATABASE!Q5248)</f>
        <v/>
      </c>
      <c r="G5250" s="94">
        <f>IF(DATABASE!$X5248&lt;&gt;1,"",DATABASE!C5248)</f>
        <v/>
      </c>
      <c r="H5250" s="94">
        <f>IF(DATABASE!$X5248&lt;&gt;1,"",DATABASE!D5248)</f>
        <v/>
      </c>
      <c r="I5250" s="93">
        <f>IF(DATABASE!$X5248&lt;&gt;1,"",DATABASE!S5248)</f>
        <v/>
      </c>
    </row>
    <row r="5251" ht="16.5" customHeight="1" s="111">
      <c r="A5251" s="92">
        <f>IF(DATABASE!$X5249&lt;&gt;1,"",DATABASE!B5249)</f>
        <v/>
      </c>
      <c r="B5251" s="93">
        <f>IF(DATABASE!$X5249&lt;&gt;1,"",DATABASE!M5249)</f>
        <v/>
      </c>
      <c r="C5251" s="94">
        <f>IF(DATABASE!$X5249&lt;&gt;1,"",DATABASE!A5249)</f>
        <v/>
      </c>
      <c r="D5251" s="94">
        <f>IF(DATABASE!$X5249&lt;&gt;1,"",DATABASE!P5249)</f>
        <v/>
      </c>
      <c r="E5251" s="94">
        <f>IF(DATABASE!$X5249&lt;&gt;1,"",DATABASE!L5249)</f>
        <v/>
      </c>
      <c r="F5251" s="94">
        <f>IF(DATABASE!$X5249&lt;&gt;1,"",DATABASE!Q5249)</f>
        <v/>
      </c>
      <c r="G5251" s="94">
        <f>IF(DATABASE!$X5249&lt;&gt;1,"",DATABASE!C5249)</f>
        <v/>
      </c>
      <c r="H5251" s="94">
        <f>IF(DATABASE!$X5249&lt;&gt;1,"",DATABASE!D5249)</f>
        <v/>
      </c>
      <c r="I5251" s="93">
        <f>IF(DATABASE!$X5249&lt;&gt;1,"",DATABASE!S5249)</f>
        <v/>
      </c>
    </row>
    <row r="5252" ht="16.5" customHeight="1" s="111">
      <c r="A5252" s="92">
        <f>IF(DATABASE!$X5250&lt;&gt;1,"",DATABASE!B5250)</f>
        <v/>
      </c>
      <c r="B5252" s="93">
        <f>IF(DATABASE!$X5250&lt;&gt;1,"",DATABASE!M5250)</f>
        <v/>
      </c>
      <c r="C5252" s="94">
        <f>IF(DATABASE!$X5250&lt;&gt;1,"",DATABASE!A5250)</f>
        <v/>
      </c>
      <c r="D5252" s="94">
        <f>IF(DATABASE!$X5250&lt;&gt;1,"",DATABASE!P5250)</f>
        <v/>
      </c>
      <c r="E5252" s="94">
        <f>IF(DATABASE!$X5250&lt;&gt;1,"",DATABASE!L5250)</f>
        <v/>
      </c>
      <c r="F5252" s="94">
        <f>IF(DATABASE!$X5250&lt;&gt;1,"",DATABASE!Q5250)</f>
        <v/>
      </c>
      <c r="G5252" s="94">
        <f>IF(DATABASE!$X5250&lt;&gt;1,"",DATABASE!C5250)</f>
        <v/>
      </c>
      <c r="H5252" s="94">
        <f>IF(DATABASE!$X5250&lt;&gt;1,"",DATABASE!D5250)</f>
        <v/>
      </c>
      <c r="I5252" s="93">
        <f>IF(DATABASE!$X5250&lt;&gt;1,"",DATABASE!S5250)</f>
        <v/>
      </c>
    </row>
    <row r="5253" ht="16.5" customHeight="1" s="111">
      <c r="A5253" s="92">
        <f>IF(DATABASE!$X5251&lt;&gt;1,"",DATABASE!B5251)</f>
        <v/>
      </c>
      <c r="B5253" s="93">
        <f>IF(DATABASE!$X5251&lt;&gt;1,"",DATABASE!M5251)</f>
        <v/>
      </c>
      <c r="C5253" s="94">
        <f>IF(DATABASE!$X5251&lt;&gt;1,"",DATABASE!A5251)</f>
        <v/>
      </c>
      <c r="D5253" s="94">
        <f>IF(DATABASE!$X5251&lt;&gt;1,"",DATABASE!P5251)</f>
        <v/>
      </c>
      <c r="E5253" s="94">
        <f>IF(DATABASE!$X5251&lt;&gt;1,"",DATABASE!L5251)</f>
        <v/>
      </c>
      <c r="F5253" s="94">
        <f>IF(DATABASE!$X5251&lt;&gt;1,"",DATABASE!Q5251)</f>
        <v/>
      </c>
      <c r="G5253" s="94">
        <f>IF(DATABASE!$X5251&lt;&gt;1,"",DATABASE!C5251)</f>
        <v/>
      </c>
      <c r="H5253" s="94">
        <f>IF(DATABASE!$X5251&lt;&gt;1,"",DATABASE!D5251)</f>
        <v/>
      </c>
      <c r="I5253" s="93">
        <f>IF(DATABASE!$X5251&lt;&gt;1,"",DATABASE!S5251)</f>
        <v/>
      </c>
    </row>
    <row r="5254" ht="16.5" customHeight="1" s="111">
      <c r="A5254" s="92">
        <f>IF(DATABASE!$X5252&lt;&gt;1,"",DATABASE!B5252)</f>
        <v/>
      </c>
      <c r="B5254" s="93">
        <f>IF(DATABASE!$X5252&lt;&gt;1,"",DATABASE!M5252)</f>
        <v/>
      </c>
      <c r="C5254" s="94">
        <f>IF(DATABASE!$X5252&lt;&gt;1,"",DATABASE!A5252)</f>
        <v/>
      </c>
      <c r="D5254" s="94">
        <f>IF(DATABASE!$X5252&lt;&gt;1,"",DATABASE!P5252)</f>
        <v/>
      </c>
      <c r="E5254" s="94">
        <f>IF(DATABASE!$X5252&lt;&gt;1,"",DATABASE!L5252)</f>
        <v/>
      </c>
      <c r="F5254" s="94">
        <f>IF(DATABASE!$X5252&lt;&gt;1,"",DATABASE!Q5252)</f>
        <v/>
      </c>
      <c r="G5254" s="94">
        <f>IF(DATABASE!$X5252&lt;&gt;1,"",DATABASE!C5252)</f>
        <v/>
      </c>
      <c r="H5254" s="94">
        <f>IF(DATABASE!$X5252&lt;&gt;1,"",DATABASE!D5252)</f>
        <v/>
      </c>
      <c r="I5254" s="93">
        <f>IF(DATABASE!$X5252&lt;&gt;1,"",DATABASE!S5252)</f>
        <v/>
      </c>
    </row>
    <row r="5255" ht="16.5" customHeight="1" s="111">
      <c r="A5255" s="92">
        <f>IF(DATABASE!$X5253&lt;&gt;1,"",DATABASE!B5253)</f>
        <v/>
      </c>
      <c r="B5255" s="93">
        <f>IF(DATABASE!$X5253&lt;&gt;1,"",DATABASE!M5253)</f>
        <v/>
      </c>
      <c r="C5255" s="94">
        <f>IF(DATABASE!$X5253&lt;&gt;1,"",DATABASE!A5253)</f>
        <v/>
      </c>
      <c r="D5255" s="94">
        <f>IF(DATABASE!$X5253&lt;&gt;1,"",DATABASE!P5253)</f>
        <v/>
      </c>
      <c r="E5255" s="94">
        <f>IF(DATABASE!$X5253&lt;&gt;1,"",DATABASE!L5253)</f>
        <v/>
      </c>
      <c r="F5255" s="94">
        <f>IF(DATABASE!$X5253&lt;&gt;1,"",DATABASE!Q5253)</f>
        <v/>
      </c>
      <c r="G5255" s="94">
        <f>IF(DATABASE!$X5253&lt;&gt;1,"",DATABASE!C5253)</f>
        <v/>
      </c>
      <c r="H5255" s="94">
        <f>IF(DATABASE!$X5253&lt;&gt;1,"",DATABASE!D5253)</f>
        <v/>
      </c>
      <c r="I5255" s="93">
        <f>IF(DATABASE!$X5253&lt;&gt;1,"",DATABASE!S5253)</f>
        <v/>
      </c>
    </row>
    <row r="5256" ht="16.5" customHeight="1" s="111">
      <c r="A5256" s="92">
        <f>IF(DATABASE!$X5254&lt;&gt;1,"",DATABASE!B5254)</f>
        <v/>
      </c>
      <c r="B5256" s="93">
        <f>IF(DATABASE!$X5254&lt;&gt;1,"",DATABASE!M5254)</f>
        <v/>
      </c>
      <c r="C5256" s="94">
        <f>IF(DATABASE!$X5254&lt;&gt;1,"",DATABASE!A5254)</f>
        <v/>
      </c>
      <c r="D5256" s="94">
        <f>IF(DATABASE!$X5254&lt;&gt;1,"",DATABASE!P5254)</f>
        <v/>
      </c>
      <c r="E5256" s="94">
        <f>IF(DATABASE!$X5254&lt;&gt;1,"",DATABASE!L5254)</f>
        <v/>
      </c>
      <c r="F5256" s="94">
        <f>IF(DATABASE!$X5254&lt;&gt;1,"",DATABASE!Q5254)</f>
        <v/>
      </c>
      <c r="G5256" s="94">
        <f>IF(DATABASE!$X5254&lt;&gt;1,"",DATABASE!C5254)</f>
        <v/>
      </c>
      <c r="H5256" s="94">
        <f>IF(DATABASE!$X5254&lt;&gt;1,"",DATABASE!D5254)</f>
        <v/>
      </c>
      <c r="I5256" s="93">
        <f>IF(DATABASE!$X5254&lt;&gt;1,"",DATABASE!S5254)</f>
        <v/>
      </c>
    </row>
    <row r="5257" ht="16.5" customHeight="1" s="111">
      <c r="A5257" s="92">
        <f>IF(DATABASE!$X5255&lt;&gt;1,"",DATABASE!B5255)</f>
        <v/>
      </c>
      <c r="B5257" s="93">
        <f>IF(DATABASE!$X5255&lt;&gt;1,"",DATABASE!M5255)</f>
        <v/>
      </c>
      <c r="C5257" s="94">
        <f>IF(DATABASE!$X5255&lt;&gt;1,"",DATABASE!A5255)</f>
        <v/>
      </c>
      <c r="D5257" s="94">
        <f>IF(DATABASE!$X5255&lt;&gt;1,"",DATABASE!P5255)</f>
        <v/>
      </c>
      <c r="E5257" s="94">
        <f>IF(DATABASE!$X5255&lt;&gt;1,"",DATABASE!L5255)</f>
        <v/>
      </c>
      <c r="F5257" s="94">
        <f>IF(DATABASE!$X5255&lt;&gt;1,"",DATABASE!Q5255)</f>
        <v/>
      </c>
      <c r="G5257" s="94">
        <f>IF(DATABASE!$X5255&lt;&gt;1,"",DATABASE!C5255)</f>
        <v/>
      </c>
      <c r="H5257" s="94">
        <f>IF(DATABASE!$X5255&lt;&gt;1,"",DATABASE!D5255)</f>
        <v/>
      </c>
      <c r="I5257" s="93">
        <f>IF(DATABASE!$X5255&lt;&gt;1,"",DATABASE!S5255)</f>
        <v/>
      </c>
    </row>
    <row r="5258" ht="16.5" customHeight="1" s="111">
      <c r="A5258" s="92">
        <f>IF(DATABASE!$X5256&lt;&gt;1,"",DATABASE!B5256)</f>
        <v/>
      </c>
      <c r="B5258" s="93">
        <f>IF(DATABASE!$X5256&lt;&gt;1,"",DATABASE!M5256)</f>
        <v/>
      </c>
      <c r="C5258" s="94">
        <f>IF(DATABASE!$X5256&lt;&gt;1,"",DATABASE!A5256)</f>
        <v/>
      </c>
      <c r="D5258" s="94">
        <f>IF(DATABASE!$X5256&lt;&gt;1,"",DATABASE!P5256)</f>
        <v/>
      </c>
      <c r="E5258" s="94">
        <f>IF(DATABASE!$X5256&lt;&gt;1,"",DATABASE!L5256)</f>
        <v/>
      </c>
      <c r="F5258" s="94">
        <f>IF(DATABASE!$X5256&lt;&gt;1,"",DATABASE!Q5256)</f>
        <v/>
      </c>
      <c r="G5258" s="94">
        <f>IF(DATABASE!$X5256&lt;&gt;1,"",DATABASE!C5256)</f>
        <v/>
      </c>
      <c r="H5258" s="94">
        <f>IF(DATABASE!$X5256&lt;&gt;1,"",DATABASE!D5256)</f>
        <v/>
      </c>
      <c r="I5258" s="93">
        <f>IF(DATABASE!$X5256&lt;&gt;1,"",DATABASE!S5256)</f>
        <v/>
      </c>
    </row>
    <row r="5259" ht="16.5" customHeight="1" s="111">
      <c r="A5259" s="92">
        <f>IF(DATABASE!$X5257&lt;&gt;1,"",DATABASE!B5257)</f>
        <v/>
      </c>
      <c r="B5259" s="93">
        <f>IF(DATABASE!$X5257&lt;&gt;1,"",DATABASE!M5257)</f>
        <v/>
      </c>
      <c r="C5259" s="94">
        <f>IF(DATABASE!$X5257&lt;&gt;1,"",DATABASE!A5257)</f>
        <v/>
      </c>
      <c r="D5259" s="94">
        <f>IF(DATABASE!$X5257&lt;&gt;1,"",DATABASE!P5257)</f>
        <v/>
      </c>
      <c r="E5259" s="94">
        <f>IF(DATABASE!$X5257&lt;&gt;1,"",DATABASE!L5257)</f>
        <v/>
      </c>
      <c r="F5259" s="94">
        <f>IF(DATABASE!$X5257&lt;&gt;1,"",DATABASE!Q5257)</f>
        <v/>
      </c>
      <c r="G5259" s="94">
        <f>IF(DATABASE!$X5257&lt;&gt;1,"",DATABASE!C5257)</f>
        <v/>
      </c>
      <c r="H5259" s="94">
        <f>IF(DATABASE!$X5257&lt;&gt;1,"",DATABASE!D5257)</f>
        <v/>
      </c>
      <c r="I5259" s="93">
        <f>IF(DATABASE!$X5257&lt;&gt;1,"",DATABASE!S5257)</f>
        <v/>
      </c>
    </row>
    <row r="5260" ht="16.5" customHeight="1" s="111">
      <c r="A5260" s="92">
        <f>IF(DATABASE!$X5258&lt;&gt;1,"",DATABASE!B5258)</f>
        <v/>
      </c>
      <c r="B5260" s="93">
        <f>IF(DATABASE!$X5258&lt;&gt;1,"",DATABASE!M5258)</f>
        <v/>
      </c>
      <c r="C5260" s="94">
        <f>IF(DATABASE!$X5258&lt;&gt;1,"",DATABASE!A5258)</f>
        <v/>
      </c>
      <c r="D5260" s="94">
        <f>IF(DATABASE!$X5258&lt;&gt;1,"",DATABASE!P5258)</f>
        <v/>
      </c>
      <c r="E5260" s="94">
        <f>IF(DATABASE!$X5258&lt;&gt;1,"",DATABASE!L5258)</f>
        <v/>
      </c>
      <c r="F5260" s="94">
        <f>IF(DATABASE!$X5258&lt;&gt;1,"",DATABASE!Q5258)</f>
        <v/>
      </c>
      <c r="G5260" s="94">
        <f>IF(DATABASE!$X5258&lt;&gt;1,"",DATABASE!C5258)</f>
        <v/>
      </c>
      <c r="H5260" s="94">
        <f>IF(DATABASE!$X5258&lt;&gt;1,"",DATABASE!D5258)</f>
        <v/>
      </c>
      <c r="I5260" s="93">
        <f>IF(DATABASE!$X5258&lt;&gt;1,"",DATABASE!S5258)</f>
        <v/>
      </c>
    </row>
    <row r="5261" ht="16.5" customHeight="1" s="111">
      <c r="A5261" s="92">
        <f>IF(DATABASE!$X5259&lt;&gt;1,"",DATABASE!B5259)</f>
        <v/>
      </c>
      <c r="B5261" s="93">
        <f>IF(DATABASE!$X5259&lt;&gt;1,"",DATABASE!M5259)</f>
        <v/>
      </c>
      <c r="C5261" s="94">
        <f>IF(DATABASE!$X5259&lt;&gt;1,"",DATABASE!A5259)</f>
        <v/>
      </c>
      <c r="D5261" s="94">
        <f>IF(DATABASE!$X5259&lt;&gt;1,"",DATABASE!P5259)</f>
        <v/>
      </c>
      <c r="E5261" s="94">
        <f>IF(DATABASE!$X5259&lt;&gt;1,"",DATABASE!L5259)</f>
        <v/>
      </c>
      <c r="F5261" s="94">
        <f>IF(DATABASE!$X5259&lt;&gt;1,"",DATABASE!Q5259)</f>
        <v/>
      </c>
      <c r="G5261" s="94">
        <f>IF(DATABASE!$X5259&lt;&gt;1,"",DATABASE!C5259)</f>
        <v/>
      </c>
      <c r="H5261" s="94">
        <f>IF(DATABASE!$X5259&lt;&gt;1,"",DATABASE!D5259)</f>
        <v/>
      </c>
      <c r="I5261" s="93">
        <f>IF(DATABASE!$X5259&lt;&gt;1,"",DATABASE!S5259)</f>
        <v/>
      </c>
    </row>
    <row r="5262" ht="16.5" customHeight="1" s="111">
      <c r="A5262" s="92">
        <f>IF(DATABASE!$X5260&lt;&gt;1,"",DATABASE!B5260)</f>
        <v/>
      </c>
      <c r="B5262" s="93">
        <f>IF(DATABASE!$X5260&lt;&gt;1,"",DATABASE!M5260)</f>
        <v/>
      </c>
      <c r="C5262" s="94">
        <f>IF(DATABASE!$X5260&lt;&gt;1,"",DATABASE!A5260)</f>
        <v/>
      </c>
      <c r="D5262" s="94">
        <f>IF(DATABASE!$X5260&lt;&gt;1,"",DATABASE!P5260)</f>
        <v/>
      </c>
      <c r="E5262" s="94">
        <f>IF(DATABASE!$X5260&lt;&gt;1,"",DATABASE!L5260)</f>
        <v/>
      </c>
      <c r="F5262" s="94">
        <f>IF(DATABASE!$X5260&lt;&gt;1,"",DATABASE!Q5260)</f>
        <v/>
      </c>
      <c r="G5262" s="94">
        <f>IF(DATABASE!$X5260&lt;&gt;1,"",DATABASE!C5260)</f>
        <v/>
      </c>
      <c r="H5262" s="94">
        <f>IF(DATABASE!$X5260&lt;&gt;1,"",DATABASE!D5260)</f>
        <v/>
      </c>
      <c r="I5262" s="93">
        <f>IF(DATABASE!$X5260&lt;&gt;1,"",DATABASE!S5260)</f>
        <v/>
      </c>
    </row>
    <row r="5263" ht="16.5" customHeight="1" s="111">
      <c r="A5263" s="92">
        <f>IF(DATABASE!$X5261&lt;&gt;1,"",DATABASE!B5261)</f>
        <v/>
      </c>
      <c r="B5263" s="93">
        <f>IF(DATABASE!$X5261&lt;&gt;1,"",DATABASE!M5261)</f>
        <v/>
      </c>
      <c r="C5263" s="94">
        <f>IF(DATABASE!$X5261&lt;&gt;1,"",DATABASE!A5261)</f>
        <v/>
      </c>
      <c r="D5263" s="94">
        <f>IF(DATABASE!$X5261&lt;&gt;1,"",DATABASE!P5261)</f>
        <v/>
      </c>
      <c r="E5263" s="94">
        <f>IF(DATABASE!$X5261&lt;&gt;1,"",DATABASE!L5261)</f>
        <v/>
      </c>
      <c r="F5263" s="94">
        <f>IF(DATABASE!$X5261&lt;&gt;1,"",DATABASE!Q5261)</f>
        <v/>
      </c>
      <c r="G5263" s="94">
        <f>IF(DATABASE!$X5261&lt;&gt;1,"",DATABASE!C5261)</f>
        <v/>
      </c>
      <c r="H5263" s="94">
        <f>IF(DATABASE!$X5261&lt;&gt;1,"",DATABASE!D5261)</f>
        <v/>
      </c>
      <c r="I5263" s="93">
        <f>IF(DATABASE!$X5261&lt;&gt;1,"",DATABASE!S5261)</f>
        <v/>
      </c>
    </row>
    <row r="5264" ht="16.5" customHeight="1" s="111">
      <c r="A5264" s="92">
        <f>IF(DATABASE!$X5262&lt;&gt;1,"",DATABASE!B5262)</f>
        <v/>
      </c>
      <c r="B5264" s="93">
        <f>IF(DATABASE!$X5262&lt;&gt;1,"",DATABASE!M5262)</f>
        <v/>
      </c>
      <c r="C5264" s="94">
        <f>IF(DATABASE!$X5262&lt;&gt;1,"",DATABASE!A5262)</f>
        <v/>
      </c>
      <c r="D5264" s="94">
        <f>IF(DATABASE!$X5262&lt;&gt;1,"",DATABASE!P5262)</f>
        <v/>
      </c>
      <c r="E5264" s="94">
        <f>IF(DATABASE!$X5262&lt;&gt;1,"",DATABASE!L5262)</f>
        <v/>
      </c>
      <c r="F5264" s="94">
        <f>IF(DATABASE!$X5262&lt;&gt;1,"",DATABASE!Q5262)</f>
        <v/>
      </c>
      <c r="G5264" s="94">
        <f>IF(DATABASE!$X5262&lt;&gt;1,"",DATABASE!C5262)</f>
        <v/>
      </c>
      <c r="H5264" s="94">
        <f>IF(DATABASE!$X5262&lt;&gt;1,"",DATABASE!D5262)</f>
        <v/>
      </c>
      <c r="I5264" s="93">
        <f>IF(DATABASE!$X5262&lt;&gt;1,"",DATABASE!S5262)</f>
        <v/>
      </c>
    </row>
    <row r="5265" ht="16.5" customHeight="1" s="111">
      <c r="A5265" s="92">
        <f>IF(DATABASE!$X5263&lt;&gt;1,"",DATABASE!B5263)</f>
        <v/>
      </c>
      <c r="B5265" s="93">
        <f>IF(DATABASE!$X5263&lt;&gt;1,"",DATABASE!M5263)</f>
        <v/>
      </c>
      <c r="C5265" s="94">
        <f>IF(DATABASE!$X5263&lt;&gt;1,"",DATABASE!A5263)</f>
        <v/>
      </c>
      <c r="D5265" s="94">
        <f>IF(DATABASE!$X5263&lt;&gt;1,"",DATABASE!P5263)</f>
        <v/>
      </c>
      <c r="E5265" s="94">
        <f>IF(DATABASE!$X5263&lt;&gt;1,"",DATABASE!L5263)</f>
        <v/>
      </c>
      <c r="F5265" s="94">
        <f>IF(DATABASE!$X5263&lt;&gt;1,"",DATABASE!Q5263)</f>
        <v/>
      </c>
      <c r="G5265" s="94">
        <f>IF(DATABASE!$X5263&lt;&gt;1,"",DATABASE!C5263)</f>
        <v/>
      </c>
      <c r="H5265" s="94">
        <f>IF(DATABASE!$X5263&lt;&gt;1,"",DATABASE!D5263)</f>
        <v/>
      </c>
      <c r="I5265" s="93">
        <f>IF(DATABASE!$X5263&lt;&gt;1,"",DATABASE!S5263)</f>
        <v/>
      </c>
    </row>
    <row r="5266" ht="16.5" customHeight="1" s="111">
      <c r="A5266" s="92">
        <f>IF(DATABASE!$X5264&lt;&gt;1,"",DATABASE!B5264)</f>
        <v/>
      </c>
      <c r="B5266" s="93">
        <f>IF(DATABASE!$X5264&lt;&gt;1,"",DATABASE!M5264)</f>
        <v/>
      </c>
      <c r="C5266" s="94">
        <f>IF(DATABASE!$X5264&lt;&gt;1,"",DATABASE!A5264)</f>
        <v/>
      </c>
      <c r="D5266" s="94">
        <f>IF(DATABASE!$X5264&lt;&gt;1,"",DATABASE!P5264)</f>
        <v/>
      </c>
      <c r="E5266" s="94">
        <f>IF(DATABASE!$X5264&lt;&gt;1,"",DATABASE!L5264)</f>
        <v/>
      </c>
      <c r="F5266" s="94">
        <f>IF(DATABASE!$X5264&lt;&gt;1,"",DATABASE!Q5264)</f>
        <v/>
      </c>
      <c r="G5266" s="94">
        <f>IF(DATABASE!$X5264&lt;&gt;1,"",DATABASE!C5264)</f>
        <v/>
      </c>
      <c r="H5266" s="94">
        <f>IF(DATABASE!$X5264&lt;&gt;1,"",DATABASE!D5264)</f>
        <v/>
      </c>
      <c r="I5266" s="93">
        <f>IF(DATABASE!$X5264&lt;&gt;1,"",DATABASE!S5264)</f>
        <v/>
      </c>
    </row>
    <row r="5267" ht="16.5" customHeight="1" s="111">
      <c r="A5267" s="92">
        <f>IF(DATABASE!$X5265&lt;&gt;1,"",DATABASE!B5265)</f>
        <v/>
      </c>
      <c r="B5267" s="93">
        <f>IF(DATABASE!$X5265&lt;&gt;1,"",DATABASE!M5265)</f>
        <v/>
      </c>
      <c r="C5267" s="94">
        <f>IF(DATABASE!$X5265&lt;&gt;1,"",DATABASE!A5265)</f>
        <v/>
      </c>
      <c r="D5267" s="94">
        <f>IF(DATABASE!$X5265&lt;&gt;1,"",DATABASE!P5265)</f>
        <v/>
      </c>
      <c r="E5267" s="94">
        <f>IF(DATABASE!$X5265&lt;&gt;1,"",DATABASE!L5265)</f>
        <v/>
      </c>
      <c r="F5267" s="94">
        <f>IF(DATABASE!$X5265&lt;&gt;1,"",DATABASE!Q5265)</f>
        <v/>
      </c>
      <c r="G5267" s="94">
        <f>IF(DATABASE!$X5265&lt;&gt;1,"",DATABASE!C5265)</f>
        <v/>
      </c>
      <c r="H5267" s="94">
        <f>IF(DATABASE!$X5265&lt;&gt;1,"",DATABASE!D5265)</f>
        <v/>
      </c>
      <c r="I5267" s="93">
        <f>IF(DATABASE!$X5265&lt;&gt;1,"",DATABASE!S5265)</f>
        <v/>
      </c>
    </row>
    <row r="5268" ht="16.5" customHeight="1" s="111">
      <c r="A5268" s="92">
        <f>IF(DATABASE!$X5266&lt;&gt;1,"",DATABASE!B5266)</f>
        <v/>
      </c>
      <c r="B5268" s="93">
        <f>IF(DATABASE!$X5266&lt;&gt;1,"",DATABASE!M5266)</f>
        <v/>
      </c>
      <c r="C5268" s="94">
        <f>IF(DATABASE!$X5266&lt;&gt;1,"",DATABASE!A5266)</f>
        <v/>
      </c>
      <c r="D5268" s="94">
        <f>IF(DATABASE!$X5266&lt;&gt;1,"",DATABASE!P5266)</f>
        <v/>
      </c>
      <c r="E5268" s="94">
        <f>IF(DATABASE!$X5266&lt;&gt;1,"",DATABASE!L5266)</f>
        <v/>
      </c>
      <c r="F5268" s="94">
        <f>IF(DATABASE!$X5266&lt;&gt;1,"",DATABASE!Q5266)</f>
        <v/>
      </c>
      <c r="G5268" s="94">
        <f>IF(DATABASE!$X5266&lt;&gt;1,"",DATABASE!C5266)</f>
        <v/>
      </c>
      <c r="H5268" s="94">
        <f>IF(DATABASE!$X5266&lt;&gt;1,"",DATABASE!D5266)</f>
        <v/>
      </c>
      <c r="I5268" s="93">
        <f>IF(DATABASE!$X5266&lt;&gt;1,"",DATABASE!S5266)</f>
        <v/>
      </c>
    </row>
    <row r="5269" ht="16.5" customHeight="1" s="111">
      <c r="A5269" s="92">
        <f>IF(DATABASE!$X5267&lt;&gt;1,"",DATABASE!B5267)</f>
        <v/>
      </c>
      <c r="B5269" s="93">
        <f>IF(DATABASE!$X5267&lt;&gt;1,"",DATABASE!M5267)</f>
        <v/>
      </c>
      <c r="C5269" s="94">
        <f>IF(DATABASE!$X5267&lt;&gt;1,"",DATABASE!A5267)</f>
        <v/>
      </c>
      <c r="D5269" s="94">
        <f>IF(DATABASE!$X5267&lt;&gt;1,"",DATABASE!P5267)</f>
        <v/>
      </c>
      <c r="E5269" s="94">
        <f>IF(DATABASE!$X5267&lt;&gt;1,"",DATABASE!L5267)</f>
        <v/>
      </c>
      <c r="F5269" s="94">
        <f>IF(DATABASE!$X5267&lt;&gt;1,"",DATABASE!Q5267)</f>
        <v/>
      </c>
      <c r="G5269" s="94">
        <f>IF(DATABASE!$X5267&lt;&gt;1,"",DATABASE!C5267)</f>
        <v/>
      </c>
      <c r="H5269" s="94">
        <f>IF(DATABASE!$X5267&lt;&gt;1,"",DATABASE!D5267)</f>
        <v/>
      </c>
      <c r="I5269" s="93">
        <f>IF(DATABASE!$X5267&lt;&gt;1,"",DATABASE!S5267)</f>
        <v/>
      </c>
    </row>
    <row r="5270" ht="16.5" customHeight="1" s="111">
      <c r="A5270" s="92">
        <f>IF(DATABASE!$X5268&lt;&gt;1,"",DATABASE!B5268)</f>
        <v/>
      </c>
      <c r="B5270" s="93">
        <f>IF(DATABASE!$X5268&lt;&gt;1,"",DATABASE!M5268)</f>
        <v/>
      </c>
      <c r="C5270" s="94">
        <f>IF(DATABASE!$X5268&lt;&gt;1,"",DATABASE!A5268)</f>
        <v/>
      </c>
      <c r="D5270" s="94">
        <f>IF(DATABASE!$X5268&lt;&gt;1,"",DATABASE!P5268)</f>
        <v/>
      </c>
      <c r="E5270" s="94">
        <f>IF(DATABASE!$X5268&lt;&gt;1,"",DATABASE!L5268)</f>
        <v/>
      </c>
      <c r="F5270" s="94">
        <f>IF(DATABASE!$X5268&lt;&gt;1,"",DATABASE!Q5268)</f>
        <v/>
      </c>
      <c r="G5270" s="94">
        <f>IF(DATABASE!$X5268&lt;&gt;1,"",DATABASE!C5268)</f>
        <v/>
      </c>
      <c r="H5270" s="94">
        <f>IF(DATABASE!$X5268&lt;&gt;1,"",DATABASE!D5268)</f>
        <v/>
      </c>
      <c r="I5270" s="93">
        <f>IF(DATABASE!$X5268&lt;&gt;1,"",DATABASE!S5268)</f>
        <v/>
      </c>
    </row>
    <row r="5271" ht="16.5" customHeight="1" s="111">
      <c r="A5271" s="92">
        <f>IF(DATABASE!$X5269&lt;&gt;1,"",DATABASE!B5269)</f>
        <v/>
      </c>
      <c r="B5271" s="93">
        <f>IF(DATABASE!$X5269&lt;&gt;1,"",DATABASE!M5269)</f>
        <v/>
      </c>
      <c r="C5271" s="94">
        <f>IF(DATABASE!$X5269&lt;&gt;1,"",DATABASE!A5269)</f>
        <v/>
      </c>
      <c r="D5271" s="94">
        <f>IF(DATABASE!$X5269&lt;&gt;1,"",DATABASE!P5269)</f>
        <v/>
      </c>
      <c r="E5271" s="94">
        <f>IF(DATABASE!$X5269&lt;&gt;1,"",DATABASE!L5269)</f>
        <v/>
      </c>
      <c r="F5271" s="94">
        <f>IF(DATABASE!$X5269&lt;&gt;1,"",DATABASE!Q5269)</f>
        <v/>
      </c>
      <c r="G5271" s="94">
        <f>IF(DATABASE!$X5269&lt;&gt;1,"",DATABASE!C5269)</f>
        <v/>
      </c>
      <c r="H5271" s="94">
        <f>IF(DATABASE!$X5269&lt;&gt;1,"",DATABASE!D5269)</f>
        <v/>
      </c>
      <c r="I5271" s="93">
        <f>IF(DATABASE!$X5269&lt;&gt;1,"",DATABASE!S5269)</f>
        <v/>
      </c>
    </row>
    <row r="5272" ht="16.5" customHeight="1" s="111">
      <c r="A5272" s="92">
        <f>IF(DATABASE!$X5270&lt;&gt;1,"",DATABASE!B5270)</f>
        <v/>
      </c>
      <c r="B5272" s="93">
        <f>IF(DATABASE!$X5270&lt;&gt;1,"",DATABASE!M5270)</f>
        <v/>
      </c>
      <c r="C5272" s="94">
        <f>IF(DATABASE!$X5270&lt;&gt;1,"",DATABASE!A5270)</f>
        <v/>
      </c>
      <c r="D5272" s="94">
        <f>IF(DATABASE!$X5270&lt;&gt;1,"",DATABASE!P5270)</f>
        <v/>
      </c>
      <c r="E5272" s="94">
        <f>IF(DATABASE!$X5270&lt;&gt;1,"",DATABASE!L5270)</f>
        <v/>
      </c>
      <c r="F5272" s="94">
        <f>IF(DATABASE!$X5270&lt;&gt;1,"",DATABASE!Q5270)</f>
        <v/>
      </c>
      <c r="G5272" s="94">
        <f>IF(DATABASE!$X5270&lt;&gt;1,"",DATABASE!C5270)</f>
        <v/>
      </c>
      <c r="H5272" s="94">
        <f>IF(DATABASE!$X5270&lt;&gt;1,"",DATABASE!D5270)</f>
        <v/>
      </c>
      <c r="I5272" s="93">
        <f>IF(DATABASE!$X5270&lt;&gt;1,"",DATABASE!S5270)</f>
        <v/>
      </c>
    </row>
    <row r="5273" ht="16.5" customHeight="1" s="111">
      <c r="A5273" s="92">
        <f>IF(DATABASE!$X5271&lt;&gt;1,"",DATABASE!B5271)</f>
        <v/>
      </c>
      <c r="B5273" s="93">
        <f>IF(DATABASE!$X5271&lt;&gt;1,"",DATABASE!M5271)</f>
        <v/>
      </c>
      <c r="C5273" s="94">
        <f>IF(DATABASE!$X5271&lt;&gt;1,"",DATABASE!A5271)</f>
        <v/>
      </c>
      <c r="D5273" s="94">
        <f>IF(DATABASE!$X5271&lt;&gt;1,"",DATABASE!P5271)</f>
        <v/>
      </c>
      <c r="E5273" s="94">
        <f>IF(DATABASE!$X5271&lt;&gt;1,"",DATABASE!L5271)</f>
        <v/>
      </c>
      <c r="F5273" s="94">
        <f>IF(DATABASE!$X5271&lt;&gt;1,"",DATABASE!Q5271)</f>
        <v/>
      </c>
      <c r="G5273" s="94">
        <f>IF(DATABASE!$X5271&lt;&gt;1,"",DATABASE!C5271)</f>
        <v/>
      </c>
      <c r="H5273" s="94">
        <f>IF(DATABASE!$X5271&lt;&gt;1,"",DATABASE!D5271)</f>
        <v/>
      </c>
      <c r="I5273" s="93">
        <f>IF(DATABASE!$X5271&lt;&gt;1,"",DATABASE!S5271)</f>
        <v/>
      </c>
    </row>
    <row r="5274" ht="16.5" customHeight="1" s="111">
      <c r="A5274" s="92">
        <f>IF(DATABASE!$X5272&lt;&gt;1,"",DATABASE!B5272)</f>
        <v/>
      </c>
      <c r="B5274" s="93">
        <f>IF(DATABASE!$X5272&lt;&gt;1,"",DATABASE!M5272)</f>
        <v/>
      </c>
      <c r="C5274" s="94">
        <f>IF(DATABASE!$X5272&lt;&gt;1,"",DATABASE!A5272)</f>
        <v/>
      </c>
      <c r="D5274" s="94">
        <f>IF(DATABASE!$X5272&lt;&gt;1,"",DATABASE!P5272)</f>
        <v/>
      </c>
      <c r="E5274" s="94">
        <f>IF(DATABASE!$X5272&lt;&gt;1,"",DATABASE!L5272)</f>
        <v/>
      </c>
      <c r="F5274" s="94">
        <f>IF(DATABASE!$X5272&lt;&gt;1,"",DATABASE!Q5272)</f>
        <v/>
      </c>
      <c r="G5274" s="94">
        <f>IF(DATABASE!$X5272&lt;&gt;1,"",DATABASE!C5272)</f>
        <v/>
      </c>
      <c r="H5274" s="94">
        <f>IF(DATABASE!$X5272&lt;&gt;1,"",DATABASE!D5272)</f>
        <v/>
      </c>
      <c r="I5274" s="93">
        <f>IF(DATABASE!$X5272&lt;&gt;1,"",DATABASE!S5272)</f>
        <v/>
      </c>
    </row>
    <row r="5275" ht="16.5" customHeight="1" s="111">
      <c r="A5275" s="92">
        <f>IF(DATABASE!$X5273&lt;&gt;1,"",DATABASE!B5273)</f>
        <v/>
      </c>
      <c r="B5275" s="93">
        <f>IF(DATABASE!$X5273&lt;&gt;1,"",DATABASE!M5273)</f>
        <v/>
      </c>
      <c r="C5275" s="94">
        <f>IF(DATABASE!$X5273&lt;&gt;1,"",DATABASE!A5273)</f>
        <v/>
      </c>
      <c r="D5275" s="94">
        <f>IF(DATABASE!$X5273&lt;&gt;1,"",DATABASE!P5273)</f>
        <v/>
      </c>
      <c r="E5275" s="94">
        <f>IF(DATABASE!$X5273&lt;&gt;1,"",DATABASE!L5273)</f>
        <v/>
      </c>
      <c r="F5275" s="94">
        <f>IF(DATABASE!$X5273&lt;&gt;1,"",DATABASE!Q5273)</f>
        <v/>
      </c>
      <c r="G5275" s="94">
        <f>IF(DATABASE!$X5273&lt;&gt;1,"",DATABASE!C5273)</f>
        <v/>
      </c>
      <c r="H5275" s="94">
        <f>IF(DATABASE!$X5273&lt;&gt;1,"",DATABASE!D5273)</f>
        <v/>
      </c>
      <c r="I5275" s="93">
        <f>IF(DATABASE!$X5273&lt;&gt;1,"",DATABASE!S5273)</f>
        <v/>
      </c>
    </row>
    <row r="5276" ht="16.5" customHeight="1" s="111">
      <c r="A5276" s="92">
        <f>IF(DATABASE!$X5274&lt;&gt;1,"",DATABASE!B5274)</f>
        <v/>
      </c>
      <c r="B5276" s="93">
        <f>IF(DATABASE!$X5274&lt;&gt;1,"",DATABASE!M5274)</f>
        <v/>
      </c>
      <c r="C5276" s="94">
        <f>IF(DATABASE!$X5274&lt;&gt;1,"",DATABASE!A5274)</f>
        <v/>
      </c>
      <c r="D5276" s="94">
        <f>IF(DATABASE!$X5274&lt;&gt;1,"",DATABASE!P5274)</f>
        <v/>
      </c>
      <c r="E5276" s="94">
        <f>IF(DATABASE!$X5274&lt;&gt;1,"",DATABASE!L5274)</f>
        <v/>
      </c>
      <c r="F5276" s="94">
        <f>IF(DATABASE!$X5274&lt;&gt;1,"",DATABASE!Q5274)</f>
        <v/>
      </c>
      <c r="G5276" s="94">
        <f>IF(DATABASE!$X5274&lt;&gt;1,"",DATABASE!C5274)</f>
        <v/>
      </c>
      <c r="H5276" s="94">
        <f>IF(DATABASE!$X5274&lt;&gt;1,"",DATABASE!D5274)</f>
        <v/>
      </c>
      <c r="I5276" s="93">
        <f>IF(DATABASE!$X5274&lt;&gt;1,"",DATABASE!S5274)</f>
        <v/>
      </c>
    </row>
    <row r="5277" ht="16.5" customHeight="1" s="111">
      <c r="A5277" s="92">
        <f>IF(DATABASE!$X5275&lt;&gt;1,"",DATABASE!B5275)</f>
        <v/>
      </c>
      <c r="B5277" s="93">
        <f>IF(DATABASE!$X5275&lt;&gt;1,"",DATABASE!M5275)</f>
        <v/>
      </c>
      <c r="C5277" s="94">
        <f>IF(DATABASE!$X5275&lt;&gt;1,"",DATABASE!A5275)</f>
        <v/>
      </c>
      <c r="D5277" s="94">
        <f>IF(DATABASE!$X5275&lt;&gt;1,"",DATABASE!P5275)</f>
        <v/>
      </c>
      <c r="E5277" s="94">
        <f>IF(DATABASE!$X5275&lt;&gt;1,"",DATABASE!L5275)</f>
        <v/>
      </c>
      <c r="F5277" s="94">
        <f>IF(DATABASE!$X5275&lt;&gt;1,"",DATABASE!Q5275)</f>
        <v/>
      </c>
      <c r="G5277" s="94">
        <f>IF(DATABASE!$X5275&lt;&gt;1,"",DATABASE!C5275)</f>
        <v/>
      </c>
      <c r="H5277" s="94">
        <f>IF(DATABASE!$X5275&lt;&gt;1,"",DATABASE!D5275)</f>
        <v/>
      </c>
      <c r="I5277" s="93">
        <f>IF(DATABASE!$X5275&lt;&gt;1,"",DATABASE!S5275)</f>
        <v/>
      </c>
    </row>
    <row r="5278" ht="16.5" customHeight="1" s="111">
      <c r="A5278" s="92">
        <f>IF(DATABASE!$X5276&lt;&gt;1,"",DATABASE!B5276)</f>
        <v/>
      </c>
      <c r="B5278" s="93">
        <f>IF(DATABASE!$X5276&lt;&gt;1,"",DATABASE!M5276)</f>
        <v/>
      </c>
      <c r="C5278" s="94">
        <f>IF(DATABASE!$X5276&lt;&gt;1,"",DATABASE!A5276)</f>
        <v/>
      </c>
      <c r="D5278" s="94">
        <f>IF(DATABASE!$X5276&lt;&gt;1,"",DATABASE!P5276)</f>
        <v/>
      </c>
      <c r="E5278" s="94">
        <f>IF(DATABASE!$X5276&lt;&gt;1,"",DATABASE!L5276)</f>
        <v/>
      </c>
      <c r="F5278" s="94">
        <f>IF(DATABASE!$X5276&lt;&gt;1,"",DATABASE!Q5276)</f>
        <v/>
      </c>
      <c r="G5278" s="94">
        <f>IF(DATABASE!$X5276&lt;&gt;1,"",DATABASE!C5276)</f>
        <v/>
      </c>
      <c r="H5278" s="94">
        <f>IF(DATABASE!$X5276&lt;&gt;1,"",DATABASE!D5276)</f>
        <v/>
      </c>
      <c r="I5278" s="93">
        <f>IF(DATABASE!$X5276&lt;&gt;1,"",DATABASE!S5276)</f>
        <v/>
      </c>
    </row>
    <row r="5279" ht="16.5" customHeight="1" s="111">
      <c r="A5279" s="92">
        <f>IF(DATABASE!$X5277&lt;&gt;1,"",DATABASE!B5277)</f>
        <v/>
      </c>
      <c r="B5279" s="93">
        <f>IF(DATABASE!$X5277&lt;&gt;1,"",DATABASE!M5277)</f>
        <v/>
      </c>
      <c r="C5279" s="94">
        <f>IF(DATABASE!$X5277&lt;&gt;1,"",DATABASE!A5277)</f>
        <v/>
      </c>
      <c r="D5279" s="94">
        <f>IF(DATABASE!$X5277&lt;&gt;1,"",DATABASE!P5277)</f>
        <v/>
      </c>
      <c r="E5279" s="94">
        <f>IF(DATABASE!$X5277&lt;&gt;1,"",DATABASE!L5277)</f>
        <v/>
      </c>
      <c r="F5279" s="94">
        <f>IF(DATABASE!$X5277&lt;&gt;1,"",DATABASE!Q5277)</f>
        <v/>
      </c>
      <c r="G5279" s="94">
        <f>IF(DATABASE!$X5277&lt;&gt;1,"",DATABASE!C5277)</f>
        <v/>
      </c>
      <c r="H5279" s="94">
        <f>IF(DATABASE!$X5277&lt;&gt;1,"",DATABASE!D5277)</f>
        <v/>
      </c>
      <c r="I5279" s="93">
        <f>IF(DATABASE!$X5277&lt;&gt;1,"",DATABASE!S5277)</f>
        <v/>
      </c>
    </row>
    <row r="5280" ht="16.5" customHeight="1" s="111">
      <c r="A5280" s="92">
        <f>IF(DATABASE!$X5278&lt;&gt;1,"",DATABASE!B5278)</f>
        <v/>
      </c>
      <c r="B5280" s="93">
        <f>IF(DATABASE!$X5278&lt;&gt;1,"",DATABASE!M5278)</f>
        <v/>
      </c>
      <c r="C5280" s="94">
        <f>IF(DATABASE!$X5278&lt;&gt;1,"",DATABASE!A5278)</f>
        <v/>
      </c>
      <c r="D5280" s="94">
        <f>IF(DATABASE!$X5278&lt;&gt;1,"",DATABASE!P5278)</f>
        <v/>
      </c>
      <c r="E5280" s="94">
        <f>IF(DATABASE!$X5278&lt;&gt;1,"",DATABASE!L5278)</f>
        <v/>
      </c>
      <c r="F5280" s="94">
        <f>IF(DATABASE!$X5278&lt;&gt;1,"",DATABASE!Q5278)</f>
        <v/>
      </c>
      <c r="G5280" s="94">
        <f>IF(DATABASE!$X5278&lt;&gt;1,"",DATABASE!C5278)</f>
        <v/>
      </c>
      <c r="H5280" s="94">
        <f>IF(DATABASE!$X5278&lt;&gt;1,"",DATABASE!D5278)</f>
        <v/>
      </c>
      <c r="I5280" s="93">
        <f>IF(DATABASE!$X5278&lt;&gt;1,"",DATABASE!S5278)</f>
        <v/>
      </c>
    </row>
    <row r="5281" ht="16.5" customHeight="1" s="111">
      <c r="A5281" s="92">
        <f>IF(DATABASE!$X5279&lt;&gt;1,"",DATABASE!B5279)</f>
        <v/>
      </c>
      <c r="B5281" s="93">
        <f>IF(DATABASE!$X5279&lt;&gt;1,"",DATABASE!M5279)</f>
        <v/>
      </c>
      <c r="C5281" s="94">
        <f>IF(DATABASE!$X5279&lt;&gt;1,"",DATABASE!A5279)</f>
        <v/>
      </c>
      <c r="D5281" s="94">
        <f>IF(DATABASE!$X5279&lt;&gt;1,"",DATABASE!P5279)</f>
        <v/>
      </c>
      <c r="E5281" s="94">
        <f>IF(DATABASE!$X5279&lt;&gt;1,"",DATABASE!L5279)</f>
        <v/>
      </c>
      <c r="F5281" s="94">
        <f>IF(DATABASE!$X5279&lt;&gt;1,"",DATABASE!Q5279)</f>
        <v/>
      </c>
      <c r="G5281" s="94">
        <f>IF(DATABASE!$X5279&lt;&gt;1,"",DATABASE!C5279)</f>
        <v/>
      </c>
      <c r="H5281" s="94">
        <f>IF(DATABASE!$X5279&lt;&gt;1,"",DATABASE!D5279)</f>
        <v/>
      </c>
      <c r="I5281" s="93">
        <f>IF(DATABASE!$X5279&lt;&gt;1,"",DATABASE!S5279)</f>
        <v/>
      </c>
    </row>
    <row r="5282" ht="16.5" customHeight="1" s="111">
      <c r="A5282" s="92">
        <f>IF(DATABASE!$X5280&lt;&gt;1,"",DATABASE!B5280)</f>
        <v/>
      </c>
      <c r="B5282" s="93">
        <f>IF(DATABASE!$X5280&lt;&gt;1,"",DATABASE!M5280)</f>
        <v/>
      </c>
      <c r="C5282" s="94">
        <f>IF(DATABASE!$X5280&lt;&gt;1,"",DATABASE!A5280)</f>
        <v/>
      </c>
      <c r="D5282" s="94">
        <f>IF(DATABASE!$X5280&lt;&gt;1,"",DATABASE!P5280)</f>
        <v/>
      </c>
      <c r="E5282" s="94">
        <f>IF(DATABASE!$X5280&lt;&gt;1,"",DATABASE!L5280)</f>
        <v/>
      </c>
      <c r="F5282" s="94">
        <f>IF(DATABASE!$X5280&lt;&gt;1,"",DATABASE!Q5280)</f>
        <v/>
      </c>
      <c r="G5282" s="94">
        <f>IF(DATABASE!$X5280&lt;&gt;1,"",DATABASE!C5280)</f>
        <v/>
      </c>
      <c r="H5282" s="94">
        <f>IF(DATABASE!$X5280&lt;&gt;1,"",DATABASE!D5280)</f>
        <v/>
      </c>
      <c r="I5282" s="93">
        <f>IF(DATABASE!$X5280&lt;&gt;1,"",DATABASE!S5280)</f>
        <v/>
      </c>
    </row>
    <row r="5283" ht="16.5" customHeight="1" s="111">
      <c r="A5283" s="92">
        <f>IF(DATABASE!$X5281&lt;&gt;1,"",DATABASE!B5281)</f>
        <v/>
      </c>
      <c r="B5283" s="93">
        <f>IF(DATABASE!$X5281&lt;&gt;1,"",DATABASE!M5281)</f>
        <v/>
      </c>
      <c r="C5283" s="94">
        <f>IF(DATABASE!$X5281&lt;&gt;1,"",DATABASE!A5281)</f>
        <v/>
      </c>
      <c r="D5283" s="94">
        <f>IF(DATABASE!$X5281&lt;&gt;1,"",DATABASE!P5281)</f>
        <v/>
      </c>
      <c r="E5283" s="94">
        <f>IF(DATABASE!$X5281&lt;&gt;1,"",DATABASE!L5281)</f>
        <v/>
      </c>
      <c r="F5283" s="94">
        <f>IF(DATABASE!$X5281&lt;&gt;1,"",DATABASE!Q5281)</f>
        <v/>
      </c>
      <c r="G5283" s="94">
        <f>IF(DATABASE!$X5281&lt;&gt;1,"",DATABASE!C5281)</f>
        <v/>
      </c>
      <c r="H5283" s="94">
        <f>IF(DATABASE!$X5281&lt;&gt;1,"",DATABASE!D5281)</f>
        <v/>
      </c>
      <c r="I5283" s="93">
        <f>IF(DATABASE!$X5281&lt;&gt;1,"",DATABASE!S5281)</f>
        <v/>
      </c>
    </row>
    <row r="5284" ht="16.5" customHeight="1" s="111">
      <c r="A5284" s="92">
        <f>IF(DATABASE!$X5282&lt;&gt;1,"",DATABASE!B5282)</f>
        <v/>
      </c>
      <c r="B5284" s="93">
        <f>IF(DATABASE!$X5282&lt;&gt;1,"",DATABASE!M5282)</f>
        <v/>
      </c>
      <c r="C5284" s="94">
        <f>IF(DATABASE!$X5282&lt;&gt;1,"",DATABASE!A5282)</f>
        <v/>
      </c>
      <c r="D5284" s="94">
        <f>IF(DATABASE!$X5282&lt;&gt;1,"",DATABASE!P5282)</f>
        <v/>
      </c>
      <c r="E5284" s="94">
        <f>IF(DATABASE!$X5282&lt;&gt;1,"",DATABASE!L5282)</f>
        <v/>
      </c>
      <c r="F5284" s="94">
        <f>IF(DATABASE!$X5282&lt;&gt;1,"",DATABASE!Q5282)</f>
        <v/>
      </c>
      <c r="G5284" s="94">
        <f>IF(DATABASE!$X5282&lt;&gt;1,"",DATABASE!C5282)</f>
        <v/>
      </c>
      <c r="H5284" s="94">
        <f>IF(DATABASE!$X5282&lt;&gt;1,"",DATABASE!D5282)</f>
        <v/>
      </c>
      <c r="I5284" s="93">
        <f>IF(DATABASE!$X5282&lt;&gt;1,"",DATABASE!S5282)</f>
        <v/>
      </c>
    </row>
    <row r="5285" ht="16.5" customHeight="1" s="111">
      <c r="A5285" s="92">
        <f>IF(DATABASE!$X5283&lt;&gt;1,"",DATABASE!B5283)</f>
        <v/>
      </c>
      <c r="B5285" s="93">
        <f>IF(DATABASE!$X5283&lt;&gt;1,"",DATABASE!M5283)</f>
        <v/>
      </c>
      <c r="C5285" s="94">
        <f>IF(DATABASE!$X5283&lt;&gt;1,"",DATABASE!A5283)</f>
        <v/>
      </c>
      <c r="D5285" s="94">
        <f>IF(DATABASE!$X5283&lt;&gt;1,"",DATABASE!P5283)</f>
        <v/>
      </c>
      <c r="E5285" s="94">
        <f>IF(DATABASE!$X5283&lt;&gt;1,"",DATABASE!L5283)</f>
        <v/>
      </c>
      <c r="F5285" s="94">
        <f>IF(DATABASE!$X5283&lt;&gt;1,"",DATABASE!Q5283)</f>
        <v/>
      </c>
      <c r="G5285" s="94">
        <f>IF(DATABASE!$X5283&lt;&gt;1,"",DATABASE!C5283)</f>
        <v/>
      </c>
      <c r="H5285" s="94">
        <f>IF(DATABASE!$X5283&lt;&gt;1,"",DATABASE!D5283)</f>
        <v/>
      </c>
      <c r="I5285" s="93">
        <f>IF(DATABASE!$X5283&lt;&gt;1,"",DATABASE!S5283)</f>
        <v/>
      </c>
    </row>
    <row r="5286" ht="16.5" customHeight="1" s="111">
      <c r="A5286" s="92">
        <f>IF(DATABASE!$X5284&lt;&gt;1,"",DATABASE!B5284)</f>
        <v/>
      </c>
      <c r="B5286" s="93">
        <f>IF(DATABASE!$X5284&lt;&gt;1,"",DATABASE!M5284)</f>
        <v/>
      </c>
      <c r="C5286" s="94">
        <f>IF(DATABASE!$X5284&lt;&gt;1,"",DATABASE!A5284)</f>
        <v/>
      </c>
      <c r="D5286" s="94">
        <f>IF(DATABASE!$X5284&lt;&gt;1,"",DATABASE!P5284)</f>
        <v/>
      </c>
      <c r="E5286" s="94">
        <f>IF(DATABASE!$X5284&lt;&gt;1,"",DATABASE!L5284)</f>
        <v/>
      </c>
      <c r="F5286" s="94">
        <f>IF(DATABASE!$X5284&lt;&gt;1,"",DATABASE!Q5284)</f>
        <v/>
      </c>
      <c r="G5286" s="94">
        <f>IF(DATABASE!$X5284&lt;&gt;1,"",DATABASE!C5284)</f>
        <v/>
      </c>
      <c r="H5286" s="94">
        <f>IF(DATABASE!$X5284&lt;&gt;1,"",DATABASE!D5284)</f>
        <v/>
      </c>
      <c r="I5286" s="93">
        <f>IF(DATABASE!$X5284&lt;&gt;1,"",DATABASE!S5284)</f>
        <v/>
      </c>
    </row>
    <row r="5287" ht="16.5" customHeight="1" s="111">
      <c r="A5287" s="92">
        <f>IF(DATABASE!$X5285&lt;&gt;1,"",DATABASE!B5285)</f>
        <v/>
      </c>
      <c r="B5287" s="93">
        <f>IF(DATABASE!$X5285&lt;&gt;1,"",DATABASE!M5285)</f>
        <v/>
      </c>
      <c r="C5287" s="94">
        <f>IF(DATABASE!$X5285&lt;&gt;1,"",DATABASE!A5285)</f>
        <v/>
      </c>
      <c r="D5287" s="94">
        <f>IF(DATABASE!$X5285&lt;&gt;1,"",DATABASE!P5285)</f>
        <v/>
      </c>
      <c r="E5287" s="94">
        <f>IF(DATABASE!$X5285&lt;&gt;1,"",DATABASE!L5285)</f>
        <v/>
      </c>
      <c r="F5287" s="94">
        <f>IF(DATABASE!$X5285&lt;&gt;1,"",DATABASE!Q5285)</f>
        <v/>
      </c>
      <c r="G5287" s="94">
        <f>IF(DATABASE!$X5285&lt;&gt;1,"",DATABASE!C5285)</f>
        <v/>
      </c>
      <c r="H5287" s="94">
        <f>IF(DATABASE!$X5285&lt;&gt;1,"",DATABASE!D5285)</f>
        <v/>
      </c>
      <c r="I5287" s="93">
        <f>IF(DATABASE!$X5285&lt;&gt;1,"",DATABASE!S5285)</f>
        <v/>
      </c>
    </row>
    <row r="5288" ht="16.5" customHeight="1" s="111">
      <c r="A5288" s="92">
        <f>IF(DATABASE!$X5286&lt;&gt;1,"",DATABASE!B5286)</f>
        <v/>
      </c>
      <c r="B5288" s="93">
        <f>IF(DATABASE!$X5286&lt;&gt;1,"",DATABASE!M5286)</f>
        <v/>
      </c>
      <c r="C5288" s="94">
        <f>IF(DATABASE!$X5286&lt;&gt;1,"",DATABASE!A5286)</f>
        <v/>
      </c>
      <c r="D5288" s="94">
        <f>IF(DATABASE!$X5286&lt;&gt;1,"",DATABASE!P5286)</f>
        <v/>
      </c>
      <c r="E5288" s="94">
        <f>IF(DATABASE!$X5286&lt;&gt;1,"",DATABASE!L5286)</f>
        <v/>
      </c>
      <c r="F5288" s="94">
        <f>IF(DATABASE!$X5286&lt;&gt;1,"",DATABASE!Q5286)</f>
        <v/>
      </c>
      <c r="G5288" s="94">
        <f>IF(DATABASE!$X5286&lt;&gt;1,"",DATABASE!C5286)</f>
        <v/>
      </c>
      <c r="H5288" s="94">
        <f>IF(DATABASE!$X5286&lt;&gt;1,"",DATABASE!D5286)</f>
        <v/>
      </c>
      <c r="I5288" s="93">
        <f>IF(DATABASE!$X5286&lt;&gt;1,"",DATABASE!S5286)</f>
        <v/>
      </c>
    </row>
    <row r="5289" ht="16.5" customHeight="1" s="111">
      <c r="A5289" s="92">
        <f>IF(DATABASE!$X5287&lt;&gt;1,"",DATABASE!B5287)</f>
        <v/>
      </c>
      <c r="B5289" s="93">
        <f>IF(DATABASE!$X5287&lt;&gt;1,"",DATABASE!M5287)</f>
        <v/>
      </c>
      <c r="C5289" s="94">
        <f>IF(DATABASE!$X5287&lt;&gt;1,"",DATABASE!A5287)</f>
        <v/>
      </c>
      <c r="D5289" s="94">
        <f>IF(DATABASE!$X5287&lt;&gt;1,"",DATABASE!P5287)</f>
        <v/>
      </c>
      <c r="E5289" s="94">
        <f>IF(DATABASE!$X5287&lt;&gt;1,"",DATABASE!L5287)</f>
        <v/>
      </c>
      <c r="F5289" s="94">
        <f>IF(DATABASE!$X5287&lt;&gt;1,"",DATABASE!Q5287)</f>
        <v/>
      </c>
      <c r="G5289" s="94">
        <f>IF(DATABASE!$X5287&lt;&gt;1,"",DATABASE!C5287)</f>
        <v/>
      </c>
      <c r="H5289" s="94">
        <f>IF(DATABASE!$X5287&lt;&gt;1,"",DATABASE!D5287)</f>
        <v/>
      </c>
      <c r="I5289" s="93">
        <f>IF(DATABASE!$X5287&lt;&gt;1,"",DATABASE!S5287)</f>
        <v/>
      </c>
    </row>
    <row r="5290" ht="16.5" customHeight="1" s="111">
      <c r="A5290" s="92">
        <f>IF(DATABASE!$X5288&lt;&gt;1,"",DATABASE!B5288)</f>
        <v/>
      </c>
      <c r="B5290" s="93">
        <f>IF(DATABASE!$X5288&lt;&gt;1,"",DATABASE!M5288)</f>
        <v/>
      </c>
      <c r="C5290" s="94">
        <f>IF(DATABASE!$X5288&lt;&gt;1,"",DATABASE!A5288)</f>
        <v/>
      </c>
      <c r="D5290" s="94">
        <f>IF(DATABASE!$X5288&lt;&gt;1,"",DATABASE!P5288)</f>
        <v/>
      </c>
      <c r="E5290" s="94">
        <f>IF(DATABASE!$X5288&lt;&gt;1,"",DATABASE!L5288)</f>
        <v/>
      </c>
      <c r="F5290" s="94">
        <f>IF(DATABASE!$X5288&lt;&gt;1,"",DATABASE!Q5288)</f>
        <v/>
      </c>
      <c r="G5290" s="94">
        <f>IF(DATABASE!$X5288&lt;&gt;1,"",DATABASE!C5288)</f>
        <v/>
      </c>
      <c r="H5290" s="94">
        <f>IF(DATABASE!$X5288&lt;&gt;1,"",DATABASE!D5288)</f>
        <v/>
      </c>
      <c r="I5290" s="93">
        <f>IF(DATABASE!$X5288&lt;&gt;1,"",DATABASE!S5288)</f>
        <v/>
      </c>
    </row>
    <row r="5291" ht="16.5" customHeight="1" s="111">
      <c r="A5291" s="92">
        <f>IF(DATABASE!$X5289&lt;&gt;1,"",DATABASE!B5289)</f>
        <v/>
      </c>
      <c r="B5291" s="93">
        <f>IF(DATABASE!$X5289&lt;&gt;1,"",DATABASE!M5289)</f>
        <v/>
      </c>
      <c r="C5291" s="94">
        <f>IF(DATABASE!$X5289&lt;&gt;1,"",DATABASE!A5289)</f>
        <v/>
      </c>
      <c r="D5291" s="94">
        <f>IF(DATABASE!$X5289&lt;&gt;1,"",DATABASE!P5289)</f>
        <v/>
      </c>
      <c r="E5291" s="94">
        <f>IF(DATABASE!$X5289&lt;&gt;1,"",DATABASE!L5289)</f>
        <v/>
      </c>
      <c r="F5291" s="94">
        <f>IF(DATABASE!$X5289&lt;&gt;1,"",DATABASE!Q5289)</f>
        <v/>
      </c>
      <c r="G5291" s="94">
        <f>IF(DATABASE!$X5289&lt;&gt;1,"",DATABASE!C5289)</f>
        <v/>
      </c>
      <c r="H5291" s="94">
        <f>IF(DATABASE!$X5289&lt;&gt;1,"",DATABASE!D5289)</f>
        <v/>
      </c>
      <c r="I5291" s="93">
        <f>IF(DATABASE!$X5289&lt;&gt;1,"",DATABASE!S5289)</f>
        <v/>
      </c>
    </row>
    <row r="5292" ht="16.5" customHeight="1" s="111">
      <c r="A5292" s="92">
        <f>IF(DATABASE!$X5290&lt;&gt;1,"",DATABASE!B5290)</f>
        <v/>
      </c>
      <c r="B5292" s="93">
        <f>IF(DATABASE!$X5290&lt;&gt;1,"",DATABASE!M5290)</f>
        <v/>
      </c>
      <c r="C5292" s="94">
        <f>IF(DATABASE!$X5290&lt;&gt;1,"",DATABASE!A5290)</f>
        <v/>
      </c>
      <c r="D5292" s="94">
        <f>IF(DATABASE!$X5290&lt;&gt;1,"",DATABASE!P5290)</f>
        <v/>
      </c>
      <c r="E5292" s="94">
        <f>IF(DATABASE!$X5290&lt;&gt;1,"",DATABASE!L5290)</f>
        <v/>
      </c>
      <c r="F5292" s="94">
        <f>IF(DATABASE!$X5290&lt;&gt;1,"",DATABASE!Q5290)</f>
        <v/>
      </c>
      <c r="G5292" s="94">
        <f>IF(DATABASE!$X5290&lt;&gt;1,"",DATABASE!C5290)</f>
        <v/>
      </c>
      <c r="H5292" s="94">
        <f>IF(DATABASE!$X5290&lt;&gt;1,"",DATABASE!D5290)</f>
        <v/>
      </c>
      <c r="I5292" s="93">
        <f>IF(DATABASE!$X5290&lt;&gt;1,"",DATABASE!S5290)</f>
        <v/>
      </c>
    </row>
    <row r="5293" ht="16.5" customHeight="1" s="111">
      <c r="A5293" s="92">
        <f>IF(DATABASE!$X5291&lt;&gt;1,"",DATABASE!B5291)</f>
        <v/>
      </c>
      <c r="B5293" s="93">
        <f>IF(DATABASE!$X5291&lt;&gt;1,"",DATABASE!M5291)</f>
        <v/>
      </c>
      <c r="C5293" s="94">
        <f>IF(DATABASE!$X5291&lt;&gt;1,"",DATABASE!A5291)</f>
        <v/>
      </c>
      <c r="D5293" s="94">
        <f>IF(DATABASE!$X5291&lt;&gt;1,"",DATABASE!P5291)</f>
        <v/>
      </c>
      <c r="E5293" s="94">
        <f>IF(DATABASE!$X5291&lt;&gt;1,"",DATABASE!L5291)</f>
        <v/>
      </c>
      <c r="F5293" s="94">
        <f>IF(DATABASE!$X5291&lt;&gt;1,"",DATABASE!Q5291)</f>
        <v/>
      </c>
      <c r="G5293" s="94">
        <f>IF(DATABASE!$X5291&lt;&gt;1,"",DATABASE!C5291)</f>
        <v/>
      </c>
      <c r="H5293" s="94">
        <f>IF(DATABASE!$X5291&lt;&gt;1,"",DATABASE!D5291)</f>
        <v/>
      </c>
      <c r="I5293" s="93">
        <f>IF(DATABASE!$X5291&lt;&gt;1,"",DATABASE!S5291)</f>
        <v/>
      </c>
    </row>
    <row r="5294" ht="16.5" customHeight="1" s="111">
      <c r="A5294" s="92">
        <f>IF(DATABASE!$X5292&lt;&gt;1,"",DATABASE!B5292)</f>
        <v/>
      </c>
      <c r="B5294" s="93">
        <f>IF(DATABASE!$X5292&lt;&gt;1,"",DATABASE!M5292)</f>
        <v/>
      </c>
      <c r="C5294" s="94">
        <f>IF(DATABASE!$X5292&lt;&gt;1,"",DATABASE!A5292)</f>
        <v/>
      </c>
      <c r="D5294" s="94">
        <f>IF(DATABASE!$X5292&lt;&gt;1,"",DATABASE!P5292)</f>
        <v/>
      </c>
      <c r="E5294" s="94">
        <f>IF(DATABASE!$X5292&lt;&gt;1,"",DATABASE!L5292)</f>
        <v/>
      </c>
      <c r="F5294" s="94">
        <f>IF(DATABASE!$X5292&lt;&gt;1,"",DATABASE!Q5292)</f>
        <v/>
      </c>
      <c r="G5294" s="94">
        <f>IF(DATABASE!$X5292&lt;&gt;1,"",DATABASE!C5292)</f>
        <v/>
      </c>
      <c r="H5294" s="94">
        <f>IF(DATABASE!$X5292&lt;&gt;1,"",DATABASE!D5292)</f>
        <v/>
      </c>
      <c r="I5294" s="93">
        <f>IF(DATABASE!$X5292&lt;&gt;1,"",DATABASE!S5292)</f>
        <v/>
      </c>
    </row>
    <row r="5295" ht="16.5" customHeight="1" s="111">
      <c r="A5295" s="92">
        <f>IF(DATABASE!$X5293&lt;&gt;1,"",DATABASE!B5293)</f>
        <v/>
      </c>
      <c r="B5295" s="93">
        <f>IF(DATABASE!$X5293&lt;&gt;1,"",DATABASE!M5293)</f>
        <v/>
      </c>
      <c r="C5295" s="94">
        <f>IF(DATABASE!$X5293&lt;&gt;1,"",DATABASE!A5293)</f>
        <v/>
      </c>
      <c r="D5295" s="94">
        <f>IF(DATABASE!$X5293&lt;&gt;1,"",DATABASE!P5293)</f>
        <v/>
      </c>
      <c r="E5295" s="94">
        <f>IF(DATABASE!$X5293&lt;&gt;1,"",DATABASE!L5293)</f>
        <v/>
      </c>
      <c r="F5295" s="94">
        <f>IF(DATABASE!$X5293&lt;&gt;1,"",DATABASE!Q5293)</f>
        <v/>
      </c>
      <c r="G5295" s="94">
        <f>IF(DATABASE!$X5293&lt;&gt;1,"",DATABASE!C5293)</f>
        <v/>
      </c>
      <c r="H5295" s="94">
        <f>IF(DATABASE!$X5293&lt;&gt;1,"",DATABASE!D5293)</f>
        <v/>
      </c>
      <c r="I5295" s="93">
        <f>IF(DATABASE!$X5293&lt;&gt;1,"",DATABASE!S5293)</f>
        <v/>
      </c>
    </row>
    <row r="5296" ht="16.5" customHeight="1" s="111">
      <c r="A5296" s="92">
        <f>IF(DATABASE!$X5294&lt;&gt;1,"",DATABASE!B5294)</f>
        <v/>
      </c>
      <c r="B5296" s="93">
        <f>IF(DATABASE!$X5294&lt;&gt;1,"",DATABASE!M5294)</f>
        <v/>
      </c>
      <c r="C5296" s="94">
        <f>IF(DATABASE!$X5294&lt;&gt;1,"",DATABASE!A5294)</f>
        <v/>
      </c>
      <c r="D5296" s="94">
        <f>IF(DATABASE!$X5294&lt;&gt;1,"",DATABASE!P5294)</f>
        <v/>
      </c>
      <c r="E5296" s="94">
        <f>IF(DATABASE!$X5294&lt;&gt;1,"",DATABASE!L5294)</f>
        <v/>
      </c>
      <c r="F5296" s="94">
        <f>IF(DATABASE!$X5294&lt;&gt;1,"",DATABASE!Q5294)</f>
        <v/>
      </c>
      <c r="G5296" s="94">
        <f>IF(DATABASE!$X5294&lt;&gt;1,"",DATABASE!C5294)</f>
        <v/>
      </c>
      <c r="H5296" s="94">
        <f>IF(DATABASE!$X5294&lt;&gt;1,"",DATABASE!D5294)</f>
        <v/>
      </c>
      <c r="I5296" s="93">
        <f>IF(DATABASE!$X5294&lt;&gt;1,"",DATABASE!S5294)</f>
        <v/>
      </c>
    </row>
    <row r="5297" ht="16.5" customHeight="1" s="111">
      <c r="A5297" s="92">
        <f>IF(DATABASE!$X5295&lt;&gt;1,"",DATABASE!B5295)</f>
        <v/>
      </c>
      <c r="B5297" s="93">
        <f>IF(DATABASE!$X5295&lt;&gt;1,"",DATABASE!M5295)</f>
        <v/>
      </c>
      <c r="C5297" s="94">
        <f>IF(DATABASE!$X5295&lt;&gt;1,"",DATABASE!A5295)</f>
        <v/>
      </c>
      <c r="D5297" s="94">
        <f>IF(DATABASE!$X5295&lt;&gt;1,"",DATABASE!P5295)</f>
        <v/>
      </c>
      <c r="E5297" s="94">
        <f>IF(DATABASE!$X5295&lt;&gt;1,"",DATABASE!L5295)</f>
        <v/>
      </c>
      <c r="F5297" s="94">
        <f>IF(DATABASE!$X5295&lt;&gt;1,"",DATABASE!Q5295)</f>
        <v/>
      </c>
      <c r="G5297" s="94">
        <f>IF(DATABASE!$X5295&lt;&gt;1,"",DATABASE!C5295)</f>
        <v/>
      </c>
      <c r="H5297" s="94">
        <f>IF(DATABASE!$X5295&lt;&gt;1,"",DATABASE!D5295)</f>
        <v/>
      </c>
      <c r="I5297" s="93">
        <f>IF(DATABASE!$X5295&lt;&gt;1,"",DATABASE!S5295)</f>
        <v/>
      </c>
    </row>
    <row r="5298" ht="16.5" customHeight="1" s="111">
      <c r="A5298" s="92">
        <f>IF(DATABASE!$X5296&lt;&gt;1,"",DATABASE!B5296)</f>
        <v/>
      </c>
      <c r="B5298" s="93">
        <f>IF(DATABASE!$X5296&lt;&gt;1,"",DATABASE!M5296)</f>
        <v/>
      </c>
      <c r="C5298" s="94">
        <f>IF(DATABASE!$X5296&lt;&gt;1,"",DATABASE!A5296)</f>
        <v/>
      </c>
      <c r="D5298" s="94">
        <f>IF(DATABASE!$X5296&lt;&gt;1,"",DATABASE!P5296)</f>
        <v/>
      </c>
      <c r="E5298" s="94">
        <f>IF(DATABASE!$X5296&lt;&gt;1,"",DATABASE!L5296)</f>
        <v/>
      </c>
      <c r="F5298" s="94">
        <f>IF(DATABASE!$X5296&lt;&gt;1,"",DATABASE!Q5296)</f>
        <v/>
      </c>
      <c r="G5298" s="94">
        <f>IF(DATABASE!$X5296&lt;&gt;1,"",DATABASE!C5296)</f>
        <v/>
      </c>
      <c r="H5298" s="94">
        <f>IF(DATABASE!$X5296&lt;&gt;1,"",DATABASE!D5296)</f>
        <v/>
      </c>
      <c r="I5298" s="93">
        <f>IF(DATABASE!$X5296&lt;&gt;1,"",DATABASE!S5296)</f>
        <v/>
      </c>
    </row>
    <row r="5299" ht="16.5" customHeight="1" s="111">
      <c r="A5299" s="92">
        <f>IF(DATABASE!$X5297&lt;&gt;1,"",DATABASE!B5297)</f>
        <v/>
      </c>
      <c r="B5299" s="93">
        <f>IF(DATABASE!$X5297&lt;&gt;1,"",DATABASE!M5297)</f>
        <v/>
      </c>
      <c r="C5299" s="94">
        <f>IF(DATABASE!$X5297&lt;&gt;1,"",DATABASE!A5297)</f>
        <v/>
      </c>
      <c r="D5299" s="94">
        <f>IF(DATABASE!$X5297&lt;&gt;1,"",DATABASE!P5297)</f>
        <v/>
      </c>
      <c r="E5299" s="94">
        <f>IF(DATABASE!$X5297&lt;&gt;1,"",DATABASE!L5297)</f>
        <v/>
      </c>
      <c r="F5299" s="94">
        <f>IF(DATABASE!$X5297&lt;&gt;1,"",DATABASE!Q5297)</f>
        <v/>
      </c>
      <c r="G5299" s="94">
        <f>IF(DATABASE!$X5297&lt;&gt;1,"",DATABASE!C5297)</f>
        <v/>
      </c>
      <c r="H5299" s="94">
        <f>IF(DATABASE!$X5297&lt;&gt;1,"",DATABASE!D5297)</f>
        <v/>
      </c>
      <c r="I5299" s="93">
        <f>IF(DATABASE!$X5297&lt;&gt;1,"",DATABASE!S5297)</f>
        <v/>
      </c>
    </row>
    <row r="5300" ht="16.5" customHeight="1" s="111">
      <c r="A5300" s="92">
        <f>IF(DATABASE!$X5298&lt;&gt;1,"",DATABASE!B5298)</f>
        <v/>
      </c>
      <c r="B5300" s="93">
        <f>IF(DATABASE!$X5298&lt;&gt;1,"",DATABASE!M5298)</f>
        <v/>
      </c>
      <c r="C5300" s="94">
        <f>IF(DATABASE!$X5298&lt;&gt;1,"",DATABASE!A5298)</f>
        <v/>
      </c>
      <c r="D5300" s="94">
        <f>IF(DATABASE!$X5298&lt;&gt;1,"",DATABASE!P5298)</f>
        <v/>
      </c>
      <c r="E5300" s="94">
        <f>IF(DATABASE!$X5298&lt;&gt;1,"",DATABASE!L5298)</f>
        <v/>
      </c>
      <c r="F5300" s="94">
        <f>IF(DATABASE!$X5298&lt;&gt;1,"",DATABASE!Q5298)</f>
        <v/>
      </c>
      <c r="G5300" s="94">
        <f>IF(DATABASE!$X5298&lt;&gt;1,"",DATABASE!C5298)</f>
        <v/>
      </c>
      <c r="H5300" s="94">
        <f>IF(DATABASE!$X5298&lt;&gt;1,"",DATABASE!D5298)</f>
        <v/>
      </c>
      <c r="I5300" s="93">
        <f>IF(DATABASE!$X5298&lt;&gt;1,"",DATABASE!S5298)</f>
        <v/>
      </c>
    </row>
    <row r="5301" ht="16.5" customHeight="1" s="111">
      <c r="A5301" s="92">
        <f>IF(DATABASE!$X5299&lt;&gt;1,"",DATABASE!B5299)</f>
        <v/>
      </c>
      <c r="B5301" s="93">
        <f>IF(DATABASE!$X5299&lt;&gt;1,"",DATABASE!M5299)</f>
        <v/>
      </c>
      <c r="C5301" s="94">
        <f>IF(DATABASE!$X5299&lt;&gt;1,"",DATABASE!A5299)</f>
        <v/>
      </c>
      <c r="D5301" s="94">
        <f>IF(DATABASE!$X5299&lt;&gt;1,"",DATABASE!P5299)</f>
        <v/>
      </c>
      <c r="E5301" s="94">
        <f>IF(DATABASE!$X5299&lt;&gt;1,"",DATABASE!L5299)</f>
        <v/>
      </c>
      <c r="F5301" s="94">
        <f>IF(DATABASE!$X5299&lt;&gt;1,"",DATABASE!Q5299)</f>
        <v/>
      </c>
      <c r="G5301" s="94">
        <f>IF(DATABASE!$X5299&lt;&gt;1,"",DATABASE!C5299)</f>
        <v/>
      </c>
      <c r="H5301" s="94">
        <f>IF(DATABASE!$X5299&lt;&gt;1,"",DATABASE!D5299)</f>
        <v/>
      </c>
      <c r="I5301" s="93">
        <f>IF(DATABASE!$X5299&lt;&gt;1,"",DATABASE!S5299)</f>
        <v/>
      </c>
    </row>
    <row r="5302" ht="16.5" customHeight="1" s="111">
      <c r="A5302" s="92">
        <f>IF(DATABASE!$X5300&lt;&gt;1,"",DATABASE!B5300)</f>
        <v/>
      </c>
      <c r="B5302" s="93">
        <f>IF(DATABASE!$X5300&lt;&gt;1,"",DATABASE!M5300)</f>
        <v/>
      </c>
      <c r="C5302" s="94">
        <f>IF(DATABASE!$X5300&lt;&gt;1,"",DATABASE!A5300)</f>
        <v/>
      </c>
      <c r="D5302" s="94">
        <f>IF(DATABASE!$X5300&lt;&gt;1,"",DATABASE!P5300)</f>
        <v/>
      </c>
      <c r="E5302" s="94">
        <f>IF(DATABASE!$X5300&lt;&gt;1,"",DATABASE!L5300)</f>
        <v/>
      </c>
      <c r="F5302" s="94">
        <f>IF(DATABASE!$X5300&lt;&gt;1,"",DATABASE!Q5300)</f>
        <v/>
      </c>
      <c r="G5302" s="94">
        <f>IF(DATABASE!$X5300&lt;&gt;1,"",DATABASE!C5300)</f>
        <v/>
      </c>
      <c r="H5302" s="94">
        <f>IF(DATABASE!$X5300&lt;&gt;1,"",DATABASE!D5300)</f>
        <v/>
      </c>
      <c r="I5302" s="93">
        <f>IF(DATABASE!$X5300&lt;&gt;1,"",DATABASE!S5300)</f>
        <v/>
      </c>
    </row>
    <row r="5303" ht="16.5" customHeight="1" s="111">
      <c r="A5303" s="92">
        <f>IF(DATABASE!$X5301&lt;&gt;1,"",DATABASE!B5301)</f>
        <v/>
      </c>
      <c r="B5303" s="93">
        <f>IF(DATABASE!$X5301&lt;&gt;1,"",DATABASE!M5301)</f>
        <v/>
      </c>
      <c r="C5303" s="94">
        <f>IF(DATABASE!$X5301&lt;&gt;1,"",DATABASE!A5301)</f>
        <v/>
      </c>
      <c r="D5303" s="94">
        <f>IF(DATABASE!$X5301&lt;&gt;1,"",DATABASE!P5301)</f>
        <v/>
      </c>
      <c r="E5303" s="94">
        <f>IF(DATABASE!$X5301&lt;&gt;1,"",DATABASE!L5301)</f>
        <v/>
      </c>
      <c r="F5303" s="94">
        <f>IF(DATABASE!$X5301&lt;&gt;1,"",DATABASE!Q5301)</f>
        <v/>
      </c>
      <c r="G5303" s="94">
        <f>IF(DATABASE!$X5301&lt;&gt;1,"",DATABASE!C5301)</f>
        <v/>
      </c>
      <c r="H5303" s="94">
        <f>IF(DATABASE!$X5301&lt;&gt;1,"",DATABASE!D5301)</f>
        <v/>
      </c>
      <c r="I5303" s="93">
        <f>IF(DATABASE!$X5301&lt;&gt;1,"",DATABASE!S5301)</f>
        <v/>
      </c>
    </row>
    <row r="5304" ht="16.5" customHeight="1" s="111">
      <c r="A5304" s="92">
        <f>IF(DATABASE!$X5302&lt;&gt;1,"",DATABASE!B5302)</f>
        <v/>
      </c>
      <c r="B5304" s="93">
        <f>IF(DATABASE!$X5302&lt;&gt;1,"",DATABASE!M5302)</f>
        <v/>
      </c>
      <c r="C5304" s="94">
        <f>IF(DATABASE!$X5302&lt;&gt;1,"",DATABASE!A5302)</f>
        <v/>
      </c>
      <c r="D5304" s="94">
        <f>IF(DATABASE!$X5302&lt;&gt;1,"",DATABASE!P5302)</f>
        <v/>
      </c>
      <c r="E5304" s="94">
        <f>IF(DATABASE!$X5302&lt;&gt;1,"",DATABASE!L5302)</f>
        <v/>
      </c>
      <c r="F5304" s="94">
        <f>IF(DATABASE!$X5302&lt;&gt;1,"",DATABASE!Q5302)</f>
        <v/>
      </c>
      <c r="G5304" s="94">
        <f>IF(DATABASE!$X5302&lt;&gt;1,"",DATABASE!C5302)</f>
        <v/>
      </c>
      <c r="H5304" s="94">
        <f>IF(DATABASE!$X5302&lt;&gt;1,"",DATABASE!D5302)</f>
        <v/>
      </c>
      <c r="I5304" s="93">
        <f>IF(DATABASE!$X5302&lt;&gt;1,"",DATABASE!S5302)</f>
        <v/>
      </c>
    </row>
    <row r="5305" ht="16.5" customHeight="1" s="111">
      <c r="A5305" s="92">
        <f>IF(DATABASE!$X5303&lt;&gt;1,"",DATABASE!B5303)</f>
        <v/>
      </c>
      <c r="B5305" s="93">
        <f>IF(DATABASE!$X5303&lt;&gt;1,"",DATABASE!M5303)</f>
        <v/>
      </c>
      <c r="C5305" s="94">
        <f>IF(DATABASE!$X5303&lt;&gt;1,"",DATABASE!A5303)</f>
        <v/>
      </c>
      <c r="D5305" s="94">
        <f>IF(DATABASE!$X5303&lt;&gt;1,"",DATABASE!P5303)</f>
        <v/>
      </c>
      <c r="E5305" s="94">
        <f>IF(DATABASE!$X5303&lt;&gt;1,"",DATABASE!L5303)</f>
        <v/>
      </c>
      <c r="F5305" s="94">
        <f>IF(DATABASE!$X5303&lt;&gt;1,"",DATABASE!Q5303)</f>
        <v/>
      </c>
      <c r="G5305" s="94">
        <f>IF(DATABASE!$X5303&lt;&gt;1,"",DATABASE!C5303)</f>
        <v/>
      </c>
      <c r="H5305" s="94">
        <f>IF(DATABASE!$X5303&lt;&gt;1,"",DATABASE!D5303)</f>
        <v/>
      </c>
      <c r="I5305" s="93">
        <f>IF(DATABASE!$X5303&lt;&gt;1,"",DATABASE!S5303)</f>
        <v/>
      </c>
    </row>
    <row r="5306" ht="16.5" customHeight="1" s="111">
      <c r="A5306" s="92">
        <f>IF(DATABASE!$X5304&lt;&gt;1,"",DATABASE!B5304)</f>
        <v/>
      </c>
      <c r="B5306" s="93">
        <f>IF(DATABASE!$X5304&lt;&gt;1,"",DATABASE!M5304)</f>
        <v/>
      </c>
      <c r="C5306" s="94">
        <f>IF(DATABASE!$X5304&lt;&gt;1,"",DATABASE!A5304)</f>
        <v/>
      </c>
      <c r="D5306" s="94">
        <f>IF(DATABASE!$X5304&lt;&gt;1,"",DATABASE!P5304)</f>
        <v/>
      </c>
      <c r="E5306" s="94">
        <f>IF(DATABASE!$X5304&lt;&gt;1,"",DATABASE!L5304)</f>
        <v/>
      </c>
      <c r="F5306" s="94">
        <f>IF(DATABASE!$X5304&lt;&gt;1,"",DATABASE!Q5304)</f>
        <v/>
      </c>
      <c r="G5306" s="94">
        <f>IF(DATABASE!$X5304&lt;&gt;1,"",DATABASE!C5304)</f>
        <v/>
      </c>
      <c r="H5306" s="94">
        <f>IF(DATABASE!$X5304&lt;&gt;1,"",DATABASE!D5304)</f>
        <v/>
      </c>
      <c r="I5306" s="93">
        <f>IF(DATABASE!$X5304&lt;&gt;1,"",DATABASE!S5304)</f>
        <v/>
      </c>
    </row>
    <row r="5307" ht="16.5" customHeight="1" s="111">
      <c r="A5307" s="92">
        <f>IF(DATABASE!$X5305&lt;&gt;1,"",DATABASE!B5305)</f>
        <v/>
      </c>
      <c r="B5307" s="93">
        <f>IF(DATABASE!$X5305&lt;&gt;1,"",DATABASE!M5305)</f>
        <v/>
      </c>
      <c r="C5307" s="94">
        <f>IF(DATABASE!$X5305&lt;&gt;1,"",DATABASE!A5305)</f>
        <v/>
      </c>
      <c r="D5307" s="94">
        <f>IF(DATABASE!$X5305&lt;&gt;1,"",DATABASE!P5305)</f>
        <v/>
      </c>
      <c r="E5307" s="94">
        <f>IF(DATABASE!$X5305&lt;&gt;1,"",DATABASE!L5305)</f>
        <v/>
      </c>
      <c r="F5307" s="94">
        <f>IF(DATABASE!$X5305&lt;&gt;1,"",DATABASE!Q5305)</f>
        <v/>
      </c>
      <c r="G5307" s="94">
        <f>IF(DATABASE!$X5305&lt;&gt;1,"",DATABASE!C5305)</f>
        <v/>
      </c>
      <c r="H5307" s="94">
        <f>IF(DATABASE!$X5305&lt;&gt;1,"",DATABASE!D5305)</f>
        <v/>
      </c>
      <c r="I5307" s="93">
        <f>IF(DATABASE!$X5305&lt;&gt;1,"",DATABASE!S5305)</f>
        <v/>
      </c>
    </row>
    <row r="5308" ht="16.5" customHeight="1" s="111">
      <c r="A5308" s="92">
        <f>IF(DATABASE!$X5306&lt;&gt;1,"",DATABASE!B5306)</f>
        <v/>
      </c>
      <c r="B5308" s="93">
        <f>IF(DATABASE!$X5306&lt;&gt;1,"",DATABASE!M5306)</f>
        <v/>
      </c>
      <c r="C5308" s="94">
        <f>IF(DATABASE!$X5306&lt;&gt;1,"",DATABASE!A5306)</f>
        <v/>
      </c>
      <c r="D5308" s="94">
        <f>IF(DATABASE!$X5306&lt;&gt;1,"",DATABASE!P5306)</f>
        <v/>
      </c>
      <c r="E5308" s="94">
        <f>IF(DATABASE!$X5306&lt;&gt;1,"",DATABASE!L5306)</f>
        <v/>
      </c>
      <c r="F5308" s="94">
        <f>IF(DATABASE!$X5306&lt;&gt;1,"",DATABASE!Q5306)</f>
        <v/>
      </c>
      <c r="G5308" s="94">
        <f>IF(DATABASE!$X5306&lt;&gt;1,"",DATABASE!C5306)</f>
        <v/>
      </c>
      <c r="H5308" s="94">
        <f>IF(DATABASE!$X5306&lt;&gt;1,"",DATABASE!D5306)</f>
        <v/>
      </c>
      <c r="I5308" s="93">
        <f>IF(DATABASE!$X5306&lt;&gt;1,"",DATABASE!S5306)</f>
        <v/>
      </c>
    </row>
    <row r="5309" ht="16.5" customHeight="1" s="111">
      <c r="A5309" s="92">
        <f>IF(DATABASE!$X5307&lt;&gt;1,"",DATABASE!B5307)</f>
        <v/>
      </c>
      <c r="B5309" s="93">
        <f>IF(DATABASE!$X5307&lt;&gt;1,"",DATABASE!M5307)</f>
        <v/>
      </c>
      <c r="C5309" s="94">
        <f>IF(DATABASE!$X5307&lt;&gt;1,"",DATABASE!A5307)</f>
        <v/>
      </c>
      <c r="D5309" s="94">
        <f>IF(DATABASE!$X5307&lt;&gt;1,"",DATABASE!P5307)</f>
        <v/>
      </c>
      <c r="E5309" s="94">
        <f>IF(DATABASE!$X5307&lt;&gt;1,"",DATABASE!L5307)</f>
        <v/>
      </c>
      <c r="F5309" s="94">
        <f>IF(DATABASE!$X5307&lt;&gt;1,"",DATABASE!Q5307)</f>
        <v/>
      </c>
      <c r="G5309" s="94">
        <f>IF(DATABASE!$X5307&lt;&gt;1,"",DATABASE!C5307)</f>
        <v/>
      </c>
      <c r="H5309" s="94">
        <f>IF(DATABASE!$X5307&lt;&gt;1,"",DATABASE!D5307)</f>
        <v/>
      </c>
      <c r="I5309" s="93">
        <f>IF(DATABASE!$X5307&lt;&gt;1,"",DATABASE!S5307)</f>
        <v/>
      </c>
    </row>
    <row r="5310" ht="16.5" customHeight="1" s="111">
      <c r="A5310" s="92">
        <f>IF(DATABASE!$X5308&lt;&gt;1,"",DATABASE!B5308)</f>
        <v/>
      </c>
      <c r="B5310" s="93">
        <f>IF(DATABASE!$X5308&lt;&gt;1,"",DATABASE!M5308)</f>
        <v/>
      </c>
      <c r="C5310" s="94">
        <f>IF(DATABASE!$X5308&lt;&gt;1,"",DATABASE!A5308)</f>
        <v/>
      </c>
      <c r="D5310" s="94">
        <f>IF(DATABASE!$X5308&lt;&gt;1,"",DATABASE!P5308)</f>
        <v/>
      </c>
      <c r="E5310" s="94">
        <f>IF(DATABASE!$X5308&lt;&gt;1,"",DATABASE!L5308)</f>
        <v/>
      </c>
      <c r="F5310" s="94">
        <f>IF(DATABASE!$X5308&lt;&gt;1,"",DATABASE!Q5308)</f>
        <v/>
      </c>
      <c r="G5310" s="94">
        <f>IF(DATABASE!$X5308&lt;&gt;1,"",DATABASE!C5308)</f>
        <v/>
      </c>
      <c r="H5310" s="94">
        <f>IF(DATABASE!$X5308&lt;&gt;1,"",DATABASE!D5308)</f>
        <v/>
      </c>
      <c r="I5310" s="93">
        <f>IF(DATABASE!$X5308&lt;&gt;1,"",DATABASE!S5308)</f>
        <v/>
      </c>
    </row>
    <row r="5311" ht="16.5" customHeight="1" s="111">
      <c r="A5311" s="92">
        <f>IF(DATABASE!$X5309&lt;&gt;1,"",DATABASE!B5309)</f>
        <v/>
      </c>
      <c r="B5311" s="93">
        <f>IF(DATABASE!$X5309&lt;&gt;1,"",DATABASE!M5309)</f>
        <v/>
      </c>
      <c r="C5311" s="94">
        <f>IF(DATABASE!$X5309&lt;&gt;1,"",DATABASE!A5309)</f>
        <v/>
      </c>
      <c r="D5311" s="94">
        <f>IF(DATABASE!$X5309&lt;&gt;1,"",DATABASE!P5309)</f>
        <v/>
      </c>
      <c r="E5311" s="94">
        <f>IF(DATABASE!$X5309&lt;&gt;1,"",DATABASE!L5309)</f>
        <v/>
      </c>
      <c r="F5311" s="94">
        <f>IF(DATABASE!$X5309&lt;&gt;1,"",DATABASE!Q5309)</f>
        <v/>
      </c>
      <c r="G5311" s="94">
        <f>IF(DATABASE!$X5309&lt;&gt;1,"",DATABASE!C5309)</f>
        <v/>
      </c>
      <c r="H5311" s="94">
        <f>IF(DATABASE!$X5309&lt;&gt;1,"",DATABASE!D5309)</f>
        <v/>
      </c>
      <c r="I5311" s="93">
        <f>IF(DATABASE!$X5309&lt;&gt;1,"",DATABASE!S5309)</f>
        <v/>
      </c>
    </row>
    <row r="5312" ht="16.5" customHeight="1" s="111">
      <c r="A5312" s="92">
        <f>IF(DATABASE!$X5310&lt;&gt;1,"",DATABASE!B5310)</f>
        <v/>
      </c>
      <c r="B5312" s="93">
        <f>IF(DATABASE!$X5310&lt;&gt;1,"",DATABASE!M5310)</f>
        <v/>
      </c>
      <c r="C5312" s="94">
        <f>IF(DATABASE!$X5310&lt;&gt;1,"",DATABASE!A5310)</f>
        <v/>
      </c>
      <c r="D5312" s="94">
        <f>IF(DATABASE!$X5310&lt;&gt;1,"",DATABASE!P5310)</f>
        <v/>
      </c>
      <c r="E5312" s="94">
        <f>IF(DATABASE!$X5310&lt;&gt;1,"",DATABASE!L5310)</f>
        <v/>
      </c>
      <c r="F5312" s="94">
        <f>IF(DATABASE!$X5310&lt;&gt;1,"",DATABASE!Q5310)</f>
        <v/>
      </c>
      <c r="G5312" s="94">
        <f>IF(DATABASE!$X5310&lt;&gt;1,"",DATABASE!C5310)</f>
        <v/>
      </c>
      <c r="H5312" s="94">
        <f>IF(DATABASE!$X5310&lt;&gt;1,"",DATABASE!D5310)</f>
        <v/>
      </c>
      <c r="I5312" s="93">
        <f>IF(DATABASE!$X5310&lt;&gt;1,"",DATABASE!S5310)</f>
        <v/>
      </c>
    </row>
    <row r="5313" ht="16.5" customHeight="1" s="111">
      <c r="A5313" s="92">
        <f>IF(DATABASE!$X5311&lt;&gt;1,"",DATABASE!B5311)</f>
        <v/>
      </c>
      <c r="B5313" s="93">
        <f>IF(DATABASE!$X5311&lt;&gt;1,"",DATABASE!M5311)</f>
        <v/>
      </c>
      <c r="C5313" s="94">
        <f>IF(DATABASE!$X5311&lt;&gt;1,"",DATABASE!A5311)</f>
        <v/>
      </c>
      <c r="D5313" s="94">
        <f>IF(DATABASE!$X5311&lt;&gt;1,"",DATABASE!P5311)</f>
        <v/>
      </c>
      <c r="E5313" s="94">
        <f>IF(DATABASE!$X5311&lt;&gt;1,"",DATABASE!L5311)</f>
        <v/>
      </c>
      <c r="F5313" s="94">
        <f>IF(DATABASE!$X5311&lt;&gt;1,"",DATABASE!Q5311)</f>
        <v/>
      </c>
      <c r="G5313" s="94">
        <f>IF(DATABASE!$X5311&lt;&gt;1,"",DATABASE!C5311)</f>
        <v/>
      </c>
      <c r="H5313" s="94">
        <f>IF(DATABASE!$X5311&lt;&gt;1,"",DATABASE!D5311)</f>
        <v/>
      </c>
      <c r="I5313" s="93">
        <f>IF(DATABASE!$X5311&lt;&gt;1,"",DATABASE!S5311)</f>
        <v/>
      </c>
    </row>
    <row r="5314" ht="16.5" customHeight="1" s="111">
      <c r="A5314" s="92">
        <f>IF(DATABASE!$X5312&lt;&gt;1,"",DATABASE!B5312)</f>
        <v/>
      </c>
      <c r="B5314" s="93">
        <f>IF(DATABASE!$X5312&lt;&gt;1,"",DATABASE!M5312)</f>
        <v/>
      </c>
      <c r="C5314" s="94">
        <f>IF(DATABASE!$X5312&lt;&gt;1,"",DATABASE!A5312)</f>
        <v/>
      </c>
      <c r="D5314" s="94">
        <f>IF(DATABASE!$X5312&lt;&gt;1,"",DATABASE!P5312)</f>
        <v/>
      </c>
      <c r="E5314" s="94">
        <f>IF(DATABASE!$X5312&lt;&gt;1,"",DATABASE!L5312)</f>
        <v/>
      </c>
      <c r="F5314" s="94">
        <f>IF(DATABASE!$X5312&lt;&gt;1,"",DATABASE!Q5312)</f>
        <v/>
      </c>
      <c r="G5314" s="94">
        <f>IF(DATABASE!$X5312&lt;&gt;1,"",DATABASE!C5312)</f>
        <v/>
      </c>
      <c r="H5314" s="94">
        <f>IF(DATABASE!$X5312&lt;&gt;1,"",DATABASE!D5312)</f>
        <v/>
      </c>
      <c r="I5314" s="93">
        <f>IF(DATABASE!$X5312&lt;&gt;1,"",DATABASE!S5312)</f>
        <v/>
      </c>
    </row>
    <row r="5315" ht="16.5" customHeight="1" s="111">
      <c r="A5315" s="92">
        <f>IF(DATABASE!$X5313&lt;&gt;1,"",DATABASE!B5313)</f>
        <v/>
      </c>
      <c r="B5315" s="93">
        <f>IF(DATABASE!$X5313&lt;&gt;1,"",DATABASE!M5313)</f>
        <v/>
      </c>
      <c r="C5315" s="94">
        <f>IF(DATABASE!$X5313&lt;&gt;1,"",DATABASE!A5313)</f>
        <v/>
      </c>
      <c r="D5315" s="94">
        <f>IF(DATABASE!$X5313&lt;&gt;1,"",DATABASE!P5313)</f>
        <v/>
      </c>
      <c r="E5315" s="94">
        <f>IF(DATABASE!$X5313&lt;&gt;1,"",DATABASE!L5313)</f>
        <v/>
      </c>
      <c r="F5315" s="94">
        <f>IF(DATABASE!$X5313&lt;&gt;1,"",DATABASE!Q5313)</f>
        <v/>
      </c>
      <c r="G5315" s="94">
        <f>IF(DATABASE!$X5313&lt;&gt;1,"",DATABASE!C5313)</f>
        <v/>
      </c>
      <c r="H5315" s="94">
        <f>IF(DATABASE!$X5313&lt;&gt;1,"",DATABASE!D5313)</f>
        <v/>
      </c>
      <c r="I5315" s="93">
        <f>IF(DATABASE!$X5313&lt;&gt;1,"",DATABASE!S5313)</f>
        <v/>
      </c>
    </row>
    <row r="5316" ht="16.5" customHeight="1" s="111">
      <c r="A5316" s="92">
        <f>IF(DATABASE!$X5314&lt;&gt;1,"",DATABASE!B5314)</f>
        <v/>
      </c>
      <c r="B5316" s="93">
        <f>IF(DATABASE!$X5314&lt;&gt;1,"",DATABASE!M5314)</f>
        <v/>
      </c>
      <c r="C5316" s="94">
        <f>IF(DATABASE!$X5314&lt;&gt;1,"",DATABASE!A5314)</f>
        <v/>
      </c>
      <c r="D5316" s="94">
        <f>IF(DATABASE!$X5314&lt;&gt;1,"",DATABASE!P5314)</f>
        <v/>
      </c>
      <c r="E5316" s="94">
        <f>IF(DATABASE!$X5314&lt;&gt;1,"",DATABASE!L5314)</f>
        <v/>
      </c>
      <c r="F5316" s="94">
        <f>IF(DATABASE!$X5314&lt;&gt;1,"",DATABASE!Q5314)</f>
        <v/>
      </c>
      <c r="G5316" s="94">
        <f>IF(DATABASE!$X5314&lt;&gt;1,"",DATABASE!C5314)</f>
        <v/>
      </c>
      <c r="H5316" s="94">
        <f>IF(DATABASE!$X5314&lt;&gt;1,"",DATABASE!D5314)</f>
        <v/>
      </c>
      <c r="I5316" s="93">
        <f>IF(DATABASE!$X5314&lt;&gt;1,"",DATABASE!S5314)</f>
        <v/>
      </c>
    </row>
    <row r="5317" ht="16.5" customHeight="1" s="111">
      <c r="A5317" s="92">
        <f>IF(DATABASE!$X5315&lt;&gt;1,"",DATABASE!B5315)</f>
        <v/>
      </c>
      <c r="B5317" s="93">
        <f>IF(DATABASE!$X5315&lt;&gt;1,"",DATABASE!M5315)</f>
        <v/>
      </c>
      <c r="C5317" s="94">
        <f>IF(DATABASE!$X5315&lt;&gt;1,"",DATABASE!A5315)</f>
        <v/>
      </c>
      <c r="D5317" s="94">
        <f>IF(DATABASE!$X5315&lt;&gt;1,"",DATABASE!P5315)</f>
        <v/>
      </c>
      <c r="E5317" s="94">
        <f>IF(DATABASE!$X5315&lt;&gt;1,"",DATABASE!L5315)</f>
        <v/>
      </c>
      <c r="F5317" s="94">
        <f>IF(DATABASE!$X5315&lt;&gt;1,"",DATABASE!Q5315)</f>
        <v/>
      </c>
      <c r="G5317" s="94">
        <f>IF(DATABASE!$X5315&lt;&gt;1,"",DATABASE!C5315)</f>
        <v/>
      </c>
      <c r="H5317" s="94">
        <f>IF(DATABASE!$X5315&lt;&gt;1,"",DATABASE!D5315)</f>
        <v/>
      </c>
      <c r="I5317" s="93">
        <f>IF(DATABASE!$X5315&lt;&gt;1,"",DATABASE!S5315)</f>
        <v/>
      </c>
    </row>
    <row r="5318" ht="16.5" customHeight="1" s="111">
      <c r="A5318" s="92">
        <f>IF(DATABASE!$X5316&lt;&gt;1,"",DATABASE!B5316)</f>
        <v/>
      </c>
      <c r="B5318" s="93">
        <f>IF(DATABASE!$X5316&lt;&gt;1,"",DATABASE!M5316)</f>
        <v/>
      </c>
      <c r="C5318" s="94">
        <f>IF(DATABASE!$X5316&lt;&gt;1,"",DATABASE!A5316)</f>
        <v/>
      </c>
      <c r="D5318" s="94">
        <f>IF(DATABASE!$X5316&lt;&gt;1,"",DATABASE!P5316)</f>
        <v/>
      </c>
      <c r="E5318" s="94">
        <f>IF(DATABASE!$X5316&lt;&gt;1,"",DATABASE!L5316)</f>
        <v/>
      </c>
      <c r="F5318" s="94">
        <f>IF(DATABASE!$X5316&lt;&gt;1,"",DATABASE!Q5316)</f>
        <v/>
      </c>
      <c r="G5318" s="94">
        <f>IF(DATABASE!$X5316&lt;&gt;1,"",DATABASE!C5316)</f>
        <v/>
      </c>
      <c r="H5318" s="94">
        <f>IF(DATABASE!$X5316&lt;&gt;1,"",DATABASE!D5316)</f>
        <v/>
      </c>
      <c r="I5318" s="93">
        <f>IF(DATABASE!$X5316&lt;&gt;1,"",DATABASE!S5316)</f>
        <v/>
      </c>
    </row>
    <row r="5319" ht="16.5" customHeight="1" s="111">
      <c r="A5319" s="92">
        <f>IF(DATABASE!$X5317&lt;&gt;1,"",DATABASE!B5317)</f>
        <v/>
      </c>
      <c r="B5319" s="93">
        <f>IF(DATABASE!$X5317&lt;&gt;1,"",DATABASE!M5317)</f>
        <v/>
      </c>
      <c r="C5319" s="94">
        <f>IF(DATABASE!$X5317&lt;&gt;1,"",DATABASE!A5317)</f>
        <v/>
      </c>
      <c r="D5319" s="94">
        <f>IF(DATABASE!$X5317&lt;&gt;1,"",DATABASE!P5317)</f>
        <v/>
      </c>
      <c r="E5319" s="94">
        <f>IF(DATABASE!$X5317&lt;&gt;1,"",DATABASE!L5317)</f>
        <v/>
      </c>
      <c r="F5319" s="94">
        <f>IF(DATABASE!$X5317&lt;&gt;1,"",DATABASE!Q5317)</f>
        <v/>
      </c>
      <c r="G5319" s="94">
        <f>IF(DATABASE!$X5317&lt;&gt;1,"",DATABASE!C5317)</f>
        <v/>
      </c>
      <c r="H5319" s="94">
        <f>IF(DATABASE!$X5317&lt;&gt;1,"",DATABASE!D5317)</f>
        <v/>
      </c>
      <c r="I5319" s="93">
        <f>IF(DATABASE!$X5317&lt;&gt;1,"",DATABASE!S5317)</f>
        <v/>
      </c>
    </row>
    <row r="5320" ht="16.5" customHeight="1" s="111">
      <c r="A5320" s="92">
        <f>IF(DATABASE!$X5318&lt;&gt;1,"",DATABASE!B5318)</f>
        <v/>
      </c>
      <c r="B5320" s="93">
        <f>IF(DATABASE!$X5318&lt;&gt;1,"",DATABASE!M5318)</f>
        <v/>
      </c>
      <c r="C5320" s="94">
        <f>IF(DATABASE!$X5318&lt;&gt;1,"",DATABASE!A5318)</f>
        <v/>
      </c>
      <c r="D5320" s="94">
        <f>IF(DATABASE!$X5318&lt;&gt;1,"",DATABASE!P5318)</f>
        <v/>
      </c>
      <c r="E5320" s="94">
        <f>IF(DATABASE!$X5318&lt;&gt;1,"",DATABASE!L5318)</f>
        <v/>
      </c>
      <c r="F5320" s="94">
        <f>IF(DATABASE!$X5318&lt;&gt;1,"",DATABASE!Q5318)</f>
        <v/>
      </c>
      <c r="G5320" s="94">
        <f>IF(DATABASE!$X5318&lt;&gt;1,"",DATABASE!C5318)</f>
        <v/>
      </c>
      <c r="H5320" s="94">
        <f>IF(DATABASE!$X5318&lt;&gt;1,"",DATABASE!D5318)</f>
        <v/>
      </c>
      <c r="I5320" s="93">
        <f>IF(DATABASE!$X5318&lt;&gt;1,"",DATABASE!S5318)</f>
        <v/>
      </c>
    </row>
    <row r="5321" ht="16.5" customHeight="1" s="111">
      <c r="A5321" s="92">
        <f>IF(DATABASE!$X5319&lt;&gt;1,"",DATABASE!B5319)</f>
        <v/>
      </c>
      <c r="B5321" s="93">
        <f>IF(DATABASE!$X5319&lt;&gt;1,"",DATABASE!M5319)</f>
        <v/>
      </c>
      <c r="C5321" s="94">
        <f>IF(DATABASE!$X5319&lt;&gt;1,"",DATABASE!A5319)</f>
        <v/>
      </c>
      <c r="D5321" s="94">
        <f>IF(DATABASE!$X5319&lt;&gt;1,"",DATABASE!P5319)</f>
        <v/>
      </c>
      <c r="E5321" s="94">
        <f>IF(DATABASE!$X5319&lt;&gt;1,"",DATABASE!L5319)</f>
        <v/>
      </c>
      <c r="F5321" s="94">
        <f>IF(DATABASE!$X5319&lt;&gt;1,"",DATABASE!Q5319)</f>
        <v/>
      </c>
      <c r="G5321" s="94">
        <f>IF(DATABASE!$X5319&lt;&gt;1,"",DATABASE!C5319)</f>
        <v/>
      </c>
      <c r="H5321" s="94">
        <f>IF(DATABASE!$X5319&lt;&gt;1,"",DATABASE!D5319)</f>
        <v/>
      </c>
      <c r="I5321" s="93">
        <f>IF(DATABASE!$X5319&lt;&gt;1,"",DATABASE!S5319)</f>
        <v/>
      </c>
    </row>
    <row r="5322" ht="16.5" customHeight="1" s="111">
      <c r="A5322" s="92">
        <f>IF(DATABASE!$X5320&lt;&gt;1,"",DATABASE!B5320)</f>
        <v/>
      </c>
      <c r="B5322" s="93">
        <f>IF(DATABASE!$X5320&lt;&gt;1,"",DATABASE!M5320)</f>
        <v/>
      </c>
      <c r="C5322" s="94">
        <f>IF(DATABASE!$X5320&lt;&gt;1,"",DATABASE!A5320)</f>
        <v/>
      </c>
      <c r="D5322" s="94">
        <f>IF(DATABASE!$X5320&lt;&gt;1,"",DATABASE!P5320)</f>
        <v/>
      </c>
      <c r="E5322" s="94">
        <f>IF(DATABASE!$X5320&lt;&gt;1,"",DATABASE!L5320)</f>
        <v/>
      </c>
      <c r="F5322" s="94">
        <f>IF(DATABASE!$X5320&lt;&gt;1,"",DATABASE!Q5320)</f>
        <v/>
      </c>
      <c r="G5322" s="94">
        <f>IF(DATABASE!$X5320&lt;&gt;1,"",DATABASE!C5320)</f>
        <v/>
      </c>
      <c r="H5322" s="94">
        <f>IF(DATABASE!$X5320&lt;&gt;1,"",DATABASE!D5320)</f>
        <v/>
      </c>
      <c r="I5322" s="93">
        <f>IF(DATABASE!$X5320&lt;&gt;1,"",DATABASE!S5320)</f>
        <v/>
      </c>
    </row>
    <row r="5323" ht="16.5" customHeight="1" s="111">
      <c r="A5323" s="92">
        <f>IF(DATABASE!$X5321&lt;&gt;1,"",DATABASE!B5321)</f>
        <v/>
      </c>
      <c r="B5323" s="93">
        <f>IF(DATABASE!$X5321&lt;&gt;1,"",DATABASE!M5321)</f>
        <v/>
      </c>
      <c r="C5323" s="94">
        <f>IF(DATABASE!$X5321&lt;&gt;1,"",DATABASE!A5321)</f>
        <v/>
      </c>
      <c r="D5323" s="94">
        <f>IF(DATABASE!$X5321&lt;&gt;1,"",DATABASE!P5321)</f>
        <v/>
      </c>
      <c r="E5323" s="94">
        <f>IF(DATABASE!$X5321&lt;&gt;1,"",DATABASE!L5321)</f>
        <v/>
      </c>
      <c r="F5323" s="94">
        <f>IF(DATABASE!$X5321&lt;&gt;1,"",DATABASE!Q5321)</f>
        <v/>
      </c>
      <c r="G5323" s="94">
        <f>IF(DATABASE!$X5321&lt;&gt;1,"",DATABASE!C5321)</f>
        <v/>
      </c>
      <c r="H5323" s="94">
        <f>IF(DATABASE!$X5321&lt;&gt;1,"",DATABASE!D5321)</f>
        <v/>
      </c>
      <c r="I5323" s="93">
        <f>IF(DATABASE!$X5321&lt;&gt;1,"",DATABASE!S5321)</f>
        <v/>
      </c>
    </row>
    <row r="5324" ht="16.5" customHeight="1" s="111">
      <c r="A5324" s="92">
        <f>IF(DATABASE!$X5322&lt;&gt;1,"",DATABASE!B5322)</f>
        <v/>
      </c>
      <c r="B5324" s="93">
        <f>IF(DATABASE!$X5322&lt;&gt;1,"",DATABASE!M5322)</f>
        <v/>
      </c>
      <c r="C5324" s="94">
        <f>IF(DATABASE!$X5322&lt;&gt;1,"",DATABASE!A5322)</f>
        <v/>
      </c>
      <c r="D5324" s="94">
        <f>IF(DATABASE!$X5322&lt;&gt;1,"",DATABASE!P5322)</f>
        <v/>
      </c>
      <c r="E5324" s="94">
        <f>IF(DATABASE!$X5322&lt;&gt;1,"",DATABASE!L5322)</f>
        <v/>
      </c>
      <c r="F5324" s="94">
        <f>IF(DATABASE!$X5322&lt;&gt;1,"",DATABASE!Q5322)</f>
        <v/>
      </c>
      <c r="G5324" s="94">
        <f>IF(DATABASE!$X5322&lt;&gt;1,"",DATABASE!C5322)</f>
        <v/>
      </c>
      <c r="H5324" s="94">
        <f>IF(DATABASE!$X5322&lt;&gt;1,"",DATABASE!D5322)</f>
        <v/>
      </c>
      <c r="I5324" s="93">
        <f>IF(DATABASE!$X5322&lt;&gt;1,"",DATABASE!S5322)</f>
        <v/>
      </c>
    </row>
    <row r="5325" ht="16.5" customHeight="1" s="111">
      <c r="A5325" s="92">
        <f>IF(DATABASE!$X5323&lt;&gt;1,"",DATABASE!B5323)</f>
        <v/>
      </c>
      <c r="B5325" s="93">
        <f>IF(DATABASE!$X5323&lt;&gt;1,"",DATABASE!M5323)</f>
        <v/>
      </c>
      <c r="C5325" s="94">
        <f>IF(DATABASE!$X5323&lt;&gt;1,"",DATABASE!A5323)</f>
        <v/>
      </c>
      <c r="D5325" s="94">
        <f>IF(DATABASE!$X5323&lt;&gt;1,"",DATABASE!P5323)</f>
        <v/>
      </c>
      <c r="E5325" s="94">
        <f>IF(DATABASE!$X5323&lt;&gt;1,"",DATABASE!L5323)</f>
        <v/>
      </c>
      <c r="F5325" s="94">
        <f>IF(DATABASE!$X5323&lt;&gt;1,"",DATABASE!Q5323)</f>
        <v/>
      </c>
      <c r="G5325" s="94">
        <f>IF(DATABASE!$X5323&lt;&gt;1,"",DATABASE!C5323)</f>
        <v/>
      </c>
      <c r="H5325" s="94">
        <f>IF(DATABASE!$X5323&lt;&gt;1,"",DATABASE!D5323)</f>
        <v/>
      </c>
      <c r="I5325" s="93">
        <f>IF(DATABASE!$X5323&lt;&gt;1,"",DATABASE!S5323)</f>
        <v/>
      </c>
    </row>
    <row r="5326" ht="16.5" customHeight="1" s="111">
      <c r="A5326" s="92">
        <f>IF(DATABASE!$X5324&lt;&gt;1,"",DATABASE!B5324)</f>
        <v/>
      </c>
      <c r="B5326" s="93">
        <f>IF(DATABASE!$X5324&lt;&gt;1,"",DATABASE!M5324)</f>
        <v/>
      </c>
      <c r="C5326" s="94">
        <f>IF(DATABASE!$X5324&lt;&gt;1,"",DATABASE!A5324)</f>
        <v/>
      </c>
      <c r="D5326" s="94">
        <f>IF(DATABASE!$X5324&lt;&gt;1,"",DATABASE!P5324)</f>
        <v/>
      </c>
      <c r="E5326" s="94">
        <f>IF(DATABASE!$X5324&lt;&gt;1,"",DATABASE!L5324)</f>
        <v/>
      </c>
      <c r="F5326" s="94">
        <f>IF(DATABASE!$X5324&lt;&gt;1,"",DATABASE!Q5324)</f>
        <v/>
      </c>
      <c r="G5326" s="94">
        <f>IF(DATABASE!$X5324&lt;&gt;1,"",DATABASE!C5324)</f>
        <v/>
      </c>
      <c r="H5326" s="94">
        <f>IF(DATABASE!$X5324&lt;&gt;1,"",DATABASE!D5324)</f>
        <v/>
      </c>
      <c r="I5326" s="93">
        <f>IF(DATABASE!$X5324&lt;&gt;1,"",DATABASE!S5324)</f>
        <v/>
      </c>
    </row>
    <row r="5327" ht="16.5" customHeight="1" s="111">
      <c r="A5327" s="92">
        <f>IF(DATABASE!$X5325&lt;&gt;1,"",DATABASE!B5325)</f>
        <v/>
      </c>
      <c r="B5327" s="93">
        <f>IF(DATABASE!$X5325&lt;&gt;1,"",DATABASE!M5325)</f>
        <v/>
      </c>
      <c r="C5327" s="94">
        <f>IF(DATABASE!$X5325&lt;&gt;1,"",DATABASE!A5325)</f>
        <v/>
      </c>
      <c r="D5327" s="94">
        <f>IF(DATABASE!$X5325&lt;&gt;1,"",DATABASE!P5325)</f>
        <v/>
      </c>
      <c r="E5327" s="94">
        <f>IF(DATABASE!$X5325&lt;&gt;1,"",DATABASE!L5325)</f>
        <v/>
      </c>
      <c r="F5327" s="94">
        <f>IF(DATABASE!$X5325&lt;&gt;1,"",DATABASE!Q5325)</f>
        <v/>
      </c>
      <c r="G5327" s="94">
        <f>IF(DATABASE!$X5325&lt;&gt;1,"",DATABASE!C5325)</f>
        <v/>
      </c>
      <c r="H5327" s="94">
        <f>IF(DATABASE!$X5325&lt;&gt;1,"",DATABASE!D5325)</f>
        <v/>
      </c>
      <c r="I5327" s="93">
        <f>IF(DATABASE!$X5325&lt;&gt;1,"",DATABASE!S5325)</f>
        <v/>
      </c>
    </row>
    <row r="5328" ht="16.5" customHeight="1" s="111">
      <c r="A5328" s="92">
        <f>IF(DATABASE!$X5326&lt;&gt;1,"",DATABASE!B5326)</f>
        <v/>
      </c>
      <c r="B5328" s="93">
        <f>IF(DATABASE!$X5326&lt;&gt;1,"",DATABASE!M5326)</f>
        <v/>
      </c>
      <c r="C5328" s="94">
        <f>IF(DATABASE!$X5326&lt;&gt;1,"",DATABASE!A5326)</f>
        <v/>
      </c>
      <c r="D5328" s="94">
        <f>IF(DATABASE!$X5326&lt;&gt;1,"",DATABASE!P5326)</f>
        <v/>
      </c>
      <c r="E5328" s="94">
        <f>IF(DATABASE!$X5326&lt;&gt;1,"",DATABASE!L5326)</f>
        <v/>
      </c>
      <c r="F5328" s="94">
        <f>IF(DATABASE!$X5326&lt;&gt;1,"",DATABASE!Q5326)</f>
        <v/>
      </c>
      <c r="G5328" s="94">
        <f>IF(DATABASE!$X5326&lt;&gt;1,"",DATABASE!C5326)</f>
        <v/>
      </c>
      <c r="H5328" s="94">
        <f>IF(DATABASE!$X5326&lt;&gt;1,"",DATABASE!D5326)</f>
        <v/>
      </c>
      <c r="I5328" s="93">
        <f>IF(DATABASE!$X5326&lt;&gt;1,"",DATABASE!S5326)</f>
        <v/>
      </c>
    </row>
    <row r="5329" ht="16.5" customHeight="1" s="111">
      <c r="A5329" s="92">
        <f>IF(DATABASE!$X5327&lt;&gt;1,"",DATABASE!B5327)</f>
        <v/>
      </c>
      <c r="B5329" s="93">
        <f>IF(DATABASE!$X5327&lt;&gt;1,"",DATABASE!M5327)</f>
        <v/>
      </c>
      <c r="C5329" s="94">
        <f>IF(DATABASE!$X5327&lt;&gt;1,"",DATABASE!A5327)</f>
        <v/>
      </c>
      <c r="D5329" s="94">
        <f>IF(DATABASE!$X5327&lt;&gt;1,"",DATABASE!P5327)</f>
        <v/>
      </c>
      <c r="E5329" s="94">
        <f>IF(DATABASE!$X5327&lt;&gt;1,"",DATABASE!L5327)</f>
        <v/>
      </c>
      <c r="F5329" s="94">
        <f>IF(DATABASE!$X5327&lt;&gt;1,"",DATABASE!Q5327)</f>
        <v/>
      </c>
      <c r="G5329" s="94">
        <f>IF(DATABASE!$X5327&lt;&gt;1,"",DATABASE!C5327)</f>
        <v/>
      </c>
      <c r="H5329" s="94">
        <f>IF(DATABASE!$X5327&lt;&gt;1,"",DATABASE!D5327)</f>
        <v/>
      </c>
      <c r="I5329" s="93">
        <f>IF(DATABASE!$X5327&lt;&gt;1,"",DATABASE!S5327)</f>
        <v/>
      </c>
    </row>
    <row r="5330" ht="16.5" customHeight="1" s="111">
      <c r="A5330" s="92">
        <f>IF(DATABASE!$X5328&lt;&gt;1,"",DATABASE!B5328)</f>
        <v/>
      </c>
      <c r="B5330" s="93">
        <f>IF(DATABASE!$X5328&lt;&gt;1,"",DATABASE!M5328)</f>
        <v/>
      </c>
      <c r="C5330" s="94">
        <f>IF(DATABASE!$X5328&lt;&gt;1,"",DATABASE!A5328)</f>
        <v/>
      </c>
      <c r="D5330" s="94">
        <f>IF(DATABASE!$X5328&lt;&gt;1,"",DATABASE!P5328)</f>
        <v/>
      </c>
      <c r="E5330" s="94">
        <f>IF(DATABASE!$X5328&lt;&gt;1,"",DATABASE!L5328)</f>
        <v/>
      </c>
      <c r="F5330" s="94">
        <f>IF(DATABASE!$X5328&lt;&gt;1,"",DATABASE!Q5328)</f>
        <v/>
      </c>
      <c r="G5330" s="94">
        <f>IF(DATABASE!$X5328&lt;&gt;1,"",DATABASE!C5328)</f>
        <v/>
      </c>
      <c r="H5330" s="94">
        <f>IF(DATABASE!$X5328&lt;&gt;1,"",DATABASE!D5328)</f>
        <v/>
      </c>
      <c r="I5330" s="93">
        <f>IF(DATABASE!$X5328&lt;&gt;1,"",DATABASE!S5328)</f>
        <v/>
      </c>
    </row>
    <row r="5331" ht="16.5" customHeight="1" s="111">
      <c r="A5331" s="92">
        <f>IF(DATABASE!$X5329&lt;&gt;1,"",DATABASE!B5329)</f>
        <v/>
      </c>
      <c r="B5331" s="93">
        <f>IF(DATABASE!$X5329&lt;&gt;1,"",DATABASE!M5329)</f>
        <v/>
      </c>
      <c r="C5331" s="94">
        <f>IF(DATABASE!$X5329&lt;&gt;1,"",DATABASE!A5329)</f>
        <v/>
      </c>
      <c r="D5331" s="94">
        <f>IF(DATABASE!$X5329&lt;&gt;1,"",DATABASE!P5329)</f>
        <v/>
      </c>
      <c r="E5331" s="94">
        <f>IF(DATABASE!$X5329&lt;&gt;1,"",DATABASE!L5329)</f>
        <v/>
      </c>
      <c r="F5331" s="94">
        <f>IF(DATABASE!$X5329&lt;&gt;1,"",DATABASE!Q5329)</f>
        <v/>
      </c>
      <c r="G5331" s="94">
        <f>IF(DATABASE!$X5329&lt;&gt;1,"",DATABASE!C5329)</f>
        <v/>
      </c>
      <c r="H5331" s="94">
        <f>IF(DATABASE!$X5329&lt;&gt;1,"",DATABASE!D5329)</f>
        <v/>
      </c>
      <c r="I5331" s="93">
        <f>IF(DATABASE!$X5329&lt;&gt;1,"",DATABASE!S5329)</f>
        <v/>
      </c>
    </row>
    <row r="5332" ht="16.5" customHeight="1" s="111">
      <c r="A5332" s="92">
        <f>IF(DATABASE!$X5330&lt;&gt;1,"",DATABASE!B5330)</f>
        <v/>
      </c>
      <c r="B5332" s="93">
        <f>IF(DATABASE!$X5330&lt;&gt;1,"",DATABASE!M5330)</f>
        <v/>
      </c>
      <c r="C5332" s="94">
        <f>IF(DATABASE!$X5330&lt;&gt;1,"",DATABASE!A5330)</f>
        <v/>
      </c>
      <c r="D5332" s="94">
        <f>IF(DATABASE!$X5330&lt;&gt;1,"",DATABASE!P5330)</f>
        <v/>
      </c>
      <c r="E5332" s="94">
        <f>IF(DATABASE!$X5330&lt;&gt;1,"",DATABASE!L5330)</f>
        <v/>
      </c>
      <c r="F5332" s="94">
        <f>IF(DATABASE!$X5330&lt;&gt;1,"",DATABASE!Q5330)</f>
        <v/>
      </c>
      <c r="G5332" s="94">
        <f>IF(DATABASE!$X5330&lt;&gt;1,"",DATABASE!C5330)</f>
        <v/>
      </c>
      <c r="H5332" s="94">
        <f>IF(DATABASE!$X5330&lt;&gt;1,"",DATABASE!D5330)</f>
        <v/>
      </c>
      <c r="I5332" s="93">
        <f>IF(DATABASE!$X5330&lt;&gt;1,"",DATABASE!S5330)</f>
        <v/>
      </c>
    </row>
    <row r="5333" ht="16.5" customHeight="1" s="111">
      <c r="A5333" s="92">
        <f>IF(DATABASE!$X5331&lt;&gt;1,"",DATABASE!B5331)</f>
        <v/>
      </c>
      <c r="B5333" s="93">
        <f>IF(DATABASE!$X5331&lt;&gt;1,"",DATABASE!M5331)</f>
        <v/>
      </c>
      <c r="C5333" s="94">
        <f>IF(DATABASE!$X5331&lt;&gt;1,"",DATABASE!A5331)</f>
        <v/>
      </c>
      <c r="D5333" s="94">
        <f>IF(DATABASE!$X5331&lt;&gt;1,"",DATABASE!P5331)</f>
        <v/>
      </c>
      <c r="E5333" s="94">
        <f>IF(DATABASE!$X5331&lt;&gt;1,"",DATABASE!L5331)</f>
        <v/>
      </c>
      <c r="F5333" s="94">
        <f>IF(DATABASE!$X5331&lt;&gt;1,"",DATABASE!Q5331)</f>
        <v/>
      </c>
      <c r="G5333" s="94">
        <f>IF(DATABASE!$X5331&lt;&gt;1,"",DATABASE!C5331)</f>
        <v/>
      </c>
      <c r="H5333" s="94">
        <f>IF(DATABASE!$X5331&lt;&gt;1,"",DATABASE!D5331)</f>
        <v/>
      </c>
      <c r="I5333" s="93">
        <f>IF(DATABASE!$X5331&lt;&gt;1,"",DATABASE!S5331)</f>
        <v/>
      </c>
    </row>
    <row r="5334" ht="16.5" customHeight="1" s="111">
      <c r="A5334" s="92">
        <f>IF(DATABASE!$X5332&lt;&gt;1,"",DATABASE!B5332)</f>
        <v/>
      </c>
      <c r="B5334" s="93">
        <f>IF(DATABASE!$X5332&lt;&gt;1,"",DATABASE!M5332)</f>
        <v/>
      </c>
      <c r="C5334" s="94">
        <f>IF(DATABASE!$X5332&lt;&gt;1,"",DATABASE!A5332)</f>
        <v/>
      </c>
      <c r="D5334" s="94">
        <f>IF(DATABASE!$X5332&lt;&gt;1,"",DATABASE!P5332)</f>
        <v/>
      </c>
      <c r="E5334" s="94">
        <f>IF(DATABASE!$X5332&lt;&gt;1,"",DATABASE!L5332)</f>
        <v/>
      </c>
      <c r="F5334" s="94">
        <f>IF(DATABASE!$X5332&lt;&gt;1,"",DATABASE!Q5332)</f>
        <v/>
      </c>
      <c r="G5334" s="94">
        <f>IF(DATABASE!$X5332&lt;&gt;1,"",DATABASE!C5332)</f>
        <v/>
      </c>
      <c r="H5334" s="94">
        <f>IF(DATABASE!$X5332&lt;&gt;1,"",DATABASE!D5332)</f>
        <v/>
      </c>
      <c r="I5334" s="93">
        <f>IF(DATABASE!$X5332&lt;&gt;1,"",DATABASE!S5332)</f>
        <v/>
      </c>
    </row>
    <row r="5335" ht="16.5" customHeight="1" s="111">
      <c r="A5335" s="92">
        <f>IF(DATABASE!$X5333&lt;&gt;1,"",DATABASE!B5333)</f>
        <v/>
      </c>
      <c r="B5335" s="93">
        <f>IF(DATABASE!$X5333&lt;&gt;1,"",DATABASE!M5333)</f>
        <v/>
      </c>
      <c r="C5335" s="94">
        <f>IF(DATABASE!$X5333&lt;&gt;1,"",DATABASE!A5333)</f>
        <v/>
      </c>
      <c r="D5335" s="94">
        <f>IF(DATABASE!$X5333&lt;&gt;1,"",DATABASE!P5333)</f>
        <v/>
      </c>
      <c r="E5335" s="94">
        <f>IF(DATABASE!$X5333&lt;&gt;1,"",DATABASE!L5333)</f>
        <v/>
      </c>
      <c r="F5335" s="94">
        <f>IF(DATABASE!$X5333&lt;&gt;1,"",DATABASE!Q5333)</f>
        <v/>
      </c>
      <c r="G5335" s="94">
        <f>IF(DATABASE!$X5333&lt;&gt;1,"",DATABASE!C5333)</f>
        <v/>
      </c>
      <c r="H5335" s="94">
        <f>IF(DATABASE!$X5333&lt;&gt;1,"",DATABASE!D5333)</f>
        <v/>
      </c>
      <c r="I5335" s="93">
        <f>IF(DATABASE!$X5333&lt;&gt;1,"",DATABASE!S5333)</f>
        <v/>
      </c>
    </row>
    <row r="5336" ht="16.5" customHeight="1" s="111">
      <c r="A5336" s="92">
        <f>IF(DATABASE!$X5334&lt;&gt;1,"",DATABASE!B5334)</f>
        <v/>
      </c>
      <c r="B5336" s="93">
        <f>IF(DATABASE!$X5334&lt;&gt;1,"",DATABASE!M5334)</f>
        <v/>
      </c>
      <c r="C5336" s="94">
        <f>IF(DATABASE!$X5334&lt;&gt;1,"",DATABASE!A5334)</f>
        <v/>
      </c>
      <c r="D5336" s="94">
        <f>IF(DATABASE!$X5334&lt;&gt;1,"",DATABASE!P5334)</f>
        <v/>
      </c>
      <c r="E5336" s="94">
        <f>IF(DATABASE!$X5334&lt;&gt;1,"",DATABASE!L5334)</f>
        <v/>
      </c>
      <c r="F5336" s="94">
        <f>IF(DATABASE!$X5334&lt;&gt;1,"",DATABASE!Q5334)</f>
        <v/>
      </c>
      <c r="G5336" s="94">
        <f>IF(DATABASE!$X5334&lt;&gt;1,"",DATABASE!C5334)</f>
        <v/>
      </c>
      <c r="H5336" s="94">
        <f>IF(DATABASE!$X5334&lt;&gt;1,"",DATABASE!D5334)</f>
        <v/>
      </c>
      <c r="I5336" s="93">
        <f>IF(DATABASE!$X5334&lt;&gt;1,"",DATABASE!S5334)</f>
        <v/>
      </c>
    </row>
    <row r="5337" ht="16.5" customHeight="1" s="111">
      <c r="A5337" s="92">
        <f>IF(DATABASE!$X5335&lt;&gt;1,"",DATABASE!B5335)</f>
        <v/>
      </c>
      <c r="B5337" s="93">
        <f>IF(DATABASE!$X5335&lt;&gt;1,"",DATABASE!M5335)</f>
        <v/>
      </c>
      <c r="C5337" s="94">
        <f>IF(DATABASE!$X5335&lt;&gt;1,"",DATABASE!A5335)</f>
        <v/>
      </c>
      <c r="D5337" s="94">
        <f>IF(DATABASE!$X5335&lt;&gt;1,"",DATABASE!P5335)</f>
        <v/>
      </c>
      <c r="E5337" s="94">
        <f>IF(DATABASE!$X5335&lt;&gt;1,"",DATABASE!L5335)</f>
        <v/>
      </c>
      <c r="F5337" s="94">
        <f>IF(DATABASE!$X5335&lt;&gt;1,"",DATABASE!Q5335)</f>
        <v/>
      </c>
      <c r="G5337" s="94">
        <f>IF(DATABASE!$X5335&lt;&gt;1,"",DATABASE!C5335)</f>
        <v/>
      </c>
      <c r="H5337" s="94">
        <f>IF(DATABASE!$X5335&lt;&gt;1,"",DATABASE!D5335)</f>
        <v/>
      </c>
      <c r="I5337" s="93">
        <f>IF(DATABASE!$X5335&lt;&gt;1,"",DATABASE!S5335)</f>
        <v/>
      </c>
    </row>
    <row r="5338" ht="16.5" customHeight="1" s="111">
      <c r="A5338" s="92">
        <f>IF(DATABASE!$X5336&lt;&gt;1,"",DATABASE!B5336)</f>
        <v/>
      </c>
      <c r="B5338" s="93">
        <f>IF(DATABASE!$X5336&lt;&gt;1,"",DATABASE!M5336)</f>
        <v/>
      </c>
      <c r="C5338" s="94">
        <f>IF(DATABASE!$X5336&lt;&gt;1,"",DATABASE!A5336)</f>
        <v/>
      </c>
      <c r="D5338" s="94">
        <f>IF(DATABASE!$X5336&lt;&gt;1,"",DATABASE!P5336)</f>
        <v/>
      </c>
      <c r="E5338" s="94">
        <f>IF(DATABASE!$X5336&lt;&gt;1,"",DATABASE!L5336)</f>
        <v/>
      </c>
      <c r="F5338" s="94">
        <f>IF(DATABASE!$X5336&lt;&gt;1,"",DATABASE!Q5336)</f>
        <v/>
      </c>
      <c r="G5338" s="94">
        <f>IF(DATABASE!$X5336&lt;&gt;1,"",DATABASE!C5336)</f>
        <v/>
      </c>
      <c r="H5338" s="94">
        <f>IF(DATABASE!$X5336&lt;&gt;1,"",DATABASE!D5336)</f>
        <v/>
      </c>
      <c r="I5338" s="93">
        <f>IF(DATABASE!$X5336&lt;&gt;1,"",DATABASE!S5336)</f>
        <v/>
      </c>
    </row>
    <row r="5339" ht="16.5" customHeight="1" s="111">
      <c r="A5339" s="92">
        <f>IF(DATABASE!$X5337&lt;&gt;1,"",DATABASE!B5337)</f>
        <v/>
      </c>
      <c r="B5339" s="93">
        <f>IF(DATABASE!$X5337&lt;&gt;1,"",DATABASE!M5337)</f>
        <v/>
      </c>
      <c r="C5339" s="94">
        <f>IF(DATABASE!$X5337&lt;&gt;1,"",DATABASE!A5337)</f>
        <v/>
      </c>
      <c r="D5339" s="94">
        <f>IF(DATABASE!$X5337&lt;&gt;1,"",DATABASE!P5337)</f>
        <v/>
      </c>
      <c r="E5339" s="94">
        <f>IF(DATABASE!$X5337&lt;&gt;1,"",DATABASE!L5337)</f>
        <v/>
      </c>
      <c r="F5339" s="94">
        <f>IF(DATABASE!$X5337&lt;&gt;1,"",DATABASE!Q5337)</f>
        <v/>
      </c>
      <c r="G5339" s="94">
        <f>IF(DATABASE!$X5337&lt;&gt;1,"",DATABASE!C5337)</f>
        <v/>
      </c>
      <c r="H5339" s="94">
        <f>IF(DATABASE!$X5337&lt;&gt;1,"",DATABASE!D5337)</f>
        <v/>
      </c>
      <c r="I5339" s="93">
        <f>IF(DATABASE!$X5337&lt;&gt;1,"",DATABASE!S5337)</f>
        <v/>
      </c>
    </row>
    <row r="5340" ht="16.5" customHeight="1" s="111">
      <c r="A5340" s="92">
        <f>IF(DATABASE!$X5338&lt;&gt;1,"",DATABASE!B5338)</f>
        <v/>
      </c>
      <c r="B5340" s="93">
        <f>IF(DATABASE!$X5338&lt;&gt;1,"",DATABASE!M5338)</f>
        <v/>
      </c>
      <c r="C5340" s="94">
        <f>IF(DATABASE!$X5338&lt;&gt;1,"",DATABASE!A5338)</f>
        <v/>
      </c>
      <c r="D5340" s="94">
        <f>IF(DATABASE!$X5338&lt;&gt;1,"",DATABASE!P5338)</f>
        <v/>
      </c>
      <c r="E5340" s="94">
        <f>IF(DATABASE!$X5338&lt;&gt;1,"",DATABASE!L5338)</f>
        <v/>
      </c>
      <c r="F5340" s="94">
        <f>IF(DATABASE!$X5338&lt;&gt;1,"",DATABASE!Q5338)</f>
        <v/>
      </c>
      <c r="G5340" s="94">
        <f>IF(DATABASE!$X5338&lt;&gt;1,"",DATABASE!C5338)</f>
        <v/>
      </c>
      <c r="H5340" s="94">
        <f>IF(DATABASE!$X5338&lt;&gt;1,"",DATABASE!D5338)</f>
        <v/>
      </c>
      <c r="I5340" s="93">
        <f>IF(DATABASE!$X5338&lt;&gt;1,"",DATABASE!S5338)</f>
        <v/>
      </c>
    </row>
    <row r="5341" ht="16.5" customHeight="1" s="111">
      <c r="A5341" s="92">
        <f>IF(DATABASE!$X5339&lt;&gt;1,"",DATABASE!B5339)</f>
        <v/>
      </c>
      <c r="B5341" s="93">
        <f>IF(DATABASE!$X5339&lt;&gt;1,"",DATABASE!M5339)</f>
        <v/>
      </c>
      <c r="C5341" s="94">
        <f>IF(DATABASE!$X5339&lt;&gt;1,"",DATABASE!A5339)</f>
        <v/>
      </c>
      <c r="D5341" s="94">
        <f>IF(DATABASE!$X5339&lt;&gt;1,"",DATABASE!P5339)</f>
        <v/>
      </c>
      <c r="E5341" s="94">
        <f>IF(DATABASE!$X5339&lt;&gt;1,"",DATABASE!L5339)</f>
        <v/>
      </c>
      <c r="F5341" s="94">
        <f>IF(DATABASE!$X5339&lt;&gt;1,"",DATABASE!Q5339)</f>
        <v/>
      </c>
      <c r="G5341" s="94">
        <f>IF(DATABASE!$X5339&lt;&gt;1,"",DATABASE!C5339)</f>
        <v/>
      </c>
      <c r="H5341" s="94">
        <f>IF(DATABASE!$X5339&lt;&gt;1,"",DATABASE!D5339)</f>
        <v/>
      </c>
      <c r="I5341" s="93">
        <f>IF(DATABASE!$X5339&lt;&gt;1,"",DATABASE!S5339)</f>
        <v/>
      </c>
    </row>
    <row r="5342" ht="16.5" customHeight="1" s="111">
      <c r="A5342" s="92">
        <f>IF(DATABASE!$X5340&lt;&gt;1,"",DATABASE!B5340)</f>
        <v/>
      </c>
      <c r="B5342" s="93">
        <f>IF(DATABASE!$X5340&lt;&gt;1,"",DATABASE!M5340)</f>
        <v/>
      </c>
      <c r="C5342" s="94">
        <f>IF(DATABASE!$X5340&lt;&gt;1,"",DATABASE!A5340)</f>
        <v/>
      </c>
      <c r="D5342" s="94">
        <f>IF(DATABASE!$X5340&lt;&gt;1,"",DATABASE!P5340)</f>
        <v/>
      </c>
      <c r="E5342" s="94">
        <f>IF(DATABASE!$X5340&lt;&gt;1,"",DATABASE!L5340)</f>
        <v/>
      </c>
      <c r="F5342" s="94">
        <f>IF(DATABASE!$X5340&lt;&gt;1,"",DATABASE!Q5340)</f>
        <v/>
      </c>
      <c r="G5342" s="94">
        <f>IF(DATABASE!$X5340&lt;&gt;1,"",DATABASE!C5340)</f>
        <v/>
      </c>
      <c r="H5342" s="94">
        <f>IF(DATABASE!$X5340&lt;&gt;1,"",DATABASE!D5340)</f>
        <v/>
      </c>
      <c r="I5342" s="93">
        <f>IF(DATABASE!$X5340&lt;&gt;1,"",DATABASE!S5340)</f>
        <v/>
      </c>
    </row>
    <row r="5343" ht="16.5" customHeight="1" s="111">
      <c r="A5343" s="92">
        <f>IF(DATABASE!$X5341&lt;&gt;1,"",DATABASE!B5341)</f>
        <v/>
      </c>
      <c r="B5343" s="93">
        <f>IF(DATABASE!$X5341&lt;&gt;1,"",DATABASE!M5341)</f>
        <v/>
      </c>
      <c r="C5343" s="94">
        <f>IF(DATABASE!$X5341&lt;&gt;1,"",DATABASE!A5341)</f>
        <v/>
      </c>
      <c r="D5343" s="94">
        <f>IF(DATABASE!$X5341&lt;&gt;1,"",DATABASE!P5341)</f>
        <v/>
      </c>
      <c r="E5343" s="94">
        <f>IF(DATABASE!$X5341&lt;&gt;1,"",DATABASE!L5341)</f>
        <v/>
      </c>
      <c r="F5343" s="94">
        <f>IF(DATABASE!$X5341&lt;&gt;1,"",DATABASE!Q5341)</f>
        <v/>
      </c>
      <c r="G5343" s="94">
        <f>IF(DATABASE!$X5341&lt;&gt;1,"",DATABASE!C5341)</f>
        <v/>
      </c>
      <c r="H5343" s="94">
        <f>IF(DATABASE!$X5341&lt;&gt;1,"",DATABASE!D5341)</f>
        <v/>
      </c>
      <c r="I5343" s="93">
        <f>IF(DATABASE!$X5341&lt;&gt;1,"",DATABASE!S5341)</f>
        <v/>
      </c>
    </row>
    <row r="5344" ht="16.5" customHeight="1" s="111">
      <c r="A5344" s="92">
        <f>IF(DATABASE!$X5342&lt;&gt;1,"",DATABASE!B5342)</f>
        <v/>
      </c>
      <c r="B5344" s="93">
        <f>IF(DATABASE!$X5342&lt;&gt;1,"",DATABASE!M5342)</f>
        <v/>
      </c>
      <c r="C5344" s="94">
        <f>IF(DATABASE!$X5342&lt;&gt;1,"",DATABASE!A5342)</f>
        <v/>
      </c>
      <c r="D5344" s="94">
        <f>IF(DATABASE!$X5342&lt;&gt;1,"",DATABASE!P5342)</f>
        <v/>
      </c>
      <c r="E5344" s="94">
        <f>IF(DATABASE!$X5342&lt;&gt;1,"",DATABASE!L5342)</f>
        <v/>
      </c>
      <c r="F5344" s="94">
        <f>IF(DATABASE!$X5342&lt;&gt;1,"",DATABASE!Q5342)</f>
        <v/>
      </c>
      <c r="G5344" s="94">
        <f>IF(DATABASE!$X5342&lt;&gt;1,"",DATABASE!C5342)</f>
        <v/>
      </c>
      <c r="H5344" s="94">
        <f>IF(DATABASE!$X5342&lt;&gt;1,"",DATABASE!D5342)</f>
        <v/>
      </c>
      <c r="I5344" s="93">
        <f>IF(DATABASE!$X5342&lt;&gt;1,"",DATABASE!S5342)</f>
        <v/>
      </c>
    </row>
    <row r="5345" ht="16.5" customHeight="1" s="111">
      <c r="A5345" s="92">
        <f>IF(DATABASE!$X5343&lt;&gt;1,"",DATABASE!B5343)</f>
        <v/>
      </c>
      <c r="B5345" s="93">
        <f>IF(DATABASE!$X5343&lt;&gt;1,"",DATABASE!M5343)</f>
        <v/>
      </c>
      <c r="C5345" s="94">
        <f>IF(DATABASE!$X5343&lt;&gt;1,"",DATABASE!A5343)</f>
        <v/>
      </c>
      <c r="D5345" s="94">
        <f>IF(DATABASE!$X5343&lt;&gt;1,"",DATABASE!P5343)</f>
        <v/>
      </c>
      <c r="E5345" s="94">
        <f>IF(DATABASE!$X5343&lt;&gt;1,"",DATABASE!L5343)</f>
        <v/>
      </c>
      <c r="F5345" s="94">
        <f>IF(DATABASE!$X5343&lt;&gt;1,"",DATABASE!Q5343)</f>
        <v/>
      </c>
      <c r="G5345" s="94">
        <f>IF(DATABASE!$X5343&lt;&gt;1,"",DATABASE!C5343)</f>
        <v/>
      </c>
      <c r="H5345" s="94">
        <f>IF(DATABASE!$X5343&lt;&gt;1,"",DATABASE!D5343)</f>
        <v/>
      </c>
      <c r="I5345" s="93">
        <f>IF(DATABASE!$X5343&lt;&gt;1,"",DATABASE!S5343)</f>
        <v/>
      </c>
    </row>
    <row r="5346" ht="16.5" customHeight="1" s="111">
      <c r="A5346" s="92">
        <f>IF(DATABASE!$X5344&lt;&gt;1,"",DATABASE!B5344)</f>
        <v/>
      </c>
      <c r="B5346" s="93">
        <f>IF(DATABASE!$X5344&lt;&gt;1,"",DATABASE!M5344)</f>
        <v/>
      </c>
      <c r="C5346" s="94">
        <f>IF(DATABASE!$X5344&lt;&gt;1,"",DATABASE!A5344)</f>
        <v/>
      </c>
      <c r="D5346" s="94">
        <f>IF(DATABASE!$X5344&lt;&gt;1,"",DATABASE!P5344)</f>
        <v/>
      </c>
      <c r="E5346" s="94">
        <f>IF(DATABASE!$X5344&lt;&gt;1,"",DATABASE!L5344)</f>
        <v/>
      </c>
      <c r="F5346" s="94">
        <f>IF(DATABASE!$X5344&lt;&gt;1,"",DATABASE!Q5344)</f>
        <v/>
      </c>
      <c r="G5346" s="94">
        <f>IF(DATABASE!$X5344&lt;&gt;1,"",DATABASE!C5344)</f>
        <v/>
      </c>
      <c r="H5346" s="94">
        <f>IF(DATABASE!$X5344&lt;&gt;1,"",DATABASE!D5344)</f>
        <v/>
      </c>
      <c r="I5346" s="93">
        <f>IF(DATABASE!$X5344&lt;&gt;1,"",DATABASE!S5344)</f>
        <v/>
      </c>
    </row>
    <row r="5347" ht="16.5" customHeight="1" s="111">
      <c r="A5347" s="92">
        <f>IF(DATABASE!$X5345&lt;&gt;1,"",DATABASE!B5345)</f>
        <v/>
      </c>
      <c r="B5347" s="93">
        <f>IF(DATABASE!$X5345&lt;&gt;1,"",DATABASE!M5345)</f>
        <v/>
      </c>
      <c r="C5347" s="94">
        <f>IF(DATABASE!$X5345&lt;&gt;1,"",DATABASE!A5345)</f>
        <v/>
      </c>
      <c r="D5347" s="94">
        <f>IF(DATABASE!$X5345&lt;&gt;1,"",DATABASE!P5345)</f>
        <v/>
      </c>
      <c r="E5347" s="94">
        <f>IF(DATABASE!$X5345&lt;&gt;1,"",DATABASE!L5345)</f>
        <v/>
      </c>
      <c r="F5347" s="94">
        <f>IF(DATABASE!$X5345&lt;&gt;1,"",DATABASE!Q5345)</f>
        <v/>
      </c>
      <c r="G5347" s="94">
        <f>IF(DATABASE!$X5345&lt;&gt;1,"",DATABASE!C5345)</f>
        <v/>
      </c>
      <c r="H5347" s="94">
        <f>IF(DATABASE!$X5345&lt;&gt;1,"",DATABASE!D5345)</f>
        <v/>
      </c>
      <c r="I5347" s="93">
        <f>IF(DATABASE!$X5345&lt;&gt;1,"",DATABASE!S5345)</f>
        <v/>
      </c>
    </row>
    <row r="5348" ht="16.5" customHeight="1" s="111">
      <c r="A5348" s="92">
        <f>IF(DATABASE!$X5346&lt;&gt;1,"",DATABASE!B5346)</f>
        <v/>
      </c>
      <c r="B5348" s="93">
        <f>IF(DATABASE!$X5346&lt;&gt;1,"",DATABASE!M5346)</f>
        <v/>
      </c>
      <c r="C5348" s="94">
        <f>IF(DATABASE!$X5346&lt;&gt;1,"",DATABASE!A5346)</f>
        <v/>
      </c>
      <c r="D5348" s="94">
        <f>IF(DATABASE!$X5346&lt;&gt;1,"",DATABASE!P5346)</f>
        <v/>
      </c>
      <c r="E5348" s="94">
        <f>IF(DATABASE!$X5346&lt;&gt;1,"",DATABASE!L5346)</f>
        <v/>
      </c>
      <c r="F5348" s="94">
        <f>IF(DATABASE!$X5346&lt;&gt;1,"",DATABASE!Q5346)</f>
        <v/>
      </c>
      <c r="G5348" s="94">
        <f>IF(DATABASE!$X5346&lt;&gt;1,"",DATABASE!C5346)</f>
        <v/>
      </c>
      <c r="H5348" s="94">
        <f>IF(DATABASE!$X5346&lt;&gt;1,"",DATABASE!D5346)</f>
        <v/>
      </c>
      <c r="I5348" s="93">
        <f>IF(DATABASE!$X5346&lt;&gt;1,"",DATABASE!S5346)</f>
        <v/>
      </c>
    </row>
    <row r="5349" ht="16.5" customHeight="1" s="111">
      <c r="A5349" s="92">
        <f>IF(DATABASE!$X5347&lt;&gt;1,"",DATABASE!B5347)</f>
        <v/>
      </c>
      <c r="B5349" s="93">
        <f>IF(DATABASE!$X5347&lt;&gt;1,"",DATABASE!M5347)</f>
        <v/>
      </c>
      <c r="C5349" s="94">
        <f>IF(DATABASE!$X5347&lt;&gt;1,"",DATABASE!A5347)</f>
        <v/>
      </c>
      <c r="D5349" s="94">
        <f>IF(DATABASE!$X5347&lt;&gt;1,"",DATABASE!P5347)</f>
        <v/>
      </c>
      <c r="E5349" s="94">
        <f>IF(DATABASE!$X5347&lt;&gt;1,"",DATABASE!L5347)</f>
        <v/>
      </c>
      <c r="F5349" s="94">
        <f>IF(DATABASE!$X5347&lt;&gt;1,"",DATABASE!Q5347)</f>
        <v/>
      </c>
      <c r="G5349" s="94">
        <f>IF(DATABASE!$X5347&lt;&gt;1,"",DATABASE!C5347)</f>
        <v/>
      </c>
      <c r="H5349" s="94">
        <f>IF(DATABASE!$X5347&lt;&gt;1,"",DATABASE!D5347)</f>
        <v/>
      </c>
      <c r="I5349" s="93">
        <f>IF(DATABASE!$X5347&lt;&gt;1,"",DATABASE!S5347)</f>
        <v/>
      </c>
    </row>
    <row r="5350" ht="16.5" customHeight="1" s="111">
      <c r="A5350" s="92">
        <f>IF(DATABASE!$X5348&lt;&gt;1,"",DATABASE!B5348)</f>
        <v/>
      </c>
      <c r="B5350" s="93">
        <f>IF(DATABASE!$X5348&lt;&gt;1,"",DATABASE!M5348)</f>
        <v/>
      </c>
      <c r="C5350" s="94">
        <f>IF(DATABASE!$X5348&lt;&gt;1,"",DATABASE!A5348)</f>
        <v/>
      </c>
      <c r="D5350" s="94">
        <f>IF(DATABASE!$X5348&lt;&gt;1,"",DATABASE!P5348)</f>
        <v/>
      </c>
      <c r="E5350" s="94">
        <f>IF(DATABASE!$X5348&lt;&gt;1,"",DATABASE!L5348)</f>
        <v/>
      </c>
      <c r="F5350" s="94">
        <f>IF(DATABASE!$X5348&lt;&gt;1,"",DATABASE!Q5348)</f>
        <v/>
      </c>
      <c r="G5350" s="94">
        <f>IF(DATABASE!$X5348&lt;&gt;1,"",DATABASE!C5348)</f>
        <v/>
      </c>
      <c r="H5350" s="94">
        <f>IF(DATABASE!$X5348&lt;&gt;1,"",DATABASE!D5348)</f>
        <v/>
      </c>
      <c r="I5350" s="93">
        <f>IF(DATABASE!$X5348&lt;&gt;1,"",DATABASE!S5348)</f>
        <v/>
      </c>
    </row>
    <row r="5351" ht="16.5" customHeight="1" s="111">
      <c r="A5351" s="92">
        <f>IF(DATABASE!$X5349&lt;&gt;1,"",DATABASE!B5349)</f>
        <v/>
      </c>
      <c r="B5351" s="93">
        <f>IF(DATABASE!$X5349&lt;&gt;1,"",DATABASE!M5349)</f>
        <v/>
      </c>
      <c r="C5351" s="94">
        <f>IF(DATABASE!$X5349&lt;&gt;1,"",DATABASE!A5349)</f>
        <v/>
      </c>
      <c r="D5351" s="94">
        <f>IF(DATABASE!$X5349&lt;&gt;1,"",DATABASE!P5349)</f>
        <v/>
      </c>
      <c r="E5351" s="94">
        <f>IF(DATABASE!$X5349&lt;&gt;1,"",DATABASE!L5349)</f>
        <v/>
      </c>
      <c r="F5351" s="94">
        <f>IF(DATABASE!$X5349&lt;&gt;1,"",DATABASE!Q5349)</f>
        <v/>
      </c>
      <c r="G5351" s="94">
        <f>IF(DATABASE!$X5349&lt;&gt;1,"",DATABASE!C5349)</f>
        <v/>
      </c>
      <c r="H5351" s="94">
        <f>IF(DATABASE!$X5349&lt;&gt;1,"",DATABASE!D5349)</f>
        <v/>
      </c>
      <c r="I5351" s="93">
        <f>IF(DATABASE!$X5349&lt;&gt;1,"",DATABASE!S5349)</f>
        <v/>
      </c>
    </row>
    <row r="5352" ht="16.5" customHeight="1" s="111">
      <c r="A5352" s="92">
        <f>IF(DATABASE!$X5350&lt;&gt;1,"",DATABASE!B5350)</f>
        <v/>
      </c>
      <c r="B5352" s="93">
        <f>IF(DATABASE!$X5350&lt;&gt;1,"",DATABASE!M5350)</f>
        <v/>
      </c>
      <c r="C5352" s="94">
        <f>IF(DATABASE!$X5350&lt;&gt;1,"",DATABASE!A5350)</f>
        <v/>
      </c>
      <c r="D5352" s="94">
        <f>IF(DATABASE!$X5350&lt;&gt;1,"",DATABASE!P5350)</f>
        <v/>
      </c>
      <c r="E5352" s="94">
        <f>IF(DATABASE!$X5350&lt;&gt;1,"",DATABASE!L5350)</f>
        <v/>
      </c>
      <c r="F5352" s="94">
        <f>IF(DATABASE!$X5350&lt;&gt;1,"",DATABASE!Q5350)</f>
        <v/>
      </c>
      <c r="G5352" s="94">
        <f>IF(DATABASE!$X5350&lt;&gt;1,"",DATABASE!C5350)</f>
        <v/>
      </c>
      <c r="H5352" s="94">
        <f>IF(DATABASE!$X5350&lt;&gt;1,"",DATABASE!D5350)</f>
        <v/>
      </c>
      <c r="I5352" s="93">
        <f>IF(DATABASE!$X5350&lt;&gt;1,"",DATABASE!S5350)</f>
        <v/>
      </c>
    </row>
    <row r="5353" ht="16.5" customHeight="1" s="111">
      <c r="A5353" s="92">
        <f>IF(DATABASE!$X5351&lt;&gt;1,"",DATABASE!B5351)</f>
        <v/>
      </c>
      <c r="B5353" s="93">
        <f>IF(DATABASE!$X5351&lt;&gt;1,"",DATABASE!M5351)</f>
        <v/>
      </c>
      <c r="C5353" s="94">
        <f>IF(DATABASE!$X5351&lt;&gt;1,"",DATABASE!A5351)</f>
        <v/>
      </c>
      <c r="D5353" s="94">
        <f>IF(DATABASE!$X5351&lt;&gt;1,"",DATABASE!P5351)</f>
        <v/>
      </c>
      <c r="E5353" s="94">
        <f>IF(DATABASE!$X5351&lt;&gt;1,"",DATABASE!L5351)</f>
        <v/>
      </c>
      <c r="F5353" s="94">
        <f>IF(DATABASE!$X5351&lt;&gt;1,"",DATABASE!Q5351)</f>
        <v/>
      </c>
      <c r="G5353" s="94">
        <f>IF(DATABASE!$X5351&lt;&gt;1,"",DATABASE!C5351)</f>
        <v/>
      </c>
      <c r="H5353" s="94">
        <f>IF(DATABASE!$X5351&lt;&gt;1,"",DATABASE!D5351)</f>
        <v/>
      </c>
      <c r="I5353" s="93">
        <f>IF(DATABASE!$X5351&lt;&gt;1,"",DATABASE!S5351)</f>
        <v/>
      </c>
    </row>
    <row r="5354" ht="16.5" customHeight="1" s="111">
      <c r="A5354" s="92">
        <f>IF(DATABASE!$X5352&lt;&gt;1,"",DATABASE!B5352)</f>
        <v/>
      </c>
      <c r="B5354" s="93">
        <f>IF(DATABASE!$X5352&lt;&gt;1,"",DATABASE!M5352)</f>
        <v/>
      </c>
      <c r="C5354" s="94">
        <f>IF(DATABASE!$X5352&lt;&gt;1,"",DATABASE!A5352)</f>
        <v/>
      </c>
      <c r="D5354" s="94">
        <f>IF(DATABASE!$X5352&lt;&gt;1,"",DATABASE!P5352)</f>
        <v/>
      </c>
      <c r="E5354" s="94">
        <f>IF(DATABASE!$X5352&lt;&gt;1,"",DATABASE!L5352)</f>
        <v/>
      </c>
      <c r="F5354" s="94">
        <f>IF(DATABASE!$X5352&lt;&gt;1,"",DATABASE!Q5352)</f>
        <v/>
      </c>
      <c r="G5354" s="94">
        <f>IF(DATABASE!$X5352&lt;&gt;1,"",DATABASE!C5352)</f>
        <v/>
      </c>
      <c r="H5354" s="94">
        <f>IF(DATABASE!$X5352&lt;&gt;1,"",DATABASE!D5352)</f>
        <v/>
      </c>
      <c r="I5354" s="93">
        <f>IF(DATABASE!$X5352&lt;&gt;1,"",DATABASE!S5352)</f>
        <v/>
      </c>
    </row>
    <row r="5355" ht="16.5" customHeight="1" s="111">
      <c r="A5355" s="92">
        <f>IF(DATABASE!$X5353&lt;&gt;1,"",DATABASE!B5353)</f>
        <v/>
      </c>
      <c r="B5355" s="93">
        <f>IF(DATABASE!$X5353&lt;&gt;1,"",DATABASE!M5353)</f>
        <v/>
      </c>
      <c r="C5355" s="94">
        <f>IF(DATABASE!$X5353&lt;&gt;1,"",DATABASE!A5353)</f>
        <v/>
      </c>
      <c r="D5355" s="94">
        <f>IF(DATABASE!$X5353&lt;&gt;1,"",DATABASE!P5353)</f>
        <v/>
      </c>
      <c r="E5355" s="94">
        <f>IF(DATABASE!$X5353&lt;&gt;1,"",DATABASE!L5353)</f>
        <v/>
      </c>
      <c r="F5355" s="94">
        <f>IF(DATABASE!$X5353&lt;&gt;1,"",DATABASE!Q5353)</f>
        <v/>
      </c>
      <c r="G5355" s="94">
        <f>IF(DATABASE!$X5353&lt;&gt;1,"",DATABASE!C5353)</f>
        <v/>
      </c>
      <c r="H5355" s="94">
        <f>IF(DATABASE!$X5353&lt;&gt;1,"",DATABASE!D5353)</f>
        <v/>
      </c>
      <c r="I5355" s="93">
        <f>IF(DATABASE!$X5353&lt;&gt;1,"",DATABASE!S5353)</f>
        <v/>
      </c>
    </row>
    <row r="5356" ht="16.5" customHeight="1" s="111">
      <c r="A5356" s="92">
        <f>IF(DATABASE!$X5354&lt;&gt;1,"",DATABASE!B5354)</f>
        <v/>
      </c>
      <c r="B5356" s="93">
        <f>IF(DATABASE!$X5354&lt;&gt;1,"",DATABASE!M5354)</f>
        <v/>
      </c>
      <c r="C5356" s="94">
        <f>IF(DATABASE!$X5354&lt;&gt;1,"",DATABASE!A5354)</f>
        <v/>
      </c>
      <c r="D5356" s="94">
        <f>IF(DATABASE!$X5354&lt;&gt;1,"",DATABASE!P5354)</f>
        <v/>
      </c>
      <c r="E5356" s="94">
        <f>IF(DATABASE!$X5354&lt;&gt;1,"",DATABASE!L5354)</f>
        <v/>
      </c>
      <c r="F5356" s="94">
        <f>IF(DATABASE!$X5354&lt;&gt;1,"",DATABASE!Q5354)</f>
        <v/>
      </c>
      <c r="G5356" s="94">
        <f>IF(DATABASE!$X5354&lt;&gt;1,"",DATABASE!C5354)</f>
        <v/>
      </c>
      <c r="H5356" s="94">
        <f>IF(DATABASE!$X5354&lt;&gt;1,"",DATABASE!D5354)</f>
        <v/>
      </c>
      <c r="I5356" s="93">
        <f>IF(DATABASE!$X5354&lt;&gt;1,"",DATABASE!S5354)</f>
        <v/>
      </c>
    </row>
    <row r="5357" ht="16.5" customHeight="1" s="111">
      <c r="A5357" s="92">
        <f>IF(DATABASE!$X5355&lt;&gt;1,"",DATABASE!B5355)</f>
        <v/>
      </c>
      <c r="B5357" s="93">
        <f>IF(DATABASE!$X5355&lt;&gt;1,"",DATABASE!M5355)</f>
        <v/>
      </c>
      <c r="C5357" s="94">
        <f>IF(DATABASE!$X5355&lt;&gt;1,"",DATABASE!A5355)</f>
        <v/>
      </c>
      <c r="D5357" s="94">
        <f>IF(DATABASE!$X5355&lt;&gt;1,"",DATABASE!P5355)</f>
        <v/>
      </c>
      <c r="E5357" s="94">
        <f>IF(DATABASE!$X5355&lt;&gt;1,"",DATABASE!L5355)</f>
        <v/>
      </c>
      <c r="F5357" s="94">
        <f>IF(DATABASE!$X5355&lt;&gt;1,"",DATABASE!Q5355)</f>
        <v/>
      </c>
      <c r="G5357" s="94">
        <f>IF(DATABASE!$X5355&lt;&gt;1,"",DATABASE!C5355)</f>
        <v/>
      </c>
      <c r="H5357" s="94">
        <f>IF(DATABASE!$X5355&lt;&gt;1,"",DATABASE!D5355)</f>
        <v/>
      </c>
      <c r="I5357" s="93">
        <f>IF(DATABASE!$X5355&lt;&gt;1,"",DATABASE!S5355)</f>
        <v/>
      </c>
    </row>
    <row r="5358" ht="16.5" customHeight="1" s="111">
      <c r="A5358" s="92">
        <f>IF(DATABASE!$X5356&lt;&gt;1,"",DATABASE!B5356)</f>
        <v/>
      </c>
      <c r="B5358" s="93">
        <f>IF(DATABASE!$X5356&lt;&gt;1,"",DATABASE!M5356)</f>
        <v/>
      </c>
      <c r="C5358" s="94">
        <f>IF(DATABASE!$X5356&lt;&gt;1,"",DATABASE!A5356)</f>
        <v/>
      </c>
      <c r="D5358" s="94">
        <f>IF(DATABASE!$X5356&lt;&gt;1,"",DATABASE!P5356)</f>
        <v/>
      </c>
      <c r="E5358" s="94">
        <f>IF(DATABASE!$X5356&lt;&gt;1,"",DATABASE!L5356)</f>
        <v/>
      </c>
      <c r="F5358" s="94">
        <f>IF(DATABASE!$X5356&lt;&gt;1,"",DATABASE!Q5356)</f>
        <v/>
      </c>
      <c r="G5358" s="94">
        <f>IF(DATABASE!$X5356&lt;&gt;1,"",DATABASE!C5356)</f>
        <v/>
      </c>
      <c r="H5358" s="94">
        <f>IF(DATABASE!$X5356&lt;&gt;1,"",DATABASE!D5356)</f>
        <v/>
      </c>
      <c r="I5358" s="93">
        <f>IF(DATABASE!$X5356&lt;&gt;1,"",DATABASE!S5356)</f>
        <v/>
      </c>
    </row>
    <row r="5359" ht="16.5" customHeight="1" s="111">
      <c r="A5359" s="92">
        <f>IF(DATABASE!$X5357&lt;&gt;1,"",DATABASE!B5357)</f>
        <v/>
      </c>
      <c r="B5359" s="93">
        <f>IF(DATABASE!$X5357&lt;&gt;1,"",DATABASE!M5357)</f>
        <v/>
      </c>
      <c r="C5359" s="94">
        <f>IF(DATABASE!$X5357&lt;&gt;1,"",DATABASE!A5357)</f>
        <v/>
      </c>
      <c r="D5359" s="94">
        <f>IF(DATABASE!$X5357&lt;&gt;1,"",DATABASE!P5357)</f>
        <v/>
      </c>
      <c r="E5359" s="94">
        <f>IF(DATABASE!$X5357&lt;&gt;1,"",DATABASE!L5357)</f>
        <v/>
      </c>
      <c r="F5359" s="94">
        <f>IF(DATABASE!$X5357&lt;&gt;1,"",DATABASE!Q5357)</f>
        <v/>
      </c>
      <c r="G5359" s="94">
        <f>IF(DATABASE!$X5357&lt;&gt;1,"",DATABASE!C5357)</f>
        <v/>
      </c>
      <c r="H5359" s="94">
        <f>IF(DATABASE!$X5357&lt;&gt;1,"",DATABASE!D5357)</f>
        <v/>
      </c>
      <c r="I5359" s="93">
        <f>IF(DATABASE!$X5357&lt;&gt;1,"",DATABASE!S5357)</f>
        <v/>
      </c>
    </row>
    <row r="5360" ht="16.5" customHeight="1" s="111">
      <c r="A5360" s="92">
        <f>IF(DATABASE!$X5358&lt;&gt;1,"",DATABASE!B5358)</f>
        <v/>
      </c>
      <c r="B5360" s="93">
        <f>IF(DATABASE!$X5358&lt;&gt;1,"",DATABASE!M5358)</f>
        <v/>
      </c>
      <c r="C5360" s="94">
        <f>IF(DATABASE!$X5358&lt;&gt;1,"",DATABASE!A5358)</f>
        <v/>
      </c>
      <c r="D5360" s="94">
        <f>IF(DATABASE!$X5358&lt;&gt;1,"",DATABASE!P5358)</f>
        <v/>
      </c>
      <c r="E5360" s="94">
        <f>IF(DATABASE!$X5358&lt;&gt;1,"",DATABASE!L5358)</f>
        <v/>
      </c>
      <c r="F5360" s="94">
        <f>IF(DATABASE!$X5358&lt;&gt;1,"",DATABASE!Q5358)</f>
        <v/>
      </c>
      <c r="G5360" s="94">
        <f>IF(DATABASE!$X5358&lt;&gt;1,"",DATABASE!C5358)</f>
        <v/>
      </c>
      <c r="H5360" s="94">
        <f>IF(DATABASE!$X5358&lt;&gt;1,"",DATABASE!D5358)</f>
        <v/>
      </c>
      <c r="I5360" s="93">
        <f>IF(DATABASE!$X5358&lt;&gt;1,"",DATABASE!S5358)</f>
        <v/>
      </c>
    </row>
    <row r="5361" ht="16.5" customHeight="1" s="111">
      <c r="A5361" s="92">
        <f>IF(DATABASE!$X5359&lt;&gt;1,"",DATABASE!B5359)</f>
        <v/>
      </c>
      <c r="B5361" s="93">
        <f>IF(DATABASE!$X5359&lt;&gt;1,"",DATABASE!M5359)</f>
        <v/>
      </c>
      <c r="C5361" s="94">
        <f>IF(DATABASE!$X5359&lt;&gt;1,"",DATABASE!A5359)</f>
        <v/>
      </c>
      <c r="D5361" s="94">
        <f>IF(DATABASE!$X5359&lt;&gt;1,"",DATABASE!P5359)</f>
        <v/>
      </c>
      <c r="E5361" s="94">
        <f>IF(DATABASE!$X5359&lt;&gt;1,"",DATABASE!L5359)</f>
        <v/>
      </c>
      <c r="F5361" s="94">
        <f>IF(DATABASE!$X5359&lt;&gt;1,"",DATABASE!Q5359)</f>
        <v/>
      </c>
      <c r="G5361" s="94">
        <f>IF(DATABASE!$X5359&lt;&gt;1,"",DATABASE!C5359)</f>
        <v/>
      </c>
      <c r="H5361" s="94">
        <f>IF(DATABASE!$X5359&lt;&gt;1,"",DATABASE!D5359)</f>
        <v/>
      </c>
      <c r="I5361" s="93">
        <f>IF(DATABASE!$X5359&lt;&gt;1,"",DATABASE!S5359)</f>
        <v/>
      </c>
    </row>
    <row r="5362" ht="16.5" customHeight="1" s="111">
      <c r="A5362" s="92">
        <f>IF(DATABASE!$X5360&lt;&gt;1,"",DATABASE!B5360)</f>
        <v/>
      </c>
      <c r="B5362" s="93">
        <f>IF(DATABASE!$X5360&lt;&gt;1,"",DATABASE!M5360)</f>
        <v/>
      </c>
      <c r="C5362" s="94">
        <f>IF(DATABASE!$X5360&lt;&gt;1,"",DATABASE!A5360)</f>
        <v/>
      </c>
      <c r="D5362" s="94">
        <f>IF(DATABASE!$X5360&lt;&gt;1,"",DATABASE!P5360)</f>
        <v/>
      </c>
      <c r="E5362" s="94">
        <f>IF(DATABASE!$X5360&lt;&gt;1,"",DATABASE!L5360)</f>
        <v/>
      </c>
      <c r="F5362" s="94">
        <f>IF(DATABASE!$X5360&lt;&gt;1,"",DATABASE!Q5360)</f>
        <v/>
      </c>
      <c r="G5362" s="94">
        <f>IF(DATABASE!$X5360&lt;&gt;1,"",DATABASE!C5360)</f>
        <v/>
      </c>
      <c r="H5362" s="94">
        <f>IF(DATABASE!$X5360&lt;&gt;1,"",DATABASE!D5360)</f>
        <v/>
      </c>
      <c r="I5362" s="93">
        <f>IF(DATABASE!$X5360&lt;&gt;1,"",DATABASE!S5360)</f>
        <v/>
      </c>
    </row>
    <row r="5363" ht="16.5" customHeight="1" s="111">
      <c r="A5363" s="92">
        <f>IF(DATABASE!$X5361&lt;&gt;1,"",DATABASE!B5361)</f>
        <v/>
      </c>
      <c r="B5363" s="93">
        <f>IF(DATABASE!$X5361&lt;&gt;1,"",DATABASE!M5361)</f>
        <v/>
      </c>
      <c r="C5363" s="94">
        <f>IF(DATABASE!$X5361&lt;&gt;1,"",DATABASE!A5361)</f>
        <v/>
      </c>
      <c r="D5363" s="94">
        <f>IF(DATABASE!$X5361&lt;&gt;1,"",DATABASE!P5361)</f>
        <v/>
      </c>
      <c r="E5363" s="94">
        <f>IF(DATABASE!$X5361&lt;&gt;1,"",DATABASE!L5361)</f>
        <v/>
      </c>
      <c r="F5363" s="94">
        <f>IF(DATABASE!$X5361&lt;&gt;1,"",DATABASE!Q5361)</f>
        <v/>
      </c>
      <c r="G5363" s="94">
        <f>IF(DATABASE!$X5361&lt;&gt;1,"",DATABASE!C5361)</f>
        <v/>
      </c>
      <c r="H5363" s="94">
        <f>IF(DATABASE!$X5361&lt;&gt;1,"",DATABASE!D5361)</f>
        <v/>
      </c>
      <c r="I5363" s="93">
        <f>IF(DATABASE!$X5361&lt;&gt;1,"",DATABASE!S5361)</f>
        <v/>
      </c>
    </row>
    <row r="5364" ht="16.5" customHeight="1" s="111">
      <c r="A5364" s="92">
        <f>IF(DATABASE!$X5362&lt;&gt;1,"",DATABASE!B5362)</f>
        <v/>
      </c>
      <c r="B5364" s="93">
        <f>IF(DATABASE!$X5362&lt;&gt;1,"",DATABASE!M5362)</f>
        <v/>
      </c>
      <c r="C5364" s="94">
        <f>IF(DATABASE!$X5362&lt;&gt;1,"",DATABASE!A5362)</f>
        <v/>
      </c>
      <c r="D5364" s="94">
        <f>IF(DATABASE!$X5362&lt;&gt;1,"",DATABASE!P5362)</f>
        <v/>
      </c>
      <c r="E5364" s="94">
        <f>IF(DATABASE!$X5362&lt;&gt;1,"",DATABASE!L5362)</f>
        <v/>
      </c>
      <c r="F5364" s="94">
        <f>IF(DATABASE!$X5362&lt;&gt;1,"",DATABASE!Q5362)</f>
        <v/>
      </c>
      <c r="G5364" s="94">
        <f>IF(DATABASE!$X5362&lt;&gt;1,"",DATABASE!C5362)</f>
        <v/>
      </c>
      <c r="H5364" s="94">
        <f>IF(DATABASE!$X5362&lt;&gt;1,"",DATABASE!D5362)</f>
        <v/>
      </c>
      <c r="I5364" s="93">
        <f>IF(DATABASE!$X5362&lt;&gt;1,"",DATABASE!S5362)</f>
        <v/>
      </c>
    </row>
    <row r="5365" ht="16.5" customHeight="1" s="111">
      <c r="A5365" s="92">
        <f>IF(DATABASE!$X5363&lt;&gt;1,"",DATABASE!B5363)</f>
        <v/>
      </c>
      <c r="B5365" s="93">
        <f>IF(DATABASE!$X5363&lt;&gt;1,"",DATABASE!M5363)</f>
        <v/>
      </c>
      <c r="C5365" s="94">
        <f>IF(DATABASE!$X5363&lt;&gt;1,"",DATABASE!A5363)</f>
        <v/>
      </c>
      <c r="D5365" s="94">
        <f>IF(DATABASE!$X5363&lt;&gt;1,"",DATABASE!P5363)</f>
        <v/>
      </c>
      <c r="E5365" s="94">
        <f>IF(DATABASE!$X5363&lt;&gt;1,"",DATABASE!L5363)</f>
        <v/>
      </c>
      <c r="F5365" s="94">
        <f>IF(DATABASE!$X5363&lt;&gt;1,"",DATABASE!Q5363)</f>
        <v/>
      </c>
      <c r="G5365" s="94">
        <f>IF(DATABASE!$X5363&lt;&gt;1,"",DATABASE!C5363)</f>
        <v/>
      </c>
      <c r="H5365" s="94">
        <f>IF(DATABASE!$X5363&lt;&gt;1,"",DATABASE!D5363)</f>
        <v/>
      </c>
      <c r="I5365" s="93">
        <f>IF(DATABASE!$X5363&lt;&gt;1,"",DATABASE!S5363)</f>
        <v/>
      </c>
    </row>
    <row r="5366" ht="16.5" customHeight="1" s="111">
      <c r="A5366" s="92">
        <f>IF(DATABASE!$X5364&lt;&gt;1,"",DATABASE!B5364)</f>
        <v/>
      </c>
      <c r="B5366" s="93">
        <f>IF(DATABASE!$X5364&lt;&gt;1,"",DATABASE!M5364)</f>
        <v/>
      </c>
      <c r="C5366" s="94">
        <f>IF(DATABASE!$X5364&lt;&gt;1,"",DATABASE!A5364)</f>
        <v/>
      </c>
      <c r="D5366" s="94">
        <f>IF(DATABASE!$X5364&lt;&gt;1,"",DATABASE!P5364)</f>
        <v/>
      </c>
      <c r="E5366" s="94">
        <f>IF(DATABASE!$X5364&lt;&gt;1,"",DATABASE!L5364)</f>
        <v/>
      </c>
      <c r="F5366" s="94">
        <f>IF(DATABASE!$X5364&lt;&gt;1,"",DATABASE!Q5364)</f>
        <v/>
      </c>
      <c r="G5366" s="94">
        <f>IF(DATABASE!$X5364&lt;&gt;1,"",DATABASE!C5364)</f>
        <v/>
      </c>
      <c r="H5366" s="94">
        <f>IF(DATABASE!$X5364&lt;&gt;1,"",DATABASE!D5364)</f>
        <v/>
      </c>
      <c r="I5366" s="93">
        <f>IF(DATABASE!$X5364&lt;&gt;1,"",DATABASE!S5364)</f>
        <v/>
      </c>
    </row>
    <row r="5367" ht="16.5" customHeight="1" s="111">
      <c r="A5367" s="92">
        <f>IF(DATABASE!$X5365&lt;&gt;1,"",DATABASE!B5365)</f>
        <v/>
      </c>
      <c r="B5367" s="93">
        <f>IF(DATABASE!$X5365&lt;&gt;1,"",DATABASE!M5365)</f>
        <v/>
      </c>
      <c r="C5367" s="94">
        <f>IF(DATABASE!$X5365&lt;&gt;1,"",DATABASE!A5365)</f>
        <v/>
      </c>
      <c r="D5367" s="94">
        <f>IF(DATABASE!$X5365&lt;&gt;1,"",DATABASE!P5365)</f>
        <v/>
      </c>
      <c r="E5367" s="94">
        <f>IF(DATABASE!$X5365&lt;&gt;1,"",DATABASE!L5365)</f>
        <v/>
      </c>
      <c r="F5367" s="94">
        <f>IF(DATABASE!$X5365&lt;&gt;1,"",DATABASE!Q5365)</f>
        <v/>
      </c>
      <c r="G5367" s="94">
        <f>IF(DATABASE!$X5365&lt;&gt;1,"",DATABASE!C5365)</f>
        <v/>
      </c>
      <c r="H5367" s="94">
        <f>IF(DATABASE!$X5365&lt;&gt;1,"",DATABASE!D5365)</f>
        <v/>
      </c>
      <c r="I5367" s="93">
        <f>IF(DATABASE!$X5365&lt;&gt;1,"",DATABASE!S5365)</f>
        <v/>
      </c>
    </row>
    <row r="5368" ht="16.5" customHeight="1" s="111">
      <c r="A5368" s="92">
        <f>IF(DATABASE!$X5366&lt;&gt;1,"",DATABASE!B5366)</f>
        <v/>
      </c>
      <c r="B5368" s="93">
        <f>IF(DATABASE!$X5366&lt;&gt;1,"",DATABASE!M5366)</f>
        <v/>
      </c>
      <c r="C5368" s="94">
        <f>IF(DATABASE!$X5366&lt;&gt;1,"",DATABASE!A5366)</f>
        <v/>
      </c>
      <c r="D5368" s="94">
        <f>IF(DATABASE!$X5366&lt;&gt;1,"",DATABASE!P5366)</f>
        <v/>
      </c>
      <c r="E5368" s="94">
        <f>IF(DATABASE!$X5366&lt;&gt;1,"",DATABASE!L5366)</f>
        <v/>
      </c>
      <c r="F5368" s="94">
        <f>IF(DATABASE!$X5366&lt;&gt;1,"",DATABASE!Q5366)</f>
        <v/>
      </c>
      <c r="G5368" s="94">
        <f>IF(DATABASE!$X5366&lt;&gt;1,"",DATABASE!C5366)</f>
        <v/>
      </c>
      <c r="H5368" s="94">
        <f>IF(DATABASE!$X5366&lt;&gt;1,"",DATABASE!D5366)</f>
        <v/>
      </c>
      <c r="I5368" s="93">
        <f>IF(DATABASE!$X5366&lt;&gt;1,"",DATABASE!S5366)</f>
        <v/>
      </c>
    </row>
    <row r="5369" ht="16.5" customHeight="1" s="111">
      <c r="A5369" s="92">
        <f>IF(DATABASE!$X5367&lt;&gt;1,"",DATABASE!B5367)</f>
        <v/>
      </c>
      <c r="B5369" s="93">
        <f>IF(DATABASE!$X5367&lt;&gt;1,"",DATABASE!M5367)</f>
        <v/>
      </c>
      <c r="C5369" s="94">
        <f>IF(DATABASE!$X5367&lt;&gt;1,"",DATABASE!A5367)</f>
        <v/>
      </c>
      <c r="D5369" s="94">
        <f>IF(DATABASE!$X5367&lt;&gt;1,"",DATABASE!P5367)</f>
        <v/>
      </c>
      <c r="E5369" s="94">
        <f>IF(DATABASE!$X5367&lt;&gt;1,"",DATABASE!L5367)</f>
        <v/>
      </c>
      <c r="F5369" s="94">
        <f>IF(DATABASE!$X5367&lt;&gt;1,"",DATABASE!Q5367)</f>
        <v/>
      </c>
      <c r="G5369" s="94">
        <f>IF(DATABASE!$X5367&lt;&gt;1,"",DATABASE!C5367)</f>
        <v/>
      </c>
      <c r="H5369" s="94">
        <f>IF(DATABASE!$X5367&lt;&gt;1,"",DATABASE!D5367)</f>
        <v/>
      </c>
      <c r="I5369" s="93">
        <f>IF(DATABASE!$X5367&lt;&gt;1,"",DATABASE!S5367)</f>
        <v/>
      </c>
    </row>
    <row r="5370" ht="16.5" customHeight="1" s="111">
      <c r="A5370" s="92">
        <f>IF(DATABASE!$X5368&lt;&gt;1,"",DATABASE!B5368)</f>
        <v/>
      </c>
      <c r="B5370" s="93">
        <f>IF(DATABASE!$X5368&lt;&gt;1,"",DATABASE!M5368)</f>
        <v/>
      </c>
      <c r="C5370" s="94">
        <f>IF(DATABASE!$X5368&lt;&gt;1,"",DATABASE!A5368)</f>
        <v/>
      </c>
      <c r="D5370" s="94">
        <f>IF(DATABASE!$X5368&lt;&gt;1,"",DATABASE!P5368)</f>
        <v/>
      </c>
      <c r="E5370" s="94">
        <f>IF(DATABASE!$X5368&lt;&gt;1,"",DATABASE!L5368)</f>
        <v/>
      </c>
      <c r="F5370" s="94">
        <f>IF(DATABASE!$X5368&lt;&gt;1,"",DATABASE!Q5368)</f>
        <v/>
      </c>
      <c r="G5370" s="94">
        <f>IF(DATABASE!$X5368&lt;&gt;1,"",DATABASE!C5368)</f>
        <v/>
      </c>
      <c r="H5370" s="94">
        <f>IF(DATABASE!$X5368&lt;&gt;1,"",DATABASE!D5368)</f>
        <v/>
      </c>
      <c r="I5370" s="93">
        <f>IF(DATABASE!$X5368&lt;&gt;1,"",DATABASE!S5368)</f>
        <v/>
      </c>
    </row>
    <row r="5371" ht="16.5" customHeight="1" s="111">
      <c r="A5371" s="92">
        <f>IF(DATABASE!$X5369&lt;&gt;1,"",DATABASE!B5369)</f>
        <v/>
      </c>
      <c r="B5371" s="93">
        <f>IF(DATABASE!$X5369&lt;&gt;1,"",DATABASE!M5369)</f>
        <v/>
      </c>
      <c r="C5371" s="94">
        <f>IF(DATABASE!$X5369&lt;&gt;1,"",DATABASE!A5369)</f>
        <v/>
      </c>
      <c r="D5371" s="94">
        <f>IF(DATABASE!$X5369&lt;&gt;1,"",DATABASE!P5369)</f>
        <v/>
      </c>
      <c r="E5371" s="94">
        <f>IF(DATABASE!$X5369&lt;&gt;1,"",DATABASE!L5369)</f>
        <v/>
      </c>
      <c r="F5371" s="94">
        <f>IF(DATABASE!$X5369&lt;&gt;1,"",DATABASE!Q5369)</f>
        <v/>
      </c>
      <c r="G5371" s="94">
        <f>IF(DATABASE!$X5369&lt;&gt;1,"",DATABASE!C5369)</f>
        <v/>
      </c>
      <c r="H5371" s="94">
        <f>IF(DATABASE!$X5369&lt;&gt;1,"",DATABASE!D5369)</f>
        <v/>
      </c>
      <c r="I5371" s="93">
        <f>IF(DATABASE!$X5369&lt;&gt;1,"",DATABASE!S5369)</f>
        <v/>
      </c>
    </row>
    <row r="5372" ht="16.5" customHeight="1" s="111">
      <c r="A5372" s="92">
        <f>IF(DATABASE!$X5370&lt;&gt;1,"",DATABASE!B5370)</f>
        <v/>
      </c>
      <c r="B5372" s="93">
        <f>IF(DATABASE!$X5370&lt;&gt;1,"",DATABASE!M5370)</f>
        <v/>
      </c>
      <c r="C5372" s="94">
        <f>IF(DATABASE!$X5370&lt;&gt;1,"",DATABASE!A5370)</f>
        <v/>
      </c>
      <c r="D5372" s="94">
        <f>IF(DATABASE!$X5370&lt;&gt;1,"",DATABASE!P5370)</f>
        <v/>
      </c>
      <c r="E5372" s="94">
        <f>IF(DATABASE!$X5370&lt;&gt;1,"",DATABASE!L5370)</f>
        <v/>
      </c>
      <c r="F5372" s="94">
        <f>IF(DATABASE!$X5370&lt;&gt;1,"",DATABASE!Q5370)</f>
        <v/>
      </c>
      <c r="G5372" s="94">
        <f>IF(DATABASE!$X5370&lt;&gt;1,"",DATABASE!C5370)</f>
        <v/>
      </c>
      <c r="H5372" s="94">
        <f>IF(DATABASE!$X5370&lt;&gt;1,"",DATABASE!D5370)</f>
        <v/>
      </c>
      <c r="I5372" s="93">
        <f>IF(DATABASE!$X5370&lt;&gt;1,"",DATABASE!S5370)</f>
        <v/>
      </c>
    </row>
    <row r="5373" ht="16.5" customHeight="1" s="111">
      <c r="A5373" s="92">
        <f>IF(DATABASE!$X5371&lt;&gt;1,"",DATABASE!B5371)</f>
        <v/>
      </c>
      <c r="B5373" s="93">
        <f>IF(DATABASE!$X5371&lt;&gt;1,"",DATABASE!M5371)</f>
        <v/>
      </c>
      <c r="C5373" s="94">
        <f>IF(DATABASE!$X5371&lt;&gt;1,"",DATABASE!A5371)</f>
        <v/>
      </c>
      <c r="D5373" s="94">
        <f>IF(DATABASE!$X5371&lt;&gt;1,"",DATABASE!P5371)</f>
        <v/>
      </c>
      <c r="E5373" s="94">
        <f>IF(DATABASE!$X5371&lt;&gt;1,"",DATABASE!L5371)</f>
        <v/>
      </c>
      <c r="F5373" s="94">
        <f>IF(DATABASE!$X5371&lt;&gt;1,"",DATABASE!Q5371)</f>
        <v/>
      </c>
      <c r="G5373" s="94">
        <f>IF(DATABASE!$X5371&lt;&gt;1,"",DATABASE!C5371)</f>
        <v/>
      </c>
      <c r="H5373" s="94">
        <f>IF(DATABASE!$X5371&lt;&gt;1,"",DATABASE!D5371)</f>
        <v/>
      </c>
      <c r="I5373" s="93">
        <f>IF(DATABASE!$X5371&lt;&gt;1,"",DATABASE!S5371)</f>
        <v/>
      </c>
    </row>
    <row r="5374" ht="16.5" customHeight="1" s="111">
      <c r="A5374" s="92">
        <f>IF(DATABASE!$X5372&lt;&gt;1,"",DATABASE!B5372)</f>
        <v/>
      </c>
      <c r="B5374" s="93">
        <f>IF(DATABASE!$X5372&lt;&gt;1,"",DATABASE!M5372)</f>
        <v/>
      </c>
      <c r="C5374" s="94">
        <f>IF(DATABASE!$X5372&lt;&gt;1,"",DATABASE!A5372)</f>
        <v/>
      </c>
      <c r="D5374" s="94">
        <f>IF(DATABASE!$X5372&lt;&gt;1,"",DATABASE!P5372)</f>
        <v/>
      </c>
      <c r="E5374" s="94">
        <f>IF(DATABASE!$X5372&lt;&gt;1,"",DATABASE!L5372)</f>
        <v/>
      </c>
      <c r="F5374" s="94">
        <f>IF(DATABASE!$X5372&lt;&gt;1,"",DATABASE!Q5372)</f>
        <v/>
      </c>
      <c r="G5374" s="94">
        <f>IF(DATABASE!$X5372&lt;&gt;1,"",DATABASE!C5372)</f>
        <v/>
      </c>
      <c r="H5374" s="94">
        <f>IF(DATABASE!$X5372&lt;&gt;1,"",DATABASE!D5372)</f>
        <v/>
      </c>
      <c r="I5374" s="93">
        <f>IF(DATABASE!$X5372&lt;&gt;1,"",DATABASE!S5372)</f>
        <v/>
      </c>
    </row>
    <row r="5375" ht="16.5" customHeight="1" s="111">
      <c r="A5375" s="92">
        <f>IF(DATABASE!$X5373&lt;&gt;1,"",DATABASE!B5373)</f>
        <v/>
      </c>
      <c r="B5375" s="93">
        <f>IF(DATABASE!$X5373&lt;&gt;1,"",DATABASE!M5373)</f>
        <v/>
      </c>
      <c r="C5375" s="94">
        <f>IF(DATABASE!$X5373&lt;&gt;1,"",DATABASE!A5373)</f>
        <v/>
      </c>
      <c r="D5375" s="94">
        <f>IF(DATABASE!$X5373&lt;&gt;1,"",DATABASE!P5373)</f>
        <v/>
      </c>
      <c r="E5375" s="94">
        <f>IF(DATABASE!$X5373&lt;&gt;1,"",DATABASE!L5373)</f>
        <v/>
      </c>
      <c r="F5375" s="94">
        <f>IF(DATABASE!$X5373&lt;&gt;1,"",DATABASE!Q5373)</f>
        <v/>
      </c>
      <c r="G5375" s="94">
        <f>IF(DATABASE!$X5373&lt;&gt;1,"",DATABASE!C5373)</f>
        <v/>
      </c>
      <c r="H5375" s="94">
        <f>IF(DATABASE!$X5373&lt;&gt;1,"",DATABASE!D5373)</f>
        <v/>
      </c>
      <c r="I5375" s="93">
        <f>IF(DATABASE!$X5373&lt;&gt;1,"",DATABASE!S5373)</f>
        <v/>
      </c>
    </row>
    <row r="5376" ht="16.5" customHeight="1" s="111">
      <c r="A5376" s="92">
        <f>IF(DATABASE!$X5374&lt;&gt;1,"",DATABASE!B5374)</f>
        <v/>
      </c>
      <c r="B5376" s="93">
        <f>IF(DATABASE!$X5374&lt;&gt;1,"",DATABASE!M5374)</f>
        <v/>
      </c>
      <c r="C5376" s="94">
        <f>IF(DATABASE!$X5374&lt;&gt;1,"",DATABASE!A5374)</f>
        <v/>
      </c>
      <c r="D5376" s="94">
        <f>IF(DATABASE!$X5374&lt;&gt;1,"",DATABASE!P5374)</f>
        <v/>
      </c>
      <c r="E5376" s="94">
        <f>IF(DATABASE!$X5374&lt;&gt;1,"",DATABASE!L5374)</f>
        <v/>
      </c>
      <c r="F5376" s="94">
        <f>IF(DATABASE!$X5374&lt;&gt;1,"",DATABASE!Q5374)</f>
        <v/>
      </c>
      <c r="G5376" s="94">
        <f>IF(DATABASE!$X5374&lt;&gt;1,"",DATABASE!C5374)</f>
        <v/>
      </c>
      <c r="H5376" s="94">
        <f>IF(DATABASE!$X5374&lt;&gt;1,"",DATABASE!D5374)</f>
        <v/>
      </c>
      <c r="I5376" s="93">
        <f>IF(DATABASE!$X5374&lt;&gt;1,"",DATABASE!S5374)</f>
        <v/>
      </c>
    </row>
    <row r="5377" ht="16.5" customHeight="1" s="111">
      <c r="A5377" s="92">
        <f>IF(DATABASE!$X5375&lt;&gt;1,"",DATABASE!B5375)</f>
        <v/>
      </c>
      <c r="B5377" s="93">
        <f>IF(DATABASE!$X5375&lt;&gt;1,"",DATABASE!M5375)</f>
        <v/>
      </c>
      <c r="C5377" s="94">
        <f>IF(DATABASE!$X5375&lt;&gt;1,"",DATABASE!A5375)</f>
        <v/>
      </c>
      <c r="D5377" s="94">
        <f>IF(DATABASE!$X5375&lt;&gt;1,"",DATABASE!P5375)</f>
        <v/>
      </c>
      <c r="E5377" s="94">
        <f>IF(DATABASE!$X5375&lt;&gt;1,"",DATABASE!L5375)</f>
        <v/>
      </c>
      <c r="F5377" s="94">
        <f>IF(DATABASE!$X5375&lt;&gt;1,"",DATABASE!Q5375)</f>
        <v/>
      </c>
      <c r="G5377" s="94">
        <f>IF(DATABASE!$X5375&lt;&gt;1,"",DATABASE!C5375)</f>
        <v/>
      </c>
      <c r="H5377" s="94">
        <f>IF(DATABASE!$X5375&lt;&gt;1,"",DATABASE!D5375)</f>
        <v/>
      </c>
      <c r="I5377" s="93">
        <f>IF(DATABASE!$X5375&lt;&gt;1,"",DATABASE!S5375)</f>
        <v/>
      </c>
    </row>
    <row r="5378" ht="16.5" customHeight="1" s="111">
      <c r="A5378" s="92">
        <f>IF(DATABASE!$X5376&lt;&gt;1,"",DATABASE!B5376)</f>
        <v/>
      </c>
      <c r="B5378" s="93">
        <f>IF(DATABASE!$X5376&lt;&gt;1,"",DATABASE!M5376)</f>
        <v/>
      </c>
      <c r="C5378" s="94">
        <f>IF(DATABASE!$X5376&lt;&gt;1,"",DATABASE!A5376)</f>
        <v/>
      </c>
      <c r="D5378" s="94">
        <f>IF(DATABASE!$X5376&lt;&gt;1,"",DATABASE!P5376)</f>
        <v/>
      </c>
      <c r="E5378" s="94">
        <f>IF(DATABASE!$X5376&lt;&gt;1,"",DATABASE!L5376)</f>
        <v/>
      </c>
      <c r="F5378" s="94">
        <f>IF(DATABASE!$X5376&lt;&gt;1,"",DATABASE!Q5376)</f>
        <v/>
      </c>
      <c r="G5378" s="94">
        <f>IF(DATABASE!$X5376&lt;&gt;1,"",DATABASE!C5376)</f>
        <v/>
      </c>
      <c r="H5378" s="94">
        <f>IF(DATABASE!$X5376&lt;&gt;1,"",DATABASE!D5376)</f>
        <v/>
      </c>
      <c r="I5378" s="93">
        <f>IF(DATABASE!$X5376&lt;&gt;1,"",DATABASE!S5376)</f>
        <v/>
      </c>
    </row>
    <row r="5379" ht="16.5" customHeight="1" s="111">
      <c r="A5379" s="92">
        <f>IF(DATABASE!$X5377&lt;&gt;1,"",DATABASE!B5377)</f>
        <v/>
      </c>
      <c r="B5379" s="93">
        <f>IF(DATABASE!$X5377&lt;&gt;1,"",DATABASE!M5377)</f>
        <v/>
      </c>
      <c r="C5379" s="94">
        <f>IF(DATABASE!$X5377&lt;&gt;1,"",DATABASE!A5377)</f>
        <v/>
      </c>
      <c r="D5379" s="94">
        <f>IF(DATABASE!$X5377&lt;&gt;1,"",DATABASE!P5377)</f>
        <v/>
      </c>
      <c r="E5379" s="94">
        <f>IF(DATABASE!$X5377&lt;&gt;1,"",DATABASE!L5377)</f>
        <v/>
      </c>
      <c r="F5379" s="94">
        <f>IF(DATABASE!$X5377&lt;&gt;1,"",DATABASE!Q5377)</f>
        <v/>
      </c>
      <c r="G5379" s="94">
        <f>IF(DATABASE!$X5377&lt;&gt;1,"",DATABASE!C5377)</f>
        <v/>
      </c>
      <c r="H5379" s="94">
        <f>IF(DATABASE!$X5377&lt;&gt;1,"",DATABASE!D5377)</f>
        <v/>
      </c>
      <c r="I5379" s="93">
        <f>IF(DATABASE!$X5377&lt;&gt;1,"",DATABASE!S5377)</f>
        <v/>
      </c>
    </row>
    <row r="5380" ht="16.5" customHeight="1" s="111">
      <c r="A5380" s="92">
        <f>IF(DATABASE!$X5378&lt;&gt;1,"",DATABASE!B5378)</f>
        <v/>
      </c>
      <c r="B5380" s="93">
        <f>IF(DATABASE!$X5378&lt;&gt;1,"",DATABASE!M5378)</f>
        <v/>
      </c>
      <c r="C5380" s="94">
        <f>IF(DATABASE!$X5378&lt;&gt;1,"",DATABASE!A5378)</f>
        <v/>
      </c>
      <c r="D5380" s="94">
        <f>IF(DATABASE!$X5378&lt;&gt;1,"",DATABASE!P5378)</f>
        <v/>
      </c>
      <c r="E5380" s="94">
        <f>IF(DATABASE!$X5378&lt;&gt;1,"",DATABASE!L5378)</f>
        <v/>
      </c>
      <c r="F5380" s="94">
        <f>IF(DATABASE!$X5378&lt;&gt;1,"",DATABASE!Q5378)</f>
        <v/>
      </c>
      <c r="G5380" s="94">
        <f>IF(DATABASE!$X5378&lt;&gt;1,"",DATABASE!C5378)</f>
        <v/>
      </c>
      <c r="H5380" s="94">
        <f>IF(DATABASE!$X5378&lt;&gt;1,"",DATABASE!D5378)</f>
        <v/>
      </c>
      <c r="I5380" s="93">
        <f>IF(DATABASE!$X5378&lt;&gt;1,"",DATABASE!S5378)</f>
        <v/>
      </c>
    </row>
    <row r="5381" ht="16.5" customHeight="1" s="111">
      <c r="A5381" s="92">
        <f>IF(DATABASE!$X5379&lt;&gt;1,"",DATABASE!B5379)</f>
        <v/>
      </c>
      <c r="B5381" s="93">
        <f>IF(DATABASE!$X5379&lt;&gt;1,"",DATABASE!M5379)</f>
        <v/>
      </c>
      <c r="C5381" s="94">
        <f>IF(DATABASE!$X5379&lt;&gt;1,"",DATABASE!A5379)</f>
        <v/>
      </c>
      <c r="D5381" s="94">
        <f>IF(DATABASE!$X5379&lt;&gt;1,"",DATABASE!P5379)</f>
        <v/>
      </c>
      <c r="E5381" s="94">
        <f>IF(DATABASE!$X5379&lt;&gt;1,"",DATABASE!L5379)</f>
        <v/>
      </c>
      <c r="F5381" s="94">
        <f>IF(DATABASE!$X5379&lt;&gt;1,"",DATABASE!Q5379)</f>
        <v/>
      </c>
      <c r="G5381" s="94">
        <f>IF(DATABASE!$X5379&lt;&gt;1,"",DATABASE!C5379)</f>
        <v/>
      </c>
      <c r="H5381" s="94">
        <f>IF(DATABASE!$X5379&lt;&gt;1,"",DATABASE!D5379)</f>
        <v/>
      </c>
      <c r="I5381" s="93">
        <f>IF(DATABASE!$X5379&lt;&gt;1,"",DATABASE!S5379)</f>
        <v/>
      </c>
    </row>
    <row r="5382" ht="16.5" customHeight="1" s="111">
      <c r="A5382" s="92">
        <f>IF(DATABASE!$X5380&lt;&gt;1,"",DATABASE!B5380)</f>
        <v/>
      </c>
      <c r="B5382" s="93">
        <f>IF(DATABASE!$X5380&lt;&gt;1,"",DATABASE!M5380)</f>
        <v/>
      </c>
      <c r="C5382" s="94">
        <f>IF(DATABASE!$X5380&lt;&gt;1,"",DATABASE!A5380)</f>
        <v/>
      </c>
      <c r="D5382" s="94">
        <f>IF(DATABASE!$X5380&lt;&gt;1,"",DATABASE!P5380)</f>
        <v/>
      </c>
      <c r="E5382" s="94">
        <f>IF(DATABASE!$X5380&lt;&gt;1,"",DATABASE!L5380)</f>
        <v/>
      </c>
      <c r="F5382" s="94">
        <f>IF(DATABASE!$X5380&lt;&gt;1,"",DATABASE!Q5380)</f>
        <v/>
      </c>
      <c r="G5382" s="94">
        <f>IF(DATABASE!$X5380&lt;&gt;1,"",DATABASE!C5380)</f>
        <v/>
      </c>
      <c r="H5382" s="94">
        <f>IF(DATABASE!$X5380&lt;&gt;1,"",DATABASE!D5380)</f>
        <v/>
      </c>
      <c r="I5382" s="93">
        <f>IF(DATABASE!$X5380&lt;&gt;1,"",DATABASE!S5380)</f>
        <v/>
      </c>
    </row>
    <row r="5383" ht="16.5" customHeight="1" s="111">
      <c r="A5383" s="92">
        <f>IF(DATABASE!$X5381&lt;&gt;1,"",DATABASE!B5381)</f>
        <v/>
      </c>
      <c r="B5383" s="93">
        <f>IF(DATABASE!$X5381&lt;&gt;1,"",DATABASE!M5381)</f>
        <v/>
      </c>
      <c r="C5383" s="94">
        <f>IF(DATABASE!$X5381&lt;&gt;1,"",DATABASE!A5381)</f>
        <v/>
      </c>
      <c r="D5383" s="94">
        <f>IF(DATABASE!$X5381&lt;&gt;1,"",DATABASE!P5381)</f>
        <v/>
      </c>
      <c r="E5383" s="94">
        <f>IF(DATABASE!$X5381&lt;&gt;1,"",DATABASE!L5381)</f>
        <v/>
      </c>
      <c r="F5383" s="94">
        <f>IF(DATABASE!$X5381&lt;&gt;1,"",DATABASE!Q5381)</f>
        <v/>
      </c>
      <c r="G5383" s="94">
        <f>IF(DATABASE!$X5381&lt;&gt;1,"",DATABASE!C5381)</f>
        <v/>
      </c>
      <c r="H5383" s="94">
        <f>IF(DATABASE!$X5381&lt;&gt;1,"",DATABASE!D5381)</f>
        <v/>
      </c>
      <c r="I5383" s="93">
        <f>IF(DATABASE!$X5381&lt;&gt;1,"",DATABASE!S5381)</f>
        <v/>
      </c>
    </row>
    <row r="5384" ht="16.5" customHeight="1" s="111">
      <c r="A5384" s="92">
        <f>IF(DATABASE!$X5382&lt;&gt;1,"",DATABASE!B5382)</f>
        <v/>
      </c>
      <c r="B5384" s="93">
        <f>IF(DATABASE!$X5382&lt;&gt;1,"",DATABASE!M5382)</f>
        <v/>
      </c>
      <c r="C5384" s="94">
        <f>IF(DATABASE!$X5382&lt;&gt;1,"",DATABASE!A5382)</f>
        <v/>
      </c>
      <c r="D5384" s="94">
        <f>IF(DATABASE!$X5382&lt;&gt;1,"",DATABASE!P5382)</f>
        <v/>
      </c>
      <c r="E5384" s="94">
        <f>IF(DATABASE!$X5382&lt;&gt;1,"",DATABASE!L5382)</f>
        <v/>
      </c>
      <c r="F5384" s="94">
        <f>IF(DATABASE!$X5382&lt;&gt;1,"",DATABASE!Q5382)</f>
        <v/>
      </c>
      <c r="G5384" s="94">
        <f>IF(DATABASE!$X5382&lt;&gt;1,"",DATABASE!C5382)</f>
        <v/>
      </c>
      <c r="H5384" s="94">
        <f>IF(DATABASE!$X5382&lt;&gt;1,"",DATABASE!D5382)</f>
        <v/>
      </c>
      <c r="I5384" s="93">
        <f>IF(DATABASE!$X5382&lt;&gt;1,"",DATABASE!S5382)</f>
        <v/>
      </c>
    </row>
    <row r="5385" ht="16.5" customHeight="1" s="111">
      <c r="A5385" s="92">
        <f>IF(DATABASE!$X5383&lt;&gt;1,"",DATABASE!B5383)</f>
        <v/>
      </c>
      <c r="B5385" s="93">
        <f>IF(DATABASE!$X5383&lt;&gt;1,"",DATABASE!M5383)</f>
        <v/>
      </c>
      <c r="C5385" s="94">
        <f>IF(DATABASE!$X5383&lt;&gt;1,"",DATABASE!A5383)</f>
        <v/>
      </c>
      <c r="D5385" s="94">
        <f>IF(DATABASE!$X5383&lt;&gt;1,"",DATABASE!P5383)</f>
        <v/>
      </c>
      <c r="E5385" s="94">
        <f>IF(DATABASE!$X5383&lt;&gt;1,"",DATABASE!L5383)</f>
        <v/>
      </c>
      <c r="F5385" s="94">
        <f>IF(DATABASE!$X5383&lt;&gt;1,"",DATABASE!Q5383)</f>
        <v/>
      </c>
      <c r="G5385" s="94">
        <f>IF(DATABASE!$X5383&lt;&gt;1,"",DATABASE!C5383)</f>
        <v/>
      </c>
      <c r="H5385" s="94">
        <f>IF(DATABASE!$X5383&lt;&gt;1,"",DATABASE!D5383)</f>
        <v/>
      </c>
      <c r="I5385" s="93">
        <f>IF(DATABASE!$X5383&lt;&gt;1,"",DATABASE!S5383)</f>
        <v/>
      </c>
    </row>
    <row r="5386" ht="16.5" customHeight="1" s="111">
      <c r="A5386" s="92">
        <f>IF(DATABASE!$X5384&lt;&gt;1,"",DATABASE!B5384)</f>
        <v/>
      </c>
      <c r="B5386" s="93">
        <f>IF(DATABASE!$X5384&lt;&gt;1,"",DATABASE!M5384)</f>
        <v/>
      </c>
      <c r="C5386" s="94">
        <f>IF(DATABASE!$X5384&lt;&gt;1,"",DATABASE!A5384)</f>
        <v/>
      </c>
      <c r="D5386" s="94">
        <f>IF(DATABASE!$X5384&lt;&gt;1,"",DATABASE!P5384)</f>
        <v/>
      </c>
      <c r="E5386" s="94">
        <f>IF(DATABASE!$X5384&lt;&gt;1,"",DATABASE!L5384)</f>
        <v/>
      </c>
      <c r="F5386" s="94">
        <f>IF(DATABASE!$X5384&lt;&gt;1,"",DATABASE!Q5384)</f>
        <v/>
      </c>
      <c r="G5386" s="94">
        <f>IF(DATABASE!$X5384&lt;&gt;1,"",DATABASE!C5384)</f>
        <v/>
      </c>
      <c r="H5386" s="94">
        <f>IF(DATABASE!$X5384&lt;&gt;1,"",DATABASE!D5384)</f>
        <v/>
      </c>
      <c r="I5386" s="93">
        <f>IF(DATABASE!$X5384&lt;&gt;1,"",DATABASE!S5384)</f>
        <v/>
      </c>
    </row>
    <row r="5387" ht="16.5" customHeight="1" s="111">
      <c r="A5387" s="92">
        <f>IF(DATABASE!$X5385&lt;&gt;1,"",DATABASE!B5385)</f>
        <v/>
      </c>
      <c r="B5387" s="93">
        <f>IF(DATABASE!$X5385&lt;&gt;1,"",DATABASE!M5385)</f>
        <v/>
      </c>
      <c r="C5387" s="94">
        <f>IF(DATABASE!$X5385&lt;&gt;1,"",DATABASE!A5385)</f>
        <v/>
      </c>
      <c r="D5387" s="94">
        <f>IF(DATABASE!$X5385&lt;&gt;1,"",DATABASE!P5385)</f>
        <v/>
      </c>
      <c r="E5387" s="94">
        <f>IF(DATABASE!$X5385&lt;&gt;1,"",DATABASE!L5385)</f>
        <v/>
      </c>
      <c r="F5387" s="94">
        <f>IF(DATABASE!$X5385&lt;&gt;1,"",DATABASE!Q5385)</f>
        <v/>
      </c>
      <c r="G5387" s="94">
        <f>IF(DATABASE!$X5385&lt;&gt;1,"",DATABASE!C5385)</f>
        <v/>
      </c>
      <c r="H5387" s="94">
        <f>IF(DATABASE!$X5385&lt;&gt;1,"",DATABASE!D5385)</f>
        <v/>
      </c>
      <c r="I5387" s="93">
        <f>IF(DATABASE!$X5385&lt;&gt;1,"",DATABASE!S5385)</f>
        <v/>
      </c>
    </row>
    <row r="5388" ht="16.5" customHeight="1" s="111">
      <c r="A5388" s="92">
        <f>IF(DATABASE!$X5386&lt;&gt;1,"",DATABASE!B5386)</f>
        <v/>
      </c>
      <c r="B5388" s="93">
        <f>IF(DATABASE!$X5386&lt;&gt;1,"",DATABASE!M5386)</f>
        <v/>
      </c>
      <c r="C5388" s="94">
        <f>IF(DATABASE!$X5386&lt;&gt;1,"",DATABASE!A5386)</f>
        <v/>
      </c>
      <c r="D5388" s="94">
        <f>IF(DATABASE!$X5386&lt;&gt;1,"",DATABASE!P5386)</f>
        <v/>
      </c>
      <c r="E5388" s="94">
        <f>IF(DATABASE!$X5386&lt;&gt;1,"",DATABASE!L5386)</f>
        <v/>
      </c>
      <c r="F5388" s="94">
        <f>IF(DATABASE!$X5386&lt;&gt;1,"",DATABASE!Q5386)</f>
        <v/>
      </c>
      <c r="G5388" s="94">
        <f>IF(DATABASE!$X5386&lt;&gt;1,"",DATABASE!C5386)</f>
        <v/>
      </c>
      <c r="H5388" s="94">
        <f>IF(DATABASE!$X5386&lt;&gt;1,"",DATABASE!D5386)</f>
        <v/>
      </c>
      <c r="I5388" s="93">
        <f>IF(DATABASE!$X5386&lt;&gt;1,"",DATABASE!S5386)</f>
        <v/>
      </c>
    </row>
    <row r="5389" ht="16.5" customHeight="1" s="111">
      <c r="A5389" s="92">
        <f>IF(DATABASE!$X5387&lt;&gt;1,"",DATABASE!B5387)</f>
        <v/>
      </c>
      <c r="B5389" s="93">
        <f>IF(DATABASE!$X5387&lt;&gt;1,"",DATABASE!M5387)</f>
        <v/>
      </c>
      <c r="C5389" s="94">
        <f>IF(DATABASE!$X5387&lt;&gt;1,"",DATABASE!A5387)</f>
        <v/>
      </c>
      <c r="D5389" s="94">
        <f>IF(DATABASE!$X5387&lt;&gt;1,"",DATABASE!P5387)</f>
        <v/>
      </c>
      <c r="E5389" s="94">
        <f>IF(DATABASE!$X5387&lt;&gt;1,"",DATABASE!L5387)</f>
        <v/>
      </c>
      <c r="F5389" s="94">
        <f>IF(DATABASE!$X5387&lt;&gt;1,"",DATABASE!Q5387)</f>
        <v/>
      </c>
      <c r="G5389" s="94">
        <f>IF(DATABASE!$X5387&lt;&gt;1,"",DATABASE!C5387)</f>
        <v/>
      </c>
      <c r="H5389" s="94">
        <f>IF(DATABASE!$X5387&lt;&gt;1,"",DATABASE!D5387)</f>
        <v/>
      </c>
      <c r="I5389" s="93">
        <f>IF(DATABASE!$X5387&lt;&gt;1,"",DATABASE!S5387)</f>
        <v/>
      </c>
    </row>
    <row r="5390" ht="16.5" customHeight="1" s="111">
      <c r="A5390" s="92">
        <f>IF(DATABASE!$X5388&lt;&gt;1,"",DATABASE!B5388)</f>
        <v/>
      </c>
      <c r="B5390" s="93">
        <f>IF(DATABASE!$X5388&lt;&gt;1,"",DATABASE!M5388)</f>
        <v/>
      </c>
      <c r="C5390" s="94">
        <f>IF(DATABASE!$X5388&lt;&gt;1,"",DATABASE!A5388)</f>
        <v/>
      </c>
      <c r="D5390" s="94">
        <f>IF(DATABASE!$X5388&lt;&gt;1,"",DATABASE!P5388)</f>
        <v/>
      </c>
      <c r="E5390" s="94">
        <f>IF(DATABASE!$X5388&lt;&gt;1,"",DATABASE!L5388)</f>
        <v/>
      </c>
      <c r="F5390" s="94">
        <f>IF(DATABASE!$X5388&lt;&gt;1,"",DATABASE!Q5388)</f>
        <v/>
      </c>
      <c r="G5390" s="94">
        <f>IF(DATABASE!$X5388&lt;&gt;1,"",DATABASE!C5388)</f>
        <v/>
      </c>
      <c r="H5390" s="94">
        <f>IF(DATABASE!$X5388&lt;&gt;1,"",DATABASE!D5388)</f>
        <v/>
      </c>
      <c r="I5390" s="93">
        <f>IF(DATABASE!$X5388&lt;&gt;1,"",DATABASE!S5388)</f>
        <v/>
      </c>
    </row>
    <row r="5391" ht="16.5" customHeight="1" s="111">
      <c r="A5391" s="92">
        <f>IF(DATABASE!$X5389&lt;&gt;1,"",DATABASE!B5389)</f>
        <v/>
      </c>
      <c r="B5391" s="93">
        <f>IF(DATABASE!$X5389&lt;&gt;1,"",DATABASE!M5389)</f>
        <v/>
      </c>
      <c r="C5391" s="94">
        <f>IF(DATABASE!$X5389&lt;&gt;1,"",DATABASE!A5389)</f>
        <v/>
      </c>
      <c r="D5391" s="94">
        <f>IF(DATABASE!$X5389&lt;&gt;1,"",DATABASE!P5389)</f>
        <v/>
      </c>
      <c r="E5391" s="94">
        <f>IF(DATABASE!$X5389&lt;&gt;1,"",DATABASE!L5389)</f>
        <v/>
      </c>
      <c r="F5391" s="94">
        <f>IF(DATABASE!$X5389&lt;&gt;1,"",DATABASE!Q5389)</f>
        <v/>
      </c>
      <c r="G5391" s="94">
        <f>IF(DATABASE!$X5389&lt;&gt;1,"",DATABASE!C5389)</f>
        <v/>
      </c>
      <c r="H5391" s="94">
        <f>IF(DATABASE!$X5389&lt;&gt;1,"",DATABASE!D5389)</f>
        <v/>
      </c>
      <c r="I5391" s="93">
        <f>IF(DATABASE!$X5389&lt;&gt;1,"",DATABASE!S5389)</f>
        <v/>
      </c>
    </row>
    <row r="5392" ht="16.5" customHeight="1" s="111">
      <c r="A5392" s="92">
        <f>IF(DATABASE!$X5390&lt;&gt;1,"",DATABASE!B5390)</f>
        <v/>
      </c>
      <c r="B5392" s="93">
        <f>IF(DATABASE!$X5390&lt;&gt;1,"",DATABASE!M5390)</f>
        <v/>
      </c>
      <c r="C5392" s="94">
        <f>IF(DATABASE!$X5390&lt;&gt;1,"",DATABASE!A5390)</f>
        <v/>
      </c>
      <c r="D5392" s="94">
        <f>IF(DATABASE!$X5390&lt;&gt;1,"",DATABASE!P5390)</f>
        <v/>
      </c>
      <c r="E5392" s="94">
        <f>IF(DATABASE!$X5390&lt;&gt;1,"",DATABASE!L5390)</f>
        <v/>
      </c>
      <c r="F5392" s="94">
        <f>IF(DATABASE!$X5390&lt;&gt;1,"",DATABASE!Q5390)</f>
        <v/>
      </c>
      <c r="G5392" s="94">
        <f>IF(DATABASE!$X5390&lt;&gt;1,"",DATABASE!C5390)</f>
        <v/>
      </c>
      <c r="H5392" s="94">
        <f>IF(DATABASE!$X5390&lt;&gt;1,"",DATABASE!D5390)</f>
        <v/>
      </c>
      <c r="I5392" s="93">
        <f>IF(DATABASE!$X5390&lt;&gt;1,"",DATABASE!S5390)</f>
        <v/>
      </c>
    </row>
    <row r="5393" ht="16.5" customHeight="1" s="111">
      <c r="A5393" s="92">
        <f>IF(DATABASE!$X5391&lt;&gt;1,"",DATABASE!B5391)</f>
        <v/>
      </c>
      <c r="B5393" s="93">
        <f>IF(DATABASE!$X5391&lt;&gt;1,"",DATABASE!M5391)</f>
        <v/>
      </c>
      <c r="C5393" s="94">
        <f>IF(DATABASE!$X5391&lt;&gt;1,"",DATABASE!A5391)</f>
        <v/>
      </c>
      <c r="D5393" s="94">
        <f>IF(DATABASE!$X5391&lt;&gt;1,"",DATABASE!P5391)</f>
        <v/>
      </c>
      <c r="E5393" s="94">
        <f>IF(DATABASE!$X5391&lt;&gt;1,"",DATABASE!L5391)</f>
        <v/>
      </c>
      <c r="F5393" s="94">
        <f>IF(DATABASE!$X5391&lt;&gt;1,"",DATABASE!Q5391)</f>
        <v/>
      </c>
      <c r="G5393" s="94">
        <f>IF(DATABASE!$X5391&lt;&gt;1,"",DATABASE!C5391)</f>
        <v/>
      </c>
      <c r="H5393" s="94">
        <f>IF(DATABASE!$X5391&lt;&gt;1,"",DATABASE!D5391)</f>
        <v/>
      </c>
      <c r="I5393" s="93">
        <f>IF(DATABASE!$X5391&lt;&gt;1,"",DATABASE!S5391)</f>
        <v/>
      </c>
    </row>
    <row r="5394" ht="16.5" customHeight="1" s="111">
      <c r="A5394" s="92">
        <f>IF(DATABASE!$X5392&lt;&gt;1,"",DATABASE!B5392)</f>
        <v/>
      </c>
      <c r="B5394" s="93">
        <f>IF(DATABASE!$X5392&lt;&gt;1,"",DATABASE!M5392)</f>
        <v/>
      </c>
      <c r="C5394" s="94">
        <f>IF(DATABASE!$X5392&lt;&gt;1,"",DATABASE!A5392)</f>
        <v/>
      </c>
      <c r="D5394" s="94">
        <f>IF(DATABASE!$X5392&lt;&gt;1,"",DATABASE!P5392)</f>
        <v/>
      </c>
      <c r="E5394" s="94">
        <f>IF(DATABASE!$X5392&lt;&gt;1,"",DATABASE!L5392)</f>
        <v/>
      </c>
      <c r="F5394" s="94">
        <f>IF(DATABASE!$X5392&lt;&gt;1,"",DATABASE!Q5392)</f>
        <v/>
      </c>
      <c r="G5394" s="94">
        <f>IF(DATABASE!$X5392&lt;&gt;1,"",DATABASE!C5392)</f>
        <v/>
      </c>
      <c r="H5394" s="94">
        <f>IF(DATABASE!$X5392&lt;&gt;1,"",DATABASE!D5392)</f>
        <v/>
      </c>
      <c r="I5394" s="93">
        <f>IF(DATABASE!$X5392&lt;&gt;1,"",DATABASE!S5392)</f>
        <v/>
      </c>
    </row>
    <row r="5395" ht="16.5" customHeight="1" s="111">
      <c r="A5395" s="92">
        <f>IF(DATABASE!$X5393&lt;&gt;1,"",DATABASE!B5393)</f>
        <v/>
      </c>
      <c r="B5395" s="93">
        <f>IF(DATABASE!$X5393&lt;&gt;1,"",DATABASE!M5393)</f>
        <v/>
      </c>
      <c r="C5395" s="94">
        <f>IF(DATABASE!$X5393&lt;&gt;1,"",DATABASE!A5393)</f>
        <v/>
      </c>
      <c r="D5395" s="94">
        <f>IF(DATABASE!$X5393&lt;&gt;1,"",DATABASE!P5393)</f>
        <v/>
      </c>
      <c r="E5395" s="94">
        <f>IF(DATABASE!$X5393&lt;&gt;1,"",DATABASE!L5393)</f>
        <v/>
      </c>
      <c r="F5395" s="94">
        <f>IF(DATABASE!$X5393&lt;&gt;1,"",DATABASE!Q5393)</f>
        <v/>
      </c>
      <c r="G5395" s="94">
        <f>IF(DATABASE!$X5393&lt;&gt;1,"",DATABASE!C5393)</f>
        <v/>
      </c>
      <c r="H5395" s="94">
        <f>IF(DATABASE!$X5393&lt;&gt;1,"",DATABASE!D5393)</f>
        <v/>
      </c>
      <c r="I5395" s="93">
        <f>IF(DATABASE!$X5393&lt;&gt;1,"",DATABASE!S5393)</f>
        <v/>
      </c>
    </row>
    <row r="5396" ht="16.5" customHeight="1" s="111">
      <c r="A5396" s="92">
        <f>IF(DATABASE!$X5394&lt;&gt;1,"",DATABASE!B5394)</f>
        <v/>
      </c>
      <c r="B5396" s="93">
        <f>IF(DATABASE!$X5394&lt;&gt;1,"",DATABASE!M5394)</f>
        <v/>
      </c>
      <c r="C5396" s="94">
        <f>IF(DATABASE!$X5394&lt;&gt;1,"",DATABASE!A5394)</f>
        <v/>
      </c>
      <c r="D5396" s="94">
        <f>IF(DATABASE!$X5394&lt;&gt;1,"",DATABASE!P5394)</f>
        <v/>
      </c>
      <c r="E5396" s="94">
        <f>IF(DATABASE!$X5394&lt;&gt;1,"",DATABASE!L5394)</f>
        <v/>
      </c>
      <c r="F5396" s="94">
        <f>IF(DATABASE!$X5394&lt;&gt;1,"",DATABASE!Q5394)</f>
        <v/>
      </c>
      <c r="G5396" s="94">
        <f>IF(DATABASE!$X5394&lt;&gt;1,"",DATABASE!C5394)</f>
        <v/>
      </c>
      <c r="H5396" s="94">
        <f>IF(DATABASE!$X5394&lt;&gt;1,"",DATABASE!D5394)</f>
        <v/>
      </c>
      <c r="I5396" s="93">
        <f>IF(DATABASE!$X5394&lt;&gt;1,"",DATABASE!S5394)</f>
        <v/>
      </c>
    </row>
    <row r="5397" ht="16.5" customHeight="1" s="111">
      <c r="A5397" s="92">
        <f>IF(DATABASE!$X5395&lt;&gt;1,"",DATABASE!B5395)</f>
        <v/>
      </c>
      <c r="B5397" s="93">
        <f>IF(DATABASE!$X5395&lt;&gt;1,"",DATABASE!M5395)</f>
        <v/>
      </c>
      <c r="C5397" s="94">
        <f>IF(DATABASE!$X5395&lt;&gt;1,"",DATABASE!A5395)</f>
        <v/>
      </c>
      <c r="D5397" s="94">
        <f>IF(DATABASE!$X5395&lt;&gt;1,"",DATABASE!P5395)</f>
        <v/>
      </c>
      <c r="E5397" s="94">
        <f>IF(DATABASE!$X5395&lt;&gt;1,"",DATABASE!L5395)</f>
        <v/>
      </c>
      <c r="F5397" s="94">
        <f>IF(DATABASE!$X5395&lt;&gt;1,"",DATABASE!Q5395)</f>
        <v/>
      </c>
      <c r="G5397" s="94">
        <f>IF(DATABASE!$X5395&lt;&gt;1,"",DATABASE!C5395)</f>
        <v/>
      </c>
      <c r="H5397" s="94">
        <f>IF(DATABASE!$X5395&lt;&gt;1,"",DATABASE!D5395)</f>
        <v/>
      </c>
      <c r="I5397" s="93">
        <f>IF(DATABASE!$X5395&lt;&gt;1,"",DATABASE!S5395)</f>
        <v/>
      </c>
    </row>
    <row r="5398" ht="16.5" customHeight="1" s="111">
      <c r="A5398" s="92">
        <f>IF(DATABASE!$X5396&lt;&gt;1,"",DATABASE!B5396)</f>
        <v/>
      </c>
      <c r="B5398" s="93">
        <f>IF(DATABASE!$X5396&lt;&gt;1,"",DATABASE!M5396)</f>
        <v/>
      </c>
      <c r="C5398" s="94">
        <f>IF(DATABASE!$X5396&lt;&gt;1,"",DATABASE!A5396)</f>
        <v/>
      </c>
      <c r="D5398" s="94">
        <f>IF(DATABASE!$X5396&lt;&gt;1,"",DATABASE!P5396)</f>
        <v/>
      </c>
      <c r="E5398" s="94">
        <f>IF(DATABASE!$X5396&lt;&gt;1,"",DATABASE!L5396)</f>
        <v/>
      </c>
      <c r="F5398" s="94">
        <f>IF(DATABASE!$X5396&lt;&gt;1,"",DATABASE!Q5396)</f>
        <v/>
      </c>
      <c r="G5398" s="94">
        <f>IF(DATABASE!$X5396&lt;&gt;1,"",DATABASE!C5396)</f>
        <v/>
      </c>
      <c r="H5398" s="94">
        <f>IF(DATABASE!$X5396&lt;&gt;1,"",DATABASE!D5396)</f>
        <v/>
      </c>
      <c r="I5398" s="93">
        <f>IF(DATABASE!$X5396&lt;&gt;1,"",DATABASE!S5396)</f>
        <v/>
      </c>
    </row>
    <row r="5399" ht="16.5" customHeight="1" s="111">
      <c r="A5399" s="92">
        <f>IF(DATABASE!$X5397&lt;&gt;1,"",DATABASE!B5397)</f>
        <v/>
      </c>
      <c r="B5399" s="93">
        <f>IF(DATABASE!$X5397&lt;&gt;1,"",DATABASE!M5397)</f>
        <v/>
      </c>
      <c r="C5399" s="94">
        <f>IF(DATABASE!$X5397&lt;&gt;1,"",DATABASE!A5397)</f>
        <v/>
      </c>
      <c r="D5399" s="94">
        <f>IF(DATABASE!$X5397&lt;&gt;1,"",DATABASE!P5397)</f>
        <v/>
      </c>
      <c r="E5399" s="94">
        <f>IF(DATABASE!$X5397&lt;&gt;1,"",DATABASE!L5397)</f>
        <v/>
      </c>
      <c r="F5399" s="94">
        <f>IF(DATABASE!$X5397&lt;&gt;1,"",DATABASE!Q5397)</f>
        <v/>
      </c>
      <c r="G5399" s="94">
        <f>IF(DATABASE!$X5397&lt;&gt;1,"",DATABASE!C5397)</f>
        <v/>
      </c>
      <c r="H5399" s="94">
        <f>IF(DATABASE!$X5397&lt;&gt;1,"",DATABASE!D5397)</f>
        <v/>
      </c>
      <c r="I5399" s="93">
        <f>IF(DATABASE!$X5397&lt;&gt;1,"",DATABASE!S5397)</f>
        <v/>
      </c>
    </row>
    <row r="5400" ht="16.5" customHeight="1" s="111">
      <c r="A5400" s="92">
        <f>IF(DATABASE!$X5398&lt;&gt;1,"",DATABASE!B5398)</f>
        <v/>
      </c>
      <c r="B5400" s="93">
        <f>IF(DATABASE!$X5398&lt;&gt;1,"",DATABASE!M5398)</f>
        <v/>
      </c>
      <c r="C5400" s="94">
        <f>IF(DATABASE!$X5398&lt;&gt;1,"",DATABASE!A5398)</f>
        <v/>
      </c>
      <c r="D5400" s="94">
        <f>IF(DATABASE!$X5398&lt;&gt;1,"",DATABASE!P5398)</f>
        <v/>
      </c>
      <c r="E5400" s="94">
        <f>IF(DATABASE!$X5398&lt;&gt;1,"",DATABASE!L5398)</f>
        <v/>
      </c>
      <c r="F5400" s="94">
        <f>IF(DATABASE!$X5398&lt;&gt;1,"",DATABASE!Q5398)</f>
        <v/>
      </c>
      <c r="G5400" s="94">
        <f>IF(DATABASE!$X5398&lt;&gt;1,"",DATABASE!C5398)</f>
        <v/>
      </c>
      <c r="H5400" s="94">
        <f>IF(DATABASE!$X5398&lt;&gt;1,"",DATABASE!D5398)</f>
        <v/>
      </c>
      <c r="I5400" s="93">
        <f>IF(DATABASE!$X5398&lt;&gt;1,"",DATABASE!S5398)</f>
        <v/>
      </c>
    </row>
    <row r="5401" ht="16.5" customHeight="1" s="111">
      <c r="A5401" s="92">
        <f>IF(DATABASE!$X5399&lt;&gt;1,"",DATABASE!B5399)</f>
        <v/>
      </c>
      <c r="B5401" s="93">
        <f>IF(DATABASE!$X5399&lt;&gt;1,"",DATABASE!M5399)</f>
        <v/>
      </c>
      <c r="C5401" s="94">
        <f>IF(DATABASE!$X5399&lt;&gt;1,"",DATABASE!A5399)</f>
        <v/>
      </c>
      <c r="D5401" s="94">
        <f>IF(DATABASE!$X5399&lt;&gt;1,"",DATABASE!P5399)</f>
        <v/>
      </c>
      <c r="E5401" s="94">
        <f>IF(DATABASE!$X5399&lt;&gt;1,"",DATABASE!L5399)</f>
        <v/>
      </c>
      <c r="F5401" s="94">
        <f>IF(DATABASE!$X5399&lt;&gt;1,"",DATABASE!Q5399)</f>
        <v/>
      </c>
      <c r="G5401" s="94">
        <f>IF(DATABASE!$X5399&lt;&gt;1,"",DATABASE!C5399)</f>
        <v/>
      </c>
      <c r="H5401" s="94">
        <f>IF(DATABASE!$X5399&lt;&gt;1,"",DATABASE!D5399)</f>
        <v/>
      </c>
      <c r="I5401" s="93">
        <f>IF(DATABASE!$X5399&lt;&gt;1,"",DATABASE!S5399)</f>
        <v/>
      </c>
    </row>
    <row r="5402" ht="16.5" customHeight="1" s="111">
      <c r="A5402" s="92">
        <f>IF(DATABASE!$X5400&lt;&gt;1,"",DATABASE!B5400)</f>
        <v/>
      </c>
      <c r="B5402" s="93">
        <f>IF(DATABASE!$X5400&lt;&gt;1,"",DATABASE!M5400)</f>
        <v/>
      </c>
      <c r="C5402" s="94">
        <f>IF(DATABASE!$X5400&lt;&gt;1,"",DATABASE!A5400)</f>
        <v/>
      </c>
      <c r="D5402" s="94">
        <f>IF(DATABASE!$X5400&lt;&gt;1,"",DATABASE!P5400)</f>
        <v/>
      </c>
      <c r="E5402" s="94">
        <f>IF(DATABASE!$X5400&lt;&gt;1,"",DATABASE!L5400)</f>
        <v/>
      </c>
      <c r="F5402" s="94">
        <f>IF(DATABASE!$X5400&lt;&gt;1,"",DATABASE!Q5400)</f>
        <v/>
      </c>
      <c r="G5402" s="94">
        <f>IF(DATABASE!$X5400&lt;&gt;1,"",DATABASE!C5400)</f>
        <v/>
      </c>
      <c r="H5402" s="94">
        <f>IF(DATABASE!$X5400&lt;&gt;1,"",DATABASE!D5400)</f>
        <v/>
      </c>
      <c r="I5402" s="93">
        <f>IF(DATABASE!$X5400&lt;&gt;1,"",DATABASE!S5400)</f>
        <v/>
      </c>
    </row>
    <row r="5403" ht="16.5" customHeight="1" s="111">
      <c r="A5403" s="92">
        <f>IF(DATABASE!$X5401&lt;&gt;1,"",DATABASE!B5401)</f>
        <v/>
      </c>
      <c r="B5403" s="93">
        <f>IF(DATABASE!$X5401&lt;&gt;1,"",DATABASE!M5401)</f>
        <v/>
      </c>
      <c r="C5403" s="94">
        <f>IF(DATABASE!$X5401&lt;&gt;1,"",DATABASE!A5401)</f>
        <v/>
      </c>
      <c r="D5403" s="94">
        <f>IF(DATABASE!$X5401&lt;&gt;1,"",DATABASE!P5401)</f>
        <v/>
      </c>
      <c r="E5403" s="94">
        <f>IF(DATABASE!$X5401&lt;&gt;1,"",DATABASE!L5401)</f>
        <v/>
      </c>
      <c r="F5403" s="94">
        <f>IF(DATABASE!$X5401&lt;&gt;1,"",DATABASE!Q5401)</f>
        <v/>
      </c>
      <c r="G5403" s="94">
        <f>IF(DATABASE!$X5401&lt;&gt;1,"",DATABASE!C5401)</f>
        <v/>
      </c>
      <c r="H5403" s="94">
        <f>IF(DATABASE!$X5401&lt;&gt;1,"",DATABASE!D5401)</f>
        <v/>
      </c>
      <c r="I5403" s="93">
        <f>IF(DATABASE!$X5401&lt;&gt;1,"",DATABASE!S5401)</f>
        <v/>
      </c>
    </row>
    <row r="5404" ht="16.5" customHeight="1" s="111">
      <c r="A5404" s="92">
        <f>IF(DATABASE!$X5402&lt;&gt;1,"",DATABASE!B5402)</f>
        <v/>
      </c>
      <c r="B5404" s="93">
        <f>IF(DATABASE!$X5402&lt;&gt;1,"",DATABASE!M5402)</f>
        <v/>
      </c>
      <c r="C5404" s="94">
        <f>IF(DATABASE!$X5402&lt;&gt;1,"",DATABASE!A5402)</f>
        <v/>
      </c>
      <c r="D5404" s="94">
        <f>IF(DATABASE!$X5402&lt;&gt;1,"",DATABASE!P5402)</f>
        <v/>
      </c>
      <c r="E5404" s="94">
        <f>IF(DATABASE!$X5402&lt;&gt;1,"",DATABASE!L5402)</f>
        <v/>
      </c>
      <c r="F5404" s="94">
        <f>IF(DATABASE!$X5402&lt;&gt;1,"",DATABASE!Q5402)</f>
        <v/>
      </c>
      <c r="G5404" s="94">
        <f>IF(DATABASE!$X5402&lt;&gt;1,"",DATABASE!C5402)</f>
        <v/>
      </c>
      <c r="H5404" s="94">
        <f>IF(DATABASE!$X5402&lt;&gt;1,"",DATABASE!D5402)</f>
        <v/>
      </c>
      <c r="I5404" s="93">
        <f>IF(DATABASE!$X5402&lt;&gt;1,"",DATABASE!S5402)</f>
        <v/>
      </c>
    </row>
    <row r="5405" ht="16.5" customHeight="1" s="111">
      <c r="A5405" s="92">
        <f>IF(DATABASE!$X5403&lt;&gt;1,"",DATABASE!B5403)</f>
        <v/>
      </c>
      <c r="B5405" s="93">
        <f>IF(DATABASE!$X5403&lt;&gt;1,"",DATABASE!M5403)</f>
        <v/>
      </c>
      <c r="C5405" s="94">
        <f>IF(DATABASE!$X5403&lt;&gt;1,"",DATABASE!A5403)</f>
        <v/>
      </c>
      <c r="D5405" s="94">
        <f>IF(DATABASE!$X5403&lt;&gt;1,"",DATABASE!P5403)</f>
        <v/>
      </c>
      <c r="E5405" s="94">
        <f>IF(DATABASE!$X5403&lt;&gt;1,"",DATABASE!L5403)</f>
        <v/>
      </c>
      <c r="F5405" s="94">
        <f>IF(DATABASE!$X5403&lt;&gt;1,"",DATABASE!Q5403)</f>
        <v/>
      </c>
      <c r="G5405" s="94">
        <f>IF(DATABASE!$X5403&lt;&gt;1,"",DATABASE!C5403)</f>
        <v/>
      </c>
      <c r="H5405" s="94">
        <f>IF(DATABASE!$X5403&lt;&gt;1,"",DATABASE!D5403)</f>
        <v/>
      </c>
      <c r="I5405" s="93">
        <f>IF(DATABASE!$X5403&lt;&gt;1,"",DATABASE!S5403)</f>
        <v/>
      </c>
    </row>
    <row r="5406" ht="16.5" customHeight="1" s="111">
      <c r="A5406" s="92">
        <f>IF(DATABASE!$X5404&lt;&gt;1,"",DATABASE!B5404)</f>
        <v/>
      </c>
      <c r="B5406" s="93">
        <f>IF(DATABASE!$X5404&lt;&gt;1,"",DATABASE!M5404)</f>
        <v/>
      </c>
      <c r="C5406" s="94">
        <f>IF(DATABASE!$X5404&lt;&gt;1,"",DATABASE!A5404)</f>
        <v/>
      </c>
      <c r="D5406" s="94">
        <f>IF(DATABASE!$X5404&lt;&gt;1,"",DATABASE!P5404)</f>
        <v/>
      </c>
      <c r="E5406" s="94">
        <f>IF(DATABASE!$X5404&lt;&gt;1,"",DATABASE!L5404)</f>
        <v/>
      </c>
      <c r="F5406" s="94">
        <f>IF(DATABASE!$X5404&lt;&gt;1,"",DATABASE!Q5404)</f>
        <v/>
      </c>
      <c r="G5406" s="94">
        <f>IF(DATABASE!$X5404&lt;&gt;1,"",DATABASE!C5404)</f>
        <v/>
      </c>
      <c r="H5406" s="94">
        <f>IF(DATABASE!$X5404&lt;&gt;1,"",DATABASE!D5404)</f>
        <v/>
      </c>
      <c r="I5406" s="93">
        <f>IF(DATABASE!$X5404&lt;&gt;1,"",DATABASE!S5404)</f>
        <v/>
      </c>
    </row>
    <row r="5407" ht="16.5" customHeight="1" s="111">
      <c r="A5407" s="92">
        <f>IF(DATABASE!$X5405&lt;&gt;1,"",DATABASE!B5405)</f>
        <v/>
      </c>
      <c r="B5407" s="93">
        <f>IF(DATABASE!$X5405&lt;&gt;1,"",DATABASE!M5405)</f>
        <v/>
      </c>
      <c r="C5407" s="94">
        <f>IF(DATABASE!$X5405&lt;&gt;1,"",DATABASE!A5405)</f>
        <v/>
      </c>
      <c r="D5407" s="94">
        <f>IF(DATABASE!$X5405&lt;&gt;1,"",DATABASE!P5405)</f>
        <v/>
      </c>
      <c r="E5407" s="94">
        <f>IF(DATABASE!$X5405&lt;&gt;1,"",DATABASE!L5405)</f>
        <v/>
      </c>
      <c r="F5407" s="94">
        <f>IF(DATABASE!$X5405&lt;&gt;1,"",DATABASE!Q5405)</f>
        <v/>
      </c>
      <c r="G5407" s="94">
        <f>IF(DATABASE!$X5405&lt;&gt;1,"",DATABASE!C5405)</f>
        <v/>
      </c>
      <c r="H5407" s="94">
        <f>IF(DATABASE!$X5405&lt;&gt;1,"",DATABASE!D5405)</f>
        <v/>
      </c>
      <c r="I5407" s="93">
        <f>IF(DATABASE!$X5405&lt;&gt;1,"",DATABASE!S5405)</f>
        <v/>
      </c>
    </row>
    <row r="5408" ht="16.5" customHeight="1" s="111">
      <c r="A5408" s="92">
        <f>IF(DATABASE!$X5406&lt;&gt;1,"",DATABASE!B5406)</f>
        <v/>
      </c>
      <c r="B5408" s="93">
        <f>IF(DATABASE!$X5406&lt;&gt;1,"",DATABASE!M5406)</f>
        <v/>
      </c>
      <c r="C5408" s="94">
        <f>IF(DATABASE!$X5406&lt;&gt;1,"",DATABASE!A5406)</f>
        <v/>
      </c>
      <c r="D5408" s="94">
        <f>IF(DATABASE!$X5406&lt;&gt;1,"",DATABASE!P5406)</f>
        <v/>
      </c>
      <c r="E5408" s="94">
        <f>IF(DATABASE!$X5406&lt;&gt;1,"",DATABASE!L5406)</f>
        <v/>
      </c>
      <c r="F5408" s="94">
        <f>IF(DATABASE!$X5406&lt;&gt;1,"",DATABASE!Q5406)</f>
        <v/>
      </c>
      <c r="G5408" s="94">
        <f>IF(DATABASE!$X5406&lt;&gt;1,"",DATABASE!C5406)</f>
        <v/>
      </c>
      <c r="H5408" s="94">
        <f>IF(DATABASE!$X5406&lt;&gt;1,"",DATABASE!D5406)</f>
        <v/>
      </c>
      <c r="I5408" s="93">
        <f>IF(DATABASE!$X5406&lt;&gt;1,"",DATABASE!S5406)</f>
        <v/>
      </c>
    </row>
    <row r="5409" ht="16.5" customHeight="1" s="111">
      <c r="A5409" s="92">
        <f>IF(DATABASE!$X5407&lt;&gt;1,"",DATABASE!B5407)</f>
        <v/>
      </c>
      <c r="B5409" s="93">
        <f>IF(DATABASE!$X5407&lt;&gt;1,"",DATABASE!M5407)</f>
        <v/>
      </c>
      <c r="C5409" s="94">
        <f>IF(DATABASE!$X5407&lt;&gt;1,"",DATABASE!A5407)</f>
        <v/>
      </c>
      <c r="D5409" s="94">
        <f>IF(DATABASE!$X5407&lt;&gt;1,"",DATABASE!P5407)</f>
        <v/>
      </c>
      <c r="E5409" s="94">
        <f>IF(DATABASE!$X5407&lt;&gt;1,"",DATABASE!L5407)</f>
        <v/>
      </c>
      <c r="F5409" s="94">
        <f>IF(DATABASE!$X5407&lt;&gt;1,"",DATABASE!Q5407)</f>
        <v/>
      </c>
      <c r="G5409" s="94">
        <f>IF(DATABASE!$X5407&lt;&gt;1,"",DATABASE!C5407)</f>
        <v/>
      </c>
      <c r="H5409" s="94">
        <f>IF(DATABASE!$X5407&lt;&gt;1,"",DATABASE!D5407)</f>
        <v/>
      </c>
      <c r="I5409" s="93">
        <f>IF(DATABASE!$X5407&lt;&gt;1,"",DATABASE!S5407)</f>
        <v/>
      </c>
    </row>
    <row r="5410" ht="16.5" customHeight="1" s="111">
      <c r="A5410" s="92">
        <f>IF(DATABASE!$X5408&lt;&gt;1,"",DATABASE!B5408)</f>
        <v/>
      </c>
      <c r="B5410" s="93">
        <f>IF(DATABASE!$X5408&lt;&gt;1,"",DATABASE!M5408)</f>
        <v/>
      </c>
      <c r="C5410" s="94">
        <f>IF(DATABASE!$X5408&lt;&gt;1,"",DATABASE!A5408)</f>
        <v/>
      </c>
      <c r="D5410" s="94">
        <f>IF(DATABASE!$X5408&lt;&gt;1,"",DATABASE!P5408)</f>
        <v/>
      </c>
      <c r="E5410" s="94">
        <f>IF(DATABASE!$X5408&lt;&gt;1,"",DATABASE!L5408)</f>
        <v/>
      </c>
      <c r="F5410" s="94">
        <f>IF(DATABASE!$X5408&lt;&gt;1,"",DATABASE!Q5408)</f>
        <v/>
      </c>
      <c r="G5410" s="94">
        <f>IF(DATABASE!$X5408&lt;&gt;1,"",DATABASE!C5408)</f>
        <v/>
      </c>
      <c r="H5410" s="94">
        <f>IF(DATABASE!$X5408&lt;&gt;1,"",DATABASE!D5408)</f>
        <v/>
      </c>
      <c r="I5410" s="93">
        <f>IF(DATABASE!$X5408&lt;&gt;1,"",DATABASE!S5408)</f>
        <v/>
      </c>
    </row>
    <row r="5411" ht="16.5" customHeight="1" s="111">
      <c r="A5411" s="92">
        <f>IF(DATABASE!$X5409&lt;&gt;1,"",DATABASE!B5409)</f>
        <v/>
      </c>
      <c r="B5411" s="93">
        <f>IF(DATABASE!$X5409&lt;&gt;1,"",DATABASE!M5409)</f>
        <v/>
      </c>
      <c r="C5411" s="94">
        <f>IF(DATABASE!$X5409&lt;&gt;1,"",DATABASE!A5409)</f>
        <v/>
      </c>
      <c r="D5411" s="94">
        <f>IF(DATABASE!$X5409&lt;&gt;1,"",DATABASE!P5409)</f>
        <v/>
      </c>
      <c r="E5411" s="94">
        <f>IF(DATABASE!$X5409&lt;&gt;1,"",DATABASE!L5409)</f>
        <v/>
      </c>
      <c r="F5411" s="94">
        <f>IF(DATABASE!$X5409&lt;&gt;1,"",DATABASE!Q5409)</f>
        <v/>
      </c>
      <c r="G5411" s="94">
        <f>IF(DATABASE!$X5409&lt;&gt;1,"",DATABASE!C5409)</f>
        <v/>
      </c>
      <c r="H5411" s="94">
        <f>IF(DATABASE!$X5409&lt;&gt;1,"",DATABASE!D5409)</f>
        <v/>
      </c>
      <c r="I5411" s="93">
        <f>IF(DATABASE!$X5409&lt;&gt;1,"",DATABASE!S5409)</f>
        <v/>
      </c>
    </row>
    <row r="5412" ht="16.5" customHeight="1" s="111">
      <c r="A5412" s="92">
        <f>IF(DATABASE!$X5410&lt;&gt;1,"",DATABASE!B5410)</f>
        <v/>
      </c>
      <c r="B5412" s="93">
        <f>IF(DATABASE!$X5410&lt;&gt;1,"",DATABASE!M5410)</f>
        <v/>
      </c>
      <c r="C5412" s="94">
        <f>IF(DATABASE!$X5410&lt;&gt;1,"",DATABASE!A5410)</f>
        <v/>
      </c>
      <c r="D5412" s="94">
        <f>IF(DATABASE!$X5410&lt;&gt;1,"",DATABASE!P5410)</f>
        <v/>
      </c>
      <c r="E5412" s="94">
        <f>IF(DATABASE!$X5410&lt;&gt;1,"",DATABASE!L5410)</f>
        <v/>
      </c>
      <c r="F5412" s="94">
        <f>IF(DATABASE!$X5410&lt;&gt;1,"",DATABASE!Q5410)</f>
        <v/>
      </c>
      <c r="G5412" s="94">
        <f>IF(DATABASE!$X5410&lt;&gt;1,"",DATABASE!C5410)</f>
        <v/>
      </c>
      <c r="H5412" s="94">
        <f>IF(DATABASE!$X5410&lt;&gt;1,"",DATABASE!D5410)</f>
        <v/>
      </c>
      <c r="I5412" s="93">
        <f>IF(DATABASE!$X5410&lt;&gt;1,"",DATABASE!S5410)</f>
        <v/>
      </c>
    </row>
    <row r="5413" ht="16.5" customHeight="1" s="111">
      <c r="A5413" s="92">
        <f>IF(DATABASE!$X5411&lt;&gt;1,"",DATABASE!B5411)</f>
        <v/>
      </c>
      <c r="B5413" s="93">
        <f>IF(DATABASE!$X5411&lt;&gt;1,"",DATABASE!M5411)</f>
        <v/>
      </c>
      <c r="C5413" s="94">
        <f>IF(DATABASE!$X5411&lt;&gt;1,"",DATABASE!A5411)</f>
        <v/>
      </c>
      <c r="D5413" s="94">
        <f>IF(DATABASE!$X5411&lt;&gt;1,"",DATABASE!P5411)</f>
        <v/>
      </c>
      <c r="E5413" s="94">
        <f>IF(DATABASE!$X5411&lt;&gt;1,"",DATABASE!L5411)</f>
        <v/>
      </c>
      <c r="F5413" s="94">
        <f>IF(DATABASE!$X5411&lt;&gt;1,"",DATABASE!Q5411)</f>
        <v/>
      </c>
      <c r="G5413" s="94">
        <f>IF(DATABASE!$X5411&lt;&gt;1,"",DATABASE!C5411)</f>
        <v/>
      </c>
      <c r="H5413" s="94">
        <f>IF(DATABASE!$X5411&lt;&gt;1,"",DATABASE!D5411)</f>
        <v/>
      </c>
      <c r="I5413" s="93">
        <f>IF(DATABASE!$X5411&lt;&gt;1,"",DATABASE!S5411)</f>
        <v/>
      </c>
    </row>
    <row r="5414" ht="16.5" customHeight="1" s="111">
      <c r="A5414" s="92">
        <f>IF(DATABASE!$X5412&lt;&gt;1,"",DATABASE!B5412)</f>
        <v/>
      </c>
      <c r="B5414" s="93">
        <f>IF(DATABASE!$X5412&lt;&gt;1,"",DATABASE!M5412)</f>
        <v/>
      </c>
      <c r="C5414" s="94">
        <f>IF(DATABASE!$X5412&lt;&gt;1,"",DATABASE!A5412)</f>
        <v/>
      </c>
      <c r="D5414" s="94">
        <f>IF(DATABASE!$X5412&lt;&gt;1,"",DATABASE!P5412)</f>
        <v/>
      </c>
      <c r="E5414" s="94">
        <f>IF(DATABASE!$X5412&lt;&gt;1,"",DATABASE!L5412)</f>
        <v/>
      </c>
      <c r="F5414" s="94">
        <f>IF(DATABASE!$X5412&lt;&gt;1,"",DATABASE!Q5412)</f>
        <v/>
      </c>
      <c r="G5414" s="94">
        <f>IF(DATABASE!$X5412&lt;&gt;1,"",DATABASE!C5412)</f>
        <v/>
      </c>
      <c r="H5414" s="94">
        <f>IF(DATABASE!$X5412&lt;&gt;1,"",DATABASE!D5412)</f>
        <v/>
      </c>
      <c r="I5414" s="93">
        <f>IF(DATABASE!$X5412&lt;&gt;1,"",DATABASE!S5412)</f>
        <v/>
      </c>
    </row>
    <row r="5415" ht="16.5" customHeight="1" s="111">
      <c r="A5415" s="92">
        <f>IF(DATABASE!$X5413&lt;&gt;1,"",DATABASE!B5413)</f>
        <v/>
      </c>
      <c r="B5415" s="93">
        <f>IF(DATABASE!$X5413&lt;&gt;1,"",DATABASE!M5413)</f>
        <v/>
      </c>
      <c r="C5415" s="94">
        <f>IF(DATABASE!$X5413&lt;&gt;1,"",DATABASE!A5413)</f>
        <v/>
      </c>
      <c r="D5415" s="94">
        <f>IF(DATABASE!$X5413&lt;&gt;1,"",DATABASE!P5413)</f>
        <v/>
      </c>
      <c r="E5415" s="94">
        <f>IF(DATABASE!$X5413&lt;&gt;1,"",DATABASE!L5413)</f>
        <v/>
      </c>
      <c r="F5415" s="94">
        <f>IF(DATABASE!$X5413&lt;&gt;1,"",DATABASE!Q5413)</f>
        <v/>
      </c>
      <c r="G5415" s="94">
        <f>IF(DATABASE!$X5413&lt;&gt;1,"",DATABASE!C5413)</f>
        <v/>
      </c>
      <c r="H5415" s="94">
        <f>IF(DATABASE!$X5413&lt;&gt;1,"",DATABASE!D5413)</f>
        <v/>
      </c>
      <c r="I5415" s="93">
        <f>IF(DATABASE!$X5413&lt;&gt;1,"",DATABASE!S5413)</f>
        <v/>
      </c>
    </row>
    <row r="5416" ht="16.5" customHeight="1" s="111">
      <c r="A5416" s="92">
        <f>IF(DATABASE!$X5414&lt;&gt;1,"",DATABASE!B5414)</f>
        <v/>
      </c>
      <c r="B5416" s="93">
        <f>IF(DATABASE!$X5414&lt;&gt;1,"",DATABASE!M5414)</f>
        <v/>
      </c>
      <c r="C5416" s="94">
        <f>IF(DATABASE!$X5414&lt;&gt;1,"",DATABASE!A5414)</f>
        <v/>
      </c>
      <c r="D5416" s="94">
        <f>IF(DATABASE!$X5414&lt;&gt;1,"",DATABASE!P5414)</f>
        <v/>
      </c>
      <c r="E5416" s="94">
        <f>IF(DATABASE!$X5414&lt;&gt;1,"",DATABASE!L5414)</f>
        <v/>
      </c>
      <c r="F5416" s="94">
        <f>IF(DATABASE!$X5414&lt;&gt;1,"",DATABASE!Q5414)</f>
        <v/>
      </c>
      <c r="G5416" s="94">
        <f>IF(DATABASE!$X5414&lt;&gt;1,"",DATABASE!C5414)</f>
        <v/>
      </c>
      <c r="H5416" s="94">
        <f>IF(DATABASE!$X5414&lt;&gt;1,"",DATABASE!D5414)</f>
        <v/>
      </c>
      <c r="I5416" s="93">
        <f>IF(DATABASE!$X5414&lt;&gt;1,"",DATABASE!S5414)</f>
        <v/>
      </c>
    </row>
    <row r="5417" ht="16.5" customHeight="1" s="111">
      <c r="A5417" s="92">
        <f>IF(DATABASE!$X5415&lt;&gt;1,"",DATABASE!B5415)</f>
        <v/>
      </c>
      <c r="B5417" s="93">
        <f>IF(DATABASE!$X5415&lt;&gt;1,"",DATABASE!M5415)</f>
        <v/>
      </c>
      <c r="C5417" s="94">
        <f>IF(DATABASE!$X5415&lt;&gt;1,"",DATABASE!A5415)</f>
        <v/>
      </c>
      <c r="D5417" s="94">
        <f>IF(DATABASE!$X5415&lt;&gt;1,"",DATABASE!P5415)</f>
        <v/>
      </c>
      <c r="E5417" s="94">
        <f>IF(DATABASE!$X5415&lt;&gt;1,"",DATABASE!L5415)</f>
        <v/>
      </c>
      <c r="F5417" s="94">
        <f>IF(DATABASE!$X5415&lt;&gt;1,"",DATABASE!Q5415)</f>
        <v/>
      </c>
      <c r="G5417" s="94">
        <f>IF(DATABASE!$X5415&lt;&gt;1,"",DATABASE!C5415)</f>
        <v/>
      </c>
      <c r="H5417" s="94">
        <f>IF(DATABASE!$X5415&lt;&gt;1,"",DATABASE!D5415)</f>
        <v/>
      </c>
      <c r="I5417" s="93">
        <f>IF(DATABASE!$X5415&lt;&gt;1,"",DATABASE!S5415)</f>
        <v/>
      </c>
    </row>
    <row r="5418" ht="16.5" customHeight="1" s="111">
      <c r="A5418" s="92">
        <f>IF(DATABASE!$X5416&lt;&gt;1,"",DATABASE!B5416)</f>
        <v/>
      </c>
      <c r="B5418" s="93">
        <f>IF(DATABASE!$X5416&lt;&gt;1,"",DATABASE!M5416)</f>
        <v/>
      </c>
      <c r="C5418" s="94">
        <f>IF(DATABASE!$X5416&lt;&gt;1,"",DATABASE!A5416)</f>
        <v/>
      </c>
      <c r="D5418" s="94">
        <f>IF(DATABASE!$X5416&lt;&gt;1,"",DATABASE!P5416)</f>
        <v/>
      </c>
      <c r="E5418" s="94">
        <f>IF(DATABASE!$X5416&lt;&gt;1,"",DATABASE!L5416)</f>
        <v/>
      </c>
      <c r="F5418" s="94">
        <f>IF(DATABASE!$X5416&lt;&gt;1,"",DATABASE!Q5416)</f>
        <v/>
      </c>
      <c r="G5418" s="94">
        <f>IF(DATABASE!$X5416&lt;&gt;1,"",DATABASE!C5416)</f>
        <v/>
      </c>
      <c r="H5418" s="94">
        <f>IF(DATABASE!$X5416&lt;&gt;1,"",DATABASE!D5416)</f>
        <v/>
      </c>
      <c r="I5418" s="93">
        <f>IF(DATABASE!$X5416&lt;&gt;1,"",DATABASE!S5416)</f>
        <v/>
      </c>
    </row>
    <row r="5419" ht="16.5" customHeight="1" s="111">
      <c r="A5419" s="92">
        <f>IF(DATABASE!$X5417&lt;&gt;1,"",DATABASE!B5417)</f>
        <v/>
      </c>
      <c r="B5419" s="93">
        <f>IF(DATABASE!$X5417&lt;&gt;1,"",DATABASE!M5417)</f>
        <v/>
      </c>
      <c r="C5419" s="94">
        <f>IF(DATABASE!$X5417&lt;&gt;1,"",DATABASE!A5417)</f>
        <v/>
      </c>
      <c r="D5419" s="94">
        <f>IF(DATABASE!$X5417&lt;&gt;1,"",DATABASE!P5417)</f>
        <v/>
      </c>
      <c r="E5419" s="94">
        <f>IF(DATABASE!$X5417&lt;&gt;1,"",DATABASE!L5417)</f>
        <v/>
      </c>
      <c r="F5419" s="94">
        <f>IF(DATABASE!$X5417&lt;&gt;1,"",DATABASE!Q5417)</f>
        <v/>
      </c>
      <c r="G5419" s="94">
        <f>IF(DATABASE!$X5417&lt;&gt;1,"",DATABASE!C5417)</f>
        <v/>
      </c>
      <c r="H5419" s="94">
        <f>IF(DATABASE!$X5417&lt;&gt;1,"",DATABASE!D5417)</f>
        <v/>
      </c>
      <c r="I5419" s="93">
        <f>IF(DATABASE!$X5417&lt;&gt;1,"",DATABASE!S5417)</f>
        <v/>
      </c>
    </row>
    <row r="5420" ht="16.5" customHeight="1" s="111">
      <c r="A5420" s="92">
        <f>IF(DATABASE!$X5418&lt;&gt;1,"",DATABASE!B5418)</f>
        <v/>
      </c>
      <c r="B5420" s="93">
        <f>IF(DATABASE!$X5418&lt;&gt;1,"",DATABASE!M5418)</f>
        <v/>
      </c>
      <c r="C5420" s="94">
        <f>IF(DATABASE!$X5418&lt;&gt;1,"",DATABASE!A5418)</f>
        <v/>
      </c>
      <c r="D5420" s="94">
        <f>IF(DATABASE!$X5418&lt;&gt;1,"",DATABASE!P5418)</f>
        <v/>
      </c>
      <c r="E5420" s="94">
        <f>IF(DATABASE!$X5418&lt;&gt;1,"",DATABASE!L5418)</f>
        <v/>
      </c>
      <c r="F5420" s="94">
        <f>IF(DATABASE!$X5418&lt;&gt;1,"",DATABASE!Q5418)</f>
        <v/>
      </c>
      <c r="G5420" s="94">
        <f>IF(DATABASE!$X5418&lt;&gt;1,"",DATABASE!C5418)</f>
        <v/>
      </c>
      <c r="H5420" s="94">
        <f>IF(DATABASE!$X5418&lt;&gt;1,"",DATABASE!D5418)</f>
        <v/>
      </c>
      <c r="I5420" s="93">
        <f>IF(DATABASE!$X5418&lt;&gt;1,"",DATABASE!S5418)</f>
        <v/>
      </c>
    </row>
    <row r="5421" ht="16.5" customHeight="1" s="111">
      <c r="A5421" s="92">
        <f>IF(DATABASE!$X5419&lt;&gt;1,"",DATABASE!B5419)</f>
        <v/>
      </c>
      <c r="B5421" s="93">
        <f>IF(DATABASE!$X5419&lt;&gt;1,"",DATABASE!M5419)</f>
        <v/>
      </c>
      <c r="C5421" s="94">
        <f>IF(DATABASE!$X5419&lt;&gt;1,"",DATABASE!A5419)</f>
        <v/>
      </c>
      <c r="D5421" s="94">
        <f>IF(DATABASE!$X5419&lt;&gt;1,"",DATABASE!P5419)</f>
        <v/>
      </c>
      <c r="E5421" s="94">
        <f>IF(DATABASE!$X5419&lt;&gt;1,"",DATABASE!L5419)</f>
        <v/>
      </c>
      <c r="F5421" s="94">
        <f>IF(DATABASE!$X5419&lt;&gt;1,"",DATABASE!Q5419)</f>
        <v/>
      </c>
      <c r="G5421" s="94">
        <f>IF(DATABASE!$X5419&lt;&gt;1,"",DATABASE!C5419)</f>
        <v/>
      </c>
      <c r="H5421" s="94">
        <f>IF(DATABASE!$X5419&lt;&gt;1,"",DATABASE!D5419)</f>
        <v/>
      </c>
      <c r="I5421" s="93">
        <f>IF(DATABASE!$X5419&lt;&gt;1,"",DATABASE!S5419)</f>
        <v/>
      </c>
    </row>
    <row r="5422" ht="16.5" customHeight="1" s="111">
      <c r="A5422" s="92">
        <f>IF(DATABASE!$X5420&lt;&gt;1,"",DATABASE!B5420)</f>
        <v/>
      </c>
      <c r="B5422" s="93">
        <f>IF(DATABASE!$X5420&lt;&gt;1,"",DATABASE!M5420)</f>
        <v/>
      </c>
      <c r="C5422" s="94">
        <f>IF(DATABASE!$X5420&lt;&gt;1,"",DATABASE!A5420)</f>
        <v/>
      </c>
      <c r="D5422" s="94">
        <f>IF(DATABASE!$X5420&lt;&gt;1,"",DATABASE!P5420)</f>
        <v/>
      </c>
      <c r="E5422" s="94">
        <f>IF(DATABASE!$X5420&lt;&gt;1,"",DATABASE!L5420)</f>
        <v/>
      </c>
      <c r="F5422" s="94">
        <f>IF(DATABASE!$X5420&lt;&gt;1,"",DATABASE!Q5420)</f>
        <v/>
      </c>
      <c r="G5422" s="94">
        <f>IF(DATABASE!$X5420&lt;&gt;1,"",DATABASE!C5420)</f>
        <v/>
      </c>
      <c r="H5422" s="94">
        <f>IF(DATABASE!$X5420&lt;&gt;1,"",DATABASE!D5420)</f>
        <v/>
      </c>
      <c r="I5422" s="93">
        <f>IF(DATABASE!$X5420&lt;&gt;1,"",DATABASE!S5420)</f>
        <v/>
      </c>
    </row>
    <row r="5423" ht="16.5" customHeight="1" s="111">
      <c r="A5423" s="92">
        <f>IF(DATABASE!$X5421&lt;&gt;1,"",DATABASE!B5421)</f>
        <v/>
      </c>
      <c r="B5423" s="93">
        <f>IF(DATABASE!$X5421&lt;&gt;1,"",DATABASE!M5421)</f>
        <v/>
      </c>
      <c r="C5423" s="94">
        <f>IF(DATABASE!$X5421&lt;&gt;1,"",DATABASE!A5421)</f>
        <v/>
      </c>
      <c r="D5423" s="94">
        <f>IF(DATABASE!$X5421&lt;&gt;1,"",DATABASE!P5421)</f>
        <v/>
      </c>
      <c r="E5423" s="94">
        <f>IF(DATABASE!$X5421&lt;&gt;1,"",DATABASE!L5421)</f>
        <v/>
      </c>
      <c r="F5423" s="94">
        <f>IF(DATABASE!$X5421&lt;&gt;1,"",DATABASE!Q5421)</f>
        <v/>
      </c>
      <c r="G5423" s="94">
        <f>IF(DATABASE!$X5421&lt;&gt;1,"",DATABASE!C5421)</f>
        <v/>
      </c>
      <c r="H5423" s="94">
        <f>IF(DATABASE!$X5421&lt;&gt;1,"",DATABASE!D5421)</f>
        <v/>
      </c>
      <c r="I5423" s="93">
        <f>IF(DATABASE!$X5421&lt;&gt;1,"",DATABASE!S5421)</f>
        <v/>
      </c>
    </row>
    <row r="5424" ht="16.5" customHeight="1" s="111">
      <c r="A5424" s="92">
        <f>IF(DATABASE!$X5422&lt;&gt;1,"",DATABASE!B5422)</f>
        <v/>
      </c>
      <c r="B5424" s="93">
        <f>IF(DATABASE!$X5422&lt;&gt;1,"",DATABASE!M5422)</f>
        <v/>
      </c>
      <c r="C5424" s="94">
        <f>IF(DATABASE!$X5422&lt;&gt;1,"",DATABASE!A5422)</f>
        <v/>
      </c>
      <c r="D5424" s="94">
        <f>IF(DATABASE!$X5422&lt;&gt;1,"",DATABASE!P5422)</f>
        <v/>
      </c>
      <c r="E5424" s="94">
        <f>IF(DATABASE!$X5422&lt;&gt;1,"",DATABASE!L5422)</f>
        <v/>
      </c>
      <c r="F5424" s="94">
        <f>IF(DATABASE!$X5422&lt;&gt;1,"",DATABASE!Q5422)</f>
        <v/>
      </c>
      <c r="G5424" s="94">
        <f>IF(DATABASE!$X5422&lt;&gt;1,"",DATABASE!C5422)</f>
        <v/>
      </c>
      <c r="H5424" s="94">
        <f>IF(DATABASE!$X5422&lt;&gt;1,"",DATABASE!D5422)</f>
        <v/>
      </c>
      <c r="I5424" s="93">
        <f>IF(DATABASE!$X5422&lt;&gt;1,"",DATABASE!S5422)</f>
        <v/>
      </c>
    </row>
    <row r="5425" ht="16.5" customHeight="1" s="111">
      <c r="A5425" s="92">
        <f>IF(DATABASE!$X5423&lt;&gt;1,"",DATABASE!B5423)</f>
        <v/>
      </c>
      <c r="B5425" s="93">
        <f>IF(DATABASE!$X5423&lt;&gt;1,"",DATABASE!M5423)</f>
        <v/>
      </c>
      <c r="C5425" s="94">
        <f>IF(DATABASE!$X5423&lt;&gt;1,"",DATABASE!A5423)</f>
        <v/>
      </c>
      <c r="D5425" s="94">
        <f>IF(DATABASE!$X5423&lt;&gt;1,"",DATABASE!P5423)</f>
        <v/>
      </c>
      <c r="E5425" s="94">
        <f>IF(DATABASE!$X5423&lt;&gt;1,"",DATABASE!L5423)</f>
        <v/>
      </c>
      <c r="F5425" s="94">
        <f>IF(DATABASE!$X5423&lt;&gt;1,"",DATABASE!Q5423)</f>
        <v/>
      </c>
      <c r="G5425" s="94">
        <f>IF(DATABASE!$X5423&lt;&gt;1,"",DATABASE!C5423)</f>
        <v/>
      </c>
      <c r="H5425" s="94">
        <f>IF(DATABASE!$X5423&lt;&gt;1,"",DATABASE!D5423)</f>
        <v/>
      </c>
      <c r="I5425" s="93">
        <f>IF(DATABASE!$X5423&lt;&gt;1,"",DATABASE!S5423)</f>
        <v/>
      </c>
    </row>
    <row r="5426" ht="16.5" customHeight="1" s="111">
      <c r="A5426" s="92">
        <f>IF(DATABASE!$X5424&lt;&gt;1,"",DATABASE!B5424)</f>
        <v/>
      </c>
      <c r="B5426" s="93">
        <f>IF(DATABASE!$X5424&lt;&gt;1,"",DATABASE!M5424)</f>
        <v/>
      </c>
      <c r="C5426" s="94">
        <f>IF(DATABASE!$X5424&lt;&gt;1,"",DATABASE!A5424)</f>
        <v/>
      </c>
      <c r="D5426" s="94">
        <f>IF(DATABASE!$X5424&lt;&gt;1,"",DATABASE!P5424)</f>
        <v/>
      </c>
      <c r="E5426" s="94">
        <f>IF(DATABASE!$X5424&lt;&gt;1,"",DATABASE!L5424)</f>
        <v/>
      </c>
      <c r="F5426" s="94">
        <f>IF(DATABASE!$X5424&lt;&gt;1,"",DATABASE!Q5424)</f>
        <v/>
      </c>
      <c r="G5426" s="94">
        <f>IF(DATABASE!$X5424&lt;&gt;1,"",DATABASE!C5424)</f>
        <v/>
      </c>
      <c r="H5426" s="94">
        <f>IF(DATABASE!$X5424&lt;&gt;1,"",DATABASE!D5424)</f>
        <v/>
      </c>
      <c r="I5426" s="93">
        <f>IF(DATABASE!$X5424&lt;&gt;1,"",DATABASE!S5424)</f>
        <v/>
      </c>
    </row>
    <row r="5427" ht="16.5" customHeight="1" s="111">
      <c r="A5427" s="92">
        <f>IF(DATABASE!$X5425&lt;&gt;1,"",DATABASE!B5425)</f>
        <v/>
      </c>
      <c r="B5427" s="93">
        <f>IF(DATABASE!$X5425&lt;&gt;1,"",DATABASE!M5425)</f>
        <v/>
      </c>
      <c r="C5427" s="94">
        <f>IF(DATABASE!$X5425&lt;&gt;1,"",DATABASE!A5425)</f>
        <v/>
      </c>
      <c r="D5427" s="94">
        <f>IF(DATABASE!$X5425&lt;&gt;1,"",DATABASE!P5425)</f>
        <v/>
      </c>
      <c r="E5427" s="94">
        <f>IF(DATABASE!$X5425&lt;&gt;1,"",DATABASE!L5425)</f>
        <v/>
      </c>
      <c r="F5427" s="94">
        <f>IF(DATABASE!$X5425&lt;&gt;1,"",DATABASE!Q5425)</f>
        <v/>
      </c>
      <c r="G5427" s="94">
        <f>IF(DATABASE!$X5425&lt;&gt;1,"",DATABASE!C5425)</f>
        <v/>
      </c>
      <c r="H5427" s="94">
        <f>IF(DATABASE!$X5425&lt;&gt;1,"",DATABASE!D5425)</f>
        <v/>
      </c>
      <c r="I5427" s="93">
        <f>IF(DATABASE!$X5425&lt;&gt;1,"",DATABASE!S5425)</f>
        <v/>
      </c>
    </row>
    <row r="5428" ht="16.5" customHeight="1" s="111">
      <c r="A5428" s="92">
        <f>IF(DATABASE!$X5426&lt;&gt;1,"",DATABASE!B5426)</f>
        <v/>
      </c>
      <c r="B5428" s="93">
        <f>IF(DATABASE!$X5426&lt;&gt;1,"",DATABASE!M5426)</f>
        <v/>
      </c>
      <c r="C5428" s="94">
        <f>IF(DATABASE!$X5426&lt;&gt;1,"",DATABASE!A5426)</f>
        <v/>
      </c>
      <c r="D5428" s="94">
        <f>IF(DATABASE!$X5426&lt;&gt;1,"",DATABASE!P5426)</f>
        <v/>
      </c>
      <c r="E5428" s="94">
        <f>IF(DATABASE!$X5426&lt;&gt;1,"",DATABASE!L5426)</f>
        <v/>
      </c>
      <c r="F5428" s="94">
        <f>IF(DATABASE!$X5426&lt;&gt;1,"",DATABASE!Q5426)</f>
        <v/>
      </c>
      <c r="G5428" s="94">
        <f>IF(DATABASE!$X5426&lt;&gt;1,"",DATABASE!C5426)</f>
        <v/>
      </c>
      <c r="H5428" s="94">
        <f>IF(DATABASE!$X5426&lt;&gt;1,"",DATABASE!D5426)</f>
        <v/>
      </c>
      <c r="I5428" s="93">
        <f>IF(DATABASE!$X5426&lt;&gt;1,"",DATABASE!S5426)</f>
        <v/>
      </c>
    </row>
    <row r="5429" ht="16.5" customHeight="1" s="111">
      <c r="A5429" s="92">
        <f>IF(DATABASE!$X5427&lt;&gt;1,"",DATABASE!B5427)</f>
        <v/>
      </c>
      <c r="B5429" s="93">
        <f>IF(DATABASE!$X5427&lt;&gt;1,"",DATABASE!M5427)</f>
        <v/>
      </c>
      <c r="C5429" s="94">
        <f>IF(DATABASE!$X5427&lt;&gt;1,"",DATABASE!A5427)</f>
        <v/>
      </c>
      <c r="D5429" s="94">
        <f>IF(DATABASE!$X5427&lt;&gt;1,"",DATABASE!P5427)</f>
        <v/>
      </c>
      <c r="E5429" s="94">
        <f>IF(DATABASE!$X5427&lt;&gt;1,"",DATABASE!L5427)</f>
        <v/>
      </c>
      <c r="F5429" s="94">
        <f>IF(DATABASE!$X5427&lt;&gt;1,"",DATABASE!Q5427)</f>
        <v/>
      </c>
      <c r="G5429" s="94">
        <f>IF(DATABASE!$X5427&lt;&gt;1,"",DATABASE!C5427)</f>
        <v/>
      </c>
      <c r="H5429" s="94">
        <f>IF(DATABASE!$X5427&lt;&gt;1,"",DATABASE!D5427)</f>
        <v/>
      </c>
      <c r="I5429" s="93">
        <f>IF(DATABASE!$X5427&lt;&gt;1,"",DATABASE!S5427)</f>
        <v/>
      </c>
    </row>
    <row r="5430" ht="16.5" customHeight="1" s="111">
      <c r="A5430" s="92">
        <f>IF(DATABASE!$X5428&lt;&gt;1,"",DATABASE!B5428)</f>
        <v/>
      </c>
      <c r="B5430" s="93">
        <f>IF(DATABASE!$X5428&lt;&gt;1,"",DATABASE!M5428)</f>
        <v/>
      </c>
      <c r="C5430" s="94">
        <f>IF(DATABASE!$X5428&lt;&gt;1,"",DATABASE!A5428)</f>
        <v/>
      </c>
      <c r="D5430" s="94">
        <f>IF(DATABASE!$X5428&lt;&gt;1,"",DATABASE!P5428)</f>
        <v/>
      </c>
      <c r="E5430" s="94">
        <f>IF(DATABASE!$X5428&lt;&gt;1,"",DATABASE!L5428)</f>
        <v/>
      </c>
      <c r="F5430" s="94">
        <f>IF(DATABASE!$X5428&lt;&gt;1,"",DATABASE!Q5428)</f>
        <v/>
      </c>
      <c r="G5430" s="94">
        <f>IF(DATABASE!$X5428&lt;&gt;1,"",DATABASE!C5428)</f>
        <v/>
      </c>
      <c r="H5430" s="94">
        <f>IF(DATABASE!$X5428&lt;&gt;1,"",DATABASE!D5428)</f>
        <v/>
      </c>
      <c r="I5430" s="93">
        <f>IF(DATABASE!$X5428&lt;&gt;1,"",DATABASE!S5428)</f>
        <v/>
      </c>
    </row>
    <row r="5431" ht="16.5" customHeight="1" s="111">
      <c r="A5431" s="92">
        <f>IF(DATABASE!$X5429&lt;&gt;1,"",DATABASE!B5429)</f>
        <v/>
      </c>
      <c r="B5431" s="93">
        <f>IF(DATABASE!$X5429&lt;&gt;1,"",DATABASE!M5429)</f>
        <v/>
      </c>
      <c r="C5431" s="94">
        <f>IF(DATABASE!$X5429&lt;&gt;1,"",DATABASE!A5429)</f>
        <v/>
      </c>
      <c r="D5431" s="94">
        <f>IF(DATABASE!$X5429&lt;&gt;1,"",DATABASE!P5429)</f>
        <v/>
      </c>
      <c r="E5431" s="94">
        <f>IF(DATABASE!$X5429&lt;&gt;1,"",DATABASE!L5429)</f>
        <v/>
      </c>
      <c r="F5431" s="94">
        <f>IF(DATABASE!$X5429&lt;&gt;1,"",DATABASE!Q5429)</f>
        <v/>
      </c>
      <c r="G5431" s="94">
        <f>IF(DATABASE!$X5429&lt;&gt;1,"",DATABASE!C5429)</f>
        <v/>
      </c>
      <c r="H5431" s="94">
        <f>IF(DATABASE!$X5429&lt;&gt;1,"",DATABASE!D5429)</f>
        <v/>
      </c>
      <c r="I5431" s="93">
        <f>IF(DATABASE!$X5429&lt;&gt;1,"",DATABASE!S5429)</f>
        <v/>
      </c>
    </row>
    <row r="5432" ht="16.5" customHeight="1" s="111">
      <c r="A5432" s="92">
        <f>IF(DATABASE!$X5430&lt;&gt;1,"",DATABASE!B5430)</f>
        <v/>
      </c>
      <c r="B5432" s="93">
        <f>IF(DATABASE!$X5430&lt;&gt;1,"",DATABASE!M5430)</f>
        <v/>
      </c>
      <c r="C5432" s="94">
        <f>IF(DATABASE!$X5430&lt;&gt;1,"",DATABASE!A5430)</f>
        <v/>
      </c>
      <c r="D5432" s="94">
        <f>IF(DATABASE!$X5430&lt;&gt;1,"",DATABASE!P5430)</f>
        <v/>
      </c>
      <c r="E5432" s="94">
        <f>IF(DATABASE!$X5430&lt;&gt;1,"",DATABASE!L5430)</f>
        <v/>
      </c>
      <c r="F5432" s="94">
        <f>IF(DATABASE!$X5430&lt;&gt;1,"",DATABASE!Q5430)</f>
        <v/>
      </c>
      <c r="G5432" s="94">
        <f>IF(DATABASE!$X5430&lt;&gt;1,"",DATABASE!C5430)</f>
        <v/>
      </c>
      <c r="H5432" s="94">
        <f>IF(DATABASE!$X5430&lt;&gt;1,"",DATABASE!D5430)</f>
        <v/>
      </c>
      <c r="I5432" s="93">
        <f>IF(DATABASE!$X5430&lt;&gt;1,"",DATABASE!S5430)</f>
        <v/>
      </c>
    </row>
    <row r="5433" ht="16.5" customHeight="1" s="111">
      <c r="A5433" s="92">
        <f>IF(DATABASE!$X5431&lt;&gt;1,"",DATABASE!B5431)</f>
        <v/>
      </c>
      <c r="B5433" s="93">
        <f>IF(DATABASE!$X5431&lt;&gt;1,"",DATABASE!M5431)</f>
        <v/>
      </c>
      <c r="C5433" s="94">
        <f>IF(DATABASE!$X5431&lt;&gt;1,"",DATABASE!A5431)</f>
        <v/>
      </c>
      <c r="D5433" s="94">
        <f>IF(DATABASE!$X5431&lt;&gt;1,"",DATABASE!P5431)</f>
        <v/>
      </c>
      <c r="E5433" s="94">
        <f>IF(DATABASE!$X5431&lt;&gt;1,"",DATABASE!L5431)</f>
        <v/>
      </c>
      <c r="F5433" s="94">
        <f>IF(DATABASE!$X5431&lt;&gt;1,"",DATABASE!Q5431)</f>
        <v/>
      </c>
      <c r="G5433" s="94">
        <f>IF(DATABASE!$X5431&lt;&gt;1,"",DATABASE!C5431)</f>
        <v/>
      </c>
      <c r="H5433" s="94">
        <f>IF(DATABASE!$X5431&lt;&gt;1,"",DATABASE!D5431)</f>
        <v/>
      </c>
      <c r="I5433" s="93">
        <f>IF(DATABASE!$X5431&lt;&gt;1,"",DATABASE!S5431)</f>
        <v/>
      </c>
    </row>
    <row r="5434" ht="16.5" customHeight="1" s="111">
      <c r="A5434" s="92">
        <f>IF(DATABASE!$X5432&lt;&gt;1,"",DATABASE!B5432)</f>
        <v/>
      </c>
      <c r="B5434" s="93">
        <f>IF(DATABASE!$X5432&lt;&gt;1,"",DATABASE!M5432)</f>
        <v/>
      </c>
      <c r="C5434" s="94">
        <f>IF(DATABASE!$X5432&lt;&gt;1,"",DATABASE!A5432)</f>
        <v/>
      </c>
      <c r="D5434" s="94">
        <f>IF(DATABASE!$X5432&lt;&gt;1,"",DATABASE!P5432)</f>
        <v/>
      </c>
      <c r="E5434" s="94">
        <f>IF(DATABASE!$X5432&lt;&gt;1,"",DATABASE!L5432)</f>
        <v/>
      </c>
      <c r="F5434" s="94">
        <f>IF(DATABASE!$X5432&lt;&gt;1,"",DATABASE!Q5432)</f>
        <v/>
      </c>
      <c r="G5434" s="94">
        <f>IF(DATABASE!$X5432&lt;&gt;1,"",DATABASE!C5432)</f>
        <v/>
      </c>
      <c r="H5434" s="94">
        <f>IF(DATABASE!$X5432&lt;&gt;1,"",DATABASE!D5432)</f>
        <v/>
      </c>
      <c r="I5434" s="93">
        <f>IF(DATABASE!$X5432&lt;&gt;1,"",DATABASE!S5432)</f>
        <v/>
      </c>
    </row>
    <row r="5435" ht="16.5" customHeight="1" s="111">
      <c r="A5435" s="92">
        <f>IF(DATABASE!$X5433&lt;&gt;1,"",DATABASE!B5433)</f>
        <v/>
      </c>
      <c r="B5435" s="93">
        <f>IF(DATABASE!$X5433&lt;&gt;1,"",DATABASE!M5433)</f>
        <v/>
      </c>
      <c r="C5435" s="94">
        <f>IF(DATABASE!$X5433&lt;&gt;1,"",DATABASE!A5433)</f>
        <v/>
      </c>
      <c r="D5435" s="94">
        <f>IF(DATABASE!$X5433&lt;&gt;1,"",DATABASE!P5433)</f>
        <v/>
      </c>
      <c r="E5435" s="94">
        <f>IF(DATABASE!$X5433&lt;&gt;1,"",DATABASE!L5433)</f>
        <v/>
      </c>
      <c r="F5435" s="94">
        <f>IF(DATABASE!$X5433&lt;&gt;1,"",DATABASE!Q5433)</f>
        <v/>
      </c>
      <c r="G5435" s="94">
        <f>IF(DATABASE!$X5433&lt;&gt;1,"",DATABASE!C5433)</f>
        <v/>
      </c>
      <c r="H5435" s="94">
        <f>IF(DATABASE!$X5433&lt;&gt;1,"",DATABASE!D5433)</f>
        <v/>
      </c>
      <c r="I5435" s="93">
        <f>IF(DATABASE!$X5433&lt;&gt;1,"",DATABASE!S5433)</f>
        <v/>
      </c>
    </row>
    <row r="5436" ht="16.5" customHeight="1" s="111">
      <c r="A5436" s="92">
        <f>IF(DATABASE!$X5434&lt;&gt;1,"",DATABASE!B5434)</f>
        <v/>
      </c>
      <c r="B5436" s="93">
        <f>IF(DATABASE!$X5434&lt;&gt;1,"",DATABASE!M5434)</f>
        <v/>
      </c>
      <c r="C5436" s="94">
        <f>IF(DATABASE!$X5434&lt;&gt;1,"",DATABASE!A5434)</f>
        <v/>
      </c>
      <c r="D5436" s="94">
        <f>IF(DATABASE!$X5434&lt;&gt;1,"",DATABASE!P5434)</f>
        <v/>
      </c>
      <c r="E5436" s="94">
        <f>IF(DATABASE!$X5434&lt;&gt;1,"",DATABASE!L5434)</f>
        <v/>
      </c>
      <c r="F5436" s="94">
        <f>IF(DATABASE!$X5434&lt;&gt;1,"",DATABASE!Q5434)</f>
        <v/>
      </c>
      <c r="G5436" s="94">
        <f>IF(DATABASE!$X5434&lt;&gt;1,"",DATABASE!C5434)</f>
        <v/>
      </c>
      <c r="H5436" s="94">
        <f>IF(DATABASE!$X5434&lt;&gt;1,"",DATABASE!D5434)</f>
        <v/>
      </c>
      <c r="I5436" s="93">
        <f>IF(DATABASE!$X5434&lt;&gt;1,"",DATABASE!S5434)</f>
        <v/>
      </c>
    </row>
    <row r="5437" ht="16.5" customHeight="1" s="111">
      <c r="A5437" s="92">
        <f>IF(DATABASE!$X5435&lt;&gt;1,"",DATABASE!B5435)</f>
        <v/>
      </c>
      <c r="B5437" s="93">
        <f>IF(DATABASE!$X5435&lt;&gt;1,"",DATABASE!M5435)</f>
        <v/>
      </c>
      <c r="C5437" s="94">
        <f>IF(DATABASE!$X5435&lt;&gt;1,"",DATABASE!A5435)</f>
        <v/>
      </c>
      <c r="D5437" s="94">
        <f>IF(DATABASE!$X5435&lt;&gt;1,"",DATABASE!P5435)</f>
        <v/>
      </c>
      <c r="E5437" s="94">
        <f>IF(DATABASE!$X5435&lt;&gt;1,"",DATABASE!L5435)</f>
        <v/>
      </c>
      <c r="F5437" s="94">
        <f>IF(DATABASE!$X5435&lt;&gt;1,"",DATABASE!Q5435)</f>
        <v/>
      </c>
      <c r="G5437" s="94">
        <f>IF(DATABASE!$X5435&lt;&gt;1,"",DATABASE!C5435)</f>
        <v/>
      </c>
      <c r="H5437" s="94">
        <f>IF(DATABASE!$X5435&lt;&gt;1,"",DATABASE!D5435)</f>
        <v/>
      </c>
      <c r="I5437" s="93">
        <f>IF(DATABASE!$X5435&lt;&gt;1,"",DATABASE!S5435)</f>
        <v/>
      </c>
    </row>
    <row r="5438" ht="16.5" customHeight="1" s="111">
      <c r="A5438" s="92">
        <f>IF(DATABASE!$X5436&lt;&gt;1,"",DATABASE!B5436)</f>
        <v/>
      </c>
      <c r="B5438" s="93">
        <f>IF(DATABASE!$X5436&lt;&gt;1,"",DATABASE!M5436)</f>
        <v/>
      </c>
      <c r="C5438" s="94">
        <f>IF(DATABASE!$X5436&lt;&gt;1,"",DATABASE!A5436)</f>
        <v/>
      </c>
      <c r="D5438" s="94">
        <f>IF(DATABASE!$X5436&lt;&gt;1,"",DATABASE!P5436)</f>
        <v/>
      </c>
      <c r="E5438" s="94">
        <f>IF(DATABASE!$X5436&lt;&gt;1,"",DATABASE!L5436)</f>
        <v/>
      </c>
      <c r="F5438" s="94">
        <f>IF(DATABASE!$X5436&lt;&gt;1,"",DATABASE!Q5436)</f>
        <v/>
      </c>
      <c r="G5438" s="94">
        <f>IF(DATABASE!$X5436&lt;&gt;1,"",DATABASE!C5436)</f>
        <v/>
      </c>
      <c r="H5438" s="94">
        <f>IF(DATABASE!$X5436&lt;&gt;1,"",DATABASE!D5436)</f>
        <v/>
      </c>
      <c r="I5438" s="93">
        <f>IF(DATABASE!$X5436&lt;&gt;1,"",DATABASE!S5436)</f>
        <v/>
      </c>
    </row>
    <row r="5439" ht="16.5" customHeight="1" s="111">
      <c r="A5439" s="92">
        <f>IF(DATABASE!$X5437&lt;&gt;1,"",DATABASE!B5437)</f>
        <v/>
      </c>
      <c r="B5439" s="93">
        <f>IF(DATABASE!$X5437&lt;&gt;1,"",DATABASE!M5437)</f>
        <v/>
      </c>
      <c r="C5439" s="94">
        <f>IF(DATABASE!$X5437&lt;&gt;1,"",DATABASE!A5437)</f>
        <v/>
      </c>
      <c r="D5439" s="94">
        <f>IF(DATABASE!$X5437&lt;&gt;1,"",DATABASE!P5437)</f>
        <v/>
      </c>
      <c r="E5439" s="94">
        <f>IF(DATABASE!$X5437&lt;&gt;1,"",DATABASE!L5437)</f>
        <v/>
      </c>
      <c r="F5439" s="94">
        <f>IF(DATABASE!$X5437&lt;&gt;1,"",DATABASE!Q5437)</f>
        <v/>
      </c>
      <c r="G5439" s="94">
        <f>IF(DATABASE!$X5437&lt;&gt;1,"",DATABASE!C5437)</f>
        <v/>
      </c>
      <c r="H5439" s="94">
        <f>IF(DATABASE!$X5437&lt;&gt;1,"",DATABASE!D5437)</f>
        <v/>
      </c>
      <c r="I5439" s="93">
        <f>IF(DATABASE!$X5437&lt;&gt;1,"",DATABASE!S5437)</f>
        <v/>
      </c>
    </row>
    <row r="5440" ht="16.5" customHeight="1" s="111">
      <c r="A5440" s="92">
        <f>IF(DATABASE!$X5438&lt;&gt;1,"",DATABASE!B5438)</f>
        <v/>
      </c>
      <c r="B5440" s="93">
        <f>IF(DATABASE!$X5438&lt;&gt;1,"",DATABASE!M5438)</f>
        <v/>
      </c>
      <c r="C5440" s="94">
        <f>IF(DATABASE!$X5438&lt;&gt;1,"",DATABASE!A5438)</f>
        <v/>
      </c>
      <c r="D5440" s="94">
        <f>IF(DATABASE!$X5438&lt;&gt;1,"",DATABASE!P5438)</f>
        <v/>
      </c>
      <c r="E5440" s="94">
        <f>IF(DATABASE!$X5438&lt;&gt;1,"",DATABASE!L5438)</f>
        <v/>
      </c>
      <c r="F5440" s="94">
        <f>IF(DATABASE!$X5438&lt;&gt;1,"",DATABASE!Q5438)</f>
        <v/>
      </c>
      <c r="G5440" s="94">
        <f>IF(DATABASE!$X5438&lt;&gt;1,"",DATABASE!C5438)</f>
        <v/>
      </c>
      <c r="H5440" s="94">
        <f>IF(DATABASE!$X5438&lt;&gt;1,"",DATABASE!D5438)</f>
        <v/>
      </c>
      <c r="I5440" s="93">
        <f>IF(DATABASE!$X5438&lt;&gt;1,"",DATABASE!S5438)</f>
        <v/>
      </c>
    </row>
    <row r="5441" ht="16.5" customHeight="1" s="111">
      <c r="A5441" s="92">
        <f>IF(DATABASE!$X5439&lt;&gt;1,"",DATABASE!B5439)</f>
        <v/>
      </c>
      <c r="B5441" s="93">
        <f>IF(DATABASE!$X5439&lt;&gt;1,"",DATABASE!M5439)</f>
        <v/>
      </c>
      <c r="C5441" s="94">
        <f>IF(DATABASE!$X5439&lt;&gt;1,"",DATABASE!A5439)</f>
        <v/>
      </c>
      <c r="D5441" s="94">
        <f>IF(DATABASE!$X5439&lt;&gt;1,"",DATABASE!P5439)</f>
        <v/>
      </c>
      <c r="E5441" s="94">
        <f>IF(DATABASE!$X5439&lt;&gt;1,"",DATABASE!L5439)</f>
        <v/>
      </c>
      <c r="F5441" s="94">
        <f>IF(DATABASE!$X5439&lt;&gt;1,"",DATABASE!Q5439)</f>
        <v/>
      </c>
      <c r="G5441" s="94">
        <f>IF(DATABASE!$X5439&lt;&gt;1,"",DATABASE!C5439)</f>
        <v/>
      </c>
      <c r="H5441" s="94">
        <f>IF(DATABASE!$X5439&lt;&gt;1,"",DATABASE!D5439)</f>
        <v/>
      </c>
      <c r="I5441" s="93">
        <f>IF(DATABASE!$X5439&lt;&gt;1,"",DATABASE!S5439)</f>
        <v/>
      </c>
    </row>
    <row r="5442" ht="16.5" customHeight="1" s="111">
      <c r="A5442" s="92">
        <f>IF(DATABASE!$X5440&lt;&gt;1,"",DATABASE!B5440)</f>
        <v/>
      </c>
      <c r="B5442" s="93">
        <f>IF(DATABASE!$X5440&lt;&gt;1,"",DATABASE!M5440)</f>
        <v/>
      </c>
      <c r="C5442" s="94">
        <f>IF(DATABASE!$X5440&lt;&gt;1,"",DATABASE!A5440)</f>
        <v/>
      </c>
      <c r="D5442" s="94">
        <f>IF(DATABASE!$X5440&lt;&gt;1,"",DATABASE!P5440)</f>
        <v/>
      </c>
      <c r="E5442" s="94">
        <f>IF(DATABASE!$X5440&lt;&gt;1,"",DATABASE!L5440)</f>
        <v/>
      </c>
      <c r="F5442" s="94">
        <f>IF(DATABASE!$X5440&lt;&gt;1,"",DATABASE!Q5440)</f>
        <v/>
      </c>
      <c r="G5442" s="94">
        <f>IF(DATABASE!$X5440&lt;&gt;1,"",DATABASE!C5440)</f>
        <v/>
      </c>
      <c r="H5442" s="94">
        <f>IF(DATABASE!$X5440&lt;&gt;1,"",DATABASE!D5440)</f>
        <v/>
      </c>
      <c r="I5442" s="93">
        <f>IF(DATABASE!$X5440&lt;&gt;1,"",DATABASE!S5440)</f>
        <v/>
      </c>
    </row>
    <row r="5443" ht="16.5" customHeight="1" s="111">
      <c r="A5443" s="92">
        <f>IF(DATABASE!$X5441&lt;&gt;1,"",DATABASE!B5441)</f>
        <v/>
      </c>
      <c r="B5443" s="93">
        <f>IF(DATABASE!$X5441&lt;&gt;1,"",DATABASE!M5441)</f>
        <v/>
      </c>
      <c r="C5443" s="94">
        <f>IF(DATABASE!$X5441&lt;&gt;1,"",DATABASE!A5441)</f>
        <v/>
      </c>
      <c r="D5443" s="94">
        <f>IF(DATABASE!$X5441&lt;&gt;1,"",DATABASE!P5441)</f>
        <v/>
      </c>
      <c r="E5443" s="94">
        <f>IF(DATABASE!$X5441&lt;&gt;1,"",DATABASE!L5441)</f>
        <v/>
      </c>
      <c r="F5443" s="94">
        <f>IF(DATABASE!$X5441&lt;&gt;1,"",DATABASE!Q5441)</f>
        <v/>
      </c>
      <c r="G5443" s="94">
        <f>IF(DATABASE!$X5441&lt;&gt;1,"",DATABASE!C5441)</f>
        <v/>
      </c>
      <c r="H5443" s="94">
        <f>IF(DATABASE!$X5441&lt;&gt;1,"",DATABASE!D5441)</f>
        <v/>
      </c>
      <c r="I5443" s="93">
        <f>IF(DATABASE!$X5441&lt;&gt;1,"",DATABASE!S5441)</f>
        <v/>
      </c>
    </row>
    <row r="5444" ht="16.5" customHeight="1" s="111">
      <c r="A5444" s="92">
        <f>IF(DATABASE!$X5442&lt;&gt;1,"",DATABASE!B5442)</f>
        <v/>
      </c>
      <c r="B5444" s="93">
        <f>IF(DATABASE!$X5442&lt;&gt;1,"",DATABASE!M5442)</f>
        <v/>
      </c>
      <c r="C5444" s="94">
        <f>IF(DATABASE!$X5442&lt;&gt;1,"",DATABASE!A5442)</f>
        <v/>
      </c>
      <c r="D5444" s="94">
        <f>IF(DATABASE!$X5442&lt;&gt;1,"",DATABASE!P5442)</f>
        <v/>
      </c>
      <c r="E5444" s="94">
        <f>IF(DATABASE!$X5442&lt;&gt;1,"",DATABASE!L5442)</f>
        <v/>
      </c>
      <c r="F5444" s="94">
        <f>IF(DATABASE!$X5442&lt;&gt;1,"",DATABASE!Q5442)</f>
        <v/>
      </c>
      <c r="G5444" s="94">
        <f>IF(DATABASE!$X5442&lt;&gt;1,"",DATABASE!C5442)</f>
        <v/>
      </c>
      <c r="H5444" s="94">
        <f>IF(DATABASE!$X5442&lt;&gt;1,"",DATABASE!D5442)</f>
        <v/>
      </c>
      <c r="I5444" s="93">
        <f>IF(DATABASE!$X5442&lt;&gt;1,"",DATABASE!S5442)</f>
        <v/>
      </c>
    </row>
    <row r="5445" ht="16.5" customHeight="1" s="111">
      <c r="A5445" s="92">
        <f>IF(DATABASE!$X5443&lt;&gt;1,"",DATABASE!B5443)</f>
        <v/>
      </c>
      <c r="B5445" s="93">
        <f>IF(DATABASE!$X5443&lt;&gt;1,"",DATABASE!M5443)</f>
        <v/>
      </c>
      <c r="C5445" s="94">
        <f>IF(DATABASE!$X5443&lt;&gt;1,"",DATABASE!A5443)</f>
        <v/>
      </c>
      <c r="D5445" s="94">
        <f>IF(DATABASE!$X5443&lt;&gt;1,"",DATABASE!P5443)</f>
        <v/>
      </c>
      <c r="E5445" s="94">
        <f>IF(DATABASE!$X5443&lt;&gt;1,"",DATABASE!L5443)</f>
        <v/>
      </c>
      <c r="F5445" s="94">
        <f>IF(DATABASE!$X5443&lt;&gt;1,"",DATABASE!Q5443)</f>
        <v/>
      </c>
      <c r="G5445" s="94">
        <f>IF(DATABASE!$X5443&lt;&gt;1,"",DATABASE!C5443)</f>
        <v/>
      </c>
      <c r="H5445" s="94">
        <f>IF(DATABASE!$X5443&lt;&gt;1,"",DATABASE!D5443)</f>
        <v/>
      </c>
      <c r="I5445" s="93">
        <f>IF(DATABASE!$X5443&lt;&gt;1,"",DATABASE!S5443)</f>
        <v/>
      </c>
    </row>
    <row r="5446" ht="16.5" customHeight="1" s="111">
      <c r="A5446" s="92">
        <f>IF(DATABASE!$X5444&lt;&gt;1,"",DATABASE!B5444)</f>
        <v/>
      </c>
      <c r="B5446" s="93">
        <f>IF(DATABASE!$X5444&lt;&gt;1,"",DATABASE!M5444)</f>
        <v/>
      </c>
      <c r="C5446" s="94">
        <f>IF(DATABASE!$X5444&lt;&gt;1,"",DATABASE!A5444)</f>
        <v/>
      </c>
      <c r="D5446" s="94">
        <f>IF(DATABASE!$X5444&lt;&gt;1,"",DATABASE!P5444)</f>
        <v/>
      </c>
      <c r="E5446" s="94">
        <f>IF(DATABASE!$X5444&lt;&gt;1,"",DATABASE!L5444)</f>
        <v/>
      </c>
      <c r="F5446" s="94">
        <f>IF(DATABASE!$X5444&lt;&gt;1,"",DATABASE!Q5444)</f>
        <v/>
      </c>
      <c r="G5446" s="94">
        <f>IF(DATABASE!$X5444&lt;&gt;1,"",DATABASE!C5444)</f>
        <v/>
      </c>
      <c r="H5446" s="94">
        <f>IF(DATABASE!$X5444&lt;&gt;1,"",DATABASE!D5444)</f>
        <v/>
      </c>
      <c r="I5446" s="93">
        <f>IF(DATABASE!$X5444&lt;&gt;1,"",DATABASE!S5444)</f>
        <v/>
      </c>
    </row>
    <row r="5447" ht="16.5" customHeight="1" s="111">
      <c r="A5447" s="92">
        <f>IF(DATABASE!$X5445&lt;&gt;1,"",DATABASE!B5445)</f>
        <v/>
      </c>
      <c r="B5447" s="93">
        <f>IF(DATABASE!$X5445&lt;&gt;1,"",DATABASE!M5445)</f>
        <v/>
      </c>
      <c r="C5447" s="94">
        <f>IF(DATABASE!$X5445&lt;&gt;1,"",DATABASE!A5445)</f>
        <v/>
      </c>
      <c r="D5447" s="94">
        <f>IF(DATABASE!$X5445&lt;&gt;1,"",DATABASE!P5445)</f>
        <v/>
      </c>
      <c r="E5447" s="94">
        <f>IF(DATABASE!$X5445&lt;&gt;1,"",DATABASE!L5445)</f>
        <v/>
      </c>
      <c r="F5447" s="94">
        <f>IF(DATABASE!$X5445&lt;&gt;1,"",DATABASE!Q5445)</f>
        <v/>
      </c>
      <c r="G5447" s="94">
        <f>IF(DATABASE!$X5445&lt;&gt;1,"",DATABASE!C5445)</f>
        <v/>
      </c>
      <c r="H5447" s="94">
        <f>IF(DATABASE!$X5445&lt;&gt;1,"",DATABASE!D5445)</f>
        <v/>
      </c>
      <c r="I5447" s="93">
        <f>IF(DATABASE!$X5445&lt;&gt;1,"",DATABASE!S5445)</f>
        <v/>
      </c>
    </row>
    <row r="5448" ht="16.5" customHeight="1" s="111">
      <c r="A5448" s="92">
        <f>IF(DATABASE!$X5446&lt;&gt;1,"",DATABASE!B5446)</f>
        <v/>
      </c>
      <c r="B5448" s="93">
        <f>IF(DATABASE!$X5446&lt;&gt;1,"",DATABASE!M5446)</f>
        <v/>
      </c>
      <c r="C5448" s="94">
        <f>IF(DATABASE!$X5446&lt;&gt;1,"",DATABASE!A5446)</f>
        <v/>
      </c>
      <c r="D5448" s="94">
        <f>IF(DATABASE!$X5446&lt;&gt;1,"",DATABASE!P5446)</f>
        <v/>
      </c>
      <c r="E5448" s="94">
        <f>IF(DATABASE!$X5446&lt;&gt;1,"",DATABASE!L5446)</f>
        <v/>
      </c>
      <c r="F5448" s="94">
        <f>IF(DATABASE!$X5446&lt;&gt;1,"",DATABASE!Q5446)</f>
        <v/>
      </c>
      <c r="G5448" s="94">
        <f>IF(DATABASE!$X5446&lt;&gt;1,"",DATABASE!C5446)</f>
        <v/>
      </c>
      <c r="H5448" s="94">
        <f>IF(DATABASE!$X5446&lt;&gt;1,"",DATABASE!D5446)</f>
        <v/>
      </c>
      <c r="I5448" s="93">
        <f>IF(DATABASE!$X5446&lt;&gt;1,"",DATABASE!S5446)</f>
        <v/>
      </c>
    </row>
    <row r="5449" ht="16.5" customHeight="1" s="111">
      <c r="A5449" s="92">
        <f>IF(DATABASE!$X5447&lt;&gt;1,"",DATABASE!B5447)</f>
        <v/>
      </c>
      <c r="B5449" s="93">
        <f>IF(DATABASE!$X5447&lt;&gt;1,"",DATABASE!M5447)</f>
        <v/>
      </c>
      <c r="C5449" s="94">
        <f>IF(DATABASE!$X5447&lt;&gt;1,"",DATABASE!A5447)</f>
        <v/>
      </c>
      <c r="D5449" s="94">
        <f>IF(DATABASE!$X5447&lt;&gt;1,"",DATABASE!P5447)</f>
        <v/>
      </c>
      <c r="E5449" s="94">
        <f>IF(DATABASE!$X5447&lt;&gt;1,"",DATABASE!L5447)</f>
        <v/>
      </c>
      <c r="F5449" s="94">
        <f>IF(DATABASE!$X5447&lt;&gt;1,"",DATABASE!Q5447)</f>
        <v/>
      </c>
      <c r="G5449" s="94">
        <f>IF(DATABASE!$X5447&lt;&gt;1,"",DATABASE!C5447)</f>
        <v/>
      </c>
      <c r="H5449" s="94">
        <f>IF(DATABASE!$X5447&lt;&gt;1,"",DATABASE!D5447)</f>
        <v/>
      </c>
      <c r="I5449" s="93">
        <f>IF(DATABASE!$X5447&lt;&gt;1,"",DATABASE!S5447)</f>
        <v/>
      </c>
    </row>
    <row r="5450" ht="16.5" customHeight="1" s="111">
      <c r="A5450" s="92">
        <f>IF(DATABASE!$X5448&lt;&gt;1,"",DATABASE!B5448)</f>
        <v/>
      </c>
      <c r="B5450" s="93">
        <f>IF(DATABASE!$X5448&lt;&gt;1,"",DATABASE!M5448)</f>
        <v/>
      </c>
      <c r="C5450" s="94">
        <f>IF(DATABASE!$X5448&lt;&gt;1,"",DATABASE!A5448)</f>
        <v/>
      </c>
      <c r="D5450" s="94">
        <f>IF(DATABASE!$X5448&lt;&gt;1,"",DATABASE!P5448)</f>
        <v/>
      </c>
      <c r="E5450" s="94">
        <f>IF(DATABASE!$X5448&lt;&gt;1,"",DATABASE!L5448)</f>
        <v/>
      </c>
      <c r="F5450" s="94">
        <f>IF(DATABASE!$X5448&lt;&gt;1,"",DATABASE!Q5448)</f>
        <v/>
      </c>
      <c r="G5450" s="94">
        <f>IF(DATABASE!$X5448&lt;&gt;1,"",DATABASE!C5448)</f>
        <v/>
      </c>
      <c r="H5450" s="94">
        <f>IF(DATABASE!$X5448&lt;&gt;1,"",DATABASE!D5448)</f>
        <v/>
      </c>
      <c r="I5450" s="93">
        <f>IF(DATABASE!$X5448&lt;&gt;1,"",DATABASE!S5448)</f>
        <v/>
      </c>
    </row>
    <row r="5451" ht="16.5" customHeight="1" s="111">
      <c r="A5451" s="92">
        <f>IF(DATABASE!$X5449&lt;&gt;1,"",DATABASE!B5449)</f>
        <v/>
      </c>
      <c r="B5451" s="93">
        <f>IF(DATABASE!$X5449&lt;&gt;1,"",DATABASE!M5449)</f>
        <v/>
      </c>
      <c r="C5451" s="94">
        <f>IF(DATABASE!$X5449&lt;&gt;1,"",DATABASE!A5449)</f>
        <v/>
      </c>
      <c r="D5451" s="94">
        <f>IF(DATABASE!$X5449&lt;&gt;1,"",DATABASE!P5449)</f>
        <v/>
      </c>
      <c r="E5451" s="94">
        <f>IF(DATABASE!$X5449&lt;&gt;1,"",DATABASE!L5449)</f>
        <v/>
      </c>
      <c r="F5451" s="94">
        <f>IF(DATABASE!$X5449&lt;&gt;1,"",DATABASE!Q5449)</f>
        <v/>
      </c>
      <c r="G5451" s="94">
        <f>IF(DATABASE!$X5449&lt;&gt;1,"",DATABASE!C5449)</f>
        <v/>
      </c>
      <c r="H5451" s="94">
        <f>IF(DATABASE!$X5449&lt;&gt;1,"",DATABASE!D5449)</f>
        <v/>
      </c>
      <c r="I5451" s="93">
        <f>IF(DATABASE!$X5449&lt;&gt;1,"",DATABASE!S5449)</f>
        <v/>
      </c>
    </row>
    <row r="5452" ht="16.5" customHeight="1" s="111">
      <c r="A5452" s="92">
        <f>IF(DATABASE!$X5450&lt;&gt;1,"",DATABASE!B5450)</f>
        <v/>
      </c>
      <c r="B5452" s="93">
        <f>IF(DATABASE!$X5450&lt;&gt;1,"",DATABASE!M5450)</f>
        <v/>
      </c>
      <c r="C5452" s="94">
        <f>IF(DATABASE!$X5450&lt;&gt;1,"",DATABASE!A5450)</f>
        <v/>
      </c>
      <c r="D5452" s="94">
        <f>IF(DATABASE!$X5450&lt;&gt;1,"",DATABASE!P5450)</f>
        <v/>
      </c>
      <c r="E5452" s="94">
        <f>IF(DATABASE!$X5450&lt;&gt;1,"",DATABASE!L5450)</f>
        <v/>
      </c>
      <c r="F5452" s="94">
        <f>IF(DATABASE!$X5450&lt;&gt;1,"",DATABASE!Q5450)</f>
        <v/>
      </c>
      <c r="G5452" s="94">
        <f>IF(DATABASE!$X5450&lt;&gt;1,"",DATABASE!C5450)</f>
        <v/>
      </c>
      <c r="H5452" s="94">
        <f>IF(DATABASE!$X5450&lt;&gt;1,"",DATABASE!D5450)</f>
        <v/>
      </c>
      <c r="I5452" s="93">
        <f>IF(DATABASE!$X5450&lt;&gt;1,"",DATABASE!S5450)</f>
        <v/>
      </c>
    </row>
    <row r="5453" ht="16.5" customHeight="1" s="111">
      <c r="A5453" s="92">
        <f>IF(DATABASE!$X5451&lt;&gt;1,"",DATABASE!B5451)</f>
        <v/>
      </c>
      <c r="B5453" s="93">
        <f>IF(DATABASE!$X5451&lt;&gt;1,"",DATABASE!M5451)</f>
        <v/>
      </c>
      <c r="C5453" s="94">
        <f>IF(DATABASE!$X5451&lt;&gt;1,"",DATABASE!A5451)</f>
        <v/>
      </c>
      <c r="D5453" s="94">
        <f>IF(DATABASE!$X5451&lt;&gt;1,"",DATABASE!P5451)</f>
        <v/>
      </c>
      <c r="E5453" s="94">
        <f>IF(DATABASE!$X5451&lt;&gt;1,"",DATABASE!L5451)</f>
        <v/>
      </c>
      <c r="F5453" s="94">
        <f>IF(DATABASE!$X5451&lt;&gt;1,"",DATABASE!Q5451)</f>
        <v/>
      </c>
      <c r="G5453" s="94">
        <f>IF(DATABASE!$X5451&lt;&gt;1,"",DATABASE!C5451)</f>
        <v/>
      </c>
      <c r="H5453" s="94">
        <f>IF(DATABASE!$X5451&lt;&gt;1,"",DATABASE!D5451)</f>
        <v/>
      </c>
      <c r="I5453" s="93">
        <f>IF(DATABASE!$X5451&lt;&gt;1,"",DATABASE!S5451)</f>
        <v/>
      </c>
    </row>
    <row r="5454" ht="16.5" customHeight="1" s="111">
      <c r="A5454" s="92">
        <f>IF(DATABASE!$X5452&lt;&gt;1,"",DATABASE!B5452)</f>
        <v/>
      </c>
      <c r="B5454" s="93">
        <f>IF(DATABASE!$X5452&lt;&gt;1,"",DATABASE!M5452)</f>
        <v/>
      </c>
      <c r="C5454" s="94">
        <f>IF(DATABASE!$X5452&lt;&gt;1,"",DATABASE!A5452)</f>
        <v/>
      </c>
      <c r="D5454" s="94">
        <f>IF(DATABASE!$X5452&lt;&gt;1,"",DATABASE!P5452)</f>
        <v/>
      </c>
      <c r="E5454" s="94">
        <f>IF(DATABASE!$X5452&lt;&gt;1,"",DATABASE!L5452)</f>
        <v/>
      </c>
      <c r="F5454" s="94">
        <f>IF(DATABASE!$X5452&lt;&gt;1,"",DATABASE!Q5452)</f>
        <v/>
      </c>
      <c r="G5454" s="94">
        <f>IF(DATABASE!$X5452&lt;&gt;1,"",DATABASE!C5452)</f>
        <v/>
      </c>
      <c r="H5454" s="94">
        <f>IF(DATABASE!$X5452&lt;&gt;1,"",DATABASE!D5452)</f>
        <v/>
      </c>
      <c r="I5454" s="93">
        <f>IF(DATABASE!$X5452&lt;&gt;1,"",DATABASE!S5452)</f>
        <v/>
      </c>
    </row>
    <row r="5455" ht="16.5" customHeight="1" s="111">
      <c r="A5455" s="92">
        <f>IF(DATABASE!$X5453&lt;&gt;1,"",DATABASE!B5453)</f>
        <v/>
      </c>
      <c r="B5455" s="93">
        <f>IF(DATABASE!$X5453&lt;&gt;1,"",DATABASE!M5453)</f>
        <v/>
      </c>
      <c r="C5455" s="94">
        <f>IF(DATABASE!$X5453&lt;&gt;1,"",DATABASE!A5453)</f>
        <v/>
      </c>
      <c r="D5455" s="94">
        <f>IF(DATABASE!$X5453&lt;&gt;1,"",DATABASE!P5453)</f>
        <v/>
      </c>
      <c r="E5455" s="94">
        <f>IF(DATABASE!$X5453&lt;&gt;1,"",DATABASE!L5453)</f>
        <v/>
      </c>
      <c r="F5455" s="94">
        <f>IF(DATABASE!$X5453&lt;&gt;1,"",DATABASE!Q5453)</f>
        <v/>
      </c>
      <c r="G5455" s="94">
        <f>IF(DATABASE!$X5453&lt;&gt;1,"",DATABASE!C5453)</f>
        <v/>
      </c>
      <c r="H5455" s="94">
        <f>IF(DATABASE!$X5453&lt;&gt;1,"",DATABASE!D5453)</f>
        <v/>
      </c>
      <c r="I5455" s="93">
        <f>IF(DATABASE!$X5453&lt;&gt;1,"",DATABASE!S5453)</f>
        <v/>
      </c>
    </row>
    <row r="5456" ht="16.5" customHeight="1" s="111">
      <c r="A5456" s="92">
        <f>IF(DATABASE!$X5454&lt;&gt;1,"",DATABASE!B5454)</f>
        <v/>
      </c>
      <c r="B5456" s="93">
        <f>IF(DATABASE!$X5454&lt;&gt;1,"",DATABASE!M5454)</f>
        <v/>
      </c>
      <c r="C5456" s="94">
        <f>IF(DATABASE!$X5454&lt;&gt;1,"",DATABASE!A5454)</f>
        <v/>
      </c>
      <c r="D5456" s="94">
        <f>IF(DATABASE!$X5454&lt;&gt;1,"",DATABASE!P5454)</f>
        <v/>
      </c>
      <c r="E5456" s="94">
        <f>IF(DATABASE!$X5454&lt;&gt;1,"",DATABASE!L5454)</f>
        <v/>
      </c>
      <c r="F5456" s="94">
        <f>IF(DATABASE!$X5454&lt;&gt;1,"",DATABASE!Q5454)</f>
        <v/>
      </c>
      <c r="G5456" s="94">
        <f>IF(DATABASE!$X5454&lt;&gt;1,"",DATABASE!C5454)</f>
        <v/>
      </c>
      <c r="H5456" s="94">
        <f>IF(DATABASE!$X5454&lt;&gt;1,"",DATABASE!D5454)</f>
        <v/>
      </c>
      <c r="I5456" s="93">
        <f>IF(DATABASE!$X5454&lt;&gt;1,"",DATABASE!S5454)</f>
        <v/>
      </c>
    </row>
    <row r="5457" ht="16.5" customHeight="1" s="111">
      <c r="A5457" s="92">
        <f>IF(DATABASE!$X5455&lt;&gt;1,"",DATABASE!B5455)</f>
        <v/>
      </c>
      <c r="B5457" s="93">
        <f>IF(DATABASE!$X5455&lt;&gt;1,"",DATABASE!M5455)</f>
        <v/>
      </c>
      <c r="C5457" s="94">
        <f>IF(DATABASE!$X5455&lt;&gt;1,"",DATABASE!A5455)</f>
        <v/>
      </c>
      <c r="D5457" s="94">
        <f>IF(DATABASE!$X5455&lt;&gt;1,"",DATABASE!P5455)</f>
        <v/>
      </c>
      <c r="E5457" s="94">
        <f>IF(DATABASE!$X5455&lt;&gt;1,"",DATABASE!L5455)</f>
        <v/>
      </c>
      <c r="F5457" s="94">
        <f>IF(DATABASE!$X5455&lt;&gt;1,"",DATABASE!Q5455)</f>
        <v/>
      </c>
      <c r="G5457" s="94">
        <f>IF(DATABASE!$X5455&lt;&gt;1,"",DATABASE!C5455)</f>
        <v/>
      </c>
      <c r="H5457" s="94">
        <f>IF(DATABASE!$X5455&lt;&gt;1,"",DATABASE!D5455)</f>
        <v/>
      </c>
      <c r="I5457" s="93">
        <f>IF(DATABASE!$X5455&lt;&gt;1,"",DATABASE!S5455)</f>
        <v/>
      </c>
    </row>
    <row r="5458" ht="16.5" customHeight="1" s="111">
      <c r="A5458" s="92">
        <f>IF(DATABASE!$X5456&lt;&gt;1,"",DATABASE!B5456)</f>
        <v/>
      </c>
      <c r="B5458" s="93">
        <f>IF(DATABASE!$X5456&lt;&gt;1,"",DATABASE!M5456)</f>
        <v/>
      </c>
      <c r="C5458" s="94">
        <f>IF(DATABASE!$X5456&lt;&gt;1,"",DATABASE!A5456)</f>
        <v/>
      </c>
      <c r="D5458" s="94">
        <f>IF(DATABASE!$X5456&lt;&gt;1,"",DATABASE!P5456)</f>
        <v/>
      </c>
      <c r="E5458" s="94">
        <f>IF(DATABASE!$X5456&lt;&gt;1,"",DATABASE!L5456)</f>
        <v/>
      </c>
      <c r="F5458" s="94">
        <f>IF(DATABASE!$X5456&lt;&gt;1,"",DATABASE!Q5456)</f>
        <v/>
      </c>
      <c r="G5458" s="94">
        <f>IF(DATABASE!$X5456&lt;&gt;1,"",DATABASE!C5456)</f>
        <v/>
      </c>
      <c r="H5458" s="94">
        <f>IF(DATABASE!$X5456&lt;&gt;1,"",DATABASE!D5456)</f>
        <v/>
      </c>
      <c r="I5458" s="93">
        <f>IF(DATABASE!$X5456&lt;&gt;1,"",DATABASE!S5456)</f>
        <v/>
      </c>
    </row>
    <row r="5459" ht="16.5" customHeight="1" s="111">
      <c r="A5459" s="92">
        <f>IF(DATABASE!$X5457&lt;&gt;1,"",DATABASE!B5457)</f>
        <v/>
      </c>
      <c r="B5459" s="93">
        <f>IF(DATABASE!$X5457&lt;&gt;1,"",DATABASE!M5457)</f>
        <v/>
      </c>
      <c r="C5459" s="94">
        <f>IF(DATABASE!$X5457&lt;&gt;1,"",DATABASE!A5457)</f>
        <v/>
      </c>
      <c r="D5459" s="94">
        <f>IF(DATABASE!$X5457&lt;&gt;1,"",DATABASE!P5457)</f>
        <v/>
      </c>
      <c r="E5459" s="94">
        <f>IF(DATABASE!$X5457&lt;&gt;1,"",DATABASE!L5457)</f>
        <v/>
      </c>
      <c r="F5459" s="94">
        <f>IF(DATABASE!$X5457&lt;&gt;1,"",DATABASE!Q5457)</f>
        <v/>
      </c>
      <c r="G5459" s="94">
        <f>IF(DATABASE!$X5457&lt;&gt;1,"",DATABASE!C5457)</f>
        <v/>
      </c>
      <c r="H5459" s="94">
        <f>IF(DATABASE!$X5457&lt;&gt;1,"",DATABASE!D5457)</f>
        <v/>
      </c>
      <c r="I5459" s="93">
        <f>IF(DATABASE!$X5457&lt;&gt;1,"",DATABASE!S5457)</f>
        <v/>
      </c>
    </row>
    <row r="5460" ht="16.5" customHeight="1" s="111">
      <c r="A5460" s="92">
        <f>IF(DATABASE!$X5458&lt;&gt;1,"",DATABASE!B5458)</f>
        <v/>
      </c>
      <c r="B5460" s="93">
        <f>IF(DATABASE!$X5458&lt;&gt;1,"",DATABASE!M5458)</f>
        <v/>
      </c>
      <c r="C5460" s="94">
        <f>IF(DATABASE!$X5458&lt;&gt;1,"",DATABASE!A5458)</f>
        <v/>
      </c>
      <c r="D5460" s="94">
        <f>IF(DATABASE!$X5458&lt;&gt;1,"",DATABASE!P5458)</f>
        <v/>
      </c>
      <c r="E5460" s="94">
        <f>IF(DATABASE!$X5458&lt;&gt;1,"",DATABASE!L5458)</f>
        <v/>
      </c>
      <c r="F5460" s="94">
        <f>IF(DATABASE!$X5458&lt;&gt;1,"",DATABASE!Q5458)</f>
        <v/>
      </c>
      <c r="G5460" s="94">
        <f>IF(DATABASE!$X5458&lt;&gt;1,"",DATABASE!C5458)</f>
        <v/>
      </c>
      <c r="H5460" s="94">
        <f>IF(DATABASE!$X5458&lt;&gt;1,"",DATABASE!D5458)</f>
        <v/>
      </c>
      <c r="I5460" s="93">
        <f>IF(DATABASE!$X5458&lt;&gt;1,"",DATABASE!S5458)</f>
        <v/>
      </c>
    </row>
    <row r="5461" ht="16.5" customHeight="1" s="111">
      <c r="A5461" s="92">
        <f>IF(DATABASE!$X5459&lt;&gt;1,"",DATABASE!B5459)</f>
        <v/>
      </c>
      <c r="B5461" s="93">
        <f>IF(DATABASE!$X5459&lt;&gt;1,"",DATABASE!M5459)</f>
        <v/>
      </c>
      <c r="C5461" s="94">
        <f>IF(DATABASE!$X5459&lt;&gt;1,"",DATABASE!A5459)</f>
        <v/>
      </c>
      <c r="D5461" s="94">
        <f>IF(DATABASE!$X5459&lt;&gt;1,"",DATABASE!P5459)</f>
        <v/>
      </c>
      <c r="E5461" s="94">
        <f>IF(DATABASE!$X5459&lt;&gt;1,"",DATABASE!L5459)</f>
        <v/>
      </c>
      <c r="F5461" s="94">
        <f>IF(DATABASE!$X5459&lt;&gt;1,"",DATABASE!Q5459)</f>
        <v/>
      </c>
      <c r="G5461" s="94">
        <f>IF(DATABASE!$X5459&lt;&gt;1,"",DATABASE!C5459)</f>
        <v/>
      </c>
      <c r="H5461" s="94">
        <f>IF(DATABASE!$X5459&lt;&gt;1,"",DATABASE!D5459)</f>
        <v/>
      </c>
      <c r="I5461" s="93">
        <f>IF(DATABASE!$X5459&lt;&gt;1,"",DATABASE!S5459)</f>
        <v/>
      </c>
    </row>
    <row r="5462" ht="16.5" customHeight="1" s="111">
      <c r="A5462" s="92">
        <f>IF(DATABASE!$X5460&lt;&gt;1,"",DATABASE!B5460)</f>
        <v/>
      </c>
      <c r="B5462" s="93">
        <f>IF(DATABASE!$X5460&lt;&gt;1,"",DATABASE!M5460)</f>
        <v/>
      </c>
      <c r="C5462" s="94">
        <f>IF(DATABASE!$X5460&lt;&gt;1,"",DATABASE!A5460)</f>
        <v/>
      </c>
      <c r="D5462" s="94">
        <f>IF(DATABASE!$X5460&lt;&gt;1,"",DATABASE!P5460)</f>
        <v/>
      </c>
      <c r="E5462" s="94">
        <f>IF(DATABASE!$X5460&lt;&gt;1,"",DATABASE!L5460)</f>
        <v/>
      </c>
      <c r="F5462" s="94">
        <f>IF(DATABASE!$X5460&lt;&gt;1,"",DATABASE!Q5460)</f>
        <v/>
      </c>
      <c r="G5462" s="94">
        <f>IF(DATABASE!$X5460&lt;&gt;1,"",DATABASE!C5460)</f>
        <v/>
      </c>
      <c r="H5462" s="94">
        <f>IF(DATABASE!$X5460&lt;&gt;1,"",DATABASE!D5460)</f>
        <v/>
      </c>
      <c r="I5462" s="93">
        <f>IF(DATABASE!$X5460&lt;&gt;1,"",DATABASE!S5460)</f>
        <v/>
      </c>
    </row>
    <row r="5463" ht="16.5" customHeight="1" s="111">
      <c r="A5463" s="92">
        <f>IF(DATABASE!$X5461&lt;&gt;1,"",DATABASE!B5461)</f>
        <v/>
      </c>
      <c r="B5463" s="93">
        <f>IF(DATABASE!$X5461&lt;&gt;1,"",DATABASE!M5461)</f>
        <v/>
      </c>
      <c r="C5463" s="94">
        <f>IF(DATABASE!$X5461&lt;&gt;1,"",DATABASE!A5461)</f>
        <v/>
      </c>
      <c r="D5463" s="94">
        <f>IF(DATABASE!$X5461&lt;&gt;1,"",DATABASE!P5461)</f>
        <v/>
      </c>
      <c r="E5463" s="94">
        <f>IF(DATABASE!$X5461&lt;&gt;1,"",DATABASE!L5461)</f>
        <v/>
      </c>
      <c r="F5463" s="94">
        <f>IF(DATABASE!$X5461&lt;&gt;1,"",DATABASE!Q5461)</f>
        <v/>
      </c>
      <c r="G5463" s="94">
        <f>IF(DATABASE!$X5461&lt;&gt;1,"",DATABASE!C5461)</f>
        <v/>
      </c>
      <c r="H5463" s="94">
        <f>IF(DATABASE!$X5461&lt;&gt;1,"",DATABASE!D5461)</f>
        <v/>
      </c>
      <c r="I5463" s="93">
        <f>IF(DATABASE!$X5461&lt;&gt;1,"",DATABASE!S5461)</f>
        <v/>
      </c>
    </row>
    <row r="5464" ht="16.5" customHeight="1" s="111">
      <c r="A5464" s="92">
        <f>IF(DATABASE!$X5462&lt;&gt;1,"",DATABASE!B5462)</f>
        <v/>
      </c>
      <c r="B5464" s="93">
        <f>IF(DATABASE!$X5462&lt;&gt;1,"",DATABASE!M5462)</f>
        <v/>
      </c>
      <c r="C5464" s="94">
        <f>IF(DATABASE!$X5462&lt;&gt;1,"",DATABASE!A5462)</f>
        <v/>
      </c>
      <c r="D5464" s="94">
        <f>IF(DATABASE!$X5462&lt;&gt;1,"",DATABASE!P5462)</f>
        <v/>
      </c>
      <c r="E5464" s="94">
        <f>IF(DATABASE!$X5462&lt;&gt;1,"",DATABASE!L5462)</f>
        <v/>
      </c>
      <c r="F5464" s="94">
        <f>IF(DATABASE!$X5462&lt;&gt;1,"",DATABASE!Q5462)</f>
        <v/>
      </c>
      <c r="G5464" s="94">
        <f>IF(DATABASE!$X5462&lt;&gt;1,"",DATABASE!C5462)</f>
        <v/>
      </c>
      <c r="H5464" s="94">
        <f>IF(DATABASE!$X5462&lt;&gt;1,"",DATABASE!D5462)</f>
        <v/>
      </c>
      <c r="I5464" s="93">
        <f>IF(DATABASE!$X5462&lt;&gt;1,"",DATABASE!S5462)</f>
        <v/>
      </c>
    </row>
    <row r="5465" ht="16.5" customHeight="1" s="111">
      <c r="A5465" s="92">
        <f>IF(DATABASE!$X5463&lt;&gt;1,"",DATABASE!B5463)</f>
        <v/>
      </c>
      <c r="B5465" s="93">
        <f>IF(DATABASE!$X5463&lt;&gt;1,"",DATABASE!M5463)</f>
        <v/>
      </c>
      <c r="C5465" s="94">
        <f>IF(DATABASE!$X5463&lt;&gt;1,"",DATABASE!A5463)</f>
        <v/>
      </c>
      <c r="D5465" s="94">
        <f>IF(DATABASE!$X5463&lt;&gt;1,"",DATABASE!P5463)</f>
        <v/>
      </c>
      <c r="E5465" s="94">
        <f>IF(DATABASE!$X5463&lt;&gt;1,"",DATABASE!L5463)</f>
        <v/>
      </c>
      <c r="F5465" s="94">
        <f>IF(DATABASE!$X5463&lt;&gt;1,"",DATABASE!Q5463)</f>
        <v/>
      </c>
      <c r="G5465" s="94">
        <f>IF(DATABASE!$X5463&lt;&gt;1,"",DATABASE!C5463)</f>
        <v/>
      </c>
      <c r="H5465" s="94">
        <f>IF(DATABASE!$X5463&lt;&gt;1,"",DATABASE!D5463)</f>
        <v/>
      </c>
      <c r="I5465" s="93">
        <f>IF(DATABASE!$X5463&lt;&gt;1,"",DATABASE!S5463)</f>
        <v/>
      </c>
    </row>
    <row r="5466" ht="16.5" customHeight="1" s="111">
      <c r="A5466" s="92">
        <f>IF(DATABASE!$X5464&lt;&gt;1,"",DATABASE!B5464)</f>
        <v/>
      </c>
      <c r="B5466" s="93">
        <f>IF(DATABASE!$X5464&lt;&gt;1,"",DATABASE!M5464)</f>
        <v/>
      </c>
      <c r="C5466" s="94">
        <f>IF(DATABASE!$X5464&lt;&gt;1,"",DATABASE!A5464)</f>
        <v/>
      </c>
      <c r="D5466" s="94">
        <f>IF(DATABASE!$X5464&lt;&gt;1,"",DATABASE!P5464)</f>
        <v/>
      </c>
      <c r="E5466" s="94">
        <f>IF(DATABASE!$X5464&lt;&gt;1,"",DATABASE!L5464)</f>
        <v/>
      </c>
      <c r="F5466" s="94">
        <f>IF(DATABASE!$X5464&lt;&gt;1,"",DATABASE!Q5464)</f>
        <v/>
      </c>
      <c r="G5466" s="94">
        <f>IF(DATABASE!$X5464&lt;&gt;1,"",DATABASE!C5464)</f>
        <v/>
      </c>
      <c r="H5466" s="94">
        <f>IF(DATABASE!$X5464&lt;&gt;1,"",DATABASE!D5464)</f>
        <v/>
      </c>
      <c r="I5466" s="93">
        <f>IF(DATABASE!$X5464&lt;&gt;1,"",DATABASE!S5464)</f>
        <v/>
      </c>
    </row>
    <row r="5467" ht="16.5" customHeight="1" s="111">
      <c r="A5467" s="92">
        <f>IF(DATABASE!$X5465&lt;&gt;1,"",DATABASE!B5465)</f>
        <v/>
      </c>
      <c r="B5467" s="93">
        <f>IF(DATABASE!$X5465&lt;&gt;1,"",DATABASE!M5465)</f>
        <v/>
      </c>
      <c r="C5467" s="94">
        <f>IF(DATABASE!$X5465&lt;&gt;1,"",DATABASE!A5465)</f>
        <v/>
      </c>
      <c r="D5467" s="94">
        <f>IF(DATABASE!$X5465&lt;&gt;1,"",DATABASE!P5465)</f>
        <v/>
      </c>
      <c r="E5467" s="94">
        <f>IF(DATABASE!$X5465&lt;&gt;1,"",DATABASE!L5465)</f>
        <v/>
      </c>
      <c r="F5467" s="94">
        <f>IF(DATABASE!$X5465&lt;&gt;1,"",DATABASE!Q5465)</f>
        <v/>
      </c>
      <c r="G5467" s="94">
        <f>IF(DATABASE!$X5465&lt;&gt;1,"",DATABASE!C5465)</f>
        <v/>
      </c>
      <c r="H5467" s="94">
        <f>IF(DATABASE!$X5465&lt;&gt;1,"",DATABASE!D5465)</f>
        <v/>
      </c>
      <c r="I5467" s="93">
        <f>IF(DATABASE!$X5465&lt;&gt;1,"",DATABASE!S5465)</f>
        <v/>
      </c>
    </row>
    <row r="5468" ht="16.5" customHeight="1" s="111">
      <c r="A5468" s="92">
        <f>IF(DATABASE!$X5466&lt;&gt;1,"",DATABASE!B5466)</f>
        <v/>
      </c>
      <c r="B5468" s="93">
        <f>IF(DATABASE!$X5466&lt;&gt;1,"",DATABASE!M5466)</f>
        <v/>
      </c>
      <c r="C5468" s="94">
        <f>IF(DATABASE!$X5466&lt;&gt;1,"",DATABASE!A5466)</f>
        <v/>
      </c>
      <c r="D5468" s="94">
        <f>IF(DATABASE!$X5466&lt;&gt;1,"",DATABASE!P5466)</f>
        <v/>
      </c>
      <c r="E5468" s="94">
        <f>IF(DATABASE!$X5466&lt;&gt;1,"",DATABASE!L5466)</f>
        <v/>
      </c>
      <c r="F5468" s="94">
        <f>IF(DATABASE!$X5466&lt;&gt;1,"",DATABASE!Q5466)</f>
        <v/>
      </c>
      <c r="G5468" s="94">
        <f>IF(DATABASE!$X5466&lt;&gt;1,"",DATABASE!C5466)</f>
        <v/>
      </c>
      <c r="H5468" s="94">
        <f>IF(DATABASE!$X5466&lt;&gt;1,"",DATABASE!D5466)</f>
        <v/>
      </c>
      <c r="I5468" s="93">
        <f>IF(DATABASE!$X5466&lt;&gt;1,"",DATABASE!S5466)</f>
        <v/>
      </c>
    </row>
    <row r="5469" ht="16.5" customHeight="1" s="111">
      <c r="A5469" s="92">
        <f>IF(DATABASE!$X5467&lt;&gt;1,"",DATABASE!B5467)</f>
        <v/>
      </c>
      <c r="B5469" s="93">
        <f>IF(DATABASE!$X5467&lt;&gt;1,"",DATABASE!M5467)</f>
        <v/>
      </c>
      <c r="C5469" s="94">
        <f>IF(DATABASE!$X5467&lt;&gt;1,"",DATABASE!A5467)</f>
        <v/>
      </c>
      <c r="D5469" s="94">
        <f>IF(DATABASE!$X5467&lt;&gt;1,"",DATABASE!P5467)</f>
        <v/>
      </c>
      <c r="E5469" s="94">
        <f>IF(DATABASE!$X5467&lt;&gt;1,"",DATABASE!L5467)</f>
        <v/>
      </c>
      <c r="F5469" s="94">
        <f>IF(DATABASE!$X5467&lt;&gt;1,"",DATABASE!Q5467)</f>
        <v/>
      </c>
      <c r="G5469" s="94">
        <f>IF(DATABASE!$X5467&lt;&gt;1,"",DATABASE!C5467)</f>
        <v/>
      </c>
      <c r="H5469" s="94">
        <f>IF(DATABASE!$X5467&lt;&gt;1,"",DATABASE!D5467)</f>
        <v/>
      </c>
      <c r="I5469" s="93">
        <f>IF(DATABASE!$X5467&lt;&gt;1,"",DATABASE!S5467)</f>
        <v/>
      </c>
    </row>
    <row r="5470" ht="16.5" customHeight="1" s="111">
      <c r="A5470" s="92">
        <f>IF(DATABASE!$X5468&lt;&gt;1,"",DATABASE!B5468)</f>
        <v/>
      </c>
      <c r="B5470" s="93">
        <f>IF(DATABASE!$X5468&lt;&gt;1,"",DATABASE!M5468)</f>
        <v/>
      </c>
      <c r="C5470" s="94">
        <f>IF(DATABASE!$X5468&lt;&gt;1,"",DATABASE!A5468)</f>
        <v/>
      </c>
      <c r="D5470" s="94">
        <f>IF(DATABASE!$X5468&lt;&gt;1,"",DATABASE!P5468)</f>
        <v/>
      </c>
      <c r="E5470" s="94">
        <f>IF(DATABASE!$X5468&lt;&gt;1,"",DATABASE!L5468)</f>
        <v/>
      </c>
      <c r="F5470" s="94">
        <f>IF(DATABASE!$X5468&lt;&gt;1,"",DATABASE!Q5468)</f>
        <v/>
      </c>
      <c r="G5470" s="94">
        <f>IF(DATABASE!$X5468&lt;&gt;1,"",DATABASE!C5468)</f>
        <v/>
      </c>
      <c r="H5470" s="94">
        <f>IF(DATABASE!$X5468&lt;&gt;1,"",DATABASE!D5468)</f>
        <v/>
      </c>
      <c r="I5470" s="93">
        <f>IF(DATABASE!$X5468&lt;&gt;1,"",DATABASE!S5468)</f>
        <v/>
      </c>
    </row>
    <row r="5471" ht="16.5" customHeight="1" s="111">
      <c r="A5471" s="92">
        <f>IF(DATABASE!$X5469&lt;&gt;1,"",DATABASE!B5469)</f>
        <v/>
      </c>
      <c r="B5471" s="93">
        <f>IF(DATABASE!$X5469&lt;&gt;1,"",DATABASE!M5469)</f>
        <v/>
      </c>
      <c r="C5471" s="94">
        <f>IF(DATABASE!$X5469&lt;&gt;1,"",DATABASE!A5469)</f>
        <v/>
      </c>
      <c r="D5471" s="94">
        <f>IF(DATABASE!$X5469&lt;&gt;1,"",DATABASE!P5469)</f>
        <v/>
      </c>
      <c r="E5471" s="94">
        <f>IF(DATABASE!$X5469&lt;&gt;1,"",DATABASE!L5469)</f>
        <v/>
      </c>
      <c r="F5471" s="94">
        <f>IF(DATABASE!$X5469&lt;&gt;1,"",DATABASE!Q5469)</f>
        <v/>
      </c>
      <c r="G5471" s="94">
        <f>IF(DATABASE!$X5469&lt;&gt;1,"",DATABASE!C5469)</f>
        <v/>
      </c>
      <c r="H5471" s="94">
        <f>IF(DATABASE!$X5469&lt;&gt;1,"",DATABASE!D5469)</f>
        <v/>
      </c>
      <c r="I5471" s="93">
        <f>IF(DATABASE!$X5469&lt;&gt;1,"",DATABASE!S5469)</f>
        <v/>
      </c>
    </row>
    <row r="5472" ht="16.5" customHeight="1" s="111">
      <c r="A5472" s="92">
        <f>IF(DATABASE!$X5470&lt;&gt;1,"",DATABASE!B5470)</f>
        <v/>
      </c>
      <c r="B5472" s="93">
        <f>IF(DATABASE!$X5470&lt;&gt;1,"",DATABASE!M5470)</f>
        <v/>
      </c>
      <c r="C5472" s="94">
        <f>IF(DATABASE!$X5470&lt;&gt;1,"",DATABASE!A5470)</f>
        <v/>
      </c>
      <c r="D5472" s="94">
        <f>IF(DATABASE!$X5470&lt;&gt;1,"",DATABASE!P5470)</f>
        <v/>
      </c>
      <c r="E5472" s="94">
        <f>IF(DATABASE!$X5470&lt;&gt;1,"",DATABASE!L5470)</f>
        <v/>
      </c>
      <c r="F5472" s="94">
        <f>IF(DATABASE!$X5470&lt;&gt;1,"",DATABASE!Q5470)</f>
        <v/>
      </c>
      <c r="G5472" s="94">
        <f>IF(DATABASE!$X5470&lt;&gt;1,"",DATABASE!C5470)</f>
        <v/>
      </c>
      <c r="H5472" s="94">
        <f>IF(DATABASE!$X5470&lt;&gt;1,"",DATABASE!D5470)</f>
        <v/>
      </c>
      <c r="I5472" s="93">
        <f>IF(DATABASE!$X5470&lt;&gt;1,"",DATABASE!S5470)</f>
        <v/>
      </c>
    </row>
    <row r="5473" ht="16.5" customHeight="1" s="111">
      <c r="A5473" s="92">
        <f>IF(DATABASE!$X5471&lt;&gt;1,"",DATABASE!B5471)</f>
        <v/>
      </c>
      <c r="B5473" s="93">
        <f>IF(DATABASE!$X5471&lt;&gt;1,"",DATABASE!M5471)</f>
        <v/>
      </c>
      <c r="C5473" s="94">
        <f>IF(DATABASE!$X5471&lt;&gt;1,"",DATABASE!A5471)</f>
        <v/>
      </c>
      <c r="D5473" s="94">
        <f>IF(DATABASE!$X5471&lt;&gt;1,"",DATABASE!P5471)</f>
        <v/>
      </c>
      <c r="E5473" s="94">
        <f>IF(DATABASE!$X5471&lt;&gt;1,"",DATABASE!L5471)</f>
        <v/>
      </c>
      <c r="F5473" s="94">
        <f>IF(DATABASE!$X5471&lt;&gt;1,"",DATABASE!Q5471)</f>
        <v/>
      </c>
      <c r="G5473" s="94">
        <f>IF(DATABASE!$X5471&lt;&gt;1,"",DATABASE!C5471)</f>
        <v/>
      </c>
      <c r="H5473" s="94">
        <f>IF(DATABASE!$X5471&lt;&gt;1,"",DATABASE!D5471)</f>
        <v/>
      </c>
      <c r="I5473" s="93">
        <f>IF(DATABASE!$X5471&lt;&gt;1,"",DATABASE!S5471)</f>
        <v/>
      </c>
    </row>
    <row r="5474" ht="16.5" customHeight="1" s="111">
      <c r="A5474" s="92">
        <f>IF(DATABASE!$X5472&lt;&gt;1,"",DATABASE!B5472)</f>
        <v/>
      </c>
      <c r="B5474" s="93">
        <f>IF(DATABASE!$X5472&lt;&gt;1,"",DATABASE!M5472)</f>
        <v/>
      </c>
      <c r="C5474" s="94">
        <f>IF(DATABASE!$X5472&lt;&gt;1,"",DATABASE!A5472)</f>
        <v/>
      </c>
      <c r="D5474" s="94">
        <f>IF(DATABASE!$X5472&lt;&gt;1,"",DATABASE!P5472)</f>
        <v/>
      </c>
      <c r="E5474" s="94">
        <f>IF(DATABASE!$X5472&lt;&gt;1,"",DATABASE!L5472)</f>
        <v/>
      </c>
      <c r="F5474" s="94">
        <f>IF(DATABASE!$X5472&lt;&gt;1,"",DATABASE!Q5472)</f>
        <v/>
      </c>
      <c r="G5474" s="94">
        <f>IF(DATABASE!$X5472&lt;&gt;1,"",DATABASE!C5472)</f>
        <v/>
      </c>
      <c r="H5474" s="94">
        <f>IF(DATABASE!$X5472&lt;&gt;1,"",DATABASE!D5472)</f>
        <v/>
      </c>
      <c r="I5474" s="93">
        <f>IF(DATABASE!$X5472&lt;&gt;1,"",DATABASE!S5472)</f>
        <v/>
      </c>
    </row>
    <row r="5475" ht="16.5" customHeight="1" s="111">
      <c r="A5475" s="92">
        <f>IF(DATABASE!$X5473&lt;&gt;1,"",DATABASE!B5473)</f>
        <v/>
      </c>
      <c r="B5475" s="93">
        <f>IF(DATABASE!$X5473&lt;&gt;1,"",DATABASE!M5473)</f>
        <v/>
      </c>
      <c r="C5475" s="94">
        <f>IF(DATABASE!$X5473&lt;&gt;1,"",DATABASE!A5473)</f>
        <v/>
      </c>
      <c r="D5475" s="94">
        <f>IF(DATABASE!$X5473&lt;&gt;1,"",DATABASE!P5473)</f>
        <v/>
      </c>
      <c r="E5475" s="94">
        <f>IF(DATABASE!$X5473&lt;&gt;1,"",DATABASE!L5473)</f>
        <v/>
      </c>
      <c r="F5475" s="94">
        <f>IF(DATABASE!$X5473&lt;&gt;1,"",DATABASE!Q5473)</f>
        <v/>
      </c>
      <c r="G5475" s="94">
        <f>IF(DATABASE!$X5473&lt;&gt;1,"",DATABASE!C5473)</f>
        <v/>
      </c>
      <c r="H5475" s="94">
        <f>IF(DATABASE!$X5473&lt;&gt;1,"",DATABASE!D5473)</f>
        <v/>
      </c>
      <c r="I5475" s="93">
        <f>IF(DATABASE!$X5473&lt;&gt;1,"",DATABASE!S5473)</f>
        <v/>
      </c>
    </row>
    <row r="5476" ht="16.5" customHeight="1" s="111">
      <c r="A5476" s="92">
        <f>IF(DATABASE!$X5474&lt;&gt;1,"",DATABASE!B5474)</f>
        <v/>
      </c>
      <c r="B5476" s="93">
        <f>IF(DATABASE!$X5474&lt;&gt;1,"",DATABASE!M5474)</f>
        <v/>
      </c>
      <c r="C5476" s="94">
        <f>IF(DATABASE!$X5474&lt;&gt;1,"",DATABASE!A5474)</f>
        <v/>
      </c>
      <c r="D5476" s="94">
        <f>IF(DATABASE!$X5474&lt;&gt;1,"",DATABASE!P5474)</f>
        <v/>
      </c>
      <c r="E5476" s="94">
        <f>IF(DATABASE!$X5474&lt;&gt;1,"",DATABASE!L5474)</f>
        <v/>
      </c>
      <c r="F5476" s="94">
        <f>IF(DATABASE!$X5474&lt;&gt;1,"",DATABASE!Q5474)</f>
        <v/>
      </c>
      <c r="G5476" s="94">
        <f>IF(DATABASE!$X5474&lt;&gt;1,"",DATABASE!C5474)</f>
        <v/>
      </c>
      <c r="H5476" s="94">
        <f>IF(DATABASE!$X5474&lt;&gt;1,"",DATABASE!D5474)</f>
        <v/>
      </c>
      <c r="I5476" s="93">
        <f>IF(DATABASE!$X5474&lt;&gt;1,"",DATABASE!S5474)</f>
        <v/>
      </c>
    </row>
    <row r="5477" ht="16.5" customHeight="1" s="111">
      <c r="A5477" s="92">
        <f>IF(DATABASE!$X5475&lt;&gt;1,"",DATABASE!B5475)</f>
        <v/>
      </c>
      <c r="B5477" s="93">
        <f>IF(DATABASE!$X5475&lt;&gt;1,"",DATABASE!M5475)</f>
        <v/>
      </c>
      <c r="C5477" s="94">
        <f>IF(DATABASE!$X5475&lt;&gt;1,"",DATABASE!A5475)</f>
        <v/>
      </c>
      <c r="D5477" s="94">
        <f>IF(DATABASE!$X5475&lt;&gt;1,"",DATABASE!P5475)</f>
        <v/>
      </c>
      <c r="E5477" s="94">
        <f>IF(DATABASE!$X5475&lt;&gt;1,"",DATABASE!L5475)</f>
        <v/>
      </c>
      <c r="F5477" s="94">
        <f>IF(DATABASE!$X5475&lt;&gt;1,"",DATABASE!Q5475)</f>
        <v/>
      </c>
      <c r="G5477" s="94">
        <f>IF(DATABASE!$X5475&lt;&gt;1,"",DATABASE!C5475)</f>
        <v/>
      </c>
      <c r="H5477" s="94">
        <f>IF(DATABASE!$X5475&lt;&gt;1,"",DATABASE!D5475)</f>
        <v/>
      </c>
      <c r="I5477" s="93">
        <f>IF(DATABASE!$X5475&lt;&gt;1,"",DATABASE!S5475)</f>
        <v/>
      </c>
    </row>
    <row r="5478" ht="16.5" customHeight="1" s="111">
      <c r="A5478" s="92">
        <f>IF(DATABASE!$X5476&lt;&gt;1,"",DATABASE!B5476)</f>
        <v/>
      </c>
      <c r="B5478" s="93">
        <f>IF(DATABASE!$X5476&lt;&gt;1,"",DATABASE!M5476)</f>
        <v/>
      </c>
      <c r="C5478" s="94">
        <f>IF(DATABASE!$X5476&lt;&gt;1,"",DATABASE!A5476)</f>
        <v/>
      </c>
      <c r="D5478" s="94">
        <f>IF(DATABASE!$X5476&lt;&gt;1,"",DATABASE!P5476)</f>
        <v/>
      </c>
      <c r="E5478" s="94">
        <f>IF(DATABASE!$X5476&lt;&gt;1,"",DATABASE!L5476)</f>
        <v/>
      </c>
      <c r="F5478" s="94">
        <f>IF(DATABASE!$X5476&lt;&gt;1,"",DATABASE!Q5476)</f>
        <v/>
      </c>
      <c r="G5478" s="94">
        <f>IF(DATABASE!$X5476&lt;&gt;1,"",DATABASE!C5476)</f>
        <v/>
      </c>
      <c r="H5478" s="94">
        <f>IF(DATABASE!$X5476&lt;&gt;1,"",DATABASE!D5476)</f>
        <v/>
      </c>
      <c r="I5478" s="93">
        <f>IF(DATABASE!$X5476&lt;&gt;1,"",DATABASE!S5476)</f>
        <v/>
      </c>
    </row>
    <row r="5479" ht="16.5" customHeight="1" s="111">
      <c r="A5479" s="92">
        <f>IF(DATABASE!$X5477&lt;&gt;1,"",DATABASE!B5477)</f>
        <v/>
      </c>
      <c r="B5479" s="93">
        <f>IF(DATABASE!$X5477&lt;&gt;1,"",DATABASE!M5477)</f>
        <v/>
      </c>
      <c r="C5479" s="94">
        <f>IF(DATABASE!$X5477&lt;&gt;1,"",DATABASE!A5477)</f>
        <v/>
      </c>
      <c r="D5479" s="94">
        <f>IF(DATABASE!$X5477&lt;&gt;1,"",DATABASE!P5477)</f>
        <v/>
      </c>
      <c r="E5479" s="94">
        <f>IF(DATABASE!$X5477&lt;&gt;1,"",DATABASE!L5477)</f>
        <v/>
      </c>
      <c r="F5479" s="94">
        <f>IF(DATABASE!$X5477&lt;&gt;1,"",DATABASE!Q5477)</f>
        <v/>
      </c>
      <c r="G5479" s="94">
        <f>IF(DATABASE!$X5477&lt;&gt;1,"",DATABASE!C5477)</f>
        <v/>
      </c>
      <c r="H5479" s="94">
        <f>IF(DATABASE!$X5477&lt;&gt;1,"",DATABASE!D5477)</f>
        <v/>
      </c>
      <c r="I5479" s="93">
        <f>IF(DATABASE!$X5477&lt;&gt;1,"",DATABASE!S5477)</f>
        <v/>
      </c>
    </row>
    <row r="5480" ht="16.5" customHeight="1" s="111">
      <c r="A5480" s="92">
        <f>IF(DATABASE!$X5478&lt;&gt;1,"",DATABASE!B5478)</f>
        <v/>
      </c>
      <c r="B5480" s="93">
        <f>IF(DATABASE!$X5478&lt;&gt;1,"",DATABASE!M5478)</f>
        <v/>
      </c>
      <c r="C5480" s="94">
        <f>IF(DATABASE!$X5478&lt;&gt;1,"",DATABASE!A5478)</f>
        <v/>
      </c>
      <c r="D5480" s="94">
        <f>IF(DATABASE!$X5478&lt;&gt;1,"",DATABASE!P5478)</f>
        <v/>
      </c>
      <c r="E5480" s="94">
        <f>IF(DATABASE!$X5478&lt;&gt;1,"",DATABASE!L5478)</f>
        <v/>
      </c>
      <c r="F5480" s="94">
        <f>IF(DATABASE!$X5478&lt;&gt;1,"",DATABASE!Q5478)</f>
        <v/>
      </c>
      <c r="G5480" s="94">
        <f>IF(DATABASE!$X5478&lt;&gt;1,"",DATABASE!C5478)</f>
        <v/>
      </c>
      <c r="H5480" s="94">
        <f>IF(DATABASE!$X5478&lt;&gt;1,"",DATABASE!D5478)</f>
        <v/>
      </c>
      <c r="I5480" s="93">
        <f>IF(DATABASE!$X5478&lt;&gt;1,"",DATABASE!S5478)</f>
        <v/>
      </c>
    </row>
    <row r="5481" ht="16.5" customHeight="1" s="111">
      <c r="A5481" s="92">
        <f>IF(DATABASE!$X5479&lt;&gt;1,"",DATABASE!B5479)</f>
        <v/>
      </c>
      <c r="B5481" s="93">
        <f>IF(DATABASE!$X5479&lt;&gt;1,"",DATABASE!M5479)</f>
        <v/>
      </c>
      <c r="C5481" s="94">
        <f>IF(DATABASE!$X5479&lt;&gt;1,"",DATABASE!A5479)</f>
        <v/>
      </c>
      <c r="D5481" s="94">
        <f>IF(DATABASE!$X5479&lt;&gt;1,"",DATABASE!P5479)</f>
        <v/>
      </c>
      <c r="E5481" s="94">
        <f>IF(DATABASE!$X5479&lt;&gt;1,"",DATABASE!L5479)</f>
        <v/>
      </c>
      <c r="F5481" s="94">
        <f>IF(DATABASE!$X5479&lt;&gt;1,"",DATABASE!Q5479)</f>
        <v/>
      </c>
      <c r="G5481" s="94">
        <f>IF(DATABASE!$X5479&lt;&gt;1,"",DATABASE!C5479)</f>
        <v/>
      </c>
      <c r="H5481" s="94">
        <f>IF(DATABASE!$X5479&lt;&gt;1,"",DATABASE!D5479)</f>
        <v/>
      </c>
      <c r="I5481" s="93">
        <f>IF(DATABASE!$X5479&lt;&gt;1,"",DATABASE!S5479)</f>
        <v/>
      </c>
    </row>
    <row r="5482" ht="16.5" customHeight="1" s="111">
      <c r="A5482" s="92">
        <f>IF(DATABASE!$X5480&lt;&gt;1,"",DATABASE!B5480)</f>
        <v/>
      </c>
      <c r="B5482" s="93">
        <f>IF(DATABASE!$X5480&lt;&gt;1,"",DATABASE!M5480)</f>
        <v/>
      </c>
      <c r="C5482" s="94">
        <f>IF(DATABASE!$X5480&lt;&gt;1,"",DATABASE!A5480)</f>
        <v/>
      </c>
      <c r="D5482" s="94">
        <f>IF(DATABASE!$X5480&lt;&gt;1,"",DATABASE!P5480)</f>
        <v/>
      </c>
      <c r="E5482" s="94">
        <f>IF(DATABASE!$X5480&lt;&gt;1,"",DATABASE!L5480)</f>
        <v/>
      </c>
      <c r="F5482" s="94">
        <f>IF(DATABASE!$X5480&lt;&gt;1,"",DATABASE!Q5480)</f>
        <v/>
      </c>
      <c r="G5482" s="94">
        <f>IF(DATABASE!$X5480&lt;&gt;1,"",DATABASE!C5480)</f>
        <v/>
      </c>
      <c r="H5482" s="94">
        <f>IF(DATABASE!$X5480&lt;&gt;1,"",DATABASE!D5480)</f>
        <v/>
      </c>
      <c r="I5482" s="93">
        <f>IF(DATABASE!$X5480&lt;&gt;1,"",DATABASE!S5480)</f>
        <v/>
      </c>
    </row>
    <row r="5483" ht="16.5" customHeight="1" s="111">
      <c r="A5483" s="92">
        <f>IF(DATABASE!$X5481&lt;&gt;1,"",DATABASE!B5481)</f>
        <v/>
      </c>
      <c r="B5483" s="93">
        <f>IF(DATABASE!$X5481&lt;&gt;1,"",DATABASE!M5481)</f>
        <v/>
      </c>
      <c r="C5483" s="94">
        <f>IF(DATABASE!$X5481&lt;&gt;1,"",DATABASE!A5481)</f>
        <v/>
      </c>
      <c r="D5483" s="94">
        <f>IF(DATABASE!$X5481&lt;&gt;1,"",DATABASE!P5481)</f>
        <v/>
      </c>
      <c r="E5483" s="94">
        <f>IF(DATABASE!$X5481&lt;&gt;1,"",DATABASE!L5481)</f>
        <v/>
      </c>
      <c r="F5483" s="94">
        <f>IF(DATABASE!$X5481&lt;&gt;1,"",DATABASE!Q5481)</f>
        <v/>
      </c>
      <c r="G5483" s="94">
        <f>IF(DATABASE!$X5481&lt;&gt;1,"",DATABASE!C5481)</f>
        <v/>
      </c>
      <c r="H5483" s="94">
        <f>IF(DATABASE!$X5481&lt;&gt;1,"",DATABASE!D5481)</f>
        <v/>
      </c>
      <c r="I5483" s="93">
        <f>IF(DATABASE!$X5481&lt;&gt;1,"",DATABASE!S5481)</f>
        <v/>
      </c>
    </row>
    <row r="5484" ht="16.5" customHeight="1" s="111">
      <c r="A5484" s="92">
        <f>IF(DATABASE!$X5482&lt;&gt;1,"",DATABASE!B5482)</f>
        <v/>
      </c>
      <c r="B5484" s="93">
        <f>IF(DATABASE!$X5482&lt;&gt;1,"",DATABASE!M5482)</f>
        <v/>
      </c>
      <c r="C5484" s="94">
        <f>IF(DATABASE!$X5482&lt;&gt;1,"",DATABASE!A5482)</f>
        <v/>
      </c>
      <c r="D5484" s="94">
        <f>IF(DATABASE!$X5482&lt;&gt;1,"",DATABASE!P5482)</f>
        <v/>
      </c>
      <c r="E5484" s="94">
        <f>IF(DATABASE!$X5482&lt;&gt;1,"",DATABASE!L5482)</f>
        <v/>
      </c>
      <c r="F5484" s="94">
        <f>IF(DATABASE!$X5482&lt;&gt;1,"",DATABASE!Q5482)</f>
        <v/>
      </c>
      <c r="G5484" s="94">
        <f>IF(DATABASE!$X5482&lt;&gt;1,"",DATABASE!C5482)</f>
        <v/>
      </c>
      <c r="H5484" s="94">
        <f>IF(DATABASE!$X5482&lt;&gt;1,"",DATABASE!D5482)</f>
        <v/>
      </c>
      <c r="I5484" s="93">
        <f>IF(DATABASE!$X5482&lt;&gt;1,"",DATABASE!S5482)</f>
        <v/>
      </c>
    </row>
    <row r="5485" ht="16.5" customHeight="1" s="111">
      <c r="A5485" s="92">
        <f>IF(DATABASE!$X5483&lt;&gt;1,"",DATABASE!B5483)</f>
        <v/>
      </c>
      <c r="B5485" s="93">
        <f>IF(DATABASE!$X5483&lt;&gt;1,"",DATABASE!M5483)</f>
        <v/>
      </c>
      <c r="C5485" s="94">
        <f>IF(DATABASE!$X5483&lt;&gt;1,"",DATABASE!A5483)</f>
        <v/>
      </c>
      <c r="D5485" s="94">
        <f>IF(DATABASE!$X5483&lt;&gt;1,"",DATABASE!P5483)</f>
        <v/>
      </c>
      <c r="E5485" s="94">
        <f>IF(DATABASE!$X5483&lt;&gt;1,"",DATABASE!L5483)</f>
        <v/>
      </c>
      <c r="F5485" s="94">
        <f>IF(DATABASE!$X5483&lt;&gt;1,"",DATABASE!Q5483)</f>
        <v/>
      </c>
      <c r="G5485" s="94">
        <f>IF(DATABASE!$X5483&lt;&gt;1,"",DATABASE!C5483)</f>
        <v/>
      </c>
      <c r="H5485" s="94">
        <f>IF(DATABASE!$X5483&lt;&gt;1,"",DATABASE!D5483)</f>
        <v/>
      </c>
      <c r="I5485" s="93">
        <f>IF(DATABASE!$X5483&lt;&gt;1,"",DATABASE!S5483)</f>
        <v/>
      </c>
    </row>
    <row r="5486" ht="16.5" customHeight="1" s="111">
      <c r="A5486" s="92">
        <f>IF(DATABASE!$X5484&lt;&gt;1,"",DATABASE!B5484)</f>
        <v/>
      </c>
      <c r="B5486" s="93">
        <f>IF(DATABASE!$X5484&lt;&gt;1,"",DATABASE!M5484)</f>
        <v/>
      </c>
      <c r="C5486" s="94">
        <f>IF(DATABASE!$X5484&lt;&gt;1,"",DATABASE!A5484)</f>
        <v/>
      </c>
      <c r="D5486" s="94">
        <f>IF(DATABASE!$X5484&lt;&gt;1,"",DATABASE!P5484)</f>
        <v/>
      </c>
      <c r="E5486" s="94">
        <f>IF(DATABASE!$X5484&lt;&gt;1,"",DATABASE!L5484)</f>
        <v/>
      </c>
      <c r="F5486" s="94">
        <f>IF(DATABASE!$X5484&lt;&gt;1,"",DATABASE!Q5484)</f>
        <v/>
      </c>
      <c r="G5486" s="94">
        <f>IF(DATABASE!$X5484&lt;&gt;1,"",DATABASE!C5484)</f>
        <v/>
      </c>
      <c r="H5486" s="94">
        <f>IF(DATABASE!$X5484&lt;&gt;1,"",DATABASE!D5484)</f>
        <v/>
      </c>
      <c r="I5486" s="93">
        <f>IF(DATABASE!$X5484&lt;&gt;1,"",DATABASE!S5484)</f>
        <v/>
      </c>
    </row>
    <row r="5487" ht="16.5" customHeight="1" s="111">
      <c r="A5487" s="92">
        <f>IF(DATABASE!$X5485&lt;&gt;1,"",DATABASE!B5485)</f>
        <v/>
      </c>
      <c r="B5487" s="93">
        <f>IF(DATABASE!$X5485&lt;&gt;1,"",DATABASE!M5485)</f>
        <v/>
      </c>
      <c r="C5487" s="94">
        <f>IF(DATABASE!$X5485&lt;&gt;1,"",DATABASE!A5485)</f>
        <v/>
      </c>
      <c r="D5487" s="94">
        <f>IF(DATABASE!$X5485&lt;&gt;1,"",DATABASE!P5485)</f>
        <v/>
      </c>
      <c r="E5487" s="94">
        <f>IF(DATABASE!$X5485&lt;&gt;1,"",DATABASE!L5485)</f>
        <v/>
      </c>
      <c r="F5487" s="94">
        <f>IF(DATABASE!$X5485&lt;&gt;1,"",DATABASE!Q5485)</f>
        <v/>
      </c>
      <c r="G5487" s="94">
        <f>IF(DATABASE!$X5485&lt;&gt;1,"",DATABASE!C5485)</f>
        <v/>
      </c>
      <c r="H5487" s="94">
        <f>IF(DATABASE!$X5485&lt;&gt;1,"",DATABASE!D5485)</f>
        <v/>
      </c>
      <c r="I5487" s="93">
        <f>IF(DATABASE!$X5485&lt;&gt;1,"",DATABASE!S5485)</f>
        <v/>
      </c>
    </row>
    <row r="5488" ht="16.5" customHeight="1" s="111">
      <c r="A5488" s="92">
        <f>IF(DATABASE!$X5486&lt;&gt;1,"",DATABASE!B5486)</f>
        <v/>
      </c>
      <c r="B5488" s="93">
        <f>IF(DATABASE!$X5486&lt;&gt;1,"",DATABASE!M5486)</f>
        <v/>
      </c>
      <c r="C5488" s="94">
        <f>IF(DATABASE!$X5486&lt;&gt;1,"",DATABASE!A5486)</f>
        <v/>
      </c>
      <c r="D5488" s="94">
        <f>IF(DATABASE!$X5486&lt;&gt;1,"",DATABASE!P5486)</f>
        <v/>
      </c>
      <c r="E5488" s="94">
        <f>IF(DATABASE!$X5486&lt;&gt;1,"",DATABASE!L5486)</f>
        <v/>
      </c>
      <c r="F5488" s="94">
        <f>IF(DATABASE!$X5486&lt;&gt;1,"",DATABASE!Q5486)</f>
        <v/>
      </c>
      <c r="G5488" s="94">
        <f>IF(DATABASE!$X5486&lt;&gt;1,"",DATABASE!C5486)</f>
        <v/>
      </c>
      <c r="H5488" s="94">
        <f>IF(DATABASE!$X5486&lt;&gt;1,"",DATABASE!D5486)</f>
        <v/>
      </c>
      <c r="I5488" s="93">
        <f>IF(DATABASE!$X5486&lt;&gt;1,"",DATABASE!S5486)</f>
        <v/>
      </c>
    </row>
    <row r="5489" ht="16.5" customHeight="1" s="111">
      <c r="A5489" s="92">
        <f>IF(DATABASE!$X5487&lt;&gt;1,"",DATABASE!B5487)</f>
        <v/>
      </c>
      <c r="B5489" s="93">
        <f>IF(DATABASE!$X5487&lt;&gt;1,"",DATABASE!M5487)</f>
        <v/>
      </c>
      <c r="C5489" s="94">
        <f>IF(DATABASE!$X5487&lt;&gt;1,"",DATABASE!A5487)</f>
        <v/>
      </c>
      <c r="D5489" s="94">
        <f>IF(DATABASE!$X5487&lt;&gt;1,"",DATABASE!P5487)</f>
        <v/>
      </c>
      <c r="E5489" s="94">
        <f>IF(DATABASE!$X5487&lt;&gt;1,"",DATABASE!L5487)</f>
        <v/>
      </c>
      <c r="F5489" s="94">
        <f>IF(DATABASE!$X5487&lt;&gt;1,"",DATABASE!Q5487)</f>
        <v/>
      </c>
      <c r="G5489" s="94">
        <f>IF(DATABASE!$X5487&lt;&gt;1,"",DATABASE!C5487)</f>
        <v/>
      </c>
      <c r="H5489" s="94">
        <f>IF(DATABASE!$X5487&lt;&gt;1,"",DATABASE!D5487)</f>
        <v/>
      </c>
      <c r="I5489" s="93">
        <f>IF(DATABASE!$X5487&lt;&gt;1,"",DATABASE!S5487)</f>
        <v/>
      </c>
    </row>
    <row r="5490" ht="16.5" customHeight="1" s="111">
      <c r="A5490" s="92">
        <f>IF(DATABASE!$X5488&lt;&gt;1,"",DATABASE!B5488)</f>
        <v/>
      </c>
      <c r="B5490" s="93">
        <f>IF(DATABASE!$X5488&lt;&gt;1,"",DATABASE!M5488)</f>
        <v/>
      </c>
      <c r="C5490" s="94">
        <f>IF(DATABASE!$X5488&lt;&gt;1,"",DATABASE!A5488)</f>
        <v/>
      </c>
      <c r="D5490" s="94">
        <f>IF(DATABASE!$X5488&lt;&gt;1,"",DATABASE!P5488)</f>
        <v/>
      </c>
      <c r="E5490" s="94">
        <f>IF(DATABASE!$X5488&lt;&gt;1,"",DATABASE!L5488)</f>
        <v/>
      </c>
      <c r="F5490" s="94">
        <f>IF(DATABASE!$X5488&lt;&gt;1,"",DATABASE!Q5488)</f>
        <v/>
      </c>
      <c r="G5490" s="94">
        <f>IF(DATABASE!$X5488&lt;&gt;1,"",DATABASE!C5488)</f>
        <v/>
      </c>
      <c r="H5490" s="94">
        <f>IF(DATABASE!$X5488&lt;&gt;1,"",DATABASE!D5488)</f>
        <v/>
      </c>
      <c r="I5490" s="93">
        <f>IF(DATABASE!$X5488&lt;&gt;1,"",DATABASE!S5488)</f>
        <v/>
      </c>
    </row>
    <row r="5491" ht="16.5" customHeight="1" s="111">
      <c r="A5491" s="92">
        <f>IF(DATABASE!$X5489&lt;&gt;1,"",DATABASE!B5489)</f>
        <v/>
      </c>
      <c r="B5491" s="93">
        <f>IF(DATABASE!$X5489&lt;&gt;1,"",DATABASE!M5489)</f>
        <v/>
      </c>
      <c r="C5491" s="94">
        <f>IF(DATABASE!$X5489&lt;&gt;1,"",DATABASE!A5489)</f>
        <v/>
      </c>
      <c r="D5491" s="94">
        <f>IF(DATABASE!$X5489&lt;&gt;1,"",DATABASE!P5489)</f>
        <v/>
      </c>
      <c r="E5491" s="94">
        <f>IF(DATABASE!$X5489&lt;&gt;1,"",DATABASE!L5489)</f>
        <v/>
      </c>
      <c r="F5491" s="94">
        <f>IF(DATABASE!$X5489&lt;&gt;1,"",DATABASE!Q5489)</f>
        <v/>
      </c>
      <c r="G5491" s="94">
        <f>IF(DATABASE!$X5489&lt;&gt;1,"",DATABASE!C5489)</f>
        <v/>
      </c>
      <c r="H5491" s="94">
        <f>IF(DATABASE!$X5489&lt;&gt;1,"",DATABASE!D5489)</f>
        <v/>
      </c>
      <c r="I5491" s="93">
        <f>IF(DATABASE!$X5489&lt;&gt;1,"",DATABASE!S5489)</f>
        <v/>
      </c>
    </row>
    <row r="5492" ht="16.5" customHeight="1" s="111">
      <c r="A5492" s="92">
        <f>IF(DATABASE!$X5490&lt;&gt;1,"",DATABASE!B5490)</f>
        <v/>
      </c>
      <c r="B5492" s="93">
        <f>IF(DATABASE!$X5490&lt;&gt;1,"",DATABASE!M5490)</f>
        <v/>
      </c>
      <c r="C5492" s="94">
        <f>IF(DATABASE!$X5490&lt;&gt;1,"",DATABASE!A5490)</f>
        <v/>
      </c>
      <c r="D5492" s="94">
        <f>IF(DATABASE!$X5490&lt;&gt;1,"",DATABASE!P5490)</f>
        <v/>
      </c>
      <c r="E5492" s="94">
        <f>IF(DATABASE!$X5490&lt;&gt;1,"",DATABASE!L5490)</f>
        <v/>
      </c>
      <c r="F5492" s="94">
        <f>IF(DATABASE!$X5490&lt;&gt;1,"",DATABASE!Q5490)</f>
        <v/>
      </c>
      <c r="G5492" s="94">
        <f>IF(DATABASE!$X5490&lt;&gt;1,"",DATABASE!C5490)</f>
        <v/>
      </c>
      <c r="H5492" s="94">
        <f>IF(DATABASE!$X5490&lt;&gt;1,"",DATABASE!D5490)</f>
        <v/>
      </c>
      <c r="I5492" s="93">
        <f>IF(DATABASE!$X5490&lt;&gt;1,"",DATABASE!S5490)</f>
        <v/>
      </c>
    </row>
    <row r="5493" ht="16.5" customHeight="1" s="111">
      <c r="A5493" s="92">
        <f>IF(DATABASE!$X5491&lt;&gt;1,"",DATABASE!B5491)</f>
        <v/>
      </c>
      <c r="B5493" s="93">
        <f>IF(DATABASE!$X5491&lt;&gt;1,"",DATABASE!M5491)</f>
        <v/>
      </c>
      <c r="C5493" s="94">
        <f>IF(DATABASE!$X5491&lt;&gt;1,"",DATABASE!A5491)</f>
        <v/>
      </c>
      <c r="D5493" s="94">
        <f>IF(DATABASE!$X5491&lt;&gt;1,"",DATABASE!P5491)</f>
        <v/>
      </c>
      <c r="E5493" s="94">
        <f>IF(DATABASE!$X5491&lt;&gt;1,"",DATABASE!L5491)</f>
        <v/>
      </c>
      <c r="F5493" s="94">
        <f>IF(DATABASE!$X5491&lt;&gt;1,"",DATABASE!Q5491)</f>
        <v/>
      </c>
      <c r="G5493" s="94">
        <f>IF(DATABASE!$X5491&lt;&gt;1,"",DATABASE!C5491)</f>
        <v/>
      </c>
      <c r="H5493" s="94">
        <f>IF(DATABASE!$X5491&lt;&gt;1,"",DATABASE!D5491)</f>
        <v/>
      </c>
      <c r="I5493" s="93">
        <f>IF(DATABASE!$X5491&lt;&gt;1,"",DATABASE!S5491)</f>
        <v/>
      </c>
    </row>
    <row r="5494" ht="16.5" customHeight="1" s="111">
      <c r="A5494" s="92">
        <f>IF(DATABASE!$X5492&lt;&gt;1,"",DATABASE!B5492)</f>
        <v/>
      </c>
      <c r="B5494" s="93">
        <f>IF(DATABASE!$X5492&lt;&gt;1,"",DATABASE!M5492)</f>
        <v/>
      </c>
      <c r="C5494" s="94">
        <f>IF(DATABASE!$X5492&lt;&gt;1,"",DATABASE!A5492)</f>
        <v/>
      </c>
      <c r="D5494" s="94">
        <f>IF(DATABASE!$X5492&lt;&gt;1,"",DATABASE!P5492)</f>
        <v/>
      </c>
      <c r="E5494" s="94">
        <f>IF(DATABASE!$X5492&lt;&gt;1,"",DATABASE!L5492)</f>
        <v/>
      </c>
      <c r="F5494" s="94">
        <f>IF(DATABASE!$X5492&lt;&gt;1,"",DATABASE!Q5492)</f>
        <v/>
      </c>
      <c r="G5494" s="94">
        <f>IF(DATABASE!$X5492&lt;&gt;1,"",DATABASE!C5492)</f>
        <v/>
      </c>
      <c r="H5494" s="94">
        <f>IF(DATABASE!$X5492&lt;&gt;1,"",DATABASE!D5492)</f>
        <v/>
      </c>
      <c r="I5494" s="93">
        <f>IF(DATABASE!$X5492&lt;&gt;1,"",DATABASE!S5492)</f>
        <v/>
      </c>
    </row>
    <row r="5495" ht="16.5" customHeight="1" s="111">
      <c r="A5495" s="92">
        <f>IF(DATABASE!$X5493&lt;&gt;1,"",DATABASE!B5493)</f>
        <v/>
      </c>
      <c r="B5495" s="93">
        <f>IF(DATABASE!$X5493&lt;&gt;1,"",DATABASE!M5493)</f>
        <v/>
      </c>
      <c r="C5495" s="94">
        <f>IF(DATABASE!$X5493&lt;&gt;1,"",DATABASE!A5493)</f>
        <v/>
      </c>
      <c r="D5495" s="94">
        <f>IF(DATABASE!$X5493&lt;&gt;1,"",DATABASE!P5493)</f>
        <v/>
      </c>
      <c r="E5495" s="94">
        <f>IF(DATABASE!$X5493&lt;&gt;1,"",DATABASE!L5493)</f>
        <v/>
      </c>
      <c r="F5495" s="94">
        <f>IF(DATABASE!$X5493&lt;&gt;1,"",DATABASE!Q5493)</f>
        <v/>
      </c>
      <c r="G5495" s="94">
        <f>IF(DATABASE!$X5493&lt;&gt;1,"",DATABASE!C5493)</f>
        <v/>
      </c>
      <c r="H5495" s="94">
        <f>IF(DATABASE!$X5493&lt;&gt;1,"",DATABASE!D5493)</f>
        <v/>
      </c>
      <c r="I5495" s="93">
        <f>IF(DATABASE!$X5493&lt;&gt;1,"",DATABASE!S5493)</f>
        <v/>
      </c>
    </row>
    <row r="5496" ht="16.5" customHeight="1" s="111">
      <c r="A5496" s="92">
        <f>IF(DATABASE!$X5494&lt;&gt;1,"",DATABASE!B5494)</f>
        <v/>
      </c>
      <c r="B5496" s="93">
        <f>IF(DATABASE!$X5494&lt;&gt;1,"",DATABASE!M5494)</f>
        <v/>
      </c>
      <c r="C5496" s="94">
        <f>IF(DATABASE!$X5494&lt;&gt;1,"",DATABASE!A5494)</f>
        <v/>
      </c>
      <c r="D5496" s="94">
        <f>IF(DATABASE!$X5494&lt;&gt;1,"",DATABASE!P5494)</f>
        <v/>
      </c>
      <c r="E5496" s="94">
        <f>IF(DATABASE!$X5494&lt;&gt;1,"",DATABASE!L5494)</f>
        <v/>
      </c>
      <c r="F5496" s="94">
        <f>IF(DATABASE!$X5494&lt;&gt;1,"",DATABASE!Q5494)</f>
        <v/>
      </c>
      <c r="G5496" s="94">
        <f>IF(DATABASE!$X5494&lt;&gt;1,"",DATABASE!C5494)</f>
        <v/>
      </c>
      <c r="H5496" s="94">
        <f>IF(DATABASE!$X5494&lt;&gt;1,"",DATABASE!D5494)</f>
        <v/>
      </c>
      <c r="I5496" s="93">
        <f>IF(DATABASE!$X5494&lt;&gt;1,"",DATABASE!S5494)</f>
        <v/>
      </c>
    </row>
    <row r="5497" ht="16.5" customHeight="1" s="111">
      <c r="A5497" s="92">
        <f>IF(DATABASE!$X5495&lt;&gt;1,"",DATABASE!B5495)</f>
        <v/>
      </c>
      <c r="B5497" s="93">
        <f>IF(DATABASE!$X5495&lt;&gt;1,"",DATABASE!M5495)</f>
        <v/>
      </c>
      <c r="C5497" s="94">
        <f>IF(DATABASE!$X5495&lt;&gt;1,"",DATABASE!A5495)</f>
        <v/>
      </c>
      <c r="D5497" s="94">
        <f>IF(DATABASE!$X5495&lt;&gt;1,"",DATABASE!P5495)</f>
        <v/>
      </c>
      <c r="E5497" s="94">
        <f>IF(DATABASE!$X5495&lt;&gt;1,"",DATABASE!L5495)</f>
        <v/>
      </c>
      <c r="F5497" s="94">
        <f>IF(DATABASE!$X5495&lt;&gt;1,"",DATABASE!Q5495)</f>
        <v/>
      </c>
      <c r="G5497" s="94">
        <f>IF(DATABASE!$X5495&lt;&gt;1,"",DATABASE!C5495)</f>
        <v/>
      </c>
      <c r="H5497" s="94">
        <f>IF(DATABASE!$X5495&lt;&gt;1,"",DATABASE!D5495)</f>
        <v/>
      </c>
      <c r="I5497" s="93">
        <f>IF(DATABASE!$X5495&lt;&gt;1,"",DATABASE!S5495)</f>
        <v/>
      </c>
    </row>
    <row r="5498" ht="16.5" customHeight="1" s="111">
      <c r="A5498" s="92">
        <f>IF(DATABASE!$X5496&lt;&gt;1,"",DATABASE!B5496)</f>
        <v/>
      </c>
      <c r="B5498" s="93">
        <f>IF(DATABASE!$X5496&lt;&gt;1,"",DATABASE!M5496)</f>
        <v/>
      </c>
      <c r="C5498" s="94">
        <f>IF(DATABASE!$X5496&lt;&gt;1,"",DATABASE!A5496)</f>
        <v/>
      </c>
      <c r="D5498" s="94">
        <f>IF(DATABASE!$X5496&lt;&gt;1,"",DATABASE!P5496)</f>
        <v/>
      </c>
      <c r="E5498" s="94">
        <f>IF(DATABASE!$X5496&lt;&gt;1,"",DATABASE!L5496)</f>
        <v/>
      </c>
      <c r="F5498" s="94">
        <f>IF(DATABASE!$X5496&lt;&gt;1,"",DATABASE!Q5496)</f>
        <v/>
      </c>
      <c r="G5498" s="94">
        <f>IF(DATABASE!$X5496&lt;&gt;1,"",DATABASE!C5496)</f>
        <v/>
      </c>
      <c r="H5498" s="94">
        <f>IF(DATABASE!$X5496&lt;&gt;1,"",DATABASE!D5496)</f>
        <v/>
      </c>
      <c r="I5498" s="93">
        <f>IF(DATABASE!$X5496&lt;&gt;1,"",DATABASE!S5496)</f>
        <v/>
      </c>
    </row>
    <row r="5499" ht="16.5" customHeight="1" s="111">
      <c r="A5499" s="92">
        <f>IF(DATABASE!$X5497&lt;&gt;1,"",DATABASE!B5497)</f>
        <v/>
      </c>
      <c r="B5499" s="93">
        <f>IF(DATABASE!$X5497&lt;&gt;1,"",DATABASE!M5497)</f>
        <v/>
      </c>
      <c r="C5499" s="94">
        <f>IF(DATABASE!$X5497&lt;&gt;1,"",DATABASE!A5497)</f>
        <v/>
      </c>
      <c r="D5499" s="94">
        <f>IF(DATABASE!$X5497&lt;&gt;1,"",DATABASE!P5497)</f>
        <v/>
      </c>
      <c r="E5499" s="94">
        <f>IF(DATABASE!$X5497&lt;&gt;1,"",DATABASE!L5497)</f>
        <v/>
      </c>
      <c r="F5499" s="94">
        <f>IF(DATABASE!$X5497&lt;&gt;1,"",DATABASE!Q5497)</f>
        <v/>
      </c>
      <c r="G5499" s="94">
        <f>IF(DATABASE!$X5497&lt;&gt;1,"",DATABASE!C5497)</f>
        <v/>
      </c>
      <c r="H5499" s="94">
        <f>IF(DATABASE!$X5497&lt;&gt;1,"",DATABASE!D5497)</f>
        <v/>
      </c>
      <c r="I5499" s="93">
        <f>IF(DATABASE!$X5497&lt;&gt;1,"",DATABASE!S5497)</f>
        <v/>
      </c>
    </row>
    <row r="5500" ht="16.5" customHeight="1" s="111">
      <c r="A5500" s="92">
        <f>IF(DATABASE!$X5498&lt;&gt;1,"",DATABASE!B5498)</f>
        <v/>
      </c>
      <c r="B5500" s="93">
        <f>IF(DATABASE!$X5498&lt;&gt;1,"",DATABASE!M5498)</f>
        <v/>
      </c>
      <c r="C5500" s="94">
        <f>IF(DATABASE!$X5498&lt;&gt;1,"",DATABASE!A5498)</f>
        <v/>
      </c>
      <c r="D5500" s="94">
        <f>IF(DATABASE!$X5498&lt;&gt;1,"",DATABASE!P5498)</f>
        <v/>
      </c>
      <c r="E5500" s="94">
        <f>IF(DATABASE!$X5498&lt;&gt;1,"",DATABASE!L5498)</f>
        <v/>
      </c>
      <c r="F5500" s="94">
        <f>IF(DATABASE!$X5498&lt;&gt;1,"",DATABASE!Q5498)</f>
        <v/>
      </c>
      <c r="G5500" s="94">
        <f>IF(DATABASE!$X5498&lt;&gt;1,"",DATABASE!C5498)</f>
        <v/>
      </c>
      <c r="H5500" s="94">
        <f>IF(DATABASE!$X5498&lt;&gt;1,"",DATABASE!D5498)</f>
        <v/>
      </c>
      <c r="I5500" s="93">
        <f>IF(DATABASE!$X5498&lt;&gt;1,"",DATABASE!S5498)</f>
        <v/>
      </c>
    </row>
    <row r="5501" ht="16.5" customHeight="1" s="111">
      <c r="A5501" s="92">
        <f>IF(DATABASE!$X5499&lt;&gt;1,"",DATABASE!B5499)</f>
        <v/>
      </c>
      <c r="B5501" s="93">
        <f>IF(DATABASE!$X5499&lt;&gt;1,"",DATABASE!M5499)</f>
        <v/>
      </c>
      <c r="C5501" s="94">
        <f>IF(DATABASE!$X5499&lt;&gt;1,"",DATABASE!A5499)</f>
        <v/>
      </c>
      <c r="D5501" s="94">
        <f>IF(DATABASE!$X5499&lt;&gt;1,"",DATABASE!P5499)</f>
        <v/>
      </c>
      <c r="E5501" s="94">
        <f>IF(DATABASE!$X5499&lt;&gt;1,"",DATABASE!L5499)</f>
        <v/>
      </c>
      <c r="F5501" s="94">
        <f>IF(DATABASE!$X5499&lt;&gt;1,"",DATABASE!Q5499)</f>
        <v/>
      </c>
      <c r="G5501" s="94">
        <f>IF(DATABASE!$X5499&lt;&gt;1,"",DATABASE!C5499)</f>
        <v/>
      </c>
      <c r="H5501" s="94">
        <f>IF(DATABASE!$X5499&lt;&gt;1,"",DATABASE!D5499)</f>
        <v/>
      </c>
      <c r="I5501" s="93">
        <f>IF(DATABASE!$X5499&lt;&gt;1,"",DATABASE!S5499)</f>
        <v/>
      </c>
    </row>
    <row r="5502" ht="16.5" customHeight="1" s="111">
      <c r="A5502" s="92">
        <f>IF(DATABASE!$X5500&lt;&gt;1,"",DATABASE!B5500)</f>
        <v/>
      </c>
      <c r="B5502" s="93">
        <f>IF(DATABASE!$X5500&lt;&gt;1,"",DATABASE!M5500)</f>
        <v/>
      </c>
      <c r="C5502" s="94">
        <f>IF(DATABASE!$X5500&lt;&gt;1,"",DATABASE!A5500)</f>
        <v/>
      </c>
      <c r="D5502" s="94">
        <f>IF(DATABASE!$X5500&lt;&gt;1,"",DATABASE!P5500)</f>
        <v/>
      </c>
      <c r="E5502" s="94">
        <f>IF(DATABASE!$X5500&lt;&gt;1,"",DATABASE!L5500)</f>
        <v/>
      </c>
      <c r="F5502" s="94">
        <f>IF(DATABASE!$X5500&lt;&gt;1,"",DATABASE!Q5500)</f>
        <v/>
      </c>
      <c r="G5502" s="94">
        <f>IF(DATABASE!$X5500&lt;&gt;1,"",DATABASE!C5500)</f>
        <v/>
      </c>
      <c r="H5502" s="94">
        <f>IF(DATABASE!$X5500&lt;&gt;1,"",DATABASE!D5500)</f>
        <v/>
      </c>
      <c r="I5502" s="93">
        <f>IF(DATABASE!$X5500&lt;&gt;1,"",DATABASE!S5500)</f>
        <v/>
      </c>
    </row>
    <row r="5503" ht="16.5" customHeight="1" s="111">
      <c r="A5503" s="92">
        <f>IF(DATABASE!$X5501&lt;&gt;1,"",DATABASE!B5501)</f>
        <v/>
      </c>
      <c r="B5503" s="93">
        <f>IF(DATABASE!$X5501&lt;&gt;1,"",DATABASE!M5501)</f>
        <v/>
      </c>
      <c r="C5503" s="94">
        <f>IF(DATABASE!$X5501&lt;&gt;1,"",DATABASE!A5501)</f>
        <v/>
      </c>
      <c r="D5503" s="94">
        <f>IF(DATABASE!$X5501&lt;&gt;1,"",DATABASE!P5501)</f>
        <v/>
      </c>
      <c r="E5503" s="94">
        <f>IF(DATABASE!$X5501&lt;&gt;1,"",DATABASE!L5501)</f>
        <v/>
      </c>
      <c r="F5503" s="94">
        <f>IF(DATABASE!$X5501&lt;&gt;1,"",DATABASE!Q5501)</f>
        <v/>
      </c>
      <c r="G5503" s="94">
        <f>IF(DATABASE!$X5501&lt;&gt;1,"",DATABASE!C5501)</f>
        <v/>
      </c>
      <c r="H5503" s="94">
        <f>IF(DATABASE!$X5501&lt;&gt;1,"",DATABASE!D5501)</f>
        <v/>
      </c>
      <c r="I5503" s="93">
        <f>IF(DATABASE!$X5501&lt;&gt;1,"",DATABASE!S5501)</f>
        <v/>
      </c>
    </row>
    <row r="5504" ht="16.5" customHeight="1" s="111">
      <c r="A5504" s="92">
        <f>IF(DATABASE!$X5502&lt;&gt;1,"",DATABASE!B5502)</f>
        <v/>
      </c>
      <c r="B5504" s="93">
        <f>IF(DATABASE!$X5502&lt;&gt;1,"",DATABASE!M5502)</f>
        <v/>
      </c>
      <c r="C5504" s="94">
        <f>IF(DATABASE!$X5502&lt;&gt;1,"",DATABASE!A5502)</f>
        <v/>
      </c>
      <c r="D5504" s="94">
        <f>IF(DATABASE!$X5502&lt;&gt;1,"",DATABASE!P5502)</f>
        <v/>
      </c>
      <c r="E5504" s="94">
        <f>IF(DATABASE!$X5502&lt;&gt;1,"",DATABASE!L5502)</f>
        <v/>
      </c>
      <c r="F5504" s="94">
        <f>IF(DATABASE!$X5502&lt;&gt;1,"",DATABASE!Q5502)</f>
        <v/>
      </c>
      <c r="G5504" s="94">
        <f>IF(DATABASE!$X5502&lt;&gt;1,"",DATABASE!C5502)</f>
        <v/>
      </c>
      <c r="H5504" s="94">
        <f>IF(DATABASE!$X5502&lt;&gt;1,"",DATABASE!D5502)</f>
        <v/>
      </c>
      <c r="I5504" s="93">
        <f>IF(DATABASE!$X5502&lt;&gt;1,"",DATABASE!S5502)</f>
        <v/>
      </c>
    </row>
    <row r="5505" ht="16.5" customHeight="1" s="111">
      <c r="A5505" s="92">
        <f>IF(DATABASE!$X5503&lt;&gt;1,"",DATABASE!B5503)</f>
        <v/>
      </c>
      <c r="B5505" s="93">
        <f>IF(DATABASE!$X5503&lt;&gt;1,"",DATABASE!M5503)</f>
        <v/>
      </c>
      <c r="C5505" s="94">
        <f>IF(DATABASE!$X5503&lt;&gt;1,"",DATABASE!A5503)</f>
        <v/>
      </c>
      <c r="D5505" s="94">
        <f>IF(DATABASE!$X5503&lt;&gt;1,"",DATABASE!P5503)</f>
        <v/>
      </c>
      <c r="E5505" s="94">
        <f>IF(DATABASE!$X5503&lt;&gt;1,"",DATABASE!L5503)</f>
        <v/>
      </c>
      <c r="F5505" s="94">
        <f>IF(DATABASE!$X5503&lt;&gt;1,"",DATABASE!Q5503)</f>
        <v/>
      </c>
      <c r="G5505" s="94">
        <f>IF(DATABASE!$X5503&lt;&gt;1,"",DATABASE!C5503)</f>
        <v/>
      </c>
      <c r="H5505" s="94">
        <f>IF(DATABASE!$X5503&lt;&gt;1,"",DATABASE!D5503)</f>
        <v/>
      </c>
      <c r="I5505" s="93">
        <f>IF(DATABASE!$X5503&lt;&gt;1,"",DATABASE!S5503)</f>
        <v/>
      </c>
    </row>
    <row r="5506" ht="16.5" customHeight="1" s="111">
      <c r="A5506" s="92">
        <f>IF(DATABASE!$X5504&lt;&gt;1,"",DATABASE!B5504)</f>
        <v/>
      </c>
      <c r="B5506" s="93">
        <f>IF(DATABASE!$X5504&lt;&gt;1,"",DATABASE!M5504)</f>
        <v/>
      </c>
      <c r="C5506" s="94">
        <f>IF(DATABASE!$X5504&lt;&gt;1,"",DATABASE!A5504)</f>
        <v/>
      </c>
      <c r="D5506" s="94">
        <f>IF(DATABASE!$X5504&lt;&gt;1,"",DATABASE!P5504)</f>
        <v/>
      </c>
      <c r="E5506" s="94">
        <f>IF(DATABASE!$X5504&lt;&gt;1,"",DATABASE!L5504)</f>
        <v/>
      </c>
      <c r="F5506" s="94">
        <f>IF(DATABASE!$X5504&lt;&gt;1,"",DATABASE!Q5504)</f>
        <v/>
      </c>
      <c r="G5506" s="94">
        <f>IF(DATABASE!$X5504&lt;&gt;1,"",DATABASE!C5504)</f>
        <v/>
      </c>
      <c r="H5506" s="94">
        <f>IF(DATABASE!$X5504&lt;&gt;1,"",DATABASE!D5504)</f>
        <v/>
      </c>
      <c r="I5506" s="93">
        <f>IF(DATABASE!$X5504&lt;&gt;1,"",DATABASE!S5504)</f>
        <v/>
      </c>
    </row>
    <row r="5507" ht="16.5" customHeight="1" s="111">
      <c r="A5507" s="92">
        <f>IF(DATABASE!$X5505&lt;&gt;1,"",DATABASE!B5505)</f>
        <v/>
      </c>
      <c r="B5507" s="93">
        <f>IF(DATABASE!$X5505&lt;&gt;1,"",DATABASE!M5505)</f>
        <v/>
      </c>
      <c r="C5507" s="94">
        <f>IF(DATABASE!$X5505&lt;&gt;1,"",DATABASE!A5505)</f>
        <v/>
      </c>
      <c r="D5507" s="94">
        <f>IF(DATABASE!$X5505&lt;&gt;1,"",DATABASE!P5505)</f>
        <v/>
      </c>
      <c r="E5507" s="94">
        <f>IF(DATABASE!$X5505&lt;&gt;1,"",DATABASE!L5505)</f>
        <v/>
      </c>
      <c r="F5507" s="94">
        <f>IF(DATABASE!$X5505&lt;&gt;1,"",DATABASE!Q5505)</f>
        <v/>
      </c>
      <c r="G5507" s="94">
        <f>IF(DATABASE!$X5505&lt;&gt;1,"",DATABASE!C5505)</f>
        <v/>
      </c>
      <c r="H5507" s="94">
        <f>IF(DATABASE!$X5505&lt;&gt;1,"",DATABASE!D5505)</f>
        <v/>
      </c>
      <c r="I5507" s="93">
        <f>IF(DATABASE!$X5505&lt;&gt;1,"",DATABASE!S5505)</f>
        <v/>
      </c>
    </row>
    <row r="5508" ht="16.5" customHeight="1" s="111">
      <c r="A5508" s="92">
        <f>IF(DATABASE!$X5506&lt;&gt;1,"",DATABASE!B5506)</f>
        <v/>
      </c>
      <c r="B5508" s="93">
        <f>IF(DATABASE!$X5506&lt;&gt;1,"",DATABASE!M5506)</f>
        <v/>
      </c>
      <c r="C5508" s="94">
        <f>IF(DATABASE!$X5506&lt;&gt;1,"",DATABASE!A5506)</f>
        <v/>
      </c>
      <c r="D5508" s="94">
        <f>IF(DATABASE!$X5506&lt;&gt;1,"",DATABASE!P5506)</f>
        <v/>
      </c>
      <c r="E5508" s="94">
        <f>IF(DATABASE!$X5506&lt;&gt;1,"",DATABASE!L5506)</f>
        <v/>
      </c>
      <c r="F5508" s="94">
        <f>IF(DATABASE!$X5506&lt;&gt;1,"",DATABASE!Q5506)</f>
        <v/>
      </c>
      <c r="G5508" s="94">
        <f>IF(DATABASE!$X5506&lt;&gt;1,"",DATABASE!C5506)</f>
        <v/>
      </c>
      <c r="H5508" s="94">
        <f>IF(DATABASE!$X5506&lt;&gt;1,"",DATABASE!D5506)</f>
        <v/>
      </c>
      <c r="I5508" s="93">
        <f>IF(DATABASE!$X5506&lt;&gt;1,"",DATABASE!S5506)</f>
        <v/>
      </c>
    </row>
    <row r="5509" ht="16.5" customHeight="1" s="111">
      <c r="A5509" s="92">
        <f>IF(DATABASE!$X5507&lt;&gt;1,"",DATABASE!B5507)</f>
        <v/>
      </c>
      <c r="B5509" s="93">
        <f>IF(DATABASE!$X5507&lt;&gt;1,"",DATABASE!M5507)</f>
        <v/>
      </c>
      <c r="C5509" s="94">
        <f>IF(DATABASE!$X5507&lt;&gt;1,"",DATABASE!A5507)</f>
        <v/>
      </c>
      <c r="D5509" s="94">
        <f>IF(DATABASE!$X5507&lt;&gt;1,"",DATABASE!P5507)</f>
        <v/>
      </c>
      <c r="E5509" s="94">
        <f>IF(DATABASE!$X5507&lt;&gt;1,"",DATABASE!L5507)</f>
        <v/>
      </c>
      <c r="F5509" s="94">
        <f>IF(DATABASE!$X5507&lt;&gt;1,"",DATABASE!Q5507)</f>
        <v/>
      </c>
      <c r="G5509" s="94">
        <f>IF(DATABASE!$X5507&lt;&gt;1,"",DATABASE!C5507)</f>
        <v/>
      </c>
      <c r="H5509" s="94">
        <f>IF(DATABASE!$X5507&lt;&gt;1,"",DATABASE!D5507)</f>
        <v/>
      </c>
      <c r="I5509" s="93">
        <f>IF(DATABASE!$X5507&lt;&gt;1,"",DATABASE!S5507)</f>
        <v/>
      </c>
    </row>
    <row r="5510" ht="16.5" customHeight="1" s="111">
      <c r="A5510" s="92">
        <f>IF(DATABASE!$X5508&lt;&gt;1,"",DATABASE!B5508)</f>
        <v/>
      </c>
      <c r="B5510" s="93">
        <f>IF(DATABASE!$X5508&lt;&gt;1,"",DATABASE!M5508)</f>
        <v/>
      </c>
      <c r="C5510" s="94">
        <f>IF(DATABASE!$X5508&lt;&gt;1,"",DATABASE!A5508)</f>
        <v/>
      </c>
      <c r="D5510" s="94">
        <f>IF(DATABASE!$X5508&lt;&gt;1,"",DATABASE!P5508)</f>
        <v/>
      </c>
      <c r="E5510" s="94">
        <f>IF(DATABASE!$X5508&lt;&gt;1,"",DATABASE!L5508)</f>
        <v/>
      </c>
      <c r="F5510" s="94">
        <f>IF(DATABASE!$X5508&lt;&gt;1,"",DATABASE!Q5508)</f>
        <v/>
      </c>
      <c r="G5510" s="94">
        <f>IF(DATABASE!$X5508&lt;&gt;1,"",DATABASE!C5508)</f>
        <v/>
      </c>
      <c r="H5510" s="94">
        <f>IF(DATABASE!$X5508&lt;&gt;1,"",DATABASE!D5508)</f>
        <v/>
      </c>
      <c r="I5510" s="93">
        <f>IF(DATABASE!$X5508&lt;&gt;1,"",DATABASE!S5508)</f>
        <v/>
      </c>
    </row>
    <row r="5511" ht="16.5" customHeight="1" s="111">
      <c r="A5511" s="92">
        <f>IF(DATABASE!$X5509&lt;&gt;1,"",DATABASE!B5509)</f>
        <v/>
      </c>
      <c r="B5511" s="93">
        <f>IF(DATABASE!$X5509&lt;&gt;1,"",DATABASE!M5509)</f>
        <v/>
      </c>
      <c r="C5511" s="94">
        <f>IF(DATABASE!$X5509&lt;&gt;1,"",DATABASE!A5509)</f>
        <v/>
      </c>
      <c r="D5511" s="94">
        <f>IF(DATABASE!$X5509&lt;&gt;1,"",DATABASE!P5509)</f>
        <v/>
      </c>
      <c r="E5511" s="94">
        <f>IF(DATABASE!$X5509&lt;&gt;1,"",DATABASE!L5509)</f>
        <v/>
      </c>
      <c r="F5511" s="94">
        <f>IF(DATABASE!$X5509&lt;&gt;1,"",DATABASE!Q5509)</f>
        <v/>
      </c>
      <c r="G5511" s="94">
        <f>IF(DATABASE!$X5509&lt;&gt;1,"",DATABASE!C5509)</f>
        <v/>
      </c>
      <c r="H5511" s="94">
        <f>IF(DATABASE!$X5509&lt;&gt;1,"",DATABASE!D5509)</f>
        <v/>
      </c>
      <c r="I5511" s="93">
        <f>IF(DATABASE!$X5509&lt;&gt;1,"",DATABASE!S5509)</f>
        <v/>
      </c>
    </row>
    <row r="5512" ht="16.5" customHeight="1" s="111">
      <c r="A5512" s="92">
        <f>IF(DATABASE!$X5510&lt;&gt;1,"",DATABASE!B5510)</f>
        <v/>
      </c>
      <c r="B5512" s="93">
        <f>IF(DATABASE!$X5510&lt;&gt;1,"",DATABASE!M5510)</f>
        <v/>
      </c>
      <c r="C5512" s="94">
        <f>IF(DATABASE!$X5510&lt;&gt;1,"",DATABASE!A5510)</f>
        <v/>
      </c>
      <c r="D5512" s="94">
        <f>IF(DATABASE!$X5510&lt;&gt;1,"",DATABASE!P5510)</f>
        <v/>
      </c>
      <c r="E5512" s="94">
        <f>IF(DATABASE!$X5510&lt;&gt;1,"",DATABASE!L5510)</f>
        <v/>
      </c>
      <c r="F5512" s="94">
        <f>IF(DATABASE!$X5510&lt;&gt;1,"",DATABASE!Q5510)</f>
        <v/>
      </c>
      <c r="G5512" s="94">
        <f>IF(DATABASE!$X5510&lt;&gt;1,"",DATABASE!C5510)</f>
        <v/>
      </c>
      <c r="H5512" s="94">
        <f>IF(DATABASE!$X5510&lt;&gt;1,"",DATABASE!D5510)</f>
        <v/>
      </c>
      <c r="I5512" s="93">
        <f>IF(DATABASE!$X5510&lt;&gt;1,"",DATABASE!S5510)</f>
        <v/>
      </c>
    </row>
    <row r="5513" ht="16.5" customHeight="1" s="111">
      <c r="A5513" s="92">
        <f>IF(DATABASE!$X5511&lt;&gt;1,"",DATABASE!B5511)</f>
        <v/>
      </c>
      <c r="B5513" s="93">
        <f>IF(DATABASE!$X5511&lt;&gt;1,"",DATABASE!M5511)</f>
        <v/>
      </c>
      <c r="C5513" s="94">
        <f>IF(DATABASE!$X5511&lt;&gt;1,"",DATABASE!A5511)</f>
        <v/>
      </c>
      <c r="D5513" s="94">
        <f>IF(DATABASE!$X5511&lt;&gt;1,"",DATABASE!P5511)</f>
        <v/>
      </c>
      <c r="E5513" s="94">
        <f>IF(DATABASE!$X5511&lt;&gt;1,"",DATABASE!L5511)</f>
        <v/>
      </c>
      <c r="F5513" s="94">
        <f>IF(DATABASE!$X5511&lt;&gt;1,"",DATABASE!Q5511)</f>
        <v/>
      </c>
      <c r="G5513" s="94">
        <f>IF(DATABASE!$X5511&lt;&gt;1,"",DATABASE!C5511)</f>
        <v/>
      </c>
      <c r="H5513" s="94">
        <f>IF(DATABASE!$X5511&lt;&gt;1,"",DATABASE!D5511)</f>
        <v/>
      </c>
      <c r="I5513" s="93">
        <f>IF(DATABASE!$X5511&lt;&gt;1,"",DATABASE!S5511)</f>
        <v/>
      </c>
    </row>
    <row r="5514" ht="16.5" customHeight="1" s="111">
      <c r="A5514" s="92">
        <f>IF(DATABASE!$X5512&lt;&gt;1,"",DATABASE!B5512)</f>
        <v/>
      </c>
      <c r="B5514" s="93">
        <f>IF(DATABASE!$X5512&lt;&gt;1,"",DATABASE!M5512)</f>
        <v/>
      </c>
      <c r="C5514" s="94">
        <f>IF(DATABASE!$X5512&lt;&gt;1,"",DATABASE!A5512)</f>
        <v/>
      </c>
      <c r="D5514" s="94">
        <f>IF(DATABASE!$X5512&lt;&gt;1,"",DATABASE!P5512)</f>
        <v/>
      </c>
      <c r="E5514" s="94">
        <f>IF(DATABASE!$X5512&lt;&gt;1,"",DATABASE!L5512)</f>
        <v/>
      </c>
      <c r="F5514" s="94">
        <f>IF(DATABASE!$X5512&lt;&gt;1,"",DATABASE!Q5512)</f>
        <v/>
      </c>
      <c r="G5514" s="94">
        <f>IF(DATABASE!$X5512&lt;&gt;1,"",DATABASE!C5512)</f>
        <v/>
      </c>
      <c r="H5514" s="94">
        <f>IF(DATABASE!$X5512&lt;&gt;1,"",DATABASE!D5512)</f>
        <v/>
      </c>
      <c r="I5514" s="93">
        <f>IF(DATABASE!$X5512&lt;&gt;1,"",DATABASE!S5512)</f>
        <v/>
      </c>
    </row>
    <row r="5515" ht="16.5" customHeight="1" s="111">
      <c r="A5515" s="92">
        <f>IF(DATABASE!$X5513&lt;&gt;1,"",DATABASE!B5513)</f>
        <v/>
      </c>
      <c r="B5515" s="93">
        <f>IF(DATABASE!$X5513&lt;&gt;1,"",DATABASE!M5513)</f>
        <v/>
      </c>
      <c r="C5515" s="94">
        <f>IF(DATABASE!$X5513&lt;&gt;1,"",DATABASE!A5513)</f>
        <v/>
      </c>
      <c r="D5515" s="94">
        <f>IF(DATABASE!$X5513&lt;&gt;1,"",DATABASE!P5513)</f>
        <v/>
      </c>
      <c r="E5515" s="94">
        <f>IF(DATABASE!$X5513&lt;&gt;1,"",DATABASE!L5513)</f>
        <v/>
      </c>
      <c r="F5515" s="94">
        <f>IF(DATABASE!$X5513&lt;&gt;1,"",DATABASE!Q5513)</f>
        <v/>
      </c>
      <c r="G5515" s="94">
        <f>IF(DATABASE!$X5513&lt;&gt;1,"",DATABASE!C5513)</f>
        <v/>
      </c>
      <c r="H5515" s="94">
        <f>IF(DATABASE!$X5513&lt;&gt;1,"",DATABASE!D5513)</f>
        <v/>
      </c>
      <c r="I5515" s="93">
        <f>IF(DATABASE!$X5513&lt;&gt;1,"",DATABASE!S5513)</f>
        <v/>
      </c>
    </row>
    <row r="5516" ht="16.5" customHeight="1" s="111">
      <c r="A5516" s="92">
        <f>IF(DATABASE!$X5514&lt;&gt;1,"",DATABASE!B5514)</f>
        <v/>
      </c>
      <c r="B5516" s="93">
        <f>IF(DATABASE!$X5514&lt;&gt;1,"",DATABASE!M5514)</f>
        <v/>
      </c>
      <c r="C5516" s="94">
        <f>IF(DATABASE!$X5514&lt;&gt;1,"",DATABASE!A5514)</f>
        <v/>
      </c>
      <c r="D5516" s="94">
        <f>IF(DATABASE!$X5514&lt;&gt;1,"",DATABASE!P5514)</f>
        <v/>
      </c>
      <c r="E5516" s="94">
        <f>IF(DATABASE!$X5514&lt;&gt;1,"",DATABASE!L5514)</f>
        <v/>
      </c>
      <c r="F5516" s="94">
        <f>IF(DATABASE!$X5514&lt;&gt;1,"",DATABASE!Q5514)</f>
        <v/>
      </c>
      <c r="G5516" s="94">
        <f>IF(DATABASE!$X5514&lt;&gt;1,"",DATABASE!C5514)</f>
        <v/>
      </c>
      <c r="H5516" s="94">
        <f>IF(DATABASE!$X5514&lt;&gt;1,"",DATABASE!D5514)</f>
        <v/>
      </c>
      <c r="I5516" s="93">
        <f>IF(DATABASE!$X5514&lt;&gt;1,"",DATABASE!S5514)</f>
        <v/>
      </c>
    </row>
    <row r="5517" ht="16.5" customHeight="1" s="111">
      <c r="A5517" s="92">
        <f>IF(DATABASE!$X5515&lt;&gt;1,"",DATABASE!B5515)</f>
        <v/>
      </c>
      <c r="B5517" s="93">
        <f>IF(DATABASE!$X5515&lt;&gt;1,"",DATABASE!M5515)</f>
        <v/>
      </c>
      <c r="C5517" s="94">
        <f>IF(DATABASE!$X5515&lt;&gt;1,"",DATABASE!A5515)</f>
        <v/>
      </c>
      <c r="D5517" s="94">
        <f>IF(DATABASE!$X5515&lt;&gt;1,"",DATABASE!P5515)</f>
        <v/>
      </c>
      <c r="E5517" s="94">
        <f>IF(DATABASE!$X5515&lt;&gt;1,"",DATABASE!L5515)</f>
        <v/>
      </c>
      <c r="F5517" s="94">
        <f>IF(DATABASE!$X5515&lt;&gt;1,"",DATABASE!Q5515)</f>
        <v/>
      </c>
      <c r="G5517" s="94">
        <f>IF(DATABASE!$X5515&lt;&gt;1,"",DATABASE!C5515)</f>
        <v/>
      </c>
      <c r="H5517" s="94">
        <f>IF(DATABASE!$X5515&lt;&gt;1,"",DATABASE!D5515)</f>
        <v/>
      </c>
      <c r="I5517" s="93">
        <f>IF(DATABASE!$X5515&lt;&gt;1,"",DATABASE!S5515)</f>
        <v/>
      </c>
    </row>
    <row r="5518" ht="16.5" customHeight="1" s="111">
      <c r="A5518" s="92">
        <f>IF(DATABASE!$X5516&lt;&gt;1,"",DATABASE!B5516)</f>
        <v/>
      </c>
      <c r="B5518" s="93">
        <f>IF(DATABASE!$X5516&lt;&gt;1,"",DATABASE!M5516)</f>
        <v/>
      </c>
      <c r="C5518" s="94">
        <f>IF(DATABASE!$X5516&lt;&gt;1,"",DATABASE!A5516)</f>
        <v/>
      </c>
      <c r="D5518" s="94">
        <f>IF(DATABASE!$X5516&lt;&gt;1,"",DATABASE!P5516)</f>
        <v/>
      </c>
      <c r="E5518" s="94">
        <f>IF(DATABASE!$X5516&lt;&gt;1,"",DATABASE!L5516)</f>
        <v/>
      </c>
      <c r="F5518" s="94">
        <f>IF(DATABASE!$X5516&lt;&gt;1,"",DATABASE!Q5516)</f>
        <v/>
      </c>
      <c r="G5518" s="94">
        <f>IF(DATABASE!$X5516&lt;&gt;1,"",DATABASE!C5516)</f>
        <v/>
      </c>
      <c r="H5518" s="94">
        <f>IF(DATABASE!$X5516&lt;&gt;1,"",DATABASE!D5516)</f>
        <v/>
      </c>
      <c r="I5518" s="93">
        <f>IF(DATABASE!$X5516&lt;&gt;1,"",DATABASE!S5516)</f>
        <v/>
      </c>
    </row>
    <row r="5519" ht="16.5" customHeight="1" s="111">
      <c r="A5519" s="92">
        <f>IF(DATABASE!$X5517&lt;&gt;1,"",DATABASE!B5517)</f>
        <v/>
      </c>
      <c r="B5519" s="93">
        <f>IF(DATABASE!$X5517&lt;&gt;1,"",DATABASE!M5517)</f>
        <v/>
      </c>
      <c r="C5519" s="94">
        <f>IF(DATABASE!$X5517&lt;&gt;1,"",DATABASE!A5517)</f>
        <v/>
      </c>
      <c r="D5519" s="94">
        <f>IF(DATABASE!$X5517&lt;&gt;1,"",DATABASE!P5517)</f>
        <v/>
      </c>
      <c r="E5519" s="94">
        <f>IF(DATABASE!$X5517&lt;&gt;1,"",DATABASE!L5517)</f>
        <v/>
      </c>
      <c r="F5519" s="94">
        <f>IF(DATABASE!$X5517&lt;&gt;1,"",DATABASE!Q5517)</f>
        <v/>
      </c>
      <c r="G5519" s="94">
        <f>IF(DATABASE!$X5517&lt;&gt;1,"",DATABASE!C5517)</f>
        <v/>
      </c>
      <c r="H5519" s="94">
        <f>IF(DATABASE!$X5517&lt;&gt;1,"",DATABASE!D5517)</f>
        <v/>
      </c>
      <c r="I5519" s="93">
        <f>IF(DATABASE!$X5517&lt;&gt;1,"",DATABASE!S5517)</f>
        <v/>
      </c>
    </row>
    <row r="5520" ht="16.5" customHeight="1" s="111">
      <c r="A5520" s="92">
        <f>IF(DATABASE!$X5518&lt;&gt;1,"",DATABASE!B5518)</f>
        <v/>
      </c>
      <c r="B5520" s="93">
        <f>IF(DATABASE!$X5518&lt;&gt;1,"",DATABASE!M5518)</f>
        <v/>
      </c>
      <c r="C5520" s="94">
        <f>IF(DATABASE!$X5518&lt;&gt;1,"",DATABASE!A5518)</f>
        <v/>
      </c>
      <c r="D5520" s="94">
        <f>IF(DATABASE!$X5518&lt;&gt;1,"",DATABASE!P5518)</f>
        <v/>
      </c>
      <c r="E5520" s="94">
        <f>IF(DATABASE!$X5518&lt;&gt;1,"",DATABASE!L5518)</f>
        <v/>
      </c>
      <c r="F5520" s="94">
        <f>IF(DATABASE!$X5518&lt;&gt;1,"",DATABASE!Q5518)</f>
        <v/>
      </c>
      <c r="G5520" s="94">
        <f>IF(DATABASE!$X5518&lt;&gt;1,"",DATABASE!C5518)</f>
        <v/>
      </c>
      <c r="H5520" s="94">
        <f>IF(DATABASE!$X5518&lt;&gt;1,"",DATABASE!D5518)</f>
        <v/>
      </c>
      <c r="I5520" s="93">
        <f>IF(DATABASE!$X5518&lt;&gt;1,"",DATABASE!S5518)</f>
        <v/>
      </c>
    </row>
    <row r="5521" ht="16.5" customHeight="1" s="111">
      <c r="A5521" s="92">
        <f>IF(DATABASE!$X5519&lt;&gt;1,"",DATABASE!B5519)</f>
        <v/>
      </c>
      <c r="B5521" s="93">
        <f>IF(DATABASE!$X5519&lt;&gt;1,"",DATABASE!M5519)</f>
        <v/>
      </c>
      <c r="C5521" s="94">
        <f>IF(DATABASE!$X5519&lt;&gt;1,"",DATABASE!A5519)</f>
        <v/>
      </c>
      <c r="D5521" s="94">
        <f>IF(DATABASE!$X5519&lt;&gt;1,"",DATABASE!P5519)</f>
        <v/>
      </c>
      <c r="E5521" s="94">
        <f>IF(DATABASE!$X5519&lt;&gt;1,"",DATABASE!L5519)</f>
        <v/>
      </c>
      <c r="F5521" s="94">
        <f>IF(DATABASE!$X5519&lt;&gt;1,"",DATABASE!Q5519)</f>
        <v/>
      </c>
      <c r="G5521" s="94">
        <f>IF(DATABASE!$X5519&lt;&gt;1,"",DATABASE!C5519)</f>
        <v/>
      </c>
      <c r="H5521" s="94">
        <f>IF(DATABASE!$X5519&lt;&gt;1,"",DATABASE!D5519)</f>
        <v/>
      </c>
      <c r="I5521" s="93">
        <f>IF(DATABASE!$X5519&lt;&gt;1,"",DATABASE!S5519)</f>
        <v/>
      </c>
    </row>
    <row r="5522" ht="16.5" customHeight="1" s="111">
      <c r="A5522" s="92">
        <f>IF(DATABASE!$X5520&lt;&gt;1,"",DATABASE!B5520)</f>
        <v/>
      </c>
      <c r="B5522" s="93">
        <f>IF(DATABASE!$X5520&lt;&gt;1,"",DATABASE!M5520)</f>
        <v/>
      </c>
      <c r="C5522" s="94">
        <f>IF(DATABASE!$X5520&lt;&gt;1,"",DATABASE!A5520)</f>
        <v/>
      </c>
      <c r="D5522" s="94">
        <f>IF(DATABASE!$X5520&lt;&gt;1,"",DATABASE!P5520)</f>
        <v/>
      </c>
      <c r="E5522" s="94">
        <f>IF(DATABASE!$X5520&lt;&gt;1,"",DATABASE!L5520)</f>
        <v/>
      </c>
      <c r="F5522" s="94">
        <f>IF(DATABASE!$X5520&lt;&gt;1,"",DATABASE!Q5520)</f>
        <v/>
      </c>
      <c r="G5522" s="94">
        <f>IF(DATABASE!$X5520&lt;&gt;1,"",DATABASE!C5520)</f>
        <v/>
      </c>
      <c r="H5522" s="94">
        <f>IF(DATABASE!$X5520&lt;&gt;1,"",DATABASE!D5520)</f>
        <v/>
      </c>
      <c r="I5522" s="93">
        <f>IF(DATABASE!$X5520&lt;&gt;1,"",DATABASE!S5520)</f>
        <v/>
      </c>
    </row>
    <row r="5523" ht="16.5" customHeight="1" s="111">
      <c r="A5523" s="92">
        <f>IF(DATABASE!$X5521&lt;&gt;1,"",DATABASE!B5521)</f>
        <v/>
      </c>
      <c r="B5523" s="93">
        <f>IF(DATABASE!$X5521&lt;&gt;1,"",DATABASE!M5521)</f>
        <v/>
      </c>
      <c r="C5523" s="94">
        <f>IF(DATABASE!$X5521&lt;&gt;1,"",DATABASE!A5521)</f>
        <v/>
      </c>
      <c r="D5523" s="94">
        <f>IF(DATABASE!$X5521&lt;&gt;1,"",DATABASE!P5521)</f>
        <v/>
      </c>
      <c r="E5523" s="94">
        <f>IF(DATABASE!$X5521&lt;&gt;1,"",DATABASE!L5521)</f>
        <v/>
      </c>
      <c r="F5523" s="94">
        <f>IF(DATABASE!$X5521&lt;&gt;1,"",DATABASE!Q5521)</f>
        <v/>
      </c>
      <c r="G5523" s="94">
        <f>IF(DATABASE!$X5521&lt;&gt;1,"",DATABASE!C5521)</f>
        <v/>
      </c>
      <c r="H5523" s="94">
        <f>IF(DATABASE!$X5521&lt;&gt;1,"",DATABASE!D5521)</f>
        <v/>
      </c>
      <c r="I5523" s="93">
        <f>IF(DATABASE!$X5521&lt;&gt;1,"",DATABASE!S5521)</f>
        <v/>
      </c>
    </row>
    <row r="5524" ht="16.5" customHeight="1" s="111">
      <c r="A5524" s="92">
        <f>IF(DATABASE!$X5522&lt;&gt;1,"",DATABASE!B5522)</f>
        <v/>
      </c>
      <c r="B5524" s="93">
        <f>IF(DATABASE!$X5522&lt;&gt;1,"",DATABASE!M5522)</f>
        <v/>
      </c>
      <c r="C5524" s="94">
        <f>IF(DATABASE!$X5522&lt;&gt;1,"",DATABASE!A5522)</f>
        <v/>
      </c>
      <c r="D5524" s="94">
        <f>IF(DATABASE!$X5522&lt;&gt;1,"",DATABASE!P5522)</f>
        <v/>
      </c>
      <c r="E5524" s="94">
        <f>IF(DATABASE!$X5522&lt;&gt;1,"",DATABASE!L5522)</f>
        <v/>
      </c>
      <c r="F5524" s="94">
        <f>IF(DATABASE!$X5522&lt;&gt;1,"",DATABASE!Q5522)</f>
        <v/>
      </c>
      <c r="G5524" s="94">
        <f>IF(DATABASE!$X5522&lt;&gt;1,"",DATABASE!C5522)</f>
        <v/>
      </c>
      <c r="H5524" s="94">
        <f>IF(DATABASE!$X5522&lt;&gt;1,"",DATABASE!D5522)</f>
        <v/>
      </c>
      <c r="I5524" s="93">
        <f>IF(DATABASE!$X5522&lt;&gt;1,"",DATABASE!S5522)</f>
        <v/>
      </c>
    </row>
    <row r="5525" ht="16.5" customHeight="1" s="111">
      <c r="A5525" s="92">
        <f>IF(DATABASE!$X5523&lt;&gt;1,"",DATABASE!B5523)</f>
        <v/>
      </c>
      <c r="B5525" s="93">
        <f>IF(DATABASE!$X5523&lt;&gt;1,"",DATABASE!M5523)</f>
        <v/>
      </c>
      <c r="C5525" s="94">
        <f>IF(DATABASE!$X5523&lt;&gt;1,"",DATABASE!A5523)</f>
        <v/>
      </c>
      <c r="D5525" s="94">
        <f>IF(DATABASE!$X5523&lt;&gt;1,"",DATABASE!P5523)</f>
        <v/>
      </c>
      <c r="E5525" s="94">
        <f>IF(DATABASE!$X5523&lt;&gt;1,"",DATABASE!L5523)</f>
        <v/>
      </c>
      <c r="F5525" s="94">
        <f>IF(DATABASE!$X5523&lt;&gt;1,"",DATABASE!Q5523)</f>
        <v/>
      </c>
      <c r="G5525" s="94">
        <f>IF(DATABASE!$X5523&lt;&gt;1,"",DATABASE!C5523)</f>
        <v/>
      </c>
      <c r="H5525" s="94">
        <f>IF(DATABASE!$X5523&lt;&gt;1,"",DATABASE!D5523)</f>
        <v/>
      </c>
      <c r="I5525" s="93">
        <f>IF(DATABASE!$X5523&lt;&gt;1,"",DATABASE!S5523)</f>
        <v/>
      </c>
    </row>
    <row r="5526" ht="16.5" customHeight="1" s="111">
      <c r="A5526" s="92">
        <f>IF(DATABASE!$X5524&lt;&gt;1,"",DATABASE!B5524)</f>
        <v/>
      </c>
      <c r="B5526" s="93">
        <f>IF(DATABASE!$X5524&lt;&gt;1,"",DATABASE!M5524)</f>
        <v/>
      </c>
      <c r="C5526" s="94">
        <f>IF(DATABASE!$X5524&lt;&gt;1,"",DATABASE!A5524)</f>
        <v/>
      </c>
      <c r="D5526" s="94">
        <f>IF(DATABASE!$X5524&lt;&gt;1,"",DATABASE!P5524)</f>
        <v/>
      </c>
      <c r="E5526" s="94">
        <f>IF(DATABASE!$X5524&lt;&gt;1,"",DATABASE!L5524)</f>
        <v/>
      </c>
      <c r="F5526" s="94">
        <f>IF(DATABASE!$X5524&lt;&gt;1,"",DATABASE!Q5524)</f>
        <v/>
      </c>
      <c r="G5526" s="94">
        <f>IF(DATABASE!$X5524&lt;&gt;1,"",DATABASE!C5524)</f>
        <v/>
      </c>
      <c r="H5526" s="94">
        <f>IF(DATABASE!$X5524&lt;&gt;1,"",DATABASE!D5524)</f>
        <v/>
      </c>
      <c r="I5526" s="93">
        <f>IF(DATABASE!$X5524&lt;&gt;1,"",DATABASE!S5524)</f>
        <v/>
      </c>
    </row>
    <row r="5527" ht="16.5" customHeight="1" s="111">
      <c r="A5527" s="92">
        <f>IF(DATABASE!$X5525&lt;&gt;1,"",DATABASE!B5525)</f>
        <v/>
      </c>
      <c r="B5527" s="93">
        <f>IF(DATABASE!$X5525&lt;&gt;1,"",DATABASE!M5525)</f>
        <v/>
      </c>
      <c r="C5527" s="94">
        <f>IF(DATABASE!$X5525&lt;&gt;1,"",DATABASE!A5525)</f>
        <v/>
      </c>
      <c r="D5527" s="94">
        <f>IF(DATABASE!$X5525&lt;&gt;1,"",DATABASE!P5525)</f>
        <v/>
      </c>
      <c r="E5527" s="94">
        <f>IF(DATABASE!$X5525&lt;&gt;1,"",DATABASE!L5525)</f>
        <v/>
      </c>
      <c r="F5527" s="94">
        <f>IF(DATABASE!$X5525&lt;&gt;1,"",DATABASE!Q5525)</f>
        <v/>
      </c>
      <c r="G5527" s="94">
        <f>IF(DATABASE!$X5525&lt;&gt;1,"",DATABASE!C5525)</f>
        <v/>
      </c>
      <c r="H5527" s="94">
        <f>IF(DATABASE!$X5525&lt;&gt;1,"",DATABASE!D5525)</f>
        <v/>
      </c>
      <c r="I5527" s="93">
        <f>IF(DATABASE!$X5525&lt;&gt;1,"",DATABASE!S5525)</f>
        <v/>
      </c>
    </row>
    <row r="5528" ht="16.5" customHeight="1" s="111">
      <c r="A5528" s="92">
        <f>IF(DATABASE!$X5526&lt;&gt;1,"",DATABASE!B5526)</f>
        <v/>
      </c>
      <c r="B5528" s="93">
        <f>IF(DATABASE!$X5526&lt;&gt;1,"",DATABASE!M5526)</f>
        <v/>
      </c>
      <c r="C5528" s="94">
        <f>IF(DATABASE!$X5526&lt;&gt;1,"",DATABASE!A5526)</f>
        <v/>
      </c>
      <c r="D5528" s="94">
        <f>IF(DATABASE!$X5526&lt;&gt;1,"",DATABASE!P5526)</f>
        <v/>
      </c>
      <c r="E5528" s="94">
        <f>IF(DATABASE!$X5526&lt;&gt;1,"",DATABASE!L5526)</f>
        <v/>
      </c>
      <c r="F5528" s="94">
        <f>IF(DATABASE!$X5526&lt;&gt;1,"",DATABASE!Q5526)</f>
        <v/>
      </c>
      <c r="G5528" s="94">
        <f>IF(DATABASE!$X5526&lt;&gt;1,"",DATABASE!C5526)</f>
        <v/>
      </c>
      <c r="H5528" s="94">
        <f>IF(DATABASE!$X5526&lt;&gt;1,"",DATABASE!D5526)</f>
        <v/>
      </c>
      <c r="I5528" s="93">
        <f>IF(DATABASE!$X5526&lt;&gt;1,"",DATABASE!S5526)</f>
        <v/>
      </c>
    </row>
    <row r="5529" ht="16.5" customHeight="1" s="111">
      <c r="A5529" s="92">
        <f>IF(DATABASE!$X5527&lt;&gt;1,"",DATABASE!B5527)</f>
        <v/>
      </c>
      <c r="B5529" s="93">
        <f>IF(DATABASE!$X5527&lt;&gt;1,"",DATABASE!M5527)</f>
        <v/>
      </c>
      <c r="C5529" s="94">
        <f>IF(DATABASE!$X5527&lt;&gt;1,"",DATABASE!A5527)</f>
        <v/>
      </c>
      <c r="D5529" s="94">
        <f>IF(DATABASE!$X5527&lt;&gt;1,"",DATABASE!P5527)</f>
        <v/>
      </c>
      <c r="E5529" s="94">
        <f>IF(DATABASE!$X5527&lt;&gt;1,"",DATABASE!L5527)</f>
        <v/>
      </c>
      <c r="F5529" s="94">
        <f>IF(DATABASE!$X5527&lt;&gt;1,"",DATABASE!Q5527)</f>
        <v/>
      </c>
      <c r="G5529" s="94">
        <f>IF(DATABASE!$X5527&lt;&gt;1,"",DATABASE!C5527)</f>
        <v/>
      </c>
      <c r="H5529" s="94">
        <f>IF(DATABASE!$X5527&lt;&gt;1,"",DATABASE!D5527)</f>
        <v/>
      </c>
      <c r="I5529" s="93">
        <f>IF(DATABASE!$X5527&lt;&gt;1,"",DATABASE!S5527)</f>
        <v/>
      </c>
    </row>
    <row r="5530" ht="16.5" customHeight="1" s="111">
      <c r="A5530" s="92">
        <f>IF(DATABASE!$X5528&lt;&gt;1,"",DATABASE!B5528)</f>
        <v/>
      </c>
      <c r="B5530" s="93">
        <f>IF(DATABASE!$X5528&lt;&gt;1,"",DATABASE!M5528)</f>
        <v/>
      </c>
      <c r="C5530" s="94">
        <f>IF(DATABASE!$X5528&lt;&gt;1,"",DATABASE!A5528)</f>
        <v/>
      </c>
      <c r="D5530" s="94">
        <f>IF(DATABASE!$X5528&lt;&gt;1,"",DATABASE!P5528)</f>
        <v/>
      </c>
      <c r="E5530" s="94">
        <f>IF(DATABASE!$X5528&lt;&gt;1,"",DATABASE!L5528)</f>
        <v/>
      </c>
      <c r="F5530" s="94">
        <f>IF(DATABASE!$X5528&lt;&gt;1,"",DATABASE!Q5528)</f>
        <v/>
      </c>
      <c r="G5530" s="94">
        <f>IF(DATABASE!$X5528&lt;&gt;1,"",DATABASE!C5528)</f>
        <v/>
      </c>
      <c r="H5530" s="94">
        <f>IF(DATABASE!$X5528&lt;&gt;1,"",DATABASE!D5528)</f>
        <v/>
      </c>
      <c r="I5530" s="93">
        <f>IF(DATABASE!$X5528&lt;&gt;1,"",DATABASE!S5528)</f>
        <v/>
      </c>
    </row>
    <row r="5531" ht="16.5" customHeight="1" s="111">
      <c r="A5531" s="92">
        <f>IF(DATABASE!$X5529&lt;&gt;1,"",DATABASE!B5529)</f>
        <v/>
      </c>
      <c r="B5531" s="93">
        <f>IF(DATABASE!$X5529&lt;&gt;1,"",DATABASE!M5529)</f>
        <v/>
      </c>
      <c r="C5531" s="94">
        <f>IF(DATABASE!$X5529&lt;&gt;1,"",DATABASE!A5529)</f>
        <v/>
      </c>
      <c r="D5531" s="94">
        <f>IF(DATABASE!$X5529&lt;&gt;1,"",DATABASE!P5529)</f>
        <v/>
      </c>
      <c r="E5531" s="94">
        <f>IF(DATABASE!$X5529&lt;&gt;1,"",DATABASE!L5529)</f>
        <v/>
      </c>
      <c r="F5531" s="94">
        <f>IF(DATABASE!$X5529&lt;&gt;1,"",DATABASE!Q5529)</f>
        <v/>
      </c>
      <c r="G5531" s="94">
        <f>IF(DATABASE!$X5529&lt;&gt;1,"",DATABASE!C5529)</f>
        <v/>
      </c>
      <c r="H5531" s="94">
        <f>IF(DATABASE!$X5529&lt;&gt;1,"",DATABASE!D5529)</f>
        <v/>
      </c>
      <c r="I5531" s="93">
        <f>IF(DATABASE!$X5529&lt;&gt;1,"",DATABASE!S5529)</f>
        <v/>
      </c>
    </row>
    <row r="5532" ht="16.5" customHeight="1" s="111">
      <c r="A5532" s="92">
        <f>IF(DATABASE!$X5530&lt;&gt;1,"",DATABASE!B5530)</f>
        <v/>
      </c>
      <c r="B5532" s="93">
        <f>IF(DATABASE!$X5530&lt;&gt;1,"",DATABASE!M5530)</f>
        <v/>
      </c>
      <c r="C5532" s="94">
        <f>IF(DATABASE!$X5530&lt;&gt;1,"",DATABASE!A5530)</f>
        <v/>
      </c>
      <c r="D5532" s="94">
        <f>IF(DATABASE!$X5530&lt;&gt;1,"",DATABASE!P5530)</f>
        <v/>
      </c>
      <c r="E5532" s="94">
        <f>IF(DATABASE!$X5530&lt;&gt;1,"",DATABASE!L5530)</f>
        <v/>
      </c>
      <c r="F5532" s="94">
        <f>IF(DATABASE!$X5530&lt;&gt;1,"",DATABASE!Q5530)</f>
        <v/>
      </c>
      <c r="G5532" s="94">
        <f>IF(DATABASE!$X5530&lt;&gt;1,"",DATABASE!C5530)</f>
        <v/>
      </c>
      <c r="H5532" s="94">
        <f>IF(DATABASE!$X5530&lt;&gt;1,"",DATABASE!D5530)</f>
        <v/>
      </c>
      <c r="I5532" s="93">
        <f>IF(DATABASE!$X5530&lt;&gt;1,"",DATABASE!S5530)</f>
        <v/>
      </c>
    </row>
    <row r="5533" ht="16.5" customHeight="1" s="111">
      <c r="A5533" s="92">
        <f>IF(DATABASE!$X5531&lt;&gt;1,"",DATABASE!B5531)</f>
        <v/>
      </c>
      <c r="B5533" s="93">
        <f>IF(DATABASE!$X5531&lt;&gt;1,"",DATABASE!M5531)</f>
        <v/>
      </c>
      <c r="C5533" s="94">
        <f>IF(DATABASE!$X5531&lt;&gt;1,"",DATABASE!A5531)</f>
        <v/>
      </c>
      <c r="D5533" s="94">
        <f>IF(DATABASE!$X5531&lt;&gt;1,"",DATABASE!P5531)</f>
        <v/>
      </c>
      <c r="E5533" s="94">
        <f>IF(DATABASE!$X5531&lt;&gt;1,"",DATABASE!L5531)</f>
        <v/>
      </c>
      <c r="F5533" s="94">
        <f>IF(DATABASE!$X5531&lt;&gt;1,"",DATABASE!Q5531)</f>
        <v/>
      </c>
      <c r="G5533" s="94">
        <f>IF(DATABASE!$X5531&lt;&gt;1,"",DATABASE!C5531)</f>
        <v/>
      </c>
      <c r="H5533" s="94">
        <f>IF(DATABASE!$X5531&lt;&gt;1,"",DATABASE!D5531)</f>
        <v/>
      </c>
      <c r="I5533" s="93">
        <f>IF(DATABASE!$X5531&lt;&gt;1,"",DATABASE!S5531)</f>
        <v/>
      </c>
    </row>
    <row r="5534" ht="16.5" customHeight="1" s="111">
      <c r="A5534" s="92">
        <f>IF(DATABASE!$X5532&lt;&gt;1,"",DATABASE!B5532)</f>
        <v/>
      </c>
      <c r="B5534" s="93">
        <f>IF(DATABASE!$X5532&lt;&gt;1,"",DATABASE!M5532)</f>
        <v/>
      </c>
      <c r="C5534" s="94">
        <f>IF(DATABASE!$X5532&lt;&gt;1,"",DATABASE!A5532)</f>
        <v/>
      </c>
      <c r="D5534" s="94">
        <f>IF(DATABASE!$X5532&lt;&gt;1,"",DATABASE!P5532)</f>
        <v/>
      </c>
      <c r="E5534" s="94">
        <f>IF(DATABASE!$X5532&lt;&gt;1,"",DATABASE!L5532)</f>
        <v/>
      </c>
      <c r="F5534" s="94">
        <f>IF(DATABASE!$X5532&lt;&gt;1,"",DATABASE!Q5532)</f>
        <v/>
      </c>
      <c r="G5534" s="94">
        <f>IF(DATABASE!$X5532&lt;&gt;1,"",DATABASE!C5532)</f>
        <v/>
      </c>
      <c r="H5534" s="94">
        <f>IF(DATABASE!$X5532&lt;&gt;1,"",DATABASE!D5532)</f>
        <v/>
      </c>
      <c r="I5534" s="93">
        <f>IF(DATABASE!$X5532&lt;&gt;1,"",DATABASE!S5532)</f>
        <v/>
      </c>
    </row>
    <row r="5535" ht="16.5" customHeight="1" s="111">
      <c r="A5535" s="92">
        <f>IF(DATABASE!$X5533&lt;&gt;1,"",DATABASE!B5533)</f>
        <v/>
      </c>
      <c r="B5535" s="93">
        <f>IF(DATABASE!$X5533&lt;&gt;1,"",DATABASE!M5533)</f>
        <v/>
      </c>
      <c r="C5535" s="94">
        <f>IF(DATABASE!$X5533&lt;&gt;1,"",DATABASE!A5533)</f>
        <v/>
      </c>
      <c r="D5535" s="94">
        <f>IF(DATABASE!$X5533&lt;&gt;1,"",DATABASE!P5533)</f>
        <v/>
      </c>
      <c r="E5535" s="94">
        <f>IF(DATABASE!$X5533&lt;&gt;1,"",DATABASE!L5533)</f>
        <v/>
      </c>
      <c r="F5535" s="94">
        <f>IF(DATABASE!$X5533&lt;&gt;1,"",DATABASE!Q5533)</f>
        <v/>
      </c>
      <c r="G5535" s="94">
        <f>IF(DATABASE!$X5533&lt;&gt;1,"",DATABASE!C5533)</f>
        <v/>
      </c>
      <c r="H5535" s="94">
        <f>IF(DATABASE!$X5533&lt;&gt;1,"",DATABASE!D5533)</f>
        <v/>
      </c>
      <c r="I5535" s="93">
        <f>IF(DATABASE!$X5533&lt;&gt;1,"",DATABASE!S5533)</f>
        <v/>
      </c>
    </row>
    <row r="5536" ht="16.5" customHeight="1" s="111">
      <c r="A5536" s="92">
        <f>IF(DATABASE!$X5534&lt;&gt;1,"",DATABASE!B5534)</f>
        <v/>
      </c>
      <c r="B5536" s="93">
        <f>IF(DATABASE!$X5534&lt;&gt;1,"",DATABASE!M5534)</f>
        <v/>
      </c>
      <c r="C5536" s="94">
        <f>IF(DATABASE!$X5534&lt;&gt;1,"",DATABASE!A5534)</f>
        <v/>
      </c>
      <c r="D5536" s="94">
        <f>IF(DATABASE!$X5534&lt;&gt;1,"",DATABASE!P5534)</f>
        <v/>
      </c>
      <c r="E5536" s="94">
        <f>IF(DATABASE!$X5534&lt;&gt;1,"",DATABASE!L5534)</f>
        <v/>
      </c>
      <c r="F5536" s="94">
        <f>IF(DATABASE!$X5534&lt;&gt;1,"",DATABASE!Q5534)</f>
        <v/>
      </c>
      <c r="G5536" s="94">
        <f>IF(DATABASE!$X5534&lt;&gt;1,"",DATABASE!C5534)</f>
        <v/>
      </c>
      <c r="H5536" s="94">
        <f>IF(DATABASE!$X5534&lt;&gt;1,"",DATABASE!D5534)</f>
        <v/>
      </c>
      <c r="I5536" s="93">
        <f>IF(DATABASE!$X5534&lt;&gt;1,"",DATABASE!S5534)</f>
        <v/>
      </c>
    </row>
    <row r="5537" ht="16.5" customHeight="1" s="111">
      <c r="A5537" s="92">
        <f>IF(DATABASE!$X5535&lt;&gt;1,"",DATABASE!B5535)</f>
        <v/>
      </c>
      <c r="B5537" s="93">
        <f>IF(DATABASE!$X5535&lt;&gt;1,"",DATABASE!M5535)</f>
        <v/>
      </c>
      <c r="C5537" s="94">
        <f>IF(DATABASE!$X5535&lt;&gt;1,"",DATABASE!A5535)</f>
        <v/>
      </c>
      <c r="D5537" s="94">
        <f>IF(DATABASE!$X5535&lt;&gt;1,"",DATABASE!P5535)</f>
        <v/>
      </c>
      <c r="E5537" s="94">
        <f>IF(DATABASE!$X5535&lt;&gt;1,"",DATABASE!L5535)</f>
        <v/>
      </c>
      <c r="F5537" s="94">
        <f>IF(DATABASE!$X5535&lt;&gt;1,"",DATABASE!Q5535)</f>
        <v/>
      </c>
      <c r="G5537" s="94">
        <f>IF(DATABASE!$X5535&lt;&gt;1,"",DATABASE!C5535)</f>
        <v/>
      </c>
      <c r="H5537" s="94">
        <f>IF(DATABASE!$X5535&lt;&gt;1,"",DATABASE!D5535)</f>
        <v/>
      </c>
      <c r="I5537" s="93">
        <f>IF(DATABASE!$X5535&lt;&gt;1,"",DATABASE!S5535)</f>
        <v/>
      </c>
    </row>
    <row r="5538" ht="16.5" customHeight="1" s="111">
      <c r="A5538" s="92">
        <f>IF(DATABASE!$X5536&lt;&gt;1,"",DATABASE!B5536)</f>
        <v/>
      </c>
      <c r="B5538" s="93">
        <f>IF(DATABASE!$X5536&lt;&gt;1,"",DATABASE!M5536)</f>
        <v/>
      </c>
      <c r="C5538" s="94">
        <f>IF(DATABASE!$X5536&lt;&gt;1,"",DATABASE!A5536)</f>
        <v/>
      </c>
      <c r="D5538" s="94">
        <f>IF(DATABASE!$X5536&lt;&gt;1,"",DATABASE!P5536)</f>
        <v/>
      </c>
      <c r="E5538" s="94">
        <f>IF(DATABASE!$X5536&lt;&gt;1,"",DATABASE!L5536)</f>
        <v/>
      </c>
      <c r="F5538" s="94">
        <f>IF(DATABASE!$X5536&lt;&gt;1,"",DATABASE!Q5536)</f>
        <v/>
      </c>
      <c r="G5538" s="94">
        <f>IF(DATABASE!$X5536&lt;&gt;1,"",DATABASE!C5536)</f>
        <v/>
      </c>
      <c r="H5538" s="94">
        <f>IF(DATABASE!$X5536&lt;&gt;1,"",DATABASE!D5536)</f>
        <v/>
      </c>
      <c r="I5538" s="93">
        <f>IF(DATABASE!$X5536&lt;&gt;1,"",DATABASE!S5536)</f>
        <v/>
      </c>
    </row>
    <row r="5539" ht="16.5" customHeight="1" s="111">
      <c r="A5539" s="92">
        <f>IF(DATABASE!$X5537&lt;&gt;1,"",DATABASE!B5537)</f>
        <v/>
      </c>
      <c r="B5539" s="93">
        <f>IF(DATABASE!$X5537&lt;&gt;1,"",DATABASE!M5537)</f>
        <v/>
      </c>
      <c r="C5539" s="94">
        <f>IF(DATABASE!$X5537&lt;&gt;1,"",DATABASE!A5537)</f>
        <v/>
      </c>
      <c r="D5539" s="94">
        <f>IF(DATABASE!$X5537&lt;&gt;1,"",DATABASE!P5537)</f>
        <v/>
      </c>
      <c r="E5539" s="94">
        <f>IF(DATABASE!$X5537&lt;&gt;1,"",DATABASE!L5537)</f>
        <v/>
      </c>
      <c r="F5539" s="94">
        <f>IF(DATABASE!$X5537&lt;&gt;1,"",DATABASE!Q5537)</f>
        <v/>
      </c>
      <c r="G5539" s="94">
        <f>IF(DATABASE!$X5537&lt;&gt;1,"",DATABASE!C5537)</f>
        <v/>
      </c>
      <c r="H5539" s="94">
        <f>IF(DATABASE!$X5537&lt;&gt;1,"",DATABASE!D5537)</f>
        <v/>
      </c>
      <c r="I5539" s="93">
        <f>IF(DATABASE!$X5537&lt;&gt;1,"",DATABASE!S5537)</f>
        <v/>
      </c>
    </row>
    <row r="5540" ht="16.5" customHeight="1" s="111">
      <c r="A5540" s="92">
        <f>IF(DATABASE!$X5538&lt;&gt;1,"",DATABASE!B5538)</f>
        <v/>
      </c>
      <c r="B5540" s="93">
        <f>IF(DATABASE!$X5538&lt;&gt;1,"",DATABASE!M5538)</f>
        <v/>
      </c>
      <c r="C5540" s="94">
        <f>IF(DATABASE!$X5538&lt;&gt;1,"",DATABASE!A5538)</f>
        <v/>
      </c>
      <c r="D5540" s="94">
        <f>IF(DATABASE!$X5538&lt;&gt;1,"",DATABASE!P5538)</f>
        <v/>
      </c>
      <c r="E5540" s="94">
        <f>IF(DATABASE!$X5538&lt;&gt;1,"",DATABASE!L5538)</f>
        <v/>
      </c>
      <c r="F5540" s="94">
        <f>IF(DATABASE!$X5538&lt;&gt;1,"",DATABASE!Q5538)</f>
        <v/>
      </c>
      <c r="G5540" s="94">
        <f>IF(DATABASE!$X5538&lt;&gt;1,"",DATABASE!C5538)</f>
        <v/>
      </c>
      <c r="H5540" s="94">
        <f>IF(DATABASE!$X5538&lt;&gt;1,"",DATABASE!D5538)</f>
        <v/>
      </c>
      <c r="I5540" s="93">
        <f>IF(DATABASE!$X5538&lt;&gt;1,"",DATABASE!S5538)</f>
        <v/>
      </c>
    </row>
    <row r="5541" ht="16.5" customHeight="1" s="111">
      <c r="A5541" s="92">
        <f>IF(DATABASE!$X5539&lt;&gt;1,"",DATABASE!B5539)</f>
        <v/>
      </c>
      <c r="B5541" s="93">
        <f>IF(DATABASE!$X5539&lt;&gt;1,"",DATABASE!M5539)</f>
        <v/>
      </c>
      <c r="C5541" s="94">
        <f>IF(DATABASE!$X5539&lt;&gt;1,"",DATABASE!A5539)</f>
        <v/>
      </c>
      <c r="D5541" s="94">
        <f>IF(DATABASE!$X5539&lt;&gt;1,"",DATABASE!P5539)</f>
        <v/>
      </c>
      <c r="E5541" s="94">
        <f>IF(DATABASE!$X5539&lt;&gt;1,"",DATABASE!L5539)</f>
        <v/>
      </c>
      <c r="F5541" s="94">
        <f>IF(DATABASE!$X5539&lt;&gt;1,"",DATABASE!Q5539)</f>
        <v/>
      </c>
      <c r="G5541" s="94">
        <f>IF(DATABASE!$X5539&lt;&gt;1,"",DATABASE!C5539)</f>
        <v/>
      </c>
      <c r="H5541" s="94">
        <f>IF(DATABASE!$X5539&lt;&gt;1,"",DATABASE!D5539)</f>
        <v/>
      </c>
      <c r="I5541" s="93">
        <f>IF(DATABASE!$X5539&lt;&gt;1,"",DATABASE!S5539)</f>
        <v/>
      </c>
    </row>
    <row r="5542" ht="16.5" customHeight="1" s="111">
      <c r="A5542" s="92">
        <f>IF(DATABASE!$X5540&lt;&gt;1,"",DATABASE!B5540)</f>
        <v/>
      </c>
      <c r="B5542" s="93">
        <f>IF(DATABASE!$X5540&lt;&gt;1,"",DATABASE!M5540)</f>
        <v/>
      </c>
      <c r="C5542" s="94">
        <f>IF(DATABASE!$X5540&lt;&gt;1,"",DATABASE!A5540)</f>
        <v/>
      </c>
      <c r="D5542" s="94">
        <f>IF(DATABASE!$X5540&lt;&gt;1,"",DATABASE!P5540)</f>
        <v/>
      </c>
      <c r="E5542" s="94">
        <f>IF(DATABASE!$X5540&lt;&gt;1,"",DATABASE!L5540)</f>
        <v/>
      </c>
      <c r="F5542" s="94">
        <f>IF(DATABASE!$X5540&lt;&gt;1,"",DATABASE!Q5540)</f>
        <v/>
      </c>
      <c r="G5542" s="94">
        <f>IF(DATABASE!$X5540&lt;&gt;1,"",DATABASE!C5540)</f>
        <v/>
      </c>
      <c r="H5542" s="94">
        <f>IF(DATABASE!$X5540&lt;&gt;1,"",DATABASE!D5540)</f>
        <v/>
      </c>
      <c r="I5542" s="93">
        <f>IF(DATABASE!$X5540&lt;&gt;1,"",DATABASE!S5540)</f>
        <v/>
      </c>
    </row>
    <row r="5543" ht="16.5" customHeight="1" s="111">
      <c r="A5543" s="92">
        <f>IF(DATABASE!$X5541&lt;&gt;1,"",DATABASE!B5541)</f>
        <v/>
      </c>
      <c r="B5543" s="93">
        <f>IF(DATABASE!$X5541&lt;&gt;1,"",DATABASE!M5541)</f>
        <v/>
      </c>
      <c r="C5543" s="94">
        <f>IF(DATABASE!$X5541&lt;&gt;1,"",DATABASE!A5541)</f>
        <v/>
      </c>
      <c r="D5543" s="94">
        <f>IF(DATABASE!$X5541&lt;&gt;1,"",DATABASE!P5541)</f>
        <v/>
      </c>
      <c r="E5543" s="94">
        <f>IF(DATABASE!$X5541&lt;&gt;1,"",DATABASE!L5541)</f>
        <v/>
      </c>
      <c r="F5543" s="94">
        <f>IF(DATABASE!$X5541&lt;&gt;1,"",DATABASE!Q5541)</f>
        <v/>
      </c>
      <c r="G5543" s="94">
        <f>IF(DATABASE!$X5541&lt;&gt;1,"",DATABASE!C5541)</f>
        <v/>
      </c>
      <c r="H5543" s="94">
        <f>IF(DATABASE!$X5541&lt;&gt;1,"",DATABASE!D5541)</f>
        <v/>
      </c>
      <c r="I5543" s="93">
        <f>IF(DATABASE!$X5541&lt;&gt;1,"",DATABASE!S5541)</f>
        <v/>
      </c>
    </row>
    <row r="5544" ht="16.5" customHeight="1" s="111">
      <c r="A5544" s="92">
        <f>IF(DATABASE!$X5542&lt;&gt;1,"",DATABASE!B5542)</f>
        <v/>
      </c>
      <c r="B5544" s="93">
        <f>IF(DATABASE!$X5542&lt;&gt;1,"",DATABASE!M5542)</f>
        <v/>
      </c>
      <c r="C5544" s="94">
        <f>IF(DATABASE!$X5542&lt;&gt;1,"",DATABASE!A5542)</f>
        <v/>
      </c>
      <c r="D5544" s="94">
        <f>IF(DATABASE!$X5542&lt;&gt;1,"",DATABASE!P5542)</f>
        <v/>
      </c>
      <c r="E5544" s="94">
        <f>IF(DATABASE!$X5542&lt;&gt;1,"",DATABASE!L5542)</f>
        <v/>
      </c>
      <c r="F5544" s="94">
        <f>IF(DATABASE!$X5542&lt;&gt;1,"",DATABASE!Q5542)</f>
        <v/>
      </c>
      <c r="G5544" s="94">
        <f>IF(DATABASE!$X5542&lt;&gt;1,"",DATABASE!C5542)</f>
        <v/>
      </c>
      <c r="H5544" s="94">
        <f>IF(DATABASE!$X5542&lt;&gt;1,"",DATABASE!D5542)</f>
        <v/>
      </c>
      <c r="I5544" s="93">
        <f>IF(DATABASE!$X5542&lt;&gt;1,"",DATABASE!S5542)</f>
        <v/>
      </c>
    </row>
    <row r="5545" ht="16.5" customHeight="1" s="111">
      <c r="A5545" s="92">
        <f>IF(DATABASE!$X5543&lt;&gt;1,"",DATABASE!B5543)</f>
        <v/>
      </c>
      <c r="B5545" s="93">
        <f>IF(DATABASE!$X5543&lt;&gt;1,"",DATABASE!M5543)</f>
        <v/>
      </c>
      <c r="C5545" s="94">
        <f>IF(DATABASE!$X5543&lt;&gt;1,"",DATABASE!A5543)</f>
        <v/>
      </c>
      <c r="D5545" s="94">
        <f>IF(DATABASE!$X5543&lt;&gt;1,"",DATABASE!P5543)</f>
        <v/>
      </c>
      <c r="E5545" s="94">
        <f>IF(DATABASE!$X5543&lt;&gt;1,"",DATABASE!L5543)</f>
        <v/>
      </c>
      <c r="F5545" s="94">
        <f>IF(DATABASE!$X5543&lt;&gt;1,"",DATABASE!Q5543)</f>
        <v/>
      </c>
      <c r="G5545" s="94">
        <f>IF(DATABASE!$X5543&lt;&gt;1,"",DATABASE!C5543)</f>
        <v/>
      </c>
      <c r="H5545" s="94">
        <f>IF(DATABASE!$X5543&lt;&gt;1,"",DATABASE!D5543)</f>
        <v/>
      </c>
      <c r="I5545" s="93">
        <f>IF(DATABASE!$X5543&lt;&gt;1,"",DATABASE!S5543)</f>
        <v/>
      </c>
    </row>
    <row r="5546" ht="16.5" customHeight="1" s="111">
      <c r="A5546" s="92">
        <f>IF(DATABASE!$X5544&lt;&gt;1,"",DATABASE!B5544)</f>
        <v/>
      </c>
      <c r="B5546" s="93">
        <f>IF(DATABASE!$X5544&lt;&gt;1,"",DATABASE!M5544)</f>
        <v/>
      </c>
      <c r="C5546" s="94">
        <f>IF(DATABASE!$X5544&lt;&gt;1,"",DATABASE!A5544)</f>
        <v/>
      </c>
      <c r="D5546" s="94">
        <f>IF(DATABASE!$X5544&lt;&gt;1,"",DATABASE!P5544)</f>
        <v/>
      </c>
      <c r="E5546" s="94">
        <f>IF(DATABASE!$X5544&lt;&gt;1,"",DATABASE!L5544)</f>
        <v/>
      </c>
      <c r="F5546" s="94">
        <f>IF(DATABASE!$X5544&lt;&gt;1,"",DATABASE!Q5544)</f>
        <v/>
      </c>
      <c r="G5546" s="94">
        <f>IF(DATABASE!$X5544&lt;&gt;1,"",DATABASE!C5544)</f>
        <v/>
      </c>
      <c r="H5546" s="94">
        <f>IF(DATABASE!$X5544&lt;&gt;1,"",DATABASE!D5544)</f>
        <v/>
      </c>
      <c r="I5546" s="93">
        <f>IF(DATABASE!$X5544&lt;&gt;1,"",DATABASE!S5544)</f>
        <v/>
      </c>
    </row>
    <row r="5547" ht="16.5" customHeight="1" s="111">
      <c r="A5547" s="92">
        <f>IF(DATABASE!$X5545&lt;&gt;1,"",DATABASE!B5545)</f>
        <v/>
      </c>
      <c r="B5547" s="93">
        <f>IF(DATABASE!$X5545&lt;&gt;1,"",DATABASE!M5545)</f>
        <v/>
      </c>
      <c r="C5547" s="94">
        <f>IF(DATABASE!$X5545&lt;&gt;1,"",DATABASE!A5545)</f>
        <v/>
      </c>
      <c r="D5547" s="94">
        <f>IF(DATABASE!$X5545&lt;&gt;1,"",DATABASE!P5545)</f>
        <v/>
      </c>
      <c r="E5547" s="94">
        <f>IF(DATABASE!$X5545&lt;&gt;1,"",DATABASE!L5545)</f>
        <v/>
      </c>
      <c r="F5547" s="94">
        <f>IF(DATABASE!$X5545&lt;&gt;1,"",DATABASE!Q5545)</f>
        <v/>
      </c>
      <c r="G5547" s="94">
        <f>IF(DATABASE!$X5545&lt;&gt;1,"",DATABASE!C5545)</f>
        <v/>
      </c>
      <c r="H5547" s="94">
        <f>IF(DATABASE!$X5545&lt;&gt;1,"",DATABASE!D5545)</f>
        <v/>
      </c>
      <c r="I5547" s="93">
        <f>IF(DATABASE!$X5545&lt;&gt;1,"",DATABASE!S5545)</f>
        <v/>
      </c>
    </row>
    <row r="5548" ht="16.5" customHeight="1" s="111">
      <c r="A5548" s="92">
        <f>IF(DATABASE!$X5546&lt;&gt;1,"",DATABASE!B5546)</f>
        <v/>
      </c>
      <c r="B5548" s="93">
        <f>IF(DATABASE!$X5546&lt;&gt;1,"",DATABASE!M5546)</f>
        <v/>
      </c>
      <c r="C5548" s="94">
        <f>IF(DATABASE!$X5546&lt;&gt;1,"",DATABASE!A5546)</f>
        <v/>
      </c>
      <c r="D5548" s="94">
        <f>IF(DATABASE!$X5546&lt;&gt;1,"",DATABASE!P5546)</f>
        <v/>
      </c>
      <c r="E5548" s="94">
        <f>IF(DATABASE!$X5546&lt;&gt;1,"",DATABASE!L5546)</f>
        <v/>
      </c>
      <c r="F5548" s="94">
        <f>IF(DATABASE!$X5546&lt;&gt;1,"",DATABASE!Q5546)</f>
        <v/>
      </c>
      <c r="G5548" s="94">
        <f>IF(DATABASE!$X5546&lt;&gt;1,"",DATABASE!C5546)</f>
        <v/>
      </c>
      <c r="H5548" s="94">
        <f>IF(DATABASE!$X5546&lt;&gt;1,"",DATABASE!D5546)</f>
        <v/>
      </c>
      <c r="I5548" s="93">
        <f>IF(DATABASE!$X5546&lt;&gt;1,"",DATABASE!S5546)</f>
        <v/>
      </c>
    </row>
    <row r="5549" ht="16.5" customHeight="1" s="111">
      <c r="A5549" s="92">
        <f>IF(DATABASE!$X5547&lt;&gt;1,"",DATABASE!B5547)</f>
        <v/>
      </c>
      <c r="B5549" s="93">
        <f>IF(DATABASE!$X5547&lt;&gt;1,"",DATABASE!M5547)</f>
        <v/>
      </c>
      <c r="C5549" s="94">
        <f>IF(DATABASE!$X5547&lt;&gt;1,"",DATABASE!A5547)</f>
        <v/>
      </c>
      <c r="D5549" s="94">
        <f>IF(DATABASE!$X5547&lt;&gt;1,"",DATABASE!P5547)</f>
        <v/>
      </c>
      <c r="E5549" s="94">
        <f>IF(DATABASE!$X5547&lt;&gt;1,"",DATABASE!L5547)</f>
        <v/>
      </c>
      <c r="F5549" s="94">
        <f>IF(DATABASE!$X5547&lt;&gt;1,"",DATABASE!Q5547)</f>
        <v/>
      </c>
      <c r="G5549" s="94">
        <f>IF(DATABASE!$X5547&lt;&gt;1,"",DATABASE!C5547)</f>
        <v/>
      </c>
      <c r="H5549" s="94">
        <f>IF(DATABASE!$X5547&lt;&gt;1,"",DATABASE!D5547)</f>
        <v/>
      </c>
      <c r="I5549" s="93">
        <f>IF(DATABASE!$X5547&lt;&gt;1,"",DATABASE!S5547)</f>
        <v/>
      </c>
    </row>
    <row r="5550" ht="16.5" customHeight="1" s="111">
      <c r="A5550" s="92">
        <f>IF(DATABASE!$X5548&lt;&gt;1,"",DATABASE!B5548)</f>
        <v/>
      </c>
      <c r="B5550" s="93">
        <f>IF(DATABASE!$X5548&lt;&gt;1,"",DATABASE!M5548)</f>
        <v/>
      </c>
      <c r="C5550" s="94">
        <f>IF(DATABASE!$X5548&lt;&gt;1,"",DATABASE!A5548)</f>
        <v/>
      </c>
      <c r="D5550" s="94">
        <f>IF(DATABASE!$X5548&lt;&gt;1,"",DATABASE!P5548)</f>
        <v/>
      </c>
      <c r="E5550" s="94">
        <f>IF(DATABASE!$X5548&lt;&gt;1,"",DATABASE!L5548)</f>
        <v/>
      </c>
      <c r="F5550" s="94">
        <f>IF(DATABASE!$X5548&lt;&gt;1,"",DATABASE!Q5548)</f>
        <v/>
      </c>
      <c r="G5550" s="94">
        <f>IF(DATABASE!$X5548&lt;&gt;1,"",DATABASE!C5548)</f>
        <v/>
      </c>
      <c r="H5550" s="94">
        <f>IF(DATABASE!$X5548&lt;&gt;1,"",DATABASE!D5548)</f>
        <v/>
      </c>
      <c r="I5550" s="93">
        <f>IF(DATABASE!$X5548&lt;&gt;1,"",DATABASE!S5548)</f>
        <v/>
      </c>
    </row>
    <row r="5551" ht="16.5" customHeight="1" s="111">
      <c r="A5551" s="92">
        <f>IF(DATABASE!$X5549&lt;&gt;1,"",DATABASE!B5549)</f>
        <v/>
      </c>
      <c r="B5551" s="93">
        <f>IF(DATABASE!$X5549&lt;&gt;1,"",DATABASE!M5549)</f>
        <v/>
      </c>
      <c r="C5551" s="94">
        <f>IF(DATABASE!$X5549&lt;&gt;1,"",DATABASE!A5549)</f>
        <v/>
      </c>
      <c r="D5551" s="94">
        <f>IF(DATABASE!$X5549&lt;&gt;1,"",DATABASE!P5549)</f>
        <v/>
      </c>
      <c r="E5551" s="94">
        <f>IF(DATABASE!$X5549&lt;&gt;1,"",DATABASE!L5549)</f>
        <v/>
      </c>
      <c r="F5551" s="94">
        <f>IF(DATABASE!$X5549&lt;&gt;1,"",DATABASE!Q5549)</f>
        <v/>
      </c>
      <c r="G5551" s="94">
        <f>IF(DATABASE!$X5549&lt;&gt;1,"",DATABASE!C5549)</f>
        <v/>
      </c>
      <c r="H5551" s="94">
        <f>IF(DATABASE!$X5549&lt;&gt;1,"",DATABASE!D5549)</f>
        <v/>
      </c>
      <c r="I5551" s="93">
        <f>IF(DATABASE!$X5549&lt;&gt;1,"",DATABASE!S5549)</f>
        <v/>
      </c>
    </row>
    <row r="5552" ht="16.5" customHeight="1" s="111">
      <c r="A5552" s="92">
        <f>IF(DATABASE!$X5550&lt;&gt;1,"",DATABASE!B5550)</f>
        <v/>
      </c>
      <c r="B5552" s="93">
        <f>IF(DATABASE!$X5550&lt;&gt;1,"",DATABASE!M5550)</f>
        <v/>
      </c>
      <c r="C5552" s="94">
        <f>IF(DATABASE!$X5550&lt;&gt;1,"",DATABASE!A5550)</f>
        <v/>
      </c>
      <c r="D5552" s="94">
        <f>IF(DATABASE!$X5550&lt;&gt;1,"",DATABASE!P5550)</f>
        <v/>
      </c>
      <c r="E5552" s="94">
        <f>IF(DATABASE!$X5550&lt;&gt;1,"",DATABASE!L5550)</f>
        <v/>
      </c>
      <c r="F5552" s="94">
        <f>IF(DATABASE!$X5550&lt;&gt;1,"",DATABASE!Q5550)</f>
        <v/>
      </c>
      <c r="G5552" s="94">
        <f>IF(DATABASE!$X5550&lt;&gt;1,"",DATABASE!C5550)</f>
        <v/>
      </c>
      <c r="H5552" s="94">
        <f>IF(DATABASE!$X5550&lt;&gt;1,"",DATABASE!D5550)</f>
        <v/>
      </c>
      <c r="I5552" s="93">
        <f>IF(DATABASE!$X5550&lt;&gt;1,"",DATABASE!S5550)</f>
        <v/>
      </c>
    </row>
    <row r="5553" ht="16.5" customHeight="1" s="111">
      <c r="A5553" s="92">
        <f>IF(DATABASE!$X5551&lt;&gt;1,"",DATABASE!B5551)</f>
        <v/>
      </c>
      <c r="B5553" s="93">
        <f>IF(DATABASE!$X5551&lt;&gt;1,"",DATABASE!M5551)</f>
        <v/>
      </c>
      <c r="C5553" s="94">
        <f>IF(DATABASE!$X5551&lt;&gt;1,"",DATABASE!A5551)</f>
        <v/>
      </c>
      <c r="D5553" s="94">
        <f>IF(DATABASE!$X5551&lt;&gt;1,"",DATABASE!P5551)</f>
        <v/>
      </c>
      <c r="E5553" s="94">
        <f>IF(DATABASE!$X5551&lt;&gt;1,"",DATABASE!L5551)</f>
        <v/>
      </c>
      <c r="F5553" s="94">
        <f>IF(DATABASE!$X5551&lt;&gt;1,"",DATABASE!Q5551)</f>
        <v/>
      </c>
      <c r="G5553" s="94">
        <f>IF(DATABASE!$X5551&lt;&gt;1,"",DATABASE!C5551)</f>
        <v/>
      </c>
      <c r="H5553" s="94">
        <f>IF(DATABASE!$X5551&lt;&gt;1,"",DATABASE!D5551)</f>
        <v/>
      </c>
      <c r="I5553" s="93">
        <f>IF(DATABASE!$X5551&lt;&gt;1,"",DATABASE!S5551)</f>
        <v/>
      </c>
    </row>
    <row r="5554" ht="16.5" customHeight="1" s="111">
      <c r="A5554" s="92">
        <f>IF(DATABASE!$X5552&lt;&gt;1,"",DATABASE!B5552)</f>
        <v/>
      </c>
      <c r="B5554" s="93">
        <f>IF(DATABASE!$X5552&lt;&gt;1,"",DATABASE!M5552)</f>
        <v/>
      </c>
      <c r="C5554" s="94">
        <f>IF(DATABASE!$X5552&lt;&gt;1,"",DATABASE!A5552)</f>
        <v/>
      </c>
      <c r="D5554" s="94">
        <f>IF(DATABASE!$X5552&lt;&gt;1,"",DATABASE!P5552)</f>
        <v/>
      </c>
      <c r="E5554" s="94">
        <f>IF(DATABASE!$X5552&lt;&gt;1,"",DATABASE!L5552)</f>
        <v/>
      </c>
      <c r="F5554" s="94">
        <f>IF(DATABASE!$X5552&lt;&gt;1,"",DATABASE!Q5552)</f>
        <v/>
      </c>
      <c r="G5554" s="94">
        <f>IF(DATABASE!$X5552&lt;&gt;1,"",DATABASE!C5552)</f>
        <v/>
      </c>
      <c r="H5554" s="94">
        <f>IF(DATABASE!$X5552&lt;&gt;1,"",DATABASE!D5552)</f>
        <v/>
      </c>
      <c r="I5554" s="93">
        <f>IF(DATABASE!$X5552&lt;&gt;1,"",DATABASE!S5552)</f>
        <v/>
      </c>
    </row>
    <row r="5555" ht="16.5" customHeight="1" s="111">
      <c r="A5555" s="92">
        <f>IF(DATABASE!$X5553&lt;&gt;1,"",DATABASE!B5553)</f>
        <v/>
      </c>
      <c r="B5555" s="93">
        <f>IF(DATABASE!$X5553&lt;&gt;1,"",DATABASE!M5553)</f>
        <v/>
      </c>
      <c r="C5555" s="94">
        <f>IF(DATABASE!$X5553&lt;&gt;1,"",DATABASE!A5553)</f>
        <v/>
      </c>
      <c r="D5555" s="94">
        <f>IF(DATABASE!$X5553&lt;&gt;1,"",DATABASE!P5553)</f>
        <v/>
      </c>
      <c r="E5555" s="94">
        <f>IF(DATABASE!$X5553&lt;&gt;1,"",DATABASE!L5553)</f>
        <v/>
      </c>
      <c r="F5555" s="94">
        <f>IF(DATABASE!$X5553&lt;&gt;1,"",DATABASE!Q5553)</f>
        <v/>
      </c>
      <c r="G5555" s="94">
        <f>IF(DATABASE!$X5553&lt;&gt;1,"",DATABASE!C5553)</f>
        <v/>
      </c>
      <c r="H5555" s="94">
        <f>IF(DATABASE!$X5553&lt;&gt;1,"",DATABASE!D5553)</f>
        <v/>
      </c>
      <c r="I5555" s="93">
        <f>IF(DATABASE!$X5553&lt;&gt;1,"",DATABASE!S5553)</f>
        <v/>
      </c>
    </row>
    <row r="5556" ht="16.5" customHeight="1" s="111">
      <c r="A5556" s="92">
        <f>IF(DATABASE!$X5554&lt;&gt;1,"",DATABASE!B5554)</f>
        <v/>
      </c>
      <c r="B5556" s="93">
        <f>IF(DATABASE!$X5554&lt;&gt;1,"",DATABASE!M5554)</f>
        <v/>
      </c>
      <c r="C5556" s="94">
        <f>IF(DATABASE!$X5554&lt;&gt;1,"",DATABASE!A5554)</f>
        <v/>
      </c>
      <c r="D5556" s="94">
        <f>IF(DATABASE!$X5554&lt;&gt;1,"",DATABASE!P5554)</f>
        <v/>
      </c>
      <c r="E5556" s="94">
        <f>IF(DATABASE!$X5554&lt;&gt;1,"",DATABASE!L5554)</f>
        <v/>
      </c>
      <c r="F5556" s="94">
        <f>IF(DATABASE!$X5554&lt;&gt;1,"",DATABASE!Q5554)</f>
        <v/>
      </c>
      <c r="G5556" s="94">
        <f>IF(DATABASE!$X5554&lt;&gt;1,"",DATABASE!C5554)</f>
        <v/>
      </c>
      <c r="H5556" s="94">
        <f>IF(DATABASE!$X5554&lt;&gt;1,"",DATABASE!D5554)</f>
        <v/>
      </c>
      <c r="I5556" s="93">
        <f>IF(DATABASE!$X5554&lt;&gt;1,"",DATABASE!S5554)</f>
        <v/>
      </c>
    </row>
    <row r="5557" ht="16.5" customHeight="1" s="111">
      <c r="A5557" s="92">
        <f>IF(DATABASE!$X5555&lt;&gt;1,"",DATABASE!B5555)</f>
        <v/>
      </c>
      <c r="B5557" s="93">
        <f>IF(DATABASE!$X5555&lt;&gt;1,"",DATABASE!M5555)</f>
        <v/>
      </c>
      <c r="C5557" s="94">
        <f>IF(DATABASE!$X5555&lt;&gt;1,"",DATABASE!A5555)</f>
        <v/>
      </c>
      <c r="D5557" s="94">
        <f>IF(DATABASE!$X5555&lt;&gt;1,"",DATABASE!P5555)</f>
        <v/>
      </c>
      <c r="E5557" s="94">
        <f>IF(DATABASE!$X5555&lt;&gt;1,"",DATABASE!L5555)</f>
        <v/>
      </c>
      <c r="F5557" s="94">
        <f>IF(DATABASE!$X5555&lt;&gt;1,"",DATABASE!Q5555)</f>
        <v/>
      </c>
      <c r="G5557" s="94">
        <f>IF(DATABASE!$X5555&lt;&gt;1,"",DATABASE!C5555)</f>
        <v/>
      </c>
      <c r="H5557" s="94">
        <f>IF(DATABASE!$X5555&lt;&gt;1,"",DATABASE!D5555)</f>
        <v/>
      </c>
      <c r="I5557" s="93">
        <f>IF(DATABASE!$X5555&lt;&gt;1,"",DATABASE!S5555)</f>
        <v/>
      </c>
    </row>
    <row r="5558" ht="16.5" customHeight="1" s="111">
      <c r="A5558" s="92">
        <f>IF(DATABASE!$X5556&lt;&gt;1,"",DATABASE!B5556)</f>
        <v/>
      </c>
      <c r="B5558" s="93">
        <f>IF(DATABASE!$X5556&lt;&gt;1,"",DATABASE!M5556)</f>
        <v/>
      </c>
      <c r="C5558" s="94">
        <f>IF(DATABASE!$X5556&lt;&gt;1,"",DATABASE!A5556)</f>
        <v/>
      </c>
      <c r="D5558" s="94">
        <f>IF(DATABASE!$X5556&lt;&gt;1,"",DATABASE!P5556)</f>
        <v/>
      </c>
      <c r="E5558" s="94">
        <f>IF(DATABASE!$X5556&lt;&gt;1,"",DATABASE!L5556)</f>
        <v/>
      </c>
      <c r="F5558" s="94">
        <f>IF(DATABASE!$X5556&lt;&gt;1,"",DATABASE!Q5556)</f>
        <v/>
      </c>
      <c r="G5558" s="94">
        <f>IF(DATABASE!$X5556&lt;&gt;1,"",DATABASE!C5556)</f>
        <v/>
      </c>
      <c r="H5558" s="94">
        <f>IF(DATABASE!$X5556&lt;&gt;1,"",DATABASE!D5556)</f>
        <v/>
      </c>
      <c r="I5558" s="93">
        <f>IF(DATABASE!$X5556&lt;&gt;1,"",DATABASE!S5556)</f>
        <v/>
      </c>
    </row>
    <row r="5559" ht="16.5" customHeight="1" s="111">
      <c r="A5559" s="92">
        <f>IF(DATABASE!$X5557&lt;&gt;1,"",DATABASE!B5557)</f>
        <v/>
      </c>
      <c r="B5559" s="93">
        <f>IF(DATABASE!$X5557&lt;&gt;1,"",DATABASE!M5557)</f>
        <v/>
      </c>
      <c r="C5559" s="94">
        <f>IF(DATABASE!$X5557&lt;&gt;1,"",DATABASE!A5557)</f>
        <v/>
      </c>
      <c r="D5559" s="94">
        <f>IF(DATABASE!$X5557&lt;&gt;1,"",DATABASE!P5557)</f>
        <v/>
      </c>
      <c r="E5559" s="94">
        <f>IF(DATABASE!$X5557&lt;&gt;1,"",DATABASE!L5557)</f>
        <v/>
      </c>
      <c r="F5559" s="94">
        <f>IF(DATABASE!$X5557&lt;&gt;1,"",DATABASE!Q5557)</f>
        <v/>
      </c>
      <c r="G5559" s="94">
        <f>IF(DATABASE!$X5557&lt;&gt;1,"",DATABASE!C5557)</f>
        <v/>
      </c>
      <c r="H5559" s="94">
        <f>IF(DATABASE!$X5557&lt;&gt;1,"",DATABASE!D5557)</f>
        <v/>
      </c>
      <c r="I5559" s="93">
        <f>IF(DATABASE!$X5557&lt;&gt;1,"",DATABASE!S5557)</f>
        <v/>
      </c>
    </row>
    <row r="5560" ht="16.5" customHeight="1" s="111">
      <c r="A5560" s="92">
        <f>IF(DATABASE!$X5558&lt;&gt;1,"",DATABASE!B5558)</f>
        <v/>
      </c>
      <c r="B5560" s="93">
        <f>IF(DATABASE!$X5558&lt;&gt;1,"",DATABASE!M5558)</f>
        <v/>
      </c>
      <c r="C5560" s="94">
        <f>IF(DATABASE!$X5558&lt;&gt;1,"",DATABASE!A5558)</f>
        <v/>
      </c>
      <c r="D5560" s="94">
        <f>IF(DATABASE!$X5558&lt;&gt;1,"",DATABASE!P5558)</f>
        <v/>
      </c>
      <c r="E5560" s="94">
        <f>IF(DATABASE!$X5558&lt;&gt;1,"",DATABASE!L5558)</f>
        <v/>
      </c>
      <c r="F5560" s="94">
        <f>IF(DATABASE!$X5558&lt;&gt;1,"",DATABASE!Q5558)</f>
        <v/>
      </c>
      <c r="G5560" s="94">
        <f>IF(DATABASE!$X5558&lt;&gt;1,"",DATABASE!C5558)</f>
        <v/>
      </c>
      <c r="H5560" s="94">
        <f>IF(DATABASE!$X5558&lt;&gt;1,"",DATABASE!D5558)</f>
        <v/>
      </c>
      <c r="I5560" s="93">
        <f>IF(DATABASE!$X5558&lt;&gt;1,"",DATABASE!S5558)</f>
        <v/>
      </c>
    </row>
    <row r="5561" ht="16.5" customHeight="1" s="111">
      <c r="A5561" s="92">
        <f>IF(DATABASE!$X5559&lt;&gt;1,"",DATABASE!B5559)</f>
        <v/>
      </c>
      <c r="B5561" s="93">
        <f>IF(DATABASE!$X5559&lt;&gt;1,"",DATABASE!M5559)</f>
        <v/>
      </c>
      <c r="C5561" s="94">
        <f>IF(DATABASE!$X5559&lt;&gt;1,"",DATABASE!A5559)</f>
        <v/>
      </c>
      <c r="D5561" s="94">
        <f>IF(DATABASE!$X5559&lt;&gt;1,"",DATABASE!P5559)</f>
        <v/>
      </c>
      <c r="E5561" s="94">
        <f>IF(DATABASE!$X5559&lt;&gt;1,"",DATABASE!L5559)</f>
        <v/>
      </c>
      <c r="F5561" s="94">
        <f>IF(DATABASE!$X5559&lt;&gt;1,"",DATABASE!Q5559)</f>
        <v/>
      </c>
      <c r="G5561" s="94">
        <f>IF(DATABASE!$X5559&lt;&gt;1,"",DATABASE!C5559)</f>
        <v/>
      </c>
      <c r="H5561" s="94">
        <f>IF(DATABASE!$X5559&lt;&gt;1,"",DATABASE!D5559)</f>
        <v/>
      </c>
      <c r="I5561" s="93">
        <f>IF(DATABASE!$X5559&lt;&gt;1,"",DATABASE!S5559)</f>
        <v/>
      </c>
    </row>
    <row r="5562" ht="16.5" customHeight="1" s="111">
      <c r="A5562" s="92">
        <f>IF(DATABASE!$X5560&lt;&gt;1,"",DATABASE!B5560)</f>
        <v/>
      </c>
      <c r="B5562" s="93">
        <f>IF(DATABASE!$X5560&lt;&gt;1,"",DATABASE!M5560)</f>
        <v/>
      </c>
      <c r="C5562" s="94">
        <f>IF(DATABASE!$X5560&lt;&gt;1,"",DATABASE!A5560)</f>
        <v/>
      </c>
      <c r="D5562" s="94">
        <f>IF(DATABASE!$X5560&lt;&gt;1,"",DATABASE!P5560)</f>
        <v/>
      </c>
      <c r="E5562" s="94">
        <f>IF(DATABASE!$X5560&lt;&gt;1,"",DATABASE!L5560)</f>
        <v/>
      </c>
      <c r="F5562" s="94">
        <f>IF(DATABASE!$X5560&lt;&gt;1,"",DATABASE!Q5560)</f>
        <v/>
      </c>
      <c r="G5562" s="94">
        <f>IF(DATABASE!$X5560&lt;&gt;1,"",DATABASE!C5560)</f>
        <v/>
      </c>
      <c r="H5562" s="94">
        <f>IF(DATABASE!$X5560&lt;&gt;1,"",DATABASE!D5560)</f>
        <v/>
      </c>
      <c r="I5562" s="93">
        <f>IF(DATABASE!$X5560&lt;&gt;1,"",DATABASE!S5560)</f>
        <v/>
      </c>
    </row>
    <row r="5563" ht="16.5" customHeight="1" s="111">
      <c r="A5563" s="92">
        <f>IF(DATABASE!$X5561&lt;&gt;1,"",DATABASE!B5561)</f>
        <v/>
      </c>
      <c r="B5563" s="93">
        <f>IF(DATABASE!$X5561&lt;&gt;1,"",DATABASE!M5561)</f>
        <v/>
      </c>
      <c r="C5563" s="94">
        <f>IF(DATABASE!$X5561&lt;&gt;1,"",DATABASE!A5561)</f>
        <v/>
      </c>
      <c r="D5563" s="94">
        <f>IF(DATABASE!$X5561&lt;&gt;1,"",DATABASE!P5561)</f>
        <v/>
      </c>
      <c r="E5563" s="94">
        <f>IF(DATABASE!$X5561&lt;&gt;1,"",DATABASE!L5561)</f>
        <v/>
      </c>
      <c r="F5563" s="94">
        <f>IF(DATABASE!$X5561&lt;&gt;1,"",DATABASE!Q5561)</f>
        <v/>
      </c>
      <c r="G5563" s="94">
        <f>IF(DATABASE!$X5561&lt;&gt;1,"",DATABASE!C5561)</f>
        <v/>
      </c>
      <c r="H5563" s="94">
        <f>IF(DATABASE!$X5561&lt;&gt;1,"",DATABASE!D5561)</f>
        <v/>
      </c>
      <c r="I5563" s="93">
        <f>IF(DATABASE!$X5561&lt;&gt;1,"",DATABASE!S5561)</f>
        <v/>
      </c>
    </row>
    <row r="5564" ht="16.5" customHeight="1" s="111">
      <c r="A5564" s="92">
        <f>IF(DATABASE!$X5562&lt;&gt;1,"",DATABASE!B5562)</f>
        <v/>
      </c>
      <c r="B5564" s="93">
        <f>IF(DATABASE!$X5562&lt;&gt;1,"",DATABASE!M5562)</f>
        <v/>
      </c>
      <c r="C5564" s="94">
        <f>IF(DATABASE!$X5562&lt;&gt;1,"",DATABASE!A5562)</f>
        <v/>
      </c>
      <c r="D5564" s="94">
        <f>IF(DATABASE!$X5562&lt;&gt;1,"",DATABASE!P5562)</f>
        <v/>
      </c>
      <c r="E5564" s="94">
        <f>IF(DATABASE!$X5562&lt;&gt;1,"",DATABASE!L5562)</f>
        <v/>
      </c>
      <c r="F5564" s="94">
        <f>IF(DATABASE!$X5562&lt;&gt;1,"",DATABASE!Q5562)</f>
        <v/>
      </c>
      <c r="G5564" s="94">
        <f>IF(DATABASE!$X5562&lt;&gt;1,"",DATABASE!C5562)</f>
        <v/>
      </c>
      <c r="H5564" s="94">
        <f>IF(DATABASE!$X5562&lt;&gt;1,"",DATABASE!D5562)</f>
        <v/>
      </c>
      <c r="I5564" s="93">
        <f>IF(DATABASE!$X5562&lt;&gt;1,"",DATABASE!S5562)</f>
        <v/>
      </c>
    </row>
    <row r="5565" ht="16.5" customHeight="1" s="111">
      <c r="A5565" s="92">
        <f>IF(DATABASE!$X5563&lt;&gt;1,"",DATABASE!B5563)</f>
        <v/>
      </c>
      <c r="B5565" s="93">
        <f>IF(DATABASE!$X5563&lt;&gt;1,"",DATABASE!M5563)</f>
        <v/>
      </c>
      <c r="C5565" s="94">
        <f>IF(DATABASE!$X5563&lt;&gt;1,"",DATABASE!A5563)</f>
        <v/>
      </c>
      <c r="D5565" s="94">
        <f>IF(DATABASE!$X5563&lt;&gt;1,"",DATABASE!P5563)</f>
        <v/>
      </c>
      <c r="E5565" s="94">
        <f>IF(DATABASE!$X5563&lt;&gt;1,"",DATABASE!L5563)</f>
        <v/>
      </c>
      <c r="F5565" s="94">
        <f>IF(DATABASE!$X5563&lt;&gt;1,"",DATABASE!Q5563)</f>
        <v/>
      </c>
      <c r="G5565" s="94">
        <f>IF(DATABASE!$X5563&lt;&gt;1,"",DATABASE!C5563)</f>
        <v/>
      </c>
      <c r="H5565" s="94">
        <f>IF(DATABASE!$X5563&lt;&gt;1,"",DATABASE!D5563)</f>
        <v/>
      </c>
      <c r="I5565" s="93">
        <f>IF(DATABASE!$X5563&lt;&gt;1,"",DATABASE!S5563)</f>
        <v/>
      </c>
    </row>
    <row r="5566" ht="16.5" customHeight="1" s="111">
      <c r="A5566" s="92">
        <f>IF(DATABASE!$X5564&lt;&gt;1,"",DATABASE!B5564)</f>
        <v/>
      </c>
      <c r="B5566" s="93">
        <f>IF(DATABASE!$X5564&lt;&gt;1,"",DATABASE!M5564)</f>
        <v/>
      </c>
      <c r="C5566" s="94">
        <f>IF(DATABASE!$X5564&lt;&gt;1,"",DATABASE!A5564)</f>
        <v/>
      </c>
      <c r="D5566" s="94">
        <f>IF(DATABASE!$X5564&lt;&gt;1,"",DATABASE!P5564)</f>
        <v/>
      </c>
      <c r="E5566" s="94">
        <f>IF(DATABASE!$X5564&lt;&gt;1,"",DATABASE!L5564)</f>
        <v/>
      </c>
      <c r="F5566" s="94">
        <f>IF(DATABASE!$X5564&lt;&gt;1,"",DATABASE!Q5564)</f>
        <v/>
      </c>
      <c r="G5566" s="94">
        <f>IF(DATABASE!$X5564&lt;&gt;1,"",DATABASE!C5564)</f>
        <v/>
      </c>
      <c r="H5566" s="94">
        <f>IF(DATABASE!$X5564&lt;&gt;1,"",DATABASE!D5564)</f>
        <v/>
      </c>
      <c r="I5566" s="93">
        <f>IF(DATABASE!$X5564&lt;&gt;1,"",DATABASE!S5564)</f>
        <v/>
      </c>
    </row>
    <row r="5567" ht="16.5" customHeight="1" s="111">
      <c r="A5567" s="92">
        <f>IF(DATABASE!$X5565&lt;&gt;1,"",DATABASE!B5565)</f>
        <v/>
      </c>
      <c r="B5567" s="93">
        <f>IF(DATABASE!$X5565&lt;&gt;1,"",DATABASE!M5565)</f>
        <v/>
      </c>
      <c r="C5567" s="94">
        <f>IF(DATABASE!$X5565&lt;&gt;1,"",DATABASE!A5565)</f>
        <v/>
      </c>
      <c r="D5567" s="94">
        <f>IF(DATABASE!$X5565&lt;&gt;1,"",DATABASE!P5565)</f>
        <v/>
      </c>
      <c r="E5567" s="94">
        <f>IF(DATABASE!$X5565&lt;&gt;1,"",DATABASE!L5565)</f>
        <v/>
      </c>
      <c r="F5567" s="94">
        <f>IF(DATABASE!$X5565&lt;&gt;1,"",DATABASE!Q5565)</f>
        <v/>
      </c>
      <c r="G5567" s="94">
        <f>IF(DATABASE!$X5565&lt;&gt;1,"",DATABASE!C5565)</f>
        <v/>
      </c>
      <c r="H5567" s="94">
        <f>IF(DATABASE!$X5565&lt;&gt;1,"",DATABASE!D5565)</f>
        <v/>
      </c>
      <c r="I5567" s="93">
        <f>IF(DATABASE!$X5565&lt;&gt;1,"",DATABASE!S5565)</f>
        <v/>
      </c>
    </row>
    <row r="5568" ht="16.5" customHeight="1" s="111">
      <c r="A5568" s="92">
        <f>IF(DATABASE!$X5566&lt;&gt;1,"",DATABASE!B5566)</f>
        <v/>
      </c>
      <c r="B5568" s="93">
        <f>IF(DATABASE!$X5566&lt;&gt;1,"",DATABASE!M5566)</f>
        <v/>
      </c>
      <c r="C5568" s="94">
        <f>IF(DATABASE!$X5566&lt;&gt;1,"",DATABASE!A5566)</f>
        <v/>
      </c>
      <c r="D5568" s="94">
        <f>IF(DATABASE!$X5566&lt;&gt;1,"",DATABASE!P5566)</f>
        <v/>
      </c>
      <c r="E5568" s="94">
        <f>IF(DATABASE!$X5566&lt;&gt;1,"",DATABASE!L5566)</f>
        <v/>
      </c>
      <c r="F5568" s="94">
        <f>IF(DATABASE!$X5566&lt;&gt;1,"",DATABASE!Q5566)</f>
        <v/>
      </c>
      <c r="G5568" s="94">
        <f>IF(DATABASE!$X5566&lt;&gt;1,"",DATABASE!C5566)</f>
        <v/>
      </c>
      <c r="H5568" s="94">
        <f>IF(DATABASE!$X5566&lt;&gt;1,"",DATABASE!D5566)</f>
        <v/>
      </c>
      <c r="I5568" s="93">
        <f>IF(DATABASE!$X5566&lt;&gt;1,"",DATABASE!S5566)</f>
        <v/>
      </c>
    </row>
    <row r="5569" ht="16.5" customHeight="1" s="111">
      <c r="A5569" s="92">
        <f>IF(DATABASE!$X5567&lt;&gt;1,"",DATABASE!B5567)</f>
        <v/>
      </c>
      <c r="B5569" s="93">
        <f>IF(DATABASE!$X5567&lt;&gt;1,"",DATABASE!M5567)</f>
        <v/>
      </c>
      <c r="C5569" s="94">
        <f>IF(DATABASE!$X5567&lt;&gt;1,"",DATABASE!A5567)</f>
        <v/>
      </c>
      <c r="D5569" s="94">
        <f>IF(DATABASE!$X5567&lt;&gt;1,"",DATABASE!P5567)</f>
        <v/>
      </c>
      <c r="E5569" s="94">
        <f>IF(DATABASE!$X5567&lt;&gt;1,"",DATABASE!L5567)</f>
        <v/>
      </c>
      <c r="F5569" s="94">
        <f>IF(DATABASE!$X5567&lt;&gt;1,"",DATABASE!Q5567)</f>
        <v/>
      </c>
      <c r="G5569" s="94">
        <f>IF(DATABASE!$X5567&lt;&gt;1,"",DATABASE!C5567)</f>
        <v/>
      </c>
      <c r="H5569" s="94">
        <f>IF(DATABASE!$X5567&lt;&gt;1,"",DATABASE!D5567)</f>
        <v/>
      </c>
      <c r="I5569" s="93">
        <f>IF(DATABASE!$X5567&lt;&gt;1,"",DATABASE!S5567)</f>
        <v/>
      </c>
    </row>
    <row r="5570" ht="16.5" customHeight="1" s="111">
      <c r="A5570" s="92">
        <f>IF(DATABASE!$X5568&lt;&gt;1,"",DATABASE!B5568)</f>
        <v/>
      </c>
      <c r="B5570" s="93">
        <f>IF(DATABASE!$X5568&lt;&gt;1,"",DATABASE!M5568)</f>
        <v/>
      </c>
      <c r="C5570" s="94">
        <f>IF(DATABASE!$X5568&lt;&gt;1,"",DATABASE!A5568)</f>
        <v/>
      </c>
      <c r="D5570" s="94">
        <f>IF(DATABASE!$X5568&lt;&gt;1,"",DATABASE!P5568)</f>
        <v/>
      </c>
      <c r="E5570" s="94">
        <f>IF(DATABASE!$X5568&lt;&gt;1,"",DATABASE!L5568)</f>
        <v/>
      </c>
      <c r="F5570" s="94">
        <f>IF(DATABASE!$X5568&lt;&gt;1,"",DATABASE!Q5568)</f>
        <v/>
      </c>
      <c r="G5570" s="94">
        <f>IF(DATABASE!$X5568&lt;&gt;1,"",DATABASE!C5568)</f>
        <v/>
      </c>
      <c r="H5570" s="94">
        <f>IF(DATABASE!$X5568&lt;&gt;1,"",DATABASE!D5568)</f>
        <v/>
      </c>
      <c r="I5570" s="93">
        <f>IF(DATABASE!$X5568&lt;&gt;1,"",DATABASE!S5568)</f>
        <v/>
      </c>
    </row>
    <row r="5571" ht="16.5" customHeight="1" s="111">
      <c r="A5571" s="92">
        <f>IF(DATABASE!$X5569&lt;&gt;1,"",DATABASE!B5569)</f>
        <v/>
      </c>
      <c r="B5571" s="93">
        <f>IF(DATABASE!$X5569&lt;&gt;1,"",DATABASE!M5569)</f>
        <v/>
      </c>
      <c r="C5571" s="94">
        <f>IF(DATABASE!$X5569&lt;&gt;1,"",DATABASE!A5569)</f>
        <v/>
      </c>
      <c r="D5571" s="94">
        <f>IF(DATABASE!$X5569&lt;&gt;1,"",DATABASE!P5569)</f>
        <v/>
      </c>
      <c r="E5571" s="94">
        <f>IF(DATABASE!$X5569&lt;&gt;1,"",DATABASE!L5569)</f>
        <v/>
      </c>
      <c r="F5571" s="94">
        <f>IF(DATABASE!$X5569&lt;&gt;1,"",DATABASE!Q5569)</f>
        <v/>
      </c>
      <c r="G5571" s="94">
        <f>IF(DATABASE!$X5569&lt;&gt;1,"",DATABASE!C5569)</f>
        <v/>
      </c>
      <c r="H5571" s="94">
        <f>IF(DATABASE!$X5569&lt;&gt;1,"",DATABASE!D5569)</f>
        <v/>
      </c>
      <c r="I5571" s="93">
        <f>IF(DATABASE!$X5569&lt;&gt;1,"",DATABASE!S5569)</f>
        <v/>
      </c>
    </row>
    <row r="5572" ht="16.5" customHeight="1" s="111">
      <c r="A5572" s="92">
        <f>IF(DATABASE!$X5570&lt;&gt;1,"",DATABASE!B5570)</f>
        <v/>
      </c>
      <c r="B5572" s="93">
        <f>IF(DATABASE!$X5570&lt;&gt;1,"",DATABASE!M5570)</f>
        <v/>
      </c>
      <c r="C5572" s="94">
        <f>IF(DATABASE!$X5570&lt;&gt;1,"",DATABASE!A5570)</f>
        <v/>
      </c>
      <c r="D5572" s="94">
        <f>IF(DATABASE!$X5570&lt;&gt;1,"",DATABASE!P5570)</f>
        <v/>
      </c>
      <c r="E5572" s="94">
        <f>IF(DATABASE!$X5570&lt;&gt;1,"",DATABASE!L5570)</f>
        <v/>
      </c>
      <c r="F5572" s="94">
        <f>IF(DATABASE!$X5570&lt;&gt;1,"",DATABASE!Q5570)</f>
        <v/>
      </c>
      <c r="G5572" s="94">
        <f>IF(DATABASE!$X5570&lt;&gt;1,"",DATABASE!C5570)</f>
        <v/>
      </c>
      <c r="H5572" s="94">
        <f>IF(DATABASE!$X5570&lt;&gt;1,"",DATABASE!D5570)</f>
        <v/>
      </c>
      <c r="I5572" s="93">
        <f>IF(DATABASE!$X5570&lt;&gt;1,"",DATABASE!S5570)</f>
        <v/>
      </c>
    </row>
    <row r="5573" ht="16.5" customHeight="1" s="111">
      <c r="A5573" s="92">
        <f>IF(DATABASE!$X5571&lt;&gt;1,"",DATABASE!B5571)</f>
        <v/>
      </c>
      <c r="B5573" s="93">
        <f>IF(DATABASE!$X5571&lt;&gt;1,"",DATABASE!M5571)</f>
        <v/>
      </c>
      <c r="C5573" s="94">
        <f>IF(DATABASE!$X5571&lt;&gt;1,"",DATABASE!A5571)</f>
        <v/>
      </c>
      <c r="D5573" s="94">
        <f>IF(DATABASE!$X5571&lt;&gt;1,"",DATABASE!P5571)</f>
        <v/>
      </c>
      <c r="E5573" s="94">
        <f>IF(DATABASE!$X5571&lt;&gt;1,"",DATABASE!L5571)</f>
        <v/>
      </c>
      <c r="F5573" s="94">
        <f>IF(DATABASE!$X5571&lt;&gt;1,"",DATABASE!Q5571)</f>
        <v/>
      </c>
      <c r="G5573" s="94">
        <f>IF(DATABASE!$X5571&lt;&gt;1,"",DATABASE!C5571)</f>
        <v/>
      </c>
      <c r="H5573" s="94">
        <f>IF(DATABASE!$X5571&lt;&gt;1,"",DATABASE!D5571)</f>
        <v/>
      </c>
      <c r="I5573" s="93">
        <f>IF(DATABASE!$X5571&lt;&gt;1,"",DATABASE!S5571)</f>
        <v/>
      </c>
    </row>
    <row r="5574" ht="16.5" customHeight="1" s="111">
      <c r="A5574" s="92">
        <f>IF(DATABASE!$X5572&lt;&gt;1,"",DATABASE!B5572)</f>
        <v/>
      </c>
      <c r="B5574" s="93">
        <f>IF(DATABASE!$X5572&lt;&gt;1,"",DATABASE!M5572)</f>
        <v/>
      </c>
      <c r="C5574" s="94">
        <f>IF(DATABASE!$X5572&lt;&gt;1,"",DATABASE!A5572)</f>
        <v/>
      </c>
      <c r="D5574" s="94">
        <f>IF(DATABASE!$X5572&lt;&gt;1,"",DATABASE!P5572)</f>
        <v/>
      </c>
      <c r="E5574" s="94">
        <f>IF(DATABASE!$X5572&lt;&gt;1,"",DATABASE!L5572)</f>
        <v/>
      </c>
      <c r="F5574" s="94">
        <f>IF(DATABASE!$X5572&lt;&gt;1,"",DATABASE!Q5572)</f>
        <v/>
      </c>
      <c r="G5574" s="94">
        <f>IF(DATABASE!$X5572&lt;&gt;1,"",DATABASE!C5572)</f>
        <v/>
      </c>
      <c r="H5574" s="94">
        <f>IF(DATABASE!$X5572&lt;&gt;1,"",DATABASE!D5572)</f>
        <v/>
      </c>
      <c r="I5574" s="93">
        <f>IF(DATABASE!$X5572&lt;&gt;1,"",DATABASE!S5572)</f>
        <v/>
      </c>
    </row>
    <row r="5575" ht="16.5" customHeight="1" s="111">
      <c r="A5575" s="92">
        <f>IF(DATABASE!$X5573&lt;&gt;1,"",DATABASE!B5573)</f>
        <v/>
      </c>
      <c r="B5575" s="93">
        <f>IF(DATABASE!$X5573&lt;&gt;1,"",DATABASE!M5573)</f>
        <v/>
      </c>
      <c r="C5575" s="94">
        <f>IF(DATABASE!$X5573&lt;&gt;1,"",DATABASE!A5573)</f>
        <v/>
      </c>
      <c r="D5575" s="94">
        <f>IF(DATABASE!$X5573&lt;&gt;1,"",DATABASE!P5573)</f>
        <v/>
      </c>
      <c r="E5575" s="94">
        <f>IF(DATABASE!$X5573&lt;&gt;1,"",DATABASE!L5573)</f>
        <v/>
      </c>
      <c r="F5575" s="94">
        <f>IF(DATABASE!$X5573&lt;&gt;1,"",DATABASE!Q5573)</f>
        <v/>
      </c>
      <c r="G5575" s="94">
        <f>IF(DATABASE!$X5573&lt;&gt;1,"",DATABASE!C5573)</f>
        <v/>
      </c>
      <c r="H5575" s="94">
        <f>IF(DATABASE!$X5573&lt;&gt;1,"",DATABASE!D5573)</f>
        <v/>
      </c>
      <c r="I5575" s="93">
        <f>IF(DATABASE!$X5573&lt;&gt;1,"",DATABASE!S5573)</f>
        <v/>
      </c>
    </row>
    <row r="5576" ht="16.5" customHeight="1" s="111">
      <c r="A5576" s="92">
        <f>IF(DATABASE!$X5574&lt;&gt;1,"",DATABASE!B5574)</f>
        <v/>
      </c>
      <c r="B5576" s="93">
        <f>IF(DATABASE!$X5574&lt;&gt;1,"",DATABASE!M5574)</f>
        <v/>
      </c>
      <c r="C5576" s="94">
        <f>IF(DATABASE!$X5574&lt;&gt;1,"",DATABASE!A5574)</f>
        <v/>
      </c>
      <c r="D5576" s="94">
        <f>IF(DATABASE!$X5574&lt;&gt;1,"",DATABASE!P5574)</f>
        <v/>
      </c>
      <c r="E5576" s="94">
        <f>IF(DATABASE!$X5574&lt;&gt;1,"",DATABASE!L5574)</f>
        <v/>
      </c>
      <c r="F5576" s="94">
        <f>IF(DATABASE!$X5574&lt;&gt;1,"",DATABASE!Q5574)</f>
        <v/>
      </c>
      <c r="G5576" s="94">
        <f>IF(DATABASE!$X5574&lt;&gt;1,"",DATABASE!C5574)</f>
        <v/>
      </c>
      <c r="H5576" s="94">
        <f>IF(DATABASE!$X5574&lt;&gt;1,"",DATABASE!D5574)</f>
        <v/>
      </c>
      <c r="I5576" s="93">
        <f>IF(DATABASE!$X5574&lt;&gt;1,"",DATABASE!S5574)</f>
        <v/>
      </c>
    </row>
    <row r="5577" ht="16.5" customHeight="1" s="111">
      <c r="A5577" s="92">
        <f>IF(DATABASE!$X5575&lt;&gt;1,"",DATABASE!B5575)</f>
        <v/>
      </c>
      <c r="B5577" s="93">
        <f>IF(DATABASE!$X5575&lt;&gt;1,"",DATABASE!M5575)</f>
        <v/>
      </c>
      <c r="C5577" s="94">
        <f>IF(DATABASE!$X5575&lt;&gt;1,"",DATABASE!A5575)</f>
        <v/>
      </c>
      <c r="D5577" s="94">
        <f>IF(DATABASE!$X5575&lt;&gt;1,"",DATABASE!P5575)</f>
        <v/>
      </c>
      <c r="E5577" s="94">
        <f>IF(DATABASE!$X5575&lt;&gt;1,"",DATABASE!L5575)</f>
        <v/>
      </c>
      <c r="F5577" s="94">
        <f>IF(DATABASE!$X5575&lt;&gt;1,"",DATABASE!Q5575)</f>
        <v/>
      </c>
      <c r="G5577" s="94">
        <f>IF(DATABASE!$X5575&lt;&gt;1,"",DATABASE!C5575)</f>
        <v/>
      </c>
      <c r="H5577" s="94">
        <f>IF(DATABASE!$X5575&lt;&gt;1,"",DATABASE!D5575)</f>
        <v/>
      </c>
      <c r="I5577" s="93">
        <f>IF(DATABASE!$X5575&lt;&gt;1,"",DATABASE!S5575)</f>
        <v/>
      </c>
    </row>
    <row r="5578" ht="16.5" customHeight="1" s="111">
      <c r="A5578" s="92">
        <f>IF(DATABASE!$X5576&lt;&gt;1,"",DATABASE!B5576)</f>
        <v/>
      </c>
      <c r="B5578" s="93">
        <f>IF(DATABASE!$X5576&lt;&gt;1,"",DATABASE!M5576)</f>
        <v/>
      </c>
      <c r="C5578" s="94">
        <f>IF(DATABASE!$X5576&lt;&gt;1,"",DATABASE!A5576)</f>
        <v/>
      </c>
      <c r="D5578" s="94">
        <f>IF(DATABASE!$X5576&lt;&gt;1,"",DATABASE!P5576)</f>
        <v/>
      </c>
      <c r="E5578" s="94">
        <f>IF(DATABASE!$X5576&lt;&gt;1,"",DATABASE!L5576)</f>
        <v/>
      </c>
      <c r="F5578" s="94">
        <f>IF(DATABASE!$X5576&lt;&gt;1,"",DATABASE!Q5576)</f>
        <v/>
      </c>
      <c r="G5578" s="94">
        <f>IF(DATABASE!$X5576&lt;&gt;1,"",DATABASE!C5576)</f>
        <v/>
      </c>
      <c r="H5578" s="94">
        <f>IF(DATABASE!$X5576&lt;&gt;1,"",DATABASE!D5576)</f>
        <v/>
      </c>
      <c r="I5578" s="93">
        <f>IF(DATABASE!$X5576&lt;&gt;1,"",DATABASE!S5576)</f>
        <v/>
      </c>
    </row>
    <row r="5579" ht="16.5" customHeight="1" s="111">
      <c r="A5579" s="92">
        <f>IF(DATABASE!$X5577&lt;&gt;1,"",DATABASE!B5577)</f>
        <v/>
      </c>
      <c r="B5579" s="93">
        <f>IF(DATABASE!$X5577&lt;&gt;1,"",DATABASE!M5577)</f>
        <v/>
      </c>
      <c r="C5579" s="94">
        <f>IF(DATABASE!$X5577&lt;&gt;1,"",DATABASE!A5577)</f>
        <v/>
      </c>
      <c r="D5579" s="94">
        <f>IF(DATABASE!$X5577&lt;&gt;1,"",DATABASE!P5577)</f>
        <v/>
      </c>
      <c r="E5579" s="94">
        <f>IF(DATABASE!$X5577&lt;&gt;1,"",DATABASE!L5577)</f>
        <v/>
      </c>
      <c r="F5579" s="94">
        <f>IF(DATABASE!$X5577&lt;&gt;1,"",DATABASE!Q5577)</f>
        <v/>
      </c>
      <c r="G5579" s="94">
        <f>IF(DATABASE!$X5577&lt;&gt;1,"",DATABASE!C5577)</f>
        <v/>
      </c>
      <c r="H5579" s="94">
        <f>IF(DATABASE!$X5577&lt;&gt;1,"",DATABASE!D5577)</f>
        <v/>
      </c>
      <c r="I5579" s="93">
        <f>IF(DATABASE!$X5577&lt;&gt;1,"",DATABASE!S5577)</f>
        <v/>
      </c>
    </row>
    <row r="5580" ht="16.5" customHeight="1" s="111">
      <c r="A5580" s="92">
        <f>IF(DATABASE!$X5578&lt;&gt;1,"",DATABASE!B5578)</f>
        <v/>
      </c>
      <c r="B5580" s="93">
        <f>IF(DATABASE!$X5578&lt;&gt;1,"",DATABASE!M5578)</f>
        <v/>
      </c>
      <c r="C5580" s="94">
        <f>IF(DATABASE!$X5578&lt;&gt;1,"",DATABASE!A5578)</f>
        <v/>
      </c>
      <c r="D5580" s="94">
        <f>IF(DATABASE!$X5578&lt;&gt;1,"",DATABASE!P5578)</f>
        <v/>
      </c>
      <c r="E5580" s="94">
        <f>IF(DATABASE!$X5578&lt;&gt;1,"",DATABASE!L5578)</f>
        <v/>
      </c>
      <c r="F5580" s="94">
        <f>IF(DATABASE!$X5578&lt;&gt;1,"",DATABASE!Q5578)</f>
        <v/>
      </c>
      <c r="G5580" s="94">
        <f>IF(DATABASE!$X5578&lt;&gt;1,"",DATABASE!C5578)</f>
        <v/>
      </c>
      <c r="H5580" s="94">
        <f>IF(DATABASE!$X5578&lt;&gt;1,"",DATABASE!D5578)</f>
        <v/>
      </c>
      <c r="I5580" s="93">
        <f>IF(DATABASE!$X5578&lt;&gt;1,"",DATABASE!S5578)</f>
        <v/>
      </c>
    </row>
    <row r="5581" ht="16.5" customHeight="1" s="111">
      <c r="A5581" s="92">
        <f>IF(DATABASE!$X5579&lt;&gt;1,"",DATABASE!B5579)</f>
        <v/>
      </c>
      <c r="B5581" s="93">
        <f>IF(DATABASE!$X5579&lt;&gt;1,"",DATABASE!M5579)</f>
        <v/>
      </c>
      <c r="C5581" s="94">
        <f>IF(DATABASE!$X5579&lt;&gt;1,"",DATABASE!A5579)</f>
        <v/>
      </c>
      <c r="D5581" s="94">
        <f>IF(DATABASE!$X5579&lt;&gt;1,"",DATABASE!P5579)</f>
        <v/>
      </c>
      <c r="E5581" s="94">
        <f>IF(DATABASE!$X5579&lt;&gt;1,"",DATABASE!L5579)</f>
        <v/>
      </c>
      <c r="F5581" s="94">
        <f>IF(DATABASE!$X5579&lt;&gt;1,"",DATABASE!Q5579)</f>
        <v/>
      </c>
      <c r="G5581" s="94">
        <f>IF(DATABASE!$X5579&lt;&gt;1,"",DATABASE!C5579)</f>
        <v/>
      </c>
      <c r="H5581" s="94">
        <f>IF(DATABASE!$X5579&lt;&gt;1,"",DATABASE!D5579)</f>
        <v/>
      </c>
      <c r="I5581" s="93">
        <f>IF(DATABASE!$X5579&lt;&gt;1,"",DATABASE!S5579)</f>
        <v/>
      </c>
    </row>
    <row r="5582" ht="16.5" customHeight="1" s="111">
      <c r="A5582" s="92">
        <f>IF(DATABASE!$X5580&lt;&gt;1,"",DATABASE!B5580)</f>
        <v/>
      </c>
      <c r="B5582" s="93">
        <f>IF(DATABASE!$X5580&lt;&gt;1,"",DATABASE!M5580)</f>
        <v/>
      </c>
      <c r="C5582" s="94">
        <f>IF(DATABASE!$X5580&lt;&gt;1,"",DATABASE!A5580)</f>
        <v/>
      </c>
      <c r="D5582" s="94">
        <f>IF(DATABASE!$X5580&lt;&gt;1,"",DATABASE!P5580)</f>
        <v/>
      </c>
      <c r="E5582" s="94">
        <f>IF(DATABASE!$X5580&lt;&gt;1,"",DATABASE!L5580)</f>
        <v/>
      </c>
      <c r="F5582" s="94">
        <f>IF(DATABASE!$X5580&lt;&gt;1,"",DATABASE!Q5580)</f>
        <v/>
      </c>
      <c r="G5582" s="94">
        <f>IF(DATABASE!$X5580&lt;&gt;1,"",DATABASE!C5580)</f>
        <v/>
      </c>
      <c r="H5582" s="94">
        <f>IF(DATABASE!$X5580&lt;&gt;1,"",DATABASE!D5580)</f>
        <v/>
      </c>
      <c r="I5582" s="93">
        <f>IF(DATABASE!$X5580&lt;&gt;1,"",DATABASE!S5580)</f>
        <v/>
      </c>
    </row>
    <row r="5583" ht="16.5" customHeight="1" s="111">
      <c r="A5583" s="92">
        <f>IF(DATABASE!$X5581&lt;&gt;1,"",DATABASE!B5581)</f>
        <v/>
      </c>
      <c r="B5583" s="93">
        <f>IF(DATABASE!$X5581&lt;&gt;1,"",DATABASE!M5581)</f>
        <v/>
      </c>
      <c r="C5583" s="94">
        <f>IF(DATABASE!$X5581&lt;&gt;1,"",DATABASE!A5581)</f>
        <v/>
      </c>
      <c r="D5583" s="94">
        <f>IF(DATABASE!$X5581&lt;&gt;1,"",DATABASE!P5581)</f>
        <v/>
      </c>
      <c r="E5583" s="94">
        <f>IF(DATABASE!$X5581&lt;&gt;1,"",DATABASE!L5581)</f>
        <v/>
      </c>
      <c r="F5583" s="94">
        <f>IF(DATABASE!$X5581&lt;&gt;1,"",DATABASE!Q5581)</f>
        <v/>
      </c>
      <c r="G5583" s="94">
        <f>IF(DATABASE!$X5581&lt;&gt;1,"",DATABASE!C5581)</f>
        <v/>
      </c>
      <c r="H5583" s="94">
        <f>IF(DATABASE!$X5581&lt;&gt;1,"",DATABASE!D5581)</f>
        <v/>
      </c>
      <c r="I5583" s="93">
        <f>IF(DATABASE!$X5581&lt;&gt;1,"",DATABASE!S5581)</f>
        <v/>
      </c>
    </row>
    <row r="5584" ht="16.5" customHeight="1" s="111">
      <c r="A5584" s="92">
        <f>IF(DATABASE!$X5582&lt;&gt;1,"",DATABASE!B5582)</f>
        <v/>
      </c>
      <c r="B5584" s="93">
        <f>IF(DATABASE!$X5582&lt;&gt;1,"",DATABASE!M5582)</f>
        <v/>
      </c>
      <c r="C5584" s="94">
        <f>IF(DATABASE!$X5582&lt;&gt;1,"",DATABASE!A5582)</f>
        <v/>
      </c>
      <c r="D5584" s="94">
        <f>IF(DATABASE!$X5582&lt;&gt;1,"",DATABASE!P5582)</f>
        <v/>
      </c>
      <c r="E5584" s="94">
        <f>IF(DATABASE!$X5582&lt;&gt;1,"",DATABASE!L5582)</f>
        <v/>
      </c>
      <c r="F5584" s="94">
        <f>IF(DATABASE!$X5582&lt;&gt;1,"",DATABASE!Q5582)</f>
        <v/>
      </c>
      <c r="G5584" s="94">
        <f>IF(DATABASE!$X5582&lt;&gt;1,"",DATABASE!C5582)</f>
        <v/>
      </c>
      <c r="H5584" s="94">
        <f>IF(DATABASE!$X5582&lt;&gt;1,"",DATABASE!D5582)</f>
        <v/>
      </c>
      <c r="I5584" s="93">
        <f>IF(DATABASE!$X5582&lt;&gt;1,"",DATABASE!S5582)</f>
        <v/>
      </c>
    </row>
    <row r="5585" ht="16.5" customHeight="1" s="111">
      <c r="A5585" s="92">
        <f>IF(DATABASE!$X5583&lt;&gt;1,"",DATABASE!B5583)</f>
        <v/>
      </c>
      <c r="B5585" s="93">
        <f>IF(DATABASE!$X5583&lt;&gt;1,"",DATABASE!M5583)</f>
        <v/>
      </c>
      <c r="C5585" s="94">
        <f>IF(DATABASE!$X5583&lt;&gt;1,"",DATABASE!A5583)</f>
        <v/>
      </c>
      <c r="D5585" s="94">
        <f>IF(DATABASE!$X5583&lt;&gt;1,"",DATABASE!P5583)</f>
        <v/>
      </c>
      <c r="E5585" s="94">
        <f>IF(DATABASE!$X5583&lt;&gt;1,"",DATABASE!L5583)</f>
        <v/>
      </c>
      <c r="F5585" s="94">
        <f>IF(DATABASE!$X5583&lt;&gt;1,"",DATABASE!Q5583)</f>
        <v/>
      </c>
      <c r="G5585" s="94">
        <f>IF(DATABASE!$X5583&lt;&gt;1,"",DATABASE!C5583)</f>
        <v/>
      </c>
      <c r="H5585" s="94">
        <f>IF(DATABASE!$X5583&lt;&gt;1,"",DATABASE!D5583)</f>
        <v/>
      </c>
      <c r="I5585" s="93">
        <f>IF(DATABASE!$X5583&lt;&gt;1,"",DATABASE!S5583)</f>
        <v/>
      </c>
    </row>
    <row r="5586" ht="16.5" customHeight="1" s="111">
      <c r="A5586" s="92">
        <f>IF(DATABASE!$X5584&lt;&gt;1,"",DATABASE!B5584)</f>
        <v/>
      </c>
      <c r="B5586" s="93">
        <f>IF(DATABASE!$X5584&lt;&gt;1,"",DATABASE!M5584)</f>
        <v/>
      </c>
      <c r="C5586" s="94">
        <f>IF(DATABASE!$X5584&lt;&gt;1,"",DATABASE!A5584)</f>
        <v/>
      </c>
      <c r="D5586" s="94">
        <f>IF(DATABASE!$X5584&lt;&gt;1,"",DATABASE!P5584)</f>
        <v/>
      </c>
      <c r="E5586" s="94">
        <f>IF(DATABASE!$X5584&lt;&gt;1,"",DATABASE!L5584)</f>
        <v/>
      </c>
      <c r="F5586" s="94">
        <f>IF(DATABASE!$X5584&lt;&gt;1,"",DATABASE!Q5584)</f>
        <v/>
      </c>
      <c r="G5586" s="94">
        <f>IF(DATABASE!$X5584&lt;&gt;1,"",DATABASE!C5584)</f>
        <v/>
      </c>
      <c r="H5586" s="94">
        <f>IF(DATABASE!$X5584&lt;&gt;1,"",DATABASE!D5584)</f>
        <v/>
      </c>
      <c r="I5586" s="93">
        <f>IF(DATABASE!$X5584&lt;&gt;1,"",DATABASE!S5584)</f>
        <v/>
      </c>
    </row>
    <row r="5587" ht="16.5" customHeight="1" s="111">
      <c r="A5587" s="92">
        <f>IF(DATABASE!$X5585&lt;&gt;1,"",DATABASE!B5585)</f>
        <v/>
      </c>
      <c r="B5587" s="93">
        <f>IF(DATABASE!$X5585&lt;&gt;1,"",DATABASE!M5585)</f>
        <v/>
      </c>
      <c r="C5587" s="94">
        <f>IF(DATABASE!$X5585&lt;&gt;1,"",DATABASE!A5585)</f>
        <v/>
      </c>
      <c r="D5587" s="94">
        <f>IF(DATABASE!$X5585&lt;&gt;1,"",DATABASE!P5585)</f>
        <v/>
      </c>
      <c r="E5587" s="94">
        <f>IF(DATABASE!$X5585&lt;&gt;1,"",DATABASE!L5585)</f>
        <v/>
      </c>
      <c r="F5587" s="94">
        <f>IF(DATABASE!$X5585&lt;&gt;1,"",DATABASE!Q5585)</f>
        <v/>
      </c>
      <c r="G5587" s="94">
        <f>IF(DATABASE!$X5585&lt;&gt;1,"",DATABASE!C5585)</f>
        <v/>
      </c>
      <c r="H5587" s="94">
        <f>IF(DATABASE!$X5585&lt;&gt;1,"",DATABASE!D5585)</f>
        <v/>
      </c>
      <c r="I5587" s="93">
        <f>IF(DATABASE!$X5585&lt;&gt;1,"",DATABASE!S5585)</f>
        <v/>
      </c>
    </row>
    <row r="5588" ht="16.5" customHeight="1" s="111">
      <c r="A5588" s="92">
        <f>IF(DATABASE!$X5586&lt;&gt;1,"",DATABASE!B5586)</f>
        <v/>
      </c>
      <c r="B5588" s="93">
        <f>IF(DATABASE!$X5586&lt;&gt;1,"",DATABASE!M5586)</f>
        <v/>
      </c>
      <c r="C5588" s="94">
        <f>IF(DATABASE!$X5586&lt;&gt;1,"",DATABASE!A5586)</f>
        <v/>
      </c>
      <c r="D5588" s="94">
        <f>IF(DATABASE!$X5586&lt;&gt;1,"",DATABASE!P5586)</f>
        <v/>
      </c>
      <c r="E5588" s="94">
        <f>IF(DATABASE!$X5586&lt;&gt;1,"",DATABASE!L5586)</f>
        <v/>
      </c>
      <c r="F5588" s="94">
        <f>IF(DATABASE!$X5586&lt;&gt;1,"",DATABASE!Q5586)</f>
        <v/>
      </c>
      <c r="G5588" s="94">
        <f>IF(DATABASE!$X5586&lt;&gt;1,"",DATABASE!C5586)</f>
        <v/>
      </c>
      <c r="H5588" s="94">
        <f>IF(DATABASE!$X5586&lt;&gt;1,"",DATABASE!D5586)</f>
        <v/>
      </c>
      <c r="I5588" s="93">
        <f>IF(DATABASE!$X5586&lt;&gt;1,"",DATABASE!S5586)</f>
        <v/>
      </c>
    </row>
    <row r="5589" ht="16.5" customHeight="1" s="111">
      <c r="A5589" s="92">
        <f>IF(DATABASE!$X5587&lt;&gt;1,"",DATABASE!B5587)</f>
        <v/>
      </c>
      <c r="B5589" s="93">
        <f>IF(DATABASE!$X5587&lt;&gt;1,"",DATABASE!M5587)</f>
        <v/>
      </c>
      <c r="C5589" s="94">
        <f>IF(DATABASE!$X5587&lt;&gt;1,"",DATABASE!A5587)</f>
        <v/>
      </c>
      <c r="D5589" s="94">
        <f>IF(DATABASE!$X5587&lt;&gt;1,"",DATABASE!P5587)</f>
        <v/>
      </c>
      <c r="E5589" s="94">
        <f>IF(DATABASE!$X5587&lt;&gt;1,"",DATABASE!L5587)</f>
        <v/>
      </c>
      <c r="F5589" s="94">
        <f>IF(DATABASE!$X5587&lt;&gt;1,"",DATABASE!Q5587)</f>
        <v/>
      </c>
      <c r="G5589" s="94">
        <f>IF(DATABASE!$X5587&lt;&gt;1,"",DATABASE!C5587)</f>
        <v/>
      </c>
      <c r="H5589" s="94">
        <f>IF(DATABASE!$X5587&lt;&gt;1,"",DATABASE!D5587)</f>
        <v/>
      </c>
      <c r="I5589" s="93">
        <f>IF(DATABASE!$X5587&lt;&gt;1,"",DATABASE!S5587)</f>
        <v/>
      </c>
    </row>
    <row r="5590" ht="16.5" customHeight="1" s="111">
      <c r="A5590" s="92">
        <f>IF(DATABASE!$X5588&lt;&gt;1,"",DATABASE!B5588)</f>
        <v/>
      </c>
      <c r="B5590" s="93">
        <f>IF(DATABASE!$X5588&lt;&gt;1,"",DATABASE!M5588)</f>
        <v/>
      </c>
      <c r="C5590" s="94">
        <f>IF(DATABASE!$X5588&lt;&gt;1,"",DATABASE!A5588)</f>
        <v/>
      </c>
      <c r="D5590" s="94">
        <f>IF(DATABASE!$X5588&lt;&gt;1,"",DATABASE!P5588)</f>
        <v/>
      </c>
      <c r="E5590" s="94">
        <f>IF(DATABASE!$X5588&lt;&gt;1,"",DATABASE!L5588)</f>
        <v/>
      </c>
      <c r="F5590" s="94">
        <f>IF(DATABASE!$X5588&lt;&gt;1,"",DATABASE!Q5588)</f>
        <v/>
      </c>
      <c r="G5590" s="94">
        <f>IF(DATABASE!$X5588&lt;&gt;1,"",DATABASE!C5588)</f>
        <v/>
      </c>
      <c r="H5590" s="94">
        <f>IF(DATABASE!$X5588&lt;&gt;1,"",DATABASE!D5588)</f>
        <v/>
      </c>
      <c r="I5590" s="93">
        <f>IF(DATABASE!$X5588&lt;&gt;1,"",DATABASE!S5588)</f>
        <v/>
      </c>
    </row>
    <row r="5591" ht="16.5" customHeight="1" s="111">
      <c r="A5591" s="92">
        <f>IF(DATABASE!$X5589&lt;&gt;1,"",DATABASE!B5589)</f>
        <v/>
      </c>
      <c r="B5591" s="93">
        <f>IF(DATABASE!$X5589&lt;&gt;1,"",DATABASE!M5589)</f>
        <v/>
      </c>
      <c r="C5591" s="94">
        <f>IF(DATABASE!$X5589&lt;&gt;1,"",DATABASE!A5589)</f>
        <v/>
      </c>
      <c r="D5591" s="94">
        <f>IF(DATABASE!$X5589&lt;&gt;1,"",DATABASE!P5589)</f>
        <v/>
      </c>
      <c r="E5591" s="94">
        <f>IF(DATABASE!$X5589&lt;&gt;1,"",DATABASE!L5589)</f>
        <v/>
      </c>
      <c r="F5591" s="94">
        <f>IF(DATABASE!$X5589&lt;&gt;1,"",DATABASE!Q5589)</f>
        <v/>
      </c>
      <c r="G5591" s="94">
        <f>IF(DATABASE!$X5589&lt;&gt;1,"",DATABASE!C5589)</f>
        <v/>
      </c>
      <c r="H5591" s="94">
        <f>IF(DATABASE!$X5589&lt;&gt;1,"",DATABASE!D5589)</f>
        <v/>
      </c>
      <c r="I5591" s="93">
        <f>IF(DATABASE!$X5589&lt;&gt;1,"",DATABASE!S5589)</f>
        <v/>
      </c>
    </row>
    <row r="5592" ht="16.5" customHeight="1" s="111">
      <c r="A5592" s="92">
        <f>IF(DATABASE!$X5590&lt;&gt;1,"",DATABASE!B5590)</f>
        <v/>
      </c>
      <c r="B5592" s="93">
        <f>IF(DATABASE!$X5590&lt;&gt;1,"",DATABASE!M5590)</f>
        <v/>
      </c>
      <c r="C5592" s="94">
        <f>IF(DATABASE!$X5590&lt;&gt;1,"",DATABASE!A5590)</f>
        <v/>
      </c>
      <c r="D5592" s="94">
        <f>IF(DATABASE!$X5590&lt;&gt;1,"",DATABASE!P5590)</f>
        <v/>
      </c>
      <c r="E5592" s="94">
        <f>IF(DATABASE!$X5590&lt;&gt;1,"",DATABASE!L5590)</f>
        <v/>
      </c>
      <c r="F5592" s="94">
        <f>IF(DATABASE!$X5590&lt;&gt;1,"",DATABASE!Q5590)</f>
        <v/>
      </c>
      <c r="G5592" s="94">
        <f>IF(DATABASE!$X5590&lt;&gt;1,"",DATABASE!C5590)</f>
        <v/>
      </c>
      <c r="H5592" s="94">
        <f>IF(DATABASE!$X5590&lt;&gt;1,"",DATABASE!D5590)</f>
        <v/>
      </c>
      <c r="I5592" s="93">
        <f>IF(DATABASE!$X5590&lt;&gt;1,"",DATABASE!S5590)</f>
        <v/>
      </c>
    </row>
    <row r="5593" ht="16.5" customHeight="1" s="111">
      <c r="A5593" s="92">
        <f>IF(DATABASE!$X5591&lt;&gt;1,"",DATABASE!B5591)</f>
        <v/>
      </c>
      <c r="B5593" s="93">
        <f>IF(DATABASE!$X5591&lt;&gt;1,"",DATABASE!M5591)</f>
        <v/>
      </c>
      <c r="C5593" s="94">
        <f>IF(DATABASE!$X5591&lt;&gt;1,"",DATABASE!A5591)</f>
        <v/>
      </c>
      <c r="D5593" s="94">
        <f>IF(DATABASE!$X5591&lt;&gt;1,"",DATABASE!P5591)</f>
        <v/>
      </c>
      <c r="E5593" s="94">
        <f>IF(DATABASE!$X5591&lt;&gt;1,"",DATABASE!L5591)</f>
        <v/>
      </c>
      <c r="F5593" s="94">
        <f>IF(DATABASE!$X5591&lt;&gt;1,"",DATABASE!Q5591)</f>
        <v/>
      </c>
      <c r="G5593" s="94">
        <f>IF(DATABASE!$X5591&lt;&gt;1,"",DATABASE!C5591)</f>
        <v/>
      </c>
      <c r="H5593" s="94">
        <f>IF(DATABASE!$X5591&lt;&gt;1,"",DATABASE!D5591)</f>
        <v/>
      </c>
      <c r="I5593" s="93">
        <f>IF(DATABASE!$X5591&lt;&gt;1,"",DATABASE!S5591)</f>
        <v/>
      </c>
    </row>
    <row r="5594" ht="16.5" customHeight="1" s="111">
      <c r="A5594" s="92">
        <f>IF(DATABASE!$X5592&lt;&gt;1,"",DATABASE!B5592)</f>
        <v/>
      </c>
      <c r="B5594" s="93">
        <f>IF(DATABASE!$X5592&lt;&gt;1,"",DATABASE!M5592)</f>
        <v/>
      </c>
      <c r="C5594" s="94">
        <f>IF(DATABASE!$X5592&lt;&gt;1,"",DATABASE!A5592)</f>
        <v/>
      </c>
      <c r="D5594" s="94">
        <f>IF(DATABASE!$X5592&lt;&gt;1,"",DATABASE!P5592)</f>
        <v/>
      </c>
      <c r="E5594" s="94">
        <f>IF(DATABASE!$X5592&lt;&gt;1,"",DATABASE!L5592)</f>
        <v/>
      </c>
      <c r="F5594" s="94">
        <f>IF(DATABASE!$X5592&lt;&gt;1,"",DATABASE!Q5592)</f>
        <v/>
      </c>
      <c r="G5594" s="94">
        <f>IF(DATABASE!$X5592&lt;&gt;1,"",DATABASE!C5592)</f>
        <v/>
      </c>
      <c r="H5594" s="94">
        <f>IF(DATABASE!$X5592&lt;&gt;1,"",DATABASE!D5592)</f>
        <v/>
      </c>
      <c r="I5594" s="93">
        <f>IF(DATABASE!$X5592&lt;&gt;1,"",DATABASE!S5592)</f>
        <v/>
      </c>
    </row>
    <row r="5595" ht="16.5" customHeight="1" s="111">
      <c r="A5595" s="92">
        <f>IF(DATABASE!$X5593&lt;&gt;1,"",DATABASE!B5593)</f>
        <v/>
      </c>
      <c r="B5595" s="93">
        <f>IF(DATABASE!$X5593&lt;&gt;1,"",DATABASE!M5593)</f>
        <v/>
      </c>
      <c r="C5595" s="94">
        <f>IF(DATABASE!$X5593&lt;&gt;1,"",DATABASE!A5593)</f>
        <v/>
      </c>
      <c r="D5595" s="94">
        <f>IF(DATABASE!$X5593&lt;&gt;1,"",DATABASE!P5593)</f>
        <v/>
      </c>
      <c r="E5595" s="94">
        <f>IF(DATABASE!$X5593&lt;&gt;1,"",DATABASE!L5593)</f>
        <v/>
      </c>
      <c r="F5595" s="94">
        <f>IF(DATABASE!$X5593&lt;&gt;1,"",DATABASE!Q5593)</f>
        <v/>
      </c>
      <c r="G5595" s="94">
        <f>IF(DATABASE!$X5593&lt;&gt;1,"",DATABASE!C5593)</f>
        <v/>
      </c>
      <c r="H5595" s="94">
        <f>IF(DATABASE!$X5593&lt;&gt;1,"",DATABASE!D5593)</f>
        <v/>
      </c>
      <c r="I5595" s="93">
        <f>IF(DATABASE!$X5593&lt;&gt;1,"",DATABASE!S5593)</f>
        <v/>
      </c>
    </row>
    <row r="5596" ht="16.5" customHeight="1" s="111">
      <c r="A5596" s="92">
        <f>IF(DATABASE!$X5594&lt;&gt;1,"",DATABASE!B5594)</f>
        <v/>
      </c>
      <c r="B5596" s="93">
        <f>IF(DATABASE!$X5594&lt;&gt;1,"",DATABASE!M5594)</f>
        <v/>
      </c>
      <c r="C5596" s="94">
        <f>IF(DATABASE!$X5594&lt;&gt;1,"",DATABASE!A5594)</f>
        <v/>
      </c>
      <c r="D5596" s="94">
        <f>IF(DATABASE!$X5594&lt;&gt;1,"",DATABASE!P5594)</f>
        <v/>
      </c>
      <c r="E5596" s="94">
        <f>IF(DATABASE!$X5594&lt;&gt;1,"",DATABASE!L5594)</f>
        <v/>
      </c>
      <c r="F5596" s="94">
        <f>IF(DATABASE!$X5594&lt;&gt;1,"",DATABASE!Q5594)</f>
        <v/>
      </c>
      <c r="G5596" s="94">
        <f>IF(DATABASE!$X5594&lt;&gt;1,"",DATABASE!C5594)</f>
        <v/>
      </c>
      <c r="H5596" s="94">
        <f>IF(DATABASE!$X5594&lt;&gt;1,"",DATABASE!D5594)</f>
        <v/>
      </c>
      <c r="I5596" s="93">
        <f>IF(DATABASE!$X5594&lt;&gt;1,"",DATABASE!S5594)</f>
        <v/>
      </c>
    </row>
    <row r="5597" ht="16.5" customHeight="1" s="111">
      <c r="A5597" s="92">
        <f>IF(DATABASE!$X5595&lt;&gt;1,"",DATABASE!B5595)</f>
        <v/>
      </c>
      <c r="B5597" s="93">
        <f>IF(DATABASE!$X5595&lt;&gt;1,"",DATABASE!M5595)</f>
        <v/>
      </c>
      <c r="C5597" s="94">
        <f>IF(DATABASE!$X5595&lt;&gt;1,"",DATABASE!A5595)</f>
        <v/>
      </c>
      <c r="D5597" s="94">
        <f>IF(DATABASE!$X5595&lt;&gt;1,"",DATABASE!P5595)</f>
        <v/>
      </c>
      <c r="E5597" s="94">
        <f>IF(DATABASE!$X5595&lt;&gt;1,"",DATABASE!L5595)</f>
        <v/>
      </c>
      <c r="F5597" s="94">
        <f>IF(DATABASE!$X5595&lt;&gt;1,"",DATABASE!Q5595)</f>
        <v/>
      </c>
      <c r="G5597" s="94">
        <f>IF(DATABASE!$X5595&lt;&gt;1,"",DATABASE!C5595)</f>
        <v/>
      </c>
      <c r="H5597" s="94">
        <f>IF(DATABASE!$X5595&lt;&gt;1,"",DATABASE!D5595)</f>
        <v/>
      </c>
      <c r="I5597" s="93">
        <f>IF(DATABASE!$X5595&lt;&gt;1,"",DATABASE!S5595)</f>
        <v/>
      </c>
    </row>
    <row r="5598" ht="16.5" customHeight="1" s="111">
      <c r="A5598" s="92">
        <f>IF(DATABASE!$X5596&lt;&gt;1,"",DATABASE!B5596)</f>
        <v/>
      </c>
      <c r="B5598" s="93">
        <f>IF(DATABASE!$X5596&lt;&gt;1,"",DATABASE!M5596)</f>
        <v/>
      </c>
      <c r="C5598" s="94">
        <f>IF(DATABASE!$X5596&lt;&gt;1,"",DATABASE!A5596)</f>
        <v/>
      </c>
      <c r="D5598" s="94">
        <f>IF(DATABASE!$X5596&lt;&gt;1,"",DATABASE!P5596)</f>
        <v/>
      </c>
      <c r="E5598" s="94">
        <f>IF(DATABASE!$X5596&lt;&gt;1,"",DATABASE!L5596)</f>
        <v/>
      </c>
      <c r="F5598" s="94">
        <f>IF(DATABASE!$X5596&lt;&gt;1,"",DATABASE!Q5596)</f>
        <v/>
      </c>
      <c r="G5598" s="94">
        <f>IF(DATABASE!$X5596&lt;&gt;1,"",DATABASE!C5596)</f>
        <v/>
      </c>
      <c r="H5598" s="94">
        <f>IF(DATABASE!$X5596&lt;&gt;1,"",DATABASE!D5596)</f>
        <v/>
      </c>
      <c r="I5598" s="93">
        <f>IF(DATABASE!$X5596&lt;&gt;1,"",DATABASE!S5596)</f>
        <v/>
      </c>
    </row>
    <row r="5599" ht="16.5" customHeight="1" s="111">
      <c r="A5599" s="92">
        <f>IF(DATABASE!$X5597&lt;&gt;1,"",DATABASE!B5597)</f>
        <v/>
      </c>
      <c r="B5599" s="93">
        <f>IF(DATABASE!$X5597&lt;&gt;1,"",DATABASE!M5597)</f>
        <v/>
      </c>
      <c r="C5599" s="94">
        <f>IF(DATABASE!$X5597&lt;&gt;1,"",DATABASE!A5597)</f>
        <v/>
      </c>
      <c r="D5599" s="94">
        <f>IF(DATABASE!$X5597&lt;&gt;1,"",DATABASE!P5597)</f>
        <v/>
      </c>
      <c r="E5599" s="94">
        <f>IF(DATABASE!$X5597&lt;&gt;1,"",DATABASE!L5597)</f>
        <v/>
      </c>
      <c r="F5599" s="94">
        <f>IF(DATABASE!$X5597&lt;&gt;1,"",DATABASE!Q5597)</f>
        <v/>
      </c>
      <c r="G5599" s="94">
        <f>IF(DATABASE!$X5597&lt;&gt;1,"",DATABASE!C5597)</f>
        <v/>
      </c>
      <c r="H5599" s="94">
        <f>IF(DATABASE!$X5597&lt;&gt;1,"",DATABASE!D5597)</f>
        <v/>
      </c>
      <c r="I5599" s="93">
        <f>IF(DATABASE!$X5597&lt;&gt;1,"",DATABASE!S5597)</f>
        <v/>
      </c>
    </row>
    <row r="5600" ht="16.5" customHeight="1" s="111">
      <c r="A5600" s="92">
        <f>IF(DATABASE!$X5598&lt;&gt;1,"",DATABASE!B5598)</f>
        <v/>
      </c>
      <c r="B5600" s="93">
        <f>IF(DATABASE!$X5598&lt;&gt;1,"",DATABASE!M5598)</f>
        <v/>
      </c>
      <c r="C5600" s="94">
        <f>IF(DATABASE!$X5598&lt;&gt;1,"",DATABASE!A5598)</f>
        <v/>
      </c>
      <c r="D5600" s="94">
        <f>IF(DATABASE!$X5598&lt;&gt;1,"",DATABASE!P5598)</f>
        <v/>
      </c>
      <c r="E5600" s="94">
        <f>IF(DATABASE!$X5598&lt;&gt;1,"",DATABASE!L5598)</f>
        <v/>
      </c>
      <c r="F5600" s="94">
        <f>IF(DATABASE!$X5598&lt;&gt;1,"",DATABASE!Q5598)</f>
        <v/>
      </c>
      <c r="G5600" s="94">
        <f>IF(DATABASE!$X5598&lt;&gt;1,"",DATABASE!C5598)</f>
        <v/>
      </c>
      <c r="H5600" s="94">
        <f>IF(DATABASE!$X5598&lt;&gt;1,"",DATABASE!D5598)</f>
        <v/>
      </c>
      <c r="I5600" s="93">
        <f>IF(DATABASE!$X5598&lt;&gt;1,"",DATABASE!S5598)</f>
        <v/>
      </c>
    </row>
    <row r="5601" ht="16.5" customHeight="1" s="111">
      <c r="A5601" s="92">
        <f>IF(DATABASE!$X5599&lt;&gt;1,"",DATABASE!B5599)</f>
        <v/>
      </c>
      <c r="B5601" s="93">
        <f>IF(DATABASE!$X5599&lt;&gt;1,"",DATABASE!M5599)</f>
        <v/>
      </c>
      <c r="C5601" s="94">
        <f>IF(DATABASE!$X5599&lt;&gt;1,"",DATABASE!A5599)</f>
        <v/>
      </c>
      <c r="D5601" s="94">
        <f>IF(DATABASE!$X5599&lt;&gt;1,"",DATABASE!P5599)</f>
        <v/>
      </c>
      <c r="E5601" s="94">
        <f>IF(DATABASE!$X5599&lt;&gt;1,"",DATABASE!L5599)</f>
        <v/>
      </c>
      <c r="F5601" s="94">
        <f>IF(DATABASE!$X5599&lt;&gt;1,"",DATABASE!Q5599)</f>
        <v/>
      </c>
      <c r="G5601" s="94">
        <f>IF(DATABASE!$X5599&lt;&gt;1,"",DATABASE!C5599)</f>
        <v/>
      </c>
      <c r="H5601" s="94">
        <f>IF(DATABASE!$X5599&lt;&gt;1,"",DATABASE!D5599)</f>
        <v/>
      </c>
      <c r="I5601" s="93">
        <f>IF(DATABASE!$X5599&lt;&gt;1,"",DATABASE!S5599)</f>
        <v/>
      </c>
    </row>
    <row r="5602" ht="16.5" customHeight="1" s="111">
      <c r="A5602" s="92">
        <f>IF(DATABASE!$X5600&lt;&gt;1,"",DATABASE!B5600)</f>
        <v/>
      </c>
      <c r="B5602" s="93">
        <f>IF(DATABASE!$X5600&lt;&gt;1,"",DATABASE!M5600)</f>
        <v/>
      </c>
      <c r="C5602" s="94">
        <f>IF(DATABASE!$X5600&lt;&gt;1,"",DATABASE!A5600)</f>
        <v/>
      </c>
      <c r="D5602" s="94">
        <f>IF(DATABASE!$X5600&lt;&gt;1,"",DATABASE!P5600)</f>
        <v/>
      </c>
      <c r="E5602" s="94">
        <f>IF(DATABASE!$X5600&lt;&gt;1,"",DATABASE!L5600)</f>
        <v/>
      </c>
      <c r="F5602" s="94">
        <f>IF(DATABASE!$X5600&lt;&gt;1,"",DATABASE!Q5600)</f>
        <v/>
      </c>
      <c r="G5602" s="94">
        <f>IF(DATABASE!$X5600&lt;&gt;1,"",DATABASE!C5600)</f>
        <v/>
      </c>
      <c r="H5602" s="94">
        <f>IF(DATABASE!$X5600&lt;&gt;1,"",DATABASE!D5600)</f>
        <v/>
      </c>
      <c r="I5602" s="93">
        <f>IF(DATABASE!$X5600&lt;&gt;1,"",DATABASE!S5600)</f>
        <v/>
      </c>
    </row>
    <row r="5603" ht="16.5" customHeight="1" s="111">
      <c r="A5603" s="92">
        <f>IF(DATABASE!$X5601&lt;&gt;1,"",DATABASE!B5601)</f>
        <v/>
      </c>
      <c r="B5603" s="93">
        <f>IF(DATABASE!$X5601&lt;&gt;1,"",DATABASE!M5601)</f>
        <v/>
      </c>
      <c r="C5603" s="94">
        <f>IF(DATABASE!$X5601&lt;&gt;1,"",DATABASE!A5601)</f>
        <v/>
      </c>
      <c r="D5603" s="94">
        <f>IF(DATABASE!$X5601&lt;&gt;1,"",DATABASE!P5601)</f>
        <v/>
      </c>
      <c r="E5603" s="94">
        <f>IF(DATABASE!$X5601&lt;&gt;1,"",DATABASE!L5601)</f>
        <v/>
      </c>
      <c r="F5603" s="94">
        <f>IF(DATABASE!$X5601&lt;&gt;1,"",DATABASE!Q5601)</f>
        <v/>
      </c>
      <c r="G5603" s="94">
        <f>IF(DATABASE!$X5601&lt;&gt;1,"",DATABASE!C5601)</f>
        <v/>
      </c>
      <c r="H5603" s="94">
        <f>IF(DATABASE!$X5601&lt;&gt;1,"",DATABASE!D5601)</f>
        <v/>
      </c>
      <c r="I5603" s="93">
        <f>IF(DATABASE!$X5601&lt;&gt;1,"",DATABASE!S5601)</f>
        <v/>
      </c>
    </row>
    <row r="5604" ht="16.5" customHeight="1" s="111">
      <c r="A5604" s="92">
        <f>IF(DATABASE!$X5602&lt;&gt;1,"",DATABASE!B5602)</f>
        <v/>
      </c>
      <c r="B5604" s="93">
        <f>IF(DATABASE!$X5602&lt;&gt;1,"",DATABASE!M5602)</f>
        <v/>
      </c>
      <c r="C5604" s="94">
        <f>IF(DATABASE!$X5602&lt;&gt;1,"",DATABASE!A5602)</f>
        <v/>
      </c>
      <c r="D5604" s="94">
        <f>IF(DATABASE!$X5602&lt;&gt;1,"",DATABASE!P5602)</f>
        <v/>
      </c>
      <c r="E5604" s="94">
        <f>IF(DATABASE!$X5602&lt;&gt;1,"",DATABASE!L5602)</f>
        <v/>
      </c>
      <c r="F5604" s="94">
        <f>IF(DATABASE!$X5602&lt;&gt;1,"",DATABASE!Q5602)</f>
        <v/>
      </c>
      <c r="G5604" s="94">
        <f>IF(DATABASE!$X5602&lt;&gt;1,"",DATABASE!C5602)</f>
        <v/>
      </c>
      <c r="H5604" s="94">
        <f>IF(DATABASE!$X5602&lt;&gt;1,"",DATABASE!D5602)</f>
        <v/>
      </c>
      <c r="I5604" s="93">
        <f>IF(DATABASE!$X5602&lt;&gt;1,"",DATABASE!S5602)</f>
        <v/>
      </c>
    </row>
    <row r="5605" ht="16.5" customHeight="1" s="111">
      <c r="A5605" s="92">
        <f>IF(DATABASE!$X5603&lt;&gt;1,"",DATABASE!B5603)</f>
        <v/>
      </c>
      <c r="B5605" s="93">
        <f>IF(DATABASE!$X5603&lt;&gt;1,"",DATABASE!M5603)</f>
        <v/>
      </c>
      <c r="C5605" s="94">
        <f>IF(DATABASE!$X5603&lt;&gt;1,"",DATABASE!A5603)</f>
        <v/>
      </c>
      <c r="D5605" s="94">
        <f>IF(DATABASE!$X5603&lt;&gt;1,"",DATABASE!P5603)</f>
        <v/>
      </c>
      <c r="E5605" s="94">
        <f>IF(DATABASE!$X5603&lt;&gt;1,"",DATABASE!L5603)</f>
        <v/>
      </c>
      <c r="F5605" s="94">
        <f>IF(DATABASE!$X5603&lt;&gt;1,"",DATABASE!Q5603)</f>
        <v/>
      </c>
      <c r="G5605" s="94">
        <f>IF(DATABASE!$X5603&lt;&gt;1,"",DATABASE!C5603)</f>
        <v/>
      </c>
      <c r="H5605" s="94">
        <f>IF(DATABASE!$X5603&lt;&gt;1,"",DATABASE!D5603)</f>
        <v/>
      </c>
      <c r="I5605" s="93">
        <f>IF(DATABASE!$X5603&lt;&gt;1,"",DATABASE!S5603)</f>
        <v/>
      </c>
    </row>
    <row r="5606" ht="16.5" customHeight="1" s="111">
      <c r="A5606" s="92">
        <f>IF(DATABASE!$X5604&lt;&gt;1,"",DATABASE!B5604)</f>
        <v/>
      </c>
      <c r="B5606" s="93">
        <f>IF(DATABASE!$X5604&lt;&gt;1,"",DATABASE!M5604)</f>
        <v/>
      </c>
      <c r="C5606" s="94">
        <f>IF(DATABASE!$X5604&lt;&gt;1,"",DATABASE!A5604)</f>
        <v/>
      </c>
      <c r="D5606" s="94">
        <f>IF(DATABASE!$X5604&lt;&gt;1,"",DATABASE!P5604)</f>
        <v/>
      </c>
      <c r="E5606" s="94">
        <f>IF(DATABASE!$X5604&lt;&gt;1,"",DATABASE!L5604)</f>
        <v/>
      </c>
      <c r="F5606" s="94">
        <f>IF(DATABASE!$X5604&lt;&gt;1,"",DATABASE!Q5604)</f>
        <v/>
      </c>
      <c r="G5606" s="94">
        <f>IF(DATABASE!$X5604&lt;&gt;1,"",DATABASE!C5604)</f>
        <v/>
      </c>
      <c r="H5606" s="94">
        <f>IF(DATABASE!$X5604&lt;&gt;1,"",DATABASE!D5604)</f>
        <v/>
      </c>
      <c r="I5606" s="93">
        <f>IF(DATABASE!$X5604&lt;&gt;1,"",DATABASE!S5604)</f>
        <v/>
      </c>
    </row>
    <row r="5607" ht="16.5" customHeight="1" s="111">
      <c r="A5607" s="92">
        <f>IF(DATABASE!$X5605&lt;&gt;1,"",DATABASE!B5605)</f>
        <v/>
      </c>
      <c r="B5607" s="93">
        <f>IF(DATABASE!$X5605&lt;&gt;1,"",DATABASE!M5605)</f>
        <v/>
      </c>
      <c r="C5607" s="94">
        <f>IF(DATABASE!$X5605&lt;&gt;1,"",DATABASE!A5605)</f>
        <v/>
      </c>
      <c r="D5607" s="94">
        <f>IF(DATABASE!$X5605&lt;&gt;1,"",DATABASE!P5605)</f>
        <v/>
      </c>
      <c r="E5607" s="94">
        <f>IF(DATABASE!$X5605&lt;&gt;1,"",DATABASE!L5605)</f>
        <v/>
      </c>
      <c r="F5607" s="94">
        <f>IF(DATABASE!$X5605&lt;&gt;1,"",DATABASE!Q5605)</f>
        <v/>
      </c>
      <c r="G5607" s="94">
        <f>IF(DATABASE!$X5605&lt;&gt;1,"",DATABASE!C5605)</f>
        <v/>
      </c>
      <c r="H5607" s="94">
        <f>IF(DATABASE!$X5605&lt;&gt;1,"",DATABASE!D5605)</f>
        <v/>
      </c>
      <c r="I5607" s="93">
        <f>IF(DATABASE!$X5605&lt;&gt;1,"",DATABASE!S5605)</f>
        <v/>
      </c>
    </row>
    <row r="5608" ht="16.5" customHeight="1" s="111">
      <c r="A5608" s="92">
        <f>IF(DATABASE!$X5606&lt;&gt;1,"",DATABASE!B5606)</f>
        <v/>
      </c>
      <c r="B5608" s="93">
        <f>IF(DATABASE!$X5606&lt;&gt;1,"",DATABASE!M5606)</f>
        <v/>
      </c>
      <c r="C5608" s="94">
        <f>IF(DATABASE!$X5606&lt;&gt;1,"",DATABASE!A5606)</f>
        <v/>
      </c>
      <c r="D5608" s="94">
        <f>IF(DATABASE!$X5606&lt;&gt;1,"",DATABASE!P5606)</f>
        <v/>
      </c>
      <c r="E5608" s="94">
        <f>IF(DATABASE!$X5606&lt;&gt;1,"",DATABASE!L5606)</f>
        <v/>
      </c>
      <c r="F5608" s="94">
        <f>IF(DATABASE!$X5606&lt;&gt;1,"",DATABASE!Q5606)</f>
        <v/>
      </c>
      <c r="G5608" s="94">
        <f>IF(DATABASE!$X5606&lt;&gt;1,"",DATABASE!C5606)</f>
        <v/>
      </c>
      <c r="H5608" s="94">
        <f>IF(DATABASE!$X5606&lt;&gt;1,"",DATABASE!D5606)</f>
        <v/>
      </c>
      <c r="I5608" s="93">
        <f>IF(DATABASE!$X5606&lt;&gt;1,"",DATABASE!S5606)</f>
        <v/>
      </c>
    </row>
    <row r="5609" ht="16.5" customHeight="1" s="111">
      <c r="A5609" s="92">
        <f>IF(DATABASE!$X5607&lt;&gt;1,"",DATABASE!B5607)</f>
        <v/>
      </c>
      <c r="B5609" s="93">
        <f>IF(DATABASE!$X5607&lt;&gt;1,"",DATABASE!M5607)</f>
        <v/>
      </c>
      <c r="C5609" s="94">
        <f>IF(DATABASE!$X5607&lt;&gt;1,"",DATABASE!A5607)</f>
        <v/>
      </c>
      <c r="D5609" s="94">
        <f>IF(DATABASE!$X5607&lt;&gt;1,"",DATABASE!P5607)</f>
        <v/>
      </c>
      <c r="E5609" s="94">
        <f>IF(DATABASE!$X5607&lt;&gt;1,"",DATABASE!L5607)</f>
        <v/>
      </c>
      <c r="F5609" s="94">
        <f>IF(DATABASE!$X5607&lt;&gt;1,"",DATABASE!Q5607)</f>
        <v/>
      </c>
      <c r="G5609" s="94">
        <f>IF(DATABASE!$X5607&lt;&gt;1,"",DATABASE!C5607)</f>
        <v/>
      </c>
      <c r="H5609" s="94">
        <f>IF(DATABASE!$X5607&lt;&gt;1,"",DATABASE!D5607)</f>
        <v/>
      </c>
      <c r="I5609" s="93">
        <f>IF(DATABASE!$X5607&lt;&gt;1,"",DATABASE!S5607)</f>
        <v/>
      </c>
    </row>
    <row r="5610" ht="16.5" customHeight="1" s="111">
      <c r="A5610" s="92">
        <f>IF(DATABASE!$X5608&lt;&gt;1,"",DATABASE!B5608)</f>
        <v/>
      </c>
      <c r="B5610" s="93">
        <f>IF(DATABASE!$X5608&lt;&gt;1,"",DATABASE!M5608)</f>
        <v/>
      </c>
      <c r="C5610" s="94">
        <f>IF(DATABASE!$X5608&lt;&gt;1,"",DATABASE!A5608)</f>
        <v/>
      </c>
      <c r="D5610" s="94">
        <f>IF(DATABASE!$X5608&lt;&gt;1,"",DATABASE!P5608)</f>
        <v/>
      </c>
      <c r="E5610" s="94">
        <f>IF(DATABASE!$X5608&lt;&gt;1,"",DATABASE!L5608)</f>
        <v/>
      </c>
      <c r="F5610" s="94">
        <f>IF(DATABASE!$X5608&lt;&gt;1,"",DATABASE!Q5608)</f>
        <v/>
      </c>
      <c r="G5610" s="94">
        <f>IF(DATABASE!$X5608&lt;&gt;1,"",DATABASE!C5608)</f>
        <v/>
      </c>
      <c r="H5610" s="94">
        <f>IF(DATABASE!$X5608&lt;&gt;1,"",DATABASE!D5608)</f>
        <v/>
      </c>
      <c r="I5610" s="93">
        <f>IF(DATABASE!$X5608&lt;&gt;1,"",DATABASE!S5608)</f>
        <v/>
      </c>
    </row>
    <row r="5611" ht="16.5" customHeight="1" s="111">
      <c r="A5611" s="92">
        <f>IF(DATABASE!$X5609&lt;&gt;1,"",DATABASE!B5609)</f>
        <v/>
      </c>
      <c r="B5611" s="93">
        <f>IF(DATABASE!$X5609&lt;&gt;1,"",DATABASE!M5609)</f>
        <v/>
      </c>
      <c r="C5611" s="94">
        <f>IF(DATABASE!$X5609&lt;&gt;1,"",DATABASE!A5609)</f>
        <v/>
      </c>
      <c r="D5611" s="94">
        <f>IF(DATABASE!$X5609&lt;&gt;1,"",DATABASE!P5609)</f>
        <v/>
      </c>
      <c r="E5611" s="94">
        <f>IF(DATABASE!$X5609&lt;&gt;1,"",DATABASE!L5609)</f>
        <v/>
      </c>
      <c r="F5611" s="94">
        <f>IF(DATABASE!$X5609&lt;&gt;1,"",DATABASE!Q5609)</f>
        <v/>
      </c>
      <c r="G5611" s="94">
        <f>IF(DATABASE!$X5609&lt;&gt;1,"",DATABASE!C5609)</f>
        <v/>
      </c>
      <c r="H5611" s="94">
        <f>IF(DATABASE!$X5609&lt;&gt;1,"",DATABASE!D5609)</f>
        <v/>
      </c>
      <c r="I5611" s="93">
        <f>IF(DATABASE!$X5609&lt;&gt;1,"",DATABASE!S5609)</f>
        <v/>
      </c>
    </row>
    <row r="5612" ht="16.5" customHeight="1" s="111">
      <c r="A5612" s="92">
        <f>IF(DATABASE!$X5610&lt;&gt;1,"",DATABASE!B5610)</f>
        <v/>
      </c>
      <c r="B5612" s="93">
        <f>IF(DATABASE!$X5610&lt;&gt;1,"",DATABASE!M5610)</f>
        <v/>
      </c>
      <c r="C5612" s="94">
        <f>IF(DATABASE!$X5610&lt;&gt;1,"",DATABASE!A5610)</f>
        <v/>
      </c>
      <c r="D5612" s="94">
        <f>IF(DATABASE!$X5610&lt;&gt;1,"",DATABASE!P5610)</f>
        <v/>
      </c>
      <c r="E5612" s="94">
        <f>IF(DATABASE!$X5610&lt;&gt;1,"",DATABASE!L5610)</f>
        <v/>
      </c>
      <c r="F5612" s="94">
        <f>IF(DATABASE!$X5610&lt;&gt;1,"",DATABASE!Q5610)</f>
        <v/>
      </c>
      <c r="G5612" s="94">
        <f>IF(DATABASE!$X5610&lt;&gt;1,"",DATABASE!C5610)</f>
        <v/>
      </c>
      <c r="H5612" s="94">
        <f>IF(DATABASE!$X5610&lt;&gt;1,"",DATABASE!D5610)</f>
        <v/>
      </c>
      <c r="I5612" s="93">
        <f>IF(DATABASE!$X5610&lt;&gt;1,"",DATABASE!S5610)</f>
        <v/>
      </c>
    </row>
    <row r="5613" ht="16.5" customHeight="1" s="111">
      <c r="A5613" s="92">
        <f>IF(DATABASE!$X5611&lt;&gt;1,"",DATABASE!B5611)</f>
        <v/>
      </c>
      <c r="B5613" s="93">
        <f>IF(DATABASE!$X5611&lt;&gt;1,"",DATABASE!M5611)</f>
        <v/>
      </c>
      <c r="C5613" s="94">
        <f>IF(DATABASE!$X5611&lt;&gt;1,"",DATABASE!A5611)</f>
        <v/>
      </c>
      <c r="D5613" s="94">
        <f>IF(DATABASE!$X5611&lt;&gt;1,"",DATABASE!P5611)</f>
        <v/>
      </c>
      <c r="E5613" s="94">
        <f>IF(DATABASE!$X5611&lt;&gt;1,"",DATABASE!L5611)</f>
        <v/>
      </c>
      <c r="F5613" s="94">
        <f>IF(DATABASE!$X5611&lt;&gt;1,"",DATABASE!Q5611)</f>
        <v/>
      </c>
      <c r="G5613" s="94">
        <f>IF(DATABASE!$X5611&lt;&gt;1,"",DATABASE!C5611)</f>
        <v/>
      </c>
      <c r="H5613" s="94">
        <f>IF(DATABASE!$X5611&lt;&gt;1,"",DATABASE!D5611)</f>
        <v/>
      </c>
      <c r="I5613" s="93">
        <f>IF(DATABASE!$X5611&lt;&gt;1,"",DATABASE!S5611)</f>
        <v/>
      </c>
    </row>
    <row r="5614" ht="16.5" customHeight="1" s="111">
      <c r="A5614" s="92">
        <f>IF(DATABASE!$X5612&lt;&gt;1,"",DATABASE!B5612)</f>
        <v/>
      </c>
      <c r="B5614" s="93">
        <f>IF(DATABASE!$X5612&lt;&gt;1,"",DATABASE!M5612)</f>
        <v/>
      </c>
      <c r="C5614" s="94">
        <f>IF(DATABASE!$X5612&lt;&gt;1,"",DATABASE!A5612)</f>
        <v/>
      </c>
      <c r="D5614" s="94">
        <f>IF(DATABASE!$X5612&lt;&gt;1,"",DATABASE!P5612)</f>
        <v/>
      </c>
      <c r="E5614" s="94">
        <f>IF(DATABASE!$X5612&lt;&gt;1,"",DATABASE!L5612)</f>
        <v/>
      </c>
      <c r="F5614" s="94">
        <f>IF(DATABASE!$X5612&lt;&gt;1,"",DATABASE!Q5612)</f>
        <v/>
      </c>
      <c r="G5614" s="94">
        <f>IF(DATABASE!$X5612&lt;&gt;1,"",DATABASE!C5612)</f>
        <v/>
      </c>
      <c r="H5614" s="94">
        <f>IF(DATABASE!$X5612&lt;&gt;1,"",DATABASE!D5612)</f>
        <v/>
      </c>
      <c r="I5614" s="93">
        <f>IF(DATABASE!$X5612&lt;&gt;1,"",DATABASE!S5612)</f>
        <v/>
      </c>
    </row>
    <row r="5615" ht="16.5" customHeight="1" s="111">
      <c r="A5615" s="92">
        <f>IF(DATABASE!$X5613&lt;&gt;1,"",DATABASE!B5613)</f>
        <v/>
      </c>
      <c r="B5615" s="93">
        <f>IF(DATABASE!$X5613&lt;&gt;1,"",DATABASE!M5613)</f>
        <v/>
      </c>
      <c r="C5615" s="94">
        <f>IF(DATABASE!$X5613&lt;&gt;1,"",DATABASE!A5613)</f>
        <v/>
      </c>
      <c r="D5615" s="94">
        <f>IF(DATABASE!$X5613&lt;&gt;1,"",DATABASE!P5613)</f>
        <v/>
      </c>
      <c r="E5615" s="94">
        <f>IF(DATABASE!$X5613&lt;&gt;1,"",DATABASE!L5613)</f>
        <v/>
      </c>
      <c r="F5615" s="94">
        <f>IF(DATABASE!$X5613&lt;&gt;1,"",DATABASE!Q5613)</f>
        <v/>
      </c>
      <c r="G5615" s="94">
        <f>IF(DATABASE!$X5613&lt;&gt;1,"",DATABASE!C5613)</f>
        <v/>
      </c>
      <c r="H5615" s="94">
        <f>IF(DATABASE!$X5613&lt;&gt;1,"",DATABASE!D5613)</f>
        <v/>
      </c>
      <c r="I5615" s="93">
        <f>IF(DATABASE!$X5613&lt;&gt;1,"",DATABASE!S5613)</f>
        <v/>
      </c>
    </row>
    <row r="5616" ht="16.5" customHeight="1" s="111">
      <c r="A5616" s="92">
        <f>IF(DATABASE!$X5614&lt;&gt;1,"",DATABASE!B5614)</f>
        <v/>
      </c>
      <c r="B5616" s="93">
        <f>IF(DATABASE!$X5614&lt;&gt;1,"",DATABASE!M5614)</f>
        <v/>
      </c>
      <c r="C5616" s="94">
        <f>IF(DATABASE!$X5614&lt;&gt;1,"",DATABASE!A5614)</f>
        <v/>
      </c>
      <c r="D5616" s="94">
        <f>IF(DATABASE!$X5614&lt;&gt;1,"",DATABASE!P5614)</f>
        <v/>
      </c>
      <c r="E5616" s="94">
        <f>IF(DATABASE!$X5614&lt;&gt;1,"",DATABASE!L5614)</f>
        <v/>
      </c>
      <c r="F5616" s="94">
        <f>IF(DATABASE!$X5614&lt;&gt;1,"",DATABASE!Q5614)</f>
        <v/>
      </c>
      <c r="G5616" s="94">
        <f>IF(DATABASE!$X5614&lt;&gt;1,"",DATABASE!C5614)</f>
        <v/>
      </c>
      <c r="H5616" s="94">
        <f>IF(DATABASE!$X5614&lt;&gt;1,"",DATABASE!D5614)</f>
        <v/>
      </c>
      <c r="I5616" s="93">
        <f>IF(DATABASE!$X5614&lt;&gt;1,"",DATABASE!S5614)</f>
        <v/>
      </c>
    </row>
    <row r="5617" ht="16.5" customHeight="1" s="111">
      <c r="A5617" s="92">
        <f>IF(DATABASE!$X5615&lt;&gt;1,"",DATABASE!B5615)</f>
        <v/>
      </c>
      <c r="B5617" s="93">
        <f>IF(DATABASE!$X5615&lt;&gt;1,"",DATABASE!M5615)</f>
        <v/>
      </c>
      <c r="C5617" s="94">
        <f>IF(DATABASE!$X5615&lt;&gt;1,"",DATABASE!A5615)</f>
        <v/>
      </c>
      <c r="D5617" s="94">
        <f>IF(DATABASE!$X5615&lt;&gt;1,"",DATABASE!P5615)</f>
        <v/>
      </c>
      <c r="E5617" s="94">
        <f>IF(DATABASE!$X5615&lt;&gt;1,"",DATABASE!L5615)</f>
        <v/>
      </c>
      <c r="F5617" s="94">
        <f>IF(DATABASE!$X5615&lt;&gt;1,"",DATABASE!Q5615)</f>
        <v/>
      </c>
      <c r="G5617" s="94">
        <f>IF(DATABASE!$X5615&lt;&gt;1,"",DATABASE!C5615)</f>
        <v/>
      </c>
      <c r="H5617" s="94">
        <f>IF(DATABASE!$X5615&lt;&gt;1,"",DATABASE!D5615)</f>
        <v/>
      </c>
      <c r="I5617" s="93">
        <f>IF(DATABASE!$X5615&lt;&gt;1,"",DATABASE!S5615)</f>
        <v/>
      </c>
    </row>
    <row r="5618" ht="16.5" customHeight="1" s="111">
      <c r="A5618" s="92">
        <f>IF(DATABASE!$X5616&lt;&gt;1,"",DATABASE!B5616)</f>
        <v/>
      </c>
      <c r="B5618" s="93">
        <f>IF(DATABASE!$X5616&lt;&gt;1,"",DATABASE!M5616)</f>
        <v/>
      </c>
      <c r="C5618" s="94">
        <f>IF(DATABASE!$X5616&lt;&gt;1,"",DATABASE!A5616)</f>
        <v/>
      </c>
      <c r="D5618" s="94">
        <f>IF(DATABASE!$X5616&lt;&gt;1,"",DATABASE!P5616)</f>
        <v/>
      </c>
      <c r="E5618" s="94">
        <f>IF(DATABASE!$X5616&lt;&gt;1,"",DATABASE!L5616)</f>
        <v/>
      </c>
      <c r="F5618" s="94">
        <f>IF(DATABASE!$X5616&lt;&gt;1,"",DATABASE!Q5616)</f>
        <v/>
      </c>
      <c r="G5618" s="94">
        <f>IF(DATABASE!$X5616&lt;&gt;1,"",DATABASE!C5616)</f>
        <v/>
      </c>
      <c r="H5618" s="94">
        <f>IF(DATABASE!$X5616&lt;&gt;1,"",DATABASE!D5616)</f>
        <v/>
      </c>
      <c r="I5618" s="93">
        <f>IF(DATABASE!$X5616&lt;&gt;1,"",DATABASE!S5616)</f>
        <v/>
      </c>
    </row>
    <row r="5619" ht="16.5" customHeight="1" s="111">
      <c r="A5619" s="92">
        <f>IF(DATABASE!$X5617&lt;&gt;1,"",DATABASE!B5617)</f>
        <v/>
      </c>
      <c r="B5619" s="93">
        <f>IF(DATABASE!$X5617&lt;&gt;1,"",DATABASE!M5617)</f>
        <v/>
      </c>
      <c r="C5619" s="94">
        <f>IF(DATABASE!$X5617&lt;&gt;1,"",DATABASE!A5617)</f>
        <v/>
      </c>
      <c r="D5619" s="94">
        <f>IF(DATABASE!$X5617&lt;&gt;1,"",DATABASE!P5617)</f>
        <v/>
      </c>
      <c r="E5619" s="94">
        <f>IF(DATABASE!$X5617&lt;&gt;1,"",DATABASE!L5617)</f>
        <v/>
      </c>
      <c r="F5619" s="94">
        <f>IF(DATABASE!$X5617&lt;&gt;1,"",DATABASE!Q5617)</f>
        <v/>
      </c>
      <c r="G5619" s="94">
        <f>IF(DATABASE!$X5617&lt;&gt;1,"",DATABASE!C5617)</f>
        <v/>
      </c>
      <c r="H5619" s="94">
        <f>IF(DATABASE!$X5617&lt;&gt;1,"",DATABASE!D5617)</f>
        <v/>
      </c>
      <c r="I5619" s="93">
        <f>IF(DATABASE!$X5617&lt;&gt;1,"",DATABASE!S5617)</f>
        <v/>
      </c>
    </row>
    <row r="5620" ht="16.5" customHeight="1" s="111">
      <c r="A5620" s="92">
        <f>IF(DATABASE!$X5618&lt;&gt;1,"",DATABASE!B5618)</f>
        <v/>
      </c>
      <c r="B5620" s="93">
        <f>IF(DATABASE!$X5618&lt;&gt;1,"",DATABASE!M5618)</f>
        <v/>
      </c>
      <c r="C5620" s="94">
        <f>IF(DATABASE!$X5618&lt;&gt;1,"",DATABASE!A5618)</f>
        <v/>
      </c>
      <c r="D5620" s="94">
        <f>IF(DATABASE!$X5618&lt;&gt;1,"",DATABASE!P5618)</f>
        <v/>
      </c>
      <c r="E5620" s="94">
        <f>IF(DATABASE!$X5618&lt;&gt;1,"",DATABASE!L5618)</f>
        <v/>
      </c>
      <c r="F5620" s="94">
        <f>IF(DATABASE!$X5618&lt;&gt;1,"",DATABASE!Q5618)</f>
        <v/>
      </c>
      <c r="G5620" s="94">
        <f>IF(DATABASE!$X5618&lt;&gt;1,"",DATABASE!C5618)</f>
        <v/>
      </c>
      <c r="H5620" s="94">
        <f>IF(DATABASE!$X5618&lt;&gt;1,"",DATABASE!D5618)</f>
        <v/>
      </c>
      <c r="I5620" s="93">
        <f>IF(DATABASE!$X5618&lt;&gt;1,"",DATABASE!S5618)</f>
        <v/>
      </c>
    </row>
    <row r="5621" ht="16.5" customHeight="1" s="111">
      <c r="A5621" s="92">
        <f>IF(DATABASE!$X5619&lt;&gt;1,"",DATABASE!B5619)</f>
        <v/>
      </c>
      <c r="B5621" s="93">
        <f>IF(DATABASE!$X5619&lt;&gt;1,"",DATABASE!M5619)</f>
        <v/>
      </c>
      <c r="C5621" s="94">
        <f>IF(DATABASE!$X5619&lt;&gt;1,"",DATABASE!A5619)</f>
        <v/>
      </c>
      <c r="D5621" s="94">
        <f>IF(DATABASE!$X5619&lt;&gt;1,"",DATABASE!P5619)</f>
        <v/>
      </c>
      <c r="E5621" s="94">
        <f>IF(DATABASE!$X5619&lt;&gt;1,"",DATABASE!L5619)</f>
        <v/>
      </c>
      <c r="F5621" s="94">
        <f>IF(DATABASE!$X5619&lt;&gt;1,"",DATABASE!Q5619)</f>
        <v/>
      </c>
      <c r="G5621" s="94">
        <f>IF(DATABASE!$X5619&lt;&gt;1,"",DATABASE!C5619)</f>
        <v/>
      </c>
      <c r="H5621" s="94">
        <f>IF(DATABASE!$X5619&lt;&gt;1,"",DATABASE!D5619)</f>
        <v/>
      </c>
      <c r="I5621" s="93">
        <f>IF(DATABASE!$X5619&lt;&gt;1,"",DATABASE!S5619)</f>
        <v/>
      </c>
    </row>
    <row r="5622" ht="16.5" customHeight="1" s="111">
      <c r="A5622" s="92">
        <f>IF(DATABASE!$X5620&lt;&gt;1,"",DATABASE!B5620)</f>
        <v/>
      </c>
      <c r="B5622" s="93">
        <f>IF(DATABASE!$X5620&lt;&gt;1,"",DATABASE!M5620)</f>
        <v/>
      </c>
      <c r="C5622" s="94">
        <f>IF(DATABASE!$X5620&lt;&gt;1,"",DATABASE!A5620)</f>
        <v/>
      </c>
      <c r="D5622" s="94">
        <f>IF(DATABASE!$X5620&lt;&gt;1,"",DATABASE!P5620)</f>
        <v/>
      </c>
      <c r="E5622" s="94">
        <f>IF(DATABASE!$X5620&lt;&gt;1,"",DATABASE!L5620)</f>
        <v/>
      </c>
      <c r="F5622" s="94">
        <f>IF(DATABASE!$X5620&lt;&gt;1,"",DATABASE!Q5620)</f>
        <v/>
      </c>
      <c r="G5622" s="94">
        <f>IF(DATABASE!$X5620&lt;&gt;1,"",DATABASE!C5620)</f>
        <v/>
      </c>
      <c r="H5622" s="94">
        <f>IF(DATABASE!$X5620&lt;&gt;1,"",DATABASE!D5620)</f>
        <v/>
      </c>
      <c r="I5622" s="93">
        <f>IF(DATABASE!$X5620&lt;&gt;1,"",DATABASE!S5620)</f>
        <v/>
      </c>
    </row>
    <row r="5623" ht="16.5" customHeight="1" s="111">
      <c r="A5623" s="92">
        <f>IF(DATABASE!$X5621&lt;&gt;1,"",DATABASE!B5621)</f>
        <v/>
      </c>
      <c r="B5623" s="93">
        <f>IF(DATABASE!$X5621&lt;&gt;1,"",DATABASE!M5621)</f>
        <v/>
      </c>
      <c r="C5623" s="94">
        <f>IF(DATABASE!$X5621&lt;&gt;1,"",DATABASE!A5621)</f>
        <v/>
      </c>
      <c r="D5623" s="94">
        <f>IF(DATABASE!$X5621&lt;&gt;1,"",DATABASE!P5621)</f>
        <v/>
      </c>
      <c r="E5623" s="94">
        <f>IF(DATABASE!$X5621&lt;&gt;1,"",DATABASE!L5621)</f>
        <v/>
      </c>
      <c r="F5623" s="94">
        <f>IF(DATABASE!$X5621&lt;&gt;1,"",DATABASE!Q5621)</f>
        <v/>
      </c>
      <c r="G5623" s="94">
        <f>IF(DATABASE!$X5621&lt;&gt;1,"",DATABASE!C5621)</f>
        <v/>
      </c>
      <c r="H5623" s="94">
        <f>IF(DATABASE!$X5621&lt;&gt;1,"",DATABASE!D5621)</f>
        <v/>
      </c>
      <c r="I5623" s="93">
        <f>IF(DATABASE!$X5621&lt;&gt;1,"",DATABASE!S5621)</f>
        <v/>
      </c>
    </row>
    <row r="5624" ht="16.5" customHeight="1" s="111">
      <c r="A5624" s="92">
        <f>IF(DATABASE!$X5622&lt;&gt;1,"",DATABASE!B5622)</f>
        <v/>
      </c>
      <c r="B5624" s="93">
        <f>IF(DATABASE!$X5622&lt;&gt;1,"",DATABASE!M5622)</f>
        <v/>
      </c>
      <c r="C5624" s="94">
        <f>IF(DATABASE!$X5622&lt;&gt;1,"",DATABASE!A5622)</f>
        <v/>
      </c>
      <c r="D5624" s="94">
        <f>IF(DATABASE!$X5622&lt;&gt;1,"",DATABASE!P5622)</f>
        <v/>
      </c>
      <c r="E5624" s="94">
        <f>IF(DATABASE!$X5622&lt;&gt;1,"",DATABASE!L5622)</f>
        <v/>
      </c>
      <c r="F5624" s="94">
        <f>IF(DATABASE!$X5622&lt;&gt;1,"",DATABASE!Q5622)</f>
        <v/>
      </c>
      <c r="G5624" s="94">
        <f>IF(DATABASE!$X5622&lt;&gt;1,"",DATABASE!C5622)</f>
        <v/>
      </c>
      <c r="H5624" s="94">
        <f>IF(DATABASE!$X5622&lt;&gt;1,"",DATABASE!D5622)</f>
        <v/>
      </c>
      <c r="I5624" s="93">
        <f>IF(DATABASE!$X5622&lt;&gt;1,"",DATABASE!S5622)</f>
        <v/>
      </c>
    </row>
    <row r="5625" ht="16.5" customHeight="1" s="111">
      <c r="A5625" s="92">
        <f>IF(DATABASE!$X5623&lt;&gt;1,"",DATABASE!B5623)</f>
        <v/>
      </c>
      <c r="B5625" s="93">
        <f>IF(DATABASE!$X5623&lt;&gt;1,"",DATABASE!M5623)</f>
        <v/>
      </c>
      <c r="C5625" s="94">
        <f>IF(DATABASE!$X5623&lt;&gt;1,"",DATABASE!A5623)</f>
        <v/>
      </c>
      <c r="D5625" s="94">
        <f>IF(DATABASE!$X5623&lt;&gt;1,"",DATABASE!P5623)</f>
        <v/>
      </c>
      <c r="E5625" s="94">
        <f>IF(DATABASE!$X5623&lt;&gt;1,"",DATABASE!L5623)</f>
        <v/>
      </c>
      <c r="F5625" s="94">
        <f>IF(DATABASE!$X5623&lt;&gt;1,"",DATABASE!Q5623)</f>
        <v/>
      </c>
      <c r="G5625" s="94">
        <f>IF(DATABASE!$X5623&lt;&gt;1,"",DATABASE!C5623)</f>
        <v/>
      </c>
      <c r="H5625" s="94">
        <f>IF(DATABASE!$X5623&lt;&gt;1,"",DATABASE!D5623)</f>
        <v/>
      </c>
      <c r="I5625" s="93">
        <f>IF(DATABASE!$X5623&lt;&gt;1,"",DATABASE!S5623)</f>
        <v/>
      </c>
    </row>
    <row r="5626" ht="16.5" customHeight="1" s="111">
      <c r="A5626" s="92">
        <f>IF(DATABASE!$X5624&lt;&gt;1,"",DATABASE!B5624)</f>
        <v/>
      </c>
      <c r="B5626" s="93">
        <f>IF(DATABASE!$X5624&lt;&gt;1,"",DATABASE!M5624)</f>
        <v/>
      </c>
      <c r="C5626" s="94">
        <f>IF(DATABASE!$X5624&lt;&gt;1,"",DATABASE!A5624)</f>
        <v/>
      </c>
      <c r="D5626" s="94">
        <f>IF(DATABASE!$X5624&lt;&gt;1,"",DATABASE!P5624)</f>
        <v/>
      </c>
      <c r="E5626" s="94">
        <f>IF(DATABASE!$X5624&lt;&gt;1,"",DATABASE!L5624)</f>
        <v/>
      </c>
      <c r="F5626" s="94">
        <f>IF(DATABASE!$X5624&lt;&gt;1,"",DATABASE!Q5624)</f>
        <v/>
      </c>
      <c r="G5626" s="94">
        <f>IF(DATABASE!$X5624&lt;&gt;1,"",DATABASE!C5624)</f>
        <v/>
      </c>
      <c r="H5626" s="94">
        <f>IF(DATABASE!$X5624&lt;&gt;1,"",DATABASE!D5624)</f>
        <v/>
      </c>
      <c r="I5626" s="93">
        <f>IF(DATABASE!$X5624&lt;&gt;1,"",DATABASE!S5624)</f>
        <v/>
      </c>
    </row>
    <row r="5627" ht="16.5" customHeight="1" s="111">
      <c r="A5627" s="92">
        <f>IF(DATABASE!$X5625&lt;&gt;1,"",DATABASE!B5625)</f>
        <v/>
      </c>
      <c r="B5627" s="93">
        <f>IF(DATABASE!$X5625&lt;&gt;1,"",DATABASE!M5625)</f>
        <v/>
      </c>
      <c r="C5627" s="94">
        <f>IF(DATABASE!$X5625&lt;&gt;1,"",DATABASE!A5625)</f>
        <v/>
      </c>
      <c r="D5627" s="94">
        <f>IF(DATABASE!$X5625&lt;&gt;1,"",DATABASE!P5625)</f>
        <v/>
      </c>
      <c r="E5627" s="94">
        <f>IF(DATABASE!$X5625&lt;&gt;1,"",DATABASE!L5625)</f>
        <v/>
      </c>
      <c r="F5627" s="94">
        <f>IF(DATABASE!$X5625&lt;&gt;1,"",DATABASE!Q5625)</f>
        <v/>
      </c>
      <c r="G5627" s="94">
        <f>IF(DATABASE!$X5625&lt;&gt;1,"",DATABASE!C5625)</f>
        <v/>
      </c>
      <c r="H5627" s="94">
        <f>IF(DATABASE!$X5625&lt;&gt;1,"",DATABASE!D5625)</f>
        <v/>
      </c>
      <c r="I5627" s="93">
        <f>IF(DATABASE!$X5625&lt;&gt;1,"",DATABASE!S5625)</f>
        <v/>
      </c>
    </row>
    <row r="5628" ht="16.5" customHeight="1" s="111">
      <c r="A5628" s="92">
        <f>IF(DATABASE!$X5626&lt;&gt;1,"",DATABASE!B5626)</f>
        <v/>
      </c>
      <c r="B5628" s="93">
        <f>IF(DATABASE!$X5626&lt;&gt;1,"",DATABASE!M5626)</f>
        <v/>
      </c>
      <c r="C5628" s="94">
        <f>IF(DATABASE!$X5626&lt;&gt;1,"",DATABASE!A5626)</f>
        <v/>
      </c>
      <c r="D5628" s="94">
        <f>IF(DATABASE!$X5626&lt;&gt;1,"",DATABASE!P5626)</f>
        <v/>
      </c>
      <c r="E5628" s="94">
        <f>IF(DATABASE!$X5626&lt;&gt;1,"",DATABASE!L5626)</f>
        <v/>
      </c>
      <c r="F5628" s="94">
        <f>IF(DATABASE!$X5626&lt;&gt;1,"",DATABASE!Q5626)</f>
        <v/>
      </c>
      <c r="G5628" s="94">
        <f>IF(DATABASE!$X5626&lt;&gt;1,"",DATABASE!C5626)</f>
        <v/>
      </c>
      <c r="H5628" s="94">
        <f>IF(DATABASE!$X5626&lt;&gt;1,"",DATABASE!D5626)</f>
        <v/>
      </c>
      <c r="I5628" s="93">
        <f>IF(DATABASE!$X5626&lt;&gt;1,"",DATABASE!S5626)</f>
        <v/>
      </c>
    </row>
    <row r="5629" ht="16.5" customHeight="1" s="111">
      <c r="A5629" s="92">
        <f>IF(DATABASE!$X5627&lt;&gt;1,"",DATABASE!B5627)</f>
        <v/>
      </c>
      <c r="B5629" s="93">
        <f>IF(DATABASE!$X5627&lt;&gt;1,"",DATABASE!M5627)</f>
        <v/>
      </c>
      <c r="C5629" s="94">
        <f>IF(DATABASE!$X5627&lt;&gt;1,"",DATABASE!A5627)</f>
        <v/>
      </c>
      <c r="D5629" s="94">
        <f>IF(DATABASE!$X5627&lt;&gt;1,"",DATABASE!P5627)</f>
        <v/>
      </c>
      <c r="E5629" s="94">
        <f>IF(DATABASE!$X5627&lt;&gt;1,"",DATABASE!L5627)</f>
        <v/>
      </c>
      <c r="F5629" s="94">
        <f>IF(DATABASE!$X5627&lt;&gt;1,"",DATABASE!Q5627)</f>
        <v/>
      </c>
      <c r="G5629" s="94">
        <f>IF(DATABASE!$X5627&lt;&gt;1,"",DATABASE!C5627)</f>
        <v/>
      </c>
      <c r="H5629" s="94">
        <f>IF(DATABASE!$X5627&lt;&gt;1,"",DATABASE!D5627)</f>
        <v/>
      </c>
      <c r="I5629" s="93">
        <f>IF(DATABASE!$X5627&lt;&gt;1,"",DATABASE!S5627)</f>
        <v/>
      </c>
    </row>
    <row r="5630" ht="16.5" customHeight="1" s="111">
      <c r="A5630" s="92">
        <f>IF(DATABASE!$X5628&lt;&gt;1,"",DATABASE!B5628)</f>
        <v/>
      </c>
      <c r="B5630" s="93">
        <f>IF(DATABASE!$X5628&lt;&gt;1,"",DATABASE!M5628)</f>
        <v/>
      </c>
      <c r="C5630" s="94">
        <f>IF(DATABASE!$X5628&lt;&gt;1,"",DATABASE!A5628)</f>
        <v/>
      </c>
      <c r="D5630" s="94">
        <f>IF(DATABASE!$X5628&lt;&gt;1,"",DATABASE!P5628)</f>
        <v/>
      </c>
      <c r="E5630" s="94">
        <f>IF(DATABASE!$X5628&lt;&gt;1,"",DATABASE!L5628)</f>
        <v/>
      </c>
      <c r="F5630" s="94">
        <f>IF(DATABASE!$X5628&lt;&gt;1,"",DATABASE!Q5628)</f>
        <v/>
      </c>
      <c r="G5630" s="94">
        <f>IF(DATABASE!$X5628&lt;&gt;1,"",DATABASE!C5628)</f>
        <v/>
      </c>
      <c r="H5630" s="94">
        <f>IF(DATABASE!$X5628&lt;&gt;1,"",DATABASE!D5628)</f>
        <v/>
      </c>
      <c r="I5630" s="93">
        <f>IF(DATABASE!$X5628&lt;&gt;1,"",DATABASE!S5628)</f>
        <v/>
      </c>
    </row>
    <row r="5631" ht="16.5" customHeight="1" s="111">
      <c r="A5631" s="92">
        <f>IF(DATABASE!$X5629&lt;&gt;1,"",DATABASE!B5629)</f>
        <v/>
      </c>
      <c r="B5631" s="93">
        <f>IF(DATABASE!$X5629&lt;&gt;1,"",DATABASE!M5629)</f>
        <v/>
      </c>
      <c r="C5631" s="94">
        <f>IF(DATABASE!$X5629&lt;&gt;1,"",DATABASE!A5629)</f>
        <v/>
      </c>
      <c r="D5631" s="94">
        <f>IF(DATABASE!$X5629&lt;&gt;1,"",DATABASE!P5629)</f>
        <v/>
      </c>
      <c r="E5631" s="94">
        <f>IF(DATABASE!$X5629&lt;&gt;1,"",DATABASE!L5629)</f>
        <v/>
      </c>
      <c r="F5631" s="94">
        <f>IF(DATABASE!$X5629&lt;&gt;1,"",DATABASE!Q5629)</f>
        <v/>
      </c>
      <c r="G5631" s="94">
        <f>IF(DATABASE!$X5629&lt;&gt;1,"",DATABASE!C5629)</f>
        <v/>
      </c>
      <c r="H5631" s="94">
        <f>IF(DATABASE!$X5629&lt;&gt;1,"",DATABASE!D5629)</f>
        <v/>
      </c>
      <c r="I5631" s="93">
        <f>IF(DATABASE!$X5629&lt;&gt;1,"",DATABASE!S5629)</f>
        <v/>
      </c>
    </row>
    <row r="5632" ht="16.5" customHeight="1" s="111">
      <c r="A5632" s="92">
        <f>IF(DATABASE!$X5630&lt;&gt;1,"",DATABASE!B5630)</f>
        <v/>
      </c>
      <c r="B5632" s="93">
        <f>IF(DATABASE!$X5630&lt;&gt;1,"",DATABASE!M5630)</f>
        <v/>
      </c>
      <c r="C5632" s="94">
        <f>IF(DATABASE!$X5630&lt;&gt;1,"",DATABASE!A5630)</f>
        <v/>
      </c>
      <c r="D5632" s="94">
        <f>IF(DATABASE!$X5630&lt;&gt;1,"",DATABASE!P5630)</f>
        <v/>
      </c>
      <c r="E5632" s="94">
        <f>IF(DATABASE!$X5630&lt;&gt;1,"",DATABASE!L5630)</f>
        <v/>
      </c>
      <c r="F5632" s="94">
        <f>IF(DATABASE!$X5630&lt;&gt;1,"",DATABASE!Q5630)</f>
        <v/>
      </c>
      <c r="G5632" s="94">
        <f>IF(DATABASE!$X5630&lt;&gt;1,"",DATABASE!C5630)</f>
        <v/>
      </c>
      <c r="H5632" s="94">
        <f>IF(DATABASE!$X5630&lt;&gt;1,"",DATABASE!D5630)</f>
        <v/>
      </c>
      <c r="I5632" s="93">
        <f>IF(DATABASE!$X5630&lt;&gt;1,"",DATABASE!S5630)</f>
        <v/>
      </c>
    </row>
    <row r="5633" ht="16.5" customHeight="1" s="111">
      <c r="A5633" s="92">
        <f>IF(DATABASE!$X5631&lt;&gt;1,"",DATABASE!B5631)</f>
        <v/>
      </c>
      <c r="B5633" s="93">
        <f>IF(DATABASE!$X5631&lt;&gt;1,"",DATABASE!M5631)</f>
        <v/>
      </c>
      <c r="C5633" s="94">
        <f>IF(DATABASE!$X5631&lt;&gt;1,"",DATABASE!A5631)</f>
        <v/>
      </c>
      <c r="D5633" s="94">
        <f>IF(DATABASE!$X5631&lt;&gt;1,"",DATABASE!P5631)</f>
        <v/>
      </c>
      <c r="E5633" s="94">
        <f>IF(DATABASE!$X5631&lt;&gt;1,"",DATABASE!L5631)</f>
        <v/>
      </c>
      <c r="F5633" s="94">
        <f>IF(DATABASE!$X5631&lt;&gt;1,"",DATABASE!Q5631)</f>
        <v/>
      </c>
      <c r="G5633" s="94">
        <f>IF(DATABASE!$X5631&lt;&gt;1,"",DATABASE!C5631)</f>
        <v/>
      </c>
      <c r="H5633" s="94">
        <f>IF(DATABASE!$X5631&lt;&gt;1,"",DATABASE!D5631)</f>
        <v/>
      </c>
      <c r="I5633" s="93">
        <f>IF(DATABASE!$X5631&lt;&gt;1,"",DATABASE!S5631)</f>
        <v/>
      </c>
    </row>
    <row r="5634" ht="16.5" customHeight="1" s="111">
      <c r="A5634" s="92">
        <f>IF(DATABASE!$X5632&lt;&gt;1,"",DATABASE!B5632)</f>
        <v/>
      </c>
      <c r="B5634" s="93">
        <f>IF(DATABASE!$X5632&lt;&gt;1,"",DATABASE!M5632)</f>
        <v/>
      </c>
      <c r="C5634" s="94">
        <f>IF(DATABASE!$X5632&lt;&gt;1,"",DATABASE!A5632)</f>
        <v/>
      </c>
      <c r="D5634" s="94">
        <f>IF(DATABASE!$X5632&lt;&gt;1,"",DATABASE!P5632)</f>
        <v/>
      </c>
      <c r="E5634" s="94">
        <f>IF(DATABASE!$X5632&lt;&gt;1,"",DATABASE!L5632)</f>
        <v/>
      </c>
      <c r="F5634" s="94">
        <f>IF(DATABASE!$X5632&lt;&gt;1,"",DATABASE!Q5632)</f>
        <v/>
      </c>
      <c r="G5634" s="94">
        <f>IF(DATABASE!$X5632&lt;&gt;1,"",DATABASE!C5632)</f>
        <v/>
      </c>
      <c r="H5634" s="94">
        <f>IF(DATABASE!$X5632&lt;&gt;1,"",DATABASE!D5632)</f>
        <v/>
      </c>
      <c r="I5634" s="93">
        <f>IF(DATABASE!$X5632&lt;&gt;1,"",DATABASE!S5632)</f>
        <v/>
      </c>
    </row>
    <row r="5635" ht="16.5" customHeight="1" s="111">
      <c r="A5635" s="92">
        <f>IF(DATABASE!$X5633&lt;&gt;1,"",DATABASE!B5633)</f>
        <v/>
      </c>
      <c r="B5635" s="93">
        <f>IF(DATABASE!$X5633&lt;&gt;1,"",DATABASE!M5633)</f>
        <v/>
      </c>
      <c r="C5635" s="94">
        <f>IF(DATABASE!$X5633&lt;&gt;1,"",DATABASE!A5633)</f>
        <v/>
      </c>
      <c r="D5635" s="94">
        <f>IF(DATABASE!$X5633&lt;&gt;1,"",DATABASE!P5633)</f>
        <v/>
      </c>
      <c r="E5635" s="94">
        <f>IF(DATABASE!$X5633&lt;&gt;1,"",DATABASE!L5633)</f>
        <v/>
      </c>
      <c r="F5635" s="94">
        <f>IF(DATABASE!$X5633&lt;&gt;1,"",DATABASE!Q5633)</f>
        <v/>
      </c>
      <c r="G5635" s="94">
        <f>IF(DATABASE!$X5633&lt;&gt;1,"",DATABASE!C5633)</f>
        <v/>
      </c>
      <c r="H5635" s="94">
        <f>IF(DATABASE!$X5633&lt;&gt;1,"",DATABASE!D5633)</f>
        <v/>
      </c>
      <c r="I5635" s="93">
        <f>IF(DATABASE!$X5633&lt;&gt;1,"",DATABASE!S5633)</f>
        <v/>
      </c>
    </row>
    <row r="5636" ht="16.5" customHeight="1" s="111">
      <c r="A5636" s="92">
        <f>IF(DATABASE!$X5634&lt;&gt;1,"",DATABASE!B5634)</f>
        <v/>
      </c>
      <c r="B5636" s="93">
        <f>IF(DATABASE!$X5634&lt;&gt;1,"",DATABASE!M5634)</f>
        <v/>
      </c>
      <c r="C5636" s="94">
        <f>IF(DATABASE!$X5634&lt;&gt;1,"",DATABASE!A5634)</f>
        <v/>
      </c>
      <c r="D5636" s="94">
        <f>IF(DATABASE!$X5634&lt;&gt;1,"",DATABASE!P5634)</f>
        <v/>
      </c>
      <c r="E5636" s="94">
        <f>IF(DATABASE!$X5634&lt;&gt;1,"",DATABASE!L5634)</f>
        <v/>
      </c>
      <c r="F5636" s="94">
        <f>IF(DATABASE!$X5634&lt;&gt;1,"",DATABASE!Q5634)</f>
        <v/>
      </c>
      <c r="G5636" s="94">
        <f>IF(DATABASE!$X5634&lt;&gt;1,"",DATABASE!C5634)</f>
        <v/>
      </c>
      <c r="H5636" s="94">
        <f>IF(DATABASE!$X5634&lt;&gt;1,"",DATABASE!D5634)</f>
        <v/>
      </c>
      <c r="I5636" s="93">
        <f>IF(DATABASE!$X5634&lt;&gt;1,"",DATABASE!S5634)</f>
        <v/>
      </c>
    </row>
    <row r="5637" ht="16.5" customHeight="1" s="111">
      <c r="A5637" s="92">
        <f>IF(DATABASE!$X5635&lt;&gt;1,"",DATABASE!B5635)</f>
        <v/>
      </c>
      <c r="B5637" s="93">
        <f>IF(DATABASE!$X5635&lt;&gt;1,"",DATABASE!M5635)</f>
        <v/>
      </c>
      <c r="C5637" s="94">
        <f>IF(DATABASE!$X5635&lt;&gt;1,"",DATABASE!A5635)</f>
        <v/>
      </c>
      <c r="D5637" s="94">
        <f>IF(DATABASE!$X5635&lt;&gt;1,"",DATABASE!P5635)</f>
        <v/>
      </c>
      <c r="E5637" s="94">
        <f>IF(DATABASE!$X5635&lt;&gt;1,"",DATABASE!L5635)</f>
        <v/>
      </c>
      <c r="F5637" s="94">
        <f>IF(DATABASE!$X5635&lt;&gt;1,"",DATABASE!Q5635)</f>
        <v/>
      </c>
      <c r="G5637" s="94">
        <f>IF(DATABASE!$X5635&lt;&gt;1,"",DATABASE!C5635)</f>
        <v/>
      </c>
      <c r="H5637" s="94">
        <f>IF(DATABASE!$X5635&lt;&gt;1,"",DATABASE!D5635)</f>
        <v/>
      </c>
      <c r="I5637" s="93">
        <f>IF(DATABASE!$X5635&lt;&gt;1,"",DATABASE!S5635)</f>
        <v/>
      </c>
    </row>
    <row r="5638" ht="16.5" customHeight="1" s="111">
      <c r="A5638" s="92">
        <f>IF(DATABASE!$X5636&lt;&gt;1,"",DATABASE!B5636)</f>
        <v/>
      </c>
      <c r="B5638" s="93">
        <f>IF(DATABASE!$X5636&lt;&gt;1,"",DATABASE!M5636)</f>
        <v/>
      </c>
      <c r="C5638" s="94">
        <f>IF(DATABASE!$X5636&lt;&gt;1,"",DATABASE!A5636)</f>
        <v/>
      </c>
      <c r="D5638" s="94">
        <f>IF(DATABASE!$X5636&lt;&gt;1,"",DATABASE!P5636)</f>
        <v/>
      </c>
      <c r="E5638" s="94">
        <f>IF(DATABASE!$X5636&lt;&gt;1,"",DATABASE!L5636)</f>
        <v/>
      </c>
      <c r="F5638" s="94">
        <f>IF(DATABASE!$X5636&lt;&gt;1,"",DATABASE!Q5636)</f>
        <v/>
      </c>
      <c r="G5638" s="94">
        <f>IF(DATABASE!$X5636&lt;&gt;1,"",DATABASE!C5636)</f>
        <v/>
      </c>
      <c r="H5638" s="94">
        <f>IF(DATABASE!$X5636&lt;&gt;1,"",DATABASE!D5636)</f>
        <v/>
      </c>
      <c r="I5638" s="93">
        <f>IF(DATABASE!$X5636&lt;&gt;1,"",DATABASE!S5636)</f>
        <v/>
      </c>
    </row>
    <row r="5639" ht="16.5" customHeight="1" s="111">
      <c r="A5639" s="92">
        <f>IF(DATABASE!$X5637&lt;&gt;1,"",DATABASE!B5637)</f>
        <v/>
      </c>
      <c r="B5639" s="93">
        <f>IF(DATABASE!$X5637&lt;&gt;1,"",DATABASE!M5637)</f>
        <v/>
      </c>
      <c r="C5639" s="94">
        <f>IF(DATABASE!$X5637&lt;&gt;1,"",DATABASE!A5637)</f>
        <v/>
      </c>
      <c r="D5639" s="94">
        <f>IF(DATABASE!$X5637&lt;&gt;1,"",DATABASE!P5637)</f>
        <v/>
      </c>
      <c r="E5639" s="94">
        <f>IF(DATABASE!$X5637&lt;&gt;1,"",DATABASE!L5637)</f>
        <v/>
      </c>
      <c r="F5639" s="94">
        <f>IF(DATABASE!$X5637&lt;&gt;1,"",DATABASE!Q5637)</f>
        <v/>
      </c>
      <c r="G5639" s="94">
        <f>IF(DATABASE!$X5637&lt;&gt;1,"",DATABASE!C5637)</f>
        <v/>
      </c>
      <c r="H5639" s="94">
        <f>IF(DATABASE!$X5637&lt;&gt;1,"",DATABASE!D5637)</f>
        <v/>
      </c>
      <c r="I5639" s="93">
        <f>IF(DATABASE!$X5637&lt;&gt;1,"",DATABASE!S5637)</f>
        <v/>
      </c>
    </row>
    <row r="5640" ht="16.5" customHeight="1" s="111">
      <c r="A5640" s="92">
        <f>IF(DATABASE!$X5638&lt;&gt;1,"",DATABASE!B5638)</f>
        <v/>
      </c>
      <c r="B5640" s="93">
        <f>IF(DATABASE!$X5638&lt;&gt;1,"",DATABASE!M5638)</f>
        <v/>
      </c>
      <c r="C5640" s="94">
        <f>IF(DATABASE!$X5638&lt;&gt;1,"",DATABASE!A5638)</f>
        <v/>
      </c>
      <c r="D5640" s="94">
        <f>IF(DATABASE!$X5638&lt;&gt;1,"",DATABASE!P5638)</f>
        <v/>
      </c>
      <c r="E5640" s="94">
        <f>IF(DATABASE!$X5638&lt;&gt;1,"",DATABASE!L5638)</f>
        <v/>
      </c>
      <c r="F5640" s="94">
        <f>IF(DATABASE!$X5638&lt;&gt;1,"",DATABASE!Q5638)</f>
        <v/>
      </c>
      <c r="G5640" s="94">
        <f>IF(DATABASE!$X5638&lt;&gt;1,"",DATABASE!C5638)</f>
        <v/>
      </c>
      <c r="H5640" s="94">
        <f>IF(DATABASE!$X5638&lt;&gt;1,"",DATABASE!D5638)</f>
        <v/>
      </c>
      <c r="I5640" s="93">
        <f>IF(DATABASE!$X5638&lt;&gt;1,"",DATABASE!S5638)</f>
        <v/>
      </c>
    </row>
    <row r="5641" ht="16.5" customHeight="1" s="111">
      <c r="A5641" s="92">
        <f>IF(DATABASE!$X5639&lt;&gt;1,"",DATABASE!B5639)</f>
        <v/>
      </c>
      <c r="B5641" s="93">
        <f>IF(DATABASE!$X5639&lt;&gt;1,"",DATABASE!M5639)</f>
        <v/>
      </c>
      <c r="C5641" s="94">
        <f>IF(DATABASE!$X5639&lt;&gt;1,"",DATABASE!A5639)</f>
        <v/>
      </c>
      <c r="D5641" s="94">
        <f>IF(DATABASE!$X5639&lt;&gt;1,"",DATABASE!P5639)</f>
        <v/>
      </c>
      <c r="E5641" s="94">
        <f>IF(DATABASE!$X5639&lt;&gt;1,"",DATABASE!L5639)</f>
        <v/>
      </c>
      <c r="F5641" s="94">
        <f>IF(DATABASE!$X5639&lt;&gt;1,"",DATABASE!Q5639)</f>
        <v/>
      </c>
      <c r="G5641" s="94">
        <f>IF(DATABASE!$X5639&lt;&gt;1,"",DATABASE!C5639)</f>
        <v/>
      </c>
      <c r="H5641" s="94">
        <f>IF(DATABASE!$X5639&lt;&gt;1,"",DATABASE!D5639)</f>
        <v/>
      </c>
      <c r="I5641" s="93">
        <f>IF(DATABASE!$X5639&lt;&gt;1,"",DATABASE!S5639)</f>
        <v/>
      </c>
    </row>
    <row r="5642" ht="16.5" customHeight="1" s="111">
      <c r="A5642" s="92">
        <f>IF(DATABASE!$X5640&lt;&gt;1,"",DATABASE!B5640)</f>
        <v/>
      </c>
      <c r="B5642" s="93">
        <f>IF(DATABASE!$X5640&lt;&gt;1,"",DATABASE!M5640)</f>
        <v/>
      </c>
      <c r="C5642" s="94">
        <f>IF(DATABASE!$X5640&lt;&gt;1,"",DATABASE!A5640)</f>
        <v/>
      </c>
      <c r="D5642" s="94">
        <f>IF(DATABASE!$X5640&lt;&gt;1,"",DATABASE!P5640)</f>
        <v/>
      </c>
      <c r="E5642" s="94">
        <f>IF(DATABASE!$X5640&lt;&gt;1,"",DATABASE!L5640)</f>
        <v/>
      </c>
      <c r="F5642" s="94">
        <f>IF(DATABASE!$X5640&lt;&gt;1,"",DATABASE!Q5640)</f>
        <v/>
      </c>
      <c r="G5642" s="94">
        <f>IF(DATABASE!$X5640&lt;&gt;1,"",DATABASE!C5640)</f>
        <v/>
      </c>
      <c r="H5642" s="94">
        <f>IF(DATABASE!$X5640&lt;&gt;1,"",DATABASE!D5640)</f>
        <v/>
      </c>
      <c r="I5642" s="93">
        <f>IF(DATABASE!$X5640&lt;&gt;1,"",DATABASE!S5640)</f>
        <v/>
      </c>
    </row>
    <row r="5643" ht="16.5" customHeight="1" s="111">
      <c r="A5643" s="92">
        <f>IF(DATABASE!$X5641&lt;&gt;1,"",DATABASE!B5641)</f>
        <v/>
      </c>
      <c r="B5643" s="93">
        <f>IF(DATABASE!$X5641&lt;&gt;1,"",DATABASE!M5641)</f>
        <v/>
      </c>
      <c r="C5643" s="94">
        <f>IF(DATABASE!$X5641&lt;&gt;1,"",DATABASE!A5641)</f>
        <v/>
      </c>
      <c r="D5643" s="94">
        <f>IF(DATABASE!$X5641&lt;&gt;1,"",DATABASE!P5641)</f>
        <v/>
      </c>
      <c r="E5643" s="94">
        <f>IF(DATABASE!$X5641&lt;&gt;1,"",DATABASE!L5641)</f>
        <v/>
      </c>
      <c r="F5643" s="94">
        <f>IF(DATABASE!$X5641&lt;&gt;1,"",DATABASE!Q5641)</f>
        <v/>
      </c>
      <c r="G5643" s="94">
        <f>IF(DATABASE!$X5641&lt;&gt;1,"",DATABASE!C5641)</f>
        <v/>
      </c>
      <c r="H5643" s="94">
        <f>IF(DATABASE!$X5641&lt;&gt;1,"",DATABASE!D5641)</f>
        <v/>
      </c>
      <c r="I5643" s="93">
        <f>IF(DATABASE!$X5641&lt;&gt;1,"",DATABASE!S5641)</f>
        <v/>
      </c>
    </row>
    <row r="5644" ht="16.5" customHeight="1" s="111">
      <c r="A5644" s="92">
        <f>IF(DATABASE!$X5642&lt;&gt;1,"",DATABASE!B5642)</f>
        <v/>
      </c>
      <c r="B5644" s="93">
        <f>IF(DATABASE!$X5642&lt;&gt;1,"",DATABASE!M5642)</f>
        <v/>
      </c>
      <c r="C5644" s="94">
        <f>IF(DATABASE!$X5642&lt;&gt;1,"",DATABASE!A5642)</f>
        <v/>
      </c>
      <c r="D5644" s="94">
        <f>IF(DATABASE!$X5642&lt;&gt;1,"",DATABASE!P5642)</f>
        <v/>
      </c>
      <c r="E5644" s="94">
        <f>IF(DATABASE!$X5642&lt;&gt;1,"",DATABASE!L5642)</f>
        <v/>
      </c>
      <c r="F5644" s="94">
        <f>IF(DATABASE!$X5642&lt;&gt;1,"",DATABASE!Q5642)</f>
        <v/>
      </c>
      <c r="G5644" s="94">
        <f>IF(DATABASE!$X5642&lt;&gt;1,"",DATABASE!C5642)</f>
        <v/>
      </c>
      <c r="H5644" s="94">
        <f>IF(DATABASE!$X5642&lt;&gt;1,"",DATABASE!D5642)</f>
        <v/>
      </c>
      <c r="I5644" s="93">
        <f>IF(DATABASE!$X5642&lt;&gt;1,"",DATABASE!S5642)</f>
        <v/>
      </c>
    </row>
    <row r="5645" ht="16.5" customHeight="1" s="111">
      <c r="A5645" s="92">
        <f>IF(DATABASE!$X5643&lt;&gt;1,"",DATABASE!B5643)</f>
        <v/>
      </c>
      <c r="B5645" s="93">
        <f>IF(DATABASE!$X5643&lt;&gt;1,"",DATABASE!M5643)</f>
        <v/>
      </c>
      <c r="C5645" s="94">
        <f>IF(DATABASE!$X5643&lt;&gt;1,"",DATABASE!A5643)</f>
        <v/>
      </c>
      <c r="D5645" s="94">
        <f>IF(DATABASE!$X5643&lt;&gt;1,"",DATABASE!P5643)</f>
        <v/>
      </c>
      <c r="E5645" s="94">
        <f>IF(DATABASE!$X5643&lt;&gt;1,"",DATABASE!L5643)</f>
        <v/>
      </c>
      <c r="F5645" s="94">
        <f>IF(DATABASE!$X5643&lt;&gt;1,"",DATABASE!Q5643)</f>
        <v/>
      </c>
      <c r="G5645" s="94">
        <f>IF(DATABASE!$X5643&lt;&gt;1,"",DATABASE!C5643)</f>
        <v/>
      </c>
      <c r="H5645" s="94">
        <f>IF(DATABASE!$X5643&lt;&gt;1,"",DATABASE!D5643)</f>
        <v/>
      </c>
      <c r="I5645" s="93">
        <f>IF(DATABASE!$X5643&lt;&gt;1,"",DATABASE!S5643)</f>
        <v/>
      </c>
    </row>
    <row r="5646" ht="16.5" customHeight="1" s="111">
      <c r="A5646" s="92">
        <f>IF(DATABASE!$X5644&lt;&gt;1,"",DATABASE!B5644)</f>
        <v/>
      </c>
      <c r="B5646" s="93">
        <f>IF(DATABASE!$X5644&lt;&gt;1,"",DATABASE!M5644)</f>
        <v/>
      </c>
      <c r="C5646" s="94">
        <f>IF(DATABASE!$X5644&lt;&gt;1,"",DATABASE!A5644)</f>
        <v/>
      </c>
      <c r="D5646" s="94">
        <f>IF(DATABASE!$X5644&lt;&gt;1,"",DATABASE!P5644)</f>
        <v/>
      </c>
      <c r="E5646" s="94">
        <f>IF(DATABASE!$X5644&lt;&gt;1,"",DATABASE!L5644)</f>
        <v/>
      </c>
      <c r="F5646" s="94">
        <f>IF(DATABASE!$X5644&lt;&gt;1,"",DATABASE!Q5644)</f>
        <v/>
      </c>
      <c r="G5646" s="94">
        <f>IF(DATABASE!$X5644&lt;&gt;1,"",DATABASE!C5644)</f>
        <v/>
      </c>
      <c r="H5646" s="94">
        <f>IF(DATABASE!$X5644&lt;&gt;1,"",DATABASE!D5644)</f>
        <v/>
      </c>
      <c r="I5646" s="93">
        <f>IF(DATABASE!$X5644&lt;&gt;1,"",DATABASE!S5644)</f>
        <v/>
      </c>
    </row>
    <row r="5647" ht="16.5" customHeight="1" s="111">
      <c r="A5647" s="92">
        <f>IF(DATABASE!$X5645&lt;&gt;1,"",DATABASE!B5645)</f>
        <v/>
      </c>
      <c r="B5647" s="93">
        <f>IF(DATABASE!$X5645&lt;&gt;1,"",DATABASE!M5645)</f>
        <v/>
      </c>
      <c r="C5647" s="94">
        <f>IF(DATABASE!$X5645&lt;&gt;1,"",DATABASE!A5645)</f>
        <v/>
      </c>
      <c r="D5647" s="94">
        <f>IF(DATABASE!$X5645&lt;&gt;1,"",DATABASE!P5645)</f>
        <v/>
      </c>
      <c r="E5647" s="94">
        <f>IF(DATABASE!$X5645&lt;&gt;1,"",DATABASE!L5645)</f>
        <v/>
      </c>
      <c r="F5647" s="94">
        <f>IF(DATABASE!$X5645&lt;&gt;1,"",DATABASE!Q5645)</f>
        <v/>
      </c>
      <c r="G5647" s="94">
        <f>IF(DATABASE!$X5645&lt;&gt;1,"",DATABASE!C5645)</f>
        <v/>
      </c>
      <c r="H5647" s="94">
        <f>IF(DATABASE!$X5645&lt;&gt;1,"",DATABASE!D5645)</f>
        <v/>
      </c>
      <c r="I5647" s="93">
        <f>IF(DATABASE!$X5645&lt;&gt;1,"",DATABASE!S5645)</f>
        <v/>
      </c>
    </row>
    <row r="5648" ht="16.5" customHeight="1" s="111">
      <c r="A5648" s="92">
        <f>IF(DATABASE!$X5646&lt;&gt;1,"",DATABASE!B5646)</f>
        <v/>
      </c>
      <c r="B5648" s="93">
        <f>IF(DATABASE!$X5646&lt;&gt;1,"",DATABASE!M5646)</f>
        <v/>
      </c>
      <c r="C5648" s="94">
        <f>IF(DATABASE!$X5646&lt;&gt;1,"",DATABASE!A5646)</f>
        <v/>
      </c>
      <c r="D5648" s="94">
        <f>IF(DATABASE!$X5646&lt;&gt;1,"",DATABASE!P5646)</f>
        <v/>
      </c>
      <c r="E5648" s="94">
        <f>IF(DATABASE!$X5646&lt;&gt;1,"",DATABASE!L5646)</f>
        <v/>
      </c>
      <c r="F5648" s="94">
        <f>IF(DATABASE!$X5646&lt;&gt;1,"",DATABASE!Q5646)</f>
        <v/>
      </c>
      <c r="G5648" s="94">
        <f>IF(DATABASE!$X5646&lt;&gt;1,"",DATABASE!C5646)</f>
        <v/>
      </c>
      <c r="H5648" s="94">
        <f>IF(DATABASE!$X5646&lt;&gt;1,"",DATABASE!D5646)</f>
        <v/>
      </c>
      <c r="I5648" s="93">
        <f>IF(DATABASE!$X5646&lt;&gt;1,"",DATABASE!S5646)</f>
        <v/>
      </c>
    </row>
    <row r="5649" ht="16.5" customHeight="1" s="111">
      <c r="A5649" s="92">
        <f>IF(DATABASE!$X5647&lt;&gt;1,"",DATABASE!B5647)</f>
        <v/>
      </c>
      <c r="B5649" s="93">
        <f>IF(DATABASE!$X5647&lt;&gt;1,"",DATABASE!M5647)</f>
        <v/>
      </c>
      <c r="C5649" s="94">
        <f>IF(DATABASE!$X5647&lt;&gt;1,"",DATABASE!A5647)</f>
        <v/>
      </c>
      <c r="D5649" s="94">
        <f>IF(DATABASE!$X5647&lt;&gt;1,"",DATABASE!P5647)</f>
        <v/>
      </c>
      <c r="E5649" s="94">
        <f>IF(DATABASE!$X5647&lt;&gt;1,"",DATABASE!L5647)</f>
        <v/>
      </c>
      <c r="F5649" s="94">
        <f>IF(DATABASE!$X5647&lt;&gt;1,"",DATABASE!Q5647)</f>
        <v/>
      </c>
      <c r="G5649" s="94">
        <f>IF(DATABASE!$X5647&lt;&gt;1,"",DATABASE!C5647)</f>
        <v/>
      </c>
      <c r="H5649" s="94">
        <f>IF(DATABASE!$X5647&lt;&gt;1,"",DATABASE!D5647)</f>
        <v/>
      </c>
      <c r="I5649" s="93">
        <f>IF(DATABASE!$X5647&lt;&gt;1,"",DATABASE!S5647)</f>
        <v/>
      </c>
    </row>
    <row r="5650" ht="16.5" customHeight="1" s="111">
      <c r="A5650" s="92">
        <f>IF(DATABASE!$X5648&lt;&gt;1,"",DATABASE!B5648)</f>
        <v/>
      </c>
      <c r="B5650" s="93">
        <f>IF(DATABASE!$X5648&lt;&gt;1,"",DATABASE!M5648)</f>
        <v/>
      </c>
      <c r="C5650" s="94">
        <f>IF(DATABASE!$X5648&lt;&gt;1,"",DATABASE!A5648)</f>
        <v/>
      </c>
      <c r="D5650" s="94">
        <f>IF(DATABASE!$X5648&lt;&gt;1,"",DATABASE!P5648)</f>
        <v/>
      </c>
      <c r="E5650" s="94">
        <f>IF(DATABASE!$X5648&lt;&gt;1,"",DATABASE!L5648)</f>
        <v/>
      </c>
      <c r="F5650" s="94">
        <f>IF(DATABASE!$X5648&lt;&gt;1,"",DATABASE!Q5648)</f>
        <v/>
      </c>
      <c r="G5650" s="94">
        <f>IF(DATABASE!$X5648&lt;&gt;1,"",DATABASE!C5648)</f>
        <v/>
      </c>
      <c r="H5650" s="94">
        <f>IF(DATABASE!$X5648&lt;&gt;1,"",DATABASE!D5648)</f>
        <v/>
      </c>
      <c r="I5650" s="93">
        <f>IF(DATABASE!$X5648&lt;&gt;1,"",DATABASE!S5648)</f>
        <v/>
      </c>
    </row>
    <row r="5651" ht="16.5" customHeight="1" s="111">
      <c r="A5651" s="92">
        <f>IF(DATABASE!$X5649&lt;&gt;1,"",DATABASE!B5649)</f>
        <v/>
      </c>
      <c r="B5651" s="93">
        <f>IF(DATABASE!$X5649&lt;&gt;1,"",DATABASE!M5649)</f>
        <v/>
      </c>
      <c r="C5651" s="94">
        <f>IF(DATABASE!$X5649&lt;&gt;1,"",DATABASE!A5649)</f>
        <v/>
      </c>
      <c r="D5651" s="94">
        <f>IF(DATABASE!$X5649&lt;&gt;1,"",DATABASE!P5649)</f>
        <v/>
      </c>
      <c r="E5651" s="94">
        <f>IF(DATABASE!$X5649&lt;&gt;1,"",DATABASE!L5649)</f>
        <v/>
      </c>
      <c r="F5651" s="94">
        <f>IF(DATABASE!$X5649&lt;&gt;1,"",DATABASE!Q5649)</f>
        <v/>
      </c>
      <c r="G5651" s="94">
        <f>IF(DATABASE!$X5649&lt;&gt;1,"",DATABASE!C5649)</f>
        <v/>
      </c>
      <c r="H5651" s="94">
        <f>IF(DATABASE!$X5649&lt;&gt;1,"",DATABASE!D5649)</f>
        <v/>
      </c>
      <c r="I5651" s="93">
        <f>IF(DATABASE!$X5649&lt;&gt;1,"",DATABASE!S5649)</f>
        <v/>
      </c>
    </row>
    <row r="5652" ht="16.5" customHeight="1" s="111">
      <c r="A5652" s="92">
        <f>IF(DATABASE!$X5650&lt;&gt;1,"",DATABASE!B5650)</f>
        <v/>
      </c>
      <c r="B5652" s="93">
        <f>IF(DATABASE!$X5650&lt;&gt;1,"",DATABASE!M5650)</f>
        <v/>
      </c>
      <c r="C5652" s="94">
        <f>IF(DATABASE!$X5650&lt;&gt;1,"",DATABASE!A5650)</f>
        <v/>
      </c>
      <c r="D5652" s="94">
        <f>IF(DATABASE!$X5650&lt;&gt;1,"",DATABASE!P5650)</f>
        <v/>
      </c>
      <c r="E5652" s="94">
        <f>IF(DATABASE!$X5650&lt;&gt;1,"",DATABASE!L5650)</f>
        <v/>
      </c>
      <c r="F5652" s="94">
        <f>IF(DATABASE!$X5650&lt;&gt;1,"",DATABASE!Q5650)</f>
        <v/>
      </c>
      <c r="G5652" s="94">
        <f>IF(DATABASE!$X5650&lt;&gt;1,"",DATABASE!C5650)</f>
        <v/>
      </c>
      <c r="H5652" s="94">
        <f>IF(DATABASE!$X5650&lt;&gt;1,"",DATABASE!D5650)</f>
        <v/>
      </c>
      <c r="I5652" s="93">
        <f>IF(DATABASE!$X5650&lt;&gt;1,"",DATABASE!S5650)</f>
        <v/>
      </c>
    </row>
    <row r="5653" ht="16.5" customHeight="1" s="111">
      <c r="A5653" s="92">
        <f>IF(DATABASE!$X5651&lt;&gt;1,"",DATABASE!B5651)</f>
        <v/>
      </c>
      <c r="B5653" s="93">
        <f>IF(DATABASE!$X5651&lt;&gt;1,"",DATABASE!M5651)</f>
        <v/>
      </c>
      <c r="C5653" s="94">
        <f>IF(DATABASE!$X5651&lt;&gt;1,"",DATABASE!A5651)</f>
        <v/>
      </c>
      <c r="D5653" s="94">
        <f>IF(DATABASE!$X5651&lt;&gt;1,"",DATABASE!P5651)</f>
        <v/>
      </c>
      <c r="E5653" s="94">
        <f>IF(DATABASE!$X5651&lt;&gt;1,"",DATABASE!L5651)</f>
        <v/>
      </c>
      <c r="F5653" s="94">
        <f>IF(DATABASE!$X5651&lt;&gt;1,"",DATABASE!Q5651)</f>
        <v/>
      </c>
      <c r="G5653" s="94">
        <f>IF(DATABASE!$X5651&lt;&gt;1,"",DATABASE!C5651)</f>
        <v/>
      </c>
      <c r="H5653" s="94">
        <f>IF(DATABASE!$X5651&lt;&gt;1,"",DATABASE!D5651)</f>
        <v/>
      </c>
      <c r="I5653" s="93">
        <f>IF(DATABASE!$X5651&lt;&gt;1,"",DATABASE!S5651)</f>
        <v/>
      </c>
    </row>
    <row r="5654" ht="16.5" customHeight="1" s="111">
      <c r="A5654" s="92">
        <f>IF(DATABASE!$X5652&lt;&gt;1,"",DATABASE!B5652)</f>
        <v/>
      </c>
      <c r="B5654" s="93">
        <f>IF(DATABASE!$X5652&lt;&gt;1,"",DATABASE!M5652)</f>
        <v/>
      </c>
      <c r="C5654" s="94">
        <f>IF(DATABASE!$X5652&lt;&gt;1,"",DATABASE!A5652)</f>
        <v/>
      </c>
      <c r="D5654" s="94">
        <f>IF(DATABASE!$X5652&lt;&gt;1,"",DATABASE!P5652)</f>
        <v/>
      </c>
      <c r="E5654" s="94">
        <f>IF(DATABASE!$X5652&lt;&gt;1,"",DATABASE!L5652)</f>
        <v/>
      </c>
      <c r="F5654" s="94">
        <f>IF(DATABASE!$X5652&lt;&gt;1,"",DATABASE!Q5652)</f>
        <v/>
      </c>
      <c r="G5654" s="94">
        <f>IF(DATABASE!$X5652&lt;&gt;1,"",DATABASE!C5652)</f>
        <v/>
      </c>
      <c r="H5654" s="94">
        <f>IF(DATABASE!$X5652&lt;&gt;1,"",DATABASE!D5652)</f>
        <v/>
      </c>
      <c r="I5654" s="93">
        <f>IF(DATABASE!$X5652&lt;&gt;1,"",DATABASE!S5652)</f>
        <v/>
      </c>
    </row>
    <row r="5655" ht="16.5" customHeight="1" s="111">
      <c r="A5655" s="92">
        <f>IF(DATABASE!$X5653&lt;&gt;1,"",DATABASE!B5653)</f>
        <v/>
      </c>
      <c r="B5655" s="93">
        <f>IF(DATABASE!$X5653&lt;&gt;1,"",DATABASE!M5653)</f>
        <v/>
      </c>
      <c r="C5655" s="94">
        <f>IF(DATABASE!$X5653&lt;&gt;1,"",DATABASE!A5653)</f>
        <v/>
      </c>
      <c r="D5655" s="94">
        <f>IF(DATABASE!$X5653&lt;&gt;1,"",DATABASE!P5653)</f>
        <v/>
      </c>
      <c r="E5655" s="94">
        <f>IF(DATABASE!$X5653&lt;&gt;1,"",DATABASE!L5653)</f>
        <v/>
      </c>
      <c r="F5655" s="94">
        <f>IF(DATABASE!$X5653&lt;&gt;1,"",DATABASE!Q5653)</f>
        <v/>
      </c>
      <c r="G5655" s="94">
        <f>IF(DATABASE!$X5653&lt;&gt;1,"",DATABASE!C5653)</f>
        <v/>
      </c>
      <c r="H5655" s="94">
        <f>IF(DATABASE!$X5653&lt;&gt;1,"",DATABASE!D5653)</f>
        <v/>
      </c>
      <c r="I5655" s="93">
        <f>IF(DATABASE!$X5653&lt;&gt;1,"",DATABASE!S5653)</f>
        <v/>
      </c>
    </row>
    <row r="5656" ht="16.5" customHeight="1" s="111">
      <c r="A5656" s="92">
        <f>IF(DATABASE!$X5654&lt;&gt;1,"",DATABASE!B5654)</f>
        <v/>
      </c>
      <c r="B5656" s="93">
        <f>IF(DATABASE!$X5654&lt;&gt;1,"",DATABASE!M5654)</f>
        <v/>
      </c>
      <c r="C5656" s="94">
        <f>IF(DATABASE!$X5654&lt;&gt;1,"",DATABASE!A5654)</f>
        <v/>
      </c>
      <c r="D5656" s="94">
        <f>IF(DATABASE!$X5654&lt;&gt;1,"",DATABASE!P5654)</f>
        <v/>
      </c>
      <c r="E5656" s="94">
        <f>IF(DATABASE!$X5654&lt;&gt;1,"",DATABASE!L5654)</f>
        <v/>
      </c>
      <c r="F5656" s="94">
        <f>IF(DATABASE!$X5654&lt;&gt;1,"",DATABASE!Q5654)</f>
        <v/>
      </c>
      <c r="G5656" s="94">
        <f>IF(DATABASE!$X5654&lt;&gt;1,"",DATABASE!C5654)</f>
        <v/>
      </c>
      <c r="H5656" s="94">
        <f>IF(DATABASE!$X5654&lt;&gt;1,"",DATABASE!D5654)</f>
        <v/>
      </c>
      <c r="I5656" s="93">
        <f>IF(DATABASE!$X5654&lt;&gt;1,"",DATABASE!S5654)</f>
        <v/>
      </c>
    </row>
    <row r="5657" ht="16.5" customHeight="1" s="111">
      <c r="A5657" s="92">
        <f>IF(DATABASE!$X5655&lt;&gt;1,"",DATABASE!B5655)</f>
        <v/>
      </c>
      <c r="B5657" s="93">
        <f>IF(DATABASE!$X5655&lt;&gt;1,"",DATABASE!M5655)</f>
        <v/>
      </c>
      <c r="C5657" s="94">
        <f>IF(DATABASE!$X5655&lt;&gt;1,"",DATABASE!A5655)</f>
        <v/>
      </c>
      <c r="D5657" s="94">
        <f>IF(DATABASE!$X5655&lt;&gt;1,"",DATABASE!P5655)</f>
        <v/>
      </c>
      <c r="E5657" s="94">
        <f>IF(DATABASE!$X5655&lt;&gt;1,"",DATABASE!L5655)</f>
        <v/>
      </c>
      <c r="F5657" s="94">
        <f>IF(DATABASE!$X5655&lt;&gt;1,"",DATABASE!Q5655)</f>
        <v/>
      </c>
      <c r="G5657" s="94">
        <f>IF(DATABASE!$X5655&lt;&gt;1,"",DATABASE!C5655)</f>
        <v/>
      </c>
      <c r="H5657" s="94">
        <f>IF(DATABASE!$X5655&lt;&gt;1,"",DATABASE!D5655)</f>
        <v/>
      </c>
      <c r="I5657" s="93">
        <f>IF(DATABASE!$X5655&lt;&gt;1,"",DATABASE!S5655)</f>
        <v/>
      </c>
    </row>
    <row r="5658" ht="16.5" customHeight="1" s="111">
      <c r="A5658" s="92">
        <f>IF(DATABASE!$X5656&lt;&gt;1,"",DATABASE!B5656)</f>
        <v/>
      </c>
      <c r="B5658" s="93">
        <f>IF(DATABASE!$X5656&lt;&gt;1,"",DATABASE!M5656)</f>
        <v/>
      </c>
      <c r="C5658" s="94">
        <f>IF(DATABASE!$X5656&lt;&gt;1,"",DATABASE!A5656)</f>
        <v/>
      </c>
      <c r="D5658" s="94">
        <f>IF(DATABASE!$X5656&lt;&gt;1,"",DATABASE!P5656)</f>
        <v/>
      </c>
      <c r="E5658" s="94">
        <f>IF(DATABASE!$X5656&lt;&gt;1,"",DATABASE!L5656)</f>
        <v/>
      </c>
      <c r="F5658" s="94">
        <f>IF(DATABASE!$X5656&lt;&gt;1,"",DATABASE!Q5656)</f>
        <v/>
      </c>
      <c r="G5658" s="94">
        <f>IF(DATABASE!$X5656&lt;&gt;1,"",DATABASE!C5656)</f>
        <v/>
      </c>
      <c r="H5658" s="94">
        <f>IF(DATABASE!$X5656&lt;&gt;1,"",DATABASE!D5656)</f>
        <v/>
      </c>
      <c r="I5658" s="93">
        <f>IF(DATABASE!$X5656&lt;&gt;1,"",DATABASE!S5656)</f>
        <v/>
      </c>
    </row>
    <row r="5659" ht="16.5" customHeight="1" s="111">
      <c r="A5659" s="92">
        <f>IF(DATABASE!$X5657&lt;&gt;1,"",DATABASE!B5657)</f>
        <v/>
      </c>
      <c r="B5659" s="93">
        <f>IF(DATABASE!$X5657&lt;&gt;1,"",DATABASE!M5657)</f>
        <v/>
      </c>
      <c r="C5659" s="94">
        <f>IF(DATABASE!$X5657&lt;&gt;1,"",DATABASE!A5657)</f>
        <v/>
      </c>
      <c r="D5659" s="94">
        <f>IF(DATABASE!$X5657&lt;&gt;1,"",DATABASE!P5657)</f>
        <v/>
      </c>
      <c r="E5659" s="94">
        <f>IF(DATABASE!$X5657&lt;&gt;1,"",DATABASE!L5657)</f>
        <v/>
      </c>
      <c r="F5659" s="94">
        <f>IF(DATABASE!$X5657&lt;&gt;1,"",DATABASE!Q5657)</f>
        <v/>
      </c>
      <c r="G5659" s="94">
        <f>IF(DATABASE!$X5657&lt;&gt;1,"",DATABASE!C5657)</f>
        <v/>
      </c>
      <c r="H5659" s="94">
        <f>IF(DATABASE!$X5657&lt;&gt;1,"",DATABASE!D5657)</f>
        <v/>
      </c>
      <c r="I5659" s="93">
        <f>IF(DATABASE!$X5657&lt;&gt;1,"",DATABASE!S5657)</f>
        <v/>
      </c>
    </row>
    <row r="5660" ht="16.5" customHeight="1" s="111">
      <c r="A5660" s="92">
        <f>IF(DATABASE!$X5658&lt;&gt;1,"",DATABASE!B5658)</f>
        <v/>
      </c>
      <c r="B5660" s="93">
        <f>IF(DATABASE!$X5658&lt;&gt;1,"",DATABASE!M5658)</f>
        <v/>
      </c>
      <c r="C5660" s="94">
        <f>IF(DATABASE!$X5658&lt;&gt;1,"",DATABASE!A5658)</f>
        <v/>
      </c>
      <c r="D5660" s="94">
        <f>IF(DATABASE!$X5658&lt;&gt;1,"",DATABASE!P5658)</f>
        <v/>
      </c>
      <c r="E5660" s="94">
        <f>IF(DATABASE!$X5658&lt;&gt;1,"",DATABASE!L5658)</f>
        <v/>
      </c>
      <c r="F5660" s="94">
        <f>IF(DATABASE!$X5658&lt;&gt;1,"",DATABASE!Q5658)</f>
        <v/>
      </c>
      <c r="G5660" s="94">
        <f>IF(DATABASE!$X5658&lt;&gt;1,"",DATABASE!C5658)</f>
        <v/>
      </c>
      <c r="H5660" s="94">
        <f>IF(DATABASE!$X5658&lt;&gt;1,"",DATABASE!D5658)</f>
        <v/>
      </c>
      <c r="I5660" s="93">
        <f>IF(DATABASE!$X5658&lt;&gt;1,"",DATABASE!S5658)</f>
        <v/>
      </c>
    </row>
    <row r="5661" ht="16.5" customHeight="1" s="111">
      <c r="A5661" s="92">
        <f>IF(DATABASE!$X5659&lt;&gt;1,"",DATABASE!B5659)</f>
        <v/>
      </c>
      <c r="B5661" s="93">
        <f>IF(DATABASE!$X5659&lt;&gt;1,"",DATABASE!M5659)</f>
        <v/>
      </c>
      <c r="C5661" s="94">
        <f>IF(DATABASE!$X5659&lt;&gt;1,"",DATABASE!A5659)</f>
        <v/>
      </c>
      <c r="D5661" s="94">
        <f>IF(DATABASE!$X5659&lt;&gt;1,"",DATABASE!P5659)</f>
        <v/>
      </c>
      <c r="E5661" s="94">
        <f>IF(DATABASE!$X5659&lt;&gt;1,"",DATABASE!L5659)</f>
        <v/>
      </c>
      <c r="F5661" s="94">
        <f>IF(DATABASE!$X5659&lt;&gt;1,"",DATABASE!Q5659)</f>
        <v/>
      </c>
      <c r="G5661" s="94">
        <f>IF(DATABASE!$X5659&lt;&gt;1,"",DATABASE!C5659)</f>
        <v/>
      </c>
      <c r="H5661" s="94">
        <f>IF(DATABASE!$X5659&lt;&gt;1,"",DATABASE!D5659)</f>
        <v/>
      </c>
      <c r="I5661" s="93">
        <f>IF(DATABASE!$X5659&lt;&gt;1,"",DATABASE!S5659)</f>
        <v/>
      </c>
    </row>
    <row r="5662" ht="16.5" customHeight="1" s="111">
      <c r="A5662" s="92">
        <f>IF(DATABASE!$X5660&lt;&gt;1,"",DATABASE!B5660)</f>
        <v/>
      </c>
      <c r="B5662" s="93">
        <f>IF(DATABASE!$X5660&lt;&gt;1,"",DATABASE!M5660)</f>
        <v/>
      </c>
      <c r="C5662" s="94">
        <f>IF(DATABASE!$X5660&lt;&gt;1,"",DATABASE!A5660)</f>
        <v/>
      </c>
      <c r="D5662" s="94">
        <f>IF(DATABASE!$X5660&lt;&gt;1,"",DATABASE!P5660)</f>
        <v/>
      </c>
      <c r="E5662" s="94">
        <f>IF(DATABASE!$X5660&lt;&gt;1,"",DATABASE!L5660)</f>
        <v/>
      </c>
      <c r="F5662" s="94">
        <f>IF(DATABASE!$X5660&lt;&gt;1,"",DATABASE!Q5660)</f>
        <v/>
      </c>
      <c r="G5662" s="94">
        <f>IF(DATABASE!$X5660&lt;&gt;1,"",DATABASE!C5660)</f>
        <v/>
      </c>
      <c r="H5662" s="94">
        <f>IF(DATABASE!$X5660&lt;&gt;1,"",DATABASE!D5660)</f>
        <v/>
      </c>
      <c r="I5662" s="93">
        <f>IF(DATABASE!$X5660&lt;&gt;1,"",DATABASE!S5660)</f>
        <v/>
      </c>
    </row>
    <row r="5663" ht="16.5" customHeight="1" s="111">
      <c r="A5663" s="92">
        <f>IF(DATABASE!$X5661&lt;&gt;1,"",DATABASE!B5661)</f>
        <v/>
      </c>
      <c r="B5663" s="93">
        <f>IF(DATABASE!$X5661&lt;&gt;1,"",DATABASE!M5661)</f>
        <v/>
      </c>
      <c r="C5663" s="94">
        <f>IF(DATABASE!$X5661&lt;&gt;1,"",DATABASE!A5661)</f>
        <v/>
      </c>
      <c r="D5663" s="94">
        <f>IF(DATABASE!$X5661&lt;&gt;1,"",DATABASE!P5661)</f>
        <v/>
      </c>
      <c r="E5663" s="94">
        <f>IF(DATABASE!$X5661&lt;&gt;1,"",DATABASE!L5661)</f>
        <v/>
      </c>
      <c r="F5663" s="94">
        <f>IF(DATABASE!$X5661&lt;&gt;1,"",DATABASE!Q5661)</f>
        <v/>
      </c>
      <c r="G5663" s="94">
        <f>IF(DATABASE!$X5661&lt;&gt;1,"",DATABASE!C5661)</f>
        <v/>
      </c>
      <c r="H5663" s="94">
        <f>IF(DATABASE!$X5661&lt;&gt;1,"",DATABASE!D5661)</f>
        <v/>
      </c>
      <c r="I5663" s="93">
        <f>IF(DATABASE!$X5661&lt;&gt;1,"",DATABASE!S5661)</f>
        <v/>
      </c>
    </row>
    <row r="5664" ht="16.5" customHeight="1" s="111">
      <c r="A5664" s="92">
        <f>IF(DATABASE!$X5662&lt;&gt;1,"",DATABASE!B5662)</f>
        <v/>
      </c>
      <c r="B5664" s="93">
        <f>IF(DATABASE!$X5662&lt;&gt;1,"",DATABASE!M5662)</f>
        <v/>
      </c>
      <c r="C5664" s="94">
        <f>IF(DATABASE!$X5662&lt;&gt;1,"",DATABASE!A5662)</f>
        <v/>
      </c>
      <c r="D5664" s="94">
        <f>IF(DATABASE!$X5662&lt;&gt;1,"",DATABASE!P5662)</f>
        <v/>
      </c>
      <c r="E5664" s="94">
        <f>IF(DATABASE!$X5662&lt;&gt;1,"",DATABASE!L5662)</f>
        <v/>
      </c>
      <c r="F5664" s="94">
        <f>IF(DATABASE!$X5662&lt;&gt;1,"",DATABASE!Q5662)</f>
        <v/>
      </c>
      <c r="G5664" s="94">
        <f>IF(DATABASE!$X5662&lt;&gt;1,"",DATABASE!C5662)</f>
        <v/>
      </c>
      <c r="H5664" s="94">
        <f>IF(DATABASE!$X5662&lt;&gt;1,"",DATABASE!D5662)</f>
        <v/>
      </c>
      <c r="I5664" s="93">
        <f>IF(DATABASE!$X5662&lt;&gt;1,"",DATABASE!S5662)</f>
        <v/>
      </c>
    </row>
    <row r="5665" ht="16.5" customHeight="1" s="111">
      <c r="A5665" s="92">
        <f>IF(DATABASE!$X5663&lt;&gt;1,"",DATABASE!B5663)</f>
        <v/>
      </c>
      <c r="B5665" s="93">
        <f>IF(DATABASE!$X5663&lt;&gt;1,"",DATABASE!M5663)</f>
        <v/>
      </c>
      <c r="C5665" s="94">
        <f>IF(DATABASE!$X5663&lt;&gt;1,"",DATABASE!A5663)</f>
        <v/>
      </c>
      <c r="D5665" s="94">
        <f>IF(DATABASE!$X5663&lt;&gt;1,"",DATABASE!P5663)</f>
        <v/>
      </c>
      <c r="E5665" s="94">
        <f>IF(DATABASE!$X5663&lt;&gt;1,"",DATABASE!L5663)</f>
        <v/>
      </c>
      <c r="F5665" s="94">
        <f>IF(DATABASE!$X5663&lt;&gt;1,"",DATABASE!Q5663)</f>
        <v/>
      </c>
      <c r="G5665" s="94">
        <f>IF(DATABASE!$X5663&lt;&gt;1,"",DATABASE!C5663)</f>
        <v/>
      </c>
      <c r="H5665" s="94">
        <f>IF(DATABASE!$X5663&lt;&gt;1,"",DATABASE!D5663)</f>
        <v/>
      </c>
      <c r="I5665" s="93">
        <f>IF(DATABASE!$X5663&lt;&gt;1,"",DATABASE!S5663)</f>
        <v/>
      </c>
    </row>
    <row r="5666" ht="16.5" customHeight="1" s="111">
      <c r="A5666" s="92">
        <f>IF(DATABASE!$X5664&lt;&gt;1,"",DATABASE!B5664)</f>
        <v/>
      </c>
      <c r="B5666" s="93">
        <f>IF(DATABASE!$X5664&lt;&gt;1,"",DATABASE!M5664)</f>
        <v/>
      </c>
      <c r="C5666" s="94">
        <f>IF(DATABASE!$X5664&lt;&gt;1,"",DATABASE!A5664)</f>
        <v/>
      </c>
      <c r="D5666" s="94">
        <f>IF(DATABASE!$X5664&lt;&gt;1,"",DATABASE!P5664)</f>
        <v/>
      </c>
      <c r="E5666" s="94">
        <f>IF(DATABASE!$X5664&lt;&gt;1,"",DATABASE!L5664)</f>
        <v/>
      </c>
      <c r="F5666" s="94">
        <f>IF(DATABASE!$X5664&lt;&gt;1,"",DATABASE!Q5664)</f>
        <v/>
      </c>
      <c r="G5666" s="94">
        <f>IF(DATABASE!$X5664&lt;&gt;1,"",DATABASE!C5664)</f>
        <v/>
      </c>
      <c r="H5666" s="94">
        <f>IF(DATABASE!$X5664&lt;&gt;1,"",DATABASE!D5664)</f>
        <v/>
      </c>
      <c r="I5666" s="93">
        <f>IF(DATABASE!$X5664&lt;&gt;1,"",DATABASE!S5664)</f>
        <v/>
      </c>
    </row>
    <row r="5667" ht="16.5" customHeight="1" s="111">
      <c r="A5667" s="92">
        <f>IF(DATABASE!$X5665&lt;&gt;1,"",DATABASE!B5665)</f>
        <v/>
      </c>
      <c r="B5667" s="93">
        <f>IF(DATABASE!$X5665&lt;&gt;1,"",DATABASE!M5665)</f>
        <v/>
      </c>
      <c r="C5667" s="94">
        <f>IF(DATABASE!$X5665&lt;&gt;1,"",DATABASE!A5665)</f>
        <v/>
      </c>
      <c r="D5667" s="94">
        <f>IF(DATABASE!$X5665&lt;&gt;1,"",DATABASE!P5665)</f>
        <v/>
      </c>
      <c r="E5667" s="94">
        <f>IF(DATABASE!$X5665&lt;&gt;1,"",DATABASE!L5665)</f>
        <v/>
      </c>
      <c r="F5667" s="94">
        <f>IF(DATABASE!$X5665&lt;&gt;1,"",DATABASE!Q5665)</f>
        <v/>
      </c>
      <c r="G5667" s="94">
        <f>IF(DATABASE!$X5665&lt;&gt;1,"",DATABASE!C5665)</f>
        <v/>
      </c>
      <c r="H5667" s="94">
        <f>IF(DATABASE!$X5665&lt;&gt;1,"",DATABASE!D5665)</f>
        <v/>
      </c>
      <c r="I5667" s="93">
        <f>IF(DATABASE!$X5665&lt;&gt;1,"",DATABASE!S5665)</f>
        <v/>
      </c>
    </row>
    <row r="5668" ht="16.5" customHeight="1" s="111">
      <c r="A5668" s="92">
        <f>IF(DATABASE!$X5666&lt;&gt;1,"",DATABASE!B5666)</f>
        <v/>
      </c>
      <c r="B5668" s="93">
        <f>IF(DATABASE!$X5666&lt;&gt;1,"",DATABASE!M5666)</f>
        <v/>
      </c>
      <c r="C5668" s="94">
        <f>IF(DATABASE!$X5666&lt;&gt;1,"",DATABASE!A5666)</f>
        <v/>
      </c>
      <c r="D5668" s="94">
        <f>IF(DATABASE!$X5666&lt;&gt;1,"",DATABASE!P5666)</f>
        <v/>
      </c>
      <c r="E5668" s="94">
        <f>IF(DATABASE!$X5666&lt;&gt;1,"",DATABASE!L5666)</f>
        <v/>
      </c>
      <c r="F5668" s="94">
        <f>IF(DATABASE!$X5666&lt;&gt;1,"",DATABASE!Q5666)</f>
        <v/>
      </c>
      <c r="G5668" s="94">
        <f>IF(DATABASE!$X5666&lt;&gt;1,"",DATABASE!C5666)</f>
        <v/>
      </c>
      <c r="H5668" s="94">
        <f>IF(DATABASE!$X5666&lt;&gt;1,"",DATABASE!D5666)</f>
        <v/>
      </c>
      <c r="I5668" s="93">
        <f>IF(DATABASE!$X5666&lt;&gt;1,"",DATABASE!S5666)</f>
        <v/>
      </c>
    </row>
    <row r="5669" ht="16.5" customHeight="1" s="111">
      <c r="A5669" s="92">
        <f>IF(DATABASE!$X5667&lt;&gt;1,"",DATABASE!B5667)</f>
        <v/>
      </c>
      <c r="B5669" s="93">
        <f>IF(DATABASE!$X5667&lt;&gt;1,"",DATABASE!M5667)</f>
        <v/>
      </c>
      <c r="C5669" s="94">
        <f>IF(DATABASE!$X5667&lt;&gt;1,"",DATABASE!A5667)</f>
        <v/>
      </c>
      <c r="D5669" s="94">
        <f>IF(DATABASE!$X5667&lt;&gt;1,"",DATABASE!P5667)</f>
        <v/>
      </c>
      <c r="E5669" s="94">
        <f>IF(DATABASE!$X5667&lt;&gt;1,"",DATABASE!L5667)</f>
        <v/>
      </c>
      <c r="F5669" s="94">
        <f>IF(DATABASE!$X5667&lt;&gt;1,"",DATABASE!Q5667)</f>
        <v/>
      </c>
      <c r="G5669" s="94">
        <f>IF(DATABASE!$X5667&lt;&gt;1,"",DATABASE!C5667)</f>
        <v/>
      </c>
      <c r="H5669" s="94">
        <f>IF(DATABASE!$X5667&lt;&gt;1,"",DATABASE!D5667)</f>
        <v/>
      </c>
      <c r="I5669" s="93">
        <f>IF(DATABASE!$X5667&lt;&gt;1,"",DATABASE!S5667)</f>
        <v/>
      </c>
    </row>
    <row r="5670" ht="16.5" customHeight="1" s="111">
      <c r="A5670" s="92">
        <f>IF(DATABASE!$X5668&lt;&gt;1,"",DATABASE!B5668)</f>
        <v/>
      </c>
      <c r="B5670" s="93">
        <f>IF(DATABASE!$X5668&lt;&gt;1,"",DATABASE!M5668)</f>
        <v/>
      </c>
      <c r="C5670" s="94">
        <f>IF(DATABASE!$X5668&lt;&gt;1,"",DATABASE!A5668)</f>
        <v/>
      </c>
      <c r="D5670" s="94">
        <f>IF(DATABASE!$X5668&lt;&gt;1,"",DATABASE!P5668)</f>
        <v/>
      </c>
      <c r="E5670" s="94">
        <f>IF(DATABASE!$X5668&lt;&gt;1,"",DATABASE!L5668)</f>
        <v/>
      </c>
      <c r="F5670" s="94">
        <f>IF(DATABASE!$X5668&lt;&gt;1,"",DATABASE!Q5668)</f>
        <v/>
      </c>
      <c r="G5670" s="94">
        <f>IF(DATABASE!$X5668&lt;&gt;1,"",DATABASE!C5668)</f>
        <v/>
      </c>
      <c r="H5670" s="94">
        <f>IF(DATABASE!$X5668&lt;&gt;1,"",DATABASE!D5668)</f>
        <v/>
      </c>
      <c r="I5670" s="93">
        <f>IF(DATABASE!$X5668&lt;&gt;1,"",DATABASE!S5668)</f>
        <v/>
      </c>
    </row>
    <row r="5671" ht="16.5" customHeight="1" s="111">
      <c r="A5671" s="92">
        <f>IF(DATABASE!$X5669&lt;&gt;1,"",DATABASE!B5669)</f>
        <v/>
      </c>
      <c r="B5671" s="93">
        <f>IF(DATABASE!$X5669&lt;&gt;1,"",DATABASE!M5669)</f>
        <v/>
      </c>
      <c r="C5671" s="94">
        <f>IF(DATABASE!$X5669&lt;&gt;1,"",DATABASE!A5669)</f>
        <v/>
      </c>
      <c r="D5671" s="94">
        <f>IF(DATABASE!$X5669&lt;&gt;1,"",DATABASE!P5669)</f>
        <v/>
      </c>
      <c r="E5671" s="94">
        <f>IF(DATABASE!$X5669&lt;&gt;1,"",DATABASE!L5669)</f>
        <v/>
      </c>
      <c r="F5671" s="94">
        <f>IF(DATABASE!$X5669&lt;&gt;1,"",DATABASE!Q5669)</f>
        <v/>
      </c>
      <c r="G5671" s="94">
        <f>IF(DATABASE!$X5669&lt;&gt;1,"",DATABASE!C5669)</f>
        <v/>
      </c>
      <c r="H5671" s="94">
        <f>IF(DATABASE!$X5669&lt;&gt;1,"",DATABASE!D5669)</f>
        <v/>
      </c>
      <c r="I5671" s="93">
        <f>IF(DATABASE!$X5669&lt;&gt;1,"",DATABASE!S5669)</f>
        <v/>
      </c>
    </row>
    <row r="5672" ht="16.5" customHeight="1" s="111">
      <c r="A5672" s="92">
        <f>IF(DATABASE!$X5670&lt;&gt;1,"",DATABASE!B5670)</f>
        <v/>
      </c>
      <c r="B5672" s="93">
        <f>IF(DATABASE!$X5670&lt;&gt;1,"",DATABASE!M5670)</f>
        <v/>
      </c>
      <c r="C5672" s="94">
        <f>IF(DATABASE!$X5670&lt;&gt;1,"",DATABASE!A5670)</f>
        <v/>
      </c>
      <c r="D5672" s="94">
        <f>IF(DATABASE!$X5670&lt;&gt;1,"",DATABASE!P5670)</f>
        <v/>
      </c>
      <c r="E5672" s="94">
        <f>IF(DATABASE!$X5670&lt;&gt;1,"",DATABASE!L5670)</f>
        <v/>
      </c>
      <c r="F5672" s="94">
        <f>IF(DATABASE!$X5670&lt;&gt;1,"",DATABASE!Q5670)</f>
        <v/>
      </c>
      <c r="G5672" s="94">
        <f>IF(DATABASE!$X5670&lt;&gt;1,"",DATABASE!C5670)</f>
        <v/>
      </c>
      <c r="H5672" s="94">
        <f>IF(DATABASE!$X5670&lt;&gt;1,"",DATABASE!D5670)</f>
        <v/>
      </c>
      <c r="I5672" s="93">
        <f>IF(DATABASE!$X5670&lt;&gt;1,"",DATABASE!S5670)</f>
        <v/>
      </c>
    </row>
    <row r="5673" ht="16.5" customHeight="1" s="111">
      <c r="A5673" s="92">
        <f>IF(DATABASE!$X5671&lt;&gt;1,"",DATABASE!B5671)</f>
        <v/>
      </c>
      <c r="B5673" s="93">
        <f>IF(DATABASE!$X5671&lt;&gt;1,"",DATABASE!M5671)</f>
        <v/>
      </c>
      <c r="C5673" s="94">
        <f>IF(DATABASE!$X5671&lt;&gt;1,"",DATABASE!A5671)</f>
        <v/>
      </c>
      <c r="D5673" s="94">
        <f>IF(DATABASE!$X5671&lt;&gt;1,"",DATABASE!P5671)</f>
        <v/>
      </c>
      <c r="E5673" s="94">
        <f>IF(DATABASE!$X5671&lt;&gt;1,"",DATABASE!L5671)</f>
        <v/>
      </c>
      <c r="F5673" s="94">
        <f>IF(DATABASE!$X5671&lt;&gt;1,"",DATABASE!Q5671)</f>
        <v/>
      </c>
      <c r="G5673" s="94">
        <f>IF(DATABASE!$X5671&lt;&gt;1,"",DATABASE!C5671)</f>
        <v/>
      </c>
      <c r="H5673" s="94">
        <f>IF(DATABASE!$X5671&lt;&gt;1,"",DATABASE!D5671)</f>
        <v/>
      </c>
      <c r="I5673" s="93">
        <f>IF(DATABASE!$X5671&lt;&gt;1,"",DATABASE!S5671)</f>
        <v/>
      </c>
    </row>
    <row r="5674" ht="16.5" customHeight="1" s="111">
      <c r="A5674" s="92">
        <f>IF(DATABASE!$X5672&lt;&gt;1,"",DATABASE!B5672)</f>
        <v/>
      </c>
      <c r="B5674" s="93">
        <f>IF(DATABASE!$X5672&lt;&gt;1,"",DATABASE!M5672)</f>
        <v/>
      </c>
      <c r="C5674" s="94">
        <f>IF(DATABASE!$X5672&lt;&gt;1,"",DATABASE!A5672)</f>
        <v/>
      </c>
      <c r="D5674" s="94">
        <f>IF(DATABASE!$X5672&lt;&gt;1,"",DATABASE!P5672)</f>
        <v/>
      </c>
      <c r="E5674" s="94">
        <f>IF(DATABASE!$X5672&lt;&gt;1,"",DATABASE!L5672)</f>
        <v/>
      </c>
      <c r="F5674" s="94">
        <f>IF(DATABASE!$X5672&lt;&gt;1,"",DATABASE!Q5672)</f>
        <v/>
      </c>
      <c r="G5674" s="94">
        <f>IF(DATABASE!$X5672&lt;&gt;1,"",DATABASE!C5672)</f>
        <v/>
      </c>
      <c r="H5674" s="94">
        <f>IF(DATABASE!$X5672&lt;&gt;1,"",DATABASE!D5672)</f>
        <v/>
      </c>
      <c r="I5674" s="93">
        <f>IF(DATABASE!$X5672&lt;&gt;1,"",DATABASE!S5672)</f>
        <v/>
      </c>
    </row>
    <row r="5675" ht="16.5" customHeight="1" s="111">
      <c r="A5675" s="92">
        <f>IF(DATABASE!$X5673&lt;&gt;1,"",DATABASE!B5673)</f>
        <v/>
      </c>
      <c r="B5675" s="93">
        <f>IF(DATABASE!$X5673&lt;&gt;1,"",DATABASE!M5673)</f>
        <v/>
      </c>
      <c r="C5675" s="94">
        <f>IF(DATABASE!$X5673&lt;&gt;1,"",DATABASE!A5673)</f>
        <v/>
      </c>
      <c r="D5675" s="94">
        <f>IF(DATABASE!$X5673&lt;&gt;1,"",DATABASE!P5673)</f>
        <v/>
      </c>
      <c r="E5675" s="94">
        <f>IF(DATABASE!$X5673&lt;&gt;1,"",DATABASE!L5673)</f>
        <v/>
      </c>
      <c r="F5675" s="94">
        <f>IF(DATABASE!$X5673&lt;&gt;1,"",DATABASE!Q5673)</f>
        <v/>
      </c>
      <c r="G5675" s="94">
        <f>IF(DATABASE!$X5673&lt;&gt;1,"",DATABASE!C5673)</f>
        <v/>
      </c>
      <c r="H5675" s="94">
        <f>IF(DATABASE!$X5673&lt;&gt;1,"",DATABASE!D5673)</f>
        <v/>
      </c>
      <c r="I5675" s="93">
        <f>IF(DATABASE!$X5673&lt;&gt;1,"",DATABASE!S5673)</f>
        <v/>
      </c>
    </row>
    <row r="5676" ht="16.5" customHeight="1" s="111">
      <c r="A5676" s="92">
        <f>IF(DATABASE!$X5674&lt;&gt;1,"",DATABASE!B5674)</f>
        <v/>
      </c>
      <c r="B5676" s="93">
        <f>IF(DATABASE!$X5674&lt;&gt;1,"",DATABASE!M5674)</f>
        <v/>
      </c>
      <c r="C5676" s="94">
        <f>IF(DATABASE!$X5674&lt;&gt;1,"",DATABASE!A5674)</f>
        <v/>
      </c>
      <c r="D5676" s="94">
        <f>IF(DATABASE!$X5674&lt;&gt;1,"",DATABASE!P5674)</f>
        <v/>
      </c>
      <c r="E5676" s="94">
        <f>IF(DATABASE!$X5674&lt;&gt;1,"",DATABASE!L5674)</f>
        <v/>
      </c>
      <c r="F5676" s="94">
        <f>IF(DATABASE!$X5674&lt;&gt;1,"",DATABASE!Q5674)</f>
        <v/>
      </c>
      <c r="G5676" s="94">
        <f>IF(DATABASE!$X5674&lt;&gt;1,"",DATABASE!C5674)</f>
        <v/>
      </c>
      <c r="H5676" s="94">
        <f>IF(DATABASE!$X5674&lt;&gt;1,"",DATABASE!D5674)</f>
        <v/>
      </c>
      <c r="I5676" s="93">
        <f>IF(DATABASE!$X5674&lt;&gt;1,"",DATABASE!S5674)</f>
        <v/>
      </c>
    </row>
    <row r="5677" ht="16.5" customHeight="1" s="111">
      <c r="A5677" s="92">
        <f>IF(DATABASE!$X5675&lt;&gt;1,"",DATABASE!B5675)</f>
        <v/>
      </c>
      <c r="B5677" s="93">
        <f>IF(DATABASE!$X5675&lt;&gt;1,"",DATABASE!M5675)</f>
        <v/>
      </c>
      <c r="C5677" s="94">
        <f>IF(DATABASE!$X5675&lt;&gt;1,"",DATABASE!A5675)</f>
        <v/>
      </c>
      <c r="D5677" s="94">
        <f>IF(DATABASE!$X5675&lt;&gt;1,"",DATABASE!P5675)</f>
        <v/>
      </c>
      <c r="E5677" s="94">
        <f>IF(DATABASE!$X5675&lt;&gt;1,"",DATABASE!L5675)</f>
        <v/>
      </c>
      <c r="F5677" s="94">
        <f>IF(DATABASE!$X5675&lt;&gt;1,"",DATABASE!Q5675)</f>
        <v/>
      </c>
      <c r="G5677" s="94">
        <f>IF(DATABASE!$X5675&lt;&gt;1,"",DATABASE!C5675)</f>
        <v/>
      </c>
      <c r="H5677" s="94">
        <f>IF(DATABASE!$X5675&lt;&gt;1,"",DATABASE!D5675)</f>
        <v/>
      </c>
      <c r="I5677" s="93">
        <f>IF(DATABASE!$X5675&lt;&gt;1,"",DATABASE!S5675)</f>
        <v/>
      </c>
    </row>
    <row r="5678" ht="16.5" customHeight="1" s="111">
      <c r="A5678" s="92">
        <f>IF(DATABASE!$X5676&lt;&gt;1,"",DATABASE!B5676)</f>
        <v/>
      </c>
      <c r="B5678" s="93">
        <f>IF(DATABASE!$X5676&lt;&gt;1,"",DATABASE!M5676)</f>
        <v/>
      </c>
      <c r="C5678" s="94">
        <f>IF(DATABASE!$X5676&lt;&gt;1,"",DATABASE!A5676)</f>
        <v/>
      </c>
      <c r="D5678" s="94">
        <f>IF(DATABASE!$X5676&lt;&gt;1,"",DATABASE!P5676)</f>
        <v/>
      </c>
      <c r="E5678" s="94">
        <f>IF(DATABASE!$X5676&lt;&gt;1,"",DATABASE!L5676)</f>
        <v/>
      </c>
      <c r="F5678" s="94">
        <f>IF(DATABASE!$X5676&lt;&gt;1,"",DATABASE!Q5676)</f>
        <v/>
      </c>
      <c r="G5678" s="94">
        <f>IF(DATABASE!$X5676&lt;&gt;1,"",DATABASE!C5676)</f>
        <v/>
      </c>
      <c r="H5678" s="94">
        <f>IF(DATABASE!$X5676&lt;&gt;1,"",DATABASE!D5676)</f>
        <v/>
      </c>
      <c r="I5678" s="93">
        <f>IF(DATABASE!$X5676&lt;&gt;1,"",DATABASE!S5676)</f>
        <v/>
      </c>
    </row>
    <row r="5679" ht="16.5" customHeight="1" s="111">
      <c r="A5679" s="92">
        <f>IF(DATABASE!$X5677&lt;&gt;1,"",DATABASE!B5677)</f>
        <v/>
      </c>
      <c r="B5679" s="93">
        <f>IF(DATABASE!$X5677&lt;&gt;1,"",DATABASE!M5677)</f>
        <v/>
      </c>
      <c r="C5679" s="94">
        <f>IF(DATABASE!$X5677&lt;&gt;1,"",DATABASE!A5677)</f>
        <v/>
      </c>
      <c r="D5679" s="94">
        <f>IF(DATABASE!$X5677&lt;&gt;1,"",DATABASE!P5677)</f>
        <v/>
      </c>
      <c r="E5679" s="94">
        <f>IF(DATABASE!$X5677&lt;&gt;1,"",DATABASE!L5677)</f>
        <v/>
      </c>
      <c r="F5679" s="94">
        <f>IF(DATABASE!$X5677&lt;&gt;1,"",DATABASE!Q5677)</f>
        <v/>
      </c>
      <c r="G5679" s="94">
        <f>IF(DATABASE!$X5677&lt;&gt;1,"",DATABASE!C5677)</f>
        <v/>
      </c>
      <c r="H5679" s="94">
        <f>IF(DATABASE!$X5677&lt;&gt;1,"",DATABASE!D5677)</f>
        <v/>
      </c>
      <c r="I5679" s="93">
        <f>IF(DATABASE!$X5677&lt;&gt;1,"",DATABASE!S5677)</f>
        <v/>
      </c>
    </row>
    <row r="5680" ht="16.5" customHeight="1" s="111">
      <c r="A5680" s="92">
        <f>IF(DATABASE!$X5678&lt;&gt;1,"",DATABASE!B5678)</f>
        <v/>
      </c>
      <c r="B5680" s="93">
        <f>IF(DATABASE!$X5678&lt;&gt;1,"",DATABASE!M5678)</f>
        <v/>
      </c>
      <c r="C5680" s="94">
        <f>IF(DATABASE!$X5678&lt;&gt;1,"",DATABASE!A5678)</f>
        <v/>
      </c>
      <c r="D5680" s="94">
        <f>IF(DATABASE!$X5678&lt;&gt;1,"",DATABASE!P5678)</f>
        <v/>
      </c>
      <c r="E5680" s="94">
        <f>IF(DATABASE!$X5678&lt;&gt;1,"",DATABASE!L5678)</f>
        <v/>
      </c>
      <c r="F5680" s="94">
        <f>IF(DATABASE!$X5678&lt;&gt;1,"",DATABASE!Q5678)</f>
        <v/>
      </c>
      <c r="G5680" s="94">
        <f>IF(DATABASE!$X5678&lt;&gt;1,"",DATABASE!C5678)</f>
        <v/>
      </c>
      <c r="H5680" s="94">
        <f>IF(DATABASE!$X5678&lt;&gt;1,"",DATABASE!D5678)</f>
        <v/>
      </c>
      <c r="I5680" s="93">
        <f>IF(DATABASE!$X5678&lt;&gt;1,"",DATABASE!S5678)</f>
        <v/>
      </c>
    </row>
    <row r="5681" ht="16.5" customHeight="1" s="111">
      <c r="A5681" s="92">
        <f>IF(DATABASE!$X5679&lt;&gt;1,"",DATABASE!B5679)</f>
        <v/>
      </c>
      <c r="B5681" s="93">
        <f>IF(DATABASE!$X5679&lt;&gt;1,"",DATABASE!M5679)</f>
        <v/>
      </c>
      <c r="C5681" s="94">
        <f>IF(DATABASE!$X5679&lt;&gt;1,"",DATABASE!A5679)</f>
        <v/>
      </c>
      <c r="D5681" s="94">
        <f>IF(DATABASE!$X5679&lt;&gt;1,"",DATABASE!P5679)</f>
        <v/>
      </c>
      <c r="E5681" s="94">
        <f>IF(DATABASE!$X5679&lt;&gt;1,"",DATABASE!L5679)</f>
        <v/>
      </c>
      <c r="F5681" s="94">
        <f>IF(DATABASE!$X5679&lt;&gt;1,"",DATABASE!Q5679)</f>
        <v/>
      </c>
      <c r="G5681" s="94">
        <f>IF(DATABASE!$X5679&lt;&gt;1,"",DATABASE!C5679)</f>
        <v/>
      </c>
      <c r="H5681" s="94">
        <f>IF(DATABASE!$X5679&lt;&gt;1,"",DATABASE!D5679)</f>
        <v/>
      </c>
      <c r="I5681" s="93">
        <f>IF(DATABASE!$X5679&lt;&gt;1,"",DATABASE!S5679)</f>
        <v/>
      </c>
    </row>
    <row r="5682" ht="16.5" customHeight="1" s="111">
      <c r="A5682" s="92">
        <f>IF(DATABASE!$X5680&lt;&gt;1,"",DATABASE!B5680)</f>
        <v/>
      </c>
      <c r="B5682" s="93">
        <f>IF(DATABASE!$X5680&lt;&gt;1,"",DATABASE!M5680)</f>
        <v/>
      </c>
      <c r="C5682" s="94">
        <f>IF(DATABASE!$X5680&lt;&gt;1,"",DATABASE!A5680)</f>
        <v/>
      </c>
      <c r="D5682" s="94">
        <f>IF(DATABASE!$X5680&lt;&gt;1,"",DATABASE!P5680)</f>
        <v/>
      </c>
      <c r="E5682" s="94">
        <f>IF(DATABASE!$X5680&lt;&gt;1,"",DATABASE!L5680)</f>
        <v/>
      </c>
      <c r="F5682" s="94">
        <f>IF(DATABASE!$X5680&lt;&gt;1,"",DATABASE!Q5680)</f>
        <v/>
      </c>
      <c r="G5682" s="94">
        <f>IF(DATABASE!$X5680&lt;&gt;1,"",DATABASE!C5680)</f>
        <v/>
      </c>
      <c r="H5682" s="94">
        <f>IF(DATABASE!$X5680&lt;&gt;1,"",DATABASE!D5680)</f>
        <v/>
      </c>
      <c r="I5682" s="93">
        <f>IF(DATABASE!$X5680&lt;&gt;1,"",DATABASE!S5680)</f>
        <v/>
      </c>
    </row>
    <row r="5683" ht="16.5" customHeight="1" s="111">
      <c r="A5683" s="92">
        <f>IF(DATABASE!$X5681&lt;&gt;1,"",DATABASE!B5681)</f>
        <v/>
      </c>
      <c r="B5683" s="93">
        <f>IF(DATABASE!$X5681&lt;&gt;1,"",DATABASE!M5681)</f>
        <v/>
      </c>
      <c r="C5683" s="94">
        <f>IF(DATABASE!$X5681&lt;&gt;1,"",DATABASE!A5681)</f>
        <v/>
      </c>
      <c r="D5683" s="94">
        <f>IF(DATABASE!$X5681&lt;&gt;1,"",DATABASE!P5681)</f>
        <v/>
      </c>
      <c r="E5683" s="94">
        <f>IF(DATABASE!$X5681&lt;&gt;1,"",DATABASE!L5681)</f>
        <v/>
      </c>
      <c r="F5683" s="94">
        <f>IF(DATABASE!$X5681&lt;&gt;1,"",DATABASE!Q5681)</f>
        <v/>
      </c>
      <c r="G5683" s="94">
        <f>IF(DATABASE!$X5681&lt;&gt;1,"",DATABASE!C5681)</f>
        <v/>
      </c>
      <c r="H5683" s="94">
        <f>IF(DATABASE!$X5681&lt;&gt;1,"",DATABASE!D5681)</f>
        <v/>
      </c>
      <c r="I5683" s="93">
        <f>IF(DATABASE!$X5681&lt;&gt;1,"",DATABASE!S5681)</f>
        <v/>
      </c>
    </row>
    <row r="5684" ht="16.5" customHeight="1" s="111">
      <c r="A5684" s="92">
        <f>IF(DATABASE!$X5682&lt;&gt;1,"",DATABASE!B5682)</f>
        <v/>
      </c>
      <c r="B5684" s="93">
        <f>IF(DATABASE!$X5682&lt;&gt;1,"",DATABASE!M5682)</f>
        <v/>
      </c>
      <c r="C5684" s="94">
        <f>IF(DATABASE!$X5682&lt;&gt;1,"",DATABASE!A5682)</f>
        <v/>
      </c>
      <c r="D5684" s="94">
        <f>IF(DATABASE!$X5682&lt;&gt;1,"",DATABASE!P5682)</f>
        <v/>
      </c>
      <c r="E5684" s="94">
        <f>IF(DATABASE!$X5682&lt;&gt;1,"",DATABASE!L5682)</f>
        <v/>
      </c>
      <c r="F5684" s="94">
        <f>IF(DATABASE!$X5682&lt;&gt;1,"",DATABASE!Q5682)</f>
        <v/>
      </c>
      <c r="G5684" s="94">
        <f>IF(DATABASE!$X5682&lt;&gt;1,"",DATABASE!C5682)</f>
        <v/>
      </c>
      <c r="H5684" s="94">
        <f>IF(DATABASE!$X5682&lt;&gt;1,"",DATABASE!D5682)</f>
        <v/>
      </c>
      <c r="I5684" s="93">
        <f>IF(DATABASE!$X5682&lt;&gt;1,"",DATABASE!S5682)</f>
        <v/>
      </c>
    </row>
    <row r="5685" ht="16.5" customHeight="1" s="111">
      <c r="A5685" s="92">
        <f>IF(DATABASE!$X5683&lt;&gt;1,"",DATABASE!B5683)</f>
        <v/>
      </c>
      <c r="B5685" s="93">
        <f>IF(DATABASE!$X5683&lt;&gt;1,"",DATABASE!M5683)</f>
        <v/>
      </c>
      <c r="C5685" s="94">
        <f>IF(DATABASE!$X5683&lt;&gt;1,"",DATABASE!A5683)</f>
        <v/>
      </c>
      <c r="D5685" s="94">
        <f>IF(DATABASE!$X5683&lt;&gt;1,"",DATABASE!P5683)</f>
        <v/>
      </c>
      <c r="E5685" s="94">
        <f>IF(DATABASE!$X5683&lt;&gt;1,"",DATABASE!L5683)</f>
        <v/>
      </c>
      <c r="F5685" s="94">
        <f>IF(DATABASE!$X5683&lt;&gt;1,"",DATABASE!Q5683)</f>
        <v/>
      </c>
      <c r="G5685" s="94">
        <f>IF(DATABASE!$X5683&lt;&gt;1,"",DATABASE!C5683)</f>
        <v/>
      </c>
      <c r="H5685" s="94">
        <f>IF(DATABASE!$X5683&lt;&gt;1,"",DATABASE!D5683)</f>
        <v/>
      </c>
      <c r="I5685" s="93">
        <f>IF(DATABASE!$X5683&lt;&gt;1,"",DATABASE!S5683)</f>
        <v/>
      </c>
    </row>
    <row r="5686" ht="16.5" customHeight="1" s="111">
      <c r="A5686" s="92">
        <f>IF(DATABASE!$X5684&lt;&gt;1,"",DATABASE!B5684)</f>
        <v/>
      </c>
      <c r="B5686" s="93">
        <f>IF(DATABASE!$X5684&lt;&gt;1,"",DATABASE!M5684)</f>
        <v/>
      </c>
      <c r="C5686" s="94">
        <f>IF(DATABASE!$X5684&lt;&gt;1,"",DATABASE!A5684)</f>
        <v/>
      </c>
      <c r="D5686" s="94">
        <f>IF(DATABASE!$X5684&lt;&gt;1,"",DATABASE!P5684)</f>
        <v/>
      </c>
      <c r="E5686" s="94">
        <f>IF(DATABASE!$X5684&lt;&gt;1,"",DATABASE!L5684)</f>
        <v/>
      </c>
      <c r="F5686" s="94">
        <f>IF(DATABASE!$X5684&lt;&gt;1,"",DATABASE!Q5684)</f>
        <v/>
      </c>
      <c r="G5686" s="94">
        <f>IF(DATABASE!$X5684&lt;&gt;1,"",DATABASE!C5684)</f>
        <v/>
      </c>
      <c r="H5686" s="94">
        <f>IF(DATABASE!$X5684&lt;&gt;1,"",DATABASE!D5684)</f>
        <v/>
      </c>
      <c r="I5686" s="93">
        <f>IF(DATABASE!$X5684&lt;&gt;1,"",DATABASE!S5684)</f>
        <v/>
      </c>
    </row>
    <row r="5687" ht="16.5" customHeight="1" s="111">
      <c r="A5687" s="92">
        <f>IF(DATABASE!$X5685&lt;&gt;1,"",DATABASE!B5685)</f>
        <v/>
      </c>
      <c r="B5687" s="93">
        <f>IF(DATABASE!$X5685&lt;&gt;1,"",DATABASE!M5685)</f>
        <v/>
      </c>
      <c r="C5687" s="94">
        <f>IF(DATABASE!$X5685&lt;&gt;1,"",DATABASE!A5685)</f>
        <v/>
      </c>
      <c r="D5687" s="94">
        <f>IF(DATABASE!$X5685&lt;&gt;1,"",DATABASE!P5685)</f>
        <v/>
      </c>
      <c r="E5687" s="94">
        <f>IF(DATABASE!$X5685&lt;&gt;1,"",DATABASE!L5685)</f>
        <v/>
      </c>
      <c r="F5687" s="94">
        <f>IF(DATABASE!$X5685&lt;&gt;1,"",DATABASE!Q5685)</f>
        <v/>
      </c>
      <c r="G5687" s="94">
        <f>IF(DATABASE!$X5685&lt;&gt;1,"",DATABASE!C5685)</f>
        <v/>
      </c>
      <c r="H5687" s="94">
        <f>IF(DATABASE!$X5685&lt;&gt;1,"",DATABASE!D5685)</f>
        <v/>
      </c>
      <c r="I5687" s="93">
        <f>IF(DATABASE!$X5685&lt;&gt;1,"",DATABASE!S5685)</f>
        <v/>
      </c>
    </row>
    <row r="5688" ht="16.5" customHeight="1" s="111">
      <c r="A5688" s="92">
        <f>IF(DATABASE!$X5686&lt;&gt;1,"",DATABASE!B5686)</f>
        <v/>
      </c>
      <c r="B5688" s="93">
        <f>IF(DATABASE!$X5686&lt;&gt;1,"",DATABASE!M5686)</f>
        <v/>
      </c>
      <c r="C5688" s="94">
        <f>IF(DATABASE!$X5686&lt;&gt;1,"",DATABASE!A5686)</f>
        <v/>
      </c>
      <c r="D5688" s="94">
        <f>IF(DATABASE!$X5686&lt;&gt;1,"",DATABASE!P5686)</f>
        <v/>
      </c>
      <c r="E5688" s="94">
        <f>IF(DATABASE!$X5686&lt;&gt;1,"",DATABASE!L5686)</f>
        <v/>
      </c>
      <c r="F5688" s="94">
        <f>IF(DATABASE!$X5686&lt;&gt;1,"",DATABASE!Q5686)</f>
        <v/>
      </c>
      <c r="G5688" s="94">
        <f>IF(DATABASE!$X5686&lt;&gt;1,"",DATABASE!C5686)</f>
        <v/>
      </c>
      <c r="H5688" s="94">
        <f>IF(DATABASE!$X5686&lt;&gt;1,"",DATABASE!D5686)</f>
        <v/>
      </c>
      <c r="I5688" s="93">
        <f>IF(DATABASE!$X5686&lt;&gt;1,"",DATABASE!S5686)</f>
        <v/>
      </c>
    </row>
    <row r="5689" ht="16.5" customHeight="1" s="111">
      <c r="A5689" s="92">
        <f>IF(DATABASE!$X5687&lt;&gt;1,"",DATABASE!B5687)</f>
        <v/>
      </c>
      <c r="B5689" s="93">
        <f>IF(DATABASE!$X5687&lt;&gt;1,"",DATABASE!M5687)</f>
        <v/>
      </c>
      <c r="C5689" s="94">
        <f>IF(DATABASE!$X5687&lt;&gt;1,"",DATABASE!A5687)</f>
        <v/>
      </c>
      <c r="D5689" s="94">
        <f>IF(DATABASE!$X5687&lt;&gt;1,"",DATABASE!P5687)</f>
        <v/>
      </c>
      <c r="E5689" s="94">
        <f>IF(DATABASE!$X5687&lt;&gt;1,"",DATABASE!L5687)</f>
        <v/>
      </c>
      <c r="F5689" s="94">
        <f>IF(DATABASE!$X5687&lt;&gt;1,"",DATABASE!Q5687)</f>
        <v/>
      </c>
      <c r="G5689" s="94">
        <f>IF(DATABASE!$X5687&lt;&gt;1,"",DATABASE!C5687)</f>
        <v/>
      </c>
      <c r="H5689" s="94">
        <f>IF(DATABASE!$X5687&lt;&gt;1,"",DATABASE!D5687)</f>
        <v/>
      </c>
      <c r="I5689" s="93">
        <f>IF(DATABASE!$X5687&lt;&gt;1,"",DATABASE!S5687)</f>
        <v/>
      </c>
    </row>
    <row r="5690" ht="16.5" customHeight="1" s="111">
      <c r="A5690" s="92">
        <f>IF(DATABASE!$X5688&lt;&gt;1,"",DATABASE!B5688)</f>
        <v/>
      </c>
      <c r="B5690" s="93">
        <f>IF(DATABASE!$X5688&lt;&gt;1,"",DATABASE!M5688)</f>
        <v/>
      </c>
      <c r="C5690" s="94">
        <f>IF(DATABASE!$X5688&lt;&gt;1,"",DATABASE!A5688)</f>
        <v/>
      </c>
      <c r="D5690" s="94">
        <f>IF(DATABASE!$X5688&lt;&gt;1,"",DATABASE!P5688)</f>
        <v/>
      </c>
      <c r="E5690" s="94">
        <f>IF(DATABASE!$X5688&lt;&gt;1,"",DATABASE!L5688)</f>
        <v/>
      </c>
      <c r="F5690" s="94">
        <f>IF(DATABASE!$X5688&lt;&gt;1,"",DATABASE!Q5688)</f>
        <v/>
      </c>
      <c r="G5690" s="94">
        <f>IF(DATABASE!$X5688&lt;&gt;1,"",DATABASE!C5688)</f>
        <v/>
      </c>
      <c r="H5690" s="94">
        <f>IF(DATABASE!$X5688&lt;&gt;1,"",DATABASE!D5688)</f>
        <v/>
      </c>
      <c r="I5690" s="93">
        <f>IF(DATABASE!$X5688&lt;&gt;1,"",DATABASE!S5688)</f>
        <v/>
      </c>
    </row>
    <row r="5691" ht="16.5" customHeight="1" s="111">
      <c r="A5691" s="92">
        <f>IF(DATABASE!$X5689&lt;&gt;1,"",DATABASE!B5689)</f>
        <v/>
      </c>
      <c r="B5691" s="93">
        <f>IF(DATABASE!$X5689&lt;&gt;1,"",DATABASE!M5689)</f>
        <v/>
      </c>
      <c r="C5691" s="94">
        <f>IF(DATABASE!$X5689&lt;&gt;1,"",DATABASE!A5689)</f>
        <v/>
      </c>
      <c r="D5691" s="94">
        <f>IF(DATABASE!$X5689&lt;&gt;1,"",DATABASE!P5689)</f>
        <v/>
      </c>
      <c r="E5691" s="94">
        <f>IF(DATABASE!$X5689&lt;&gt;1,"",DATABASE!L5689)</f>
        <v/>
      </c>
      <c r="F5691" s="94">
        <f>IF(DATABASE!$X5689&lt;&gt;1,"",DATABASE!Q5689)</f>
        <v/>
      </c>
      <c r="G5691" s="94">
        <f>IF(DATABASE!$X5689&lt;&gt;1,"",DATABASE!C5689)</f>
        <v/>
      </c>
      <c r="H5691" s="94">
        <f>IF(DATABASE!$X5689&lt;&gt;1,"",DATABASE!D5689)</f>
        <v/>
      </c>
      <c r="I5691" s="93">
        <f>IF(DATABASE!$X5689&lt;&gt;1,"",DATABASE!S5689)</f>
        <v/>
      </c>
    </row>
    <row r="5692" ht="16.5" customHeight="1" s="111">
      <c r="A5692" s="92">
        <f>IF(DATABASE!$X5690&lt;&gt;1,"",DATABASE!B5690)</f>
        <v/>
      </c>
      <c r="B5692" s="93">
        <f>IF(DATABASE!$X5690&lt;&gt;1,"",DATABASE!M5690)</f>
        <v/>
      </c>
      <c r="C5692" s="94">
        <f>IF(DATABASE!$X5690&lt;&gt;1,"",DATABASE!A5690)</f>
        <v/>
      </c>
      <c r="D5692" s="94">
        <f>IF(DATABASE!$X5690&lt;&gt;1,"",DATABASE!P5690)</f>
        <v/>
      </c>
      <c r="E5692" s="94">
        <f>IF(DATABASE!$X5690&lt;&gt;1,"",DATABASE!L5690)</f>
        <v/>
      </c>
      <c r="F5692" s="94">
        <f>IF(DATABASE!$X5690&lt;&gt;1,"",DATABASE!Q5690)</f>
        <v/>
      </c>
      <c r="G5692" s="94">
        <f>IF(DATABASE!$X5690&lt;&gt;1,"",DATABASE!C5690)</f>
        <v/>
      </c>
      <c r="H5692" s="94">
        <f>IF(DATABASE!$X5690&lt;&gt;1,"",DATABASE!D5690)</f>
        <v/>
      </c>
      <c r="I5692" s="93">
        <f>IF(DATABASE!$X5690&lt;&gt;1,"",DATABASE!S5690)</f>
        <v/>
      </c>
    </row>
    <row r="5693" ht="16.5" customHeight="1" s="111">
      <c r="A5693" s="92">
        <f>IF(DATABASE!$X5691&lt;&gt;1,"",DATABASE!B5691)</f>
        <v/>
      </c>
      <c r="B5693" s="93">
        <f>IF(DATABASE!$X5691&lt;&gt;1,"",DATABASE!M5691)</f>
        <v/>
      </c>
      <c r="C5693" s="94">
        <f>IF(DATABASE!$X5691&lt;&gt;1,"",DATABASE!A5691)</f>
        <v/>
      </c>
      <c r="D5693" s="94">
        <f>IF(DATABASE!$X5691&lt;&gt;1,"",DATABASE!P5691)</f>
        <v/>
      </c>
      <c r="E5693" s="94">
        <f>IF(DATABASE!$X5691&lt;&gt;1,"",DATABASE!L5691)</f>
        <v/>
      </c>
      <c r="F5693" s="94">
        <f>IF(DATABASE!$X5691&lt;&gt;1,"",DATABASE!Q5691)</f>
        <v/>
      </c>
      <c r="G5693" s="94">
        <f>IF(DATABASE!$X5691&lt;&gt;1,"",DATABASE!C5691)</f>
        <v/>
      </c>
      <c r="H5693" s="94">
        <f>IF(DATABASE!$X5691&lt;&gt;1,"",DATABASE!D5691)</f>
        <v/>
      </c>
      <c r="I5693" s="93">
        <f>IF(DATABASE!$X5691&lt;&gt;1,"",DATABASE!S5691)</f>
        <v/>
      </c>
    </row>
    <row r="5694" ht="16.5" customHeight="1" s="111">
      <c r="A5694" s="92">
        <f>IF(DATABASE!$X5692&lt;&gt;1,"",DATABASE!B5692)</f>
        <v/>
      </c>
      <c r="B5694" s="93">
        <f>IF(DATABASE!$X5692&lt;&gt;1,"",DATABASE!M5692)</f>
        <v/>
      </c>
      <c r="C5694" s="94">
        <f>IF(DATABASE!$X5692&lt;&gt;1,"",DATABASE!A5692)</f>
        <v/>
      </c>
      <c r="D5694" s="94">
        <f>IF(DATABASE!$X5692&lt;&gt;1,"",DATABASE!P5692)</f>
        <v/>
      </c>
      <c r="E5694" s="94">
        <f>IF(DATABASE!$X5692&lt;&gt;1,"",DATABASE!L5692)</f>
        <v/>
      </c>
      <c r="F5694" s="94">
        <f>IF(DATABASE!$X5692&lt;&gt;1,"",DATABASE!Q5692)</f>
        <v/>
      </c>
      <c r="G5694" s="94">
        <f>IF(DATABASE!$X5692&lt;&gt;1,"",DATABASE!C5692)</f>
        <v/>
      </c>
      <c r="H5694" s="94">
        <f>IF(DATABASE!$X5692&lt;&gt;1,"",DATABASE!D5692)</f>
        <v/>
      </c>
      <c r="I5694" s="93">
        <f>IF(DATABASE!$X5692&lt;&gt;1,"",DATABASE!S5692)</f>
        <v/>
      </c>
    </row>
    <row r="5695" ht="16.5" customHeight="1" s="111">
      <c r="A5695" s="92">
        <f>IF(DATABASE!$X5693&lt;&gt;1,"",DATABASE!B5693)</f>
        <v/>
      </c>
      <c r="B5695" s="93">
        <f>IF(DATABASE!$X5693&lt;&gt;1,"",DATABASE!M5693)</f>
        <v/>
      </c>
      <c r="C5695" s="94">
        <f>IF(DATABASE!$X5693&lt;&gt;1,"",DATABASE!A5693)</f>
        <v/>
      </c>
      <c r="D5695" s="94">
        <f>IF(DATABASE!$X5693&lt;&gt;1,"",DATABASE!P5693)</f>
        <v/>
      </c>
      <c r="E5695" s="94">
        <f>IF(DATABASE!$X5693&lt;&gt;1,"",DATABASE!L5693)</f>
        <v/>
      </c>
      <c r="F5695" s="94">
        <f>IF(DATABASE!$X5693&lt;&gt;1,"",DATABASE!Q5693)</f>
        <v/>
      </c>
      <c r="G5695" s="94">
        <f>IF(DATABASE!$X5693&lt;&gt;1,"",DATABASE!C5693)</f>
        <v/>
      </c>
      <c r="H5695" s="94">
        <f>IF(DATABASE!$X5693&lt;&gt;1,"",DATABASE!D5693)</f>
        <v/>
      </c>
      <c r="I5695" s="93">
        <f>IF(DATABASE!$X5693&lt;&gt;1,"",DATABASE!S5693)</f>
        <v/>
      </c>
    </row>
    <row r="5696" ht="16.5" customHeight="1" s="111">
      <c r="A5696" s="92">
        <f>IF(DATABASE!$X5694&lt;&gt;1,"",DATABASE!B5694)</f>
        <v/>
      </c>
      <c r="B5696" s="93">
        <f>IF(DATABASE!$X5694&lt;&gt;1,"",DATABASE!M5694)</f>
        <v/>
      </c>
      <c r="C5696" s="94">
        <f>IF(DATABASE!$X5694&lt;&gt;1,"",DATABASE!A5694)</f>
        <v/>
      </c>
      <c r="D5696" s="94">
        <f>IF(DATABASE!$X5694&lt;&gt;1,"",DATABASE!P5694)</f>
        <v/>
      </c>
      <c r="E5696" s="94">
        <f>IF(DATABASE!$X5694&lt;&gt;1,"",DATABASE!L5694)</f>
        <v/>
      </c>
      <c r="F5696" s="94">
        <f>IF(DATABASE!$X5694&lt;&gt;1,"",DATABASE!Q5694)</f>
        <v/>
      </c>
      <c r="G5696" s="94">
        <f>IF(DATABASE!$X5694&lt;&gt;1,"",DATABASE!C5694)</f>
        <v/>
      </c>
      <c r="H5696" s="94">
        <f>IF(DATABASE!$X5694&lt;&gt;1,"",DATABASE!D5694)</f>
        <v/>
      </c>
      <c r="I5696" s="93">
        <f>IF(DATABASE!$X5694&lt;&gt;1,"",DATABASE!S5694)</f>
        <v/>
      </c>
    </row>
    <row r="5697" ht="16.5" customHeight="1" s="111">
      <c r="A5697" s="92">
        <f>IF(DATABASE!$X5695&lt;&gt;1,"",DATABASE!B5695)</f>
        <v/>
      </c>
      <c r="B5697" s="93">
        <f>IF(DATABASE!$X5695&lt;&gt;1,"",DATABASE!M5695)</f>
        <v/>
      </c>
      <c r="C5697" s="94">
        <f>IF(DATABASE!$X5695&lt;&gt;1,"",DATABASE!A5695)</f>
        <v/>
      </c>
      <c r="D5697" s="94">
        <f>IF(DATABASE!$X5695&lt;&gt;1,"",DATABASE!P5695)</f>
        <v/>
      </c>
      <c r="E5697" s="94">
        <f>IF(DATABASE!$X5695&lt;&gt;1,"",DATABASE!L5695)</f>
        <v/>
      </c>
      <c r="F5697" s="94">
        <f>IF(DATABASE!$X5695&lt;&gt;1,"",DATABASE!Q5695)</f>
        <v/>
      </c>
      <c r="G5697" s="94">
        <f>IF(DATABASE!$X5695&lt;&gt;1,"",DATABASE!C5695)</f>
        <v/>
      </c>
      <c r="H5697" s="94">
        <f>IF(DATABASE!$X5695&lt;&gt;1,"",DATABASE!D5695)</f>
        <v/>
      </c>
      <c r="I5697" s="93">
        <f>IF(DATABASE!$X5695&lt;&gt;1,"",DATABASE!S5695)</f>
        <v/>
      </c>
    </row>
    <row r="5698" ht="16.5" customHeight="1" s="111">
      <c r="A5698" s="92">
        <f>IF(DATABASE!$X5696&lt;&gt;1,"",DATABASE!B5696)</f>
        <v/>
      </c>
      <c r="B5698" s="93">
        <f>IF(DATABASE!$X5696&lt;&gt;1,"",DATABASE!M5696)</f>
        <v/>
      </c>
      <c r="C5698" s="94">
        <f>IF(DATABASE!$X5696&lt;&gt;1,"",DATABASE!A5696)</f>
        <v/>
      </c>
      <c r="D5698" s="94">
        <f>IF(DATABASE!$X5696&lt;&gt;1,"",DATABASE!P5696)</f>
        <v/>
      </c>
      <c r="E5698" s="94">
        <f>IF(DATABASE!$X5696&lt;&gt;1,"",DATABASE!L5696)</f>
        <v/>
      </c>
      <c r="F5698" s="94">
        <f>IF(DATABASE!$X5696&lt;&gt;1,"",DATABASE!Q5696)</f>
        <v/>
      </c>
      <c r="G5698" s="94">
        <f>IF(DATABASE!$X5696&lt;&gt;1,"",DATABASE!C5696)</f>
        <v/>
      </c>
      <c r="H5698" s="94">
        <f>IF(DATABASE!$X5696&lt;&gt;1,"",DATABASE!D5696)</f>
        <v/>
      </c>
      <c r="I5698" s="93">
        <f>IF(DATABASE!$X5696&lt;&gt;1,"",DATABASE!S5696)</f>
        <v/>
      </c>
    </row>
    <row r="5699" ht="16.5" customHeight="1" s="111">
      <c r="A5699" s="92">
        <f>IF(DATABASE!$X5697&lt;&gt;1,"",DATABASE!B5697)</f>
        <v/>
      </c>
      <c r="B5699" s="93">
        <f>IF(DATABASE!$X5697&lt;&gt;1,"",DATABASE!M5697)</f>
        <v/>
      </c>
      <c r="C5699" s="94">
        <f>IF(DATABASE!$X5697&lt;&gt;1,"",DATABASE!A5697)</f>
        <v/>
      </c>
      <c r="D5699" s="94">
        <f>IF(DATABASE!$X5697&lt;&gt;1,"",DATABASE!P5697)</f>
        <v/>
      </c>
      <c r="E5699" s="94">
        <f>IF(DATABASE!$X5697&lt;&gt;1,"",DATABASE!L5697)</f>
        <v/>
      </c>
      <c r="F5699" s="94">
        <f>IF(DATABASE!$X5697&lt;&gt;1,"",DATABASE!Q5697)</f>
        <v/>
      </c>
      <c r="G5699" s="94">
        <f>IF(DATABASE!$X5697&lt;&gt;1,"",DATABASE!C5697)</f>
        <v/>
      </c>
      <c r="H5699" s="94">
        <f>IF(DATABASE!$X5697&lt;&gt;1,"",DATABASE!D5697)</f>
        <v/>
      </c>
      <c r="I5699" s="93">
        <f>IF(DATABASE!$X5697&lt;&gt;1,"",DATABASE!S5697)</f>
        <v/>
      </c>
    </row>
    <row r="5700" ht="16.5" customHeight="1" s="111">
      <c r="A5700" s="92">
        <f>IF(DATABASE!$X5698&lt;&gt;1,"",DATABASE!B5698)</f>
        <v/>
      </c>
      <c r="B5700" s="93">
        <f>IF(DATABASE!$X5698&lt;&gt;1,"",DATABASE!M5698)</f>
        <v/>
      </c>
      <c r="C5700" s="94">
        <f>IF(DATABASE!$X5698&lt;&gt;1,"",DATABASE!A5698)</f>
        <v/>
      </c>
      <c r="D5700" s="94">
        <f>IF(DATABASE!$X5698&lt;&gt;1,"",DATABASE!P5698)</f>
        <v/>
      </c>
      <c r="E5700" s="94">
        <f>IF(DATABASE!$X5698&lt;&gt;1,"",DATABASE!L5698)</f>
        <v/>
      </c>
      <c r="F5700" s="94">
        <f>IF(DATABASE!$X5698&lt;&gt;1,"",DATABASE!Q5698)</f>
        <v/>
      </c>
      <c r="G5700" s="94">
        <f>IF(DATABASE!$X5698&lt;&gt;1,"",DATABASE!C5698)</f>
        <v/>
      </c>
      <c r="H5700" s="94">
        <f>IF(DATABASE!$X5698&lt;&gt;1,"",DATABASE!D5698)</f>
        <v/>
      </c>
      <c r="I5700" s="93">
        <f>IF(DATABASE!$X5698&lt;&gt;1,"",DATABASE!S5698)</f>
        <v/>
      </c>
    </row>
    <row r="5701" ht="16.5" customHeight="1" s="111">
      <c r="A5701" s="92">
        <f>IF(DATABASE!$X5699&lt;&gt;1,"",DATABASE!B5699)</f>
        <v/>
      </c>
      <c r="B5701" s="93">
        <f>IF(DATABASE!$X5699&lt;&gt;1,"",DATABASE!M5699)</f>
        <v/>
      </c>
      <c r="C5701" s="94">
        <f>IF(DATABASE!$X5699&lt;&gt;1,"",DATABASE!A5699)</f>
        <v/>
      </c>
      <c r="D5701" s="94">
        <f>IF(DATABASE!$X5699&lt;&gt;1,"",DATABASE!P5699)</f>
        <v/>
      </c>
      <c r="E5701" s="94">
        <f>IF(DATABASE!$X5699&lt;&gt;1,"",DATABASE!L5699)</f>
        <v/>
      </c>
      <c r="F5701" s="94">
        <f>IF(DATABASE!$X5699&lt;&gt;1,"",DATABASE!Q5699)</f>
        <v/>
      </c>
      <c r="G5701" s="94">
        <f>IF(DATABASE!$X5699&lt;&gt;1,"",DATABASE!C5699)</f>
        <v/>
      </c>
      <c r="H5701" s="94">
        <f>IF(DATABASE!$X5699&lt;&gt;1,"",DATABASE!D5699)</f>
        <v/>
      </c>
      <c r="I5701" s="93">
        <f>IF(DATABASE!$X5699&lt;&gt;1,"",DATABASE!S5699)</f>
        <v/>
      </c>
    </row>
    <row r="5702" ht="16.5" customHeight="1" s="111">
      <c r="A5702" s="92">
        <f>IF(DATABASE!$X5700&lt;&gt;1,"",DATABASE!B5700)</f>
        <v/>
      </c>
      <c r="B5702" s="93">
        <f>IF(DATABASE!$X5700&lt;&gt;1,"",DATABASE!M5700)</f>
        <v/>
      </c>
      <c r="C5702" s="94">
        <f>IF(DATABASE!$X5700&lt;&gt;1,"",DATABASE!A5700)</f>
        <v/>
      </c>
      <c r="D5702" s="94">
        <f>IF(DATABASE!$X5700&lt;&gt;1,"",DATABASE!P5700)</f>
        <v/>
      </c>
      <c r="E5702" s="94">
        <f>IF(DATABASE!$X5700&lt;&gt;1,"",DATABASE!L5700)</f>
        <v/>
      </c>
      <c r="F5702" s="94">
        <f>IF(DATABASE!$X5700&lt;&gt;1,"",DATABASE!Q5700)</f>
        <v/>
      </c>
      <c r="G5702" s="94">
        <f>IF(DATABASE!$X5700&lt;&gt;1,"",DATABASE!C5700)</f>
        <v/>
      </c>
      <c r="H5702" s="94">
        <f>IF(DATABASE!$X5700&lt;&gt;1,"",DATABASE!D5700)</f>
        <v/>
      </c>
      <c r="I5702" s="93">
        <f>IF(DATABASE!$X5700&lt;&gt;1,"",DATABASE!S5700)</f>
        <v/>
      </c>
    </row>
    <row r="5703" ht="16.5" customHeight="1" s="111">
      <c r="A5703" s="92">
        <f>IF(DATABASE!$X5701&lt;&gt;1,"",DATABASE!B5701)</f>
        <v/>
      </c>
      <c r="B5703" s="93">
        <f>IF(DATABASE!$X5701&lt;&gt;1,"",DATABASE!M5701)</f>
        <v/>
      </c>
      <c r="C5703" s="94">
        <f>IF(DATABASE!$X5701&lt;&gt;1,"",DATABASE!A5701)</f>
        <v/>
      </c>
      <c r="D5703" s="94">
        <f>IF(DATABASE!$X5701&lt;&gt;1,"",DATABASE!P5701)</f>
        <v/>
      </c>
      <c r="E5703" s="94">
        <f>IF(DATABASE!$X5701&lt;&gt;1,"",DATABASE!L5701)</f>
        <v/>
      </c>
      <c r="F5703" s="94">
        <f>IF(DATABASE!$X5701&lt;&gt;1,"",DATABASE!Q5701)</f>
        <v/>
      </c>
      <c r="G5703" s="94">
        <f>IF(DATABASE!$X5701&lt;&gt;1,"",DATABASE!C5701)</f>
        <v/>
      </c>
      <c r="H5703" s="94">
        <f>IF(DATABASE!$X5701&lt;&gt;1,"",DATABASE!D5701)</f>
        <v/>
      </c>
      <c r="I5703" s="93">
        <f>IF(DATABASE!$X5701&lt;&gt;1,"",DATABASE!S5701)</f>
        <v/>
      </c>
    </row>
    <row r="5704" ht="16.5" customHeight="1" s="111">
      <c r="A5704" s="92">
        <f>IF(DATABASE!$X5702&lt;&gt;1,"",DATABASE!B5702)</f>
        <v/>
      </c>
      <c r="B5704" s="93">
        <f>IF(DATABASE!$X5702&lt;&gt;1,"",DATABASE!M5702)</f>
        <v/>
      </c>
      <c r="C5704" s="94">
        <f>IF(DATABASE!$X5702&lt;&gt;1,"",DATABASE!A5702)</f>
        <v/>
      </c>
      <c r="D5704" s="94">
        <f>IF(DATABASE!$X5702&lt;&gt;1,"",DATABASE!P5702)</f>
        <v/>
      </c>
      <c r="E5704" s="94">
        <f>IF(DATABASE!$X5702&lt;&gt;1,"",DATABASE!L5702)</f>
        <v/>
      </c>
      <c r="F5704" s="94">
        <f>IF(DATABASE!$X5702&lt;&gt;1,"",DATABASE!Q5702)</f>
        <v/>
      </c>
      <c r="G5704" s="94">
        <f>IF(DATABASE!$X5702&lt;&gt;1,"",DATABASE!C5702)</f>
        <v/>
      </c>
      <c r="H5704" s="94">
        <f>IF(DATABASE!$X5702&lt;&gt;1,"",DATABASE!D5702)</f>
        <v/>
      </c>
      <c r="I5704" s="93">
        <f>IF(DATABASE!$X5702&lt;&gt;1,"",DATABASE!S5702)</f>
        <v/>
      </c>
    </row>
    <row r="5705" ht="16.5" customHeight="1" s="111">
      <c r="A5705" s="92">
        <f>IF(DATABASE!$X5703&lt;&gt;1,"",DATABASE!B5703)</f>
        <v/>
      </c>
      <c r="B5705" s="93">
        <f>IF(DATABASE!$X5703&lt;&gt;1,"",DATABASE!M5703)</f>
        <v/>
      </c>
      <c r="C5705" s="94">
        <f>IF(DATABASE!$X5703&lt;&gt;1,"",DATABASE!A5703)</f>
        <v/>
      </c>
      <c r="D5705" s="94">
        <f>IF(DATABASE!$X5703&lt;&gt;1,"",DATABASE!P5703)</f>
        <v/>
      </c>
      <c r="E5705" s="94">
        <f>IF(DATABASE!$X5703&lt;&gt;1,"",DATABASE!L5703)</f>
        <v/>
      </c>
      <c r="F5705" s="94">
        <f>IF(DATABASE!$X5703&lt;&gt;1,"",DATABASE!Q5703)</f>
        <v/>
      </c>
      <c r="G5705" s="94">
        <f>IF(DATABASE!$X5703&lt;&gt;1,"",DATABASE!C5703)</f>
        <v/>
      </c>
      <c r="H5705" s="94">
        <f>IF(DATABASE!$X5703&lt;&gt;1,"",DATABASE!D5703)</f>
        <v/>
      </c>
      <c r="I5705" s="93">
        <f>IF(DATABASE!$X5703&lt;&gt;1,"",DATABASE!S5703)</f>
        <v/>
      </c>
    </row>
    <row r="5706" ht="16.5" customHeight="1" s="111">
      <c r="A5706" s="92">
        <f>IF(DATABASE!$X5704&lt;&gt;1,"",DATABASE!B5704)</f>
        <v/>
      </c>
      <c r="B5706" s="93">
        <f>IF(DATABASE!$X5704&lt;&gt;1,"",DATABASE!M5704)</f>
        <v/>
      </c>
      <c r="C5706" s="94">
        <f>IF(DATABASE!$X5704&lt;&gt;1,"",DATABASE!A5704)</f>
        <v/>
      </c>
      <c r="D5706" s="94">
        <f>IF(DATABASE!$X5704&lt;&gt;1,"",DATABASE!P5704)</f>
        <v/>
      </c>
      <c r="E5706" s="94">
        <f>IF(DATABASE!$X5704&lt;&gt;1,"",DATABASE!L5704)</f>
        <v/>
      </c>
      <c r="F5706" s="94">
        <f>IF(DATABASE!$X5704&lt;&gt;1,"",DATABASE!Q5704)</f>
        <v/>
      </c>
      <c r="G5706" s="94">
        <f>IF(DATABASE!$X5704&lt;&gt;1,"",DATABASE!C5704)</f>
        <v/>
      </c>
      <c r="H5706" s="94">
        <f>IF(DATABASE!$X5704&lt;&gt;1,"",DATABASE!D5704)</f>
        <v/>
      </c>
      <c r="I5706" s="93">
        <f>IF(DATABASE!$X5704&lt;&gt;1,"",DATABASE!S5704)</f>
        <v/>
      </c>
    </row>
    <row r="5707" ht="16.5" customHeight="1" s="111">
      <c r="A5707" s="92">
        <f>IF(DATABASE!$X5705&lt;&gt;1,"",DATABASE!B5705)</f>
        <v/>
      </c>
      <c r="B5707" s="93">
        <f>IF(DATABASE!$X5705&lt;&gt;1,"",DATABASE!M5705)</f>
        <v/>
      </c>
      <c r="C5707" s="94">
        <f>IF(DATABASE!$X5705&lt;&gt;1,"",DATABASE!A5705)</f>
        <v/>
      </c>
      <c r="D5707" s="94">
        <f>IF(DATABASE!$X5705&lt;&gt;1,"",DATABASE!P5705)</f>
        <v/>
      </c>
      <c r="E5707" s="94">
        <f>IF(DATABASE!$X5705&lt;&gt;1,"",DATABASE!L5705)</f>
        <v/>
      </c>
      <c r="F5707" s="94">
        <f>IF(DATABASE!$X5705&lt;&gt;1,"",DATABASE!Q5705)</f>
        <v/>
      </c>
      <c r="G5707" s="94">
        <f>IF(DATABASE!$X5705&lt;&gt;1,"",DATABASE!C5705)</f>
        <v/>
      </c>
      <c r="H5707" s="94">
        <f>IF(DATABASE!$X5705&lt;&gt;1,"",DATABASE!D5705)</f>
        <v/>
      </c>
      <c r="I5707" s="93">
        <f>IF(DATABASE!$X5705&lt;&gt;1,"",DATABASE!S5705)</f>
        <v/>
      </c>
    </row>
    <row r="5708" ht="16.5" customHeight="1" s="111">
      <c r="A5708" s="92">
        <f>IF(DATABASE!$X5706&lt;&gt;1,"",DATABASE!B5706)</f>
        <v/>
      </c>
      <c r="B5708" s="93">
        <f>IF(DATABASE!$X5706&lt;&gt;1,"",DATABASE!M5706)</f>
        <v/>
      </c>
      <c r="C5708" s="94">
        <f>IF(DATABASE!$X5706&lt;&gt;1,"",DATABASE!A5706)</f>
        <v/>
      </c>
      <c r="D5708" s="94">
        <f>IF(DATABASE!$X5706&lt;&gt;1,"",DATABASE!P5706)</f>
        <v/>
      </c>
      <c r="E5708" s="94">
        <f>IF(DATABASE!$X5706&lt;&gt;1,"",DATABASE!L5706)</f>
        <v/>
      </c>
      <c r="F5708" s="94">
        <f>IF(DATABASE!$X5706&lt;&gt;1,"",DATABASE!Q5706)</f>
        <v/>
      </c>
      <c r="G5708" s="94">
        <f>IF(DATABASE!$X5706&lt;&gt;1,"",DATABASE!C5706)</f>
        <v/>
      </c>
      <c r="H5708" s="94">
        <f>IF(DATABASE!$X5706&lt;&gt;1,"",DATABASE!D5706)</f>
        <v/>
      </c>
      <c r="I5708" s="93">
        <f>IF(DATABASE!$X5706&lt;&gt;1,"",DATABASE!S5706)</f>
        <v/>
      </c>
    </row>
    <row r="5709" ht="16.5" customHeight="1" s="111">
      <c r="A5709" s="92">
        <f>IF(DATABASE!$X5707&lt;&gt;1,"",DATABASE!B5707)</f>
        <v/>
      </c>
      <c r="B5709" s="93">
        <f>IF(DATABASE!$X5707&lt;&gt;1,"",DATABASE!M5707)</f>
        <v/>
      </c>
      <c r="C5709" s="94">
        <f>IF(DATABASE!$X5707&lt;&gt;1,"",DATABASE!A5707)</f>
        <v/>
      </c>
      <c r="D5709" s="94">
        <f>IF(DATABASE!$X5707&lt;&gt;1,"",DATABASE!P5707)</f>
        <v/>
      </c>
      <c r="E5709" s="94">
        <f>IF(DATABASE!$X5707&lt;&gt;1,"",DATABASE!L5707)</f>
        <v/>
      </c>
      <c r="F5709" s="94">
        <f>IF(DATABASE!$X5707&lt;&gt;1,"",DATABASE!Q5707)</f>
        <v/>
      </c>
      <c r="G5709" s="94">
        <f>IF(DATABASE!$X5707&lt;&gt;1,"",DATABASE!C5707)</f>
        <v/>
      </c>
      <c r="H5709" s="94">
        <f>IF(DATABASE!$X5707&lt;&gt;1,"",DATABASE!D5707)</f>
        <v/>
      </c>
      <c r="I5709" s="93">
        <f>IF(DATABASE!$X5707&lt;&gt;1,"",DATABASE!S5707)</f>
        <v/>
      </c>
    </row>
    <row r="5710" ht="16.5" customHeight="1" s="111">
      <c r="A5710" s="92">
        <f>IF(DATABASE!$X5708&lt;&gt;1,"",DATABASE!B5708)</f>
        <v/>
      </c>
      <c r="B5710" s="93">
        <f>IF(DATABASE!$X5708&lt;&gt;1,"",DATABASE!M5708)</f>
        <v/>
      </c>
      <c r="C5710" s="94">
        <f>IF(DATABASE!$X5708&lt;&gt;1,"",DATABASE!A5708)</f>
        <v/>
      </c>
      <c r="D5710" s="94">
        <f>IF(DATABASE!$X5708&lt;&gt;1,"",DATABASE!P5708)</f>
        <v/>
      </c>
      <c r="E5710" s="94">
        <f>IF(DATABASE!$X5708&lt;&gt;1,"",DATABASE!L5708)</f>
        <v/>
      </c>
      <c r="F5710" s="94">
        <f>IF(DATABASE!$X5708&lt;&gt;1,"",DATABASE!Q5708)</f>
        <v/>
      </c>
      <c r="G5710" s="94">
        <f>IF(DATABASE!$X5708&lt;&gt;1,"",DATABASE!C5708)</f>
        <v/>
      </c>
      <c r="H5710" s="94">
        <f>IF(DATABASE!$X5708&lt;&gt;1,"",DATABASE!D5708)</f>
        <v/>
      </c>
      <c r="I5710" s="93">
        <f>IF(DATABASE!$X5708&lt;&gt;1,"",DATABASE!S5708)</f>
        <v/>
      </c>
    </row>
    <row r="5711" ht="16.5" customHeight="1" s="111">
      <c r="A5711" s="92">
        <f>IF(DATABASE!$X5709&lt;&gt;1,"",DATABASE!B5709)</f>
        <v/>
      </c>
      <c r="B5711" s="93">
        <f>IF(DATABASE!$X5709&lt;&gt;1,"",DATABASE!M5709)</f>
        <v/>
      </c>
      <c r="C5711" s="94">
        <f>IF(DATABASE!$X5709&lt;&gt;1,"",DATABASE!A5709)</f>
        <v/>
      </c>
      <c r="D5711" s="94">
        <f>IF(DATABASE!$X5709&lt;&gt;1,"",DATABASE!P5709)</f>
        <v/>
      </c>
      <c r="E5711" s="94">
        <f>IF(DATABASE!$X5709&lt;&gt;1,"",DATABASE!L5709)</f>
        <v/>
      </c>
      <c r="F5711" s="94">
        <f>IF(DATABASE!$X5709&lt;&gt;1,"",DATABASE!Q5709)</f>
        <v/>
      </c>
      <c r="G5711" s="94">
        <f>IF(DATABASE!$X5709&lt;&gt;1,"",DATABASE!C5709)</f>
        <v/>
      </c>
      <c r="H5711" s="94">
        <f>IF(DATABASE!$X5709&lt;&gt;1,"",DATABASE!D5709)</f>
        <v/>
      </c>
      <c r="I5711" s="93">
        <f>IF(DATABASE!$X5709&lt;&gt;1,"",DATABASE!S5709)</f>
        <v/>
      </c>
    </row>
    <row r="5712" ht="16.5" customHeight="1" s="111">
      <c r="A5712" s="92">
        <f>IF(DATABASE!$X5710&lt;&gt;1,"",DATABASE!B5710)</f>
        <v/>
      </c>
      <c r="B5712" s="93">
        <f>IF(DATABASE!$X5710&lt;&gt;1,"",DATABASE!M5710)</f>
        <v/>
      </c>
      <c r="C5712" s="94">
        <f>IF(DATABASE!$X5710&lt;&gt;1,"",DATABASE!A5710)</f>
        <v/>
      </c>
      <c r="D5712" s="94">
        <f>IF(DATABASE!$X5710&lt;&gt;1,"",DATABASE!P5710)</f>
        <v/>
      </c>
      <c r="E5712" s="94">
        <f>IF(DATABASE!$X5710&lt;&gt;1,"",DATABASE!L5710)</f>
        <v/>
      </c>
      <c r="F5712" s="94">
        <f>IF(DATABASE!$X5710&lt;&gt;1,"",DATABASE!Q5710)</f>
        <v/>
      </c>
      <c r="G5712" s="94">
        <f>IF(DATABASE!$X5710&lt;&gt;1,"",DATABASE!C5710)</f>
        <v/>
      </c>
      <c r="H5712" s="94">
        <f>IF(DATABASE!$X5710&lt;&gt;1,"",DATABASE!D5710)</f>
        <v/>
      </c>
      <c r="I5712" s="93">
        <f>IF(DATABASE!$X5710&lt;&gt;1,"",DATABASE!S5710)</f>
        <v/>
      </c>
    </row>
    <row r="5713" ht="16.5" customHeight="1" s="111">
      <c r="A5713" s="92">
        <f>IF(DATABASE!$X5711&lt;&gt;1,"",DATABASE!B5711)</f>
        <v/>
      </c>
      <c r="B5713" s="93">
        <f>IF(DATABASE!$X5711&lt;&gt;1,"",DATABASE!M5711)</f>
        <v/>
      </c>
      <c r="C5713" s="94">
        <f>IF(DATABASE!$X5711&lt;&gt;1,"",DATABASE!A5711)</f>
        <v/>
      </c>
      <c r="D5713" s="94">
        <f>IF(DATABASE!$X5711&lt;&gt;1,"",DATABASE!P5711)</f>
        <v/>
      </c>
      <c r="E5713" s="94">
        <f>IF(DATABASE!$X5711&lt;&gt;1,"",DATABASE!L5711)</f>
        <v/>
      </c>
      <c r="F5713" s="94">
        <f>IF(DATABASE!$X5711&lt;&gt;1,"",DATABASE!Q5711)</f>
        <v/>
      </c>
      <c r="G5713" s="94">
        <f>IF(DATABASE!$X5711&lt;&gt;1,"",DATABASE!C5711)</f>
        <v/>
      </c>
      <c r="H5713" s="94">
        <f>IF(DATABASE!$X5711&lt;&gt;1,"",DATABASE!D5711)</f>
        <v/>
      </c>
      <c r="I5713" s="93">
        <f>IF(DATABASE!$X5711&lt;&gt;1,"",DATABASE!S5711)</f>
        <v/>
      </c>
    </row>
    <row r="5714" ht="16.5" customHeight="1" s="111">
      <c r="A5714" s="92">
        <f>IF(DATABASE!$X5712&lt;&gt;1,"",DATABASE!B5712)</f>
        <v/>
      </c>
      <c r="B5714" s="93">
        <f>IF(DATABASE!$X5712&lt;&gt;1,"",DATABASE!M5712)</f>
        <v/>
      </c>
      <c r="C5714" s="94">
        <f>IF(DATABASE!$X5712&lt;&gt;1,"",DATABASE!A5712)</f>
        <v/>
      </c>
      <c r="D5714" s="94">
        <f>IF(DATABASE!$X5712&lt;&gt;1,"",DATABASE!P5712)</f>
        <v/>
      </c>
      <c r="E5714" s="94">
        <f>IF(DATABASE!$X5712&lt;&gt;1,"",DATABASE!L5712)</f>
        <v/>
      </c>
      <c r="F5714" s="94">
        <f>IF(DATABASE!$X5712&lt;&gt;1,"",DATABASE!Q5712)</f>
        <v/>
      </c>
      <c r="G5714" s="94">
        <f>IF(DATABASE!$X5712&lt;&gt;1,"",DATABASE!C5712)</f>
        <v/>
      </c>
      <c r="H5714" s="94">
        <f>IF(DATABASE!$X5712&lt;&gt;1,"",DATABASE!D5712)</f>
        <v/>
      </c>
      <c r="I5714" s="93">
        <f>IF(DATABASE!$X5712&lt;&gt;1,"",DATABASE!S5712)</f>
        <v/>
      </c>
    </row>
    <row r="5715" ht="16.5" customHeight="1" s="111">
      <c r="A5715" s="92">
        <f>IF(DATABASE!$X5713&lt;&gt;1,"",DATABASE!B5713)</f>
        <v/>
      </c>
      <c r="B5715" s="93">
        <f>IF(DATABASE!$X5713&lt;&gt;1,"",DATABASE!M5713)</f>
        <v/>
      </c>
      <c r="C5715" s="94">
        <f>IF(DATABASE!$X5713&lt;&gt;1,"",DATABASE!A5713)</f>
        <v/>
      </c>
      <c r="D5715" s="94">
        <f>IF(DATABASE!$X5713&lt;&gt;1,"",DATABASE!P5713)</f>
        <v/>
      </c>
      <c r="E5715" s="94">
        <f>IF(DATABASE!$X5713&lt;&gt;1,"",DATABASE!L5713)</f>
        <v/>
      </c>
      <c r="F5715" s="94">
        <f>IF(DATABASE!$X5713&lt;&gt;1,"",DATABASE!Q5713)</f>
        <v/>
      </c>
      <c r="G5715" s="94">
        <f>IF(DATABASE!$X5713&lt;&gt;1,"",DATABASE!C5713)</f>
        <v/>
      </c>
      <c r="H5715" s="94">
        <f>IF(DATABASE!$X5713&lt;&gt;1,"",DATABASE!D5713)</f>
        <v/>
      </c>
      <c r="I5715" s="93">
        <f>IF(DATABASE!$X5713&lt;&gt;1,"",DATABASE!S5713)</f>
        <v/>
      </c>
    </row>
    <row r="5716" ht="16.5" customHeight="1" s="111">
      <c r="A5716" s="92">
        <f>IF(DATABASE!$X5714&lt;&gt;1,"",DATABASE!B5714)</f>
        <v/>
      </c>
      <c r="B5716" s="93">
        <f>IF(DATABASE!$X5714&lt;&gt;1,"",DATABASE!M5714)</f>
        <v/>
      </c>
      <c r="C5716" s="94">
        <f>IF(DATABASE!$X5714&lt;&gt;1,"",DATABASE!A5714)</f>
        <v/>
      </c>
      <c r="D5716" s="94">
        <f>IF(DATABASE!$X5714&lt;&gt;1,"",DATABASE!P5714)</f>
        <v/>
      </c>
      <c r="E5716" s="94">
        <f>IF(DATABASE!$X5714&lt;&gt;1,"",DATABASE!L5714)</f>
        <v/>
      </c>
      <c r="F5716" s="94">
        <f>IF(DATABASE!$X5714&lt;&gt;1,"",DATABASE!Q5714)</f>
        <v/>
      </c>
      <c r="G5716" s="94">
        <f>IF(DATABASE!$X5714&lt;&gt;1,"",DATABASE!C5714)</f>
        <v/>
      </c>
      <c r="H5716" s="94">
        <f>IF(DATABASE!$X5714&lt;&gt;1,"",DATABASE!D5714)</f>
        <v/>
      </c>
      <c r="I5716" s="93">
        <f>IF(DATABASE!$X5714&lt;&gt;1,"",DATABASE!S5714)</f>
        <v/>
      </c>
    </row>
    <row r="5717" ht="16.5" customHeight="1" s="111">
      <c r="A5717" s="92">
        <f>IF(DATABASE!$X5715&lt;&gt;1,"",DATABASE!B5715)</f>
        <v/>
      </c>
      <c r="B5717" s="93">
        <f>IF(DATABASE!$X5715&lt;&gt;1,"",DATABASE!M5715)</f>
        <v/>
      </c>
      <c r="C5717" s="94">
        <f>IF(DATABASE!$X5715&lt;&gt;1,"",DATABASE!A5715)</f>
        <v/>
      </c>
      <c r="D5717" s="94">
        <f>IF(DATABASE!$X5715&lt;&gt;1,"",DATABASE!P5715)</f>
        <v/>
      </c>
      <c r="E5717" s="94">
        <f>IF(DATABASE!$X5715&lt;&gt;1,"",DATABASE!L5715)</f>
        <v/>
      </c>
      <c r="F5717" s="94">
        <f>IF(DATABASE!$X5715&lt;&gt;1,"",DATABASE!Q5715)</f>
        <v/>
      </c>
      <c r="G5717" s="94">
        <f>IF(DATABASE!$X5715&lt;&gt;1,"",DATABASE!C5715)</f>
        <v/>
      </c>
      <c r="H5717" s="94">
        <f>IF(DATABASE!$X5715&lt;&gt;1,"",DATABASE!D5715)</f>
        <v/>
      </c>
      <c r="I5717" s="93">
        <f>IF(DATABASE!$X5715&lt;&gt;1,"",DATABASE!S5715)</f>
        <v/>
      </c>
    </row>
    <row r="5718" ht="16.5" customHeight="1" s="111">
      <c r="A5718" s="92">
        <f>IF(DATABASE!$X5716&lt;&gt;1,"",DATABASE!B5716)</f>
        <v/>
      </c>
      <c r="B5718" s="93">
        <f>IF(DATABASE!$X5716&lt;&gt;1,"",DATABASE!M5716)</f>
        <v/>
      </c>
      <c r="C5718" s="94">
        <f>IF(DATABASE!$X5716&lt;&gt;1,"",DATABASE!A5716)</f>
        <v/>
      </c>
      <c r="D5718" s="94">
        <f>IF(DATABASE!$X5716&lt;&gt;1,"",DATABASE!P5716)</f>
        <v/>
      </c>
      <c r="E5718" s="94">
        <f>IF(DATABASE!$X5716&lt;&gt;1,"",DATABASE!L5716)</f>
        <v/>
      </c>
      <c r="F5718" s="94">
        <f>IF(DATABASE!$X5716&lt;&gt;1,"",DATABASE!Q5716)</f>
        <v/>
      </c>
      <c r="G5718" s="94">
        <f>IF(DATABASE!$X5716&lt;&gt;1,"",DATABASE!C5716)</f>
        <v/>
      </c>
      <c r="H5718" s="94">
        <f>IF(DATABASE!$X5716&lt;&gt;1,"",DATABASE!D5716)</f>
        <v/>
      </c>
      <c r="I5718" s="93">
        <f>IF(DATABASE!$X5716&lt;&gt;1,"",DATABASE!S5716)</f>
        <v/>
      </c>
    </row>
    <row r="5719" ht="16.5" customHeight="1" s="111">
      <c r="A5719" s="92">
        <f>IF(DATABASE!$X5717&lt;&gt;1,"",DATABASE!B5717)</f>
        <v/>
      </c>
      <c r="B5719" s="93">
        <f>IF(DATABASE!$X5717&lt;&gt;1,"",DATABASE!M5717)</f>
        <v/>
      </c>
      <c r="C5719" s="94">
        <f>IF(DATABASE!$X5717&lt;&gt;1,"",DATABASE!A5717)</f>
        <v/>
      </c>
      <c r="D5719" s="94">
        <f>IF(DATABASE!$X5717&lt;&gt;1,"",DATABASE!P5717)</f>
        <v/>
      </c>
      <c r="E5719" s="94">
        <f>IF(DATABASE!$X5717&lt;&gt;1,"",DATABASE!L5717)</f>
        <v/>
      </c>
      <c r="F5719" s="94">
        <f>IF(DATABASE!$X5717&lt;&gt;1,"",DATABASE!Q5717)</f>
        <v/>
      </c>
      <c r="G5719" s="94">
        <f>IF(DATABASE!$X5717&lt;&gt;1,"",DATABASE!C5717)</f>
        <v/>
      </c>
      <c r="H5719" s="94">
        <f>IF(DATABASE!$X5717&lt;&gt;1,"",DATABASE!D5717)</f>
        <v/>
      </c>
      <c r="I5719" s="93">
        <f>IF(DATABASE!$X5717&lt;&gt;1,"",DATABASE!S5717)</f>
        <v/>
      </c>
    </row>
    <row r="5720" ht="16.5" customHeight="1" s="111">
      <c r="A5720" s="92">
        <f>IF(DATABASE!$X5718&lt;&gt;1,"",DATABASE!B5718)</f>
        <v/>
      </c>
      <c r="B5720" s="93">
        <f>IF(DATABASE!$X5718&lt;&gt;1,"",DATABASE!M5718)</f>
        <v/>
      </c>
      <c r="C5720" s="94">
        <f>IF(DATABASE!$X5718&lt;&gt;1,"",DATABASE!A5718)</f>
        <v/>
      </c>
      <c r="D5720" s="94">
        <f>IF(DATABASE!$X5718&lt;&gt;1,"",DATABASE!P5718)</f>
        <v/>
      </c>
      <c r="E5720" s="94">
        <f>IF(DATABASE!$X5718&lt;&gt;1,"",DATABASE!L5718)</f>
        <v/>
      </c>
      <c r="F5720" s="94">
        <f>IF(DATABASE!$X5718&lt;&gt;1,"",DATABASE!Q5718)</f>
        <v/>
      </c>
      <c r="G5720" s="94">
        <f>IF(DATABASE!$X5718&lt;&gt;1,"",DATABASE!C5718)</f>
        <v/>
      </c>
      <c r="H5720" s="94">
        <f>IF(DATABASE!$X5718&lt;&gt;1,"",DATABASE!D5718)</f>
        <v/>
      </c>
      <c r="I5720" s="93">
        <f>IF(DATABASE!$X5718&lt;&gt;1,"",DATABASE!S5718)</f>
        <v/>
      </c>
    </row>
    <row r="5721" ht="16.5" customHeight="1" s="111">
      <c r="A5721" s="92">
        <f>IF(DATABASE!$X5719&lt;&gt;1,"",DATABASE!B5719)</f>
        <v/>
      </c>
      <c r="B5721" s="93">
        <f>IF(DATABASE!$X5719&lt;&gt;1,"",DATABASE!M5719)</f>
        <v/>
      </c>
      <c r="C5721" s="94">
        <f>IF(DATABASE!$X5719&lt;&gt;1,"",DATABASE!A5719)</f>
        <v/>
      </c>
      <c r="D5721" s="94">
        <f>IF(DATABASE!$X5719&lt;&gt;1,"",DATABASE!P5719)</f>
        <v/>
      </c>
      <c r="E5721" s="94">
        <f>IF(DATABASE!$X5719&lt;&gt;1,"",DATABASE!L5719)</f>
        <v/>
      </c>
      <c r="F5721" s="94">
        <f>IF(DATABASE!$X5719&lt;&gt;1,"",DATABASE!Q5719)</f>
        <v/>
      </c>
      <c r="G5721" s="94">
        <f>IF(DATABASE!$X5719&lt;&gt;1,"",DATABASE!C5719)</f>
        <v/>
      </c>
      <c r="H5721" s="94">
        <f>IF(DATABASE!$X5719&lt;&gt;1,"",DATABASE!D5719)</f>
        <v/>
      </c>
      <c r="I5721" s="93">
        <f>IF(DATABASE!$X5719&lt;&gt;1,"",DATABASE!S5719)</f>
        <v/>
      </c>
    </row>
    <row r="5722" ht="16.5" customHeight="1" s="111">
      <c r="A5722" s="92">
        <f>IF(DATABASE!$X5720&lt;&gt;1,"",DATABASE!B5720)</f>
        <v/>
      </c>
      <c r="B5722" s="93">
        <f>IF(DATABASE!$X5720&lt;&gt;1,"",DATABASE!M5720)</f>
        <v/>
      </c>
      <c r="C5722" s="94">
        <f>IF(DATABASE!$X5720&lt;&gt;1,"",DATABASE!A5720)</f>
        <v/>
      </c>
      <c r="D5722" s="94">
        <f>IF(DATABASE!$X5720&lt;&gt;1,"",DATABASE!P5720)</f>
        <v/>
      </c>
      <c r="E5722" s="94">
        <f>IF(DATABASE!$X5720&lt;&gt;1,"",DATABASE!L5720)</f>
        <v/>
      </c>
      <c r="F5722" s="94">
        <f>IF(DATABASE!$X5720&lt;&gt;1,"",DATABASE!Q5720)</f>
        <v/>
      </c>
      <c r="G5722" s="94">
        <f>IF(DATABASE!$X5720&lt;&gt;1,"",DATABASE!C5720)</f>
        <v/>
      </c>
      <c r="H5722" s="94">
        <f>IF(DATABASE!$X5720&lt;&gt;1,"",DATABASE!D5720)</f>
        <v/>
      </c>
      <c r="I5722" s="93">
        <f>IF(DATABASE!$X5720&lt;&gt;1,"",DATABASE!S5720)</f>
        <v/>
      </c>
    </row>
    <row r="5723" ht="16.5" customHeight="1" s="111">
      <c r="A5723" s="92">
        <f>IF(DATABASE!$X5721&lt;&gt;1,"",DATABASE!B5721)</f>
        <v/>
      </c>
      <c r="B5723" s="93">
        <f>IF(DATABASE!$X5721&lt;&gt;1,"",DATABASE!M5721)</f>
        <v/>
      </c>
      <c r="C5723" s="94">
        <f>IF(DATABASE!$X5721&lt;&gt;1,"",DATABASE!A5721)</f>
        <v/>
      </c>
      <c r="D5723" s="94">
        <f>IF(DATABASE!$X5721&lt;&gt;1,"",DATABASE!P5721)</f>
        <v/>
      </c>
      <c r="E5723" s="94">
        <f>IF(DATABASE!$X5721&lt;&gt;1,"",DATABASE!L5721)</f>
        <v/>
      </c>
      <c r="F5723" s="94">
        <f>IF(DATABASE!$X5721&lt;&gt;1,"",DATABASE!Q5721)</f>
        <v/>
      </c>
      <c r="G5723" s="94">
        <f>IF(DATABASE!$X5721&lt;&gt;1,"",DATABASE!C5721)</f>
        <v/>
      </c>
      <c r="H5723" s="94">
        <f>IF(DATABASE!$X5721&lt;&gt;1,"",DATABASE!D5721)</f>
        <v/>
      </c>
      <c r="I5723" s="93">
        <f>IF(DATABASE!$X5721&lt;&gt;1,"",DATABASE!S5721)</f>
        <v/>
      </c>
    </row>
    <row r="5724" ht="16.5" customHeight="1" s="111">
      <c r="A5724" s="92">
        <f>IF(DATABASE!$X5722&lt;&gt;1,"",DATABASE!B5722)</f>
        <v/>
      </c>
      <c r="B5724" s="93">
        <f>IF(DATABASE!$X5722&lt;&gt;1,"",DATABASE!M5722)</f>
        <v/>
      </c>
      <c r="C5724" s="94">
        <f>IF(DATABASE!$X5722&lt;&gt;1,"",DATABASE!A5722)</f>
        <v/>
      </c>
      <c r="D5724" s="94">
        <f>IF(DATABASE!$X5722&lt;&gt;1,"",DATABASE!P5722)</f>
        <v/>
      </c>
      <c r="E5724" s="94">
        <f>IF(DATABASE!$X5722&lt;&gt;1,"",DATABASE!L5722)</f>
        <v/>
      </c>
      <c r="F5724" s="94">
        <f>IF(DATABASE!$X5722&lt;&gt;1,"",DATABASE!Q5722)</f>
        <v/>
      </c>
      <c r="G5724" s="94">
        <f>IF(DATABASE!$X5722&lt;&gt;1,"",DATABASE!C5722)</f>
        <v/>
      </c>
      <c r="H5724" s="94">
        <f>IF(DATABASE!$X5722&lt;&gt;1,"",DATABASE!D5722)</f>
        <v/>
      </c>
      <c r="I5724" s="93">
        <f>IF(DATABASE!$X5722&lt;&gt;1,"",DATABASE!S5722)</f>
        <v/>
      </c>
    </row>
    <row r="5725" ht="16.5" customHeight="1" s="111">
      <c r="A5725" s="92">
        <f>IF(DATABASE!$X5723&lt;&gt;1,"",DATABASE!B5723)</f>
        <v/>
      </c>
      <c r="B5725" s="93">
        <f>IF(DATABASE!$X5723&lt;&gt;1,"",DATABASE!M5723)</f>
        <v/>
      </c>
      <c r="C5725" s="94">
        <f>IF(DATABASE!$X5723&lt;&gt;1,"",DATABASE!A5723)</f>
        <v/>
      </c>
      <c r="D5725" s="94">
        <f>IF(DATABASE!$X5723&lt;&gt;1,"",DATABASE!P5723)</f>
        <v/>
      </c>
      <c r="E5725" s="94">
        <f>IF(DATABASE!$X5723&lt;&gt;1,"",DATABASE!L5723)</f>
        <v/>
      </c>
      <c r="F5725" s="94">
        <f>IF(DATABASE!$X5723&lt;&gt;1,"",DATABASE!Q5723)</f>
        <v/>
      </c>
      <c r="G5725" s="94">
        <f>IF(DATABASE!$X5723&lt;&gt;1,"",DATABASE!C5723)</f>
        <v/>
      </c>
      <c r="H5725" s="94">
        <f>IF(DATABASE!$X5723&lt;&gt;1,"",DATABASE!D5723)</f>
        <v/>
      </c>
      <c r="I5725" s="93">
        <f>IF(DATABASE!$X5723&lt;&gt;1,"",DATABASE!S5723)</f>
        <v/>
      </c>
    </row>
    <row r="5726" ht="16.5" customHeight="1" s="111">
      <c r="A5726" s="92">
        <f>IF(DATABASE!$X5724&lt;&gt;1,"",DATABASE!B5724)</f>
        <v/>
      </c>
      <c r="B5726" s="93">
        <f>IF(DATABASE!$X5724&lt;&gt;1,"",DATABASE!M5724)</f>
        <v/>
      </c>
      <c r="C5726" s="94">
        <f>IF(DATABASE!$X5724&lt;&gt;1,"",DATABASE!A5724)</f>
        <v/>
      </c>
      <c r="D5726" s="94">
        <f>IF(DATABASE!$X5724&lt;&gt;1,"",DATABASE!P5724)</f>
        <v/>
      </c>
      <c r="E5726" s="94">
        <f>IF(DATABASE!$X5724&lt;&gt;1,"",DATABASE!L5724)</f>
        <v/>
      </c>
      <c r="F5726" s="94">
        <f>IF(DATABASE!$X5724&lt;&gt;1,"",DATABASE!Q5724)</f>
        <v/>
      </c>
      <c r="G5726" s="94">
        <f>IF(DATABASE!$X5724&lt;&gt;1,"",DATABASE!C5724)</f>
        <v/>
      </c>
      <c r="H5726" s="94">
        <f>IF(DATABASE!$X5724&lt;&gt;1,"",DATABASE!D5724)</f>
        <v/>
      </c>
      <c r="I5726" s="93">
        <f>IF(DATABASE!$X5724&lt;&gt;1,"",DATABASE!S5724)</f>
        <v/>
      </c>
    </row>
    <row r="5727" ht="16.5" customHeight="1" s="111">
      <c r="A5727" s="92">
        <f>IF(DATABASE!$X5725&lt;&gt;1,"",DATABASE!B5725)</f>
        <v/>
      </c>
      <c r="B5727" s="93">
        <f>IF(DATABASE!$X5725&lt;&gt;1,"",DATABASE!M5725)</f>
        <v/>
      </c>
      <c r="C5727" s="94">
        <f>IF(DATABASE!$X5725&lt;&gt;1,"",DATABASE!A5725)</f>
        <v/>
      </c>
      <c r="D5727" s="94">
        <f>IF(DATABASE!$X5725&lt;&gt;1,"",DATABASE!P5725)</f>
        <v/>
      </c>
      <c r="E5727" s="94">
        <f>IF(DATABASE!$X5725&lt;&gt;1,"",DATABASE!L5725)</f>
        <v/>
      </c>
      <c r="F5727" s="94">
        <f>IF(DATABASE!$X5725&lt;&gt;1,"",DATABASE!Q5725)</f>
        <v/>
      </c>
      <c r="G5727" s="94">
        <f>IF(DATABASE!$X5725&lt;&gt;1,"",DATABASE!C5725)</f>
        <v/>
      </c>
      <c r="H5727" s="94">
        <f>IF(DATABASE!$X5725&lt;&gt;1,"",DATABASE!D5725)</f>
        <v/>
      </c>
      <c r="I5727" s="93">
        <f>IF(DATABASE!$X5725&lt;&gt;1,"",DATABASE!S5725)</f>
        <v/>
      </c>
    </row>
    <row r="5728" ht="16.5" customHeight="1" s="111">
      <c r="A5728" s="92">
        <f>IF(DATABASE!$X5726&lt;&gt;1,"",DATABASE!B5726)</f>
        <v/>
      </c>
      <c r="B5728" s="93">
        <f>IF(DATABASE!$X5726&lt;&gt;1,"",DATABASE!M5726)</f>
        <v/>
      </c>
      <c r="C5728" s="94">
        <f>IF(DATABASE!$X5726&lt;&gt;1,"",DATABASE!A5726)</f>
        <v/>
      </c>
      <c r="D5728" s="94">
        <f>IF(DATABASE!$X5726&lt;&gt;1,"",DATABASE!P5726)</f>
        <v/>
      </c>
      <c r="E5728" s="94">
        <f>IF(DATABASE!$X5726&lt;&gt;1,"",DATABASE!L5726)</f>
        <v/>
      </c>
      <c r="F5728" s="94">
        <f>IF(DATABASE!$X5726&lt;&gt;1,"",DATABASE!Q5726)</f>
        <v/>
      </c>
      <c r="G5728" s="94">
        <f>IF(DATABASE!$X5726&lt;&gt;1,"",DATABASE!C5726)</f>
        <v/>
      </c>
      <c r="H5728" s="94">
        <f>IF(DATABASE!$X5726&lt;&gt;1,"",DATABASE!D5726)</f>
        <v/>
      </c>
      <c r="I5728" s="93">
        <f>IF(DATABASE!$X5726&lt;&gt;1,"",DATABASE!S5726)</f>
        <v/>
      </c>
    </row>
    <row r="5729" ht="16.5" customHeight="1" s="111">
      <c r="A5729" s="92">
        <f>IF(DATABASE!$X5727&lt;&gt;1,"",DATABASE!B5727)</f>
        <v/>
      </c>
      <c r="B5729" s="93">
        <f>IF(DATABASE!$X5727&lt;&gt;1,"",DATABASE!M5727)</f>
        <v/>
      </c>
      <c r="C5729" s="94">
        <f>IF(DATABASE!$X5727&lt;&gt;1,"",DATABASE!A5727)</f>
        <v/>
      </c>
      <c r="D5729" s="94">
        <f>IF(DATABASE!$X5727&lt;&gt;1,"",DATABASE!P5727)</f>
        <v/>
      </c>
      <c r="E5729" s="94">
        <f>IF(DATABASE!$X5727&lt;&gt;1,"",DATABASE!L5727)</f>
        <v/>
      </c>
      <c r="F5729" s="94">
        <f>IF(DATABASE!$X5727&lt;&gt;1,"",DATABASE!Q5727)</f>
        <v/>
      </c>
      <c r="G5729" s="94">
        <f>IF(DATABASE!$X5727&lt;&gt;1,"",DATABASE!C5727)</f>
        <v/>
      </c>
      <c r="H5729" s="94">
        <f>IF(DATABASE!$X5727&lt;&gt;1,"",DATABASE!D5727)</f>
        <v/>
      </c>
      <c r="I5729" s="93">
        <f>IF(DATABASE!$X5727&lt;&gt;1,"",DATABASE!S5727)</f>
        <v/>
      </c>
    </row>
    <row r="5730" ht="16.5" customHeight="1" s="111">
      <c r="A5730" s="92">
        <f>IF(DATABASE!$X5728&lt;&gt;1,"",DATABASE!B5728)</f>
        <v/>
      </c>
      <c r="B5730" s="93">
        <f>IF(DATABASE!$X5728&lt;&gt;1,"",DATABASE!M5728)</f>
        <v/>
      </c>
      <c r="C5730" s="94">
        <f>IF(DATABASE!$X5728&lt;&gt;1,"",DATABASE!A5728)</f>
        <v/>
      </c>
      <c r="D5730" s="94">
        <f>IF(DATABASE!$X5728&lt;&gt;1,"",DATABASE!P5728)</f>
        <v/>
      </c>
      <c r="E5730" s="94">
        <f>IF(DATABASE!$X5728&lt;&gt;1,"",DATABASE!L5728)</f>
        <v/>
      </c>
      <c r="F5730" s="94">
        <f>IF(DATABASE!$X5728&lt;&gt;1,"",DATABASE!Q5728)</f>
        <v/>
      </c>
      <c r="G5730" s="94">
        <f>IF(DATABASE!$X5728&lt;&gt;1,"",DATABASE!C5728)</f>
        <v/>
      </c>
      <c r="H5730" s="94">
        <f>IF(DATABASE!$X5728&lt;&gt;1,"",DATABASE!D5728)</f>
        <v/>
      </c>
      <c r="I5730" s="93">
        <f>IF(DATABASE!$X5728&lt;&gt;1,"",DATABASE!S5728)</f>
        <v/>
      </c>
    </row>
    <row r="5731" ht="16.5" customHeight="1" s="111">
      <c r="A5731" s="92">
        <f>IF(DATABASE!$X5729&lt;&gt;1,"",DATABASE!B5729)</f>
        <v/>
      </c>
      <c r="B5731" s="93">
        <f>IF(DATABASE!$X5729&lt;&gt;1,"",DATABASE!M5729)</f>
        <v/>
      </c>
      <c r="C5731" s="94">
        <f>IF(DATABASE!$X5729&lt;&gt;1,"",DATABASE!A5729)</f>
        <v/>
      </c>
      <c r="D5731" s="94">
        <f>IF(DATABASE!$X5729&lt;&gt;1,"",DATABASE!P5729)</f>
        <v/>
      </c>
      <c r="E5731" s="94">
        <f>IF(DATABASE!$X5729&lt;&gt;1,"",DATABASE!L5729)</f>
        <v/>
      </c>
      <c r="F5731" s="94">
        <f>IF(DATABASE!$X5729&lt;&gt;1,"",DATABASE!Q5729)</f>
        <v/>
      </c>
      <c r="G5731" s="94">
        <f>IF(DATABASE!$X5729&lt;&gt;1,"",DATABASE!C5729)</f>
        <v/>
      </c>
      <c r="H5731" s="94">
        <f>IF(DATABASE!$X5729&lt;&gt;1,"",DATABASE!D5729)</f>
        <v/>
      </c>
      <c r="I5731" s="93">
        <f>IF(DATABASE!$X5729&lt;&gt;1,"",DATABASE!S5729)</f>
        <v/>
      </c>
    </row>
    <row r="5732" ht="16.5" customHeight="1" s="111">
      <c r="A5732" s="92">
        <f>IF(DATABASE!$X5730&lt;&gt;1,"",DATABASE!B5730)</f>
        <v/>
      </c>
      <c r="B5732" s="93">
        <f>IF(DATABASE!$X5730&lt;&gt;1,"",DATABASE!M5730)</f>
        <v/>
      </c>
      <c r="C5732" s="94">
        <f>IF(DATABASE!$X5730&lt;&gt;1,"",DATABASE!A5730)</f>
        <v/>
      </c>
      <c r="D5732" s="94">
        <f>IF(DATABASE!$X5730&lt;&gt;1,"",DATABASE!P5730)</f>
        <v/>
      </c>
      <c r="E5732" s="94">
        <f>IF(DATABASE!$X5730&lt;&gt;1,"",DATABASE!L5730)</f>
        <v/>
      </c>
      <c r="F5732" s="94">
        <f>IF(DATABASE!$X5730&lt;&gt;1,"",DATABASE!Q5730)</f>
        <v/>
      </c>
      <c r="G5732" s="94">
        <f>IF(DATABASE!$X5730&lt;&gt;1,"",DATABASE!C5730)</f>
        <v/>
      </c>
      <c r="H5732" s="94">
        <f>IF(DATABASE!$X5730&lt;&gt;1,"",DATABASE!D5730)</f>
        <v/>
      </c>
      <c r="I5732" s="93">
        <f>IF(DATABASE!$X5730&lt;&gt;1,"",DATABASE!S5730)</f>
        <v/>
      </c>
    </row>
    <row r="5733" ht="16.5" customHeight="1" s="111">
      <c r="A5733" s="92">
        <f>IF(DATABASE!$X5731&lt;&gt;1,"",DATABASE!B5731)</f>
        <v/>
      </c>
      <c r="B5733" s="93">
        <f>IF(DATABASE!$X5731&lt;&gt;1,"",DATABASE!M5731)</f>
        <v/>
      </c>
      <c r="C5733" s="94">
        <f>IF(DATABASE!$X5731&lt;&gt;1,"",DATABASE!A5731)</f>
        <v/>
      </c>
      <c r="D5733" s="94">
        <f>IF(DATABASE!$X5731&lt;&gt;1,"",DATABASE!P5731)</f>
        <v/>
      </c>
      <c r="E5733" s="94">
        <f>IF(DATABASE!$X5731&lt;&gt;1,"",DATABASE!L5731)</f>
        <v/>
      </c>
      <c r="F5733" s="94">
        <f>IF(DATABASE!$X5731&lt;&gt;1,"",DATABASE!Q5731)</f>
        <v/>
      </c>
      <c r="G5733" s="94">
        <f>IF(DATABASE!$X5731&lt;&gt;1,"",DATABASE!C5731)</f>
        <v/>
      </c>
      <c r="H5733" s="94">
        <f>IF(DATABASE!$X5731&lt;&gt;1,"",DATABASE!D5731)</f>
        <v/>
      </c>
      <c r="I5733" s="93">
        <f>IF(DATABASE!$X5731&lt;&gt;1,"",DATABASE!S5731)</f>
        <v/>
      </c>
    </row>
    <row r="5734" ht="16.5" customHeight="1" s="111">
      <c r="A5734" s="92">
        <f>IF(DATABASE!$X5732&lt;&gt;1,"",DATABASE!B5732)</f>
        <v/>
      </c>
      <c r="B5734" s="93">
        <f>IF(DATABASE!$X5732&lt;&gt;1,"",DATABASE!M5732)</f>
        <v/>
      </c>
      <c r="C5734" s="94">
        <f>IF(DATABASE!$X5732&lt;&gt;1,"",DATABASE!A5732)</f>
        <v/>
      </c>
      <c r="D5734" s="94">
        <f>IF(DATABASE!$X5732&lt;&gt;1,"",DATABASE!P5732)</f>
        <v/>
      </c>
      <c r="E5734" s="94">
        <f>IF(DATABASE!$X5732&lt;&gt;1,"",DATABASE!L5732)</f>
        <v/>
      </c>
      <c r="F5734" s="94">
        <f>IF(DATABASE!$X5732&lt;&gt;1,"",DATABASE!Q5732)</f>
        <v/>
      </c>
      <c r="G5734" s="94">
        <f>IF(DATABASE!$X5732&lt;&gt;1,"",DATABASE!C5732)</f>
        <v/>
      </c>
      <c r="H5734" s="94">
        <f>IF(DATABASE!$X5732&lt;&gt;1,"",DATABASE!D5732)</f>
        <v/>
      </c>
      <c r="I5734" s="93">
        <f>IF(DATABASE!$X5732&lt;&gt;1,"",DATABASE!S5732)</f>
        <v/>
      </c>
    </row>
    <row r="5735" ht="16.5" customHeight="1" s="111">
      <c r="A5735" s="92">
        <f>IF(DATABASE!$X5733&lt;&gt;1,"",DATABASE!B5733)</f>
        <v/>
      </c>
      <c r="B5735" s="93">
        <f>IF(DATABASE!$X5733&lt;&gt;1,"",DATABASE!M5733)</f>
        <v/>
      </c>
      <c r="C5735" s="94">
        <f>IF(DATABASE!$X5733&lt;&gt;1,"",DATABASE!A5733)</f>
        <v/>
      </c>
      <c r="D5735" s="94">
        <f>IF(DATABASE!$X5733&lt;&gt;1,"",DATABASE!P5733)</f>
        <v/>
      </c>
      <c r="E5735" s="94">
        <f>IF(DATABASE!$X5733&lt;&gt;1,"",DATABASE!L5733)</f>
        <v/>
      </c>
      <c r="F5735" s="94">
        <f>IF(DATABASE!$X5733&lt;&gt;1,"",DATABASE!Q5733)</f>
        <v/>
      </c>
      <c r="G5735" s="94">
        <f>IF(DATABASE!$X5733&lt;&gt;1,"",DATABASE!C5733)</f>
        <v/>
      </c>
      <c r="H5735" s="94">
        <f>IF(DATABASE!$X5733&lt;&gt;1,"",DATABASE!D5733)</f>
        <v/>
      </c>
      <c r="I5735" s="93">
        <f>IF(DATABASE!$X5733&lt;&gt;1,"",DATABASE!S5733)</f>
        <v/>
      </c>
    </row>
    <row r="5736" ht="16.5" customHeight="1" s="111">
      <c r="A5736" s="92">
        <f>IF(DATABASE!$X5734&lt;&gt;1,"",DATABASE!B5734)</f>
        <v/>
      </c>
      <c r="B5736" s="93">
        <f>IF(DATABASE!$X5734&lt;&gt;1,"",DATABASE!M5734)</f>
        <v/>
      </c>
      <c r="C5736" s="94">
        <f>IF(DATABASE!$X5734&lt;&gt;1,"",DATABASE!A5734)</f>
        <v/>
      </c>
      <c r="D5736" s="94">
        <f>IF(DATABASE!$X5734&lt;&gt;1,"",DATABASE!P5734)</f>
        <v/>
      </c>
      <c r="E5736" s="94">
        <f>IF(DATABASE!$X5734&lt;&gt;1,"",DATABASE!L5734)</f>
        <v/>
      </c>
      <c r="F5736" s="94">
        <f>IF(DATABASE!$X5734&lt;&gt;1,"",DATABASE!Q5734)</f>
        <v/>
      </c>
      <c r="G5736" s="94">
        <f>IF(DATABASE!$X5734&lt;&gt;1,"",DATABASE!C5734)</f>
        <v/>
      </c>
      <c r="H5736" s="94">
        <f>IF(DATABASE!$X5734&lt;&gt;1,"",DATABASE!D5734)</f>
        <v/>
      </c>
      <c r="I5736" s="93">
        <f>IF(DATABASE!$X5734&lt;&gt;1,"",DATABASE!S5734)</f>
        <v/>
      </c>
    </row>
    <row r="5737" ht="16.5" customHeight="1" s="111">
      <c r="A5737" s="92">
        <f>IF(DATABASE!$X5735&lt;&gt;1,"",DATABASE!B5735)</f>
        <v/>
      </c>
      <c r="B5737" s="93">
        <f>IF(DATABASE!$X5735&lt;&gt;1,"",DATABASE!M5735)</f>
        <v/>
      </c>
      <c r="C5737" s="94">
        <f>IF(DATABASE!$X5735&lt;&gt;1,"",DATABASE!A5735)</f>
        <v/>
      </c>
      <c r="D5737" s="94">
        <f>IF(DATABASE!$X5735&lt;&gt;1,"",DATABASE!P5735)</f>
        <v/>
      </c>
      <c r="E5737" s="94">
        <f>IF(DATABASE!$X5735&lt;&gt;1,"",DATABASE!L5735)</f>
        <v/>
      </c>
      <c r="F5737" s="94">
        <f>IF(DATABASE!$X5735&lt;&gt;1,"",DATABASE!Q5735)</f>
        <v/>
      </c>
      <c r="G5737" s="94">
        <f>IF(DATABASE!$X5735&lt;&gt;1,"",DATABASE!C5735)</f>
        <v/>
      </c>
      <c r="H5737" s="94">
        <f>IF(DATABASE!$X5735&lt;&gt;1,"",DATABASE!D5735)</f>
        <v/>
      </c>
      <c r="I5737" s="93">
        <f>IF(DATABASE!$X5735&lt;&gt;1,"",DATABASE!S5735)</f>
        <v/>
      </c>
    </row>
    <row r="5738" ht="16.5" customHeight="1" s="111">
      <c r="A5738" s="92">
        <f>IF(DATABASE!$X5736&lt;&gt;1,"",DATABASE!B5736)</f>
        <v/>
      </c>
      <c r="B5738" s="93">
        <f>IF(DATABASE!$X5736&lt;&gt;1,"",DATABASE!M5736)</f>
        <v/>
      </c>
      <c r="C5738" s="94">
        <f>IF(DATABASE!$X5736&lt;&gt;1,"",DATABASE!A5736)</f>
        <v/>
      </c>
      <c r="D5738" s="94">
        <f>IF(DATABASE!$X5736&lt;&gt;1,"",DATABASE!P5736)</f>
        <v/>
      </c>
      <c r="E5738" s="94">
        <f>IF(DATABASE!$X5736&lt;&gt;1,"",DATABASE!L5736)</f>
        <v/>
      </c>
      <c r="F5738" s="94">
        <f>IF(DATABASE!$X5736&lt;&gt;1,"",DATABASE!Q5736)</f>
        <v/>
      </c>
      <c r="G5738" s="94">
        <f>IF(DATABASE!$X5736&lt;&gt;1,"",DATABASE!C5736)</f>
        <v/>
      </c>
      <c r="H5738" s="94">
        <f>IF(DATABASE!$X5736&lt;&gt;1,"",DATABASE!D5736)</f>
        <v/>
      </c>
      <c r="I5738" s="93">
        <f>IF(DATABASE!$X5736&lt;&gt;1,"",DATABASE!S5736)</f>
        <v/>
      </c>
    </row>
    <row r="5739" ht="16.5" customHeight="1" s="111">
      <c r="A5739" s="92">
        <f>IF(DATABASE!$X5737&lt;&gt;1,"",DATABASE!B5737)</f>
        <v/>
      </c>
      <c r="B5739" s="93">
        <f>IF(DATABASE!$X5737&lt;&gt;1,"",DATABASE!M5737)</f>
        <v/>
      </c>
      <c r="C5739" s="94">
        <f>IF(DATABASE!$X5737&lt;&gt;1,"",DATABASE!A5737)</f>
        <v/>
      </c>
      <c r="D5739" s="94">
        <f>IF(DATABASE!$X5737&lt;&gt;1,"",DATABASE!P5737)</f>
        <v/>
      </c>
      <c r="E5739" s="94">
        <f>IF(DATABASE!$X5737&lt;&gt;1,"",DATABASE!L5737)</f>
        <v/>
      </c>
      <c r="F5739" s="94">
        <f>IF(DATABASE!$X5737&lt;&gt;1,"",DATABASE!Q5737)</f>
        <v/>
      </c>
      <c r="G5739" s="94">
        <f>IF(DATABASE!$X5737&lt;&gt;1,"",DATABASE!C5737)</f>
        <v/>
      </c>
      <c r="H5739" s="94">
        <f>IF(DATABASE!$X5737&lt;&gt;1,"",DATABASE!D5737)</f>
        <v/>
      </c>
      <c r="I5739" s="93">
        <f>IF(DATABASE!$X5737&lt;&gt;1,"",DATABASE!S5737)</f>
        <v/>
      </c>
    </row>
    <row r="5740" ht="16.5" customHeight="1" s="111">
      <c r="A5740" s="92">
        <f>IF(DATABASE!$X5738&lt;&gt;1,"",DATABASE!B5738)</f>
        <v/>
      </c>
      <c r="B5740" s="93">
        <f>IF(DATABASE!$X5738&lt;&gt;1,"",DATABASE!M5738)</f>
        <v/>
      </c>
      <c r="C5740" s="94">
        <f>IF(DATABASE!$X5738&lt;&gt;1,"",DATABASE!A5738)</f>
        <v/>
      </c>
      <c r="D5740" s="94">
        <f>IF(DATABASE!$X5738&lt;&gt;1,"",DATABASE!P5738)</f>
        <v/>
      </c>
      <c r="E5740" s="94">
        <f>IF(DATABASE!$X5738&lt;&gt;1,"",DATABASE!L5738)</f>
        <v/>
      </c>
      <c r="F5740" s="94">
        <f>IF(DATABASE!$X5738&lt;&gt;1,"",DATABASE!Q5738)</f>
        <v/>
      </c>
      <c r="G5740" s="94">
        <f>IF(DATABASE!$X5738&lt;&gt;1,"",DATABASE!C5738)</f>
        <v/>
      </c>
      <c r="H5740" s="94">
        <f>IF(DATABASE!$X5738&lt;&gt;1,"",DATABASE!D5738)</f>
        <v/>
      </c>
      <c r="I5740" s="93">
        <f>IF(DATABASE!$X5738&lt;&gt;1,"",DATABASE!S5738)</f>
        <v/>
      </c>
    </row>
    <row r="5741" ht="16.5" customHeight="1" s="111">
      <c r="A5741" s="92">
        <f>IF(DATABASE!$X5739&lt;&gt;1,"",DATABASE!B5739)</f>
        <v/>
      </c>
      <c r="B5741" s="93">
        <f>IF(DATABASE!$X5739&lt;&gt;1,"",DATABASE!M5739)</f>
        <v/>
      </c>
      <c r="C5741" s="94">
        <f>IF(DATABASE!$X5739&lt;&gt;1,"",DATABASE!A5739)</f>
        <v/>
      </c>
      <c r="D5741" s="94">
        <f>IF(DATABASE!$X5739&lt;&gt;1,"",DATABASE!P5739)</f>
        <v/>
      </c>
      <c r="E5741" s="94">
        <f>IF(DATABASE!$X5739&lt;&gt;1,"",DATABASE!L5739)</f>
        <v/>
      </c>
      <c r="F5741" s="94">
        <f>IF(DATABASE!$X5739&lt;&gt;1,"",DATABASE!Q5739)</f>
        <v/>
      </c>
      <c r="G5741" s="94">
        <f>IF(DATABASE!$X5739&lt;&gt;1,"",DATABASE!C5739)</f>
        <v/>
      </c>
      <c r="H5741" s="94">
        <f>IF(DATABASE!$X5739&lt;&gt;1,"",DATABASE!D5739)</f>
        <v/>
      </c>
      <c r="I5741" s="93">
        <f>IF(DATABASE!$X5739&lt;&gt;1,"",DATABASE!S5739)</f>
        <v/>
      </c>
    </row>
    <row r="5742" ht="16.5" customHeight="1" s="111">
      <c r="A5742" s="92">
        <f>IF(DATABASE!$X5740&lt;&gt;1,"",DATABASE!B5740)</f>
        <v/>
      </c>
      <c r="B5742" s="93">
        <f>IF(DATABASE!$X5740&lt;&gt;1,"",DATABASE!M5740)</f>
        <v/>
      </c>
      <c r="C5742" s="94">
        <f>IF(DATABASE!$X5740&lt;&gt;1,"",DATABASE!A5740)</f>
        <v/>
      </c>
      <c r="D5742" s="94">
        <f>IF(DATABASE!$X5740&lt;&gt;1,"",DATABASE!P5740)</f>
        <v/>
      </c>
      <c r="E5742" s="94">
        <f>IF(DATABASE!$X5740&lt;&gt;1,"",DATABASE!L5740)</f>
        <v/>
      </c>
      <c r="F5742" s="94">
        <f>IF(DATABASE!$X5740&lt;&gt;1,"",DATABASE!Q5740)</f>
        <v/>
      </c>
      <c r="G5742" s="94">
        <f>IF(DATABASE!$X5740&lt;&gt;1,"",DATABASE!C5740)</f>
        <v/>
      </c>
      <c r="H5742" s="94">
        <f>IF(DATABASE!$X5740&lt;&gt;1,"",DATABASE!D5740)</f>
        <v/>
      </c>
      <c r="I5742" s="93">
        <f>IF(DATABASE!$X5740&lt;&gt;1,"",DATABASE!S5740)</f>
        <v/>
      </c>
    </row>
    <row r="5743" ht="16.5" customHeight="1" s="111">
      <c r="A5743" s="92">
        <f>IF(DATABASE!$X5741&lt;&gt;1,"",DATABASE!B5741)</f>
        <v/>
      </c>
      <c r="B5743" s="93">
        <f>IF(DATABASE!$X5741&lt;&gt;1,"",DATABASE!M5741)</f>
        <v/>
      </c>
      <c r="C5743" s="94">
        <f>IF(DATABASE!$X5741&lt;&gt;1,"",DATABASE!A5741)</f>
        <v/>
      </c>
      <c r="D5743" s="94">
        <f>IF(DATABASE!$X5741&lt;&gt;1,"",DATABASE!P5741)</f>
        <v/>
      </c>
      <c r="E5743" s="94">
        <f>IF(DATABASE!$X5741&lt;&gt;1,"",DATABASE!L5741)</f>
        <v/>
      </c>
      <c r="F5743" s="94">
        <f>IF(DATABASE!$X5741&lt;&gt;1,"",DATABASE!Q5741)</f>
        <v/>
      </c>
      <c r="G5743" s="94">
        <f>IF(DATABASE!$X5741&lt;&gt;1,"",DATABASE!C5741)</f>
        <v/>
      </c>
      <c r="H5743" s="94">
        <f>IF(DATABASE!$X5741&lt;&gt;1,"",DATABASE!D5741)</f>
        <v/>
      </c>
      <c r="I5743" s="93">
        <f>IF(DATABASE!$X5741&lt;&gt;1,"",DATABASE!S5741)</f>
        <v/>
      </c>
    </row>
    <row r="5744" ht="16.5" customHeight="1" s="111">
      <c r="A5744" s="92">
        <f>IF(DATABASE!$X5742&lt;&gt;1,"",DATABASE!B5742)</f>
        <v/>
      </c>
      <c r="B5744" s="93">
        <f>IF(DATABASE!$X5742&lt;&gt;1,"",DATABASE!M5742)</f>
        <v/>
      </c>
      <c r="C5744" s="94">
        <f>IF(DATABASE!$X5742&lt;&gt;1,"",DATABASE!A5742)</f>
        <v/>
      </c>
      <c r="D5744" s="94">
        <f>IF(DATABASE!$X5742&lt;&gt;1,"",DATABASE!P5742)</f>
        <v/>
      </c>
      <c r="E5744" s="94">
        <f>IF(DATABASE!$X5742&lt;&gt;1,"",DATABASE!L5742)</f>
        <v/>
      </c>
      <c r="F5744" s="94">
        <f>IF(DATABASE!$X5742&lt;&gt;1,"",DATABASE!Q5742)</f>
        <v/>
      </c>
      <c r="G5744" s="94">
        <f>IF(DATABASE!$X5742&lt;&gt;1,"",DATABASE!C5742)</f>
        <v/>
      </c>
      <c r="H5744" s="94">
        <f>IF(DATABASE!$X5742&lt;&gt;1,"",DATABASE!D5742)</f>
        <v/>
      </c>
      <c r="I5744" s="93">
        <f>IF(DATABASE!$X5742&lt;&gt;1,"",DATABASE!S5742)</f>
        <v/>
      </c>
    </row>
    <row r="5745" ht="16.5" customHeight="1" s="111">
      <c r="A5745" s="92">
        <f>IF(DATABASE!$X5743&lt;&gt;1,"",DATABASE!B5743)</f>
        <v/>
      </c>
      <c r="B5745" s="93">
        <f>IF(DATABASE!$X5743&lt;&gt;1,"",DATABASE!M5743)</f>
        <v/>
      </c>
      <c r="C5745" s="94">
        <f>IF(DATABASE!$X5743&lt;&gt;1,"",DATABASE!A5743)</f>
        <v/>
      </c>
      <c r="D5745" s="94">
        <f>IF(DATABASE!$X5743&lt;&gt;1,"",DATABASE!P5743)</f>
        <v/>
      </c>
      <c r="E5745" s="94">
        <f>IF(DATABASE!$X5743&lt;&gt;1,"",DATABASE!L5743)</f>
        <v/>
      </c>
      <c r="F5745" s="94">
        <f>IF(DATABASE!$X5743&lt;&gt;1,"",DATABASE!Q5743)</f>
        <v/>
      </c>
      <c r="G5745" s="94">
        <f>IF(DATABASE!$X5743&lt;&gt;1,"",DATABASE!C5743)</f>
        <v/>
      </c>
      <c r="H5745" s="94">
        <f>IF(DATABASE!$X5743&lt;&gt;1,"",DATABASE!D5743)</f>
        <v/>
      </c>
      <c r="I5745" s="93">
        <f>IF(DATABASE!$X5743&lt;&gt;1,"",DATABASE!S5743)</f>
        <v/>
      </c>
    </row>
    <row r="5746" ht="16.5" customHeight="1" s="111">
      <c r="A5746" s="92">
        <f>IF(DATABASE!$X5744&lt;&gt;1,"",DATABASE!B5744)</f>
        <v/>
      </c>
      <c r="B5746" s="93">
        <f>IF(DATABASE!$X5744&lt;&gt;1,"",DATABASE!M5744)</f>
        <v/>
      </c>
      <c r="C5746" s="94">
        <f>IF(DATABASE!$X5744&lt;&gt;1,"",DATABASE!A5744)</f>
        <v/>
      </c>
      <c r="D5746" s="94">
        <f>IF(DATABASE!$X5744&lt;&gt;1,"",DATABASE!P5744)</f>
        <v/>
      </c>
      <c r="E5746" s="94">
        <f>IF(DATABASE!$X5744&lt;&gt;1,"",DATABASE!L5744)</f>
        <v/>
      </c>
      <c r="F5746" s="94">
        <f>IF(DATABASE!$X5744&lt;&gt;1,"",DATABASE!Q5744)</f>
        <v/>
      </c>
      <c r="G5746" s="94">
        <f>IF(DATABASE!$X5744&lt;&gt;1,"",DATABASE!C5744)</f>
        <v/>
      </c>
      <c r="H5746" s="94">
        <f>IF(DATABASE!$X5744&lt;&gt;1,"",DATABASE!D5744)</f>
        <v/>
      </c>
      <c r="I5746" s="93">
        <f>IF(DATABASE!$X5744&lt;&gt;1,"",DATABASE!S5744)</f>
        <v/>
      </c>
    </row>
    <row r="5747" ht="16.5" customHeight="1" s="111">
      <c r="A5747" s="92">
        <f>IF(DATABASE!$X5745&lt;&gt;1,"",DATABASE!B5745)</f>
        <v/>
      </c>
      <c r="B5747" s="93">
        <f>IF(DATABASE!$X5745&lt;&gt;1,"",DATABASE!M5745)</f>
        <v/>
      </c>
      <c r="C5747" s="94">
        <f>IF(DATABASE!$X5745&lt;&gt;1,"",DATABASE!A5745)</f>
        <v/>
      </c>
      <c r="D5747" s="94">
        <f>IF(DATABASE!$X5745&lt;&gt;1,"",DATABASE!P5745)</f>
        <v/>
      </c>
      <c r="E5747" s="94">
        <f>IF(DATABASE!$X5745&lt;&gt;1,"",DATABASE!L5745)</f>
        <v/>
      </c>
      <c r="F5747" s="94">
        <f>IF(DATABASE!$X5745&lt;&gt;1,"",DATABASE!Q5745)</f>
        <v/>
      </c>
      <c r="G5747" s="94">
        <f>IF(DATABASE!$X5745&lt;&gt;1,"",DATABASE!C5745)</f>
        <v/>
      </c>
      <c r="H5747" s="94">
        <f>IF(DATABASE!$X5745&lt;&gt;1,"",DATABASE!D5745)</f>
        <v/>
      </c>
      <c r="I5747" s="93">
        <f>IF(DATABASE!$X5745&lt;&gt;1,"",DATABASE!S5745)</f>
        <v/>
      </c>
    </row>
    <row r="5748" ht="16.5" customHeight="1" s="111">
      <c r="A5748" s="92">
        <f>IF(DATABASE!$X5746&lt;&gt;1,"",DATABASE!B5746)</f>
        <v/>
      </c>
      <c r="B5748" s="93">
        <f>IF(DATABASE!$X5746&lt;&gt;1,"",DATABASE!M5746)</f>
        <v/>
      </c>
      <c r="C5748" s="94">
        <f>IF(DATABASE!$X5746&lt;&gt;1,"",DATABASE!A5746)</f>
        <v/>
      </c>
      <c r="D5748" s="94">
        <f>IF(DATABASE!$X5746&lt;&gt;1,"",DATABASE!P5746)</f>
        <v/>
      </c>
      <c r="E5748" s="94">
        <f>IF(DATABASE!$X5746&lt;&gt;1,"",DATABASE!L5746)</f>
        <v/>
      </c>
      <c r="F5748" s="94">
        <f>IF(DATABASE!$X5746&lt;&gt;1,"",DATABASE!Q5746)</f>
        <v/>
      </c>
      <c r="G5748" s="94">
        <f>IF(DATABASE!$X5746&lt;&gt;1,"",DATABASE!C5746)</f>
        <v/>
      </c>
      <c r="H5748" s="94">
        <f>IF(DATABASE!$X5746&lt;&gt;1,"",DATABASE!D5746)</f>
        <v/>
      </c>
      <c r="I5748" s="93">
        <f>IF(DATABASE!$X5746&lt;&gt;1,"",DATABASE!S5746)</f>
        <v/>
      </c>
    </row>
    <row r="5749" ht="16.5" customHeight="1" s="111">
      <c r="A5749" s="92">
        <f>IF(DATABASE!$X5747&lt;&gt;1,"",DATABASE!B5747)</f>
        <v/>
      </c>
      <c r="B5749" s="93">
        <f>IF(DATABASE!$X5747&lt;&gt;1,"",DATABASE!M5747)</f>
        <v/>
      </c>
      <c r="C5749" s="94">
        <f>IF(DATABASE!$X5747&lt;&gt;1,"",DATABASE!A5747)</f>
        <v/>
      </c>
      <c r="D5749" s="94">
        <f>IF(DATABASE!$X5747&lt;&gt;1,"",DATABASE!P5747)</f>
        <v/>
      </c>
      <c r="E5749" s="94">
        <f>IF(DATABASE!$X5747&lt;&gt;1,"",DATABASE!L5747)</f>
        <v/>
      </c>
      <c r="F5749" s="94">
        <f>IF(DATABASE!$X5747&lt;&gt;1,"",DATABASE!Q5747)</f>
        <v/>
      </c>
      <c r="G5749" s="94">
        <f>IF(DATABASE!$X5747&lt;&gt;1,"",DATABASE!C5747)</f>
        <v/>
      </c>
      <c r="H5749" s="94">
        <f>IF(DATABASE!$X5747&lt;&gt;1,"",DATABASE!D5747)</f>
        <v/>
      </c>
      <c r="I5749" s="93">
        <f>IF(DATABASE!$X5747&lt;&gt;1,"",DATABASE!S5747)</f>
        <v/>
      </c>
    </row>
    <row r="5750" ht="16.5" customHeight="1" s="111">
      <c r="A5750" s="92">
        <f>IF(DATABASE!$X5748&lt;&gt;1,"",DATABASE!B5748)</f>
        <v/>
      </c>
      <c r="B5750" s="93">
        <f>IF(DATABASE!$X5748&lt;&gt;1,"",DATABASE!M5748)</f>
        <v/>
      </c>
      <c r="C5750" s="94">
        <f>IF(DATABASE!$X5748&lt;&gt;1,"",DATABASE!A5748)</f>
        <v/>
      </c>
      <c r="D5750" s="94">
        <f>IF(DATABASE!$X5748&lt;&gt;1,"",DATABASE!P5748)</f>
        <v/>
      </c>
      <c r="E5750" s="94">
        <f>IF(DATABASE!$X5748&lt;&gt;1,"",DATABASE!L5748)</f>
        <v/>
      </c>
      <c r="F5750" s="94">
        <f>IF(DATABASE!$X5748&lt;&gt;1,"",DATABASE!Q5748)</f>
        <v/>
      </c>
      <c r="G5750" s="94">
        <f>IF(DATABASE!$X5748&lt;&gt;1,"",DATABASE!C5748)</f>
        <v/>
      </c>
      <c r="H5750" s="94">
        <f>IF(DATABASE!$X5748&lt;&gt;1,"",DATABASE!D5748)</f>
        <v/>
      </c>
      <c r="I5750" s="93">
        <f>IF(DATABASE!$X5748&lt;&gt;1,"",DATABASE!S5748)</f>
        <v/>
      </c>
    </row>
    <row r="5751" ht="16.5" customHeight="1" s="111">
      <c r="A5751" s="92">
        <f>IF(DATABASE!$X5749&lt;&gt;1,"",DATABASE!B5749)</f>
        <v/>
      </c>
      <c r="B5751" s="93">
        <f>IF(DATABASE!$X5749&lt;&gt;1,"",DATABASE!M5749)</f>
        <v/>
      </c>
      <c r="C5751" s="94">
        <f>IF(DATABASE!$X5749&lt;&gt;1,"",DATABASE!A5749)</f>
        <v/>
      </c>
      <c r="D5751" s="94">
        <f>IF(DATABASE!$X5749&lt;&gt;1,"",DATABASE!P5749)</f>
        <v/>
      </c>
      <c r="E5751" s="94">
        <f>IF(DATABASE!$X5749&lt;&gt;1,"",DATABASE!L5749)</f>
        <v/>
      </c>
      <c r="F5751" s="94">
        <f>IF(DATABASE!$X5749&lt;&gt;1,"",DATABASE!Q5749)</f>
        <v/>
      </c>
      <c r="G5751" s="94">
        <f>IF(DATABASE!$X5749&lt;&gt;1,"",DATABASE!C5749)</f>
        <v/>
      </c>
      <c r="H5751" s="94">
        <f>IF(DATABASE!$X5749&lt;&gt;1,"",DATABASE!D5749)</f>
        <v/>
      </c>
      <c r="I5751" s="93">
        <f>IF(DATABASE!$X5749&lt;&gt;1,"",DATABASE!S5749)</f>
        <v/>
      </c>
    </row>
    <row r="5752" ht="16.5" customHeight="1" s="111">
      <c r="A5752" s="92">
        <f>IF(DATABASE!$X5750&lt;&gt;1,"",DATABASE!B5750)</f>
        <v/>
      </c>
      <c r="B5752" s="93">
        <f>IF(DATABASE!$X5750&lt;&gt;1,"",DATABASE!M5750)</f>
        <v/>
      </c>
      <c r="C5752" s="94">
        <f>IF(DATABASE!$X5750&lt;&gt;1,"",DATABASE!A5750)</f>
        <v/>
      </c>
      <c r="D5752" s="94">
        <f>IF(DATABASE!$X5750&lt;&gt;1,"",DATABASE!P5750)</f>
        <v/>
      </c>
      <c r="E5752" s="94">
        <f>IF(DATABASE!$X5750&lt;&gt;1,"",DATABASE!L5750)</f>
        <v/>
      </c>
      <c r="F5752" s="94">
        <f>IF(DATABASE!$X5750&lt;&gt;1,"",DATABASE!Q5750)</f>
        <v/>
      </c>
      <c r="G5752" s="94">
        <f>IF(DATABASE!$X5750&lt;&gt;1,"",DATABASE!C5750)</f>
        <v/>
      </c>
      <c r="H5752" s="94">
        <f>IF(DATABASE!$X5750&lt;&gt;1,"",DATABASE!D5750)</f>
        <v/>
      </c>
      <c r="I5752" s="93">
        <f>IF(DATABASE!$X5750&lt;&gt;1,"",DATABASE!S5750)</f>
        <v/>
      </c>
    </row>
    <row r="5753" ht="16.5" customHeight="1" s="111">
      <c r="A5753" s="92">
        <f>IF(DATABASE!$X5751&lt;&gt;1,"",DATABASE!B5751)</f>
        <v/>
      </c>
      <c r="B5753" s="93">
        <f>IF(DATABASE!$X5751&lt;&gt;1,"",DATABASE!M5751)</f>
        <v/>
      </c>
      <c r="C5753" s="94">
        <f>IF(DATABASE!$X5751&lt;&gt;1,"",DATABASE!A5751)</f>
        <v/>
      </c>
      <c r="D5753" s="94">
        <f>IF(DATABASE!$X5751&lt;&gt;1,"",DATABASE!P5751)</f>
        <v/>
      </c>
      <c r="E5753" s="94">
        <f>IF(DATABASE!$X5751&lt;&gt;1,"",DATABASE!L5751)</f>
        <v/>
      </c>
      <c r="F5753" s="94">
        <f>IF(DATABASE!$X5751&lt;&gt;1,"",DATABASE!Q5751)</f>
        <v/>
      </c>
      <c r="G5753" s="94">
        <f>IF(DATABASE!$X5751&lt;&gt;1,"",DATABASE!C5751)</f>
        <v/>
      </c>
      <c r="H5753" s="94">
        <f>IF(DATABASE!$X5751&lt;&gt;1,"",DATABASE!D5751)</f>
        <v/>
      </c>
      <c r="I5753" s="93">
        <f>IF(DATABASE!$X5751&lt;&gt;1,"",DATABASE!S5751)</f>
        <v/>
      </c>
    </row>
    <row r="5754" ht="16.5" customHeight="1" s="111">
      <c r="A5754" s="92">
        <f>IF(DATABASE!$X5752&lt;&gt;1,"",DATABASE!B5752)</f>
        <v/>
      </c>
      <c r="B5754" s="93">
        <f>IF(DATABASE!$X5752&lt;&gt;1,"",DATABASE!M5752)</f>
        <v/>
      </c>
      <c r="C5754" s="94">
        <f>IF(DATABASE!$X5752&lt;&gt;1,"",DATABASE!A5752)</f>
        <v/>
      </c>
      <c r="D5754" s="94">
        <f>IF(DATABASE!$X5752&lt;&gt;1,"",DATABASE!P5752)</f>
        <v/>
      </c>
      <c r="E5754" s="94">
        <f>IF(DATABASE!$X5752&lt;&gt;1,"",DATABASE!L5752)</f>
        <v/>
      </c>
      <c r="F5754" s="94">
        <f>IF(DATABASE!$X5752&lt;&gt;1,"",DATABASE!Q5752)</f>
        <v/>
      </c>
      <c r="G5754" s="94">
        <f>IF(DATABASE!$X5752&lt;&gt;1,"",DATABASE!C5752)</f>
        <v/>
      </c>
      <c r="H5754" s="94">
        <f>IF(DATABASE!$X5752&lt;&gt;1,"",DATABASE!D5752)</f>
        <v/>
      </c>
      <c r="I5754" s="93">
        <f>IF(DATABASE!$X5752&lt;&gt;1,"",DATABASE!S5752)</f>
        <v/>
      </c>
    </row>
    <row r="5755" ht="16.5" customHeight="1" s="111">
      <c r="A5755" s="92">
        <f>IF(DATABASE!$X5753&lt;&gt;1,"",DATABASE!B5753)</f>
        <v/>
      </c>
      <c r="B5755" s="93">
        <f>IF(DATABASE!$X5753&lt;&gt;1,"",DATABASE!M5753)</f>
        <v/>
      </c>
      <c r="C5755" s="94">
        <f>IF(DATABASE!$X5753&lt;&gt;1,"",DATABASE!A5753)</f>
        <v/>
      </c>
      <c r="D5755" s="94">
        <f>IF(DATABASE!$X5753&lt;&gt;1,"",DATABASE!P5753)</f>
        <v/>
      </c>
      <c r="E5755" s="94">
        <f>IF(DATABASE!$X5753&lt;&gt;1,"",DATABASE!L5753)</f>
        <v/>
      </c>
      <c r="F5755" s="94">
        <f>IF(DATABASE!$X5753&lt;&gt;1,"",DATABASE!Q5753)</f>
        <v/>
      </c>
      <c r="G5755" s="94">
        <f>IF(DATABASE!$X5753&lt;&gt;1,"",DATABASE!C5753)</f>
        <v/>
      </c>
      <c r="H5755" s="94">
        <f>IF(DATABASE!$X5753&lt;&gt;1,"",DATABASE!D5753)</f>
        <v/>
      </c>
      <c r="I5755" s="93">
        <f>IF(DATABASE!$X5753&lt;&gt;1,"",DATABASE!S5753)</f>
        <v/>
      </c>
    </row>
    <row r="5756" ht="16.5" customHeight="1" s="111">
      <c r="A5756" s="92">
        <f>IF(DATABASE!$X5754&lt;&gt;1,"",DATABASE!B5754)</f>
        <v/>
      </c>
      <c r="B5756" s="93">
        <f>IF(DATABASE!$X5754&lt;&gt;1,"",DATABASE!M5754)</f>
        <v/>
      </c>
      <c r="C5756" s="94">
        <f>IF(DATABASE!$X5754&lt;&gt;1,"",DATABASE!A5754)</f>
        <v/>
      </c>
      <c r="D5756" s="94">
        <f>IF(DATABASE!$X5754&lt;&gt;1,"",DATABASE!P5754)</f>
        <v/>
      </c>
      <c r="E5756" s="94">
        <f>IF(DATABASE!$X5754&lt;&gt;1,"",DATABASE!L5754)</f>
        <v/>
      </c>
      <c r="F5756" s="94">
        <f>IF(DATABASE!$X5754&lt;&gt;1,"",DATABASE!Q5754)</f>
        <v/>
      </c>
      <c r="G5756" s="94">
        <f>IF(DATABASE!$X5754&lt;&gt;1,"",DATABASE!C5754)</f>
        <v/>
      </c>
      <c r="H5756" s="94">
        <f>IF(DATABASE!$X5754&lt;&gt;1,"",DATABASE!D5754)</f>
        <v/>
      </c>
      <c r="I5756" s="93">
        <f>IF(DATABASE!$X5754&lt;&gt;1,"",DATABASE!S5754)</f>
        <v/>
      </c>
    </row>
    <row r="5757" ht="16.5" customHeight="1" s="111">
      <c r="A5757" s="92">
        <f>IF(DATABASE!$X5755&lt;&gt;1,"",DATABASE!B5755)</f>
        <v/>
      </c>
      <c r="B5757" s="93">
        <f>IF(DATABASE!$X5755&lt;&gt;1,"",DATABASE!M5755)</f>
        <v/>
      </c>
      <c r="C5757" s="94">
        <f>IF(DATABASE!$X5755&lt;&gt;1,"",DATABASE!A5755)</f>
        <v/>
      </c>
      <c r="D5757" s="94">
        <f>IF(DATABASE!$X5755&lt;&gt;1,"",DATABASE!P5755)</f>
        <v/>
      </c>
      <c r="E5757" s="94">
        <f>IF(DATABASE!$X5755&lt;&gt;1,"",DATABASE!L5755)</f>
        <v/>
      </c>
      <c r="F5757" s="94">
        <f>IF(DATABASE!$X5755&lt;&gt;1,"",DATABASE!Q5755)</f>
        <v/>
      </c>
      <c r="G5757" s="94">
        <f>IF(DATABASE!$X5755&lt;&gt;1,"",DATABASE!C5755)</f>
        <v/>
      </c>
      <c r="H5757" s="94">
        <f>IF(DATABASE!$X5755&lt;&gt;1,"",DATABASE!D5755)</f>
        <v/>
      </c>
      <c r="I5757" s="93">
        <f>IF(DATABASE!$X5755&lt;&gt;1,"",DATABASE!S5755)</f>
        <v/>
      </c>
    </row>
    <row r="5758" ht="16.5" customHeight="1" s="111">
      <c r="A5758" s="92">
        <f>IF(DATABASE!$X5756&lt;&gt;1,"",DATABASE!B5756)</f>
        <v/>
      </c>
      <c r="B5758" s="93">
        <f>IF(DATABASE!$X5756&lt;&gt;1,"",DATABASE!M5756)</f>
        <v/>
      </c>
      <c r="C5758" s="94">
        <f>IF(DATABASE!$X5756&lt;&gt;1,"",DATABASE!A5756)</f>
        <v/>
      </c>
      <c r="D5758" s="94">
        <f>IF(DATABASE!$X5756&lt;&gt;1,"",DATABASE!P5756)</f>
        <v/>
      </c>
      <c r="E5758" s="94">
        <f>IF(DATABASE!$X5756&lt;&gt;1,"",DATABASE!L5756)</f>
        <v/>
      </c>
      <c r="F5758" s="94">
        <f>IF(DATABASE!$X5756&lt;&gt;1,"",DATABASE!Q5756)</f>
        <v/>
      </c>
      <c r="G5758" s="94">
        <f>IF(DATABASE!$X5756&lt;&gt;1,"",DATABASE!C5756)</f>
        <v/>
      </c>
      <c r="H5758" s="94">
        <f>IF(DATABASE!$X5756&lt;&gt;1,"",DATABASE!D5756)</f>
        <v/>
      </c>
      <c r="I5758" s="93">
        <f>IF(DATABASE!$X5756&lt;&gt;1,"",DATABASE!S5756)</f>
        <v/>
      </c>
    </row>
    <row r="5759" ht="16.5" customHeight="1" s="111">
      <c r="A5759" s="92">
        <f>IF(DATABASE!$X5757&lt;&gt;1,"",DATABASE!B5757)</f>
        <v/>
      </c>
      <c r="B5759" s="93">
        <f>IF(DATABASE!$X5757&lt;&gt;1,"",DATABASE!M5757)</f>
        <v/>
      </c>
      <c r="C5759" s="94">
        <f>IF(DATABASE!$X5757&lt;&gt;1,"",DATABASE!A5757)</f>
        <v/>
      </c>
      <c r="D5759" s="94">
        <f>IF(DATABASE!$X5757&lt;&gt;1,"",DATABASE!P5757)</f>
        <v/>
      </c>
      <c r="E5759" s="94">
        <f>IF(DATABASE!$X5757&lt;&gt;1,"",DATABASE!L5757)</f>
        <v/>
      </c>
      <c r="F5759" s="94">
        <f>IF(DATABASE!$X5757&lt;&gt;1,"",DATABASE!Q5757)</f>
        <v/>
      </c>
      <c r="G5759" s="94">
        <f>IF(DATABASE!$X5757&lt;&gt;1,"",DATABASE!C5757)</f>
        <v/>
      </c>
      <c r="H5759" s="94">
        <f>IF(DATABASE!$X5757&lt;&gt;1,"",DATABASE!D5757)</f>
        <v/>
      </c>
      <c r="I5759" s="93">
        <f>IF(DATABASE!$X5757&lt;&gt;1,"",DATABASE!S5757)</f>
        <v/>
      </c>
    </row>
    <row r="5760" ht="16.5" customHeight="1" s="111">
      <c r="A5760" s="92">
        <f>IF(DATABASE!$X5758&lt;&gt;1,"",DATABASE!B5758)</f>
        <v/>
      </c>
      <c r="B5760" s="93">
        <f>IF(DATABASE!$X5758&lt;&gt;1,"",DATABASE!M5758)</f>
        <v/>
      </c>
      <c r="C5760" s="94">
        <f>IF(DATABASE!$X5758&lt;&gt;1,"",DATABASE!A5758)</f>
        <v/>
      </c>
      <c r="D5760" s="94">
        <f>IF(DATABASE!$X5758&lt;&gt;1,"",DATABASE!P5758)</f>
        <v/>
      </c>
      <c r="E5760" s="94">
        <f>IF(DATABASE!$X5758&lt;&gt;1,"",DATABASE!L5758)</f>
        <v/>
      </c>
      <c r="F5760" s="94">
        <f>IF(DATABASE!$X5758&lt;&gt;1,"",DATABASE!Q5758)</f>
        <v/>
      </c>
      <c r="G5760" s="94">
        <f>IF(DATABASE!$X5758&lt;&gt;1,"",DATABASE!C5758)</f>
        <v/>
      </c>
      <c r="H5760" s="94">
        <f>IF(DATABASE!$X5758&lt;&gt;1,"",DATABASE!D5758)</f>
        <v/>
      </c>
      <c r="I5760" s="93">
        <f>IF(DATABASE!$X5758&lt;&gt;1,"",DATABASE!S5758)</f>
        <v/>
      </c>
    </row>
    <row r="5761" ht="16.5" customHeight="1" s="111">
      <c r="A5761" s="92">
        <f>IF(DATABASE!$X5759&lt;&gt;1,"",DATABASE!B5759)</f>
        <v/>
      </c>
      <c r="B5761" s="93">
        <f>IF(DATABASE!$X5759&lt;&gt;1,"",DATABASE!M5759)</f>
        <v/>
      </c>
      <c r="C5761" s="94">
        <f>IF(DATABASE!$X5759&lt;&gt;1,"",DATABASE!A5759)</f>
        <v/>
      </c>
      <c r="D5761" s="94">
        <f>IF(DATABASE!$X5759&lt;&gt;1,"",DATABASE!P5759)</f>
        <v/>
      </c>
      <c r="E5761" s="94">
        <f>IF(DATABASE!$X5759&lt;&gt;1,"",DATABASE!L5759)</f>
        <v/>
      </c>
      <c r="F5761" s="94">
        <f>IF(DATABASE!$X5759&lt;&gt;1,"",DATABASE!Q5759)</f>
        <v/>
      </c>
      <c r="G5761" s="94">
        <f>IF(DATABASE!$X5759&lt;&gt;1,"",DATABASE!C5759)</f>
        <v/>
      </c>
      <c r="H5761" s="94">
        <f>IF(DATABASE!$X5759&lt;&gt;1,"",DATABASE!D5759)</f>
        <v/>
      </c>
      <c r="I5761" s="93">
        <f>IF(DATABASE!$X5759&lt;&gt;1,"",DATABASE!S5759)</f>
        <v/>
      </c>
    </row>
    <row r="5762" ht="16.5" customHeight="1" s="111">
      <c r="A5762" s="92">
        <f>IF(DATABASE!$X5760&lt;&gt;1,"",DATABASE!B5760)</f>
        <v/>
      </c>
      <c r="B5762" s="93">
        <f>IF(DATABASE!$X5760&lt;&gt;1,"",DATABASE!M5760)</f>
        <v/>
      </c>
      <c r="C5762" s="94">
        <f>IF(DATABASE!$X5760&lt;&gt;1,"",DATABASE!A5760)</f>
        <v/>
      </c>
      <c r="D5762" s="94">
        <f>IF(DATABASE!$X5760&lt;&gt;1,"",DATABASE!P5760)</f>
        <v/>
      </c>
      <c r="E5762" s="94">
        <f>IF(DATABASE!$X5760&lt;&gt;1,"",DATABASE!L5760)</f>
        <v/>
      </c>
      <c r="F5762" s="94">
        <f>IF(DATABASE!$X5760&lt;&gt;1,"",DATABASE!Q5760)</f>
        <v/>
      </c>
      <c r="G5762" s="94">
        <f>IF(DATABASE!$X5760&lt;&gt;1,"",DATABASE!C5760)</f>
        <v/>
      </c>
      <c r="H5762" s="94">
        <f>IF(DATABASE!$X5760&lt;&gt;1,"",DATABASE!D5760)</f>
        <v/>
      </c>
      <c r="I5762" s="93">
        <f>IF(DATABASE!$X5760&lt;&gt;1,"",DATABASE!S5760)</f>
        <v/>
      </c>
    </row>
    <row r="5763" ht="16.5" customHeight="1" s="111">
      <c r="A5763" s="92">
        <f>IF(DATABASE!$X5761&lt;&gt;1,"",DATABASE!B5761)</f>
        <v/>
      </c>
      <c r="B5763" s="93">
        <f>IF(DATABASE!$X5761&lt;&gt;1,"",DATABASE!M5761)</f>
        <v/>
      </c>
      <c r="C5763" s="94">
        <f>IF(DATABASE!$X5761&lt;&gt;1,"",DATABASE!A5761)</f>
        <v/>
      </c>
      <c r="D5763" s="94">
        <f>IF(DATABASE!$X5761&lt;&gt;1,"",DATABASE!P5761)</f>
        <v/>
      </c>
      <c r="E5763" s="94">
        <f>IF(DATABASE!$X5761&lt;&gt;1,"",DATABASE!L5761)</f>
        <v/>
      </c>
      <c r="F5763" s="94">
        <f>IF(DATABASE!$X5761&lt;&gt;1,"",DATABASE!Q5761)</f>
        <v/>
      </c>
      <c r="G5763" s="94">
        <f>IF(DATABASE!$X5761&lt;&gt;1,"",DATABASE!C5761)</f>
        <v/>
      </c>
      <c r="H5763" s="94">
        <f>IF(DATABASE!$X5761&lt;&gt;1,"",DATABASE!D5761)</f>
        <v/>
      </c>
      <c r="I5763" s="93">
        <f>IF(DATABASE!$X5761&lt;&gt;1,"",DATABASE!S5761)</f>
        <v/>
      </c>
    </row>
    <row r="5764" ht="16.5" customHeight="1" s="111">
      <c r="A5764" s="92">
        <f>IF(DATABASE!$X5762&lt;&gt;1,"",DATABASE!B5762)</f>
        <v/>
      </c>
      <c r="B5764" s="93">
        <f>IF(DATABASE!$X5762&lt;&gt;1,"",DATABASE!M5762)</f>
        <v/>
      </c>
      <c r="C5764" s="94">
        <f>IF(DATABASE!$X5762&lt;&gt;1,"",DATABASE!A5762)</f>
        <v/>
      </c>
      <c r="D5764" s="94">
        <f>IF(DATABASE!$X5762&lt;&gt;1,"",DATABASE!P5762)</f>
        <v/>
      </c>
      <c r="E5764" s="94">
        <f>IF(DATABASE!$X5762&lt;&gt;1,"",DATABASE!L5762)</f>
        <v/>
      </c>
      <c r="F5764" s="94">
        <f>IF(DATABASE!$X5762&lt;&gt;1,"",DATABASE!Q5762)</f>
        <v/>
      </c>
      <c r="G5764" s="94">
        <f>IF(DATABASE!$X5762&lt;&gt;1,"",DATABASE!C5762)</f>
        <v/>
      </c>
      <c r="H5764" s="94">
        <f>IF(DATABASE!$X5762&lt;&gt;1,"",DATABASE!D5762)</f>
        <v/>
      </c>
      <c r="I5764" s="93">
        <f>IF(DATABASE!$X5762&lt;&gt;1,"",DATABASE!S5762)</f>
        <v/>
      </c>
    </row>
    <row r="5765" ht="16.5" customHeight="1" s="111">
      <c r="A5765" s="92">
        <f>IF(DATABASE!$X5763&lt;&gt;1,"",DATABASE!B5763)</f>
        <v/>
      </c>
      <c r="B5765" s="93">
        <f>IF(DATABASE!$X5763&lt;&gt;1,"",DATABASE!M5763)</f>
        <v/>
      </c>
      <c r="C5765" s="94">
        <f>IF(DATABASE!$X5763&lt;&gt;1,"",DATABASE!A5763)</f>
        <v/>
      </c>
      <c r="D5765" s="94">
        <f>IF(DATABASE!$X5763&lt;&gt;1,"",DATABASE!P5763)</f>
        <v/>
      </c>
      <c r="E5765" s="94">
        <f>IF(DATABASE!$X5763&lt;&gt;1,"",DATABASE!L5763)</f>
        <v/>
      </c>
      <c r="F5765" s="94">
        <f>IF(DATABASE!$X5763&lt;&gt;1,"",DATABASE!Q5763)</f>
        <v/>
      </c>
      <c r="G5765" s="94">
        <f>IF(DATABASE!$X5763&lt;&gt;1,"",DATABASE!C5763)</f>
        <v/>
      </c>
      <c r="H5765" s="94">
        <f>IF(DATABASE!$X5763&lt;&gt;1,"",DATABASE!D5763)</f>
        <v/>
      </c>
      <c r="I5765" s="93">
        <f>IF(DATABASE!$X5763&lt;&gt;1,"",DATABASE!S5763)</f>
        <v/>
      </c>
    </row>
    <row r="5766" ht="16.5" customHeight="1" s="111">
      <c r="A5766" s="92">
        <f>IF(DATABASE!$X5764&lt;&gt;1,"",DATABASE!B5764)</f>
        <v/>
      </c>
      <c r="B5766" s="93">
        <f>IF(DATABASE!$X5764&lt;&gt;1,"",DATABASE!M5764)</f>
        <v/>
      </c>
      <c r="C5766" s="94">
        <f>IF(DATABASE!$X5764&lt;&gt;1,"",DATABASE!A5764)</f>
        <v/>
      </c>
      <c r="D5766" s="94">
        <f>IF(DATABASE!$X5764&lt;&gt;1,"",DATABASE!P5764)</f>
        <v/>
      </c>
      <c r="E5766" s="94">
        <f>IF(DATABASE!$X5764&lt;&gt;1,"",DATABASE!L5764)</f>
        <v/>
      </c>
      <c r="F5766" s="94">
        <f>IF(DATABASE!$X5764&lt;&gt;1,"",DATABASE!Q5764)</f>
        <v/>
      </c>
      <c r="G5766" s="94">
        <f>IF(DATABASE!$X5764&lt;&gt;1,"",DATABASE!C5764)</f>
        <v/>
      </c>
      <c r="H5766" s="94">
        <f>IF(DATABASE!$X5764&lt;&gt;1,"",DATABASE!D5764)</f>
        <v/>
      </c>
      <c r="I5766" s="93">
        <f>IF(DATABASE!$X5764&lt;&gt;1,"",DATABASE!S5764)</f>
        <v/>
      </c>
    </row>
    <row r="5767" ht="16.5" customHeight="1" s="111">
      <c r="A5767" s="92">
        <f>IF(DATABASE!$X5765&lt;&gt;1,"",DATABASE!B5765)</f>
        <v/>
      </c>
      <c r="B5767" s="93">
        <f>IF(DATABASE!$X5765&lt;&gt;1,"",DATABASE!M5765)</f>
        <v/>
      </c>
      <c r="C5767" s="94">
        <f>IF(DATABASE!$X5765&lt;&gt;1,"",DATABASE!A5765)</f>
        <v/>
      </c>
      <c r="D5767" s="94">
        <f>IF(DATABASE!$X5765&lt;&gt;1,"",DATABASE!P5765)</f>
        <v/>
      </c>
      <c r="E5767" s="94">
        <f>IF(DATABASE!$X5765&lt;&gt;1,"",DATABASE!L5765)</f>
        <v/>
      </c>
      <c r="F5767" s="94">
        <f>IF(DATABASE!$X5765&lt;&gt;1,"",DATABASE!Q5765)</f>
        <v/>
      </c>
      <c r="G5767" s="94">
        <f>IF(DATABASE!$X5765&lt;&gt;1,"",DATABASE!C5765)</f>
        <v/>
      </c>
      <c r="H5767" s="94">
        <f>IF(DATABASE!$X5765&lt;&gt;1,"",DATABASE!D5765)</f>
        <v/>
      </c>
      <c r="I5767" s="93">
        <f>IF(DATABASE!$X5765&lt;&gt;1,"",DATABASE!S5765)</f>
        <v/>
      </c>
    </row>
    <row r="5768" ht="16.5" customHeight="1" s="111">
      <c r="A5768" s="92">
        <f>IF(DATABASE!$X5766&lt;&gt;1,"",DATABASE!B5766)</f>
        <v/>
      </c>
      <c r="B5768" s="93">
        <f>IF(DATABASE!$X5766&lt;&gt;1,"",DATABASE!M5766)</f>
        <v/>
      </c>
      <c r="C5768" s="94">
        <f>IF(DATABASE!$X5766&lt;&gt;1,"",DATABASE!A5766)</f>
        <v/>
      </c>
      <c r="D5768" s="94">
        <f>IF(DATABASE!$X5766&lt;&gt;1,"",DATABASE!P5766)</f>
        <v/>
      </c>
      <c r="E5768" s="94">
        <f>IF(DATABASE!$X5766&lt;&gt;1,"",DATABASE!L5766)</f>
        <v/>
      </c>
      <c r="F5768" s="94">
        <f>IF(DATABASE!$X5766&lt;&gt;1,"",DATABASE!Q5766)</f>
        <v/>
      </c>
      <c r="G5768" s="94">
        <f>IF(DATABASE!$X5766&lt;&gt;1,"",DATABASE!C5766)</f>
        <v/>
      </c>
      <c r="H5768" s="94">
        <f>IF(DATABASE!$X5766&lt;&gt;1,"",DATABASE!D5766)</f>
        <v/>
      </c>
      <c r="I5768" s="93">
        <f>IF(DATABASE!$X5766&lt;&gt;1,"",DATABASE!S5766)</f>
        <v/>
      </c>
    </row>
    <row r="5769" ht="16.5" customHeight="1" s="111">
      <c r="A5769" s="92">
        <f>IF(DATABASE!$X5767&lt;&gt;1,"",DATABASE!B5767)</f>
        <v/>
      </c>
      <c r="B5769" s="93">
        <f>IF(DATABASE!$X5767&lt;&gt;1,"",DATABASE!M5767)</f>
        <v/>
      </c>
      <c r="C5769" s="94">
        <f>IF(DATABASE!$X5767&lt;&gt;1,"",DATABASE!A5767)</f>
        <v/>
      </c>
      <c r="D5769" s="94">
        <f>IF(DATABASE!$X5767&lt;&gt;1,"",DATABASE!P5767)</f>
        <v/>
      </c>
      <c r="E5769" s="94">
        <f>IF(DATABASE!$X5767&lt;&gt;1,"",DATABASE!L5767)</f>
        <v/>
      </c>
      <c r="F5769" s="94">
        <f>IF(DATABASE!$X5767&lt;&gt;1,"",DATABASE!Q5767)</f>
        <v/>
      </c>
      <c r="G5769" s="94">
        <f>IF(DATABASE!$X5767&lt;&gt;1,"",DATABASE!C5767)</f>
        <v/>
      </c>
      <c r="H5769" s="94">
        <f>IF(DATABASE!$X5767&lt;&gt;1,"",DATABASE!D5767)</f>
        <v/>
      </c>
      <c r="I5769" s="93">
        <f>IF(DATABASE!$X5767&lt;&gt;1,"",DATABASE!S5767)</f>
        <v/>
      </c>
    </row>
    <row r="5770" ht="16.5" customHeight="1" s="111">
      <c r="A5770" s="92">
        <f>IF(DATABASE!$X5768&lt;&gt;1,"",DATABASE!B5768)</f>
        <v/>
      </c>
      <c r="B5770" s="93">
        <f>IF(DATABASE!$X5768&lt;&gt;1,"",DATABASE!M5768)</f>
        <v/>
      </c>
      <c r="C5770" s="94">
        <f>IF(DATABASE!$X5768&lt;&gt;1,"",DATABASE!A5768)</f>
        <v/>
      </c>
      <c r="D5770" s="94">
        <f>IF(DATABASE!$X5768&lt;&gt;1,"",DATABASE!P5768)</f>
        <v/>
      </c>
      <c r="E5770" s="94">
        <f>IF(DATABASE!$X5768&lt;&gt;1,"",DATABASE!L5768)</f>
        <v/>
      </c>
      <c r="F5770" s="94">
        <f>IF(DATABASE!$X5768&lt;&gt;1,"",DATABASE!Q5768)</f>
        <v/>
      </c>
      <c r="G5770" s="94">
        <f>IF(DATABASE!$X5768&lt;&gt;1,"",DATABASE!C5768)</f>
        <v/>
      </c>
      <c r="H5770" s="94">
        <f>IF(DATABASE!$X5768&lt;&gt;1,"",DATABASE!D5768)</f>
        <v/>
      </c>
      <c r="I5770" s="93">
        <f>IF(DATABASE!$X5768&lt;&gt;1,"",DATABASE!S5768)</f>
        <v/>
      </c>
    </row>
    <row r="5771" ht="16.5" customHeight="1" s="111">
      <c r="A5771" s="92">
        <f>IF(DATABASE!$X5769&lt;&gt;1,"",DATABASE!B5769)</f>
        <v/>
      </c>
      <c r="B5771" s="93">
        <f>IF(DATABASE!$X5769&lt;&gt;1,"",DATABASE!M5769)</f>
        <v/>
      </c>
      <c r="C5771" s="94">
        <f>IF(DATABASE!$X5769&lt;&gt;1,"",DATABASE!A5769)</f>
        <v/>
      </c>
      <c r="D5771" s="94">
        <f>IF(DATABASE!$X5769&lt;&gt;1,"",DATABASE!P5769)</f>
        <v/>
      </c>
      <c r="E5771" s="94">
        <f>IF(DATABASE!$X5769&lt;&gt;1,"",DATABASE!L5769)</f>
        <v/>
      </c>
      <c r="F5771" s="94">
        <f>IF(DATABASE!$X5769&lt;&gt;1,"",DATABASE!Q5769)</f>
        <v/>
      </c>
      <c r="G5771" s="94">
        <f>IF(DATABASE!$X5769&lt;&gt;1,"",DATABASE!C5769)</f>
        <v/>
      </c>
      <c r="H5771" s="94">
        <f>IF(DATABASE!$X5769&lt;&gt;1,"",DATABASE!D5769)</f>
        <v/>
      </c>
      <c r="I5771" s="93">
        <f>IF(DATABASE!$X5769&lt;&gt;1,"",DATABASE!S5769)</f>
        <v/>
      </c>
    </row>
    <row r="5772" ht="16.5" customHeight="1" s="111">
      <c r="A5772" s="92">
        <f>IF(DATABASE!$X5770&lt;&gt;1,"",DATABASE!B5770)</f>
        <v/>
      </c>
      <c r="B5772" s="93">
        <f>IF(DATABASE!$X5770&lt;&gt;1,"",DATABASE!M5770)</f>
        <v/>
      </c>
      <c r="C5772" s="94">
        <f>IF(DATABASE!$X5770&lt;&gt;1,"",DATABASE!A5770)</f>
        <v/>
      </c>
      <c r="D5772" s="94">
        <f>IF(DATABASE!$X5770&lt;&gt;1,"",DATABASE!P5770)</f>
        <v/>
      </c>
      <c r="E5772" s="94">
        <f>IF(DATABASE!$X5770&lt;&gt;1,"",DATABASE!L5770)</f>
        <v/>
      </c>
      <c r="F5772" s="94">
        <f>IF(DATABASE!$X5770&lt;&gt;1,"",DATABASE!Q5770)</f>
        <v/>
      </c>
      <c r="G5772" s="94">
        <f>IF(DATABASE!$X5770&lt;&gt;1,"",DATABASE!C5770)</f>
        <v/>
      </c>
      <c r="H5772" s="94">
        <f>IF(DATABASE!$X5770&lt;&gt;1,"",DATABASE!D5770)</f>
        <v/>
      </c>
      <c r="I5772" s="93">
        <f>IF(DATABASE!$X5770&lt;&gt;1,"",DATABASE!S5770)</f>
        <v/>
      </c>
    </row>
    <row r="5773" ht="16.5" customHeight="1" s="111">
      <c r="A5773" s="92">
        <f>IF(DATABASE!$X5771&lt;&gt;1,"",DATABASE!B5771)</f>
        <v/>
      </c>
      <c r="B5773" s="93">
        <f>IF(DATABASE!$X5771&lt;&gt;1,"",DATABASE!M5771)</f>
        <v/>
      </c>
      <c r="C5773" s="94">
        <f>IF(DATABASE!$X5771&lt;&gt;1,"",DATABASE!A5771)</f>
        <v/>
      </c>
      <c r="D5773" s="94">
        <f>IF(DATABASE!$X5771&lt;&gt;1,"",DATABASE!P5771)</f>
        <v/>
      </c>
      <c r="E5773" s="94">
        <f>IF(DATABASE!$X5771&lt;&gt;1,"",DATABASE!L5771)</f>
        <v/>
      </c>
      <c r="F5773" s="94">
        <f>IF(DATABASE!$X5771&lt;&gt;1,"",DATABASE!Q5771)</f>
        <v/>
      </c>
      <c r="G5773" s="94">
        <f>IF(DATABASE!$X5771&lt;&gt;1,"",DATABASE!C5771)</f>
        <v/>
      </c>
      <c r="H5773" s="94">
        <f>IF(DATABASE!$X5771&lt;&gt;1,"",DATABASE!D5771)</f>
        <v/>
      </c>
      <c r="I5773" s="93">
        <f>IF(DATABASE!$X5771&lt;&gt;1,"",DATABASE!S5771)</f>
        <v/>
      </c>
    </row>
    <row r="5774" ht="16.5" customHeight="1" s="111">
      <c r="A5774" s="92">
        <f>IF(DATABASE!$X5772&lt;&gt;1,"",DATABASE!B5772)</f>
        <v/>
      </c>
      <c r="B5774" s="93">
        <f>IF(DATABASE!$X5772&lt;&gt;1,"",DATABASE!M5772)</f>
        <v/>
      </c>
      <c r="C5774" s="94">
        <f>IF(DATABASE!$X5772&lt;&gt;1,"",DATABASE!A5772)</f>
        <v/>
      </c>
      <c r="D5774" s="94">
        <f>IF(DATABASE!$X5772&lt;&gt;1,"",DATABASE!P5772)</f>
        <v/>
      </c>
      <c r="E5774" s="94">
        <f>IF(DATABASE!$X5772&lt;&gt;1,"",DATABASE!L5772)</f>
        <v/>
      </c>
      <c r="F5774" s="94">
        <f>IF(DATABASE!$X5772&lt;&gt;1,"",DATABASE!Q5772)</f>
        <v/>
      </c>
      <c r="G5774" s="94">
        <f>IF(DATABASE!$X5772&lt;&gt;1,"",DATABASE!C5772)</f>
        <v/>
      </c>
      <c r="H5774" s="94">
        <f>IF(DATABASE!$X5772&lt;&gt;1,"",DATABASE!D5772)</f>
        <v/>
      </c>
      <c r="I5774" s="93">
        <f>IF(DATABASE!$X5772&lt;&gt;1,"",DATABASE!S5772)</f>
        <v/>
      </c>
    </row>
    <row r="5775" ht="16.5" customHeight="1" s="111">
      <c r="A5775" s="92">
        <f>IF(DATABASE!$X5773&lt;&gt;1,"",DATABASE!B5773)</f>
        <v/>
      </c>
      <c r="B5775" s="93">
        <f>IF(DATABASE!$X5773&lt;&gt;1,"",DATABASE!M5773)</f>
        <v/>
      </c>
      <c r="C5775" s="94">
        <f>IF(DATABASE!$X5773&lt;&gt;1,"",DATABASE!A5773)</f>
        <v/>
      </c>
      <c r="D5775" s="94">
        <f>IF(DATABASE!$X5773&lt;&gt;1,"",DATABASE!P5773)</f>
        <v/>
      </c>
      <c r="E5775" s="94">
        <f>IF(DATABASE!$X5773&lt;&gt;1,"",DATABASE!L5773)</f>
        <v/>
      </c>
      <c r="F5775" s="94">
        <f>IF(DATABASE!$X5773&lt;&gt;1,"",DATABASE!Q5773)</f>
        <v/>
      </c>
      <c r="G5775" s="94">
        <f>IF(DATABASE!$X5773&lt;&gt;1,"",DATABASE!C5773)</f>
        <v/>
      </c>
      <c r="H5775" s="94">
        <f>IF(DATABASE!$X5773&lt;&gt;1,"",DATABASE!D5773)</f>
        <v/>
      </c>
      <c r="I5775" s="93">
        <f>IF(DATABASE!$X5773&lt;&gt;1,"",DATABASE!S5773)</f>
        <v/>
      </c>
    </row>
    <row r="5776" ht="16.5" customHeight="1" s="111">
      <c r="A5776" s="92">
        <f>IF(DATABASE!$X5774&lt;&gt;1,"",DATABASE!B5774)</f>
        <v/>
      </c>
      <c r="B5776" s="93">
        <f>IF(DATABASE!$X5774&lt;&gt;1,"",DATABASE!M5774)</f>
        <v/>
      </c>
      <c r="C5776" s="94">
        <f>IF(DATABASE!$X5774&lt;&gt;1,"",DATABASE!A5774)</f>
        <v/>
      </c>
      <c r="D5776" s="94">
        <f>IF(DATABASE!$X5774&lt;&gt;1,"",DATABASE!P5774)</f>
        <v/>
      </c>
      <c r="E5776" s="94">
        <f>IF(DATABASE!$X5774&lt;&gt;1,"",DATABASE!L5774)</f>
        <v/>
      </c>
      <c r="F5776" s="94">
        <f>IF(DATABASE!$X5774&lt;&gt;1,"",DATABASE!Q5774)</f>
        <v/>
      </c>
      <c r="G5776" s="94">
        <f>IF(DATABASE!$X5774&lt;&gt;1,"",DATABASE!C5774)</f>
        <v/>
      </c>
      <c r="H5776" s="94">
        <f>IF(DATABASE!$X5774&lt;&gt;1,"",DATABASE!D5774)</f>
        <v/>
      </c>
      <c r="I5776" s="93">
        <f>IF(DATABASE!$X5774&lt;&gt;1,"",DATABASE!S5774)</f>
        <v/>
      </c>
    </row>
    <row r="5777" ht="16.5" customHeight="1" s="111">
      <c r="A5777" s="92">
        <f>IF(DATABASE!$X5775&lt;&gt;1,"",DATABASE!B5775)</f>
        <v/>
      </c>
      <c r="B5777" s="93">
        <f>IF(DATABASE!$X5775&lt;&gt;1,"",DATABASE!M5775)</f>
        <v/>
      </c>
      <c r="C5777" s="94">
        <f>IF(DATABASE!$X5775&lt;&gt;1,"",DATABASE!A5775)</f>
        <v/>
      </c>
      <c r="D5777" s="94">
        <f>IF(DATABASE!$X5775&lt;&gt;1,"",DATABASE!P5775)</f>
        <v/>
      </c>
      <c r="E5777" s="94">
        <f>IF(DATABASE!$X5775&lt;&gt;1,"",DATABASE!L5775)</f>
        <v/>
      </c>
      <c r="F5777" s="94">
        <f>IF(DATABASE!$X5775&lt;&gt;1,"",DATABASE!Q5775)</f>
        <v/>
      </c>
      <c r="G5777" s="94">
        <f>IF(DATABASE!$X5775&lt;&gt;1,"",DATABASE!C5775)</f>
        <v/>
      </c>
      <c r="H5777" s="94">
        <f>IF(DATABASE!$X5775&lt;&gt;1,"",DATABASE!D5775)</f>
        <v/>
      </c>
      <c r="I5777" s="93">
        <f>IF(DATABASE!$X5775&lt;&gt;1,"",DATABASE!S5775)</f>
        <v/>
      </c>
    </row>
    <row r="5778" ht="16.5" customHeight="1" s="111">
      <c r="A5778" s="92">
        <f>IF(DATABASE!$X5776&lt;&gt;1,"",DATABASE!B5776)</f>
        <v/>
      </c>
      <c r="B5778" s="93">
        <f>IF(DATABASE!$X5776&lt;&gt;1,"",DATABASE!M5776)</f>
        <v/>
      </c>
      <c r="C5778" s="94">
        <f>IF(DATABASE!$X5776&lt;&gt;1,"",DATABASE!A5776)</f>
        <v/>
      </c>
      <c r="D5778" s="94">
        <f>IF(DATABASE!$X5776&lt;&gt;1,"",DATABASE!P5776)</f>
        <v/>
      </c>
      <c r="E5778" s="94">
        <f>IF(DATABASE!$X5776&lt;&gt;1,"",DATABASE!L5776)</f>
        <v/>
      </c>
      <c r="F5778" s="94">
        <f>IF(DATABASE!$X5776&lt;&gt;1,"",DATABASE!Q5776)</f>
        <v/>
      </c>
      <c r="G5778" s="94">
        <f>IF(DATABASE!$X5776&lt;&gt;1,"",DATABASE!C5776)</f>
        <v/>
      </c>
      <c r="H5778" s="94">
        <f>IF(DATABASE!$X5776&lt;&gt;1,"",DATABASE!D5776)</f>
        <v/>
      </c>
      <c r="I5778" s="93">
        <f>IF(DATABASE!$X5776&lt;&gt;1,"",DATABASE!S5776)</f>
        <v/>
      </c>
    </row>
    <row r="5779" ht="16.5" customHeight="1" s="111">
      <c r="A5779" s="92">
        <f>IF(DATABASE!$X5777&lt;&gt;1,"",DATABASE!B5777)</f>
        <v/>
      </c>
      <c r="B5779" s="93">
        <f>IF(DATABASE!$X5777&lt;&gt;1,"",DATABASE!M5777)</f>
        <v/>
      </c>
      <c r="C5779" s="94">
        <f>IF(DATABASE!$X5777&lt;&gt;1,"",DATABASE!A5777)</f>
        <v/>
      </c>
      <c r="D5779" s="94">
        <f>IF(DATABASE!$X5777&lt;&gt;1,"",DATABASE!P5777)</f>
        <v/>
      </c>
      <c r="E5779" s="94">
        <f>IF(DATABASE!$X5777&lt;&gt;1,"",DATABASE!L5777)</f>
        <v/>
      </c>
      <c r="F5779" s="94">
        <f>IF(DATABASE!$X5777&lt;&gt;1,"",DATABASE!Q5777)</f>
        <v/>
      </c>
      <c r="G5779" s="94">
        <f>IF(DATABASE!$X5777&lt;&gt;1,"",DATABASE!C5777)</f>
        <v/>
      </c>
      <c r="H5779" s="94">
        <f>IF(DATABASE!$X5777&lt;&gt;1,"",DATABASE!D5777)</f>
        <v/>
      </c>
      <c r="I5779" s="93">
        <f>IF(DATABASE!$X5777&lt;&gt;1,"",DATABASE!S5777)</f>
        <v/>
      </c>
    </row>
    <row r="5780" ht="16.5" customHeight="1" s="111">
      <c r="A5780" s="92">
        <f>IF(DATABASE!$X5778&lt;&gt;1,"",DATABASE!B5778)</f>
        <v/>
      </c>
      <c r="B5780" s="93">
        <f>IF(DATABASE!$X5778&lt;&gt;1,"",DATABASE!M5778)</f>
        <v/>
      </c>
      <c r="C5780" s="94">
        <f>IF(DATABASE!$X5778&lt;&gt;1,"",DATABASE!A5778)</f>
        <v/>
      </c>
      <c r="D5780" s="94">
        <f>IF(DATABASE!$X5778&lt;&gt;1,"",DATABASE!P5778)</f>
        <v/>
      </c>
      <c r="E5780" s="94">
        <f>IF(DATABASE!$X5778&lt;&gt;1,"",DATABASE!L5778)</f>
        <v/>
      </c>
      <c r="F5780" s="94">
        <f>IF(DATABASE!$X5778&lt;&gt;1,"",DATABASE!Q5778)</f>
        <v/>
      </c>
      <c r="G5780" s="94">
        <f>IF(DATABASE!$X5778&lt;&gt;1,"",DATABASE!C5778)</f>
        <v/>
      </c>
      <c r="H5780" s="94">
        <f>IF(DATABASE!$X5778&lt;&gt;1,"",DATABASE!D5778)</f>
        <v/>
      </c>
      <c r="I5780" s="93">
        <f>IF(DATABASE!$X5778&lt;&gt;1,"",DATABASE!S5778)</f>
        <v/>
      </c>
    </row>
    <row r="5781" ht="16.5" customHeight="1" s="111">
      <c r="A5781" s="92">
        <f>IF(DATABASE!$X5779&lt;&gt;1,"",DATABASE!B5779)</f>
        <v/>
      </c>
      <c r="B5781" s="93">
        <f>IF(DATABASE!$X5779&lt;&gt;1,"",DATABASE!M5779)</f>
        <v/>
      </c>
      <c r="C5781" s="94">
        <f>IF(DATABASE!$X5779&lt;&gt;1,"",DATABASE!A5779)</f>
        <v/>
      </c>
      <c r="D5781" s="94">
        <f>IF(DATABASE!$X5779&lt;&gt;1,"",DATABASE!P5779)</f>
        <v/>
      </c>
      <c r="E5781" s="94">
        <f>IF(DATABASE!$X5779&lt;&gt;1,"",DATABASE!L5779)</f>
        <v/>
      </c>
      <c r="F5781" s="94">
        <f>IF(DATABASE!$X5779&lt;&gt;1,"",DATABASE!Q5779)</f>
        <v/>
      </c>
      <c r="G5781" s="94">
        <f>IF(DATABASE!$X5779&lt;&gt;1,"",DATABASE!C5779)</f>
        <v/>
      </c>
      <c r="H5781" s="94">
        <f>IF(DATABASE!$X5779&lt;&gt;1,"",DATABASE!D5779)</f>
        <v/>
      </c>
      <c r="I5781" s="93">
        <f>IF(DATABASE!$X5779&lt;&gt;1,"",DATABASE!S5779)</f>
        <v/>
      </c>
    </row>
    <row r="5782" ht="16.5" customHeight="1" s="111">
      <c r="A5782" s="92">
        <f>IF(DATABASE!$X5780&lt;&gt;1,"",DATABASE!B5780)</f>
        <v/>
      </c>
      <c r="B5782" s="93">
        <f>IF(DATABASE!$X5780&lt;&gt;1,"",DATABASE!M5780)</f>
        <v/>
      </c>
      <c r="C5782" s="94">
        <f>IF(DATABASE!$X5780&lt;&gt;1,"",DATABASE!A5780)</f>
        <v/>
      </c>
      <c r="D5782" s="94">
        <f>IF(DATABASE!$X5780&lt;&gt;1,"",DATABASE!P5780)</f>
        <v/>
      </c>
      <c r="E5782" s="94">
        <f>IF(DATABASE!$X5780&lt;&gt;1,"",DATABASE!L5780)</f>
        <v/>
      </c>
      <c r="F5782" s="94">
        <f>IF(DATABASE!$X5780&lt;&gt;1,"",DATABASE!Q5780)</f>
        <v/>
      </c>
      <c r="G5782" s="94">
        <f>IF(DATABASE!$X5780&lt;&gt;1,"",DATABASE!C5780)</f>
        <v/>
      </c>
      <c r="H5782" s="94">
        <f>IF(DATABASE!$X5780&lt;&gt;1,"",DATABASE!D5780)</f>
        <v/>
      </c>
      <c r="I5782" s="93">
        <f>IF(DATABASE!$X5780&lt;&gt;1,"",DATABASE!S5780)</f>
        <v/>
      </c>
    </row>
    <row r="5783" ht="16.5" customHeight="1" s="111">
      <c r="A5783" s="92">
        <f>IF(DATABASE!$X5781&lt;&gt;1,"",DATABASE!B5781)</f>
        <v/>
      </c>
      <c r="B5783" s="93">
        <f>IF(DATABASE!$X5781&lt;&gt;1,"",DATABASE!M5781)</f>
        <v/>
      </c>
      <c r="C5783" s="94">
        <f>IF(DATABASE!$X5781&lt;&gt;1,"",DATABASE!A5781)</f>
        <v/>
      </c>
      <c r="D5783" s="94">
        <f>IF(DATABASE!$X5781&lt;&gt;1,"",DATABASE!P5781)</f>
        <v/>
      </c>
      <c r="E5783" s="94">
        <f>IF(DATABASE!$X5781&lt;&gt;1,"",DATABASE!L5781)</f>
        <v/>
      </c>
      <c r="F5783" s="94">
        <f>IF(DATABASE!$X5781&lt;&gt;1,"",DATABASE!Q5781)</f>
        <v/>
      </c>
      <c r="G5783" s="94">
        <f>IF(DATABASE!$X5781&lt;&gt;1,"",DATABASE!C5781)</f>
        <v/>
      </c>
      <c r="H5783" s="94">
        <f>IF(DATABASE!$X5781&lt;&gt;1,"",DATABASE!D5781)</f>
        <v/>
      </c>
      <c r="I5783" s="93">
        <f>IF(DATABASE!$X5781&lt;&gt;1,"",DATABASE!S5781)</f>
        <v/>
      </c>
    </row>
    <row r="5784" ht="16.5" customHeight="1" s="111">
      <c r="A5784" s="92">
        <f>IF(DATABASE!$X5782&lt;&gt;1,"",DATABASE!B5782)</f>
        <v/>
      </c>
      <c r="B5784" s="93">
        <f>IF(DATABASE!$X5782&lt;&gt;1,"",DATABASE!M5782)</f>
        <v/>
      </c>
      <c r="C5784" s="94">
        <f>IF(DATABASE!$X5782&lt;&gt;1,"",DATABASE!A5782)</f>
        <v/>
      </c>
      <c r="D5784" s="94">
        <f>IF(DATABASE!$X5782&lt;&gt;1,"",DATABASE!P5782)</f>
        <v/>
      </c>
      <c r="E5784" s="94">
        <f>IF(DATABASE!$X5782&lt;&gt;1,"",DATABASE!L5782)</f>
        <v/>
      </c>
      <c r="F5784" s="94">
        <f>IF(DATABASE!$X5782&lt;&gt;1,"",DATABASE!Q5782)</f>
        <v/>
      </c>
      <c r="G5784" s="94">
        <f>IF(DATABASE!$X5782&lt;&gt;1,"",DATABASE!C5782)</f>
        <v/>
      </c>
      <c r="H5784" s="94">
        <f>IF(DATABASE!$X5782&lt;&gt;1,"",DATABASE!D5782)</f>
        <v/>
      </c>
      <c r="I5784" s="93">
        <f>IF(DATABASE!$X5782&lt;&gt;1,"",DATABASE!S5782)</f>
        <v/>
      </c>
    </row>
    <row r="5785" ht="16.5" customHeight="1" s="111">
      <c r="A5785" s="92">
        <f>IF(DATABASE!$X5783&lt;&gt;1,"",DATABASE!B5783)</f>
        <v/>
      </c>
      <c r="B5785" s="93">
        <f>IF(DATABASE!$X5783&lt;&gt;1,"",DATABASE!M5783)</f>
        <v/>
      </c>
      <c r="C5785" s="94">
        <f>IF(DATABASE!$X5783&lt;&gt;1,"",DATABASE!A5783)</f>
        <v/>
      </c>
      <c r="D5785" s="94">
        <f>IF(DATABASE!$X5783&lt;&gt;1,"",DATABASE!P5783)</f>
        <v/>
      </c>
      <c r="E5785" s="94">
        <f>IF(DATABASE!$X5783&lt;&gt;1,"",DATABASE!L5783)</f>
        <v/>
      </c>
      <c r="F5785" s="94">
        <f>IF(DATABASE!$X5783&lt;&gt;1,"",DATABASE!Q5783)</f>
        <v/>
      </c>
      <c r="G5785" s="94">
        <f>IF(DATABASE!$X5783&lt;&gt;1,"",DATABASE!C5783)</f>
        <v/>
      </c>
      <c r="H5785" s="94">
        <f>IF(DATABASE!$X5783&lt;&gt;1,"",DATABASE!D5783)</f>
        <v/>
      </c>
      <c r="I5785" s="93">
        <f>IF(DATABASE!$X5783&lt;&gt;1,"",DATABASE!S5783)</f>
        <v/>
      </c>
    </row>
    <row r="5786" ht="16.5" customHeight="1" s="111">
      <c r="A5786" s="92">
        <f>IF(DATABASE!$X5784&lt;&gt;1,"",DATABASE!B5784)</f>
        <v/>
      </c>
      <c r="B5786" s="93">
        <f>IF(DATABASE!$X5784&lt;&gt;1,"",DATABASE!M5784)</f>
        <v/>
      </c>
      <c r="C5786" s="94">
        <f>IF(DATABASE!$X5784&lt;&gt;1,"",DATABASE!A5784)</f>
        <v/>
      </c>
      <c r="D5786" s="94">
        <f>IF(DATABASE!$X5784&lt;&gt;1,"",DATABASE!P5784)</f>
        <v/>
      </c>
      <c r="E5786" s="94">
        <f>IF(DATABASE!$X5784&lt;&gt;1,"",DATABASE!L5784)</f>
        <v/>
      </c>
      <c r="F5786" s="94">
        <f>IF(DATABASE!$X5784&lt;&gt;1,"",DATABASE!Q5784)</f>
        <v/>
      </c>
      <c r="G5786" s="94">
        <f>IF(DATABASE!$X5784&lt;&gt;1,"",DATABASE!C5784)</f>
        <v/>
      </c>
      <c r="H5786" s="94">
        <f>IF(DATABASE!$X5784&lt;&gt;1,"",DATABASE!D5784)</f>
        <v/>
      </c>
      <c r="I5786" s="93">
        <f>IF(DATABASE!$X5784&lt;&gt;1,"",DATABASE!S5784)</f>
        <v/>
      </c>
    </row>
    <row r="5787" ht="16.5" customHeight="1" s="111">
      <c r="A5787" s="92">
        <f>IF(DATABASE!$X5785&lt;&gt;1,"",DATABASE!B5785)</f>
        <v/>
      </c>
      <c r="B5787" s="93">
        <f>IF(DATABASE!$X5785&lt;&gt;1,"",DATABASE!M5785)</f>
        <v/>
      </c>
      <c r="C5787" s="94">
        <f>IF(DATABASE!$X5785&lt;&gt;1,"",DATABASE!A5785)</f>
        <v/>
      </c>
      <c r="D5787" s="94">
        <f>IF(DATABASE!$X5785&lt;&gt;1,"",DATABASE!P5785)</f>
        <v/>
      </c>
      <c r="E5787" s="94">
        <f>IF(DATABASE!$X5785&lt;&gt;1,"",DATABASE!L5785)</f>
        <v/>
      </c>
      <c r="F5787" s="94">
        <f>IF(DATABASE!$X5785&lt;&gt;1,"",DATABASE!Q5785)</f>
        <v/>
      </c>
      <c r="G5787" s="94">
        <f>IF(DATABASE!$X5785&lt;&gt;1,"",DATABASE!C5785)</f>
        <v/>
      </c>
      <c r="H5787" s="94">
        <f>IF(DATABASE!$X5785&lt;&gt;1,"",DATABASE!D5785)</f>
        <v/>
      </c>
      <c r="I5787" s="93">
        <f>IF(DATABASE!$X5785&lt;&gt;1,"",DATABASE!S5785)</f>
        <v/>
      </c>
    </row>
    <row r="5788" ht="16.5" customHeight="1" s="111">
      <c r="A5788" s="92">
        <f>IF(DATABASE!$X5786&lt;&gt;1,"",DATABASE!B5786)</f>
        <v/>
      </c>
      <c r="B5788" s="93">
        <f>IF(DATABASE!$X5786&lt;&gt;1,"",DATABASE!M5786)</f>
        <v/>
      </c>
      <c r="C5788" s="94">
        <f>IF(DATABASE!$X5786&lt;&gt;1,"",DATABASE!A5786)</f>
        <v/>
      </c>
      <c r="D5788" s="94">
        <f>IF(DATABASE!$X5786&lt;&gt;1,"",DATABASE!P5786)</f>
        <v/>
      </c>
      <c r="E5788" s="94">
        <f>IF(DATABASE!$X5786&lt;&gt;1,"",DATABASE!L5786)</f>
        <v/>
      </c>
      <c r="F5788" s="94">
        <f>IF(DATABASE!$X5786&lt;&gt;1,"",DATABASE!Q5786)</f>
        <v/>
      </c>
      <c r="G5788" s="94">
        <f>IF(DATABASE!$X5786&lt;&gt;1,"",DATABASE!C5786)</f>
        <v/>
      </c>
      <c r="H5788" s="94">
        <f>IF(DATABASE!$X5786&lt;&gt;1,"",DATABASE!D5786)</f>
        <v/>
      </c>
      <c r="I5788" s="93">
        <f>IF(DATABASE!$X5786&lt;&gt;1,"",DATABASE!S5786)</f>
        <v/>
      </c>
    </row>
    <row r="5789" ht="16.5" customHeight="1" s="111">
      <c r="A5789" s="92">
        <f>IF(DATABASE!$X5787&lt;&gt;1,"",DATABASE!B5787)</f>
        <v/>
      </c>
      <c r="B5789" s="93">
        <f>IF(DATABASE!$X5787&lt;&gt;1,"",DATABASE!M5787)</f>
        <v/>
      </c>
      <c r="C5789" s="94">
        <f>IF(DATABASE!$X5787&lt;&gt;1,"",DATABASE!A5787)</f>
        <v/>
      </c>
      <c r="D5789" s="94">
        <f>IF(DATABASE!$X5787&lt;&gt;1,"",DATABASE!P5787)</f>
        <v/>
      </c>
      <c r="E5789" s="94">
        <f>IF(DATABASE!$X5787&lt;&gt;1,"",DATABASE!L5787)</f>
        <v/>
      </c>
      <c r="F5789" s="94">
        <f>IF(DATABASE!$X5787&lt;&gt;1,"",DATABASE!Q5787)</f>
        <v/>
      </c>
      <c r="G5789" s="94">
        <f>IF(DATABASE!$X5787&lt;&gt;1,"",DATABASE!C5787)</f>
        <v/>
      </c>
      <c r="H5789" s="94">
        <f>IF(DATABASE!$X5787&lt;&gt;1,"",DATABASE!D5787)</f>
        <v/>
      </c>
      <c r="I5789" s="93">
        <f>IF(DATABASE!$X5787&lt;&gt;1,"",DATABASE!S5787)</f>
        <v/>
      </c>
    </row>
    <row r="5790" ht="16.5" customHeight="1" s="111">
      <c r="A5790" s="92">
        <f>IF(DATABASE!$X5788&lt;&gt;1,"",DATABASE!B5788)</f>
        <v/>
      </c>
      <c r="B5790" s="93">
        <f>IF(DATABASE!$X5788&lt;&gt;1,"",DATABASE!M5788)</f>
        <v/>
      </c>
      <c r="C5790" s="94">
        <f>IF(DATABASE!$X5788&lt;&gt;1,"",DATABASE!A5788)</f>
        <v/>
      </c>
      <c r="D5790" s="94">
        <f>IF(DATABASE!$X5788&lt;&gt;1,"",DATABASE!P5788)</f>
        <v/>
      </c>
      <c r="E5790" s="94">
        <f>IF(DATABASE!$X5788&lt;&gt;1,"",DATABASE!L5788)</f>
        <v/>
      </c>
      <c r="F5790" s="94">
        <f>IF(DATABASE!$X5788&lt;&gt;1,"",DATABASE!Q5788)</f>
        <v/>
      </c>
      <c r="G5790" s="94">
        <f>IF(DATABASE!$X5788&lt;&gt;1,"",DATABASE!C5788)</f>
        <v/>
      </c>
      <c r="H5790" s="94">
        <f>IF(DATABASE!$X5788&lt;&gt;1,"",DATABASE!D5788)</f>
        <v/>
      </c>
      <c r="I5790" s="93">
        <f>IF(DATABASE!$X5788&lt;&gt;1,"",DATABASE!S5788)</f>
        <v/>
      </c>
    </row>
    <row r="5791" ht="16.5" customHeight="1" s="111">
      <c r="A5791" s="92">
        <f>IF(DATABASE!$X5789&lt;&gt;1,"",DATABASE!B5789)</f>
        <v/>
      </c>
      <c r="B5791" s="93">
        <f>IF(DATABASE!$X5789&lt;&gt;1,"",DATABASE!M5789)</f>
        <v/>
      </c>
      <c r="C5791" s="94">
        <f>IF(DATABASE!$X5789&lt;&gt;1,"",DATABASE!A5789)</f>
        <v/>
      </c>
      <c r="D5791" s="94">
        <f>IF(DATABASE!$X5789&lt;&gt;1,"",DATABASE!P5789)</f>
        <v/>
      </c>
      <c r="E5791" s="94">
        <f>IF(DATABASE!$X5789&lt;&gt;1,"",DATABASE!L5789)</f>
        <v/>
      </c>
      <c r="F5791" s="94">
        <f>IF(DATABASE!$X5789&lt;&gt;1,"",DATABASE!Q5789)</f>
        <v/>
      </c>
      <c r="G5791" s="94">
        <f>IF(DATABASE!$X5789&lt;&gt;1,"",DATABASE!C5789)</f>
        <v/>
      </c>
      <c r="H5791" s="94">
        <f>IF(DATABASE!$X5789&lt;&gt;1,"",DATABASE!D5789)</f>
        <v/>
      </c>
      <c r="I5791" s="93">
        <f>IF(DATABASE!$X5789&lt;&gt;1,"",DATABASE!S5789)</f>
        <v/>
      </c>
    </row>
    <row r="5792" ht="16.5" customHeight="1" s="111">
      <c r="A5792" s="92">
        <f>IF(DATABASE!$X5790&lt;&gt;1,"",DATABASE!B5790)</f>
        <v/>
      </c>
      <c r="B5792" s="93">
        <f>IF(DATABASE!$X5790&lt;&gt;1,"",DATABASE!M5790)</f>
        <v/>
      </c>
      <c r="C5792" s="94">
        <f>IF(DATABASE!$X5790&lt;&gt;1,"",DATABASE!A5790)</f>
        <v/>
      </c>
      <c r="D5792" s="94">
        <f>IF(DATABASE!$X5790&lt;&gt;1,"",DATABASE!P5790)</f>
        <v/>
      </c>
      <c r="E5792" s="94">
        <f>IF(DATABASE!$X5790&lt;&gt;1,"",DATABASE!L5790)</f>
        <v/>
      </c>
      <c r="F5792" s="94">
        <f>IF(DATABASE!$X5790&lt;&gt;1,"",DATABASE!Q5790)</f>
        <v/>
      </c>
      <c r="G5792" s="94">
        <f>IF(DATABASE!$X5790&lt;&gt;1,"",DATABASE!C5790)</f>
        <v/>
      </c>
      <c r="H5792" s="94">
        <f>IF(DATABASE!$X5790&lt;&gt;1,"",DATABASE!D5790)</f>
        <v/>
      </c>
      <c r="I5792" s="93">
        <f>IF(DATABASE!$X5790&lt;&gt;1,"",DATABASE!S5790)</f>
        <v/>
      </c>
    </row>
    <row r="5793" ht="16.5" customHeight="1" s="111">
      <c r="A5793" s="92">
        <f>IF(DATABASE!$X5791&lt;&gt;1,"",DATABASE!B5791)</f>
        <v/>
      </c>
      <c r="B5793" s="93">
        <f>IF(DATABASE!$X5791&lt;&gt;1,"",DATABASE!M5791)</f>
        <v/>
      </c>
      <c r="C5793" s="94">
        <f>IF(DATABASE!$X5791&lt;&gt;1,"",DATABASE!A5791)</f>
        <v/>
      </c>
      <c r="D5793" s="94">
        <f>IF(DATABASE!$X5791&lt;&gt;1,"",DATABASE!P5791)</f>
        <v/>
      </c>
      <c r="E5793" s="94">
        <f>IF(DATABASE!$X5791&lt;&gt;1,"",DATABASE!L5791)</f>
        <v/>
      </c>
      <c r="F5793" s="94">
        <f>IF(DATABASE!$X5791&lt;&gt;1,"",DATABASE!Q5791)</f>
        <v/>
      </c>
      <c r="G5793" s="94">
        <f>IF(DATABASE!$X5791&lt;&gt;1,"",DATABASE!C5791)</f>
        <v/>
      </c>
      <c r="H5793" s="94">
        <f>IF(DATABASE!$X5791&lt;&gt;1,"",DATABASE!D5791)</f>
        <v/>
      </c>
      <c r="I5793" s="93">
        <f>IF(DATABASE!$X5791&lt;&gt;1,"",DATABASE!S5791)</f>
        <v/>
      </c>
    </row>
    <row r="5794" ht="16.5" customHeight="1" s="111">
      <c r="A5794" s="92">
        <f>IF(DATABASE!$X5792&lt;&gt;1,"",DATABASE!B5792)</f>
        <v/>
      </c>
      <c r="B5794" s="93">
        <f>IF(DATABASE!$X5792&lt;&gt;1,"",DATABASE!M5792)</f>
        <v/>
      </c>
      <c r="C5794" s="94">
        <f>IF(DATABASE!$X5792&lt;&gt;1,"",DATABASE!A5792)</f>
        <v/>
      </c>
      <c r="D5794" s="94">
        <f>IF(DATABASE!$X5792&lt;&gt;1,"",DATABASE!P5792)</f>
        <v/>
      </c>
      <c r="E5794" s="94">
        <f>IF(DATABASE!$X5792&lt;&gt;1,"",DATABASE!L5792)</f>
        <v/>
      </c>
      <c r="F5794" s="94">
        <f>IF(DATABASE!$X5792&lt;&gt;1,"",DATABASE!Q5792)</f>
        <v/>
      </c>
      <c r="G5794" s="94">
        <f>IF(DATABASE!$X5792&lt;&gt;1,"",DATABASE!C5792)</f>
        <v/>
      </c>
      <c r="H5794" s="94">
        <f>IF(DATABASE!$X5792&lt;&gt;1,"",DATABASE!D5792)</f>
        <v/>
      </c>
      <c r="I5794" s="93">
        <f>IF(DATABASE!$X5792&lt;&gt;1,"",DATABASE!S5792)</f>
        <v/>
      </c>
    </row>
    <row r="5795" ht="16.5" customHeight="1" s="111">
      <c r="A5795" s="92">
        <f>IF(DATABASE!$X5793&lt;&gt;1,"",DATABASE!B5793)</f>
        <v/>
      </c>
      <c r="B5795" s="93">
        <f>IF(DATABASE!$X5793&lt;&gt;1,"",DATABASE!M5793)</f>
        <v/>
      </c>
      <c r="C5795" s="94">
        <f>IF(DATABASE!$X5793&lt;&gt;1,"",DATABASE!A5793)</f>
        <v/>
      </c>
      <c r="D5795" s="94">
        <f>IF(DATABASE!$X5793&lt;&gt;1,"",DATABASE!P5793)</f>
        <v/>
      </c>
      <c r="E5795" s="94">
        <f>IF(DATABASE!$X5793&lt;&gt;1,"",DATABASE!L5793)</f>
        <v/>
      </c>
      <c r="F5795" s="94">
        <f>IF(DATABASE!$X5793&lt;&gt;1,"",DATABASE!Q5793)</f>
        <v/>
      </c>
      <c r="G5795" s="94">
        <f>IF(DATABASE!$X5793&lt;&gt;1,"",DATABASE!C5793)</f>
        <v/>
      </c>
      <c r="H5795" s="94">
        <f>IF(DATABASE!$X5793&lt;&gt;1,"",DATABASE!D5793)</f>
        <v/>
      </c>
      <c r="I5795" s="93">
        <f>IF(DATABASE!$X5793&lt;&gt;1,"",DATABASE!S5793)</f>
        <v/>
      </c>
    </row>
    <row r="5796" ht="16.5" customHeight="1" s="111">
      <c r="A5796" s="92">
        <f>IF(DATABASE!$X5794&lt;&gt;1,"",DATABASE!B5794)</f>
        <v/>
      </c>
      <c r="B5796" s="93">
        <f>IF(DATABASE!$X5794&lt;&gt;1,"",DATABASE!M5794)</f>
        <v/>
      </c>
      <c r="C5796" s="94">
        <f>IF(DATABASE!$X5794&lt;&gt;1,"",DATABASE!A5794)</f>
        <v/>
      </c>
      <c r="D5796" s="94">
        <f>IF(DATABASE!$X5794&lt;&gt;1,"",DATABASE!P5794)</f>
        <v/>
      </c>
      <c r="E5796" s="94">
        <f>IF(DATABASE!$X5794&lt;&gt;1,"",DATABASE!L5794)</f>
        <v/>
      </c>
      <c r="F5796" s="94">
        <f>IF(DATABASE!$X5794&lt;&gt;1,"",DATABASE!Q5794)</f>
        <v/>
      </c>
      <c r="G5796" s="94">
        <f>IF(DATABASE!$X5794&lt;&gt;1,"",DATABASE!C5794)</f>
        <v/>
      </c>
      <c r="H5796" s="94">
        <f>IF(DATABASE!$X5794&lt;&gt;1,"",DATABASE!D5794)</f>
        <v/>
      </c>
      <c r="I5796" s="93">
        <f>IF(DATABASE!$X5794&lt;&gt;1,"",DATABASE!S5794)</f>
        <v/>
      </c>
    </row>
    <row r="5797" ht="16.5" customHeight="1" s="111">
      <c r="A5797" s="92">
        <f>IF(DATABASE!$X5795&lt;&gt;1,"",DATABASE!B5795)</f>
        <v/>
      </c>
      <c r="B5797" s="93">
        <f>IF(DATABASE!$X5795&lt;&gt;1,"",DATABASE!M5795)</f>
        <v/>
      </c>
      <c r="C5797" s="94">
        <f>IF(DATABASE!$X5795&lt;&gt;1,"",DATABASE!A5795)</f>
        <v/>
      </c>
      <c r="D5797" s="94">
        <f>IF(DATABASE!$X5795&lt;&gt;1,"",DATABASE!P5795)</f>
        <v/>
      </c>
      <c r="E5797" s="94">
        <f>IF(DATABASE!$X5795&lt;&gt;1,"",DATABASE!L5795)</f>
        <v/>
      </c>
      <c r="F5797" s="94">
        <f>IF(DATABASE!$X5795&lt;&gt;1,"",DATABASE!Q5795)</f>
        <v/>
      </c>
      <c r="G5797" s="94">
        <f>IF(DATABASE!$X5795&lt;&gt;1,"",DATABASE!C5795)</f>
        <v/>
      </c>
      <c r="H5797" s="94">
        <f>IF(DATABASE!$X5795&lt;&gt;1,"",DATABASE!D5795)</f>
        <v/>
      </c>
      <c r="I5797" s="93">
        <f>IF(DATABASE!$X5795&lt;&gt;1,"",DATABASE!S5795)</f>
        <v/>
      </c>
    </row>
    <row r="5798" ht="16.5" customHeight="1" s="111">
      <c r="A5798" s="92">
        <f>IF(DATABASE!$X5796&lt;&gt;1,"",DATABASE!B5796)</f>
        <v/>
      </c>
      <c r="B5798" s="93">
        <f>IF(DATABASE!$X5796&lt;&gt;1,"",DATABASE!M5796)</f>
        <v/>
      </c>
      <c r="C5798" s="94">
        <f>IF(DATABASE!$X5796&lt;&gt;1,"",DATABASE!A5796)</f>
        <v/>
      </c>
      <c r="D5798" s="94">
        <f>IF(DATABASE!$X5796&lt;&gt;1,"",DATABASE!P5796)</f>
        <v/>
      </c>
      <c r="E5798" s="94">
        <f>IF(DATABASE!$X5796&lt;&gt;1,"",DATABASE!L5796)</f>
        <v/>
      </c>
      <c r="F5798" s="94">
        <f>IF(DATABASE!$X5796&lt;&gt;1,"",DATABASE!Q5796)</f>
        <v/>
      </c>
      <c r="G5798" s="94">
        <f>IF(DATABASE!$X5796&lt;&gt;1,"",DATABASE!C5796)</f>
        <v/>
      </c>
      <c r="H5798" s="94">
        <f>IF(DATABASE!$X5796&lt;&gt;1,"",DATABASE!D5796)</f>
        <v/>
      </c>
      <c r="I5798" s="93">
        <f>IF(DATABASE!$X5796&lt;&gt;1,"",DATABASE!S5796)</f>
        <v/>
      </c>
    </row>
    <row r="5799" ht="16.5" customHeight="1" s="111">
      <c r="A5799" s="92">
        <f>IF(DATABASE!$X5797&lt;&gt;1,"",DATABASE!B5797)</f>
        <v/>
      </c>
      <c r="B5799" s="93">
        <f>IF(DATABASE!$X5797&lt;&gt;1,"",DATABASE!M5797)</f>
        <v/>
      </c>
      <c r="C5799" s="94">
        <f>IF(DATABASE!$X5797&lt;&gt;1,"",DATABASE!A5797)</f>
        <v/>
      </c>
      <c r="D5799" s="94">
        <f>IF(DATABASE!$X5797&lt;&gt;1,"",DATABASE!P5797)</f>
        <v/>
      </c>
      <c r="E5799" s="94">
        <f>IF(DATABASE!$X5797&lt;&gt;1,"",DATABASE!L5797)</f>
        <v/>
      </c>
      <c r="F5799" s="94">
        <f>IF(DATABASE!$X5797&lt;&gt;1,"",DATABASE!Q5797)</f>
        <v/>
      </c>
      <c r="G5799" s="94">
        <f>IF(DATABASE!$X5797&lt;&gt;1,"",DATABASE!C5797)</f>
        <v/>
      </c>
      <c r="H5799" s="94">
        <f>IF(DATABASE!$X5797&lt;&gt;1,"",DATABASE!D5797)</f>
        <v/>
      </c>
      <c r="I5799" s="93">
        <f>IF(DATABASE!$X5797&lt;&gt;1,"",DATABASE!S5797)</f>
        <v/>
      </c>
    </row>
    <row r="5800" ht="16.5" customHeight="1" s="111">
      <c r="A5800" s="92">
        <f>IF(DATABASE!$X5798&lt;&gt;1,"",DATABASE!B5798)</f>
        <v/>
      </c>
      <c r="B5800" s="93">
        <f>IF(DATABASE!$X5798&lt;&gt;1,"",DATABASE!M5798)</f>
        <v/>
      </c>
      <c r="C5800" s="94">
        <f>IF(DATABASE!$X5798&lt;&gt;1,"",DATABASE!A5798)</f>
        <v/>
      </c>
      <c r="D5800" s="94">
        <f>IF(DATABASE!$X5798&lt;&gt;1,"",DATABASE!P5798)</f>
        <v/>
      </c>
      <c r="E5800" s="94">
        <f>IF(DATABASE!$X5798&lt;&gt;1,"",DATABASE!L5798)</f>
        <v/>
      </c>
      <c r="F5800" s="94">
        <f>IF(DATABASE!$X5798&lt;&gt;1,"",DATABASE!Q5798)</f>
        <v/>
      </c>
      <c r="G5800" s="94">
        <f>IF(DATABASE!$X5798&lt;&gt;1,"",DATABASE!C5798)</f>
        <v/>
      </c>
      <c r="H5800" s="94">
        <f>IF(DATABASE!$X5798&lt;&gt;1,"",DATABASE!D5798)</f>
        <v/>
      </c>
      <c r="I5800" s="93">
        <f>IF(DATABASE!$X5798&lt;&gt;1,"",DATABASE!S5798)</f>
        <v/>
      </c>
    </row>
    <row r="5801" ht="16.5" customHeight="1" s="111">
      <c r="A5801" s="92">
        <f>IF(DATABASE!$X5799&lt;&gt;1,"",DATABASE!B5799)</f>
        <v/>
      </c>
      <c r="B5801" s="93">
        <f>IF(DATABASE!$X5799&lt;&gt;1,"",DATABASE!M5799)</f>
        <v/>
      </c>
      <c r="C5801" s="94">
        <f>IF(DATABASE!$X5799&lt;&gt;1,"",DATABASE!A5799)</f>
        <v/>
      </c>
      <c r="D5801" s="94">
        <f>IF(DATABASE!$X5799&lt;&gt;1,"",DATABASE!P5799)</f>
        <v/>
      </c>
      <c r="E5801" s="94">
        <f>IF(DATABASE!$X5799&lt;&gt;1,"",DATABASE!L5799)</f>
        <v/>
      </c>
      <c r="F5801" s="94">
        <f>IF(DATABASE!$X5799&lt;&gt;1,"",DATABASE!Q5799)</f>
        <v/>
      </c>
      <c r="G5801" s="94">
        <f>IF(DATABASE!$X5799&lt;&gt;1,"",DATABASE!C5799)</f>
        <v/>
      </c>
      <c r="H5801" s="94">
        <f>IF(DATABASE!$X5799&lt;&gt;1,"",DATABASE!D5799)</f>
        <v/>
      </c>
      <c r="I5801" s="93">
        <f>IF(DATABASE!$X5799&lt;&gt;1,"",DATABASE!S5799)</f>
        <v/>
      </c>
    </row>
    <row r="5802" ht="16.5" customHeight="1" s="111">
      <c r="A5802" s="92">
        <f>IF(DATABASE!$X5800&lt;&gt;1,"",DATABASE!B5800)</f>
        <v/>
      </c>
      <c r="B5802" s="93">
        <f>IF(DATABASE!$X5800&lt;&gt;1,"",DATABASE!M5800)</f>
        <v/>
      </c>
      <c r="C5802" s="94">
        <f>IF(DATABASE!$X5800&lt;&gt;1,"",DATABASE!A5800)</f>
        <v/>
      </c>
      <c r="D5802" s="94">
        <f>IF(DATABASE!$X5800&lt;&gt;1,"",DATABASE!P5800)</f>
        <v/>
      </c>
      <c r="E5802" s="94">
        <f>IF(DATABASE!$X5800&lt;&gt;1,"",DATABASE!L5800)</f>
        <v/>
      </c>
      <c r="F5802" s="94">
        <f>IF(DATABASE!$X5800&lt;&gt;1,"",DATABASE!Q5800)</f>
        <v/>
      </c>
      <c r="G5802" s="94">
        <f>IF(DATABASE!$X5800&lt;&gt;1,"",DATABASE!C5800)</f>
        <v/>
      </c>
      <c r="H5802" s="94">
        <f>IF(DATABASE!$X5800&lt;&gt;1,"",DATABASE!D5800)</f>
        <v/>
      </c>
      <c r="I5802" s="93">
        <f>IF(DATABASE!$X5800&lt;&gt;1,"",DATABASE!S5800)</f>
        <v/>
      </c>
    </row>
    <row r="5803" ht="16.5" customHeight="1" s="111">
      <c r="A5803" s="92">
        <f>IF(DATABASE!$X5801&lt;&gt;1,"",DATABASE!B5801)</f>
        <v/>
      </c>
      <c r="B5803" s="93">
        <f>IF(DATABASE!$X5801&lt;&gt;1,"",DATABASE!M5801)</f>
        <v/>
      </c>
      <c r="C5803" s="94">
        <f>IF(DATABASE!$X5801&lt;&gt;1,"",DATABASE!A5801)</f>
        <v/>
      </c>
      <c r="D5803" s="94">
        <f>IF(DATABASE!$X5801&lt;&gt;1,"",DATABASE!P5801)</f>
        <v/>
      </c>
      <c r="E5803" s="94">
        <f>IF(DATABASE!$X5801&lt;&gt;1,"",DATABASE!L5801)</f>
        <v/>
      </c>
      <c r="F5803" s="94">
        <f>IF(DATABASE!$X5801&lt;&gt;1,"",DATABASE!Q5801)</f>
        <v/>
      </c>
      <c r="G5803" s="94">
        <f>IF(DATABASE!$X5801&lt;&gt;1,"",DATABASE!C5801)</f>
        <v/>
      </c>
      <c r="H5803" s="94">
        <f>IF(DATABASE!$X5801&lt;&gt;1,"",DATABASE!D5801)</f>
        <v/>
      </c>
      <c r="I5803" s="93">
        <f>IF(DATABASE!$X5801&lt;&gt;1,"",DATABASE!S5801)</f>
        <v/>
      </c>
    </row>
    <row r="5804" ht="16.5" customHeight="1" s="111">
      <c r="A5804" s="92">
        <f>IF(DATABASE!$X5802&lt;&gt;1,"",DATABASE!B5802)</f>
        <v/>
      </c>
      <c r="B5804" s="93">
        <f>IF(DATABASE!$X5802&lt;&gt;1,"",DATABASE!M5802)</f>
        <v/>
      </c>
      <c r="C5804" s="94">
        <f>IF(DATABASE!$X5802&lt;&gt;1,"",DATABASE!A5802)</f>
        <v/>
      </c>
      <c r="D5804" s="94">
        <f>IF(DATABASE!$X5802&lt;&gt;1,"",DATABASE!P5802)</f>
        <v/>
      </c>
      <c r="E5804" s="94">
        <f>IF(DATABASE!$X5802&lt;&gt;1,"",DATABASE!L5802)</f>
        <v/>
      </c>
      <c r="F5804" s="94">
        <f>IF(DATABASE!$X5802&lt;&gt;1,"",DATABASE!Q5802)</f>
        <v/>
      </c>
      <c r="G5804" s="94">
        <f>IF(DATABASE!$X5802&lt;&gt;1,"",DATABASE!C5802)</f>
        <v/>
      </c>
      <c r="H5804" s="94">
        <f>IF(DATABASE!$X5802&lt;&gt;1,"",DATABASE!D5802)</f>
        <v/>
      </c>
      <c r="I5804" s="93">
        <f>IF(DATABASE!$X5802&lt;&gt;1,"",DATABASE!S5802)</f>
        <v/>
      </c>
    </row>
    <row r="5805" ht="16.5" customHeight="1" s="111">
      <c r="A5805" s="92">
        <f>IF(DATABASE!$X5803&lt;&gt;1,"",DATABASE!B5803)</f>
        <v/>
      </c>
      <c r="B5805" s="93">
        <f>IF(DATABASE!$X5803&lt;&gt;1,"",DATABASE!M5803)</f>
        <v/>
      </c>
      <c r="C5805" s="94">
        <f>IF(DATABASE!$X5803&lt;&gt;1,"",DATABASE!A5803)</f>
        <v/>
      </c>
      <c r="D5805" s="94">
        <f>IF(DATABASE!$X5803&lt;&gt;1,"",DATABASE!P5803)</f>
        <v/>
      </c>
      <c r="E5805" s="94">
        <f>IF(DATABASE!$X5803&lt;&gt;1,"",DATABASE!L5803)</f>
        <v/>
      </c>
      <c r="F5805" s="94">
        <f>IF(DATABASE!$X5803&lt;&gt;1,"",DATABASE!Q5803)</f>
        <v/>
      </c>
      <c r="G5805" s="94">
        <f>IF(DATABASE!$X5803&lt;&gt;1,"",DATABASE!C5803)</f>
        <v/>
      </c>
      <c r="H5805" s="94">
        <f>IF(DATABASE!$X5803&lt;&gt;1,"",DATABASE!D5803)</f>
        <v/>
      </c>
      <c r="I5805" s="93">
        <f>IF(DATABASE!$X5803&lt;&gt;1,"",DATABASE!S5803)</f>
        <v/>
      </c>
    </row>
    <row r="5806" ht="16.5" customHeight="1" s="111">
      <c r="A5806" s="92">
        <f>IF(DATABASE!$X5804&lt;&gt;1,"",DATABASE!B5804)</f>
        <v/>
      </c>
      <c r="B5806" s="93">
        <f>IF(DATABASE!$X5804&lt;&gt;1,"",DATABASE!M5804)</f>
        <v/>
      </c>
      <c r="C5806" s="94">
        <f>IF(DATABASE!$X5804&lt;&gt;1,"",DATABASE!A5804)</f>
        <v/>
      </c>
      <c r="D5806" s="94">
        <f>IF(DATABASE!$X5804&lt;&gt;1,"",DATABASE!P5804)</f>
        <v/>
      </c>
      <c r="E5806" s="94">
        <f>IF(DATABASE!$X5804&lt;&gt;1,"",DATABASE!L5804)</f>
        <v/>
      </c>
      <c r="F5806" s="94">
        <f>IF(DATABASE!$X5804&lt;&gt;1,"",DATABASE!Q5804)</f>
        <v/>
      </c>
      <c r="G5806" s="94">
        <f>IF(DATABASE!$X5804&lt;&gt;1,"",DATABASE!C5804)</f>
        <v/>
      </c>
      <c r="H5806" s="94">
        <f>IF(DATABASE!$X5804&lt;&gt;1,"",DATABASE!D5804)</f>
        <v/>
      </c>
      <c r="I5806" s="93">
        <f>IF(DATABASE!$X5804&lt;&gt;1,"",DATABASE!S5804)</f>
        <v/>
      </c>
    </row>
    <row r="5807" ht="16.5" customHeight="1" s="111">
      <c r="A5807" s="92">
        <f>IF(DATABASE!$X5805&lt;&gt;1,"",DATABASE!B5805)</f>
        <v/>
      </c>
      <c r="B5807" s="93">
        <f>IF(DATABASE!$X5805&lt;&gt;1,"",DATABASE!M5805)</f>
        <v/>
      </c>
      <c r="C5807" s="94">
        <f>IF(DATABASE!$X5805&lt;&gt;1,"",DATABASE!A5805)</f>
        <v/>
      </c>
      <c r="D5807" s="94">
        <f>IF(DATABASE!$X5805&lt;&gt;1,"",DATABASE!P5805)</f>
        <v/>
      </c>
      <c r="E5807" s="94">
        <f>IF(DATABASE!$X5805&lt;&gt;1,"",DATABASE!L5805)</f>
        <v/>
      </c>
      <c r="F5807" s="94">
        <f>IF(DATABASE!$X5805&lt;&gt;1,"",DATABASE!Q5805)</f>
        <v/>
      </c>
      <c r="G5807" s="94">
        <f>IF(DATABASE!$X5805&lt;&gt;1,"",DATABASE!C5805)</f>
        <v/>
      </c>
      <c r="H5807" s="94">
        <f>IF(DATABASE!$X5805&lt;&gt;1,"",DATABASE!D5805)</f>
        <v/>
      </c>
      <c r="I5807" s="93">
        <f>IF(DATABASE!$X5805&lt;&gt;1,"",DATABASE!S5805)</f>
        <v/>
      </c>
    </row>
    <row r="5808" ht="16.5" customHeight="1" s="111">
      <c r="A5808" s="92">
        <f>IF(DATABASE!$X5806&lt;&gt;1,"",DATABASE!B5806)</f>
        <v/>
      </c>
      <c r="B5808" s="93">
        <f>IF(DATABASE!$X5806&lt;&gt;1,"",DATABASE!M5806)</f>
        <v/>
      </c>
      <c r="C5808" s="94">
        <f>IF(DATABASE!$X5806&lt;&gt;1,"",DATABASE!A5806)</f>
        <v/>
      </c>
      <c r="D5808" s="94">
        <f>IF(DATABASE!$X5806&lt;&gt;1,"",DATABASE!P5806)</f>
        <v/>
      </c>
      <c r="E5808" s="94">
        <f>IF(DATABASE!$X5806&lt;&gt;1,"",DATABASE!L5806)</f>
        <v/>
      </c>
      <c r="F5808" s="94">
        <f>IF(DATABASE!$X5806&lt;&gt;1,"",DATABASE!Q5806)</f>
        <v/>
      </c>
      <c r="G5808" s="94">
        <f>IF(DATABASE!$X5806&lt;&gt;1,"",DATABASE!C5806)</f>
        <v/>
      </c>
      <c r="H5808" s="94">
        <f>IF(DATABASE!$X5806&lt;&gt;1,"",DATABASE!D5806)</f>
        <v/>
      </c>
      <c r="I5808" s="93">
        <f>IF(DATABASE!$X5806&lt;&gt;1,"",DATABASE!S5806)</f>
        <v/>
      </c>
    </row>
    <row r="5809" ht="16.5" customHeight="1" s="111">
      <c r="A5809" s="92">
        <f>IF(DATABASE!$X5807&lt;&gt;1,"",DATABASE!B5807)</f>
        <v/>
      </c>
      <c r="B5809" s="93">
        <f>IF(DATABASE!$X5807&lt;&gt;1,"",DATABASE!M5807)</f>
        <v/>
      </c>
      <c r="C5809" s="94">
        <f>IF(DATABASE!$X5807&lt;&gt;1,"",DATABASE!A5807)</f>
        <v/>
      </c>
      <c r="D5809" s="94">
        <f>IF(DATABASE!$X5807&lt;&gt;1,"",DATABASE!P5807)</f>
        <v/>
      </c>
      <c r="E5809" s="94">
        <f>IF(DATABASE!$X5807&lt;&gt;1,"",DATABASE!L5807)</f>
        <v/>
      </c>
      <c r="F5809" s="94">
        <f>IF(DATABASE!$X5807&lt;&gt;1,"",DATABASE!Q5807)</f>
        <v/>
      </c>
      <c r="G5809" s="94">
        <f>IF(DATABASE!$X5807&lt;&gt;1,"",DATABASE!C5807)</f>
        <v/>
      </c>
      <c r="H5809" s="94">
        <f>IF(DATABASE!$X5807&lt;&gt;1,"",DATABASE!D5807)</f>
        <v/>
      </c>
      <c r="I5809" s="93">
        <f>IF(DATABASE!$X5807&lt;&gt;1,"",DATABASE!S5807)</f>
        <v/>
      </c>
    </row>
    <row r="5810" ht="16.5" customHeight="1" s="111">
      <c r="A5810" s="92">
        <f>IF(DATABASE!$X5808&lt;&gt;1,"",DATABASE!B5808)</f>
        <v/>
      </c>
      <c r="B5810" s="93">
        <f>IF(DATABASE!$X5808&lt;&gt;1,"",DATABASE!M5808)</f>
        <v/>
      </c>
      <c r="C5810" s="94">
        <f>IF(DATABASE!$X5808&lt;&gt;1,"",DATABASE!A5808)</f>
        <v/>
      </c>
      <c r="D5810" s="94">
        <f>IF(DATABASE!$X5808&lt;&gt;1,"",DATABASE!P5808)</f>
        <v/>
      </c>
      <c r="E5810" s="94">
        <f>IF(DATABASE!$X5808&lt;&gt;1,"",DATABASE!L5808)</f>
        <v/>
      </c>
      <c r="F5810" s="94">
        <f>IF(DATABASE!$X5808&lt;&gt;1,"",DATABASE!Q5808)</f>
        <v/>
      </c>
      <c r="G5810" s="94">
        <f>IF(DATABASE!$X5808&lt;&gt;1,"",DATABASE!C5808)</f>
        <v/>
      </c>
      <c r="H5810" s="94">
        <f>IF(DATABASE!$X5808&lt;&gt;1,"",DATABASE!D5808)</f>
        <v/>
      </c>
      <c r="I5810" s="93">
        <f>IF(DATABASE!$X5808&lt;&gt;1,"",DATABASE!S5808)</f>
        <v/>
      </c>
    </row>
    <row r="5811" ht="16.5" customHeight="1" s="111">
      <c r="A5811" s="92">
        <f>IF(DATABASE!$X5809&lt;&gt;1,"",DATABASE!B5809)</f>
        <v/>
      </c>
      <c r="B5811" s="93">
        <f>IF(DATABASE!$X5809&lt;&gt;1,"",DATABASE!M5809)</f>
        <v/>
      </c>
      <c r="C5811" s="94">
        <f>IF(DATABASE!$X5809&lt;&gt;1,"",DATABASE!A5809)</f>
        <v/>
      </c>
      <c r="D5811" s="94">
        <f>IF(DATABASE!$X5809&lt;&gt;1,"",DATABASE!P5809)</f>
        <v/>
      </c>
      <c r="E5811" s="94">
        <f>IF(DATABASE!$X5809&lt;&gt;1,"",DATABASE!L5809)</f>
        <v/>
      </c>
      <c r="F5811" s="94">
        <f>IF(DATABASE!$X5809&lt;&gt;1,"",DATABASE!Q5809)</f>
        <v/>
      </c>
      <c r="G5811" s="94">
        <f>IF(DATABASE!$X5809&lt;&gt;1,"",DATABASE!C5809)</f>
        <v/>
      </c>
      <c r="H5811" s="94">
        <f>IF(DATABASE!$X5809&lt;&gt;1,"",DATABASE!D5809)</f>
        <v/>
      </c>
      <c r="I5811" s="93">
        <f>IF(DATABASE!$X5809&lt;&gt;1,"",DATABASE!S5809)</f>
        <v/>
      </c>
    </row>
    <row r="5812" ht="16.5" customHeight="1" s="111">
      <c r="A5812" s="92">
        <f>IF(DATABASE!$X5810&lt;&gt;1,"",DATABASE!B5810)</f>
        <v/>
      </c>
      <c r="B5812" s="93">
        <f>IF(DATABASE!$X5810&lt;&gt;1,"",DATABASE!M5810)</f>
        <v/>
      </c>
      <c r="C5812" s="94">
        <f>IF(DATABASE!$X5810&lt;&gt;1,"",DATABASE!A5810)</f>
        <v/>
      </c>
      <c r="D5812" s="94">
        <f>IF(DATABASE!$X5810&lt;&gt;1,"",DATABASE!P5810)</f>
        <v/>
      </c>
      <c r="E5812" s="94">
        <f>IF(DATABASE!$X5810&lt;&gt;1,"",DATABASE!L5810)</f>
        <v/>
      </c>
      <c r="F5812" s="94">
        <f>IF(DATABASE!$X5810&lt;&gt;1,"",DATABASE!Q5810)</f>
        <v/>
      </c>
      <c r="G5812" s="94">
        <f>IF(DATABASE!$X5810&lt;&gt;1,"",DATABASE!C5810)</f>
        <v/>
      </c>
      <c r="H5812" s="94">
        <f>IF(DATABASE!$X5810&lt;&gt;1,"",DATABASE!D5810)</f>
        <v/>
      </c>
      <c r="I5812" s="93">
        <f>IF(DATABASE!$X5810&lt;&gt;1,"",DATABASE!S5810)</f>
        <v/>
      </c>
    </row>
    <row r="5813" ht="16.5" customHeight="1" s="111">
      <c r="A5813" s="92">
        <f>IF(DATABASE!$X5811&lt;&gt;1,"",DATABASE!B5811)</f>
        <v/>
      </c>
      <c r="B5813" s="93">
        <f>IF(DATABASE!$X5811&lt;&gt;1,"",DATABASE!M5811)</f>
        <v/>
      </c>
      <c r="C5813" s="94">
        <f>IF(DATABASE!$X5811&lt;&gt;1,"",DATABASE!A5811)</f>
        <v/>
      </c>
      <c r="D5813" s="94">
        <f>IF(DATABASE!$X5811&lt;&gt;1,"",DATABASE!P5811)</f>
        <v/>
      </c>
      <c r="E5813" s="94">
        <f>IF(DATABASE!$X5811&lt;&gt;1,"",DATABASE!L5811)</f>
        <v/>
      </c>
      <c r="F5813" s="94">
        <f>IF(DATABASE!$X5811&lt;&gt;1,"",DATABASE!Q5811)</f>
        <v/>
      </c>
      <c r="G5813" s="94">
        <f>IF(DATABASE!$X5811&lt;&gt;1,"",DATABASE!C5811)</f>
        <v/>
      </c>
      <c r="H5813" s="94">
        <f>IF(DATABASE!$X5811&lt;&gt;1,"",DATABASE!D5811)</f>
        <v/>
      </c>
      <c r="I5813" s="93">
        <f>IF(DATABASE!$X5811&lt;&gt;1,"",DATABASE!S5811)</f>
        <v/>
      </c>
    </row>
    <row r="5814" ht="16.5" customHeight="1" s="111">
      <c r="A5814" s="92">
        <f>IF(DATABASE!$X5812&lt;&gt;1,"",DATABASE!B5812)</f>
        <v/>
      </c>
      <c r="B5814" s="93">
        <f>IF(DATABASE!$X5812&lt;&gt;1,"",DATABASE!M5812)</f>
        <v/>
      </c>
      <c r="C5814" s="94">
        <f>IF(DATABASE!$X5812&lt;&gt;1,"",DATABASE!A5812)</f>
        <v/>
      </c>
      <c r="D5814" s="94">
        <f>IF(DATABASE!$X5812&lt;&gt;1,"",DATABASE!P5812)</f>
        <v/>
      </c>
      <c r="E5814" s="94">
        <f>IF(DATABASE!$X5812&lt;&gt;1,"",DATABASE!L5812)</f>
        <v/>
      </c>
      <c r="F5814" s="94">
        <f>IF(DATABASE!$X5812&lt;&gt;1,"",DATABASE!Q5812)</f>
        <v/>
      </c>
      <c r="G5814" s="94">
        <f>IF(DATABASE!$X5812&lt;&gt;1,"",DATABASE!C5812)</f>
        <v/>
      </c>
      <c r="H5814" s="94">
        <f>IF(DATABASE!$X5812&lt;&gt;1,"",DATABASE!D5812)</f>
        <v/>
      </c>
      <c r="I5814" s="93">
        <f>IF(DATABASE!$X5812&lt;&gt;1,"",DATABASE!S5812)</f>
        <v/>
      </c>
    </row>
    <row r="5815" ht="16.5" customHeight="1" s="111">
      <c r="A5815" s="92">
        <f>IF(DATABASE!$X5813&lt;&gt;1,"",DATABASE!B5813)</f>
        <v/>
      </c>
      <c r="B5815" s="93">
        <f>IF(DATABASE!$X5813&lt;&gt;1,"",DATABASE!M5813)</f>
        <v/>
      </c>
      <c r="C5815" s="94">
        <f>IF(DATABASE!$X5813&lt;&gt;1,"",DATABASE!A5813)</f>
        <v/>
      </c>
      <c r="D5815" s="94">
        <f>IF(DATABASE!$X5813&lt;&gt;1,"",DATABASE!P5813)</f>
        <v/>
      </c>
      <c r="E5815" s="94">
        <f>IF(DATABASE!$X5813&lt;&gt;1,"",DATABASE!L5813)</f>
        <v/>
      </c>
      <c r="F5815" s="94">
        <f>IF(DATABASE!$X5813&lt;&gt;1,"",DATABASE!Q5813)</f>
        <v/>
      </c>
      <c r="G5815" s="94">
        <f>IF(DATABASE!$X5813&lt;&gt;1,"",DATABASE!C5813)</f>
        <v/>
      </c>
      <c r="H5815" s="94">
        <f>IF(DATABASE!$X5813&lt;&gt;1,"",DATABASE!D5813)</f>
        <v/>
      </c>
      <c r="I5815" s="93">
        <f>IF(DATABASE!$X5813&lt;&gt;1,"",DATABASE!S5813)</f>
        <v/>
      </c>
    </row>
    <row r="5816" ht="16.5" customHeight="1" s="111">
      <c r="A5816" s="92">
        <f>IF(DATABASE!$X5814&lt;&gt;1,"",DATABASE!B5814)</f>
        <v/>
      </c>
      <c r="B5816" s="93">
        <f>IF(DATABASE!$X5814&lt;&gt;1,"",DATABASE!M5814)</f>
        <v/>
      </c>
      <c r="C5816" s="94">
        <f>IF(DATABASE!$X5814&lt;&gt;1,"",DATABASE!A5814)</f>
        <v/>
      </c>
      <c r="D5816" s="94">
        <f>IF(DATABASE!$X5814&lt;&gt;1,"",DATABASE!P5814)</f>
        <v/>
      </c>
      <c r="E5816" s="94">
        <f>IF(DATABASE!$X5814&lt;&gt;1,"",DATABASE!L5814)</f>
        <v/>
      </c>
      <c r="F5816" s="94">
        <f>IF(DATABASE!$X5814&lt;&gt;1,"",DATABASE!Q5814)</f>
        <v/>
      </c>
      <c r="G5816" s="94">
        <f>IF(DATABASE!$X5814&lt;&gt;1,"",DATABASE!C5814)</f>
        <v/>
      </c>
      <c r="H5816" s="94">
        <f>IF(DATABASE!$X5814&lt;&gt;1,"",DATABASE!D5814)</f>
        <v/>
      </c>
      <c r="I5816" s="93">
        <f>IF(DATABASE!$X5814&lt;&gt;1,"",DATABASE!S5814)</f>
        <v/>
      </c>
    </row>
    <row r="5817" ht="16.5" customHeight="1" s="111">
      <c r="A5817" s="92">
        <f>IF(DATABASE!$X5815&lt;&gt;1,"",DATABASE!B5815)</f>
        <v/>
      </c>
      <c r="B5817" s="93">
        <f>IF(DATABASE!$X5815&lt;&gt;1,"",DATABASE!M5815)</f>
        <v/>
      </c>
      <c r="C5817" s="94">
        <f>IF(DATABASE!$X5815&lt;&gt;1,"",DATABASE!A5815)</f>
        <v/>
      </c>
      <c r="D5817" s="94">
        <f>IF(DATABASE!$X5815&lt;&gt;1,"",DATABASE!P5815)</f>
        <v/>
      </c>
      <c r="E5817" s="94">
        <f>IF(DATABASE!$X5815&lt;&gt;1,"",DATABASE!L5815)</f>
        <v/>
      </c>
      <c r="F5817" s="94">
        <f>IF(DATABASE!$X5815&lt;&gt;1,"",DATABASE!Q5815)</f>
        <v/>
      </c>
      <c r="G5817" s="94">
        <f>IF(DATABASE!$X5815&lt;&gt;1,"",DATABASE!C5815)</f>
        <v/>
      </c>
      <c r="H5817" s="94">
        <f>IF(DATABASE!$X5815&lt;&gt;1,"",DATABASE!D5815)</f>
        <v/>
      </c>
      <c r="I5817" s="93">
        <f>IF(DATABASE!$X5815&lt;&gt;1,"",DATABASE!S5815)</f>
        <v/>
      </c>
    </row>
    <row r="5818" ht="16.5" customHeight="1" s="111">
      <c r="A5818" s="92">
        <f>IF(DATABASE!$X5816&lt;&gt;1,"",DATABASE!B5816)</f>
        <v/>
      </c>
      <c r="B5818" s="93">
        <f>IF(DATABASE!$X5816&lt;&gt;1,"",DATABASE!M5816)</f>
        <v/>
      </c>
      <c r="C5818" s="94">
        <f>IF(DATABASE!$X5816&lt;&gt;1,"",DATABASE!A5816)</f>
        <v/>
      </c>
      <c r="D5818" s="94">
        <f>IF(DATABASE!$X5816&lt;&gt;1,"",DATABASE!P5816)</f>
        <v/>
      </c>
      <c r="E5818" s="94">
        <f>IF(DATABASE!$X5816&lt;&gt;1,"",DATABASE!L5816)</f>
        <v/>
      </c>
      <c r="F5818" s="94">
        <f>IF(DATABASE!$X5816&lt;&gt;1,"",DATABASE!Q5816)</f>
        <v/>
      </c>
      <c r="G5818" s="94">
        <f>IF(DATABASE!$X5816&lt;&gt;1,"",DATABASE!C5816)</f>
        <v/>
      </c>
      <c r="H5818" s="94">
        <f>IF(DATABASE!$X5816&lt;&gt;1,"",DATABASE!D5816)</f>
        <v/>
      </c>
      <c r="I5818" s="93">
        <f>IF(DATABASE!$X5816&lt;&gt;1,"",DATABASE!S5816)</f>
        <v/>
      </c>
    </row>
    <row r="5819" ht="16.5" customHeight="1" s="111">
      <c r="A5819" s="92">
        <f>IF(DATABASE!$X5817&lt;&gt;1,"",DATABASE!B5817)</f>
        <v/>
      </c>
      <c r="B5819" s="93">
        <f>IF(DATABASE!$X5817&lt;&gt;1,"",DATABASE!M5817)</f>
        <v/>
      </c>
      <c r="C5819" s="94">
        <f>IF(DATABASE!$X5817&lt;&gt;1,"",DATABASE!A5817)</f>
        <v/>
      </c>
      <c r="D5819" s="94">
        <f>IF(DATABASE!$X5817&lt;&gt;1,"",DATABASE!P5817)</f>
        <v/>
      </c>
      <c r="E5819" s="94">
        <f>IF(DATABASE!$X5817&lt;&gt;1,"",DATABASE!L5817)</f>
        <v/>
      </c>
      <c r="F5819" s="94">
        <f>IF(DATABASE!$X5817&lt;&gt;1,"",DATABASE!Q5817)</f>
        <v/>
      </c>
      <c r="G5819" s="94">
        <f>IF(DATABASE!$X5817&lt;&gt;1,"",DATABASE!C5817)</f>
        <v/>
      </c>
      <c r="H5819" s="94">
        <f>IF(DATABASE!$X5817&lt;&gt;1,"",DATABASE!D5817)</f>
        <v/>
      </c>
      <c r="I5819" s="93">
        <f>IF(DATABASE!$X5817&lt;&gt;1,"",DATABASE!S5817)</f>
        <v/>
      </c>
    </row>
    <row r="5820" ht="16.5" customHeight="1" s="111">
      <c r="A5820" s="92">
        <f>IF(DATABASE!$X5818&lt;&gt;1,"",DATABASE!B5818)</f>
        <v/>
      </c>
      <c r="B5820" s="93">
        <f>IF(DATABASE!$X5818&lt;&gt;1,"",DATABASE!M5818)</f>
        <v/>
      </c>
      <c r="C5820" s="94">
        <f>IF(DATABASE!$X5818&lt;&gt;1,"",DATABASE!A5818)</f>
        <v/>
      </c>
      <c r="D5820" s="94">
        <f>IF(DATABASE!$X5818&lt;&gt;1,"",DATABASE!P5818)</f>
        <v/>
      </c>
      <c r="E5820" s="94">
        <f>IF(DATABASE!$X5818&lt;&gt;1,"",DATABASE!L5818)</f>
        <v/>
      </c>
      <c r="F5820" s="94">
        <f>IF(DATABASE!$X5818&lt;&gt;1,"",DATABASE!Q5818)</f>
        <v/>
      </c>
      <c r="G5820" s="94">
        <f>IF(DATABASE!$X5818&lt;&gt;1,"",DATABASE!C5818)</f>
        <v/>
      </c>
      <c r="H5820" s="94">
        <f>IF(DATABASE!$X5818&lt;&gt;1,"",DATABASE!D5818)</f>
        <v/>
      </c>
      <c r="I5820" s="93">
        <f>IF(DATABASE!$X5818&lt;&gt;1,"",DATABASE!S5818)</f>
        <v/>
      </c>
    </row>
    <row r="5821" ht="16.5" customHeight="1" s="111">
      <c r="A5821" s="92">
        <f>IF(DATABASE!$X5819&lt;&gt;1,"",DATABASE!B5819)</f>
        <v/>
      </c>
      <c r="B5821" s="93">
        <f>IF(DATABASE!$X5819&lt;&gt;1,"",DATABASE!M5819)</f>
        <v/>
      </c>
      <c r="C5821" s="94">
        <f>IF(DATABASE!$X5819&lt;&gt;1,"",DATABASE!A5819)</f>
        <v/>
      </c>
      <c r="D5821" s="94">
        <f>IF(DATABASE!$X5819&lt;&gt;1,"",DATABASE!P5819)</f>
        <v/>
      </c>
      <c r="E5821" s="94">
        <f>IF(DATABASE!$X5819&lt;&gt;1,"",DATABASE!L5819)</f>
        <v/>
      </c>
      <c r="F5821" s="94">
        <f>IF(DATABASE!$X5819&lt;&gt;1,"",DATABASE!Q5819)</f>
        <v/>
      </c>
      <c r="G5821" s="94">
        <f>IF(DATABASE!$X5819&lt;&gt;1,"",DATABASE!C5819)</f>
        <v/>
      </c>
      <c r="H5821" s="94">
        <f>IF(DATABASE!$X5819&lt;&gt;1,"",DATABASE!D5819)</f>
        <v/>
      </c>
      <c r="I5821" s="93">
        <f>IF(DATABASE!$X5819&lt;&gt;1,"",DATABASE!S5819)</f>
        <v/>
      </c>
    </row>
    <row r="5822" ht="16.5" customHeight="1" s="111">
      <c r="A5822" s="92">
        <f>IF(DATABASE!$X5820&lt;&gt;1,"",DATABASE!B5820)</f>
        <v/>
      </c>
      <c r="B5822" s="93">
        <f>IF(DATABASE!$X5820&lt;&gt;1,"",DATABASE!M5820)</f>
        <v/>
      </c>
      <c r="C5822" s="94">
        <f>IF(DATABASE!$X5820&lt;&gt;1,"",DATABASE!A5820)</f>
        <v/>
      </c>
      <c r="D5822" s="94">
        <f>IF(DATABASE!$X5820&lt;&gt;1,"",DATABASE!P5820)</f>
        <v/>
      </c>
      <c r="E5822" s="94">
        <f>IF(DATABASE!$X5820&lt;&gt;1,"",DATABASE!L5820)</f>
        <v/>
      </c>
      <c r="F5822" s="94">
        <f>IF(DATABASE!$X5820&lt;&gt;1,"",DATABASE!Q5820)</f>
        <v/>
      </c>
      <c r="G5822" s="94">
        <f>IF(DATABASE!$X5820&lt;&gt;1,"",DATABASE!C5820)</f>
        <v/>
      </c>
      <c r="H5822" s="94">
        <f>IF(DATABASE!$X5820&lt;&gt;1,"",DATABASE!D5820)</f>
        <v/>
      </c>
      <c r="I5822" s="93">
        <f>IF(DATABASE!$X5820&lt;&gt;1,"",DATABASE!S5820)</f>
        <v/>
      </c>
    </row>
    <row r="5823" ht="16.5" customHeight="1" s="111">
      <c r="A5823" s="92">
        <f>IF(DATABASE!$X5821&lt;&gt;1,"",DATABASE!B5821)</f>
        <v/>
      </c>
      <c r="B5823" s="93">
        <f>IF(DATABASE!$X5821&lt;&gt;1,"",DATABASE!M5821)</f>
        <v/>
      </c>
      <c r="C5823" s="94">
        <f>IF(DATABASE!$X5821&lt;&gt;1,"",DATABASE!A5821)</f>
        <v/>
      </c>
      <c r="D5823" s="94">
        <f>IF(DATABASE!$X5821&lt;&gt;1,"",DATABASE!P5821)</f>
        <v/>
      </c>
      <c r="E5823" s="94">
        <f>IF(DATABASE!$X5821&lt;&gt;1,"",DATABASE!L5821)</f>
        <v/>
      </c>
      <c r="F5823" s="94">
        <f>IF(DATABASE!$X5821&lt;&gt;1,"",DATABASE!Q5821)</f>
        <v/>
      </c>
      <c r="G5823" s="94">
        <f>IF(DATABASE!$X5821&lt;&gt;1,"",DATABASE!C5821)</f>
        <v/>
      </c>
      <c r="H5823" s="94">
        <f>IF(DATABASE!$X5821&lt;&gt;1,"",DATABASE!D5821)</f>
        <v/>
      </c>
      <c r="I5823" s="93">
        <f>IF(DATABASE!$X5821&lt;&gt;1,"",DATABASE!S5821)</f>
        <v/>
      </c>
    </row>
    <row r="5824" ht="16.5" customHeight="1" s="111">
      <c r="A5824" s="92">
        <f>IF(DATABASE!$X5822&lt;&gt;1,"",DATABASE!B5822)</f>
        <v/>
      </c>
      <c r="B5824" s="93">
        <f>IF(DATABASE!$X5822&lt;&gt;1,"",DATABASE!M5822)</f>
        <v/>
      </c>
      <c r="C5824" s="94">
        <f>IF(DATABASE!$X5822&lt;&gt;1,"",DATABASE!A5822)</f>
        <v/>
      </c>
      <c r="D5824" s="94">
        <f>IF(DATABASE!$X5822&lt;&gt;1,"",DATABASE!P5822)</f>
        <v/>
      </c>
      <c r="E5824" s="94">
        <f>IF(DATABASE!$X5822&lt;&gt;1,"",DATABASE!L5822)</f>
        <v/>
      </c>
      <c r="F5824" s="94">
        <f>IF(DATABASE!$X5822&lt;&gt;1,"",DATABASE!Q5822)</f>
        <v/>
      </c>
      <c r="G5824" s="94">
        <f>IF(DATABASE!$X5822&lt;&gt;1,"",DATABASE!C5822)</f>
        <v/>
      </c>
      <c r="H5824" s="94">
        <f>IF(DATABASE!$X5822&lt;&gt;1,"",DATABASE!D5822)</f>
        <v/>
      </c>
      <c r="I5824" s="93">
        <f>IF(DATABASE!$X5822&lt;&gt;1,"",DATABASE!S5822)</f>
        <v/>
      </c>
    </row>
    <row r="5825" ht="16.5" customHeight="1" s="111">
      <c r="A5825" s="92">
        <f>IF(DATABASE!$X5823&lt;&gt;1,"",DATABASE!B5823)</f>
        <v/>
      </c>
      <c r="B5825" s="93">
        <f>IF(DATABASE!$X5823&lt;&gt;1,"",DATABASE!M5823)</f>
        <v/>
      </c>
      <c r="C5825" s="94">
        <f>IF(DATABASE!$X5823&lt;&gt;1,"",DATABASE!A5823)</f>
        <v/>
      </c>
      <c r="D5825" s="94">
        <f>IF(DATABASE!$X5823&lt;&gt;1,"",DATABASE!P5823)</f>
        <v/>
      </c>
      <c r="E5825" s="94">
        <f>IF(DATABASE!$X5823&lt;&gt;1,"",DATABASE!L5823)</f>
        <v/>
      </c>
      <c r="F5825" s="94">
        <f>IF(DATABASE!$X5823&lt;&gt;1,"",DATABASE!Q5823)</f>
        <v/>
      </c>
      <c r="G5825" s="94">
        <f>IF(DATABASE!$X5823&lt;&gt;1,"",DATABASE!C5823)</f>
        <v/>
      </c>
      <c r="H5825" s="94">
        <f>IF(DATABASE!$X5823&lt;&gt;1,"",DATABASE!D5823)</f>
        <v/>
      </c>
      <c r="I5825" s="93">
        <f>IF(DATABASE!$X5823&lt;&gt;1,"",DATABASE!S5823)</f>
        <v/>
      </c>
    </row>
    <row r="5826" ht="16.5" customHeight="1" s="111">
      <c r="A5826" s="92">
        <f>IF(DATABASE!$X5824&lt;&gt;1,"",DATABASE!B5824)</f>
        <v/>
      </c>
      <c r="B5826" s="93">
        <f>IF(DATABASE!$X5824&lt;&gt;1,"",DATABASE!M5824)</f>
        <v/>
      </c>
      <c r="C5826" s="94">
        <f>IF(DATABASE!$X5824&lt;&gt;1,"",DATABASE!A5824)</f>
        <v/>
      </c>
      <c r="D5826" s="94">
        <f>IF(DATABASE!$X5824&lt;&gt;1,"",DATABASE!P5824)</f>
        <v/>
      </c>
      <c r="E5826" s="94">
        <f>IF(DATABASE!$X5824&lt;&gt;1,"",DATABASE!L5824)</f>
        <v/>
      </c>
      <c r="F5826" s="94">
        <f>IF(DATABASE!$X5824&lt;&gt;1,"",DATABASE!Q5824)</f>
        <v/>
      </c>
      <c r="G5826" s="94">
        <f>IF(DATABASE!$X5824&lt;&gt;1,"",DATABASE!C5824)</f>
        <v/>
      </c>
      <c r="H5826" s="94">
        <f>IF(DATABASE!$X5824&lt;&gt;1,"",DATABASE!D5824)</f>
        <v/>
      </c>
      <c r="I5826" s="93">
        <f>IF(DATABASE!$X5824&lt;&gt;1,"",DATABASE!S5824)</f>
        <v/>
      </c>
    </row>
    <row r="5827" ht="16.5" customHeight="1" s="111">
      <c r="A5827" s="92">
        <f>IF(DATABASE!$X5825&lt;&gt;1,"",DATABASE!B5825)</f>
        <v/>
      </c>
      <c r="B5827" s="93">
        <f>IF(DATABASE!$X5825&lt;&gt;1,"",DATABASE!M5825)</f>
        <v/>
      </c>
      <c r="C5827" s="94">
        <f>IF(DATABASE!$X5825&lt;&gt;1,"",DATABASE!A5825)</f>
        <v/>
      </c>
      <c r="D5827" s="94">
        <f>IF(DATABASE!$X5825&lt;&gt;1,"",DATABASE!P5825)</f>
        <v/>
      </c>
      <c r="E5827" s="94">
        <f>IF(DATABASE!$X5825&lt;&gt;1,"",DATABASE!L5825)</f>
        <v/>
      </c>
      <c r="F5827" s="94">
        <f>IF(DATABASE!$X5825&lt;&gt;1,"",DATABASE!Q5825)</f>
        <v/>
      </c>
      <c r="G5827" s="94">
        <f>IF(DATABASE!$X5825&lt;&gt;1,"",DATABASE!C5825)</f>
        <v/>
      </c>
      <c r="H5827" s="94">
        <f>IF(DATABASE!$X5825&lt;&gt;1,"",DATABASE!D5825)</f>
        <v/>
      </c>
      <c r="I5827" s="93">
        <f>IF(DATABASE!$X5825&lt;&gt;1,"",DATABASE!S5825)</f>
        <v/>
      </c>
    </row>
    <row r="5828" ht="16.5" customHeight="1" s="111">
      <c r="A5828" s="92">
        <f>IF(DATABASE!$X5826&lt;&gt;1,"",DATABASE!B5826)</f>
        <v/>
      </c>
      <c r="B5828" s="93">
        <f>IF(DATABASE!$X5826&lt;&gt;1,"",DATABASE!M5826)</f>
        <v/>
      </c>
      <c r="C5828" s="94">
        <f>IF(DATABASE!$X5826&lt;&gt;1,"",DATABASE!A5826)</f>
        <v/>
      </c>
      <c r="D5828" s="94">
        <f>IF(DATABASE!$X5826&lt;&gt;1,"",DATABASE!P5826)</f>
        <v/>
      </c>
      <c r="E5828" s="94">
        <f>IF(DATABASE!$X5826&lt;&gt;1,"",DATABASE!L5826)</f>
        <v/>
      </c>
      <c r="F5828" s="94">
        <f>IF(DATABASE!$X5826&lt;&gt;1,"",DATABASE!Q5826)</f>
        <v/>
      </c>
      <c r="G5828" s="94">
        <f>IF(DATABASE!$X5826&lt;&gt;1,"",DATABASE!C5826)</f>
        <v/>
      </c>
      <c r="H5828" s="94">
        <f>IF(DATABASE!$X5826&lt;&gt;1,"",DATABASE!D5826)</f>
        <v/>
      </c>
      <c r="I5828" s="93">
        <f>IF(DATABASE!$X5826&lt;&gt;1,"",DATABASE!S5826)</f>
        <v/>
      </c>
    </row>
    <row r="5829" ht="16.5" customHeight="1" s="111">
      <c r="A5829" s="92">
        <f>IF(DATABASE!$X5827&lt;&gt;1,"",DATABASE!B5827)</f>
        <v/>
      </c>
      <c r="B5829" s="93">
        <f>IF(DATABASE!$X5827&lt;&gt;1,"",DATABASE!M5827)</f>
        <v/>
      </c>
      <c r="C5829" s="94">
        <f>IF(DATABASE!$X5827&lt;&gt;1,"",DATABASE!A5827)</f>
        <v/>
      </c>
      <c r="D5829" s="94">
        <f>IF(DATABASE!$X5827&lt;&gt;1,"",DATABASE!P5827)</f>
        <v/>
      </c>
      <c r="E5829" s="94">
        <f>IF(DATABASE!$X5827&lt;&gt;1,"",DATABASE!L5827)</f>
        <v/>
      </c>
      <c r="F5829" s="94">
        <f>IF(DATABASE!$X5827&lt;&gt;1,"",DATABASE!Q5827)</f>
        <v/>
      </c>
      <c r="G5829" s="94">
        <f>IF(DATABASE!$X5827&lt;&gt;1,"",DATABASE!C5827)</f>
        <v/>
      </c>
      <c r="H5829" s="94">
        <f>IF(DATABASE!$X5827&lt;&gt;1,"",DATABASE!D5827)</f>
        <v/>
      </c>
      <c r="I5829" s="93">
        <f>IF(DATABASE!$X5827&lt;&gt;1,"",DATABASE!S5827)</f>
        <v/>
      </c>
    </row>
    <row r="5830" ht="16.5" customHeight="1" s="111">
      <c r="A5830" s="92">
        <f>IF(DATABASE!$X5828&lt;&gt;1,"",DATABASE!B5828)</f>
        <v/>
      </c>
      <c r="B5830" s="93">
        <f>IF(DATABASE!$X5828&lt;&gt;1,"",DATABASE!M5828)</f>
        <v/>
      </c>
      <c r="C5830" s="94">
        <f>IF(DATABASE!$X5828&lt;&gt;1,"",DATABASE!A5828)</f>
        <v/>
      </c>
      <c r="D5830" s="94">
        <f>IF(DATABASE!$X5828&lt;&gt;1,"",DATABASE!P5828)</f>
        <v/>
      </c>
      <c r="E5830" s="94">
        <f>IF(DATABASE!$X5828&lt;&gt;1,"",DATABASE!L5828)</f>
        <v/>
      </c>
      <c r="F5830" s="94">
        <f>IF(DATABASE!$X5828&lt;&gt;1,"",DATABASE!Q5828)</f>
        <v/>
      </c>
      <c r="G5830" s="94">
        <f>IF(DATABASE!$X5828&lt;&gt;1,"",DATABASE!C5828)</f>
        <v/>
      </c>
      <c r="H5830" s="94">
        <f>IF(DATABASE!$X5828&lt;&gt;1,"",DATABASE!D5828)</f>
        <v/>
      </c>
      <c r="I5830" s="93">
        <f>IF(DATABASE!$X5828&lt;&gt;1,"",DATABASE!S5828)</f>
        <v/>
      </c>
    </row>
    <row r="5831" ht="16.5" customHeight="1" s="111">
      <c r="A5831" s="92">
        <f>IF(DATABASE!$X5829&lt;&gt;1,"",DATABASE!B5829)</f>
        <v/>
      </c>
      <c r="B5831" s="93">
        <f>IF(DATABASE!$X5829&lt;&gt;1,"",DATABASE!M5829)</f>
        <v/>
      </c>
      <c r="C5831" s="94">
        <f>IF(DATABASE!$X5829&lt;&gt;1,"",DATABASE!A5829)</f>
        <v/>
      </c>
      <c r="D5831" s="94">
        <f>IF(DATABASE!$X5829&lt;&gt;1,"",DATABASE!P5829)</f>
        <v/>
      </c>
      <c r="E5831" s="94">
        <f>IF(DATABASE!$X5829&lt;&gt;1,"",DATABASE!L5829)</f>
        <v/>
      </c>
      <c r="F5831" s="94">
        <f>IF(DATABASE!$X5829&lt;&gt;1,"",DATABASE!Q5829)</f>
        <v/>
      </c>
      <c r="G5831" s="94">
        <f>IF(DATABASE!$X5829&lt;&gt;1,"",DATABASE!C5829)</f>
        <v/>
      </c>
      <c r="H5831" s="94">
        <f>IF(DATABASE!$X5829&lt;&gt;1,"",DATABASE!D5829)</f>
        <v/>
      </c>
      <c r="I5831" s="93">
        <f>IF(DATABASE!$X5829&lt;&gt;1,"",DATABASE!S5829)</f>
        <v/>
      </c>
    </row>
    <row r="5832" ht="16.5" customHeight="1" s="111">
      <c r="A5832" s="92">
        <f>IF(DATABASE!$X5830&lt;&gt;1,"",DATABASE!B5830)</f>
        <v/>
      </c>
      <c r="B5832" s="93">
        <f>IF(DATABASE!$X5830&lt;&gt;1,"",DATABASE!M5830)</f>
        <v/>
      </c>
      <c r="C5832" s="94">
        <f>IF(DATABASE!$X5830&lt;&gt;1,"",DATABASE!A5830)</f>
        <v/>
      </c>
      <c r="D5832" s="94">
        <f>IF(DATABASE!$X5830&lt;&gt;1,"",DATABASE!P5830)</f>
        <v/>
      </c>
      <c r="E5832" s="94">
        <f>IF(DATABASE!$X5830&lt;&gt;1,"",DATABASE!L5830)</f>
        <v/>
      </c>
      <c r="F5832" s="94">
        <f>IF(DATABASE!$X5830&lt;&gt;1,"",DATABASE!Q5830)</f>
        <v/>
      </c>
      <c r="G5832" s="94">
        <f>IF(DATABASE!$X5830&lt;&gt;1,"",DATABASE!C5830)</f>
        <v/>
      </c>
      <c r="H5832" s="94">
        <f>IF(DATABASE!$X5830&lt;&gt;1,"",DATABASE!D5830)</f>
        <v/>
      </c>
      <c r="I5832" s="93">
        <f>IF(DATABASE!$X5830&lt;&gt;1,"",DATABASE!S5830)</f>
        <v/>
      </c>
    </row>
    <row r="5833" ht="16.5" customHeight="1" s="111">
      <c r="A5833" s="92">
        <f>IF(DATABASE!$X5831&lt;&gt;1,"",DATABASE!B5831)</f>
        <v/>
      </c>
      <c r="B5833" s="93">
        <f>IF(DATABASE!$X5831&lt;&gt;1,"",DATABASE!M5831)</f>
        <v/>
      </c>
      <c r="C5833" s="94">
        <f>IF(DATABASE!$X5831&lt;&gt;1,"",DATABASE!A5831)</f>
        <v/>
      </c>
      <c r="D5833" s="94">
        <f>IF(DATABASE!$X5831&lt;&gt;1,"",DATABASE!P5831)</f>
        <v/>
      </c>
      <c r="E5833" s="94">
        <f>IF(DATABASE!$X5831&lt;&gt;1,"",DATABASE!L5831)</f>
        <v/>
      </c>
      <c r="F5833" s="94">
        <f>IF(DATABASE!$X5831&lt;&gt;1,"",DATABASE!Q5831)</f>
        <v/>
      </c>
      <c r="G5833" s="94">
        <f>IF(DATABASE!$X5831&lt;&gt;1,"",DATABASE!C5831)</f>
        <v/>
      </c>
      <c r="H5833" s="94">
        <f>IF(DATABASE!$X5831&lt;&gt;1,"",DATABASE!D5831)</f>
        <v/>
      </c>
      <c r="I5833" s="93">
        <f>IF(DATABASE!$X5831&lt;&gt;1,"",DATABASE!S5831)</f>
        <v/>
      </c>
    </row>
    <row r="5834" ht="16.5" customHeight="1" s="111">
      <c r="A5834" s="92">
        <f>IF(DATABASE!$X5832&lt;&gt;1,"",DATABASE!B5832)</f>
        <v/>
      </c>
      <c r="B5834" s="93">
        <f>IF(DATABASE!$X5832&lt;&gt;1,"",DATABASE!M5832)</f>
        <v/>
      </c>
      <c r="C5834" s="94">
        <f>IF(DATABASE!$X5832&lt;&gt;1,"",DATABASE!A5832)</f>
        <v/>
      </c>
      <c r="D5834" s="94">
        <f>IF(DATABASE!$X5832&lt;&gt;1,"",DATABASE!P5832)</f>
        <v/>
      </c>
      <c r="E5834" s="94">
        <f>IF(DATABASE!$X5832&lt;&gt;1,"",DATABASE!L5832)</f>
        <v/>
      </c>
      <c r="F5834" s="94">
        <f>IF(DATABASE!$X5832&lt;&gt;1,"",DATABASE!Q5832)</f>
        <v/>
      </c>
      <c r="G5834" s="94">
        <f>IF(DATABASE!$X5832&lt;&gt;1,"",DATABASE!C5832)</f>
        <v/>
      </c>
      <c r="H5834" s="94">
        <f>IF(DATABASE!$X5832&lt;&gt;1,"",DATABASE!D5832)</f>
        <v/>
      </c>
      <c r="I5834" s="93">
        <f>IF(DATABASE!$X5832&lt;&gt;1,"",DATABASE!S5832)</f>
        <v/>
      </c>
    </row>
    <row r="5835" ht="16.5" customHeight="1" s="111">
      <c r="A5835" s="92">
        <f>IF(DATABASE!$X5833&lt;&gt;1,"",DATABASE!B5833)</f>
        <v/>
      </c>
      <c r="B5835" s="93">
        <f>IF(DATABASE!$X5833&lt;&gt;1,"",DATABASE!M5833)</f>
        <v/>
      </c>
      <c r="C5835" s="94">
        <f>IF(DATABASE!$X5833&lt;&gt;1,"",DATABASE!A5833)</f>
        <v/>
      </c>
      <c r="D5835" s="94">
        <f>IF(DATABASE!$X5833&lt;&gt;1,"",DATABASE!P5833)</f>
        <v/>
      </c>
      <c r="E5835" s="94">
        <f>IF(DATABASE!$X5833&lt;&gt;1,"",DATABASE!L5833)</f>
        <v/>
      </c>
      <c r="F5835" s="94">
        <f>IF(DATABASE!$X5833&lt;&gt;1,"",DATABASE!Q5833)</f>
        <v/>
      </c>
      <c r="G5835" s="94">
        <f>IF(DATABASE!$X5833&lt;&gt;1,"",DATABASE!C5833)</f>
        <v/>
      </c>
      <c r="H5835" s="94">
        <f>IF(DATABASE!$X5833&lt;&gt;1,"",DATABASE!D5833)</f>
        <v/>
      </c>
      <c r="I5835" s="93">
        <f>IF(DATABASE!$X5833&lt;&gt;1,"",DATABASE!S5833)</f>
        <v/>
      </c>
    </row>
    <row r="5836" ht="16.5" customHeight="1" s="111">
      <c r="A5836" s="92">
        <f>IF(DATABASE!$X5834&lt;&gt;1,"",DATABASE!B5834)</f>
        <v/>
      </c>
      <c r="B5836" s="93">
        <f>IF(DATABASE!$X5834&lt;&gt;1,"",DATABASE!M5834)</f>
        <v/>
      </c>
      <c r="C5836" s="94">
        <f>IF(DATABASE!$X5834&lt;&gt;1,"",DATABASE!A5834)</f>
        <v/>
      </c>
      <c r="D5836" s="94">
        <f>IF(DATABASE!$X5834&lt;&gt;1,"",DATABASE!P5834)</f>
        <v/>
      </c>
      <c r="E5836" s="94">
        <f>IF(DATABASE!$X5834&lt;&gt;1,"",DATABASE!L5834)</f>
        <v/>
      </c>
      <c r="F5836" s="94">
        <f>IF(DATABASE!$X5834&lt;&gt;1,"",DATABASE!Q5834)</f>
        <v/>
      </c>
      <c r="G5836" s="94">
        <f>IF(DATABASE!$X5834&lt;&gt;1,"",DATABASE!C5834)</f>
        <v/>
      </c>
      <c r="H5836" s="94">
        <f>IF(DATABASE!$X5834&lt;&gt;1,"",DATABASE!D5834)</f>
        <v/>
      </c>
      <c r="I5836" s="93">
        <f>IF(DATABASE!$X5834&lt;&gt;1,"",DATABASE!S5834)</f>
        <v/>
      </c>
    </row>
    <row r="5837" ht="16.5" customHeight="1" s="111">
      <c r="A5837" s="92">
        <f>IF(DATABASE!$X5835&lt;&gt;1,"",DATABASE!B5835)</f>
        <v/>
      </c>
      <c r="B5837" s="93">
        <f>IF(DATABASE!$X5835&lt;&gt;1,"",DATABASE!M5835)</f>
        <v/>
      </c>
      <c r="C5837" s="94">
        <f>IF(DATABASE!$X5835&lt;&gt;1,"",DATABASE!A5835)</f>
        <v/>
      </c>
      <c r="D5837" s="94">
        <f>IF(DATABASE!$X5835&lt;&gt;1,"",DATABASE!P5835)</f>
        <v/>
      </c>
      <c r="E5837" s="94">
        <f>IF(DATABASE!$X5835&lt;&gt;1,"",DATABASE!L5835)</f>
        <v/>
      </c>
      <c r="F5837" s="94">
        <f>IF(DATABASE!$X5835&lt;&gt;1,"",DATABASE!Q5835)</f>
        <v/>
      </c>
      <c r="G5837" s="94">
        <f>IF(DATABASE!$X5835&lt;&gt;1,"",DATABASE!C5835)</f>
        <v/>
      </c>
      <c r="H5837" s="94">
        <f>IF(DATABASE!$X5835&lt;&gt;1,"",DATABASE!D5835)</f>
        <v/>
      </c>
      <c r="I5837" s="93">
        <f>IF(DATABASE!$X5835&lt;&gt;1,"",DATABASE!S5835)</f>
        <v/>
      </c>
    </row>
    <row r="5838" ht="16.5" customHeight="1" s="111">
      <c r="A5838" s="92">
        <f>IF(DATABASE!$X5836&lt;&gt;1,"",DATABASE!B5836)</f>
        <v/>
      </c>
      <c r="B5838" s="93">
        <f>IF(DATABASE!$X5836&lt;&gt;1,"",DATABASE!M5836)</f>
        <v/>
      </c>
      <c r="C5838" s="94">
        <f>IF(DATABASE!$X5836&lt;&gt;1,"",DATABASE!A5836)</f>
        <v/>
      </c>
      <c r="D5838" s="94">
        <f>IF(DATABASE!$X5836&lt;&gt;1,"",DATABASE!P5836)</f>
        <v/>
      </c>
      <c r="E5838" s="94">
        <f>IF(DATABASE!$X5836&lt;&gt;1,"",DATABASE!L5836)</f>
        <v/>
      </c>
      <c r="F5838" s="94">
        <f>IF(DATABASE!$X5836&lt;&gt;1,"",DATABASE!Q5836)</f>
        <v/>
      </c>
      <c r="G5838" s="94">
        <f>IF(DATABASE!$X5836&lt;&gt;1,"",DATABASE!C5836)</f>
        <v/>
      </c>
      <c r="H5838" s="94">
        <f>IF(DATABASE!$X5836&lt;&gt;1,"",DATABASE!D5836)</f>
        <v/>
      </c>
      <c r="I5838" s="93">
        <f>IF(DATABASE!$X5836&lt;&gt;1,"",DATABASE!S5836)</f>
        <v/>
      </c>
    </row>
    <row r="5839" ht="16.5" customHeight="1" s="111">
      <c r="A5839" s="92">
        <f>IF(DATABASE!$X5837&lt;&gt;1,"",DATABASE!B5837)</f>
        <v/>
      </c>
      <c r="B5839" s="93">
        <f>IF(DATABASE!$X5837&lt;&gt;1,"",DATABASE!M5837)</f>
        <v/>
      </c>
      <c r="C5839" s="94">
        <f>IF(DATABASE!$X5837&lt;&gt;1,"",DATABASE!A5837)</f>
        <v/>
      </c>
      <c r="D5839" s="94">
        <f>IF(DATABASE!$X5837&lt;&gt;1,"",DATABASE!P5837)</f>
        <v/>
      </c>
      <c r="E5839" s="94">
        <f>IF(DATABASE!$X5837&lt;&gt;1,"",DATABASE!L5837)</f>
        <v/>
      </c>
      <c r="F5839" s="94">
        <f>IF(DATABASE!$X5837&lt;&gt;1,"",DATABASE!Q5837)</f>
        <v/>
      </c>
      <c r="G5839" s="94">
        <f>IF(DATABASE!$X5837&lt;&gt;1,"",DATABASE!C5837)</f>
        <v/>
      </c>
      <c r="H5839" s="94">
        <f>IF(DATABASE!$X5837&lt;&gt;1,"",DATABASE!D5837)</f>
        <v/>
      </c>
      <c r="I5839" s="93">
        <f>IF(DATABASE!$X5837&lt;&gt;1,"",DATABASE!S5837)</f>
        <v/>
      </c>
    </row>
    <row r="5840" ht="16.5" customHeight="1" s="111">
      <c r="A5840" s="92">
        <f>IF(DATABASE!$X5838&lt;&gt;1,"",DATABASE!B5838)</f>
        <v/>
      </c>
      <c r="B5840" s="93">
        <f>IF(DATABASE!$X5838&lt;&gt;1,"",DATABASE!M5838)</f>
        <v/>
      </c>
      <c r="C5840" s="94">
        <f>IF(DATABASE!$X5838&lt;&gt;1,"",DATABASE!A5838)</f>
        <v/>
      </c>
      <c r="D5840" s="94">
        <f>IF(DATABASE!$X5838&lt;&gt;1,"",DATABASE!P5838)</f>
        <v/>
      </c>
      <c r="E5840" s="94">
        <f>IF(DATABASE!$X5838&lt;&gt;1,"",DATABASE!L5838)</f>
        <v/>
      </c>
      <c r="F5840" s="94">
        <f>IF(DATABASE!$X5838&lt;&gt;1,"",DATABASE!Q5838)</f>
        <v/>
      </c>
      <c r="G5840" s="94">
        <f>IF(DATABASE!$X5838&lt;&gt;1,"",DATABASE!C5838)</f>
        <v/>
      </c>
      <c r="H5840" s="94">
        <f>IF(DATABASE!$X5838&lt;&gt;1,"",DATABASE!D5838)</f>
        <v/>
      </c>
      <c r="I5840" s="93">
        <f>IF(DATABASE!$X5838&lt;&gt;1,"",DATABASE!S5838)</f>
        <v/>
      </c>
    </row>
    <row r="5841" ht="16.5" customHeight="1" s="111">
      <c r="A5841" s="92">
        <f>IF(DATABASE!$X5839&lt;&gt;1,"",DATABASE!B5839)</f>
        <v/>
      </c>
      <c r="B5841" s="93">
        <f>IF(DATABASE!$X5839&lt;&gt;1,"",DATABASE!M5839)</f>
        <v/>
      </c>
      <c r="C5841" s="94">
        <f>IF(DATABASE!$X5839&lt;&gt;1,"",DATABASE!A5839)</f>
        <v/>
      </c>
      <c r="D5841" s="94">
        <f>IF(DATABASE!$X5839&lt;&gt;1,"",DATABASE!P5839)</f>
        <v/>
      </c>
      <c r="E5841" s="94">
        <f>IF(DATABASE!$X5839&lt;&gt;1,"",DATABASE!L5839)</f>
        <v/>
      </c>
      <c r="F5841" s="94">
        <f>IF(DATABASE!$X5839&lt;&gt;1,"",DATABASE!Q5839)</f>
        <v/>
      </c>
      <c r="G5841" s="94">
        <f>IF(DATABASE!$X5839&lt;&gt;1,"",DATABASE!C5839)</f>
        <v/>
      </c>
      <c r="H5841" s="94">
        <f>IF(DATABASE!$X5839&lt;&gt;1,"",DATABASE!D5839)</f>
        <v/>
      </c>
      <c r="I5841" s="93">
        <f>IF(DATABASE!$X5839&lt;&gt;1,"",DATABASE!S5839)</f>
        <v/>
      </c>
    </row>
    <row r="5842" ht="16.5" customHeight="1" s="111">
      <c r="A5842" s="92">
        <f>IF(DATABASE!$X5840&lt;&gt;1,"",DATABASE!B5840)</f>
        <v/>
      </c>
      <c r="B5842" s="93">
        <f>IF(DATABASE!$X5840&lt;&gt;1,"",DATABASE!M5840)</f>
        <v/>
      </c>
      <c r="C5842" s="94">
        <f>IF(DATABASE!$X5840&lt;&gt;1,"",DATABASE!A5840)</f>
        <v/>
      </c>
      <c r="D5842" s="94">
        <f>IF(DATABASE!$X5840&lt;&gt;1,"",DATABASE!P5840)</f>
        <v/>
      </c>
      <c r="E5842" s="94">
        <f>IF(DATABASE!$X5840&lt;&gt;1,"",DATABASE!L5840)</f>
        <v/>
      </c>
      <c r="F5842" s="94">
        <f>IF(DATABASE!$X5840&lt;&gt;1,"",DATABASE!Q5840)</f>
        <v/>
      </c>
      <c r="G5842" s="94">
        <f>IF(DATABASE!$X5840&lt;&gt;1,"",DATABASE!C5840)</f>
        <v/>
      </c>
      <c r="H5842" s="94">
        <f>IF(DATABASE!$X5840&lt;&gt;1,"",DATABASE!D5840)</f>
        <v/>
      </c>
      <c r="I5842" s="93">
        <f>IF(DATABASE!$X5840&lt;&gt;1,"",DATABASE!S5840)</f>
        <v/>
      </c>
    </row>
    <row r="5843" ht="16.5" customHeight="1" s="111">
      <c r="A5843" s="92">
        <f>IF(DATABASE!$X5841&lt;&gt;1,"",DATABASE!B5841)</f>
        <v/>
      </c>
      <c r="B5843" s="93">
        <f>IF(DATABASE!$X5841&lt;&gt;1,"",DATABASE!M5841)</f>
        <v/>
      </c>
      <c r="C5843" s="94">
        <f>IF(DATABASE!$X5841&lt;&gt;1,"",DATABASE!A5841)</f>
        <v/>
      </c>
      <c r="D5843" s="94">
        <f>IF(DATABASE!$X5841&lt;&gt;1,"",DATABASE!P5841)</f>
        <v/>
      </c>
      <c r="E5843" s="94">
        <f>IF(DATABASE!$X5841&lt;&gt;1,"",DATABASE!L5841)</f>
        <v/>
      </c>
      <c r="F5843" s="94">
        <f>IF(DATABASE!$X5841&lt;&gt;1,"",DATABASE!Q5841)</f>
        <v/>
      </c>
      <c r="G5843" s="94">
        <f>IF(DATABASE!$X5841&lt;&gt;1,"",DATABASE!C5841)</f>
        <v/>
      </c>
      <c r="H5843" s="94">
        <f>IF(DATABASE!$X5841&lt;&gt;1,"",DATABASE!D5841)</f>
        <v/>
      </c>
      <c r="I5843" s="93">
        <f>IF(DATABASE!$X5841&lt;&gt;1,"",DATABASE!S5841)</f>
        <v/>
      </c>
    </row>
    <row r="5844" ht="16.5" customHeight="1" s="111">
      <c r="A5844" s="92">
        <f>IF(DATABASE!$X5842&lt;&gt;1,"",DATABASE!B5842)</f>
        <v/>
      </c>
      <c r="B5844" s="93">
        <f>IF(DATABASE!$X5842&lt;&gt;1,"",DATABASE!M5842)</f>
        <v/>
      </c>
      <c r="C5844" s="94">
        <f>IF(DATABASE!$X5842&lt;&gt;1,"",DATABASE!A5842)</f>
        <v/>
      </c>
      <c r="D5844" s="94">
        <f>IF(DATABASE!$X5842&lt;&gt;1,"",DATABASE!P5842)</f>
        <v/>
      </c>
      <c r="E5844" s="94">
        <f>IF(DATABASE!$X5842&lt;&gt;1,"",DATABASE!L5842)</f>
        <v/>
      </c>
      <c r="F5844" s="94">
        <f>IF(DATABASE!$X5842&lt;&gt;1,"",DATABASE!Q5842)</f>
        <v/>
      </c>
      <c r="G5844" s="94">
        <f>IF(DATABASE!$X5842&lt;&gt;1,"",DATABASE!C5842)</f>
        <v/>
      </c>
      <c r="H5844" s="94">
        <f>IF(DATABASE!$X5842&lt;&gt;1,"",DATABASE!D5842)</f>
        <v/>
      </c>
      <c r="I5844" s="93">
        <f>IF(DATABASE!$X5842&lt;&gt;1,"",DATABASE!S5842)</f>
        <v/>
      </c>
    </row>
    <row r="5845" ht="16.5" customHeight="1" s="111">
      <c r="A5845" s="92">
        <f>IF(DATABASE!$X5843&lt;&gt;1,"",DATABASE!B5843)</f>
        <v/>
      </c>
      <c r="B5845" s="93">
        <f>IF(DATABASE!$X5843&lt;&gt;1,"",DATABASE!M5843)</f>
        <v/>
      </c>
      <c r="C5845" s="94">
        <f>IF(DATABASE!$X5843&lt;&gt;1,"",DATABASE!A5843)</f>
        <v/>
      </c>
      <c r="D5845" s="94">
        <f>IF(DATABASE!$X5843&lt;&gt;1,"",DATABASE!P5843)</f>
        <v/>
      </c>
      <c r="E5845" s="94">
        <f>IF(DATABASE!$X5843&lt;&gt;1,"",DATABASE!L5843)</f>
        <v/>
      </c>
      <c r="F5845" s="94">
        <f>IF(DATABASE!$X5843&lt;&gt;1,"",DATABASE!Q5843)</f>
        <v/>
      </c>
      <c r="G5845" s="94">
        <f>IF(DATABASE!$X5843&lt;&gt;1,"",DATABASE!C5843)</f>
        <v/>
      </c>
      <c r="H5845" s="94">
        <f>IF(DATABASE!$X5843&lt;&gt;1,"",DATABASE!D5843)</f>
        <v/>
      </c>
      <c r="I5845" s="93">
        <f>IF(DATABASE!$X5843&lt;&gt;1,"",DATABASE!S5843)</f>
        <v/>
      </c>
    </row>
    <row r="5846" ht="16.5" customHeight="1" s="111">
      <c r="A5846" s="92">
        <f>IF(DATABASE!$X5844&lt;&gt;1,"",DATABASE!B5844)</f>
        <v/>
      </c>
      <c r="B5846" s="93">
        <f>IF(DATABASE!$X5844&lt;&gt;1,"",DATABASE!M5844)</f>
        <v/>
      </c>
      <c r="C5846" s="94">
        <f>IF(DATABASE!$X5844&lt;&gt;1,"",DATABASE!A5844)</f>
        <v/>
      </c>
      <c r="D5846" s="94">
        <f>IF(DATABASE!$X5844&lt;&gt;1,"",DATABASE!P5844)</f>
        <v/>
      </c>
      <c r="E5846" s="94">
        <f>IF(DATABASE!$X5844&lt;&gt;1,"",DATABASE!L5844)</f>
        <v/>
      </c>
      <c r="F5846" s="94">
        <f>IF(DATABASE!$X5844&lt;&gt;1,"",DATABASE!Q5844)</f>
        <v/>
      </c>
      <c r="G5846" s="94">
        <f>IF(DATABASE!$X5844&lt;&gt;1,"",DATABASE!C5844)</f>
        <v/>
      </c>
      <c r="H5846" s="94">
        <f>IF(DATABASE!$X5844&lt;&gt;1,"",DATABASE!D5844)</f>
        <v/>
      </c>
      <c r="I5846" s="93">
        <f>IF(DATABASE!$X5844&lt;&gt;1,"",DATABASE!S5844)</f>
        <v/>
      </c>
    </row>
    <row r="5847" ht="16.5" customHeight="1" s="111">
      <c r="A5847" s="92">
        <f>IF(DATABASE!$X5845&lt;&gt;1,"",DATABASE!B5845)</f>
        <v/>
      </c>
      <c r="B5847" s="93">
        <f>IF(DATABASE!$X5845&lt;&gt;1,"",DATABASE!M5845)</f>
        <v/>
      </c>
      <c r="C5847" s="94">
        <f>IF(DATABASE!$X5845&lt;&gt;1,"",DATABASE!A5845)</f>
        <v/>
      </c>
      <c r="D5847" s="94">
        <f>IF(DATABASE!$X5845&lt;&gt;1,"",DATABASE!P5845)</f>
        <v/>
      </c>
      <c r="E5847" s="94">
        <f>IF(DATABASE!$X5845&lt;&gt;1,"",DATABASE!L5845)</f>
        <v/>
      </c>
      <c r="F5847" s="94">
        <f>IF(DATABASE!$X5845&lt;&gt;1,"",DATABASE!Q5845)</f>
        <v/>
      </c>
      <c r="G5847" s="94">
        <f>IF(DATABASE!$X5845&lt;&gt;1,"",DATABASE!C5845)</f>
        <v/>
      </c>
      <c r="H5847" s="94">
        <f>IF(DATABASE!$X5845&lt;&gt;1,"",DATABASE!D5845)</f>
        <v/>
      </c>
      <c r="I5847" s="93">
        <f>IF(DATABASE!$X5845&lt;&gt;1,"",DATABASE!S5845)</f>
        <v/>
      </c>
    </row>
    <row r="5848" ht="16.5" customHeight="1" s="111">
      <c r="A5848" s="92">
        <f>IF(DATABASE!$X5846&lt;&gt;1,"",DATABASE!B5846)</f>
        <v/>
      </c>
      <c r="B5848" s="93">
        <f>IF(DATABASE!$X5846&lt;&gt;1,"",DATABASE!M5846)</f>
        <v/>
      </c>
      <c r="C5848" s="94">
        <f>IF(DATABASE!$X5846&lt;&gt;1,"",DATABASE!A5846)</f>
        <v/>
      </c>
      <c r="D5848" s="94">
        <f>IF(DATABASE!$X5846&lt;&gt;1,"",DATABASE!P5846)</f>
        <v/>
      </c>
      <c r="E5848" s="94">
        <f>IF(DATABASE!$X5846&lt;&gt;1,"",DATABASE!L5846)</f>
        <v/>
      </c>
      <c r="F5848" s="94">
        <f>IF(DATABASE!$X5846&lt;&gt;1,"",DATABASE!Q5846)</f>
        <v/>
      </c>
      <c r="G5848" s="94">
        <f>IF(DATABASE!$X5846&lt;&gt;1,"",DATABASE!C5846)</f>
        <v/>
      </c>
      <c r="H5848" s="94">
        <f>IF(DATABASE!$X5846&lt;&gt;1,"",DATABASE!D5846)</f>
        <v/>
      </c>
      <c r="I5848" s="93">
        <f>IF(DATABASE!$X5846&lt;&gt;1,"",DATABASE!S5846)</f>
        <v/>
      </c>
    </row>
    <row r="5849" ht="16.5" customHeight="1" s="111">
      <c r="A5849" s="92">
        <f>IF(DATABASE!$X5847&lt;&gt;1,"",DATABASE!B5847)</f>
        <v/>
      </c>
      <c r="B5849" s="93">
        <f>IF(DATABASE!$X5847&lt;&gt;1,"",DATABASE!M5847)</f>
        <v/>
      </c>
      <c r="C5849" s="94">
        <f>IF(DATABASE!$X5847&lt;&gt;1,"",DATABASE!A5847)</f>
        <v/>
      </c>
      <c r="D5849" s="94">
        <f>IF(DATABASE!$X5847&lt;&gt;1,"",DATABASE!P5847)</f>
        <v/>
      </c>
      <c r="E5849" s="94">
        <f>IF(DATABASE!$X5847&lt;&gt;1,"",DATABASE!L5847)</f>
        <v/>
      </c>
      <c r="F5849" s="94">
        <f>IF(DATABASE!$X5847&lt;&gt;1,"",DATABASE!Q5847)</f>
        <v/>
      </c>
      <c r="G5849" s="94">
        <f>IF(DATABASE!$X5847&lt;&gt;1,"",DATABASE!C5847)</f>
        <v/>
      </c>
      <c r="H5849" s="94">
        <f>IF(DATABASE!$X5847&lt;&gt;1,"",DATABASE!D5847)</f>
        <v/>
      </c>
      <c r="I5849" s="93">
        <f>IF(DATABASE!$X5847&lt;&gt;1,"",DATABASE!S5847)</f>
        <v/>
      </c>
    </row>
    <row r="5850" ht="16.5" customHeight="1" s="111">
      <c r="A5850" s="92">
        <f>IF(DATABASE!$X5848&lt;&gt;1,"",DATABASE!B5848)</f>
        <v/>
      </c>
      <c r="B5850" s="93">
        <f>IF(DATABASE!$X5848&lt;&gt;1,"",DATABASE!M5848)</f>
        <v/>
      </c>
      <c r="C5850" s="94">
        <f>IF(DATABASE!$X5848&lt;&gt;1,"",DATABASE!A5848)</f>
        <v/>
      </c>
      <c r="D5850" s="94">
        <f>IF(DATABASE!$X5848&lt;&gt;1,"",DATABASE!P5848)</f>
        <v/>
      </c>
      <c r="E5850" s="94">
        <f>IF(DATABASE!$X5848&lt;&gt;1,"",DATABASE!L5848)</f>
        <v/>
      </c>
      <c r="F5850" s="94">
        <f>IF(DATABASE!$X5848&lt;&gt;1,"",DATABASE!Q5848)</f>
        <v/>
      </c>
      <c r="G5850" s="94">
        <f>IF(DATABASE!$X5848&lt;&gt;1,"",DATABASE!C5848)</f>
        <v/>
      </c>
      <c r="H5850" s="94">
        <f>IF(DATABASE!$X5848&lt;&gt;1,"",DATABASE!D5848)</f>
        <v/>
      </c>
      <c r="I5850" s="93">
        <f>IF(DATABASE!$X5848&lt;&gt;1,"",DATABASE!S5848)</f>
        <v/>
      </c>
    </row>
    <row r="5851" ht="16.5" customHeight="1" s="111">
      <c r="A5851" s="92">
        <f>IF(DATABASE!$X5849&lt;&gt;1,"",DATABASE!B5849)</f>
        <v/>
      </c>
      <c r="B5851" s="93">
        <f>IF(DATABASE!$X5849&lt;&gt;1,"",DATABASE!M5849)</f>
        <v/>
      </c>
      <c r="C5851" s="94">
        <f>IF(DATABASE!$X5849&lt;&gt;1,"",DATABASE!A5849)</f>
        <v/>
      </c>
      <c r="D5851" s="94">
        <f>IF(DATABASE!$X5849&lt;&gt;1,"",DATABASE!P5849)</f>
        <v/>
      </c>
      <c r="E5851" s="94">
        <f>IF(DATABASE!$X5849&lt;&gt;1,"",DATABASE!L5849)</f>
        <v/>
      </c>
      <c r="F5851" s="94">
        <f>IF(DATABASE!$X5849&lt;&gt;1,"",DATABASE!Q5849)</f>
        <v/>
      </c>
      <c r="G5851" s="94">
        <f>IF(DATABASE!$X5849&lt;&gt;1,"",DATABASE!C5849)</f>
        <v/>
      </c>
      <c r="H5851" s="94">
        <f>IF(DATABASE!$X5849&lt;&gt;1,"",DATABASE!D5849)</f>
        <v/>
      </c>
      <c r="I5851" s="93">
        <f>IF(DATABASE!$X5849&lt;&gt;1,"",DATABASE!S5849)</f>
        <v/>
      </c>
    </row>
    <row r="5852" ht="16.5" customHeight="1" s="111">
      <c r="A5852" s="92">
        <f>IF(DATABASE!$X5850&lt;&gt;1,"",DATABASE!B5850)</f>
        <v/>
      </c>
      <c r="B5852" s="93">
        <f>IF(DATABASE!$X5850&lt;&gt;1,"",DATABASE!M5850)</f>
        <v/>
      </c>
      <c r="C5852" s="94">
        <f>IF(DATABASE!$X5850&lt;&gt;1,"",DATABASE!A5850)</f>
        <v/>
      </c>
      <c r="D5852" s="94">
        <f>IF(DATABASE!$X5850&lt;&gt;1,"",DATABASE!P5850)</f>
        <v/>
      </c>
      <c r="E5852" s="94">
        <f>IF(DATABASE!$X5850&lt;&gt;1,"",DATABASE!L5850)</f>
        <v/>
      </c>
      <c r="F5852" s="94">
        <f>IF(DATABASE!$X5850&lt;&gt;1,"",DATABASE!Q5850)</f>
        <v/>
      </c>
      <c r="G5852" s="94">
        <f>IF(DATABASE!$X5850&lt;&gt;1,"",DATABASE!C5850)</f>
        <v/>
      </c>
      <c r="H5852" s="94">
        <f>IF(DATABASE!$X5850&lt;&gt;1,"",DATABASE!D5850)</f>
        <v/>
      </c>
      <c r="I5852" s="93">
        <f>IF(DATABASE!$X5850&lt;&gt;1,"",DATABASE!S5850)</f>
        <v/>
      </c>
    </row>
    <row r="5853" ht="16.5" customHeight="1" s="111">
      <c r="A5853" s="92">
        <f>IF(DATABASE!$X5851&lt;&gt;1,"",DATABASE!B5851)</f>
        <v/>
      </c>
      <c r="B5853" s="93">
        <f>IF(DATABASE!$X5851&lt;&gt;1,"",DATABASE!M5851)</f>
        <v/>
      </c>
      <c r="C5853" s="94">
        <f>IF(DATABASE!$X5851&lt;&gt;1,"",DATABASE!A5851)</f>
        <v/>
      </c>
      <c r="D5853" s="94">
        <f>IF(DATABASE!$X5851&lt;&gt;1,"",DATABASE!P5851)</f>
        <v/>
      </c>
      <c r="E5853" s="94">
        <f>IF(DATABASE!$X5851&lt;&gt;1,"",DATABASE!L5851)</f>
        <v/>
      </c>
      <c r="F5853" s="94">
        <f>IF(DATABASE!$X5851&lt;&gt;1,"",DATABASE!Q5851)</f>
        <v/>
      </c>
      <c r="G5853" s="94">
        <f>IF(DATABASE!$X5851&lt;&gt;1,"",DATABASE!C5851)</f>
        <v/>
      </c>
      <c r="H5853" s="94">
        <f>IF(DATABASE!$X5851&lt;&gt;1,"",DATABASE!D5851)</f>
        <v/>
      </c>
      <c r="I5853" s="93">
        <f>IF(DATABASE!$X5851&lt;&gt;1,"",DATABASE!S5851)</f>
        <v/>
      </c>
    </row>
    <row r="5854" ht="16.5" customHeight="1" s="111">
      <c r="A5854" s="92">
        <f>IF(DATABASE!$X5852&lt;&gt;1,"",DATABASE!B5852)</f>
        <v/>
      </c>
      <c r="B5854" s="93">
        <f>IF(DATABASE!$X5852&lt;&gt;1,"",DATABASE!M5852)</f>
        <v/>
      </c>
      <c r="C5854" s="94">
        <f>IF(DATABASE!$X5852&lt;&gt;1,"",DATABASE!A5852)</f>
        <v/>
      </c>
      <c r="D5854" s="94">
        <f>IF(DATABASE!$X5852&lt;&gt;1,"",DATABASE!P5852)</f>
        <v/>
      </c>
      <c r="E5854" s="94">
        <f>IF(DATABASE!$X5852&lt;&gt;1,"",DATABASE!L5852)</f>
        <v/>
      </c>
      <c r="F5854" s="94">
        <f>IF(DATABASE!$X5852&lt;&gt;1,"",DATABASE!Q5852)</f>
        <v/>
      </c>
      <c r="G5854" s="94">
        <f>IF(DATABASE!$X5852&lt;&gt;1,"",DATABASE!C5852)</f>
        <v/>
      </c>
      <c r="H5854" s="94">
        <f>IF(DATABASE!$X5852&lt;&gt;1,"",DATABASE!D5852)</f>
        <v/>
      </c>
      <c r="I5854" s="93">
        <f>IF(DATABASE!$X5852&lt;&gt;1,"",DATABASE!S5852)</f>
        <v/>
      </c>
    </row>
    <row r="5855" ht="16.5" customHeight="1" s="111">
      <c r="A5855" s="92">
        <f>IF(DATABASE!$X5853&lt;&gt;1,"",DATABASE!B5853)</f>
        <v/>
      </c>
      <c r="B5855" s="93">
        <f>IF(DATABASE!$X5853&lt;&gt;1,"",DATABASE!M5853)</f>
        <v/>
      </c>
      <c r="C5855" s="94">
        <f>IF(DATABASE!$X5853&lt;&gt;1,"",DATABASE!A5853)</f>
        <v/>
      </c>
      <c r="D5855" s="94">
        <f>IF(DATABASE!$X5853&lt;&gt;1,"",DATABASE!P5853)</f>
        <v/>
      </c>
      <c r="E5855" s="94">
        <f>IF(DATABASE!$X5853&lt;&gt;1,"",DATABASE!L5853)</f>
        <v/>
      </c>
      <c r="F5855" s="94">
        <f>IF(DATABASE!$X5853&lt;&gt;1,"",DATABASE!Q5853)</f>
        <v/>
      </c>
      <c r="G5855" s="94">
        <f>IF(DATABASE!$X5853&lt;&gt;1,"",DATABASE!C5853)</f>
        <v/>
      </c>
      <c r="H5855" s="94">
        <f>IF(DATABASE!$X5853&lt;&gt;1,"",DATABASE!D5853)</f>
        <v/>
      </c>
      <c r="I5855" s="93">
        <f>IF(DATABASE!$X5853&lt;&gt;1,"",DATABASE!S5853)</f>
        <v/>
      </c>
    </row>
    <row r="5856" ht="16.5" customHeight="1" s="111">
      <c r="A5856" s="92">
        <f>IF(DATABASE!$X5854&lt;&gt;1,"",DATABASE!B5854)</f>
        <v/>
      </c>
      <c r="B5856" s="93">
        <f>IF(DATABASE!$X5854&lt;&gt;1,"",DATABASE!M5854)</f>
        <v/>
      </c>
      <c r="C5856" s="94">
        <f>IF(DATABASE!$X5854&lt;&gt;1,"",DATABASE!A5854)</f>
        <v/>
      </c>
      <c r="D5856" s="94">
        <f>IF(DATABASE!$X5854&lt;&gt;1,"",DATABASE!P5854)</f>
        <v/>
      </c>
      <c r="E5856" s="94">
        <f>IF(DATABASE!$X5854&lt;&gt;1,"",DATABASE!L5854)</f>
        <v/>
      </c>
      <c r="F5856" s="94">
        <f>IF(DATABASE!$X5854&lt;&gt;1,"",DATABASE!Q5854)</f>
        <v/>
      </c>
      <c r="G5856" s="94">
        <f>IF(DATABASE!$X5854&lt;&gt;1,"",DATABASE!C5854)</f>
        <v/>
      </c>
      <c r="H5856" s="94">
        <f>IF(DATABASE!$X5854&lt;&gt;1,"",DATABASE!D5854)</f>
        <v/>
      </c>
      <c r="I5856" s="93">
        <f>IF(DATABASE!$X5854&lt;&gt;1,"",DATABASE!S5854)</f>
        <v/>
      </c>
    </row>
    <row r="5857" ht="16.5" customHeight="1" s="111">
      <c r="A5857" s="92">
        <f>IF(DATABASE!$X5855&lt;&gt;1,"",DATABASE!B5855)</f>
        <v/>
      </c>
      <c r="B5857" s="93">
        <f>IF(DATABASE!$X5855&lt;&gt;1,"",DATABASE!M5855)</f>
        <v/>
      </c>
      <c r="C5857" s="94">
        <f>IF(DATABASE!$X5855&lt;&gt;1,"",DATABASE!A5855)</f>
        <v/>
      </c>
      <c r="D5857" s="94">
        <f>IF(DATABASE!$X5855&lt;&gt;1,"",DATABASE!P5855)</f>
        <v/>
      </c>
      <c r="E5857" s="94">
        <f>IF(DATABASE!$X5855&lt;&gt;1,"",DATABASE!L5855)</f>
        <v/>
      </c>
      <c r="F5857" s="94">
        <f>IF(DATABASE!$X5855&lt;&gt;1,"",DATABASE!Q5855)</f>
        <v/>
      </c>
      <c r="G5857" s="94">
        <f>IF(DATABASE!$X5855&lt;&gt;1,"",DATABASE!C5855)</f>
        <v/>
      </c>
      <c r="H5857" s="94">
        <f>IF(DATABASE!$X5855&lt;&gt;1,"",DATABASE!D5855)</f>
        <v/>
      </c>
      <c r="I5857" s="93">
        <f>IF(DATABASE!$X5855&lt;&gt;1,"",DATABASE!S5855)</f>
        <v/>
      </c>
    </row>
    <row r="5858" ht="16.5" customHeight="1" s="111">
      <c r="A5858" s="92">
        <f>IF(DATABASE!$X5856&lt;&gt;1,"",DATABASE!B5856)</f>
        <v/>
      </c>
      <c r="B5858" s="93">
        <f>IF(DATABASE!$X5856&lt;&gt;1,"",DATABASE!M5856)</f>
        <v/>
      </c>
      <c r="C5858" s="94">
        <f>IF(DATABASE!$X5856&lt;&gt;1,"",DATABASE!A5856)</f>
        <v/>
      </c>
      <c r="D5858" s="94">
        <f>IF(DATABASE!$X5856&lt;&gt;1,"",DATABASE!P5856)</f>
        <v/>
      </c>
      <c r="E5858" s="94">
        <f>IF(DATABASE!$X5856&lt;&gt;1,"",DATABASE!L5856)</f>
        <v/>
      </c>
      <c r="F5858" s="94">
        <f>IF(DATABASE!$X5856&lt;&gt;1,"",DATABASE!Q5856)</f>
        <v/>
      </c>
      <c r="G5858" s="94">
        <f>IF(DATABASE!$X5856&lt;&gt;1,"",DATABASE!C5856)</f>
        <v/>
      </c>
      <c r="H5858" s="94">
        <f>IF(DATABASE!$X5856&lt;&gt;1,"",DATABASE!D5856)</f>
        <v/>
      </c>
      <c r="I5858" s="93">
        <f>IF(DATABASE!$X5856&lt;&gt;1,"",DATABASE!S5856)</f>
        <v/>
      </c>
    </row>
    <row r="5859" ht="16.5" customHeight="1" s="111">
      <c r="A5859" s="92">
        <f>IF(DATABASE!$X5857&lt;&gt;1,"",DATABASE!B5857)</f>
        <v/>
      </c>
      <c r="B5859" s="93">
        <f>IF(DATABASE!$X5857&lt;&gt;1,"",DATABASE!M5857)</f>
        <v/>
      </c>
      <c r="C5859" s="94">
        <f>IF(DATABASE!$X5857&lt;&gt;1,"",DATABASE!A5857)</f>
        <v/>
      </c>
      <c r="D5859" s="94">
        <f>IF(DATABASE!$X5857&lt;&gt;1,"",DATABASE!P5857)</f>
        <v/>
      </c>
      <c r="E5859" s="94">
        <f>IF(DATABASE!$X5857&lt;&gt;1,"",DATABASE!L5857)</f>
        <v/>
      </c>
      <c r="F5859" s="94">
        <f>IF(DATABASE!$X5857&lt;&gt;1,"",DATABASE!Q5857)</f>
        <v/>
      </c>
      <c r="G5859" s="94">
        <f>IF(DATABASE!$X5857&lt;&gt;1,"",DATABASE!C5857)</f>
        <v/>
      </c>
      <c r="H5859" s="94">
        <f>IF(DATABASE!$X5857&lt;&gt;1,"",DATABASE!D5857)</f>
        <v/>
      </c>
      <c r="I5859" s="93">
        <f>IF(DATABASE!$X5857&lt;&gt;1,"",DATABASE!S5857)</f>
        <v/>
      </c>
    </row>
    <row r="5860" ht="16.5" customHeight="1" s="111">
      <c r="A5860" s="92">
        <f>IF(DATABASE!$X5858&lt;&gt;1,"",DATABASE!B5858)</f>
        <v/>
      </c>
      <c r="B5860" s="93">
        <f>IF(DATABASE!$X5858&lt;&gt;1,"",DATABASE!M5858)</f>
        <v/>
      </c>
      <c r="C5860" s="94">
        <f>IF(DATABASE!$X5858&lt;&gt;1,"",DATABASE!A5858)</f>
        <v/>
      </c>
      <c r="D5860" s="94">
        <f>IF(DATABASE!$X5858&lt;&gt;1,"",DATABASE!P5858)</f>
        <v/>
      </c>
      <c r="E5860" s="94">
        <f>IF(DATABASE!$X5858&lt;&gt;1,"",DATABASE!L5858)</f>
        <v/>
      </c>
      <c r="F5860" s="94">
        <f>IF(DATABASE!$X5858&lt;&gt;1,"",DATABASE!Q5858)</f>
        <v/>
      </c>
      <c r="G5860" s="94">
        <f>IF(DATABASE!$X5858&lt;&gt;1,"",DATABASE!C5858)</f>
        <v/>
      </c>
      <c r="H5860" s="94">
        <f>IF(DATABASE!$X5858&lt;&gt;1,"",DATABASE!D5858)</f>
        <v/>
      </c>
      <c r="I5860" s="93">
        <f>IF(DATABASE!$X5858&lt;&gt;1,"",DATABASE!S5858)</f>
        <v/>
      </c>
    </row>
    <row r="5861" ht="16.5" customHeight="1" s="111">
      <c r="A5861" s="92">
        <f>IF(DATABASE!$X5859&lt;&gt;1,"",DATABASE!B5859)</f>
        <v/>
      </c>
      <c r="B5861" s="93">
        <f>IF(DATABASE!$X5859&lt;&gt;1,"",DATABASE!M5859)</f>
        <v/>
      </c>
      <c r="C5861" s="94">
        <f>IF(DATABASE!$X5859&lt;&gt;1,"",DATABASE!A5859)</f>
        <v/>
      </c>
      <c r="D5861" s="94">
        <f>IF(DATABASE!$X5859&lt;&gt;1,"",DATABASE!P5859)</f>
        <v/>
      </c>
      <c r="E5861" s="94">
        <f>IF(DATABASE!$X5859&lt;&gt;1,"",DATABASE!L5859)</f>
        <v/>
      </c>
      <c r="F5861" s="94">
        <f>IF(DATABASE!$X5859&lt;&gt;1,"",DATABASE!Q5859)</f>
        <v/>
      </c>
      <c r="G5861" s="94">
        <f>IF(DATABASE!$X5859&lt;&gt;1,"",DATABASE!C5859)</f>
        <v/>
      </c>
      <c r="H5861" s="94">
        <f>IF(DATABASE!$X5859&lt;&gt;1,"",DATABASE!D5859)</f>
        <v/>
      </c>
      <c r="I5861" s="93">
        <f>IF(DATABASE!$X5859&lt;&gt;1,"",DATABASE!S5859)</f>
        <v/>
      </c>
    </row>
    <row r="5862" ht="16.5" customHeight="1" s="111">
      <c r="A5862" s="92">
        <f>IF(DATABASE!$X5860&lt;&gt;1,"",DATABASE!B5860)</f>
        <v/>
      </c>
      <c r="B5862" s="93">
        <f>IF(DATABASE!$X5860&lt;&gt;1,"",DATABASE!M5860)</f>
        <v/>
      </c>
      <c r="C5862" s="94">
        <f>IF(DATABASE!$X5860&lt;&gt;1,"",DATABASE!A5860)</f>
        <v/>
      </c>
      <c r="D5862" s="94">
        <f>IF(DATABASE!$X5860&lt;&gt;1,"",DATABASE!P5860)</f>
        <v/>
      </c>
      <c r="E5862" s="94">
        <f>IF(DATABASE!$X5860&lt;&gt;1,"",DATABASE!L5860)</f>
        <v/>
      </c>
      <c r="F5862" s="94">
        <f>IF(DATABASE!$X5860&lt;&gt;1,"",DATABASE!Q5860)</f>
        <v/>
      </c>
      <c r="G5862" s="94">
        <f>IF(DATABASE!$X5860&lt;&gt;1,"",DATABASE!C5860)</f>
        <v/>
      </c>
      <c r="H5862" s="94">
        <f>IF(DATABASE!$X5860&lt;&gt;1,"",DATABASE!D5860)</f>
        <v/>
      </c>
      <c r="I5862" s="93">
        <f>IF(DATABASE!$X5860&lt;&gt;1,"",DATABASE!S5860)</f>
        <v/>
      </c>
    </row>
    <row r="5863" ht="16.5" customHeight="1" s="111">
      <c r="A5863" s="92">
        <f>IF(DATABASE!$X5861&lt;&gt;1,"",DATABASE!B5861)</f>
        <v/>
      </c>
      <c r="B5863" s="93">
        <f>IF(DATABASE!$X5861&lt;&gt;1,"",DATABASE!M5861)</f>
        <v/>
      </c>
      <c r="C5863" s="94">
        <f>IF(DATABASE!$X5861&lt;&gt;1,"",DATABASE!A5861)</f>
        <v/>
      </c>
      <c r="D5863" s="94">
        <f>IF(DATABASE!$X5861&lt;&gt;1,"",DATABASE!P5861)</f>
        <v/>
      </c>
      <c r="E5863" s="94">
        <f>IF(DATABASE!$X5861&lt;&gt;1,"",DATABASE!L5861)</f>
        <v/>
      </c>
      <c r="F5863" s="94">
        <f>IF(DATABASE!$X5861&lt;&gt;1,"",DATABASE!Q5861)</f>
        <v/>
      </c>
      <c r="G5863" s="94">
        <f>IF(DATABASE!$X5861&lt;&gt;1,"",DATABASE!C5861)</f>
        <v/>
      </c>
      <c r="H5863" s="94">
        <f>IF(DATABASE!$X5861&lt;&gt;1,"",DATABASE!D5861)</f>
        <v/>
      </c>
      <c r="I5863" s="93">
        <f>IF(DATABASE!$X5861&lt;&gt;1,"",DATABASE!S5861)</f>
        <v/>
      </c>
    </row>
    <row r="5864" ht="16.5" customHeight="1" s="111">
      <c r="A5864" s="92">
        <f>IF(DATABASE!$X5862&lt;&gt;1,"",DATABASE!B5862)</f>
        <v/>
      </c>
      <c r="B5864" s="93">
        <f>IF(DATABASE!$X5862&lt;&gt;1,"",DATABASE!M5862)</f>
        <v/>
      </c>
      <c r="C5864" s="94">
        <f>IF(DATABASE!$X5862&lt;&gt;1,"",DATABASE!A5862)</f>
        <v/>
      </c>
      <c r="D5864" s="94">
        <f>IF(DATABASE!$X5862&lt;&gt;1,"",DATABASE!P5862)</f>
        <v/>
      </c>
      <c r="E5864" s="94">
        <f>IF(DATABASE!$X5862&lt;&gt;1,"",DATABASE!L5862)</f>
        <v/>
      </c>
      <c r="F5864" s="94">
        <f>IF(DATABASE!$X5862&lt;&gt;1,"",DATABASE!Q5862)</f>
        <v/>
      </c>
      <c r="G5864" s="94">
        <f>IF(DATABASE!$X5862&lt;&gt;1,"",DATABASE!C5862)</f>
        <v/>
      </c>
      <c r="H5864" s="94">
        <f>IF(DATABASE!$X5862&lt;&gt;1,"",DATABASE!D5862)</f>
        <v/>
      </c>
      <c r="I5864" s="93">
        <f>IF(DATABASE!$X5862&lt;&gt;1,"",DATABASE!S5862)</f>
        <v/>
      </c>
    </row>
    <row r="5865" ht="16.5" customHeight="1" s="111">
      <c r="A5865" s="92">
        <f>IF(DATABASE!$X5863&lt;&gt;1,"",DATABASE!B5863)</f>
        <v/>
      </c>
      <c r="B5865" s="93">
        <f>IF(DATABASE!$X5863&lt;&gt;1,"",DATABASE!M5863)</f>
        <v/>
      </c>
      <c r="C5865" s="94">
        <f>IF(DATABASE!$X5863&lt;&gt;1,"",DATABASE!A5863)</f>
        <v/>
      </c>
      <c r="D5865" s="94">
        <f>IF(DATABASE!$X5863&lt;&gt;1,"",DATABASE!P5863)</f>
        <v/>
      </c>
      <c r="E5865" s="94">
        <f>IF(DATABASE!$X5863&lt;&gt;1,"",DATABASE!L5863)</f>
        <v/>
      </c>
      <c r="F5865" s="94">
        <f>IF(DATABASE!$X5863&lt;&gt;1,"",DATABASE!Q5863)</f>
        <v/>
      </c>
      <c r="G5865" s="94">
        <f>IF(DATABASE!$X5863&lt;&gt;1,"",DATABASE!C5863)</f>
        <v/>
      </c>
      <c r="H5865" s="94">
        <f>IF(DATABASE!$X5863&lt;&gt;1,"",DATABASE!D5863)</f>
        <v/>
      </c>
      <c r="I5865" s="93">
        <f>IF(DATABASE!$X5863&lt;&gt;1,"",DATABASE!S5863)</f>
        <v/>
      </c>
    </row>
    <row r="5866" ht="16.5" customHeight="1" s="111">
      <c r="A5866" s="92">
        <f>IF(DATABASE!$X5864&lt;&gt;1,"",DATABASE!B5864)</f>
        <v/>
      </c>
      <c r="B5866" s="93">
        <f>IF(DATABASE!$X5864&lt;&gt;1,"",DATABASE!M5864)</f>
        <v/>
      </c>
      <c r="C5866" s="94">
        <f>IF(DATABASE!$X5864&lt;&gt;1,"",DATABASE!A5864)</f>
        <v/>
      </c>
      <c r="D5866" s="94">
        <f>IF(DATABASE!$X5864&lt;&gt;1,"",DATABASE!P5864)</f>
        <v/>
      </c>
      <c r="E5866" s="94">
        <f>IF(DATABASE!$X5864&lt;&gt;1,"",DATABASE!L5864)</f>
        <v/>
      </c>
      <c r="F5866" s="94">
        <f>IF(DATABASE!$X5864&lt;&gt;1,"",DATABASE!Q5864)</f>
        <v/>
      </c>
      <c r="G5866" s="94">
        <f>IF(DATABASE!$X5864&lt;&gt;1,"",DATABASE!C5864)</f>
        <v/>
      </c>
      <c r="H5866" s="94">
        <f>IF(DATABASE!$X5864&lt;&gt;1,"",DATABASE!D5864)</f>
        <v/>
      </c>
      <c r="I5866" s="93">
        <f>IF(DATABASE!$X5864&lt;&gt;1,"",DATABASE!S5864)</f>
        <v/>
      </c>
    </row>
    <row r="5867" ht="16.5" customHeight="1" s="111">
      <c r="A5867" s="92">
        <f>IF(DATABASE!$X5865&lt;&gt;1,"",DATABASE!B5865)</f>
        <v/>
      </c>
      <c r="B5867" s="93">
        <f>IF(DATABASE!$X5865&lt;&gt;1,"",DATABASE!M5865)</f>
        <v/>
      </c>
      <c r="C5867" s="94">
        <f>IF(DATABASE!$X5865&lt;&gt;1,"",DATABASE!A5865)</f>
        <v/>
      </c>
      <c r="D5867" s="94">
        <f>IF(DATABASE!$X5865&lt;&gt;1,"",DATABASE!P5865)</f>
        <v/>
      </c>
      <c r="E5867" s="94">
        <f>IF(DATABASE!$X5865&lt;&gt;1,"",DATABASE!L5865)</f>
        <v/>
      </c>
      <c r="F5867" s="94">
        <f>IF(DATABASE!$X5865&lt;&gt;1,"",DATABASE!Q5865)</f>
        <v/>
      </c>
      <c r="G5867" s="94">
        <f>IF(DATABASE!$X5865&lt;&gt;1,"",DATABASE!C5865)</f>
        <v/>
      </c>
      <c r="H5867" s="94">
        <f>IF(DATABASE!$X5865&lt;&gt;1,"",DATABASE!D5865)</f>
        <v/>
      </c>
      <c r="I5867" s="93">
        <f>IF(DATABASE!$X5865&lt;&gt;1,"",DATABASE!S5865)</f>
        <v/>
      </c>
    </row>
    <row r="5868" ht="16.5" customHeight="1" s="111">
      <c r="A5868" s="92">
        <f>IF(DATABASE!$X5866&lt;&gt;1,"",DATABASE!B5866)</f>
        <v/>
      </c>
      <c r="B5868" s="93">
        <f>IF(DATABASE!$X5866&lt;&gt;1,"",DATABASE!M5866)</f>
        <v/>
      </c>
      <c r="C5868" s="94">
        <f>IF(DATABASE!$X5866&lt;&gt;1,"",DATABASE!A5866)</f>
        <v/>
      </c>
      <c r="D5868" s="94">
        <f>IF(DATABASE!$X5866&lt;&gt;1,"",DATABASE!P5866)</f>
        <v/>
      </c>
      <c r="E5868" s="94">
        <f>IF(DATABASE!$X5866&lt;&gt;1,"",DATABASE!L5866)</f>
        <v/>
      </c>
      <c r="F5868" s="94">
        <f>IF(DATABASE!$X5866&lt;&gt;1,"",DATABASE!Q5866)</f>
        <v/>
      </c>
      <c r="G5868" s="94">
        <f>IF(DATABASE!$X5866&lt;&gt;1,"",DATABASE!C5866)</f>
        <v/>
      </c>
      <c r="H5868" s="94">
        <f>IF(DATABASE!$X5866&lt;&gt;1,"",DATABASE!D5866)</f>
        <v/>
      </c>
      <c r="I5868" s="93">
        <f>IF(DATABASE!$X5866&lt;&gt;1,"",DATABASE!S5866)</f>
        <v/>
      </c>
    </row>
    <row r="5869" ht="16.5" customHeight="1" s="111">
      <c r="A5869" s="92">
        <f>IF(DATABASE!$X5867&lt;&gt;1,"",DATABASE!B5867)</f>
        <v/>
      </c>
      <c r="B5869" s="93">
        <f>IF(DATABASE!$X5867&lt;&gt;1,"",DATABASE!M5867)</f>
        <v/>
      </c>
      <c r="C5869" s="94">
        <f>IF(DATABASE!$X5867&lt;&gt;1,"",DATABASE!A5867)</f>
        <v/>
      </c>
      <c r="D5869" s="94">
        <f>IF(DATABASE!$X5867&lt;&gt;1,"",DATABASE!P5867)</f>
        <v/>
      </c>
      <c r="E5869" s="94">
        <f>IF(DATABASE!$X5867&lt;&gt;1,"",DATABASE!L5867)</f>
        <v/>
      </c>
      <c r="F5869" s="94">
        <f>IF(DATABASE!$X5867&lt;&gt;1,"",DATABASE!Q5867)</f>
        <v/>
      </c>
      <c r="G5869" s="94">
        <f>IF(DATABASE!$X5867&lt;&gt;1,"",DATABASE!C5867)</f>
        <v/>
      </c>
      <c r="H5869" s="94">
        <f>IF(DATABASE!$X5867&lt;&gt;1,"",DATABASE!D5867)</f>
        <v/>
      </c>
      <c r="I5869" s="93">
        <f>IF(DATABASE!$X5867&lt;&gt;1,"",DATABASE!S5867)</f>
        <v/>
      </c>
    </row>
    <row r="5870" ht="16.5" customHeight="1" s="111">
      <c r="A5870" s="92">
        <f>IF(DATABASE!$X5868&lt;&gt;1,"",DATABASE!B5868)</f>
        <v/>
      </c>
      <c r="B5870" s="93">
        <f>IF(DATABASE!$X5868&lt;&gt;1,"",DATABASE!M5868)</f>
        <v/>
      </c>
      <c r="C5870" s="94">
        <f>IF(DATABASE!$X5868&lt;&gt;1,"",DATABASE!A5868)</f>
        <v/>
      </c>
      <c r="D5870" s="94">
        <f>IF(DATABASE!$X5868&lt;&gt;1,"",DATABASE!P5868)</f>
        <v/>
      </c>
      <c r="E5870" s="94">
        <f>IF(DATABASE!$X5868&lt;&gt;1,"",DATABASE!L5868)</f>
        <v/>
      </c>
      <c r="F5870" s="94">
        <f>IF(DATABASE!$X5868&lt;&gt;1,"",DATABASE!Q5868)</f>
        <v/>
      </c>
      <c r="G5870" s="94">
        <f>IF(DATABASE!$X5868&lt;&gt;1,"",DATABASE!C5868)</f>
        <v/>
      </c>
      <c r="H5870" s="94">
        <f>IF(DATABASE!$X5868&lt;&gt;1,"",DATABASE!D5868)</f>
        <v/>
      </c>
      <c r="I5870" s="93">
        <f>IF(DATABASE!$X5868&lt;&gt;1,"",DATABASE!S5868)</f>
        <v/>
      </c>
    </row>
    <row r="5871" ht="16.5" customHeight="1" s="111">
      <c r="A5871" s="92">
        <f>IF(DATABASE!$X5869&lt;&gt;1,"",DATABASE!B5869)</f>
        <v/>
      </c>
      <c r="B5871" s="93">
        <f>IF(DATABASE!$X5869&lt;&gt;1,"",DATABASE!M5869)</f>
        <v/>
      </c>
      <c r="C5871" s="94">
        <f>IF(DATABASE!$X5869&lt;&gt;1,"",DATABASE!A5869)</f>
        <v/>
      </c>
      <c r="D5871" s="94">
        <f>IF(DATABASE!$X5869&lt;&gt;1,"",DATABASE!P5869)</f>
        <v/>
      </c>
      <c r="E5871" s="94">
        <f>IF(DATABASE!$X5869&lt;&gt;1,"",DATABASE!L5869)</f>
        <v/>
      </c>
      <c r="F5871" s="94">
        <f>IF(DATABASE!$X5869&lt;&gt;1,"",DATABASE!Q5869)</f>
        <v/>
      </c>
      <c r="G5871" s="94">
        <f>IF(DATABASE!$X5869&lt;&gt;1,"",DATABASE!C5869)</f>
        <v/>
      </c>
      <c r="H5871" s="94">
        <f>IF(DATABASE!$X5869&lt;&gt;1,"",DATABASE!D5869)</f>
        <v/>
      </c>
      <c r="I5871" s="93">
        <f>IF(DATABASE!$X5869&lt;&gt;1,"",DATABASE!S5869)</f>
        <v/>
      </c>
    </row>
    <row r="5872" ht="16.5" customHeight="1" s="111">
      <c r="A5872" s="92">
        <f>IF(DATABASE!$X5870&lt;&gt;1,"",DATABASE!B5870)</f>
        <v/>
      </c>
      <c r="B5872" s="93">
        <f>IF(DATABASE!$X5870&lt;&gt;1,"",DATABASE!M5870)</f>
        <v/>
      </c>
      <c r="C5872" s="94">
        <f>IF(DATABASE!$X5870&lt;&gt;1,"",DATABASE!A5870)</f>
        <v/>
      </c>
      <c r="D5872" s="94">
        <f>IF(DATABASE!$X5870&lt;&gt;1,"",DATABASE!P5870)</f>
        <v/>
      </c>
      <c r="E5872" s="94">
        <f>IF(DATABASE!$X5870&lt;&gt;1,"",DATABASE!L5870)</f>
        <v/>
      </c>
      <c r="F5872" s="94">
        <f>IF(DATABASE!$X5870&lt;&gt;1,"",DATABASE!Q5870)</f>
        <v/>
      </c>
      <c r="G5872" s="94">
        <f>IF(DATABASE!$X5870&lt;&gt;1,"",DATABASE!C5870)</f>
        <v/>
      </c>
      <c r="H5872" s="94">
        <f>IF(DATABASE!$X5870&lt;&gt;1,"",DATABASE!D5870)</f>
        <v/>
      </c>
      <c r="I5872" s="93">
        <f>IF(DATABASE!$X5870&lt;&gt;1,"",DATABASE!S5870)</f>
        <v/>
      </c>
    </row>
    <row r="5873" ht="16.5" customHeight="1" s="111">
      <c r="A5873" s="92">
        <f>IF(DATABASE!$X5871&lt;&gt;1,"",DATABASE!B5871)</f>
        <v/>
      </c>
      <c r="B5873" s="93">
        <f>IF(DATABASE!$X5871&lt;&gt;1,"",DATABASE!M5871)</f>
        <v/>
      </c>
      <c r="C5873" s="94">
        <f>IF(DATABASE!$X5871&lt;&gt;1,"",DATABASE!A5871)</f>
        <v/>
      </c>
      <c r="D5873" s="94">
        <f>IF(DATABASE!$X5871&lt;&gt;1,"",DATABASE!P5871)</f>
        <v/>
      </c>
      <c r="E5873" s="94">
        <f>IF(DATABASE!$X5871&lt;&gt;1,"",DATABASE!L5871)</f>
        <v/>
      </c>
      <c r="F5873" s="94">
        <f>IF(DATABASE!$X5871&lt;&gt;1,"",DATABASE!Q5871)</f>
        <v/>
      </c>
      <c r="G5873" s="94">
        <f>IF(DATABASE!$X5871&lt;&gt;1,"",DATABASE!C5871)</f>
        <v/>
      </c>
      <c r="H5873" s="94">
        <f>IF(DATABASE!$X5871&lt;&gt;1,"",DATABASE!D5871)</f>
        <v/>
      </c>
      <c r="I5873" s="93">
        <f>IF(DATABASE!$X5871&lt;&gt;1,"",DATABASE!S5871)</f>
        <v/>
      </c>
    </row>
    <row r="5874" ht="16.5" customHeight="1" s="111">
      <c r="A5874" s="92">
        <f>IF(DATABASE!$X5872&lt;&gt;1,"",DATABASE!B5872)</f>
        <v/>
      </c>
      <c r="B5874" s="93">
        <f>IF(DATABASE!$X5872&lt;&gt;1,"",DATABASE!M5872)</f>
        <v/>
      </c>
      <c r="C5874" s="94">
        <f>IF(DATABASE!$X5872&lt;&gt;1,"",DATABASE!A5872)</f>
        <v/>
      </c>
      <c r="D5874" s="94">
        <f>IF(DATABASE!$X5872&lt;&gt;1,"",DATABASE!P5872)</f>
        <v/>
      </c>
      <c r="E5874" s="94">
        <f>IF(DATABASE!$X5872&lt;&gt;1,"",DATABASE!L5872)</f>
        <v/>
      </c>
      <c r="F5874" s="94">
        <f>IF(DATABASE!$X5872&lt;&gt;1,"",DATABASE!Q5872)</f>
        <v/>
      </c>
      <c r="G5874" s="94">
        <f>IF(DATABASE!$X5872&lt;&gt;1,"",DATABASE!C5872)</f>
        <v/>
      </c>
      <c r="H5874" s="94">
        <f>IF(DATABASE!$X5872&lt;&gt;1,"",DATABASE!D5872)</f>
        <v/>
      </c>
      <c r="I5874" s="93">
        <f>IF(DATABASE!$X5872&lt;&gt;1,"",DATABASE!S5872)</f>
        <v/>
      </c>
    </row>
    <row r="5875" ht="16.5" customHeight="1" s="111">
      <c r="A5875" s="92">
        <f>IF(DATABASE!$X5873&lt;&gt;1,"",DATABASE!B5873)</f>
        <v/>
      </c>
      <c r="B5875" s="93">
        <f>IF(DATABASE!$X5873&lt;&gt;1,"",DATABASE!M5873)</f>
        <v/>
      </c>
      <c r="C5875" s="94">
        <f>IF(DATABASE!$X5873&lt;&gt;1,"",DATABASE!A5873)</f>
        <v/>
      </c>
      <c r="D5875" s="94">
        <f>IF(DATABASE!$X5873&lt;&gt;1,"",DATABASE!P5873)</f>
        <v/>
      </c>
      <c r="E5875" s="94">
        <f>IF(DATABASE!$X5873&lt;&gt;1,"",DATABASE!L5873)</f>
        <v/>
      </c>
      <c r="F5875" s="94">
        <f>IF(DATABASE!$X5873&lt;&gt;1,"",DATABASE!Q5873)</f>
        <v/>
      </c>
      <c r="G5875" s="94">
        <f>IF(DATABASE!$X5873&lt;&gt;1,"",DATABASE!C5873)</f>
        <v/>
      </c>
      <c r="H5875" s="94">
        <f>IF(DATABASE!$X5873&lt;&gt;1,"",DATABASE!D5873)</f>
        <v/>
      </c>
      <c r="I5875" s="93">
        <f>IF(DATABASE!$X5873&lt;&gt;1,"",DATABASE!S5873)</f>
        <v/>
      </c>
    </row>
    <row r="5876" ht="16.5" customHeight="1" s="111">
      <c r="A5876" s="92">
        <f>IF(DATABASE!$X5874&lt;&gt;1,"",DATABASE!B5874)</f>
        <v/>
      </c>
      <c r="B5876" s="93">
        <f>IF(DATABASE!$X5874&lt;&gt;1,"",DATABASE!M5874)</f>
        <v/>
      </c>
      <c r="C5876" s="94">
        <f>IF(DATABASE!$X5874&lt;&gt;1,"",DATABASE!A5874)</f>
        <v/>
      </c>
      <c r="D5876" s="94">
        <f>IF(DATABASE!$X5874&lt;&gt;1,"",DATABASE!P5874)</f>
        <v/>
      </c>
      <c r="E5876" s="94">
        <f>IF(DATABASE!$X5874&lt;&gt;1,"",DATABASE!L5874)</f>
        <v/>
      </c>
      <c r="F5876" s="94">
        <f>IF(DATABASE!$X5874&lt;&gt;1,"",DATABASE!Q5874)</f>
        <v/>
      </c>
      <c r="G5876" s="94">
        <f>IF(DATABASE!$X5874&lt;&gt;1,"",DATABASE!C5874)</f>
        <v/>
      </c>
      <c r="H5876" s="94">
        <f>IF(DATABASE!$X5874&lt;&gt;1,"",DATABASE!D5874)</f>
        <v/>
      </c>
      <c r="I5876" s="93">
        <f>IF(DATABASE!$X5874&lt;&gt;1,"",DATABASE!S5874)</f>
        <v/>
      </c>
    </row>
    <row r="5877" ht="16.5" customHeight="1" s="111">
      <c r="A5877" s="92">
        <f>IF(DATABASE!$X5875&lt;&gt;1,"",DATABASE!B5875)</f>
        <v/>
      </c>
      <c r="B5877" s="93">
        <f>IF(DATABASE!$X5875&lt;&gt;1,"",DATABASE!M5875)</f>
        <v/>
      </c>
      <c r="C5877" s="94">
        <f>IF(DATABASE!$X5875&lt;&gt;1,"",DATABASE!A5875)</f>
        <v/>
      </c>
      <c r="D5877" s="94">
        <f>IF(DATABASE!$X5875&lt;&gt;1,"",DATABASE!P5875)</f>
        <v/>
      </c>
      <c r="E5877" s="94">
        <f>IF(DATABASE!$X5875&lt;&gt;1,"",DATABASE!L5875)</f>
        <v/>
      </c>
      <c r="F5877" s="94">
        <f>IF(DATABASE!$X5875&lt;&gt;1,"",DATABASE!Q5875)</f>
        <v/>
      </c>
      <c r="G5877" s="94">
        <f>IF(DATABASE!$X5875&lt;&gt;1,"",DATABASE!C5875)</f>
        <v/>
      </c>
      <c r="H5877" s="94">
        <f>IF(DATABASE!$X5875&lt;&gt;1,"",DATABASE!D5875)</f>
        <v/>
      </c>
      <c r="I5877" s="93">
        <f>IF(DATABASE!$X5875&lt;&gt;1,"",DATABASE!S5875)</f>
        <v/>
      </c>
    </row>
    <row r="5878" ht="16.5" customHeight="1" s="111">
      <c r="A5878" s="92">
        <f>IF(DATABASE!$X5876&lt;&gt;1,"",DATABASE!B5876)</f>
        <v/>
      </c>
      <c r="B5878" s="93">
        <f>IF(DATABASE!$X5876&lt;&gt;1,"",DATABASE!M5876)</f>
        <v/>
      </c>
      <c r="C5878" s="94">
        <f>IF(DATABASE!$X5876&lt;&gt;1,"",DATABASE!A5876)</f>
        <v/>
      </c>
      <c r="D5878" s="94">
        <f>IF(DATABASE!$X5876&lt;&gt;1,"",DATABASE!P5876)</f>
        <v/>
      </c>
      <c r="E5878" s="94">
        <f>IF(DATABASE!$X5876&lt;&gt;1,"",DATABASE!L5876)</f>
        <v/>
      </c>
      <c r="F5878" s="94">
        <f>IF(DATABASE!$X5876&lt;&gt;1,"",DATABASE!Q5876)</f>
        <v/>
      </c>
      <c r="G5878" s="94">
        <f>IF(DATABASE!$X5876&lt;&gt;1,"",DATABASE!C5876)</f>
        <v/>
      </c>
      <c r="H5878" s="94">
        <f>IF(DATABASE!$X5876&lt;&gt;1,"",DATABASE!D5876)</f>
        <v/>
      </c>
      <c r="I5878" s="93">
        <f>IF(DATABASE!$X5876&lt;&gt;1,"",DATABASE!S5876)</f>
        <v/>
      </c>
    </row>
    <row r="5879" ht="16.5" customHeight="1" s="111">
      <c r="A5879" s="92">
        <f>IF(DATABASE!$X5877&lt;&gt;1,"",DATABASE!B5877)</f>
        <v/>
      </c>
      <c r="B5879" s="93">
        <f>IF(DATABASE!$X5877&lt;&gt;1,"",DATABASE!M5877)</f>
        <v/>
      </c>
      <c r="C5879" s="94">
        <f>IF(DATABASE!$X5877&lt;&gt;1,"",DATABASE!A5877)</f>
        <v/>
      </c>
      <c r="D5879" s="94">
        <f>IF(DATABASE!$X5877&lt;&gt;1,"",DATABASE!P5877)</f>
        <v/>
      </c>
      <c r="E5879" s="94">
        <f>IF(DATABASE!$X5877&lt;&gt;1,"",DATABASE!L5877)</f>
        <v/>
      </c>
      <c r="F5879" s="94">
        <f>IF(DATABASE!$X5877&lt;&gt;1,"",DATABASE!Q5877)</f>
        <v/>
      </c>
      <c r="G5879" s="94">
        <f>IF(DATABASE!$X5877&lt;&gt;1,"",DATABASE!C5877)</f>
        <v/>
      </c>
      <c r="H5879" s="94">
        <f>IF(DATABASE!$X5877&lt;&gt;1,"",DATABASE!D5877)</f>
        <v/>
      </c>
      <c r="I5879" s="93">
        <f>IF(DATABASE!$X5877&lt;&gt;1,"",DATABASE!S5877)</f>
        <v/>
      </c>
    </row>
    <row r="5880" ht="16.5" customHeight="1" s="111">
      <c r="A5880" s="92">
        <f>IF(DATABASE!$X5878&lt;&gt;1,"",DATABASE!B5878)</f>
        <v/>
      </c>
      <c r="B5880" s="93">
        <f>IF(DATABASE!$X5878&lt;&gt;1,"",DATABASE!M5878)</f>
        <v/>
      </c>
      <c r="C5880" s="94">
        <f>IF(DATABASE!$X5878&lt;&gt;1,"",DATABASE!A5878)</f>
        <v/>
      </c>
      <c r="D5880" s="94">
        <f>IF(DATABASE!$X5878&lt;&gt;1,"",DATABASE!P5878)</f>
        <v/>
      </c>
      <c r="E5880" s="94">
        <f>IF(DATABASE!$X5878&lt;&gt;1,"",DATABASE!L5878)</f>
        <v/>
      </c>
      <c r="F5880" s="94">
        <f>IF(DATABASE!$X5878&lt;&gt;1,"",DATABASE!Q5878)</f>
        <v/>
      </c>
      <c r="G5880" s="94">
        <f>IF(DATABASE!$X5878&lt;&gt;1,"",DATABASE!C5878)</f>
        <v/>
      </c>
      <c r="H5880" s="94">
        <f>IF(DATABASE!$X5878&lt;&gt;1,"",DATABASE!D5878)</f>
        <v/>
      </c>
      <c r="I5880" s="93">
        <f>IF(DATABASE!$X5878&lt;&gt;1,"",DATABASE!S5878)</f>
        <v/>
      </c>
    </row>
    <row r="5881" ht="16.5" customHeight="1" s="111">
      <c r="A5881" s="92">
        <f>IF(DATABASE!$X5879&lt;&gt;1,"",DATABASE!B5879)</f>
        <v/>
      </c>
      <c r="B5881" s="93">
        <f>IF(DATABASE!$X5879&lt;&gt;1,"",DATABASE!M5879)</f>
        <v/>
      </c>
      <c r="C5881" s="94">
        <f>IF(DATABASE!$X5879&lt;&gt;1,"",DATABASE!A5879)</f>
        <v/>
      </c>
      <c r="D5881" s="94">
        <f>IF(DATABASE!$X5879&lt;&gt;1,"",DATABASE!P5879)</f>
        <v/>
      </c>
      <c r="E5881" s="94">
        <f>IF(DATABASE!$X5879&lt;&gt;1,"",DATABASE!L5879)</f>
        <v/>
      </c>
      <c r="F5881" s="94">
        <f>IF(DATABASE!$X5879&lt;&gt;1,"",DATABASE!Q5879)</f>
        <v/>
      </c>
      <c r="G5881" s="94">
        <f>IF(DATABASE!$X5879&lt;&gt;1,"",DATABASE!C5879)</f>
        <v/>
      </c>
      <c r="H5881" s="94">
        <f>IF(DATABASE!$X5879&lt;&gt;1,"",DATABASE!D5879)</f>
        <v/>
      </c>
      <c r="I5881" s="93">
        <f>IF(DATABASE!$X5879&lt;&gt;1,"",DATABASE!S5879)</f>
        <v/>
      </c>
    </row>
    <row r="5882" ht="16.5" customHeight="1" s="111">
      <c r="A5882" s="92">
        <f>IF(DATABASE!$X5880&lt;&gt;1,"",DATABASE!B5880)</f>
        <v/>
      </c>
      <c r="B5882" s="93">
        <f>IF(DATABASE!$X5880&lt;&gt;1,"",DATABASE!M5880)</f>
        <v/>
      </c>
      <c r="C5882" s="94">
        <f>IF(DATABASE!$X5880&lt;&gt;1,"",DATABASE!A5880)</f>
        <v/>
      </c>
      <c r="D5882" s="94">
        <f>IF(DATABASE!$X5880&lt;&gt;1,"",DATABASE!P5880)</f>
        <v/>
      </c>
      <c r="E5882" s="94">
        <f>IF(DATABASE!$X5880&lt;&gt;1,"",DATABASE!L5880)</f>
        <v/>
      </c>
      <c r="F5882" s="94">
        <f>IF(DATABASE!$X5880&lt;&gt;1,"",DATABASE!Q5880)</f>
        <v/>
      </c>
      <c r="G5882" s="94">
        <f>IF(DATABASE!$X5880&lt;&gt;1,"",DATABASE!C5880)</f>
        <v/>
      </c>
      <c r="H5882" s="94">
        <f>IF(DATABASE!$X5880&lt;&gt;1,"",DATABASE!D5880)</f>
        <v/>
      </c>
      <c r="I5882" s="93">
        <f>IF(DATABASE!$X5880&lt;&gt;1,"",DATABASE!S5880)</f>
        <v/>
      </c>
    </row>
    <row r="5883" ht="16.5" customHeight="1" s="111">
      <c r="A5883" s="92">
        <f>IF(DATABASE!$X5881&lt;&gt;1,"",DATABASE!B5881)</f>
        <v/>
      </c>
      <c r="B5883" s="93">
        <f>IF(DATABASE!$X5881&lt;&gt;1,"",DATABASE!M5881)</f>
        <v/>
      </c>
      <c r="C5883" s="94">
        <f>IF(DATABASE!$X5881&lt;&gt;1,"",DATABASE!A5881)</f>
        <v/>
      </c>
      <c r="D5883" s="94">
        <f>IF(DATABASE!$X5881&lt;&gt;1,"",DATABASE!P5881)</f>
        <v/>
      </c>
      <c r="E5883" s="94">
        <f>IF(DATABASE!$X5881&lt;&gt;1,"",DATABASE!L5881)</f>
        <v/>
      </c>
      <c r="F5883" s="94">
        <f>IF(DATABASE!$X5881&lt;&gt;1,"",DATABASE!Q5881)</f>
        <v/>
      </c>
      <c r="G5883" s="94">
        <f>IF(DATABASE!$X5881&lt;&gt;1,"",DATABASE!C5881)</f>
        <v/>
      </c>
      <c r="H5883" s="94">
        <f>IF(DATABASE!$X5881&lt;&gt;1,"",DATABASE!D5881)</f>
        <v/>
      </c>
      <c r="I5883" s="93">
        <f>IF(DATABASE!$X5881&lt;&gt;1,"",DATABASE!S5881)</f>
        <v/>
      </c>
    </row>
    <row r="5884" ht="16.5" customHeight="1" s="111">
      <c r="A5884" s="92">
        <f>IF(DATABASE!$X5882&lt;&gt;1,"",DATABASE!B5882)</f>
        <v/>
      </c>
      <c r="B5884" s="93">
        <f>IF(DATABASE!$X5882&lt;&gt;1,"",DATABASE!M5882)</f>
        <v/>
      </c>
      <c r="C5884" s="94">
        <f>IF(DATABASE!$X5882&lt;&gt;1,"",DATABASE!A5882)</f>
        <v/>
      </c>
      <c r="D5884" s="94">
        <f>IF(DATABASE!$X5882&lt;&gt;1,"",DATABASE!P5882)</f>
        <v/>
      </c>
      <c r="E5884" s="94">
        <f>IF(DATABASE!$X5882&lt;&gt;1,"",DATABASE!L5882)</f>
        <v/>
      </c>
      <c r="F5884" s="94">
        <f>IF(DATABASE!$X5882&lt;&gt;1,"",DATABASE!Q5882)</f>
        <v/>
      </c>
      <c r="G5884" s="94">
        <f>IF(DATABASE!$X5882&lt;&gt;1,"",DATABASE!C5882)</f>
        <v/>
      </c>
      <c r="H5884" s="94">
        <f>IF(DATABASE!$X5882&lt;&gt;1,"",DATABASE!D5882)</f>
        <v/>
      </c>
      <c r="I5884" s="93">
        <f>IF(DATABASE!$X5882&lt;&gt;1,"",DATABASE!S5882)</f>
        <v/>
      </c>
    </row>
    <row r="5885" ht="16.5" customHeight="1" s="111">
      <c r="A5885" s="92">
        <f>IF(DATABASE!$X5883&lt;&gt;1,"",DATABASE!B5883)</f>
        <v/>
      </c>
      <c r="B5885" s="93">
        <f>IF(DATABASE!$X5883&lt;&gt;1,"",DATABASE!M5883)</f>
        <v/>
      </c>
      <c r="C5885" s="94">
        <f>IF(DATABASE!$X5883&lt;&gt;1,"",DATABASE!A5883)</f>
        <v/>
      </c>
      <c r="D5885" s="94">
        <f>IF(DATABASE!$X5883&lt;&gt;1,"",DATABASE!P5883)</f>
        <v/>
      </c>
      <c r="E5885" s="94">
        <f>IF(DATABASE!$X5883&lt;&gt;1,"",DATABASE!L5883)</f>
        <v/>
      </c>
      <c r="F5885" s="94">
        <f>IF(DATABASE!$X5883&lt;&gt;1,"",DATABASE!Q5883)</f>
        <v/>
      </c>
      <c r="G5885" s="94">
        <f>IF(DATABASE!$X5883&lt;&gt;1,"",DATABASE!C5883)</f>
        <v/>
      </c>
      <c r="H5885" s="94">
        <f>IF(DATABASE!$X5883&lt;&gt;1,"",DATABASE!D5883)</f>
        <v/>
      </c>
      <c r="I5885" s="93">
        <f>IF(DATABASE!$X5883&lt;&gt;1,"",DATABASE!S5883)</f>
        <v/>
      </c>
    </row>
    <row r="5886" ht="16.5" customHeight="1" s="111">
      <c r="A5886" s="92">
        <f>IF(DATABASE!$X5884&lt;&gt;1,"",DATABASE!B5884)</f>
        <v/>
      </c>
      <c r="B5886" s="93">
        <f>IF(DATABASE!$X5884&lt;&gt;1,"",DATABASE!M5884)</f>
        <v/>
      </c>
      <c r="C5886" s="94">
        <f>IF(DATABASE!$X5884&lt;&gt;1,"",DATABASE!A5884)</f>
        <v/>
      </c>
      <c r="D5886" s="94">
        <f>IF(DATABASE!$X5884&lt;&gt;1,"",DATABASE!P5884)</f>
        <v/>
      </c>
      <c r="E5886" s="94">
        <f>IF(DATABASE!$X5884&lt;&gt;1,"",DATABASE!L5884)</f>
        <v/>
      </c>
      <c r="F5886" s="94">
        <f>IF(DATABASE!$X5884&lt;&gt;1,"",DATABASE!Q5884)</f>
        <v/>
      </c>
      <c r="G5886" s="94">
        <f>IF(DATABASE!$X5884&lt;&gt;1,"",DATABASE!C5884)</f>
        <v/>
      </c>
      <c r="H5886" s="94">
        <f>IF(DATABASE!$X5884&lt;&gt;1,"",DATABASE!D5884)</f>
        <v/>
      </c>
      <c r="I5886" s="93">
        <f>IF(DATABASE!$X5884&lt;&gt;1,"",DATABASE!S5884)</f>
        <v/>
      </c>
    </row>
    <row r="5887" ht="16.5" customHeight="1" s="111">
      <c r="A5887" s="92">
        <f>IF(DATABASE!$X5885&lt;&gt;1,"",DATABASE!B5885)</f>
        <v/>
      </c>
      <c r="B5887" s="93">
        <f>IF(DATABASE!$X5885&lt;&gt;1,"",DATABASE!M5885)</f>
        <v/>
      </c>
      <c r="C5887" s="94">
        <f>IF(DATABASE!$X5885&lt;&gt;1,"",DATABASE!A5885)</f>
        <v/>
      </c>
      <c r="D5887" s="94">
        <f>IF(DATABASE!$X5885&lt;&gt;1,"",DATABASE!P5885)</f>
        <v/>
      </c>
      <c r="E5887" s="94">
        <f>IF(DATABASE!$X5885&lt;&gt;1,"",DATABASE!L5885)</f>
        <v/>
      </c>
      <c r="F5887" s="94">
        <f>IF(DATABASE!$X5885&lt;&gt;1,"",DATABASE!Q5885)</f>
        <v/>
      </c>
      <c r="G5887" s="94">
        <f>IF(DATABASE!$X5885&lt;&gt;1,"",DATABASE!C5885)</f>
        <v/>
      </c>
      <c r="H5887" s="94">
        <f>IF(DATABASE!$X5885&lt;&gt;1,"",DATABASE!D5885)</f>
        <v/>
      </c>
      <c r="I5887" s="93">
        <f>IF(DATABASE!$X5885&lt;&gt;1,"",DATABASE!S5885)</f>
        <v/>
      </c>
    </row>
    <row r="5888" ht="16.5" customHeight="1" s="111">
      <c r="A5888" s="92">
        <f>IF(DATABASE!$X5886&lt;&gt;1,"",DATABASE!B5886)</f>
        <v/>
      </c>
      <c r="B5888" s="93">
        <f>IF(DATABASE!$X5886&lt;&gt;1,"",DATABASE!M5886)</f>
        <v/>
      </c>
      <c r="C5888" s="94">
        <f>IF(DATABASE!$X5886&lt;&gt;1,"",DATABASE!A5886)</f>
        <v/>
      </c>
      <c r="D5888" s="94">
        <f>IF(DATABASE!$X5886&lt;&gt;1,"",DATABASE!P5886)</f>
        <v/>
      </c>
      <c r="E5888" s="94">
        <f>IF(DATABASE!$X5886&lt;&gt;1,"",DATABASE!L5886)</f>
        <v/>
      </c>
      <c r="F5888" s="94">
        <f>IF(DATABASE!$X5886&lt;&gt;1,"",DATABASE!Q5886)</f>
        <v/>
      </c>
      <c r="G5888" s="94">
        <f>IF(DATABASE!$X5886&lt;&gt;1,"",DATABASE!C5886)</f>
        <v/>
      </c>
      <c r="H5888" s="94">
        <f>IF(DATABASE!$X5886&lt;&gt;1,"",DATABASE!D5886)</f>
        <v/>
      </c>
      <c r="I5888" s="93">
        <f>IF(DATABASE!$X5886&lt;&gt;1,"",DATABASE!S5886)</f>
        <v/>
      </c>
    </row>
    <row r="5889" ht="16.5" customHeight="1" s="111">
      <c r="A5889" s="92">
        <f>IF(DATABASE!$X5887&lt;&gt;1,"",DATABASE!B5887)</f>
        <v/>
      </c>
      <c r="B5889" s="93">
        <f>IF(DATABASE!$X5887&lt;&gt;1,"",DATABASE!M5887)</f>
        <v/>
      </c>
      <c r="C5889" s="94">
        <f>IF(DATABASE!$X5887&lt;&gt;1,"",DATABASE!A5887)</f>
        <v/>
      </c>
      <c r="D5889" s="94">
        <f>IF(DATABASE!$X5887&lt;&gt;1,"",DATABASE!P5887)</f>
        <v/>
      </c>
      <c r="E5889" s="94">
        <f>IF(DATABASE!$X5887&lt;&gt;1,"",DATABASE!L5887)</f>
        <v/>
      </c>
      <c r="F5889" s="94">
        <f>IF(DATABASE!$X5887&lt;&gt;1,"",DATABASE!Q5887)</f>
        <v/>
      </c>
      <c r="G5889" s="94">
        <f>IF(DATABASE!$X5887&lt;&gt;1,"",DATABASE!C5887)</f>
        <v/>
      </c>
      <c r="H5889" s="94">
        <f>IF(DATABASE!$X5887&lt;&gt;1,"",DATABASE!D5887)</f>
        <v/>
      </c>
      <c r="I5889" s="93">
        <f>IF(DATABASE!$X5887&lt;&gt;1,"",DATABASE!S5887)</f>
        <v/>
      </c>
    </row>
    <row r="5890" ht="16.5" customHeight="1" s="111">
      <c r="A5890" s="92">
        <f>IF(DATABASE!$X5888&lt;&gt;1,"",DATABASE!B5888)</f>
        <v/>
      </c>
      <c r="B5890" s="93">
        <f>IF(DATABASE!$X5888&lt;&gt;1,"",DATABASE!M5888)</f>
        <v/>
      </c>
      <c r="C5890" s="94">
        <f>IF(DATABASE!$X5888&lt;&gt;1,"",DATABASE!A5888)</f>
        <v/>
      </c>
      <c r="D5890" s="94">
        <f>IF(DATABASE!$X5888&lt;&gt;1,"",DATABASE!P5888)</f>
        <v/>
      </c>
      <c r="E5890" s="94">
        <f>IF(DATABASE!$X5888&lt;&gt;1,"",DATABASE!L5888)</f>
        <v/>
      </c>
      <c r="F5890" s="94">
        <f>IF(DATABASE!$X5888&lt;&gt;1,"",DATABASE!Q5888)</f>
        <v/>
      </c>
      <c r="G5890" s="94">
        <f>IF(DATABASE!$X5888&lt;&gt;1,"",DATABASE!C5888)</f>
        <v/>
      </c>
      <c r="H5890" s="94">
        <f>IF(DATABASE!$X5888&lt;&gt;1,"",DATABASE!D5888)</f>
        <v/>
      </c>
      <c r="I5890" s="93">
        <f>IF(DATABASE!$X5888&lt;&gt;1,"",DATABASE!S5888)</f>
        <v/>
      </c>
    </row>
    <row r="5891" ht="16.5" customHeight="1" s="111">
      <c r="A5891" s="92">
        <f>IF(DATABASE!$X5889&lt;&gt;1,"",DATABASE!B5889)</f>
        <v/>
      </c>
      <c r="B5891" s="93">
        <f>IF(DATABASE!$X5889&lt;&gt;1,"",DATABASE!M5889)</f>
        <v/>
      </c>
      <c r="C5891" s="94">
        <f>IF(DATABASE!$X5889&lt;&gt;1,"",DATABASE!A5889)</f>
        <v/>
      </c>
      <c r="D5891" s="94">
        <f>IF(DATABASE!$X5889&lt;&gt;1,"",DATABASE!P5889)</f>
        <v/>
      </c>
      <c r="E5891" s="94">
        <f>IF(DATABASE!$X5889&lt;&gt;1,"",DATABASE!L5889)</f>
        <v/>
      </c>
      <c r="F5891" s="94">
        <f>IF(DATABASE!$X5889&lt;&gt;1,"",DATABASE!Q5889)</f>
        <v/>
      </c>
      <c r="G5891" s="94">
        <f>IF(DATABASE!$X5889&lt;&gt;1,"",DATABASE!C5889)</f>
        <v/>
      </c>
      <c r="H5891" s="94">
        <f>IF(DATABASE!$X5889&lt;&gt;1,"",DATABASE!D5889)</f>
        <v/>
      </c>
      <c r="I5891" s="93">
        <f>IF(DATABASE!$X5889&lt;&gt;1,"",DATABASE!S5889)</f>
        <v/>
      </c>
    </row>
    <row r="5892" ht="16.5" customHeight="1" s="111">
      <c r="A5892" s="92">
        <f>IF(DATABASE!$X5890&lt;&gt;1,"",DATABASE!B5890)</f>
        <v/>
      </c>
      <c r="B5892" s="93">
        <f>IF(DATABASE!$X5890&lt;&gt;1,"",DATABASE!M5890)</f>
        <v/>
      </c>
      <c r="C5892" s="94">
        <f>IF(DATABASE!$X5890&lt;&gt;1,"",DATABASE!A5890)</f>
        <v/>
      </c>
      <c r="D5892" s="94">
        <f>IF(DATABASE!$X5890&lt;&gt;1,"",DATABASE!P5890)</f>
        <v/>
      </c>
      <c r="E5892" s="94">
        <f>IF(DATABASE!$X5890&lt;&gt;1,"",DATABASE!L5890)</f>
        <v/>
      </c>
      <c r="F5892" s="94">
        <f>IF(DATABASE!$X5890&lt;&gt;1,"",DATABASE!Q5890)</f>
        <v/>
      </c>
      <c r="G5892" s="94">
        <f>IF(DATABASE!$X5890&lt;&gt;1,"",DATABASE!C5890)</f>
        <v/>
      </c>
      <c r="H5892" s="94">
        <f>IF(DATABASE!$X5890&lt;&gt;1,"",DATABASE!D5890)</f>
        <v/>
      </c>
      <c r="I5892" s="93">
        <f>IF(DATABASE!$X5890&lt;&gt;1,"",DATABASE!S5890)</f>
        <v/>
      </c>
    </row>
    <row r="5893" ht="16.5" customHeight="1" s="111">
      <c r="A5893" s="92">
        <f>IF(DATABASE!$X5891&lt;&gt;1,"",DATABASE!B5891)</f>
        <v/>
      </c>
      <c r="B5893" s="93">
        <f>IF(DATABASE!$X5891&lt;&gt;1,"",DATABASE!M5891)</f>
        <v/>
      </c>
      <c r="C5893" s="94">
        <f>IF(DATABASE!$X5891&lt;&gt;1,"",DATABASE!A5891)</f>
        <v/>
      </c>
      <c r="D5893" s="94">
        <f>IF(DATABASE!$X5891&lt;&gt;1,"",DATABASE!P5891)</f>
        <v/>
      </c>
      <c r="E5893" s="94">
        <f>IF(DATABASE!$X5891&lt;&gt;1,"",DATABASE!L5891)</f>
        <v/>
      </c>
      <c r="F5893" s="94">
        <f>IF(DATABASE!$X5891&lt;&gt;1,"",DATABASE!Q5891)</f>
        <v/>
      </c>
      <c r="G5893" s="94">
        <f>IF(DATABASE!$X5891&lt;&gt;1,"",DATABASE!C5891)</f>
        <v/>
      </c>
      <c r="H5893" s="94">
        <f>IF(DATABASE!$X5891&lt;&gt;1,"",DATABASE!D5891)</f>
        <v/>
      </c>
      <c r="I5893" s="93">
        <f>IF(DATABASE!$X5891&lt;&gt;1,"",DATABASE!S5891)</f>
        <v/>
      </c>
    </row>
    <row r="5894" ht="16.5" customHeight="1" s="111">
      <c r="A5894" s="92">
        <f>IF(DATABASE!$X5892&lt;&gt;1,"",DATABASE!B5892)</f>
        <v/>
      </c>
      <c r="B5894" s="93">
        <f>IF(DATABASE!$X5892&lt;&gt;1,"",DATABASE!M5892)</f>
        <v/>
      </c>
      <c r="C5894" s="94">
        <f>IF(DATABASE!$X5892&lt;&gt;1,"",DATABASE!A5892)</f>
        <v/>
      </c>
      <c r="D5894" s="94">
        <f>IF(DATABASE!$X5892&lt;&gt;1,"",DATABASE!P5892)</f>
        <v/>
      </c>
      <c r="E5894" s="94">
        <f>IF(DATABASE!$X5892&lt;&gt;1,"",DATABASE!L5892)</f>
        <v/>
      </c>
      <c r="F5894" s="94">
        <f>IF(DATABASE!$X5892&lt;&gt;1,"",DATABASE!Q5892)</f>
        <v/>
      </c>
      <c r="G5894" s="94">
        <f>IF(DATABASE!$X5892&lt;&gt;1,"",DATABASE!C5892)</f>
        <v/>
      </c>
      <c r="H5894" s="94">
        <f>IF(DATABASE!$X5892&lt;&gt;1,"",DATABASE!D5892)</f>
        <v/>
      </c>
      <c r="I5894" s="93">
        <f>IF(DATABASE!$X5892&lt;&gt;1,"",DATABASE!S5892)</f>
        <v/>
      </c>
    </row>
    <row r="5895" ht="16.5" customHeight="1" s="111">
      <c r="A5895" s="92">
        <f>IF(DATABASE!$X5893&lt;&gt;1,"",DATABASE!B5893)</f>
        <v/>
      </c>
      <c r="B5895" s="93">
        <f>IF(DATABASE!$X5893&lt;&gt;1,"",DATABASE!M5893)</f>
        <v/>
      </c>
      <c r="C5895" s="94">
        <f>IF(DATABASE!$X5893&lt;&gt;1,"",DATABASE!A5893)</f>
        <v/>
      </c>
      <c r="D5895" s="94">
        <f>IF(DATABASE!$X5893&lt;&gt;1,"",DATABASE!P5893)</f>
        <v/>
      </c>
      <c r="E5895" s="94">
        <f>IF(DATABASE!$X5893&lt;&gt;1,"",DATABASE!L5893)</f>
        <v/>
      </c>
      <c r="F5895" s="94">
        <f>IF(DATABASE!$X5893&lt;&gt;1,"",DATABASE!Q5893)</f>
        <v/>
      </c>
      <c r="G5895" s="94">
        <f>IF(DATABASE!$X5893&lt;&gt;1,"",DATABASE!C5893)</f>
        <v/>
      </c>
      <c r="H5895" s="94">
        <f>IF(DATABASE!$X5893&lt;&gt;1,"",DATABASE!D5893)</f>
        <v/>
      </c>
      <c r="I5895" s="93">
        <f>IF(DATABASE!$X5893&lt;&gt;1,"",DATABASE!S5893)</f>
        <v/>
      </c>
    </row>
    <row r="5896" ht="16.5" customHeight="1" s="111">
      <c r="A5896" s="92">
        <f>IF(DATABASE!$X5894&lt;&gt;1,"",DATABASE!B5894)</f>
        <v/>
      </c>
      <c r="B5896" s="93">
        <f>IF(DATABASE!$X5894&lt;&gt;1,"",DATABASE!M5894)</f>
        <v/>
      </c>
      <c r="C5896" s="94">
        <f>IF(DATABASE!$X5894&lt;&gt;1,"",DATABASE!A5894)</f>
        <v/>
      </c>
      <c r="D5896" s="94">
        <f>IF(DATABASE!$X5894&lt;&gt;1,"",DATABASE!P5894)</f>
        <v/>
      </c>
      <c r="E5896" s="94">
        <f>IF(DATABASE!$X5894&lt;&gt;1,"",DATABASE!L5894)</f>
        <v/>
      </c>
      <c r="F5896" s="94">
        <f>IF(DATABASE!$X5894&lt;&gt;1,"",DATABASE!Q5894)</f>
        <v/>
      </c>
      <c r="G5896" s="94">
        <f>IF(DATABASE!$X5894&lt;&gt;1,"",DATABASE!C5894)</f>
        <v/>
      </c>
      <c r="H5896" s="94">
        <f>IF(DATABASE!$X5894&lt;&gt;1,"",DATABASE!D5894)</f>
        <v/>
      </c>
      <c r="I5896" s="93">
        <f>IF(DATABASE!$X5894&lt;&gt;1,"",DATABASE!S5894)</f>
        <v/>
      </c>
    </row>
    <row r="5897" ht="16.5" customHeight="1" s="111">
      <c r="A5897" s="92">
        <f>IF(DATABASE!$X5895&lt;&gt;1,"",DATABASE!B5895)</f>
        <v/>
      </c>
      <c r="B5897" s="93">
        <f>IF(DATABASE!$X5895&lt;&gt;1,"",DATABASE!M5895)</f>
        <v/>
      </c>
      <c r="C5897" s="94">
        <f>IF(DATABASE!$X5895&lt;&gt;1,"",DATABASE!A5895)</f>
        <v/>
      </c>
      <c r="D5897" s="94">
        <f>IF(DATABASE!$X5895&lt;&gt;1,"",DATABASE!P5895)</f>
        <v/>
      </c>
      <c r="E5897" s="94">
        <f>IF(DATABASE!$X5895&lt;&gt;1,"",DATABASE!L5895)</f>
        <v/>
      </c>
      <c r="F5897" s="94">
        <f>IF(DATABASE!$X5895&lt;&gt;1,"",DATABASE!Q5895)</f>
        <v/>
      </c>
      <c r="G5897" s="94">
        <f>IF(DATABASE!$X5895&lt;&gt;1,"",DATABASE!C5895)</f>
        <v/>
      </c>
      <c r="H5897" s="94">
        <f>IF(DATABASE!$X5895&lt;&gt;1,"",DATABASE!D5895)</f>
        <v/>
      </c>
      <c r="I5897" s="93">
        <f>IF(DATABASE!$X5895&lt;&gt;1,"",DATABASE!S5895)</f>
        <v/>
      </c>
    </row>
    <row r="5898" ht="16.5" customHeight="1" s="111">
      <c r="A5898" s="92">
        <f>IF(DATABASE!$X5896&lt;&gt;1,"",DATABASE!B5896)</f>
        <v/>
      </c>
      <c r="B5898" s="93">
        <f>IF(DATABASE!$X5896&lt;&gt;1,"",DATABASE!M5896)</f>
        <v/>
      </c>
      <c r="C5898" s="94">
        <f>IF(DATABASE!$X5896&lt;&gt;1,"",DATABASE!A5896)</f>
        <v/>
      </c>
      <c r="D5898" s="94">
        <f>IF(DATABASE!$X5896&lt;&gt;1,"",DATABASE!P5896)</f>
        <v/>
      </c>
      <c r="E5898" s="94">
        <f>IF(DATABASE!$X5896&lt;&gt;1,"",DATABASE!L5896)</f>
        <v/>
      </c>
      <c r="F5898" s="94">
        <f>IF(DATABASE!$X5896&lt;&gt;1,"",DATABASE!Q5896)</f>
        <v/>
      </c>
      <c r="G5898" s="94">
        <f>IF(DATABASE!$X5896&lt;&gt;1,"",DATABASE!C5896)</f>
        <v/>
      </c>
      <c r="H5898" s="94">
        <f>IF(DATABASE!$X5896&lt;&gt;1,"",DATABASE!D5896)</f>
        <v/>
      </c>
      <c r="I5898" s="93">
        <f>IF(DATABASE!$X5896&lt;&gt;1,"",DATABASE!S5896)</f>
        <v/>
      </c>
    </row>
    <row r="5899" ht="16.5" customHeight="1" s="111">
      <c r="A5899" s="92">
        <f>IF(DATABASE!$X5897&lt;&gt;1,"",DATABASE!B5897)</f>
        <v/>
      </c>
      <c r="B5899" s="93">
        <f>IF(DATABASE!$X5897&lt;&gt;1,"",DATABASE!M5897)</f>
        <v/>
      </c>
      <c r="C5899" s="94">
        <f>IF(DATABASE!$X5897&lt;&gt;1,"",DATABASE!A5897)</f>
        <v/>
      </c>
      <c r="D5899" s="94">
        <f>IF(DATABASE!$X5897&lt;&gt;1,"",DATABASE!P5897)</f>
        <v/>
      </c>
      <c r="E5899" s="94">
        <f>IF(DATABASE!$X5897&lt;&gt;1,"",DATABASE!L5897)</f>
        <v/>
      </c>
      <c r="F5899" s="94">
        <f>IF(DATABASE!$X5897&lt;&gt;1,"",DATABASE!Q5897)</f>
        <v/>
      </c>
      <c r="G5899" s="94">
        <f>IF(DATABASE!$X5897&lt;&gt;1,"",DATABASE!C5897)</f>
        <v/>
      </c>
      <c r="H5899" s="94">
        <f>IF(DATABASE!$X5897&lt;&gt;1,"",DATABASE!D5897)</f>
        <v/>
      </c>
      <c r="I5899" s="93">
        <f>IF(DATABASE!$X5897&lt;&gt;1,"",DATABASE!S5897)</f>
        <v/>
      </c>
    </row>
    <row r="5900" ht="16.5" customHeight="1" s="111">
      <c r="A5900" s="92">
        <f>IF(DATABASE!$X5898&lt;&gt;1,"",DATABASE!B5898)</f>
        <v/>
      </c>
      <c r="B5900" s="93">
        <f>IF(DATABASE!$X5898&lt;&gt;1,"",DATABASE!M5898)</f>
        <v/>
      </c>
      <c r="C5900" s="94">
        <f>IF(DATABASE!$X5898&lt;&gt;1,"",DATABASE!A5898)</f>
        <v/>
      </c>
      <c r="D5900" s="94">
        <f>IF(DATABASE!$X5898&lt;&gt;1,"",DATABASE!P5898)</f>
        <v/>
      </c>
      <c r="E5900" s="94">
        <f>IF(DATABASE!$X5898&lt;&gt;1,"",DATABASE!L5898)</f>
        <v/>
      </c>
      <c r="F5900" s="94">
        <f>IF(DATABASE!$X5898&lt;&gt;1,"",DATABASE!Q5898)</f>
        <v/>
      </c>
      <c r="G5900" s="94">
        <f>IF(DATABASE!$X5898&lt;&gt;1,"",DATABASE!C5898)</f>
        <v/>
      </c>
      <c r="H5900" s="94">
        <f>IF(DATABASE!$X5898&lt;&gt;1,"",DATABASE!D5898)</f>
        <v/>
      </c>
      <c r="I5900" s="93">
        <f>IF(DATABASE!$X5898&lt;&gt;1,"",DATABASE!S5898)</f>
        <v/>
      </c>
    </row>
    <row r="5901" ht="16.5" customHeight="1" s="111">
      <c r="A5901" s="92">
        <f>IF(DATABASE!$X5899&lt;&gt;1,"",DATABASE!B5899)</f>
        <v/>
      </c>
      <c r="B5901" s="93">
        <f>IF(DATABASE!$X5899&lt;&gt;1,"",DATABASE!M5899)</f>
        <v/>
      </c>
      <c r="C5901" s="94">
        <f>IF(DATABASE!$X5899&lt;&gt;1,"",DATABASE!A5899)</f>
        <v/>
      </c>
      <c r="D5901" s="94">
        <f>IF(DATABASE!$X5899&lt;&gt;1,"",DATABASE!P5899)</f>
        <v/>
      </c>
      <c r="E5901" s="94">
        <f>IF(DATABASE!$X5899&lt;&gt;1,"",DATABASE!L5899)</f>
        <v/>
      </c>
      <c r="F5901" s="94">
        <f>IF(DATABASE!$X5899&lt;&gt;1,"",DATABASE!Q5899)</f>
        <v/>
      </c>
      <c r="G5901" s="94">
        <f>IF(DATABASE!$X5899&lt;&gt;1,"",DATABASE!C5899)</f>
        <v/>
      </c>
      <c r="H5901" s="94">
        <f>IF(DATABASE!$X5899&lt;&gt;1,"",DATABASE!D5899)</f>
        <v/>
      </c>
      <c r="I5901" s="93">
        <f>IF(DATABASE!$X5899&lt;&gt;1,"",DATABASE!S5899)</f>
        <v/>
      </c>
    </row>
    <row r="5902" ht="16.5" customHeight="1" s="111">
      <c r="A5902" s="92">
        <f>IF(DATABASE!$X5900&lt;&gt;1,"",DATABASE!B5900)</f>
        <v/>
      </c>
      <c r="B5902" s="93">
        <f>IF(DATABASE!$X5900&lt;&gt;1,"",DATABASE!M5900)</f>
        <v/>
      </c>
      <c r="C5902" s="94">
        <f>IF(DATABASE!$X5900&lt;&gt;1,"",DATABASE!A5900)</f>
        <v/>
      </c>
      <c r="D5902" s="94">
        <f>IF(DATABASE!$X5900&lt;&gt;1,"",DATABASE!P5900)</f>
        <v/>
      </c>
      <c r="E5902" s="94">
        <f>IF(DATABASE!$X5900&lt;&gt;1,"",DATABASE!L5900)</f>
        <v/>
      </c>
      <c r="F5902" s="94">
        <f>IF(DATABASE!$X5900&lt;&gt;1,"",DATABASE!Q5900)</f>
        <v/>
      </c>
      <c r="G5902" s="94">
        <f>IF(DATABASE!$X5900&lt;&gt;1,"",DATABASE!C5900)</f>
        <v/>
      </c>
      <c r="H5902" s="94">
        <f>IF(DATABASE!$X5900&lt;&gt;1,"",DATABASE!D5900)</f>
        <v/>
      </c>
      <c r="I5902" s="93">
        <f>IF(DATABASE!$X5900&lt;&gt;1,"",DATABASE!S5900)</f>
        <v/>
      </c>
    </row>
    <row r="5903" ht="16.5" customHeight="1" s="111">
      <c r="A5903" s="92">
        <f>IF(DATABASE!$X5901&lt;&gt;1,"",DATABASE!B5901)</f>
        <v/>
      </c>
      <c r="B5903" s="93">
        <f>IF(DATABASE!$X5901&lt;&gt;1,"",DATABASE!M5901)</f>
        <v/>
      </c>
      <c r="C5903" s="94">
        <f>IF(DATABASE!$X5901&lt;&gt;1,"",DATABASE!A5901)</f>
        <v/>
      </c>
      <c r="D5903" s="94">
        <f>IF(DATABASE!$X5901&lt;&gt;1,"",DATABASE!P5901)</f>
        <v/>
      </c>
      <c r="E5903" s="94">
        <f>IF(DATABASE!$X5901&lt;&gt;1,"",DATABASE!L5901)</f>
        <v/>
      </c>
      <c r="F5903" s="94">
        <f>IF(DATABASE!$X5901&lt;&gt;1,"",DATABASE!Q5901)</f>
        <v/>
      </c>
      <c r="G5903" s="94">
        <f>IF(DATABASE!$X5901&lt;&gt;1,"",DATABASE!C5901)</f>
        <v/>
      </c>
      <c r="H5903" s="94">
        <f>IF(DATABASE!$X5901&lt;&gt;1,"",DATABASE!D5901)</f>
        <v/>
      </c>
      <c r="I5903" s="93">
        <f>IF(DATABASE!$X5901&lt;&gt;1,"",DATABASE!S5901)</f>
        <v/>
      </c>
    </row>
    <row r="5904" ht="16.5" customHeight="1" s="111">
      <c r="A5904" s="92">
        <f>IF(DATABASE!$X5902&lt;&gt;1,"",DATABASE!B5902)</f>
        <v/>
      </c>
      <c r="B5904" s="93">
        <f>IF(DATABASE!$X5902&lt;&gt;1,"",DATABASE!M5902)</f>
        <v/>
      </c>
      <c r="C5904" s="94">
        <f>IF(DATABASE!$X5902&lt;&gt;1,"",DATABASE!A5902)</f>
        <v/>
      </c>
      <c r="D5904" s="94">
        <f>IF(DATABASE!$X5902&lt;&gt;1,"",DATABASE!P5902)</f>
        <v/>
      </c>
      <c r="E5904" s="94">
        <f>IF(DATABASE!$X5902&lt;&gt;1,"",DATABASE!L5902)</f>
        <v/>
      </c>
      <c r="F5904" s="94">
        <f>IF(DATABASE!$X5902&lt;&gt;1,"",DATABASE!Q5902)</f>
        <v/>
      </c>
      <c r="G5904" s="94">
        <f>IF(DATABASE!$X5902&lt;&gt;1,"",DATABASE!C5902)</f>
        <v/>
      </c>
      <c r="H5904" s="94">
        <f>IF(DATABASE!$X5902&lt;&gt;1,"",DATABASE!D5902)</f>
        <v/>
      </c>
      <c r="I5904" s="93">
        <f>IF(DATABASE!$X5902&lt;&gt;1,"",DATABASE!S5902)</f>
        <v/>
      </c>
    </row>
    <row r="5905" ht="16.5" customHeight="1" s="111">
      <c r="A5905" s="92">
        <f>IF(DATABASE!$X5903&lt;&gt;1,"",DATABASE!B5903)</f>
        <v/>
      </c>
      <c r="B5905" s="93">
        <f>IF(DATABASE!$X5903&lt;&gt;1,"",DATABASE!M5903)</f>
        <v/>
      </c>
      <c r="C5905" s="94">
        <f>IF(DATABASE!$X5903&lt;&gt;1,"",DATABASE!A5903)</f>
        <v/>
      </c>
      <c r="D5905" s="94">
        <f>IF(DATABASE!$X5903&lt;&gt;1,"",DATABASE!P5903)</f>
        <v/>
      </c>
      <c r="E5905" s="94">
        <f>IF(DATABASE!$X5903&lt;&gt;1,"",DATABASE!L5903)</f>
        <v/>
      </c>
      <c r="F5905" s="94">
        <f>IF(DATABASE!$X5903&lt;&gt;1,"",DATABASE!Q5903)</f>
        <v/>
      </c>
      <c r="G5905" s="94">
        <f>IF(DATABASE!$X5903&lt;&gt;1,"",DATABASE!C5903)</f>
        <v/>
      </c>
      <c r="H5905" s="94">
        <f>IF(DATABASE!$X5903&lt;&gt;1,"",DATABASE!D5903)</f>
        <v/>
      </c>
      <c r="I5905" s="93">
        <f>IF(DATABASE!$X5903&lt;&gt;1,"",DATABASE!S5903)</f>
        <v/>
      </c>
    </row>
    <row r="5906" ht="16.5" customHeight="1" s="111">
      <c r="A5906" s="92">
        <f>IF(DATABASE!$X5904&lt;&gt;1,"",DATABASE!B5904)</f>
        <v/>
      </c>
      <c r="B5906" s="93">
        <f>IF(DATABASE!$X5904&lt;&gt;1,"",DATABASE!M5904)</f>
        <v/>
      </c>
      <c r="C5906" s="94">
        <f>IF(DATABASE!$X5904&lt;&gt;1,"",DATABASE!A5904)</f>
        <v/>
      </c>
      <c r="D5906" s="94">
        <f>IF(DATABASE!$X5904&lt;&gt;1,"",DATABASE!P5904)</f>
        <v/>
      </c>
      <c r="E5906" s="94">
        <f>IF(DATABASE!$X5904&lt;&gt;1,"",DATABASE!L5904)</f>
        <v/>
      </c>
      <c r="F5906" s="94">
        <f>IF(DATABASE!$X5904&lt;&gt;1,"",DATABASE!Q5904)</f>
        <v/>
      </c>
      <c r="G5906" s="94">
        <f>IF(DATABASE!$X5904&lt;&gt;1,"",DATABASE!C5904)</f>
        <v/>
      </c>
      <c r="H5906" s="94">
        <f>IF(DATABASE!$X5904&lt;&gt;1,"",DATABASE!D5904)</f>
        <v/>
      </c>
      <c r="I5906" s="93">
        <f>IF(DATABASE!$X5904&lt;&gt;1,"",DATABASE!S5904)</f>
        <v/>
      </c>
    </row>
    <row r="5907" ht="16.5" customHeight="1" s="111">
      <c r="A5907" s="92">
        <f>IF(DATABASE!$X5905&lt;&gt;1,"",DATABASE!B5905)</f>
        <v/>
      </c>
      <c r="B5907" s="93">
        <f>IF(DATABASE!$X5905&lt;&gt;1,"",DATABASE!M5905)</f>
        <v/>
      </c>
      <c r="C5907" s="94">
        <f>IF(DATABASE!$X5905&lt;&gt;1,"",DATABASE!A5905)</f>
        <v/>
      </c>
      <c r="D5907" s="94">
        <f>IF(DATABASE!$X5905&lt;&gt;1,"",DATABASE!P5905)</f>
        <v/>
      </c>
      <c r="E5907" s="94">
        <f>IF(DATABASE!$X5905&lt;&gt;1,"",DATABASE!L5905)</f>
        <v/>
      </c>
      <c r="F5907" s="94">
        <f>IF(DATABASE!$X5905&lt;&gt;1,"",DATABASE!Q5905)</f>
        <v/>
      </c>
      <c r="G5907" s="94">
        <f>IF(DATABASE!$X5905&lt;&gt;1,"",DATABASE!C5905)</f>
        <v/>
      </c>
      <c r="H5907" s="94">
        <f>IF(DATABASE!$X5905&lt;&gt;1,"",DATABASE!D5905)</f>
        <v/>
      </c>
      <c r="I5907" s="93">
        <f>IF(DATABASE!$X5905&lt;&gt;1,"",DATABASE!S5905)</f>
        <v/>
      </c>
    </row>
    <row r="5908" ht="16.5" customHeight="1" s="111">
      <c r="A5908" s="92">
        <f>IF(DATABASE!$X5906&lt;&gt;1,"",DATABASE!B5906)</f>
        <v/>
      </c>
      <c r="B5908" s="93">
        <f>IF(DATABASE!$X5906&lt;&gt;1,"",DATABASE!M5906)</f>
        <v/>
      </c>
      <c r="C5908" s="94">
        <f>IF(DATABASE!$X5906&lt;&gt;1,"",DATABASE!A5906)</f>
        <v/>
      </c>
      <c r="D5908" s="94">
        <f>IF(DATABASE!$X5906&lt;&gt;1,"",DATABASE!P5906)</f>
        <v/>
      </c>
      <c r="E5908" s="94">
        <f>IF(DATABASE!$X5906&lt;&gt;1,"",DATABASE!L5906)</f>
        <v/>
      </c>
      <c r="F5908" s="94">
        <f>IF(DATABASE!$X5906&lt;&gt;1,"",DATABASE!Q5906)</f>
        <v/>
      </c>
      <c r="G5908" s="94">
        <f>IF(DATABASE!$X5906&lt;&gt;1,"",DATABASE!C5906)</f>
        <v/>
      </c>
      <c r="H5908" s="94">
        <f>IF(DATABASE!$X5906&lt;&gt;1,"",DATABASE!D5906)</f>
        <v/>
      </c>
      <c r="I5908" s="93">
        <f>IF(DATABASE!$X5906&lt;&gt;1,"",DATABASE!S5906)</f>
        <v/>
      </c>
    </row>
    <row r="5909" ht="16.5" customHeight="1" s="111">
      <c r="A5909" s="92">
        <f>IF(DATABASE!$X5907&lt;&gt;1,"",DATABASE!B5907)</f>
        <v/>
      </c>
      <c r="B5909" s="93">
        <f>IF(DATABASE!$X5907&lt;&gt;1,"",DATABASE!M5907)</f>
        <v/>
      </c>
      <c r="C5909" s="94">
        <f>IF(DATABASE!$X5907&lt;&gt;1,"",DATABASE!A5907)</f>
        <v/>
      </c>
      <c r="D5909" s="94">
        <f>IF(DATABASE!$X5907&lt;&gt;1,"",DATABASE!P5907)</f>
        <v/>
      </c>
      <c r="E5909" s="94">
        <f>IF(DATABASE!$X5907&lt;&gt;1,"",DATABASE!L5907)</f>
        <v/>
      </c>
      <c r="F5909" s="94">
        <f>IF(DATABASE!$X5907&lt;&gt;1,"",DATABASE!Q5907)</f>
        <v/>
      </c>
      <c r="G5909" s="94">
        <f>IF(DATABASE!$X5907&lt;&gt;1,"",DATABASE!C5907)</f>
        <v/>
      </c>
      <c r="H5909" s="94">
        <f>IF(DATABASE!$X5907&lt;&gt;1,"",DATABASE!D5907)</f>
        <v/>
      </c>
      <c r="I5909" s="93">
        <f>IF(DATABASE!$X5907&lt;&gt;1,"",DATABASE!S5907)</f>
        <v/>
      </c>
    </row>
    <row r="5910" ht="16.5" customHeight="1" s="111">
      <c r="A5910" s="92">
        <f>IF(DATABASE!$X5908&lt;&gt;1,"",DATABASE!B5908)</f>
        <v/>
      </c>
      <c r="B5910" s="93">
        <f>IF(DATABASE!$X5908&lt;&gt;1,"",DATABASE!M5908)</f>
        <v/>
      </c>
      <c r="C5910" s="94">
        <f>IF(DATABASE!$X5908&lt;&gt;1,"",DATABASE!A5908)</f>
        <v/>
      </c>
      <c r="D5910" s="94">
        <f>IF(DATABASE!$X5908&lt;&gt;1,"",DATABASE!P5908)</f>
        <v/>
      </c>
      <c r="E5910" s="94">
        <f>IF(DATABASE!$X5908&lt;&gt;1,"",DATABASE!L5908)</f>
        <v/>
      </c>
      <c r="F5910" s="94">
        <f>IF(DATABASE!$X5908&lt;&gt;1,"",DATABASE!Q5908)</f>
        <v/>
      </c>
      <c r="G5910" s="94">
        <f>IF(DATABASE!$X5908&lt;&gt;1,"",DATABASE!C5908)</f>
        <v/>
      </c>
      <c r="H5910" s="94">
        <f>IF(DATABASE!$X5908&lt;&gt;1,"",DATABASE!D5908)</f>
        <v/>
      </c>
      <c r="I5910" s="93">
        <f>IF(DATABASE!$X5908&lt;&gt;1,"",DATABASE!S5908)</f>
        <v/>
      </c>
    </row>
    <row r="5911" ht="16.5" customHeight="1" s="111">
      <c r="A5911" s="92">
        <f>IF(DATABASE!$X5909&lt;&gt;1,"",DATABASE!B5909)</f>
        <v/>
      </c>
      <c r="B5911" s="93">
        <f>IF(DATABASE!$X5909&lt;&gt;1,"",DATABASE!M5909)</f>
        <v/>
      </c>
      <c r="C5911" s="94">
        <f>IF(DATABASE!$X5909&lt;&gt;1,"",DATABASE!A5909)</f>
        <v/>
      </c>
      <c r="D5911" s="94">
        <f>IF(DATABASE!$X5909&lt;&gt;1,"",DATABASE!P5909)</f>
        <v/>
      </c>
      <c r="E5911" s="94">
        <f>IF(DATABASE!$X5909&lt;&gt;1,"",DATABASE!L5909)</f>
        <v/>
      </c>
      <c r="F5911" s="94">
        <f>IF(DATABASE!$X5909&lt;&gt;1,"",DATABASE!Q5909)</f>
        <v/>
      </c>
      <c r="G5911" s="94">
        <f>IF(DATABASE!$X5909&lt;&gt;1,"",DATABASE!C5909)</f>
        <v/>
      </c>
      <c r="H5911" s="94">
        <f>IF(DATABASE!$X5909&lt;&gt;1,"",DATABASE!D5909)</f>
        <v/>
      </c>
      <c r="I5911" s="93">
        <f>IF(DATABASE!$X5909&lt;&gt;1,"",DATABASE!S5909)</f>
        <v/>
      </c>
    </row>
    <row r="5912" ht="16.5" customHeight="1" s="111">
      <c r="A5912" s="92">
        <f>IF(DATABASE!$X5910&lt;&gt;1,"",DATABASE!B5910)</f>
        <v/>
      </c>
      <c r="B5912" s="93">
        <f>IF(DATABASE!$X5910&lt;&gt;1,"",DATABASE!M5910)</f>
        <v/>
      </c>
      <c r="C5912" s="94">
        <f>IF(DATABASE!$X5910&lt;&gt;1,"",DATABASE!A5910)</f>
        <v/>
      </c>
      <c r="D5912" s="94">
        <f>IF(DATABASE!$X5910&lt;&gt;1,"",DATABASE!P5910)</f>
        <v/>
      </c>
      <c r="E5912" s="94">
        <f>IF(DATABASE!$X5910&lt;&gt;1,"",DATABASE!L5910)</f>
        <v/>
      </c>
      <c r="F5912" s="94">
        <f>IF(DATABASE!$X5910&lt;&gt;1,"",DATABASE!Q5910)</f>
        <v/>
      </c>
      <c r="G5912" s="94">
        <f>IF(DATABASE!$X5910&lt;&gt;1,"",DATABASE!C5910)</f>
        <v/>
      </c>
      <c r="H5912" s="94">
        <f>IF(DATABASE!$X5910&lt;&gt;1,"",DATABASE!D5910)</f>
        <v/>
      </c>
      <c r="I5912" s="93">
        <f>IF(DATABASE!$X5910&lt;&gt;1,"",DATABASE!S5910)</f>
        <v/>
      </c>
    </row>
    <row r="5913" ht="16.5" customHeight="1" s="111">
      <c r="A5913" s="92">
        <f>IF(DATABASE!$X5911&lt;&gt;1,"",DATABASE!B5911)</f>
        <v/>
      </c>
      <c r="B5913" s="93">
        <f>IF(DATABASE!$X5911&lt;&gt;1,"",DATABASE!M5911)</f>
        <v/>
      </c>
      <c r="C5913" s="94">
        <f>IF(DATABASE!$X5911&lt;&gt;1,"",DATABASE!A5911)</f>
        <v/>
      </c>
      <c r="D5913" s="94">
        <f>IF(DATABASE!$X5911&lt;&gt;1,"",DATABASE!P5911)</f>
        <v/>
      </c>
      <c r="E5913" s="94">
        <f>IF(DATABASE!$X5911&lt;&gt;1,"",DATABASE!L5911)</f>
        <v/>
      </c>
      <c r="F5913" s="94">
        <f>IF(DATABASE!$X5911&lt;&gt;1,"",DATABASE!Q5911)</f>
        <v/>
      </c>
      <c r="G5913" s="94">
        <f>IF(DATABASE!$X5911&lt;&gt;1,"",DATABASE!C5911)</f>
        <v/>
      </c>
      <c r="H5913" s="94">
        <f>IF(DATABASE!$X5911&lt;&gt;1,"",DATABASE!D5911)</f>
        <v/>
      </c>
      <c r="I5913" s="93">
        <f>IF(DATABASE!$X5911&lt;&gt;1,"",DATABASE!S5911)</f>
        <v/>
      </c>
    </row>
    <row r="5914" ht="16.5" customHeight="1" s="111">
      <c r="A5914" s="92">
        <f>IF(DATABASE!$X5912&lt;&gt;1,"",DATABASE!B5912)</f>
        <v/>
      </c>
      <c r="B5914" s="93">
        <f>IF(DATABASE!$X5912&lt;&gt;1,"",DATABASE!M5912)</f>
        <v/>
      </c>
      <c r="C5914" s="94">
        <f>IF(DATABASE!$X5912&lt;&gt;1,"",DATABASE!A5912)</f>
        <v/>
      </c>
      <c r="D5914" s="94">
        <f>IF(DATABASE!$X5912&lt;&gt;1,"",DATABASE!P5912)</f>
        <v/>
      </c>
      <c r="E5914" s="94">
        <f>IF(DATABASE!$X5912&lt;&gt;1,"",DATABASE!L5912)</f>
        <v/>
      </c>
      <c r="F5914" s="94">
        <f>IF(DATABASE!$X5912&lt;&gt;1,"",DATABASE!Q5912)</f>
        <v/>
      </c>
      <c r="G5914" s="94">
        <f>IF(DATABASE!$X5912&lt;&gt;1,"",DATABASE!C5912)</f>
        <v/>
      </c>
      <c r="H5914" s="94">
        <f>IF(DATABASE!$X5912&lt;&gt;1,"",DATABASE!D5912)</f>
        <v/>
      </c>
      <c r="I5914" s="93">
        <f>IF(DATABASE!$X5912&lt;&gt;1,"",DATABASE!S5912)</f>
        <v/>
      </c>
    </row>
    <row r="5915" ht="16.5" customHeight="1" s="111">
      <c r="A5915" s="92">
        <f>IF(DATABASE!$X5913&lt;&gt;1,"",DATABASE!B5913)</f>
        <v/>
      </c>
      <c r="B5915" s="93">
        <f>IF(DATABASE!$X5913&lt;&gt;1,"",DATABASE!M5913)</f>
        <v/>
      </c>
      <c r="C5915" s="94">
        <f>IF(DATABASE!$X5913&lt;&gt;1,"",DATABASE!A5913)</f>
        <v/>
      </c>
      <c r="D5915" s="94">
        <f>IF(DATABASE!$X5913&lt;&gt;1,"",DATABASE!P5913)</f>
        <v/>
      </c>
      <c r="E5915" s="94">
        <f>IF(DATABASE!$X5913&lt;&gt;1,"",DATABASE!L5913)</f>
        <v/>
      </c>
      <c r="F5915" s="94">
        <f>IF(DATABASE!$X5913&lt;&gt;1,"",DATABASE!Q5913)</f>
        <v/>
      </c>
      <c r="G5915" s="94">
        <f>IF(DATABASE!$X5913&lt;&gt;1,"",DATABASE!C5913)</f>
        <v/>
      </c>
      <c r="H5915" s="94">
        <f>IF(DATABASE!$X5913&lt;&gt;1,"",DATABASE!D5913)</f>
        <v/>
      </c>
      <c r="I5915" s="93">
        <f>IF(DATABASE!$X5913&lt;&gt;1,"",DATABASE!S5913)</f>
        <v/>
      </c>
    </row>
    <row r="5916" ht="16.5" customHeight="1" s="111">
      <c r="A5916" s="92">
        <f>IF(DATABASE!$X5914&lt;&gt;1,"",DATABASE!B5914)</f>
        <v/>
      </c>
      <c r="B5916" s="93">
        <f>IF(DATABASE!$X5914&lt;&gt;1,"",DATABASE!M5914)</f>
        <v/>
      </c>
      <c r="C5916" s="94">
        <f>IF(DATABASE!$X5914&lt;&gt;1,"",DATABASE!A5914)</f>
        <v/>
      </c>
      <c r="D5916" s="94">
        <f>IF(DATABASE!$X5914&lt;&gt;1,"",DATABASE!P5914)</f>
        <v/>
      </c>
      <c r="E5916" s="94">
        <f>IF(DATABASE!$X5914&lt;&gt;1,"",DATABASE!L5914)</f>
        <v/>
      </c>
      <c r="F5916" s="94">
        <f>IF(DATABASE!$X5914&lt;&gt;1,"",DATABASE!Q5914)</f>
        <v/>
      </c>
      <c r="G5916" s="94">
        <f>IF(DATABASE!$X5914&lt;&gt;1,"",DATABASE!C5914)</f>
        <v/>
      </c>
      <c r="H5916" s="94">
        <f>IF(DATABASE!$X5914&lt;&gt;1,"",DATABASE!D5914)</f>
        <v/>
      </c>
      <c r="I5916" s="93">
        <f>IF(DATABASE!$X5914&lt;&gt;1,"",DATABASE!S5914)</f>
        <v/>
      </c>
    </row>
    <row r="5917" ht="16.5" customHeight="1" s="111">
      <c r="A5917" s="92">
        <f>IF(DATABASE!$X5915&lt;&gt;1,"",DATABASE!B5915)</f>
        <v/>
      </c>
      <c r="B5917" s="93">
        <f>IF(DATABASE!$X5915&lt;&gt;1,"",DATABASE!M5915)</f>
        <v/>
      </c>
      <c r="C5917" s="94">
        <f>IF(DATABASE!$X5915&lt;&gt;1,"",DATABASE!A5915)</f>
        <v/>
      </c>
      <c r="D5917" s="94">
        <f>IF(DATABASE!$X5915&lt;&gt;1,"",DATABASE!P5915)</f>
        <v/>
      </c>
      <c r="E5917" s="94">
        <f>IF(DATABASE!$X5915&lt;&gt;1,"",DATABASE!L5915)</f>
        <v/>
      </c>
      <c r="F5917" s="94">
        <f>IF(DATABASE!$X5915&lt;&gt;1,"",DATABASE!Q5915)</f>
        <v/>
      </c>
      <c r="G5917" s="94">
        <f>IF(DATABASE!$X5915&lt;&gt;1,"",DATABASE!C5915)</f>
        <v/>
      </c>
      <c r="H5917" s="94">
        <f>IF(DATABASE!$X5915&lt;&gt;1,"",DATABASE!D5915)</f>
        <v/>
      </c>
      <c r="I5917" s="93">
        <f>IF(DATABASE!$X5915&lt;&gt;1,"",DATABASE!S5915)</f>
        <v/>
      </c>
    </row>
    <row r="5918" ht="16.5" customHeight="1" s="111">
      <c r="A5918" s="92">
        <f>IF(DATABASE!$X5916&lt;&gt;1,"",DATABASE!B5916)</f>
        <v/>
      </c>
      <c r="B5918" s="93">
        <f>IF(DATABASE!$X5916&lt;&gt;1,"",DATABASE!M5916)</f>
        <v/>
      </c>
      <c r="C5918" s="94">
        <f>IF(DATABASE!$X5916&lt;&gt;1,"",DATABASE!A5916)</f>
        <v/>
      </c>
      <c r="D5918" s="94">
        <f>IF(DATABASE!$X5916&lt;&gt;1,"",DATABASE!P5916)</f>
        <v/>
      </c>
      <c r="E5918" s="94">
        <f>IF(DATABASE!$X5916&lt;&gt;1,"",DATABASE!L5916)</f>
        <v/>
      </c>
      <c r="F5918" s="94">
        <f>IF(DATABASE!$X5916&lt;&gt;1,"",DATABASE!Q5916)</f>
        <v/>
      </c>
      <c r="G5918" s="94">
        <f>IF(DATABASE!$X5916&lt;&gt;1,"",DATABASE!C5916)</f>
        <v/>
      </c>
      <c r="H5918" s="94">
        <f>IF(DATABASE!$X5916&lt;&gt;1,"",DATABASE!D5916)</f>
        <v/>
      </c>
      <c r="I5918" s="93">
        <f>IF(DATABASE!$X5916&lt;&gt;1,"",DATABASE!S5916)</f>
        <v/>
      </c>
    </row>
    <row r="5919" ht="16.5" customHeight="1" s="111">
      <c r="A5919" s="92">
        <f>IF(DATABASE!$X5917&lt;&gt;1,"",DATABASE!B5917)</f>
        <v/>
      </c>
      <c r="B5919" s="93">
        <f>IF(DATABASE!$X5917&lt;&gt;1,"",DATABASE!M5917)</f>
        <v/>
      </c>
      <c r="C5919" s="94">
        <f>IF(DATABASE!$X5917&lt;&gt;1,"",DATABASE!A5917)</f>
        <v/>
      </c>
      <c r="D5919" s="94">
        <f>IF(DATABASE!$X5917&lt;&gt;1,"",DATABASE!P5917)</f>
        <v/>
      </c>
      <c r="E5919" s="94">
        <f>IF(DATABASE!$X5917&lt;&gt;1,"",DATABASE!L5917)</f>
        <v/>
      </c>
      <c r="F5919" s="94">
        <f>IF(DATABASE!$X5917&lt;&gt;1,"",DATABASE!Q5917)</f>
        <v/>
      </c>
      <c r="G5919" s="94">
        <f>IF(DATABASE!$X5917&lt;&gt;1,"",DATABASE!C5917)</f>
        <v/>
      </c>
      <c r="H5919" s="94">
        <f>IF(DATABASE!$X5917&lt;&gt;1,"",DATABASE!D5917)</f>
        <v/>
      </c>
      <c r="I5919" s="93">
        <f>IF(DATABASE!$X5917&lt;&gt;1,"",DATABASE!S5917)</f>
        <v/>
      </c>
    </row>
    <row r="5920" ht="16.5" customHeight="1" s="111">
      <c r="A5920" s="92">
        <f>IF(DATABASE!$X5918&lt;&gt;1,"",DATABASE!B5918)</f>
        <v/>
      </c>
      <c r="B5920" s="93">
        <f>IF(DATABASE!$X5918&lt;&gt;1,"",DATABASE!M5918)</f>
        <v/>
      </c>
      <c r="C5920" s="94">
        <f>IF(DATABASE!$X5918&lt;&gt;1,"",DATABASE!A5918)</f>
        <v/>
      </c>
      <c r="D5920" s="94">
        <f>IF(DATABASE!$X5918&lt;&gt;1,"",DATABASE!P5918)</f>
        <v/>
      </c>
      <c r="E5920" s="94">
        <f>IF(DATABASE!$X5918&lt;&gt;1,"",DATABASE!L5918)</f>
        <v/>
      </c>
      <c r="F5920" s="94">
        <f>IF(DATABASE!$X5918&lt;&gt;1,"",DATABASE!Q5918)</f>
        <v/>
      </c>
      <c r="G5920" s="94">
        <f>IF(DATABASE!$X5918&lt;&gt;1,"",DATABASE!C5918)</f>
        <v/>
      </c>
      <c r="H5920" s="94">
        <f>IF(DATABASE!$X5918&lt;&gt;1,"",DATABASE!D5918)</f>
        <v/>
      </c>
      <c r="I5920" s="93">
        <f>IF(DATABASE!$X5918&lt;&gt;1,"",DATABASE!S5918)</f>
        <v/>
      </c>
    </row>
    <row r="5921" ht="16.5" customHeight="1" s="111">
      <c r="A5921" s="92">
        <f>IF(DATABASE!$X5919&lt;&gt;1,"",DATABASE!B5919)</f>
        <v/>
      </c>
      <c r="B5921" s="93">
        <f>IF(DATABASE!$X5919&lt;&gt;1,"",DATABASE!M5919)</f>
        <v/>
      </c>
      <c r="C5921" s="94">
        <f>IF(DATABASE!$X5919&lt;&gt;1,"",DATABASE!A5919)</f>
        <v/>
      </c>
      <c r="D5921" s="94">
        <f>IF(DATABASE!$X5919&lt;&gt;1,"",DATABASE!P5919)</f>
        <v/>
      </c>
      <c r="E5921" s="94">
        <f>IF(DATABASE!$X5919&lt;&gt;1,"",DATABASE!L5919)</f>
        <v/>
      </c>
      <c r="F5921" s="94">
        <f>IF(DATABASE!$X5919&lt;&gt;1,"",DATABASE!Q5919)</f>
        <v/>
      </c>
      <c r="G5921" s="94">
        <f>IF(DATABASE!$X5919&lt;&gt;1,"",DATABASE!C5919)</f>
        <v/>
      </c>
      <c r="H5921" s="94">
        <f>IF(DATABASE!$X5919&lt;&gt;1,"",DATABASE!D5919)</f>
        <v/>
      </c>
      <c r="I5921" s="93">
        <f>IF(DATABASE!$X5919&lt;&gt;1,"",DATABASE!S5919)</f>
        <v/>
      </c>
    </row>
    <row r="5922" ht="16.5" customHeight="1" s="111">
      <c r="A5922" s="92">
        <f>IF(DATABASE!$X5920&lt;&gt;1,"",DATABASE!B5920)</f>
        <v/>
      </c>
      <c r="B5922" s="93">
        <f>IF(DATABASE!$X5920&lt;&gt;1,"",DATABASE!M5920)</f>
        <v/>
      </c>
      <c r="C5922" s="94">
        <f>IF(DATABASE!$X5920&lt;&gt;1,"",DATABASE!A5920)</f>
        <v/>
      </c>
      <c r="D5922" s="94">
        <f>IF(DATABASE!$X5920&lt;&gt;1,"",DATABASE!P5920)</f>
        <v/>
      </c>
      <c r="E5922" s="94">
        <f>IF(DATABASE!$X5920&lt;&gt;1,"",DATABASE!L5920)</f>
        <v/>
      </c>
      <c r="F5922" s="94">
        <f>IF(DATABASE!$X5920&lt;&gt;1,"",DATABASE!Q5920)</f>
        <v/>
      </c>
      <c r="G5922" s="94">
        <f>IF(DATABASE!$X5920&lt;&gt;1,"",DATABASE!C5920)</f>
        <v/>
      </c>
      <c r="H5922" s="94">
        <f>IF(DATABASE!$X5920&lt;&gt;1,"",DATABASE!D5920)</f>
        <v/>
      </c>
      <c r="I5922" s="93">
        <f>IF(DATABASE!$X5920&lt;&gt;1,"",DATABASE!S5920)</f>
        <v/>
      </c>
    </row>
    <row r="5923" ht="16.5" customHeight="1" s="111">
      <c r="A5923" s="92">
        <f>IF(DATABASE!$X5921&lt;&gt;1,"",DATABASE!B5921)</f>
        <v/>
      </c>
      <c r="B5923" s="93">
        <f>IF(DATABASE!$X5921&lt;&gt;1,"",DATABASE!M5921)</f>
        <v/>
      </c>
      <c r="C5923" s="94">
        <f>IF(DATABASE!$X5921&lt;&gt;1,"",DATABASE!A5921)</f>
        <v/>
      </c>
      <c r="D5923" s="94">
        <f>IF(DATABASE!$X5921&lt;&gt;1,"",DATABASE!P5921)</f>
        <v/>
      </c>
      <c r="E5923" s="94">
        <f>IF(DATABASE!$X5921&lt;&gt;1,"",DATABASE!L5921)</f>
        <v/>
      </c>
      <c r="F5923" s="94">
        <f>IF(DATABASE!$X5921&lt;&gt;1,"",DATABASE!Q5921)</f>
        <v/>
      </c>
      <c r="G5923" s="94">
        <f>IF(DATABASE!$X5921&lt;&gt;1,"",DATABASE!C5921)</f>
        <v/>
      </c>
      <c r="H5923" s="94">
        <f>IF(DATABASE!$X5921&lt;&gt;1,"",DATABASE!D5921)</f>
        <v/>
      </c>
      <c r="I5923" s="93">
        <f>IF(DATABASE!$X5921&lt;&gt;1,"",DATABASE!S5921)</f>
        <v/>
      </c>
    </row>
    <row r="5924" ht="16.5" customHeight="1" s="111">
      <c r="A5924" s="92">
        <f>IF(DATABASE!$X5922&lt;&gt;1,"",DATABASE!B5922)</f>
        <v/>
      </c>
      <c r="B5924" s="93">
        <f>IF(DATABASE!$X5922&lt;&gt;1,"",DATABASE!M5922)</f>
        <v/>
      </c>
      <c r="C5924" s="94">
        <f>IF(DATABASE!$X5922&lt;&gt;1,"",DATABASE!A5922)</f>
        <v/>
      </c>
      <c r="D5924" s="94">
        <f>IF(DATABASE!$X5922&lt;&gt;1,"",DATABASE!P5922)</f>
        <v/>
      </c>
      <c r="E5924" s="94">
        <f>IF(DATABASE!$X5922&lt;&gt;1,"",DATABASE!L5922)</f>
        <v/>
      </c>
      <c r="F5924" s="94">
        <f>IF(DATABASE!$X5922&lt;&gt;1,"",DATABASE!Q5922)</f>
        <v/>
      </c>
      <c r="G5924" s="94">
        <f>IF(DATABASE!$X5922&lt;&gt;1,"",DATABASE!C5922)</f>
        <v/>
      </c>
      <c r="H5924" s="94">
        <f>IF(DATABASE!$X5922&lt;&gt;1,"",DATABASE!D5922)</f>
        <v/>
      </c>
      <c r="I5924" s="93">
        <f>IF(DATABASE!$X5922&lt;&gt;1,"",DATABASE!S5922)</f>
        <v/>
      </c>
    </row>
    <row r="5925" ht="16.5" customHeight="1" s="111">
      <c r="A5925" s="92">
        <f>IF(DATABASE!$X5923&lt;&gt;1,"",DATABASE!B5923)</f>
        <v/>
      </c>
      <c r="B5925" s="93">
        <f>IF(DATABASE!$X5923&lt;&gt;1,"",DATABASE!M5923)</f>
        <v/>
      </c>
      <c r="C5925" s="94">
        <f>IF(DATABASE!$X5923&lt;&gt;1,"",DATABASE!A5923)</f>
        <v/>
      </c>
      <c r="D5925" s="94">
        <f>IF(DATABASE!$X5923&lt;&gt;1,"",DATABASE!P5923)</f>
        <v/>
      </c>
      <c r="E5925" s="94">
        <f>IF(DATABASE!$X5923&lt;&gt;1,"",DATABASE!L5923)</f>
        <v/>
      </c>
      <c r="F5925" s="94">
        <f>IF(DATABASE!$X5923&lt;&gt;1,"",DATABASE!Q5923)</f>
        <v/>
      </c>
      <c r="G5925" s="94">
        <f>IF(DATABASE!$X5923&lt;&gt;1,"",DATABASE!C5923)</f>
        <v/>
      </c>
      <c r="H5925" s="94">
        <f>IF(DATABASE!$X5923&lt;&gt;1,"",DATABASE!D5923)</f>
        <v/>
      </c>
      <c r="I5925" s="93">
        <f>IF(DATABASE!$X5923&lt;&gt;1,"",DATABASE!S5923)</f>
        <v/>
      </c>
    </row>
    <row r="5926" ht="16.5" customHeight="1" s="111">
      <c r="A5926" s="92">
        <f>IF(DATABASE!$X5924&lt;&gt;1,"",DATABASE!B5924)</f>
        <v/>
      </c>
      <c r="B5926" s="93">
        <f>IF(DATABASE!$X5924&lt;&gt;1,"",DATABASE!M5924)</f>
        <v/>
      </c>
      <c r="C5926" s="94">
        <f>IF(DATABASE!$X5924&lt;&gt;1,"",DATABASE!A5924)</f>
        <v/>
      </c>
      <c r="D5926" s="94">
        <f>IF(DATABASE!$X5924&lt;&gt;1,"",DATABASE!P5924)</f>
        <v/>
      </c>
      <c r="E5926" s="94">
        <f>IF(DATABASE!$X5924&lt;&gt;1,"",DATABASE!L5924)</f>
        <v/>
      </c>
      <c r="F5926" s="94">
        <f>IF(DATABASE!$X5924&lt;&gt;1,"",DATABASE!Q5924)</f>
        <v/>
      </c>
      <c r="G5926" s="94">
        <f>IF(DATABASE!$X5924&lt;&gt;1,"",DATABASE!C5924)</f>
        <v/>
      </c>
      <c r="H5926" s="94">
        <f>IF(DATABASE!$X5924&lt;&gt;1,"",DATABASE!D5924)</f>
        <v/>
      </c>
      <c r="I5926" s="93">
        <f>IF(DATABASE!$X5924&lt;&gt;1,"",DATABASE!S5924)</f>
        <v/>
      </c>
    </row>
    <row r="5927" ht="16.5" customHeight="1" s="111">
      <c r="A5927" s="92">
        <f>IF(DATABASE!$X5925&lt;&gt;1,"",DATABASE!B5925)</f>
        <v/>
      </c>
      <c r="B5927" s="93">
        <f>IF(DATABASE!$X5925&lt;&gt;1,"",DATABASE!M5925)</f>
        <v/>
      </c>
      <c r="C5927" s="94">
        <f>IF(DATABASE!$X5925&lt;&gt;1,"",DATABASE!A5925)</f>
        <v/>
      </c>
      <c r="D5927" s="94">
        <f>IF(DATABASE!$X5925&lt;&gt;1,"",DATABASE!P5925)</f>
        <v/>
      </c>
      <c r="E5927" s="94">
        <f>IF(DATABASE!$X5925&lt;&gt;1,"",DATABASE!L5925)</f>
        <v/>
      </c>
      <c r="F5927" s="94">
        <f>IF(DATABASE!$X5925&lt;&gt;1,"",DATABASE!Q5925)</f>
        <v/>
      </c>
      <c r="G5927" s="94">
        <f>IF(DATABASE!$X5925&lt;&gt;1,"",DATABASE!C5925)</f>
        <v/>
      </c>
      <c r="H5927" s="94">
        <f>IF(DATABASE!$X5925&lt;&gt;1,"",DATABASE!D5925)</f>
        <v/>
      </c>
      <c r="I5927" s="93">
        <f>IF(DATABASE!$X5925&lt;&gt;1,"",DATABASE!S5925)</f>
        <v/>
      </c>
    </row>
    <row r="5928" ht="16.5" customHeight="1" s="111">
      <c r="A5928" s="92">
        <f>IF(DATABASE!$X5926&lt;&gt;1,"",DATABASE!B5926)</f>
        <v/>
      </c>
      <c r="B5928" s="93">
        <f>IF(DATABASE!$X5926&lt;&gt;1,"",DATABASE!M5926)</f>
        <v/>
      </c>
      <c r="C5928" s="94">
        <f>IF(DATABASE!$X5926&lt;&gt;1,"",DATABASE!A5926)</f>
        <v/>
      </c>
      <c r="D5928" s="94">
        <f>IF(DATABASE!$X5926&lt;&gt;1,"",DATABASE!P5926)</f>
        <v/>
      </c>
      <c r="E5928" s="94">
        <f>IF(DATABASE!$X5926&lt;&gt;1,"",DATABASE!L5926)</f>
        <v/>
      </c>
      <c r="F5928" s="94">
        <f>IF(DATABASE!$X5926&lt;&gt;1,"",DATABASE!Q5926)</f>
        <v/>
      </c>
      <c r="G5928" s="94">
        <f>IF(DATABASE!$X5926&lt;&gt;1,"",DATABASE!C5926)</f>
        <v/>
      </c>
      <c r="H5928" s="94">
        <f>IF(DATABASE!$X5926&lt;&gt;1,"",DATABASE!D5926)</f>
        <v/>
      </c>
      <c r="I5928" s="93">
        <f>IF(DATABASE!$X5926&lt;&gt;1,"",DATABASE!S5926)</f>
        <v/>
      </c>
    </row>
    <row r="5929" ht="16.5" customHeight="1" s="111">
      <c r="A5929" s="92">
        <f>IF(DATABASE!$X5927&lt;&gt;1,"",DATABASE!B5927)</f>
        <v/>
      </c>
      <c r="B5929" s="93">
        <f>IF(DATABASE!$X5927&lt;&gt;1,"",DATABASE!M5927)</f>
        <v/>
      </c>
      <c r="C5929" s="94">
        <f>IF(DATABASE!$X5927&lt;&gt;1,"",DATABASE!A5927)</f>
        <v/>
      </c>
      <c r="D5929" s="94">
        <f>IF(DATABASE!$X5927&lt;&gt;1,"",DATABASE!P5927)</f>
        <v/>
      </c>
      <c r="E5929" s="94">
        <f>IF(DATABASE!$X5927&lt;&gt;1,"",DATABASE!L5927)</f>
        <v/>
      </c>
      <c r="F5929" s="94">
        <f>IF(DATABASE!$X5927&lt;&gt;1,"",DATABASE!Q5927)</f>
        <v/>
      </c>
      <c r="G5929" s="94">
        <f>IF(DATABASE!$X5927&lt;&gt;1,"",DATABASE!C5927)</f>
        <v/>
      </c>
      <c r="H5929" s="94">
        <f>IF(DATABASE!$X5927&lt;&gt;1,"",DATABASE!D5927)</f>
        <v/>
      </c>
      <c r="I5929" s="93">
        <f>IF(DATABASE!$X5927&lt;&gt;1,"",DATABASE!S5927)</f>
        <v/>
      </c>
    </row>
    <row r="5930" ht="16.5" customHeight="1" s="111">
      <c r="A5930" s="92">
        <f>IF(DATABASE!$X5928&lt;&gt;1,"",DATABASE!B5928)</f>
        <v/>
      </c>
      <c r="B5930" s="93">
        <f>IF(DATABASE!$X5928&lt;&gt;1,"",DATABASE!M5928)</f>
        <v/>
      </c>
      <c r="C5930" s="94">
        <f>IF(DATABASE!$X5928&lt;&gt;1,"",DATABASE!A5928)</f>
        <v/>
      </c>
      <c r="D5930" s="94">
        <f>IF(DATABASE!$X5928&lt;&gt;1,"",DATABASE!P5928)</f>
        <v/>
      </c>
      <c r="E5930" s="94">
        <f>IF(DATABASE!$X5928&lt;&gt;1,"",DATABASE!L5928)</f>
        <v/>
      </c>
      <c r="F5930" s="94">
        <f>IF(DATABASE!$X5928&lt;&gt;1,"",DATABASE!Q5928)</f>
        <v/>
      </c>
      <c r="G5930" s="94">
        <f>IF(DATABASE!$X5928&lt;&gt;1,"",DATABASE!C5928)</f>
        <v/>
      </c>
      <c r="H5930" s="94">
        <f>IF(DATABASE!$X5928&lt;&gt;1,"",DATABASE!D5928)</f>
        <v/>
      </c>
      <c r="I5930" s="93">
        <f>IF(DATABASE!$X5928&lt;&gt;1,"",DATABASE!S5928)</f>
        <v/>
      </c>
    </row>
    <row r="5931" ht="16.5" customHeight="1" s="111">
      <c r="A5931" s="92">
        <f>IF(DATABASE!$X5929&lt;&gt;1,"",DATABASE!B5929)</f>
        <v/>
      </c>
      <c r="B5931" s="93">
        <f>IF(DATABASE!$X5929&lt;&gt;1,"",DATABASE!M5929)</f>
        <v/>
      </c>
      <c r="C5931" s="94">
        <f>IF(DATABASE!$X5929&lt;&gt;1,"",DATABASE!A5929)</f>
        <v/>
      </c>
      <c r="D5931" s="94">
        <f>IF(DATABASE!$X5929&lt;&gt;1,"",DATABASE!P5929)</f>
        <v/>
      </c>
      <c r="E5931" s="94">
        <f>IF(DATABASE!$X5929&lt;&gt;1,"",DATABASE!L5929)</f>
        <v/>
      </c>
      <c r="F5931" s="94">
        <f>IF(DATABASE!$X5929&lt;&gt;1,"",DATABASE!Q5929)</f>
        <v/>
      </c>
      <c r="G5931" s="94">
        <f>IF(DATABASE!$X5929&lt;&gt;1,"",DATABASE!C5929)</f>
        <v/>
      </c>
      <c r="H5931" s="94">
        <f>IF(DATABASE!$X5929&lt;&gt;1,"",DATABASE!D5929)</f>
        <v/>
      </c>
      <c r="I5931" s="93">
        <f>IF(DATABASE!$X5929&lt;&gt;1,"",DATABASE!S5929)</f>
        <v/>
      </c>
    </row>
    <row r="5932" ht="16.5" customHeight="1" s="111">
      <c r="A5932" s="92">
        <f>IF(DATABASE!$X5930&lt;&gt;1,"",DATABASE!B5930)</f>
        <v/>
      </c>
      <c r="B5932" s="93">
        <f>IF(DATABASE!$X5930&lt;&gt;1,"",DATABASE!M5930)</f>
        <v/>
      </c>
      <c r="C5932" s="94">
        <f>IF(DATABASE!$X5930&lt;&gt;1,"",DATABASE!A5930)</f>
        <v/>
      </c>
      <c r="D5932" s="94">
        <f>IF(DATABASE!$X5930&lt;&gt;1,"",DATABASE!P5930)</f>
        <v/>
      </c>
      <c r="E5932" s="94">
        <f>IF(DATABASE!$X5930&lt;&gt;1,"",DATABASE!L5930)</f>
        <v/>
      </c>
      <c r="F5932" s="94">
        <f>IF(DATABASE!$X5930&lt;&gt;1,"",DATABASE!Q5930)</f>
        <v/>
      </c>
      <c r="G5932" s="94">
        <f>IF(DATABASE!$X5930&lt;&gt;1,"",DATABASE!C5930)</f>
        <v/>
      </c>
      <c r="H5932" s="94">
        <f>IF(DATABASE!$X5930&lt;&gt;1,"",DATABASE!D5930)</f>
        <v/>
      </c>
      <c r="I5932" s="93">
        <f>IF(DATABASE!$X5930&lt;&gt;1,"",DATABASE!S5930)</f>
        <v/>
      </c>
    </row>
    <row r="5933" ht="16.5" customHeight="1" s="111">
      <c r="A5933" s="92">
        <f>IF(DATABASE!$X5931&lt;&gt;1,"",DATABASE!B5931)</f>
        <v/>
      </c>
      <c r="B5933" s="93">
        <f>IF(DATABASE!$X5931&lt;&gt;1,"",DATABASE!M5931)</f>
        <v/>
      </c>
      <c r="C5933" s="94">
        <f>IF(DATABASE!$X5931&lt;&gt;1,"",DATABASE!A5931)</f>
        <v/>
      </c>
      <c r="D5933" s="94">
        <f>IF(DATABASE!$X5931&lt;&gt;1,"",DATABASE!P5931)</f>
        <v/>
      </c>
      <c r="E5933" s="94">
        <f>IF(DATABASE!$X5931&lt;&gt;1,"",DATABASE!L5931)</f>
        <v/>
      </c>
      <c r="F5933" s="94">
        <f>IF(DATABASE!$X5931&lt;&gt;1,"",DATABASE!Q5931)</f>
        <v/>
      </c>
      <c r="G5933" s="94">
        <f>IF(DATABASE!$X5931&lt;&gt;1,"",DATABASE!C5931)</f>
        <v/>
      </c>
      <c r="H5933" s="94">
        <f>IF(DATABASE!$X5931&lt;&gt;1,"",DATABASE!D5931)</f>
        <v/>
      </c>
      <c r="I5933" s="93">
        <f>IF(DATABASE!$X5931&lt;&gt;1,"",DATABASE!S5931)</f>
        <v/>
      </c>
    </row>
    <row r="5934" ht="16.5" customHeight="1" s="111">
      <c r="A5934" s="92">
        <f>IF(DATABASE!$X5932&lt;&gt;1,"",DATABASE!B5932)</f>
        <v/>
      </c>
      <c r="B5934" s="93">
        <f>IF(DATABASE!$X5932&lt;&gt;1,"",DATABASE!M5932)</f>
        <v/>
      </c>
      <c r="C5934" s="94">
        <f>IF(DATABASE!$X5932&lt;&gt;1,"",DATABASE!A5932)</f>
        <v/>
      </c>
      <c r="D5934" s="94">
        <f>IF(DATABASE!$X5932&lt;&gt;1,"",DATABASE!P5932)</f>
        <v/>
      </c>
      <c r="E5934" s="94">
        <f>IF(DATABASE!$X5932&lt;&gt;1,"",DATABASE!L5932)</f>
        <v/>
      </c>
      <c r="F5934" s="94">
        <f>IF(DATABASE!$X5932&lt;&gt;1,"",DATABASE!Q5932)</f>
        <v/>
      </c>
      <c r="G5934" s="94">
        <f>IF(DATABASE!$X5932&lt;&gt;1,"",DATABASE!C5932)</f>
        <v/>
      </c>
      <c r="H5934" s="94">
        <f>IF(DATABASE!$X5932&lt;&gt;1,"",DATABASE!D5932)</f>
        <v/>
      </c>
      <c r="I5934" s="93">
        <f>IF(DATABASE!$X5932&lt;&gt;1,"",DATABASE!S5932)</f>
        <v/>
      </c>
    </row>
    <row r="5935" ht="16.5" customHeight="1" s="111">
      <c r="A5935" s="92">
        <f>IF(DATABASE!$X5933&lt;&gt;1,"",DATABASE!B5933)</f>
        <v/>
      </c>
      <c r="B5935" s="93">
        <f>IF(DATABASE!$X5933&lt;&gt;1,"",DATABASE!M5933)</f>
        <v/>
      </c>
      <c r="C5935" s="94">
        <f>IF(DATABASE!$X5933&lt;&gt;1,"",DATABASE!A5933)</f>
        <v/>
      </c>
      <c r="D5935" s="94">
        <f>IF(DATABASE!$X5933&lt;&gt;1,"",DATABASE!P5933)</f>
        <v/>
      </c>
      <c r="E5935" s="94">
        <f>IF(DATABASE!$X5933&lt;&gt;1,"",DATABASE!L5933)</f>
        <v/>
      </c>
      <c r="F5935" s="94">
        <f>IF(DATABASE!$X5933&lt;&gt;1,"",DATABASE!Q5933)</f>
        <v/>
      </c>
      <c r="G5935" s="94">
        <f>IF(DATABASE!$X5933&lt;&gt;1,"",DATABASE!C5933)</f>
        <v/>
      </c>
      <c r="H5935" s="94">
        <f>IF(DATABASE!$X5933&lt;&gt;1,"",DATABASE!D5933)</f>
        <v/>
      </c>
      <c r="I5935" s="93">
        <f>IF(DATABASE!$X5933&lt;&gt;1,"",DATABASE!S5933)</f>
        <v/>
      </c>
    </row>
    <row r="5936" ht="16.5" customHeight="1" s="111">
      <c r="A5936" s="92">
        <f>IF(DATABASE!$X5934&lt;&gt;1,"",DATABASE!B5934)</f>
        <v/>
      </c>
      <c r="B5936" s="93">
        <f>IF(DATABASE!$X5934&lt;&gt;1,"",DATABASE!M5934)</f>
        <v/>
      </c>
      <c r="C5936" s="94">
        <f>IF(DATABASE!$X5934&lt;&gt;1,"",DATABASE!A5934)</f>
        <v/>
      </c>
      <c r="D5936" s="94">
        <f>IF(DATABASE!$X5934&lt;&gt;1,"",DATABASE!P5934)</f>
        <v/>
      </c>
      <c r="E5936" s="94">
        <f>IF(DATABASE!$X5934&lt;&gt;1,"",DATABASE!L5934)</f>
        <v/>
      </c>
      <c r="F5936" s="94">
        <f>IF(DATABASE!$X5934&lt;&gt;1,"",DATABASE!Q5934)</f>
        <v/>
      </c>
      <c r="G5936" s="94">
        <f>IF(DATABASE!$X5934&lt;&gt;1,"",DATABASE!C5934)</f>
        <v/>
      </c>
      <c r="H5936" s="94">
        <f>IF(DATABASE!$X5934&lt;&gt;1,"",DATABASE!D5934)</f>
        <v/>
      </c>
      <c r="I5936" s="93">
        <f>IF(DATABASE!$X5934&lt;&gt;1,"",DATABASE!S5934)</f>
        <v/>
      </c>
    </row>
    <row r="5937" ht="16.5" customHeight="1" s="111">
      <c r="A5937" s="92">
        <f>IF(DATABASE!$X5935&lt;&gt;1,"",DATABASE!B5935)</f>
        <v/>
      </c>
      <c r="B5937" s="93">
        <f>IF(DATABASE!$X5935&lt;&gt;1,"",DATABASE!M5935)</f>
        <v/>
      </c>
      <c r="C5937" s="94">
        <f>IF(DATABASE!$X5935&lt;&gt;1,"",DATABASE!A5935)</f>
        <v/>
      </c>
      <c r="D5937" s="94">
        <f>IF(DATABASE!$X5935&lt;&gt;1,"",DATABASE!P5935)</f>
        <v/>
      </c>
      <c r="E5937" s="94">
        <f>IF(DATABASE!$X5935&lt;&gt;1,"",DATABASE!L5935)</f>
        <v/>
      </c>
      <c r="F5937" s="94">
        <f>IF(DATABASE!$X5935&lt;&gt;1,"",DATABASE!Q5935)</f>
        <v/>
      </c>
      <c r="G5937" s="94">
        <f>IF(DATABASE!$X5935&lt;&gt;1,"",DATABASE!C5935)</f>
        <v/>
      </c>
      <c r="H5937" s="94">
        <f>IF(DATABASE!$X5935&lt;&gt;1,"",DATABASE!D5935)</f>
        <v/>
      </c>
      <c r="I5937" s="93">
        <f>IF(DATABASE!$X5935&lt;&gt;1,"",DATABASE!S5935)</f>
        <v/>
      </c>
    </row>
    <row r="5938" ht="16.5" customHeight="1" s="111">
      <c r="A5938" s="92">
        <f>IF(DATABASE!$X5936&lt;&gt;1,"",DATABASE!B5936)</f>
        <v/>
      </c>
      <c r="B5938" s="93">
        <f>IF(DATABASE!$X5936&lt;&gt;1,"",DATABASE!M5936)</f>
        <v/>
      </c>
      <c r="C5938" s="94">
        <f>IF(DATABASE!$X5936&lt;&gt;1,"",DATABASE!A5936)</f>
        <v/>
      </c>
      <c r="D5938" s="94">
        <f>IF(DATABASE!$X5936&lt;&gt;1,"",DATABASE!P5936)</f>
        <v/>
      </c>
      <c r="E5938" s="94">
        <f>IF(DATABASE!$X5936&lt;&gt;1,"",DATABASE!L5936)</f>
        <v/>
      </c>
      <c r="F5938" s="94">
        <f>IF(DATABASE!$X5936&lt;&gt;1,"",DATABASE!Q5936)</f>
        <v/>
      </c>
      <c r="G5938" s="94">
        <f>IF(DATABASE!$X5936&lt;&gt;1,"",DATABASE!C5936)</f>
        <v/>
      </c>
      <c r="H5938" s="94">
        <f>IF(DATABASE!$X5936&lt;&gt;1,"",DATABASE!D5936)</f>
        <v/>
      </c>
      <c r="I5938" s="93">
        <f>IF(DATABASE!$X5936&lt;&gt;1,"",DATABASE!S5936)</f>
        <v/>
      </c>
    </row>
    <row r="5939" ht="16.5" customHeight="1" s="111">
      <c r="A5939" s="92">
        <f>IF(DATABASE!$X5937&lt;&gt;1,"",DATABASE!B5937)</f>
        <v/>
      </c>
      <c r="B5939" s="93">
        <f>IF(DATABASE!$X5937&lt;&gt;1,"",DATABASE!M5937)</f>
        <v/>
      </c>
      <c r="C5939" s="94">
        <f>IF(DATABASE!$X5937&lt;&gt;1,"",DATABASE!A5937)</f>
        <v/>
      </c>
      <c r="D5939" s="94">
        <f>IF(DATABASE!$X5937&lt;&gt;1,"",DATABASE!P5937)</f>
        <v/>
      </c>
      <c r="E5939" s="94">
        <f>IF(DATABASE!$X5937&lt;&gt;1,"",DATABASE!L5937)</f>
        <v/>
      </c>
      <c r="F5939" s="94">
        <f>IF(DATABASE!$X5937&lt;&gt;1,"",DATABASE!Q5937)</f>
        <v/>
      </c>
      <c r="G5939" s="94">
        <f>IF(DATABASE!$X5937&lt;&gt;1,"",DATABASE!C5937)</f>
        <v/>
      </c>
      <c r="H5939" s="94">
        <f>IF(DATABASE!$X5937&lt;&gt;1,"",DATABASE!D5937)</f>
        <v/>
      </c>
      <c r="I5939" s="93">
        <f>IF(DATABASE!$X5937&lt;&gt;1,"",DATABASE!S5937)</f>
        <v/>
      </c>
    </row>
    <row r="5940" ht="16.5" customHeight="1" s="111">
      <c r="A5940" s="92">
        <f>IF(DATABASE!$X5938&lt;&gt;1,"",DATABASE!B5938)</f>
        <v/>
      </c>
      <c r="B5940" s="93">
        <f>IF(DATABASE!$X5938&lt;&gt;1,"",DATABASE!M5938)</f>
        <v/>
      </c>
      <c r="C5940" s="94">
        <f>IF(DATABASE!$X5938&lt;&gt;1,"",DATABASE!A5938)</f>
        <v/>
      </c>
      <c r="D5940" s="94">
        <f>IF(DATABASE!$X5938&lt;&gt;1,"",DATABASE!P5938)</f>
        <v/>
      </c>
      <c r="E5940" s="94">
        <f>IF(DATABASE!$X5938&lt;&gt;1,"",DATABASE!L5938)</f>
        <v/>
      </c>
      <c r="F5940" s="94">
        <f>IF(DATABASE!$X5938&lt;&gt;1,"",DATABASE!Q5938)</f>
        <v/>
      </c>
      <c r="G5940" s="94">
        <f>IF(DATABASE!$X5938&lt;&gt;1,"",DATABASE!C5938)</f>
        <v/>
      </c>
      <c r="H5940" s="94">
        <f>IF(DATABASE!$X5938&lt;&gt;1,"",DATABASE!D5938)</f>
        <v/>
      </c>
      <c r="I5940" s="93">
        <f>IF(DATABASE!$X5938&lt;&gt;1,"",DATABASE!S5938)</f>
        <v/>
      </c>
    </row>
    <row r="5941" ht="16.5" customHeight="1" s="111">
      <c r="A5941" s="92">
        <f>IF(DATABASE!$X5939&lt;&gt;1,"",DATABASE!B5939)</f>
        <v/>
      </c>
      <c r="B5941" s="93">
        <f>IF(DATABASE!$X5939&lt;&gt;1,"",DATABASE!M5939)</f>
        <v/>
      </c>
      <c r="C5941" s="94">
        <f>IF(DATABASE!$X5939&lt;&gt;1,"",DATABASE!A5939)</f>
        <v/>
      </c>
      <c r="D5941" s="94">
        <f>IF(DATABASE!$X5939&lt;&gt;1,"",DATABASE!P5939)</f>
        <v/>
      </c>
      <c r="E5941" s="94">
        <f>IF(DATABASE!$X5939&lt;&gt;1,"",DATABASE!L5939)</f>
        <v/>
      </c>
      <c r="F5941" s="94">
        <f>IF(DATABASE!$X5939&lt;&gt;1,"",DATABASE!Q5939)</f>
        <v/>
      </c>
      <c r="G5941" s="94">
        <f>IF(DATABASE!$X5939&lt;&gt;1,"",DATABASE!C5939)</f>
        <v/>
      </c>
      <c r="H5941" s="94">
        <f>IF(DATABASE!$X5939&lt;&gt;1,"",DATABASE!D5939)</f>
        <v/>
      </c>
      <c r="I5941" s="93">
        <f>IF(DATABASE!$X5939&lt;&gt;1,"",DATABASE!S5939)</f>
        <v/>
      </c>
    </row>
    <row r="5942" ht="16.5" customHeight="1" s="111">
      <c r="A5942" s="92">
        <f>IF(DATABASE!$X5940&lt;&gt;1,"",DATABASE!B5940)</f>
        <v/>
      </c>
      <c r="B5942" s="93">
        <f>IF(DATABASE!$X5940&lt;&gt;1,"",DATABASE!M5940)</f>
        <v/>
      </c>
      <c r="C5942" s="94">
        <f>IF(DATABASE!$X5940&lt;&gt;1,"",DATABASE!A5940)</f>
        <v/>
      </c>
      <c r="D5942" s="94">
        <f>IF(DATABASE!$X5940&lt;&gt;1,"",DATABASE!P5940)</f>
        <v/>
      </c>
      <c r="E5942" s="94">
        <f>IF(DATABASE!$X5940&lt;&gt;1,"",DATABASE!L5940)</f>
        <v/>
      </c>
      <c r="F5942" s="94">
        <f>IF(DATABASE!$X5940&lt;&gt;1,"",DATABASE!Q5940)</f>
        <v/>
      </c>
      <c r="G5942" s="94">
        <f>IF(DATABASE!$X5940&lt;&gt;1,"",DATABASE!C5940)</f>
        <v/>
      </c>
      <c r="H5942" s="94">
        <f>IF(DATABASE!$X5940&lt;&gt;1,"",DATABASE!D5940)</f>
        <v/>
      </c>
      <c r="I5942" s="93">
        <f>IF(DATABASE!$X5940&lt;&gt;1,"",DATABASE!S5940)</f>
        <v/>
      </c>
    </row>
    <row r="5943" ht="16.5" customHeight="1" s="111">
      <c r="A5943" s="92">
        <f>IF(DATABASE!$X5941&lt;&gt;1,"",DATABASE!B5941)</f>
        <v/>
      </c>
      <c r="B5943" s="93">
        <f>IF(DATABASE!$X5941&lt;&gt;1,"",DATABASE!M5941)</f>
        <v/>
      </c>
      <c r="C5943" s="94">
        <f>IF(DATABASE!$X5941&lt;&gt;1,"",DATABASE!A5941)</f>
        <v/>
      </c>
      <c r="D5943" s="94">
        <f>IF(DATABASE!$X5941&lt;&gt;1,"",DATABASE!P5941)</f>
        <v/>
      </c>
      <c r="E5943" s="94">
        <f>IF(DATABASE!$X5941&lt;&gt;1,"",DATABASE!L5941)</f>
        <v/>
      </c>
      <c r="F5943" s="94">
        <f>IF(DATABASE!$X5941&lt;&gt;1,"",DATABASE!Q5941)</f>
        <v/>
      </c>
      <c r="G5943" s="94">
        <f>IF(DATABASE!$X5941&lt;&gt;1,"",DATABASE!C5941)</f>
        <v/>
      </c>
      <c r="H5943" s="94">
        <f>IF(DATABASE!$X5941&lt;&gt;1,"",DATABASE!D5941)</f>
        <v/>
      </c>
      <c r="I5943" s="93">
        <f>IF(DATABASE!$X5941&lt;&gt;1,"",DATABASE!S5941)</f>
        <v/>
      </c>
    </row>
    <row r="5944" ht="16.5" customHeight="1" s="111">
      <c r="A5944" s="92">
        <f>IF(DATABASE!$X5942&lt;&gt;1,"",DATABASE!B5942)</f>
        <v/>
      </c>
      <c r="B5944" s="93">
        <f>IF(DATABASE!$X5942&lt;&gt;1,"",DATABASE!M5942)</f>
        <v/>
      </c>
      <c r="C5944" s="94">
        <f>IF(DATABASE!$X5942&lt;&gt;1,"",DATABASE!A5942)</f>
        <v/>
      </c>
      <c r="D5944" s="94">
        <f>IF(DATABASE!$X5942&lt;&gt;1,"",DATABASE!P5942)</f>
        <v/>
      </c>
      <c r="E5944" s="94">
        <f>IF(DATABASE!$X5942&lt;&gt;1,"",DATABASE!L5942)</f>
        <v/>
      </c>
      <c r="F5944" s="94">
        <f>IF(DATABASE!$X5942&lt;&gt;1,"",DATABASE!Q5942)</f>
        <v/>
      </c>
      <c r="G5944" s="94">
        <f>IF(DATABASE!$X5942&lt;&gt;1,"",DATABASE!C5942)</f>
        <v/>
      </c>
      <c r="H5944" s="94">
        <f>IF(DATABASE!$X5942&lt;&gt;1,"",DATABASE!D5942)</f>
        <v/>
      </c>
      <c r="I5944" s="93">
        <f>IF(DATABASE!$X5942&lt;&gt;1,"",DATABASE!S5942)</f>
        <v/>
      </c>
    </row>
    <row r="5945" ht="16.5" customHeight="1" s="111">
      <c r="A5945" s="92">
        <f>IF(DATABASE!$X5943&lt;&gt;1,"",DATABASE!B5943)</f>
        <v/>
      </c>
      <c r="B5945" s="93">
        <f>IF(DATABASE!$X5943&lt;&gt;1,"",DATABASE!M5943)</f>
        <v/>
      </c>
      <c r="C5945" s="94">
        <f>IF(DATABASE!$X5943&lt;&gt;1,"",DATABASE!A5943)</f>
        <v/>
      </c>
      <c r="D5945" s="94">
        <f>IF(DATABASE!$X5943&lt;&gt;1,"",DATABASE!P5943)</f>
        <v/>
      </c>
      <c r="E5945" s="94">
        <f>IF(DATABASE!$X5943&lt;&gt;1,"",DATABASE!L5943)</f>
        <v/>
      </c>
      <c r="F5945" s="94">
        <f>IF(DATABASE!$X5943&lt;&gt;1,"",DATABASE!Q5943)</f>
        <v/>
      </c>
      <c r="G5945" s="94">
        <f>IF(DATABASE!$X5943&lt;&gt;1,"",DATABASE!C5943)</f>
        <v/>
      </c>
      <c r="H5945" s="94">
        <f>IF(DATABASE!$X5943&lt;&gt;1,"",DATABASE!D5943)</f>
        <v/>
      </c>
      <c r="I5945" s="93">
        <f>IF(DATABASE!$X5943&lt;&gt;1,"",DATABASE!S5943)</f>
        <v/>
      </c>
    </row>
    <row r="5946" ht="16.5" customHeight="1" s="111">
      <c r="A5946" s="92">
        <f>IF(DATABASE!$X5944&lt;&gt;1,"",DATABASE!B5944)</f>
        <v/>
      </c>
      <c r="B5946" s="93">
        <f>IF(DATABASE!$X5944&lt;&gt;1,"",DATABASE!M5944)</f>
        <v/>
      </c>
      <c r="C5946" s="94">
        <f>IF(DATABASE!$X5944&lt;&gt;1,"",DATABASE!A5944)</f>
        <v/>
      </c>
      <c r="D5946" s="94">
        <f>IF(DATABASE!$X5944&lt;&gt;1,"",DATABASE!P5944)</f>
        <v/>
      </c>
      <c r="E5946" s="94">
        <f>IF(DATABASE!$X5944&lt;&gt;1,"",DATABASE!L5944)</f>
        <v/>
      </c>
      <c r="F5946" s="94">
        <f>IF(DATABASE!$X5944&lt;&gt;1,"",DATABASE!Q5944)</f>
        <v/>
      </c>
      <c r="G5946" s="94">
        <f>IF(DATABASE!$X5944&lt;&gt;1,"",DATABASE!C5944)</f>
        <v/>
      </c>
      <c r="H5946" s="94">
        <f>IF(DATABASE!$X5944&lt;&gt;1,"",DATABASE!D5944)</f>
        <v/>
      </c>
      <c r="I5946" s="93">
        <f>IF(DATABASE!$X5944&lt;&gt;1,"",DATABASE!S5944)</f>
        <v/>
      </c>
    </row>
    <row r="5947" ht="16.5" customHeight="1" s="111">
      <c r="A5947" s="92">
        <f>IF(DATABASE!$X5945&lt;&gt;1,"",DATABASE!B5945)</f>
        <v/>
      </c>
      <c r="B5947" s="93">
        <f>IF(DATABASE!$X5945&lt;&gt;1,"",DATABASE!M5945)</f>
        <v/>
      </c>
      <c r="C5947" s="94">
        <f>IF(DATABASE!$X5945&lt;&gt;1,"",DATABASE!A5945)</f>
        <v/>
      </c>
      <c r="D5947" s="94">
        <f>IF(DATABASE!$X5945&lt;&gt;1,"",DATABASE!P5945)</f>
        <v/>
      </c>
      <c r="E5947" s="94">
        <f>IF(DATABASE!$X5945&lt;&gt;1,"",DATABASE!L5945)</f>
        <v/>
      </c>
      <c r="F5947" s="94">
        <f>IF(DATABASE!$X5945&lt;&gt;1,"",DATABASE!Q5945)</f>
        <v/>
      </c>
      <c r="G5947" s="94">
        <f>IF(DATABASE!$X5945&lt;&gt;1,"",DATABASE!C5945)</f>
        <v/>
      </c>
      <c r="H5947" s="94">
        <f>IF(DATABASE!$X5945&lt;&gt;1,"",DATABASE!D5945)</f>
        <v/>
      </c>
      <c r="I5947" s="93">
        <f>IF(DATABASE!$X5945&lt;&gt;1,"",DATABASE!S5945)</f>
        <v/>
      </c>
    </row>
    <row r="5948" ht="16.5" customHeight="1" s="111">
      <c r="A5948" s="92">
        <f>IF(DATABASE!$X5946&lt;&gt;1,"",DATABASE!B5946)</f>
        <v/>
      </c>
      <c r="B5948" s="93">
        <f>IF(DATABASE!$X5946&lt;&gt;1,"",DATABASE!M5946)</f>
        <v/>
      </c>
      <c r="C5948" s="94">
        <f>IF(DATABASE!$X5946&lt;&gt;1,"",DATABASE!A5946)</f>
        <v/>
      </c>
      <c r="D5948" s="94">
        <f>IF(DATABASE!$X5946&lt;&gt;1,"",DATABASE!P5946)</f>
        <v/>
      </c>
      <c r="E5948" s="94">
        <f>IF(DATABASE!$X5946&lt;&gt;1,"",DATABASE!L5946)</f>
        <v/>
      </c>
      <c r="F5948" s="94">
        <f>IF(DATABASE!$X5946&lt;&gt;1,"",DATABASE!Q5946)</f>
        <v/>
      </c>
      <c r="G5948" s="94">
        <f>IF(DATABASE!$X5946&lt;&gt;1,"",DATABASE!C5946)</f>
        <v/>
      </c>
      <c r="H5948" s="94">
        <f>IF(DATABASE!$X5946&lt;&gt;1,"",DATABASE!D5946)</f>
        <v/>
      </c>
      <c r="I5948" s="93">
        <f>IF(DATABASE!$X5946&lt;&gt;1,"",DATABASE!S5946)</f>
        <v/>
      </c>
    </row>
    <row r="5949" ht="16.5" customHeight="1" s="111">
      <c r="A5949" s="92">
        <f>IF(DATABASE!$X5947&lt;&gt;1,"",DATABASE!B5947)</f>
        <v/>
      </c>
      <c r="B5949" s="93">
        <f>IF(DATABASE!$X5947&lt;&gt;1,"",DATABASE!M5947)</f>
        <v/>
      </c>
      <c r="C5949" s="94">
        <f>IF(DATABASE!$X5947&lt;&gt;1,"",DATABASE!A5947)</f>
        <v/>
      </c>
      <c r="D5949" s="94">
        <f>IF(DATABASE!$X5947&lt;&gt;1,"",DATABASE!P5947)</f>
        <v/>
      </c>
      <c r="E5949" s="94">
        <f>IF(DATABASE!$X5947&lt;&gt;1,"",DATABASE!L5947)</f>
        <v/>
      </c>
      <c r="F5949" s="94">
        <f>IF(DATABASE!$X5947&lt;&gt;1,"",DATABASE!Q5947)</f>
        <v/>
      </c>
      <c r="G5949" s="94">
        <f>IF(DATABASE!$X5947&lt;&gt;1,"",DATABASE!C5947)</f>
        <v/>
      </c>
      <c r="H5949" s="94">
        <f>IF(DATABASE!$X5947&lt;&gt;1,"",DATABASE!D5947)</f>
        <v/>
      </c>
      <c r="I5949" s="93">
        <f>IF(DATABASE!$X5947&lt;&gt;1,"",DATABASE!S5947)</f>
        <v/>
      </c>
    </row>
    <row r="5950" ht="16.5" customHeight="1" s="111">
      <c r="A5950" s="92">
        <f>IF(DATABASE!$X5948&lt;&gt;1,"",DATABASE!B5948)</f>
        <v/>
      </c>
      <c r="B5950" s="93">
        <f>IF(DATABASE!$X5948&lt;&gt;1,"",DATABASE!M5948)</f>
        <v/>
      </c>
      <c r="C5950" s="94">
        <f>IF(DATABASE!$X5948&lt;&gt;1,"",DATABASE!A5948)</f>
        <v/>
      </c>
      <c r="D5950" s="94">
        <f>IF(DATABASE!$X5948&lt;&gt;1,"",DATABASE!P5948)</f>
        <v/>
      </c>
      <c r="E5950" s="94">
        <f>IF(DATABASE!$X5948&lt;&gt;1,"",DATABASE!L5948)</f>
        <v/>
      </c>
      <c r="F5950" s="94">
        <f>IF(DATABASE!$X5948&lt;&gt;1,"",DATABASE!Q5948)</f>
        <v/>
      </c>
      <c r="G5950" s="94">
        <f>IF(DATABASE!$X5948&lt;&gt;1,"",DATABASE!C5948)</f>
        <v/>
      </c>
      <c r="H5950" s="94">
        <f>IF(DATABASE!$X5948&lt;&gt;1,"",DATABASE!D5948)</f>
        <v/>
      </c>
      <c r="I5950" s="93">
        <f>IF(DATABASE!$X5948&lt;&gt;1,"",DATABASE!S5948)</f>
        <v/>
      </c>
    </row>
    <row r="5951" ht="16.5" customHeight="1" s="111">
      <c r="A5951" s="92">
        <f>IF(DATABASE!$X5949&lt;&gt;1,"",DATABASE!B5949)</f>
        <v/>
      </c>
      <c r="B5951" s="93">
        <f>IF(DATABASE!$X5949&lt;&gt;1,"",DATABASE!M5949)</f>
        <v/>
      </c>
      <c r="C5951" s="94">
        <f>IF(DATABASE!$X5949&lt;&gt;1,"",DATABASE!A5949)</f>
        <v/>
      </c>
      <c r="D5951" s="94">
        <f>IF(DATABASE!$X5949&lt;&gt;1,"",DATABASE!P5949)</f>
        <v/>
      </c>
      <c r="E5951" s="94">
        <f>IF(DATABASE!$X5949&lt;&gt;1,"",DATABASE!L5949)</f>
        <v/>
      </c>
      <c r="F5951" s="94">
        <f>IF(DATABASE!$X5949&lt;&gt;1,"",DATABASE!Q5949)</f>
        <v/>
      </c>
      <c r="G5951" s="94">
        <f>IF(DATABASE!$X5949&lt;&gt;1,"",DATABASE!C5949)</f>
        <v/>
      </c>
      <c r="H5951" s="94">
        <f>IF(DATABASE!$X5949&lt;&gt;1,"",DATABASE!D5949)</f>
        <v/>
      </c>
      <c r="I5951" s="93">
        <f>IF(DATABASE!$X5949&lt;&gt;1,"",DATABASE!S5949)</f>
        <v/>
      </c>
    </row>
    <row r="5952" ht="16.5" customHeight="1" s="111">
      <c r="A5952" s="92">
        <f>IF(DATABASE!$X5950&lt;&gt;1,"",DATABASE!B5950)</f>
        <v/>
      </c>
      <c r="B5952" s="93">
        <f>IF(DATABASE!$X5950&lt;&gt;1,"",DATABASE!M5950)</f>
        <v/>
      </c>
      <c r="C5952" s="94">
        <f>IF(DATABASE!$X5950&lt;&gt;1,"",DATABASE!A5950)</f>
        <v/>
      </c>
      <c r="D5952" s="94">
        <f>IF(DATABASE!$X5950&lt;&gt;1,"",DATABASE!P5950)</f>
        <v/>
      </c>
      <c r="E5952" s="94">
        <f>IF(DATABASE!$X5950&lt;&gt;1,"",DATABASE!L5950)</f>
        <v/>
      </c>
      <c r="F5952" s="94">
        <f>IF(DATABASE!$X5950&lt;&gt;1,"",DATABASE!Q5950)</f>
        <v/>
      </c>
      <c r="G5952" s="94">
        <f>IF(DATABASE!$X5950&lt;&gt;1,"",DATABASE!C5950)</f>
        <v/>
      </c>
      <c r="H5952" s="94">
        <f>IF(DATABASE!$X5950&lt;&gt;1,"",DATABASE!D5950)</f>
        <v/>
      </c>
      <c r="I5952" s="93">
        <f>IF(DATABASE!$X5950&lt;&gt;1,"",DATABASE!S5950)</f>
        <v/>
      </c>
    </row>
    <row r="5953" ht="16.5" customHeight="1" s="111">
      <c r="A5953" s="92">
        <f>IF(DATABASE!$X5951&lt;&gt;1,"",DATABASE!B5951)</f>
        <v/>
      </c>
      <c r="B5953" s="93">
        <f>IF(DATABASE!$X5951&lt;&gt;1,"",DATABASE!M5951)</f>
        <v/>
      </c>
      <c r="C5953" s="94">
        <f>IF(DATABASE!$X5951&lt;&gt;1,"",DATABASE!A5951)</f>
        <v/>
      </c>
      <c r="D5953" s="94">
        <f>IF(DATABASE!$X5951&lt;&gt;1,"",DATABASE!P5951)</f>
        <v/>
      </c>
      <c r="E5953" s="94">
        <f>IF(DATABASE!$X5951&lt;&gt;1,"",DATABASE!L5951)</f>
        <v/>
      </c>
      <c r="F5953" s="94">
        <f>IF(DATABASE!$X5951&lt;&gt;1,"",DATABASE!Q5951)</f>
        <v/>
      </c>
      <c r="G5953" s="94">
        <f>IF(DATABASE!$X5951&lt;&gt;1,"",DATABASE!C5951)</f>
        <v/>
      </c>
      <c r="H5953" s="94">
        <f>IF(DATABASE!$X5951&lt;&gt;1,"",DATABASE!D5951)</f>
        <v/>
      </c>
      <c r="I5953" s="93">
        <f>IF(DATABASE!$X5951&lt;&gt;1,"",DATABASE!S5951)</f>
        <v/>
      </c>
    </row>
    <row r="5954" ht="16.5" customHeight="1" s="111">
      <c r="A5954" s="92">
        <f>IF(DATABASE!$X5952&lt;&gt;1,"",DATABASE!B5952)</f>
        <v/>
      </c>
      <c r="B5954" s="93">
        <f>IF(DATABASE!$X5952&lt;&gt;1,"",DATABASE!M5952)</f>
        <v/>
      </c>
      <c r="C5954" s="94">
        <f>IF(DATABASE!$X5952&lt;&gt;1,"",DATABASE!A5952)</f>
        <v/>
      </c>
      <c r="D5954" s="94">
        <f>IF(DATABASE!$X5952&lt;&gt;1,"",DATABASE!P5952)</f>
        <v/>
      </c>
      <c r="E5954" s="94">
        <f>IF(DATABASE!$X5952&lt;&gt;1,"",DATABASE!L5952)</f>
        <v/>
      </c>
      <c r="F5954" s="94">
        <f>IF(DATABASE!$X5952&lt;&gt;1,"",DATABASE!Q5952)</f>
        <v/>
      </c>
      <c r="G5954" s="94">
        <f>IF(DATABASE!$X5952&lt;&gt;1,"",DATABASE!C5952)</f>
        <v/>
      </c>
      <c r="H5954" s="94">
        <f>IF(DATABASE!$X5952&lt;&gt;1,"",DATABASE!D5952)</f>
        <v/>
      </c>
      <c r="I5954" s="93">
        <f>IF(DATABASE!$X5952&lt;&gt;1,"",DATABASE!S5952)</f>
        <v/>
      </c>
    </row>
    <row r="5955" ht="16.5" customHeight="1" s="111">
      <c r="A5955" s="92">
        <f>IF(DATABASE!$X5953&lt;&gt;1,"",DATABASE!B5953)</f>
        <v/>
      </c>
      <c r="B5955" s="93">
        <f>IF(DATABASE!$X5953&lt;&gt;1,"",DATABASE!M5953)</f>
        <v/>
      </c>
      <c r="C5955" s="94">
        <f>IF(DATABASE!$X5953&lt;&gt;1,"",DATABASE!A5953)</f>
        <v/>
      </c>
      <c r="D5955" s="94">
        <f>IF(DATABASE!$X5953&lt;&gt;1,"",DATABASE!P5953)</f>
        <v/>
      </c>
      <c r="E5955" s="94">
        <f>IF(DATABASE!$X5953&lt;&gt;1,"",DATABASE!L5953)</f>
        <v/>
      </c>
      <c r="F5955" s="94">
        <f>IF(DATABASE!$X5953&lt;&gt;1,"",DATABASE!Q5953)</f>
        <v/>
      </c>
      <c r="G5955" s="94">
        <f>IF(DATABASE!$X5953&lt;&gt;1,"",DATABASE!C5953)</f>
        <v/>
      </c>
      <c r="H5955" s="94">
        <f>IF(DATABASE!$X5953&lt;&gt;1,"",DATABASE!D5953)</f>
        <v/>
      </c>
      <c r="I5955" s="93">
        <f>IF(DATABASE!$X5953&lt;&gt;1,"",DATABASE!S5953)</f>
        <v/>
      </c>
    </row>
    <row r="5956" ht="16.5" customHeight="1" s="111">
      <c r="A5956" s="92">
        <f>IF(DATABASE!$X5954&lt;&gt;1,"",DATABASE!B5954)</f>
        <v/>
      </c>
      <c r="B5956" s="93">
        <f>IF(DATABASE!$X5954&lt;&gt;1,"",DATABASE!M5954)</f>
        <v/>
      </c>
      <c r="C5956" s="94">
        <f>IF(DATABASE!$X5954&lt;&gt;1,"",DATABASE!A5954)</f>
        <v/>
      </c>
      <c r="D5956" s="94">
        <f>IF(DATABASE!$X5954&lt;&gt;1,"",DATABASE!P5954)</f>
        <v/>
      </c>
      <c r="E5956" s="94">
        <f>IF(DATABASE!$X5954&lt;&gt;1,"",DATABASE!L5954)</f>
        <v/>
      </c>
      <c r="F5956" s="94">
        <f>IF(DATABASE!$X5954&lt;&gt;1,"",DATABASE!Q5954)</f>
        <v/>
      </c>
      <c r="G5956" s="94">
        <f>IF(DATABASE!$X5954&lt;&gt;1,"",DATABASE!C5954)</f>
        <v/>
      </c>
      <c r="H5956" s="94">
        <f>IF(DATABASE!$X5954&lt;&gt;1,"",DATABASE!D5954)</f>
        <v/>
      </c>
      <c r="I5956" s="93">
        <f>IF(DATABASE!$X5954&lt;&gt;1,"",DATABASE!S5954)</f>
        <v/>
      </c>
    </row>
    <row r="5957" ht="16.5" customHeight="1" s="111">
      <c r="A5957" s="92">
        <f>IF(DATABASE!$X5955&lt;&gt;1,"",DATABASE!B5955)</f>
        <v/>
      </c>
      <c r="B5957" s="93">
        <f>IF(DATABASE!$X5955&lt;&gt;1,"",DATABASE!M5955)</f>
        <v/>
      </c>
      <c r="C5957" s="94">
        <f>IF(DATABASE!$X5955&lt;&gt;1,"",DATABASE!A5955)</f>
        <v/>
      </c>
      <c r="D5957" s="94">
        <f>IF(DATABASE!$X5955&lt;&gt;1,"",DATABASE!P5955)</f>
        <v/>
      </c>
      <c r="E5957" s="94">
        <f>IF(DATABASE!$X5955&lt;&gt;1,"",DATABASE!L5955)</f>
        <v/>
      </c>
      <c r="F5957" s="94">
        <f>IF(DATABASE!$X5955&lt;&gt;1,"",DATABASE!Q5955)</f>
        <v/>
      </c>
      <c r="G5957" s="94">
        <f>IF(DATABASE!$X5955&lt;&gt;1,"",DATABASE!C5955)</f>
        <v/>
      </c>
      <c r="H5957" s="94">
        <f>IF(DATABASE!$X5955&lt;&gt;1,"",DATABASE!D5955)</f>
        <v/>
      </c>
      <c r="I5957" s="93">
        <f>IF(DATABASE!$X5955&lt;&gt;1,"",DATABASE!S5955)</f>
        <v/>
      </c>
    </row>
    <row r="5958" ht="16.5" customHeight="1" s="111">
      <c r="A5958" s="92">
        <f>IF(DATABASE!$X5956&lt;&gt;1,"",DATABASE!B5956)</f>
        <v/>
      </c>
      <c r="B5958" s="93">
        <f>IF(DATABASE!$X5956&lt;&gt;1,"",DATABASE!M5956)</f>
        <v/>
      </c>
      <c r="C5958" s="94">
        <f>IF(DATABASE!$X5956&lt;&gt;1,"",DATABASE!A5956)</f>
        <v/>
      </c>
      <c r="D5958" s="94">
        <f>IF(DATABASE!$X5956&lt;&gt;1,"",DATABASE!P5956)</f>
        <v/>
      </c>
      <c r="E5958" s="94">
        <f>IF(DATABASE!$X5956&lt;&gt;1,"",DATABASE!L5956)</f>
        <v/>
      </c>
      <c r="F5958" s="94">
        <f>IF(DATABASE!$X5956&lt;&gt;1,"",DATABASE!Q5956)</f>
        <v/>
      </c>
      <c r="G5958" s="94">
        <f>IF(DATABASE!$X5956&lt;&gt;1,"",DATABASE!C5956)</f>
        <v/>
      </c>
      <c r="H5958" s="94">
        <f>IF(DATABASE!$X5956&lt;&gt;1,"",DATABASE!D5956)</f>
        <v/>
      </c>
      <c r="I5958" s="93">
        <f>IF(DATABASE!$X5956&lt;&gt;1,"",DATABASE!S5956)</f>
        <v/>
      </c>
    </row>
    <row r="5959" ht="16.5" customHeight="1" s="111">
      <c r="A5959" s="92">
        <f>IF(DATABASE!$X5957&lt;&gt;1,"",DATABASE!B5957)</f>
        <v/>
      </c>
      <c r="B5959" s="93">
        <f>IF(DATABASE!$X5957&lt;&gt;1,"",DATABASE!M5957)</f>
        <v/>
      </c>
      <c r="C5959" s="94">
        <f>IF(DATABASE!$X5957&lt;&gt;1,"",DATABASE!A5957)</f>
        <v/>
      </c>
      <c r="D5959" s="94">
        <f>IF(DATABASE!$X5957&lt;&gt;1,"",DATABASE!P5957)</f>
        <v/>
      </c>
      <c r="E5959" s="94">
        <f>IF(DATABASE!$X5957&lt;&gt;1,"",DATABASE!L5957)</f>
        <v/>
      </c>
      <c r="F5959" s="94">
        <f>IF(DATABASE!$X5957&lt;&gt;1,"",DATABASE!Q5957)</f>
        <v/>
      </c>
      <c r="G5959" s="94">
        <f>IF(DATABASE!$X5957&lt;&gt;1,"",DATABASE!C5957)</f>
        <v/>
      </c>
      <c r="H5959" s="94">
        <f>IF(DATABASE!$X5957&lt;&gt;1,"",DATABASE!D5957)</f>
        <v/>
      </c>
      <c r="I5959" s="93">
        <f>IF(DATABASE!$X5957&lt;&gt;1,"",DATABASE!S5957)</f>
        <v/>
      </c>
    </row>
    <row r="5960" ht="16.5" customHeight="1" s="111">
      <c r="A5960" s="92">
        <f>IF(DATABASE!$X5958&lt;&gt;1,"",DATABASE!B5958)</f>
        <v/>
      </c>
      <c r="B5960" s="93">
        <f>IF(DATABASE!$X5958&lt;&gt;1,"",DATABASE!M5958)</f>
        <v/>
      </c>
      <c r="C5960" s="94">
        <f>IF(DATABASE!$X5958&lt;&gt;1,"",DATABASE!A5958)</f>
        <v/>
      </c>
      <c r="D5960" s="94">
        <f>IF(DATABASE!$X5958&lt;&gt;1,"",DATABASE!P5958)</f>
        <v/>
      </c>
      <c r="E5960" s="94">
        <f>IF(DATABASE!$X5958&lt;&gt;1,"",DATABASE!L5958)</f>
        <v/>
      </c>
      <c r="F5960" s="94">
        <f>IF(DATABASE!$X5958&lt;&gt;1,"",DATABASE!Q5958)</f>
        <v/>
      </c>
      <c r="G5960" s="94">
        <f>IF(DATABASE!$X5958&lt;&gt;1,"",DATABASE!C5958)</f>
        <v/>
      </c>
      <c r="H5960" s="94">
        <f>IF(DATABASE!$X5958&lt;&gt;1,"",DATABASE!D5958)</f>
        <v/>
      </c>
      <c r="I5960" s="93">
        <f>IF(DATABASE!$X5958&lt;&gt;1,"",DATABASE!S5958)</f>
        <v/>
      </c>
    </row>
    <row r="5961" ht="16.5" customHeight="1" s="111">
      <c r="A5961" s="92">
        <f>IF(DATABASE!$X5959&lt;&gt;1,"",DATABASE!B5959)</f>
        <v/>
      </c>
      <c r="B5961" s="93">
        <f>IF(DATABASE!$X5959&lt;&gt;1,"",DATABASE!M5959)</f>
        <v/>
      </c>
      <c r="C5961" s="94">
        <f>IF(DATABASE!$X5959&lt;&gt;1,"",DATABASE!A5959)</f>
        <v/>
      </c>
      <c r="D5961" s="94">
        <f>IF(DATABASE!$X5959&lt;&gt;1,"",DATABASE!P5959)</f>
        <v/>
      </c>
      <c r="E5961" s="94">
        <f>IF(DATABASE!$X5959&lt;&gt;1,"",DATABASE!L5959)</f>
        <v/>
      </c>
      <c r="F5961" s="94">
        <f>IF(DATABASE!$X5959&lt;&gt;1,"",DATABASE!Q5959)</f>
        <v/>
      </c>
      <c r="G5961" s="94">
        <f>IF(DATABASE!$X5959&lt;&gt;1,"",DATABASE!C5959)</f>
        <v/>
      </c>
      <c r="H5961" s="94">
        <f>IF(DATABASE!$X5959&lt;&gt;1,"",DATABASE!D5959)</f>
        <v/>
      </c>
      <c r="I5961" s="93">
        <f>IF(DATABASE!$X5959&lt;&gt;1,"",DATABASE!S5959)</f>
        <v/>
      </c>
    </row>
    <row r="5962" ht="16.5" customHeight="1" s="111">
      <c r="A5962" s="92">
        <f>IF(DATABASE!$X5960&lt;&gt;1,"",DATABASE!B5960)</f>
        <v/>
      </c>
      <c r="B5962" s="93">
        <f>IF(DATABASE!$X5960&lt;&gt;1,"",DATABASE!M5960)</f>
        <v/>
      </c>
      <c r="C5962" s="94">
        <f>IF(DATABASE!$X5960&lt;&gt;1,"",DATABASE!A5960)</f>
        <v/>
      </c>
      <c r="D5962" s="94">
        <f>IF(DATABASE!$X5960&lt;&gt;1,"",DATABASE!P5960)</f>
        <v/>
      </c>
      <c r="E5962" s="94">
        <f>IF(DATABASE!$X5960&lt;&gt;1,"",DATABASE!L5960)</f>
        <v/>
      </c>
      <c r="F5962" s="94">
        <f>IF(DATABASE!$X5960&lt;&gt;1,"",DATABASE!Q5960)</f>
        <v/>
      </c>
      <c r="G5962" s="94">
        <f>IF(DATABASE!$X5960&lt;&gt;1,"",DATABASE!C5960)</f>
        <v/>
      </c>
      <c r="H5962" s="94">
        <f>IF(DATABASE!$X5960&lt;&gt;1,"",DATABASE!D5960)</f>
        <v/>
      </c>
      <c r="I5962" s="93">
        <f>IF(DATABASE!$X5960&lt;&gt;1,"",DATABASE!S5960)</f>
        <v/>
      </c>
    </row>
    <row r="5963" ht="16.5" customHeight="1" s="111">
      <c r="A5963" s="92">
        <f>IF(DATABASE!$X5961&lt;&gt;1,"",DATABASE!B5961)</f>
        <v/>
      </c>
      <c r="B5963" s="93">
        <f>IF(DATABASE!$X5961&lt;&gt;1,"",DATABASE!M5961)</f>
        <v/>
      </c>
      <c r="C5963" s="94">
        <f>IF(DATABASE!$X5961&lt;&gt;1,"",DATABASE!A5961)</f>
        <v/>
      </c>
      <c r="D5963" s="94">
        <f>IF(DATABASE!$X5961&lt;&gt;1,"",DATABASE!P5961)</f>
        <v/>
      </c>
      <c r="E5963" s="94">
        <f>IF(DATABASE!$X5961&lt;&gt;1,"",DATABASE!L5961)</f>
        <v/>
      </c>
      <c r="F5963" s="94">
        <f>IF(DATABASE!$X5961&lt;&gt;1,"",DATABASE!Q5961)</f>
        <v/>
      </c>
      <c r="G5963" s="94">
        <f>IF(DATABASE!$X5961&lt;&gt;1,"",DATABASE!C5961)</f>
        <v/>
      </c>
      <c r="H5963" s="94">
        <f>IF(DATABASE!$X5961&lt;&gt;1,"",DATABASE!D5961)</f>
        <v/>
      </c>
      <c r="I5963" s="93">
        <f>IF(DATABASE!$X5961&lt;&gt;1,"",DATABASE!S5961)</f>
        <v/>
      </c>
    </row>
    <row r="5964" ht="16.5" customHeight="1" s="111">
      <c r="A5964" s="92">
        <f>IF(DATABASE!$X5962&lt;&gt;1,"",DATABASE!B5962)</f>
        <v/>
      </c>
      <c r="B5964" s="93">
        <f>IF(DATABASE!$X5962&lt;&gt;1,"",DATABASE!M5962)</f>
        <v/>
      </c>
      <c r="C5964" s="94">
        <f>IF(DATABASE!$X5962&lt;&gt;1,"",DATABASE!A5962)</f>
        <v/>
      </c>
      <c r="D5964" s="94">
        <f>IF(DATABASE!$X5962&lt;&gt;1,"",DATABASE!P5962)</f>
        <v/>
      </c>
      <c r="E5964" s="94">
        <f>IF(DATABASE!$X5962&lt;&gt;1,"",DATABASE!L5962)</f>
        <v/>
      </c>
      <c r="F5964" s="94">
        <f>IF(DATABASE!$X5962&lt;&gt;1,"",DATABASE!Q5962)</f>
        <v/>
      </c>
      <c r="G5964" s="94">
        <f>IF(DATABASE!$X5962&lt;&gt;1,"",DATABASE!C5962)</f>
        <v/>
      </c>
      <c r="H5964" s="94">
        <f>IF(DATABASE!$X5962&lt;&gt;1,"",DATABASE!D5962)</f>
        <v/>
      </c>
      <c r="I5964" s="93">
        <f>IF(DATABASE!$X5962&lt;&gt;1,"",DATABASE!S5962)</f>
        <v/>
      </c>
    </row>
    <row r="5965" ht="16.5" customHeight="1" s="111">
      <c r="A5965" s="92">
        <f>IF(DATABASE!$X5963&lt;&gt;1,"",DATABASE!B5963)</f>
        <v/>
      </c>
      <c r="B5965" s="93">
        <f>IF(DATABASE!$X5963&lt;&gt;1,"",DATABASE!M5963)</f>
        <v/>
      </c>
      <c r="C5965" s="94">
        <f>IF(DATABASE!$X5963&lt;&gt;1,"",DATABASE!A5963)</f>
        <v/>
      </c>
      <c r="D5965" s="94">
        <f>IF(DATABASE!$X5963&lt;&gt;1,"",DATABASE!P5963)</f>
        <v/>
      </c>
      <c r="E5965" s="94">
        <f>IF(DATABASE!$X5963&lt;&gt;1,"",DATABASE!L5963)</f>
        <v/>
      </c>
      <c r="F5965" s="94">
        <f>IF(DATABASE!$X5963&lt;&gt;1,"",DATABASE!Q5963)</f>
        <v/>
      </c>
      <c r="G5965" s="94">
        <f>IF(DATABASE!$X5963&lt;&gt;1,"",DATABASE!C5963)</f>
        <v/>
      </c>
      <c r="H5965" s="94">
        <f>IF(DATABASE!$X5963&lt;&gt;1,"",DATABASE!D5963)</f>
        <v/>
      </c>
      <c r="I5965" s="93">
        <f>IF(DATABASE!$X5963&lt;&gt;1,"",DATABASE!S5963)</f>
        <v/>
      </c>
    </row>
    <row r="5966" ht="16.5" customHeight="1" s="111">
      <c r="A5966" s="92">
        <f>IF(DATABASE!$X5964&lt;&gt;1,"",DATABASE!B5964)</f>
        <v/>
      </c>
      <c r="B5966" s="93">
        <f>IF(DATABASE!$X5964&lt;&gt;1,"",DATABASE!M5964)</f>
        <v/>
      </c>
      <c r="C5966" s="94">
        <f>IF(DATABASE!$X5964&lt;&gt;1,"",DATABASE!A5964)</f>
        <v/>
      </c>
      <c r="D5966" s="94">
        <f>IF(DATABASE!$X5964&lt;&gt;1,"",DATABASE!P5964)</f>
        <v/>
      </c>
      <c r="E5966" s="94">
        <f>IF(DATABASE!$X5964&lt;&gt;1,"",DATABASE!L5964)</f>
        <v/>
      </c>
      <c r="F5966" s="94">
        <f>IF(DATABASE!$X5964&lt;&gt;1,"",DATABASE!Q5964)</f>
        <v/>
      </c>
      <c r="G5966" s="94">
        <f>IF(DATABASE!$X5964&lt;&gt;1,"",DATABASE!C5964)</f>
        <v/>
      </c>
      <c r="H5966" s="94">
        <f>IF(DATABASE!$X5964&lt;&gt;1,"",DATABASE!D5964)</f>
        <v/>
      </c>
      <c r="I5966" s="93">
        <f>IF(DATABASE!$X5964&lt;&gt;1,"",DATABASE!S5964)</f>
        <v/>
      </c>
    </row>
    <row r="5967" ht="16.5" customHeight="1" s="111">
      <c r="A5967" s="92">
        <f>IF(DATABASE!$X5965&lt;&gt;1,"",DATABASE!B5965)</f>
        <v/>
      </c>
      <c r="B5967" s="93">
        <f>IF(DATABASE!$X5965&lt;&gt;1,"",DATABASE!M5965)</f>
        <v/>
      </c>
      <c r="C5967" s="94">
        <f>IF(DATABASE!$X5965&lt;&gt;1,"",DATABASE!A5965)</f>
        <v/>
      </c>
      <c r="D5967" s="94">
        <f>IF(DATABASE!$X5965&lt;&gt;1,"",DATABASE!P5965)</f>
        <v/>
      </c>
      <c r="E5967" s="94">
        <f>IF(DATABASE!$X5965&lt;&gt;1,"",DATABASE!L5965)</f>
        <v/>
      </c>
      <c r="F5967" s="94">
        <f>IF(DATABASE!$X5965&lt;&gt;1,"",DATABASE!Q5965)</f>
        <v/>
      </c>
      <c r="G5967" s="94">
        <f>IF(DATABASE!$X5965&lt;&gt;1,"",DATABASE!C5965)</f>
        <v/>
      </c>
      <c r="H5967" s="94">
        <f>IF(DATABASE!$X5965&lt;&gt;1,"",DATABASE!D5965)</f>
        <v/>
      </c>
      <c r="I5967" s="93">
        <f>IF(DATABASE!$X5965&lt;&gt;1,"",DATABASE!S5965)</f>
        <v/>
      </c>
    </row>
    <row r="5968" ht="16.5" customHeight="1" s="111">
      <c r="A5968" s="92">
        <f>IF(DATABASE!$X5966&lt;&gt;1,"",DATABASE!B5966)</f>
        <v/>
      </c>
      <c r="B5968" s="93">
        <f>IF(DATABASE!$X5966&lt;&gt;1,"",DATABASE!M5966)</f>
        <v/>
      </c>
      <c r="C5968" s="94">
        <f>IF(DATABASE!$X5966&lt;&gt;1,"",DATABASE!A5966)</f>
        <v/>
      </c>
      <c r="D5968" s="94">
        <f>IF(DATABASE!$X5966&lt;&gt;1,"",DATABASE!P5966)</f>
        <v/>
      </c>
      <c r="E5968" s="94">
        <f>IF(DATABASE!$X5966&lt;&gt;1,"",DATABASE!L5966)</f>
        <v/>
      </c>
      <c r="F5968" s="94">
        <f>IF(DATABASE!$X5966&lt;&gt;1,"",DATABASE!Q5966)</f>
        <v/>
      </c>
      <c r="G5968" s="94">
        <f>IF(DATABASE!$X5966&lt;&gt;1,"",DATABASE!C5966)</f>
        <v/>
      </c>
      <c r="H5968" s="94">
        <f>IF(DATABASE!$X5966&lt;&gt;1,"",DATABASE!D5966)</f>
        <v/>
      </c>
      <c r="I5968" s="93">
        <f>IF(DATABASE!$X5966&lt;&gt;1,"",DATABASE!S5966)</f>
        <v/>
      </c>
    </row>
    <row r="5969" ht="16.5" customHeight="1" s="111">
      <c r="A5969" s="92">
        <f>IF(DATABASE!$X5967&lt;&gt;1,"",DATABASE!B5967)</f>
        <v/>
      </c>
      <c r="B5969" s="93">
        <f>IF(DATABASE!$X5967&lt;&gt;1,"",DATABASE!M5967)</f>
        <v/>
      </c>
      <c r="C5969" s="94">
        <f>IF(DATABASE!$X5967&lt;&gt;1,"",DATABASE!A5967)</f>
        <v/>
      </c>
      <c r="D5969" s="94">
        <f>IF(DATABASE!$X5967&lt;&gt;1,"",DATABASE!P5967)</f>
        <v/>
      </c>
      <c r="E5969" s="94">
        <f>IF(DATABASE!$X5967&lt;&gt;1,"",DATABASE!L5967)</f>
        <v/>
      </c>
      <c r="F5969" s="94">
        <f>IF(DATABASE!$X5967&lt;&gt;1,"",DATABASE!Q5967)</f>
        <v/>
      </c>
      <c r="G5969" s="94">
        <f>IF(DATABASE!$X5967&lt;&gt;1,"",DATABASE!C5967)</f>
        <v/>
      </c>
      <c r="H5969" s="94">
        <f>IF(DATABASE!$X5967&lt;&gt;1,"",DATABASE!D5967)</f>
        <v/>
      </c>
      <c r="I5969" s="93">
        <f>IF(DATABASE!$X5967&lt;&gt;1,"",DATABASE!S5967)</f>
        <v/>
      </c>
    </row>
    <row r="5970" ht="16.5" customHeight="1" s="111">
      <c r="A5970" s="92">
        <f>IF(DATABASE!$X5968&lt;&gt;1,"",DATABASE!B5968)</f>
        <v/>
      </c>
      <c r="B5970" s="93">
        <f>IF(DATABASE!$X5968&lt;&gt;1,"",DATABASE!M5968)</f>
        <v/>
      </c>
      <c r="C5970" s="94">
        <f>IF(DATABASE!$X5968&lt;&gt;1,"",DATABASE!A5968)</f>
        <v/>
      </c>
      <c r="D5970" s="94">
        <f>IF(DATABASE!$X5968&lt;&gt;1,"",DATABASE!P5968)</f>
        <v/>
      </c>
      <c r="E5970" s="94">
        <f>IF(DATABASE!$X5968&lt;&gt;1,"",DATABASE!L5968)</f>
        <v/>
      </c>
      <c r="F5970" s="94">
        <f>IF(DATABASE!$X5968&lt;&gt;1,"",DATABASE!Q5968)</f>
        <v/>
      </c>
      <c r="G5970" s="94">
        <f>IF(DATABASE!$X5968&lt;&gt;1,"",DATABASE!C5968)</f>
        <v/>
      </c>
      <c r="H5970" s="94">
        <f>IF(DATABASE!$X5968&lt;&gt;1,"",DATABASE!D5968)</f>
        <v/>
      </c>
      <c r="I5970" s="93">
        <f>IF(DATABASE!$X5968&lt;&gt;1,"",DATABASE!S5968)</f>
        <v/>
      </c>
    </row>
    <row r="5971" ht="16.5" customHeight="1" s="111">
      <c r="A5971" s="92">
        <f>IF(DATABASE!$X5969&lt;&gt;1,"",DATABASE!B5969)</f>
        <v/>
      </c>
      <c r="B5971" s="93">
        <f>IF(DATABASE!$X5969&lt;&gt;1,"",DATABASE!M5969)</f>
        <v/>
      </c>
      <c r="C5971" s="94">
        <f>IF(DATABASE!$X5969&lt;&gt;1,"",DATABASE!A5969)</f>
        <v/>
      </c>
      <c r="D5971" s="94">
        <f>IF(DATABASE!$X5969&lt;&gt;1,"",DATABASE!P5969)</f>
        <v/>
      </c>
      <c r="E5971" s="94">
        <f>IF(DATABASE!$X5969&lt;&gt;1,"",DATABASE!L5969)</f>
        <v/>
      </c>
      <c r="F5971" s="94">
        <f>IF(DATABASE!$X5969&lt;&gt;1,"",DATABASE!Q5969)</f>
        <v/>
      </c>
      <c r="G5971" s="94">
        <f>IF(DATABASE!$X5969&lt;&gt;1,"",DATABASE!C5969)</f>
        <v/>
      </c>
      <c r="H5971" s="94">
        <f>IF(DATABASE!$X5969&lt;&gt;1,"",DATABASE!D5969)</f>
        <v/>
      </c>
      <c r="I5971" s="93">
        <f>IF(DATABASE!$X5969&lt;&gt;1,"",DATABASE!S5969)</f>
        <v/>
      </c>
    </row>
    <row r="5972" ht="16.5" customHeight="1" s="111">
      <c r="A5972" s="92">
        <f>IF(DATABASE!$X5970&lt;&gt;1,"",DATABASE!B5970)</f>
        <v/>
      </c>
      <c r="B5972" s="93">
        <f>IF(DATABASE!$X5970&lt;&gt;1,"",DATABASE!M5970)</f>
        <v/>
      </c>
      <c r="C5972" s="94">
        <f>IF(DATABASE!$X5970&lt;&gt;1,"",DATABASE!A5970)</f>
        <v/>
      </c>
      <c r="D5972" s="94">
        <f>IF(DATABASE!$X5970&lt;&gt;1,"",DATABASE!P5970)</f>
        <v/>
      </c>
      <c r="E5972" s="94">
        <f>IF(DATABASE!$X5970&lt;&gt;1,"",DATABASE!L5970)</f>
        <v/>
      </c>
      <c r="F5972" s="94">
        <f>IF(DATABASE!$X5970&lt;&gt;1,"",DATABASE!Q5970)</f>
        <v/>
      </c>
      <c r="G5972" s="94">
        <f>IF(DATABASE!$X5970&lt;&gt;1,"",DATABASE!C5970)</f>
        <v/>
      </c>
      <c r="H5972" s="94">
        <f>IF(DATABASE!$X5970&lt;&gt;1,"",DATABASE!D5970)</f>
        <v/>
      </c>
      <c r="I5972" s="93">
        <f>IF(DATABASE!$X5970&lt;&gt;1,"",DATABASE!S5970)</f>
        <v/>
      </c>
    </row>
    <row r="5973" ht="16.5" customHeight="1" s="111">
      <c r="A5973" s="92">
        <f>IF(DATABASE!$X5971&lt;&gt;1,"",DATABASE!B5971)</f>
        <v/>
      </c>
      <c r="B5973" s="93">
        <f>IF(DATABASE!$X5971&lt;&gt;1,"",DATABASE!M5971)</f>
        <v/>
      </c>
      <c r="C5973" s="94">
        <f>IF(DATABASE!$X5971&lt;&gt;1,"",DATABASE!A5971)</f>
        <v/>
      </c>
      <c r="D5973" s="94">
        <f>IF(DATABASE!$X5971&lt;&gt;1,"",DATABASE!P5971)</f>
        <v/>
      </c>
      <c r="E5973" s="94">
        <f>IF(DATABASE!$X5971&lt;&gt;1,"",DATABASE!L5971)</f>
        <v/>
      </c>
      <c r="F5973" s="94">
        <f>IF(DATABASE!$X5971&lt;&gt;1,"",DATABASE!Q5971)</f>
        <v/>
      </c>
      <c r="G5973" s="94">
        <f>IF(DATABASE!$X5971&lt;&gt;1,"",DATABASE!C5971)</f>
        <v/>
      </c>
      <c r="H5973" s="94">
        <f>IF(DATABASE!$X5971&lt;&gt;1,"",DATABASE!D5971)</f>
        <v/>
      </c>
      <c r="I5973" s="93">
        <f>IF(DATABASE!$X5971&lt;&gt;1,"",DATABASE!S5971)</f>
        <v/>
      </c>
    </row>
    <row r="5974" ht="16.5" customHeight="1" s="111">
      <c r="A5974" s="92">
        <f>IF(DATABASE!$X5972&lt;&gt;1,"",DATABASE!B5972)</f>
        <v/>
      </c>
      <c r="B5974" s="93">
        <f>IF(DATABASE!$X5972&lt;&gt;1,"",DATABASE!M5972)</f>
        <v/>
      </c>
      <c r="C5974" s="94">
        <f>IF(DATABASE!$X5972&lt;&gt;1,"",DATABASE!A5972)</f>
        <v/>
      </c>
      <c r="D5974" s="94">
        <f>IF(DATABASE!$X5972&lt;&gt;1,"",DATABASE!P5972)</f>
        <v/>
      </c>
      <c r="E5974" s="94">
        <f>IF(DATABASE!$X5972&lt;&gt;1,"",DATABASE!L5972)</f>
        <v/>
      </c>
      <c r="F5974" s="94">
        <f>IF(DATABASE!$X5972&lt;&gt;1,"",DATABASE!Q5972)</f>
        <v/>
      </c>
      <c r="G5974" s="94">
        <f>IF(DATABASE!$X5972&lt;&gt;1,"",DATABASE!C5972)</f>
        <v/>
      </c>
      <c r="H5974" s="94">
        <f>IF(DATABASE!$X5972&lt;&gt;1,"",DATABASE!D5972)</f>
        <v/>
      </c>
      <c r="I5974" s="93">
        <f>IF(DATABASE!$X5972&lt;&gt;1,"",DATABASE!S5972)</f>
        <v/>
      </c>
    </row>
    <row r="5975" ht="16.5" customHeight="1" s="111">
      <c r="A5975" s="92">
        <f>IF(DATABASE!$X5973&lt;&gt;1,"",DATABASE!B5973)</f>
        <v/>
      </c>
      <c r="B5975" s="93">
        <f>IF(DATABASE!$X5973&lt;&gt;1,"",DATABASE!M5973)</f>
        <v/>
      </c>
      <c r="C5975" s="94">
        <f>IF(DATABASE!$X5973&lt;&gt;1,"",DATABASE!A5973)</f>
        <v/>
      </c>
      <c r="D5975" s="94">
        <f>IF(DATABASE!$X5973&lt;&gt;1,"",DATABASE!P5973)</f>
        <v/>
      </c>
      <c r="E5975" s="94">
        <f>IF(DATABASE!$X5973&lt;&gt;1,"",DATABASE!L5973)</f>
        <v/>
      </c>
      <c r="F5975" s="94">
        <f>IF(DATABASE!$X5973&lt;&gt;1,"",DATABASE!Q5973)</f>
        <v/>
      </c>
      <c r="G5975" s="94">
        <f>IF(DATABASE!$X5973&lt;&gt;1,"",DATABASE!C5973)</f>
        <v/>
      </c>
      <c r="H5975" s="94">
        <f>IF(DATABASE!$X5973&lt;&gt;1,"",DATABASE!D5973)</f>
        <v/>
      </c>
      <c r="I5975" s="93">
        <f>IF(DATABASE!$X5973&lt;&gt;1,"",DATABASE!S5973)</f>
        <v/>
      </c>
    </row>
    <row r="5976" ht="16.5" customHeight="1" s="111">
      <c r="A5976" s="92">
        <f>IF(DATABASE!$X5974&lt;&gt;1,"",DATABASE!B5974)</f>
        <v/>
      </c>
      <c r="B5976" s="93">
        <f>IF(DATABASE!$X5974&lt;&gt;1,"",DATABASE!M5974)</f>
        <v/>
      </c>
      <c r="C5976" s="94">
        <f>IF(DATABASE!$X5974&lt;&gt;1,"",DATABASE!A5974)</f>
        <v/>
      </c>
      <c r="D5976" s="94">
        <f>IF(DATABASE!$X5974&lt;&gt;1,"",DATABASE!P5974)</f>
        <v/>
      </c>
      <c r="E5976" s="94">
        <f>IF(DATABASE!$X5974&lt;&gt;1,"",DATABASE!L5974)</f>
        <v/>
      </c>
      <c r="F5976" s="94">
        <f>IF(DATABASE!$X5974&lt;&gt;1,"",DATABASE!Q5974)</f>
        <v/>
      </c>
      <c r="G5976" s="94">
        <f>IF(DATABASE!$X5974&lt;&gt;1,"",DATABASE!C5974)</f>
        <v/>
      </c>
      <c r="H5976" s="94">
        <f>IF(DATABASE!$X5974&lt;&gt;1,"",DATABASE!D5974)</f>
        <v/>
      </c>
      <c r="I5976" s="93">
        <f>IF(DATABASE!$X5974&lt;&gt;1,"",DATABASE!S5974)</f>
        <v/>
      </c>
    </row>
    <row r="5977" ht="16.5" customHeight="1" s="111">
      <c r="A5977" s="92">
        <f>IF(DATABASE!$X5975&lt;&gt;1,"",DATABASE!B5975)</f>
        <v/>
      </c>
      <c r="B5977" s="93">
        <f>IF(DATABASE!$X5975&lt;&gt;1,"",DATABASE!M5975)</f>
        <v/>
      </c>
      <c r="C5977" s="94">
        <f>IF(DATABASE!$X5975&lt;&gt;1,"",DATABASE!A5975)</f>
        <v/>
      </c>
      <c r="D5977" s="94">
        <f>IF(DATABASE!$X5975&lt;&gt;1,"",DATABASE!P5975)</f>
        <v/>
      </c>
      <c r="E5977" s="94">
        <f>IF(DATABASE!$X5975&lt;&gt;1,"",DATABASE!L5975)</f>
        <v/>
      </c>
      <c r="F5977" s="94">
        <f>IF(DATABASE!$X5975&lt;&gt;1,"",DATABASE!Q5975)</f>
        <v/>
      </c>
      <c r="G5977" s="94">
        <f>IF(DATABASE!$X5975&lt;&gt;1,"",DATABASE!C5975)</f>
        <v/>
      </c>
      <c r="H5977" s="94">
        <f>IF(DATABASE!$X5975&lt;&gt;1,"",DATABASE!D5975)</f>
        <v/>
      </c>
      <c r="I5977" s="93">
        <f>IF(DATABASE!$X5975&lt;&gt;1,"",DATABASE!S5975)</f>
        <v/>
      </c>
    </row>
    <row r="5978" ht="16.5" customHeight="1" s="111">
      <c r="A5978" s="92">
        <f>IF(DATABASE!$X5976&lt;&gt;1,"",DATABASE!B5976)</f>
        <v/>
      </c>
      <c r="B5978" s="93">
        <f>IF(DATABASE!$X5976&lt;&gt;1,"",DATABASE!M5976)</f>
        <v/>
      </c>
      <c r="C5978" s="94">
        <f>IF(DATABASE!$X5976&lt;&gt;1,"",DATABASE!A5976)</f>
        <v/>
      </c>
      <c r="D5978" s="94">
        <f>IF(DATABASE!$X5976&lt;&gt;1,"",DATABASE!P5976)</f>
        <v/>
      </c>
      <c r="E5978" s="94">
        <f>IF(DATABASE!$X5976&lt;&gt;1,"",DATABASE!L5976)</f>
        <v/>
      </c>
      <c r="F5978" s="94">
        <f>IF(DATABASE!$X5976&lt;&gt;1,"",DATABASE!Q5976)</f>
        <v/>
      </c>
      <c r="G5978" s="94">
        <f>IF(DATABASE!$X5976&lt;&gt;1,"",DATABASE!C5976)</f>
        <v/>
      </c>
      <c r="H5978" s="94">
        <f>IF(DATABASE!$X5976&lt;&gt;1,"",DATABASE!D5976)</f>
        <v/>
      </c>
      <c r="I5978" s="93">
        <f>IF(DATABASE!$X5976&lt;&gt;1,"",DATABASE!S5976)</f>
        <v/>
      </c>
    </row>
    <row r="5979" ht="16.5" customHeight="1" s="111">
      <c r="A5979" s="92">
        <f>IF(DATABASE!$X5977&lt;&gt;1,"",DATABASE!B5977)</f>
        <v/>
      </c>
      <c r="B5979" s="93">
        <f>IF(DATABASE!$X5977&lt;&gt;1,"",DATABASE!M5977)</f>
        <v/>
      </c>
      <c r="C5979" s="94">
        <f>IF(DATABASE!$X5977&lt;&gt;1,"",DATABASE!A5977)</f>
        <v/>
      </c>
      <c r="D5979" s="94">
        <f>IF(DATABASE!$X5977&lt;&gt;1,"",DATABASE!P5977)</f>
        <v/>
      </c>
      <c r="E5979" s="94">
        <f>IF(DATABASE!$X5977&lt;&gt;1,"",DATABASE!L5977)</f>
        <v/>
      </c>
      <c r="F5979" s="94">
        <f>IF(DATABASE!$X5977&lt;&gt;1,"",DATABASE!Q5977)</f>
        <v/>
      </c>
      <c r="G5979" s="94">
        <f>IF(DATABASE!$X5977&lt;&gt;1,"",DATABASE!C5977)</f>
        <v/>
      </c>
      <c r="H5979" s="94">
        <f>IF(DATABASE!$X5977&lt;&gt;1,"",DATABASE!D5977)</f>
        <v/>
      </c>
      <c r="I5979" s="93">
        <f>IF(DATABASE!$X5977&lt;&gt;1,"",DATABASE!S5977)</f>
        <v/>
      </c>
    </row>
    <row r="5980" ht="16.5" customHeight="1" s="111">
      <c r="A5980" s="92">
        <f>IF(DATABASE!$X5978&lt;&gt;1,"",DATABASE!B5978)</f>
        <v/>
      </c>
      <c r="B5980" s="93">
        <f>IF(DATABASE!$X5978&lt;&gt;1,"",DATABASE!M5978)</f>
        <v/>
      </c>
      <c r="C5980" s="94">
        <f>IF(DATABASE!$X5978&lt;&gt;1,"",DATABASE!A5978)</f>
        <v/>
      </c>
      <c r="D5980" s="94">
        <f>IF(DATABASE!$X5978&lt;&gt;1,"",DATABASE!P5978)</f>
        <v/>
      </c>
      <c r="E5980" s="94">
        <f>IF(DATABASE!$X5978&lt;&gt;1,"",DATABASE!L5978)</f>
        <v/>
      </c>
      <c r="F5980" s="94">
        <f>IF(DATABASE!$X5978&lt;&gt;1,"",DATABASE!Q5978)</f>
        <v/>
      </c>
      <c r="G5980" s="94">
        <f>IF(DATABASE!$X5978&lt;&gt;1,"",DATABASE!C5978)</f>
        <v/>
      </c>
      <c r="H5980" s="94">
        <f>IF(DATABASE!$X5978&lt;&gt;1,"",DATABASE!D5978)</f>
        <v/>
      </c>
      <c r="I5980" s="93">
        <f>IF(DATABASE!$X5978&lt;&gt;1,"",DATABASE!S5978)</f>
        <v/>
      </c>
    </row>
    <row r="5981" ht="16.5" customHeight="1" s="111">
      <c r="A5981" s="92">
        <f>IF(DATABASE!$X5979&lt;&gt;1,"",DATABASE!B5979)</f>
        <v/>
      </c>
      <c r="B5981" s="93">
        <f>IF(DATABASE!$X5979&lt;&gt;1,"",DATABASE!M5979)</f>
        <v/>
      </c>
      <c r="C5981" s="94">
        <f>IF(DATABASE!$X5979&lt;&gt;1,"",DATABASE!A5979)</f>
        <v/>
      </c>
      <c r="D5981" s="94">
        <f>IF(DATABASE!$X5979&lt;&gt;1,"",DATABASE!P5979)</f>
        <v/>
      </c>
      <c r="E5981" s="94">
        <f>IF(DATABASE!$X5979&lt;&gt;1,"",DATABASE!L5979)</f>
        <v/>
      </c>
      <c r="F5981" s="94">
        <f>IF(DATABASE!$X5979&lt;&gt;1,"",DATABASE!Q5979)</f>
        <v/>
      </c>
      <c r="G5981" s="94">
        <f>IF(DATABASE!$X5979&lt;&gt;1,"",DATABASE!C5979)</f>
        <v/>
      </c>
      <c r="H5981" s="94">
        <f>IF(DATABASE!$X5979&lt;&gt;1,"",DATABASE!D5979)</f>
        <v/>
      </c>
      <c r="I5981" s="93">
        <f>IF(DATABASE!$X5979&lt;&gt;1,"",DATABASE!S5979)</f>
        <v/>
      </c>
    </row>
    <row r="5982" ht="16.5" customHeight="1" s="111">
      <c r="A5982" s="92">
        <f>IF(DATABASE!$X5980&lt;&gt;1,"",DATABASE!B5980)</f>
        <v/>
      </c>
      <c r="B5982" s="93">
        <f>IF(DATABASE!$X5980&lt;&gt;1,"",DATABASE!M5980)</f>
        <v/>
      </c>
      <c r="C5982" s="94">
        <f>IF(DATABASE!$X5980&lt;&gt;1,"",DATABASE!A5980)</f>
        <v/>
      </c>
      <c r="D5982" s="94">
        <f>IF(DATABASE!$X5980&lt;&gt;1,"",DATABASE!P5980)</f>
        <v/>
      </c>
      <c r="E5982" s="94">
        <f>IF(DATABASE!$X5980&lt;&gt;1,"",DATABASE!L5980)</f>
        <v/>
      </c>
      <c r="F5982" s="94">
        <f>IF(DATABASE!$X5980&lt;&gt;1,"",DATABASE!Q5980)</f>
        <v/>
      </c>
      <c r="G5982" s="94">
        <f>IF(DATABASE!$X5980&lt;&gt;1,"",DATABASE!C5980)</f>
        <v/>
      </c>
      <c r="H5982" s="94">
        <f>IF(DATABASE!$X5980&lt;&gt;1,"",DATABASE!D5980)</f>
        <v/>
      </c>
      <c r="I5982" s="93">
        <f>IF(DATABASE!$X5980&lt;&gt;1,"",DATABASE!S5980)</f>
        <v/>
      </c>
    </row>
    <row r="5983" ht="16.5" customHeight="1" s="111">
      <c r="A5983" s="92">
        <f>IF(DATABASE!$X5981&lt;&gt;1,"",DATABASE!B5981)</f>
        <v/>
      </c>
      <c r="B5983" s="93">
        <f>IF(DATABASE!$X5981&lt;&gt;1,"",DATABASE!M5981)</f>
        <v/>
      </c>
      <c r="C5983" s="94">
        <f>IF(DATABASE!$X5981&lt;&gt;1,"",DATABASE!A5981)</f>
        <v/>
      </c>
      <c r="D5983" s="94">
        <f>IF(DATABASE!$X5981&lt;&gt;1,"",DATABASE!P5981)</f>
        <v/>
      </c>
      <c r="E5983" s="94">
        <f>IF(DATABASE!$X5981&lt;&gt;1,"",DATABASE!L5981)</f>
        <v/>
      </c>
      <c r="F5983" s="94">
        <f>IF(DATABASE!$X5981&lt;&gt;1,"",DATABASE!Q5981)</f>
        <v/>
      </c>
      <c r="G5983" s="94">
        <f>IF(DATABASE!$X5981&lt;&gt;1,"",DATABASE!C5981)</f>
        <v/>
      </c>
      <c r="H5983" s="94">
        <f>IF(DATABASE!$X5981&lt;&gt;1,"",DATABASE!D5981)</f>
        <v/>
      </c>
      <c r="I5983" s="93">
        <f>IF(DATABASE!$X5981&lt;&gt;1,"",DATABASE!S5981)</f>
        <v/>
      </c>
    </row>
    <row r="5984" ht="16.5" customHeight="1" s="111">
      <c r="A5984" s="92">
        <f>IF(DATABASE!$X5982&lt;&gt;1,"",DATABASE!B5982)</f>
        <v/>
      </c>
      <c r="B5984" s="93">
        <f>IF(DATABASE!$X5982&lt;&gt;1,"",DATABASE!M5982)</f>
        <v/>
      </c>
      <c r="C5984" s="94">
        <f>IF(DATABASE!$X5982&lt;&gt;1,"",DATABASE!A5982)</f>
        <v/>
      </c>
      <c r="D5984" s="94">
        <f>IF(DATABASE!$X5982&lt;&gt;1,"",DATABASE!P5982)</f>
        <v/>
      </c>
      <c r="E5984" s="94">
        <f>IF(DATABASE!$X5982&lt;&gt;1,"",DATABASE!L5982)</f>
        <v/>
      </c>
      <c r="F5984" s="94">
        <f>IF(DATABASE!$X5982&lt;&gt;1,"",DATABASE!Q5982)</f>
        <v/>
      </c>
      <c r="G5984" s="94">
        <f>IF(DATABASE!$X5982&lt;&gt;1,"",DATABASE!C5982)</f>
        <v/>
      </c>
      <c r="H5984" s="94">
        <f>IF(DATABASE!$X5982&lt;&gt;1,"",DATABASE!D5982)</f>
        <v/>
      </c>
      <c r="I5984" s="93">
        <f>IF(DATABASE!$X5982&lt;&gt;1,"",DATABASE!S5982)</f>
        <v/>
      </c>
    </row>
    <row r="5985" ht="16.5" customHeight="1" s="111">
      <c r="A5985" s="92">
        <f>IF(DATABASE!$X5983&lt;&gt;1,"",DATABASE!B5983)</f>
        <v/>
      </c>
      <c r="B5985" s="93">
        <f>IF(DATABASE!$X5983&lt;&gt;1,"",DATABASE!M5983)</f>
        <v/>
      </c>
      <c r="C5985" s="94">
        <f>IF(DATABASE!$X5983&lt;&gt;1,"",DATABASE!A5983)</f>
        <v/>
      </c>
      <c r="D5985" s="94">
        <f>IF(DATABASE!$X5983&lt;&gt;1,"",DATABASE!P5983)</f>
        <v/>
      </c>
      <c r="E5985" s="94">
        <f>IF(DATABASE!$X5983&lt;&gt;1,"",DATABASE!L5983)</f>
        <v/>
      </c>
      <c r="F5985" s="94">
        <f>IF(DATABASE!$X5983&lt;&gt;1,"",DATABASE!Q5983)</f>
        <v/>
      </c>
      <c r="G5985" s="94">
        <f>IF(DATABASE!$X5983&lt;&gt;1,"",DATABASE!C5983)</f>
        <v/>
      </c>
      <c r="H5985" s="94">
        <f>IF(DATABASE!$X5983&lt;&gt;1,"",DATABASE!D5983)</f>
        <v/>
      </c>
      <c r="I5985" s="93">
        <f>IF(DATABASE!$X5983&lt;&gt;1,"",DATABASE!S5983)</f>
        <v/>
      </c>
    </row>
    <row r="5986" ht="16.5" customHeight="1" s="111">
      <c r="A5986" s="92">
        <f>IF(DATABASE!$X5984&lt;&gt;1,"",DATABASE!B5984)</f>
        <v/>
      </c>
      <c r="B5986" s="93">
        <f>IF(DATABASE!$X5984&lt;&gt;1,"",DATABASE!M5984)</f>
        <v/>
      </c>
      <c r="C5986" s="94">
        <f>IF(DATABASE!$X5984&lt;&gt;1,"",DATABASE!A5984)</f>
        <v/>
      </c>
      <c r="D5986" s="94">
        <f>IF(DATABASE!$X5984&lt;&gt;1,"",DATABASE!P5984)</f>
        <v/>
      </c>
      <c r="E5986" s="94">
        <f>IF(DATABASE!$X5984&lt;&gt;1,"",DATABASE!L5984)</f>
        <v/>
      </c>
      <c r="F5986" s="94">
        <f>IF(DATABASE!$X5984&lt;&gt;1,"",DATABASE!Q5984)</f>
        <v/>
      </c>
      <c r="G5986" s="94">
        <f>IF(DATABASE!$X5984&lt;&gt;1,"",DATABASE!C5984)</f>
        <v/>
      </c>
      <c r="H5986" s="94">
        <f>IF(DATABASE!$X5984&lt;&gt;1,"",DATABASE!D5984)</f>
        <v/>
      </c>
      <c r="I5986" s="93">
        <f>IF(DATABASE!$X5984&lt;&gt;1,"",DATABASE!S5984)</f>
        <v/>
      </c>
    </row>
    <row r="5987" ht="16.5" customHeight="1" s="111">
      <c r="A5987" s="92">
        <f>IF(DATABASE!$X5985&lt;&gt;1,"",DATABASE!B5985)</f>
        <v/>
      </c>
      <c r="B5987" s="93">
        <f>IF(DATABASE!$X5985&lt;&gt;1,"",DATABASE!M5985)</f>
        <v/>
      </c>
      <c r="C5987" s="94">
        <f>IF(DATABASE!$X5985&lt;&gt;1,"",DATABASE!A5985)</f>
        <v/>
      </c>
      <c r="D5987" s="94">
        <f>IF(DATABASE!$X5985&lt;&gt;1,"",DATABASE!P5985)</f>
        <v/>
      </c>
      <c r="E5987" s="94">
        <f>IF(DATABASE!$X5985&lt;&gt;1,"",DATABASE!L5985)</f>
        <v/>
      </c>
      <c r="F5987" s="94">
        <f>IF(DATABASE!$X5985&lt;&gt;1,"",DATABASE!Q5985)</f>
        <v/>
      </c>
      <c r="G5987" s="94">
        <f>IF(DATABASE!$X5985&lt;&gt;1,"",DATABASE!C5985)</f>
        <v/>
      </c>
      <c r="H5987" s="94">
        <f>IF(DATABASE!$X5985&lt;&gt;1,"",DATABASE!D5985)</f>
        <v/>
      </c>
      <c r="I5987" s="93">
        <f>IF(DATABASE!$X5985&lt;&gt;1,"",DATABASE!S5985)</f>
        <v/>
      </c>
    </row>
    <row r="5988" ht="16.5" customHeight="1" s="111">
      <c r="A5988" s="92">
        <f>IF(DATABASE!$X5986&lt;&gt;1,"",DATABASE!B5986)</f>
        <v/>
      </c>
      <c r="B5988" s="93">
        <f>IF(DATABASE!$X5986&lt;&gt;1,"",DATABASE!M5986)</f>
        <v/>
      </c>
      <c r="C5988" s="94">
        <f>IF(DATABASE!$X5986&lt;&gt;1,"",DATABASE!A5986)</f>
        <v/>
      </c>
      <c r="D5988" s="94">
        <f>IF(DATABASE!$X5986&lt;&gt;1,"",DATABASE!P5986)</f>
        <v/>
      </c>
      <c r="E5988" s="94">
        <f>IF(DATABASE!$X5986&lt;&gt;1,"",DATABASE!L5986)</f>
        <v/>
      </c>
      <c r="F5988" s="94">
        <f>IF(DATABASE!$X5986&lt;&gt;1,"",DATABASE!Q5986)</f>
        <v/>
      </c>
      <c r="G5988" s="94">
        <f>IF(DATABASE!$X5986&lt;&gt;1,"",DATABASE!C5986)</f>
        <v/>
      </c>
      <c r="H5988" s="94">
        <f>IF(DATABASE!$X5986&lt;&gt;1,"",DATABASE!D5986)</f>
        <v/>
      </c>
      <c r="I5988" s="93">
        <f>IF(DATABASE!$X5986&lt;&gt;1,"",DATABASE!S5986)</f>
        <v/>
      </c>
    </row>
    <row r="5989" ht="16.5" customHeight="1" s="111">
      <c r="A5989" s="92">
        <f>IF(DATABASE!$X5987&lt;&gt;1,"",DATABASE!B5987)</f>
        <v/>
      </c>
      <c r="B5989" s="93">
        <f>IF(DATABASE!$X5987&lt;&gt;1,"",DATABASE!M5987)</f>
        <v/>
      </c>
      <c r="C5989" s="94">
        <f>IF(DATABASE!$X5987&lt;&gt;1,"",DATABASE!A5987)</f>
        <v/>
      </c>
      <c r="D5989" s="94">
        <f>IF(DATABASE!$X5987&lt;&gt;1,"",DATABASE!P5987)</f>
        <v/>
      </c>
      <c r="E5989" s="94">
        <f>IF(DATABASE!$X5987&lt;&gt;1,"",DATABASE!L5987)</f>
        <v/>
      </c>
      <c r="F5989" s="94">
        <f>IF(DATABASE!$X5987&lt;&gt;1,"",DATABASE!Q5987)</f>
        <v/>
      </c>
      <c r="G5989" s="94">
        <f>IF(DATABASE!$X5987&lt;&gt;1,"",DATABASE!C5987)</f>
        <v/>
      </c>
      <c r="H5989" s="94">
        <f>IF(DATABASE!$X5987&lt;&gt;1,"",DATABASE!D5987)</f>
        <v/>
      </c>
      <c r="I5989" s="93">
        <f>IF(DATABASE!$X5987&lt;&gt;1,"",DATABASE!S5987)</f>
        <v/>
      </c>
    </row>
    <row r="5990" ht="16.5" customHeight="1" s="111">
      <c r="A5990" s="92">
        <f>IF(DATABASE!$X5988&lt;&gt;1,"",DATABASE!B5988)</f>
        <v/>
      </c>
      <c r="B5990" s="93">
        <f>IF(DATABASE!$X5988&lt;&gt;1,"",DATABASE!M5988)</f>
        <v/>
      </c>
      <c r="C5990" s="94">
        <f>IF(DATABASE!$X5988&lt;&gt;1,"",DATABASE!A5988)</f>
        <v/>
      </c>
      <c r="D5990" s="94">
        <f>IF(DATABASE!$X5988&lt;&gt;1,"",DATABASE!P5988)</f>
        <v/>
      </c>
      <c r="E5990" s="94">
        <f>IF(DATABASE!$X5988&lt;&gt;1,"",DATABASE!L5988)</f>
        <v/>
      </c>
      <c r="F5990" s="94">
        <f>IF(DATABASE!$X5988&lt;&gt;1,"",DATABASE!Q5988)</f>
        <v/>
      </c>
      <c r="G5990" s="94">
        <f>IF(DATABASE!$X5988&lt;&gt;1,"",DATABASE!C5988)</f>
        <v/>
      </c>
      <c r="H5990" s="94">
        <f>IF(DATABASE!$X5988&lt;&gt;1,"",DATABASE!D5988)</f>
        <v/>
      </c>
      <c r="I5990" s="93">
        <f>IF(DATABASE!$X5988&lt;&gt;1,"",DATABASE!S5988)</f>
        <v/>
      </c>
    </row>
    <row r="5991" ht="16.5" customHeight="1" s="111">
      <c r="A5991" s="92">
        <f>IF(DATABASE!$X5989&lt;&gt;1,"",DATABASE!B5989)</f>
        <v/>
      </c>
      <c r="B5991" s="93">
        <f>IF(DATABASE!$X5989&lt;&gt;1,"",DATABASE!M5989)</f>
        <v/>
      </c>
      <c r="C5991" s="94">
        <f>IF(DATABASE!$X5989&lt;&gt;1,"",DATABASE!A5989)</f>
        <v/>
      </c>
      <c r="D5991" s="94">
        <f>IF(DATABASE!$X5989&lt;&gt;1,"",DATABASE!P5989)</f>
        <v/>
      </c>
      <c r="E5991" s="94">
        <f>IF(DATABASE!$X5989&lt;&gt;1,"",DATABASE!L5989)</f>
        <v/>
      </c>
      <c r="F5991" s="94">
        <f>IF(DATABASE!$X5989&lt;&gt;1,"",DATABASE!Q5989)</f>
        <v/>
      </c>
      <c r="G5991" s="94">
        <f>IF(DATABASE!$X5989&lt;&gt;1,"",DATABASE!C5989)</f>
        <v/>
      </c>
      <c r="H5991" s="94">
        <f>IF(DATABASE!$X5989&lt;&gt;1,"",DATABASE!D5989)</f>
        <v/>
      </c>
      <c r="I5991" s="93">
        <f>IF(DATABASE!$X5989&lt;&gt;1,"",DATABASE!S5989)</f>
        <v/>
      </c>
    </row>
    <row r="5992" ht="16.5" customHeight="1" s="111">
      <c r="A5992" s="92">
        <f>IF(DATABASE!$X5990&lt;&gt;1,"",DATABASE!B5990)</f>
        <v/>
      </c>
      <c r="B5992" s="93">
        <f>IF(DATABASE!$X5990&lt;&gt;1,"",DATABASE!M5990)</f>
        <v/>
      </c>
      <c r="C5992" s="94">
        <f>IF(DATABASE!$X5990&lt;&gt;1,"",DATABASE!A5990)</f>
        <v/>
      </c>
      <c r="D5992" s="94">
        <f>IF(DATABASE!$X5990&lt;&gt;1,"",DATABASE!P5990)</f>
        <v/>
      </c>
      <c r="E5992" s="94">
        <f>IF(DATABASE!$X5990&lt;&gt;1,"",DATABASE!L5990)</f>
        <v/>
      </c>
      <c r="F5992" s="94">
        <f>IF(DATABASE!$X5990&lt;&gt;1,"",DATABASE!Q5990)</f>
        <v/>
      </c>
      <c r="G5992" s="94">
        <f>IF(DATABASE!$X5990&lt;&gt;1,"",DATABASE!C5990)</f>
        <v/>
      </c>
      <c r="H5992" s="94">
        <f>IF(DATABASE!$X5990&lt;&gt;1,"",DATABASE!D5990)</f>
        <v/>
      </c>
      <c r="I5992" s="93">
        <f>IF(DATABASE!$X5990&lt;&gt;1,"",DATABASE!S5990)</f>
        <v/>
      </c>
    </row>
    <row r="5993" ht="16.5" customHeight="1" s="111">
      <c r="A5993" s="92">
        <f>IF(DATABASE!$X5991&lt;&gt;1,"",DATABASE!B5991)</f>
        <v/>
      </c>
      <c r="B5993" s="93">
        <f>IF(DATABASE!$X5991&lt;&gt;1,"",DATABASE!M5991)</f>
        <v/>
      </c>
      <c r="C5993" s="94">
        <f>IF(DATABASE!$X5991&lt;&gt;1,"",DATABASE!A5991)</f>
        <v/>
      </c>
      <c r="D5993" s="94">
        <f>IF(DATABASE!$X5991&lt;&gt;1,"",DATABASE!P5991)</f>
        <v/>
      </c>
      <c r="E5993" s="94">
        <f>IF(DATABASE!$X5991&lt;&gt;1,"",DATABASE!L5991)</f>
        <v/>
      </c>
      <c r="F5993" s="94">
        <f>IF(DATABASE!$X5991&lt;&gt;1,"",DATABASE!Q5991)</f>
        <v/>
      </c>
      <c r="G5993" s="94">
        <f>IF(DATABASE!$X5991&lt;&gt;1,"",DATABASE!C5991)</f>
        <v/>
      </c>
      <c r="H5993" s="94">
        <f>IF(DATABASE!$X5991&lt;&gt;1,"",DATABASE!D5991)</f>
        <v/>
      </c>
      <c r="I5993" s="93">
        <f>IF(DATABASE!$X5991&lt;&gt;1,"",DATABASE!S5991)</f>
        <v/>
      </c>
    </row>
    <row r="5994" ht="16.5" customHeight="1" s="111">
      <c r="A5994" s="92">
        <f>IF(DATABASE!$X5992&lt;&gt;1,"",DATABASE!B5992)</f>
        <v/>
      </c>
      <c r="B5994" s="93">
        <f>IF(DATABASE!$X5992&lt;&gt;1,"",DATABASE!M5992)</f>
        <v/>
      </c>
      <c r="C5994" s="94">
        <f>IF(DATABASE!$X5992&lt;&gt;1,"",DATABASE!A5992)</f>
        <v/>
      </c>
      <c r="D5994" s="94">
        <f>IF(DATABASE!$X5992&lt;&gt;1,"",DATABASE!P5992)</f>
        <v/>
      </c>
      <c r="E5994" s="94">
        <f>IF(DATABASE!$X5992&lt;&gt;1,"",DATABASE!L5992)</f>
        <v/>
      </c>
      <c r="F5994" s="94">
        <f>IF(DATABASE!$X5992&lt;&gt;1,"",DATABASE!Q5992)</f>
        <v/>
      </c>
      <c r="G5994" s="94">
        <f>IF(DATABASE!$X5992&lt;&gt;1,"",DATABASE!C5992)</f>
        <v/>
      </c>
      <c r="H5994" s="94">
        <f>IF(DATABASE!$X5992&lt;&gt;1,"",DATABASE!D5992)</f>
        <v/>
      </c>
      <c r="I5994" s="93">
        <f>IF(DATABASE!$X5992&lt;&gt;1,"",DATABASE!S5992)</f>
        <v/>
      </c>
    </row>
    <row r="5995" ht="16.5" customHeight="1" s="111">
      <c r="A5995" s="92">
        <f>IF(DATABASE!$X5993&lt;&gt;1,"",DATABASE!B5993)</f>
        <v/>
      </c>
      <c r="B5995" s="93">
        <f>IF(DATABASE!$X5993&lt;&gt;1,"",DATABASE!M5993)</f>
        <v/>
      </c>
      <c r="C5995" s="94">
        <f>IF(DATABASE!$X5993&lt;&gt;1,"",DATABASE!A5993)</f>
        <v/>
      </c>
      <c r="D5995" s="94">
        <f>IF(DATABASE!$X5993&lt;&gt;1,"",DATABASE!P5993)</f>
        <v/>
      </c>
      <c r="E5995" s="94">
        <f>IF(DATABASE!$X5993&lt;&gt;1,"",DATABASE!L5993)</f>
        <v/>
      </c>
      <c r="F5995" s="94">
        <f>IF(DATABASE!$X5993&lt;&gt;1,"",DATABASE!Q5993)</f>
        <v/>
      </c>
      <c r="G5995" s="94">
        <f>IF(DATABASE!$X5993&lt;&gt;1,"",DATABASE!C5993)</f>
        <v/>
      </c>
      <c r="H5995" s="94">
        <f>IF(DATABASE!$X5993&lt;&gt;1,"",DATABASE!D5993)</f>
        <v/>
      </c>
      <c r="I5995" s="93">
        <f>IF(DATABASE!$X5993&lt;&gt;1,"",DATABASE!S5993)</f>
        <v/>
      </c>
    </row>
    <row r="5996" ht="16.5" customHeight="1" s="111">
      <c r="A5996" s="92">
        <f>IF(DATABASE!$X5994&lt;&gt;1,"",DATABASE!B5994)</f>
        <v/>
      </c>
      <c r="B5996" s="93">
        <f>IF(DATABASE!$X5994&lt;&gt;1,"",DATABASE!M5994)</f>
        <v/>
      </c>
      <c r="C5996" s="94">
        <f>IF(DATABASE!$X5994&lt;&gt;1,"",DATABASE!A5994)</f>
        <v/>
      </c>
      <c r="D5996" s="94">
        <f>IF(DATABASE!$X5994&lt;&gt;1,"",DATABASE!P5994)</f>
        <v/>
      </c>
      <c r="E5996" s="94">
        <f>IF(DATABASE!$X5994&lt;&gt;1,"",DATABASE!L5994)</f>
        <v/>
      </c>
      <c r="F5996" s="94">
        <f>IF(DATABASE!$X5994&lt;&gt;1,"",DATABASE!Q5994)</f>
        <v/>
      </c>
      <c r="G5996" s="94">
        <f>IF(DATABASE!$X5994&lt;&gt;1,"",DATABASE!C5994)</f>
        <v/>
      </c>
      <c r="H5996" s="94">
        <f>IF(DATABASE!$X5994&lt;&gt;1,"",DATABASE!D5994)</f>
        <v/>
      </c>
      <c r="I5996" s="93">
        <f>IF(DATABASE!$X5994&lt;&gt;1,"",DATABASE!S5994)</f>
        <v/>
      </c>
    </row>
    <row r="5997" ht="16.5" customHeight="1" s="111">
      <c r="A5997" s="92">
        <f>IF(DATABASE!$X5995&lt;&gt;1,"",DATABASE!B5995)</f>
        <v/>
      </c>
      <c r="B5997" s="93">
        <f>IF(DATABASE!$X5995&lt;&gt;1,"",DATABASE!M5995)</f>
        <v/>
      </c>
      <c r="C5997" s="94">
        <f>IF(DATABASE!$X5995&lt;&gt;1,"",DATABASE!A5995)</f>
        <v/>
      </c>
      <c r="D5997" s="94">
        <f>IF(DATABASE!$X5995&lt;&gt;1,"",DATABASE!P5995)</f>
        <v/>
      </c>
      <c r="E5997" s="94">
        <f>IF(DATABASE!$X5995&lt;&gt;1,"",DATABASE!L5995)</f>
        <v/>
      </c>
      <c r="F5997" s="94">
        <f>IF(DATABASE!$X5995&lt;&gt;1,"",DATABASE!Q5995)</f>
        <v/>
      </c>
      <c r="G5997" s="94">
        <f>IF(DATABASE!$X5995&lt;&gt;1,"",DATABASE!C5995)</f>
        <v/>
      </c>
      <c r="H5997" s="94">
        <f>IF(DATABASE!$X5995&lt;&gt;1,"",DATABASE!D5995)</f>
        <v/>
      </c>
      <c r="I5997" s="93">
        <f>IF(DATABASE!$X5995&lt;&gt;1,"",DATABASE!S5995)</f>
        <v/>
      </c>
    </row>
    <row r="5998" ht="16.5" customHeight="1" s="111">
      <c r="A5998" s="92">
        <f>IF(DATABASE!$X5996&lt;&gt;1,"",DATABASE!B5996)</f>
        <v/>
      </c>
      <c r="B5998" s="93">
        <f>IF(DATABASE!$X5996&lt;&gt;1,"",DATABASE!M5996)</f>
        <v/>
      </c>
      <c r="C5998" s="94">
        <f>IF(DATABASE!$X5996&lt;&gt;1,"",DATABASE!A5996)</f>
        <v/>
      </c>
      <c r="D5998" s="94">
        <f>IF(DATABASE!$X5996&lt;&gt;1,"",DATABASE!P5996)</f>
        <v/>
      </c>
      <c r="E5998" s="94">
        <f>IF(DATABASE!$X5996&lt;&gt;1,"",DATABASE!L5996)</f>
        <v/>
      </c>
      <c r="F5998" s="94">
        <f>IF(DATABASE!$X5996&lt;&gt;1,"",DATABASE!Q5996)</f>
        <v/>
      </c>
      <c r="G5998" s="94">
        <f>IF(DATABASE!$X5996&lt;&gt;1,"",DATABASE!C5996)</f>
        <v/>
      </c>
      <c r="H5998" s="94">
        <f>IF(DATABASE!$X5996&lt;&gt;1,"",DATABASE!D5996)</f>
        <v/>
      </c>
      <c r="I5998" s="93">
        <f>IF(DATABASE!$X5996&lt;&gt;1,"",DATABASE!S5996)</f>
        <v/>
      </c>
    </row>
    <row r="5999" ht="16.5" customHeight="1" s="111">
      <c r="A5999" s="92">
        <f>IF(DATABASE!$X5997&lt;&gt;1,"",DATABASE!B5997)</f>
        <v/>
      </c>
      <c r="B5999" s="93">
        <f>IF(DATABASE!$X5997&lt;&gt;1,"",DATABASE!M5997)</f>
        <v/>
      </c>
      <c r="C5999" s="94">
        <f>IF(DATABASE!$X5997&lt;&gt;1,"",DATABASE!A5997)</f>
        <v/>
      </c>
      <c r="D5999" s="94">
        <f>IF(DATABASE!$X5997&lt;&gt;1,"",DATABASE!P5997)</f>
        <v/>
      </c>
      <c r="E5999" s="94">
        <f>IF(DATABASE!$X5997&lt;&gt;1,"",DATABASE!L5997)</f>
        <v/>
      </c>
      <c r="F5999" s="94">
        <f>IF(DATABASE!$X5997&lt;&gt;1,"",DATABASE!Q5997)</f>
        <v/>
      </c>
      <c r="G5999" s="94">
        <f>IF(DATABASE!$X5997&lt;&gt;1,"",DATABASE!C5997)</f>
        <v/>
      </c>
      <c r="H5999" s="94">
        <f>IF(DATABASE!$X5997&lt;&gt;1,"",DATABASE!D5997)</f>
        <v/>
      </c>
      <c r="I5999" s="93">
        <f>IF(DATABASE!$X5997&lt;&gt;1,"",DATABASE!S5997)</f>
        <v/>
      </c>
    </row>
    <row r="6000" ht="16.5" customHeight="1" s="111">
      <c r="A6000" s="92">
        <f>IF(DATABASE!$X5998&lt;&gt;1,"",DATABASE!B5998)</f>
        <v/>
      </c>
      <c r="B6000" s="93">
        <f>IF(DATABASE!$X5998&lt;&gt;1,"",DATABASE!M5998)</f>
        <v/>
      </c>
      <c r="C6000" s="94">
        <f>IF(DATABASE!$X5998&lt;&gt;1,"",DATABASE!A5998)</f>
        <v/>
      </c>
      <c r="D6000" s="94">
        <f>IF(DATABASE!$X5998&lt;&gt;1,"",DATABASE!P5998)</f>
        <v/>
      </c>
      <c r="E6000" s="94">
        <f>IF(DATABASE!$X5998&lt;&gt;1,"",DATABASE!L5998)</f>
        <v/>
      </c>
      <c r="F6000" s="94">
        <f>IF(DATABASE!$X5998&lt;&gt;1,"",DATABASE!Q5998)</f>
        <v/>
      </c>
      <c r="G6000" s="94">
        <f>IF(DATABASE!$X5998&lt;&gt;1,"",DATABASE!C5998)</f>
        <v/>
      </c>
      <c r="H6000" s="94">
        <f>IF(DATABASE!$X5998&lt;&gt;1,"",DATABASE!D5998)</f>
        <v/>
      </c>
      <c r="I6000" s="93">
        <f>IF(DATABASE!$X5998&lt;&gt;1,"",DATABASE!S5998)</f>
        <v/>
      </c>
    </row>
    <row r="6001" ht="16.5" customHeight="1" s="111">
      <c r="A6001" s="92">
        <f>IF(DATABASE!$X5999&lt;&gt;1,"",DATABASE!B5999)</f>
        <v/>
      </c>
      <c r="B6001" s="93">
        <f>IF(DATABASE!$X5999&lt;&gt;1,"",DATABASE!M5999)</f>
        <v/>
      </c>
      <c r="C6001" s="94">
        <f>IF(DATABASE!$X5999&lt;&gt;1,"",DATABASE!A5999)</f>
        <v/>
      </c>
      <c r="D6001" s="94">
        <f>IF(DATABASE!$X5999&lt;&gt;1,"",DATABASE!P5999)</f>
        <v/>
      </c>
      <c r="E6001" s="94">
        <f>IF(DATABASE!$X5999&lt;&gt;1,"",DATABASE!L5999)</f>
        <v/>
      </c>
      <c r="F6001" s="94">
        <f>IF(DATABASE!$X5999&lt;&gt;1,"",DATABASE!Q5999)</f>
        <v/>
      </c>
      <c r="G6001" s="94">
        <f>IF(DATABASE!$X5999&lt;&gt;1,"",DATABASE!C5999)</f>
        <v/>
      </c>
      <c r="H6001" s="94">
        <f>IF(DATABASE!$X5999&lt;&gt;1,"",DATABASE!D5999)</f>
        <v/>
      </c>
      <c r="I6001" s="93">
        <f>IF(DATABASE!$X5999&lt;&gt;1,"",DATABASE!S5999)</f>
        <v/>
      </c>
    </row>
    <row r="6002" ht="16.5" customHeight="1" s="111">
      <c r="A6002" s="92">
        <f>IF(DATABASE!$X6000&lt;&gt;1,"",DATABASE!B6000)</f>
        <v/>
      </c>
      <c r="B6002" s="93">
        <f>IF(DATABASE!$X6000&lt;&gt;1,"",DATABASE!M6000)</f>
        <v/>
      </c>
      <c r="C6002" s="94">
        <f>IF(DATABASE!$X6000&lt;&gt;1,"",DATABASE!A6000)</f>
        <v/>
      </c>
      <c r="D6002" s="94">
        <f>IF(DATABASE!$X6000&lt;&gt;1,"",DATABASE!P6000)</f>
        <v/>
      </c>
      <c r="E6002" s="94">
        <f>IF(DATABASE!$X6000&lt;&gt;1,"",DATABASE!L6000)</f>
        <v/>
      </c>
      <c r="F6002" s="94">
        <f>IF(DATABASE!$X6000&lt;&gt;1,"",DATABASE!Q6000)</f>
        <v/>
      </c>
      <c r="G6002" s="94">
        <f>IF(DATABASE!$X6000&lt;&gt;1,"",DATABASE!C6000)</f>
        <v/>
      </c>
      <c r="H6002" s="94">
        <f>IF(DATABASE!$X6000&lt;&gt;1,"",DATABASE!D6000)</f>
        <v/>
      </c>
      <c r="I6002" s="93">
        <f>IF(DATABASE!$X6000&lt;&gt;1,"",DATABASE!S6000)</f>
        <v/>
      </c>
    </row>
    <row r="6003" ht="16.5" customHeight="1" s="111">
      <c r="A6003" s="92">
        <f>IF(DATABASE!$X6001&lt;&gt;1,"",DATABASE!B6001)</f>
        <v/>
      </c>
      <c r="B6003" s="93">
        <f>IF(DATABASE!$X6001&lt;&gt;1,"",DATABASE!M6001)</f>
        <v/>
      </c>
      <c r="C6003" s="94">
        <f>IF(DATABASE!$X6001&lt;&gt;1,"",DATABASE!A6001)</f>
        <v/>
      </c>
      <c r="D6003" s="94">
        <f>IF(DATABASE!$X6001&lt;&gt;1,"",DATABASE!P6001)</f>
        <v/>
      </c>
      <c r="E6003" s="94">
        <f>IF(DATABASE!$X6001&lt;&gt;1,"",DATABASE!L6001)</f>
        <v/>
      </c>
      <c r="F6003" s="94">
        <f>IF(DATABASE!$X6001&lt;&gt;1,"",DATABASE!Q6001)</f>
        <v/>
      </c>
      <c r="G6003" s="94">
        <f>IF(DATABASE!$X6001&lt;&gt;1,"",DATABASE!C6001)</f>
        <v/>
      </c>
      <c r="H6003" s="94">
        <f>IF(DATABASE!$X6001&lt;&gt;1,"",DATABASE!D6001)</f>
        <v/>
      </c>
      <c r="I6003" s="93">
        <f>IF(DATABASE!$X6001&lt;&gt;1,"",DATABASE!S6001)</f>
        <v/>
      </c>
    </row>
    <row r="6004" ht="16.5" customHeight="1" s="111">
      <c r="A6004" s="92">
        <f>IF(DATABASE!$X6002&lt;&gt;1,"",DATABASE!B6002)</f>
        <v/>
      </c>
      <c r="B6004" s="93">
        <f>IF(DATABASE!$X6002&lt;&gt;1,"",DATABASE!M6002)</f>
        <v/>
      </c>
      <c r="C6004" s="94">
        <f>IF(DATABASE!$X6002&lt;&gt;1,"",DATABASE!A6002)</f>
        <v/>
      </c>
      <c r="D6004" s="94">
        <f>IF(DATABASE!$X6002&lt;&gt;1,"",DATABASE!P6002)</f>
        <v/>
      </c>
      <c r="E6004" s="94">
        <f>IF(DATABASE!$X6002&lt;&gt;1,"",DATABASE!L6002)</f>
        <v/>
      </c>
      <c r="F6004" s="94">
        <f>IF(DATABASE!$X6002&lt;&gt;1,"",DATABASE!Q6002)</f>
        <v/>
      </c>
      <c r="G6004" s="94">
        <f>IF(DATABASE!$X6002&lt;&gt;1,"",DATABASE!C6002)</f>
        <v/>
      </c>
      <c r="H6004" s="94">
        <f>IF(DATABASE!$X6002&lt;&gt;1,"",DATABASE!D6002)</f>
        <v/>
      </c>
      <c r="I6004" s="93">
        <f>IF(DATABASE!$X6002&lt;&gt;1,"",DATABASE!S6002)</f>
        <v/>
      </c>
    </row>
    <row r="6005" ht="16.5" customHeight="1" s="111">
      <c r="A6005" s="92">
        <f>IF(DATABASE!$X6003&lt;&gt;1,"",DATABASE!B6003)</f>
        <v/>
      </c>
      <c r="B6005" s="93">
        <f>IF(DATABASE!$X6003&lt;&gt;1,"",DATABASE!M6003)</f>
        <v/>
      </c>
      <c r="C6005" s="94">
        <f>IF(DATABASE!$X6003&lt;&gt;1,"",DATABASE!A6003)</f>
        <v/>
      </c>
      <c r="D6005" s="94">
        <f>IF(DATABASE!$X6003&lt;&gt;1,"",DATABASE!P6003)</f>
        <v/>
      </c>
      <c r="E6005" s="94">
        <f>IF(DATABASE!$X6003&lt;&gt;1,"",DATABASE!L6003)</f>
        <v/>
      </c>
      <c r="F6005" s="94">
        <f>IF(DATABASE!$X6003&lt;&gt;1,"",DATABASE!Q6003)</f>
        <v/>
      </c>
      <c r="G6005" s="94">
        <f>IF(DATABASE!$X6003&lt;&gt;1,"",DATABASE!C6003)</f>
        <v/>
      </c>
      <c r="H6005" s="94">
        <f>IF(DATABASE!$X6003&lt;&gt;1,"",DATABASE!D6003)</f>
        <v/>
      </c>
      <c r="I6005" s="93">
        <f>IF(DATABASE!$X6003&lt;&gt;1,"",DATABASE!S6003)</f>
        <v/>
      </c>
    </row>
    <row r="6006" ht="16.5" customHeight="1" s="111">
      <c r="A6006" s="92">
        <f>IF(DATABASE!$X6004&lt;&gt;1,"",DATABASE!B6004)</f>
        <v/>
      </c>
      <c r="B6006" s="93">
        <f>IF(DATABASE!$X6004&lt;&gt;1,"",DATABASE!M6004)</f>
        <v/>
      </c>
      <c r="C6006" s="94">
        <f>IF(DATABASE!$X6004&lt;&gt;1,"",DATABASE!A6004)</f>
        <v/>
      </c>
      <c r="D6006" s="94">
        <f>IF(DATABASE!$X6004&lt;&gt;1,"",DATABASE!P6004)</f>
        <v/>
      </c>
      <c r="E6006" s="94">
        <f>IF(DATABASE!$X6004&lt;&gt;1,"",DATABASE!L6004)</f>
        <v/>
      </c>
      <c r="F6006" s="94">
        <f>IF(DATABASE!$X6004&lt;&gt;1,"",DATABASE!Q6004)</f>
        <v/>
      </c>
      <c r="G6006" s="94">
        <f>IF(DATABASE!$X6004&lt;&gt;1,"",DATABASE!C6004)</f>
        <v/>
      </c>
      <c r="H6006" s="94">
        <f>IF(DATABASE!$X6004&lt;&gt;1,"",DATABASE!D6004)</f>
        <v/>
      </c>
      <c r="I6006" s="93">
        <f>IF(DATABASE!$X6004&lt;&gt;1,"",DATABASE!S6004)</f>
        <v/>
      </c>
    </row>
  </sheetData>
  <sheetProtection selectLockedCells="0" selectUnlockedCells="0" sheet="1" objects="1" insertRows="1" insertHyperlinks="1" autoFilter="1" scenarios="0" formatColumns="1" deleteColumns="1" insertColumns="1" pivotTables="1" deleteRows="1" formatCells="1" formatRows="1" sort="1" password="C0C4"/>
  <mergeCells count="3">
    <mergeCell ref="E1:I1"/>
    <mergeCell ref="A5:I5"/>
    <mergeCell ref="E2:I2"/>
  </mergeCells>
  <pageMargins left="0.75" right="0.75" top="1" bottom="1" header="0.511811023622047" footer="0.511811023622047"/>
  <pageSetup orientation="portrait" paperSize="9" horizontalDpi="300" verticalDpi="300"/>
  <drawing xmlns:r="http://schemas.openxmlformats.org/officeDocument/2006/relationships" r:id="rId1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openpyxl</dc:creator>
  <dcterms:created xmlns:dcterms="http://purl.org/dc/terms/" xmlns:xsi="http://www.w3.org/2001/XMLSchema-instance" xsi:type="dcterms:W3CDTF">2026-03-12T23:31:03Z</dcterms:created>
  <dcterms:modified xmlns:dcterms="http://purl.org/dc/terms/" xmlns:xsi="http://www.w3.org/2001/XMLSchema-instance" xsi:type="dcterms:W3CDTF">2026-03-15T10:34:15Z</dcterms:modified>
  <cp:revision>10</cp:revision>
</cp:coreProperties>
</file>